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480" yWindow="510" windowWidth="9960" windowHeight="7635" activeTab="1"/>
  </bookViews>
  <sheets>
    <sheet name="Данные" sheetId="1" r:id="rId1"/>
    <sheet name="Графики" sheetId="5" r:id="rId2"/>
  </sheets>
  <definedNames>
    <definedName name="ДаНет">Данные!#REF!</definedName>
    <definedName name="Расчет_перемещений_относительно_глубины" localSheetId="1">Данные!$D$3:$D$303</definedName>
    <definedName name="Расчет_перемещений_относительно_глубины" localSheetId="0">Данные!$D$3:$D$303</definedName>
  </definedNames>
  <calcPr calcId="144525"/>
</workbook>
</file>

<file path=xl/calcChain.xml><?xml version="1.0" encoding="utf-8"?>
<calcChain xmlns="http://schemas.openxmlformats.org/spreadsheetml/2006/main">
  <c r="AP132" i="5" l="1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BH143" i="5"/>
  <c r="BI143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BH144" i="5"/>
  <c r="BI144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BH145" i="5"/>
  <c r="BI145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BH172" i="5"/>
  <c r="BI172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BH173" i="5"/>
  <c r="BI173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BH174" i="5"/>
  <c r="BI174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BH175" i="5"/>
  <c r="BI175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BH176" i="5"/>
  <c r="BI176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BH177" i="5"/>
  <c r="BI177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BH212" i="5"/>
  <c r="BI212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BH231" i="5"/>
  <c r="BI231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BH232" i="5"/>
  <c r="BI232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BH233" i="5"/>
  <c r="BI233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BH234" i="5"/>
  <c r="BI234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BH235" i="5"/>
  <c r="BI235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BH236" i="5"/>
  <c r="BI236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BH255" i="5"/>
  <c r="BI255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BH256" i="5"/>
  <c r="BI256" i="5"/>
  <c r="AP257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D257" i="5"/>
  <c r="BE257" i="5"/>
  <c r="BF257" i="5"/>
  <c r="BG257" i="5"/>
  <c r="BH257" i="5"/>
  <c r="BI257" i="5"/>
  <c r="AP258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D258" i="5"/>
  <c r="BE258" i="5"/>
  <c r="BF258" i="5"/>
  <c r="BG258" i="5"/>
  <c r="BH258" i="5"/>
  <c r="BI258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BH259" i="5"/>
  <c r="BI259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BH260" i="5"/>
  <c r="BI260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BH265" i="5"/>
  <c r="BI265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BH266" i="5"/>
  <c r="BI266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BH268" i="5"/>
  <c r="BI268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BH269" i="5"/>
  <c r="BI269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BH270" i="5"/>
  <c r="BI270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BH271" i="5"/>
  <c r="BI271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BH272" i="5"/>
  <c r="BI272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BH273" i="5"/>
  <c r="BI273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BH274" i="5"/>
  <c r="BI274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BH275" i="5"/>
  <c r="BI275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BH276" i="5"/>
  <c r="BI276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AP279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D279" i="5"/>
  <c r="BE279" i="5"/>
  <c r="BF279" i="5"/>
  <c r="BG279" i="5"/>
  <c r="BH279" i="5"/>
  <c r="BI279" i="5"/>
  <c r="AP280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D280" i="5"/>
  <c r="BE280" i="5"/>
  <c r="BF280" i="5"/>
  <c r="BG280" i="5"/>
  <c r="BH280" i="5"/>
  <c r="BI280" i="5"/>
  <c r="AP281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D281" i="5"/>
  <c r="BE281" i="5"/>
  <c r="BF281" i="5"/>
  <c r="BG281" i="5"/>
  <c r="BH281" i="5"/>
  <c r="BI281" i="5"/>
  <c r="AP282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D282" i="5"/>
  <c r="BE282" i="5"/>
  <c r="BF282" i="5"/>
  <c r="BG282" i="5"/>
  <c r="BH282" i="5"/>
  <c r="BI282" i="5"/>
  <c r="AP283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D283" i="5"/>
  <c r="BE283" i="5"/>
  <c r="BF283" i="5"/>
  <c r="BG283" i="5"/>
  <c r="BH283" i="5"/>
  <c r="BI283" i="5"/>
  <c r="AP284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D284" i="5"/>
  <c r="BE284" i="5"/>
  <c r="BF284" i="5"/>
  <c r="BG284" i="5"/>
  <c r="BH284" i="5"/>
  <c r="BI284" i="5"/>
  <c r="AP285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D285" i="5"/>
  <c r="BE285" i="5"/>
  <c r="BF285" i="5"/>
  <c r="BG285" i="5"/>
  <c r="BH285" i="5"/>
  <c r="BI285" i="5"/>
  <c r="AP286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D286" i="5"/>
  <c r="BE286" i="5"/>
  <c r="BF286" i="5"/>
  <c r="BG286" i="5"/>
  <c r="BH286" i="5"/>
  <c r="BI286" i="5"/>
  <c r="AP287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D287" i="5"/>
  <c r="BE287" i="5"/>
  <c r="BF287" i="5"/>
  <c r="BG287" i="5"/>
  <c r="BH287" i="5"/>
  <c r="BI287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BH288" i="5"/>
  <c r="BI288" i="5"/>
  <c r="AP289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D289" i="5"/>
  <c r="BE289" i="5"/>
  <c r="BF289" i="5"/>
  <c r="BG289" i="5"/>
  <c r="BH289" i="5"/>
  <c r="BI289" i="5"/>
  <c r="AP290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D290" i="5"/>
  <c r="BE290" i="5"/>
  <c r="BF290" i="5"/>
  <c r="BG290" i="5"/>
  <c r="BH290" i="5"/>
  <c r="BI290" i="5"/>
  <c r="AP291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D291" i="5"/>
  <c r="BE291" i="5"/>
  <c r="BF291" i="5"/>
  <c r="BG291" i="5"/>
  <c r="BH291" i="5"/>
  <c r="BI291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BH292" i="5"/>
  <c r="BI292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BH293" i="5"/>
  <c r="BI293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BH294" i="5"/>
  <c r="BI294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BH295" i="5"/>
  <c r="BI295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BH296" i="5"/>
  <c r="BI296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BH297" i="5"/>
  <c r="BI297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BH298" i="5"/>
  <c r="BI298" i="5"/>
  <c r="AP299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D299" i="5"/>
  <c r="BE299" i="5"/>
  <c r="BF299" i="5"/>
  <c r="BG299" i="5"/>
  <c r="BH299" i="5"/>
  <c r="BI299" i="5"/>
  <c r="AP300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D300" i="5"/>
  <c r="BE300" i="5"/>
  <c r="BF300" i="5"/>
  <c r="BG300" i="5"/>
  <c r="BH300" i="5"/>
  <c r="BI300" i="5"/>
  <c r="AP301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D301" i="5"/>
  <c r="BE301" i="5"/>
  <c r="BF301" i="5"/>
  <c r="BG301" i="5"/>
  <c r="BH301" i="5"/>
  <c r="BI301" i="5"/>
  <c r="AP302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D302" i="5"/>
  <c r="BE302" i="5"/>
  <c r="BF302" i="5"/>
  <c r="BG302" i="5"/>
  <c r="BH302" i="5"/>
  <c r="BI302" i="5"/>
  <c r="AP303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D303" i="5"/>
  <c r="BE303" i="5"/>
  <c r="BF303" i="5"/>
  <c r="BG303" i="5"/>
  <c r="BH303" i="5"/>
  <c r="BI303" i="5"/>
  <c r="AP304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D304" i="5"/>
  <c r="BE304" i="5"/>
  <c r="BF304" i="5"/>
  <c r="BG304" i="5"/>
  <c r="BH304" i="5"/>
  <c r="BI304" i="5"/>
  <c r="AP305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D305" i="5"/>
  <c r="BE305" i="5"/>
  <c r="BF305" i="5"/>
  <c r="BG305" i="5"/>
  <c r="BH305" i="5"/>
  <c r="BI305" i="5"/>
  <c r="AP306" i="5"/>
  <c r="AQ306" i="5"/>
  <c r="AR306" i="5"/>
  <c r="AS306" i="5"/>
  <c r="AT306" i="5"/>
  <c r="AU306" i="5"/>
  <c r="AV306" i="5"/>
  <c r="AW306" i="5"/>
  <c r="AX306" i="5"/>
  <c r="AY306" i="5"/>
  <c r="AZ306" i="5"/>
  <c r="BA306" i="5"/>
  <c r="BB306" i="5"/>
  <c r="BC306" i="5"/>
  <c r="BD306" i="5"/>
  <c r="BE306" i="5"/>
  <c r="BF306" i="5"/>
  <c r="BG306" i="5"/>
  <c r="BH306" i="5"/>
  <c r="BI306" i="5"/>
  <c r="AP307" i="5"/>
  <c r="AQ307" i="5"/>
  <c r="AR307" i="5"/>
  <c r="AS307" i="5"/>
  <c r="AT307" i="5"/>
  <c r="AU307" i="5"/>
  <c r="AV307" i="5"/>
  <c r="AW307" i="5"/>
  <c r="AX307" i="5"/>
  <c r="AY307" i="5"/>
  <c r="AZ307" i="5"/>
  <c r="BA307" i="5"/>
  <c r="BB307" i="5"/>
  <c r="BC307" i="5"/>
  <c r="BD307" i="5"/>
  <c r="BE307" i="5"/>
  <c r="BF307" i="5"/>
  <c r="BG307" i="5"/>
  <c r="BH307" i="5"/>
  <c r="BI307" i="5"/>
  <c r="AP308" i="5"/>
  <c r="AQ308" i="5"/>
  <c r="AR308" i="5"/>
  <c r="AS308" i="5"/>
  <c r="AT308" i="5"/>
  <c r="AU308" i="5"/>
  <c r="AV308" i="5"/>
  <c r="AW308" i="5"/>
  <c r="AX308" i="5"/>
  <c r="AY308" i="5"/>
  <c r="AZ308" i="5"/>
  <c r="BA308" i="5"/>
  <c r="BB308" i="5"/>
  <c r="BC308" i="5"/>
  <c r="BD308" i="5"/>
  <c r="BE308" i="5"/>
  <c r="BF308" i="5"/>
  <c r="BG308" i="5"/>
  <c r="BH308" i="5"/>
  <c r="BI308" i="5"/>
  <c r="AP309" i="5"/>
  <c r="AQ309" i="5"/>
  <c r="AR309" i="5"/>
  <c r="AS309" i="5"/>
  <c r="AT309" i="5"/>
  <c r="AU309" i="5"/>
  <c r="AV309" i="5"/>
  <c r="AW309" i="5"/>
  <c r="AX309" i="5"/>
  <c r="AY309" i="5"/>
  <c r="AZ309" i="5"/>
  <c r="BA309" i="5"/>
  <c r="BB309" i="5"/>
  <c r="BC309" i="5"/>
  <c r="BD309" i="5"/>
  <c r="BE309" i="5"/>
  <c r="BF309" i="5"/>
  <c r="BG309" i="5"/>
  <c r="BH309" i="5"/>
  <c r="BI309" i="5"/>
  <c r="AP310" i="5"/>
  <c r="AQ310" i="5"/>
  <c r="AR310" i="5"/>
  <c r="AS310" i="5"/>
  <c r="AT310" i="5"/>
  <c r="AU310" i="5"/>
  <c r="AV310" i="5"/>
  <c r="AW310" i="5"/>
  <c r="AX310" i="5"/>
  <c r="AY310" i="5"/>
  <c r="AZ310" i="5"/>
  <c r="BA310" i="5"/>
  <c r="BB310" i="5"/>
  <c r="BC310" i="5"/>
  <c r="BD310" i="5"/>
  <c r="BE310" i="5"/>
  <c r="BF310" i="5"/>
  <c r="BG310" i="5"/>
  <c r="BH310" i="5"/>
  <c r="BI310" i="5"/>
  <c r="AP311" i="5"/>
  <c r="AQ311" i="5"/>
  <c r="AR311" i="5"/>
  <c r="AS311" i="5"/>
  <c r="AT311" i="5"/>
  <c r="AU311" i="5"/>
  <c r="AV311" i="5"/>
  <c r="AW311" i="5"/>
  <c r="AX311" i="5"/>
  <c r="AY311" i="5"/>
  <c r="AZ311" i="5"/>
  <c r="BA311" i="5"/>
  <c r="BB311" i="5"/>
  <c r="BC311" i="5"/>
  <c r="BD311" i="5"/>
  <c r="BE311" i="5"/>
  <c r="BF311" i="5"/>
  <c r="BG311" i="5"/>
  <c r="BH311" i="5"/>
  <c r="BI311" i="5"/>
  <c r="AP312" i="5"/>
  <c r="AQ312" i="5"/>
  <c r="AR312" i="5"/>
  <c r="AS312" i="5"/>
  <c r="AT312" i="5"/>
  <c r="AU312" i="5"/>
  <c r="AV312" i="5"/>
  <c r="AW312" i="5"/>
  <c r="AX312" i="5"/>
  <c r="AY312" i="5"/>
  <c r="AZ312" i="5"/>
  <c r="BA312" i="5"/>
  <c r="BB312" i="5"/>
  <c r="BC312" i="5"/>
  <c r="BD312" i="5"/>
  <c r="BE312" i="5"/>
  <c r="BF312" i="5"/>
  <c r="BG312" i="5"/>
  <c r="BH312" i="5"/>
  <c r="BI312" i="5"/>
  <c r="AP313" i="5"/>
  <c r="AQ313" i="5"/>
  <c r="AR313" i="5"/>
  <c r="AS313" i="5"/>
  <c r="AT313" i="5"/>
  <c r="AU313" i="5"/>
  <c r="AV313" i="5"/>
  <c r="AW313" i="5"/>
  <c r="AX313" i="5"/>
  <c r="AY313" i="5"/>
  <c r="AZ313" i="5"/>
  <c r="BA313" i="5"/>
  <c r="BB313" i="5"/>
  <c r="BC313" i="5"/>
  <c r="BD313" i="5"/>
  <c r="BE313" i="5"/>
  <c r="BF313" i="5"/>
  <c r="BG313" i="5"/>
  <c r="BH313" i="5"/>
  <c r="BI313" i="5"/>
  <c r="AP314" i="5"/>
  <c r="AQ314" i="5"/>
  <c r="AR314" i="5"/>
  <c r="AS314" i="5"/>
  <c r="AT314" i="5"/>
  <c r="AU314" i="5"/>
  <c r="AV314" i="5"/>
  <c r="AW314" i="5"/>
  <c r="AX314" i="5"/>
  <c r="AY314" i="5"/>
  <c r="AZ314" i="5"/>
  <c r="BA314" i="5"/>
  <c r="BB314" i="5"/>
  <c r="BC314" i="5"/>
  <c r="BD314" i="5"/>
  <c r="BE314" i="5"/>
  <c r="BF314" i="5"/>
  <c r="BG314" i="5"/>
  <c r="BH314" i="5"/>
  <c r="BI314" i="5"/>
  <c r="AP315" i="5"/>
  <c r="AQ315" i="5"/>
  <c r="AR315" i="5"/>
  <c r="AS315" i="5"/>
  <c r="AT315" i="5"/>
  <c r="AU315" i="5"/>
  <c r="AV315" i="5"/>
  <c r="AW315" i="5"/>
  <c r="AX315" i="5"/>
  <c r="AY315" i="5"/>
  <c r="AZ315" i="5"/>
  <c r="BA315" i="5"/>
  <c r="BB315" i="5"/>
  <c r="BC315" i="5"/>
  <c r="BD315" i="5"/>
  <c r="BE315" i="5"/>
  <c r="BF315" i="5"/>
  <c r="BG315" i="5"/>
  <c r="BH315" i="5"/>
  <c r="BI315" i="5"/>
  <c r="AP316" i="5"/>
  <c r="AQ316" i="5"/>
  <c r="AR316" i="5"/>
  <c r="AS316" i="5"/>
  <c r="AT316" i="5"/>
  <c r="AU316" i="5"/>
  <c r="AV316" i="5"/>
  <c r="AW316" i="5"/>
  <c r="AX316" i="5"/>
  <c r="AY316" i="5"/>
  <c r="AZ316" i="5"/>
  <c r="BA316" i="5"/>
  <c r="BB316" i="5"/>
  <c r="BC316" i="5"/>
  <c r="BD316" i="5"/>
  <c r="BE316" i="5"/>
  <c r="BF316" i="5"/>
  <c r="BG316" i="5"/>
  <c r="BH316" i="5"/>
  <c r="BI316" i="5"/>
  <c r="AP317" i="5"/>
  <c r="AQ317" i="5"/>
  <c r="AR317" i="5"/>
  <c r="AS317" i="5"/>
  <c r="AT317" i="5"/>
  <c r="AU317" i="5"/>
  <c r="AV317" i="5"/>
  <c r="AW317" i="5"/>
  <c r="AX317" i="5"/>
  <c r="AY317" i="5"/>
  <c r="AZ317" i="5"/>
  <c r="BA317" i="5"/>
  <c r="BB317" i="5"/>
  <c r="BC317" i="5"/>
  <c r="BD317" i="5"/>
  <c r="BE317" i="5"/>
  <c r="BF317" i="5"/>
  <c r="BG317" i="5"/>
  <c r="BH317" i="5"/>
  <c r="BI317" i="5"/>
  <c r="AP318" i="5"/>
  <c r="AQ318" i="5"/>
  <c r="AR318" i="5"/>
  <c r="AS318" i="5"/>
  <c r="AT318" i="5"/>
  <c r="AU318" i="5"/>
  <c r="AV318" i="5"/>
  <c r="AW318" i="5"/>
  <c r="AX318" i="5"/>
  <c r="AY318" i="5"/>
  <c r="AZ318" i="5"/>
  <c r="BA318" i="5"/>
  <c r="BB318" i="5"/>
  <c r="BC318" i="5"/>
  <c r="BD318" i="5"/>
  <c r="BE318" i="5"/>
  <c r="BF318" i="5"/>
  <c r="BG318" i="5"/>
  <c r="BH318" i="5"/>
  <c r="BI318" i="5"/>
  <c r="AP319" i="5"/>
  <c r="AQ319" i="5"/>
  <c r="AR319" i="5"/>
  <c r="AS319" i="5"/>
  <c r="AT319" i="5"/>
  <c r="AU319" i="5"/>
  <c r="AV319" i="5"/>
  <c r="AW319" i="5"/>
  <c r="AX319" i="5"/>
  <c r="AY319" i="5"/>
  <c r="AZ319" i="5"/>
  <c r="BA319" i="5"/>
  <c r="BB319" i="5"/>
  <c r="BC319" i="5"/>
  <c r="BD319" i="5"/>
  <c r="BE319" i="5"/>
  <c r="BF319" i="5"/>
  <c r="BG319" i="5"/>
  <c r="BH319" i="5"/>
  <c r="BI319" i="5"/>
  <c r="AP320" i="5"/>
  <c r="AQ320" i="5"/>
  <c r="AR320" i="5"/>
  <c r="AS320" i="5"/>
  <c r="AT320" i="5"/>
  <c r="AU320" i="5"/>
  <c r="AV320" i="5"/>
  <c r="AW320" i="5"/>
  <c r="AX320" i="5"/>
  <c r="AY320" i="5"/>
  <c r="AZ320" i="5"/>
  <c r="BA320" i="5"/>
  <c r="BB320" i="5"/>
  <c r="BC320" i="5"/>
  <c r="BD320" i="5"/>
  <c r="BE320" i="5"/>
  <c r="BF320" i="5"/>
  <c r="BG320" i="5"/>
  <c r="BH320" i="5"/>
  <c r="BI320" i="5"/>
  <c r="AP321" i="5"/>
  <c r="AQ321" i="5"/>
  <c r="AR321" i="5"/>
  <c r="AS321" i="5"/>
  <c r="AT321" i="5"/>
  <c r="AU321" i="5"/>
  <c r="AV321" i="5"/>
  <c r="AW321" i="5"/>
  <c r="AX321" i="5"/>
  <c r="AY321" i="5"/>
  <c r="AZ321" i="5"/>
  <c r="BA321" i="5"/>
  <c r="BB321" i="5"/>
  <c r="BC321" i="5"/>
  <c r="BD321" i="5"/>
  <c r="BE321" i="5"/>
  <c r="BF321" i="5"/>
  <c r="BG321" i="5"/>
  <c r="BH321" i="5"/>
  <c r="BI321" i="5"/>
  <c r="AP322" i="5"/>
  <c r="AQ322" i="5"/>
  <c r="AR322" i="5"/>
  <c r="AS322" i="5"/>
  <c r="AT322" i="5"/>
  <c r="AU322" i="5"/>
  <c r="AV322" i="5"/>
  <c r="AW322" i="5"/>
  <c r="AX322" i="5"/>
  <c r="AY322" i="5"/>
  <c r="AZ322" i="5"/>
  <c r="BA322" i="5"/>
  <c r="BB322" i="5"/>
  <c r="BC322" i="5"/>
  <c r="BD322" i="5"/>
  <c r="BE322" i="5"/>
  <c r="BF322" i="5"/>
  <c r="BG322" i="5"/>
  <c r="BH322" i="5"/>
  <c r="BI322" i="5"/>
  <c r="AP323" i="5"/>
  <c r="AQ323" i="5"/>
  <c r="AR323" i="5"/>
  <c r="AS323" i="5"/>
  <c r="AT323" i="5"/>
  <c r="AU323" i="5"/>
  <c r="AV323" i="5"/>
  <c r="AW323" i="5"/>
  <c r="AX323" i="5"/>
  <c r="AY323" i="5"/>
  <c r="AZ323" i="5"/>
  <c r="BA323" i="5"/>
  <c r="BB323" i="5"/>
  <c r="BC323" i="5"/>
  <c r="BD323" i="5"/>
  <c r="BE323" i="5"/>
  <c r="BF323" i="5"/>
  <c r="BG323" i="5"/>
  <c r="BH323" i="5"/>
  <c r="BI323" i="5"/>
  <c r="AP324" i="5"/>
  <c r="AQ324" i="5"/>
  <c r="AR324" i="5"/>
  <c r="AS324" i="5"/>
  <c r="AT324" i="5"/>
  <c r="AU324" i="5"/>
  <c r="AV324" i="5"/>
  <c r="AW324" i="5"/>
  <c r="AX324" i="5"/>
  <c r="AY324" i="5"/>
  <c r="AZ324" i="5"/>
  <c r="BA324" i="5"/>
  <c r="BB324" i="5"/>
  <c r="BC324" i="5"/>
  <c r="BD324" i="5"/>
  <c r="BE324" i="5"/>
  <c r="BF324" i="5"/>
  <c r="BG324" i="5"/>
  <c r="BH324" i="5"/>
  <c r="BI324" i="5"/>
  <c r="AP325" i="5"/>
  <c r="AQ325" i="5"/>
  <c r="AR325" i="5"/>
  <c r="AS325" i="5"/>
  <c r="AT325" i="5"/>
  <c r="AU325" i="5"/>
  <c r="AV325" i="5"/>
  <c r="AW325" i="5"/>
  <c r="AX325" i="5"/>
  <c r="AY325" i="5"/>
  <c r="AZ325" i="5"/>
  <c r="BA325" i="5"/>
  <c r="BB325" i="5"/>
  <c r="BC325" i="5"/>
  <c r="BD325" i="5"/>
  <c r="BE325" i="5"/>
  <c r="BF325" i="5"/>
  <c r="BG325" i="5"/>
  <c r="BH325" i="5"/>
  <c r="BI325" i="5"/>
  <c r="AP326" i="5"/>
  <c r="AQ326" i="5"/>
  <c r="AR326" i="5"/>
  <c r="AS326" i="5"/>
  <c r="AT326" i="5"/>
  <c r="AU326" i="5"/>
  <c r="AV326" i="5"/>
  <c r="AW326" i="5"/>
  <c r="AX326" i="5"/>
  <c r="AY326" i="5"/>
  <c r="AZ326" i="5"/>
  <c r="BA326" i="5"/>
  <c r="BB326" i="5"/>
  <c r="BC326" i="5"/>
  <c r="BD326" i="5"/>
  <c r="BE326" i="5"/>
  <c r="BF326" i="5"/>
  <c r="BG326" i="5"/>
  <c r="BH326" i="5"/>
  <c r="BI326" i="5"/>
  <c r="AP327" i="5"/>
  <c r="AQ327" i="5"/>
  <c r="AR327" i="5"/>
  <c r="AS327" i="5"/>
  <c r="AT327" i="5"/>
  <c r="AU327" i="5"/>
  <c r="AV327" i="5"/>
  <c r="AW327" i="5"/>
  <c r="AX327" i="5"/>
  <c r="AY327" i="5"/>
  <c r="AZ327" i="5"/>
  <c r="BA327" i="5"/>
  <c r="BB327" i="5"/>
  <c r="BC327" i="5"/>
  <c r="BD327" i="5"/>
  <c r="BE327" i="5"/>
  <c r="BF327" i="5"/>
  <c r="BG327" i="5"/>
  <c r="BH327" i="5"/>
  <c r="BI327" i="5"/>
  <c r="AP328" i="5"/>
  <c r="AQ328" i="5"/>
  <c r="AR328" i="5"/>
  <c r="AS328" i="5"/>
  <c r="AT328" i="5"/>
  <c r="AU328" i="5"/>
  <c r="AV328" i="5"/>
  <c r="AW328" i="5"/>
  <c r="AX328" i="5"/>
  <c r="AY328" i="5"/>
  <c r="AZ328" i="5"/>
  <c r="BA328" i="5"/>
  <c r="BB328" i="5"/>
  <c r="BC328" i="5"/>
  <c r="BD328" i="5"/>
  <c r="BE328" i="5"/>
  <c r="BF328" i="5"/>
  <c r="BG328" i="5"/>
  <c r="BH328" i="5"/>
  <c r="BI328" i="5"/>
  <c r="AP329" i="5"/>
  <c r="AQ329" i="5"/>
  <c r="AR329" i="5"/>
  <c r="AS329" i="5"/>
  <c r="AT329" i="5"/>
  <c r="AU329" i="5"/>
  <c r="AV329" i="5"/>
  <c r="AW329" i="5"/>
  <c r="AX329" i="5"/>
  <c r="AY329" i="5"/>
  <c r="AZ329" i="5"/>
  <c r="BA329" i="5"/>
  <c r="BB329" i="5"/>
  <c r="BC329" i="5"/>
  <c r="BD329" i="5"/>
  <c r="BE329" i="5"/>
  <c r="BF329" i="5"/>
  <c r="BG329" i="5"/>
  <c r="BH329" i="5"/>
  <c r="BI329" i="5"/>
  <c r="AP330" i="5"/>
  <c r="AQ330" i="5"/>
  <c r="AR330" i="5"/>
  <c r="AS330" i="5"/>
  <c r="AT330" i="5"/>
  <c r="AU330" i="5"/>
  <c r="AV330" i="5"/>
  <c r="AW330" i="5"/>
  <c r="AX330" i="5"/>
  <c r="AY330" i="5"/>
  <c r="AZ330" i="5"/>
  <c r="BA330" i="5"/>
  <c r="BB330" i="5"/>
  <c r="BC330" i="5"/>
  <c r="BD330" i="5"/>
  <c r="BE330" i="5"/>
  <c r="BF330" i="5"/>
  <c r="BG330" i="5"/>
  <c r="BH330" i="5"/>
  <c r="BI330" i="5"/>
  <c r="AP331" i="5"/>
  <c r="AQ331" i="5"/>
  <c r="AR331" i="5"/>
  <c r="AS331" i="5"/>
  <c r="AT331" i="5"/>
  <c r="AU331" i="5"/>
  <c r="AV331" i="5"/>
  <c r="AW331" i="5"/>
  <c r="AX331" i="5"/>
  <c r="AY331" i="5"/>
  <c r="AZ331" i="5"/>
  <c r="BA331" i="5"/>
  <c r="BB331" i="5"/>
  <c r="BC331" i="5"/>
  <c r="BD331" i="5"/>
  <c r="BE331" i="5"/>
  <c r="BF331" i="5"/>
  <c r="BG331" i="5"/>
  <c r="BH331" i="5"/>
  <c r="BI331" i="5"/>
  <c r="AP332" i="5"/>
  <c r="AQ332" i="5"/>
  <c r="AR332" i="5"/>
  <c r="AS332" i="5"/>
  <c r="AT332" i="5"/>
  <c r="AU332" i="5"/>
  <c r="AV332" i="5"/>
  <c r="AW332" i="5"/>
  <c r="AX332" i="5"/>
  <c r="AY332" i="5"/>
  <c r="AZ332" i="5"/>
  <c r="BA332" i="5"/>
  <c r="BB332" i="5"/>
  <c r="BC332" i="5"/>
  <c r="BD332" i="5"/>
  <c r="BE332" i="5"/>
  <c r="BF332" i="5"/>
  <c r="BG332" i="5"/>
  <c r="BH332" i="5"/>
  <c r="BI332" i="5"/>
  <c r="AP333" i="5"/>
  <c r="AQ333" i="5"/>
  <c r="AR333" i="5"/>
  <c r="AS333" i="5"/>
  <c r="AT333" i="5"/>
  <c r="AU333" i="5"/>
  <c r="AV333" i="5"/>
  <c r="AW333" i="5"/>
  <c r="AX333" i="5"/>
  <c r="AY333" i="5"/>
  <c r="AZ333" i="5"/>
  <c r="BA333" i="5"/>
  <c r="BB333" i="5"/>
  <c r="BC333" i="5"/>
  <c r="BD333" i="5"/>
  <c r="BE333" i="5"/>
  <c r="BF333" i="5"/>
  <c r="BG333" i="5"/>
  <c r="BH333" i="5"/>
  <c r="BI333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Z309" i="5"/>
  <c r="AA309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Z310" i="5"/>
  <c r="AA310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Z311" i="5"/>
  <c r="AA311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Z312" i="5"/>
  <c r="AA312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Z313" i="5"/>
  <c r="AA313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Z314" i="5"/>
  <c r="AA314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Z315" i="5"/>
  <c r="AA315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Z316" i="5"/>
  <c r="AA316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Z317" i="5"/>
  <c r="AA317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Z320" i="5"/>
  <c r="AA320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Z321" i="5"/>
  <c r="AA321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Z322" i="5"/>
  <c r="AA322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Z323" i="5"/>
  <c r="AA323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Z324" i="5"/>
  <c r="AA324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Z325" i="5"/>
  <c r="AA325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Z326" i="5"/>
  <c r="AA326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Z327" i="5"/>
  <c r="AA327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Z329" i="5"/>
  <c r="AA329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Z330" i="5"/>
  <c r="AA330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Y331" i="5"/>
  <c r="Z331" i="5"/>
  <c r="AA331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Y332" i="5"/>
  <c r="Z332" i="5"/>
  <c r="AA332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Y333" i="5"/>
  <c r="Z333" i="5"/>
  <c r="AA333" i="5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M98" i="1"/>
  <c r="N98" i="1"/>
  <c r="W98" i="1"/>
  <c r="X98" i="1"/>
  <c r="AG98" i="1"/>
  <c r="AH98" i="1"/>
  <c r="AQ98" i="1"/>
  <c r="AR98" i="1"/>
  <c r="BA98" i="1"/>
  <c r="BB98" i="1"/>
  <c r="BK98" i="1"/>
  <c r="BL98" i="1"/>
  <c r="BU98" i="1"/>
  <c r="BV98" i="1"/>
  <c r="CE98" i="1"/>
  <c r="CF98" i="1"/>
  <c r="CO98" i="1"/>
  <c r="CP98" i="1"/>
  <c r="CY98" i="1"/>
  <c r="CZ98" i="1"/>
  <c r="DI98" i="1"/>
  <c r="DJ98" i="1"/>
  <c r="DS98" i="1"/>
  <c r="DT98" i="1"/>
  <c r="EC98" i="1"/>
  <c r="ED98" i="1"/>
  <c r="EM98" i="1"/>
  <c r="EN98" i="1"/>
  <c r="EW98" i="1"/>
  <c r="EX98" i="1"/>
  <c r="FG98" i="1"/>
  <c r="FH98" i="1"/>
  <c r="FQ98" i="1"/>
  <c r="FR98" i="1"/>
  <c r="GA98" i="1"/>
  <c r="GB98" i="1"/>
  <c r="GK98" i="1"/>
  <c r="GL98" i="1"/>
  <c r="GU98" i="1"/>
  <c r="GV98" i="1"/>
  <c r="HE98" i="1"/>
  <c r="HF98" i="1"/>
  <c r="HO98" i="1"/>
  <c r="HP98" i="1"/>
  <c r="HY98" i="1"/>
  <c r="HZ98" i="1"/>
  <c r="II98" i="1"/>
  <c r="IJ98" i="1"/>
  <c r="IS98" i="1"/>
  <c r="IT98" i="1"/>
  <c r="M99" i="1"/>
  <c r="N99" i="1"/>
  <c r="W99" i="1"/>
  <c r="X99" i="1"/>
  <c r="AG99" i="1"/>
  <c r="AH99" i="1"/>
  <c r="AQ99" i="1"/>
  <c r="AR99" i="1"/>
  <c r="BA99" i="1"/>
  <c r="BB99" i="1"/>
  <c r="BK99" i="1"/>
  <c r="BL99" i="1"/>
  <c r="BU99" i="1"/>
  <c r="BV99" i="1"/>
  <c r="CE99" i="1"/>
  <c r="CF99" i="1"/>
  <c r="CO99" i="1"/>
  <c r="CP99" i="1"/>
  <c r="CY99" i="1"/>
  <c r="CZ99" i="1"/>
  <c r="DI99" i="1"/>
  <c r="DJ99" i="1"/>
  <c r="DS99" i="1"/>
  <c r="DT99" i="1"/>
  <c r="EC99" i="1"/>
  <c r="ED99" i="1"/>
  <c r="EM99" i="1"/>
  <c r="EN99" i="1"/>
  <c r="EW99" i="1"/>
  <c r="EX99" i="1"/>
  <c r="FG99" i="1"/>
  <c r="FH99" i="1"/>
  <c r="FQ99" i="1"/>
  <c r="FR99" i="1"/>
  <c r="GA99" i="1"/>
  <c r="GB99" i="1"/>
  <c r="GK99" i="1"/>
  <c r="GL99" i="1"/>
  <c r="GU99" i="1"/>
  <c r="GV99" i="1"/>
  <c r="HE99" i="1"/>
  <c r="HF99" i="1"/>
  <c r="HO99" i="1"/>
  <c r="HP99" i="1"/>
  <c r="HY99" i="1"/>
  <c r="HZ99" i="1"/>
  <c r="II99" i="1"/>
  <c r="IJ99" i="1"/>
  <c r="IS99" i="1"/>
  <c r="IT99" i="1"/>
  <c r="M100" i="1"/>
  <c r="N100" i="1"/>
  <c r="W100" i="1"/>
  <c r="X100" i="1"/>
  <c r="AG100" i="1"/>
  <c r="AH100" i="1"/>
  <c r="AQ100" i="1"/>
  <c r="AR100" i="1"/>
  <c r="BA100" i="1"/>
  <c r="BB100" i="1"/>
  <c r="BK100" i="1"/>
  <c r="BL100" i="1"/>
  <c r="BU100" i="1"/>
  <c r="BV100" i="1"/>
  <c r="CE100" i="1"/>
  <c r="CF100" i="1"/>
  <c r="CO100" i="1"/>
  <c r="CP100" i="1"/>
  <c r="CY100" i="1"/>
  <c r="CZ100" i="1"/>
  <c r="DI100" i="1"/>
  <c r="DJ100" i="1"/>
  <c r="DS100" i="1"/>
  <c r="DT100" i="1"/>
  <c r="EC100" i="1"/>
  <c r="ED100" i="1"/>
  <c r="EM100" i="1"/>
  <c r="EN100" i="1"/>
  <c r="EW100" i="1"/>
  <c r="EX100" i="1"/>
  <c r="FG100" i="1"/>
  <c r="FH100" i="1"/>
  <c r="FQ100" i="1"/>
  <c r="FR100" i="1"/>
  <c r="GA100" i="1"/>
  <c r="GB100" i="1"/>
  <c r="GK100" i="1"/>
  <c r="GL100" i="1"/>
  <c r="GU100" i="1"/>
  <c r="GV100" i="1"/>
  <c r="HE100" i="1"/>
  <c r="HF100" i="1"/>
  <c r="HO100" i="1"/>
  <c r="HP100" i="1"/>
  <c r="HY100" i="1"/>
  <c r="HZ100" i="1"/>
  <c r="II100" i="1"/>
  <c r="IJ100" i="1"/>
  <c r="IS100" i="1"/>
  <c r="IT100" i="1"/>
  <c r="M101" i="1"/>
  <c r="N101" i="1"/>
  <c r="W101" i="1"/>
  <c r="X101" i="1"/>
  <c r="AG101" i="1"/>
  <c r="AH101" i="1"/>
  <c r="AQ101" i="1"/>
  <c r="AR101" i="1"/>
  <c r="BA101" i="1"/>
  <c r="BB101" i="1"/>
  <c r="BK101" i="1"/>
  <c r="BL101" i="1"/>
  <c r="BU101" i="1"/>
  <c r="BV101" i="1"/>
  <c r="CE101" i="1"/>
  <c r="CF101" i="1"/>
  <c r="CO101" i="1"/>
  <c r="CP101" i="1"/>
  <c r="CY101" i="1"/>
  <c r="CZ101" i="1"/>
  <c r="DI101" i="1"/>
  <c r="DJ101" i="1"/>
  <c r="DS101" i="1"/>
  <c r="DT101" i="1"/>
  <c r="EC101" i="1"/>
  <c r="ED101" i="1"/>
  <c r="EM101" i="1"/>
  <c r="EN101" i="1"/>
  <c r="EW101" i="1"/>
  <c r="EX101" i="1"/>
  <c r="FG101" i="1"/>
  <c r="FH101" i="1"/>
  <c r="FQ101" i="1"/>
  <c r="FR101" i="1"/>
  <c r="GA101" i="1"/>
  <c r="GB101" i="1"/>
  <c r="GK101" i="1"/>
  <c r="GL101" i="1"/>
  <c r="GU101" i="1"/>
  <c r="GV101" i="1"/>
  <c r="HE101" i="1"/>
  <c r="HF101" i="1"/>
  <c r="HO101" i="1"/>
  <c r="HP101" i="1"/>
  <c r="HY101" i="1"/>
  <c r="HZ101" i="1"/>
  <c r="II101" i="1"/>
  <c r="IJ101" i="1"/>
  <c r="IS101" i="1"/>
  <c r="IT101" i="1"/>
  <c r="M102" i="1"/>
  <c r="N102" i="1"/>
  <c r="W102" i="1"/>
  <c r="X102" i="1"/>
  <c r="AG102" i="1"/>
  <c r="AH102" i="1"/>
  <c r="AQ102" i="1"/>
  <c r="AR102" i="1"/>
  <c r="BA102" i="1"/>
  <c r="BB102" i="1"/>
  <c r="BK102" i="1"/>
  <c r="BL102" i="1"/>
  <c r="BU102" i="1"/>
  <c r="BV102" i="1"/>
  <c r="CE102" i="1"/>
  <c r="CF102" i="1"/>
  <c r="CO102" i="1"/>
  <c r="CP102" i="1"/>
  <c r="CY102" i="1"/>
  <c r="CZ102" i="1"/>
  <c r="DI102" i="1"/>
  <c r="DJ102" i="1"/>
  <c r="DS102" i="1"/>
  <c r="DT102" i="1"/>
  <c r="EC102" i="1"/>
  <c r="ED102" i="1"/>
  <c r="EM102" i="1"/>
  <c r="EN102" i="1"/>
  <c r="EW102" i="1"/>
  <c r="EX102" i="1"/>
  <c r="FG102" i="1"/>
  <c r="FH102" i="1"/>
  <c r="FQ102" i="1"/>
  <c r="FR102" i="1"/>
  <c r="GA102" i="1"/>
  <c r="GB102" i="1"/>
  <c r="GK102" i="1"/>
  <c r="GL102" i="1"/>
  <c r="GU102" i="1"/>
  <c r="GV102" i="1"/>
  <c r="HE102" i="1"/>
  <c r="HF102" i="1"/>
  <c r="HO102" i="1"/>
  <c r="HP102" i="1"/>
  <c r="HY102" i="1"/>
  <c r="HZ102" i="1"/>
  <c r="II102" i="1"/>
  <c r="IJ102" i="1"/>
  <c r="IS102" i="1"/>
  <c r="IT102" i="1"/>
  <c r="M103" i="1"/>
  <c r="N103" i="1"/>
  <c r="W103" i="1"/>
  <c r="X103" i="1"/>
  <c r="AG103" i="1"/>
  <c r="AH103" i="1"/>
  <c r="AQ103" i="1"/>
  <c r="AR103" i="1"/>
  <c r="BA103" i="1"/>
  <c r="BB103" i="1"/>
  <c r="BK103" i="1"/>
  <c r="BL103" i="1"/>
  <c r="BU103" i="1"/>
  <c r="BV103" i="1"/>
  <c r="CE103" i="1"/>
  <c r="CF103" i="1"/>
  <c r="CO103" i="1"/>
  <c r="CP103" i="1"/>
  <c r="CY103" i="1"/>
  <c r="CZ103" i="1"/>
  <c r="DI103" i="1"/>
  <c r="DJ103" i="1"/>
  <c r="DS103" i="1"/>
  <c r="DT103" i="1"/>
  <c r="EC103" i="1"/>
  <c r="ED103" i="1"/>
  <c r="EM103" i="1"/>
  <c r="EN103" i="1"/>
  <c r="EW103" i="1"/>
  <c r="EX103" i="1"/>
  <c r="FG103" i="1"/>
  <c r="FH103" i="1"/>
  <c r="FQ103" i="1"/>
  <c r="FR103" i="1"/>
  <c r="GA103" i="1"/>
  <c r="GB103" i="1"/>
  <c r="GK103" i="1"/>
  <c r="GL103" i="1"/>
  <c r="GU103" i="1"/>
  <c r="GV103" i="1"/>
  <c r="HE103" i="1"/>
  <c r="HF103" i="1"/>
  <c r="HO103" i="1"/>
  <c r="HP103" i="1"/>
  <c r="HY103" i="1"/>
  <c r="HZ103" i="1"/>
  <c r="II103" i="1"/>
  <c r="IJ103" i="1"/>
  <c r="IS103" i="1"/>
  <c r="IT103" i="1"/>
  <c r="M104" i="1"/>
  <c r="N104" i="1"/>
  <c r="W104" i="1"/>
  <c r="X104" i="1"/>
  <c r="AG104" i="1"/>
  <c r="AH104" i="1"/>
  <c r="AQ104" i="1"/>
  <c r="AR104" i="1"/>
  <c r="BA104" i="1"/>
  <c r="BB104" i="1"/>
  <c r="BK104" i="1"/>
  <c r="BL104" i="1"/>
  <c r="BU104" i="1"/>
  <c r="BV104" i="1"/>
  <c r="CE104" i="1"/>
  <c r="CF104" i="1"/>
  <c r="CO104" i="1"/>
  <c r="CP104" i="1"/>
  <c r="CY104" i="1"/>
  <c r="CZ104" i="1"/>
  <c r="DI104" i="1"/>
  <c r="DJ104" i="1"/>
  <c r="DS104" i="1"/>
  <c r="DT104" i="1"/>
  <c r="EC104" i="1"/>
  <c r="ED104" i="1"/>
  <c r="EM104" i="1"/>
  <c r="EN104" i="1"/>
  <c r="EW104" i="1"/>
  <c r="EX104" i="1"/>
  <c r="FG104" i="1"/>
  <c r="FH104" i="1"/>
  <c r="FQ104" i="1"/>
  <c r="FR104" i="1"/>
  <c r="GA104" i="1"/>
  <c r="GB104" i="1"/>
  <c r="GK104" i="1"/>
  <c r="GL104" i="1"/>
  <c r="GU104" i="1"/>
  <c r="GV104" i="1"/>
  <c r="HE104" i="1"/>
  <c r="HF104" i="1"/>
  <c r="HO104" i="1"/>
  <c r="HP104" i="1"/>
  <c r="HY104" i="1"/>
  <c r="HZ104" i="1"/>
  <c r="II104" i="1"/>
  <c r="IJ104" i="1"/>
  <c r="IS104" i="1"/>
  <c r="IT104" i="1"/>
  <c r="M105" i="1"/>
  <c r="N105" i="1"/>
  <c r="W105" i="1"/>
  <c r="X105" i="1"/>
  <c r="AG105" i="1"/>
  <c r="AH105" i="1"/>
  <c r="AQ105" i="1"/>
  <c r="AR105" i="1"/>
  <c r="BA105" i="1"/>
  <c r="BB105" i="1"/>
  <c r="BK105" i="1"/>
  <c r="BL105" i="1"/>
  <c r="BU105" i="1"/>
  <c r="BV105" i="1"/>
  <c r="CE105" i="1"/>
  <c r="CF105" i="1"/>
  <c r="CO105" i="1"/>
  <c r="CP105" i="1"/>
  <c r="CY105" i="1"/>
  <c r="CZ105" i="1"/>
  <c r="DI105" i="1"/>
  <c r="DJ105" i="1"/>
  <c r="DS105" i="1"/>
  <c r="DT105" i="1"/>
  <c r="EC105" i="1"/>
  <c r="ED105" i="1"/>
  <c r="EM105" i="1"/>
  <c r="EN105" i="1"/>
  <c r="EW105" i="1"/>
  <c r="EX105" i="1"/>
  <c r="FG105" i="1"/>
  <c r="FH105" i="1"/>
  <c r="FQ105" i="1"/>
  <c r="FR105" i="1"/>
  <c r="GA105" i="1"/>
  <c r="GB105" i="1"/>
  <c r="GK105" i="1"/>
  <c r="GL105" i="1"/>
  <c r="GU105" i="1"/>
  <c r="GV105" i="1"/>
  <c r="HE105" i="1"/>
  <c r="HF105" i="1"/>
  <c r="HO105" i="1"/>
  <c r="HP105" i="1"/>
  <c r="HY105" i="1"/>
  <c r="HZ105" i="1"/>
  <c r="II105" i="1"/>
  <c r="IJ105" i="1"/>
  <c r="IS105" i="1"/>
  <c r="IT105" i="1"/>
  <c r="M106" i="1"/>
  <c r="N106" i="1"/>
  <c r="W106" i="1"/>
  <c r="X106" i="1"/>
  <c r="AG106" i="1"/>
  <c r="AH106" i="1"/>
  <c r="AQ106" i="1"/>
  <c r="AR106" i="1"/>
  <c r="BA106" i="1"/>
  <c r="BB106" i="1"/>
  <c r="BK106" i="1"/>
  <c r="BL106" i="1"/>
  <c r="BU106" i="1"/>
  <c r="BV106" i="1"/>
  <c r="CE106" i="1"/>
  <c r="CF106" i="1"/>
  <c r="CO106" i="1"/>
  <c r="CP106" i="1"/>
  <c r="CY106" i="1"/>
  <c r="CZ106" i="1"/>
  <c r="DI106" i="1"/>
  <c r="DJ106" i="1"/>
  <c r="DS106" i="1"/>
  <c r="DT106" i="1"/>
  <c r="EC106" i="1"/>
  <c r="ED106" i="1"/>
  <c r="EM106" i="1"/>
  <c r="EN106" i="1"/>
  <c r="EW106" i="1"/>
  <c r="EX106" i="1"/>
  <c r="FG106" i="1"/>
  <c r="FH106" i="1"/>
  <c r="FQ106" i="1"/>
  <c r="FR106" i="1"/>
  <c r="GA106" i="1"/>
  <c r="GB106" i="1"/>
  <c r="GK106" i="1"/>
  <c r="GL106" i="1"/>
  <c r="GU106" i="1"/>
  <c r="GV106" i="1"/>
  <c r="HE106" i="1"/>
  <c r="HF106" i="1"/>
  <c r="HO106" i="1"/>
  <c r="HP106" i="1"/>
  <c r="HY106" i="1"/>
  <c r="HZ106" i="1"/>
  <c r="II106" i="1"/>
  <c r="IJ106" i="1"/>
  <c r="IS106" i="1"/>
  <c r="IT106" i="1"/>
  <c r="M107" i="1"/>
  <c r="N107" i="1"/>
  <c r="W107" i="1"/>
  <c r="X107" i="1"/>
  <c r="AG107" i="1"/>
  <c r="AH107" i="1"/>
  <c r="AQ107" i="1"/>
  <c r="AR107" i="1"/>
  <c r="BA107" i="1"/>
  <c r="BB107" i="1"/>
  <c r="BK107" i="1"/>
  <c r="BL107" i="1"/>
  <c r="BU107" i="1"/>
  <c r="BV107" i="1"/>
  <c r="CE107" i="1"/>
  <c r="CF107" i="1"/>
  <c r="CO107" i="1"/>
  <c r="CP107" i="1"/>
  <c r="CY107" i="1"/>
  <c r="CZ107" i="1"/>
  <c r="DI107" i="1"/>
  <c r="DJ107" i="1"/>
  <c r="DS107" i="1"/>
  <c r="DT107" i="1"/>
  <c r="EC107" i="1"/>
  <c r="ED107" i="1"/>
  <c r="EM107" i="1"/>
  <c r="EN107" i="1"/>
  <c r="EW107" i="1"/>
  <c r="EX107" i="1"/>
  <c r="FG107" i="1"/>
  <c r="FH107" i="1"/>
  <c r="FQ107" i="1"/>
  <c r="FR107" i="1"/>
  <c r="GA107" i="1"/>
  <c r="GB107" i="1"/>
  <c r="GK107" i="1"/>
  <c r="GL107" i="1"/>
  <c r="GU107" i="1"/>
  <c r="GV107" i="1"/>
  <c r="HE107" i="1"/>
  <c r="HF107" i="1"/>
  <c r="HO107" i="1"/>
  <c r="HP107" i="1"/>
  <c r="HY107" i="1"/>
  <c r="HZ107" i="1"/>
  <c r="II107" i="1"/>
  <c r="IJ107" i="1"/>
  <c r="IS107" i="1"/>
  <c r="IT107" i="1"/>
  <c r="M108" i="1"/>
  <c r="N108" i="1"/>
  <c r="W108" i="1"/>
  <c r="X108" i="1"/>
  <c r="AG108" i="1"/>
  <c r="AH108" i="1"/>
  <c r="AQ108" i="1"/>
  <c r="AR108" i="1"/>
  <c r="BA108" i="1"/>
  <c r="BB108" i="1"/>
  <c r="BK108" i="1"/>
  <c r="BL108" i="1"/>
  <c r="BU108" i="1"/>
  <c r="BV108" i="1"/>
  <c r="CE108" i="1"/>
  <c r="CF108" i="1"/>
  <c r="CO108" i="1"/>
  <c r="CP108" i="1"/>
  <c r="CY108" i="1"/>
  <c r="CZ108" i="1"/>
  <c r="DI108" i="1"/>
  <c r="DJ108" i="1"/>
  <c r="DS108" i="1"/>
  <c r="DT108" i="1"/>
  <c r="EC108" i="1"/>
  <c r="ED108" i="1"/>
  <c r="EM108" i="1"/>
  <c r="EN108" i="1"/>
  <c r="EW108" i="1"/>
  <c r="EX108" i="1"/>
  <c r="FG108" i="1"/>
  <c r="FH108" i="1"/>
  <c r="FQ108" i="1"/>
  <c r="FR108" i="1"/>
  <c r="GA108" i="1"/>
  <c r="GB108" i="1"/>
  <c r="GK108" i="1"/>
  <c r="GL108" i="1"/>
  <c r="GU108" i="1"/>
  <c r="GV108" i="1"/>
  <c r="HE108" i="1"/>
  <c r="HF108" i="1"/>
  <c r="HO108" i="1"/>
  <c r="HP108" i="1"/>
  <c r="HY108" i="1"/>
  <c r="HZ108" i="1"/>
  <c r="II108" i="1"/>
  <c r="IJ108" i="1"/>
  <c r="IS108" i="1"/>
  <c r="IT108" i="1"/>
  <c r="M109" i="1"/>
  <c r="N109" i="1"/>
  <c r="W109" i="1"/>
  <c r="X109" i="1"/>
  <c r="AG109" i="1"/>
  <c r="AH109" i="1"/>
  <c r="AQ109" i="1"/>
  <c r="AR109" i="1"/>
  <c r="BA109" i="1"/>
  <c r="BB109" i="1"/>
  <c r="BK109" i="1"/>
  <c r="BL109" i="1"/>
  <c r="BU109" i="1"/>
  <c r="BV109" i="1"/>
  <c r="CE109" i="1"/>
  <c r="CF109" i="1"/>
  <c r="CO109" i="1"/>
  <c r="CP109" i="1"/>
  <c r="CY109" i="1"/>
  <c r="CZ109" i="1"/>
  <c r="DI109" i="1"/>
  <c r="DJ109" i="1"/>
  <c r="DS109" i="1"/>
  <c r="DT109" i="1"/>
  <c r="EC109" i="1"/>
  <c r="ED109" i="1"/>
  <c r="EM109" i="1"/>
  <c r="EN109" i="1"/>
  <c r="EW109" i="1"/>
  <c r="EX109" i="1"/>
  <c r="FG109" i="1"/>
  <c r="FH109" i="1"/>
  <c r="FQ109" i="1"/>
  <c r="FR109" i="1"/>
  <c r="GA109" i="1"/>
  <c r="GB109" i="1"/>
  <c r="GK109" i="1"/>
  <c r="GL109" i="1"/>
  <c r="GU109" i="1"/>
  <c r="GV109" i="1"/>
  <c r="HE109" i="1"/>
  <c r="HF109" i="1"/>
  <c r="HO109" i="1"/>
  <c r="HP109" i="1"/>
  <c r="HY109" i="1"/>
  <c r="HZ109" i="1"/>
  <c r="II109" i="1"/>
  <c r="IJ109" i="1"/>
  <c r="IS109" i="1"/>
  <c r="IT109" i="1"/>
  <c r="M110" i="1"/>
  <c r="N110" i="1"/>
  <c r="W110" i="1"/>
  <c r="X110" i="1"/>
  <c r="AG110" i="1"/>
  <c r="AH110" i="1"/>
  <c r="AQ110" i="1"/>
  <c r="AR110" i="1"/>
  <c r="BA110" i="1"/>
  <c r="BB110" i="1"/>
  <c r="BK110" i="1"/>
  <c r="BL110" i="1"/>
  <c r="BU110" i="1"/>
  <c r="BV110" i="1"/>
  <c r="CE110" i="1"/>
  <c r="CF110" i="1"/>
  <c r="CO110" i="1"/>
  <c r="CP110" i="1"/>
  <c r="CY110" i="1"/>
  <c r="CZ110" i="1"/>
  <c r="DI110" i="1"/>
  <c r="DJ110" i="1"/>
  <c r="DS110" i="1"/>
  <c r="DT110" i="1"/>
  <c r="EC110" i="1"/>
  <c r="ED110" i="1"/>
  <c r="EM110" i="1"/>
  <c r="EN110" i="1"/>
  <c r="EW110" i="1"/>
  <c r="EX110" i="1"/>
  <c r="FG110" i="1"/>
  <c r="FH110" i="1"/>
  <c r="FQ110" i="1"/>
  <c r="FR110" i="1"/>
  <c r="GA110" i="1"/>
  <c r="GB110" i="1"/>
  <c r="GK110" i="1"/>
  <c r="GL110" i="1"/>
  <c r="GU110" i="1"/>
  <c r="GV110" i="1"/>
  <c r="HE110" i="1"/>
  <c r="HF110" i="1"/>
  <c r="HO110" i="1"/>
  <c r="HP110" i="1"/>
  <c r="HY110" i="1"/>
  <c r="HZ110" i="1"/>
  <c r="II110" i="1"/>
  <c r="IJ110" i="1"/>
  <c r="IS110" i="1"/>
  <c r="IT110" i="1"/>
  <c r="M111" i="1"/>
  <c r="N111" i="1"/>
  <c r="W111" i="1"/>
  <c r="X111" i="1"/>
  <c r="AG111" i="1"/>
  <c r="AH111" i="1"/>
  <c r="AQ111" i="1"/>
  <c r="AR111" i="1"/>
  <c r="BA111" i="1"/>
  <c r="BB111" i="1"/>
  <c r="BK111" i="1"/>
  <c r="BL111" i="1"/>
  <c r="BU111" i="1"/>
  <c r="BV111" i="1"/>
  <c r="CE111" i="1"/>
  <c r="CF111" i="1"/>
  <c r="CO111" i="1"/>
  <c r="CP111" i="1"/>
  <c r="CY111" i="1"/>
  <c r="CZ111" i="1"/>
  <c r="DI111" i="1"/>
  <c r="DJ111" i="1"/>
  <c r="DS111" i="1"/>
  <c r="DT111" i="1"/>
  <c r="EC111" i="1"/>
  <c r="ED111" i="1"/>
  <c r="EM111" i="1"/>
  <c r="EN111" i="1"/>
  <c r="EW111" i="1"/>
  <c r="EX111" i="1"/>
  <c r="FG111" i="1"/>
  <c r="FH111" i="1"/>
  <c r="FQ111" i="1"/>
  <c r="FR111" i="1"/>
  <c r="GA111" i="1"/>
  <c r="GB111" i="1"/>
  <c r="GK111" i="1"/>
  <c r="GL111" i="1"/>
  <c r="GU111" i="1"/>
  <c r="GV111" i="1"/>
  <c r="HE111" i="1"/>
  <c r="HF111" i="1"/>
  <c r="HO111" i="1"/>
  <c r="HP111" i="1"/>
  <c r="HY111" i="1"/>
  <c r="HZ111" i="1"/>
  <c r="II111" i="1"/>
  <c r="IJ111" i="1"/>
  <c r="IS111" i="1"/>
  <c r="IT111" i="1"/>
  <c r="M112" i="1"/>
  <c r="N112" i="1"/>
  <c r="W112" i="1"/>
  <c r="X112" i="1"/>
  <c r="AG112" i="1"/>
  <c r="AH112" i="1"/>
  <c r="AQ112" i="1"/>
  <c r="AR112" i="1"/>
  <c r="BA112" i="1"/>
  <c r="BB112" i="1"/>
  <c r="BK112" i="1"/>
  <c r="BL112" i="1"/>
  <c r="BU112" i="1"/>
  <c r="BV112" i="1"/>
  <c r="CE112" i="1"/>
  <c r="CF112" i="1"/>
  <c r="CO112" i="1"/>
  <c r="CP112" i="1"/>
  <c r="CY112" i="1"/>
  <c r="CZ112" i="1"/>
  <c r="DI112" i="1"/>
  <c r="DJ112" i="1"/>
  <c r="DS112" i="1"/>
  <c r="DT112" i="1"/>
  <c r="EC112" i="1"/>
  <c r="ED112" i="1"/>
  <c r="EM112" i="1"/>
  <c r="EN112" i="1"/>
  <c r="EW112" i="1"/>
  <c r="EX112" i="1"/>
  <c r="FG112" i="1"/>
  <c r="FH112" i="1"/>
  <c r="FQ112" i="1"/>
  <c r="FR112" i="1"/>
  <c r="GA112" i="1"/>
  <c r="GB112" i="1"/>
  <c r="GK112" i="1"/>
  <c r="GL112" i="1"/>
  <c r="GU112" i="1"/>
  <c r="GV112" i="1"/>
  <c r="HE112" i="1"/>
  <c r="HF112" i="1"/>
  <c r="HO112" i="1"/>
  <c r="HP112" i="1"/>
  <c r="HY112" i="1"/>
  <c r="HZ112" i="1"/>
  <c r="II112" i="1"/>
  <c r="IJ112" i="1"/>
  <c r="IS112" i="1"/>
  <c r="IT112" i="1"/>
  <c r="M113" i="1"/>
  <c r="N113" i="1"/>
  <c r="W113" i="1"/>
  <c r="X113" i="1"/>
  <c r="AG113" i="1"/>
  <c r="AH113" i="1"/>
  <c r="AQ113" i="1"/>
  <c r="AR113" i="1"/>
  <c r="BA113" i="1"/>
  <c r="BB113" i="1"/>
  <c r="BK113" i="1"/>
  <c r="BL113" i="1"/>
  <c r="BU113" i="1"/>
  <c r="BV113" i="1"/>
  <c r="CE113" i="1"/>
  <c r="CF113" i="1"/>
  <c r="CO113" i="1"/>
  <c r="CP113" i="1"/>
  <c r="CY113" i="1"/>
  <c r="CZ113" i="1"/>
  <c r="DI113" i="1"/>
  <c r="DJ113" i="1"/>
  <c r="DS113" i="1"/>
  <c r="DT113" i="1"/>
  <c r="EC113" i="1"/>
  <c r="ED113" i="1"/>
  <c r="EM113" i="1"/>
  <c r="EN113" i="1"/>
  <c r="EW113" i="1"/>
  <c r="EX113" i="1"/>
  <c r="FG113" i="1"/>
  <c r="FH113" i="1"/>
  <c r="FQ113" i="1"/>
  <c r="FR113" i="1"/>
  <c r="GA113" i="1"/>
  <c r="GB113" i="1"/>
  <c r="GK113" i="1"/>
  <c r="GL113" i="1"/>
  <c r="GU113" i="1"/>
  <c r="GV113" i="1"/>
  <c r="HE113" i="1"/>
  <c r="HF113" i="1"/>
  <c r="HO113" i="1"/>
  <c r="HP113" i="1"/>
  <c r="HY113" i="1"/>
  <c r="HZ113" i="1"/>
  <c r="II113" i="1"/>
  <c r="IJ113" i="1"/>
  <c r="IS113" i="1"/>
  <c r="IT113" i="1"/>
  <c r="M114" i="1"/>
  <c r="N114" i="1"/>
  <c r="W114" i="1"/>
  <c r="X114" i="1"/>
  <c r="AG114" i="1"/>
  <c r="AH114" i="1"/>
  <c r="AQ114" i="1"/>
  <c r="AR114" i="1"/>
  <c r="BA114" i="1"/>
  <c r="BB114" i="1"/>
  <c r="BK114" i="1"/>
  <c r="BL114" i="1"/>
  <c r="BU114" i="1"/>
  <c r="BV114" i="1"/>
  <c r="CE114" i="1"/>
  <c r="CF114" i="1"/>
  <c r="CO114" i="1"/>
  <c r="CP114" i="1"/>
  <c r="CY114" i="1"/>
  <c r="CZ114" i="1"/>
  <c r="DI114" i="1"/>
  <c r="DJ114" i="1"/>
  <c r="DS114" i="1"/>
  <c r="DT114" i="1"/>
  <c r="EC114" i="1"/>
  <c r="ED114" i="1"/>
  <c r="EM114" i="1"/>
  <c r="EN114" i="1"/>
  <c r="EW114" i="1"/>
  <c r="EX114" i="1"/>
  <c r="FG114" i="1"/>
  <c r="FH114" i="1"/>
  <c r="FQ114" i="1"/>
  <c r="FR114" i="1"/>
  <c r="GA114" i="1"/>
  <c r="GB114" i="1"/>
  <c r="GK114" i="1"/>
  <c r="GL114" i="1"/>
  <c r="GU114" i="1"/>
  <c r="GV114" i="1"/>
  <c r="HE114" i="1"/>
  <c r="HF114" i="1"/>
  <c r="HO114" i="1"/>
  <c r="HP114" i="1"/>
  <c r="HY114" i="1"/>
  <c r="HZ114" i="1"/>
  <c r="II114" i="1"/>
  <c r="IJ114" i="1"/>
  <c r="IS114" i="1"/>
  <c r="IT114" i="1"/>
  <c r="M115" i="1"/>
  <c r="N115" i="1"/>
  <c r="W115" i="1"/>
  <c r="X115" i="1"/>
  <c r="AG115" i="1"/>
  <c r="AH115" i="1"/>
  <c r="AQ115" i="1"/>
  <c r="AR115" i="1"/>
  <c r="BA115" i="1"/>
  <c r="BB115" i="1"/>
  <c r="BK115" i="1"/>
  <c r="BL115" i="1"/>
  <c r="BU115" i="1"/>
  <c r="BV115" i="1"/>
  <c r="CE115" i="1"/>
  <c r="CF115" i="1"/>
  <c r="CO115" i="1"/>
  <c r="CP115" i="1"/>
  <c r="CY115" i="1"/>
  <c r="CZ115" i="1"/>
  <c r="DI115" i="1"/>
  <c r="DJ115" i="1"/>
  <c r="DS115" i="1"/>
  <c r="DT115" i="1"/>
  <c r="EC115" i="1"/>
  <c r="ED115" i="1"/>
  <c r="EM115" i="1"/>
  <c r="EN115" i="1"/>
  <c r="EW115" i="1"/>
  <c r="EX115" i="1"/>
  <c r="FG115" i="1"/>
  <c r="FH115" i="1"/>
  <c r="FQ115" i="1"/>
  <c r="FR115" i="1"/>
  <c r="GA115" i="1"/>
  <c r="GB115" i="1"/>
  <c r="GK115" i="1"/>
  <c r="GL115" i="1"/>
  <c r="GU115" i="1"/>
  <c r="GV115" i="1"/>
  <c r="HE115" i="1"/>
  <c r="HF115" i="1"/>
  <c r="HO115" i="1"/>
  <c r="HP115" i="1"/>
  <c r="HY115" i="1"/>
  <c r="HZ115" i="1"/>
  <c r="II115" i="1"/>
  <c r="IJ115" i="1"/>
  <c r="IS115" i="1"/>
  <c r="IT115" i="1"/>
  <c r="M116" i="1"/>
  <c r="N116" i="1"/>
  <c r="W116" i="1"/>
  <c r="X116" i="1"/>
  <c r="AG116" i="1"/>
  <c r="AH116" i="1"/>
  <c r="AQ116" i="1"/>
  <c r="AR116" i="1"/>
  <c r="BA116" i="1"/>
  <c r="BB116" i="1"/>
  <c r="BK116" i="1"/>
  <c r="BL116" i="1"/>
  <c r="BU116" i="1"/>
  <c r="BV116" i="1"/>
  <c r="CE116" i="1"/>
  <c r="CF116" i="1"/>
  <c r="CO116" i="1"/>
  <c r="CP116" i="1"/>
  <c r="CY116" i="1"/>
  <c r="CZ116" i="1"/>
  <c r="DI116" i="1"/>
  <c r="DJ116" i="1"/>
  <c r="DS116" i="1"/>
  <c r="DT116" i="1"/>
  <c r="EC116" i="1"/>
  <c r="ED116" i="1"/>
  <c r="EM116" i="1"/>
  <c r="EN116" i="1"/>
  <c r="EW116" i="1"/>
  <c r="EX116" i="1"/>
  <c r="FG116" i="1"/>
  <c r="FH116" i="1"/>
  <c r="FQ116" i="1"/>
  <c r="FR116" i="1"/>
  <c r="GA116" i="1"/>
  <c r="GB116" i="1"/>
  <c r="GK116" i="1"/>
  <c r="GL116" i="1"/>
  <c r="GU116" i="1"/>
  <c r="GV116" i="1"/>
  <c r="HE116" i="1"/>
  <c r="HF116" i="1"/>
  <c r="HO116" i="1"/>
  <c r="HP116" i="1"/>
  <c r="HY116" i="1"/>
  <c r="HZ116" i="1"/>
  <c r="II116" i="1"/>
  <c r="IJ116" i="1"/>
  <c r="IS116" i="1"/>
  <c r="IT116" i="1"/>
  <c r="M117" i="1"/>
  <c r="N117" i="1"/>
  <c r="W117" i="1"/>
  <c r="X117" i="1"/>
  <c r="AG117" i="1"/>
  <c r="AH117" i="1"/>
  <c r="AQ117" i="1"/>
  <c r="AR117" i="1"/>
  <c r="BA117" i="1"/>
  <c r="BB117" i="1"/>
  <c r="BK117" i="1"/>
  <c r="BL117" i="1"/>
  <c r="BU117" i="1"/>
  <c r="BV117" i="1"/>
  <c r="CE117" i="1"/>
  <c r="CF117" i="1"/>
  <c r="CO117" i="1"/>
  <c r="CP117" i="1"/>
  <c r="CY117" i="1"/>
  <c r="CZ117" i="1"/>
  <c r="DI117" i="1"/>
  <c r="DJ117" i="1"/>
  <c r="DS117" i="1"/>
  <c r="DT117" i="1"/>
  <c r="EC117" i="1"/>
  <c r="ED117" i="1"/>
  <c r="EM117" i="1"/>
  <c r="EN117" i="1"/>
  <c r="EW117" i="1"/>
  <c r="EX117" i="1"/>
  <c r="FG117" i="1"/>
  <c r="FH117" i="1"/>
  <c r="FQ117" i="1"/>
  <c r="FR117" i="1"/>
  <c r="GA117" i="1"/>
  <c r="GB117" i="1"/>
  <c r="GK117" i="1"/>
  <c r="GL117" i="1"/>
  <c r="GU117" i="1"/>
  <c r="GV117" i="1"/>
  <c r="HE117" i="1"/>
  <c r="HF117" i="1"/>
  <c r="HO117" i="1"/>
  <c r="HP117" i="1"/>
  <c r="HY117" i="1"/>
  <c r="HZ117" i="1"/>
  <c r="II117" i="1"/>
  <c r="IJ117" i="1"/>
  <c r="IS117" i="1"/>
  <c r="IT117" i="1"/>
  <c r="M118" i="1"/>
  <c r="N118" i="1"/>
  <c r="W118" i="1"/>
  <c r="X118" i="1"/>
  <c r="AG118" i="1"/>
  <c r="AH118" i="1"/>
  <c r="AQ118" i="1"/>
  <c r="AR118" i="1"/>
  <c r="BA118" i="1"/>
  <c r="BB118" i="1"/>
  <c r="BK118" i="1"/>
  <c r="BL118" i="1"/>
  <c r="BU118" i="1"/>
  <c r="BV118" i="1"/>
  <c r="CE118" i="1"/>
  <c r="CF118" i="1"/>
  <c r="CO118" i="1"/>
  <c r="CP118" i="1"/>
  <c r="CY118" i="1"/>
  <c r="CZ118" i="1"/>
  <c r="DI118" i="1"/>
  <c r="DJ118" i="1"/>
  <c r="DS118" i="1"/>
  <c r="DT118" i="1"/>
  <c r="EC118" i="1"/>
  <c r="ED118" i="1"/>
  <c r="EM118" i="1"/>
  <c r="EN118" i="1"/>
  <c r="EW118" i="1"/>
  <c r="EX118" i="1"/>
  <c r="FG118" i="1"/>
  <c r="FH118" i="1"/>
  <c r="FQ118" i="1"/>
  <c r="FR118" i="1"/>
  <c r="GA118" i="1"/>
  <c r="GB118" i="1"/>
  <c r="GK118" i="1"/>
  <c r="GL118" i="1"/>
  <c r="GU118" i="1"/>
  <c r="GV118" i="1"/>
  <c r="HE118" i="1"/>
  <c r="HF118" i="1"/>
  <c r="HO118" i="1"/>
  <c r="HP118" i="1"/>
  <c r="HY118" i="1"/>
  <c r="HZ118" i="1"/>
  <c r="II118" i="1"/>
  <c r="IJ118" i="1"/>
  <c r="IS118" i="1"/>
  <c r="IT118" i="1"/>
  <c r="M119" i="1"/>
  <c r="N119" i="1"/>
  <c r="W119" i="1"/>
  <c r="X119" i="1"/>
  <c r="AG119" i="1"/>
  <c r="AH119" i="1"/>
  <c r="AQ119" i="1"/>
  <c r="AR119" i="1"/>
  <c r="BA119" i="1"/>
  <c r="BB119" i="1"/>
  <c r="BK119" i="1"/>
  <c r="BL119" i="1"/>
  <c r="BU119" i="1"/>
  <c r="BV119" i="1"/>
  <c r="CE119" i="1"/>
  <c r="CF119" i="1"/>
  <c r="CO119" i="1"/>
  <c r="CP119" i="1"/>
  <c r="CY119" i="1"/>
  <c r="CZ119" i="1"/>
  <c r="DI119" i="1"/>
  <c r="DJ119" i="1"/>
  <c r="DS119" i="1"/>
  <c r="DT119" i="1"/>
  <c r="EC119" i="1"/>
  <c r="ED119" i="1"/>
  <c r="EM119" i="1"/>
  <c r="EN119" i="1"/>
  <c r="EW119" i="1"/>
  <c r="EX119" i="1"/>
  <c r="FG119" i="1"/>
  <c r="FH119" i="1"/>
  <c r="FQ119" i="1"/>
  <c r="FR119" i="1"/>
  <c r="GA119" i="1"/>
  <c r="GB119" i="1"/>
  <c r="GK119" i="1"/>
  <c r="GL119" i="1"/>
  <c r="GU119" i="1"/>
  <c r="GV119" i="1"/>
  <c r="HE119" i="1"/>
  <c r="HF119" i="1"/>
  <c r="HO119" i="1"/>
  <c r="HP119" i="1"/>
  <c r="HY119" i="1"/>
  <c r="HZ119" i="1"/>
  <c r="II119" i="1"/>
  <c r="IJ119" i="1"/>
  <c r="IS119" i="1"/>
  <c r="IT119" i="1"/>
  <c r="M120" i="1"/>
  <c r="N120" i="1"/>
  <c r="W120" i="1"/>
  <c r="X120" i="1"/>
  <c r="AG120" i="1"/>
  <c r="AH120" i="1"/>
  <c r="AQ120" i="1"/>
  <c r="AR120" i="1"/>
  <c r="BA120" i="1"/>
  <c r="BB120" i="1"/>
  <c r="BK120" i="1"/>
  <c r="BL120" i="1"/>
  <c r="BU120" i="1"/>
  <c r="BV120" i="1"/>
  <c r="CE120" i="1"/>
  <c r="CF120" i="1"/>
  <c r="CO120" i="1"/>
  <c r="CP120" i="1"/>
  <c r="CY120" i="1"/>
  <c r="CZ120" i="1"/>
  <c r="DI120" i="1"/>
  <c r="DJ120" i="1"/>
  <c r="DS120" i="1"/>
  <c r="DT120" i="1"/>
  <c r="EC120" i="1"/>
  <c r="ED120" i="1"/>
  <c r="EM120" i="1"/>
  <c r="EN120" i="1"/>
  <c r="EW120" i="1"/>
  <c r="EX120" i="1"/>
  <c r="FG120" i="1"/>
  <c r="FH120" i="1"/>
  <c r="FQ120" i="1"/>
  <c r="FR120" i="1"/>
  <c r="GA120" i="1"/>
  <c r="GB120" i="1"/>
  <c r="GK120" i="1"/>
  <c r="GL120" i="1"/>
  <c r="GU120" i="1"/>
  <c r="GV120" i="1"/>
  <c r="HE120" i="1"/>
  <c r="HF120" i="1"/>
  <c r="HO120" i="1"/>
  <c r="HP120" i="1"/>
  <c r="HY120" i="1"/>
  <c r="HZ120" i="1"/>
  <c r="II120" i="1"/>
  <c r="IJ120" i="1"/>
  <c r="IS120" i="1"/>
  <c r="IT120" i="1"/>
  <c r="M121" i="1"/>
  <c r="N121" i="1"/>
  <c r="W121" i="1"/>
  <c r="X121" i="1"/>
  <c r="AG121" i="1"/>
  <c r="AH121" i="1"/>
  <c r="AQ121" i="1"/>
  <c r="AR121" i="1"/>
  <c r="BA121" i="1"/>
  <c r="BB121" i="1"/>
  <c r="BK121" i="1"/>
  <c r="BL121" i="1"/>
  <c r="BU121" i="1"/>
  <c r="BV121" i="1"/>
  <c r="CE121" i="1"/>
  <c r="CF121" i="1"/>
  <c r="CO121" i="1"/>
  <c r="CP121" i="1"/>
  <c r="CY121" i="1"/>
  <c r="CZ121" i="1"/>
  <c r="DI121" i="1"/>
  <c r="DJ121" i="1"/>
  <c r="DS121" i="1"/>
  <c r="DT121" i="1"/>
  <c r="EC121" i="1"/>
  <c r="ED121" i="1"/>
  <c r="EM121" i="1"/>
  <c r="EN121" i="1"/>
  <c r="EW121" i="1"/>
  <c r="EX121" i="1"/>
  <c r="FG121" i="1"/>
  <c r="FH121" i="1"/>
  <c r="FQ121" i="1"/>
  <c r="FR121" i="1"/>
  <c r="GA121" i="1"/>
  <c r="GB121" i="1"/>
  <c r="GK121" i="1"/>
  <c r="GL121" i="1"/>
  <c r="GU121" i="1"/>
  <c r="GV121" i="1"/>
  <c r="HE121" i="1"/>
  <c r="HF121" i="1"/>
  <c r="HO121" i="1"/>
  <c r="HP121" i="1"/>
  <c r="HY121" i="1"/>
  <c r="HZ121" i="1"/>
  <c r="II121" i="1"/>
  <c r="IJ121" i="1"/>
  <c r="IS121" i="1"/>
  <c r="IT121" i="1"/>
  <c r="M122" i="1"/>
  <c r="N122" i="1"/>
  <c r="W122" i="1"/>
  <c r="X122" i="1"/>
  <c r="AG122" i="1"/>
  <c r="AH122" i="1"/>
  <c r="AQ122" i="1"/>
  <c r="AR122" i="1"/>
  <c r="BA122" i="1"/>
  <c r="BB122" i="1"/>
  <c r="BK122" i="1"/>
  <c r="BL122" i="1"/>
  <c r="BU122" i="1"/>
  <c r="BV122" i="1"/>
  <c r="CE122" i="1"/>
  <c r="CF122" i="1"/>
  <c r="CO122" i="1"/>
  <c r="CP122" i="1"/>
  <c r="CY122" i="1"/>
  <c r="CZ122" i="1"/>
  <c r="DI122" i="1"/>
  <c r="DJ122" i="1"/>
  <c r="DS122" i="1"/>
  <c r="DT122" i="1"/>
  <c r="EC122" i="1"/>
  <c r="ED122" i="1"/>
  <c r="EM122" i="1"/>
  <c r="EN122" i="1"/>
  <c r="EW122" i="1"/>
  <c r="EX122" i="1"/>
  <c r="FG122" i="1"/>
  <c r="FH122" i="1"/>
  <c r="FQ122" i="1"/>
  <c r="FR122" i="1"/>
  <c r="GA122" i="1"/>
  <c r="GB122" i="1"/>
  <c r="GK122" i="1"/>
  <c r="GL122" i="1"/>
  <c r="GU122" i="1"/>
  <c r="GV122" i="1"/>
  <c r="HE122" i="1"/>
  <c r="HF122" i="1"/>
  <c r="HO122" i="1"/>
  <c r="HP122" i="1"/>
  <c r="HY122" i="1"/>
  <c r="HZ122" i="1"/>
  <c r="II122" i="1"/>
  <c r="IJ122" i="1"/>
  <c r="IS122" i="1"/>
  <c r="IT122" i="1"/>
  <c r="M123" i="1"/>
  <c r="N123" i="1"/>
  <c r="W123" i="1"/>
  <c r="X123" i="1"/>
  <c r="AG123" i="1"/>
  <c r="AH123" i="1"/>
  <c r="AQ123" i="1"/>
  <c r="AR123" i="1"/>
  <c r="BA123" i="1"/>
  <c r="BB123" i="1"/>
  <c r="BK123" i="1"/>
  <c r="BL123" i="1"/>
  <c r="BU123" i="1"/>
  <c r="BV123" i="1"/>
  <c r="CE123" i="1"/>
  <c r="CF123" i="1"/>
  <c r="CO123" i="1"/>
  <c r="CP123" i="1"/>
  <c r="CY123" i="1"/>
  <c r="CZ123" i="1"/>
  <c r="DI123" i="1"/>
  <c r="DJ123" i="1"/>
  <c r="DS123" i="1"/>
  <c r="DT123" i="1"/>
  <c r="EC123" i="1"/>
  <c r="ED123" i="1"/>
  <c r="EM123" i="1"/>
  <c r="EN123" i="1"/>
  <c r="EW123" i="1"/>
  <c r="EX123" i="1"/>
  <c r="FG123" i="1"/>
  <c r="FH123" i="1"/>
  <c r="FQ123" i="1"/>
  <c r="FR123" i="1"/>
  <c r="GA123" i="1"/>
  <c r="GB123" i="1"/>
  <c r="GK123" i="1"/>
  <c r="GL123" i="1"/>
  <c r="GU123" i="1"/>
  <c r="GV123" i="1"/>
  <c r="HE123" i="1"/>
  <c r="HF123" i="1"/>
  <c r="HO123" i="1"/>
  <c r="HP123" i="1"/>
  <c r="HY123" i="1"/>
  <c r="HZ123" i="1"/>
  <c r="II123" i="1"/>
  <c r="IJ123" i="1"/>
  <c r="IS123" i="1"/>
  <c r="IT123" i="1"/>
  <c r="M124" i="1"/>
  <c r="N124" i="1"/>
  <c r="W124" i="1"/>
  <c r="X124" i="1"/>
  <c r="AG124" i="1"/>
  <c r="AH124" i="1"/>
  <c r="AQ124" i="1"/>
  <c r="AR124" i="1"/>
  <c r="BA124" i="1"/>
  <c r="BB124" i="1"/>
  <c r="BK124" i="1"/>
  <c r="BL124" i="1"/>
  <c r="BU124" i="1"/>
  <c r="BV124" i="1"/>
  <c r="CE124" i="1"/>
  <c r="CF124" i="1"/>
  <c r="CO124" i="1"/>
  <c r="CP124" i="1"/>
  <c r="CY124" i="1"/>
  <c r="CZ124" i="1"/>
  <c r="DI124" i="1"/>
  <c r="DJ124" i="1"/>
  <c r="DS124" i="1"/>
  <c r="DT124" i="1"/>
  <c r="EC124" i="1"/>
  <c r="ED124" i="1"/>
  <c r="EM124" i="1"/>
  <c r="EN124" i="1"/>
  <c r="EW124" i="1"/>
  <c r="EX124" i="1"/>
  <c r="FG124" i="1"/>
  <c r="FH124" i="1"/>
  <c r="FQ124" i="1"/>
  <c r="FR124" i="1"/>
  <c r="GA124" i="1"/>
  <c r="GB124" i="1"/>
  <c r="GK124" i="1"/>
  <c r="GL124" i="1"/>
  <c r="GU124" i="1"/>
  <c r="GV124" i="1"/>
  <c r="HE124" i="1"/>
  <c r="HF124" i="1"/>
  <c r="HO124" i="1"/>
  <c r="HP124" i="1"/>
  <c r="HY124" i="1"/>
  <c r="HZ124" i="1"/>
  <c r="II124" i="1"/>
  <c r="IJ124" i="1"/>
  <c r="IS124" i="1"/>
  <c r="IT124" i="1"/>
  <c r="M125" i="1"/>
  <c r="N125" i="1"/>
  <c r="W125" i="1"/>
  <c r="X125" i="1"/>
  <c r="AG125" i="1"/>
  <c r="AH125" i="1"/>
  <c r="AQ125" i="1"/>
  <c r="AR125" i="1"/>
  <c r="BA125" i="1"/>
  <c r="BB125" i="1"/>
  <c r="BK125" i="1"/>
  <c r="BL125" i="1"/>
  <c r="BU125" i="1"/>
  <c r="BV125" i="1"/>
  <c r="CE125" i="1"/>
  <c r="CF125" i="1"/>
  <c r="CO125" i="1"/>
  <c r="CP125" i="1"/>
  <c r="CY125" i="1"/>
  <c r="CZ125" i="1"/>
  <c r="DI125" i="1"/>
  <c r="DJ125" i="1"/>
  <c r="DS125" i="1"/>
  <c r="DT125" i="1"/>
  <c r="EC125" i="1"/>
  <c r="ED125" i="1"/>
  <c r="EM125" i="1"/>
  <c r="EN125" i="1"/>
  <c r="EW125" i="1"/>
  <c r="EX125" i="1"/>
  <c r="FG125" i="1"/>
  <c r="FH125" i="1"/>
  <c r="FQ125" i="1"/>
  <c r="FR125" i="1"/>
  <c r="GA125" i="1"/>
  <c r="GB125" i="1"/>
  <c r="GK125" i="1"/>
  <c r="GL125" i="1"/>
  <c r="GU125" i="1"/>
  <c r="GV125" i="1"/>
  <c r="HE125" i="1"/>
  <c r="HF125" i="1"/>
  <c r="HO125" i="1"/>
  <c r="HP125" i="1"/>
  <c r="HY125" i="1"/>
  <c r="HZ125" i="1"/>
  <c r="II125" i="1"/>
  <c r="IJ125" i="1"/>
  <c r="IS125" i="1"/>
  <c r="IT125" i="1"/>
  <c r="M126" i="1"/>
  <c r="N126" i="1"/>
  <c r="W126" i="1"/>
  <c r="X126" i="1"/>
  <c r="AG126" i="1"/>
  <c r="AH126" i="1"/>
  <c r="AQ126" i="1"/>
  <c r="AR126" i="1"/>
  <c r="BA126" i="1"/>
  <c r="BB126" i="1"/>
  <c r="BK126" i="1"/>
  <c r="BL126" i="1"/>
  <c r="BU126" i="1"/>
  <c r="BV126" i="1"/>
  <c r="CE126" i="1"/>
  <c r="CF126" i="1"/>
  <c r="CO126" i="1"/>
  <c r="CP126" i="1"/>
  <c r="CY126" i="1"/>
  <c r="CZ126" i="1"/>
  <c r="DI126" i="1"/>
  <c r="DJ126" i="1"/>
  <c r="DS126" i="1"/>
  <c r="DT126" i="1"/>
  <c r="EC126" i="1"/>
  <c r="ED126" i="1"/>
  <c r="EM126" i="1"/>
  <c r="EN126" i="1"/>
  <c r="EW126" i="1"/>
  <c r="EX126" i="1"/>
  <c r="FG126" i="1"/>
  <c r="FH126" i="1"/>
  <c r="FQ126" i="1"/>
  <c r="FR126" i="1"/>
  <c r="GA126" i="1"/>
  <c r="GB126" i="1"/>
  <c r="GK126" i="1"/>
  <c r="GL126" i="1"/>
  <c r="GU126" i="1"/>
  <c r="GV126" i="1"/>
  <c r="HE126" i="1"/>
  <c r="HF126" i="1"/>
  <c r="HO126" i="1"/>
  <c r="HP126" i="1"/>
  <c r="HY126" i="1"/>
  <c r="HZ126" i="1"/>
  <c r="II126" i="1"/>
  <c r="IJ126" i="1"/>
  <c r="IS126" i="1"/>
  <c r="IT126" i="1"/>
  <c r="M127" i="1"/>
  <c r="N127" i="1"/>
  <c r="W127" i="1"/>
  <c r="X127" i="1"/>
  <c r="AG127" i="1"/>
  <c r="AH127" i="1"/>
  <c r="AQ127" i="1"/>
  <c r="AR127" i="1"/>
  <c r="BA127" i="1"/>
  <c r="BB127" i="1"/>
  <c r="BK127" i="1"/>
  <c r="BL127" i="1"/>
  <c r="BU127" i="1"/>
  <c r="BV127" i="1"/>
  <c r="CE127" i="1"/>
  <c r="CF127" i="1"/>
  <c r="CO127" i="1"/>
  <c r="CP127" i="1"/>
  <c r="CY127" i="1"/>
  <c r="CZ127" i="1"/>
  <c r="DI127" i="1"/>
  <c r="DJ127" i="1"/>
  <c r="DS127" i="1"/>
  <c r="DT127" i="1"/>
  <c r="EC127" i="1"/>
  <c r="ED127" i="1"/>
  <c r="EM127" i="1"/>
  <c r="EN127" i="1"/>
  <c r="EW127" i="1"/>
  <c r="EX127" i="1"/>
  <c r="FG127" i="1"/>
  <c r="FH127" i="1"/>
  <c r="FQ127" i="1"/>
  <c r="FR127" i="1"/>
  <c r="GA127" i="1"/>
  <c r="GB127" i="1"/>
  <c r="GK127" i="1"/>
  <c r="GL127" i="1"/>
  <c r="GU127" i="1"/>
  <c r="GV127" i="1"/>
  <c r="HE127" i="1"/>
  <c r="HF127" i="1"/>
  <c r="HO127" i="1"/>
  <c r="HP127" i="1"/>
  <c r="HY127" i="1"/>
  <c r="HZ127" i="1"/>
  <c r="II127" i="1"/>
  <c r="IJ127" i="1"/>
  <c r="IS127" i="1"/>
  <c r="IT127" i="1"/>
  <c r="M128" i="1"/>
  <c r="N128" i="1"/>
  <c r="W128" i="1"/>
  <c r="X128" i="1"/>
  <c r="AG128" i="1"/>
  <c r="AH128" i="1"/>
  <c r="AQ128" i="1"/>
  <c r="AR128" i="1"/>
  <c r="BA128" i="1"/>
  <c r="BB128" i="1"/>
  <c r="BK128" i="1"/>
  <c r="BL128" i="1"/>
  <c r="BU128" i="1"/>
  <c r="BV128" i="1"/>
  <c r="CE128" i="1"/>
  <c r="CF128" i="1"/>
  <c r="CO128" i="1"/>
  <c r="CP128" i="1"/>
  <c r="CY128" i="1"/>
  <c r="CZ128" i="1"/>
  <c r="DI128" i="1"/>
  <c r="DJ128" i="1"/>
  <c r="DS128" i="1"/>
  <c r="DT128" i="1"/>
  <c r="EC128" i="1"/>
  <c r="ED128" i="1"/>
  <c r="EM128" i="1"/>
  <c r="EN128" i="1"/>
  <c r="EW128" i="1"/>
  <c r="EX128" i="1"/>
  <c r="FG128" i="1"/>
  <c r="FH128" i="1"/>
  <c r="FQ128" i="1"/>
  <c r="FR128" i="1"/>
  <c r="GA128" i="1"/>
  <c r="GB128" i="1"/>
  <c r="GK128" i="1"/>
  <c r="GL128" i="1"/>
  <c r="GU128" i="1"/>
  <c r="GV128" i="1"/>
  <c r="HE128" i="1"/>
  <c r="HF128" i="1"/>
  <c r="HO128" i="1"/>
  <c r="HP128" i="1"/>
  <c r="HY128" i="1"/>
  <c r="HZ128" i="1"/>
  <c r="II128" i="1"/>
  <c r="IJ128" i="1"/>
  <c r="IS128" i="1"/>
  <c r="IT128" i="1"/>
  <c r="M129" i="1"/>
  <c r="N129" i="1"/>
  <c r="W129" i="1"/>
  <c r="X129" i="1"/>
  <c r="AG129" i="1"/>
  <c r="AH129" i="1"/>
  <c r="AQ129" i="1"/>
  <c r="AR129" i="1"/>
  <c r="BA129" i="1"/>
  <c r="BB129" i="1"/>
  <c r="BK129" i="1"/>
  <c r="BL129" i="1"/>
  <c r="BU129" i="1"/>
  <c r="BV129" i="1"/>
  <c r="CE129" i="1"/>
  <c r="CF129" i="1"/>
  <c r="CO129" i="1"/>
  <c r="CP129" i="1"/>
  <c r="CY129" i="1"/>
  <c r="CZ129" i="1"/>
  <c r="DI129" i="1"/>
  <c r="DJ129" i="1"/>
  <c r="DS129" i="1"/>
  <c r="DT129" i="1"/>
  <c r="EC129" i="1"/>
  <c r="ED129" i="1"/>
  <c r="EM129" i="1"/>
  <c r="EN129" i="1"/>
  <c r="EW129" i="1"/>
  <c r="EX129" i="1"/>
  <c r="FG129" i="1"/>
  <c r="FH129" i="1"/>
  <c r="FQ129" i="1"/>
  <c r="FR129" i="1"/>
  <c r="GA129" i="1"/>
  <c r="GB129" i="1"/>
  <c r="GK129" i="1"/>
  <c r="GL129" i="1"/>
  <c r="GU129" i="1"/>
  <c r="GV129" i="1"/>
  <c r="HE129" i="1"/>
  <c r="HF129" i="1"/>
  <c r="HO129" i="1"/>
  <c r="HP129" i="1"/>
  <c r="HY129" i="1"/>
  <c r="HZ129" i="1"/>
  <c r="II129" i="1"/>
  <c r="IJ129" i="1"/>
  <c r="IS129" i="1"/>
  <c r="IT129" i="1"/>
  <c r="M130" i="1"/>
  <c r="N130" i="1"/>
  <c r="W130" i="1"/>
  <c r="X130" i="1"/>
  <c r="AG130" i="1"/>
  <c r="AH130" i="1"/>
  <c r="AQ130" i="1"/>
  <c r="AR130" i="1"/>
  <c r="BA130" i="1"/>
  <c r="BB130" i="1"/>
  <c r="BK130" i="1"/>
  <c r="BL130" i="1"/>
  <c r="BU130" i="1"/>
  <c r="BV130" i="1"/>
  <c r="CE130" i="1"/>
  <c r="CF130" i="1"/>
  <c r="CO130" i="1"/>
  <c r="CP130" i="1"/>
  <c r="CY130" i="1"/>
  <c r="CZ130" i="1"/>
  <c r="DI130" i="1"/>
  <c r="DJ130" i="1"/>
  <c r="DS130" i="1"/>
  <c r="DT130" i="1"/>
  <c r="EC130" i="1"/>
  <c r="ED130" i="1"/>
  <c r="EM130" i="1"/>
  <c r="EN130" i="1"/>
  <c r="EW130" i="1"/>
  <c r="EX130" i="1"/>
  <c r="FG130" i="1"/>
  <c r="FH130" i="1"/>
  <c r="FQ130" i="1"/>
  <c r="FR130" i="1"/>
  <c r="GA130" i="1"/>
  <c r="GB130" i="1"/>
  <c r="GK130" i="1"/>
  <c r="GL130" i="1"/>
  <c r="GU130" i="1"/>
  <c r="GV130" i="1"/>
  <c r="HE130" i="1"/>
  <c r="HF130" i="1"/>
  <c r="HO130" i="1"/>
  <c r="HP130" i="1"/>
  <c r="HY130" i="1"/>
  <c r="HZ130" i="1"/>
  <c r="II130" i="1"/>
  <c r="IJ130" i="1"/>
  <c r="IS130" i="1"/>
  <c r="IT130" i="1"/>
  <c r="M131" i="1"/>
  <c r="N131" i="1"/>
  <c r="W131" i="1"/>
  <c r="X131" i="1"/>
  <c r="AG131" i="1"/>
  <c r="AH131" i="1"/>
  <c r="AQ131" i="1"/>
  <c r="AR131" i="1"/>
  <c r="BA131" i="1"/>
  <c r="BB131" i="1"/>
  <c r="BK131" i="1"/>
  <c r="BL131" i="1"/>
  <c r="BU131" i="1"/>
  <c r="BV131" i="1"/>
  <c r="CE131" i="1"/>
  <c r="CF131" i="1"/>
  <c r="CO131" i="1"/>
  <c r="CP131" i="1"/>
  <c r="CY131" i="1"/>
  <c r="CZ131" i="1"/>
  <c r="DI131" i="1"/>
  <c r="DJ131" i="1"/>
  <c r="DS131" i="1"/>
  <c r="DT131" i="1"/>
  <c r="EC131" i="1"/>
  <c r="ED131" i="1"/>
  <c r="EM131" i="1"/>
  <c r="EN131" i="1"/>
  <c r="EW131" i="1"/>
  <c r="EX131" i="1"/>
  <c r="FG131" i="1"/>
  <c r="FH131" i="1"/>
  <c r="FQ131" i="1"/>
  <c r="FR131" i="1"/>
  <c r="GA131" i="1"/>
  <c r="GB131" i="1"/>
  <c r="GK131" i="1"/>
  <c r="GL131" i="1"/>
  <c r="GU131" i="1"/>
  <c r="GV131" i="1"/>
  <c r="HE131" i="1"/>
  <c r="HF131" i="1"/>
  <c r="HO131" i="1"/>
  <c r="HP131" i="1"/>
  <c r="HY131" i="1"/>
  <c r="HZ131" i="1"/>
  <c r="II131" i="1"/>
  <c r="IJ131" i="1"/>
  <c r="IS131" i="1"/>
  <c r="IT131" i="1"/>
  <c r="M132" i="1"/>
  <c r="N132" i="1"/>
  <c r="W132" i="1"/>
  <c r="X132" i="1"/>
  <c r="AG132" i="1"/>
  <c r="AH132" i="1"/>
  <c r="AQ132" i="1"/>
  <c r="AR132" i="1"/>
  <c r="BA132" i="1"/>
  <c r="BB132" i="1"/>
  <c r="BK132" i="1"/>
  <c r="BL132" i="1"/>
  <c r="BU132" i="1"/>
  <c r="BV132" i="1"/>
  <c r="CE132" i="1"/>
  <c r="CF132" i="1"/>
  <c r="CO132" i="1"/>
  <c r="CP132" i="1"/>
  <c r="CY132" i="1"/>
  <c r="CZ132" i="1"/>
  <c r="DI132" i="1"/>
  <c r="DJ132" i="1"/>
  <c r="DS132" i="1"/>
  <c r="DT132" i="1"/>
  <c r="EC132" i="1"/>
  <c r="ED132" i="1"/>
  <c r="EM132" i="1"/>
  <c r="EN132" i="1"/>
  <c r="EW132" i="1"/>
  <c r="EX132" i="1"/>
  <c r="FG132" i="1"/>
  <c r="FH132" i="1"/>
  <c r="FQ132" i="1"/>
  <c r="FR132" i="1"/>
  <c r="GA132" i="1"/>
  <c r="GB132" i="1"/>
  <c r="GK132" i="1"/>
  <c r="GL132" i="1"/>
  <c r="GU132" i="1"/>
  <c r="GV132" i="1"/>
  <c r="HE132" i="1"/>
  <c r="HF132" i="1"/>
  <c r="HO132" i="1"/>
  <c r="HP132" i="1"/>
  <c r="HY132" i="1"/>
  <c r="HZ132" i="1"/>
  <c r="II132" i="1"/>
  <c r="IJ132" i="1"/>
  <c r="IS132" i="1"/>
  <c r="IT132" i="1"/>
  <c r="M133" i="1"/>
  <c r="N133" i="1"/>
  <c r="W133" i="1"/>
  <c r="X133" i="1"/>
  <c r="AG133" i="1"/>
  <c r="AH133" i="1"/>
  <c r="AQ133" i="1"/>
  <c r="AR133" i="1"/>
  <c r="BA133" i="1"/>
  <c r="BB133" i="1"/>
  <c r="BK133" i="1"/>
  <c r="BL133" i="1"/>
  <c r="BU133" i="1"/>
  <c r="BV133" i="1"/>
  <c r="CE133" i="1"/>
  <c r="CF133" i="1"/>
  <c r="CO133" i="1"/>
  <c r="CP133" i="1"/>
  <c r="CY133" i="1"/>
  <c r="CZ133" i="1"/>
  <c r="DI133" i="1"/>
  <c r="DJ133" i="1"/>
  <c r="DS133" i="1"/>
  <c r="DT133" i="1"/>
  <c r="EC133" i="1"/>
  <c r="ED133" i="1"/>
  <c r="EM133" i="1"/>
  <c r="EN133" i="1"/>
  <c r="EW133" i="1"/>
  <c r="EX133" i="1"/>
  <c r="FG133" i="1"/>
  <c r="FH133" i="1"/>
  <c r="FQ133" i="1"/>
  <c r="FR133" i="1"/>
  <c r="GA133" i="1"/>
  <c r="GB133" i="1"/>
  <c r="GK133" i="1"/>
  <c r="GL133" i="1"/>
  <c r="GU133" i="1"/>
  <c r="GV133" i="1"/>
  <c r="HE133" i="1"/>
  <c r="HF133" i="1"/>
  <c r="HO133" i="1"/>
  <c r="HP133" i="1"/>
  <c r="HY133" i="1"/>
  <c r="HZ133" i="1"/>
  <c r="II133" i="1"/>
  <c r="IJ133" i="1"/>
  <c r="IS133" i="1"/>
  <c r="IT133" i="1"/>
  <c r="M134" i="1"/>
  <c r="N134" i="1"/>
  <c r="W134" i="1"/>
  <c r="X134" i="1"/>
  <c r="AG134" i="1"/>
  <c r="AH134" i="1"/>
  <c r="AQ134" i="1"/>
  <c r="AR134" i="1"/>
  <c r="BA134" i="1"/>
  <c r="BB134" i="1"/>
  <c r="BK134" i="1"/>
  <c r="BL134" i="1"/>
  <c r="BU134" i="1"/>
  <c r="BV134" i="1"/>
  <c r="CE134" i="1"/>
  <c r="CF134" i="1"/>
  <c r="CO134" i="1"/>
  <c r="CP134" i="1"/>
  <c r="CY134" i="1"/>
  <c r="CZ134" i="1"/>
  <c r="DI134" i="1"/>
  <c r="DJ134" i="1"/>
  <c r="DS134" i="1"/>
  <c r="DT134" i="1"/>
  <c r="EC134" i="1"/>
  <c r="ED134" i="1"/>
  <c r="EM134" i="1"/>
  <c r="EN134" i="1"/>
  <c r="EW134" i="1"/>
  <c r="EX134" i="1"/>
  <c r="FG134" i="1"/>
  <c r="FH134" i="1"/>
  <c r="FQ134" i="1"/>
  <c r="FR134" i="1"/>
  <c r="GA134" i="1"/>
  <c r="GB134" i="1"/>
  <c r="GK134" i="1"/>
  <c r="GL134" i="1"/>
  <c r="GU134" i="1"/>
  <c r="GV134" i="1"/>
  <c r="HE134" i="1"/>
  <c r="HF134" i="1"/>
  <c r="HO134" i="1"/>
  <c r="HP134" i="1"/>
  <c r="HY134" i="1"/>
  <c r="HZ134" i="1"/>
  <c r="II134" i="1"/>
  <c r="IJ134" i="1"/>
  <c r="IS134" i="1"/>
  <c r="IT134" i="1"/>
  <c r="M135" i="1"/>
  <c r="N135" i="1"/>
  <c r="W135" i="1"/>
  <c r="X135" i="1"/>
  <c r="AG135" i="1"/>
  <c r="AH135" i="1"/>
  <c r="AQ135" i="1"/>
  <c r="AR135" i="1"/>
  <c r="BA135" i="1"/>
  <c r="BB135" i="1"/>
  <c r="BK135" i="1"/>
  <c r="BL135" i="1"/>
  <c r="BU135" i="1"/>
  <c r="BV135" i="1"/>
  <c r="CE135" i="1"/>
  <c r="CF135" i="1"/>
  <c r="CO135" i="1"/>
  <c r="CP135" i="1"/>
  <c r="CY135" i="1"/>
  <c r="CZ135" i="1"/>
  <c r="DI135" i="1"/>
  <c r="DJ135" i="1"/>
  <c r="DS135" i="1"/>
  <c r="DT135" i="1"/>
  <c r="EC135" i="1"/>
  <c r="ED135" i="1"/>
  <c r="EM135" i="1"/>
  <c r="EN135" i="1"/>
  <c r="EW135" i="1"/>
  <c r="EX135" i="1"/>
  <c r="FG135" i="1"/>
  <c r="FH135" i="1"/>
  <c r="FQ135" i="1"/>
  <c r="FR135" i="1"/>
  <c r="GA135" i="1"/>
  <c r="GB135" i="1"/>
  <c r="GK135" i="1"/>
  <c r="GL135" i="1"/>
  <c r="GU135" i="1"/>
  <c r="GV135" i="1"/>
  <c r="HE135" i="1"/>
  <c r="HF135" i="1"/>
  <c r="HO135" i="1"/>
  <c r="HP135" i="1"/>
  <c r="HY135" i="1"/>
  <c r="HZ135" i="1"/>
  <c r="II135" i="1"/>
  <c r="IJ135" i="1"/>
  <c r="IS135" i="1"/>
  <c r="IT135" i="1"/>
  <c r="M136" i="1"/>
  <c r="N136" i="1"/>
  <c r="W136" i="1"/>
  <c r="X136" i="1"/>
  <c r="AG136" i="1"/>
  <c r="AH136" i="1"/>
  <c r="AQ136" i="1"/>
  <c r="AR136" i="1"/>
  <c r="BA136" i="1"/>
  <c r="BB136" i="1"/>
  <c r="BK136" i="1"/>
  <c r="BL136" i="1"/>
  <c r="BU136" i="1"/>
  <c r="BV136" i="1"/>
  <c r="CE136" i="1"/>
  <c r="CF136" i="1"/>
  <c r="CO136" i="1"/>
  <c r="CP136" i="1"/>
  <c r="CY136" i="1"/>
  <c r="CZ136" i="1"/>
  <c r="DI136" i="1"/>
  <c r="DJ136" i="1"/>
  <c r="DS136" i="1"/>
  <c r="DT136" i="1"/>
  <c r="EC136" i="1"/>
  <c r="ED136" i="1"/>
  <c r="EM136" i="1"/>
  <c r="EN136" i="1"/>
  <c r="EW136" i="1"/>
  <c r="EX136" i="1"/>
  <c r="FG136" i="1"/>
  <c r="FH136" i="1"/>
  <c r="FQ136" i="1"/>
  <c r="FR136" i="1"/>
  <c r="GA136" i="1"/>
  <c r="GB136" i="1"/>
  <c r="GK136" i="1"/>
  <c r="GL136" i="1"/>
  <c r="GU136" i="1"/>
  <c r="GV136" i="1"/>
  <c r="HE136" i="1"/>
  <c r="HF136" i="1"/>
  <c r="HO136" i="1"/>
  <c r="HP136" i="1"/>
  <c r="HY136" i="1"/>
  <c r="HZ136" i="1"/>
  <c r="II136" i="1"/>
  <c r="IJ136" i="1"/>
  <c r="IS136" i="1"/>
  <c r="IT136" i="1"/>
  <c r="M137" i="1"/>
  <c r="N137" i="1"/>
  <c r="W137" i="1"/>
  <c r="X137" i="1"/>
  <c r="AG137" i="1"/>
  <c r="AH137" i="1"/>
  <c r="AQ137" i="1"/>
  <c r="AR137" i="1"/>
  <c r="BA137" i="1"/>
  <c r="BB137" i="1"/>
  <c r="BK137" i="1"/>
  <c r="BL137" i="1"/>
  <c r="BU137" i="1"/>
  <c r="BV137" i="1"/>
  <c r="CE137" i="1"/>
  <c r="CF137" i="1"/>
  <c r="CO137" i="1"/>
  <c r="CP137" i="1"/>
  <c r="CY137" i="1"/>
  <c r="CZ137" i="1"/>
  <c r="DI137" i="1"/>
  <c r="DJ137" i="1"/>
  <c r="DS137" i="1"/>
  <c r="DT137" i="1"/>
  <c r="EC137" i="1"/>
  <c r="ED137" i="1"/>
  <c r="EM137" i="1"/>
  <c r="EN137" i="1"/>
  <c r="EW137" i="1"/>
  <c r="EX137" i="1"/>
  <c r="FG137" i="1"/>
  <c r="FH137" i="1"/>
  <c r="FQ137" i="1"/>
  <c r="FR137" i="1"/>
  <c r="GA137" i="1"/>
  <c r="GB137" i="1"/>
  <c r="GK137" i="1"/>
  <c r="GL137" i="1"/>
  <c r="GU137" i="1"/>
  <c r="GV137" i="1"/>
  <c r="HE137" i="1"/>
  <c r="HF137" i="1"/>
  <c r="HO137" i="1"/>
  <c r="HP137" i="1"/>
  <c r="HY137" i="1"/>
  <c r="HZ137" i="1"/>
  <c r="II137" i="1"/>
  <c r="IJ137" i="1"/>
  <c r="IS137" i="1"/>
  <c r="IT137" i="1"/>
  <c r="M138" i="1"/>
  <c r="N138" i="1"/>
  <c r="W138" i="1"/>
  <c r="X138" i="1"/>
  <c r="AG138" i="1"/>
  <c r="AH138" i="1"/>
  <c r="AQ138" i="1"/>
  <c r="AR138" i="1"/>
  <c r="BA138" i="1"/>
  <c r="BB138" i="1"/>
  <c r="BK138" i="1"/>
  <c r="BL138" i="1"/>
  <c r="BU138" i="1"/>
  <c r="BV138" i="1"/>
  <c r="CE138" i="1"/>
  <c r="CF138" i="1"/>
  <c r="CO138" i="1"/>
  <c r="CP138" i="1"/>
  <c r="CY138" i="1"/>
  <c r="CZ138" i="1"/>
  <c r="DI138" i="1"/>
  <c r="DJ138" i="1"/>
  <c r="DS138" i="1"/>
  <c r="DT138" i="1"/>
  <c r="EC138" i="1"/>
  <c r="ED138" i="1"/>
  <c r="EM138" i="1"/>
  <c r="EN138" i="1"/>
  <c r="EW138" i="1"/>
  <c r="EX138" i="1"/>
  <c r="FG138" i="1"/>
  <c r="FH138" i="1"/>
  <c r="FQ138" i="1"/>
  <c r="FR138" i="1"/>
  <c r="GA138" i="1"/>
  <c r="GB138" i="1"/>
  <c r="GK138" i="1"/>
  <c r="GL138" i="1"/>
  <c r="GU138" i="1"/>
  <c r="GV138" i="1"/>
  <c r="HE138" i="1"/>
  <c r="HF138" i="1"/>
  <c r="HO138" i="1"/>
  <c r="HP138" i="1"/>
  <c r="HY138" i="1"/>
  <c r="HZ138" i="1"/>
  <c r="II138" i="1"/>
  <c r="IJ138" i="1"/>
  <c r="IS138" i="1"/>
  <c r="IT138" i="1"/>
  <c r="M139" i="1"/>
  <c r="N139" i="1"/>
  <c r="W139" i="1"/>
  <c r="X139" i="1"/>
  <c r="AG139" i="1"/>
  <c r="AH139" i="1"/>
  <c r="AQ139" i="1"/>
  <c r="AR139" i="1"/>
  <c r="BA139" i="1"/>
  <c r="BB139" i="1"/>
  <c r="BK139" i="1"/>
  <c r="BL139" i="1"/>
  <c r="BU139" i="1"/>
  <c r="BV139" i="1"/>
  <c r="CE139" i="1"/>
  <c r="CF139" i="1"/>
  <c r="CO139" i="1"/>
  <c r="CP139" i="1"/>
  <c r="CY139" i="1"/>
  <c r="CZ139" i="1"/>
  <c r="DI139" i="1"/>
  <c r="DJ139" i="1"/>
  <c r="DS139" i="1"/>
  <c r="DT139" i="1"/>
  <c r="EC139" i="1"/>
  <c r="ED139" i="1"/>
  <c r="EM139" i="1"/>
  <c r="EN139" i="1"/>
  <c r="EW139" i="1"/>
  <c r="EX139" i="1"/>
  <c r="FG139" i="1"/>
  <c r="FH139" i="1"/>
  <c r="FQ139" i="1"/>
  <c r="FR139" i="1"/>
  <c r="GA139" i="1"/>
  <c r="GB139" i="1"/>
  <c r="GK139" i="1"/>
  <c r="GL139" i="1"/>
  <c r="GU139" i="1"/>
  <c r="GV139" i="1"/>
  <c r="HE139" i="1"/>
  <c r="HF139" i="1"/>
  <c r="HO139" i="1"/>
  <c r="HP139" i="1"/>
  <c r="HY139" i="1"/>
  <c r="HZ139" i="1"/>
  <c r="II139" i="1"/>
  <c r="IJ139" i="1"/>
  <c r="IS139" i="1"/>
  <c r="IT139" i="1"/>
  <c r="M140" i="1"/>
  <c r="N140" i="1"/>
  <c r="W140" i="1"/>
  <c r="X140" i="1"/>
  <c r="AG140" i="1"/>
  <c r="AH140" i="1"/>
  <c r="AQ140" i="1"/>
  <c r="AR140" i="1"/>
  <c r="BA140" i="1"/>
  <c r="BB140" i="1"/>
  <c r="BK140" i="1"/>
  <c r="BL140" i="1"/>
  <c r="BU140" i="1"/>
  <c r="BV140" i="1"/>
  <c r="CE140" i="1"/>
  <c r="CF140" i="1"/>
  <c r="CO140" i="1"/>
  <c r="CP140" i="1"/>
  <c r="CY140" i="1"/>
  <c r="CZ140" i="1"/>
  <c r="DI140" i="1"/>
  <c r="DJ140" i="1"/>
  <c r="DS140" i="1"/>
  <c r="DT140" i="1"/>
  <c r="EC140" i="1"/>
  <c r="ED140" i="1"/>
  <c r="EM140" i="1"/>
  <c r="EN140" i="1"/>
  <c r="EW140" i="1"/>
  <c r="EX140" i="1"/>
  <c r="FG140" i="1"/>
  <c r="FH140" i="1"/>
  <c r="FQ140" i="1"/>
  <c r="FR140" i="1"/>
  <c r="GA140" i="1"/>
  <c r="GB140" i="1"/>
  <c r="GK140" i="1"/>
  <c r="GL140" i="1"/>
  <c r="GU140" i="1"/>
  <c r="GV140" i="1"/>
  <c r="HE140" i="1"/>
  <c r="HF140" i="1"/>
  <c r="HO140" i="1"/>
  <c r="HP140" i="1"/>
  <c r="HY140" i="1"/>
  <c r="HZ140" i="1"/>
  <c r="II140" i="1"/>
  <c r="IJ140" i="1"/>
  <c r="IS140" i="1"/>
  <c r="IT140" i="1"/>
  <c r="M141" i="1"/>
  <c r="N141" i="1"/>
  <c r="W141" i="1"/>
  <c r="X141" i="1"/>
  <c r="AG141" i="1"/>
  <c r="AH141" i="1"/>
  <c r="AQ141" i="1"/>
  <c r="AR141" i="1"/>
  <c r="BA141" i="1"/>
  <c r="BB141" i="1"/>
  <c r="BK141" i="1"/>
  <c r="BL141" i="1"/>
  <c r="BU141" i="1"/>
  <c r="BV141" i="1"/>
  <c r="CE141" i="1"/>
  <c r="CF141" i="1"/>
  <c r="CO141" i="1"/>
  <c r="CP141" i="1"/>
  <c r="CY141" i="1"/>
  <c r="CZ141" i="1"/>
  <c r="DI141" i="1"/>
  <c r="DJ141" i="1"/>
  <c r="DS141" i="1"/>
  <c r="DT141" i="1"/>
  <c r="EC141" i="1"/>
  <c r="ED141" i="1"/>
  <c r="EM141" i="1"/>
  <c r="EN141" i="1"/>
  <c r="EW141" i="1"/>
  <c r="EX141" i="1"/>
  <c r="FG141" i="1"/>
  <c r="FH141" i="1"/>
  <c r="FQ141" i="1"/>
  <c r="FR141" i="1"/>
  <c r="GA141" i="1"/>
  <c r="GB141" i="1"/>
  <c r="GK141" i="1"/>
  <c r="GL141" i="1"/>
  <c r="GU141" i="1"/>
  <c r="GV141" i="1"/>
  <c r="HE141" i="1"/>
  <c r="HF141" i="1"/>
  <c r="HO141" i="1"/>
  <c r="HP141" i="1"/>
  <c r="HY141" i="1"/>
  <c r="HZ141" i="1"/>
  <c r="II141" i="1"/>
  <c r="IJ141" i="1"/>
  <c r="IS141" i="1"/>
  <c r="IT141" i="1"/>
  <c r="M142" i="1"/>
  <c r="N142" i="1"/>
  <c r="W142" i="1"/>
  <c r="X142" i="1"/>
  <c r="AG142" i="1"/>
  <c r="AH142" i="1"/>
  <c r="AQ142" i="1"/>
  <c r="AR142" i="1"/>
  <c r="BA142" i="1"/>
  <c r="BB142" i="1"/>
  <c r="BK142" i="1"/>
  <c r="BL142" i="1"/>
  <c r="BU142" i="1"/>
  <c r="BV142" i="1"/>
  <c r="CE142" i="1"/>
  <c r="CF142" i="1"/>
  <c r="CO142" i="1"/>
  <c r="CP142" i="1"/>
  <c r="CY142" i="1"/>
  <c r="CZ142" i="1"/>
  <c r="DI142" i="1"/>
  <c r="DJ142" i="1"/>
  <c r="DS142" i="1"/>
  <c r="DT142" i="1"/>
  <c r="EC142" i="1"/>
  <c r="ED142" i="1"/>
  <c r="EM142" i="1"/>
  <c r="EN142" i="1"/>
  <c r="EW142" i="1"/>
  <c r="EX142" i="1"/>
  <c r="FG142" i="1"/>
  <c r="FH142" i="1"/>
  <c r="FQ142" i="1"/>
  <c r="FR142" i="1"/>
  <c r="GA142" i="1"/>
  <c r="GB142" i="1"/>
  <c r="GK142" i="1"/>
  <c r="GL142" i="1"/>
  <c r="GU142" i="1"/>
  <c r="GV142" i="1"/>
  <c r="HE142" i="1"/>
  <c r="HF142" i="1"/>
  <c r="HO142" i="1"/>
  <c r="HP142" i="1"/>
  <c r="HY142" i="1"/>
  <c r="HZ142" i="1"/>
  <c r="II142" i="1"/>
  <c r="IJ142" i="1"/>
  <c r="IS142" i="1"/>
  <c r="IT142" i="1"/>
  <c r="M143" i="1"/>
  <c r="N143" i="1"/>
  <c r="W143" i="1"/>
  <c r="X143" i="1"/>
  <c r="AG143" i="1"/>
  <c r="AH143" i="1"/>
  <c r="AQ143" i="1"/>
  <c r="AR143" i="1"/>
  <c r="BA143" i="1"/>
  <c r="BB143" i="1"/>
  <c r="BK143" i="1"/>
  <c r="BL143" i="1"/>
  <c r="BU143" i="1"/>
  <c r="BV143" i="1"/>
  <c r="CE143" i="1"/>
  <c r="CF143" i="1"/>
  <c r="CO143" i="1"/>
  <c r="CP143" i="1"/>
  <c r="CY143" i="1"/>
  <c r="CZ143" i="1"/>
  <c r="DI143" i="1"/>
  <c r="DJ143" i="1"/>
  <c r="DS143" i="1"/>
  <c r="DT143" i="1"/>
  <c r="EC143" i="1"/>
  <c r="ED143" i="1"/>
  <c r="EM143" i="1"/>
  <c r="EN143" i="1"/>
  <c r="EW143" i="1"/>
  <c r="EX143" i="1"/>
  <c r="FG143" i="1"/>
  <c r="FH143" i="1"/>
  <c r="FQ143" i="1"/>
  <c r="FR143" i="1"/>
  <c r="GA143" i="1"/>
  <c r="GB143" i="1"/>
  <c r="GK143" i="1"/>
  <c r="GL143" i="1"/>
  <c r="GU143" i="1"/>
  <c r="GV143" i="1"/>
  <c r="HE143" i="1"/>
  <c r="HF143" i="1"/>
  <c r="HO143" i="1"/>
  <c r="HP143" i="1"/>
  <c r="HY143" i="1"/>
  <c r="HZ143" i="1"/>
  <c r="II143" i="1"/>
  <c r="IJ143" i="1"/>
  <c r="IS143" i="1"/>
  <c r="IT143" i="1"/>
  <c r="M144" i="1"/>
  <c r="N144" i="1"/>
  <c r="W144" i="1"/>
  <c r="X144" i="1"/>
  <c r="AG144" i="1"/>
  <c r="AH144" i="1"/>
  <c r="AQ144" i="1"/>
  <c r="AR144" i="1"/>
  <c r="BA144" i="1"/>
  <c r="BB144" i="1"/>
  <c r="BK144" i="1"/>
  <c r="BL144" i="1"/>
  <c r="BU144" i="1"/>
  <c r="BV144" i="1"/>
  <c r="CE144" i="1"/>
  <c r="CF144" i="1"/>
  <c r="CO144" i="1"/>
  <c r="CP144" i="1"/>
  <c r="CY144" i="1"/>
  <c r="CZ144" i="1"/>
  <c r="DI144" i="1"/>
  <c r="DJ144" i="1"/>
  <c r="DS144" i="1"/>
  <c r="DT144" i="1"/>
  <c r="EC144" i="1"/>
  <c r="ED144" i="1"/>
  <c r="EM144" i="1"/>
  <c r="EN144" i="1"/>
  <c r="EW144" i="1"/>
  <c r="EX144" i="1"/>
  <c r="FG144" i="1"/>
  <c r="FH144" i="1"/>
  <c r="FQ144" i="1"/>
  <c r="FR144" i="1"/>
  <c r="GA144" i="1"/>
  <c r="GB144" i="1"/>
  <c r="GK144" i="1"/>
  <c r="GL144" i="1"/>
  <c r="GU144" i="1"/>
  <c r="GV144" i="1"/>
  <c r="HE144" i="1"/>
  <c r="HF144" i="1"/>
  <c r="HO144" i="1"/>
  <c r="HP144" i="1"/>
  <c r="HY144" i="1"/>
  <c r="HZ144" i="1"/>
  <c r="II144" i="1"/>
  <c r="IJ144" i="1"/>
  <c r="IS144" i="1"/>
  <c r="IT144" i="1"/>
  <c r="M145" i="1"/>
  <c r="N145" i="1"/>
  <c r="W145" i="1"/>
  <c r="X145" i="1"/>
  <c r="AG145" i="1"/>
  <c r="AH145" i="1"/>
  <c r="AQ145" i="1"/>
  <c r="AR145" i="1"/>
  <c r="BA145" i="1"/>
  <c r="BB145" i="1"/>
  <c r="BK145" i="1"/>
  <c r="BL145" i="1"/>
  <c r="BU145" i="1"/>
  <c r="BV145" i="1"/>
  <c r="CE145" i="1"/>
  <c r="CF145" i="1"/>
  <c r="CO145" i="1"/>
  <c r="CP145" i="1"/>
  <c r="CY145" i="1"/>
  <c r="CZ145" i="1"/>
  <c r="DI145" i="1"/>
  <c r="DJ145" i="1"/>
  <c r="DS145" i="1"/>
  <c r="DT145" i="1"/>
  <c r="EC145" i="1"/>
  <c r="ED145" i="1"/>
  <c r="EM145" i="1"/>
  <c r="EN145" i="1"/>
  <c r="EW145" i="1"/>
  <c r="EX145" i="1"/>
  <c r="FG145" i="1"/>
  <c r="FH145" i="1"/>
  <c r="FQ145" i="1"/>
  <c r="FR145" i="1"/>
  <c r="GA145" i="1"/>
  <c r="GB145" i="1"/>
  <c r="GK145" i="1"/>
  <c r="GL145" i="1"/>
  <c r="GU145" i="1"/>
  <c r="GV145" i="1"/>
  <c r="HE145" i="1"/>
  <c r="HF145" i="1"/>
  <c r="HO145" i="1"/>
  <c r="HP145" i="1"/>
  <c r="HY145" i="1"/>
  <c r="HZ145" i="1"/>
  <c r="II145" i="1"/>
  <c r="IJ145" i="1"/>
  <c r="IS145" i="1"/>
  <c r="IT145" i="1"/>
  <c r="M146" i="1"/>
  <c r="N146" i="1"/>
  <c r="W146" i="1"/>
  <c r="X146" i="1"/>
  <c r="AG146" i="1"/>
  <c r="AH146" i="1"/>
  <c r="AQ146" i="1"/>
  <c r="AR146" i="1"/>
  <c r="BA146" i="1"/>
  <c r="BB146" i="1"/>
  <c r="BK146" i="1"/>
  <c r="BL146" i="1"/>
  <c r="BU146" i="1"/>
  <c r="BV146" i="1"/>
  <c r="CE146" i="1"/>
  <c r="CF146" i="1"/>
  <c r="CO146" i="1"/>
  <c r="CP146" i="1"/>
  <c r="CY146" i="1"/>
  <c r="CZ146" i="1"/>
  <c r="DI146" i="1"/>
  <c r="DJ146" i="1"/>
  <c r="DS146" i="1"/>
  <c r="DT146" i="1"/>
  <c r="EC146" i="1"/>
  <c r="ED146" i="1"/>
  <c r="EM146" i="1"/>
  <c r="EN146" i="1"/>
  <c r="EW146" i="1"/>
  <c r="EX146" i="1"/>
  <c r="FG146" i="1"/>
  <c r="FH146" i="1"/>
  <c r="FQ146" i="1"/>
  <c r="FR146" i="1"/>
  <c r="GA146" i="1"/>
  <c r="GB146" i="1"/>
  <c r="GK146" i="1"/>
  <c r="GL146" i="1"/>
  <c r="GU146" i="1"/>
  <c r="GV146" i="1"/>
  <c r="HE146" i="1"/>
  <c r="HF146" i="1"/>
  <c r="HO146" i="1"/>
  <c r="HP146" i="1"/>
  <c r="HY146" i="1"/>
  <c r="HZ146" i="1"/>
  <c r="II146" i="1"/>
  <c r="IJ146" i="1"/>
  <c r="IS146" i="1"/>
  <c r="IT146" i="1"/>
  <c r="M147" i="1"/>
  <c r="N147" i="1"/>
  <c r="W147" i="1"/>
  <c r="X147" i="1"/>
  <c r="AG147" i="1"/>
  <c r="AH147" i="1"/>
  <c r="AQ147" i="1"/>
  <c r="AR147" i="1"/>
  <c r="BA147" i="1"/>
  <c r="BB147" i="1"/>
  <c r="BK147" i="1"/>
  <c r="BL147" i="1"/>
  <c r="BU147" i="1"/>
  <c r="BV147" i="1"/>
  <c r="CE147" i="1"/>
  <c r="CF147" i="1"/>
  <c r="CO147" i="1"/>
  <c r="CP147" i="1"/>
  <c r="CY147" i="1"/>
  <c r="CZ147" i="1"/>
  <c r="DI147" i="1"/>
  <c r="DJ147" i="1"/>
  <c r="DS147" i="1"/>
  <c r="DT147" i="1"/>
  <c r="EC147" i="1"/>
  <c r="ED147" i="1"/>
  <c r="EM147" i="1"/>
  <c r="EN147" i="1"/>
  <c r="EW147" i="1"/>
  <c r="EX147" i="1"/>
  <c r="FG147" i="1"/>
  <c r="FH147" i="1"/>
  <c r="FQ147" i="1"/>
  <c r="FR147" i="1"/>
  <c r="GA147" i="1"/>
  <c r="GB147" i="1"/>
  <c r="GK147" i="1"/>
  <c r="GL147" i="1"/>
  <c r="GU147" i="1"/>
  <c r="GV147" i="1"/>
  <c r="HE147" i="1"/>
  <c r="HF147" i="1"/>
  <c r="HO147" i="1"/>
  <c r="HP147" i="1"/>
  <c r="HY147" i="1"/>
  <c r="HZ147" i="1"/>
  <c r="II147" i="1"/>
  <c r="IJ147" i="1"/>
  <c r="IS147" i="1"/>
  <c r="IT147" i="1"/>
  <c r="M148" i="1"/>
  <c r="N148" i="1"/>
  <c r="W148" i="1"/>
  <c r="X148" i="1"/>
  <c r="AG148" i="1"/>
  <c r="AH148" i="1"/>
  <c r="AQ148" i="1"/>
  <c r="AR148" i="1"/>
  <c r="BA148" i="1"/>
  <c r="BB148" i="1"/>
  <c r="BK148" i="1"/>
  <c r="BL148" i="1"/>
  <c r="BU148" i="1"/>
  <c r="BV148" i="1"/>
  <c r="CE148" i="1"/>
  <c r="CF148" i="1"/>
  <c r="CO148" i="1"/>
  <c r="CP148" i="1"/>
  <c r="CY148" i="1"/>
  <c r="CZ148" i="1"/>
  <c r="DI148" i="1"/>
  <c r="DJ148" i="1"/>
  <c r="DS148" i="1"/>
  <c r="DT148" i="1"/>
  <c r="EC148" i="1"/>
  <c r="ED148" i="1"/>
  <c r="EM148" i="1"/>
  <c r="EN148" i="1"/>
  <c r="EW148" i="1"/>
  <c r="EX148" i="1"/>
  <c r="FG148" i="1"/>
  <c r="FH148" i="1"/>
  <c r="FQ148" i="1"/>
  <c r="FR148" i="1"/>
  <c r="GA148" i="1"/>
  <c r="GB148" i="1"/>
  <c r="GK148" i="1"/>
  <c r="GL148" i="1"/>
  <c r="GU148" i="1"/>
  <c r="GV148" i="1"/>
  <c r="HE148" i="1"/>
  <c r="HF148" i="1"/>
  <c r="HO148" i="1"/>
  <c r="HP148" i="1"/>
  <c r="HY148" i="1"/>
  <c r="HZ148" i="1"/>
  <c r="II148" i="1"/>
  <c r="IJ148" i="1"/>
  <c r="IS148" i="1"/>
  <c r="IT148" i="1"/>
  <c r="M149" i="1"/>
  <c r="N149" i="1"/>
  <c r="W149" i="1"/>
  <c r="X149" i="1"/>
  <c r="AG149" i="1"/>
  <c r="AH149" i="1"/>
  <c r="AQ149" i="1"/>
  <c r="AR149" i="1"/>
  <c r="BA149" i="1"/>
  <c r="BB149" i="1"/>
  <c r="BK149" i="1"/>
  <c r="BL149" i="1"/>
  <c r="BU149" i="1"/>
  <c r="BV149" i="1"/>
  <c r="CE149" i="1"/>
  <c r="CF149" i="1"/>
  <c r="CO149" i="1"/>
  <c r="CP149" i="1"/>
  <c r="CY149" i="1"/>
  <c r="CZ149" i="1"/>
  <c r="DI149" i="1"/>
  <c r="DJ149" i="1"/>
  <c r="DS149" i="1"/>
  <c r="DT149" i="1"/>
  <c r="EC149" i="1"/>
  <c r="ED149" i="1"/>
  <c r="EM149" i="1"/>
  <c r="EN149" i="1"/>
  <c r="EW149" i="1"/>
  <c r="EX149" i="1"/>
  <c r="FG149" i="1"/>
  <c r="FH149" i="1"/>
  <c r="FQ149" i="1"/>
  <c r="FR149" i="1"/>
  <c r="GA149" i="1"/>
  <c r="GB149" i="1"/>
  <c r="GK149" i="1"/>
  <c r="GL149" i="1"/>
  <c r="GU149" i="1"/>
  <c r="GV149" i="1"/>
  <c r="HE149" i="1"/>
  <c r="HF149" i="1"/>
  <c r="HO149" i="1"/>
  <c r="HP149" i="1"/>
  <c r="HY149" i="1"/>
  <c r="HZ149" i="1"/>
  <c r="II149" i="1"/>
  <c r="IJ149" i="1"/>
  <c r="IS149" i="1"/>
  <c r="IT149" i="1"/>
  <c r="M150" i="1"/>
  <c r="N150" i="1"/>
  <c r="W150" i="1"/>
  <c r="X150" i="1"/>
  <c r="AG150" i="1"/>
  <c r="AH150" i="1"/>
  <c r="AQ150" i="1"/>
  <c r="AR150" i="1"/>
  <c r="BA150" i="1"/>
  <c r="BB150" i="1"/>
  <c r="BK150" i="1"/>
  <c r="BL150" i="1"/>
  <c r="BU150" i="1"/>
  <c r="BV150" i="1"/>
  <c r="CE150" i="1"/>
  <c r="CF150" i="1"/>
  <c r="CO150" i="1"/>
  <c r="CP150" i="1"/>
  <c r="CY150" i="1"/>
  <c r="CZ150" i="1"/>
  <c r="DI150" i="1"/>
  <c r="DJ150" i="1"/>
  <c r="DS150" i="1"/>
  <c r="DT150" i="1"/>
  <c r="EC150" i="1"/>
  <c r="ED150" i="1"/>
  <c r="EM150" i="1"/>
  <c r="EN150" i="1"/>
  <c r="EW150" i="1"/>
  <c r="EX150" i="1"/>
  <c r="FG150" i="1"/>
  <c r="FH150" i="1"/>
  <c r="FQ150" i="1"/>
  <c r="FR150" i="1"/>
  <c r="GA150" i="1"/>
  <c r="GB150" i="1"/>
  <c r="GK150" i="1"/>
  <c r="GL150" i="1"/>
  <c r="GU150" i="1"/>
  <c r="GV150" i="1"/>
  <c r="HE150" i="1"/>
  <c r="HF150" i="1"/>
  <c r="HO150" i="1"/>
  <c r="HP150" i="1"/>
  <c r="HY150" i="1"/>
  <c r="HZ150" i="1"/>
  <c r="II150" i="1"/>
  <c r="IJ150" i="1"/>
  <c r="IS150" i="1"/>
  <c r="IT150" i="1"/>
  <c r="M151" i="1"/>
  <c r="N151" i="1"/>
  <c r="W151" i="1"/>
  <c r="X151" i="1"/>
  <c r="AG151" i="1"/>
  <c r="AH151" i="1"/>
  <c r="AQ151" i="1"/>
  <c r="AR151" i="1"/>
  <c r="BA151" i="1"/>
  <c r="BB151" i="1"/>
  <c r="BK151" i="1"/>
  <c r="BL151" i="1"/>
  <c r="BU151" i="1"/>
  <c r="BV151" i="1"/>
  <c r="CE151" i="1"/>
  <c r="CF151" i="1"/>
  <c r="CO151" i="1"/>
  <c r="CP151" i="1"/>
  <c r="CY151" i="1"/>
  <c r="CZ151" i="1"/>
  <c r="DI151" i="1"/>
  <c r="DJ151" i="1"/>
  <c r="DS151" i="1"/>
  <c r="DT151" i="1"/>
  <c r="EC151" i="1"/>
  <c r="ED151" i="1"/>
  <c r="EM151" i="1"/>
  <c r="EN151" i="1"/>
  <c r="EW151" i="1"/>
  <c r="EX151" i="1"/>
  <c r="FG151" i="1"/>
  <c r="FH151" i="1"/>
  <c r="FQ151" i="1"/>
  <c r="FR151" i="1"/>
  <c r="GA151" i="1"/>
  <c r="GB151" i="1"/>
  <c r="GK151" i="1"/>
  <c r="GL151" i="1"/>
  <c r="GU151" i="1"/>
  <c r="GV151" i="1"/>
  <c r="HE151" i="1"/>
  <c r="HF151" i="1"/>
  <c r="HO151" i="1"/>
  <c r="HP151" i="1"/>
  <c r="HY151" i="1"/>
  <c r="HZ151" i="1"/>
  <c r="II151" i="1"/>
  <c r="IJ151" i="1"/>
  <c r="IS151" i="1"/>
  <c r="IT151" i="1"/>
  <c r="M152" i="1"/>
  <c r="N152" i="1"/>
  <c r="W152" i="1"/>
  <c r="X152" i="1"/>
  <c r="AG152" i="1"/>
  <c r="AH152" i="1"/>
  <c r="AQ152" i="1"/>
  <c r="AR152" i="1"/>
  <c r="BA152" i="1"/>
  <c r="BB152" i="1"/>
  <c r="BK152" i="1"/>
  <c r="BL152" i="1"/>
  <c r="BU152" i="1"/>
  <c r="BV152" i="1"/>
  <c r="CE152" i="1"/>
  <c r="CF152" i="1"/>
  <c r="CO152" i="1"/>
  <c r="CP152" i="1"/>
  <c r="CY152" i="1"/>
  <c r="CZ152" i="1"/>
  <c r="DI152" i="1"/>
  <c r="DJ152" i="1"/>
  <c r="DS152" i="1"/>
  <c r="DT152" i="1"/>
  <c r="EC152" i="1"/>
  <c r="ED152" i="1"/>
  <c r="EM152" i="1"/>
  <c r="EN152" i="1"/>
  <c r="EW152" i="1"/>
  <c r="EX152" i="1"/>
  <c r="FG152" i="1"/>
  <c r="FH152" i="1"/>
  <c r="FQ152" i="1"/>
  <c r="FR152" i="1"/>
  <c r="GA152" i="1"/>
  <c r="GB152" i="1"/>
  <c r="GK152" i="1"/>
  <c r="GL152" i="1"/>
  <c r="GU152" i="1"/>
  <c r="GV152" i="1"/>
  <c r="HE152" i="1"/>
  <c r="HF152" i="1"/>
  <c r="HO152" i="1"/>
  <c r="HP152" i="1"/>
  <c r="HY152" i="1"/>
  <c r="HZ152" i="1"/>
  <c r="II152" i="1"/>
  <c r="IJ152" i="1"/>
  <c r="IS152" i="1"/>
  <c r="IT152" i="1"/>
  <c r="M153" i="1"/>
  <c r="N153" i="1"/>
  <c r="W153" i="1"/>
  <c r="X153" i="1"/>
  <c r="AG153" i="1"/>
  <c r="AH153" i="1"/>
  <c r="AQ153" i="1"/>
  <c r="AR153" i="1"/>
  <c r="BA153" i="1"/>
  <c r="BB153" i="1"/>
  <c r="BK153" i="1"/>
  <c r="BL153" i="1"/>
  <c r="BU153" i="1"/>
  <c r="BV153" i="1"/>
  <c r="CE153" i="1"/>
  <c r="CF153" i="1"/>
  <c r="CO153" i="1"/>
  <c r="CP153" i="1"/>
  <c r="CY153" i="1"/>
  <c r="CZ153" i="1"/>
  <c r="DI153" i="1"/>
  <c r="DJ153" i="1"/>
  <c r="DS153" i="1"/>
  <c r="DT153" i="1"/>
  <c r="EC153" i="1"/>
  <c r="ED153" i="1"/>
  <c r="EM153" i="1"/>
  <c r="EN153" i="1"/>
  <c r="EW153" i="1"/>
  <c r="EX153" i="1"/>
  <c r="FG153" i="1"/>
  <c r="FH153" i="1"/>
  <c r="FQ153" i="1"/>
  <c r="FR153" i="1"/>
  <c r="GA153" i="1"/>
  <c r="GB153" i="1"/>
  <c r="GK153" i="1"/>
  <c r="GL153" i="1"/>
  <c r="GU153" i="1"/>
  <c r="GV153" i="1"/>
  <c r="HE153" i="1"/>
  <c r="HF153" i="1"/>
  <c r="HO153" i="1"/>
  <c r="HP153" i="1"/>
  <c r="HY153" i="1"/>
  <c r="HZ153" i="1"/>
  <c r="II153" i="1"/>
  <c r="IJ153" i="1"/>
  <c r="IS153" i="1"/>
  <c r="IT153" i="1"/>
  <c r="M154" i="1"/>
  <c r="N154" i="1"/>
  <c r="W154" i="1"/>
  <c r="X154" i="1"/>
  <c r="AG154" i="1"/>
  <c r="AH154" i="1"/>
  <c r="AQ154" i="1"/>
  <c r="AR154" i="1"/>
  <c r="BA154" i="1"/>
  <c r="BB154" i="1"/>
  <c r="BK154" i="1"/>
  <c r="BL154" i="1"/>
  <c r="BU154" i="1"/>
  <c r="BV154" i="1"/>
  <c r="CE154" i="1"/>
  <c r="CF154" i="1"/>
  <c r="CO154" i="1"/>
  <c r="CP154" i="1"/>
  <c r="CY154" i="1"/>
  <c r="CZ154" i="1"/>
  <c r="DI154" i="1"/>
  <c r="DJ154" i="1"/>
  <c r="DS154" i="1"/>
  <c r="DT154" i="1"/>
  <c r="EC154" i="1"/>
  <c r="ED154" i="1"/>
  <c r="EM154" i="1"/>
  <c r="EN154" i="1"/>
  <c r="EW154" i="1"/>
  <c r="EX154" i="1"/>
  <c r="FG154" i="1"/>
  <c r="FH154" i="1"/>
  <c r="FQ154" i="1"/>
  <c r="FR154" i="1"/>
  <c r="GA154" i="1"/>
  <c r="GB154" i="1"/>
  <c r="GK154" i="1"/>
  <c r="GL154" i="1"/>
  <c r="GU154" i="1"/>
  <c r="GV154" i="1"/>
  <c r="HE154" i="1"/>
  <c r="HF154" i="1"/>
  <c r="HO154" i="1"/>
  <c r="HP154" i="1"/>
  <c r="HY154" i="1"/>
  <c r="HZ154" i="1"/>
  <c r="II154" i="1"/>
  <c r="IJ154" i="1"/>
  <c r="IS154" i="1"/>
  <c r="IT154" i="1"/>
  <c r="M155" i="1"/>
  <c r="N155" i="1"/>
  <c r="W155" i="1"/>
  <c r="X155" i="1"/>
  <c r="AG155" i="1"/>
  <c r="AH155" i="1"/>
  <c r="AQ155" i="1"/>
  <c r="AR155" i="1"/>
  <c r="BA155" i="1"/>
  <c r="BB155" i="1"/>
  <c r="BK155" i="1"/>
  <c r="BL155" i="1"/>
  <c r="BU155" i="1"/>
  <c r="BV155" i="1"/>
  <c r="CE155" i="1"/>
  <c r="CF155" i="1"/>
  <c r="CO155" i="1"/>
  <c r="CP155" i="1"/>
  <c r="CY155" i="1"/>
  <c r="CZ155" i="1"/>
  <c r="DI155" i="1"/>
  <c r="DJ155" i="1"/>
  <c r="DS155" i="1"/>
  <c r="DT155" i="1"/>
  <c r="EC155" i="1"/>
  <c r="ED155" i="1"/>
  <c r="EM155" i="1"/>
  <c r="EN155" i="1"/>
  <c r="EW155" i="1"/>
  <c r="EX155" i="1"/>
  <c r="FG155" i="1"/>
  <c r="FH155" i="1"/>
  <c r="FQ155" i="1"/>
  <c r="FR155" i="1"/>
  <c r="GA155" i="1"/>
  <c r="GB155" i="1"/>
  <c r="GK155" i="1"/>
  <c r="GL155" i="1"/>
  <c r="GU155" i="1"/>
  <c r="GV155" i="1"/>
  <c r="HE155" i="1"/>
  <c r="HF155" i="1"/>
  <c r="HO155" i="1"/>
  <c r="HP155" i="1"/>
  <c r="HY155" i="1"/>
  <c r="HZ155" i="1"/>
  <c r="II155" i="1"/>
  <c r="IJ155" i="1"/>
  <c r="IS155" i="1"/>
  <c r="IT155" i="1"/>
  <c r="M156" i="1"/>
  <c r="N156" i="1"/>
  <c r="W156" i="1"/>
  <c r="X156" i="1"/>
  <c r="AG156" i="1"/>
  <c r="AH156" i="1"/>
  <c r="AQ156" i="1"/>
  <c r="AR156" i="1"/>
  <c r="BA156" i="1"/>
  <c r="BB156" i="1"/>
  <c r="BK156" i="1"/>
  <c r="BL156" i="1"/>
  <c r="BU156" i="1"/>
  <c r="BV156" i="1"/>
  <c r="CE156" i="1"/>
  <c r="CF156" i="1"/>
  <c r="CO156" i="1"/>
  <c r="CP156" i="1"/>
  <c r="CY156" i="1"/>
  <c r="CZ156" i="1"/>
  <c r="DI156" i="1"/>
  <c r="DJ156" i="1"/>
  <c r="DS156" i="1"/>
  <c r="DT156" i="1"/>
  <c r="EC156" i="1"/>
  <c r="ED156" i="1"/>
  <c r="EM156" i="1"/>
  <c r="EN156" i="1"/>
  <c r="EW156" i="1"/>
  <c r="EX156" i="1"/>
  <c r="FG156" i="1"/>
  <c r="FH156" i="1"/>
  <c r="FQ156" i="1"/>
  <c r="FR156" i="1"/>
  <c r="GA156" i="1"/>
  <c r="GB156" i="1"/>
  <c r="GK156" i="1"/>
  <c r="GL156" i="1"/>
  <c r="GU156" i="1"/>
  <c r="GV156" i="1"/>
  <c r="HE156" i="1"/>
  <c r="HF156" i="1"/>
  <c r="HO156" i="1"/>
  <c r="HP156" i="1"/>
  <c r="HY156" i="1"/>
  <c r="HZ156" i="1"/>
  <c r="II156" i="1"/>
  <c r="IJ156" i="1"/>
  <c r="IS156" i="1"/>
  <c r="IT156" i="1"/>
  <c r="M157" i="1"/>
  <c r="N157" i="1"/>
  <c r="W157" i="1"/>
  <c r="X157" i="1"/>
  <c r="AG157" i="1"/>
  <c r="AH157" i="1"/>
  <c r="AQ157" i="1"/>
  <c r="AR157" i="1"/>
  <c r="BA157" i="1"/>
  <c r="BB157" i="1"/>
  <c r="BK157" i="1"/>
  <c r="BL157" i="1"/>
  <c r="BU157" i="1"/>
  <c r="BV157" i="1"/>
  <c r="CE157" i="1"/>
  <c r="CF157" i="1"/>
  <c r="CO157" i="1"/>
  <c r="CP157" i="1"/>
  <c r="CY157" i="1"/>
  <c r="CZ157" i="1"/>
  <c r="DI157" i="1"/>
  <c r="DJ157" i="1"/>
  <c r="DS157" i="1"/>
  <c r="DT157" i="1"/>
  <c r="EC157" i="1"/>
  <c r="ED157" i="1"/>
  <c r="EM157" i="1"/>
  <c r="EN157" i="1"/>
  <c r="EW157" i="1"/>
  <c r="EX157" i="1"/>
  <c r="FG157" i="1"/>
  <c r="FH157" i="1"/>
  <c r="FQ157" i="1"/>
  <c r="FR157" i="1"/>
  <c r="GA157" i="1"/>
  <c r="GB157" i="1"/>
  <c r="GK157" i="1"/>
  <c r="GL157" i="1"/>
  <c r="GU157" i="1"/>
  <c r="GV157" i="1"/>
  <c r="HE157" i="1"/>
  <c r="HF157" i="1"/>
  <c r="HO157" i="1"/>
  <c r="HP157" i="1"/>
  <c r="HY157" i="1"/>
  <c r="HZ157" i="1"/>
  <c r="II157" i="1"/>
  <c r="IJ157" i="1"/>
  <c r="IS157" i="1"/>
  <c r="IT157" i="1"/>
  <c r="M158" i="1"/>
  <c r="N158" i="1"/>
  <c r="W158" i="1"/>
  <c r="X158" i="1"/>
  <c r="AG158" i="1"/>
  <c r="AH158" i="1"/>
  <c r="AQ158" i="1"/>
  <c r="AR158" i="1"/>
  <c r="BA158" i="1"/>
  <c r="BB158" i="1"/>
  <c r="BK158" i="1"/>
  <c r="BL158" i="1"/>
  <c r="BU158" i="1"/>
  <c r="BV158" i="1"/>
  <c r="CE158" i="1"/>
  <c r="CF158" i="1"/>
  <c r="CO158" i="1"/>
  <c r="CP158" i="1"/>
  <c r="CY158" i="1"/>
  <c r="CZ158" i="1"/>
  <c r="DI158" i="1"/>
  <c r="DJ158" i="1"/>
  <c r="DS158" i="1"/>
  <c r="DT158" i="1"/>
  <c r="EC158" i="1"/>
  <c r="ED158" i="1"/>
  <c r="EM158" i="1"/>
  <c r="EN158" i="1"/>
  <c r="EW158" i="1"/>
  <c r="EX158" i="1"/>
  <c r="FG158" i="1"/>
  <c r="FH158" i="1"/>
  <c r="FQ158" i="1"/>
  <c r="FR158" i="1"/>
  <c r="GA158" i="1"/>
  <c r="GB158" i="1"/>
  <c r="GK158" i="1"/>
  <c r="GL158" i="1"/>
  <c r="GU158" i="1"/>
  <c r="GV158" i="1"/>
  <c r="HE158" i="1"/>
  <c r="HF158" i="1"/>
  <c r="HO158" i="1"/>
  <c r="HP158" i="1"/>
  <c r="HY158" i="1"/>
  <c r="HZ158" i="1"/>
  <c r="II158" i="1"/>
  <c r="IJ158" i="1"/>
  <c r="IS158" i="1"/>
  <c r="IT158" i="1"/>
  <c r="M159" i="1"/>
  <c r="N159" i="1"/>
  <c r="W159" i="1"/>
  <c r="X159" i="1"/>
  <c r="AG159" i="1"/>
  <c r="AH159" i="1"/>
  <c r="AQ159" i="1"/>
  <c r="AR159" i="1"/>
  <c r="BA159" i="1"/>
  <c r="BB159" i="1"/>
  <c r="BK159" i="1"/>
  <c r="BL159" i="1"/>
  <c r="BU159" i="1"/>
  <c r="BV159" i="1"/>
  <c r="CE159" i="1"/>
  <c r="CF159" i="1"/>
  <c r="CO159" i="1"/>
  <c r="CP159" i="1"/>
  <c r="CY159" i="1"/>
  <c r="CZ159" i="1"/>
  <c r="DI159" i="1"/>
  <c r="DJ159" i="1"/>
  <c r="DS159" i="1"/>
  <c r="DT159" i="1"/>
  <c r="EC159" i="1"/>
  <c r="ED159" i="1"/>
  <c r="EM159" i="1"/>
  <c r="EN159" i="1"/>
  <c r="EW159" i="1"/>
  <c r="EX159" i="1"/>
  <c r="FG159" i="1"/>
  <c r="FH159" i="1"/>
  <c r="FQ159" i="1"/>
  <c r="FR159" i="1"/>
  <c r="GA159" i="1"/>
  <c r="GB159" i="1"/>
  <c r="GK159" i="1"/>
  <c r="GL159" i="1"/>
  <c r="GU159" i="1"/>
  <c r="GV159" i="1"/>
  <c r="HE159" i="1"/>
  <c r="HF159" i="1"/>
  <c r="HO159" i="1"/>
  <c r="HP159" i="1"/>
  <c r="HY159" i="1"/>
  <c r="HZ159" i="1"/>
  <c r="II159" i="1"/>
  <c r="IJ159" i="1"/>
  <c r="IS159" i="1"/>
  <c r="IT159" i="1"/>
  <c r="M160" i="1"/>
  <c r="N160" i="1"/>
  <c r="W160" i="1"/>
  <c r="X160" i="1"/>
  <c r="AG160" i="1"/>
  <c r="AH160" i="1"/>
  <c r="AQ160" i="1"/>
  <c r="AR160" i="1"/>
  <c r="BA160" i="1"/>
  <c r="BB160" i="1"/>
  <c r="BK160" i="1"/>
  <c r="BL160" i="1"/>
  <c r="BU160" i="1"/>
  <c r="BV160" i="1"/>
  <c r="CE160" i="1"/>
  <c r="CF160" i="1"/>
  <c r="CO160" i="1"/>
  <c r="CP160" i="1"/>
  <c r="CY160" i="1"/>
  <c r="CZ160" i="1"/>
  <c r="DI160" i="1"/>
  <c r="DJ160" i="1"/>
  <c r="DS160" i="1"/>
  <c r="DT160" i="1"/>
  <c r="EC160" i="1"/>
  <c r="ED160" i="1"/>
  <c r="EM160" i="1"/>
  <c r="EN160" i="1"/>
  <c r="EW160" i="1"/>
  <c r="EX160" i="1"/>
  <c r="FG160" i="1"/>
  <c r="FH160" i="1"/>
  <c r="FQ160" i="1"/>
  <c r="FR160" i="1"/>
  <c r="GA160" i="1"/>
  <c r="GB160" i="1"/>
  <c r="GK160" i="1"/>
  <c r="GL160" i="1"/>
  <c r="GU160" i="1"/>
  <c r="GV160" i="1"/>
  <c r="HE160" i="1"/>
  <c r="HF160" i="1"/>
  <c r="HO160" i="1"/>
  <c r="HP160" i="1"/>
  <c r="HY160" i="1"/>
  <c r="HZ160" i="1"/>
  <c r="II160" i="1"/>
  <c r="IJ160" i="1"/>
  <c r="IS160" i="1"/>
  <c r="IT160" i="1"/>
  <c r="M161" i="1"/>
  <c r="N161" i="1"/>
  <c r="W161" i="1"/>
  <c r="X161" i="1"/>
  <c r="AG161" i="1"/>
  <c r="AH161" i="1"/>
  <c r="AQ161" i="1"/>
  <c r="AR161" i="1"/>
  <c r="BA161" i="1"/>
  <c r="BB161" i="1"/>
  <c r="BK161" i="1"/>
  <c r="BL161" i="1"/>
  <c r="BU161" i="1"/>
  <c r="BV161" i="1"/>
  <c r="CE161" i="1"/>
  <c r="CF161" i="1"/>
  <c r="CO161" i="1"/>
  <c r="CP161" i="1"/>
  <c r="CY161" i="1"/>
  <c r="CZ161" i="1"/>
  <c r="DI161" i="1"/>
  <c r="DJ161" i="1"/>
  <c r="DS161" i="1"/>
  <c r="DT161" i="1"/>
  <c r="EC161" i="1"/>
  <c r="ED161" i="1"/>
  <c r="EM161" i="1"/>
  <c r="EN161" i="1"/>
  <c r="EW161" i="1"/>
  <c r="EX161" i="1"/>
  <c r="FG161" i="1"/>
  <c r="FH161" i="1"/>
  <c r="FQ161" i="1"/>
  <c r="FR161" i="1"/>
  <c r="GA161" i="1"/>
  <c r="GB161" i="1"/>
  <c r="GK161" i="1"/>
  <c r="GL161" i="1"/>
  <c r="GU161" i="1"/>
  <c r="GV161" i="1"/>
  <c r="HE161" i="1"/>
  <c r="HF161" i="1"/>
  <c r="HO161" i="1"/>
  <c r="HP161" i="1"/>
  <c r="HY161" i="1"/>
  <c r="HZ161" i="1"/>
  <c r="II161" i="1"/>
  <c r="IJ161" i="1"/>
  <c r="IS161" i="1"/>
  <c r="IT161" i="1"/>
  <c r="M162" i="1"/>
  <c r="N162" i="1"/>
  <c r="W162" i="1"/>
  <c r="X162" i="1"/>
  <c r="AG162" i="1"/>
  <c r="AH162" i="1"/>
  <c r="AQ162" i="1"/>
  <c r="AR162" i="1"/>
  <c r="BA162" i="1"/>
  <c r="BB162" i="1"/>
  <c r="BK162" i="1"/>
  <c r="BL162" i="1"/>
  <c r="BU162" i="1"/>
  <c r="BV162" i="1"/>
  <c r="CE162" i="1"/>
  <c r="CF162" i="1"/>
  <c r="CO162" i="1"/>
  <c r="CP162" i="1"/>
  <c r="CY162" i="1"/>
  <c r="CZ162" i="1"/>
  <c r="DI162" i="1"/>
  <c r="DJ162" i="1"/>
  <c r="DS162" i="1"/>
  <c r="DT162" i="1"/>
  <c r="EC162" i="1"/>
  <c r="ED162" i="1"/>
  <c r="EM162" i="1"/>
  <c r="EN162" i="1"/>
  <c r="EW162" i="1"/>
  <c r="EX162" i="1"/>
  <c r="FG162" i="1"/>
  <c r="FH162" i="1"/>
  <c r="FQ162" i="1"/>
  <c r="FR162" i="1"/>
  <c r="GA162" i="1"/>
  <c r="GB162" i="1"/>
  <c r="GK162" i="1"/>
  <c r="GL162" i="1"/>
  <c r="GU162" i="1"/>
  <c r="GV162" i="1"/>
  <c r="HE162" i="1"/>
  <c r="HF162" i="1"/>
  <c r="HO162" i="1"/>
  <c r="HP162" i="1"/>
  <c r="HY162" i="1"/>
  <c r="HZ162" i="1"/>
  <c r="II162" i="1"/>
  <c r="IJ162" i="1"/>
  <c r="IS162" i="1"/>
  <c r="IT162" i="1"/>
  <c r="M163" i="1"/>
  <c r="N163" i="1"/>
  <c r="W163" i="1"/>
  <c r="X163" i="1"/>
  <c r="AG163" i="1"/>
  <c r="AH163" i="1"/>
  <c r="AQ163" i="1"/>
  <c r="AR163" i="1"/>
  <c r="BA163" i="1"/>
  <c r="BB163" i="1"/>
  <c r="BK163" i="1"/>
  <c r="BL163" i="1"/>
  <c r="BU163" i="1"/>
  <c r="BV163" i="1"/>
  <c r="CE163" i="1"/>
  <c r="CF163" i="1"/>
  <c r="CO163" i="1"/>
  <c r="CP163" i="1"/>
  <c r="CY163" i="1"/>
  <c r="CZ163" i="1"/>
  <c r="DI163" i="1"/>
  <c r="DJ163" i="1"/>
  <c r="DS163" i="1"/>
  <c r="DT163" i="1"/>
  <c r="EC163" i="1"/>
  <c r="ED163" i="1"/>
  <c r="EM163" i="1"/>
  <c r="EN163" i="1"/>
  <c r="EW163" i="1"/>
  <c r="EX163" i="1"/>
  <c r="FG163" i="1"/>
  <c r="FH163" i="1"/>
  <c r="FQ163" i="1"/>
  <c r="FR163" i="1"/>
  <c r="GA163" i="1"/>
  <c r="GB163" i="1"/>
  <c r="GK163" i="1"/>
  <c r="GL163" i="1"/>
  <c r="GU163" i="1"/>
  <c r="GV163" i="1"/>
  <c r="HE163" i="1"/>
  <c r="HF163" i="1"/>
  <c r="HO163" i="1"/>
  <c r="HP163" i="1"/>
  <c r="HY163" i="1"/>
  <c r="HZ163" i="1"/>
  <c r="II163" i="1"/>
  <c r="IJ163" i="1"/>
  <c r="IS163" i="1"/>
  <c r="IT163" i="1"/>
  <c r="M164" i="1"/>
  <c r="N164" i="1"/>
  <c r="W164" i="1"/>
  <c r="X164" i="1"/>
  <c r="AG164" i="1"/>
  <c r="AH164" i="1"/>
  <c r="AQ164" i="1"/>
  <c r="AR164" i="1"/>
  <c r="BA164" i="1"/>
  <c r="BB164" i="1"/>
  <c r="BK164" i="1"/>
  <c r="BL164" i="1"/>
  <c r="BU164" i="1"/>
  <c r="BV164" i="1"/>
  <c r="CE164" i="1"/>
  <c r="CF164" i="1"/>
  <c r="CO164" i="1"/>
  <c r="CP164" i="1"/>
  <c r="CY164" i="1"/>
  <c r="CZ164" i="1"/>
  <c r="DI164" i="1"/>
  <c r="DJ164" i="1"/>
  <c r="DS164" i="1"/>
  <c r="DT164" i="1"/>
  <c r="EC164" i="1"/>
  <c r="ED164" i="1"/>
  <c r="EM164" i="1"/>
  <c r="EN164" i="1"/>
  <c r="EW164" i="1"/>
  <c r="EX164" i="1"/>
  <c r="FG164" i="1"/>
  <c r="FH164" i="1"/>
  <c r="FQ164" i="1"/>
  <c r="FR164" i="1"/>
  <c r="GA164" i="1"/>
  <c r="GB164" i="1"/>
  <c r="GK164" i="1"/>
  <c r="GL164" i="1"/>
  <c r="GU164" i="1"/>
  <c r="GV164" i="1"/>
  <c r="HE164" i="1"/>
  <c r="HF164" i="1"/>
  <c r="HO164" i="1"/>
  <c r="HP164" i="1"/>
  <c r="HY164" i="1"/>
  <c r="HZ164" i="1"/>
  <c r="II164" i="1"/>
  <c r="IJ164" i="1"/>
  <c r="IS164" i="1"/>
  <c r="IT164" i="1"/>
  <c r="M165" i="1"/>
  <c r="N165" i="1"/>
  <c r="W165" i="1"/>
  <c r="X165" i="1"/>
  <c r="AG165" i="1"/>
  <c r="AH165" i="1"/>
  <c r="AQ165" i="1"/>
  <c r="AR165" i="1"/>
  <c r="BA165" i="1"/>
  <c r="BB165" i="1"/>
  <c r="BK165" i="1"/>
  <c r="BL165" i="1"/>
  <c r="BU165" i="1"/>
  <c r="BV165" i="1"/>
  <c r="CE165" i="1"/>
  <c r="CF165" i="1"/>
  <c r="CO165" i="1"/>
  <c r="CP165" i="1"/>
  <c r="CY165" i="1"/>
  <c r="CZ165" i="1"/>
  <c r="DI165" i="1"/>
  <c r="DJ165" i="1"/>
  <c r="DS165" i="1"/>
  <c r="DT165" i="1"/>
  <c r="EC165" i="1"/>
  <c r="ED165" i="1"/>
  <c r="EM165" i="1"/>
  <c r="EN165" i="1"/>
  <c r="EW165" i="1"/>
  <c r="EX165" i="1"/>
  <c r="FG165" i="1"/>
  <c r="FH165" i="1"/>
  <c r="FQ165" i="1"/>
  <c r="FR165" i="1"/>
  <c r="GA165" i="1"/>
  <c r="GB165" i="1"/>
  <c r="GK165" i="1"/>
  <c r="GL165" i="1"/>
  <c r="GU165" i="1"/>
  <c r="GV165" i="1"/>
  <c r="HE165" i="1"/>
  <c r="HF165" i="1"/>
  <c r="HO165" i="1"/>
  <c r="HP165" i="1"/>
  <c r="HY165" i="1"/>
  <c r="HZ165" i="1"/>
  <c r="II165" i="1"/>
  <c r="IJ165" i="1"/>
  <c r="IS165" i="1"/>
  <c r="IT165" i="1"/>
  <c r="M166" i="1"/>
  <c r="N166" i="1"/>
  <c r="W166" i="1"/>
  <c r="X166" i="1"/>
  <c r="AG166" i="1"/>
  <c r="AH166" i="1"/>
  <c r="AQ166" i="1"/>
  <c r="AR166" i="1"/>
  <c r="BA166" i="1"/>
  <c r="BB166" i="1"/>
  <c r="BK166" i="1"/>
  <c r="BL166" i="1"/>
  <c r="BU166" i="1"/>
  <c r="BV166" i="1"/>
  <c r="CE166" i="1"/>
  <c r="CF166" i="1"/>
  <c r="CO166" i="1"/>
  <c r="CP166" i="1"/>
  <c r="CY166" i="1"/>
  <c r="CZ166" i="1"/>
  <c r="DI166" i="1"/>
  <c r="DJ166" i="1"/>
  <c r="DS166" i="1"/>
  <c r="DT166" i="1"/>
  <c r="EC166" i="1"/>
  <c r="ED166" i="1"/>
  <c r="EM166" i="1"/>
  <c r="EN166" i="1"/>
  <c r="EW166" i="1"/>
  <c r="EX166" i="1"/>
  <c r="FG166" i="1"/>
  <c r="FH166" i="1"/>
  <c r="FQ166" i="1"/>
  <c r="FR166" i="1"/>
  <c r="GA166" i="1"/>
  <c r="GB166" i="1"/>
  <c r="GK166" i="1"/>
  <c r="GL166" i="1"/>
  <c r="GU166" i="1"/>
  <c r="GV166" i="1"/>
  <c r="HE166" i="1"/>
  <c r="HF166" i="1"/>
  <c r="HO166" i="1"/>
  <c r="HP166" i="1"/>
  <c r="HY166" i="1"/>
  <c r="HZ166" i="1"/>
  <c r="II166" i="1"/>
  <c r="IJ166" i="1"/>
  <c r="IS166" i="1"/>
  <c r="IT166" i="1"/>
  <c r="M167" i="1"/>
  <c r="N167" i="1"/>
  <c r="W167" i="1"/>
  <c r="X167" i="1"/>
  <c r="AG167" i="1"/>
  <c r="AH167" i="1"/>
  <c r="AQ167" i="1"/>
  <c r="AR167" i="1"/>
  <c r="BA167" i="1"/>
  <c r="BB167" i="1"/>
  <c r="BK167" i="1"/>
  <c r="BL167" i="1"/>
  <c r="BU167" i="1"/>
  <c r="BV167" i="1"/>
  <c r="CE167" i="1"/>
  <c r="CF167" i="1"/>
  <c r="CO167" i="1"/>
  <c r="CP167" i="1"/>
  <c r="CY167" i="1"/>
  <c r="CZ167" i="1"/>
  <c r="DI167" i="1"/>
  <c r="DJ167" i="1"/>
  <c r="DS167" i="1"/>
  <c r="DT167" i="1"/>
  <c r="EC167" i="1"/>
  <c r="ED167" i="1"/>
  <c r="EM167" i="1"/>
  <c r="EN167" i="1"/>
  <c r="EW167" i="1"/>
  <c r="EX167" i="1"/>
  <c r="FG167" i="1"/>
  <c r="FH167" i="1"/>
  <c r="FQ167" i="1"/>
  <c r="FR167" i="1"/>
  <c r="GA167" i="1"/>
  <c r="GB167" i="1"/>
  <c r="GK167" i="1"/>
  <c r="GL167" i="1"/>
  <c r="GU167" i="1"/>
  <c r="GV167" i="1"/>
  <c r="HE167" i="1"/>
  <c r="HF167" i="1"/>
  <c r="HO167" i="1"/>
  <c r="HP167" i="1"/>
  <c r="HY167" i="1"/>
  <c r="HZ167" i="1"/>
  <c r="II167" i="1"/>
  <c r="IJ167" i="1"/>
  <c r="IS167" i="1"/>
  <c r="IT167" i="1"/>
  <c r="M168" i="1"/>
  <c r="N168" i="1"/>
  <c r="W168" i="1"/>
  <c r="X168" i="1"/>
  <c r="AG168" i="1"/>
  <c r="AH168" i="1"/>
  <c r="AQ168" i="1"/>
  <c r="AR168" i="1"/>
  <c r="BA168" i="1"/>
  <c r="BB168" i="1"/>
  <c r="BK168" i="1"/>
  <c r="BL168" i="1"/>
  <c r="BU168" i="1"/>
  <c r="BV168" i="1"/>
  <c r="CE168" i="1"/>
  <c r="CF168" i="1"/>
  <c r="CO168" i="1"/>
  <c r="CP168" i="1"/>
  <c r="CY168" i="1"/>
  <c r="CZ168" i="1"/>
  <c r="DI168" i="1"/>
  <c r="DJ168" i="1"/>
  <c r="DS168" i="1"/>
  <c r="DT168" i="1"/>
  <c r="EC168" i="1"/>
  <c r="ED168" i="1"/>
  <c r="EM168" i="1"/>
  <c r="EN168" i="1"/>
  <c r="EW168" i="1"/>
  <c r="EX168" i="1"/>
  <c r="FG168" i="1"/>
  <c r="FH168" i="1"/>
  <c r="FQ168" i="1"/>
  <c r="FR168" i="1"/>
  <c r="GA168" i="1"/>
  <c r="GB168" i="1"/>
  <c r="GK168" i="1"/>
  <c r="GL168" i="1"/>
  <c r="GU168" i="1"/>
  <c r="GV168" i="1"/>
  <c r="HE168" i="1"/>
  <c r="HF168" i="1"/>
  <c r="HO168" i="1"/>
  <c r="HP168" i="1"/>
  <c r="HY168" i="1"/>
  <c r="HZ168" i="1"/>
  <c r="II168" i="1"/>
  <c r="IJ168" i="1"/>
  <c r="IS168" i="1"/>
  <c r="IT168" i="1"/>
  <c r="M169" i="1"/>
  <c r="N169" i="1"/>
  <c r="W169" i="1"/>
  <c r="X169" i="1"/>
  <c r="AG169" i="1"/>
  <c r="AH169" i="1"/>
  <c r="AQ169" i="1"/>
  <c r="AR169" i="1"/>
  <c r="BA169" i="1"/>
  <c r="BB169" i="1"/>
  <c r="BK169" i="1"/>
  <c r="BL169" i="1"/>
  <c r="BU169" i="1"/>
  <c r="BV169" i="1"/>
  <c r="CE169" i="1"/>
  <c r="CF169" i="1"/>
  <c r="CO169" i="1"/>
  <c r="CP169" i="1"/>
  <c r="CY169" i="1"/>
  <c r="CZ169" i="1"/>
  <c r="DI169" i="1"/>
  <c r="DJ169" i="1"/>
  <c r="DS169" i="1"/>
  <c r="DT169" i="1"/>
  <c r="EC169" i="1"/>
  <c r="ED169" i="1"/>
  <c r="EM169" i="1"/>
  <c r="EN169" i="1"/>
  <c r="EW169" i="1"/>
  <c r="EX169" i="1"/>
  <c r="FG169" i="1"/>
  <c r="FH169" i="1"/>
  <c r="FQ169" i="1"/>
  <c r="FR169" i="1"/>
  <c r="GA169" i="1"/>
  <c r="GB169" i="1"/>
  <c r="GK169" i="1"/>
  <c r="GL169" i="1"/>
  <c r="GU169" i="1"/>
  <c r="GV169" i="1"/>
  <c r="HE169" i="1"/>
  <c r="HF169" i="1"/>
  <c r="HO169" i="1"/>
  <c r="HP169" i="1"/>
  <c r="HY169" i="1"/>
  <c r="HZ169" i="1"/>
  <c r="II169" i="1"/>
  <c r="IJ169" i="1"/>
  <c r="IS169" i="1"/>
  <c r="IT169" i="1"/>
  <c r="M170" i="1"/>
  <c r="N170" i="1"/>
  <c r="W170" i="1"/>
  <c r="X170" i="1"/>
  <c r="AG170" i="1"/>
  <c r="AH170" i="1"/>
  <c r="AQ170" i="1"/>
  <c r="AR170" i="1"/>
  <c r="BA170" i="1"/>
  <c r="BB170" i="1"/>
  <c r="BK170" i="1"/>
  <c r="BL170" i="1"/>
  <c r="BU170" i="1"/>
  <c r="BV170" i="1"/>
  <c r="CE170" i="1"/>
  <c r="CF170" i="1"/>
  <c r="CO170" i="1"/>
  <c r="CP170" i="1"/>
  <c r="CY170" i="1"/>
  <c r="CZ170" i="1"/>
  <c r="DI170" i="1"/>
  <c r="DJ170" i="1"/>
  <c r="DS170" i="1"/>
  <c r="DT170" i="1"/>
  <c r="EC170" i="1"/>
  <c r="ED170" i="1"/>
  <c r="EM170" i="1"/>
  <c r="EN170" i="1"/>
  <c r="EW170" i="1"/>
  <c r="EX170" i="1"/>
  <c r="FG170" i="1"/>
  <c r="FH170" i="1"/>
  <c r="FQ170" i="1"/>
  <c r="FR170" i="1"/>
  <c r="GA170" i="1"/>
  <c r="GB170" i="1"/>
  <c r="GK170" i="1"/>
  <c r="GL170" i="1"/>
  <c r="GU170" i="1"/>
  <c r="GV170" i="1"/>
  <c r="HE170" i="1"/>
  <c r="HF170" i="1"/>
  <c r="HO170" i="1"/>
  <c r="HP170" i="1"/>
  <c r="HY170" i="1"/>
  <c r="HZ170" i="1"/>
  <c r="II170" i="1"/>
  <c r="IJ170" i="1"/>
  <c r="IS170" i="1"/>
  <c r="IT170" i="1"/>
  <c r="M171" i="1"/>
  <c r="N171" i="1"/>
  <c r="W171" i="1"/>
  <c r="X171" i="1"/>
  <c r="AG171" i="1"/>
  <c r="AH171" i="1"/>
  <c r="AQ171" i="1"/>
  <c r="AR171" i="1"/>
  <c r="BA171" i="1"/>
  <c r="BB171" i="1"/>
  <c r="BK171" i="1"/>
  <c r="BL171" i="1"/>
  <c r="BU171" i="1"/>
  <c r="BV171" i="1"/>
  <c r="CE171" i="1"/>
  <c r="CF171" i="1"/>
  <c r="CO171" i="1"/>
  <c r="CP171" i="1"/>
  <c r="CY171" i="1"/>
  <c r="CZ171" i="1"/>
  <c r="DI171" i="1"/>
  <c r="DJ171" i="1"/>
  <c r="DS171" i="1"/>
  <c r="DT171" i="1"/>
  <c r="EC171" i="1"/>
  <c r="ED171" i="1"/>
  <c r="EM171" i="1"/>
  <c r="EN171" i="1"/>
  <c r="EW171" i="1"/>
  <c r="EX171" i="1"/>
  <c r="FG171" i="1"/>
  <c r="FH171" i="1"/>
  <c r="FQ171" i="1"/>
  <c r="FR171" i="1"/>
  <c r="GA171" i="1"/>
  <c r="GB171" i="1"/>
  <c r="GK171" i="1"/>
  <c r="GL171" i="1"/>
  <c r="GU171" i="1"/>
  <c r="GV171" i="1"/>
  <c r="HE171" i="1"/>
  <c r="HF171" i="1"/>
  <c r="HO171" i="1"/>
  <c r="HP171" i="1"/>
  <c r="HY171" i="1"/>
  <c r="HZ171" i="1"/>
  <c r="II171" i="1"/>
  <c r="IJ171" i="1"/>
  <c r="IS171" i="1"/>
  <c r="IT171" i="1"/>
  <c r="M172" i="1"/>
  <c r="N172" i="1"/>
  <c r="W172" i="1"/>
  <c r="X172" i="1"/>
  <c r="AG172" i="1"/>
  <c r="AH172" i="1"/>
  <c r="AQ172" i="1"/>
  <c r="AR172" i="1"/>
  <c r="BA172" i="1"/>
  <c r="BB172" i="1"/>
  <c r="BK172" i="1"/>
  <c r="BL172" i="1"/>
  <c r="BU172" i="1"/>
  <c r="BV172" i="1"/>
  <c r="CE172" i="1"/>
  <c r="CF172" i="1"/>
  <c r="CO172" i="1"/>
  <c r="CP172" i="1"/>
  <c r="CY172" i="1"/>
  <c r="CZ172" i="1"/>
  <c r="DI172" i="1"/>
  <c r="DJ172" i="1"/>
  <c r="DS172" i="1"/>
  <c r="DT172" i="1"/>
  <c r="EC172" i="1"/>
  <c r="ED172" i="1"/>
  <c r="EM172" i="1"/>
  <c r="EN172" i="1"/>
  <c r="EW172" i="1"/>
  <c r="EX172" i="1"/>
  <c r="FG172" i="1"/>
  <c r="FH172" i="1"/>
  <c r="FQ172" i="1"/>
  <c r="FR172" i="1"/>
  <c r="GA172" i="1"/>
  <c r="GB172" i="1"/>
  <c r="GK172" i="1"/>
  <c r="GL172" i="1"/>
  <c r="GU172" i="1"/>
  <c r="GV172" i="1"/>
  <c r="HE172" i="1"/>
  <c r="HF172" i="1"/>
  <c r="HO172" i="1"/>
  <c r="HP172" i="1"/>
  <c r="HY172" i="1"/>
  <c r="HZ172" i="1"/>
  <c r="II172" i="1"/>
  <c r="IJ172" i="1"/>
  <c r="IS172" i="1"/>
  <c r="IT172" i="1"/>
  <c r="M173" i="1"/>
  <c r="N173" i="1"/>
  <c r="W173" i="1"/>
  <c r="X173" i="1"/>
  <c r="AG173" i="1"/>
  <c r="AH173" i="1"/>
  <c r="AQ173" i="1"/>
  <c r="AR173" i="1"/>
  <c r="BA173" i="1"/>
  <c r="BB173" i="1"/>
  <c r="BK173" i="1"/>
  <c r="BL173" i="1"/>
  <c r="BU173" i="1"/>
  <c r="BV173" i="1"/>
  <c r="CE173" i="1"/>
  <c r="CF173" i="1"/>
  <c r="CO173" i="1"/>
  <c r="CP173" i="1"/>
  <c r="CY173" i="1"/>
  <c r="CZ173" i="1"/>
  <c r="DI173" i="1"/>
  <c r="DJ173" i="1"/>
  <c r="DS173" i="1"/>
  <c r="DT173" i="1"/>
  <c r="EC173" i="1"/>
  <c r="ED173" i="1"/>
  <c r="EM173" i="1"/>
  <c r="EN173" i="1"/>
  <c r="EW173" i="1"/>
  <c r="EX173" i="1"/>
  <c r="FG173" i="1"/>
  <c r="FH173" i="1"/>
  <c r="FQ173" i="1"/>
  <c r="FR173" i="1"/>
  <c r="GA173" i="1"/>
  <c r="GB173" i="1"/>
  <c r="GK173" i="1"/>
  <c r="GL173" i="1"/>
  <c r="GU173" i="1"/>
  <c r="GV173" i="1"/>
  <c r="HE173" i="1"/>
  <c r="HF173" i="1"/>
  <c r="HO173" i="1"/>
  <c r="HP173" i="1"/>
  <c r="HY173" i="1"/>
  <c r="HZ173" i="1"/>
  <c r="II173" i="1"/>
  <c r="IJ173" i="1"/>
  <c r="IS173" i="1"/>
  <c r="IT173" i="1"/>
  <c r="M174" i="1"/>
  <c r="N174" i="1"/>
  <c r="W174" i="1"/>
  <c r="X174" i="1"/>
  <c r="AG174" i="1"/>
  <c r="AH174" i="1"/>
  <c r="AQ174" i="1"/>
  <c r="AR174" i="1"/>
  <c r="BA174" i="1"/>
  <c r="BB174" i="1"/>
  <c r="BK174" i="1"/>
  <c r="BL174" i="1"/>
  <c r="BU174" i="1"/>
  <c r="BV174" i="1"/>
  <c r="CE174" i="1"/>
  <c r="CF174" i="1"/>
  <c r="CO174" i="1"/>
  <c r="CP174" i="1"/>
  <c r="CY174" i="1"/>
  <c r="CZ174" i="1"/>
  <c r="DI174" i="1"/>
  <c r="DJ174" i="1"/>
  <c r="DS174" i="1"/>
  <c r="DT174" i="1"/>
  <c r="EC174" i="1"/>
  <c r="ED174" i="1"/>
  <c r="EM174" i="1"/>
  <c r="EN174" i="1"/>
  <c r="EW174" i="1"/>
  <c r="EX174" i="1"/>
  <c r="FG174" i="1"/>
  <c r="FH174" i="1"/>
  <c r="FQ174" i="1"/>
  <c r="FR174" i="1"/>
  <c r="GA174" i="1"/>
  <c r="GB174" i="1"/>
  <c r="GK174" i="1"/>
  <c r="GL174" i="1"/>
  <c r="GU174" i="1"/>
  <c r="GV174" i="1"/>
  <c r="HE174" i="1"/>
  <c r="HF174" i="1"/>
  <c r="HO174" i="1"/>
  <c r="HP174" i="1"/>
  <c r="HY174" i="1"/>
  <c r="HZ174" i="1"/>
  <c r="II174" i="1"/>
  <c r="IJ174" i="1"/>
  <c r="IS174" i="1"/>
  <c r="IT174" i="1"/>
  <c r="M175" i="1"/>
  <c r="N175" i="1"/>
  <c r="W175" i="1"/>
  <c r="X175" i="1"/>
  <c r="AG175" i="1"/>
  <c r="AH175" i="1"/>
  <c r="AQ175" i="1"/>
  <c r="AR175" i="1"/>
  <c r="BA175" i="1"/>
  <c r="BB175" i="1"/>
  <c r="BK175" i="1"/>
  <c r="BL175" i="1"/>
  <c r="BU175" i="1"/>
  <c r="BV175" i="1"/>
  <c r="CE175" i="1"/>
  <c r="CF175" i="1"/>
  <c r="CO175" i="1"/>
  <c r="CP175" i="1"/>
  <c r="CY175" i="1"/>
  <c r="CZ175" i="1"/>
  <c r="DI175" i="1"/>
  <c r="DJ175" i="1"/>
  <c r="DS175" i="1"/>
  <c r="DT175" i="1"/>
  <c r="EC175" i="1"/>
  <c r="ED175" i="1"/>
  <c r="EM175" i="1"/>
  <c r="EN175" i="1"/>
  <c r="EW175" i="1"/>
  <c r="EX175" i="1"/>
  <c r="FG175" i="1"/>
  <c r="FH175" i="1"/>
  <c r="FQ175" i="1"/>
  <c r="FR175" i="1"/>
  <c r="GA175" i="1"/>
  <c r="GB175" i="1"/>
  <c r="GK175" i="1"/>
  <c r="GL175" i="1"/>
  <c r="GU175" i="1"/>
  <c r="GV175" i="1"/>
  <c r="HE175" i="1"/>
  <c r="HF175" i="1"/>
  <c r="HO175" i="1"/>
  <c r="HP175" i="1"/>
  <c r="HY175" i="1"/>
  <c r="HZ175" i="1"/>
  <c r="II175" i="1"/>
  <c r="IJ175" i="1"/>
  <c r="IS175" i="1"/>
  <c r="IT175" i="1"/>
  <c r="M176" i="1"/>
  <c r="N176" i="1"/>
  <c r="W176" i="1"/>
  <c r="X176" i="1"/>
  <c r="AG176" i="1"/>
  <c r="AH176" i="1"/>
  <c r="AQ176" i="1"/>
  <c r="AR176" i="1"/>
  <c r="BA176" i="1"/>
  <c r="BB176" i="1"/>
  <c r="BK176" i="1"/>
  <c r="BL176" i="1"/>
  <c r="BU176" i="1"/>
  <c r="BV176" i="1"/>
  <c r="CE176" i="1"/>
  <c r="CF176" i="1"/>
  <c r="CO176" i="1"/>
  <c r="CP176" i="1"/>
  <c r="CY176" i="1"/>
  <c r="CZ176" i="1"/>
  <c r="DI176" i="1"/>
  <c r="DJ176" i="1"/>
  <c r="DS176" i="1"/>
  <c r="DT176" i="1"/>
  <c r="EC176" i="1"/>
  <c r="ED176" i="1"/>
  <c r="EM176" i="1"/>
  <c r="EN176" i="1"/>
  <c r="EW176" i="1"/>
  <c r="EX176" i="1"/>
  <c r="FG176" i="1"/>
  <c r="FH176" i="1"/>
  <c r="FQ176" i="1"/>
  <c r="FR176" i="1"/>
  <c r="GA176" i="1"/>
  <c r="GB176" i="1"/>
  <c r="GK176" i="1"/>
  <c r="GL176" i="1"/>
  <c r="GU176" i="1"/>
  <c r="GV176" i="1"/>
  <c r="HE176" i="1"/>
  <c r="HF176" i="1"/>
  <c r="HO176" i="1"/>
  <c r="HP176" i="1"/>
  <c r="HY176" i="1"/>
  <c r="HZ176" i="1"/>
  <c r="II176" i="1"/>
  <c r="IJ176" i="1"/>
  <c r="IS176" i="1"/>
  <c r="IT176" i="1"/>
  <c r="M177" i="1"/>
  <c r="N177" i="1"/>
  <c r="W177" i="1"/>
  <c r="X177" i="1"/>
  <c r="AG177" i="1"/>
  <c r="AH177" i="1"/>
  <c r="AQ177" i="1"/>
  <c r="AR177" i="1"/>
  <c r="BA177" i="1"/>
  <c r="BB177" i="1"/>
  <c r="BK177" i="1"/>
  <c r="BL177" i="1"/>
  <c r="BU177" i="1"/>
  <c r="BV177" i="1"/>
  <c r="CE177" i="1"/>
  <c r="CF177" i="1"/>
  <c r="CO177" i="1"/>
  <c r="CP177" i="1"/>
  <c r="CY177" i="1"/>
  <c r="CZ177" i="1"/>
  <c r="DI177" i="1"/>
  <c r="DJ177" i="1"/>
  <c r="DS177" i="1"/>
  <c r="DT177" i="1"/>
  <c r="EC177" i="1"/>
  <c r="ED177" i="1"/>
  <c r="EM177" i="1"/>
  <c r="EN177" i="1"/>
  <c r="EW177" i="1"/>
  <c r="EX177" i="1"/>
  <c r="FG177" i="1"/>
  <c r="FH177" i="1"/>
  <c r="FQ177" i="1"/>
  <c r="FR177" i="1"/>
  <c r="GA177" i="1"/>
  <c r="GB177" i="1"/>
  <c r="GK177" i="1"/>
  <c r="GL177" i="1"/>
  <c r="GU177" i="1"/>
  <c r="GV177" i="1"/>
  <c r="HE177" i="1"/>
  <c r="HF177" i="1"/>
  <c r="HO177" i="1"/>
  <c r="HP177" i="1"/>
  <c r="HY177" i="1"/>
  <c r="HZ177" i="1"/>
  <c r="II177" i="1"/>
  <c r="IJ177" i="1"/>
  <c r="IS177" i="1"/>
  <c r="IT177" i="1"/>
  <c r="M178" i="1"/>
  <c r="N178" i="1"/>
  <c r="W178" i="1"/>
  <c r="X178" i="1"/>
  <c r="AG178" i="1"/>
  <c r="AH178" i="1"/>
  <c r="AQ178" i="1"/>
  <c r="AR178" i="1"/>
  <c r="BA178" i="1"/>
  <c r="BB178" i="1"/>
  <c r="BK178" i="1"/>
  <c r="BL178" i="1"/>
  <c r="BU178" i="1"/>
  <c r="BV178" i="1"/>
  <c r="CE178" i="1"/>
  <c r="CF178" i="1"/>
  <c r="CO178" i="1"/>
  <c r="CP178" i="1"/>
  <c r="CY178" i="1"/>
  <c r="CZ178" i="1"/>
  <c r="DI178" i="1"/>
  <c r="DJ178" i="1"/>
  <c r="DS178" i="1"/>
  <c r="DT178" i="1"/>
  <c r="EC178" i="1"/>
  <c r="ED178" i="1"/>
  <c r="EM178" i="1"/>
  <c r="EN178" i="1"/>
  <c r="EW178" i="1"/>
  <c r="EX178" i="1"/>
  <c r="FG178" i="1"/>
  <c r="FH178" i="1"/>
  <c r="FQ178" i="1"/>
  <c r="FR178" i="1"/>
  <c r="GA178" i="1"/>
  <c r="GB178" i="1"/>
  <c r="GK178" i="1"/>
  <c r="GL178" i="1"/>
  <c r="GU178" i="1"/>
  <c r="GV178" i="1"/>
  <c r="HE178" i="1"/>
  <c r="HF178" i="1"/>
  <c r="HO178" i="1"/>
  <c r="HP178" i="1"/>
  <c r="HY178" i="1"/>
  <c r="HZ178" i="1"/>
  <c r="II178" i="1"/>
  <c r="IJ178" i="1"/>
  <c r="IS178" i="1"/>
  <c r="IT178" i="1"/>
  <c r="M179" i="1"/>
  <c r="N179" i="1"/>
  <c r="W179" i="1"/>
  <c r="X179" i="1"/>
  <c r="AG179" i="1"/>
  <c r="AH179" i="1"/>
  <c r="AQ179" i="1"/>
  <c r="AR179" i="1"/>
  <c r="BA179" i="1"/>
  <c r="BB179" i="1"/>
  <c r="BK179" i="1"/>
  <c r="BL179" i="1"/>
  <c r="BU179" i="1"/>
  <c r="BV179" i="1"/>
  <c r="CE179" i="1"/>
  <c r="CF179" i="1"/>
  <c r="CO179" i="1"/>
  <c r="CP179" i="1"/>
  <c r="CY179" i="1"/>
  <c r="CZ179" i="1"/>
  <c r="DI179" i="1"/>
  <c r="DJ179" i="1"/>
  <c r="DS179" i="1"/>
  <c r="DT179" i="1"/>
  <c r="EC179" i="1"/>
  <c r="ED179" i="1"/>
  <c r="EM179" i="1"/>
  <c r="EN179" i="1"/>
  <c r="EW179" i="1"/>
  <c r="EX179" i="1"/>
  <c r="FG179" i="1"/>
  <c r="FH179" i="1"/>
  <c r="FQ179" i="1"/>
  <c r="FR179" i="1"/>
  <c r="GA179" i="1"/>
  <c r="GB179" i="1"/>
  <c r="GK179" i="1"/>
  <c r="GL179" i="1"/>
  <c r="GU179" i="1"/>
  <c r="GV179" i="1"/>
  <c r="HE179" i="1"/>
  <c r="HF179" i="1"/>
  <c r="HO179" i="1"/>
  <c r="HP179" i="1"/>
  <c r="HY179" i="1"/>
  <c r="HZ179" i="1"/>
  <c r="II179" i="1"/>
  <c r="IJ179" i="1"/>
  <c r="IS179" i="1"/>
  <c r="IT179" i="1"/>
  <c r="M180" i="1"/>
  <c r="N180" i="1"/>
  <c r="W180" i="1"/>
  <c r="X180" i="1"/>
  <c r="AG180" i="1"/>
  <c r="AH180" i="1"/>
  <c r="AQ180" i="1"/>
  <c r="AR180" i="1"/>
  <c r="BA180" i="1"/>
  <c r="BB180" i="1"/>
  <c r="BK180" i="1"/>
  <c r="BL180" i="1"/>
  <c r="BU180" i="1"/>
  <c r="BV180" i="1"/>
  <c r="CE180" i="1"/>
  <c r="CF180" i="1"/>
  <c r="CO180" i="1"/>
  <c r="CP180" i="1"/>
  <c r="CY180" i="1"/>
  <c r="CZ180" i="1"/>
  <c r="DI180" i="1"/>
  <c r="DJ180" i="1"/>
  <c r="DS180" i="1"/>
  <c r="DT180" i="1"/>
  <c r="EC180" i="1"/>
  <c r="ED180" i="1"/>
  <c r="EM180" i="1"/>
  <c r="EN180" i="1"/>
  <c r="EW180" i="1"/>
  <c r="EX180" i="1"/>
  <c r="FG180" i="1"/>
  <c r="FH180" i="1"/>
  <c r="FQ180" i="1"/>
  <c r="FR180" i="1"/>
  <c r="GA180" i="1"/>
  <c r="GB180" i="1"/>
  <c r="GK180" i="1"/>
  <c r="GL180" i="1"/>
  <c r="GU180" i="1"/>
  <c r="GV180" i="1"/>
  <c r="HE180" i="1"/>
  <c r="HF180" i="1"/>
  <c r="HO180" i="1"/>
  <c r="HP180" i="1"/>
  <c r="HY180" i="1"/>
  <c r="HZ180" i="1"/>
  <c r="II180" i="1"/>
  <c r="IJ180" i="1"/>
  <c r="IS180" i="1"/>
  <c r="IT180" i="1"/>
  <c r="M181" i="1"/>
  <c r="N181" i="1"/>
  <c r="W181" i="1"/>
  <c r="X181" i="1"/>
  <c r="AG181" i="1"/>
  <c r="AH181" i="1"/>
  <c r="AQ181" i="1"/>
  <c r="AR181" i="1"/>
  <c r="BA181" i="1"/>
  <c r="BB181" i="1"/>
  <c r="BK181" i="1"/>
  <c r="BL181" i="1"/>
  <c r="BU181" i="1"/>
  <c r="BV181" i="1"/>
  <c r="CE181" i="1"/>
  <c r="CF181" i="1"/>
  <c r="CO181" i="1"/>
  <c r="CP181" i="1"/>
  <c r="CY181" i="1"/>
  <c r="CZ181" i="1"/>
  <c r="DI181" i="1"/>
  <c r="DJ181" i="1"/>
  <c r="DS181" i="1"/>
  <c r="DT181" i="1"/>
  <c r="EC181" i="1"/>
  <c r="ED181" i="1"/>
  <c r="EM181" i="1"/>
  <c r="EN181" i="1"/>
  <c r="EW181" i="1"/>
  <c r="EX181" i="1"/>
  <c r="FG181" i="1"/>
  <c r="FH181" i="1"/>
  <c r="FQ181" i="1"/>
  <c r="FR181" i="1"/>
  <c r="GA181" i="1"/>
  <c r="GB181" i="1"/>
  <c r="GK181" i="1"/>
  <c r="GL181" i="1"/>
  <c r="GU181" i="1"/>
  <c r="GV181" i="1"/>
  <c r="HE181" i="1"/>
  <c r="HF181" i="1"/>
  <c r="HO181" i="1"/>
  <c r="HP181" i="1"/>
  <c r="HY181" i="1"/>
  <c r="HZ181" i="1"/>
  <c r="II181" i="1"/>
  <c r="IJ181" i="1"/>
  <c r="IS181" i="1"/>
  <c r="IT181" i="1"/>
  <c r="M182" i="1"/>
  <c r="N182" i="1"/>
  <c r="W182" i="1"/>
  <c r="X182" i="1"/>
  <c r="AG182" i="1"/>
  <c r="AH182" i="1"/>
  <c r="AQ182" i="1"/>
  <c r="AR182" i="1"/>
  <c r="BA182" i="1"/>
  <c r="BB182" i="1"/>
  <c r="BK182" i="1"/>
  <c r="BL182" i="1"/>
  <c r="BU182" i="1"/>
  <c r="BV182" i="1"/>
  <c r="CE182" i="1"/>
  <c r="CF182" i="1"/>
  <c r="CO182" i="1"/>
  <c r="CP182" i="1"/>
  <c r="CY182" i="1"/>
  <c r="CZ182" i="1"/>
  <c r="DI182" i="1"/>
  <c r="DJ182" i="1"/>
  <c r="DS182" i="1"/>
  <c r="DT182" i="1"/>
  <c r="EC182" i="1"/>
  <c r="ED182" i="1"/>
  <c r="EM182" i="1"/>
  <c r="EN182" i="1"/>
  <c r="EW182" i="1"/>
  <c r="EX182" i="1"/>
  <c r="FG182" i="1"/>
  <c r="FH182" i="1"/>
  <c r="FQ182" i="1"/>
  <c r="FR182" i="1"/>
  <c r="GA182" i="1"/>
  <c r="GB182" i="1"/>
  <c r="GK182" i="1"/>
  <c r="GL182" i="1"/>
  <c r="GU182" i="1"/>
  <c r="GV182" i="1"/>
  <c r="HE182" i="1"/>
  <c r="HF182" i="1"/>
  <c r="HO182" i="1"/>
  <c r="HP182" i="1"/>
  <c r="HY182" i="1"/>
  <c r="HZ182" i="1"/>
  <c r="II182" i="1"/>
  <c r="IJ182" i="1"/>
  <c r="IS182" i="1"/>
  <c r="IT182" i="1"/>
  <c r="M183" i="1"/>
  <c r="N183" i="1"/>
  <c r="W183" i="1"/>
  <c r="X183" i="1"/>
  <c r="AG183" i="1"/>
  <c r="AH183" i="1"/>
  <c r="AQ183" i="1"/>
  <c r="AR183" i="1"/>
  <c r="BA183" i="1"/>
  <c r="BB183" i="1"/>
  <c r="BK183" i="1"/>
  <c r="BL183" i="1"/>
  <c r="BU183" i="1"/>
  <c r="BV183" i="1"/>
  <c r="CE183" i="1"/>
  <c r="CF183" i="1"/>
  <c r="CO183" i="1"/>
  <c r="CP183" i="1"/>
  <c r="CY183" i="1"/>
  <c r="CZ183" i="1"/>
  <c r="DI183" i="1"/>
  <c r="DJ183" i="1"/>
  <c r="DS183" i="1"/>
  <c r="DT183" i="1"/>
  <c r="EC183" i="1"/>
  <c r="ED183" i="1"/>
  <c r="EM183" i="1"/>
  <c r="EN183" i="1"/>
  <c r="EW183" i="1"/>
  <c r="EX183" i="1"/>
  <c r="FG183" i="1"/>
  <c r="FH183" i="1"/>
  <c r="FQ183" i="1"/>
  <c r="FR183" i="1"/>
  <c r="GA183" i="1"/>
  <c r="GB183" i="1"/>
  <c r="GK183" i="1"/>
  <c r="GL183" i="1"/>
  <c r="GU183" i="1"/>
  <c r="GV183" i="1"/>
  <c r="HE183" i="1"/>
  <c r="HF183" i="1"/>
  <c r="HO183" i="1"/>
  <c r="HP183" i="1"/>
  <c r="HY183" i="1"/>
  <c r="HZ183" i="1"/>
  <c r="II183" i="1"/>
  <c r="IJ183" i="1"/>
  <c r="IS183" i="1"/>
  <c r="IT183" i="1"/>
  <c r="M184" i="1"/>
  <c r="N184" i="1"/>
  <c r="W184" i="1"/>
  <c r="X184" i="1"/>
  <c r="AG184" i="1"/>
  <c r="AH184" i="1"/>
  <c r="AQ184" i="1"/>
  <c r="AR184" i="1"/>
  <c r="BA184" i="1"/>
  <c r="BB184" i="1"/>
  <c r="BK184" i="1"/>
  <c r="BL184" i="1"/>
  <c r="BU184" i="1"/>
  <c r="BV184" i="1"/>
  <c r="CE184" i="1"/>
  <c r="CF184" i="1"/>
  <c r="CO184" i="1"/>
  <c r="CP184" i="1"/>
  <c r="CY184" i="1"/>
  <c r="CZ184" i="1"/>
  <c r="DI184" i="1"/>
  <c r="DJ184" i="1"/>
  <c r="DS184" i="1"/>
  <c r="DT184" i="1"/>
  <c r="EC184" i="1"/>
  <c r="ED184" i="1"/>
  <c r="EM184" i="1"/>
  <c r="EN184" i="1"/>
  <c r="EW184" i="1"/>
  <c r="EX184" i="1"/>
  <c r="FG184" i="1"/>
  <c r="FH184" i="1"/>
  <c r="FQ184" i="1"/>
  <c r="FR184" i="1"/>
  <c r="GA184" i="1"/>
  <c r="GB184" i="1"/>
  <c r="GK184" i="1"/>
  <c r="GL184" i="1"/>
  <c r="GU184" i="1"/>
  <c r="GV184" i="1"/>
  <c r="HE184" i="1"/>
  <c r="HF184" i="1"/>
  <c r="HO184" i="1"/>
  <c r="HP184" i="1"/>
  <c r="HY184" i="1"/>
  <c r="HZ184" i="1"/>
  <c r="II184" i="1"/>
  <c r="IJ184" i="1"/>
  <c r="IS184" i="1"/>
  <c r="IT184" i="1"/>
  <c r="M185" i="1"/>
  <c r="N185" i="1"/>
  <c r="W185" i="1"/>
  <c r="X185" i="1"/>
  <c r="AG185" i="1"/>
  <c r="AH185" i="1"/>
  <c r="AQ185" i="1"/>
  <c r="AR185" i="1"/>
  <c r="BA185" i="1"/>
  <c r="BB185" i="1"/>
  <c r="BK185" i="1"/>
  <c r="BL185" i="1"/>
  <c r="BU185" i="1"/>
  <c r="BV185" i="1"/>
  <c r="CE185" i="1"/>
  <c r="CF185" i="1"/>
  <c r="CO185" i="1"/>
  <c r="CP185" i="1"/>
  <c r="CY185" i="1"/>
  <c r="CZ185" i="1"/>
  <c r="DI185" i="1"/>
  <c r="DJ185" i="1"/>
  <c r="DS185" i="1"/>
  <c r="DT185" i="1"/>
  <c r="EC185" i="1"/>
  <c r="ED185" i="1"/>
  <c r="EM185" i="1"/>
  <c r="EN185" i="1"/>
  <c r="EW185" i="1"/>
  <c r="EX185" i="1"/>
  <c r="FG185" i="1"/>
  <c r="FH185" i="1"/>
  <c r="FQ185" i="1"/>
  <c r="FR185" i="1"/>
  <c r="GA185" i="1"/>
  <c r="GB185" i="1"/>
  <c r="GK185" i="1"/>
  <c r="GL185" i="1"/>
  <c r="GU185" i="1"/>
  <c r="GV185" i="1"/>
  <c r="HE185" i="1"/>
  <c r="HF185" i="1"/>
  <c r="HO185" i="1"/>
  <c r="HP185" i="1"/>
  <c r="HY185" i="1"/>
  <c r="HZ185" i="1"/>
  <c r="II185" i="1"/>
  <c r="IJ185" i="1"/>
  <c r="IS185" i="1"/>
  <c r="IT185" i="1"/>
  <c r="M186" i="1"/>
  <c r="N186" i="1"/>
  <c r="W186" i="1"/>
  <c r="X186" i="1"/>
  <c r="AG186" i="1"/>
  <c r="AH186" i="1"/>
  <c r="AQ186" i="1"/>
  <c r="AR186" i="1"/>
  <c r="BA186" i="1"/>
  <c r="BB186" i="1"/>
  <c r="BK186" i="1"/>
  <c r="BL186" i="1"/>
  <c r="BU186" i="1"/>
  <c r="BV186" i="1"/>
  <c r="CE186" i="1"/>
  <c r="CF186" i="1"/>
  <c r="CO186" i="1"/>
  <c r="CP186" i="1"/>
  <c r="CY186" i="1"/>
  <c r="CZ186" i="1"/>
  <c r="DI186" i="1"/>
  <c r="DJ186" i="1"/>
  <c r="DS186" i="1"/>
  <c r="DT186" i="1"/>
  <c r="EC186" i="1"/>
  <c r="ED186" i="1"/>
  <c r="EM186" i="1"/>
  <c r="EN186" i="1"/>
  <c r="EW186" i="1"/>
  <c r="EX186" i="1"/>
  <c r="FG186" i="1"/>
  <c r="FH186" i="1"/>
  <c r="FQ186" i="1"/>
  <c r="FR186" i="1"/>
  <c r="GA186" i="1"/>
  <c r="GB186" i="1"/>
  <c r="GK186" i="1"/>
  <c r="GL186" i="1"/>
  <c r="GU186" i="1"/>
  <c r="GV186" i="1"/>
  <c r="HE186" i="1"/>
  <c r="HF186" i="1"/>
  <c r="HO186" i="1"/>
  <c r="HP186" i="1"/>
  <c r="HY186" i="1"/>
  <c r="HZ186" i="1"/>
  <c r="II186" i="1"/>
  <c r="IJ186" i="1"/>
  <c r="IS186" i="1"/>
  <c r="IT186" i="1"/>
  <c r="M187" i="1"/>
  <c r="N187" i="1"/>
  <c r="W187" i="1"/>
  <c r="X187" i="1"/>
  <c r="AG187" i="1"/>
  <c r="AH187" i="1"/>
  <c r="AQ187" i="1"/>
  <c r="AR187" i="1"/>
  <c r="BA187" i="1"/>
  <c r="BB187" i="1"/>
  <c r="BK187" i="1"/>
  <c r="BL187" i="1"/>
  <c r="BU187" i="1"/>
  <c r="BV187" i="1"/>
  <c r="CE187" i="1"/>
  <c r="CF187" i="1"/>
  <c r="CO187" i="1"/>
  <c r="CP187" i="1"/>
  <c r="CY187" i="1"/>
  <c r="CZ187" i="1"/>
  <c r="DI187" i="1"/>
  <c r="DJ187" i="1"/>
  <c r="DS187" i="1"/>
  <c r="DT187" i="1"/>
  <c r="EC187" i="1"/>
  <c r="ED187" i="1"/>
  <c r="EM187" i="1"/>
  <c r="EN187" i="1"/>
  <c r="EW187" i="1"/>
  <c r="EX187" i="1"/>
  <c r="FG187" i="1"/>
  <c r="FH187" i="1"/>
  <c r="FQ187" i="1"/>
  <c r="FR187" i="1"/>
  <c r="GA187" i="1"/>
  <c r="GB187" i="1"/>
  <c r="GK187" i="1"/>
  <c r="GL187" i="1"/>
  <c r="GU187" i="1"/>
  <c r="GV187" i="1"/>
  <c r="HE187" i="1"/>
  <c r="HF187" i="1"/>
  <c r="HO187" i="1"/>
  <c r="HP187" i="1"/>
  <c r="HY187" i="1"/>
  <c r="HZ187" i="1"/>
  <c r="II187" i="1"/>
  <c r="IJ187" i="1"/>
  <c r="IS187" i="1"/>
  <c r="IT187" i="1"/>
  <c r="M188" i="1"/>
  <c r="N188" i="1"/>
  <c r="W188" i="1"/>
  <c r="X188" i="1"/>
  <c r="AG188" i="1"/>
  <c r="AH188" i="1"/>
  <c r="AQ188" i="1"/>
  <c r="AR188" i="1"/>
  <c r="BA188" i="1"/>
  <c r="BB188" i="1"/>
  <c r="BK188" i="1"/>
  <c r="BL188" i="1"/>
  <c r="BU188" i="1"/>
  <c r="BV188" i="1"/>
  <c r="CE188" i="1"/>
  <c r="CF188" i="1"/>
  <c r="CO188" i="1"/>
  <c r="CP188" i="1"/>
  <c r="CY188" i="1"/>
  <c r="CZ188" i="1"/>
  <c r="DI188" i="1"/>
  <c r="DJ188" i="1"/>
  <c r="DS188" i="1"/>
  <c r="DT188" i="1"/>
  <c r="EC188" i="1"/>
  <c r="ED188" i="1"/>
  <c r="EM188" i="1"/>
  <c r="EN188" i="1"/>
  <c r="EW188" i="1"/>
  <c r="EX188" i="1"/>
  <c r="FG188" i="1"/>
  <c r="FH188" i="1"/>
  <c r="FQ188" i="1"/>
  <c r="FR188" i="1"/>
  <c r="GA188" i="1"/>
  <c r="GB188" i="1"/>
  <c r="GK188" i="1"/>
  <c r="GL188" i="1"/>
  <c r="GU188" i="1"/>
  <c r="GV188" i="1"/>
  <c r="HE188" i="1"/>
  <c r="HF188" i="1"/>
  <c r="HO188" i="1"/>
  <c r="HP188" i="1"/>
  <c r="HY188" i="1"/>
  <c r="HZ188" i="1"/>
  <c r="II188" i="1"/>
  <c r="IJ188" i="1"/>
  <c r="IS188" i="1"/>
  <c r="IT188" i="1"/>
  <c r="M189" i="1"/>
  <c r="N189" i="1"/>
  <c r="W189" i="1"/>
  <c r="X189" i="1"/>
  <c r="AG189" i="1"/>
  <c r="AH189" i="1"/>
  <c r="AQ189" i="1"/>
  <c r="AR189" i="1"/>
  <c r="BA189" i="1"/>
  <c r="BB189" i="1"/>
  <c r="BK189" i="1"/>
  <c r="BL189" i="1"/>
  <c r="BU189" i="1"/>
  <c r="BV189" i="1"/>
  <c r="CE189" i="1"/>
  <c r="CF189" i="1"/>
  <c r="CO189" i="1"/>
  <c r="CP189" i="1"/>
  <c r="CY189" i="1"/>
  <c r="CZ189" i="1"/>
  <c r="DI189" i="1"/>
  <c r="DJ189" i="1"/>
  <c r="DS189" i="1"/>
  <c r="DT189" i="1"/>
  <c r="EC189" i="1"/>
  <c r="ED189" i="1"/>
  <c r="EM189" i="1"/>
  <c r="EN189" i="1"/>
  <c r="EW189" i="1"/>
  <c r="EX189" i="1"/>
  <c r="FG189" i="1"/>
  <c r="FH189" i="1"/>
  <c r="FQ189" i="1"/>
  <c r="FR189" i="1"/>
  <c r="GA189" i="1"/>
  <c r="GB189" i="1"/>
  <c r="GK189" i="1"/>
  <c r="GL189" i="1"/>
  <c r="GU189" i="1"/>
  <c r="GV189" i="1"/>
  <c r="HE189" i="1"/>
  <c r="HF189" i="1"/>
  <c r="HO189" i="1"/>
  <c r="HP189" i="1"/>
  <c r="HY189" i="1"/>
  <c r="HZ189" i="1"/>
  <c r="II189" i="1"/>
  <c r="IJ189" i="1"/>
  <c r="IS189" i="1"/>
  <c r="IT189" i="1"/>
  <c r="M190" i="1"/>
  <c r="N190" i="1"/>
  <c r="W190" i="1"/>
  <c r="X190" i="1"/>
  <c r="AG190" i="1"/>
  <c r="AH190" i="1"/>
  <c r="AQ190" i="1"/>
  <c r="AR190" i="1"/>
  <c r="BA190" i="1"/>
  <c r="BB190" i="1"/>
  <c r="BK190" i="1"/>
  <c r="BL190" i="1"/>
  <c r="BU190" i="1"/>
  <c r="BV190" i="1"/>
  <c r="CE190" i="1"/>
  <c r="CF190" i="1"/>
  <c r="CO190" i="1"/>
  <c r="CP190" i="1"/>
  <c r="CY190" i="1"/>
  <c r="CZ190" i="1"/>
  <c r="DI190" i="1"/>
  <c r="DJ190" i="1"/>
  <c r="DS190" i="1"/>
  <c r="DT190" i="1"/>
  <c r="EC190" i="1"/>
  <c r="ED190" i="1"/>
  <c r="EM190" i="1"/>
  <c r="EN190" i="1"/>
  <c r="EW190" i="1"/>
  <c r="EX190" i="1"/>
  <c r="FG190" i="1"/>
  <c r="FH190" i="1"/>
  <c r="FQ190" i="1"/>
  <c r="FR190" i="1"/>
  <c r="GA190" i="1"/>
  <c r="GB190" i="1"/>
  <c r="GK190" i="1"/>
  <c r="GL190" i="1"/>
  <c r="GU190" i="1"/>
  <c r="GV190" i="1"/>
  <c r="HE190" i="1"/>
  <c r="HF190" i="1"/>
  <c r="HO190" i="1"/>
  <c r="HP190" i="1"/>
  <c r="HY190" i="1"/>
  <c r="HZ190" i="1"/>
  <c r="II190" i="1"/>
  <c r="IJ190" i="1"/>
  <c r="IS190" i="1"/>
  <c r="IT190" i="1"/>
  <c r="M191" i="1"/>
  <c r="N191" i="1"/>
  <c r="W191" i="1"/>
  <c r="X191" i="1"/>
  <c r="AG191" i="1"/>
  <c r="AH191" i="1"/>
  <c r="AQ191" i="1"/>
  <c r="AR191" i="1"/>
  <c r="BA191" i="1"/>
  <c r="BB191" i="1"/>
  <c r="BK191" i="1"/>
  <c r="BL191" i="1"/>
  <c r="BU191" i="1"/>
  <c r="BV191" i="1"/>
  <c r="CE191" i="1"/>
  <c r="CF191" i="1"/>
  <c r="CO191" i="1"/>
  <c r="CP191" i="1"/>
  <c r="CY191" i="1"/>
  <c r="CZ191" i="1"/>
  <c r="DI191" i="1"/>
  <c r="DJ191" i="1"/>
  <c r="DS191" i="1"/>
  <c r="DT191" i="1"/>
  <c r="EC191" i="1"/>
  <c r="ED191" i="1"/>
  <c r="EM191" i="1"/>
  <c r="EN191" i="1"/>
  <c r="EW191" i="1"/>
  <c r="EX191" i="1"/>
  <c r="FG191" i="1"/>
  <c r="FH191" i="1"/>
  <c r="FQ191" i="1"/>
  <c r="FR191" i="1"/>
  <c r="GA191" i="1"/>
  <c r="GB191" i="1"/>
  <c r="GK191" i="1"/>
  <c r="GL191" i="1"/>
  <c r="GU191" i="1"/>
  <c r="GV191" i="1"/>
  <c r="HE191" i="1"/>
  <c r="HF191" i="1"/>
  <c r="HO191" i="1"/>
  <c r="HP191" i="1"/>
  <c r="HY191" i="1"/>
  <c r="HZ191" i="1"/>
  <c r="II191" i="1"/>
  <c r="IJ191" i="1"/>
  <c r="IS191" i="1"/>
  <c r="IT191" i="1"/>
  <c r="M192" i="1"/>
  <c r="N192" i="1"/>
  <c r="W192" i="1"/>
  <c r="X192" i="1"/>
  <c r="AG192" i="1"/>
  <c r="AH192" i="1"/>
  <c r="AQ192" i="1"/>
  <c r="AR192" i="1"/>
  <c r="BA192" i="1"/>
  <c r="BB192" i="1"/>
  <c r="BK192" i="1"/>
  <c r="BL192" i="1"/>
  <c r="BU192" i="1"/>
  <c r="BV192" i="1"/>
  <c r="CE192" i="1"/>
  <c r="CF192" i="1"/>
  <c r="CO192" i="1"/>
  <c r="CP192" i="1"/>
  <c r="CY192" i="1"/>
  <c r="CZ192" i="1"/>
  <c r="DI192" i="1"/>
  <c r="DJ192" i="1"/>
  <c r="DS192" i="1"/>
  <c r="DT192" i="1"/>
  <c r="EC192" i="1"/>
  <c r="ED192" i="1"/>
  <c r="EM192" i="1"/>
  <c r="EN192" i="1"/>
  <c r="EW192" i="1"/>
  <c r="EX192" i="1"/>
  <c r="FG192" i="1"/>
  <c r="FH192" i="1"/>
  <c r="FQ192" i="1"/>
  <c r="FR192" i="1"/>
  <c r="GA192" i="1"/>
  <c r="GB192" i="1"/>
  <c r="GK192" i="1"/>
  <c r="GL192" i="1"/>
  <c r="GU192" i="1"/>
  <c r="GV192" i="1"/>
  <c r="HE192" i="1"/>
  <c r="HF192" i="1"/>
  <c r="HO192" i="1"/>
  <c r="HP192" i="1"/>
  <c r="HY192" i="1"/>
  <c r="HZ192" i="1"/>
  <c r="II192" i="1"/>
  <c r="IJ192" i="1"/>
  <c r="IS192" i="1"/>
  <c r="IT192" i="1"/>
  <c r="M193" i="1"/>
  <c r="N193" i="1"/>
  <c r="W193" i="1"/>
  <c r="X193" i="1"/>
  <c r="AG193" i="1"/>
  <c r="AH193" i="1"/>
  <c r="AQ193" i="1"/>
  <c r="AR193" i="1"/>
  <c r="BA193" i="1"/>
  <c r="BB193" i="1"/>
  <c r="BK193" i="1"/>
  <c r="BL193" i="1"/>
  <c r="BU193" i="1"/>
  <c r="BV193" i="1"/>
  <c r="CE193" i="1"/>
  <c r="CF193" i="1"/>
  <c r="CO193" i="1"/>
  <c r="CP193" i="1"/>
  <c r="CY193" i="1"/>
  <c r="CZ193" i="1"/>
  <c r="DI193" i="1"/>
  <c r="DJ193" i="1"/>
  <c r="DS193" i="1"/>
  <c r="DT193" i="1"/>
  <c r="EC193" i="1"/>
  <c r="ED193" i="1"/>
  <c r="EM193" i="1"/>
  <c r="EN193" i="1"/>
  <c r="EW193" i="1"/>
  <c r="EX193" i="1"/>
  <c r="FG193" i="1"/>
  <c r="FH193" i="1"/>
  <c r="FQ193" i="1"/>
  <c r="FR193" i="1"/>
  <c r="GA193" i="1"/>
  <c r="GB193" i="1"/>
  <c r="GK193" i="1"/>
  <c r="GL193" i="1"/>
  <c r="GU193" i="1"/>
  <c r="GV193" i="1"/>
  <c r="HE193" i="1"/>
  <c r="HF193" i="1"/>
  <c r="HO193" i="1"/>
  <c r="HP193" i="1"/>
  <c r="HY193" i="1"/>
  <c r="HZ193" i="1"/>
  <c r="II193" i="1"/>
  <c r="IJ193" i="1"/>
  <c r="IS193" i="1"/>
  <c r="IT193" i="1"/>
  <c r="M194" i="1"/>
  <c r="N194" i="1"/>
  <c r="W194" i="1"/>
  <c r="X194" i="1"/>
  <c r="AG194" i="1"/>
  <c r="AH194" i="1"/>
  <c r="AQ194" i="1"/>
  <c r="AR194" i="1"/>
  <c r="BA194" i="1"/>
  <c r="BB194" i="1"/>
  <c r="BK194" i="1"/>
  <c r="BL194" i="1"/>
  <c r="BU194" i="1"/>
  <c r="BV194" i="1"/>
  <c r="CE194" i="1"/>
  <c r="CF194" i="1"/>
  <c r="CO194" i="1"/>
  <c r="CP194" i="1"/>
  <c r="CY194" i="1"/>
  <c r="CZ194" i="1"/>
  <c r="DI194" i="1"/>
  <c r="DJ194" i="1"/>
  <c r="DS194" i="1"/>
  <c r="DT194" i="1"/>
  <c r="EC194" i="1"/>
  <c r="ED194" i="1"/>
  <c r="EM194" i="1"/>
  <c r="EN194" i="1"/>
  <c r="EW194" i="1"/>
  <c r="EX194" i="1"/>
  <c r="FG194" i="1"/>
  <c r="FH194" i="1"/>
  <c r="FQ194" i="1"/>
  <c r="FR194" i="1"/>
  <c r="GA194" i="1"/>
  <c r="GB194" i="1"/>
  <c r="GK194" i="1"/>
  <c r="GL194" i="1"/>
  <c r="GU194" i="1"/>
  <c r="GV194" i="1"/>
  <c r="HE194" i="1"/>
  <c r="HF194" i="1"/>
  <c r="HO194" i="1"/>
  <c r="HP194" i="1"/>
  <c r="HY194" i="1"/>
  <c r="HZ194" i="1"/>
  <c r="II194" i="1"/>
  <c r="IJ194" i="1"/>
  <c r="IS194" i="1"/>
  <c r="IT194" i="1"/>
  <c r="M195" i="1"/>
  <c r="N195" i="1"/>
  <c r="W195" i="1"/>
  <c r="X195" i="1"/>
  <c r="AG195" i="1"/>
  <c r="AH195" i="1"/>
  <c r="AQ195" i="1"/>
  <c r="AR195" i="1"/>
  <c r="BA195" i="1"/>
  <c r="BB195" i="1"/>
  <c r="BK195" i="1"/>
  <c r="BL195" i="1"/>
  <c r="BU195" i="1"/>
  <c r="BV195" i="1"/>
  <c r="CE195" i="1"/>
  <c r="CF195" i="1"/>
  <c r="CO195" i="1"/>
  <c r="CP195" i="1"/>
  <c r="CY195" i="1"/>
  <c r="CZ195" i="1"/>
  <c r="DI195" i="1"/>
  <c r="DJ195" i="1"/>
  <c r="DS195" i="1"/>
  <c r="DT195" i="1"/>
  <c r="EC195" i="1"/>
  <c r="ED195" i="1"/>
  <c r="EM195" i="1"/>
  <c r="EN195" i="1"/>
  <c r="EW195" i="1"/>
  <c r="EX195" i="1"/>
  <c r="FG195" i="1"/>
  <c r="FH195" i="1"/>
  <c r="FQ195" i="1"/>
  <c r="FR195" i="1"/>
  <c r="GA195" i="1"/>
  <c r="GB195" i="1"/>
  <c r="GK195" i="1"/>
  <c r="GL195" i="1"/>
  <c r="GU195" i="1"/>
  <c r="GV195" i="1"/>
  <c r="HE195" i="1"/>
  <c r="HF195" i="1"/>
  <c r="HO195" i="1"/>
  <c r="HP195" i="1"/>
  <c r="HY195" i="1"/>
  <c r="HZ195" i="1"/>
  <c r="II195" i="1"/>
  <c r="IJ195" i="1"/>
  <c r="IS195" i="1"/>
  <c r="IT195" i="1"/>
  <c r="M196" i="1"/>
  <c r="N196" i="1"/>
  <c r="W196" i="1"/>
  <c r="X196" i="1"/>
  <c r="AG196" i="1"/>
  <c r="AH196" i="1"/>
  <c r="AQ196" i="1"/>
  <c r="AR196" i="1"/>
  <c r="BA196" i="1"/>
  <c r="BB196" i="1"/>
  <c r="BK196" i="1"/>
  <c r="BL196" i="1"/>
  <c r="BU196" i="1"/>
  <c r="BV196" i="1"/>
  <c r="CE196" i="1"/>
  <c r="CF196" i="1"/>
  <c r="CO196" i="1"/>
  <c r="CP196" i="1"/>
  <c r="CY196" i="1"/>
  <c r="CZ196" i="1"/>
  <c r="DI196" i="1"/>
  <c r="DJ196" i="1"/>
  <c r="DS196" i="1"/>
  <c r="DT196" i="1"/>
  <c r="EC196" i="1"/>
  <c r="ED196" i="1"/>
  <c r="EM196" i="1"/>
  <c r="EN196" i="1"/>
  <c r="EW196" i="1"/>
  <c r="EX196" i="1"/>
  <c r="FG196" i="1"/>
  <c r="FH196" i="1"/>
  <c r="FQ196" i="1"/>
  <c r="FR196" i="1"/>
  <c r="GA196" i="1"/>
  <c r="GB196" i="1"/>
  <c r="GK196" i="1"/>
  <c r="GL196" i="1"/>
  <c r="GU196" i="1"/>
  <c r="GV196" i="1"/>
  <c r="HE196" i="1"/>
  <c r="HF196" i="1"/>
  <c r="HO196" i="1"/>
  <c r="HP196" i="1"/>
  <c r="HY196" i="1"/>
  <c r="HZ196" i="1"/>
  <c r="II196" i="1"/>
  <c r="IJ196" i="1"/>
  <c r="IS196" i="1"/>
  <c r="IT196" i="1"/>
  <c r="M197" i="1"/>
  <c r="N197" i="1"/>
  <c r="W197" i="1"/>
  <c r="X197" i="1"/>
  <c r="AG197" i="1"/>
  <c r="AH197" i="1"/>
  <c r="AQ197" i="1"/>
  <c r="AR197" i="1"/>
  <c r="BA197" i="1"/>
  <c r="BB197" i="1"/>
  <c r="BK197" i="1"/>
  <c r="BL197" i="1"/>
  <c r="BU197" i="1"/>
  <c r="BV197" i="1"/>
  <c r="CE197" i="1"/>
  <c r="CF197" i="1"/>
  <c r="CO197" i="1"/>
  <c r="CP197" i="1"/>
  <c r="CY197" i="1"/>
  <c r="CZ197" i="1"/>
  <c r="DI197" i="1"/>
  <c r="DJ197" i="1"/>
  <c r="DS197" i="1"/>
  <c r="DT197" i="1"/>
  <c r="EC197" i="1"/>
  <c r="ED197" i="1"/>
  <c r="EM197" i="1"/>
  <c r="EN197" i="1"/>
  <c r="EW197" i="1"/>
  <c r="EX197" i="1"/>
  <c r="FG197" i="1"/>
  <c r="FH197" i="1"/>
  <c r="FQ197" i="1"/>
  <c r="FR197" i="1"/>
  <c r="GA197" i="1"/>
  <c r="GB197" i="1"/>
  <c r="GK197" i="1"/>
  <c r="GL197" i="1"/>
  <c r="GU197" i="1"/>
  <c r="GV197" i="1"/>
  <c r="HE197" i="1"/>
  <c r="HF197" i="1"/>
  <c r="HO197" i="1"/>
  <c r="HP197" i="1"/>
  <c r="HY197" i="1"/>
  <c r="HZ197" i="1"/>
  <c r="II197" i="1"/>
  <c r="IJ197" i="1"/>
  <c r="IS197" i="1"/>
  <c r="IT197" i="1"/>
  <c r="M198" i="1"/>
  <c r="N198" i="1"/>
  <c r="W198" i="1"/>
  <c r="X198" i="1"/>
  <c r="AG198" i="1"/>
  <c r="AH198" i="1"/>
  <c r="AQ198" i="1"/>
  <c r="AR198" i="1"/>
  <c r="BA198" i="1"/>
  <c r="BB198" i="1"/>
  <c r="BK198" i="1"/>
  <c r="BL198" i="1"/>
  <c r="BU198" i="1"/>
  <c r="BV198" i="1"/>
  <c r="CE198" i="1"/>
  <c r="CF198" i="1"/>
  <c r="CO198" i="1"/>
  <c r="CP198" i="1"/>
  <c r="CY198" i="1"/>
  <c r="CZ198" i="1"/>
  <c r="DI198" i="1"/>
  <c r="DJ198" i="1"/>
  <c r="DS198" i="1"/>
  <c r="DT198" i="1"/>
  <c r="EC198" i="1"/>
  <c r="ED198" i="1"/>
  <c r="EM198" i="1"/>
  <c r="EN198" i="1"/>
  <c r="EW198" i="1"/>
  <c r="EX198" i="1"/>
  <c r="FG198" i="1"/>
  <c r="FH198" i="1"/>
  <c r="FQ198" i="1"/>
  <c r="FR198" i="1"/>
  <c r="GA198" i="1"/>
  <c r="GB198" i="1"/>
  <c r="GK198" i="1"/>
  <c r="GL198" i="1"/>
  <c r="GU198" i="1"/>
  <c r="GV198" i="1"/>
  <c r="HE198" i="1"/>
  <c r="HF198" i="1"/>
  <c r="HO198" i="1"/>
  <c r="HP198" i="1"/>
  <c r="HY198" i="1"/>
  <c r="HZ198" i="1"/>
  <c r="II198" i="1"/>
  <c r="IJ198" i="1"/>
  <c r="IS198" i="1"/>
  <c r="IT198" i="1"/>
  <c r="M199" i="1"/>
  <c r="N199" i="1"/>
  <c r="W199" i="1"/>
  <c r="X199" i="1"/>
  <c r="AG199" i="1"/>
  <c r="AH199" i="1"/>
  <c r="AQ199" i="1"/>
  <c r="AR199" i="1"/>
  <c r="BA199" i="1"/>
  <c r="BB199" i="1"/>
  <c r="BK199" i="1"/>
  <c r="BL199" i="1"/>
  <c r="BU199" i="1"/>
  <c r="BV199" i="1"/>
  <c r="CE199" i="1"/>
  <c r="CF199" i="1"/>
  <c r="CO199" i="1"/>
  <c r="CP199" i="1"/>
  <c r="CY199" i="1"/>
  <c r="CZ199" i="1"/>
  <c r="DI199" i="1"/>
  <c r="DJ199" i="1"/>
  <c r="DS199" i="1"/>
  <c r="DT199" i="1"/>
  <c r="EC199" i="1"/>
  <c r="ED199" i="1"/>
  <c r="EM199" i="1"/>
  <c r="EN199" i="1"/>
  <c r="EW199" i="1"/>
  <c r="EX199" i="1"/>
  <c r="FG199" i="1"/>
  <c r="FH199" i="1"/>
  <c r="FQ199" i="1"/>
  <c r="FR199" i="1"/>
  <c r="GA199" i="1"/>
  <c r="GB199" i="1"/>
  <c r="GK199" i="1"/>
  <c r="GL199" i="1"/>
  <c r="GU199" i="1"/>
  <c r="GV199" i="1"/>
  <c r="HE199" i="1"/>
  <c r="HF199" i="1"/>
  <c r="HO199" i="1"/>
  <c r="HP199" i="1"/>
  <c r="HY199" i="1"/>
  <c r="HZ199" i="1"/>
  <c r="II199" i="1"/>
  <c r="IJ199" i="1"/>
  <c r="IS199" i="1"/>
  <c r="IT199" i="1"/>
  <c r="M200" i="1"/>
  <c r="N200" i="1"/>
  <c r="W200" i="1"/>
  <c r="X200" i="1"/>
  <c r="AG200" i="1"/>
  <c r="AH200" i="1"/>
  <c r="AQ200" i="1"/>
  <c r="AR200" i="1"/>
  <c r="BA200" i="1"/>
  <c r="BB200" i="1"/>
  <c r="BK200" i="1"/>
  <c r="BL200" i="1"/>
  <c r="BU200" i="1"/>
  <c r="BV200" i="1"/>
  <c r="CE200" i="1"/>
  <c r="CF200" i="1"/>
  <c r="CO200" i="1"/>
  <c r="CP200" i="1"/>
  <c r="CY200" i="1"/>
  <c r="CZ200" i="1"/>
  <c r="DI200" i="1"/>
  <c r="DJ200" i="1"/>
  <c r="DS200" i="1"/>
  <c r="DT200" i="1"/>
  <c r="EC200" i="1"/>
  <c r="ED200" i="1"/>
  <c r="EM200" i="1"/>
  <c r="EN200" i="1"/>
  <c r="EW200" i="1"/>
  <c r="EX200" i="1"/>
  <c r="FG200" i="1"/>
  <c r="FH200" i="1"/>
  <c r="FQ200" i="1"/>
  <c r="FR200" i="1"/>
  <c r="GA200" i="1"/>
  <c r="GB200" i="1"/>
  <c r="GK200" i="1"/>
  <c r="GL200" i="1"/>
  <c r="GU200" i="1"/>
  <c r="GV200" i="1"/>
  <c r="HE200" i="1"/>
  <c r="HF200" i="1"/>
  <c r="HO200" i="1"/>
  <c r="HP200" i="1"/>
  <c r="HY200" i="1"/>
  <c r="HZ200" i="1"/>
  <c r="II200" i="1"/>
  <c r="IJ200" i="1"/>
  <c r="IS200" i="1"/>
  <c r="IT200" i="1"/>
  <c r="M201" i="1"/>
  <c r="N201" i="1"/>
  <c r="W201" i="1"/>
  <c r="X201" i="1"/>
  <c r="AG201" i="1"/>
  <c r="AH201" i="1"/>
  <c r="AQ201" i="1"/>
  <c r="AR201" i="1"/>
  <c r="BA201" i="1"/>
  <c r="BB201" i="1"/>
  <c r="BK201" i="1"/>
  <c r="BL201" i="1"/>
  <c r="BU201" i="1"/>
  <c r="BV201" i="1"/>
  <c r="CE201" i="1"/>
  <c r="CF201" i="1"/>
  <c r="CO201" i="1"/>
  <c r="CP201" i="1"/>
  <c r="CY201" i="1"/>
  <c r="CZ201" i="1"/>
  <c r="DI201" i="1"/>
  <c r="DJ201" i="1"/>
  <c r="DS201" i="1"/>
  <c r="DT201" i="1"/>
  <c r="EC201" i="1"/>
  <c r="ED201" i="1"/>
  <c r="EM201" i="1"/>
  <c r="EN201" i="1"/>
  <c r="EW201" i="1"/>
  <c r="EX201" i="1"/>
  <c r="FG201" i="1"/>
  <c r="FH201" i="1"/>
  <c r="FQ201" i="1"/>
  <c r="FR201" i="1"/>
  <c r="GA201" i="1"/>
  <c r="GB201" i="1"/>
  <c r="GK201" i="1"/>
  <c r="GL201" i="1"/>
  <c r="GU201" i="1"/>
  <c r="GV201" i="1"/>
  <c r="HE201" i="1"/>
  <c r="HF201" i="1"/>
  <c r="HO201" i="1"/>
  <c r="HP201" i="1"/>
  <c r="HY201" i="1"/>
  <c r="HZ201" i="1"/>
  <c r="II201" i="1"/>
  <c r="IJ201" i="1"/>
  <c r="IS201" i="1"/>
  <c r="IT201" i="1"/>
  <c r="M202" i="1"/>
  <c r="N202" i="1"/>
  <c r="W202" i="1"/>
  <c r="X202" i="1"/>
  <c r="AG202" i="1"/>
  <c r="AH202" i="1"/>
  <c r="AQ202" i="1"/>
  <c r="AR202" i="1"/>
  <c r="BA202" i="1"/>
  <c r="BB202" i="1"/>
  <c r="BK202" i="1"/>
  <c r="BL202" i="1"/>
  <c r="BU202" i="1"/>
  <c r="BV202" i="1"/>
  <c r="CE202" i="1"/>
  <c r="CF202" i="1"/>
  <c r="CO202" i="1"/>
  <c r="CP202" i="1"/>
  <c r="CY202" i="1"/>
  <c r="CZ202" i="1"/>
  <c r="DI202" i="1"/>
  <c r="DJ202" i="1"/>
  <c r="DS202" i="1"/>
  <c r="DT202" i="1"/>
  <c r="EC202" i="1"/>
  <c r="ED202" i="1"/>
  <c r="EM202" i="1"/>
  <c r="EN202" i="1"/>
  <c r="EW202" i="1"/>
  <c r="EX202" i="1"/>
  <c r="FG202" i="1"/>
  <c r="FH202" i="1"/>
  <c r="FQ202" i="1"/>
  <c r="FR202" i="1"/>
  <c r="GA202" i="1"/>
  <c r="GB202" i="1"/>
  <c r="GK202" i="1"/>
  <c r="GL202" i="1"/>
  <c r="GU202" i="1"/>
  <c r="GV202" i="1"/>
  <c r="HE202" i="1"/>
  <c r="HF202" i="1"/>
  <c r="HO202" i="1"/>
  <c r="HP202" i="1"/>
  <c r="HY202" i="1"/>
  <c r="HZ202" i="1"/>
  <c r="II202" i="1"/>
  <c r="IJ202" i="1"/>
  <c r="IS202" i="1"/>
  <c r="IT202" i="1"/>
  <c r="M203" i="1"/>
  <c r="N203" i="1"/>
  <c r="W203" i="1"/>
  <c r="X203" i="1"/>
  <c r="AG203" i="1"/>
  <c r="AH203" i="1"/>
  <c r="AQ203" i="1"/>
  <c r="AR203" i="1"/>
  <c r="BA203" i="1"/>
  <c r="BB203" i="1"/>
  <c r="BK203" i="1"/>
  <c r="BL203" i="1"/>
  <c r="BU203" i="1"/>
  <c r="BV203" i="1"/>
  <c r="CE203" i="1"/>
  <c r="CF203" i="1"/>
  <c r="CO203" i="1"/>
  <c r="CP203" i="1"/>
  <c r="CY203" i="1"/>
  <c r="CZ203" i="1"/>
  <c r="DI203" i="1"/>
  <c r="DJ203" i="1"/>
  <c r="DS203" i="1"/>
  <c r="DT203" i="1"/>
  <c r="EC203" i="1"/>
  <c r="ED203" i="1"/>
  <c r="EM203" i="1"/>
  <c r="EN203" i="1"/>
  <c r="EW203" i="1"/>
  <c r="EX203" i="1"/>
  <c r="FG203" i="1"/>
  <c r="FH203" i="1"/>
  <c r="FQ203" i="1"/>
  <c r="FR203" i="1"/>
  <c r="GA203" i="1"/>
  <c r="GB203" i="1"/>
  <c r="GK203" i="1"/>
  <c r="GL203" i="1"/>
  <c r="GU203" i="1"/>
  <c r="GV203" i="1"/>
  <c r="HE203" i="1"/>
  <c r="HF203" i="1"/>
  <c r="HO203" i="1"/>
  <c r="HP203" i="1"/>
  <c r="HY203" i="1"/>
  <c r="HZ203" i="1"/>
  <c r="II203" i="1"/>
  <c r="IJ203" i="1"/>
  <c r="IS203" i="1"/>
  <c r="IT203" i="1"/>
  <c r="M204" i="1"/>
  <c r="N204" i="1"/>
  <c r="W204" i="1"/>
  <c r="X204" i="1"/>
  <c r="AG204" i="1"/>
  <c r="AH204" i="1"/>
  <c r="AQ204" i="1"/>
  <c r="AR204" i="1"/>
  <c r="BA204" i="1"/>
  <c r="BB204" i="1"/>
  <c r="BK204" i="1"/>
  <c r="BL204" i="1"/>
  <c r="BU204" i="1"/>
  <c r="BV204" i="1"/>
  <c r="CE204" i="1"/>
  <c r="CF204" i="1"/>
  <c r="CO204" i="1"/>
  <c r="CP204" i="1"/>
  <c r="CY204" i="1"/>
  <c r="CZ204" i="1"/>
  <c r="DI204" i="1"/>
  <c r="DJ204" i="1"/>
  <c r="DS204" i="1"/>
  <c r="DT204" i="1"/>
  <c r="EC204" i="1"/>
  <c r="ED204" i="1"/>
  <c r="EM204" i="1"/>
  <c r="EN204" i="1"/>
  <c r="EW204" i="1"/>
  <c r="EX204" i="1"/>
  <c r="FG204" i="1"/>
  <c r="FH204" i="1"/>
  <c r="FQ204" i="1"/>
  <c r="FR204" i="1"/>
  <c r="GA204" i="1"/>
  <c r="GB204" i="1"/>
  <c r="GK204" i="1"/>
  <c r="GL204" i="1"/>
  <c r="GU204" i="1"/>
  <c r="GV204" i="1"/>
  <c r="HE204" i="1"/>
  <c r="HF204" i="1"/>
  <c r="HO204" i="1"/>
  <c r="HP204" i="1"/>
  <c r="HY204" i="1"/>
  <c r="HZ204" i="1"/>
  <c r="II204" i="1"/>
  <c r="IJ204" i="1"/>
  <c r="IS204" i="1"/>
  <c r="IT204" i="1"/>
  <c r="M205" i="1"/>
  <c r="N205" i="1"/>
  <c r="W205" i="1"/>
  <c r="X205" i="1"/>
  <c r="AG205" i="1"/>
  <c r="AH205" i="1"/>
  <c r="AQ205" i="1"/>
  <c r="AR205" i="1"/>
  <c r="BA205" i="1"/>
  <c r="BB205" i="1"/>
  <c r="BK205" i="1"/>
  <c r="BL205" i="1"/>
  <c r="BU205" i="1"/>
  <c r="BV205" i="1"/>
  <c r="CE205" i="1"/>
  <c r="CF205" i="1"/>
  <c r="CO205" i="1"/>
  <c r="CP205" i="1"/>
  <c r="CY205" i="1"/>
  <c r="CZ205" i="1"/>
  <c r="DI205" i="1"/>
  <c r="DJ205" i="1"/>
  <c r="DS205" i="1"/>
  <c r="DT205" i="1"/>
  <c r="EC205" i="1"/>
  <c r="ED205" i="1"/>
  <c r="EM205" i="1"/>
  <c r="EN205" i="1"/>
  <c r="EW205" i="1"/>
  <c r="EX205" i="1"/>
  <c r="FG205" i="1"/>
  <c r="FH205" i="1"/>
  <c r="FQ205" i="1"/>
  <c r="FR205" i="1"/>
  <c r="GA205" i="1"/>
  <c r="GB205" i="1"/>
  <c r="GK205" i="1"/>
  <c r="GL205" i="1"/>
  <c r="GU205" i="1"/>
  <c r="GV205" i="1"/>
  <c r="HE205" i="1"/>
  <c r="HF205" i="1"/>
  <c r="HO205" i="1"/>
  <c r="HP205" i="1"/>
  <c r="HY205" i="1"/>
  <c r="HZ205" i="1"/>
  <c r="II205" i="1"/>
  <c r="IJ205" i="1"/>
  <c r="IS205" i="1"/>
  <c r="IT205" i="1"/>
  <c r="M206" i="1"/>
  <c r="N206" i="1"/>
  <c r="W206" i="1"/>
  <c r="X206" i="1"/>
  <c r="AG206" i="1"/>
  <c r="AH206" i="1"/>
  <c r="AQ206" i="1"/>
  <c r="AR206" i="1"/>
  <c r="BA206" i="1"/>
  <c r="BB206" i="1"/>
  <c r="BK206" i="1"/>
  <c r="BL206" i="1"/>
  <c r="BU206" i="1"/>
  <c r="BV206" i="1"/>
  <c r="CE206" i="1"/>
  <c r="CF206" i="1"/>
  <c r="CO206" i="1"/>
  <c r="CP206" i="1"/>
  <c r="CY206" i="1"/>
  <c r="CZ206" i="1"/>
  <c r="DI206" i="1"/>
  <c r="DJ206" i="1"/>
  <c r="DS206" i="1"/>
  <c r="DT206" i="1"/>
  <c r="EC206" i="1"/>
  <c r="ED206" i="1"/>
  <c r="EM206" i="1"/>
  <c r="EN206" i="1"/>
  <c r="EW206" i="1"/>
  <c r="EX206" i="1"/>
  <c r="FG206" i="1"/>
  <c r="FH206" i="1"/>
  <c r="FQ206" i="1"/>
  <c r="FR206" i="1"/>
  <c r="GA206" i="1"/>
  <c r="GB206" i="1"/>
  <c r="GK206" i="1"/>
  <c r="GL206" i="1"/>
  <c r="GU206" i="1"/>
  <c r="GV206" i="1"/>
  <c r="HE206" i="1"/>
  <c r="HF206" i="1"/>
  <c r="HO206" i="1"/>
  <c r="HP206" i="1"/>
  <c r="HY206" i="1"/>
  <c r="HZ206" i="1"/>
  <c r="II206" i="1"/>
  <c r="IJ206" i="1"/>
  <c r="IS206" i="1"/>
  <c r="IT206" i="1"/>
  <c r="M207" i="1"/>
  <c r="N207" i="1"/>
  <c r="W207" i="1"/>
  <c r="X207" i="1"/>
  <c r="AG207" i="1"/>
  <c r="AH207" i="1"/>
  <c r="AQ207" i="1"/>
  <c r="AR207" i="1"/>
  <c r="BA207" i="1"/>
  <c r="BB207" i="1"/>
  <c r="BK207" i="1"/>
  <c r="BL207" i="1"/>
  <c r="BU207" i="1"/>
  <c r="BV207" i="1"/>
  <c r="CE207" i="1"/>
  <c r="CF207" i="1"/>
  <c r="CO207" i="1"/>
  <c r="CP207" i="1"/>
  <c r="CY207" i="1"/>
  <c r="CZ207" i="1"/>
  <c r="DI207" i="1"/>
  <c r="DJ207" i="1"/>
  <c r="DS207" i="1"/>
  <c r="DT207" i="1"/>
  <c r="EC207" i="1"/>
  <c r="ED207" i="1"/>
  <c r="EM207" i="1"/>
  <c r="EN207" i="1"/>
  <c r="EW207" i="1"/>
  <c r="EX207" i="1"/>
  <c r="FG207" i="1"/>
  <c r="FH207" i="1"/>
  <c r="FQ207" i="1"/>
  <c r="FR207" i="1"/>
  <c r="GA207" i="1"/>
  <c r="GB207" i="1"/>
  <c r="GK207" i="1"/>
  <c r="GL207" i="1"/>
  <c r="GU207" i="1"/>
  <c r="GV207" i="1"/>
  <c r="HE207" i="1"/>
  <c r="HF207" i="1"/>
  <c r="HO207" i="1"/>
  <c r="HP207" i="1"/>
  <c r="HY207" i="1"/>
  <c r="HZ207" i="1"/>
  <c r="II207" i="1"/>
  <c r="IJ207" i="1"/>
  <c r="IS207" i="1"/>
  <c r="IT207" i="1"/>
  <c r="M208" i="1"/>
  <c r="N208" i="1"/>
  <c r="W208" i="1"/>
  <c r="X208" i="1"/>
  <c r="AG208" i="1"/>
  <c r="AH208" i="1"/>
  <c r="AQ208" i="1"/>
  <c r="AR208" i="1"/>
  <c r="BA208" i="1"/>
  <c r="BB208" i="1"/>
  <c r="BK208" i="1"/>
  <c r="BL208" i="1"/>
  <c r="BU208" i="1"/>
  <c r="BV208" i="1"/>
  <c r="CE208" i="1"/>
  <c r="CF208" i="1"/>
  <c r="CO208" i="1"/>
  <c r="CP208" i="1"/>
  <c r="CY208" i="1"/>
  <c r="CZ208" i="1"/>
  <c r="DI208" i="1"/>
  <c r="DJ208" i="1"/>
  <c r="DS208" i="1"/>
  <c r="DT208" i="1"/>
  <c r="EC208" i="1"/>
  <c r="ED208" i="1"/>
  <c r="EM208" i="1"/>
  <c r="EN208" i="1"/>
  <c r="EW208" i="1"/>
  <c r="EX208" i="1"/>
  <c r="FG208" i="1"/>
  <c r="FH208" i="1"/>
  <c r="FQ208" i="1"/>
  <c r="FR208" i="1"/>
  <c r="GA208" i="1"/>
  <c r="GB208" i="1"/>
  <c r="GK208" i="1"/>
  <c r="GL208" i="1"/>
  <c r="GU208" i="1"/>
  <c r="GV208" i="1"/>
  <c r="HE208" i="1"/>
  <c r="HF208" i="1"/>
  <c r="HO208" i="1"/>
  <c r="HP208" i="1"/>
  <c r="HY208" i="1"/>
  <c r="HZ208" i="1"/>
  <c r="II208" i="1"/>
  <c r="IJ208" i="1"/>
  <c r="IS208" i="1"/>
  <c r="IT208" i="1"/>
  <c r="M209" i="1"/>
  <c r="N209" i="1"/>
  <c r="W209" i="1"/>
  <c r="X209" i="1"/>
  <c r="AG209" i="1"/>
  <c r="AH209" i="1"/>
  <c r="AQ209" i="1"/>
  <c r="AR209" i="1"/>
  <c r="BA209" i="1"/>
  <c r="BB209" i="1"/>
  <c r="BK209" i="1"/>
  <c r="BL209" i="1"/>
  <c r="BU209" i="1"/>
  <c r="BV209" i="1"/>
  <c r="CE209" i="1"/>
  <c r="CF209" i="1"/>
  <c r="CO209" i="1"/>
  <c r="CP209" i="1"/>
  <c r="CY209" i="1"/>
  <c r="CZ209" i="1"/>
  <c r="DI209" i="1"/>
  <c r="DJ209" i="1"/>
  <c r="DS209" i="1"/>
  <c r="DT209" i="1"/>
  <c r="EC209" i="1"/>
  <c r="ED209" i="1"/>
  <c r="EM209" i="1"/>
  <c r="EN209" i="1"/>
  <c r="EW209" i="1"/>
  <c r="EX209" i="1"/>
  <c r="FG209" i="1"/>
  <c r="FH209" i="1"/>
  <c r="FQ209" i="1"/>
  <c r="FR209" i="1"/>
  <c r="GA209" i="1"/>
  <c r="GB209" i="1"/>
  <c r="GK209" i="1"/>
  <c r="GL209" i="1"/>
  <c r="GU209" i="1"/>
  <c r="GV209" i="1"/>
  <c r="HE209" i="1"/>
  <c r="HF209" i="1"/>
  <c r="HO209" i="1"/>
  <c r="HP209" i="1"/>
  <c r="HY209" i="1"/>
  <c r="HZ209" i="1"/>
  <c r="II209" i="1"/>
  <c r="IJ209" i="1"/>
  <c r="IS209" i="1"/>
  <c r="IT209" i="1"/>
  <c r="M210" i="1"/>
  <c r="N210" i="1"/>
  <c r="W210" i="1"/>
  <c r="X210" i="1"/>
  <c r="AG210" i="1"/>
  <c r="AH210" i="1"/>
  <c r="AQ210" i="1"/>
  <c r="AR210" i="1"/>
  <c r="BA210" i="1"/>
  <c r="BB210" i="1"/>
  <c r="BK210" i="1"/>
  <c r="BL210" i="1"/>
  <c r="BU210" i="1"/>
  <c r="BV210" i="1"/>
  <c r="CE210" i="1"/>
  <c r="CF210" i="1"/>
  <c r="CO210" i="1"/>
  <c r="CP210" i="1"/>
  <c r="CY210" i="1"/>
  <c r="CZ210" i="1"/>
  <c r="DI210" i="1"/>
  <c r="DJ210" i="1"/>
  <c r="DS210" i="1"/>
  <c r="DT210" i="1"/>
  <c r="EC210" i="1"/>
  <c r="ED210" i="1"/>
  <c r="EM210" i="1"/>
  <c r="EN210" i="1"/>
  <c r="EW210" i="1"/>
  <c r="EX210" i="1"/>
  <c r="FG210" i="1"/>
  <c r="FH210" i="1"/>
  <c r="FQ210" i="1"/>
  <c r="FR210" i="1"/>
  <c r="GA210" i="1"/>
  <c r="GB210" i="1"/>
  <c r="GK210" i="1"/>
  <c r="GL210" i="1"/>
  <c r="GU210" i="1"/>
  <c r="GV210" i="1"/>
  <c r="HE210" i="1"/>
  <c r="HF210" i="1"/>
  <c r="HO210" i="1"/>
  <c r="HP210" i="1"/>
  <c r="HY210" i="1"/>
  <c r="HZ210" i="1"/>
  <c r="II210" i="1"/>
  <c r="IJ210" i="1"/>
  <c r="IS210" i="1"/>
  <c r="IT210" i="1"/>
  <c r="M211" i="1"/>
  <c r="N211" i="1"/>
  <c r="W211" i="1"/>
  <c r="X211" i="1"/>
  <c r="AG211" i="1"/>
  <c r="AH211" i="1"/>
  <c r="AQ211" i="1"/>
  <c r="AR211" i="1"/>
  <c r="BA211" i="1"/>
  <c r="BB211" i="1"/>
  <c r="BK211" i="1"/>
  <c r="BL211" i="1"/>
  <c r="BU211" i="1"/>
  <c r="BV211" i="1"/>
  <c r="CE211" i="1"/>
  <c r="CF211" i="1"/>
  <c r="CO211" i="1"/>
  <c r="CP211" i="1"/>
  <c r="CY211" i="1"/>
  <c r="CZ211" i="1"/>
  <c r="DI211" i="1"/>
  <c r="DJ211" i="1"/>
  <c r="DS211" i="1"/>
  <c r="DT211" i="1"/>
  <c r="EC211" i="1"/>
  <c r="ED211" i="1"/>
  <c r="EM211" i="1"/>
  <c r="EN211" i="1"/>
  <c r="EW211" i="1"/>
  <c r="EX211" i="1"/>
  <c r="FG211" i="1"/>
  <c r="FH211" i="1"/>
  <c r="FQ211" i="1"/>
  <c r="FR211" i="1"/>
  <c r="GA211" i="1"/>
  <c r="GB211" i="1"/>
  <c r="GK211" i="1"/>
  <c r="GL211" i="1"/>
  <c r="GU211" i="1"/>
  <c r="GV211" i="1"/>
  <c r="HE211" i="1"/>
  <c r="HF211" i="1"/>
  <c r="HO211" i="1"/>
  <c r="HP211" i="1"/>
  <c r="HY211" i="1"/>
  <c r="HZ211" i="1"/>
  <c r="II211" i="1"/>
  <c r="IJ211" i="1"/>
  <c r="IS211" i="1"/>
  <c r="IT211" i="1"/>
  <c r="M212" i="1"/>
  <c r="N212" i="1"/>
  <c r="W212" i="1"/>
  <c r="X212" i="1"/>
  <c r="AG212" i="1"/>
  <c r="AH212" i="1"/>
  <c r="AQ212" i="1"/>
  <c r="AR212" i="1"/>
  <c r="BA212" i="1"/>
  <c r="BB212" i="1"/>
  <c r="BK212" i="1"/>
  <c r="BL212" i="1"/>
  <c r="BU212" i="1"/>
  <c r="BV212" i="1"/>
  <c r="CE212" i="1"/>
  <c r="CF212" i="1"/>
  <c r="CO212" i="1"/>
  <c r="CP212" i="1"/>
  <c r="CY212" i="1"/>
  <c r="CZ212" i="1"/>
  <c r="DI212" i="1"/>
  <c r="DJ212" i="1"/>
  <c r="DS212" i="1"/>
  <c r="DT212" i="1"/>
  <c r="EC212" i="1"/>
  <c r="ED212" i="1"/>
  <c r="EM212" i="1"/>
  <c r="EN212" i="1"/>
  <c r="EW212" i="1"/>
  <c r="EX212" i="1"/>
  <c r="FG212" i="1"/>
  <c r="FH212" i="1"/>
  <c r="FQ212" i="1"/>
  <c r="FR212" i="1"/>
  <c r="GA212" i="1"/>
  <c r="GB212" i="1"/>
  <c r="GK212" i="1"/>
  <c r="GL212" i="1"/>
  <c r="GU212" i="1"/>
  <c r="GV212" i="1"/>
  <c r="HE212" i="1"/>
  <c r="HF212" i="1"/>
  <c r="HO212" i="1"/>
  <c r="HP212" i="1"/>
  <c r="HY212" i="1"/>
  <c r="HZ212" i="1"/>
  <c r="II212" i="1"/>
  <c r="IJ212" i="1"/>
  <c r="IS212" i="1"/>
  <c r="IT212" i="1"/>
  <c r="M213" i="1"/>
  <c r="N213" i="1"/>
  <c r="W213" i="1"/>
  <c r="X213" i="1"/>
  <c r="AG213" i="1"/>
  <c r="AH213" i="1"/>
  <c r="AQ213" i="1"/>
  <c r="AR213" i="1"/>
  <c r="BA213" i="1"/>
  <c r="BB213" i="1"/>
  <c r="BK213" i="1"/>
  <c r="BL213" i="1"/>
  <c r="BU213" i="1"/>
  <c r="BV213" i="1"/>
  <c r="CE213" i="1"/>
  <c r="CF213" i="1"/>
  <c r="CO213" i="1"/>
  <c r="CP213" i="1"/>
  <c r="CY213" i="1"/>
  <c r="CZ213" i="1"/>
  <c r="DI213" i="1"/>
  <c r="DJ213" i="1"/>
  <c r="DS213" i="1"/>
  <c r="DT213" i="1"/>
  <c r="EC213" i="1"/>
  <c r="ED213" i="1"/>
  <c r="EM213" i="1"/>
  <c r="EN213" i="1"/>
  <c r="EW213" i="1"/>
  <c r="EX213" i="1"/>
  <c r="FG213" i="1"/>
  <c r="FH213" i="1"/>
  <c r="FQ213" i="1"/>
  <c r="FR213" i="1"/>
  <c r="GA213" i="1"/>
  <c r="GB213" i="1"/>
  <c r="GK213" i="1"/>
  <c r="GL213" i="1"/>
  <c r="GU213" i="1"/>
  <c r="GV213" i="1"/>
  <c r="HE213" i="1"/>
  <c r="HF213" i="1"/>
  <c r="HO213" i="1"/>
  <c r="HP213" i="1"/>
  <c r="HY213" i="1"/>
  <c r="HZ213" i="1"/>
  <c r="II213" i="1"/>
  <c r="IJ213" i="1"/>
  <c r="IS213" i="1"/>
  <c r="IT213" i="1"/>
  <c r="M214" i="1"/>
  <c r="N214" i="1"/>
  <c r="W214" i="1"/>
  <c r="X214" i="1"/>
  <c r="AG214" i="1"/>
  <c r="AH214" i="1"/>
  <c r="AQ214" i="1"/>
  <c r="AR214" i="1"/>
  <c r="BA214" i="1"/>
  <c r="BB214" i="1"/>
  <c r="BK214" i="1"/>
  <c r="BL214" i="1"/>
  <c r="BU214" i="1"/>
  <c r="BV214" i="1"/>
  <c r="CE214" i="1"/>
  <c r="CF214" i="1"/>
  <c r="CO214" i="1"/>
  <c r="CP214" i="1"/>
  <c r="CY214" i="1"/>
  <c r="CZ214" i="1"/>
  <c r="DI214" i="1"/>
  <c r="DJ214" i="1"/>
  <c r="DS214" i="1"/>
  <c r="DT214" i="1"/>
  <c r="EC214" i="1"/>
  <c r="ED214" i="1"/>
  <c r="EM214" i="1"/>
  <c r="EN214" i="1"/>
  <c r="EW214" i="1"/>
  <c r="EX214" i="1"/>
  <c r="FG214" i="1"/>
  <c r="FH214" i="1"/>
  <c r="FQ214" i="1"/>
  <c r="FR214" i="1"/>
  <c r="GA214" i="1"/>
  <c r="GB214" i="1"/>
  <c r="GK214" i="1"/>
  <c r="GL214" i="1"/>
  <c r="GU214" i="1"/>
  <c r="GV214" i="1"/>
  <c r="HE214" i="1"/>
  <c r="HF214" i="1"/>
  <c r="HO214" i="1"/>
  <c r="HP214" i="1"/>
  <c r="HY214" i="1"/>
  <c r="HZ214" i="1"/>
  <c r="II214" i="1"/>
  <c r="IJ214" i="1"/>
  <c r="IS214" i="1"/>
  <c r="IT214" i="1"/>
  <c r="M215" i="1"/>
  <c r="N215" i="1"/>
  <c r="W215" i="1"/>
  <c r="X215" i="1"/>
  <c r="AG215" i="1"/>
  <c r="AH215" i="1"/>
  <c r="AQ215" i="1"/>
  <c r="AR215" i="1"/>
  <c r="BA215" i="1"/>
  <c r="BB215" i="1"/>
  <c r="BK215" i="1"/>
  <c r="BL215" i="1"/>
  <c r="BU215" i="1"/>
  <c r="BV215" i="1"/>
  <c r="CE215" i="1"/>
  <c r="CF215" i="1"/>
  <c r="CO215" i="1"/>
  <c r="CP215" i="1"/>
  <c r="CY215" i="1"/>
  <c r="CZ215" i="1"/>
  <c r="DI215" i="1"/>
  <c r="DJ215" i="1"/>
  <c r="DS215" i="1"/>
  <c r="DT215" i="1"/>
  <c r="EC215" i="1"/>
  <c r="ED215" i="1"/>
  <c r="EM215" i="1"/>
  <c r="EN215" i="1"/>
  <c r="EW215" i="1"/>
  <c r="EX215" i="1"/>
  <c r="FG215" i="1"/>
  <c r="FH215" i="1"/>
  <c r="FQ215" i="1"/>
  <c r="FR215" i="1"/>
  <c r="GA215" i="1"/>
  <c r="GB215" i="1"/>
  <c r="GK215" i="1"/>
  <c r="GL215" i="1"/>
  <c r="GU215" i="1"/>
  <c r="GV215" i="1"/>
  <c r="HE215" i="1"/>
  <c r="HF215" i="1"/>
  <c r="HO215" i="1"/>
  <c r="HP215" i="1"/>
  <c r="HY215" i="1"/>
  <c r="HZ215" i="1"/>
  <c r="II215" i="1"/>
  <c r="IJ215" i="1"/>
  <c r="IS215" i="1"/>
  <c r="IT215" i="1"/>
  <c r="M216" i="1"/>
  <c r="N216" i="1"/>
  <c r="W216" i="1"/>
  <c r="X216" i="1"/>
  <c r="AG216" i="1"/>
  <c r="AH216" i="1"/>
  <c r="AQ216" i="1"/>
  <c r="AR216" i="1"/>
  <c r="BA216" i="1"/>
  <c r="BB216" i="1"/>
  <c r="BK216" i="1"/>
  <c r="BL216" i="1"/>
  <c r="BU216" i="1"/>
  <c r="BV216" i="1"/>
  <c r="CE216" i="1"/>
  <c r="CF216" i="1"/>
  <c r="CO216" i="1"/>
  <c r="CP216" i="1"/>
  <c r="CY216" i="1"/>
  <c r="CZ216" i="1"/>
  <c r="DI216" i="1"/>
  <c r="DJ216" i="1"/>
  <c r="DS216" i="1"/>
  <c r="DT216" i="1"/>
  <c r="EC216" i="1"/>
  <c r="ED216" i="1"/>
  <c r="EM216" i="1"/>
  <c r="EN216" i="1"/>
  <c r="EW216" i="1"/>
  <c r="EX216" i="1"/>
  <c r="FG216" i="1"/>
  <c r="FH216" i="1"/>
  <c r="FQ216" i="1"/>
  <c r="FR216" i="1"/>
  <c r="GA216" i="1"/>
  <c r="GB216" i="1"/>
  <c r="GK216" i="1"/>
  <c r="GL216" i="1"/>
  <c r="GU216" i="1"/>
  <c r="GV216" i="1"/>
  <c r="HE216" i="1"/>
  <c r="HF216" i="1"/>
  <c r="HO216" i="1"/>
  <c r="HP216" i="1"/>
  <c r="HY216" i="1"/>
  <c r="HZ216" i="1"/>
  <c r="II216" i="1"/>
  <c r="IJ216" i="1"/>
  <c r="IS216" i="1"/>
  <c r="IT216" i="1"/>
  <c r="M217" i="1"/>
  <c r="N217" i="1"/>
  <c r="W217" i="1"/>
  <c r="X217" i="1"/>
  <c r="AG217" i="1"/>
  <c r="AH217" i="1"/>
  <c r="AQ217" i="1"/>
  <c r="AR217" i="1"/>
  <c r="BA217" i="1"/>
  <c r="BB217" i="1"/>
  <c r="BK217" i="1"/>
  <c r="BL217" i="1"/>
  <c r="BU217" i="1"/>
  <c r="BV217" i="1"/>
  <c r="CE217" i="1"/>
  <c r="CF217" i="1"/>
  <c r="CO217" i="1"/>
  <c r="CP217" i="1"/>
  <c r="CY217" i="1"/>
  <c r="CZ217" i="1"/>
  <c r="DI217" i="1"/>
  <c r="DJ217" i="1"/>
  <c r="DS217" i="1"/>
  <c r="DT217" i="1"/>
  <c r="EC217" i="1"/>
  <c r="ED217" i="1"/>
  <c r="EM217" i="1"/>
  <c r="EN217" i="1"/>
  <c r="EW217" i="1"/>
  <c r="EX217" i="1"/>
  <c r="FG217" i="1"/>
  <c r="FH217" i="1"/>
  <c r="FQ217" i="1"/>
  <c r="FR217" i="1"/>
  <c r="GA217" i="1"/>
  <c r="GB217" i="1"/>
  <c r="GK217" i="1"/>
  <c r="GL217" i="1"/>
  <c r="GU217" i="1"/>
  <c r="GV217" i="1"/>
  <c r="HE217" i="1"/>
  <c r="HF217" i="1"/>
  <c r="HO217" i="1"/>
  <c r="HP217" i="1"/>
  <c r="HY217" i="1"/>
  <c r="HZ217" i="1"/>
  <c r="II217" i="1"/>
  <c r="IJ217" i="1"/>
  <c r="IS217" i="1"/>
  <c r="IT217" i="1"/>
  <c r="M218" i="1"/>
  <c r="N218" i="1"/>
  <c r="W218" i="1"/>
  <c r="X218" i="1"/>
  <c r="AG218" i="1"/>
  <c r="AH218" i="1"/>
  <c r="AQ218" i="1"/>
  <c r="AR218" i="1"/>
  <c r="BA218" i="1"/>
  <c r="BB218" i="1"/>
  <c r="BK218" i="1"/>
  <c r="BL218" i="1"/>
  <c r="BU218" i="1"/>
  <c r="BV218" i="1"/>
  <c r="CE218" i="1"/>
  <c r="CF218" i="1"/>
  <c r="CO218" i="1"/>
  <c r="CP218" i="1"/>
  <c r="CY218" i="1"/>
  <c r="CZ218" i="1"/>
  <c r="DI218" i="1"/>
  <c r="DJ218" i="1"/>
  <c r="DS218" i="1"/>
  <c r="DT218" i="1"/>
  <c r="EC218" i="1"/>
  <c r="ED218" i="1"/>
  <c r="EM218" i="1"/>
  <c r="EN218" i="1"/>
  <c r="EW218" i="1"/>
  <c r="EX218" i="1"/>
  <c r="FG218" i="1"/>
  <c r="FH218" i="1"/>
  <c r="FQ218" i="1"/>
  <c r="FR218" i="1"/>
  <c r="GA218" i="1"/>
  <c r="GB218" i="1"/>
  <c r="GK218" i="1"/>
  <c r="GL218" i="1"/>
  <c r="GU218" i="1"/>
  <c r="GV218" i="1"/>
  <c r="HE218" i="1"/>
  <c r="HF218" i="1"/>
  <c r="HO218" i="1"/>
  <c r="HP218" i="1"/>
  <c r="HY218" i="1"/>
  <c r="HZ218" i="1"/>
  <c r="II218" i="1"/>
  <c r="IJ218" i="1"/>
  <c r="IS218" i="1"/>
  <c r="IT218" i="1"/>
  <c r="M219" i="1"/>
  <c r="N219" i="1"/>
  <c r="W219" i="1"/>
  <c r="X219" i="1"/>
  <c r="AG219" i="1"/>
  <c r="AH219" i="1"/>
  <c r="AQ219" i="1"/>
  <c r="AR219" i="1"/>
  <c r="BA219" i="1"/>
  <c r="BB219" i="1"/>
  <c r="BK219" i="1"/>
  <c r="BL219" i="1"/>
  <c r="BU219" i="1"/>
  <c r="BV219" i="1"/>
  <c r="CE219" i="1"/>
  <c r="CF219" i="1"/>
  <c r="CO219" i="1"/>
  <c r="CP219" i="1"/>
  <c r="CY219" i="1"/>
  <c r="CZ219" i="1"/>
  <c r="DI219" i="1"/>
  <c r="DJ219" i="1"/>
  <c r="DS219" i="1"/>
  <c r="DT219" i="1"/>
  <c r="EC219" i="1"/>
  <c r="ED219" i="1"/>
  <c r="EM219" i="1"/>
  <c r="EN219" i="1"/>
  <c r="EW219" i="1"/>
  <c r="EX219" i="1"/>
  <c r="FG219" i="1"/>
  <c r="FH219" i="1"/>
  <c r="FQ219" i="1"/>
  <c r="FR219" i="1"/>
  <c r="GA219" i="1"/>
  <c r="GB219" i="1"/>
  <c r="GK219" i="1"/>
  <c r="GL219" i="1"/>
  <c r="GU219" i="1"/>
  <c r="GV219" i="1"/>
  <c r="HE219" i="1"/>
  <c r="HF219" i="1"/>
  <c r="HO219" i="1"/>
  <c r="HP219" i="1"/>
  <c r="HY219" i="1"/>
  <c r="HZ219" i="1"/>
  <c r="II219" i="1"/>
  <c r="IJ219" i="1"/>
  <c r="IS219" i="1"/>
  <c r="IT219" i="1"/>
  <c r="M220" i="1"/>
  <c r="N220" i="1"/>
  <c r="W220" i="1"/>
  <c r="X220" i="1"/>
  <c r="AG220" i="1"/>
  <c r="AH220" i="1"/>
  <c r="AQ220" i="1"/>
  <c r="AR220" i="1"/>
  <c r="BA220" i="1"/>
  <c r="BB220" i="1"/>
  <c r="BK220" i="1"/>
  <c r="BL220" i="1"/>
  <c r="BU220" i="1"/>
  <c r="BV220" i="1"/>
  <c r="CE220" i="1"/>
  <c r="CF220" i="1"/>
  <c r="CO220" i="1"/>
  <c r="CP220" i="1"/>
  <c r="CY220" i="1"/>
  <c r="CZ220" i="1"/>
  <c r="DI220" i="1"/>
  <c r="DJ220" i="1"/>
  <c r="DS220" i="1"/>
  <c r="DT220" i="1"/>
  <c r="EC220" i="1"/>
  <c r="ED220" i="1"/>
  <c r="EM220" i="1"/>
  <c r="EN220" i="1"/>
  <c r="EW220" i="1"/>
  <c r="EX220" i="1"/>
  <c r="FG220" i="1"/>
  <c r="FH220" i="1"/>
  <c r="FQ220" i="1"/>
  <c r="FR220" i="1"/>
  <c r="GA220" i="1"/>
  <c r="GB220" i="1"/>
  <c r="GK220" i="1"/>
  <c r="GL220" i="1"/>
  <c r="GU220" i="1"/>
  <c r="GV220" i="1"/>
  <c r="HE220" i="1"/>
  <c r="HF220" i="1"/>
  <c r="HO220" i="1"/>
  <c r="HP220" i="1"/>
  <c r="HY220" i="1"/>
  <c r="HZ220" i="1"/>
  <c r="II220" i="1"/>
  <c r="IJ220" i="1"/>
  <c r="IS220" i="1"/>
  <c r="IT220" i="1"/>
  <c r="M221" i="1"/>
  <c r="N221" i="1"/>
  <c r="W221" i="1"/>
  <c r="X221" i="1"/>
  <c r="AG221" i="1"/>
  <c r="AH221" i="1"/>
  <c r="AQ221" i="1"/>
  <c r="AR221" i="1"/>
  <c r="BA221" i="1"/>
  <c r="BB221" i="1"/>
  <c r="BK221" i="1"/>
  <c r="BL221" i="1"/>
  <c r="BU221" i="1"/>
  <c r="BV221" i="1"/>
  <c r="CE221" i="1"/>
  <c r="CF221" i="1"/>
  <c r="CO221" i="1"/>
  <c r="CP221" i="1"/>
  <c r="CY221" i="1"/>
  <c r="CZ221" i="1"/>
  <c r="DI221" i="1"/>
  <c r="DJ221" i="1"/>
  <c r="DS221" i="1"/>
  <c r="DT221" i="1"/>
  <c r="EC221" i="1"/>
  <c r="ED221" i="1"/>
  <c r="EM221" i="1"/>
  <c r="EN221" i="1"/>
  <c r="EW221" i="1"/>
  <c r="EX221" i="1"/>
  <c r="FG221" i="1"/>
  <c r="FH221" i="1"/>
  <c r="FQ221" i="1"/>
  <c r="FR221" i="1"/>
  <c r="GA221" i="1"/>
  <c r="GB221" i="1"/>
  <c r="GK221" i="1"/>
  <c r="GL221" i="1"/>
  <c r="GU221" i="1"/>
  <c r="GV221" i="1"/>
  <c r="HE221" i="1"/>
  <c r="HF221" i="1"/>
  <c r="HO221" i="1"/>
  <c r="HP221" i="1"/>
  <c r="HY221" i="1"/>
  <c r="HZ221" i="1"/>
  <c r="II221" i="1"/>
  <c r="IJ221" i="1"/>
  <c r="IS221" i="1"/>
  <c r="IT221" i="1"/>
  <c r="M222" i="1"/>
  <c r="N222" i="1"/>
  <c r="W222" i="1"/>
  <c r="X222" i="1"/>
  <c r="AG222" i="1"/>
  <c r="AH222" i="1"/>
  <c r="AQ222" i="1"/>
  <c r="AR222" i="1"/>
  <c r="BA222" i="1"/>
  <c r="BB222" i="1"/>
  <c r="BK222" i="1"/>
  <c r="BL222" i="1"/>
  <c r="BU222" i="1"/>
  <c r="BV222" i="1"/>
  <c r="CE222" i="1"/>
  <c r="CF222" i="1"/>
  <c r="CO222" i="1"/>
  <c r="CP222" i="1"/>
  <c r="CY222" i="1"/>
  <c r="CZ222" i="1"/>
  <c r="DI222" i="1"/>
  <c r="DJ222" i="1"/>
  <c r="DS222" i="1"/>
  <c r="DT222" i="1"/>
  <c r="EC222" i="1"/>
  <c r="ED222" i="1"/>
  <c r="EM222" i="1"/>
  <c r="EN222" i="1"/>
  <c r="EW222" i="1"/>
  <c r="EX222" i="1"/>
  <c r="FG222" i="1"/>
  <c r="FH222" i="1"/>
  <c r="FQ222" i="1"/>
  <c r="FR222" i="1"/>
  <c r="GA222" i="1"/>
  <c r="GB222" i="1"/>
  <c r="GK222" i="1"/>
  <c r="GL222" i="1"/>
  <c r="GU222" i="1"/>
  <c r="GV222" i="1"/>
  <c r="HE222" i="1"/>
  <c r="HF222" i="1"/>
  <c r="HO222" i="1"/>
  <c r="HP222" i="1"/>
  <c r="HY222" i="1"/>
  <c r="HZ222" i="1"/>
  <c r="II222" i="1"/>
  <c r="IJ222" i="1"/>
  <c r="IS222" i="1"/>
  <c r="IT222" i="1"/>
  <c r="M223" i="1"/>
  <c r="N223" i="1"/>
  <c r="W223" i="1"/>
  <c r="X223" i="1"/>
  <c r="AG223" i="1"/>
  <c r="AH223" i="1"/>
  <c r="AQ223" i="1"/>
  <c r="AR223" i="1"/>
  <c r="BA223" i="1"/>
  <c r="BB223" i="1"/>
  <c r="BK223" i="1"/>
  <c r="BL223" i="1"/>
  <c r="BU223" i="1"/>
  <c r="BV223" i="1"/>
  <c r="CE223" i="1"/>
  <c r="CF223" i="1"/>
  <c r="CO223" i="1"/>
  <c r="CP223" i="1"/>
  <c r="CY223" i="1"/>
  <c r="CZ223" i="1"/>
  <c r="DI223" i="1"/>
  <c r="DJ223" i="1"/>
  <c r="DS223" i="1"/>
  <c r="DT223" i="1"/>
  <c r="EC223" i="1"/>
  <c r="ED223" i="1"/>
  <c r="EM223" i="1"/>
  <c r="EN223" i="1"/>
  <c r="EW223" i="1"/>
  <c r="EX223" i="1"/>
  <c r="FG223" i="1"/>
  <c r="FH223" i="1"/>
  <c r="FQ223" i="1"/>
  <c r="FR223" i="1"/>
  <c r="GA223" i="1"/>
  <c r="GB223" i="1"/>
  <c r="GK223" i="1"/>
  <c r="GL223" i="1"/>
  <c r="GU223" i="1"/>
  <c r="GV223" i="1"/>
  <c r="HE223" i="1"/>
  <c r="HF223" i="1"/>
  <c r="HO223" i="1"/>
  <c r="HP223" i="1"/>
  <c r="HY223" i="1"/>
  <c r="HZ223" i="1"/>
  <c r="II223" i="1"/>
  <c r="IJ223" i="1"/>
  <c r="IS223" i="1"/>
  <c r="IT223" i="1"/>
  <c r="M224" i="1"/>
  <c r="N224" i="1"/>
  <c r="W224" i="1"/>
  <c r="X224" i="1"/>
  <c r="AG224" i="1"/>
  <c r="AH224" i="1"/>
  <c r="AQ224" i="1"/>
  <c r="AR224" i="1"/>
  <c r="BA224" i="1"/>
  <c r="BB224" i="1"/>
  <c r="BK224" i="1"/>
  <c r="BL224" i="1"/>
  <c r="BU224" i="1"/>
  <c r="BV224" i="1"/>
  <c r="CE224" i="1"/>
  <c r="CF224" i="1"/>
  <c r="CO224" i="1"/>
  <c r="CP224" i="1"/>
  <c r="CY224" i="1"/>
  <c r="CZ224" i="1"/>
  <c r="DI224" i="1"/>
  <c r="DJ224" i="1"/>
  <c r="DS224" i="1"/>
  <c r="DT224" i="1"/>
  <c r="EC224" i="1"/>
  <c r="ED224" i="1"/>
  <c r="EM224" i="1"/>
  <c r="EN224" i="1"/>
  <c r="EW224" i="1"/>
  <c r="EX224" i="1"/>
  <c r="FG224" i="1"/>
  <c r="FH224" i="1"/>
  <c r="FQ224" i="1"/>
  <c r="FR224" i="1"/>
  <c r="GA224" i="1"/>
  <c r="GB224" i="1"/>
  <c r="GK224" i="1"/>
  <c r="GL224" i="1"/>
  <c r="GU224" i="1"/>
  <c r="GV224" i="1"/>
  <c r="HE224" i="1"/>
  <c r="HF224" i="1"/>
  <c r="HO224" i="1"/>
  <c r="HP224" i="1"/>
  <c r="HY224" i="1"/>
  <c r="HZ224" i="1"/>
  <c r="II224" i="1"/>
  <c r="IJ224" i="1"/>
  <c r="IS224" i="1"/>
  <c r="IT224" i="1"/>
  <c r="M225" i="1"/>
  <c r="N225" i="1"/>
  <c r="W225" i="1"/>
  <c r="X225" i="1"/>
  <c r="AG225" i="1"/>
  <c r="AH225" i="1"/>
  <c r="AQ225" i="1"/>
  <c r="AR225" i="1"/>
  <c r="BA225" i="1"/>
  <c r="BB225" i="1"/>
  <c r="BK225" i="1"/>
  <c r="BL225" i="1"/>
  <c r="BU225" i="1"/>
  <c r="BV225" i="1"/>
  <c r="CE225" i="1"/>
  <c r="CF225" i="1"/>
  <c r="CO225" i="1"/>
  <c r="CP225" i="1"/>
  <c r="CY225" i="1"/>
  <c r="CZ225" i="1"/>
  <c r="DI225" i="1"/>
  <c r="DJ225" i="1"/>
  <c r="DS225" i="1"/>
  <c r="DT225" i="1"/>
  <c r="EC225" i="1"/>
  <c r="ED225" i="1"/>
  <c r="EM225" i="1"/>
  <c r="EN225" i="1"/>
  <c r="EW225" i="1"/>
  <c r="EX225" i="1"/>
  <c r="FG225" i="1"/>
  <c r="FH225" i="1"/>
  <c r="FQ225" i="1"/>
  <c r="FR225" i="1"/>
  <c r="GA225" i="1"/>
  <c r="GB225" i="1"/>
  <c r="GK225" i="1"/>
  <c r="GL225" i="1"/>
  <c r="GU225" i="1"/>
  <c r="GV225" i="1"/>
  <c r="HE225" i="1"/>
  <c r="HF225" i="1"/>
  <c r="HO225" i="1"/>
  <c r="HP225" i="1"/>
  <c r="HY225" i="1"/>
  <c r="HZ225" i="1"/>
  <c r="II225" i="1"/>
  <c r="IJ225" i="1"/>
  <c r="IS225" i="1"/>
  <c r="IT225" i="1"/>
  <c r="M226" i="1"/>
  <c r="N226" i="1"/>
  <c r="W226" i="1"/>
  <c r="X226" i="1"/>
  <c r="AG226" i="1"/>
  <c r="AH226" i="1"/>
  <c r="AQ226" i="1"/>
  <c r="AR226" i="1"/>
  <c r="BA226" i="1"/>
  <c r="BB226" i="1"/>
  <c r="BK226" i="1"/>
  <c r="BL226" i="1"/>
  <c r="BU226" i="1"/>
  <c r="BV226" i="1"/>
  <c r="CE226" i="1"/>
  <c r="CF226" i="1"/>
  <c r="CO226" i="1"/>
  <c r="CP226" i="1"/>
  <c r="CY226" i="1"/>
  <c r="CZ226" i="1"/>
  <c r="DI226" i="1"/>
  <c r="DJ226" i="1"/>
  <c r="DS226" i="1"/>
  <c r="DT226" i="1"/>
  <c r="EC226" i="1"/>
  <c r="ED226" i="1"/>
  <c r="EM226" i="1"/>
  <c r="EN226" i="1"/>
  <c r="EW226" i="1"/>
  <c r="EX226" i="1"/>
  <c r="FG226" i="1"/>
  <c r="FH226" i="1"/>
  <c r="FQ226" i="1"/>
  <c r="FR226" i="1"/>
  <c r="GA226" i="1"/>
  <c r="GB226" i="1"/>
  <c r="GK226" i="1"/>
  <c r="GL226" i="1"/>
  <c r="GU226" i="1"/>
  <c r="GV226" i="1"/>
  <c r="HE226" i="1"/>
  <c r="HF226" i="1"/>
  <c r="HO226" i="1"/>
  <c r="HP226" i="1"/>
  <c r="HY226" i="1"/>
  <c r="HZ226" i="1"/>
  <c r="II226" i="1"/>
  <c r="IJ226" i="1"/>
  <c r="IS226" i="1"/>
  <c r="IT226" i="1"/>
  <c r="M227" i="1"/>
  <c r="N227" i="1"/>
  <c r="W227" i="1"/>
  <c r="X227" i="1"/>
  <c r="AG227" i="1"/>
  <c r="AH227" i="1"/>
  <c r="AQ227" i="1"/>
  <c r="AR227" i="1"/>
  <c r="BA227" i="1"/>
  <c r="BB227" i="1"/>
  <c r="BK227" i="1"/>
  <c r="BL227" i="1"/>
  <c r="BU227" i="1"/>
  <c r="BV227" i="1"/>
  <c r="CE227" i="1"/>
  <c r="CF227" i="1"/>
  <c r="CO227" i="1"/>
  <c r="CP227" i="1"/>
  <c r="CY227" i="1"/>
  <c r="CZ227" i="1"/>
  <c r="DI227" i="1"/>
  <c r="DJ227" i="1"/>
  <c r="DS227" i="1"/>
  <c r="DT227" i="1"/>
  <c r="EC227" i="1"/>
  <c r="ED227" i="1"/>
  <c r="EM227" i="1"/>
  <c r="EN227" i="1"/>
  <c r="EW227" i="1"/>
  <c r="EX227" i="1"/>
  <c r="FG227" i="1"/>
  <c r="FH227" i="1"/>
  <c r="FQ227" i="1"/>
  <c r="FR227" i="1"/>
  <c r="GA227" i="1"/>
  <c r="GB227" i="1"/>
  <c r="GK227" i="1"/>
  <c r="GL227" i="1"/>
  <c r="GU227" i="1"/>
  <c r="GV227" i="1"/>
  <c r="HE227" i="1"/>
  <c r="HF227" i="1"/>
  <c r="HO227" i="1"/>
  <c r="HP227" i="1"/>
  <c r="HY227" i="1"/>
  <c r="HZ227" i="1"/>
  <c r="II227" i="1"/>
  <c r="IJ227" i="1"/>
  <c r="IS227" i="1"/>
  <c r="IT227" i="1"/>
  <c r="M228" i="1"/>
  <c r="N228" i="1"/>
  <c r="W228" i="1"/>
  <c r="X228" i="1"/>
  <c r="AG228" i="1"/>
  <c r="AH228" i="1"/>
  <c r="AQ228" i="1"/>
  <c r="AR228" i="1"/>
  <c r="BA228" i="1"/>
  <c r="BB228" i="1"/>
  <c r="BK228" i="1"/>
  <c r="BL228" i="1"/>
  <c r="BU228" i="1"/>
  <c r="BV228" i="1"/>
  <c r="CE228" i="1"/>
  <c r="CF228" i="1"/>
  <c r="CO228" i="1"/>
  <c r="CP228" i="1"/>
  <c r="CY228" i="1"/>
  <c r="CZ228" i="1"/>
  <c r="DI228" i="1"/>
  <c r="DJ228" i="1"/>
  <c r="DS228" i="1"/>
  <c r="DT228" i="1"/>
  <c r="EC228" i="1"/>
  <c r="ED228" i="1"/>
  <c r="EM228" i="1"/>
  <c r="EN228" i="1"/>
  <c r="EW228" i="1"/>
  <c r="EX228" i="1"/>
  <c r="FG228" i="1"/>
  <c r="FH228" i="1"/>
  <c r="FQ228" i="1"/>
  <c r="FR228" i="1"/>
  <c r="GA228" i="1"/>
  <c r="GB228" i="1"/>
  <c r="GK228" i="1"/>
  <c r="GL228" i="1"/>
  <c r="GU228" i="1"/>
  <c r="GV228" i="1"/>
  <c r="HE228" i="1"/>
  <c r="HF228" i="1"/>
  <c r="HO228" i="1"/>
  <c r="HP228" i="1"/>
  <c r="HY228" i="1"/>
  <c r="HZ228" i="1"/>
  <c r="II228" i="1"/>
  <c r="IJ228" i="1"/>
  <c r="IS228" i="1"/>
  <c r="IT228" i="1"/>
  <c r="M229" i="1"/>
  <c r="N229" i="1"/>
  <c r="W229" i="1"/>
  <c r="X229" i="1"/>
  <c r="AG229" i="1"/>
  <c r="AH229" i="1"/>
  <c r="AQ229" i="1"/>
  <c r="AR229" i="1"/>
  <c r="BA229" i="1"/>
  <c r="BB229" i="1"/>
  <c r="BK229" i="1"/>
  <c r="BL229" i="1"/>
  <c r="BU229" i="1"/>
  <c r="BV229" i="1"/>
  <c r="CE229" i="1"/>
  <c r="CF229" i="1"/>
  <c r="CO229" i="1"/>
  <c r="CP229" i="1"/>
  <c r="CY229" i="1"/>
  <c r="CZ229" i="1"/>
  <c r="DI229" i="1"/>
  <c r="DJ229" i="1"/>
  <c r="DS229" i="1"/>
  <c r="DT229" i="1"/>
  <c r="EC229" i="1"/>
  <c r="ED229" i="1"/>
  <c r="EM229" i="1"/>
  <c r="EN229" i="1"/>
  <c r="EW229" i="1"/>
  <c r="EX229" i="1"/>
  <c r="FG229" i="1"/>
  <c r="FH229" i="1"/>
  <c r="FQ229" i="1"/>
  <c r="FR229" i="1"/>
  <c r="GA229" i="1"/>
  <c r="GB229" i="1"/>
  <c r="GK229" i="1"/>
  <c r="GL229" i="1"/>
  <c r="GU229" i="1"/>
  <c r="GV229" i="1"/>
  <c r="HE229" i="1"/>
  <c r="HF229" i="1"/>
  <c r="HO229" i="1"/>
  <c r="HP229" i="1"/>
  <c r="HY229" i="1"/>
  <c r="HZ229" i="1"/>
  <c r="II229" i="1"/>
  <c r="IJ229" i="1"/>
  <c r="IS229" i="1"/>
  <c r="IT229" i="1"/>
  <c r="M230" i="1"/>
  <c r="N230" i="1"/>
  <c r="W230" i="1"/>
  <c r="X230" i="1"/>
  <c r="AG230" i="1"/>
  <c r="AH230" i="1"/>
  <c r="AQ230" i="1"/>
  <c r="AR230" i="1"/>
  <c r="BA230" i="1"/>
  <c r="BB230" i="1"/>
  <c r="BK230" i="1"/>
  <c r="BL230" i="1"/>
  <c r="BU230" i="1"/>
  <c r="BV230" i="1"/>
  <c r="CE230" i="1"/>
  <c r="CF230" i="1"/>
  <c r="CO230" i="1"/>
  <c r="CP230" i="1"/>
  <c r="CY230" i="1"/>
  <c r="CZ230" i="1"/>
  <c r="DI230" i="1"/>
  <c r="DJ230" i="1"/>
  <c r="DS230" i="1"/>
  <c r="DT230" i="1"/>
  <c r="EC230" i="1"/>
  <c r="ED230" i="1"/>
  <c r="EM230" i="1"/>
  <c r="EN230" i="1"/>
  <c r="EW230" i="1"/>
  <c r="EX230" i="1"/>
  <c r="FG230" i="1"/>
  <c r="FH230" i="1"/>
  <c r="FQ230" i="1"/>
  <c r="FR230" i="1"/>
  <c r="GA230" i="1"/>
  <c r="GB230" i="1"/>
  <c r="GK230" i="1"/>
  <c r="GL230" i="1"/>
  <c r="GU230" i="1"/>
  <c r="GV230" i="1"/>
  <c r="HE230" i="1"/>
  <c r="HF230" i="1"/>
  <c r="HO230" i="1"/>
  <c r="HP230" i="1"/>
  <c r="HY230" i="1"/>
  <c r="HZ230" i="1"/>
  <c r="II230" i="1"/>
  <c r="IJ230" i="1"/>
  <c r="IS230" i="1"/>
  <c r="IT230" i="1"/>
  <c r="M231" i="1"/>
  <c r="N231" i="1"/>
  <c r="W231" i="1"/>
  <c r="X231" i="1"/>
  <c r="AG231" i="1"/>
  <c r="AH231" i="1"/>
  <c r="AQ231" i="1"/>
  <c r="AR231" i="1"/>
  <c r="BA231" i="1"/>
  <c r="BB231" i="1"/>
  <c r="BK231" i="1"/>
  <c r="BL231" i="1"/>
  <c r="BU231" i="1"/>
  <c r="BV231" i="1"/>
  <c r="CE231" i="1"/>
  <c r="CF231" i="1"/>
  <c r="CO231" i="1"/>
  <c r="CP231" i="1"/>
  <c r="CY231" i="1"/>
  <c r="CZ231" i="1"/>
  <c r="DI231" i="1"/>
  <c r="DJ231" i="1"/>
  <c r="DS231" i="1"/>
  <c r="DT231" i="1"/>
  <c r="EC231" i="1"/>
  <c r="ED231" i="1"/>
  <c r="EM231" i="1"/>
  <c r="EN231" i="1"/>
  <c r="EW231" i="1"/>
  <c r="EX231" i="1"/>
  <c r="FG231" i="1"/>
  <c r="FH231" i="1"/>
  <c r="FQ231" i="1"/>
  <c r="FR231" i="1"/>
  <c r="GA231" i="1"/>
  <c r="GB231" i="1"/>
  <c r="GK231" i="1"/>
  <c r="GL231" i="1"/>
  <c r="GU231" i="1"/>
  <c r="GV231" i="1"/>
  <c r="HE231" i="1"/>
  <c r="HF231" i="1"/>
  <c r="HO231" i="1"/>
  <c r="HP231" i="1"/>
  <c r="HY231" i="1"/>
  <c r="HZ231" i="1"/>
  <c r="II231" i="1"/>
  <c r="IJ231" i="1"/>
  <c r="IS231" i="1"/>
  <c r="IT231" i="1"/>
  <c r="M232" i="1"/>
  <c r="N232" i="1"/>
  <c r="W232" i="1"/>
  <c r="X232" i="1"/>
  <c r="AG232" i="1"/>
  <c r="AH232" i="1"/>
  <c r="AQ232" i="1"/>
  <c r="AR232" i="1"/>
  <c r="BA232" i="1"/>
  <c r="BB232" i="1"/>
  <c r="BK232" i="1"/>
  <c r="BL232" i="1"/>
  <c r="BU232" i="1"/>
  <c r="BV232" i="1"/>
  <c r="CE232" i="1"/>
  <c r="CF232" i="1"/>
  <c r="CO232" i="1"/>
  <c r="CP232" i="1"/>
  <c r="CY232" i="1"/>
  <c r="CZ232" i="1"/>
  <c r="DI232" i="1"/>
  <c r="DJ232" i="1"/>
  <c r="DS232" i="1"/>
  <c r="DT232" i="1"/>
  <c r="EC232" i="1"/>
  <c r="ED232" i="1"/>
  <c r="EM232" i="1"/>
  <c r="EN232" i="1"/>
  <c r="EW232" i="1"/>
  <c r="EX232" i="1"/>
  <c r="FG232" i="1"/>
  <c r="FH232" i="1"/>
  <c r="FQ232" i="1"/>
  <c r="FR232" i="1"/>
  <c r="GA232" i="1"/>
  <c r="GB232" i="1"/>
  <c r="GK232" i="1"/>
  <c r="GL232" i="1"/>
  <c r="GU232" i="1"/>
  <c r="GV232" i="1"/>
  <c r="HE232" i="1"/>
  <c r="HF232" i="1"/>
  <c r="HO232" i="1"/>
  <c r="HP232" i="1"/>
  <c r="HY232" i="1"/>
  <c r="HZ232" i="1"/>
  <c r="II232" i="1"/>
  <c r="IJ232" i="1"/>
  <c r="IS232" i="1"/>
  <c r="IT232" i="1"/>
  <c r="M233" i="1"/>
  <c r="N233" i="1"/>
  <c r="W233" i="1"/>
  <c r="X233" i="1"/>
  <c r="AG233" i="1"/>
  <c r="AH233" i="1"/>
  <c r="AQ233" i="1"/>
  <c r="AR233" i="1"/>
  <c r="BA233" i="1"/>
  <c r="BB233" i="1"/>
  <c r="BK233" i="1"/>
  <c r="BL233" i="1"/>
  <c r="BU233" i="1"/>
  <c r="BV233" i="1"/>
  <c r="CE233" i="1"/>
  <c r="CF233" i="1"/>
  <c r="CO233" i="1"/>
  <c r="CP233" i="1"/>
  <c r="CY233" i="1"/>
  <c r="CZ233" i="1"/>
  <c r="DI233" i="1"/>
  <c r="DJ233" i="1"/>
  <c r="DS233" i="1"/>
  <c r="DT233" i="1"/>
  <c r="EC233" i="1"/>
  <c r="ED233" i="1"/>
  <c r="EM233" i="1"/>
  <c r="EN233" i="1"/>
  <c r="EW233" i="1"/>
  <c r="EX233" i="1"/>
  <c r="FG233" i="1"/>
  <c r="FH233" i="1"/>
  <c r="FQ233" i="1"/>
  <c r="FR233" i="1"/>
  <c r="GA233" i="1"/>
  <c r="GB233" i="1"/>
  <c r="GK233" i="1"/>
  <c r="GL233" i="1"/>
  <c r="GU233" i="1"/>
  <c r="GV233" i="1"/>
  <c r="HE233" i="1"/>
  <c r="HF233" i="1"/>
  <c r="HO233" i="1"/>
  <c r="HP233" i="1"/>
  <c r="HY233" i="1"/>
  <c r="HZ233" i="1"/>
  <c r="II233" i="1"/>
  <c r="IJ233" i="1"/>
  <c r="IS233" i="1"/>
  <c r="IT233" i="1"/>
  <c r="M234" i="1"/>
  <c r="N234" i="1"/>
  <c r="W234" i="1"/>
  <c r="X234" i="1"/>
  <c r="AG234" i="1"/>
  <c r="AH234" i="1"/>
  <c r="AQ234" i="1"/>
  <c r="AR234" i="1"/>
  <c r="BA234" i="1"/>
  <c r="BB234" i="1"/>
  <c r="BK234" i="1"/>
  <c r="BL234" i="1"/>
  <c r="BU234" i="1"/>
  <c r="BV234" i="1"/>
  <c r="CE234" i="1"/>
  <c r="CF234" i="1"/>
  <c r="CO234" i="1"/>
  <c r="CP234" i="1"/>
  <c r="CY234" i="1"/>
  <c r="CZ234" i="1"/>
  <c r="DI234" i="1"/>
  <c r="DJ234" i="1"/>
  <c r="DS234" i="1"/>
  <c r="DT234" i="1"/>
  <c r="EC234" i="1"/>
  <c r="ED234" i="1"/>
  <c r="EM234" i="1"/>
  <c r="EN234" i="1"/>
  <c r="EW234" i="1"/>
  <c r="EX234" i="1"/>
  <c r="FG234" i="1"/>
  <c r="FH234" i="1"/>
  <c r="FQ234" i="1"/>
  <c r="FR234" i="1"/>
  <c r="GA234" i="1"/>
  <c r="GB234" i="1"/>
  <c r="GK234" i="1"/>
  <c r="GL234" i="1"/>
  <c r="GU234" i="1"/>
  <c r="GV234" i="1"/>
  <c r="HE234" i="1"/>
  <c r="HF234" i="1"/>
  <c r="HO234" i="1"/>
  <c r="HP234" i="1"/>
  <c r="HY234" i="1"/>
  <c r="HZ234" i="1"/>
  <c r="II234" i="1"/>
  <c r="IJ234" i="1"/>
  <c r="IS234" i="1"/>
  <c r="IT234" i="1"/>
  <c r="M235" i="1"/>
  <c r="N235" i="1"/>
  <c r="W235" i="1"/>
  <c r="X235" i="1"/>
  <c r="AG235" i="1"/>
  <c r="AH235" i="1"/>
  <c r="AQ235" i="1"/>
  <c r="AR235" i="1"/>
  <c r="BA235" i="1"/>
  <c r="BB235" i="1"/>
  <c r="BK235" i="1"/>
  <c r="BL235" i="1"/>
  <c r="BU235" i="1"/>
  <c r="BV235" i="1"/>
  <c r="CE235" i="1"/>
  <c r="CF235" i="1"/>
  <c r="CO235" i="1"/>
  <c r="CP235" i="1"/>
  <c r="CY235" i="1"/>
  <c r="CZ235" i="1"/>
  <c r="DI235" i="1"/>
  <c r="DJ235" i="1"/>
  <c r="DS235" i="1"/>
  <c r="DT235" i="1"/>
  <c r="EC235" i="1"/>
  <c r="ED235" i="1"/>
  <c r="EM235" i="1"/>
  <c r="EN235" i="1"/>
  <c r="EW235" i="1"/>
  <c r="EX235" i="1"/>
  <c r="FG235" i="1"/>
  <c r="FH235" i="1"/>
  <c r="FQ235" i="1"/>
  <c r="FR235" i="1"/>
  <c r="GA235" i="1"/>
  <c r="GB235" i="1"/>
  <c r="GK235" i="1"/>
  <c r="GL235" i="1"/>
  <c r="GU235" i="1"/>
  <c r="GV235" i="1"/>
  <c r="HE235" i="1"/>
  <c r="HF235" i="1"/>
  <c r="HO235" i="1"/>
  <c r="HP235" i="1"/>
  <c r="HY235" i="1"/>
  <c r="HZ235" i="1"/>
  <c r="II235" i="1"/>
  <c r="IJ235" i="1"/>
  <c r="IS235" i="1"/>
  <c r="IT235" i="1"/>
  <c r="M236" i="1"/>
  <c r="N236" i="1"/>
  <c r="W236" i="1"/>
  <c r="X236" i="1"/>
  <c r="AG236" i="1"/>
  <c r="AH236" i="1"/>
  <c r="AQ236" i="1"/>
  <c r="AR236" i="1"/>
  <c r="BA236" i="1"/>
  <c r="BB236" i="1"/>
  <c r="BK236" i="1"/>
  <c r="BL236" i="1"/>
  <c r="BU236" i="1"/>
  <c r="BV236" i="1"/>
  <c r="CE236" i="1"/>
  <c r="CF236" i="1"/>
  <c r="CO236" i="1"/>
  <c r="CP236" i="1"/>
  <c r="CY236" i="1"/>
  <c r="CZ236" i="1"/>
  <c r="DI236" i="1"/>
  <c r="DJ236" i="1"/>
  <c r="DS236" i="1"/>
  <c r="DT236" i="1"/>
  <c r="EC236" i="1"/>
  <c r="ED236" i="1"/>
  <c r="EM236" i="1"/>
  <c r="EN236" i="1"/>
  <c r="EW236" i="1"/>
  <c r="EX236" i="1"/>
  <c r="FG236" i="1"/>
  <c r="FH236" i="1"/>
  <c r="FQ236" i="1"/>
  <c r="FR236" i="1"/>
  <c r="GA236" i="1"/>
  <c r="GB236" i="1"/>
  <c r="GK236" i="1"/>
  <c r="GL236" i="1"/>
  <c r="GU236" i="1"/>
  <c r="GV236" i="1"/>
  <c r="HE236" i="1"/>
  <c r="HF236" i="1"/>
  <c r="HO236" i="1"/>
  <c r="HP236" i="1"/>
  <c r="HY236" i="1"/>
  <c r="HZ236" i="1"/>
  <c r="II236" i="1"/>
  <c r="IJ236" i="1"/>
  <c r="IS236" i="1"/>
  <c r="IT236" i="1"/>
  <c r="M237" i="1"/>
  <c r="N237" i="1"/>
  <c r="W237" i="1"/>
  <c r="X237" i="1"/>
  <c r="AG237" i="1"/>
  <c r="AH237" i="1"/>
  <c r="AQ237" i="1"/>
  <c r="AR237" i="1"/>
  <c r="BA237" i="1"/>
  <c r="BB237" i="1"/>
  <c r="BK237" i="1"/>
  <c r="BL237" i="1"/>
  <c r="BU237" i="1"/>
  <c r="BV237" i="1"/>
  <c r="CE237" i="1"/>
  <c r="CF237" i="1"/>
  <c r="CO237" i="1"/>
  <c r="CP237" i="1"/>
  <c r="CY237" i="1"/>
  <c r="CZ237" i="1"/>
  <c r="DI237" i="1"/>
  <c r="DJ237" i="1"/>
  <c r="DS237" i="1"/>
  <c r="DT237" i="1"/>
  <c r="EC237" i="1"/>
  <c r="ED237" i="1"/>
  <c r="EM237" i="1"/>
  <c r="EN237" i="1"/>
  <c r="EW237" i="1"/>
  <c r="EX237" i="1"/>
  <c r="FG237" i="1"/>
  <c r="FH237" i="1"/>
  <c r="FQ237" i="1"/>
  <c r="FR237" i="1"/>
  <c r="GA237" i="1"/>
  <c r="GB237" i="1"/>
  <c r="GK237" i="1"/>
  <c r="GL237" i="1"/>
  <c r="GU237" i="1"/>
  <c r="GV237" i="1"/>
  <c r="HE237" i="1"/>
  <c r="HF237" i="1"/>
  <c r="HO237" i="1"/>
  <c r="HP237" i="1"/>
  <c r="HY237" i="1"/>
  <c r="HZ237" i="1"/>
  <c r="II237" i="1"/>
  <c r="IJ237" i="1"/>
  <c r="IS237" i="1"/>
  <c r="IT237" i="1"/>
  <c r="M238" i="1"/>
  <c r="N238" i="1"/>
  <c r="W238" i="1"/>
  <c r="X238" i="1"/>
  <c r="AG238" i="1"/>
  <c r="AH238" i="1"/>
  <c r="AQ238" i="1"/>
  <c r="AR238" i="1"/>
  <c r="BA238" i="1"/>
  <c r="BB238" i="1"/>
  <c r="BK238" i="1"/>
  <c r="BL238" i="1"/>
  <c r="BU238" i="1"/>
  <c r="BV238" i="1"/>
  <c r="CE238" i="1"/>
  <c r="CF238" i="1"/>
  <c r="CO238" i="1"/>
  <c r="CP238" i="1"/>
  <c r="CY238" i="1"/>
  <c r="CZ238" i="1"/>
  <c r="DI238" i="1"/>
  <c r="DJ238" i="1"/>
  <c r="DS238" i="1"/>
  <c r="DT238" i="1"/>
  <c r="EC238" i="1"/>
  <c r="ED238" i="1"/>
  <c r="EM238" i="1"/>
  <c r="EN238" i="1"/>
  <c r="EW238" i="1"/>
  <c r="EX238" i="1"/>
  <c r="FG238" i="1"/>
  <c r="FH238" i="1"/>
  <c r="FQ238" i="1"/>
  <c r="FR238" i="1"/>
  <c r="GA238" i="1"/>
  <c r="GB238" i="1"/>
  <c r="GK238" i="1"/>
  <c r="GL238" i="1"/>
  <c r="GU238" i="1"/>
  <c r="GV238" i="1"/>
  <c r="HE238" i="1"/>
  <c r="HF238" i="1"/>
  <c r="HO238" i="1"/>
  <c r="HP238" i="1"/>
  <c r="HY238" i="1"/>
  <c r="HZ238" i="1"/>
  <c r="II238" i="1"/>
  <c r="IJ238" i="1"/>
  <c r="IS238" i="1"/>
  <c r="IT238" i="1"/>
  <c r="M239" i="1"/>
  <c r="N239" i="1"/>
  <c r="W239" i="1"/>
  <c r="X239" i="1"/>
  <c r="AG239" i="1"/>
  <c r="AH239" i="1"/>
  <c r="AQ239" i="1"/>
  <c r="AR239" i="1"/>
  <c r="BA239" i="1"/>
  <c r="BB239" i="1"/>
  <c r="BK239" i="1"/>
  <c r="BL239" i="1"/>
  <c r="BU239" i="1"/>
  <c r="BV239" i="1"/>
  <c r="CE239" i="1"/>
  <c r="CF239" i="1"/>
  <c r="CO239" i="1"/>
  <c r="CP239" i="1"/>
  <c r="CY239" i="1"/>
  <c r="CZ239" i="1"/>
  <c r="DI239" i="1"/>
  <c r="DJ239" i="1"/>
  <c r="DS239" i="1"/>
  <c r="DT239" i="1"/>
  <c r="EC239" i="1"/>
  <c r="ED239" i="1"/>
  <c r="EM239" i="1"/>
  <c r="EN239" i="1"/>
  <c r="EW239" i="1"/>
  <c r="EX239" i="1"/>
  <c r="FG239" i="1"/>
  <c r="FH239" i="1"/>
  <c r="FQ239" i="1"/>
  <c r="FR239" i="1"/>
  <c r="GA239" i="1"/>
  <c r="GB239" i="1"/>
  <c r="GK239" i="1"/>
  <c r="GL239" i="1"/>
  <c r="GU239" i="1"/>
  <c r="GV239" i="1"/>
  <c r="HE239" i="1"/>
  <c r="HF239" i="1"/>
  <c r="HO239" i="1"/>
  <c r="HP239" i="1"/>
  <c r="HY239" i="1"/>
  <c r="HZ239" i="1"/>
  <c r="II239" i="1"/>
  <c r="IJ239" i="1"/>
  <c r="IS239" i="1"/>
  <c r="IT239" i="1"/>
  <c r="M240" i="1"/>
  <c r="N240" i="1"/>
  <c r="W240" i="1"/>
  <c r="X240" i="1"/>
  <c r="AG240" i="1"/>
  <c r="AH240" i="1"/>
  <c r="AQ240" i="1"/>
  <c r="AR240" i="1"/>
  <c r="BA240" i="1"/>
  <c r="BB240" i="1"/>
  <c r="BK240" i="1"/>
  <c r="BL240" i="1"/>
  <c r="BU240" i="1"/>
  <c r="BV240" i="1"/>
  <c r="CE240" i="1"/>
  <c r="CF240" i="1"/>
  <c r="CO240" i="1"/>
  <c r="CP240" i="1"/>
  <c r="CY240" i="1"/>
  <c r="CZ240" i="1"/>
  <c r="DI240" i="1"/>
  <c r="DJ240" i="1"/>
  <c r="DS240" i="1"/>
  <c r="DT240" i="1"/>
  <c r="EC240" i="1"/>
  <c r="ED240" i="1"/>
  <c r="EM240" i="1"/>
  <c r="EN240" i="1"/>
  <c r="EW240" i="1"/>
  <c r="EX240" i="1"/>
  <c r="FG240" i="1"/>
  <c r="FH240" i="1"/>
  <c r="FQ240" i="1"/>
  <c r="FR240" i="1"/>
  <c r="GA240" i="1"/>
  <c r="GB240" i="1"/>
  <c r="GK240" i="1"/>
  <c r="GL240" i="1"/>
  <c r="GU240" i="1"/>
  <c r="GV240" i="1"/>
  <c r="HE240" i="1"/>
  <c r="HF240" i="1"/>
  <c r="HO240" i="1"/>
  <c r="HP240" i="1"/>
  <c r="HY240" i="1"/>
  <c r="HZ240" i="1"/>
  <c r="II240" i="1"/>
  <c r="IJ240" i="1"/>
  <c r="IS240" i="1"/>
  <c r="IT240" i="1"/>
  <c r="M241" i="1"/>
  <c r="N241" i="1"/>
  <c r="W241" i="1"/>
  <c r="X241" i="1"/>
  <c r="AG241" i="1"/>
  <c r="AH241" i="1"/>
  <c r="AQ241" i="1"/>
  <c r="AR241" i="1"/>
  <c r="BA241" i="1"/>
  <c r="BB241" i="1"/>
  <c r="BK241" i="1"/>
  <c r="BL241" i="1"/>
  <c r="BU241" i="1"/>
  <c r="BV241" i="1"/>
  <c r="CE241" i="1"/>
  <c r="CF241" i="1"/>
  <c r="CO241" i="1"/>
  <c r="CP241" i="1"/>
  <c r="CY241" i="1"/>
  <c r="CZ241" i="1"/>
  <c r="DI241" i="1"/>
  <c r="DJ241" i="1"/>
  <c r="DS241" i="1"/>
  <c r="DT241" i="1"/>
  <c r="EC241" i="1"/>
  <c r="ED241" i="1"/>
  <c r="EM241" i="1"/>
  <c r="EN241" i="1"/>
  <c r="EW241" i="1"/>
  <c r="EX241" i="1"/>
  <c r="FG241" i="1"/>
  <c r="FH241" i="1"/>
  <c r="FQ241" i="1"/>
  <c r="FR241" i="1"/>
  <c r="GA241" i="1"/>
  <c r="GB241" i="1"/>
  <c r="GK241" i="1"/>
  <c r="GL241" i="1"/>
  <c r="GU241" i="1"/>
  <c r="GV241" i="1"/>
  <c r="HE241" i="1"/>
  <c r="HF241" i="1"/>
  <c r="HO241" i="1"/>
  <c r="HP241" i="1"/>
  <c r="HY241" i="1"/>
  <c r="HZ241" i="1"/>
  <c r="II241" i="1"/>
  <c r="IJ241" i="1"/>
  <c r="IS241" i="1"/>
  <c r="IT241" i="1"/>
  <c r="M242" i="1"/>
  <c r="N242" i="1"/>
  <c r="W242" i="1"/>
  <c r="X242" i="1"/>
  <c r="AG242" i="1"/>
  <c r="AH242" i="1"/>
  <c r="AQ242" i="1"/>
  <c r="AR242" i="1"/>
  <c r="BA242" i="1"/>
  <c r="BB242" i="1"/>
  <c r="BK242" i="1"/>
  <c r="BL242" i="1"/>
  <c r="BU242" i="1"/>
  <c r="BV242" i="1"/>
  <c r="CE242" i="1"/>
  <c r="CF242" i="1"/>
  <c r="CO242" i="1"/>
  <c r="CP242" i="1"/>
  <c r="CY242" i="1"/>
  <c r="CZ242" i="1"/>
  <c r="DI242" i="1"/>
  <c r="DJ242" i="1"/>
  <c r="DS242" i="1"/>
  <c r="DT242" i="1"/>
  <c r="EC242" i="1"/>
  <c r="ED242" i="1"/>
  <c r="EM242" i="1"/>
  <c r="EN242" i="1"/>
  <c r="EW242" i="1"/>
  <c r="EX242" i="1"/>
  <c r="FG242" i="1"/>
  <c r="FH242" i="1"/>
  <c r="FQ242" i="1"/>
  <c r="FR242" i="1"/>
  <c r="GA242" i="1"/>
  <c r="GB242" i="1"/>
  <c r="GK242" i="1"/>
  <c r="GL242" i="1"/>
  <c r="GU242" i="1"/>
  <c r="GV242" i="1"/>
  <c r="HE242" i="1"/>
  <c r="HF242" i="1"/>
  <c r="HO242" i="1"/>
  <c r="HP242" i="1"/>
  <c r="HY242" i="1"/>
  <c r="HZ242" i="1"/>
  <c r="II242" i="1"/>
  <c r="IJ242" i="1"/>
  <c r="IS242" i="1"/>
  <c r="IT242" i="1"/>
  <c r="M243" i="1"/>
  <c r="N243" i="1"/>
  <c r="W243" i="1"/>
  <c r="X243" i="1"/>
  <c r="AG243" i="1"/>
  <c r="AH243" i="1"/>
  <c r="AQ243" i="1"/>
  <c r="AR243" i="1"/>
  <c r="BA243" i="1"/>
  <c r="BB243" i="1"/>
  <c r="BK243" i="1"/>
  <c r="BL243" i="1"/>
  <c r="BU243" i="1"/>
  <c r="BV243" i="1"/>
  <c r="CE243" i="1"/>
  <c r="CF243" i="1"/>
  <c r="CO243" i="1"/>
  <c r="CP243" i="1"/>
  <c r="CY243" i="1"/>
  <c r="CZ243" i="1"/>
  <c r="DI243" i="1"/>
  <c r="DJ243" i="1"/>
  <c r="DS243" i="1"/>
  <c r="DT243" i="1"/>
  <c r="EC243" i="1"/>
  <c r="ED243" i="1"/>
  <c r="EM243" i="1"/>
  <c r="EN243" i="1"/>
  <c r="EW243" i="1"/>
  <c r="EX243" i="1"/>
  <c r="FG243" i="1"/>
  <c r="FH243" i="1"/>
  <c r="FQ243" i="1"/>
  <c r="FR243" i="1"/>
  <c r="GA243" i="1"/>
  <c r="GB243" i="1"/>
  <c r="GK243" i="1"/>
  <c r="GL243" i="1"/>
  <c r="GU243" i="1"/>
  <c r="GV243" i="1"/>
  <c r="HE243" i="1"/>
  <c r="HF243" i="1"/>
  <c r="HO243" i="1"/>
  <c r="HP243" i="1"/>
  <c r="HY243" i="1"/>
  <c r="HZ243" i="1"/>
  <c r="II243" i="1"/>
  <c r="IJ243" i="1"/>
  <c r="IS243" i="1"/>
  <c r="IT243" i="1"/>
  <c r="M244" i="1"/>
  <c r="N244" i="1"/>
  <c r="W244" i="1"/>
  <c r="X244" i="1"/>
  <c r="AG244" i="1"/>
  <c r="AH244" i="1"/>
  <c r="AQ244" i="1"/>
  <c r="AR244" i="1"/>
  <c r="BA244" i="1"/>
  <c r="BB244" i="1"/>
  <c r="BK244" i="1"/>
  <c r="BL244" i="1"/>
  <c r="BU244" i="1"/>
  <c r="BV244" i="1"/>
  <c r="CE244" i="1"/>
  <c r="CF244" i="1"/>
  <c r="CO244" i="1"/>
  <c r="CP244" i="1"/>
  <c r="CY244" i="1"/>
  <c r="CZ244" i="1"/>
  <c r="DI244" i="1"/>
  <c r="DJ244" i="1"/>
  <c r="DS244" i="1"/>
  <c r="DT244" i="1"/>
  <c r="EC244" i="1"/>
  <c r="ED244" i="1"/>
  <c r="EM244" i="1"/>
  <c r="EN244" i="1"/>
  <c r="EW244" i="1"/>
  <c r="EX244" i="1"/>
  <c r="FG244" i="1"/>
  <c r="FH244" i="1"/>
  <c r="FQ244" i="1"/>
  <c r="FR244" i="1"/>
  <c r="GA244" i="1"/>
  <c r="GB244" i="1"/>
  <c r="GK244" i="1"/>
  <c r="GL244" i="1"/>
  <c r="GU244" i="1"/>
  <c r="GV244" i="1"/>
  <c r="HE244" i="1"/>
  <c r="HF244" i="1"/>
  <c r="HO244" i="1"/>
  <c r="HP244" i="1"/>
  <c r="HY244" i="1"/>
  <c r="HZ244" i="1"/>
  <c r="II244" i="1"/>
  <c r="IJ244" i="1"/>
  <c r="IS244" i="1"/>
  <c r="IT244" i="1"/>
  <c r="M245" i="1"/>
  <c r="N245" i="1"/>
  <c r="W245" i="1"/>
  <c r="X245" i="1"/>
  <c r="AG245" i="1"/>
  <c r="AH245" i="1"/>
  <c r="AQ245" i="1"/>
  <c r="AR245" i="1"/>
  <c r="BA245" i="1"/>
  <c r="BB245" i="1"/>
  <c r="BK245" i="1"/>
  <c r="BL245" i="1"/>
  <c r="BU245" i="1"/>
  <c r="BV245" i="1"/>
  <c r="CE245" i="1"/>
  <c r="CF245" i="1"/>
  <c r="CO245" i="1"/>
  <c r="CP245" i="1"/>
  <c r="CY245" i="1"/>
  <c r="CZ245" i="1"/>
  <c r="DI245" i="1"/>
  <c r="DJ245" i="1"/>
  <c r="DS245" i="1"/>
  <c r="DT245" i="1"/>
  <c r="EC245" i="1"/>
  <c r="ED245" i="1"/>
  <c r="EM245" i="1"/>
  <c r="EN245" i="1"/>
  <c r="EW245" i="1"/>
  <c r="EX245" i="1"/>
  <c r="FG245" i="1"/>
  <c r="FH245" i="1"/>
  <c r="FQ245" i="1"/>
  <c r="FR245" i="1"/>
  <c r="GA245" i="1"/>
  <c r="GB245" i="1"/>
  <c r="GK245" i="1"/>
  <c r="GL245" i="1"/>
  <c r="GU245" i="1"/>
  <c r="GV245" i="1"/>
  <c r="HE245" i="1"/>
  <c r="HF245" i="1"/>
  <c r="HO245" i="1"/>
  <c r="HP245" i="1"/>
  <c r="HY245" i="1"/>
  <c r="HZ245" i="1"/>
  <c r="II245" i="1"/>
  <c r="IJ245" i="1"/>
  <c r="IS245" i="1"/>
  <c r="IT245" i="1"/>
  <c r="M246" i="1"/>
  <c r="N246" i="1"/>
  <c r="W246" i="1"/>
  <c r="X246" i="1"/>
  <c r="AG246" i="1"/>
  <c r="AH246" i="1"/>
  <c r="AQ246" i="1"/>
  <c r="AR246" i="1"/>
  <c r="BA246" i="1"/>
  <c r="BB246" i="1"/>
  <c r="BK246" i="1"/>
  <c r="BL246" i="1"/>
  <c r="BU246" i="1"/>
  <c r="BV246" i="1"/>
  <c r="CE246" i="1"/>
  <c r="CF246" i="1"/>
  <c r="CO246" i="1"/>
  <c r="CP246" i="1"/>
  <c r="CY246" i="1"/>
  <c r="CZ246" i="1"/>
  <c r="DI246" i="1"/>
  <c r="DJ246" i="1"/>
  <c r="DS246" i="1"/>
  <c r="DT246" i="1"/>
  <c r="EC246" i="1"/>
  <c r="ED246" i="1"/>
  <c r="EM246" i="1"/>
  <c r="EN246" i="1"/>
  <c r="EW246" i="1"/>
  <c r="EX246" i="1"/>
  <c r="FG246" i="1"/>
  <c r="FH246" i="1"/>
  <c r="FQ246" i="1"/>
  <c r="FR246" i="1"/>
  <c r="GA246" i="1"/>
  <c r="GB246" i="1"/>
  <c r="GK246" i="1"/>
  <c r="GL246" i="1"/>
  <c r="GU246" i="1"/>
  <c r="GV246" i="1"/>
  <c r="HE246" i="1"/>
  <c r="HF246" i="1"/>
  <c r="HO246" i="1"/>
  <c r="HP246" i="1"/>
  <c r="HY246" i="1"/>
  <c r="HZ246" i="1"/>
  <c r="II246" i="1"/>
  <c r="IJ246" i="1"/>
  <c r="IS246" i="1"/>
  <c r="IT246" i="1"/>
  <c r="M247" i="1"/>
  <c r="N247" i="1"/>
  <c r="W247" i="1"/>
  <c r="X247" i="1"/>
  <c r="AG247" i="1"/>
  <c r="AH247" i="1"/>
  <c r="AQ247" i="1"/>
  <c r="AR247" i="1"/>
  <c r="BA247" i="1"/>
  <c r="BB247" i="1"/>
  <c r="BK247" i="1"/>
  <c r="BL247" i="1"/>
  <c r="BU247" i="1"/>
  <c r="BV247" i="1"/>
  <c r="CE247" i="1"/>
  <c r="CF247" i="1"/>
  <c r="CO247" i="1"/>
  <c r="CP247" i="1"/>
  <c r="CY247" i="1"/>
  <c r="CZ247" i="1"/>
  <c r="DI247" i="1"/>
  <c r="DJ247" i="1"/>
  <c r="DS247" i="1"/>
  <c r="DT247" i="1"/>
  <c r="EC247" i="1"/>
  <c r="ED247" i="1"/>
  <c r="EM247" i="1"/>
  <c r="EN247" i="1"/>
  <c r="EW247" i="1"/>
  <c r="EX247" i="1"/>
  <c r="FG247" i="1"/>
  <c r="FH247" i="1"/>
  <c r="FQ247" i="1"/>
  <c r="FR247" i="1"/>
  <c r="GA247" i="1"/>
  <c r="GB247" i="1"/>
  <c r="GK247" i="1"/>
  <c r="GL247" i="1"/>
  <c r="GU247" i="1"/>
  <c r="GV247" i="1"/>
  <c r="HE247" i="1"/>
  <c r="HF247" i="1"/>
  <c r="HO247" i="1"/>
  <c r="HP247" i="1"/>
  <c r="HY247" i="1"/>
  <c r="HZ247" i="1"/>
  <c r="II247" i="1"/>
  <c r="IJ247" i="1"/>
  <c r="IS247" i="1"/>
  <c r="IT247" i="1"/>
  <c r="M248" i="1"/>
  <c r="N248" i="1"/>
  <c r="W248" i="1"/>
  <c r="X248" i="1"/>
  <c r="AG248" i="1"/>
  <c r="AH248" i="1"/>
  <c r="AQ248" i="1"/>
  <c r="AR248" i="1"/>
  <c r="BA248" i="1"/>
  <c r="BB248" i="1"/>
  <c r="BK248" i="1"/>
  <c r="BL248" i="1"/>
  <c r="BU248" i="1"/>
  <c r="BV248" i="1"/>
  <c r="CE248" i="1"/>
  <c r="CF248" i="1"/>
  <c r="CO248" i="1"/>
  <c r="CP248" i="1"/>
  <c r="CY248" i="1"/>
  <c r="CZ248" i="1"/>
  <c r="DI248" i="1"/>
  <c r="DJ248" i="1"/>
  <c r="DS248" i="1"/>
  <c r="DT248" i="1"/>
  <c r="EC248" i="1"/>
  <c r="ED248" i="1"/>
  <c r="EM248" i="1"/>
  <c r="EN248" i="1"/>
  <c r="EW248" i="1"/>
  <c r="EX248" i="1"/>
  <c r="FG248" i="1"/>
  <c r="FH248" i="1"/>
  <c r="FQ248" i="1"/>
  <c r="FR248" i="1"/>
  <c r="GA248" i="1"/>
  <c r="GB248" i="1"/>
  <c r="GK248" i="1"/>
  <c r="GL248" i="1"/>
  <c r="GU248" i="1"/>
  <c r="GV248" i="1"/>
  <c r="HE248" i="1"/>
  <c r="HF248" i="1"/>
  <c r="HO248" i="1"/>
  <c r="HP248" i="1"/>
  <c r="HY248" i="1"/>
  <c r="HZ248" i="1"/>
  <c r="II248" i="1"/>
  <c r="IJ248" i="1"/>
  <c r="IS248" i="1"/>
  <c r="IT248" i="1"/>
  <c r="M249" i="1"/>
  <c r="N249" i="1"/>
  <c r="W249" i="1"/>
  <c r="X249" i="1"/>
  <c r="AG249" i="1"/>
  <c r="AH249" i="1"/>
  <c r="AQ249" i="1"/>
  <c r="AR249" i="1"/>
  <c r="BA249" i="1"/>
  <c r="BB249" i="1"/>
  <c r="BK249" i="1"/>
  <c r="BL249" i="1"/>
  <c r="BU249" i="1"/>
  <c r="BV249" i="1"/>
  <c r="CE249" i="1"/>
  <c r="CF249" i="1"/>
  <c r="CO249" i="1"/>
  <c r="CP249" i="1"/>
  <c r="CY249" i="1"/>
  <c r="CZ249" i="1"/>
  <c r="DI249" i="1"/>
  <c r="DJ249" i="1"/>
  <c r="DS249" i="1"/>
  <c r="DT249" i="1"/>
  <c r="EC249" i="1"/>
  <c r="ED249" i="1"/>
  <c r="EM249" i="1"/>
  <c r="EN249" i="1"/>
  <c r="EW249" i="1"/>
  <c r="EX249" i="1"/>
  <c r="FG249" i="1"/>
  <c r="FH249" i="1"/>
  <c r="FQ249" i="1"/>
  <c r="FR249" i="1"/>
  <c r="GA249" i="1"/>
  <c r="GB249" i="1"/>
  <c r="GK249" i="1"/>
  <c r="GL249" i="1"/>
  <c r="GU249" i="1"/>
  <c r="GV249" i="1"/>
  <c r="HE249" i="1"/>
  <c r="HF249" i="1"/>
  <c r="HO249" i="1"/>
  <c r="HP249" i="1"/>
  <c r="HY249" i="1"/>
  <c r="HZ249" i="1"/>
  <c r="II249" i="1"/>
  <c r="IJ249" i="1"/>
  <c r="IS249" i="1"/>
  <c r="IT249" i="1"/>
  <c r="M250" i="1"/>
  <c r="N250" i="1"/>
  <c r="W250" i="1"/>
  <c r="X250" i="1"/>
  <c r="AG250" i="1"/>
  <c r="AH250" i="1"/>
  <c r="AQ250" i="1"/>
  <c r="AR250" i="1"/>
  <c r="BA250" i="1"/>
  <c r="BB250" i="1"/>
  <c r="BK250" i="1"/>
  <c r="BL250" i="1"/>
  <c r="BU250" i="1"/>
  <c r="BV250" i="1"/>
  <c r="CE250" i="1"/>
  <c r="CF250" i="1"/>
  <c r="CO250" i="1"/>
  <c r="CP250" i="1"/>
  <c r="CY250" i="1"/>
  <c r="CZ250" i="1"/>
  <c r="DI250" i="1"/>
  <c r="DJ250" i="1"/>
  <c r="DS250" i="1"/>
  <c r="DT250" i="1"/>
  <c r="EC250" i="1"/>
  <c r="ED250" i="1"/>
  <c r="EM250" i="1"/>
  <c r="EN250" i="1"/>
  <c r="EW250" i="1"/>
  <c r="EX250" i="1"/>
  <c r="FG250" i="1"/>
  <c r="FH250" i="1"/>
  <c r="FQ250" i="1"/>
  <c r="FR250" i="1"/>
  <c r="GA250" i="1"/>
  <c r="GB250" i="1"/>
  <c r="GK250" i="1"/>
  <c r="GL250" i="1"/>
  <c r="GU250" i="1"/>
  <c r="GV250" i="1"/>
  <c r="HE250" i="1"/>
  <c r="HF250" i="1"/>
  <c r="HO250" i="1"/>
  <c r="HP250" i="1"/>
  <c r="HY250" i="1"/>
  <c r="HZ250" i="1"/>
  <c r="II250" i="1"/>
  <c r="IJ250" i="1"/>
  <c r="IS250" i="1"/>
  <c r="IT250" i="1"/>
  <c r="M251" i="1"/>
  <c r="N251" i="1"/>
  <c r="W251" i="1"/>
  <c r="X251" i="1"/>
  <c r="AG251" i="1"/>
  <c r="AH251" i="1"/>
  <c r="AQ251" i="1"/>
  <c r="AR251" i="1"/>
  <c r="BA251" i="1"/>
  <c r="BB251" i="1"/>
  <c r="BK251" i="1"/>
  <c r="BL251" i="1"/>
  <c r="BU251" i="1"/>
  <c r="BV251" i="1"/>
  <c r="CE251" i="1"/>
  <c r="CF251" i="1"/>
  <c r="CO251" i="1"/>
  <c r="CP251" i="1"/>
  <c r="CY251" i="1"/>
  <c r="CZ251" i="1"/>
  <c r="DI251" i="1"/>
  <c r="DJ251" i="1"/>
  <c r="DS251" i="1"/>
  <c r="DT251" i="1"/>
  <c r="EC251" i="1"/>
  <c r="ED251" i="1"/>
  <c r="EM251" i="1"/>
  <c r="EN251" i="1"/>
  <c r="EW251" i="1"/>
  <c r="EX251" i="1"/>
  <c r="FG251" i="1"/>
  <c r="FH251" i="1"/>
  <c r="FQ251" i="1"/>
  <c r="FR251" i="1"/>
  <c r="GA251" i="1"/>
  <c r="GB251" i="1"/>
  <c r="GK251" i="1"/>
  <c r="GL251" i="1"/>
  <c r="GU251" i="1"/>
  <c r="GV251" i="1"/>
  <c r="HE251" i="1"/>
  <c r="HF251" i="1"/>
  <c r="HO251" i="1"/>
  <c r="HP251" i="1"/>
  <c r="HY251" i="1"/>
  <c r="HZ251" i="1"/>
  <c r="II251" i="1"/>
  <c r="IJ251" i="1"/>
  <c r="IS251" i="1"/>
  <c r="IT251" i="1"/>
  <c r="M252" i="1"/>
  <c r="N252" i="1"/>
  <c r="W252" i="1"/>
  <c r="X252" i="1"/>
  <c r="AG252" i="1"/>
  <c r="AH252" i="1"/>
  <c r="AQ252" i="1"/>
  <c r="AR252" i="1"/>
  <c r="BA252" i="1"/>
  <c r="BB252" i="1"/>
  <c r="BK252" i="1"/>
  <c r="BL252" i="1"/>
  <c r="BU252" i="1"/>
  <c r="BV252" i="1"/>
  <c r="CE252" i="1"/>
  <c r="CF252" i="1"/>
  <c r="CO252" i="1"/>
  <c r="CP252" i="1"/>
  <c r="CY252" i="1"/>
  <c r="CZ252" i="1"/>
  <c r="DI252" i="1"/>
  <c r="DJ252" i="1"/>
  <c r="DS252" i="1"/>
  <c r="DT252" i="1"/>
  <c r="EC252" i="1"/>
  <c r="ED252" i="1"/>
  <c r="EM252" i="1"/>
  <c r="EN252" i="1"/>
  <c r="EW252" i="1"/>
  <c r="EX252" i="1"/>
  <c r="FG252" i="1"/>
  <c r="FH252" i="1"/>
  <c r="FQ252" i="1"/>
  <c r="FR252" i="1"/>
  <c r="GA252" i="1"/>
  <c r="GB252" i="1"/>
  <c r="GK252" i="1"/>
  <c r="GL252" i="1"/>
  <c r="GU252" i="1"/>
  <c r="GV252" i="1"/>
  <c r="HE252" i="1"/>
  <c r="HF252" i="1"/>
  <c r="HO252" i="1"/>
  <c r="HP252" i="1"/>
  <c r="HY252" i="1"/>
  <c r="HZ252" i="1"/>
  <c r="II252" i="1"/>
  <c r="IJ252" i="1"/>
  <c r="IS252" i="1"/>
  <c r="IT252" i="1"/>
  <c r="M253" i="1"/>
  <c r="N253" i="1"/>
  <c r="W253" i="1"/>
  <c r="X253" i="1"/>
  <c r="AG253" i="1"/>
  <c r="AH253" i="1"/>
  <c r="AQ253" i="1"/>
  <c r="AR253" i="1"/>
  <c r="BA253" i="1"/>
  <c r="BB253" i="1"/>
  <c r="BK253" i="1"/>
  <c r="BL253" i="1"/>
  <c r="BU253" i="1"/>
  <c r="BV253" i="1"/>
  <c r="CE253" i="1"/>
  <c r="CF253" i="1"/>
  <c r="CO253" i="1"/>
  <c r="CP253" i="1"/>
  <c r="CY253" i="1"/>
  <c r="CZ253" i="1"/>
  <c r="DI253" i="1"/>
  <c r="DJ253" i="1"/>
  <c r="DS253" i="1"/>
  <c r="DT253" i="1"/>
  <c r="EC253" i="1"/>
  <c r="ED253" i="1"/>
  <c r="EM253" i="1"/>
  <c r="EN253" i="1"/>
  <c r="EW253" i="1"/>
  <c r="EX253" i="1"/>
  <c r="FG253" i="1"/>
  <c r="FH253" i="1"/>
  <c r="FQ253" i="1"/>
  <c r="FR253" i="1"/>
  <c r="GA253" i="1"/>
  <c r="GB253" i="1"/>
  <c r="GK253" i="1"/>
  <c r="GL253" i="1"/>
  <c r="GU253" i="1"/>
  <c r="GV253" i="1"/>
  <c r="HE253" i="1"/>
  <c r="HF253" i="1"/>
  <c r="HO253" i="1"/>
  <c r="HP253" i="1"/>
  <c r="HY253" i="1"/>
  <c r="HZ253" i="1"/>
  <c r="II253" i="1"/>
  <c r="IJ253" i="1"/>
  <c r="IS253" i="1"/>
  <c r="IT253" i="1"/>
  <c r="M254" i="1"/>
  <c r="N254" i="1"/>
  <c r="W254" i="1"/>
  <c r="X254" i="1"/>
  <c r="AG254" i="1"/>
  <c r="AH254" i="1"/>
  <c r="AQ254" i="1"/>
  <c r="AR254" i="1"/>
  <c r="BA254" i="1"/>
  <c r="BB254" i="1"/>
  <c r="BK254" i="1"/>
  <c r="BL254" i="1"/>
  <c r="BU254" i="1"/>
  <c r="BV254" i="1"/>
  <c r="CE254" i="1"/>
  <c r="CF254" i="1"/>
  <c r="CO254" i="1"/>
  <c r="CP254" i="1"/>
  <c r="CY254" i="1"/>
  <c r="CZ254" i="1"/>
  <c r="DI254" i="1"/>
  <c r="DJ254" i="1"/>
  <c r="DS254" i="1"/>
  <c r="DT254" i="1"/>
  <c r="EC254" i="1"/>
  <c r="ED254" i="1"/>
  <c r="EM254" i="1"/>
  <c r="EN254" i="1"/>
  <c r="EW254" i="1"/>
  <c r="EX254" i="1"/>
  <c r="FG254" i="1"/>
  <c r="FH254" i="1"/>
  <c r="FQ254" i="1"/>
  <c r="FR254" i="1"/>
  <c r="GA254" i="1"/>
  <c r="GB254" i="1"/>
  <c r="GK254" i="1"/>
  <c r="GL254" i="1"/>
  <c r="GU254" i="1"/>
  <c r="GV254" i="1"/>
  <c r="HE254" i="1"/>
  <c r="HF254" i="1"/>
  <c r="HO254" i="1"/>
  <c r="HP254" i="1"/>
  <c r="HY254" i="1"/>
  <c r="HZ254" i="1"/>
  <c r="II254" i="1"/>
  <c r="IJ254" i="1"/>
  <c r="IS254" i="1"/>
  <c r="IT254" i="1"/>
  <c r="M255" i="1"/>
  <c r="N255" i="1"/>
  <c r="W255" i="1"/>
  <c r="X255" i="1"/>
  <c r="AG255" i="1"/>
  <c r="AH255" i="1"/>
  <c r="AQ255" i="1"/>
  <c r="AR255" i="1"/>
  <c r="BA255" i="1"/>
  <c r="BB255" i="1"/>
  <c r="BK255" i="1"/>
  <c r="BL255" i="1"/>
  <c r="BU255" i="1"/>
  <c r="BV255" i="1"/>
  <c r="CE255" i="1"/>
  <c r="CF255" i="1"/>
  <c r="CO255" i="1"/>
  <c r="CP255" i="1"/>
  <c r="CY255" i="1"/>
  <c r="CZ255" i="1"/>
  <c r="DI255" i="1"/>
  <c r="DJ255" i="1"/>
  <c r="DS255" i="1"/>
  <c r="DT255" i="1"/>
  <c r="EC255" i="1"/>
  <c r="ED255" i="1"/>
  <c r="EM255" i="1"/>
  <c r="EN255" i="1"/>
  <c r="EW255" i="1"/>
  <c r="EX255" i="1"/>
  <c r="FG255" i="1"/>
  <c r="FH255" i="1"/>
  <c r="FQ255" i="1"/>
  <c r="FR255" i="1"/>
  <c r="GA255" i="1"/>
  <c r="GB255" i="1"/>
  <c r="GK255" i="1"/>
  <c r="GL255" i="1"/>
  <c r="GU255" i="1"/>
  <c r="GV255" i="1"/>
  <c r="HE255" i="1"/>
  <c r="HF255" i="1"/>
  <c r="HO255" i="1"/>
  <c r="HP255" i="1"/>
  <c r="HY255" i="1"/>
  <c r="HZ255" i="1"/>
  <c r="II255" i="1"/>
  <c r="IJ255" i="1"/>
  <c r="IS255" i="1"/>
  <c r="IT255" i="1"/>
  <c r="M256" i="1"/>
  <c r="N256" i="1"/>
  <c r="W256" i="1"/>
  <c r="X256" i="1"/>
  <c r="AG256" i="1"/>
  <c r="AH256" i="1"/>
  <c r="AQ256" i="1"/>
  <c r="AR256" i="1"/>
  <c r="BA256" i="1"/>
  <c r="BB256" i="1"/>
  <c r="BK256" i="1"/>
  <c r="BL256" i="1"/>
  <c r="BU256" i="1"/>
  <c r="BV256" i="1"/>
  <c r="CE256" i="1"/>
  <c r="CF256" i="1"/>
  <c r="CO256" i="1"/>
  <c r="CP256" i="1"/>
  <c r="CY256" i="1"/>
  <c r="CZ256" i="1"/>
  <c r="DI256" i="1"/>
  <c r="DJ256" i="1"/>
  <c r="DS256" i="1"/>
  <c r="DT256" i="1"/>
  <c r="EC256" i="1"/>
  <c r="ED256" i="1"/>
  <c r="EM256" i="1"/>
  <c r="EN256" i="1"/>
  <c r="EW256" i="1"/>
  <c r="EX256" i="1"/>
  <c r="FG256" i="1"/>
  <c r="FH256" i="1"/>
  <c r="FQ256" i="1"/>
  <c r="FR256" i="1"/>
  <c r="GA256" i="1"/>
  <c r="GB256" i="1"/>
  <c r="GK256" i="1"/>
  <c r="GL256" i="1"/>
  <c r="GU256" i="1"/>
  <c r="GV256" i="1"/>
  <c r="HE256" i="1"/>
  <c r="HF256" i="1"/>
  <c r="HO256" i="1"/>
  <c r="HP256" i="1"/>
  <c r="HY256" i="1"/>
  <c r="HZ256" i="1"/>
  <c r="II256" i="1"/>
  <c r="IJ256" i="1"/>
  <c r="IS256" i="1"/>
  <c r="IT256" i="1"/>
  <c r="M257" i="1"/>
  <c r="N257" i="1"/>
  <c r="W257" i="1"/>
  <c r="X257" i="1"/>
  <c r="AG257" i="1"/>
  <c r="AH257" i="1"/>
  <c r="AQ257" i="1"/>
  <c r="AR257" i="1"/>
  <c r="BA257" i="1"/>
  <c r="BB257" i="1"/>
  <c r="BK257" i="1"/>
  <c r="BL257" i="1"/>
  <c r="BU257" i="1"/>
  <c r="BV257" i="1"/>
  <c r="CE257" i="1"/>
  <c r="CF257" i="1"/>
  <c r="CO257" i="1"/>
  <c r="CP257" i="1"/>
  <c r="CY257" i="1"/>
  <c r="CZ257" i="1"/>
  <c r="DI257" i="1"/>
  <c r="DJ257" i="1"/>
  <c r="DS257" i="1"/>
  <c r="DT257" i="1"/>
  <c r="EC257" i="1"/>
  <c r="ED257" i="1"/>
  <c r="EM257" i="1"/>
  <c r="EN257" i="1"/>
  <c r="EW257" i="1"/>
  <c r="EX257" i="1"/>
  <c r="FG257" i="1"/>
  <c r="FH257" i="1"/>
  <c r="FQ257" i="1"/>
  <c r="FR257" i="1"/>
  <c r="GA257" i="1"/>
  <c r="GB257" i="1"/>
  <c r="GK257" i="1"/>
  <c r="GL257" i="1"/>
  <c r="GU257" i="1"/>
  <c r="GV257" i="1"/>
  <c r="HE257" i="1"/>
  <c r="HF257" i="1"/>
  <c r="HO257" i="1"/>
  <c r="HP257" i="1"/>
  <c r="HY257" i="1"/>
  <c r="HZ257" i="1"/>
  <c r="II257" i="1"/>
  <c r="IJ257" i="1"/>
  <c r="IS257" i="1"/>
  <c r="IT257" i="1"/>
  <c r="M258" i="1"/>
  <c r="N258" i="1"/>
  <c r="W258" i="1"/>
  <c r="X258" i="1"/>
  <c r="AG258" i="1"/>
  <c r="AH258" i="1"/>
  <c r="AQ258" i="1"/>
  <c r="AR258" i="1"/>
  <c r="BA258" i="1"/>
  <c r="BB258" i="1"/>
  <c r="BK258" i="1"/>
  <c r="BL258" i="1"/>
  <c r="BU258" i="1"/>
  <c r="BV258" i="1"/>
  <c r="CE258" i="1"/>
  <c r="CF258" i="1"/>
  <c r="CO258" i="1"/>
  <c r="CP258" i="1"/>
  <c r="CY258" i="1"/>
  <c r="CZ258" i="1"/>
  <c r="DI258" i="1"/>
  <c r="DJ258" i="1"/>
  <c r="DS258" i="1"/>
  <c r="DT258" i="1"/>
  <c r="EC258" i="1"/>
  <c r="ED258" i="1"/>
  <c r="EM258" i="1"/>
  <c r="EN258" i="1"/>
  <c r="EW258" i="1"/>
  <c r="EX258" i="1"/>
  <c r="FG258" i="1"/>
  <c r="FH258" i="1"/>
  <c r="FQ258" i="1"/>
  <c r="FR258" i="1"/>
  <c r="GA258" i="1"/>
  <c r="GB258" i="1"/>
  <c r="GK258" i="1"/>
  <c r="GL258" i="1"/>
  <c r="GU258" i="1"/>
  <c r="GV258" i="1"/>
  <c r="HE258" i="1"/>
  <c r="HF258" i="1"/>
  <c r="HO258" i="1"/>
  <c r="HP258" i="1"/>
  <c r="HY258" i="1"/>
  <c r="HZ258" i="1"/>
  <c r="II258" i="1"/>
  <c r="IJ258" i="1"/>
  <c r="IS258" i="1"/>
  <c r="IT258" i="1"/>
  <c r="M259" i="1"/>
  <c r="N259" i="1"/>
  <c r="W259" i="1"/>
  <c r="X259" i="1"/>
  <c r="AG259" i="1"/>
  <c r="AH259" i="1"/>
  <c r="AQ259" i="1"/>
  <c r="AR259" i="1"/>
  <c r="BA259" i="1"/>
  <c r="BB259" i="1"/>
  <c r="BK259" i="1"/>
  <c r="BL259" i="1"/>
  <c r="BU259" i="1"/>
  <c r="BV259" i="1"/>
  <c r="CE259" i="1"/>
  <c r="CF259" i="1"/>
  <c r="CO259" i="1"/>
  <c r="CP259" i="1"/>
  <c r="CY259" i="1"/>
  <c r="CZ259" i="1"/>
  <c r="DI259" i="1"/>
  <c r="DJ259" i="1"/>
  <c r="DS259" i="1"/>
  <c r="DT259" i="1"/>
  <c r="EC259" i="1"/>
  <c r="ED259" i="1"/>
  <c r="EM259" i="1"/>
  <c r="EN259" i="1"/>
  <c r="EW259" i="1"/>
  <c r="EX259" i="1"/>
  <c r="FG259" i="1"/>
  <c r="FH259" i="1"/>
  <c r="FQ259" i="1"/>
  <c r="FR259" i="1"/>
  <c r="GA259" i="1"/>
  <c r="GB259" i="1"/>
  <c r="GK259" i="1"/>
  <c r="GL259" i="1"/>
  <c r="GU259" i="1"/>
  <c r="GV259" i="1"/>
  <c r="HE259" i="1"/>
  <c r="HF259" i="1"/>
  <c r="HO259" i="1"/>
  <c r="HP259" i="1"/>
  <c r="HY259" i="1"/>
  <c r="HZ259" i="1"/>
  <c r="II259" i="1"/>
  <c r="IJ259" i="1"/>
  <c r="IS259" i="1"/>
  <c r="IT259" i="1"/>
  <c r="M260" i="1"/>
  <c r="N260" i="1"/>
  <c r="W260" i="1"/>
  <c r="X260" i="1"/>
  <c r="AG260" i="1"/>
  <c r="AH260" i="1"/>
  <c r="AQ260" i="1"/>
  <c r="AR260" i="1"/>
  <c r="BA260" i="1"/>
  <c r="BB260" i="1"/>
  <c r="BK260" i="1"/>
  <c r="BL260" i="1"/>
  <c r="BU260" i="1"/>
  <c r="BV260" i="1"/>
  <c r="CE260" i="1"/>
  <c r="CF260" i="1"/>
  <c r="CO260" i="1"/>
  <c r="CP260" i="1"/>
  <c r="CY260" i="1"/>
  <c r="CZ260" i="1"/>
  <c r="DI260" i="1"/>
  <c r="DJ260" i="1"/>
  <c r="DS260" i="1"/>
  <c r="DT260" i="1"/>
  <c r="EC260" i="1"/>
  <c r="ED260" i="1"/>
  <c r="EM260" i="1"/>
  <c r="EN260" i="1"/>
  <c r="EW260" i="1"/>
  <c r="EX260" i="1"/>
  <c r="FG260" i="1"/>
  <c r="FH260" i="1"/>
  <c r="FQ260" i="1"/>
  <c r="FR260" i="1"/>
  <c r="GA260" i="1"/>
  <c r="GB260" i="1"/>
  <c r="GK260" i="1"/>
  <c r="GL260" i="1"/>
  <c r="GU260" i="1"/>
  <c r="GV260" i="1"/>
  <c r="HE260" i="1"/>
  <c r="HF260" i="1"/>
  <c r="HO260" i="1"/>
  <c r="HP260" i="1"/>
  <c r="HY260" i="1"/>
  <c r="HZ260" i="1"/>
  <c r="II260" i="1"/>
  <c r="IJ260" i="1"/>
  <c r="IS260" i="1"/>
  <c r="IT260" i="1"/>
  <c r="M261" i="1"/>
  <c r="N261" i="1"/>
  <c r="W261" i="1"/>
  <c r="X261" i="1"/>
  <c r="AG261" i="1"/>
  <c r="AH261" i="1"/>
  <c r="AQ261" i="1"/>
  <c r="AR261" i="1"/>
  <c r="BA261" i="1"/>
  <c r="BB261" i="1"/>
  <c r="BK261" i="1"/>
  <c r="BL261" i="1"/>
  <c r="BU261" i="1"/>
  <c r="BV261" i="1"/>
  <c r="CE261" i="1"/>
  <c r="CF261" i="1"/>
  <c r="CO261" i="1"/>
  <c r="CP261" i="1"/>
  <c r="CY261" i="1"/>
  <c r="CZ261" i="1"/>
  <c r="DI261" i="1"/>
  <c r="DJ261" i="1"/>
  <c r="DS261" i="1"/>
  <c r="DT261" i="1"/>
  <c r="EC261" i="1"/>
  <c r="ED261" i="1"/>
  <c r="EM261" i="1"/>
  <c r="EN261" i="1"/>
  <c r="EW261" i="1"/>
  <c r="EX261" i="1"/>
  <c r="FG261" i="1"/>
  <c r="FH261" i="1"/>
  <c r="FQ261" i="1"/>
  <c r="FR261" i="1"/>
  <c r="GA261" i="1"/>
  <c r="GB261" i="1"/>
  <c r="GK261" i="1"/>
  <c r="GL261" i="1"/>
  <c r="GU261" i="1"/>
  <c r="GV261" i="1"/>
  <c r="HE261" i="1"/>
  <c r="HF261" i="1"/>
  <c r="HO261" i="1"/>
  <c r="HP261" i="1"/>
  <c r="HY261" i="1"/>
  <c r="HZ261" i="1"/>
  <c r="II261" i="1"/>
  <c r="IJ261" i="1"/>
  <c r="IS261" i="1"/>
  <c r="IT261" i="1"/>
  <c r="M262" i="1"/>
  <c r="N262" i="1"/>
  <c r="W262" i="1"/>
  <c r="X262" i="1"/>
  <c r="AG262" i="1"/>
  <c r="AH262" i="1"/>
  <c r="AQ262" i="1"/>
  <c r="AR262" i="1"/>
  <c r="BA262" i="1"/>
  <c r="BB262" i="1"/>
  <c r="BK262" i="1"/>
  <c r="BL262" i="1"/>
  <c r="BU262" i="1"/>
  <c r="BV262" i="1"/>
  <c r="CE262" i="1"/>
  <c r="CF262" i="1"/>
  <c r="CO262" i="1"/>
  <c r="CP262" i="1"/>
  <c r="CY262" i="1"/>
  <c r="CZ262" i="1"/>
  <c r="DI262" i="1"/>
  <c r="DJ262" i="1"/>
  <c r="DS262" i="1"/>
  <c r="DT262" i="1"/>
  <c r="EC262" i="1"/>
  <c r="ED262" i="1"/>
  <c r="EM262" i="1"/>
  <c r="EN262" i="1"/>
  <c r="EW262" i="1"/>
  <c r="EX262" i="1"/>
  <c r="FG262" i="1"/>
  <c r="FH262" i="1"/>
  <c r="FQ262" i="1"/>
  <c r="FR262" i="1"/>
  <c r="GA262" i="1"/>
  <c r="GB262" i="1"/>
  <c r="GK262" i="1"/>
  <c r="GL262" i="1"/>
  <c r="GU262" i="1"/>
  <c r="GV262" i="1"/>
  <c r="HE262" i="1"/>
  <c r="HF262" i="1"/>
  <c r="HO262" i="1"/>
  <c r="HP262" i="1"/>
  <c r="HY262" i="1"/>
  <c r="HZ262" i="1"/>
  <c r="II262" i="1"/>
  <c r="IJ262" i="1"/>
  <c r="IS262" i="1"/>
  <c r="IT262" i="1"/>
  <c r="M263" i="1"/>
  <c r="N263" i="1"/>
  <c r="W263" i="1"/>
  <c r="X263" i="1"/>
  <c r="AG263" i="1"/>
  <c r="AH263" i="1"/>
  <c r="AQ263" i="1"/>
  <c r="AR263" i="1"/>
  <c r="BA263" i="1"/>
  <c r="BB263" i="1"/>
  <c r="BK263" i="1"/>
  <c r="BL263" i="1"/>
  <c r="BU263" i="1"/>
  <c r="BV263" i="1"/>
  <c r="CE263" i="1"/>
  <c r="CF263" i="1"/>
  <c r="CO263" i="1"/>
  <c r="CP263" i="1"/>
  <c r="CY263" i="1"/>
  <c r="CZ263" i="1"/>
  <c r="DI263" i="1"/>
  <c r="DJ263" i="1"/>
  <c r="DS263" i="1"/>
  <c r="DT263" i="1"/>
  <c r="EC263" i="1"/>
  <c r="ED263" i="1"/>
  <c r="EM263" i="1"/>
  <c r="EN263" i="1"/>
  <c r="EW263" i="1"/>
  <c r="EX263" i="1"/>
  <c r="FG263" i="1"/>
  <c r="FH263" i="1"/>
  <c r="FQ263" i="1"/>
  <c r="FR263" i="1"/>
  <c r="GA263" i="1"/>
  <c r="GB263" i="1"/>
  <c r="GK263" i="1"/>
  <c r="GL263" i="1"/>
  <c r="GU263" i="1"/>
  <c r="GV263" i="1"/>
  <c r="HE263" i="1"/>
  <c r="HF263" i="1"/>
  <c r="HO263" i="1"/>
  <c r="HP263" i="1"/>
  <c r="HY263" i="1"/>
  <c r="HZ263" i="1"/>
  <c r="II263" i="1"/>
  <c r="IJ263" i="1"/>
  <c r="IS263" i="1"/>
  <c r="IT263" i="1"/>
  <c r="M264" i="1"/>
  <c r="N264" i="1"/>
  <c r="W264" i="1"/>
  <c r="X264" i="1"/>
  <c r="AG264" i="1"/>
  <c r="AH264" i="1"/>
  <c r="AQ264" i="1"/>
  <c r="AR264" i="1"/>
  <c r="BA264" i="1"/>
  <c r="BB264" i="1"/>
  <c r="BK264" i="1"/>
  <c r="BL264" i="1"/>
  <c r="BU264" i="1"/>
  <c r="BV264" i="1"/>
  <c r="CE264" i="1"/>
  <c r="CF264" i="1"/>
  <c r="CO264" i="1"/>
  <c r="CP264" i="1"/>
  <c r="CY264" i="1"/>
  <c r="CZ264" i="1"/>
  <c r="DI264" i="1"/>
  <c r="DJ264" i="1"/>
  <c r="DS264" i="1"/>
  <c r="DT264" i="1"/>
  <c r="EC264" i="1"/>
  <c r="ED264" i="1"/>
  <c r="EM264" i="1"/>
  <c r="EN264" i="1"/>
  <c r="EW264" i="1"/>
  <c r="EX264" i="1"/>
  <c r="FG264" i="1"/>
  <c r="FH264" i="1"/>
  <c r="FQ264" i="1"/>
  <c r="FR264" i="1"/>
  <c r="GA264" i="1"/>
  <c r="GB264" i="1"/>
  <c r="GK264" i="1"/>
  <c r="GL264" i="1"/>
  <c r="GU264" i="1"/>
  <c r="GV264" i="1"/>
  <c r="HE264" i="1"/>
  <c r="HF264" i="1"/>
  <c r="HO264" i="1"/>
  <c r="HP264" i="1"/>
  <c r="HY264" i="1"/>
  <c r="HZ264" i="1"/>
  <c r="II264" i="1"/>
  <c r="IJ264" i="1"/>
  <c r="IS264" i="1"/>
  <c r="IT264" i="1"/>
  <c r="M265" i="1"/>
  <c r="N265" i="1"/>
  <c r="W265" i="1"/>
  <c r="X265" i="1"/>
  <c r="AG265" i="1"/>
  <c r="AH265" i="1"/>
  <c r="AQ265" i="1"/>
  <c r="AR265" i="1"/>
  <c r="BA265" i="1"/>
  <c r="BB265" i="1"/>
  <c r="BK265" i="1"/>
  <c r="BL265" i="1"/>
  <c r="BU265" i="1"/>
  <c r="BV265" i="1"/>
  <c r="CE265" i="1"/>
  <c r="CF265" i="1"/>
  <c r="CO265" i="1"/>
  <c r="CP265" i="1"/>
  <c r="CY265" i="1"/>
  <c r="CZ265" i="1"/>
  <c r="DI265" i="1"/>
  <c r="DJ265" i="1"/>
  <c r="DS265" i="1"/>
  <c r="DT265" i="1"/>
  <c r="EC265" i="1"/>
  <c r="ED265" i="1"/>
  <c r="EM265" i="1"/>
  <c r="EN265" i="1"/>
  <c r="EW265" i="1"/>
  <c r="EX265" i="1"/>
  <c r="FG265" i="1"/>
  <c r="FH265" i="1"/>
  <c r="FQ265" i="1"/>
  <c r="FR265" i="1"/>
  <c r="GA265" i="1"/>
  <c r="GB265" i="1"/>
  <c r="GK265" i="1"/>
  <c r="GL265" i="1"/>
  <c r="GU265" i="1"/>
  <c r="GV265" i="1"/>
  <c r="HE265" i="1"/>
  <c r="HF265" i="1"/>
  <c r="HO265" i="1"/>
  <c r="HP265" i="1"/>
  <c r="HY265" i="1"/>
  <c r="HZ265" i="1"/>
  <c r="II265" i="1"/>
  <c r="IJ265" i="1"/>
  <c r="IS265" i="1"/>
  <c r="IT265" i="1"/>
  <c r="M266" i="1"/>
  <c r="N266" i="1"/>
  <c r="W266" i="1"/>
  <c r="X266" i="1"/>
  <c r="AG266" i="1"/>
  <c r="AH266" i="1"/>
  <c r="AQ266" i="1"/>
  <c r="AR266" i="1"/>
  <c r="BA266" i="1"/>
  <c r="BB266" i="1"/>
  <c r="BK266" i="1"/>
  <c r="BL266" i="1"/>
  <c r="BU266" i="1"/>
  <c r="BV266" i="1"/>
  <c r="CE266" i="1"/>
  <c r="CF266" i="1"/>
  <c r="CO266" i="1"/>
  <c r="CP266" i="1"/>
  <c r="CY266" i="1"/>
  <c r="CZ266" i="1"/>
  <c r="DI266" i="1"/>
  <c r="DJ266" i="1"/>
  <c r="DS266" i="1"/>
  <c r="DT266" i="1"/>
  <c r="EC266" i="1"/>
  <c r="ED266" i="1"/>
  <c r="EM266" i="1"/>
  <c r="EN266" i="1"/>
  <c r="EW266" i="1"/>
  <c r="EX266" i="1"/>
  <c r="FG266" i="1"/>
  <c r="FH266" i="1"/>
  <c r="FQ266" i="1"/>
  <c r="FR266" i="1"/>
  <c r="GA266" i="1"/>
  <c r="GB266" i="1"/>
  <c r="GK266" i="1"/>
  <c r="GL266" i="1"/>
  <c r="GU266" i="1"/>
  <c r="GV266" i="1"/>
  <c r="HE266" i="1"/>
  <c r="HF266" i="1"/>
  <c r="HO266" i="1"/>
  <c r="HP266" i="1"/>
  <c r="HY266" i="1"/>
  <c r="HZ266" i="1"/>
  <c r="II266" i="1"/>
  <c r="IJ266" i="1"/>
  <c r="IS266" i="1"/>
  <c r="IT266" i="1"/>
  <c r="M267" i="1"/>
  <c r="N267" i="1"/>
  <c r="W267" i="1"/>
  <c r="X267" i="1"/>
  <c r="AG267" i="1"/>
  <c r="AH267" i="1"/>
  <c r="AQ267" i="1"/>
  <c r="AR267" i="1"/>
  <c r="BA267" i="1"/>
  <c r="BB267" i="1"/>
  <c r="BK267" i="1"/>
  <c r="BL267" i="1"/>
  <c r="BU267" i="1"/>
  <c r="BV267" i="1"/>
  <c r="CE267" i="1"/>
  <c r="CF267" i="1"/>
  <c r="CO267" i="1"/>
  <c r="CP267" i="1"/>
  <c r="CY267" i="1"/>
  <c r="CZ267" i="1"/>
  <c r="DI267" i="1"/>
  <c r="DJ267" i="1"/>
  <c r="DS267" i="1"/>
  <c r="DT267" i="1"/>
  <c r="EC267" i="1"/>
  <c r="ED267" i="1"/>
  <c r="EM267" i="1"/>
  <c r="EN267" i="1"/>
  <c r="EW267" i="1"/>
  <c r="EX267" i="1"/>
  <c r="FG267" i="1"/>
  <c r="FH267" i="1"/>
  <c r="FQ267" i="1"/>
  <c r="FR267" i="1"/>
  <c r="GA267" i="1"/>
  <c r="GB267" i="1"/>
  <c r="GK267" i="1"/>
  <c r="GL267" i="1"/>
  <c r="GU267" i="1"/>
  <c r="GV267" i="1"/>
  <c r="HE267" i="1"/>
  <c r="HF267" i="1"/>
  <c r="HO267" i="1"/>
  <c r="HP267" i="1"/>
  <c r="HY267" i="1"/>
  <c r="HZ267" i="1"/>
  <c r="II267" i="1"/>
  <c r="IJ267" i="1"/>
  <c r="IS267" i="1"/>
  <c r="IT267" i="1"/>
  <c r="M268" i="1"/>
  <c r="N268" i="1"/>
  <c r="W268" i="1"/>
  <c r="X268" i="1"/>
  <c r="AG268" i="1"/>
  <c r="AH268" i="1"/>
  <c r="AQ268" i="1"/>
  <c r="AR268" i="1"/>
  <c r="BA268" i="1"/>
  <c r="BB268" i="1"/>
  <c r="BK268" i="1"/>
  <c r="BL268" i="1"/>
  <c r="BU268" i="1"/>
  <c r="BV268" i="1"/>
  <c r="CE268" i="1"/>
  <c r="CF268" i="1"/>
  <c r="CO268" i="1"/>
  <c r="CP268" i="1"/>
  <c r="CY268" i="1"/>
  <c r="CZ268" i="1"/>
  <c r="DI268" i="1"/>
  <c r="DJ268" i="1"/>
  <c r="DS268" i="1"/>
  <c r="DT268" i="1"/>
  <c r="EC268" i="1"/>
  <c r="ED268" i="1"/>
  <c r="EM268" i="1"/>
  <c r="EN268" i="1"/>
  <c r="EW268" i="1"/>
  <c r="EX268" i="1"/>
  <c r="FG268" i="1"/>
  <c r="FH268" i="1"/>
  <c r="FQ268" i="1"/>
  <c r="FR268" i="1"/>
  <c r="GA268" i="1"/>
  <c r="GB268" i="1"/>
  <c r="GK268" i="1"/>
  <c r="GL268" i="1"/>
  <c r="GU268" i="1"/>
  <c r="GV268" i="1"/>
  <c r="HE268" i="1"/>
  <c r="HF268" i="1"/>
  <c r="HO268" i="1"/>
  <c r="HP268" i="1"/>
  <c r="HY268" i="1"/>
  <c r="HZ268" i="1"/>
  <c r="II268" i="1"/>
  <c r="IJ268" i="1"/>
  <c r="IS268" i="1"/>
  <c r="IT268" i="1"/>
  <c r="M269" i="1"/>
  <c r="N269" i="1"/>
  <c r="W269" i="1"/>
  <c r="X269" i="1"/>
  <c r="AG269" i="1"/>
  <c r="AH269" i="1"/>
  <c r="AQ269" i="1"/>
  <c r="AR269" i="1"/>
  <c r="BA269" i="1"/>
  <c r="BB269" i="1"/>
  <c r="BK269" i="1"/>
  <c r="BL269" i="1"/>
  <c r="BU269" i="1"/>
  <c r="BV269" i="1"/>
  <c r="CE269" i="1"/>
  <c r="CF269" i="1"/>
  <c r="CO269" i="1"/>
  <c r="CP269" i="1"/>
  <c r="CY269" i="1"/>
  <c r="CZ269" i="1"/>
  <c r="DI269" i="1"/>
  <c r="DJ269" i="1"/>
  <c r="DS269" i="1"/>
  <c r="DT269" i="1"/>
  <c r="EC269" i="1"/>
  <c r="ED269" i="1"/>
  <c r="EM269" i="1"/>
  <c r="EN269" i="1"/>
  <c r="EW269" i="1"/>
  <c r="EX269" i="1"/>
  <c r="FG269" i="1"/>
  <c r="FH269" i="1"/>
  <c r="FQ269" i="1"/>
  <c r="FR269" i="1"/>
  <c r="GA269" i="1"/>
  <c r="GB269" i="1"/>
  <c r="GK269" i="1"/>
  <c r="GL269" i="1"/>
  <c r="GU269" i="1"/>
  <c r="GV269" i="1"/>
  <c r="HE269" i="1"/>
  <c r="HF269" i="1"/>
  <c r="HO269" i="1"/>
  <c r="HP269" i="1"/>
  <c r="HY269" i="1"/>
  <c r="HZ269" i="1"/>
  <c r="II269" i="1"/>
  <c r="IJ269" i="1"/>
  <c r="IS269" i="1"/>
  <c r="IT269" i="1"/>
  <c r="M270" i="1"/>
  <c r="N270" i="1"/>
  <c r="W270" i="1"/>
  <c r="X270" i="1"/>
  <c r="AG270" i="1"/>
  <c r="AH270" i="1"/>
  <c r="AQ270" i="1"/>
  <c r="AR270" i="1"/>
  <c r="BA270" i="1"/>
  <c r="BB270" i="1"/>
  <c r="BK270" i="1"/>
  <c r="BL270" i="1"/>
  <c r="BU270" i="1"/>
  <c r="BV270" i="1"/>
  <c r="CE270" i="1"/>
  <c r="CF270" i="1"/>
  <c r="CO270" i="1"/>
  <c r="CP270" i="1"/>
  <c r="CY270" i="1"/>
  <c r="CZ270" i="1"/>
  <c r="DI270" i="1"/>
  <c r="DJ270" i="1"/>
  <c r="DS270" i="1"/>
  <c r="DT270" i="1"/>
  <c r="EC270" i="1"/>
  <c r="ED270" i="1"/>
  <c r="EM270" i="1"/>
  <c r="EN270" i="1"/>
  <c r="EW270" i="1"/>
  <c r="EX270" i="1"/>
  <c r="FG270" i="1"/>
  <c r="FH270" i="1"/>
  <c r="FQ270" i="1"/>
  <c r="FR270" i="1"/>
  <c r="GA270" i="1"/>
  <c r="GB270" i="1"/>
  <c r="GK270" i="1"/>
  <c r="GL270" i="1"/>
  <c r="GU270" i="1"/>
  <c r="GV270" i="1"/>
  <c r="HE270" i="1"/>
  <c r="HF270" i="1"/>
  <c r="HO270" i="1"/>
  <c r="HP270" i="1"/>
  <c r="HY270" i="1"/>
  <c r="HZ270" i="1"/>
  <c r="II270" i="1"/>
  <c r="IJ270" i="1"/>
  <c r="IS270" i="1"/>
  <c r="IT270" i="1"/>
  <c r="M271" i="1"/>
  <c r="N271" i="1"/>
  <c r="W271" i="1"/>
  <c r="X271" i="1"/>
  <c r="AG271" i="1"/>
  <c r="AH271" i="1"/>
  <c r="AQ271" i="1"/>
  <c r="AR271" i="1"/>
  <c r="BA271" i="1"/>
  <c r="BB271" i="1"/>
  <c r="BK271" i="1"/>
  <c r="BL271" i="1"/>
  <c r="BU271" i="1"/>
  <c r="BV271" i="1"/>
  <c r="CE271" i="1"/>
  <c r="CF271" i="1"/>
  <c r="CO271" i="1"/>
  <c r="CP271" i="1"/>
  <c r="CY271" i="1"/>
  <c r="CZ271" i="1"/>
  <c r="DI271" i="1"/>
  <c r="DJ271" i="1"/>
  <c r="DS271" i="1"/>
  <c r="DT271" i="1"/>
  <c r="EC271" i="1"/>
  <c r="ED271" i="1"/>
  <c r="EM271" i="1"/>
  <c r="EN271" i="1"/>
  <c r="EW271" i="1"/>
  <c r="EX271" i="1"/>
  <c r="FG271" i="1"/>
  <c r="FH271" i="1"/>
  <c r="FQ271" i="1"/>
  <c r="FR271" i="1"/>
  <c r="GA271" i="1"/>
  <c r="GB271" i="1"/>
  <c r="GK271" i="1"/>
  <c r="GL271" i="1"/>
  <c r="GU271" i="1"/>
  <c r="GV271" i="1"/>
  <c r="HE271" i="1"/>
  <c r="HF271" i="1"/>
  <c r="HO271" i="1"/>
  <c r="HP271" i="1"/>
  <c r="HY271" i="1"/>
  <c r="HZ271" i="1"/>
  <c r="II271" i="1"/>
  <c r="IJ271" i="1"/>
  <c r="IS271" i="1"/>
  <c r="IT271" i="1"/>
  <c r="M272" i="1"/>
  <c r="N272" i="1"/>
  <c r="W272" i="1"/>
  <c r="X272" i="1"/>
  <c r="AG272" i="1"/>
  <c r="AH272" i="1"/>
  <c r="AQ272" i="1"/>
  <c r="AR272" i="1"/>
  <c r="BA272" i="1"/>
  <c r="BB272" i="1"/>
  <c r="BK272" i="1"/>
  <c r="BL272" i="1"/>
  <c r="BU272" i="1"/>
  <c r="BV272" i="1"/>
  <c r="CE272" i="1"/>
  <c r="CF272" i="1"/>
  <c r="CO272" i="1"/>
  <c r="CP272" i="1"/>
  <c r="CY272" i="1"/>
  <c r="CZ272" i="1"/>
  <c r="DI272" i="1"/>
  <c r="DJ272" i="1"/>
  <c r="DS272" i="1"/>
  <c r="DT272" i="1"/>
  <c r="EC272" i="1"/>
  <c r="ED272" i="1"/>
  <c r="EM272" i="1"/>
  <c r="EN272" i="1"/>
  <c r="EW272" i="1"/>
  <c r="EX272" i="1"/>
  <c r="FG272" i="1"/>
  <c r="FH272" i="1"/>
  <c r="FQ272" i="1"/>
  <c r="FR272" i="1"/>
  <c r="GA272" i="1"/>
  <c r="GB272" i="1"/>
  <c r="GK272" i="1"/>
  <c r="GL272" i="1"/>
  <c r="GU272" i="1"/>
  <c r="GV272" i="1"/>
  <c r="HE272" i="1"/>
  <c r="HF272" i="1"/>
  <c r="HO272" i="1"/>
  <c r="HP272" i="1"/>
  <c r="HY272" i="1"/>
  <c r="HZ272" i="1"/>
  <c r="II272" i="1"/>
  <c r="IJ272" i="1"/>
  <c r="IS272" i="1"/>
  <c r="IT272" i="1"/>
  <c r="M273" i="1"/>
  <c r="N273" i="1"/>
  <c r="W273" i="1"/>
  <c r="X273" i="1"/>
  <c r="AG273" i="1"/>
  <c r="AH273" i="1"/>
  <c r="AQ273" i="1"/>
  <c r="AR273" i="1"/>
  <c r="BA273" i="1"/>
  <c r="BB273" i="1"/>
  <c r="BK273" i="1"/>
  <c r="BL273" i="1"/>
  <c r="BU273" i="1"/>
  <c r="BV273" i="1"/>
  <c r="CE273" i="1"/>
  <c r="CF273" i="1"/>
  <c r="CO273" i="1"/>
  <c r="CP273" i="1"/>
  <c r="CY273" i="1"/>
  <c r="CZ273" i="1"/>
  <c r="DI273" i="1"/>
  <c r="DJ273" i="1"/>
  <c r="DS273" i="1"/>
  <c r="DT273" i="1"/>
  <c r="EC273" i="1"/>
  <c r="ED273" i="1"/>
  <c r="EM273" i="1"/>
  <c r="EN273" i="1"/>
  <c r="EW273" i="1"/>
  <c r="EX273" i="1"/>
  <c r="FG273" i="1"/>
  <c r="FH273" i="1"/>
  <c r="FQ273" i="1"/>
  <c r="FR273" i="1"/>
  <c r="GA273" i="1"/>
  <c r="GB273" i="1"/>
  <c r="GK273" i="1"/>
  <c r="GL273" i="1"/>
  <c r="GU273" i="1"/>
  <c r="GV273" i="1"/>
  <c r="HE273" i="1"/>
  <c r="HF273" i="1"/>
  <c r="HO273" i="1"/>
  <c r="HP273" i="1"/>
  <c r="HY273" i="1"/>
  <c r="HZ273" i="1"/>
  <c r="II273" i="1"/>
  <c r="IJ273" i="1"/>
  <c r="IS273" i="1"/>
  <c r="IT273" i="1"/>
  <c r="M274" i="1"/>
  <c r="N274" i="1"/>
  <c r="W274" i="1"/>
  <c r="X274" i="1"/>
  <c r="AG274" i="1"/>
  <c r="AH274" i="1"/>
  <c r="AQ274" i="1"/>
  <c r="AR274" i="1"/>
  <c r="BA274" i="1"/>
  <c r="BB274" i="1"/>
  <c r="BK274" i="1"/>
  <c r="BL274" i="1"/>
  <c r="BU274" i="1"/>
  <c r="BV274" i="1"/>
  <c r="CE274" i="1"/>
  <c r="CF274" i="1"/>
  <c r="CO274" i="1"/>
  <c r="CP274" i="1"/>
  <c r="CY274" i="1"/>
  <c r="CZ274" i="1"/>
  <c r="DI274" i="1"/>
  <c r="DJ274" i="1"/>
  <c r="DS274" i="1"/>
  <c r="DT274" i="1"/>
  <c r="EC274" i="1"/>
  <c r="ED274" i="1"/>
  <c r="EM274" i="1"/>
  <c r="EN274" i="1"/>
  <c r="EW274" i="1"/>
  <c r="EX274" i="1"/>
  <c r="FG274" i="1"/>
  <c r="FH274" i="1"/>
  <c r="FQ274" i="1"/>
  <c r="FR274" i="1"/>
  <c r="GA274" i="1"/>
  <c r="GB274" i="1"/>
  <c r="GK274" i="1"/>
  <c r="GL274" i="1"/>
  <c r="GU274" i="1"/>
  <c r="GV274" i="1"/>
  <c r="HE274" i="1"/>
  <c r="HF274" i="1"/>
  <c r="HO274" i="1"/>
  <c r="HP274" i="1"/>
  <c r="HY274" i="1"/>
  <c r="HZ274" i="1"/>
  <c r="II274" i="1"/>
  <c r="IJ274" i="1"/>
  <c r="IS274" i="1"/>
  <c r="IT274" i="1"/>
  <c r="M275" i="1"/>
  <c r="N275" i="1"/>
  <c r="W275" i="1"/>
  <c r="X275" i="1"/>
  <c r="AG275" i="1"/>
  <c r="AH275" i="1"/>
  <c r="AQ275" i="1"/>
  <c r="AR275" i="1"/>
  <c r="BA275" i="1"/>
  <c r="BB275" i="1"/>
  <c r="BK275" i="1"/>
  <c r="BL275" i="1"/>
  <c r="BU275" i="1"/>
  <c r="BV275" i="1"/>
  <c r="CE275" i="1"/>
  <c r="CF275" i="1"/>
  <c r="CO275" i="1"/>
  <c r="CP275" i="1"/>
  <c r="CY275" i="1"/>
  <c r="CZ275" i="1"/>
  <c r="DI275" i="1"/>
  <c r="DJ275" i="1"/>
  <c r="DS275" i="1"/>
  <c r="DT275" i="1"/>
  <c r="EC275" i="1"/>
  <c r="ED275" i="1"/>
  <c r="EM275" i="1"/>
  <c r="EN275" i="1"/>
  <c r="EW275" i="1"/>
  <c r="EX275" i="1"/>
  <c r="FG275" i="1"/>
  <c r="FH275" i="1"/>
  <c r="FQ275" i="1"/>
  <c r="FR275" i="1"/>
  <c r="GA275" i="1"/>
  <c r="GB275" i="1"/>
  <c r="GK275" i="1"/>
  <c r="GL275" i="1"/>
  <c r="GU275" i="1"/>
  <c r="GV275" i="1"/>
  <c r="HE275" i="1"/>
  <c r="HF275" i="1"/>
  <c r="HO275" i="1"/>
  <c r="HP275" i="1"/>
  <c r="HY275" i="1"/>
  <c r="HZ275" i="1"/>
  <c r="II275" i="1"/>
  <c r="IJ275" i="1"/>
  <c r="IS275" i="1"/>
  <c r="IT275" i="1"/>
  <c r="M276" i="1"/>
  <c r="N276" i="1"/>
  <c r="W276" i="1"/>
  <c r="X276" i="1"/>
  <c r="AG276" i="1"/>
  <c r="AH276" i="1"/>
  <c r="AQ276" i="1"/>
  <c r="AR276" i="1"/>
  <c r="BA276" i="1"/>
  <c r="BB276" i="1"/>
  <c r="BK276" i="1"/>
  <c r="BL276" i="1"/>
  <c r="BU276" i="1"/>
  <c r="BV276" i="1"/>
  <c r="CE276" i="1"/>
  <c r="CF276" i="1"/>
  <c r="CO276" i="1"/>
  <c r="CP276" i="1"/>
  <c r="CY276" i="1"/>
  <c r="CZ276" i="1"/>
  <c r="DI276" i="1"/>
  <c r="DJ276" i="1"/>
  <c r="DS276" i="1"/>
  <c r="DT276" i="1"/>
  <c r="EC276" i="1"/>
  <c r="ED276" i="1"/>
  <c r="EM276" i="1"/>
  <c r="EN276" i="1"/>
  <c r="EW276" i="1"/>
  <c r="EX276" i="1"/>
  <c r="FG276" i="1"/>
  <c r="FH276" i="1"/>
  <c r="FQ276" i="1"/>
  <c r="FR276" i="1"/>
  <c r="GA276" i="1"/>
  <c r="GB276" i="1"/>
  <c r="GK276" i="1"/>
  <c r="GL276" i="1"/>
  <c r="GU276" i="1"/>
  <c r="GV276" i="1"/>
  <c r="HE276" i="1"/>
  <c r="HF276" i="1"/>
  <c r="HO276" i="1"/>
  <c r="HP276" i="1"/>
  <c r="HY276" i="1"/>
  <c r="HZ276" i="1"/>
  <c r="II276" i="1"/>
  <c r="IJ276" i="1"/>
  <c r="IS276" i="1"/>
  <c r="IT276" i="1"/>
  <c r="M277" i="1"/>
  <c r="N277" i="1"/>
  <c r="W277" i="1"/>
  <c r="X277" i="1"/>
  <c r="AG277" i="1"/>
  <c r="AH277" i="1"/>
  <c r="AQ277" i="1"/>
  <c r="AR277" i="1"/>
  <c r="BA277" i="1"/>
  <c r="BB277" i="1"/>
  <c r="BK277" i="1"/>
  <c r="BL277" i="1"/>
  <c r="BU277" i="1"/>
  <c r="BV277" i="1"/>
  <c r="CE277" i="1"/>
  <c r="CF277" i="1"/>
  <c r="CO277" i="1"/>
  <c r="CP277" i="1"/>
  <c r="CY277" i="1"/>
  <c r="CZ277" i="1"/>
  <c r="DI277" i="1"/>
  <c r="DJ277" i="1"/>
  <c r="DS277" i="1"/>
  <c r="DT277" i="1"/>
  <c r="EC277" i="1"/>
  <c r="ED277" i="1"/>
  <c r="EM277" i="1"/>
  <c r="EN277" i="1"/>
  <c r="EW277" i="1"/>
  <c r="EX277" i="1"/>
  <c r="FG277" i="1"/>
  <c r="FH277" i="1"/>
  <c r="FQ277" i="1"/>
  <c r="FR277" i="1"/>
  <c r="GA277" i="1"/>
  <c r="GB277" i="1"/>
  <c r="GK277" i="1"/>
  <c r="GL277" i="1"/>
  <c r="GU277" i="1"/>
  <c r="GV277" i="1"/>
  <c r="HE277" i="1"/>
  <c r="HF277" i="1"/>
  <c r="HO277" i="1"/>
  <c r="HP277" i="1"/>
  <c r="HY277" i="1"/>
  <c r="HZ277" i="1"/>
  <c r="II277" i="1"/>
  <c r="IJ277" i="1"/>
  <c r="IS277" i="1"/>
  <c r="IT277" i="1"/>
  <c r="M278" i="1"/>
  <c r="N278" i="1"/>
  <c r="W278" i="1"/>
  <c r="X278" i="1"/>
  <c r="AG278" i="1"/>
  <c r="AH278" i="1"/>
  <c r="AQ278" i="1"/>
  <c r="AR278" i="1"/>
  <c r="BA278" i="1"/>
  <c r="BB278" i="1"/>
  <c r="BK278" i="1"/>
  <c r="BL278" i="1"/>
  <c r="BU278" i="1"/>
  <c r="BV278" i="1"/>
  <c r="CE278" i="1"/>
  <c r="CF278" i="1"/>
  <c r="CO278" i="1"/>
  <c r="CP278" i="1"/>
  <c r="CY278" i="1"/>
  <c r="CZ278" i="1"/>
  <c r="DI278" i="1"/>
  <c r="DJ278" i="1"/>
  <c r="DS278" i="1"/>
  <c r="DT278" i="1"/>
  <c r="EC278" i="1"/>
  <c r="ED278" i="1"/>
  <c r="EM278" i="1"/>
  <c r="EN278" i="1"/>
  <c r="EW278" i="1"/>
  <c r="EX278" i="1"/>
  <c r="FG278" i="1"/>
  <c r="FH278" i="1"/>
  <c r="FQ278" i="1"/>
  <c r="FR278" i="1"/>
  <c r="GA278" i="1"/>
  <c r="GB278" i="1"/>
  <c r="GK278" i="1"/>
  <c r="GL278" i="1"/>
  <c r="GU278" i="1"/>
  <c r="GV278" i="1"/>
  <c r="HE278" i="1"/>
  <c r="HF278" i="1"/>
  <c r="HO278" i="1"/>
  <c r="HP278" i="1"/>
  <c r="HY278" i="1"/>
  <c r="HZ278" i="1"/>
  <c r="II278" i="1"/>
  <c r="IJ278" i="1"/>
  <c r="IS278" i="1"/>
  <c r="IT278" i="1"/>
  <c r="M279" i="1"/>
  <c r="N279" i="1"/>
  <c r="W279" i="1"/>
  <c r="X279" i="1"/>
  <c r="AG279" i="1"/>
  <c r="AH279" i="1"/>
  <c r="AQ279" i="1"/>
  <c r="AR279" i="1"/>
  <c r="BA279" i="1"/>
  <c r="BB279" i="1"/>
  <c r="BK279" i="1"/>
  <c r="BL279" i="1"/>
  <c r="BU279" i="1"/>
  <c r="BV279" i="1"/>
  <c r="CE279" i="1"/>
  <c r="CF279" i="1"/>
  <c r="CO279" i="1"/>
  <c r="CP279" i="1"/>
  <c r="CY279" i="1"/>
  <c r="CZ279" i="1"/>
  <c r="DI279" i="1"/>
  <c r="DJ279" i="1"/>
  <c r="DS279" i="1"/>
  <c r="DT279" i="1"/>
  <c r="EC279" i="1"/>
  <c r="ED279" i="1"/>
  <c r="EM279" i="1"/>
  <c r="EN279" i="1"/>
  <c r="EW279" i="1"/>
  <c r="EX279" i="1"/>
  <c r="FG279" i="1"/>
  <c r="FH279" i="1"/>
  <c r="FQ279" i="1"/>
  <c r="FR279" i="1"/>
  <c r="GA279" i="1"/>
  <c r="GB279" i="1"/>
  <c r="GK279" i="1"/>
  <c r="GL279" i="1"/>
  <c r="GU279" i="1"/>
  <c r="GV279" i="1"/>
  <c r="HE279" i="1"/>
  <c r="HF279" i="1"/>
  <c r="HO279" i="1"/>
  <c r="HP279" i="1"/>
  <c r="HY279" i="1"/>
  <c r="HZ279" i="1"/>
  <c r="II279" i="1"/>
  <c r="IJ279" i="1"/>
  <c r="IS279" i="1"/>
  <c r="IT279" i="1"/>
  <c r="M280" i="1"/>
  <c r="N280" i="1"/>
  <c r="W280" i="1"/>
  <c r="X280" i="1"/>
  <c r="AG280" i="1"/>
  <c r="AH280" i="1"/>
  <c r="AQ280" i="1"/>
  <c r="AR280" i="1"/>
  <c r="BA280" i="1"/>
  <c r="BB280" i="1"/>
  <c r="BK280" i="1"/>
  <c r="BL280" i="1"/>
  <c r="BU280" i="1"/>
  <c r="BV280" i="1"/>
  <c r="CE280" i="1"/>
  <c r="CF280" i="1"/>
  <c r="CO280" i="1"/>
  <c r="CP280" i="1"/>
  <c r="CY280" i="1"/>
  <c r="CZ280" i="1"/>
  <c r="DI280" i="1"/>
  <c r="DJ280" i="1"/>
  <c r="DS280" i="1"/>
  <c r="DT280" i="1"/>
  <c r="EC280" i="1"/>
  <c r="ED280" i="1"/>
  <c r="EM280" i="1"/>
  <c r="EN280" i="1"/>
  <c r="EW280" i="1"/>
  <c r="EX280" i="1"/>
  <c r="FG280" i="1"/>
  <c r="FH280" i="1"/>
  <c r="FQ280" i="1"/>
  <c r="FR280" i="1"/>
  <c r="GA280" i="1"/>
  <c r="GB280" i="1"/>
  <c r="GK280" i="1"/>
  <c r="GL280" i="1"/>
  <c r="GU280" i="1"/>
  <c r="GV280" i="1"/>
  <c r="HE280" i="1"/>
  <c r="HF280" i="1"/>
  <c r="HO280" i="1"/>
  <c r="HP280" i="1"/>
  <c r="HY280" i="1"/>
  <c r="HZ280" i="1"/>
  <c r="II280" i="1"/>
  <c r="IJ280" i="1"/>
  <c r="IS280" i="1"/>
  <c r="IT280" i="1"/>
  <c r="M281" i="1"/>
  <c r="N281" i="1"/>
  <c r="W281" i="1"/>
  <c r="X281" i="1"/>
  <c r="AG281" i="1"/>
  <c r="AH281" i="1"/>
  <c r="AQ281" i="1"/>
  <c r="AR281" i="1"/>
  <c r="BA281" i="1"/>
  <c r="BB281" i="1"/>
  <c r="BK281" i="1"/>
  <c r="BL281" i="1"/>
  <c r="BU281" i="1"/>
  <c r="BV281" i="1"/>
  <c r="CE281" i="1"/>
  <c r="CF281" i="1"/>
  <c r="CO281" i="1"/>
  <c r="CP281" i="1"/>
  <c r="CY281" i="1"/>
  <c r="CZ281" i="1"/>
  <c r="DI281" i="1"/>
  <c r="DJ281" i="1"/>
  <c r="DS281" i="1"/>
  <c r="DT281" i="1"/>
  <c r="EC281" i="1"/>
  <c r="ED281" i="1"/>
  <c r="EM281" i="1"/>
  <c r="EN281" i="1"/>
  <c r="EW281" i="1"/>
  <c r="EX281" i="1"/>
  <c r="FG281" i="1"/>
  <c r="FH281" i="1"/>
  <c r="FQ281" i="1"/>
  <c r="FR281" i="1"/>
  <c r="GA281" i="1"/>
  <c r="GB281" i="1"/>
  <c r="GK281" i="1"/>
  <c r="GL281" i="1"/>
  <c r="GU281" i="1"/>
  <c r="GV281" i="1"/>
  <c r="HE281" i="1"/>
  <c r="HF281" i="1"/>
  <c r="HO281" i="1"/>
  <c r="HP281" i="1"/>
  <c r="HY281" i="1"/>
  <c r="HZ281" i="1"/>
  <c r="II281" i="1"/>
  <c r="IJ281" i="1"/>
  <c r="IS281" i="1"/>
  <c r="IT281" i="1"/>
  <c r="M282" i="1"/>
  <c r="N282" i="1"/>
  <c r="W282" i="1"/>
  <c r="X282" i="1"/>
  <c r="AG282" i="1"/>
  <c r="AH282" i="1"/>
  <c r="AQ282" i="1"/>
  <c r="AR282" i="1"/>
  <c r="BA282" i="1"/>
  <c r="BB282" i="1"/>
  <c r="BK282" i="1"/>
  <c r="BL282" i="1"/>
  <c r="BU282" i="1"/>
  <c r="BV282" i="1"/>
  <c r="CE282" i="1"/>
  <c r="CF282" i="1"/>
  <c r="CO282" i="1"/>
  <c r="CP282" i="1"/>
  <c r="CY282" i="1"/>
  <c r="CZ282" i="1"/>
  <c r="DI282" i="1"/>
  <c r="DJ282" i="1"/>
  <c r="DS282" i="1"/>
  <c r="DT282" i="1"/>
  <c r="EC282" i="1"/>
  <c r="ED282" i="1"/>
  <c r="EM282" i="1"/>
  <c r="EN282" i="1"/>
  <c r="EW282" i="1"/>
  <c r="EX282" i="1"/>
  <c r="FG282" i="1"/>
  <c r="FH282" i="1"/>
  <c r="FQ282" i="1"/>
  <c r="FR282" i="1"/>
  <c r="GA282" i="1"/>
  <c r="GB282" i="1"/>
  <c r="GK282" i="1"/>
  <c r="GL282" i="1"/>
  <c r="GU282" i="1"/>
  <c r="GV282" i="1"/>
  <c r="HE282" i="1"/>
  <c r="HF282" i="1"/>
  <c r="HO282" i="1"/>
  <c r="HP282" i="1"/>
  <c r="HY282" i="1"/>
  <c r="HZ282" i="1"/>
  <c r="II282" i="1"/>
  <c r="IJ282" i="1"/>
  <c r="IS282" i="1"/>
  <c r="IT282" i="1"/>
  <c r="M283" i="1"/>
  <c r="N283" i="1"/>
  <c r="W283" i="1"/>
  <c r="X283" i="1"/>
  <c r="AG283" i="1"/>
  <c r="AH283" i="1"/>
  <c r="AQ283" i="1"/>
  <c r="AR283" i="1"/>
  <c r="BA283" i="1"/>
  <c r="BB283" i="1"/>
  <c r="BK283" i="1"/>
  <c r="BL283" i="1"/>
  <c r="BU283" i="1"/>
  <c r="BV283" i="1"/>
  <c r="CE283" i="1"/>
  <c r="CF283" i="1"/>
  <c r="CO283" i="1"/>
  <c r="CP283" i="1"/>
  <c r="CY283" i="1"/>
  <c r="CZ283" i="1"/>
  <c r="DI283" i="1"/>
  <c r="DJ283" i="1"/>
  <c r="DS283" i="1"/>
  <c r="DT283" i="1"/>
  <c r="EC283" i="1"/>
  <c r="ED283" i="1"/>
  <c r="EM283" i="1"/>
  <c r="EN283" i="1"/>
  <c r="EW283" i="1"/>
  <c r="EX283" i="1"/>
  <c r="FG283" i="1"/>
  <c r="FH283" i="1"/>
  <c r="FQ283" i="1"/>
  <c r="FR283" i="1"/>
  <c r="GA283" i="1"/>
  <c r="GB283" i="1"/>
  <c r="GK283" i="1"/>
  <c r="GL283" i="1"/>
  <c r="GU283" i="1"/>
  <c r="GV283" i="1"/>
  <c r="HE283" i="1"/>
  <c r="HF283" i="1"/>
  <c r="HO283" i="1"/>
  <c r="HP283" i="1"/>
  <c r="HY283" i="1"/>
  <c r="HZ283" i="1"/>
  <c r="II283" i="1"/>
  <c r="IJ283" i="1"/>
  <c r="IS283" i="1"/>
  <c r="IT283" i="1"/>
  <c r="M284" i="1"/>
  <c r="N284" i="1"/>
  <c r="W284" i="1"/>
  <c r="X284" i="1"/>
  <c r="AG284" i="1"/>
  <c r="AH284" i="1"/>
  <c r="AQ284" i="1"/>
  <c r="AR284" i="1"/>
  <c r="BA284" i="1"/>
  <c r="BB284" i="1"/>
  <c r="BK284" i="1"/>
  <c r="BL284" i="1"/>
  <c r="BU284" i="1"/>
  <c r="BV284" i="1"/>
  <c r="CE284" i="1"/>
  <c r="CF284" i="1"/>
  <c r="CO284" i="1"/>
  <c r="CP284" i="1"/>
  <c r="CY284" i="1"/>
  <c r="CZ284" i="1"/>
  <c r="DI284" i="1"/>
  <c r="DJ284" i="1"/>
  <c r="DS284" i="1"/>
  <c r="DT284" i="1"/>
  <c r="EC284" i="1"/>
  <c r="ED284" i="1"/>
  <c r="EM284" i="1"/>
  <c r="EN284" i="1"/>
  <c r="EW284" i="1"/>
  <c r="EX284" i="1"/>
  <c r="FG284" i="1"/>
  <c r="FH284" i="1"/>
  <c r="FQ284" i="1"/>
  <c r="FR284" i="1"/>
  <c r="GA284" i="1"/>
  <c r="GB284" i="1"/>
  <c r="GK284" i="1"/>
  <c r="GL284" i="1"/>
  <c r="GU284" i="1"/>
  <c r="GV284" i="1"/>
  <c r="HE284" i="1"/>
  <c r="HF284" i="1"/>
  <c r="HO284" i="1"/>
  <c r="HP284" i="1"/>
  <c r="HY284" i="1"/>
  <c r="HZ284" i="1"/>
  <c r="II284" i="1"/>
  <c r="IJ284" i="1"/>
  <c r="IS284" i="1"/>
  <c r="IT284" i="1"/>
  <c r="M285" i="1"/>
  <c r="N285" i="1"/>
  <c r="W285" i="1"/>
  <c r="X285" i="1"/>
  <c r="AG285" i="1"/>
  <c r="AH285" i="1"/>
  <c r="AQ285" i="1"/>
  <c r="AR285" i="1"/>
  <c r="BA285" i="1"/>
  <c r="BB285" i="1"/>
  <c r="BK285" i="1"/>
  <c r="BL285" i="1"/>
  <c r="BU285" i="1"/>
  <c r="BV285" i="1"/>
  <c r="CE285" i="1"/>
  <c r="CF285" i="1"/>
  <c r="CO285" i="1"/>
  <c r="CP285" i="1"/>
  <c r="CY285" i="1"/>
  <c r="CZ285" i="1"/>
  <c r="DI285" i="1"/>
  <c r="DJ285" i="1"/>
  <c r="DS285" i="1"/>
  <c r="DT285" i="1"/>
  <c r="EC285" i="1"/>
  <c r="ED285" i="1"/>
  <c r="EM285" i="1"/>
  <c r="EN285" i="1"/>
  <c r="EW285" i="1"/>
  <c r="EX285" i="1"/>
  <c r="FG285" i="1"/>
  <c r="FH285" i="1"/>
  <c r="FQ285" i="1"/>
  <c r="FR285" i="1"/>
  <c r="GA285" i="1"/>
  <c r="GB285" i="1"/>
  <c r="GK285" i="1"/>
  <c r="GL285" i="1"/>
  <c r="GU285" i="1"/>
  <c r="GV285" i="1"/>
  <c r="HE285" i="1"/>
  <c r="HF285" i="1"/>
  <c r="HO285" i="1"/>
  <c r="HP285" i="1"/>
  <c r="HY285" i="1"/>
  <c r="HZ285" i="1"/>
  <c r="II285" i="1"/>
  <c r="IJ285" i="1"/>
  <c r="IS285" i="1"/>
  <c r="IT285" i="1"/>
  <c r="M286" i="1"/>
  <c r="N286" i="1"/>
  <c r="W286" i="1"/>
  <c r="X286" i="1"/>
  <c r="AG286" i="1"/>
  <c r="AH286" i="1"/>
  <c r="AQ286" i="1"/>
  <c r="AR286" i="1"/>
  <c r="BA286" i="1"/>
  <c r="BB286" i="1"/>
  <c r="BK286" i="1"/>
  <c r="BL286" i="1"/>
  <c r="BU286" i="1"/>
  <c r="BV286" i="1"/>
  <c r="CE286" i="1"/>
  <c r="CF286" i="1"/>
  <c r="CO286" i="1"/>
  <c r="CP286" i="1"/>
  <c r="CY286" i="1"/>
  <c r="CZ286" i="1"/>
  <c r="DI286" i="1"/>
  <c r="DJ286" i="1"/>
  <c r="DS286" i="1"/>
  <c r="DT286" i="1"/>
  <c r="EC286" i="1"/>
  <c r="ED286" i="1"/>
  <c r="EM286" i="1"/>
  <c r="EN286" i="1"/>
  <c r="EW286" i="1"/>
  <c r="EX286" i="1"/>
  <c r="FG286" i="1"/>
  <c r="FH286" i="1"/>
  <c r="FQ286" i="1"/>
  <c r="FR286" i="1"/>
  <c r="GA286" i="1"/>
  <c r="GB286" i="1"/>
  <c r="GK286" i="1"/>
  <c r="GL286" i="1"/>
  <c r="GU286" i="1"/>
  <c r="GV286" i="1"/>
  <c r="HE286" i="1"/>
  <c r="HF286" i="1"/>
  <c r="HO286" i="1"/>
  <c r="HP286" i="1"/>
  <c r="HY286" i="1"/>
  <c r="HZ286" i="1"/>
  <c r="II286" i="1"/>
  <c r="IJ286" i="1"/>
  <c r="IS286" i="1"/>
  <c r="IT286" i="1"/>
  <c r="M287" i="1"/>
  <c r="N287" i="1"/>
  <c r="W287" i="1"/>
  <c r="X287" i="1"/>
  <c r="AG287" i="1"/>
  <c r="AH287" i="1"/>
  <c r="AQ287" i="1"/>
  <c r="AR287" i="1"/>
  <c r="BA287" i="1"/>
  <c r="BB287" i="1"/>
  <c r="BK287" i="1"/>
  <c r="BL287" i="1"/>
  <c r="BU287" i="1"/>
  <c r="BV287" i="1"/>
  <c r="CE287" i="1"/>
  <c r="CF287" i="1"/>
  <c r="CO287" i="1"/>
  <c r="CP287" i="1"/>
  <c r="CY287" i="1"/>
  <c r="CZ287" i="1"/>
  <c r="DI287" i="1"/>
  <c r="DJ287" i="1"/>
  <c r="DS287" i="1"/>
  <c r="DT287" i="1"/>
  <c r="EC287" i="1"/>
  <c r="ED287" i="1"/>
  <c r="EM287" i="1"/>
  <c r="EN287" i="1"/>
  <c r="EW287" i="1"/>
  <c r="EX287" i="1"/>
  <c r="FG287" i="1"/>
  <c r="FH287" i="1"/>
  <c r="FQ287" i="1"/>
  <c r="FR287" i="1"/>
  <c r="GA287" i="1"/>
  <c r="GB287" i="1"/>
  <c r="GK287" i="1"/>
  <c r="GL287" i="1"/>
  <c r="GU287" i="1"/>
  <c r="GV287" i="1"/>
  <c r="HE287" i="1"/>
  <c r="HF287" i="1"/>
  <c r="HO287" i="1"/>
  <c r="HP287" i="1"/>
  <c r="HY287" i="1"/>
  <c r="HZ287" i="1"/>
  <c r="II287" i="1"/>
  <c r="IJ287" i="1"/>
  <c r="IS287" i="1"/>
  <c r="IT287" i="1"/>
  <c r="M288" i="1"/>
  <c r="N288" i="1"/>
  <c r="W288" i="1"/>
  <c r="X288" i="1"/>
  <c r="AG288" i="1"/>
  <c r="AH288" i="1"/>
  <c r="AQ288" i="1"/>
  <c r="AR288" i="1"/>
  <c r="BA288" i="1"/>
  <c r="BB288" i="1"/>
  <c r="BK288" i="1"/>
  <c r="BL288" i="1"/>
  <c r="BU288" i="1"/>
  <c r="BV288" i="1"/>
  <c r="CE288" i="1"/>
  <c r="CF288" i="1"/>
  <c r="CO288" i="1"/>
  <c r="CP288" i="1"/>
  <c r="CY288" i="1"/>
  <c r="CZ288" i="1"/>
  <c r="DI288" i="1"/>
  <c r="DJ288" i="1"/>
  <c r="DS288" i="1"/>
  <c r="DT288" i="1"/>
  <c r="EC288" i="1"/>
  <c r="ED288" i="1"/>
  <c r="EM288" i="1"/>
  <c r="EN288" i="1"/>
  <c r="EW288" i="1"/>
  <c r="EX288" i="1"/>
  <c r="FG288" i="1"/>
  <c r="FH288" i="1"/>
  <c r="FQ288" i="1"/>
  <c r="FR288" i="1"/>
  <c r="GA288" i="1"/>
  <c r="GB288" i="1"/>
  <c r="GK288" i="1"/>
  <c r="GL288" i="1"/>
  <c r="GU288" i="1"/>
  <c r="GV288" i="1"/>
  <c r="HE288" i="1"/>
  <c r="HF288" i="1"/>
  <c r="HO288" i="1"/>
  <c r="HP288" i="1"/>
  <c r="HY288" i="1"/>
  <c r="HZ288" i="1"/>
  <c r="II288" i="1"/>
  <c r="IJ288" i="1"/>
  <c r="IS288" i="1"/>
  <c r="IT288" i="1"/>
  <c r="M289" i="1"/>
  <c r="N289" i="1"/>
  <c r="W289" i="1"/>
  <c r="X289" i="1"/>
  <c r="AG289" i="1"/>
  <c r="AH289" i="1"/>
  <c r="AQ289" i="1"/>
  <c r="AR289" i="1"/>
  <c r="BA289" i="1"/>
  <c r="BB289" i="1"/>
  <c r="BK289" i="1"/>
  <c r="BL289" i="1"/>
  <c r="BU289" i="1"/>
  <c r="BV289" i="1"/>
  <c r="CE289" i="1"/>
  <c r="CF289" i="1"/>
  <c r="CO289" i="1"/>
  <c r="CP289" i="1"/>
  <c r="CY289" i="1"/>
  <c r="CZ289" i="1"/>
  <c r="DI289" i="1"/>
  <c r="DJ289" i="1"/>
  <c r="DS289" i="1"/>
  <c r="DT289" i="1"/>
  <c r="EC289" i="1"/>
  <c r="ED289" i="1"/>
  <c r="EM289" i="1"/>
  <c r="EN289" i="1"/>
  <c r="EW289" i="1"/>
  <c r="EX289" i="1"/>
  <c r="FG289" i="1"/>
  <c r="FH289" i="1"/>
  <c r="FQ289" i="1"/>
  <c r="FR289" i="1"/>
  <c r="GA289" i="1"/>
  <c r="GB289" i="1"/>
  <c r="GK289" i="1"/>
  <c r="GL289" i="1"/>
  <c r="GU289" i="1"/>
  <c r="GV289" i="1"/>
  <c r="HE289" i="1"/>
  <c r="HF289" i="1"/>
  <c r="HO289" i="1"/>
  <c r="HP289" i="1"/>
  <c r="HY289" i="1"/>
  <c r="HZ289" i="1"/>
  <c r="II289" i="1"/>
  <c r="IJ289" i="1"/>
  <c r="IS289" i="1"/>
  <c r="IT289" i="1"/>
  <c r="M290" i="1"/>
  <c r="N290" i="1"/>
  <c r="W290" i="1"/>
  <c r="X290" i="1"/>
  <c r="AG290" i="1"/>
  <c r="AH290" i="1"/>
  <c r="AQ290" i="1"/>
  <c r="AR290" i="1"/>
  <c r="BA290" i="1"/>
  <c r="BB290" i="1"/>
  <c r="BK290" i="1"/>
  <c r="BL290" i="1"/>
  <c r="BU290" i="1"/>
  <c r="BV290" i="1"/>
  <c r="CE290" i="1"/>
  <c r="CF290" i="1"/>
  <c r="CO290" i="1"/>
  <c r="CP290" i="1"/>
  <c r="CY290" i="1"/>
  <c r="CZ290" i="1"/>
  <c r="DI290" i="1"/>
  <c r="DJ290" i="1"/>
  <c r="DS290" i="1"/>
  <c r="DT290" i="1"/>
  <c r="EC290" i="1"/>
  <c r="ED290" i="1"/>
  <c r="EM290" i="1"/>
  <c r="EN290" i="1"/>
  <c r="EW290" i="1"/>
  <c r="EX290" i="1"/>
  <c r="FG290" i="1"/>
  <c r="FH290" i="1"/>
  <c r="FQ290" i="1"/>
  <c r="FR290" i="1"/>
  <c r="GA290" i="1"/>
  <c r="GB290" i="1"/>
  <c r="GK290" i="1"/>
  <c r="GL290" i="1"/>
  <c r="GU290" i="1"/>
  <c r="GV290" i="1"/>
  <c r="HE290" i="1"/>
  <c r="HF290" i="1"/>
  <c r="HO290" i="1"/>
  <c r="HP290" i="1"/>
  <c r="HY290" i="1"/>
  <c r="HZ290" i="1"/>
  <c r="II290" i="1"/>
  <c r="IJ290" i="1"/>
  <c r="IS290" i="1"/>
  <c r="IT290" i="1"/>
  <c r="M291" i="1"/>
  <c r="N291" i="1"/>
  <c r="W291" i="1"/>
  <c r="X291" i="1"/>
  <c r="AG291" i="1"/>
  <c r="AH291" i="1"/>
  <c r="AQ291" i="1"/>
  <c r="AR291" i="1"/>
  <c r="BA291" i="1"/>
  <c r="BB291" i="1"/>
  <c r="BK291" i="1"/>
  <c r="BL291" i="1"/>
  <c r="BU291" i="1"/>
  <c r="BV291" i="1"/>
  <c r="CE291" i="1"/>
  <c r="CF291" i="1"/>
  <c r="CO291" i="1"/>
  <c r="CP291" i="1"/>
  <c r="CY291" i="1"/>
  <c r="CZ291" i="1"/>
  <c r="DI291" i="1"/>
  <c r="DJ291" i="1"/>
  <c r="DS291" i="1"/>
  <c r="DT291" i="1"/>
  <c r="EC291" i="1"/>
  <c r="ED291" i="1"/>
  <c r="EM291" i="1"/>
  <c r="EN291" i="1"/>
  <c r="EW291" i="1"/>
  <c r="EX291" i="1"/>
  <c r="FG291" i="1"/>
  <c r="FH291" i="1"/>
  <c r="FQ291" i="1"/>
  <c r="FR291" i="1"/>
  <c r="GA291" i="1"/>
  <c r="GB291" i="1"/>
  <c r="GK291" i="1"/>
  <c r="GL291" i="1"/>
  <c r="GU291" i="1"/>
  <c r="GV291" i="1"/>
  <c r="HE291" i="1"/>
  <c r="HF291" i="1"/>
  <c r="HO291" i="1"/>
  <c r="HP291" i="1"/>
  <c r="HY291" i="1"/>
  <c r="HZ291" i="1"/>
  <c r="II291" i="1"/>
  <c r="IJ291" i="1"/>
  <c r="IS291" i="1"/>
  <c r="IT291" i="1"/>
  <c r="M292" i="1"/>
  <c r="N292" i="1"/>
  <c r="W292" i="1"/>
  <c r="X292" i="1"/>
  <c r="AG292" i="1"/>
  <c r="AH292" i="1"/>
  <c r="AQ292" i="1"/>
  <c r="AR292" i="1"/>
  <c r="BA292" i="1"/>
  <c r="BB292" i="1"/>
  <c r="BK292" i="1"/>
  <c r="BL292" i="1"/>
  <c r="BU292" i="1"/>
  <c r="BV292" i="1"/>
  <c r="CE292" i="1"/>
  <c r="CF292" i="1"/>
  <c r="CO292" i="1"/>
  <c r="CP292" i="1"/>
  <c r="CY292" i="1"/>
  <c r="CZ292" i="1"/>
  <c r="DI292" i="1"/>
  <c r="DJ292" i="1"/>
  <c r="DS292" i="1"/>
  <c r="DT292" i="1"/>
  <c r="EC292" i="1"/>
  <c r="ED292" i="1"/>
  <c r="EM292" i="1"/>
  <c r="EN292" i="1"/>
  <c r="EW292" i="1"/>
  <c r="EX292" i="1"/>
  <c r="FG292" i="1"/>
  <c r="FH292" i="1"/>
  <c r="FQ292" i="1"/>
  <c r="FR292" i="1"/>
  <c r="GA292" i="1"/>
  <c r="GB292" i="1"/>
  <c r="GK292" i="1"/>
  <c r="GL292" i="1"/>
  <c r="GU292" i="1"/>
  <c r="GV292" i="1"/>
  <c r="HE292" i="1"/>
  <c r="HF292" i="1"/>
  <c r="HO292" i="1"/>
  <c r="HP292" i="1"/>
  <c r="HY292" i="1"/>
  <c r="HZ292" i="1"/>
  <c r="II292" i="1"/>
  <c r="IJ292" i="1"/>
  <c r="IS292" i="1"/>
  <c r="IT292" i="1"/>
  <c r="M293" i="1"/>
  <c r="N293" i="1"/>
  <c r="W293" i="1"/>
  <c r="X293" i="1"/>
  <c r="AG293" i="1"/>
  <c r="AH293" i="1"/>
  <c r="AQ293" i="1"/>
  <c r="AR293" i="1"/>
  <c r="BA293" i="1"/>
  <c r="BB293" i="1"/>
  <c r="BK293" i="1"/>
  <c r="BL293" i="1"/>
  <c r="BU293" i="1"/>
  <c r="BV293" i="1"/>
  <c r="CE293" i="1"/>
  <c r="CF293" i="1"/>
  <c r="CO293" i="1"/>
  <c r="CP293" i="1"/>
  <c r="CY293" i="1"/>
  <c r="CZ293" i="1"/>
  <c r="DI293" i="1"/>
  <c r="DJ293" i="1"/>
  <c r="DS293" i="1"/>
  <c r="DT293" i="1"/>
  <c r="EC293" i="1"/>
  <c r="ED293" i="1"/>
  <c r="EM293" i="1"/>
  <c r="EN293" i="1"/>
  <c r="EW293" i="1"/>
  <c r="EX293" i="1"/>
  <c r="FG293" i="1"/>
  <c r="FH293" i="1"/>
  <c r="FQ293" i="1"/>
  <c r="FR293" i="1"/>
  <c r="GA293" i="1"/>
  <c r="GB293" i="1"/>
  <c r="GK293" i="1"/>
  <c r="GL293" i="1"/>
  <c r="GU293" i="1"/>
  <c r="GV293" i="1"/>
  <c r="HE293" i="1"/>
  <c r="HF293" i="1"/>
  <c r="HO293" i="1"/>
  <c r="HP293" i="1"/>
  <c r="HY293" i="1"/>
  <c r="HZ293" i="1"/>
  <c r="II293" i="1"/>
  <c r="IJ293" i="1"/>
  <c r="IS293" i="1"/>
  <c r="IT293" i="1"/>
  <c r="M294" i="1"/>
  <c r="N294" i="1"/>
  <c r="W294" i="1"/>
  <c r="X294" i="1"/>
  <c r="AG294" i="1"/>
  <c r="AH294" i="1"/>
  <c r="AQ294" i="1"/>
  <c r="AR294" i="1"/>
  <c r="BA294" i="1"/>
  <c r="BB294" i="1"/>
  <c r="BK294" i="1"/>
  <c r="BL294" i="1"/>
  <c r="BU294" i="1"/>
  <c r="BV294" i="1"/>
  <c r="CE294" i="1"/>
  <c r="CF294" i="1"/>
  <c r="CO294" i="1"/>
  <c r="CP294" i="1"/>
  <c r="CY294" i="1"/>
  <c r="CZ294" i="1"/>
  <c r="DI294" i="1"/>
  <c r="DJ294" i="1"/>
  <c r="DS294" i="1"/>
  <c r="DT294" i="1"/>
  <c r="EC294" i="1"/>
  <c r="ED294" i="1"/>
  <c r="EM294" i="1"/>
  <c r="EN294" i="1"/>
  <c r="EW294" i="1"/>
  <c r="EX294" i="1"/>
  <c r="FG294" i="1"/>
  <c r="FH294" i="1"/>
  <c r="FQ294" i="1"/>
  <c r="FR294" i="1"/>
  <c r="GA294" i="1"/>
  <c r="GB294" i="1"/>
  <c r="GK294" i="1"/>
  <c r="GL294" i="1"/>
  <c r="GU294" i="1"/>
  <c r="GV294" i="1"/>
  <c r="HE294" i="1"/>
  <c r="HF294" i="1"/>
  <c r="HO294" i="1"/>
  <c r="HP294" i="1"/>
  <c r="HY294" i="1"/>
  <c r="HZ294" i="1"/>
  <c r="II294" i="1"/>
  <c r="IJ294" i="1"/>
  <c r="IS294" i="1"/>
  <c r="IT294" i="1"/>
  <c r="M295" i="1"/>
  <c r="N295" i="1"/>
  <c r="W295" i="1"/>
  <c r="X295" i="1"/>
  <c r="AG295" i="1"/>
  <c r="AH295" i="1"/>
  <c r="AQ295" i="1"/>
  <c r="AR295" i="1"/>
  <c r="BA295" i="1"/>
  <c r="BB295" i="1"/>
  <c r="BK295" i="1"/>
  <c r="BL295" i="1"/>
  <c r="BU295" i="1"/>
  <c r="BV295" i="1"/>
  <c r="CE295" i="1"/>
  <c r="CF295" i="1"/>
  <c r="CO295" i="1"/>
  <c r="CP295" i="1"/>
  <c r="CY295" i="1"/>
  <c r="CZ295" i="1"/>
  <c r="DI295" i="1"/>
  <c r="DJ295" i="1"/>
  <c r="DS295" i="1"/>
  <c r="DT295" i="1"/>
  <c r="EC295" i="1"/>
  <c r="ED295" i="1"/>
  <c r="EM295" i="1"/>
  <c r="EN295" i="1"/>
  <c r="EW295" i="1"/>
  <c r="EX295" i="1"/>
  <c r="FG295" i="1"/>
  <c r="FH295" i="1"/>
  <c r="FQ295" i="1"/>
  <c r="FR295" i="1"/>
  <c r="GA295" i="1"/>
  <c r="GB295" i="1"/>
  <c r="GK295" i="1"/>
  <c r="GL295" i="1"/>
  <c r="GU295" i="1"/>
  <c r="GV295" i="1"/>
  <c r="HE295" i="1"/>
  <c r="HF295" i="1"/>
  <c r="HO295" i="1"/>
  <c r="HP295" i="1"/>
  <c r="HY295" i="1"/>
  <c r="HZ295" i="1"/>
  <c r="II295" i="1"/>
  <c r="IJ295" i="1"/>
  <c r="IS295" i="1"/>
  <c r="IT295" i="1"/>
  <c r="M296" i="1"/>
  <c r="N296" i="1"/>
  <c r="W296" i="1"/>
  <c r="X296" i="1"/>
  <c r="AG296" i="1"/>
  <c r="AH296" i="1"/>
  <c r="AQ296" i="1"/>
  <c r="AR296" i="1"/>
  <c r="BA296" i="1"/>
  <c r="BB296" i="1"/>
  <c r="BK296" i="1"/>
  <c r="BL296" i="1"/>
  <c r="BU296" i="1"/>
  <c r="BV296" i="1"/>
  <c r="CE296" i="1"/>
  <c r="CF296" i="1"/>
  <c r="CO296" i="1"/>
  <c r="CP296" i="1"/>
  <c r="CY296" i="1"/>
  <c r="CZ296" i="1"/>
  <c r="DI296" i="1"/>
  <c r="DJ296" i="1"/>
  <c r="DS296" i="1"/>
  <c r="DT296" i="1"/>
  <c r="EC296" i="1"/>
  <c r="ED296" i="1"/>
  <c r="EM296" i="1"/>
  <c r="EN296" i="1"/>
  <c r="EW296" i="1"/>
  <c r="EX296" i="1"/>
  <c r="FG296" i="1"/>
  <c r="FH296" i="1"/>
  <c r="FQ296" i="1"/>
  <c r="FR296" i="1"/>
  <c r="GA296" i="1"/>
  <c r="GB296" i="1"/>
  <c r="GK296" i="1"/>
  <c r="GL296" i="1"/>
  <c r="GU296" i="1"/>
  <c r="GV296" i="1"/>
  <c r="HE296" i="1"/>
  <c r="HF296" i="1"/>
  <c r="HO296" i="1"/>
  <c r="HP296" i="1"/>
  <c r="HY296" i="1"/>
  <c r="HZ296" i="1"/>
  <c r="II296" i="1"/>
  <c r="IJ296" i="1"/>
  <c r="IS296" i="1"/>
  <c r="IT296" i="1"/>
  <c r="M297" i="1"/>
  <c r="N297" i="1"/>
  <c r="W297" i="1"/>
  <c r="X297" i="1"/>
  <c r="AG297" i="1"/>
  <c r="AH297" i="1"/>
  <c r="AQ297" i="1"/>
  <c r="AR297" i="1"/>
  <c r="BA297" i="1"/>
  <c r="BB297" i="1"/>
  <c r="BK297" i="1"/>
  <c r="BL297" i="1"/>
  <c r="BU297" i="1"/>
  <c r="BV297" i="1"/>
  <c r="CE297" i="1"/>
  <c r="CF297" i="1"/>
  <c r="CO297" i="1"/>
  <c r="CP297" i="1"/>
  <c r="CY297" i="1"/>
  <c r="CZ297" i="1"/>
  <c r="DI297" i="1"/>
  <c r="DJ297" i="1"/>
  <c r="DS297" i="1"/>
  <c r="DT297" i="1"/>
  <c r="EC297" i="1"/>
  <c r="ED297" i="1"/>
  <c r="EM297" i="1"/>
  <c r="EN297" i="1"/>
  <c r="EW297" i="1"/>
  <c r="EX297" i="1"/>
  <c r="FG297" i="1"/>
  <c r="FH297" i="1"/>
  <c r="FQ297" i="1"/>
  <c r="FR297" i="1"/>
  <c r="GA297" i="1"/>
  <c r="GB297" i="1"/>
  <c r="GK297" i="1"/>
  <c r="GL297" i="1"/>
  <c r="GU297" i="1"/>
  <c r="GV297" i="1"/>
  <c r="HE297" i="1"/>
  <c r="HF297" i="1"/>
  <c r="HO297" i="1"/>
  <c r="HP297" i="1"/>
  <c r="HY297" i="1"/>
  <c r="HZ297" i="1"/>
  <c r="II297" i="1"/>
  <c r="IJ297" i="1"/>
  <c r="IS297" i="1"/>
  <c r="IT297" i="1"/>
  <c r="M298" i="1"/>
  <c r="N298" i="1"/>
  <c r="W298" i="1"/>
  <c r="X298" i="1"/>
  <c r="AG298" i="1"/>
  <c r="AH298" i="1"/>
  <c r="AQ298" i="1"/>
  <c r="AR298" i="1"/>
  <c r="BA298" i="1"/>
  <c r="BB298" i="1"/>
  <c r="BK298" i="1"/>
  <c r="BL298" i="1"/>
  <c r="BU298" i="1"/>
  <c r="BV298" i="1"/>
  <c r="CE298" i="1"/>
  <c r="CF298" i="1"/>
  <c r="CO298" i="1"/>
  <c r="CP298" i="1"/>
  <c r="CY298" i="1"/>
  <c r="CZ298" i="1"/>
  <c r="DI298" i="1"/>
  <c r="DJ298" i="1"/>
  <c r="DS298" i="1"/>
  <c r="DT298" i="1"/>
  <c r="EC298" i="1"/>
  <c r="ED298" i="1"/>
  <c r="EM298" i="1"/>
  <c r="EN298" i="1"/>
  <c r="EW298" i="1"/>
  <c r="EX298" i="1"/>
  <c r="FG298" i="1"/>
  <c r="FH298" i="1"/>
  <c r="FQ298" i="1"/>
  <c r="FR298" i="1"/>
  <c r="GA298" i="1"/>
  <c r="GB298" i="1"/>
  <c r="GK298" i="1"/>
  <c r="GL298" i="1"/>
  <c r="GU298" i="1"/>
  <c r="GV298" i="1"/>
  <c r="HE298" i="1"/>
  <c r="HF298" i="1"/>
  <c r="HO298" i="1"/>
  <c r="HP298" i="1"/>
  <c r="HY298" i="1"/>
  <c r="HZ298" i="1"/>
  <c r="II298" i="1"/>
  <c r="IJ298" i="1"/>
  <c r="IS298" i="1"/>
  <c r="IT298" i="1"/>
  <c r="M299" i="1"/>
  <c r="N299" i="1"/>
  <c r="W299" i="1"/>
  <c r="X299" i="1"/>
  <c r="AG299" i="1"/>
  <c r="AH299" i="1"/>
  <c r="AQ299" i="1"/>
  <c r="AR299" i="1"/>
  <c r="BA299" i="1"/>
  <c r="BB299" i="1"/>
  <c r="BK299" i="1"/>
  <c r="BL299" i="1"/>
  <c r="BU299" i="1"/>
  <c r="BV299" i="1"/>
  <c r="CE299" i="1"/>
  <c r="CF299" i="1"/>
  <c r="CO299" i="1"/>
  <c r="CP299" i="1"/>
  <c r="CY299" i="1"/>
  <c r="CZ299" i="1"/>
  <c r="DI299" i="1"/>
  <c r="DJ299" i="1"/>
  <c r="DS299" i="1"/>
  <c r="DT299" i="1"/>
  <c r="EC299" i="1"/>
  <c r="ED299" i="1"/>
  <c r="EM299" i="1"/>
  <c r="EN299" i="1"/>
  <c r="EW299" i="1"/>
  <c r="EX299" i="1"/>
  <c r="FG299" i="1"/>
  <c r="FH299" i="1"/>
  <c r="FQ299" i="1"/>
  <c r="FR299" i="1"/>
  <c r="GA299" i="1"/>
  <c r="GB299" i="1"/>
  <c r="GK299" i="1"/>
  <c r="GL299" i="1"/>
  <c r="GU299" i="1"/>
  <c r="GV299" i="1"/>
  <c r="HE299" i="1"/>
  <c r="HF299" i="1"/>
  <c r="HO299" i="1"/>
  <c r="HP299" i="1"/>
  <c r="HY299" i="1"/>
  <c r="HZ299" i="1"/>
  <c r="II299" i="1"/>
  <c r="IJ299" i="1"/>
  <c r="IS299" i="1"/>
  <c r="IT299" i="1"/>
  <c r="M300" i="1"/>
  <c r="N300" i="1"/>
  <c r="W300" i="1"/>
  <c r="X300" i="1"/>
  <c r="AG300" i="1"/>
  <c r="AH300" i="1"/>
  <c r="AQ300" i="1"/>
  <c r="AR300" i="1"/>
  <c r="BA300" i="1"/>
  <c r="BB300" i="1"/>
  <c r="BK300" i="1"/>
  <c r="BL300" i="1"/>
  <c r="BU300" i="1"/>
  <c r="BV300" i="1"/>
  <c r="CE300" i="1"/>
  <c r="CF300" i="1"/>
  <c r="CO300" i="1"/>
  <c r="CP300" i="1"/>
  <c r="CY300" i="1"/>
  <c r="CZ300" i="1"/>
  <c r="DI300" i="1"/>
  <c r="DJ300" i="1"/>
  <c r="DS300" i="1"/>
  <c r="DT300" i="1"/>
  <c r="EC300" i="1"/>
  <c r="ED300" i="1"/>
  <c r="EM300" i="1"/>
  <c r="EN300" i="1"/>
  <c r="EW300" i="1"/>
  <c r="EX300" i="1"/>
  <c r="FG300" i="1"/>
  <c r="FH300" i="1"/>
  <c r="FQ300" i="1"/>
  <c r="FR300" i="1"/>
  <c r="GA300" i="1"/>
  <c r="GB300" i="1"/>
  <c r="GK300" i="1"/>
  <c r="GL300" i="1"/>
  <c r="GU300" i="1"/>
  <c r="GV300" i="1"/>
  <c r="HE300" i="1"/>
  <c r="HF300" i="1"/>
  <c r="HO300" i="1"/>
  <c r="HP300" i="1"/>
  <c r="HY300" i="1"/>
  <c r="HZ300" i="1"/>
  <c r="II300" i="1"/>
  <c r="IJ300" i="1"/>
  <c r="IS300" i="1"/>
  <c r="IT300" i="1"/>
  <c r="M301" i="1"/>
  <c r="N301" i="1"/>
  <c r="W301" i="1"/>
  <c r="X301" i="1"/>
  <c r="AG301" i="1"/>
  <c r="AH301" i="1"/>
  <c r="AQ301" i="1"/>
  <c r="AR301" i="1"/>
  <c r="BA301" i="1"/>
  <c r="BB301" i="1"/>
  <c r="BK301" i="1"/>
  <c r="BL301" i="1"/>
  <c r="BU301" i="1"/>
  <c r="BV301" i="1"/>
  <c r="CE301" i="1"/>
  <c r="CF301" i="1"/>
  <c r="CO301" i="1"/>
  <c r="CP301" i="1"/>
  <c r="CY301" i="1"/>
  <c r="CZ301" i="1"/>
  <c r="DI301" i="1"/>
  <c r="DJ301" i="1"/>
  <c r="DS301" i="1"/>
  <c r="DT301" i="1"/>
  <c r="EC301" i="1"/>
  <c r="ED301" i="1"/>
  <c r="EM301" i="1"/>
  <c r="EN301" i="1"/>
  <c r="EW301" i="1"/>
  <c r="EX301" i="1"/>
  <c r="FG301" i="1"/>
  <c r="FH301" i="1"/>
  <c r="FQ301" i="1"/>
  <c r="FR301" i="1"/>
  <c r="GA301" i="1"/>
  <c r="GB301" i="1"/>
  <c r="GK301" i="1"/>
  <c r="GL301" i="1"/>
  <c r="GU301" i="1"/>
  <c r="GV301" i="1"/>
  <c r="HE301" i="1"/>
  <c r="HF301" i="1"/>
  <c r="HO301" i="1"/>
  <c r="HP301" i="1"/>
  <c r="HY301" i="1"/>
  <c r="HZ301" i="1"/>
  <c r="II301" i="1"/>
  <c r="IJ301" i="1"/>
  <c r="IS301" i="1"/>
  <c r="IT301" i="1"/>
  <c r="M302" i="1"/>
  <c r="N302" i="1"/>
  <c r="W302" i="1"/>
  <c r="X302" i="1"/>
  <c r="AG302" i="1"/>
  <c r="AH302" i="1"/>
  <c r="AQ302" i="1"/>
  <c r="AR302" i="1"/>
  <c r="BA302" i="1"/>
  <c r="BB302" i="1"/>
  <c r="BK302" i="1"/>
  <c r="BL302" i="1"/>
  <c r="BU302" i="1"/>
  <c r="BV302" i="1"/>
  <c r="CE302" i="1"/>
  <c r="CF302" i="1"/>
  <c r="CO302" i="1"/>
  <c r="CP302" i="1"/>
  <c r="CY302" i="1"/>
  <c r="CZ302" i="1"/>
  <c r="DI302" i="1"/>
  <c r="DJ302" i="1"/>
  <c r="DS302" i="1"/>
  <c r="DT302" i="1"/>
  <c r="EC302" i="1"/>
  <c r="ED302" i="1"/>
  <c r="EM302" i="1"/>
  <c r="EN302" i="1"/>
  <c r="EW302" i="1"/>
  <c r="EX302" i="1"/>
  <c r="FG302" i="1"/>
  <c r="FH302" i="1"/>
  <c r="FQ302" i="1"/>
  <c r="FR302" i="1"/>
  <c r="GA302" i="1"/>
  <c r="GB302" i="1"/>
  <c r="GK302" i="1"/>
  <c r="GL302" i="1"/>
  <c r="GU302" i="1"/>
  <c r="GV302" i="1"/>
  <c r="HE302" i="1"/>
  <c r="HF302" i="1"/>
  <c r="HO302" i="1"/>
  <c r="HP302" i="1"/>
  <c r="HY302" i="1"/>
  <c r="HZ302" i="1"/>
  <c r="II302" i="1"/>
  <c r="IJ302" i="1"/>
  <c r="IS302" i="1"/>
  <c r="IT302" i="1"/>
  <c r="M303" i="1"/>
  <c r="N303" i="1"/>
  <c r="W303" i="1"/>
  <c r="X303" i="1"/>
  <c r="AG303" i="1"/>
  <c r="AH303" i="1"/>
  <c r="AQ303" i="1"/>
  <c r="AR303" i="1"/>
  <c r="BA303" i="1"/>
  <c r="BB303" i="1"/>
  <c r="BK303" i="1"/>
  <c r="BL303" i="1"/>
  <c r="BU303" i="1"/>
  <c r="BV303" i="1"/>
  <c r="CE303" i="1"/>
  <c r="CF303" i="1"/>
  <c r="CO303" i="1"/>
  <c r="CP303" i="1"/>
  <c r="CY303" i="1"/>
  <c r="CZ303" i="1"/>
  <c r="DI303" i="1"/>
  <c r="DJ303" i="1"/>
  <c r="DS303" i="1"/>
  <c r="DT303" i="1"/>
  <c r="EC303" i="1"/>
  <c r="ED303" i="1"/>
  <c r="EM303" i="1"/>
  <c r="EN303" i="1"/>
  <c r="EW303" i="1"/>
  <c r="EX303" i="1"/>
  <c r="FG303" i="1"/>
  <c r="FH303" i="1"/>
  <c r="FQ303" i="1"/>
  <c r="FR303" i="1"/>
  <c r="GA303" i="1"/>
  <c r="GB303" i="1"/>
  <c r="GK303" i="1"/>
  <c r="GL303" i="1"/>
  <c r="GU303" i="1"/>
  <c r="GV303" i="1"/>
  <c r="HE303" i="1"/>
  <c r="HF303" i="1"/>
  <c r="HO303" i="1"/>
  <c r="HP303" i="1"/>
  <c r="HY303" i="1"/>
  <c r="HZ303" i="1"/>
  <c r="II303" i="1"/>
  <c r="IJ303" i="1"/>
  <c r="IS303" i="1"/>
  <c r="IT303" i="1"/>
  <c r="CY46" i="1" l="1"/>
  <c r="CZ46" i="1"/>
  <c r="CY47" i="1"/>
  <c r="CZ47" i="1"/>
  <c r="CP46" i="1"/>
  <c r="CP47" i="1"/>
  <c r="CE45" i="1"/>
  <c r="CF45" i="1"/>
  <c r="CE46" i="1"/>
  <c r="CF46" i="1"/>
  <c r="CE47" i="1"/>
  <c r="CF47" i="1"/>
  <c r="BU45" i="1"/>
  <c r="BV45" i="1"/>
  <c r="BU46" i="1"/>
  <c r="BV46" i="1"/>
  <c r="BU47" i="1"/>
  <c r="BV47" i="1"/>
  <c r="BU48" i="1"/>
  <c r="BV48" i="1"/>
  <c r="BK45" i="1"/>
  <c r="BL45" i="1"/>
  <c r="BK46" i="1"/>
  <c r="BL46" i="1"/>
  <c r="BK47" i="1"/>
  <c r="BL47" i="1"/>
  <c r="BA45" i="1"/>
  <c r="BB45" i="1"/>
  <c r="BA46" i="1"/>
  <c r="BB46" i="1"/>
  <c r="BA47" i="1"/>
  <c r="BB47" i="1"/>
  <c r="BA48" i="1"/>
  <c r="BB48" i="1"/>
  <c r="BA49" i="1"/>
  <c r="BB49" i="1"/>
  <c r="AQ46" i="1"/>
  <c r="AR46" i="1"/>
  <c r="AQ47" i="1"/>
  <c r="AR47" i="1"/>
  <c r="AQ48" i="1"/>
  <c r="AR48" i="1"/>
  <c r="AQ49" i="1"/>
  <c r="AR49" i="1"/>
  <c r="AG45" i="1"/>
  <c r="AH45" i="1"/>
  <c r="AG46" i="1"/>
  <c r="AH46" i="1"/>
  <c r="AG47" i="1"/>
  <c r="AH47" i="1"/>
  <c r="AG48" i="1"/>
  <c r="AH48" i="1"/>
  <c r="W46" i="1"/>
  <c r="X46" i="1"/>
  <c r="W47" i="1"/>
  <c r="X47" i="1"/>
  <c r="W48" i="1"/>
  <c r="X48" i="1"/>
  <c r="M46" i="1"/>
  <c r="N46" i="1"/>
  <c r="M47" i="1"/>
  <c r="N47" i="1"/>
  <c r="M48" i="1"/>
  <c r="N48" i="1"/>
  <c r="CO46" i="1"/>
  <c r="CZ45" i="1"/>
  <c r="CY45" i="1"/>
  <c r="CP45" i="1"/>
  <c r="CO45" i="1"/>
  <c r="AR45" i="1"/>
  <c r="AQ45" i="1"/>
  <c r="X45" i="1"/>
  <c r="W45" i="1"/>
  <c r="N45" i="1"/>
  <c r="M45" i="1"/>
  <c r="CZ44" i="1"/>
  <c r="CY44" i="1"/>
  <c r="CP44" i="1"/>
  <c r="CO44" i="1"/>
  <c r="CF44" i="1"/>
  <c r="CE44" i="1"/>
  <c r="BV44" i="1"/>
  <c r="BU44" i="1"/>
  <c r="BL44" i="1"/>
  <c r="BK44" i="1"/>
  <c r="BB44" i="1"/>
  <c r="BA44" i="1"/>
  <c r="AR44" i="1"/>
  <c r="AQ44" i="1"/>
  <c r="AH44" i="1"/>
  <c r="AG44" i="1"/>
  <c r="X44" i="1"/>
  <c r="W44" i="1"/>
  <c r="N44" i="1"/>
  <c r="M44" i="1"/>
  <c r="CZ43" i="1"/>
  <c r="CY43" i="1"/>
  <c r="CP43" i="1"/>
  <c r="CO43" i="1"/>
  <c r="CF43" i="1"/>
  <c r="CE43" i="1"/>
  <c r="BV43" i="1"/>
  <c r="BU43" i="1"/>
  <c r="BL43" i="1"/>
  <c r="BK43" i="1"/>
  <c r="BB43" i="1"/>
  <c r="BA43" i="1"/>
  <c r="AR43" i="1"/>
  <c r="AQ43" i="1"/>
  <c r="AH43" i="1"/>
  <c r="AG43" i="1"/>
  <c r="X43" i="1"/>
  <c r="W43" i="1"/>
  <c r="N43" i="1"/>
  <c r="M43" i="1"/>
  <c r="CZ42" i="1"/>
  <c r="CY42" i="1"/>
  <c r="CP42" i="1"/>
  <c r="CO42" i="1"/>
  <c r="CF42" i="1"/>
  <c r="CE42" i="1"/>
  <c r="BV42" i="1"/>
  <c r="BU42" i="1"/>
  <c r="BL42" i="1"/>
  <c r="BK42" i="1"/>
  <c r="BB42" i="1"/>
  <c r="BA42" i="1"/>
  <c r="AR42" i="1"/>
  <c r="AQ42" i="1"/>
  <c r="AH42" i="1"/>
  <c r="AG42" i="1"/>
  <c r="X42" i="1"/>
  <c r="W42" i="1"/>
  <c r="N42" i="1"/>
  <c r="M42" i="1"/>
  <c r="CZ41" i="1"/>
  <c r="CY41" i="1"/>
  <c r="CP41" i="1"/>
  <c r="CO41" i="1"/>
  <c r="CF41" i="1"/>
  <c r="CE41" i="1"/>
  <c r="BV41" i="1"/>
  <c r="BU41" i="1"/>
  <c r="BL41" i="1"/>
  <c r="BK41" i="1"/>
  <c r="BB41" i="1"/>
  <c r="BA41" i="1"/>
  <c r="AR41" i="1"/>
  <c r="AQ41" i="1"/>
  <c r="AH41" i="1"/>
  <c r="AG41" i="1"/>
  <c r="X41" i="1"/>
  <c r="W41" i="1"/>
  <c r="N41" i="1"/>
  <c r="M41" i="1"/>
  <c r="CZ40" i="1"/>
  <c r="CY40" i="1"/>
  <c r="CP40" i="1"/>
  <c r="CO40" i="1"/>
  <c r="CF40" i="1"/>
  <c r="CE40" i="1"/>
  <c r="BV40" i="1"/>
  <c r="BU40" i="1"/>
  <c r="BL40" i="1"/>
  <c r="BK40" i="1"/>
  <c r="BB40" i="1"/>
  <c r="BA40" i="1"/>
  <c r="AR40" i="1"/>
  <c r="AQ40" i="1"/>
  <c r="AH40" i="1"/>
  <c r="AG40" i="1"/>
  <c r="X40" i="1"/>
  <c r="W40" i="1"/>
  <c r="N40" i="1"/>
  <c r="M40" i="1"/>
  <c r="CZ39" i="1"/>
  <c r="CY39" i="1"/>
  <c r="CP39" i="1"/>
  <c r="CO39" i="1"/>
  <c r="CF39" i="1"/>
  <c r="CE39" i="1"/>
  <c r="BV39" i="1"/>
  <c r="BU39" i="1"/>
  <c r="BL39" i="1"/>
  <c r="BK39" i="1"/>
  <c r="BB39" i="1"/>
  <c r="BA39" i="1"/>
  <c r="AR39" i="1"/>
  <c r="AQ39" i="1"/>
  <c r="AH39" i="1"/>
  <c r="AG39" i="1"/>
  <c r="X39" i="1"/>
  <c r="W39" i="1"/>
  <c r="N39" i="1"/>
  <c r="M39" i="1"/>
  <c r="CZ38" i="1"/>
  <c r="CY38" i="1"/>
  <c r="CP38" i="1"/>
  <c r="CO38" i="1"/>
  <c r="CF38" i="1"/>
  <c r="CE38" i="1"/>
  <c r="BV38" i="1"/>
  <c r="BU38" i="1"/>
  <c r="BL38" i="1"/>
  <c r="BK38" i="1"/>
  <c r="BB38" i="1"/>
  <c r="BA38" i="1"/>
  <c r="AR38" i="1"/>
  <c r="AQ38" i="1"/>
  <c r="AH38" i="1"/>
  <c r="AG38" i="1"/>
  <c r="X38" i="1"/>
  <c r="W38" i="1"/>
  <c r="N38" i="1"/>
  <c r="M38" i="1"/>
  <c r="CZ37" i="1"/>
  <c r="CY37" i="1"/>
  <c r="CP37" i="1"/>
  <c r="CO37" i="1"/>
  <c r="CF37" i="1"/>
  <c r="CE37" i="1"/>
  <c r="BV37" i="1"/>
  <c r="BU37" i="1"/>
  <c r="BL37" i="1"/>
  <c r="BK37" i="1"/>
  <c r="BB37" i="1"/>
  <c r="BA37" i="1"/>
  <c r="AR37" i="1"/>
  <c r="AQ37" i="1"/>
  <c r="AH37" i="1"/>
  <c r="AG37" i="1"/>
  <c r="X37" i="1"/>
  <c r="W37" i="1"/>
  <c r="N37" i="1"/>
  <c r="M37" i="1"/>
  <c r="CZ36" i="1"/>
  <c r="CY36" i="1"/>
  <c r="CP36" i="1"/>
  <c r="CO36" i="1"/>
  <c r="CF36" i="1"/>
  <c r="CE36" i="1"/>
  <c r="BV36" i="1"/>
  <c r="BU36" i="1"/>
  <c r="BL36" i="1"/>
  <c r="BK36" i="1"/>
  <c r="BB36" i="1"/>
  <c r="BA36" i="1"/>
  <c r="AR36" i="1"/>
  <c r="AQ36" i="1"/>
  <c r="AH36" i="1"/>
  <c r="AG36" i="1"/>
  <c r="X36" i="1"/>
  <c r="W36" i="1"/>
  <c r="N36" i="1"/>
  <c r="M36" i="1"/>
  <c r="CZ35" i="1"/>
  <c r="CY35" i="1"/>
  <c r="CP35" i="1"/>
  <c r="CO35" i="1"/>
  <c r="CF35" i="1"/>
  <c r="CE35" i="1"/>
  <c r="BV35" i="1"/>
  <c r="BU35" i="1"/>
  <c r="BL35" i="1"/>
  <c r="BK35" i="1"/>
  <c r="BB35" i="1"/>
  <c r="BA35" i="1"/>
  <c r="AR35" i="1"/>
  <c r="AQ35" i="1"/>
  <c r="AH35" i="1"/>
  <c r="AG35" i="1"/>
  <c r="X35" i="1"/>
  <c r="W35" i="1"/>
  <c r="N35" i="1"/>
  <c r="M35" i="1"/>
  <c r="CZ34" i="1"/>
  <c r="CY34" i="1"/>
  <c r="CP34" i="1"/>
  <c r="CO34" i="1"/>
  <c r="CF34" i="1"/>
  <c r="CE34" i="1"/>
  <c r="BV34" i="1"/>
  <c r="BU34" i="1"/>
  <c r="BL34" i="1"/>
  <c r="BK34" i="1"/>
  <c r="BB34" i="1"/>
  <c r="BA34" i="1"/>
  <c r="AR34" i="1"/>
  <c r="AQ34" i="1"/>
  <c r="AH34" i="1"/>
  <c r="AG34" i="1"/>
  <c r="X34" i="1"/>
  <c r="W34" i="1"/>
  <c r="N34" i="1"/>
  <c r="M34" i="1"/>
  <c r="CZ33" i="1"/>
  <c r="CY33" i="1"/>
  <c r="CP33" i="1"/>
  <c r="CO33" i="1"/>
  <c r="CF33" i="1"/>
  <c r="CE33" i="1"/>
  <c r="BV33" i="1"/>
  <c r="BU33" i="1"/>
  <c r="BL33" i="1"/>
  <c r="BK33" i="1"/>
  <c r="BB33" i="1"/>
  <c r="BA33" i="1"/>
  <c r="AR33" i="1"/>
  <c r="AQ33" i="1"/>
  <c r="AH33" i="1"/>
  <c r="AG33" i="1"/>
  <c r="X33" i="1"/>
  <c r="W33" i="1"/>
  <c r="N33" i="1"/>
  <c r="M33" i="1"/>
  <c r="CZ32" i="1"/>
  <c r="CY32" i="1"/>
  <c r="CP32" i="1"/>
  <c r="CO32" i="1"/>
  <c r="CF32" i="1"/>
  <c r="CE32" i="1"/>
  <c r="BV32" i="1"/>
  <c r="BU32" i="1"/>
  <c r="BL32" i="1"/>
  <c r="BK32" i="1"/>
  <c r="BB32" i="1"/>
  <c r="BA32" i="1"/>
  <c r="AR32" i="1"/>
  <c r="AQ32" i="1"/>
  <c r="AH32" i="1"/>
  <c r="AG32" i="1"/>
  <c r="X32" i="1"/>
  <c r="W32" i="1"/>
  <c r="N32" i="1"/>
  <c r="M32" i="1"/>
  <c r="CZ31" i="1"/>
  <c r="CY31" i="1"/>
  <c r="CP31" i="1"/>
  <c r="CO31" i="1"/>
  <c r="CF31" i="1"/>
  <c r="CE31" i="1"/>
  <c r="BV31" i="1"/>
  <c r="BU31" i="1"/>
  <c r="BL31" i="1"/>
  <c r="BK31" i="1"/>
  <c r="BB31" i="1"/>
  <c r="BA31" i="1"/>
  <c r="AR31" i="1"/>
  <c r="AQ31" i="1"/>
  <c r="AH31" i="1"/>
  <c r="AG31" i="1"/>
  <c r="X31" i="1"/>
  <c r="W31" i="1"/>
  <c r="N31" i="1"/>
  <c r="M31" i="1"/>
  <c r="CZ30" i="1"/>
  <c r="CY30" i="1"/>
  <c r="CP30" i="1"/>
  <c r="CO30" i="1"/>
  <c r="CF30" i="1"/>
  <c r="CE30" i="1"/>
  <c r="BV30" i="1"/>
  <c r="BU30" i="1"/>
  <c r="BL30" i="1"/>
  <c r="BK30" i="1"/>
  <c r="BB30" i="1"/>
  <c r="BA30" i="1"/>
  <c r="AR30" i="1"/>
  <c r="AQ30" i="1"/>
  <c r="AH30" i="1"/>
  <c r="AG30" i="1"/>
  <c r="X30" i="1"/>
  <c r="W30" i="1"/>
  <c r="N30" i="1"/>
  <c r="M30" i="1"/>
  <c r="CZ29" i="1"/>
  <c r="CY29" i="1"/>
  <c r="CP29" i="1"/>
  <c r="CO29" i="1"/>
  <c r="CF29" i="1"/>
  <c r="CE29" i="1"/>
  <c r="BV29" i="1"/>
  <c r="BU29" i="1"/>
  <c r="BL29" i="1"/>
  <c r="BK29" i="1"/>
  <c r="BB29" i="1"/>
  <c r="BA29" i="1"/>
  <c r="AR29" i="1"/>
  <c r="AQ29" i="1"/>
  <c r="AH29" i="1"/>
  <c r="AG29" i="1"/>
  <c r="X29" i="1"/>
  <c r="W29" i="1"/>
  <c r="N29" i="1"/>
  <c r="M29" i="1"/>
  <c r="CZ28" i="1"/>
  <c r="CY28" i="1"/>
  <c r="CP28" i="1"/>
  <c r="CO28" i="1"/>
  <c r="CF28" i="1"/>
  <c r="CE28" i="1"/>
  <c r="BV28" i="1"/>
  <c r="BU28" i="1"/>
  <c r="BL28" i="1"/>
  <c r="BK28" i="1"/>
  <c r="BB28" i="1"/>
  <c r="BA28" i="1"/>
  <c r="AR28" i="1"/>
  <c r="AQ28" i="1"/>
  <c r="AH28" i="1"/>
  <c r="AG28" i="1"/>
  <c r="X28" i="1"/>
  <c r="W28" i="1"/>
  <c r="N28" i="1"/>
  <c r="M28" i="1"/>
  <c r="CZ27" i="1"/>
  <c r="CY27" i="1"/>
  <c r="CP27" i="1"/>
  <c r="CO27" i="1"/>
  <c r="CF27" i="1"/>
  <c r="CE27" i="1"/>
  <c r="BV27" i="1"/>
  <c r="BU27" i="1"/>
  <c r="BL27" i="1"/>
  <c r="BK27" i="1"/>
  <c r="BB27" i="1"/>
  <c r="BA27" i="1"/>
  <c r="AR27" i="1"/>
  <c r="AQ27" i="1"/>
  <c r="AH27" i="1"/>
  <c r="AG27" i="1"/>
  <c r="X27" i="1"/>
  <c r="W27" i="1"/>
  <c r="N27" i="1"/>
  <c r="M27" i="1"/>
  <c r="CZ26" i="1"/>
  <c r="CY26" i="1"/>
  <c r="CP26" i="1"/>
  <c r="CO26" i="1"/>
  <c r="CF26" i="1"/>
  <c r="CE26" i="1"/>
  <c r="BV26" i="1"/>
  <c r="BU26" i="1"/>
  <c r="BL26" i="1"/>
  <c r="BK26" i="1"/>
  <c r="BB26" i="1"/>
  <c r="BA26" i="1"/>
  <c r="AR26" i="1"/>
  <c r="AQ26" i="1"/>
  <c r="AH26" i="1"/>
  <c r="AG26" i="1"/>
  <c r="X26" i="1"/>
  <c r="W26" i="1"/>
  <c r="N26" i="1"/>
  <c r="M26" i="1"/>
  <c r="CZ25" i="1"/>
  <c r="CY25" i="1"/>
  <c r="CP25" i="1"/>
  <c r="CO25" i="1"/>
  <c r="CF25" i="1"/>
  <c r="CE25" i="1"/>
  <c r="BV25" i="1"/>
  <c r="BU25" i="1"/>
  <c r="BL25" i="1"/>
  <c r="BK25" i="1"/>
  <c r="BB25" i="1"/>
  <c r="BA25" i="1"/>
  <c r="AR25" i="1"/>
  <c r="AQ25" i="1"/>
  <c r="AH25" i="1"/>
  <c r="AG25" i="1"/>
  <c r="X25" i="1"/>
  <c r="W25" i="1"/>
  <c r="N25" i="1"/>
  <c r="M25" i="1"/>
  <c r="CZ24" i="1"/>
  <c r="CY24" i="1"/>
  <c r="CP24" i="1"/>
  <c r="CO24" i="1"/>
  <c r="CF24" i="1"/>
  <c r="CE24" i="1"/>
  <c r="BV24" i="1"/>
  <c r="BU24" i="1"/>
  <c r="BL24" i="1"/>
  <c r="BK24" i="1"/>
  <c r="BB24" i="1"/>
  <c r="BA24" i="1"/>
  <c r="AR24" i="1"/>
  <c r="AQ24" i="1"/>
  <c r="AH24" i="1"/>
  <c r="AG24" i="1"/>
  <c r="X24" i="1"/>
  <c r="W24" i="1"/>
  <c r="N24" i="1"/>
  <c r="M24" i="1"/>
  <c r="CZ23" i="1"/>
  <c r="CY23" i="1"/>
  <c r="CP23" i="1"/>
  <c r="CO23" i="1"/>
  <c r="CF23" i="1"/>
  <c r="CE23" i="1"/>
  <c r="BV23" i="1"/>
  <c r="BU23" i="1"/>
  <c r="BL23" i="1"/>
  <c r="BK23" i="1"/>
  <c r="BB23" i="1"/>
  <c r="BA23" i="1"/>
  <c r="AR23" i="1"/>
  <c r="AQ23" i="1"/>
  <c r="AH23" i="1"/>
  <c r="AG23" i="1"/>
  <c r="X23" i="1"/>
  <c r="W23" i="1"/>
  <c r="N23" i="1"/>
  <c r="M23" i="1"/>
  <c r="CZ22" i="1"/>
  <c r="CY22" i="1"/>
  <c r="CP22" i="1"/>
  <c r="CO22" i="1"/>
  <c r="CF22" i="1"/>
  <c r="CE22" i="1"/>
  <c r="BV22" i="1"/>
  <c r="BU22" i="1"/>
  <c r="BL22" i="1"/>
  <c r="BK22" i="1"/>
  <c r="BB22" i="1"/>
  <c r="BA22" i="1"/>
  <c r="AR22" i="1"/>
  <c r="AQ22" i="1"/>
  <c r="AH22" i="1"/>
  <c r="AG22" i="1"/>
  <c r="X22" i="1"/>
  <c r="W22" i="1"/>
  <c r="N22" i="1"/>
  <c r="M22" i="1"/>
  <c r="CZ21" i="1"/>
  <c r="CY21" i="1"/>
  <c r="CP21" i="1"/>
  <c r="CO21" i="1"/>
  <c r="CF21" i="1"/>
  <c r="CE21" i="1"/>
  <c r="BV21" i="1"/>
  <c r="BU21" i="1"/>
  <c r="BL21" i="1"/>
  <c r="BK21" i="1"/>
  <c r="BB21" i="1"/>
  <c r="BA21" i="1"/>
  <c r="AR21" i="1"/>
  <c r="AQ21" i="1"/>
  <c r="AH21" i="1"/>
  <c r="AG21" i="1"/>
  <c r="X21" i="1"/>
  <c r="W21" i="1"/>
  <c r="N21" i="1"/>
  <c r="M21" i="1"/>
  <c r="CZ20" i="1"/>
  <c r="CY20" i="1"/>
  <c r="CP20" i="1"/>
  <c r="CO20" i="1"/>
  <c r="CF20" i="1"/>
  <c r="CE20" i="1"/>
  <c r="BV20" i="1"/>
  <c r="BU20" i="1"/>
  <c r="BL20" i="1"/>
  <c r="BK20" i="1"/>
  <c r="BB20" i="1"/>
  <c r="BA20" i="1"/>
  <c r="AR20" i="1"/>
  <c r="AQ20" i="1"/>
  <c r="AH20" i="1"/>
  <c r="AG20" i="1"/>
  <c r="X20" i="1"/>
  <c r="W20" i="1"/>
  <c r="N20" i="1"/>
  <c r="M20" i="1"/>
  <c r="CZ19" i="1"/>
  <c r="CY19" i="1"/>
  <c r="CP19" i="1"/>
  <c r="CO19" i="1"/>
  <c r="CF19" i="1"/>
  <c r="CE19" i="1"/>
  <c r="BV19" i="1"/>
  <c r="BU19" i="1"/>
  <c r="BL19" i="1"/>
  <c r="BK19" i="1"/>
  <c r="BB19" i="1"/>
  <c r="BA19" i="1"/>
  <c r="AR19" i="1"/>
  <c r="AQ19" i="1"/>
  <c r="AH19" i="1"/>
  <c r="AG19" i="1"/>
  <c r="X19" i="1"/>
  <c r="W19" i="1"/>
  <c r="N19" i="1"/>
  <c r="M19" i="1"/>
  <c r="CZ18" i="1"/>
  <c r="CY18" i="1"/>
  <c r="CP18" i="1"/>
  <c r="CO18" i="1"/>
  <c r="CF18" i="1"/>
  <c r="CE18" i="1"/>
  <c r="BV18" i="1"/>
  <c r="BU18" i="1"/>
  <c r="BL18" i="1"/>
  <c r="BK18" i="1"/>
  <c r="BB18" i="1"/>
  <c r="BA18" i="1"/>
  <c r="AR18" i="1"/>
  <c r="AQ18" i="1"/>
  <c r="AH18" i="1"/>
  <c r="AG18" i="1"/>
  <c r="X18" i="1"/>
  <c r="W18" i="1"/>
  <c r="N18" i="1"/>
  <c r="M18" i="1"/>
  <c r="CZ17" i="1"/>
  <c r="CY17" i="1"/>
  <c r="CP17" i="1"/>
  <c r="CO17" i="1"/>
  <c r="CF17" i="1"/>
  <c r="CE17" i="1"/>
  <c r="BV17" i="1"/>
  <c r="BU17" i="1"/>
  <c r="BL17" i="1"/>
  <c r="BK17" i="1"/>
  <c r="BB17" i="1"/>
  <c r="BA17" i="1"/>
  <c r="AR17" i="1"/>
  <c r="AQ17" i="1"/>
  <c r="AH17" i="1"/>
  <c r="AG17" i="1"/>
  <c r="X17" i="1"/>
  <c r="W17" i="1"/>
  <c r="N17" i="1"/>
  <c r="M17" i="1"/>
  <c r="CZ16" i="1"/>
  <c r="CY16" i="1"/>
  <c r="CP16" i="1"/>
  <c r="CO16" i="1"/>
  <c r="CF16" i="1"/>
  <c r="CE16" i="1"/>
  <c r="BV16" i="1"/>
  <c r="BU16" i="1"/>
  <c r="BL16" i="1"/>
  <c r="BK16" i="1"/>
  <c r="BB16" i="1"/>
  <c r="BA16" i="1"/>
  <c r="AR16" i="1"/>
  <c r="AQ16" i="1"/>
  <c r="AH16" i="1"/>
  <c r="AG16" i="1"/>
  <c r="X16" i="1"/>
  <c r="W16" i="1"/>
  <c r="N16" i="1"/>
  <c r="M16" i="1"/>
  <c r="CZ15" i="1"/>
  <c r="CY15" i="1"/>
  <c r="CP15" i="1"/>
  <c r="CO15" i="1"/>
  <c r="CF15" i="1"/>
  <c r="CE15" i="1"/>
  <c r="BV15" i="1"/>
  <c r="BU15" i="1"/>
  <c r="BL15" i="1"/>
  <c r="BK15" i="1"/>
  <c r="BB15" i="1"/>
  <c r="BA15" i="1"/>
  <c r="AR15" i="1"/>
  <c r="AQ15" i="1"/>
  <c r="AH15" i="1"/>
  <c r="AG15" i="1"/>
  <c r="X15" i="1"/>
  <c r="W15" i="1"/>
  <c r="N15" i="1"/>
  <c r="M15" i="1"/>
  <c r="CZ14" i="1"/>
  <c r="CY14" i="1"/>
  <c r="CP14" i="1"/>
  <c r="CO14" i="1"/>
  <c r="CF14" i="1"/>
  <c r="CE14" i="1"/>
  <c r="BV14" i="1"/>
  <c r="BU14" i="1"/>
  <c r="BL14" i="1"/>
  <c r="BK14" i="1"/>
  <c r="BB14" i="1"/>
  <c r="BA14" i="1"/>
  <c r="AR14" i="1"/>
  <c r="AQ14" i="1"/>
  <c r="AH14" i="1"/>
  <c r="AG14" i="1"/>
  <c r="X14" i="1"/>
  <c r="W14" i="1"/>
  <c r="N14" i="1"/>
  <c r="M14" i="1"/>
  <c r="CZ13" i="1"/>
  <c r="CY13" i="1"/>
  <c r="CP13" i="1"/>
  <c r="CO13" i="1"/>
  <c r="CF13" i="1"/>
  <c r="CE13" i="1"/>
  <c r="BV13" i="1"/>
  <c r="BU13" i="1"/>
  <c r="BL13" i="1"/>
  <c r="BK13" i="1"/>
  <c r="BB13" i="1"/>
  <c r="BA13" i="1"/>
  <c r="AR13" i="1"/>
  <c r="AQ13" i="1"/>
  <c r="AH13" i="1"/>
  <c r="AG13" i="1"/>
  <c r="X13" i="1"/>
  <c r="W13" i="1"/>
  <c r="N13" i="1"/>
  <c r="M13" i="1"/>
  <c r="CZ12" i="1"/>
  <c r="CY12" i="1"/>
  <c r="CP12" i="1"/>
  <c r="CO12" i="1"/>
  <c r="CF12" i="1"/>
  <c r="CE12" i="1"/>
  <c r="BV12" i="1"/>
  <c r="BU12" i="1"/>
  <c r="BL12" i="1"/>
  <c r="BK12" i="1"/>
  <c r="BB12" i="1"/>
  <c r="BA12" i="1"/>
  <c r="AR12" i="1"/>
  <c r="AQ12" i="1"/>
  <c r="AH12" i="1"/>
  <c r="AG12" i="1"/>
  <c r="X12" i="1"/>
  <c r="W12" i="1"/>
  <c r="N12" i="1"/>
  <c r="M12" i="1"/>
  <c r="CZ11" i="1"/>
  <c r="CY11" i="1"/>
  <c r="CP11" i="1"/>
  <c r="CO11" i="1"/>
  <c r="CF11" i="1"/>
  <c r="CE11" i="1"/>
  <c r="BV11" i="1"/>
  <c r="BU11" i="1"/>
  <c r="BL11" i="1"/>
  <c r="BK11" i="1"/>
  <c r="BB11" i="1"/>
  <c r="BA11" i="1"/>
  <c r="AR11" i="1"/>
  <c r="AQ11" i="1"/>
  <c r="AH11" i="1"/>
  <c r="AG11" i="1"/>
  <c r="X11" i="1"/>
  <c r="W11" i="1"/>
  <c r="N11" i="1"/>
  <c r="M11" i="1"/>
  <c r="CZ10" i="1"/>
  <c r="CY10" i="1"/>
  <c r="CP10" i="1"/>
  <c r="CO10" i="1"/>
  <c r="CF10" i="1"/>
  <c r="CE10" i="1"/>
  <c r="BV10" i="1"/>
  <c r="BU10" i="1"/>
  <c r="BL10" i="1"/>
  <c r="BK10" i="1"/>
  <c r="BB10" i="1"/>
  <c r="BA10" i="1"/>
  <c r="AR10" i="1"/>
  <c r="AQ10" i="1"/>
  <c r="AH10" i="1"/>
  <c r="AG10" i="1"/>
  <c r="X10" i="1"/>
  <c r="W10" i="1"/>
  <c r="N10" i="1"/>
  <c r="M10" i="1"/>
  <c r="CZ9" i="1"/>
  <c r="CY9" i="1"/>
  <c r="CP9" i="1"/>
  <c r="CO9" i="1"/>
  <c r="CF9" i="1"/>
  <c r="CE9" i="1"/>
  <c r="BV9" i="1"/>
  <c r="BU9" i="1"/>
  <c r="BL9" i="1"/>
  <c r="BK9" i="1"/>
  <c r="BB9" i="1"/>
  <c r="BA9" i="1"/>
  <c r="AR9" i="1"/>
  <c r="AQ9" i="1"/>
  <c r="AH9" i="1"/>
  <c r="AG9" i="1"/>
  <c r="X9" i="1"/>
  <c r="W9" i="1"/>
  <c r="N9" i="1"/>
  <c r="M9" i="1"/>
  <c r="CZ8" i="1"/>
  <c r="CY8" i="1"/>
  <c r="CP8" i="1"/>
  <c r="CO8" i="1"/>
  <c r="CF8" i="1"/>
  <c r="CE8" i="1"/>
  <c r="BV8" i="1"/>
  <c r="BU8" i="1"/>
  <c r="BL8" i="1"/>
  <c r="BK8" i="1"/>
  <c r="BB8" i="1"/>
  <c r="BA8" i="1"/>
  <c r="AR8" i="1"/>
  <c r="AQ8" i="1"/>
  <c r="AH8" i="1"/>
  <c r="AG8" i="1"/>
  <c r="X8" i="1"/>
  <c r="W8" i="1"/>
  <c r="N8" i="1"/>
  <c r="M8" i="1"/>
  <c r="CZ7" i="1"/>
  <c r="CY7" i="1"/>
  <c r="CP7" i="1"/>
  <c r="CO7" i="1"/>
  <c r="CF7" i="1"/>
  <c r="CE7" i="1"/>
  <c r="BV7" i="1"/>
  <c r="BU7" i="1"/>
  <c r="BL7" i="1"/>
  <c r="BK7" i="1"/>
  <c r="BB7" i="1"/>
  <c r="BA7" i="1"/>
  <c r="AR7" i="1"/>
  <c r="AQ7" i="1"/>
  <c r="AH7" i="1"/>
  <c r="AG7" i="1"/>
  <c r="X7" i="1"/>
  <c r="W7" i="1"/>
  <c r="N7" i="1"/>
  <c r="M7" i="1"/>
  <c r="CZ6" i="1"/>
  <c r="CY6" i="1"/>
  <c r="CP6" i="1"/>
  <c r="CO6" i="1"/>
  <c r="CF6" i="1"/>
  <c r="CE6" i="1"/>
  <c r="BV6" i="1"/>
  <c r="BU6" i="1"/>
  <c r="BL6" i="1"/>
  <c r="BK6" i="1"/>
  <c r="BB6" i="1"/>
  <c r="BA6" i="1"/>
  <c r="AR6" i="1"/>
  <c r="AQ6" i="1"/>
  <c r="AH6" i="1"/>
  <c r="AG6" i="1"/>
  <c r="X6" i="1"/>
  <c r="W6" i="1"/>
  <c r="N6" i="1"/>
  <c r="M6" i="1"/>
  <c r="CZ5" i="1"/>
  <c r="CY5" i="1"/>
  <c r="CP5" i="1"/>
  <c r="CO5" i="1"/>
  <c r="CF5" i="1"/>
  <c r="CE5" i="1"/>
  <c r="BV5" i="1"/>
  <c r="BU5" i="1"/>
  <c r="BL5" i="1"/>
  <c r="BK5" i="1"/>
  <c r="BB5" i="1"/>
  <c r="BA5" i="1"/>
  <c r="AR5" i="1"/>
  <c r="AQ5" i="1"/>
  <c r="AH5" i="1"/>
  <c r="AG5" i="1"/>
  <c r="X5" i="1"/>
  <c r="W5" i="1"/>
  <c r="N5" i="1"/>
  <c r="M5" i="1"/>
  <c r="CZ4" i="1"/>
  <c r="CY4" i="1"/>
  <c r="CP4" i="1"/>
  <c r="CO4" i="1"/>
  <c r="CF4" i="1"/>
  <c r="CE4" i="1"/>
  <c r="BV4" i="1"/>
  <c r="BU4" i="1"/>
  <c r="BL4" i="1"/>
  <c r="BK4" i="1"/>
  <c r="BB4" i="1"/>
  <c r="BA4" i="1"/>
  <c r="AR4" i="1"/>
  <c r="AQ4" i="1"/>
  <c r="AH4" i="1"/>
  <c r="AG4" i="1"/>
  <c r="X4" i="1"/>
  <c r="W4" i="1"/>
  <c r="N4" i="1"/>
  <c r="M4" i="1"/>
  <c r="CZ3" i="1"/>
  <c r="DB3" i="1" s="1"/>
  <c r="CY3" i="1"/>
  <c r="DA3" i="1" s="1"/>
  <c r="CP3" i="1"/>
  <c r="CO3" i="1"/>
  <c r="CQ3" i="1" s="1"/>
  <c r="CF3" i="1"/>
  <c r="CE3" i="1"/>
  <c r="BV3" i="1"/>
  <c r="BU3" i="1"/>
  <c r="BL3" i="1"/>
  <c r="BK3" i="1"/>
  <c r="BB3" i="1"/>
  <c r="BA3" i="1"/>
  <c r="AR3" i="1"/>
  <c r="AQ3" i="1"/>
  <c r="AH3" i="1"/>
  <c r="AG3" i="1"/>
  <c r="X3" i="1"/>
  <c r="W3" i="1"/>
  <c r="N3" i="1"/>
  <c r="M3" i="1"/>
  <c r="DA4" i="1" l="1"/>
  <c r="DB4" i="1"/>
  <c r="DB5" i="1" s="1"/>
  <c r="DB6" i="1" s="1"/>
  <c r="DB7" i="1" s="1"/>
  <c r="DB8" i="1" s="1"/>
  <c r="DB9" i="1" s="1"/>
  <c r="DB10" i="1" s="1"/>
  <c r="DB11" i="1" s="1"/>
  <c r="DB12" i="1" s="1"/>
  <c r="DB13" i="1" s="1"/>
  <c r="DB14" i="1" s="1"/>
  <c r="DB15" i="1" s="1"/>
  <c r="DB16" i="1" s="1"/>
  <c r="DB17" i="1" s="1"/>
  <c r="DB18" i="1" s="1"/>
  <c r="DB19" i="1" s="1"/>
  <c r="DB20" i="1" s="1"/>
  <c r="DB21" i="1" s="1"/>
  <c r="DB22" i="1" s="1"/>
  <c r="DB23" i="1" s="1"/>
  <c r="DB24" i="1" s="1"/>
  <c r="DB25" i="1" s="1"/>
  <c r="DB26" i="1" s="1"/>
  <c r="DB27" i="1" s="1"/>
  <c r="DB28" i="1" s="1"/>
  <c r="DB29" i="1" s="1"/>
  <c r="DB30" i="1" s="1"/>
  <c r="DB31" i="1" s="1"/>
  <c r="DB32" i="1" s="1"/>
  <c r="DB33" i="1" s="1"/>
  <c r="DB34" i="1" s="1"/>
  <c r="DB35" i="1" s="1"/>
  <c r="DB36" i="1" s="1"/>
  <c r="DB37" i="1" s="1"/>
  <c r="DB38" i="1" s="1"/>
  <c r="DB39" i="1" s="1"/>
  <c r="DB40" i="1" s="1"/>
  <c r="DB41" i="1" s="1"/>
  <c r="DB42" i="1" s="1"/>
  <c r="DB43" i="1" s="1"/>
  <c r="DB44" i="1" s="1"/>
  <c r="DB45" i="1" s="1"/>
  <c r="DB46" i="1" s="1"/>
  <c r="CQ4" i="1"/>
  <c r="CR4" i="1"/>
  <c r="CR5" i="1" s="1"/>
  <c r="CR6" i="1" s="1"/>
  <c r="CR7" i="1" s="1"/>
  <c r="CR8" i="1" s="1"/>
  <c r="CR9" i="1" s="1"/>
  <c r="CR10" i="1" s="1"/>
  <c r="CR11" i="1" s="1"/>
  <c r="CR12" i="1" s="1"/>
  <c r="CR13" i="1" s="1"/>
  <c r="CR14" i="1" s="1"/>
  <c r="CR15" i="1" s="1"/>
  <c r="CR16" i="1" s="1"/>
  <c r="CR17" i="1" s="1"/>
  <c r="CR18" i="1" s="1"/>
  <c r="CR19" i="1" s="1"/>
  <c r="CR20" i="1" s="1"/>
  <c r="CR21" i="1" s="1"/>
  <c r="CR22" i="1" s="1"/>
  <c r="CR23" i="1" s="1"/>
  <c r="CR24" i="1" s="1"/>
  <c r="CR25" i="1" s="1"/>
  <c r="CR26" i="1" s="1"/>
  <c r="CR27" i="1" s="1"/>
  <c r="CR28" i="1" s="1"/>
  <c r="CR29" i="1" s="1"/>
  <c r="CR30" i="1" s="1"/>
  <c r="CR31" i="1" s="1"/>
  <c r="CR32" i="1" s="1"/>
  <c r="CR33" i="1" s="1"/>
  <c r="CR34" i="1" s="1"/>
  <c r="CR35" i="1" s="1"/>
  <c r="CR36" i="1" s="1"/>
  <c r="CR37" i="1" s="1"/>
  <c r="CR38" i="1" s="1"/>
  <c r="CR39" i="1" s="1"/>
  <c r="CR40" i="1" s="1"/>
  <c r="CR41" i="1" s="1"/>
  <c r="CR42" i="1" s="1"/>
  <c r="CR43" i="1" s="1"/>
  <c r="CR44" i="1" s="1"/>
  <c r="CR45" i="1" s="1"/>
  <c r="CR46" i="1" s="1"/>
  <c r="CT3" i="1"/>
  <c r="CR3" i="1"/>
  <c r="CG3" i="1"/>
  <c r="CJ3" i="1" s="1"/>
  <c r="BX3" i="1"/>
  <c r="BX4" i="1" s="1"/>
  <c r="BX5" i="1" s="1"/>
  <c r="BX6" i="1" s="1"/>
  <c r="BX7" i="1" s="1"/>
  <c r="BX8" i="1" s="1"/>
  <c r="BX9" i="1" s="1"/>
  <c r="BX10" i="1" s="1"/>
  <c r="BX11" i="1" s="1"/>
  <c r="BX12" i="1" s="1"/>
  <c r="BX13" i="1" s="1"/>
  <c r="BX14" i="1" s="1"/>
  <c r="BX15" i="1" s="1"/>
  <c r="BX16" i="1" s="1"/>
  <c r="BX17" i="1" s="1"/>
  <c r="BX18" i="1" s="1"/>
  <c r="BX19" i="1" s="1"/>
  <c r="BX20" i="1" s="1"/>
  <c r="BX21" i="1" s="1"/>
  <c r="BX22" i="1" s="1"/>
  <c r="BX23" i="1" s="1"/>
  <c r="BX24" i="1" s="1"/>
  <c r="BX25" i="1" s="1"/>
  <c r="BX26" i="1" s="1"/>
  <c r="BX27" i="1" s="1"/>
  <c r="BX28" i="1" s="1"/>
  <c r="BX29" i="1" s="1"/>
  <c r="BX30" i="1" s="1"/>
  <c r="BX31" i="1" s="1"/>
  <c r="BX32" i="1" s="1"/>
  <c r="BX33" i="1" s="1"/>
  <c r="BX34" i="1" s="1"/>
  <c r="BX35" i="1" s="1"/>
  <c r="BX36" i="1" s="1"/>
  <c r="BX37" i="1" s="1"/>
  <c r="BX38" i="1" s="1"/>
  <c r="BX39" i="1" s="1"/>
  <c r="BX40" i="1" s="1"/>
  <c r="BX41" i="1" s="1"/>
  <c r="BX42" i="1" s="1"/>
  <c r="BX43" i="1" s="1"/>
  <c r="BX44" i="1" s="1"/>
  <c r="BX45" i="1" s="1"/>
  <c r="BX46" i="1" s="1"/>
  <c r="BX47" i="1" s="1"/>
  <c r="BM3" i="1"/>
  <c r="BN3" i="1"/>
  <c r="BW3" i="1"/>
  <c r="AS3" i="1"/>
  <c r="AS4" i="1" s="1"/>
  <c r="AS5" i="1" s="1"/>
  <c r="AS6" i="1" s="1"/>
  <c r="AS7" i="1" s="1"/>
  <c r="AS8" i="1" s="1"/>
  <c r="Y3" i="1"/>
  <c r="Y4" i="1" s="1"/>
  <c r="Y5" i="1" s="1"/>
  <c r="Y6" i="1" s="1"/>
  <c r="Y7" i="1" s="1"/>
  <c r="AT3" i="1"/>
  <c r="AT4" i="1" s="1"/>
  <c r="AT5" i="1" s="1"/>
  <c r="AT6" i="1" s="1"/>
  <c r="AT7" i="1" s="1"/>
  <c r="AT8" i="1" s="1"/>
  <c r="AT9" i="1" s="1"/>
  <c r="AT10" i="1" s="1"/>
  <c r="AT11" i="1" s="1"/>
  <c r="AT12" i="1" s="1"/>
  <c r="AT13" i="1" s="1"/>
  <c r="AT14" i="1" s="1"/>
  <c r="AT15" i="1" s="1"/>
  <c r="AT16" i="1" s="1"/>
  <c r="AT17" i="1" s="1"/>
  <c r="AT18" i="1" s="1"/>
  <c r="AT19" i="1" s="1"/>
  <c r="AT20" i="1" s="1"/>
  <c r="AT21" i="1" s="1"/>
  <c r="AT22" i="1" s="1"/>
  <c r="AT23" i="1" s="1"/>
  <c r="AT24" i="1" s="1"/>
  <c r="AT25" i="1" s="1"/>
  <c r="AT26" i="1" s="1"/>
  <c r="AT27" i="1" s="1"/>
  <c r="AT28" i="1" s="1"/>
  <c r="AT29" i="1" s="1"/>
  <c r="AT30" i="1" s="1"/>
  <c r="AT31" i="1" s="1"/>
  <c r="AT32" i="1" s="1"/>
  <c r="AT33" i="1" s="1"/>
  <c r="AT34" i="1" s="1"/>
  <c r="AT35" i="1" s="1"/>
  <c r="AT36" i="1" s="1"/>
  <c r="AT37" i="1" s="1"/>
  <c r="AT38" i="1" s="1"/>
  <c r="AT39" i="1" s="1"/>
  <c r="AT40" i="1" s="1"/>
  <c r="AT41" i="1" s="1"/>
  <c r="AT42" i="1" s="1"/>
  <c r="AT43" i="1" s="1"/>
  <c r="AT44" i="1" s="1"/>
  <c r="AT45" i="1" s="1"/>
  <c r="AT46" i="1" s="1"/>
  <c r="AT47" i="1" s="1"/>
  <c r="AT48" i="1" s="1"/>
  <c r="AI3" i="1"/>
  <c r="AI4" i="1" s="1"/>
  <c r="AI5" i="1" s="1"/>
  <c r="BD3" i="1"/>
  <c r="BD4" i="1" s="1"/>
  <c r="BD5" i="1" s="1"/>
  <c r="BD6" i="1" s="1"/>
  <c r="BD7" i="1" s="1"/>
  <c r="BD8" i="1" s="1"/>
  <c r="BD9" i="1" s="1"/>
  <c r="BD10" i="1" s="1"/>
  <c r="BD11" i="1" s="1"/>
  <c r="BD12" i="1" s="1"/>
  <c r="BD13" i="1" s="1"/>
  <c r="BD14" i="1" s="1"/>
  <c r="BD15" i="1" s="1"/>
  <c r="BD16" i="1" s="1"/>
  <c r="BD17" i="1" s="1"/>
  <c r="BD18" i="1" s="1"/>
  <c r="BD19" i="1" s="1"/>
  <c r="BD20" i="1" s="1"/>
  <c r="BD21" i="1" s="1"/>
  <c r="BD22" i="1" s="1"/>
  <c r="BD23" i="1" s="1"/>
  <c r="BD24" i="1" s="1"/>
  <c r="BD25" i="1" s="1"/>
  <c r="BD26" i="1" s="1"/>
  <c r="BD27" i="1" s="1"/>
  <c r="BD28" i="1" s="1"/>
  <c r="BD29" i="1" s="1"/>
  <c r="BD30" i="1" s="1"/>
  <c r="BD31" i="1" s="1"/>
  <c r="BD32" i="1" s="1"/>
  <c r="BD33" i="1" s="1"/>
  <c r="BD34" i="1" s="1"/>
  <c r="BD35" i="1" s="1"/>
  <c r="BD36" i="1" s="1"/>
  <c r="BD37" i="1" s="1"/>
  <c r="BD38" i="1" s="1"/>
  <c r="BD39" i="1" s="1"/>
  <c r="BD40" i="1" s="1"/>
  <c r="BD41" i="1" s="1"/>
  <c r="BD42" i="1" s="1"/>
  <c r="BD43" i="1" s="1"/>
  <c r="BD44" i="1" s="1"/>
  <c r="BD45" i="1" s="1"/>
  <c r="BD46" i="1" s="1"/>
  <c r="BD47" i="1" s="1"/>
  <c r="BD48" i="1" s="1"/>
  <c r="AJ3" i="1"/>
  <c r="P3" i="1"/>
  <c r="P4" i="1" s="1"/>
  <c r="P5" i="1" s="1"/>
  <c r="P6" i="1" s="1"/>
  <c r="P7" i="1" s="1"/>
  <c r="P8" i="1" s="1"/>
  <c r="P9" i="1" s="1"/>
  <c r="P10" i="1" s="1"/>
  <c r="P11" i="1" s="1"/>
  <c r="P12" i="1" s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Z3" i="1"/>
  <c r="Z4" i="1" s="1"/>
  <c r="Z5" i="1" s="1"/>
  <c r="Z6" i="1" s="1"/>
  <c r="Z7" i="1" s="1"/>
  <c r="Z8" i="1" s="1"/>
  <c r="Z9" i="1" s="1"/>
  <c r="Z10" i="1" s="1"/>
  <c r="Z11" i="1" s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O3" i="1"/>
  <c r="CH3" i="1"/>
  <c r="CH4" i="1" s="1"/>
  <c r="CH5" i="1" s="1"/>
  <c r="CH6" i="1" s="1"/>
  <c r="CH7" i="1" s="1"/>
  <c r="CH8" i="1" s="1"/>
  <c r="CH9" i="1" s="1"/>
  <c r="CH10" i="1" s="1"/>
  <c r="CH11" i="1" s="1"/>
  <c r="CH12" i="1" s="1"/>
  <c r="CH13" i="1" s="1"/>
  <c r="CH14" i="1" s="1"/>
  <c r="CH15" i="1" s="1"/>
  <c r="CH16" i="1" s="1"/>
  <c r="CH17" i="1" s="1"/>
  <c r="CH18" i="1" s="1"/>
  <c r="CH19" i="1" s="1"/>
  <c r="CH20" i="1" s="1"/>
  <c r="CH21" i="1" s="1"/>
  <c r="CH22" i="1" s="1"/>
  <c r="CH23" i="1" s="1"/>
  <c r="CH24" i="1" s="1"/>
  <c r="CH25" i="1" s="1"/>
  <c r="CH26" i="1" s="1"/>
  <c r="CH27" i="1" s="1"/>
  <c r="CH28" i="1" s="1"/>
  <c r="BN4" i="1"/>
  <c r="BN5" i="1" s="1"/>
  <c r="BN6" i="1" s="1"/>
  <c r="BN7" i="1" s="1"/>
  <c r="BN8" i="1" s="1"/>
  <c r="BN9" i="1" s="1"/>
  <c r="BN10" i="1" s="1"/>
  <c r="BN11" i="1" s="1"/>
  <c r="BN12" i="1" s="1"/>
  <c r="BN13" i="1" s="1"/>
  <c r="BN14" i="1" s="1"/>
  <c r="BN15" i="1" s="1"/>
  <c r="BN16" i="1" s="1"/>
  <c r="BN17" i="1" s="1"/>
  <c r="BN18" i="1" s="1"/>
  <c r="BN19" i="1" s="1"/>
  <c r="BN20" i="1" s="1"/>
  <c r="BN21" i="1" s="1"/>
  <c r="BN22" i="1" s="1"/>
  <c r="BN23" i="1" s="1"/>
  <c r="BN24" i="1" s="1"/>
  <c r="BN25" i="1" s="1"/>
  <c r="BN26" i="1" s="1"/>
  <c r="BN27" i="1" s="1"/>
  <c r="BN28" i="1" s="1"/>
  <c r="BN29" i="1" s="1"/>
  <c r="BN30" i="1" s="1"/>
  <c r="BN31" i="1" s="1"/>
  <c r="BN32" i="1" s="1"/>
  <c r="BN33" i="1" s="1"/>
  <c r="BN34" i="1" s="1"/>
  <c r="BN35" i="1" s="1"/>
  <c r="BN36" i="1" s="1"/>
  <c r="BN37" i="1" s="1"/>
  <c r="BN38" i="1" s="1"/>
  <c r="BN39" i="1" s="1"/>
  <c r="BN40" i="1" s="1"/>
  <c r="BN41" i="1" s="1"/>
  <c r="BN42" i="1" s="1"/>
  <c r="BN43" i="1" s="1"/>
  <c r="BN44" i="1" s="1"/>
  <c r="BN45" i="1" s="1"/>
  <c r="BN46" i="1" s="1"/>
  <c r="DA5" i="1"/>
  <c r="DD3" i="1"/>
  <c r="DC3" i="1"/>
  <c r="BC3" i="1"/>
  <c r="BC4" i="1" s="1"/>
  <c r="BC5" i="1" s="1"/>
  <c r="CS3" i="1"/>
  <c r="CQ5" i="1"/>
  <c r="CQ6" i="1" s="1"/>
  <c r="CQ7" i="1" s="1"/>
  <c r="CQ8" i="1" s="1"/>
  <c r="BM4" i="1"/>
  <c r="BM5" i="1" s="1"/>
  <c r="BM6" i="1" s="1"/>
  <c r="DA6" i="1"/>
  <c r="DA7" i="1" s="1"/>
  <c r="CH29" i="1"/>
  <c r="CH30" i="1" s="1"/>
  <c r="CH31" i="1" s="1"/>
  <c r="CH32" i="1" s="1"/>
  <c r="CH33" i="1" s="1"/>
  <c r="CH34" i="1" s="1"/>
  <c r="CH35" i="1" s="1"/>
  <c r="CH36" i="1" s="1"/>
  <c r="CH37" i="1" s="1"/>
  <c r="CH38" i="1" s="1"/>
  <c r="CH39" i="1" s="1"/>
  <c r="CH40" i="1" s="1"/>
  <c r="CH41" i="1" s="1"/>
  <c r="CH42" i="1" s="1"/>
  <c r="CH43" i="1" s="1"/>
  <c r="CH44" i="1" s="1"/>
  <c r="CH45" i="1" s="1"/>
  <c r="CH46" i="1" s="1"/>
  <c r="AM643" i="5"/>
  <c r="AM642" i="5"/>
  <c r="AL643" i="5"/>
  <c r="AL642" i="5"/>
  <c r="BU643" i="5"/>
  <c r="BU642" i="5"/>
  <c r="BT643" i="5"/>
  <c r="BT642" i="5"/>
  <c r="DI3" i="1"/>
  <c r="DJ3" i="1"/>
  <c r="DS3" i="1"/>
  <c r="DT3" i="1"/>
  <c r="EC3" i="1"/>
  <c r="ED3" i="1"/>
  <c r="EM3" i="1"/>
  <c r="EN3" i="1"/>
  <c r="EW3" i="1"/>
  <c r="EX3" i="1"/>
  <c r="FG3" i="1"/>
  <c r="FH3" i="1"/>
  <c r="FQ3" i="1"/>
  <c r="FR3" i="1"/>
  <c r="GA3" i="1"/>
  <c r="GB3" i="1"/>
  <c r="GK3" i="1"/>
  <c r="GL3" i="1"/>
  <c r="GU3" i="1"/>
  <c r="GV3" i="1"/>
  <c r="HE3" i="1"/>
  <c r="HF3" i="1"/>
  <c r="HO3" i="1"/>
  <c r="HP3" i="1"/>
  <c r="HY3" i="1"/>
  <c r="HZ3" i="1"/>
  <c r="II3" i="1"/>
  <c r="IJ3" i="1"/>
  <c r="IS3" i="1"/>
  <c r="IT3" i="1"/>
  <c r="DI4" i="1"/>
  <c r="DJ4" i="1"/>
  <c r="DS4" i="1"/>
  <c r="DT4" i="1"/>
  <c r="EC4" i="1"/>
  <c r="ED4" i="1"/>
  <c r="EM4" i="1"/>
  <c r="EN4" i="1"/>
  <c r="EW4" i="1"/>
  <c r="EX4" i="1"/>
  <c r="FG4" i="1"/>
  <c r="FH4" i="1"/>
  <c r="FQ4" i="1"/>
  <c r="FR4" i="1"/>
  <c r="GA4" i="1"/>
  <c r="GB4" i="1"/>
  <c r="GK4" i="1"/>
  <c r="GL4" i="1"/>
  <c r="GU4" i="1"/>
  <c r="GV4" i="1"/>
  <c r="HE4" i="1"/>
  <c r="HF4" i="1"/>
  <c r="HO4" i="1"/>
  <c r="HP4" i="1"/>
  <c r="HY4" i="1"/>
  <c r="HZ4" i="1"/>
  <c r="II4" i="1"/>
  <c r="IJ4" i="1"/>
  <c r="IS4" i="1"/>
  <c r="IT4" i="1"/>
  <c r="DI5" i="1"/>
  <c r="DJ5" i="1"/>
  <c r="DS5" i="1"/>
  <c r="DT5" i="1"/>
  <c r="EC5" i="1"/>
  <c r="ED5" i="1"/>
  <c r="EM5" i="1"/>
  <c r="EN5" i="1"/>
  <c r="EW5" i="1"/>
  <c r="EX5" i="1"/>
  <c r="FG5" i="1"/>
  <c r="FH5" i="1"/>
  <c r="FQ5" i="1"/>
  <c r="FR5" i="1"/>
  <c r="GA5" i="1"/>
  <c r="GB5" i="1"/>
  <c r="GK5" i="1"/>
  <c r="GL5" i="1"/>
  <c r="GU5" i="1"/>
  <c r="GV5" i="1"/>
  <c r="HE5" i="1"/>
  <c r="HF5" i="1"/>
  <c r="HO5" i="1"/>
  <c r="HP5" i="1"/>
  <c r="HY5" i="1"/>
  <c r="HZ5" i="1"/>
  <c r="II5" i="1"/>
  <c r="IJ5" i="1"/>
  <c r="IS5" i="1"/>
  <c r="IT5" i="1"/>
  <c r="DI6" i="1"/>
  <c r="DJ6" i="1"/>
  <c r="DS6" i="1"/>
  <c r="DT6" i="1"/>
  <c r="EC6" i="1"/>
  <c r="ED6" i="1"/>
  <c r="EM6" i="1"/>
  <c r="EN6" i="1"/>
  <c r="EW6" i="1"/>
  <c r="EX6" i="1"/>
  <c r="FG6" i="1"/>
  <c r="FH6" i="1"/>
  <c r="FQ6" i="1"/>
  <c r="FR6" i="1"/>
  <c r="GA6" i="1"/>
  <c r="GB6" i="1"/>
  <c r="GK6" i="1"/>
  <c r="GL6" i="1"/>
  <c r="GU6" i="1"/>
  <c r="GV6" i="1"/>
  <c r="HE6" i="1"/>
  <c r="HF6" i="1"/>
  <c r="HO6" i="1"/>
  <c r="HP6" i="1"/>
  <c r="HY6" i="1"/>
  <c r="HZ6" i="1"/>
  <c r="II6" i="1"/>
  <c r="IJ6" i="1"/>
  <c r="IS6" i="1"/>
  <c r="IT6" i="1"/>
  <c r="DI7" i="1"/>
  <c r="DJ7" i="1"/>
  <c r="DS7" i="1"/>
  <c r="DT7" i="1"/>
  <c r="EC7" i="1"/>
  <c r="ED7" i="1"/>
  <c r="EM7" i="1"/>
  <c r="EN7" i="1"/>
  <c r="EW7" i="1"/>
  <c r="EX7" i="1"/>
  <c r="FG7" i="1"/>
  <c r="FH7" i="1"/>
  <c r="FQ7" i="1"/>
  <c r="FR7" i="1"/>
  <c r="GA7" i="1"/>
  <c r="GB7" i="1"/>
  <c r="GK7" i="1"/>
  <c r="GL7" i="1"/>
  <c r="GU7" i="1"/>
  <c r="GV7" i="1"/>
  <c r="HE7" i="1"/>
  <c r="HF7" i="1"/>
  <c r="HO7" i="1"/>
  <c r="HP7" i="1"/>
  <c r="HY7" i="1"/>
  <c r="HZ7" i="1"/>
  <c r="II7" i="1"/>
  <c r="IJ7" i="1"/>
  <c r="IS7" i="1"/>
  <c r="IT7" i="1"/>
  <c r="DI8" i="1"/>
  <c r="DJ8" i="1"/>
  <c r="DS8" i="1"/>
  <c r="DT8" i="1"/>
  <c r="EC8" i="1"/>
  <c r="ED8" i="1"/>
  <c r="EM8" i="1"/>
  <c r="EN8" i="1"/>
  <c r="EW8" i="1"/>
  <c r="EX8" i="1"/>
  <c r="FG8" i="1"/>
  <c r="FH8" i="1"/>
  <c r="FQ8" i="1"/>
  <c r="FR8" i="1"/>
  <c r="GA8" i="1"/>
  <c r="GB8" i="1"/>
  <c r="GK8" i="1"/>
  <c r="GL8" i="1"/>
  <c r="GU8" i="1"/>
  <c r="GV8" i="1"/>
  <c r="HE8" i="1"/>
  <c r="HF8" i="1"/>
  <c r="HO8" i="1"/>
  <c r="HP8" i="1"/>
  <c r="HY8" i="1"/>
  <c r="HZ8" i="1"/>
  <c r="II8" i="1"/>
  <c r="IJ8" i="1"/>
  <c r="IS8" i="1"/>
  <c r="IT8" i="1"/>
  <c r="DI9" i="1"/>
  <c r="DJ9" i="1"/>
  <c r="DS9" i="1"/>
  <c r="DT9" i="1"/>
  <c r="EC9" i="1"/>
  <c r="ED9" i="1"/>
  <c r="EM9" i="1"/>
  <c r="EN9" i="1"/>
  <c r="EW9" i="1"/>
  <c r="EX9" i="1"/>
  <c r="FG9" i="1"/>
  <c r="FH9" i="1"/>
  <c r="FQ9" i="1"/>
  <c r="FR9" i="1"/>
  <c r="GA9" i="1"/>
  <c r="GB9" i="1"/>
  <c r="GK9" i="1"/>
  <c r="GL9" i="1"/>
  <c r="GU9" i="1"/>
  <c r="GV9" i="1"/>
  <c r="HE9" i="1"/>
  <c r="HF9" i="1"/>
  <c r="HO9" i="1"/>
  <c r="HP9" i="1"/>
  <c r="HY9" i="1"/>
  <c r="HZ9" i="1"/>
  <c r="II9" i="1"/>
  <c r="IJ9" i="1"/>
  <c r="IS9" i="1"/>
  <c r="IT9" i="1"/>
  <c r="DI10" i="1"/>
  <c r="DJ10" i="1"/>
  <c r="DS10" i="1"/>
  <c r="DT10" i="1"/>
  <c r="EC10" i="1"/>
  <c r="ED10" i="1"/>
  <c r="EM10" i="1"/>
  <c r="EN10" i="1"/>
  <c r="EW10" i="1"/>
  <c r="EX10" i="1"/>
  <c r="FG10" i="1"/>
  <c r="FH10" i="1"/>
  <c r="FQ10" i="1"/>
  <c r="FR10" i="1"/>
  <c r="GA10" i="1"/>
  <c r="GB10" i="1"/>
  <c r="GK10" i="1"/>
  <c r="GL10" i="1"/>
  <c r="GU10" i="1"/>
  <c r="GV10" i="1"/>
  <c r="HE10" i="1"/>
  <c r="HF10" i="1"/>
  <c r="HO10" i="1"/>
  <c r="HP10" i="1"/>
  <c r="HY10" i="1"/>
  <c r="HZ10" i="1"/>
  <c r="II10" i="1"/>
  <c r="IJ10" i="1"/>
  <c r="IS10" i="1"/>
  <c r="IT10" i="1"/>
  <c r="DI11" i="1"/>
  <c r="DJ11" i="1"/>
  <c r="DS11" i="1"/>
  <c r="DT11" i="1"/>
  <c r="EC11" i="1"/>
  <c r="ED11" i="1"/>
  <c r="EM11" i="1"/>
  <c r="EN11" i="1"/>
  <c r="EW11" i="1"/>
  <c r="EX11" i="1"/>
  <c r="FG11" i="1"/>
  <c r="FH11" i="1"/>
  <c r="FQ11" i="1"/>
  <c r="FR11" i="1"/>
  <c r="GA11" i="1"/>
  <c r="GB11" i="1"/>
  <c r="GK11" i="1"/>
  <c r="GL11" i="1"/>
  <c r="GU11" i="1"/>
  <c r="GV11" i="1"/>
  <c r="HE11" i="1"/>
  <c r="HF11" i="1"/>
  <c r="HO11" i="1"/>
  <c r="HP11" i="1"/>
  <c r="HY11" i="1"/>
  <c r="HZ11" i="1"/>
  <c r="II11" i="1"/>
  <c r="IJ11" i="1"/>
  <c r="IS11" i="1"/>
  <c r="IT11" i="1"/>
  <c r="DI12" i="1"/>
  <c r="DJ12" i="1"/>
  <c r="DS12" i="1"/>
  <c r="DT12" i="1"/>
  <c r="EC12" i="1"/>
  <c r="ED12" i="1"/>
  <c r="EM12" i="1"/>
  <c r="EN12" i="1"/>
  <c r="EW12" i="1"/>
  <c r="EX12" i="1"/>
  <c r="FG12" i="1"/>
  <c r="FH12" i="1"/>
  <c r="FQ12" i="1"/>
  <c r="FR12" i="1"/>
  <c r="GA12" i="1"/>
  <c r="GB12" i="1"/>
  <c r="GK12" i="1"/>
  <c r="GL12" i="1"/>
  <c r="GU12" i="1"/>
  <c r="GV12" i="1"/>
  <c r="HE12" i="1"/>
  <c r="HF12" i="1"/>
  <c r="HO12" i="1"/>
  <c r="HP12" i="1"/>
  <c r="HY12" i="1"/>
  <c r="HZ12" i="1"/>
  <c r="II12" i="1"/>
  <c r="IJ12" i="1"/>
  <c r="IS12" i="1"/>
  <c r="IT12" i="1"/>
  <c r="DI13" i="1"/>
  <c r="DJ13" i="1"/>
  <c r="DS13" i="1"/>
  <c r="DT13" i="1"/>
  <c r="EC13" i="1"/>
  <c r="ED13" i="1"/>
  <c r="EM13" i="1"/>
  <c r="EN13" i="1"/>
  <c r="EW13" i="1"/>
  <c r="EX13" i="1"/>
  <c r="FG13" i="1"/>
  <c r="FH13" i="1"/>
  <c r="FQ13" i="1"/>
  <c r="FR13" i="1"/>
  <c r="GA13" i="1"/>
  <c r="GB13" i="1"/>
  <c r="GK13" i="1"/>
  <c r="GL13" i="1"/>
  <c r="GU13" i="1"/>
  <c r="GV13" i="1"/>
  <c r="HE13" i="1"/>
  <c r="HF13" i="1"/>
  <c r="HO13" i="1"/>
  <c r="HP13" i="1"/>
  <c r="HY13" i="1"/>
  <c r="HZ13" i="1"/>
  <c r="II13" i="1"/>
  <c r="IJ13" i="1"/>
  <c r="IS13" i="1"/>
  <c r="IT13" i="1"/>
  <c r="DI14" i="1"/>
  <c r="DJ14" i="1"/>
  <c r="DS14" i="1"/>
  <c r="DT14" i="1"/>
  <c r="EC14" i="1"/>
  <c r="ED14" i="1"/>
  <c r="EM14" i="1"/>
  <c r="EN14" i="1"/>
  <c r="EW14" i="1"/>
  <c r="EX14" i="1"/>
  <c r="FG14" i="1"/>
  <c r="FH14" i="1"/>
  <c r="FQ14" i="1"/>
  <c r="FR14" i="1"/>
  <c r="GA14" i="1"/>
  <c r="GB14" i="1"/>
  <c r="GK14" i="1"/>
  <c r="GL14" i="1"/>
  <c r="GU14" i="1"/>
  <c r="GV14" i="1"/>
  <c r="HE14" i="1"/>
  <c r="HF14" i="1"/>
  <c r="HO14" i="1"/>
  <c r="HP14" i="1"/>
  <c r="HY14" i="1"/>
  <c r="HZ14" i="1"/>
  <c r="II14" i="1"/>
  <c r="IJ14" i="1"/>
  <c r="IS14" i="1"/>
  <c r="IT14" i="1"/>
  <c r="DI15" i="1"/>
  <c r="DJ15" i="1"/>
  <c r="DS15" i="1"/>
  <c r="DT15" i="1"/>
  <c r="EC15" i="1"/>
  <c r="ED15" i="1"/>
  <c r="EM15" i="1"/>
  <c r="EN15" i="1"/>
  <c r="EW15" i="1"/>
  <c r="EX15" i="1"/>
  <c r="FG15" i="1"/>
  <c r="FH15" i="1"/>
  <c r="FQ15" i="1"/>
  <c r="FR15" i="1"/>
  <c r="GA15" i="1"/>
  <c r="GB15" i="1"/>
  <c r="GK15" i="1"/>
  <c r="GL15" i="1"/>
  <c r="GU15" i="1"/>
  <c r="GV15" i="1"/>
  <c r="HE15" i="1"/>
  <c r="HF15" i="1"/>
  <c r="HO15" i="1"/>
  <c r="HP15" i="1"/>
  <c r="HY15" i="1"/>
  <c r="HZ15" i="1"/>
  <c r="II15" i="1"/>
  <c r="IJ15" i="1"/>
  <c r="IS15" i="1"/>
  <c r="IT15" i="1"/>
  <c r="DI16" i="1"/>
  <c r="DJ16" i="1"/>
  <c r="DS16" i="1"/>
  <c r="DT16" i="1"/>
  <c r="EC16" i="1"/>
  <c r="ED16" i="1"/>
  <c r="EM16" i="1"/>
  <c r="EN16" i="1"/>
  <c r="EW16" i="1"/>
  <c r="EX16" i="1"/>
  <c r="FG16" i="1"/>
  <c r="FH16" i="1"/>
  <c r="FQ16" i="1"/>
  <c r="FR16" i="1"/>
  <c r="GA16" i="1"/>
  <c r="GB16" i="1"/>
  <c r="GK16" i="1"/>
  <c r="GL16" i="1"/>
  <c r="GU16" i="1"/>
  <c r="GV16" i="1"/>
  <c r="HE16" i="1"/>
  <c r="HF16" i="1"/>
  <c r="HO16" i="1"/>
  <c r="HP16" i="1"/>
  <c r="HY16" i="1"/>
  <c r="HZ16" i="1"/>
  <c r="II16" i="1"/>
  <c r="IJ16" i="1"/>
  <c r="IS16" i="1"/>
  <c r="IT16" i="1"/>
  <c r="DI17" i="1"/>
  <c r="DJ17" i="1"/>
  <c r="DS17" i="1"/>
  <c r="DT17" i="1"/>
  <c r="EC17" i="1"/>
  <c r="ED17" i="1"/>
  <c r="EM17" i="1"/>
  <c r="EN17" i="1"/>
  <c r="EW17" i="1"/>
  <c r="EX17" i="1"/>
  <c r="FG17" i="1"/>
  <c r="FH17" i="1"/>
  <c r="FQ17" i="1"/>
  <c r="FR17" i="1"/>
  <c r="GA17" i="1"/>
  <c r="GB17" i="1"/>
  <c r="GK17" i="1"/>
  <c r="GL17" i="1"/>
  <c r="GU17" i="1"/>
  <c r="GV17" i="1"/>
  <c r="HE17" i="1"/>
  <c r="HF17" i="1"/>
  <c r="HO17" i="1"/>
  <c r="HP17" i="1"/>
  <c r="HY17" i="1"/>
  <c r="HZ17" i="1"/>
  <c r="II17" i="1"/>
  <c r="IJ17" i="1"/>
  <c r="IS17" i="1"/>
  <c r="IT17" i="1"/>
  <c r="DI18" i="1"/>
  <c r="DJ18" i="1"/>
  <c r="DS18" i="1"/>
  <c r="DT18" i="1"/>
  <c r="EC18" i="1"/>
  <c r="ED18" i="1"/>
  <c r="EM18" i="1"/>
  <c r="EN18" i="1"/>
  <c r="EW18" i="1"/>
  <c r="EX18" i="1"/>
  <c r="FG18" i="1"/>
  <c r="FH18" i="1"/>
  <c r="FQ18" i="1"/>
  <c r="FR18" i="1"/>
  <c r="GA18" i="1"/>
  <c r="GB18" i="1"/>
  <c r="GK18" i="1"/>
  <c r="GL18" i="1"/>
  <c r="GU18" i="1"/>
  <c r="GV18" i="1"/>
  <c r="HE18" i="1"/>
  <c r="HF18" i="1"/>
  <c r="HO18" i="1"/>
  <c r="HP18" i="1"/>
  <c r="HY18" i="1"/>
  <c r="HZ18" i="1"/>
  <c r="II18" i="1"/>
  <c r="IJ18" i="1"/>
  <c r="IS18" i="1"/>
  <c r="IT18" i="1"/>
  <c r="DI19" i="1"/>
  <c r="DJ19" i="1"/>
  <c r="DS19" i="1"/>
  <c r="DT19" i="1"/>
  <c r="EC19" i="1"/>
  <c r="ED19" i="1"/>
  <c r="EM19" i="1"/>
  <c r="EN19" i="1"/>
  <c r="EW19" i="1"/>
  <c r="EX19" i="1"/>
  <c r="FG19" i="1"/>
  <c r="FH19" i="1"/>
  <c r="FQ19" i="1"/>
  <c r="FR19" i="1"/>
  <c r="GA19" i="1"/>
  <c r="GB19" i="1"/>
  <c r="GK19" i="1"/>
  <c r="GL19" i="1"/>
  <c r="GU19" i="1"/>
  <c r="GV19" i="1"/>
  <c r="HE19" i="1"/>
  <c r="HF19" i="1"/>
  <c r="HO19" i="1"/>
  <c r="HP19" i="1"/>
  <c r="HY19" i="1"/>
  <c r="HZ19" i="1"/>
  <c r="II19" i="1"/>
  <c r="IJ19" i="1"/>
  <c r="IS19" i="1"/>
  <c r="IT19" i="1"/>
  <c r="DI20" i="1"/>
  <c r="DJ20" i="1"/>
  <c r="DS20" i="1"/>
  <c r="DT20" i="1"/>
  <c r="EC20" i="1"/>
  <c r="ED20" i="1"/>
  <c r="EM20" i="1"/>
  <c r="EN20" i="1"/>
  <c r="EW20" i="1"/>
  <c r="EX20" i="1"/>
  <c r="FG20" i="1"/>
  <c r="FH20" i="1"/>
  <c r="FQ20" i="1"/>
  <c r="FR20" i="1"/>
  <c r="GA20" i="1"/>
  <c r="GB20" i="1"/>
  <c r="GK20" i="1"/>
  <c r="GL20" i="1"/>
  <c r="GU20" i="1"/>
  <c r="GV20" i="1"/>
  <c r="HE20" i="1"/>
  <c r="HF20" i="1"/>
  <c r="HO20" i="1"/>
  <c r="HP20" i="1"/>
  <c r="HY20" i="1"/>
  <c r="HZ20" i="1"/>
  <c r="II20" i="1"/>
  <c r="IJ20" i="1"/>
  <c r="IS20" i="1"/>
  <c r="IT20" i="1"/>
  <c r="DI21" i="1"/>
  <c r="DJ21" i="1"/>
  <c r="DS21" i="1"/>
  <c r="DT21" i="1"/>
  <c r="EC21" i="1"/>
  <c r="ED21" i="1"/>
  <c r="EM21" i="1"/>
  <c r="EN21" i="1"/>
  <c r="EW21" i="1"/>
  <c r="EX21" i="1"/>
  <c r="FG21" i="1"/>
  <c r="FH21" i="1"/>
  <c r="FQ21" i="1"/>
  <c r="FR21" i="1"/>
  <c r="GA21" i="1"/>
  <c r="GB21" i="1"/>
  <c r="GK21" i="1"/>
  <c r="GL21" i="1"/>
  <c r="GU21" i="1"/>
  <c r="GV21" i="1"/>
  <c r="HE21" i="1"/>
  <c r="HF21" i="1"/>
  <c r="HO21" i="1"/>
  <c r="HP21" i="1"/>
  <c r="HY21" i="1"/>
  <c r="HZ21" i="1"/>
  <c r="II21" i="1"/>
  <c r="IJ21" i="1"/>
  <c r="IS21" i="1"/>
  <c r="IT21" i="1"/>
  <c r="DI22" i="1"/>
  <c r="DJ22" i="1"/>
  <c r="DS22" i="1"/>
  <c r="DT22" i="1"/>
  <c r="EC22" i="1"/>
  <c r="ED22" i="1"/>
  <c r="EM22" i="1"/>
  <c r="EN22" i="1"/>
  <c r="EW22" i="1"/>
  <c r="EX22" i="1"/>
  <c r="FG22" i="1"/>
  <c r="FH22" i="1"/>
  <c r="FQ22" i="1"/>
  <c r="FR22" i="1"/>
  <c r="GA22" i="1"/>
  <c r="GB22" i="1"/>
  <c r="GK22" i="1"/>
  <c r="GL22" i="1"/>
  <c r="GU22" i="1"/>
  <c r="GV22" i="1"/>
  <c r="HE22" i="1"/>
  <c r="HF22" i="1"/>
  <c r="HO22" i="1"/>
  <c r="HP22" i="1"/>
  <c r="HY22" i="1"/>
  <c r="HZ22" i="1"/>
  <c r="II22" i="1"/>
  <c r="IJ22" i="1"/>
  <c r="IS22" i="1"/>
  <c r="IT22" i="1"/>
  <c r="DI23" i="1"/>
  <c r="DJ23" i="1"/>
  <c r="DS23" i="1"/>
  <c r="DT23" i="1"/>
  <c r="EC23" i="1"/>
  <c r="ED23" i="1"/>
  <c r="EM23" i="1"/>
  <c r="EN23" i="1"/>
  <c r="EW23" i="1"/>
  <c r="EX23" i="1"/>
  <c r="FG23" i="1"/>
  <c r="FH23" i="1"/>
  <c r="FQ23" i="1"/>
  <c r="FR23" i="1"/>
  <c r="GA23" i="1"/>
  <c r="GB23" i="1"/>
  <c r="GK23" i="1"/>
  <c r="GL23" i="1"/>
  <c r="GU23" i="1"/>
  <c r="GV23" i="1"/>
  <c r="HE23" i="1"/>
  <c r="HF23" i="1"/>
  <c r="HO23" i="1"/>
  <c r="HP23" i="1"/>
  <c r="HY23" i="1"/>
  <c r="HZ23" i="1"/>
  <c r="II23" i="1"/>
  <c r="IJ23" i="1"/>
  <c r="IS23" i="1"/>
  <c r="IT23" i="1"/>
  <c r="DI24" i="1"/>
  <c r="DJ24" i="1"/>
  <c r="DS24" i="1"/>
  <c r="DT24" i="1"/>
  <c r="EC24" i="1"/>
  <c r="ED24" i="1"/>
  <c r="EM24" i="1"/>
  <c r="EN24" i="1"/>
  <c r="EW24" i="1"/>
  <c r="EX24" i="1"/>
  <c r="FG24" i="1"/>
  <c r="FH24" i="1"/>
  <c r="FQ24" i="1"/>
  <c r="FR24" i="1"/>
  <c r="GA24" i="1"/>
  <c r="GB24" i="1"/>
  <c r="GK24" i="1"/>
  <c r="GL24" i="1"/>
  <c r="GU24" i="1"/>
  <c r="GV24" i="1"/>
  <c r="HE24" i="1"/>
  <c r="HF24" i="1"/>
  <c r="HO24" i="1"/>
  <c r="HP24" i="1"/>
  <c r="HY24" i="1"/>
  <c r="HZ24" i="1"/>
  <c r="II24" i="1"/>
  <c r="IJ24" i="1"/>
  <c r="IS24" i="1"/>
  <c r="IT24" i="1"/>
  <c r="DI25" i="1"/>
  <c r="DJ25" i="1"/>
  <c r="DS25" i="1"/>
  <c r="DT25" i="1"/>
  <c r="EC25" i="1"/>
  <c r="ED25" i="1"/>
  <c r="EM25" i="1"/>
  <c r="EN25" i="1"/>
  <c r="EW25" i="1"/>
  <c r="EX25" i="1"/>
  <c r="FG25" i="1"/>
  <c r="FH25" i="1"/>
  <c r="FQ25" i="1"/>
  <c r="FR25" i="1"/>
  <c r="GA25" i="1"/>
  <c r="GB25" i="1"/>
  <c r="GK25" i="1"/>
  <c r="GL25" i="1"/>
  <c r="GU25" i="1"/>
  <c r="GV25" i="1"/>
  <c r="HE25" i="1"/>
  <c r="HF25" i="1"/>
  <c r="HO25" i="1"/>
  <c r="HP25" i="1"/>
  <c r="HY25" i="1"/>
  <c r="HZ25" i="1"/>
  <c r="II25" i="1"/>
  <c r="IJ25" i="1"/>
  <c r="IS25" i="1"/>
  <c r="IT25" i="1"/>
  <c r="DI26" i="1"/>
  <c r="DJ26" i="1"/>
  <c r="DS26" i="1"/>
  <c r="DT26" i="1"/>
  <c r="EC26" i="1"/>
  <c r="ED26" i="1"/>
  <c r="EM26" i="1"/>
  <c r="EN26" i="1"/>
  <c r="EW26" i="1"/>
  <c r="EX26" i="1"/>
  <c r="FG26" i="1"/>
  <c r="FH26" i="1"/>
  <c r="FQ26" i="1"/>
  <c r="FR26" i="1"/>
  <c r="GA26" i="1"/>
  <c r="GB26" i="1"/>
  <c r="GK26" i="1"/>
  <c r="GL26" i="1"/>
  <c r="GU26" i="1"/>
  <c r="GV26" i="1"/>
  <c r="HE26" i="1"/>
  <c r="HF26" i="1"/>
  <c r="HO26" i="1"/>
  <c r="HP26" i="1"/>
  <c r="HY26" i="1"/>
  <c r="HZ26" i="1"/>
  <c r="II26" i="1"/>
  <c r="IJ26" i="1"/>
  <c r="IS26" i="1"/>
  <c r="IT26" i="1"/>
  <c r="DI27" i="1"/>
  <c r="DJ27" i="1"/>
  <c r="DS27" i="1"/>
  <c r="DT27" i="1"/>
  <c r="EC27" i="1"/>
  <c r="ED27" i="1"/>
  <c r="EM27" i="1"/>
  <c r="EN27" i="1"/>
  <c r="EW27" i="1"/>
  <c r="EX27" i="1"/>
  <c r="FG27" i="1"/>
  <c r="FH27" i="1"/>
  <c r="FQ27" i="1"/>
  <c r="FR27" i="1"/>
  <c r="GA27" i="1"/>
  <c r="GB27" i="1"/>
  <c r="GK27" i="1"/>
  <c r="GL27" i="1"/>
  <c r="GU27" i="1"/>
  <c r="GV27" i="1"/>
  <c r="HE27" i="1"/>
  <c r="HF27" i="1"/>
  <c r="HO27" i="1"/>
  <c r="HP27" i="1"/>
  <c r="HY27" i="1"/>
  <c r="HZ27" i="1"/>
  <c r="II27" i="1"/>
  <c r="IJ27" i="1"/>
  <c r="IS27" i="1"/>
  <c r="IT27" i="1"/>
  <c r="DI28" i="1"/>
  <c r="DJ28" i="1"/>
  <c r="DS28" i="1"/>
  <c r="DT28" i="1"/>
  <c r="EC28" i="1"/>
  <c r="ED28" i="1"/>
  <c r="EM28" i="1"/>
  <c r="EN28" i="1"/>
  <c r="EW28" i="1"/>
  <c r="EX28" i="1"/>
  <c r="FG28" i="1"/>
  <c r="FH28" i="1"/>
  <c r="FQ28" i="1"/>
  <c r="FR28" i="1"/>
  <c r="GA28" i="1"/>
  <c r="GB28" i="1"/>
  <c r="GK28" i="1"/>
  <c r="GL28" i="1"/>
  <c r="GU28" i="1"/>
  <c r="GV28" i="1"/>
  <c r="HE28" i="1"/>
  <c r="HF28" i="1"/>
  <c r="HO28" i="1"/>
  <c r="HP28" i="1"/>
  <c r="HY28" i="1"/>
  <c r="HZ28" i="1"/>
  <c r="II28" i="1"/>
  <c r="IJ28" i="1"/>
  <c r="IS28" i="1"/>
  <c r="IT28" i="1"/>
  <c r="DI29" i="1"/>
  <c r="DJ29" i="1"/>
  <c r="DS29" i="1"/>
  <c r="DT29" i="1"/>
  <c r="EC29" i="1"/>
  <c r="ED29" i="1"/>
  <c r="EM29" i="1"/>
  <c r="EN29" i="1"/>
  <c r="EW29" i="1"/>
  <c r="EX29" i="1"/>
  <c r="FG29" i="1"/>
  <c r="FH29" i="1"/>
  <c r="FQ29" i="1"/>
  <c r="FR29" i="1"/>
  <c r="GA29" i="1"/>
  <c r="GB29" i="1"/>
  <c r="GK29" i="1"/>
  <c r="GL29" i="1"/>
  <c r="GU29" i="1"/>
  <c r="GV29" i="1"/>
  <c r="HE29" i="1"/>
  <c r="HF29" i="1"/>
  <c r="HO29" i="1"/>
  <c r="HP29" i="1"/>
  <c r="HY29" i="1"/>
  <c r="HZ29" i="1"/>
  <c r="II29" i="1"/>
  <c r="IJ29" i="1"/>
  <c r="IS29" i="1"/>
  <c r="IT29" i="1"/>
  <c r="DI30" i="1"/>
  <c r="DJ30" i="1"/>
  <c r="DS30" i="1"/>
  <c r="DT30" i="1"/>
  <c r="EC30" i="1"/>
  <c r="ED30" i="1"/>
  <c r="EM30" i="1"/>
  <c r="EN30" i="1"/>
  <c r="EW30" i="1"/>
  <c r="EX30" i="1"/>
  <c r="FG30" i="1"/>
  <c r="FH30" i="1"/>
  <c r="FQ30" i="1"/>
  <c r="FR30" i="1"/>
  <c r="GA30" i="1"/>
  <c r="GB30" i="1"/>
  <c r="GK30" i="1"/>
  <c r="GL30" i="1"/>
  <c r="GU30" i="1"/>
  <c r="GV30" i="1"/>
  <c r="HE30" i="1"/>
  <c r="HF30" i="1"/>
  <c r="HO30" i="1"/>
  <c r="HP30" i="1"/>
  <c r="HY30" i="1"/>
  <c r="HZ30" i="1"/>
  <c r="II30" i="1"/>
  <c r="IJ30" i="1"/>
  <c r="IS30" i="1"/>
  <c r="IT30" i="1"/>
  <c r="DI31" i="1"/>
  <c r="DJ31" i="1"/>
  <c r="DS31" i="1"/>
  <c r="DT31" i="1"/>
  <c r="EC31" i="1"/>
  <c r="ED31" i="1"/>
  <c r="EM31" i="1"/>
  <c r="EN31" i="1"/>
  <c r="EW31" i="1"/>
  <c r="EX31" i="1"/>
  <c r="FG31" i="1"/>
  <c r="FH31" i="1"/>
  <c r="FQ31" i="1"/>
  <c r="FR31" i="1"/>
  <c r="GA31" i="1"/>
  <c r="GB31" i="1"/>
  <c r="GK31" i="1"/>
  <c r="GL31" i="1"/>
  <c r="GU31" i="1"/>
  <c r="GV31" i="1"/>
  <c r="HE31" i="1"/>
  <c r="HF31" i="1"/>
  <c r="HO31" i="1"/>
  <c r="HP31" i="1"/>
  <c r="HY31" i="1"/>
  <c r="HZ31" i="1"/>
  <c r="II31" i="1"/>
  <c r="IJ31" i="1"/>
  <c r="IS31" i="1"/>
  <c r="IT31" i="1"/>
  <c r="DI32" i="1"/>
  <c r="DJ32" i="1"/>
  <c r="DS32" i="1"/>
  <c r="DT32" i="1"/>
  <c r="EC32" i="1"/>
  <c r="ED32" i="1"/>
  <c r="EM32" i="1"/>
  <c r="EN32" i="1"/>
  <c r="EW32" i="1"/>
  <c r="EX32" i="1"/>
  <c r="FG32" i="1"/>
  <c r="FH32" i="1"/>
  <c r="FQ32" i="1"/>
  <c r="FR32" i="1"/>
  <c r="GA32" i="1"/>
  <c r="GB32" i="1"/>
  <c r="GK32" i="1"/>
  <c r="GL32" i="1"/>
  <c r="GU32" i="1"/>
  <c r="GV32" i="1"/>
  <c r="HE32" i="1"/>
  <c r="HF32" i="1"/>
  <c r="HO32" i="1"/>
  <c r="HP32" i="1"/>
  <c r="HY32" i="1"/>
  <c r="HZ32" i="1"/>
  <c r="II32" i="1"/>
  <c r="IJ32" i="1"/>
  <c r="IS32" i="1"/>
  <c r="IT32" i="1"/>
  <c r="DI33" i="1"/>
  <c r="DJ33" i="1"/>
  <c r="DS33" i="1"/>
  <c r="DT33" i="1"/>
  <c r="EC33" i="1"/>
  <c r="ED33" i="1"/>
  <c r="EM33" i="1"/>
  <c r="EN33" i="1"/>
  <c r="EW33" i="1"/>
  <c r="EX33" i="1"/>
  <c r="FG33" i="1"/>
  <c r="FH33" i="1"/>
  <c r="FQ33" i="1"/>
  <c r="FR33" i="1"/>
  <c r="GA33" i="1"/>
  <c r="GB33" i="1"/>
  <c r="GK33" i="1"/>
  <c r="GL33" i="1"/>
  <c r="GU33" i="1"/>
  <c r="GV33" i="1"/>
  <c r="HE33" i="1"/>
  <c r="HF33" i="1"/>
  <c r="HO33" i="1"/>
  <c r="HP33" i="1"/>
  <c r="HY33" i="1"/>
  <c r="HZ33" i="1"/>
  <c r="II33" i="1"/>
  <c r="IJ33" i="1"/>
  <c r="IS33" i="1"/>
  <c r="IT33" i="1"/>
  <c r="DI34" i="1"/>
  <c r="DJ34" i="1"/>
  <c r="DS34" i="1"/>
  <c r="DT34" i="1"/>
  <c r="EC34" i="1"/>
  <c r="ED34" i="1"/>
  <c r="EM34" i="1"/>
  <c r="EN34" i="1"/>
  <c r="EW34" i="1"/>
  <c r="EX34" i="1"/>
  <c r="FG34" i="1"/>
  <c r="FH34" i="1"/>
  <c r="FQ34" i="1"/>
  <c r="FR34" i="1"/>
  <c r="GA34" i="1"/>
  <c r="GB34" i="1"/>
  <c r="GK34" i="1"/>
  <c r="GL34" i="1"/>
  <c r="GU34" i="1"/>
  <c r="GV34" i="1"/>
  <c r="HE34" i="1"/>
  <c r="HF34" i="1"/>
  <c r="HO34" i="1"/>
  <c r="HP34" i="1"/>
  <c r="HY34" i="1"/>
  <c r="HZ34" i="1"/>
  <c r="II34" i="1"/>
  <c r="IJ34" i="1"/>
  <c r="IS34" i="1"/>
  <c r="IT34" i="1"/>
  <c r="DI35" i="1"/>
  <c r="DJ35" i="1"/>
  <c r="DS35" i="1"/>
  <c r="DT35" i="1"/>
  <c r="EC35" i="1"/>
  <c r="ED35" i="1"/>
  <c r="EM35" i="1"/>
  <c r="EN35" i="1"/>
  <c r="EW35" i="1"/>
  <c r="EX35" i="1"/>
  <c r="FG35" i="1"/>
  <c r="FH35" i="1"/>
  <c r="FQ35" i="1"/>
  <c r="FR35" i="1"/>
  <c r="GA35" i="1"/>
  <c r="GB35" i="1"/>
  <c r="GK35" i="1"/>
  <c r="GL35" i="1"/>
  <c r="GU35" i="1"/>
  <c r="GV35" i="1"/>
  <c r="HE35" i="1"/>
  <c r="HF35" i="1"/>
  <c r="HO35" i="1"/>
  <c r="HP35" i="1"/>
  <c r="HY35" i="1"/>
  <c r="HZ35" i="1"/>
  <c r="II35" i="1"/>
  <c r="IJ35" i="1"/>
  <c r="IS35" i="1"/>
  <c r="IT35" i="1"/>
  <c r="DI36" i="1"/>
  <c r="DJ36" i="1"/>
  <c r="DS36" i="1"/>
  <c r="DT36" i="1"/>
  <c r="EC36" i="1"/>
  <c r="ED36" i="1"/>
  <c r="EM36" i="1"/>
  <c r="EN36" i="1"/>
  <c r="EW36" i="1"/>
  <c r="EX36" i="1"/>
  <c r="FG36" i="1"/>
  <c r="FH36" i="1"/>
  <c r="FQ36" i="1"/>
  <c r="FR36" i="1"/>
  <c r="GA36" i="1"/>
  <c r="GB36" i="1"/>
  <c r="GK36" i="1"/>
  <c r="GL36" i="1"/>
  <c r="GU36" i="1"/>
  <c r="GV36" i="1"/>
  <c r="HE36" i="1"/>
  <c r="HF36" i="1"/>
  <c r="HO36" i="1"/>
  <c r="HP36" i="1"/>
  <c r="HY36" i="1"/>
  <c r="HZ36" i="1"/>
  <c r="II36" i="1"/>
  <c r="IJ36" i="1"/>
  <c r="IS36" i="1"/>
  <c r="IT36" i="1"/>
  <c r="DI37" i="1"/>
  <c r="DJ37" i="1"/>
  <c r="DS37" i="1"/>
  <c r="DT37" i="1"/>
  <c r="EC37" i="1"/>
  <c r="ED37" i="1"/>
  <c r="EM37" i="1"/>
  <c r="EN37" i="1"/>
  <c r="EW37" i="1"/>
  <c r="EX37" i="1"/>
  <c r="FG37" i="1"/>
  <c r="FH37" i="1"/>
  <c r="FQ37" i="1"/>
  <c r="FR37" i="1"/>
  <c r="GA37" i="1"/>
  <c r="GB37" i="1"/>
  <c r="GK37" i="1"/>
  <c r="GL37" i="1"/>
  <c r="GU37" i="1"/>
  <c r="GV37" i="1"/>
  <c r="HE37" i="1"/>
  <c r="HF37" i="1"/>
  <c r="HO37" i="1"/>
  <c r="HP37" i="1"/>
  <c r="HY37" i="1"/>
  <c r="HZ37" i="1"/>
  <c r="II37" i="1"/>
  <c r="IJ37" i="1"/>
  <c r="IS37" i="1"/>
  <c r="IT37" i="1"/>
  <c r="DI38" i="1"/>
  <c r="DJ38" i="1"/>
  <c r="DS38" i="1"/>
  <c r="DT38" i="1"/>
  <c r="EC38" i="1"/>
  <c r="ED38" i="1"/>
  <c r="EM38" i="1"/>
  <c r="EN38" i="1"/>
  <c r="EW38" i="1"/>
  <c r="EX38" i="1"/>
  <c r="FG38" i="1"/>
  <c r="FH38" i="1"/>
  <c r="FQ38" i="1"/>
  <c r="FR38" i="1"/>
  <c r="GA38" i="1"/>
  <c r="GB38" i="1"/>
  <c r="GK38" i="1"/>
  <c r="GL38" i="1"/>
  <c r="GU38" i="1"/>
  <c r="GV38" i="1"/>
  <c r="HE38" i="1"/>
  <c r="HF38" i="1"/>
  <c r="HO38" i="1"/>
  <c r="HP38" i="1"/>
  <c r="HY38" i="1"/>
  <c r="HZ38" i="1"/>
  <c r="II38" i="1"/>
  <c r="IJ38" i="1"/>
  <c r="IS38" i="1"/>
  <c r="IT38" i="1"/>
  <c r="DI39" i="1"/>
  <c r="DJ39" i="1"/>
  <c r="DS39" i="1"/>
  <c r="DT39" i="1"/>
  <c r="EC39" i="1"/>
  <c r="ED39" i="1"/>
  <c r="EM39" i="1"/>
  <c r="EN39" i="1"/>
  <c r="EW39" i="1"/>
  <c r="EX39" i="1"/>
  <c r="FG39" i="1"/>
  <c r="FH39" i="1"/>
  <c r="FQ39" i="1"/>
  <c r="FR39" i="1"/>
  <c r="GA39" i="1"/>
  <c r="GB39" i="1"/>
  <c r="GK39" i="1"/>
  <c r="GL39" i="1"/>
  <c r="GU39" i="1"/>
  <c r="GV39" i="1"/>
  <c r="HE39" i="1"/>
  <c r="HF39" i="1"/>
  <c r="HO39" i="1"/>
  <c r="HP39" i="1"/>
  <c r="HY39" i="1"/>
  <c r="HZ39" i="1"/>
  <c r="II39" i="1"/>
  <c r="IJ39" i="1"/>
  <c r="IS39" i="1"/>
  <c r="IT39" i="1"/>
  <c r="DI40" i="1"/>
  <c r="DJ40" i="1"/>
  <c r="DS40" i="1"/>
  <c r="DT40" i="1"/>
  <c r="EC40" i="1"/>
  <c r="ED40" i="1"/>
  <c r="EM40" i="1"/>
  <c r="EN40" i="1"/>
  <c r="EW40" i="1"/>
  <c r="EX40" i="1"/>
  <c r="FG40" i="1"/>
  <c r="FH40" i="1"/>
  <c r="FQ40" i="1"/>
  <c r="FR40" i="1"/>
  <c r="GA40" i="1"/>
  <c r="GB40" i="1"/>
  <c r="GK40" i="1"/>
  <c r="GL40" i="1"/>
  <c r="GU40" i="1"/>
  <c r="GV40" i="1"/>
  <c r="HE40" i="1"/>
  <c r="HF40" i="1"/>
  <c r="HO40" i="1"/>
  <c r="HP40" i="1"/>
  <c r="HY40" i="1"/>
  <c r="HZ40" i="1"/>
  <c r="II40" i="1"/>
  <c r="IJ40" i="1"/>
  <c r="IS40" i="1"/>
  <c r="IT40" i="1"/>
  <c r="DI41" i="1"/>
  <c r="DJ41" i="1"/>
  <c r="DS41" i="1"/>
  <c r="DT41" i="1"/>
  <c r="EC41" i="1"/>
  <c r="ED41" i="1"/>
  <c r="EM41" i="1"/>
  <c r="EN41" i="1"/>
  <c r="EW41" i="1"/>
  <c r="EX41" i="1"/>
  <c r="FG41" i="1"/>
  <c r="FH41" i="1"/>
  <c r="FQ41" i="1"/>
  <c r="FR41" i="1"/>
  <c r="GA41" i="1"/>
  <c r="GB41" i="1"/>
  <c r="GK41" i="1"/>
  <c r="GL41" i="1"/>
  <c r="GU41" i="1"/>
  <c r="GV41" i="1"/>
  <c r="HE41" i="1"/>
  <c r="HF41" i="1"/>
  <c r="HO41" i="1"/>
  <c r="HP41" i="1"/>
  <c r="HY41" i="1"/>
  <c r="HZ41" i="1"/>
  <c r="II41" i="1"/>
  <c r="IJ41" i="1"/>
  <c r="IS41" i="1"/>
  <c r="IT41" i="1"/>
  <c r="DI42" i="1"/>
  <c r="DJ42" i="1"/>
  <c r="DS42" i="1"/>
  <c r="DT42" i="1"/>
  <c r="EC42" i="1"/>
  <c r="ED42" i="1"/>
  <c r="EM42" i="1"/>
  <c r="EN42" i="1"/>
  <c r="EW42" i="1"/>
  <c r="EX42" i="1"/>
  <c r="FG42" i="1"/>
  <c r="FH42" i="1"/>
  <c r="FQ42" i="1"/>
  <c r="FR42" i="1"/>
  <c r="GA42" i="1"/>
  <c r="GB42" i="1"/>
  <c r="GK42" i="1"/>
  <c r="GL42" i="1"/>
  <c r="GU42" i="1"/>
  <c r="GV42" i="1"/>
  <c r="HE42" i="1"/>
  <c r="HF42" i="1"/>
  <c r="HO42" i="1"/>
  <c r="HP42" i="1"/>
  <c r="HY42" i="1"/>
  <c r="HZ42" i="1"/>
  <c r="II42" i="1"/>
  <c r="IJ42" i="1"/>
  <c r="IS42" i="1"/>
  <c r="IT42" i="1"/>
  <c r="DI43" i="1"/>
  <c r="DJ43" i="1"/>
  <c r="DS43" i="1"/>
  <c r="DT43" i="1"/>
  <c r="EC43" i="1"/>
  <c r="ED43" i="1"/>
  <c r="EM43" i="1"/>
  <c r="EN43" i="1"/>
  <c r="EW43" i="1"/>
  <c r="EX43" i="1"/>
  <c r="FG43" i="1"/>
  <c r="FH43" i="1"/>
  <c r="FQ43" i="1"/>
  <c r="FR43" i="1"/>
  <c r="GA43" i="1"/>
  <c r="GB43" i="1"/>
  <c r="GK43" i="1"/>
  <c r="GL43" i="1"/>
  <c r="GU43" i="1"/>
  <c r="GV43" i="1"/>
  <c r="HE43" i="1"/>
  <c r="HF43" i="1"/>
  <c r="HO43" i="1"/>
  <c r="HP43" i="1"/>
  <c r="HY43" i="1"/>
  <c r="HZ43" i="1"/>
  <c r="II43" i="1"/>
  <c r="IJ43" i="1"/>
  <c r="IS43" i="1"/>
  <c r="IT43" i="1"/>
  <c r="DI44" i="1"/>
  <c r="DJ44" i="1"/>
  <c r="DS44" i="1"/>
  <c r="DT44" i="1"/>
  <c r="EC44" i="1"/>
  <c r="ED44" i="1"/>
  <c r="EM44" i="1"/>
  <c r="EN44" i="1"/>
  <c r="EW44" i="1"/>
  <c r="EX44" i="1"/>
  <c r="FG44" i="1"/>
  <c r="FH44" i="1"/>
  <c r="FQ44" i="1"/>
  <c r="FR44" i="1"/>
  <c r="GA44" i="1"/>
  <c r="GB44" i="1"/>
  <c r="GK44" i="1"/>
  <c r="GL44" i="1"/>
  <c r="GU44" i="1"/>
  <c r="GV44" i="1"/>
  <c r="HE44" i="1"/>
  <c r="HF44" i="1"/>
  <c r="HO44" i="1"/>
  <c r="HP44" i="1"/>
  <c r="HY44" i="1"/>
  <c r="HZ44" i="1"/>
  <c r="II44" i="1"/>
  <c r="IJ44" i="1"/>
  <c r="IS44" i="1"/>
  <c r="IT44" i="1"/>
  <c r="DI45" i="1"/>
  <c r="DJ45" i="1"/>
  <c r="DS45" i="1"/>
  <c r="DT45" i="1"/>
  <c r="EC45" i="1"/>
  <c r="ED45" i="1"/>
  <c r="EM45" i="1"/>
  <c r="EN45" i="1"/>
  <c r="EW45" i="1"/>
  <c r="EX45" i="1"/>
  <c r="FG45" i="1"/>
  <c r="FH45" i="1"/>
  <c r="FQ45" i="1"/>
  <c r="FR45" i="1"/>
  <c r="GA45" i="1"/>
  <c r="GB45" i="1"/>
  <c r="GK45" i="1"/>
  <c r="GL45" i="1"/>
  <c r="GU45" i="1"/>
  <c r="GV45" i="1"/>
  <c r="HE45" i="1"/>
  <c r="HF45" i="1"/>
  <c r="HO45" i="1"/>
  <c r="HP45" i="1"/>
  <c r="HY45" i="1"/>
  <c r="HZ45" i="1"/>
  <c r="II45" i="1"/>
  <c r="IJ45" i="1"/>
  <c r="IS45" i="1"/>
  <c r="IT45" i="1"/>
  <c r="DI46" i="1"/>
  <c r="DJ46" i="1"/>
  <c r="DS46" i="1"/>
  <c r="DT46" i="1"/>
  <c r="EC46" i="1"/>
  <c r="ED46" i="1"/>
  <c r="EM46" i="1"/>
  <c r="EN46" i="1"/>
  <c r="EW46" i="1"/>
  <c r="EX46" i="1"/>
  <c r="FG46" i="1"/>
  <c r="FH46" i="1"/>
  <c r="FQ46" i="1"/>
  <c r="FR46" i="1"/>
  <c r="GA46" i="1"/>
  <c r="GB46" i="1"/>
  <c r="GK46" i="1"/>
  <c r="GL46" i="1"/>
  <c r="GU46" i="1"/>
  <c r="GV46" i="1"/>
  <c r="HE46" i="1"/>
  <c r="HF46" i="1"/>
  <c r="HO46" i="1"/>
  <c r="HP46" i="1"/>
  <c r="HY46" i="1"/>
  <c r="HZ46" i="1"/>
  <c r="II46" i="1"/>
  <c r="IJ46" i="1"/>
  <c r="IS46" i="1"/>
  <c r="IT46" i="1"/>
  <c r="CO47" i="1"/>
  <c r="DI47" i="1"/>
  <c r="DJ47" i="1"/>
  <c r="DS47" i="1"/>
  <c r="DT47" i="1"/>
  <c r="EC47" i="1"/>
  <c r="ED47" i="1"/>
  <c r="EM47" i="1"/>
  <c r="EN47" i="1"/>
  <c r="EW47" i="1"/>
  <c r="EX47" i="1"/>
  <c r="FG47" i="1"/>
  <c r="FH47" i="1"/>
  <c r="FQ47" i="1"/>
  <c r="FR47" i="1"/>
  <c r="GA47" i="1"/>
  <c r="GB47" i="1"/>
  <c r="GK47" i="1"/>
  <c r="GL47" i="1"/>
  <c r="GU47" i="1"/>
  <c r="GV47" i="1"/>
  <c r="HE47" i="1"/>
  <c r="HF47" i="1"/>
  <c r="HO47" i="1"/>
  <c r="HP47" i="1"/>
  <c r="HY47" i="1"/>
  <c r="HZ47" i="1"/>
  <c r="II47" i="1"/>
  <c r="IJ47" i="1"/>
  <c r="IS47" i="1"/>
  <c r="IT47" i="1"/>
  <c r="BK48" i="1"/>
  <c r="BL48" i="1"/>
  <c r="CE48" i="1"/>
  <c r="CF48" i="1"/>
  <c r="CH47" i="1" s="1"/>
  <c r="CO48" i="1"/>
  <c r="CP48" i="1"/>
  <c r="CY48" i="1"/>
  <c r="CZ48" i="1"/>
  <c r="DI48" i="1"/>
  <c r="DJ48" i="1"/>
  <c r="DS48" i="1"/>
  <c r="DT48" i="1"/>
  <c r="EC48" i="1"/>
  <c r="ED48" i="1"/>
  <c r="EM48" i="1"/>
  <c r="EN48" i="1"/>
  <c r="EW48" i="1"/>
  <c r="EX48" i="1"/>
  <c r="FG48" i="1"/>
  <c r="FH48" i="1"/>
  <c r="FQ48" i="1"/>
  <c r="FR48" i="1"/>
  <c r="GA48" i="1"/>
  <c r="GB48" i="1"/>
  <c r="GK48" i="1"/>
  <c r="GL48" i="1"/>
  <c r="GU48" i="1"/>
  <c r="GV48" i="1"/>
  <c r="HE48" i="1"/>
  <c r="HF48" i="1"/>
  <c r="HO48" i="1"/>
  <c r="HP48" i="1"/>
  <c r="HY48" i="1"/>
  <c r="HZ48" i="1"/>
  <c r="II48" i="1"/>
  <c r="IJ48" i="1"/>
  <c r="IS48" i="1"/>
  <c r="IT48" i="1"/>
  <c r="M49" i="1"/>
  <c r="N49" i="1"/>
  <c r="W49" i="1"/>
  <c r="X49" i="1"/>
  <c r="AG49" i="1"/>
  <c r="AH49" i="1"/>
  <c r="BK49" i="1"/>
  <c r="BL49" i="1"/>
  <c r="BU49" i="1"/>
  <c r="BV49" i="1"/>
  <c r="CE49" i="1"/>
  <c r="CF49" i="1"/>
  <c r="CO49" i="1"/>
  <c r="CP49" i="1"/>
  <c r="CY49" i="1"/>
  <c r="CZ49" i="1"/>
  <c r="DI49" i="1"/>
  <c r="DJ49" i="1"/>
  <c r="DS49" i="1"/>
  <c r="DT49" i="1"/>
  <c r="EC49" i="1"/>
  <c r="ED49" i="1"/>
  <c r="EM49" i="1"/>
  <c r="EN49" i="1"/>
  <c r="EW49" i="1"/>
  <c r="EX49" i="1"/>
  <c r="FG49" i="1"/>
  <c r="FH49" i="1"/>
  <c r="FQ49" i="1"/>
  <c r="FR49" i="1"/>
  <c r="GA49" i="1"/>
  <c r="GB49" i="1"/>
  <c r="GK49" i="1"/>
  <c r="GL49" i="1"/>
  <c r="GU49" i="1"/>
  <c r="GV49" i="1"/>
  <c r="HE49" i="1"/>
  <c r="HF49" i="1"/>
  <c r="HO49" i="1"/>
  <c r="HP49" i="1"/>
  <c r="HY49" i="1"/>
  <c r="HZ49" i="1"/>
  <c r="II49" i="1"/>
  <c r="IJ49" i="1"/>
  <c r="IS49" i="1"/>
  <c r="IT49" i="1"/>
  <c r="M50" i="1"/>
  <c r="N50" i="1"/>
  <c r="W50" i="1"/>
  <c r="X50" i="1"/>
  <c r="AG50" i="1"/>
  <c r="AH50" i="1"/>
  <c r="AQ50" i="1"/>
  <c r="AR50" i="1"/>
  <c r="BA50" i="1"/>
  <c r="BB50" i="1"/>
  <c r="BK50" i="1"/>
  <c r="BL50" i="1"/>
  <c r="BU50" i="1"/>
  <c r="BV50" i="1"/>
  <c r="CE50" i="1"/>
  <c r="CF50" i="1"/>
  <c r="CO50" i="1"/>
  <c r="CP50" i="1"/>
  <c r="CY50" i="1"/>
  <c r="CZ50" i="1"/>
  <c r="DI50" i="1"/>
  <c r="DJ50" i="1"/>
  <c r="DS50" i="1"/>
  <c r="DT50" i="1"/>
  <c r="EC50" i="1"/>
  <c r="ED50" i="1"/>
  <c r="EM50" i="1"/>
  <c r="EN50" i="1"/>
  <c r="EW50" i="1"/>
  <c r="EX50" i="1"/>
  <c r="FG50" i="1"/>
  <c r="FH50" i="1"/>
  <c r="FQ50" i="1"/>
  <c r="FR50" i="1"/>
  <c r="GA50" i="1"/>
  <c r="GB50" i="1"/>
  <c r="GK50" i="1"/>
  <c r="GL50" i="1"/>
  <c r="GU50" i="1"/>
  <c r="GV50" i="1"/>
  <c r="HE50" i="1"/>
  <c r="HF50" i="1"/>
  <c r="HO50" i="1"/>
  <c r="HP50" i="1"/>
  <c r="HY50" i="1"/>
  <c r="HZ50" i="1"/>
  <c r="II50" i="1"/>
  <c r="IJ50" i="1"/>
  <c r="IS50" i="1"/>
  <c r="IT50" i="1"/>
  <c r="M51" i="1"/>
  <c r="N51" i="1"/>
  <c r="W51" i="1"/>
  <c r="X51" i="1"/>
  <c r="AG51" i="1"/>
  <c r="AH51" i="1"/>
  <c r="AQ51" i="1"/>
  <c r="AR51" i="1"/>
  <c r="BA51" i="1"/>
  <c r="BB51" i="1"/>
  <c r="BK51" i="1"/>
  <c r="BL51" i="1"/>
  <c r="BU51" i="1"/>
  <c r="BV51" i="1"/>
  <c r="CE51" i="1"/>
  <c r="CF51" i="1"/>
  <c r="CO51" i="1"/>
  <c r="CP51" i="1"/>
  <c r="CY51" i="1"/>
  <c r="CZ51" i="1"/>
  <c r="DI51" i="1"/>
  <c r="DJ51" i="1"/>
  <c r="DS51" i="1"/>
  <c r="DT51" i="1"/>
  <c r="EC51" i="1"/>
  <c r="ED51" i="1"/>
  <c r="EM51" i="1"/>
  <c r="EN51" i="1"/>
  <c r="EW51" i="1"/>
  <c r="EX51" i="1"/>
  <c r="FG51" i="1"/>
  <c r="FH51" i="1"/>
  <c r="FQ51" i="1"/>
  <c r="FR51" i="1"/>
  <c r="GA51" i="1"/>
  <c r="GB51" i="1"/>
  <c r="GK51" i="1"/>
  <c r="GL51" i="1"/>
  <c r="GU51" i="1"/>
  <c r="GV51" i="1"/>
  <c r="HE51" i="1"/>
  <c r="HF51" i="1"/>
  <c r="HO51" i="1"/>
  <c r="HP51" i="1"/>
  <c r="HY51" i="1"/>
  <c r="HZ51" i="1"/>
  <c r="II51" i="1"/>
  <c r="IJ51" i="1"/>
  <c r="IS51" i="1"/>
  <c r="IT51" i="1"/>
  <c r="M52" i="1"/>
  <c r="N52" i="1"/>
  <c r="W52" i="1"/>
  <c r="X52" i="1"/>
  <c r="AG52" i="1"/>
  <c r="AH52" i="1"/>
  <c r="AQ52" i="1"/>
  <c r="AR52" i="1"/>
  <c r="BA52" i="1"/>
  <c r="BB52" i="1"/>
  <c r="BK52" i="1"/>
  <c r="BL52" i="1"/>
  <c r="BU52" i="1"/>
  <c r="BV52" i="1"/>
  <c r="CE52" i="1"/>
  <c r="CF52" i="1"/>
  <c r="CO52" i="1"/>
  <c r="CP52" i="1"/>
  <c r="CY52" i="1"/>
  <c r="CZ52" i="1"/>
  <c r="DI52" i="1"/>
  <c r="DJ52" i="1"/>
  <c r="DS52" i="1"/>
  <c r="DT52" i="1"/>
  <c r="EC52" i="1"/>
  <c r="ED52" i="1"/>
  <c r="EM52" i="1"/>
  <c r="EN52" i="1"/>
  <c r="EW52" i="1"/>
  <c r="EX52" i="1"/>
  <c r="FG52" i="1"/>
  <c r="FH52" i="1"/>
  <c r="FQ52" i="1"/>
  <c r="FR52" i="1"/>
  <c r="GA52" i="1"/>
  <c r="GB52" i="1"/>
  <c r="GK52" i="1"/>
  <c r="GL52" i="1"/>
  <c r="GU52" i="1"/>
  <c r="GV52" i="1"/>
  <c r="HE52" i="1"/>
  <c r="HF52" i="1"/>
  <c r="HO52" i="1"/>
  <c r="HP52" i="1"/>
  <c r="HY52" i="1"/>
  <c r="HZ52" i="1"/>
  <c r="II52" i="1"/>
  <c r="IJ52" i="1"/>
  <c r="IS52" i="1"/>
  <c r="IT52" i="1"/>
  <c r="M53" i="1"/>
  <c r="N53" i="1"/>
  <c r="W53" i="1"/>
  <c r="X53" i="1"/>
  <c r="AG53" i="1"/>
  <c r="AH53" i="1"/>
  <c r="AQ53" i="1"/>
  <c r="AR53" i="1"/>
  <c r="BA53" i="1"/>
  <c r="BB53" i="1"/>
  <c r="BK53" i="1"/>
  <c r="BL53" i="1"/>
  <c r="BU53" i="1"/>
  <c r="BV53" i="1"/>
  <c r="CE53" i="1"/>
  <c r="CF53" i="1"/>
  <c r="CO53" i="1"/>
  <c r="CP53" i="1"/>
  <c r="CY53" i="1"/>
  <c r="CZ53" i="1"/>
  <c r="DI53" i="1"/>
  <c r="DJ53" i="1"/>
  <c r="DS53" i="1"/>
  <c r="DT53" i="1"/>
  <c r="EC53" i="1"/>
  <c r="ED53" i="1"/>
  <c r="EM53" i="1"/>
  <c r="EN53" i="1"/>
  <c r="EW53" i="1"/>
  <c r="EX53" i="1"/>
  <c r="FG53" i="1"/>
  <c r="FH53" i="1"/>
  <c r="FQ53" i="1"/>
  <c r="FR53" i="1"/>
  <c r="GA53" i="1"/>
  <c r="GB53" i="1"/>
  <c r="GK53" i="1"/>
  <c r="GL53" i="1"/>
  <c r="GU53" i="1"/>
  <c r="GV53" i="1"/>
  <c r="HE53" i="1"/>
  <c r="HF53" i="1"/>
  <c r="HO53" i="1"/>
  <c r="HP53" i="1"/>
  <c r="HY53" i="1"/>
  <c r="HZ53" i="1"/>
  <c r="II53" i="1"/>
  <c r="IJ53" i="1"/>
  <c r="IS53" i="1"/>
  <c r="IT53" i="1"/>
  <c r="M54" i="1"/>
  <c r="N54" i="1"/>
  <c r="W54" i="1"/>
  <c r="X54" i="1"/>
  <c r="AG54" i="1"/>
  <c r="AH54" i="1"/>
  <c r="AQ54" i="1"/>
  <c r="AR54" i="1"/>
  <c r="BA54" i="1"/>
  <c r="BB54" i="1"/>
  <c r="BK54" i="1"/>
  <c r="BL54" i="1"/>
  <c r="BU54" i="1"/>
  <c r="BV54" i="1"/>
  <c r="CE54" i="1"/>
  <c r="CF54" i="1"/>
  <c r="CO54" i="1"/>
  <c r="CP54" i="1"/>
  <c r="CY54" i="1"/>
  <c r="CZ54" i="1"/>
  <c r="DI54" i="1"/>
  <c r="DJ54" i="1"/>
  <c r="DS54" i="1"/>
  <c r="DT54" i="1"/>
  <c r="EC54" i="1"/>
  <c r="ED54" i="1"/>
  <c r="EM54" i="1"/>
  <c r="EN54" i="1"/>
  <c r="EW54" i="1"/>
  <c r="EX54" i="1"/>
  <c r="FG54" i="1"/>
  <c r="FH54" i="1"/>
  <c r="FQ54" i="1"/>
  <c r="FR54" i="1"/>
  <c r="GA54" i="1"/>
  <c r="GB54" i="1"/>
  <c r="GK54" i="1"/>
  <c r="GL54" i="1"/>
  <c r="GU54" i="1"/>
  <c r="GV54" i="1"/>
  <c r="HE54" i="1"/>
  <c r="HF54" i="1"/>
  <c r="HO54" i="1"/>
  <c r="HP54" i="1"/>
  <c r="HY54" i="1"/>
  <c r="HZ54" i="1"/>
  <c r="II54" i="1"/>
  <c r="IJ54" i="1"/>
  <c r="IS54" i="1"/>
  <c r="IT54" i="1"/>
  <c r="M55" i="1"/>
  <c r="N55" i="1"/>
  <c r="W55" i="1"/>
  <c r="X55" i="1"/>
  <c r="AG55" i="1"/>
  <c r="AH55" i="1"/>
  <c r="AQ55" i="1"/>
  <c r="AR55" i="1"/>
  <c r="BA55" i="1"/>
  <c r="BB55" i="1"/>
  <c r="BK55" i="1"/>
  <c r="BL55" i="1"/>
  <c r="BU55" i="1"/>
  <c r="BV55" i="1"/>
  <c r="CE55" i="1"/>
  <c r="CF55" i="1"/>
  <c r="CO55" i="1"/>
  <c r="CP55" i="1"/>
  <c r="CY55" i="1"/>
  <c r="CZ55" i="1"/>
  <c r="DI55" i="1"/>
  <c r="DJ55" i="1"/>
  <c r="DS55" i="1"/>
  <c r="DT55" i="1"/>
  <c r="EC55" i="1"/>
  <c r="ED55" i="1"/>
  <c r="EM55" i="1"/>
  <c r="EN55" i="1"/>
  <c r="EW55" i="1"/>
  <c r="EX55" i="1"/>
  <c r="FG55" i="1"/>
  <c r="FH55" i="1"/>
  <c r="FQ55" i="1"/>
  <c r="FR55" i="1"/>
  <c r="GA55" i="1"/>
  <c r="GB55" i="1"/>
  <c r="GK55" i="1"/>
  <c r="GL55" i="1"/>
  <c r="GU55" i="1"/>
  <c r="GV55" i="1"/>
  <c r="HE55" i="1"/>
  <c r="HF55" i="1"/>
  <c r="HO55" i="1"/>
  <c r="HP55" i="1"/>
  <c r="HY55" i="1"/>
  <c r="HZ55" i="1"/>
  <c r="II55" i="1"/>
  <c r="IJ55" i="1"/>
  <c r="IS55" i="1"/>
  <c r="IT55" i="1"/>
  <c r="M56" i="1"/>
  <c r="N56" i="1"/>
  <c r="W56" i="1"/>
  <c r="X56" i="1"/>
  <c r="AG56" i="1"/>
  <c r="AH56" i="1"/>
  <c r="AQ56" i="1"/>
  <c r="AR56" i="1"/>
  <c r="BA56" i="1"/>
  <c r="BB56" i="1"/>
  <c r="BK56" i="1"/>
  <c r="BL56" i="1"/>
  <c r="BU56" i="1"/>
  <c r="BV56" i="1"/>
  <c r="CE56" i="1"/>
  <c r="CF56" i="1"/>
  <c r="CO56" i="1"/>
  <c r="CP56" i="1"/>
  <c r="CY56" i="1"/>
  <c r="CZ56" i="1"/>
  <c r="DI56" i="1"/>
  <c r="DJ56" i="1"/>
  <c r="DS56" i="1"/>
  <c r="DT56" i="1"/>
  <c r="EC56" i="1"/>
  <c r="ED56" i="1"/>
  <c r="EM56" i="1"/>
  <c r="EN56" i="1"/>
  <c r="EW56" i="1"/>
  <c r="EX56" i="1"/>
  <c r="FG56" i="1"/>
  <c r="FH56" i="1"/>
  <c r="FQ56" i="1"/>
  <c r="FR56" i="1"/>
  <c r="GA56" i="1"/>
  <c r="GB56" i="1"/>
  <c r="GK56" i="1"/>
  <c r="GL56" i="1"/>
  <c r="GU56" i="1"/>
  <c r="GV56" i="1"/>
  <c r="HE56" i="1"/>
  <c r="HF56" i="1"/>
  <c r="HO56" i="1"/>
  <c r="HP56" i="1"/>
  <c r="HY56" i="1"/>
  <c r="HZ56" i="1"/>
  <c r="II56" i="1"/>
  <c r="IJ56" i="1"/>
  <c r="IS56" i="1"/>
  <c r="IT56" i="1"/>
  <c r="M57" i="1"/>
  <c r="N57" i="1"/>
  <c r="W57" i="1"/>
  <c r="X57" i="1"/>
  <c r="AG57" i="1"/>
  <c r="AH57" i="1"/>
  <c r="AQ57" i="1"/>
  <c r="AR57" i="1"/>
  <c r="BA57" i="1"/>
  <c r="BB57" i="1"/>
  <c r="BK57" i="1"/>
  <c r="BL57" i="1"/>
  <c r="BU57" i="1"/>
  <c r="BV57" i="1"/>
  <c r="CE57" i="1"/>
  <c r="CF57" i="1"/>
  <c r="CO57" i="1"/>
  <c r="CP57" i="1"/>
  <c r="CY57" i="1"/>
  <c r="CZ57" i="1"/>
  <c r="DI57" i="1"/>
  <c r="DJ57" i="1"/>
  <c r="DS57" i="1"/>
  <c r="DT57" i="1"/>
  <c r="EC57" i="1"/>
  <c r="ED57" i="1"/>
  <c r="EM57" i="1"/>
  <c r="EN57" i="1"/>
  <c r="EW57" i="1"/>
  <c r="EX57" i="1"/>
  <c r="FG57" i="1"/>
  <c r="FH57" i="1"/>
  <c r="FQ57" i="1"/>
  <c r="FR57" i="1"/>
  <c r="GA57" i="1"/>
  <c r="GB57" i="1"/>
  <c r="GK57" i="1"/>
  <c r="GL57" i="1"/>
  <c r="GU57" i="1"/>
  <c r="GV57" i="1"/>
  <c r="HE57" i="1"/>
  <c r="HF57" i="1"/>
  <c r="HO57" i="1"/>
  <c r="HP57" i="1"/>
  <c r="HY57" i="1"/>
  <c r="HZ57" i="1"/>
  <c r="II57" i="1"/>
  <c r="IJ57" i="1"/>
  <c r="IS57" i="1"/>
  <c r="IT57" i="1"/>
  <c r="M58" i="1"/>
  <c r="N58" i="1"/>
  <c r="W58" i="1"/>
  <c r="X58" i="1"/>
  <c r="AG58" i="1"/>
  <c r="AH58" i="1"/>
  <c r="AQ58" i="1"/>
  <c r="AR58" i="1"/>
  <c r="BA58" i="1"/>
  <c r="BB58" i="1"/>
  <c r="BK58" i="1"/>
  <c r="BL58" i="1"/>
  <c r="BU58" i="1"/>
  <c r="BV58" i="1"/>
  <c r="CE58" i="1"/>
  <c r="CF58" i="1"/>
  <c r="CO58" i="1"/>
  <c r="CP58" i="1"/>
  <c r="CY58" i="1"/>
  <c r="CZ58" i="1"/>
  <c r="DI58" i="1"/>
  <c r="DJ58" i="1"/>
  <c r="DS58" i="1"/>
  <c r="DT58" i="1"/>
  <c r="EC58" i="1"/>
  <c r="ED58" i="1"/>
  <c r="EM58" i="1"/>
  <c r="EN58" i="1"/>
  <c r="EW58" i="1"/>
  <c r="EX58" i="1"/>
  <c r="FG58" i="1"/>
  <c r="FH58" i="1"/>
  <c r="FQ58" i="1"/>
  <c r="FR58" i="1"/>
  <c r="GA58" i="1"/>
  <c r="GB58" i="1"/>
  <c r="GK58" i="1"/>
  <c r="GL58" i="1"/>
  <c r="GU58" i="1"/>
  <c r="GV58" i="1"/>
  <c r="HE58" i="1"/>
  <c r="HF58" i="1"/>
  <c r="HO58" i="1"/>
  <c r="HP58" i="1"/>
  <c r="HY58" i="1"/>
  <c r="HZ58" i="1"/>
  <c r="II58" i="1"/>
  <c r="IJ58" i="1"/>
  <c r="IS58" i="1"/>
  <c r="IT58" i="1"/>
  <c r="A25" i="5"/>
  <c r="A24" i="5"/>
  <c r="A23" i="5"/>
  <c r="A22" i="5"/>
  <c r="A21" i="5"/>
  <c r="W59" i="1"/>
  <c r="X59" i="1"/>
  <c r="W60" i="1"/>
  <c r="X60" i="1"/>
  <c r="W61" i="1"/>
  <c r="X61" i="1"/>
  <c r="W62" i="1"/>
  <c r="X62" i="1"/>
  <c r="W63" i="1"/>
  <c r="X63" i="1"/>
  <c r="W64" i="1"/>
  <c r="X64" i="1"/>
  <c r="W65" i="1"/>
  <c r="X65" i="1"/>
  <c r="W66" i="1"/>
  <c r="X66" i="1"/>
  <c r="W67" i="1"/>
  <c r="X67" i="1"/>
  <c r="W68" i="1"/>
  <c r="X68" i="1"/>
  <c r="W69" i="1"/>
  <c r="X69" i="1"/>
  <c r="W70" i="1"/>
  <c r="X70" i="1"/>
  <c r="W71" i="1"/>
  <c r="X71" i="1"/>
  <c r="W72" i="1"/>
  <c r="X72" i="1"/>
  <c r="W73" i="1"/>
  <c r="X73" i="1"/>
  <c r="W74" i="1"/>
  <c r="X74" i="1"/>
  <c r="W75" i="1"/>
  <c r="X75" i="1"/>
  <c r="W76" i="1"/>
  <c r="X76" i="1"/>
  <c r="W77" i="1"/>
  <c r="X77" i="1"/>
  <c r="W78" i="1"/>
  <c r="X78" i="1"/>
  <c r="W79" i="1"/>
  <c r="X79" i="1"/>
  <c r="W80" i="1"/>
  <c r="X80" i="1"/>
  <c r="W81" i="1"/>
  <c r="X81" i="1"/>
  <c r="W82" i="1"/>
  <c r="X82" i="1"/>
  <c r="W83" i="1"/>
  <c r="X83" i="1"/>
  <c r="W84" i="1"/>
  <c r="X84" i="1"/>
  <c r="W85" i="1"/>
  <c r="X85" i="1"/>
  <c r="W86" i="1"/>
  <c r="X86" i="1"/>
  <c r="W87" i="1"/>
  <c r="X87" i="1"/>
  <c r="W88" i="1"/>
  <c r="X88" i="1"/>
  <c r="W89" i="1"/>
  <c r="X89" i="1"/>
  <c r="W90" i="1"/>
  <c r="X90" i="1"/>
  <c r="W91" i="1"/>
  <c r="X91" i="1"/>
  <c r="W92" i="1"/>
  <c r="X92" i="1"/>
  <c r="W93" i="1"/>
  <c r="X93" i="1"/>
  <c r="W94" i="1"/>
  <c r="X94" i="1"/>
  <c r="W95" i="1"/>
  <c r="X95" i="1"/>
  <c r="W96" i="1"/>
  <c r="X96" i="1"/>
  <c r="W97" i="1"/>
  <c r="X97" i="1"/>
  <c r="DB47" i="1" l="1"/>
  <c r="CR47" i="1"/>
  <c r="BU439" i="5"/>
  <c r="BU436" i="5"/>
  <c r="BU440" i="5"/>
  <c r="BU444" i="5"/>
  <c r="BU437" i="5"/>
  <c r="BU441" i="5"/>
  <c r="BU438" i="5"/>
  <c r="BU442" i="5"/>
  <c r="BU447" i="5"/>
  <c r="BU454" i="5"/>
  <c r="BU448" i="5"/>
  <c r="BU453" i="5"/>
  <c r="BU443" i="5"/>
  <c r="BU445" i="5"/>
  <c r="BU446" i="5"/>
  <c r="BU450" i="5"/>
  <c r="BU451" i="5"/>
  <c r="BU455" i="5"/>
  <c r="BU458" i="5"/>
  <c r="BU452" i="5"/>
  <c r="BU457" i="5"/>
  <c r="BU459" i="5"/>
  <c r="BU461" i="5"/>
  <c r="BU463" i="5"/>
  <c r="BU465" i="5"/>
  <c r="BU467" i="5"/>
  <c r="BU449" i="5"/>
  <c r="BU470" i="5"/>
  <c r="BU472" i="5"/>
  <c r="BU473" i="5"/>
  <c r="BU477" i="5"/>
  <c r="BU481" i="5"/>
  <c r="BU483" i="5"/>
  <c r="BU485" i="5"/>
  <c r="BU487" i="5"/>
  <c r="BU489" i="5"/>
  <c r="BU491" i="5"/>
  <c r="BU493" i="5"/>
  <c r="BU464" i="5"/>
  <c r="BU466" i="5"/>
  <c r="BU474" i="5"/>
  <c r="BU478" i="5"/>
  <c r="BU482" i="5"/>
  <c r="BU462" i="5"/>
  <c r="BU469" i="5"/>
  <c r="BU471" i="5"/>
  <c r="BU456" i="5"/>
  <c r="BU460" i="5"/>
  <c r="BU468" i="5"/>
  <c r="BU476" i="5"/>
  <c r="BU480" i="5"/>
  <c r="BU475" i="5"/>
  <c r="BU495" i="5"/>
  <c r="BU497" i="5"/>
  <c r="BU499" i="5"/>
  <c r="BU501" i="5"/>
  <c r="BU503" i="5"/>
  <c r="BU505" i="5"/>
  <c r="BU507" i="5"/>
  <c r="BU509" i="5"/>
  <c r="BU511" i="5"/>
  <c r="BU512" i="5"/>
  <c r="BU513" i="5"/>
  <c r="BU514" i="5"/>
  <c r="BU515" i="5"/>
  <c r="BU516" i="5"/>
  <c r="BU517" i="5"/>
  <c r="BU479" i="5"/>
  <c r="BU488" i="5"/>
  <c r="BU486" i="5"/>
  <c r="BU494" i="5"/>
  <c r="BU496" i="5"/>
  <c r="BU484" i="5"/>
  <c r="BU490" i="5"/>
  <c r="BU492" i="5"/>
  <c r="BU498" i="5"/>
  <c r="BU502" i="5"/>
  <c r="BU506" i="5"/>
  <c r="BU510" i="5"/>
  <c r="BU518" i="5"/>
  <c r="BU519" i="5"/>
  <c r="BU520" i="5"/>
  <c r="BU521" i="5"/>
  <c r="BU522" i="5"/>
  <c r="BU523" i="5"/>
  <c r="BU524" i="5"/>
  <c r="BU525" i="5"/>
  <c r="BU526" i="5"/>
  <c r="BU500" i="5"/>
  <c r="BU504" i="5"/>
  <c r="BU508" i="5"/>
  <c r="BU545" i="5"/>
  <c r="BU547" i="5"/>
  <c r="BU548" i="5"/>
  <c r="BU549" i="5"/>
  <c r="BU550" i="5"/>
  <c r="BU551" i="5"/>
  <c r="BU552" i="5"/>
  <c r="BU553" i="5"/>
  <c r="BU554" i="5"/>
  <c r="BU555" i="5"/>
  <c r="BU556" i="5"/>
  <c r="BU557" i="5"/>
  <c r="BU558" i="5"/>
  <c r="BU559" i="5"/>
  <c r="BU560" i="5"/>
  <c r="BU561" i="5"/>
  <c r="BU562" i="5"/>
  <c r="BU563" i="5"/>
  <c r="BU564" i="5"/>
  <c r="BU565" i="5"/>
  <c r="BU567" i="5"/>
  <c r="BU527" i="5"/>
  <c r="BU528" i="5"/>
  <c r="BU529" i="5"/>
  <c r="BU530" i="5"/>
  <c r="BU531" i="5"/>
  <c r="BU532" i="5"/>
  <c r="BU533" i="5"/>
  <c r="BU534" i="5"/>
  <c r="BU535" i="5"/>
  <c r="BU536" i="5"/>
  <c r="BU537" i="5"/>
  <c r="BU538" i="5"/>
  <c r="BU539" i="5"/>
  <c r="BU540" i="5"/>
  <c r="BU541" i="5"/>
  <c r="BU542" i="5"/>
  <c r="BU543" i="5"/>
  <c r="BU544" i="5"/>
  <c r="BU546" i="5"/>
  <c r="BU568" i="5"/>
  <c r="BU570" i="5"/>
  <c r="BU572" i="5"/>
  <c r="BU574" i="5"/>
  <c r="BU576" i="5"/>
  <c r="BU578" i="5"/>
  <c r="BU580" i="5"/>
  <c r="BU582" i="5"/>
  <c r="BU584" i="5"/>
  <c r="BU586" i="5"/>
  <c r="BU588" i="5"/>
  <c r="BU590" i="5"/>
  <c r="BU592" i="5"/>
  <c r="BU594" i="5"/>
  <c r="BU596" i="5"/>
  <c r="BU598" i="5"/>
  <c r="BU600" i="5"/>
  <c r="BU602" i="5"/>
  <c r="BU604" i="5"/>
  <c r="BU606" i="5"/>
  <c r="BU608" i="5"/>
  <c r="BU610" i="5"/>
  <c r="BU569" i="5"/>
  <c r="BU571" i="5"/>
  <c r="BU573" i="5"/>
  <c r="BU575" i="5"/>
  <c r="BU577" i="5"/>
  <c r="BU579" i="5"/>
  <c r="BU581" i="5"/>
  <c r="BU583" i="5"/>
  <c r="BU585" i="5"/>
  <c r="BU587" i="5"/>
  <c r="BU589" i="5"/>
  <c r="BU591" i="5"/>
  <c r="BU566" i="5"/>
  <c r="BU599" i="5"/>
  <c r="BU607" i="5"/>
  <c r="BU620" i="5"/>
  <c r="BU623" i="5"/>
  <c r="BU627" i="5"/>
  <c r="BU631" i="5"/>
  <c r="BU635" i="5"/>
  <c r="BU639" i="5"/>
  <c r="BU597" i="5"/>
  <c r="BU605" i="5"/>
  <c r="BU609" i="5"/>
  <c r="BU614" i="5"/>
  <c r="BU616" i="5"/>
  <c r="BU618" i="5"/>
  <c r="BU621" i="5"/>
  <c r="BU622" i="5"/>
  <c r="BU626" i="5"/>
  <c r="BU630" i="5"/>
  <c r="BU634" i="5"/>
  <c r="BU638" i="5"/>
  <c r="BU595" i="5"/>
  <c r="BU603" i="5"/>
  <c r="BU611" i="5"/>
  <c r="BU612" i="5"/>
  <c r="BU625" i="5"/>
  <c r="BU629" i="5"/>
  <c r="BU633" i="5"/>
  <c r="BU637" i="5"/>
  <c r="BU593" i="5"/>
  <c r="BU601" i="5"/>
  <c r="BU613" i="5"/>
  <c r="BU615" i="5"/>
  <c r="BU617" i="5"/>
  <c r="BU619" i="5"/>
  <c r="BU624" i="5"/>
  <c r="BU628" i="5"/>
  <c r="BU632" i="5"/>
  <c r="BU636" i="5"/>
  <c r="BU640" i="5"/>
  <c r="BU641" i="5"/>
  <c r="AM435" i="5"/>
  <c r="AM439" i="5"/>
  <c r="AM443" i="5"/>
  <c r="AM447" i="5"/>
  <c r="AM434" i="5"/>
  <c r="AM438" i="5"/>
  <c r="AM442" i="5"/>
  <c r="AM446" i="5"/>
  <c r="AM436" i="5"/>
  <c r="AM440" i="5"/>
  <c r="AM444" i="5"/>
  <c r="AM437" i="5"/>
  <c r="AM448" i="5"/>
  <c r="AM452" i="5"/>
  <c r="AM457" i="5"/>
  <c r="AM472" i="5"/>
  <c r="AM476" i="5"/>
  <c r="AM480" i="5"/>
  <c r="AM484" i="5"/>
  <c r="AM488" i="5"/>
  <c r="AM492" i="5"/>
  <c r="AM496" i="5"/>
  <c r="AM498" i="5"/>
  <c r="AM502" i="5"/>
  <c r="AM433" i="5"/>
  <c r="AM455" i="5"/>
  <c r="AM459" i="5"/>
  <c r="AM475" i="5"/>
  <c r="AM479" i="5"/>
  <c r="AM483" i="5"/>
  <c r="AM487" i="5"/>
  <c r="AM491" i="5"/>
  <c r="AM495" i="5"/>
  <c r="AM445" i="5"/>
  <c r="AM453" i="5"/>
  <c r="AM456" i="5"/>
  <c r="AM460" i="5"/>
  <c r="AM461" i="5"/>
  <c r="AM462" i="5"/>
  <c r="AM463" i="5"/>
  <c r="AM464" i="5"/>
  <c r="AM465" i="5"/>
  <c r="AM466" i="5"/>
  <c r="AM467" i="5"/>
  <c r="AM468" i="5"/>
  <c r="AM469" i="5"/>
  <c r="AM470" i="5"/>
  <c r="AM471" i="5"/>
  <c r="AM474" i="5"/>
  <c r="AM441" i="5"/>
  <c r="AM449" i="5"/>
  <c r="AM450" i="5"/>
  <c r="AM451" i="5"/>
  <c r="AM454" i="5"/>
  <c r="AM458" i="5"/>
  <c r="AM473" i="5"/>
  <c r="AM477" i="5"/>
  <c r="AM481" i="5"/>
  <c r="AM485" i="5"/>
  <c r="AM489" i="5"/>
  <c r="AM493" i="5"/>
  <c r="AM486" i="5"/>
  <c r="AM504" i="5"/>
  <c r="AM508" i="5"/>
  <c r="AM512" i="5"/>
  <c r="AM516" i="5"/>
  <c r="AM519" i="5"/>
  <c r="AM523" i="5"/>
  <c r="AM527" i="5"/>
  <c r="AM531" i="5"/>
  <c r="AM535" i="5"/>
  <c r="AM539" i="5"/>
  <c r="AM543" i="5"/>
  <c r="AM547" i="5"/>
  <c r="AM551" i="5"/>
  <c r="AM482" i="5"/>
  <c r="AM507" i="5"/>
  <c r="AM511" i="5"/>
  <c r="AM515" i="5"/>
  <c r="AM534" i="5"/>
  <c r="AM538" i="5"/>
  <c r="AM542" i="5"/>
  <c r="AM478" i="5"/>
  <c r="AM494" i="5"/>
  <c r="AM499" i="5"/>
  <c r="AM500" i="5"/>
  <c r="AM501" i="5"/>
  <c r="AM506" i="5"/>
  <c r="AM510" i="5"/>
  <c r="AM514" i="5"/>
  <c r="AM518" i="5"/>
  <c r="AM520" i="5"/>
  <c r="AM521" i="5"/>
  <c r="AM522" i="5"/>
  <c r="AM524" i="5"/>
  <c r="AM525" i="5"/>
  <c r="AM526" i="5"/>
  <c r="AM490" i="5"/>
  <c r="AM497" i="5"/>
  <c r="AM503" i="5"/>
  <c r="AM505" i="5"/>
  <c r="AM509" i="5"/>
  <c r="AM513" i="5"/>
  <c r="AM517" i="5"/>
  <c r="AM536" i="5"/>
  <c r="AM540" i="5"/>
  <c r="AM529" i="5"/>
  <c r="AM532" i="5"/>
  <c r="AM544" i="5"/>
  <c r="AM552" i="5"/>
  <c r="AM553" i="5"/>
  <c r="AM554" i="5"/>
  <c r="AM557" i="5"/>
  <c r="AM561" i="5"/>
  <c r="AM565" i="5"/>
  <c r="AM567" i="5"/>
  <c r="AM569" i="5"/>
  <c r="AM571" i="5"/>
  <c r="AM573" i="5"/>
  <c r="AM575" i="5"/>
  <c r="AM576" i="5"/>
  <c r="AM577" i="5"/>
  <c r="AM579" i="5"/>
  <c r="AM580" i="5"/>
  <c r="AM581" i="5"/>
  <c r="AM583" i="5"/>
  <c r="AM584" i="5"/>
  <c r="AM587" i="5"/>
  <c r="AM604" i="5"/>
  <c r="AM608" i="5"/>
  <c r="AM612" i="5"/>
  <c r="AM616" i="5"/>
  <c r="AM620" i="5"/>
  <c r="AM622" i="5"/>
  <c r="AM626" i="5"/>
  <c r="AM528" i="5"/>
  <c r="AM541" i="5"/>
  <c r="AM556" i="5"/>
  <c r="AM560" i="5"/>
  <c r="AM564" i="5"/>
  <c r="AM586" i="5"/>
  <c r="AM603" i="5"/>
  <c r="AM607" i="5"/>
  <c r="AM611" i="5"/>
  <c r="AM615" i="5"/>
  <c r="AM537" i="5"/>
  <c r="AM545" i="5"/>
  <c r="AM546" i="5"/>
  <c r="AM555" i="5"/>
  <c r="AM559" i="5"/>
  <c r="AM563" i="5"/>
  <c r="AM566" i="5"/>
  <c r="AM568" i="5"/>
  <c r="AM570" i="5"/>
  <c r="AM572" i="5"/>
  <c r="AM574" i="5"/>
  <c r="AM578" i="5"/>
  <c r="AM582" i="5"/>
  <c r="AM585" i="5"/>
  <c r="AM530" i="5"/>
  <c r="AM533" i="5"/>
  <c r="AM548" i="5"/>
  <c r="AM549" i="5"/>
  <c r="AM550" i="5"/>
  <c r="AM558" i="5"/>
  <c r="AM562" i="5"/>
  <c r="AM588" i="5"/>
  <c r="AM589" i="5"/>
  <c r="AM590" i="5"/>
  <c r="AM591" i="5"/>
  <c r="AM592" i="5"/>
  <c r="AM593" i="5"/>
  <c r="AM594" i="5"/>
  <c r="AM595" i="5"/>
  <c r="AM596" i="5"/>
  <c r="AM597" i="5"/>
  <c r="AM598" i="5"/>
  <c r="AM599" i="5"/>
  <c r="AM600" i="5"/>
  <c r="AM601" i="5"/>
  <c r="AM602" i="5"/>
  <c r="AM605" i="5"/>
  <c r="AM609" i="5"/>
  <c r="AM613" i="5"/>
  <c r="AM610" i="5"/>
  <c r="AM624" i="5"/>
  <c r="AM628" i="5"/>
  <c r="AM632" i="5"/>
  <c r="AM636" i="5"/>
  <c r="AM640" i="5"/>
  <c r="AM633" i="5"/>
  <c r="AM606" i="5"/>
  <c r="AM629" i="5"/>
  <c r="AM618" i="5"/>
  <c r="AM619" i="5"/>
  <c r="AM623" i="5"/>
  <c r="AM625" i="5"/>
  <c r="AM630" i="5"/>
  <c r="AM634" i="5"/>
  <c r="AM638" i="5"/>
  <c r="AM637" i="5"/>
  <c r="AM641" i="5"/>
  <c r="AM614" i="5"/>
  <c r="AM617" i="5"/>
  <c r="AM621" i="5"/>
  <c r="AM627" i="5"/>
  <c r="AM631" i="5"/>
  <c r="AM635" i="5"/>
  <c r="AM639" i="5"/>
  <c r="BT436" i="5"/>
  <c r="BT440" i="5"/>
  <c r="BT437" i="5"/>
  <c r="BT441" i="5"/>
  <c r="BT438" i="5"/>
  <c r="BT442" i="5"/>
  <c r="BT439" i="5"/>
  <c r="BT443" i="5"/>
  <c r="BT444" i="5"/>
  <c r="BT448" i="5"/>
  <c r="BT453" i="5"/>
  <c r="BT445" i="5"/>
  <c r="BT449" i="5"/>
  <c r="BT452" i="5"/>
  <c r="BT446" i="5"/>
  <c r="BT447" i="5"/>
  <c r="BT454" i="5"/>
  <c r="BT456" i="5"/>
  <c r="BT457" i="5"/>
  <c r="BT450" i="5"/>
  <c r="BT455" i="5"/>
  <c r="BT458" i="5"/>
  <c r="BT460" i="5"/>
  <c r="BT462" i="5"/>
  <c r="BT464" i="5"/>
  <c r="BT459" i="5"/>
  <c r="BT461" i="5"/>
  <c r="BT463" i="5"/>
  <c r="BT465" i="5"/>
  <c r="BT467" i="5"/>
  <c r="BT451" i="5"/>
  <c r="BT466" i="5"/>
  <c r="BT474" i="5"/>
  <c r="BT478" i="5"/>
  <c r="BT482" i="5"/>
  <c r="BT469" i="5"/>
  <c r="BT471" i="5"/>
  <c r="BT475" i="5"/>
  <c r="BT479" i="5"/>
  <c r="BT484" i="5"/>
  <c r="BT486" i="5"/>
  <c r="BT468" i="5"/>
  <c r="BT470" i="5"/>
  <c r="BT472" i="5"/>
  <c r="BT473" i="5"/>
  <c r="BT477" i="5"/>
  <c r="BT481" i="5"/>
  <c r="BT483" i="5"/>
  <c r="BT485" i="5"/>
  <c r="BT487" i="5"/>
  <c r="BT489" i="5"/>
  <c r="BT491" i="5"/>
  <c r="BT488" i="5"/>
  <c r="BT494" i="5"/>
  <c r="BT496" i="5"/>
  <c r="BT498" i="5"/>
  <c r="BT500" i="5"/>
  <c r="BT476" i="5"/>
  <c r="BT490" i="5"/>
  <c r="BT492" i="5"/>
  <c r="BT480" i="5"/>
  <c r="BT493" i="5"/>
  <c r="BT495" i="5"/>
  <c r="BT497" i="5"/>
  <c r="BT499" i="5"/>
  <c r="BT501" i="5"/>
  <c r="BT503" i="5"/>
  <c r="BT505" i="5"/>
  <c r="BT507" i="5"/>
  <c r="BT509" i="5"/>
  <c r="BT511" i="5"/>
  <c r="BT512" i="5"/>
  <c r="BT513" i="5"/>
  <c r="BT514" i="5"/>
  <c r="BT515" i="5"/>
  <c r="BT516" i="5"/>
  <c r="BT502" i="5"/>
  <c r="BT506" i="5"/>
  <c r="BT510" i="5"/>
  <c r="BT517" i="5"/>
  <c r="BT518" i="5"/>
  <c r="BT519" i="5"/>
  <c r="BT520" i="5"/>
  <c r="BT521" i="5"/>
  <c r="BT522" i="5"/>
  <c r="BT523" i="5"/>
  <c r="BT524" i="5"/>
  <c r="BT525" i="5"/>
  <c r="BT526" i="5"/>
  <c r="BT527" i="5"/>
  <c r="BT528" i="5"/>
  <c r="BT529" i="5"/>
  <c r="BT530" i="5"/>
  <c r="BT531" i="5"/>
  <c r="BT532" i="5"/>
  <c r="BT533" i="5"/>
  <c r="BT534" i="5"/>
  <c r="BT535" i="5"/>
  <c r="BT536" i="5"/>
  <c r="BT537" i="5"/>
  <c r="BT538" i="5"/>
  <c r="BT539" i="5"/>
  <c r="BT540" i="5"/>
  <c r="BT541" i="5"/>
  <c r="BT542" i="5"/>
  <c r="BT543" i="5"/>
  <c r="BT544" i="5"/>
  <c r="BT545" i="5"/>
  <c r="BT546" i="5"/>
  <c r="BT504" i="5"/>
  <c r="BT508" i="5"/>
  <c r="BT547" i="5"/>
  <c r="BT548" i="5"/>
  <c r="BT549" i="5"/>
  <c r="BT550" i="5"/>
  <c r="BT551" i="5"/>
  <c r="BT552" i="5"/>
  <c r="BT553" i="5"/>
  <c r="BT554" i="5"/>
  <c r="BT555" i="5"/>
  <c r="BT556" i="5"/>
  <c r="BT557" i="5"/>
  <c r="BT558" i="5"/>
  <c r="BT559" i="5"/>
  <c r="BT560" i="5"/>
  <c r="BT561" i="5"/>
  <c r="BT562" i="5"/>
  <c r="BT564" i="5"/>
  <c r="BT569" i="5"/>
  <c r="BT571" i="5"/>
  <c r="BT573" i="5"/>
  <c r="BT575" i="5"/>
  <c r="BT577" i="5"/>
  <c r="BT579" i="5"/>
  <c r="BT581" i="5"/>
  <c r="BT583" i="5"/>
  <c r="BT585" i="5"/>
  <c r="BT587" i="5"/>
  <c r="BT589" i="5"/>
  <c r="BT591" i="5"/>
  <c r="BT593" i="5"/>
  <c r="BT595" i="5"/>
  <c r="BT597" i="5"/>
  <c r="BT599" i="5"/>
  <c r="BT601" i="5"/>
  <c r="BT603" i="5"/>
  <c r="BT605" i="5"/>
  <c r="BT565" i="5"/>
  <c r="BT566" i="5"/>
  <c r="BT563" i="5"/>
  <c r="BT567" i="5"/>
  <c r="BT568" i="5"/>
  <c r="BT570" i="5"/>
  <c r="BT572" i="5"/>
  <c r="BT574" i="5"/>
  <c r="BT576" i="5"/>
  <c r="BT578" i="5"/>
  <c r="BT580" i="5"/>
  <c r="BT582" i="5"/>
  <c r="BT584" i="5"/>
  <c r="BT586" i="5"/>
  <c r="BT588" i="5"/>
  <c r="BT590" i="5"/>
  <c r="BT592" i="5"/>
  <c r="BT594" i="5"/>
  <c r="BT596" i="5"/>
  <c r="BT598" i="5"/>
  <c r="BT600" i="5"/>
  <c r="BT602" i="5"/>
  <c r="BT604" i="5"/>
  <c r="BT606" i="5"/>
  <c r="BT608" i="5"/>
  <c r="BT609" i="5"/>
  <c r="BT614" i="5"/>
  <c r="BT616" i="5"/>
  <c r="BT618" i="5"/>
  <c r="BT621" i="5"/>
  <c r="BT622" i="5"/>
  <c r="BT626" i="5"/>
  <c r="BT630" i="5"/>
  <c r="BT634" i="5"/>
  <c r="BT638" i="5"/>
  <c r="BT610" i="5"/>
  <c r="BT611" i="5"/>
  <c r="BT612" i="5"/>
  <c r="BT625" i="5"/>
  <c r="BT629" i="5"/>
  <c r="BT633" i="5"/>
  <c r="BT637" i="5"/>
  <c r="BT641" i="5"/>
  <c r="BT613" i="5"/>
  <c r="BT615" i="5"/>
  <c r="BT617" i="5"/>
  <c r="BT619" i="5"/>
  <c r="BT624" i="5"/>
  <c r="BT628" i="5"/>
  <c r="BT632" i="5"/>
  <c r="BT636" i="5"/>
  <c r="BT640" i="5"/>
  <c r="BT607" i="5"/>
  <c r="BT620" i="5"/>
  <c r="BT623" i="5"/>
  <c r="BT627" i="5"/>
  <c r="BT631" i="5"/>
  <c r="BT635" i="5"/>
  <c r="BT639" i="5"/>
  <c r="AL434" i="5"/>
  <c r="AL438" i="5"/>
  <c r="AL442" i="5"/>
  <c r="AL446" i="5"/>
  <c r="AL450" i="5"/>
  <c r="AL433" i="5"/>
  <c r="AL437" i="5"/>
  <c r="AL441" i="5"/>
  <c r="AL445" i="5"/>
  <c r="AL435" i="5"/>
  <c r="AL439" i="5"/>
  <c r="AL443" i="5"/>
  <c r="AL447" i="5"/>
  <c r="AL440" i="5"/>
  <c r="AL455" i="5"/>
  <c r="AL459" i="5"/>
  <c r="AL475" i="5"/>
  <c r="AL479" i="5"/>
  <c r="AL483" i="5"/>
  <c r="AL487" i="5"/>
  <c r="AL491" i="5"/>
  <c r="AL495" i="5"/>
  <c r="AL501" i="5"/>
  <c r="AL436" i="5"/>
  <c r="AL453" i="5"/>
  <c r="AL456" i="5"/>
  <c r="AL460" i="5"/>
  <c r="AL461" i="5"/>
  <c r="AL462" i="5"/>
  <c r="AL463" i="5"/>
  <c r="AL464" i="5"/>
  <c r="AL465" i="5"/>
  <c r="AL466" i="5"/>
  <c r="AL467" i="5"/>
  <c r="AL468" i="5"/>
  <c r="AL469" i="5"/>
  <c r="AL470" i="5"/>
  <c r="AL471" i="5"/>
  <c r="AL474" i="5"/>
  <c r="AL478" i="5"/>
  <c r="AL482" i="5"/>
  <c r="AL486" i="5"/>
  <c r="AL490" i="5"/>
  <c r="AL494" i="5"/>
  <c r="AL449" i="5"/>
  <c r="AL451" i="5"/>
  <c r="AL454" i="5"/>
  <c r="AL458" i="5"/>
  <c r="AL473" i="5"/>
  <c r="AL444" i="5"/>
  <c r="AL448" i="5"/>
  <c r="AL452" i="5"/>
  <c r="AL457" i="5"/>
  <c r="AL472" i="5"/>
  <c r="AL476" i="5"/>
  <c r="AL480" i="5"/>
  <c r="AL484" i="5"/>
  <c r="AL488" i="5"/>
  <c r="AL492" i="5"/>
  <c r="AL489" i="5"/>
  <c r="AL507" i="5"/>
  <c r="AL511" i="5"/>
  <c r="AL515" i="5"/>
  <c r="AL534" i="5"/>
  <c r="AL538" i="5"/>
  <c r="AL542" i="5"/>
  <c r="AL546" i="5"/>
  <c r="AL550" i="5"/>
  <c r="AL554" i="5"/>
  <c r="AL485" i="5"/>
  <c r="AL498" i="5"/>
  <c r="AL499" i="5"/>
  <c r="AL500" i="5"/>
  <c r="AL506" i="5"/>
  <c r="AL510" i="5"/>
  <c r="AL514" i="5"/>
  <c r="AL518" i="5"/>
  <c r="AL520" i="5"/>
  <c r="AL521" i="5"/>
  <c r="AL522" i="5"/>
  <c r="AL524" i="5"/>
  <c r="AL525" i="5"/>
  <c r="AL526" i="5"/>
  <c r="AL528" i="5"/>
  <c r="AL529" i="5"/>
  <c r="AL530" i="5"/>
  <c r="AL532" i="5"/>
  <c r="AL533" i="5"/>
  <c r="AL537" i="5"/>
  <c r="AL541" i="5"/>
  <c r="AL481" i="5"/>
  <c r="AL496" i="5"/>
  <c r="AL497" i="5"/>
  <c r="AL502" i="5"/>
  <c r="AL503" i="5"/>
  <c r="AL505" i="5"/>
  <c r="AL509" i="5"/>
  <c r="AL513" i="5"/>
  <c r="AL517" i="5"/>
  <c r="AL477" i="5"/>
  <c r="AL493" i="5"/>
  <c r="AL504" i="5"/>
  <c r="AL508" i="5"/>
  <c r="AL512" i="5"/>
  <c r="AL516" i="5"/>
  <c r="AL519" i="5"/>
  <c r="AL523" i="5"/>
  <c r="AL527" i="5"/>
  <c r="AL531" i="5"/>
  <c r="AL535" i="5"/>
  <c r="AL539" i="5"/>
  <c r="AL543" i="5"/>
  <c r="AL556" i="5"/>
  <c r="AL560" i="5"/>
  <c r="AL564" i="5"/>
  <c r="AL586" i="5"/>
  <c r="AL603" i="5"/>
  <c r="AL607" i="5"/>
  <c r="AL611" i="5"/>
  <c r="AL615" i="5"/>
  <c r="AL619" i="5"/>
  <c r="AL623" i="5"/>
  <c r="AL545" i="5"/>
  <c r="AL555" i="5"/>
  <c r="AL559" i="5"/>
  <c r="AL563" i="5"/>
  <c r="AL566" i="5"/>
  <c r="AL568" i="5"/>
  <c r="AL570" i="5"/>
  <c r="AL572" i="5"/>
  <c r="AL574" i="5"/>
  <c r="AL578" i="5"/>
  <c r="AL582" i="5"/>
  <c r="AL585" i="5"/>
  <c r="AL606" i="5"/>
  <c r="AL610" i="5"/>
  <c r="AL614" i="5"/>
  <c r="AL540" i="5"/>
  <c r="AL547" i="5"/>
  <c r="AL548" i="5"/>
  <c r="AL549" i="5"/>
  <c r="AL558" i="5"/>
  <c r="AL562" i="5"/>
  <c r="AL588" i="5"/>
  <c r="AL589" i="5"/>
  <c r="AL590" i="5"/>
  <c r="AL591" i="5"/>
  <c r="AL592" i="5"/>
  <c r="AL593" i="5"/>
  <c r="AL594" i="5"/>
  <c r="AL536" i="5"/>
  <c r="AL544" i="5"/>
  <c r="AL551" i="5"/>
  <c r="AL552" i="5"/>
  <c r="AL553" i="5"/>
  <c r="AL557" i="5"/>
  <c r="AL561" i="5"/>
  <c r="AL565" i="5"/>
  <c r="AL567" i="5"/>
  <c r="AL569" i="5"/>
  <c r="AL571" i="5"/>
  <c r="AL573" i="5"/>
  <c r="AL575" i="5"/>
  <c r="AL576" i="5"/>
  <c r="AL577" i="5"/>
  <c r="AL579" i="5"/>
  <c r="AL580" i="5"/>
  <c r="AL581" i="5"/>
  <c r="AL583" i="5"/>
  <c r="AL584" i="5"/>
  <c r="AL587" i="5"/>
  <c r="AL604" i="5"/>
  <c r="AL608" i="5"/>
  <c r="AL612" i="5"/>
  <c r="AL595" i="5"/>
  <c r="AL597" i="5"/>
  <c r="AL599" i="5"/>
  <c r="AL601" i="5"/>
  <c r="AL613" i="5"/>
  <c r="AL622" i="5"/>
  <c r="AL629" i="5"/>
  <c r="AL633" i="5"/>
  <c r="AL637" i="5"/>
  <c r="AL641" i="5"/>
  <c r="AL634" i="5"/>
  <c r="AL609" i="5"/>
  <c r="AL616" i="5"/>
  <c r="AL618" i="5"/>
  <c r="AL625" i="5"/>
  <c r="AL630" i="5"/>
  <c r="AL596" i="5"/>
  <c r="AL598" i="5"/>
  <c r="AL600" i="5"/>
  <c r="AL602" i="5"/>
  <c r="AL605" i="5"/>
  <c r="AL617" i="5"/>
  <c r="AL620" i="5"/>
  <c r="AL621" i="5"/>
  <c r="AL627" i="5"/>
  <c r="AL631" i="5"/>
  <c r="AL635" i="5"/>
  <c r="AL639" i="5"/>
  <c r="AL624" i="5"/>
  <c r="AL626" i="5"/>
  <c r="AL628" i="5"/>
  <c r="AL632" i="5"/>
  <c r="AL636" i="5"/>
  <c r="AL640" i="5"/>
  <c r="AL638" i="5"/>
  <c r="BX48" i="1"/>
  <c r="BN47" i="1"/>
  <c r="BN48" i="1" s="1"/>
  <c r="BN49" i="1" s="1"/>
  <c r="BN50" i="1" s="1"/>
  <c r="BN51" i="1" s="1"/>
  <c r="BN52" i="1" s="1"/>
  <c r="BN53" i="1" s="1"/>
  <c r="BN54" i="1" s="1"/>
  <c r="BN55" i="1" s="1"/>
  <c r="BN56" i="1" s="1"/>
  <c r="BN57" i="1" s="1"/>
  <c r="CG4" i="1"/>
  <c r="CI3" i="1"/>
  <c r="BW4" i="1"/>
  <c r="BW5" i="1" s="1"/>
  <c r="BW6" i="1" s="1"/>
  <c r="BW7" i="1" s="1"/>
  <c r="BX49" i="1"/>
  <c r="DB48" i="1"/>
  <c r="CH48" i="1"/>
  <c r="IK3" i="1"/>
  <c r="HQ3" i="1"/>
  <c r="GW3" i="1"/>
  <c r="GC3" i="1"/>
  <c r="FI3" i="1"/>
  <c r="EO3" i="1"/>
  <c r="DU3" i="1"/>
  <c r="AJ4" i="1"/>
  <c r="AJ5" i="1" s="1"/>
  <c r="AJ6" i="1" s="1"/>
  <c r="AJ7" i="1" s="1"/>
  <c r="AJ8" i="1" s="1"/>
  <c r="AJ9" i="1" s="1"/>
  <c r="AJ10" i="1" s="1"/>
  <c r="AJ11" i="1" s="1"/>
  <c r="AJ12" i="1" s="1"/>
  <c r="AJ13" i="1" s="1"/>
  <c r="AJ14" i="1" s="1"/>
  <c r="AJ15" i="1" s="1"/>
  <c r="AJ16" i="1" s="1"/>
  <c r="AJ17" i="1" s="1"/>
  <c r="AJ18" i="1" s="1"/>
  <c r="AJ19" i="1" s="1"/>
  <c r="AJ20" i="1" s="1"/>
  <c r="AJ21" i="1" s="1"/>
  <c r="AJ22" i="1" s="1"/>
  <c r="AJ23" i="1" s="1"/>
  <c r="AJ24" i="1" s="1"/>
  <c r="AJ25" i="1" s="1"/>
  <c r="AJ26" i="1" s="1"/>
  <c r="AJ27" i="1" s="1"/>
  <c r="AJ28" i="1" s="1"/>
  <c r="AJ29" i="1" s="1"/>
  <c r="AJ30" i="1" s="1"/>
  <c r="AJ31" i="1" s="1"/>
  <c r="AJ32" i="1" s="1"/>
  <c r="AJ33" i="1" s="1"/>
  <c r="AJ34" i="1" s="1"/>
  <c r="AJ35" i="1" s="1"/>
  <c r="AJ36" i="1" s="1"/>
  <c r="AJ37" i="1" s="1"/>
  <c r="AJ38" i="1" s="1"/>
  <c r="AJ39" i="1" s="1"/>
  <c r="AJ40" i="1" s="1"/>
  <c r="AJ41" i="1" s="1"/>
  <c r="AJ42" i="1" s="1"/>
  <c r="AJ43" i="1" s="1"/>
  <c r="AJ44" i="1" s="1"/>
  <c r="AJ45" i="1" s="1"/>
  <c r="AJ46" i="1" s="1"/>
  <c r="AJ47" i="1" s="1"/>
  <c r="AJ48" i="1" s="1"/>
  <c r="AJ49" i="1" s="1"/>
  <c r="AJ50" i="1" s="1"/>
  <c r="AJ51" i="1" s="1"/>
  <c r="AJ52" i="1" s="1"/>
  <c r="AJ53" i="1" s="1"/>
  <c r="AJ54" i="1" s="1"/>
  <c r="AJ55" i="1" s="1"/>
  <c r="AJ56" i="1" s="1"/>
  <c r="AJ57" i="1" s="1"/>
  <c r="BD49" i="1"/>
  <c r="BD50" i="1" s="1"/>
  <c r="BD51" i="1" s="1"/>
  <c r="BD52" i="1" s="1"/>
  <c r="BD53" i="1" s="1"/>
  <c r="BD54" i="1" s="1"/>
  <c r="BD55" i="1" s="1"/>
  <c r="BD56" i="1" s="1"/>
  <c r="BD57" i="1" s="1"/>
  <c r="AT49" i="1"/>
  <c r="AT50" i="1" s="1"/>
  <c r="AT51" i="1" s="1"/>
  <c r="AT52" i="1" s="1"/>
  <c r="AT53" i="1" s="1"/>
  <c r="AT54" i="1" s="1"/>
  <c r="AT55" i="1" s="1"/>
  <c r="AT56" i="1" s="1"/>
  <c r="AT57" i="1" s="1"/>
  <c r="Z48" i="1"/>
  <c r="P48" i="1"/>
  <c r="P49" i="1" s="1"/>
  <c r="P50" i="1" s="1"/>
  <c r="P51" i="1" s="1"/>
  <c r="P52" i="1" s="1"/>
  <c r="P53" i="1" s="1"/>
  <c r="P54" i="1" s="1"/>
  <c r="P55" i="1" s="1"/>
  <c r="P56" i="1" s="1"/>
  <c r="P57" i="1" s="1"/>
  <c r="O4" i="1"/>
  <c r="O5" i="1" s="1"/>
  <c r="O6" i="1" s="1"/>
  <c r="O7" i="1" s="1"/>
  <c r="O8" i="1" s="1"/>
  <c r="IV3" i="1"/>
  <c r="IB3" i="1"/>
  <c r="HH3" i="1"/>
  <c r="GN3" i="1"/>
  <c r="FT3" i="1"/>
  <c r="EZ3" i="1"/>
  <c r="EF3" i="1"/>
  <c r="DL3" i="1"/>
  <c r="CG5" i="1"/>
  <c r="CQ9" i="1"/>
  <c r="AI6" i="1"/>
  <c r="BW8" i="1"/>
  <c r="Y8" i="1"/>
  <c r="AS9" i="1"/>
  <c r="BC6" i="1"/>
  <c r="DA8" i="1"/>
  <c r="BM7" i="1"/>
  <c r="BX50" i="1"/>
  <c r="BX51" i="1" s="1"/>
  <c r="BX52" i="1" s="1"/>
  <c r="BX53" i="1" s="1"/>
  <c r="BX54" i="1" s="1"/>
  <c r="BX55" i="1" s="1"/>
  <c r="BX56" i="1" s="1"/>
  <c r="BX57" i="1" s="1"/>
  <c r="DB49" i="1"/>
  <c r="DB50" i="1" s="1"/>
  <c r="DB51" i="1" s="1"/>
  <c r="DB52" i="1" s="1"/>
  <c r="DB53" i="1" s="1"/>
  <c r="DB54" i="1" s="1"/>
  <c r="DB55" i="1" s="1"/>
  <c r="DB56" i="1" s="1"/>
  <c r="DB57" i="1" s="1"/>
  <c r="CH49" i="1"/>
  <c r="CH50" i="1" s="1"/>
  <c r="CH51" i="1" s="1"/>
  <c r="CH52" i="1" s="1"/>
  <c r="CH53" i="1" s="1"/>
  <c r="CH54" i="1" s="1"/>
  <c r="CH55" i="1" s="1"/>
  <c r="CH56" i="1" s="1"/>
  <c r="CH57" i="1" s="1"/>
  <c r="Z49" i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CR48" i="1"/>
  <c r="CR49" i="1" s="1"/>
  <c r="CR50" i="1" s="1"/>
  <c r="CR51" i="1" s="1"/>
  <c r="CR52" i="1" s="1"/>
  <c r="CR53" i="1" s="1"/>
  <c r="CR54" i="1" s="1"/>
  <c r="CR55" i="1" s="1"/>
  <c r="CR56" i="1" s="1"/>
  <c r="CR57" i="1" s="1"/>
  <c r="AL365" i="5"/>
  <c r="IV4" i="1"/>
  <c r="IV5" i="1" s="1"/>
  <c r="IV6" i="1" s="1"/>
  <c r="IV7" i="1" s="1"/>
  <c r="IV8" i="1" s="1"/>
  <c r="IV9" i="1" s="1"/>
  <c r="IV10" i="1" s="1"/>
  <c r="IV11" i="1" s="1"/>
  <c r="IV12" i="1" s="1"/>
  <c r="IV13" i="1" s="1"/>
  <c r="IV14" i="1" s="1"/>
  <c r="IV15" i="1" s="1"/>
  <c r="IV16" i="1" s="1"/>
  <c r="IV17" i="1" s="1"/>
  <c r="IV18" i="1" s="1"/>
  <c r="IV19" i="1" s="1"/>
  <c r="IV20" i="1" s="1"/>
  <c r="IV21" i="1" s="1"/>
  <c r="IV22" i="1" s="1"/>
  <c r="IV23" i="1" s="1"/>
  <c r="IV24" i="1" s="1"/>
  <c r="IV25" i="1" s="1"/>
  <c r="IV26" i="1" s="1"/>
  <c r="IV27" i="1" s="1"/>
  <c r="IV28" i="1" s="1"/>
  <c r="IV29" i="1" s="1"/>
  <c r="IV30" i="1" s="1"/>
  <c r="IV31" i="1" s="1"/>
  <c r="IV32" i="1" s="1"/>
  <c r="IV33" i="1" s="1"/>
  <c r="IV34" i="1" s="1"/>
  <c r="IV35" i="1" s="1"/>
  <c r="IV36" i="1" s="1"/>
  <c r="IV37" i="1" s="1"/>
  <c r="IV38" i="1" s="1"/>
  <c r="IV39" i="1" s="1"/>
  <c r="IV40" i="1" s="1"/>
  <c r="IV41" i="1" s="1"/>
  <c r="IV42" i="1" s="1"/>
  <c r="IV43" i="1" s="1"/>
  <c r="IV44" i="1" s="1"/>
  <c r="IV45" i="1" s="1"/>
  <c r="IV46" i="1" s="1"/>
  <c r="IV47" i="1" s="1"/>
  <c r="IV48" i="1" s="1"/>
  <c r="IV49" i="1" s="1"/>
  <c r="IV50" i="1" s="1"/>
  <c r="IV51" i="1" s="1"/>
  <c r="IV52" i="1" s="1"/>
  <c r="IV53" i="1" s="1"/>
  <c r="IV54" i="1" s="1"/>
  <c r="IV55" i="1" s="1"/>
  <c r="IV56" i="1" s="1"/>
  <c r="IV57" i="1" s="1"/>
  <c r="IB4" i="1"/>
  <c r="IB5" i="1" s="1"/>
  <c r="IB6" i="1" s="1"/>
  <c r="IB7" i="1" s="1"/>
  <c r="IB8" i="1" s="1"/>
  <c r="IB9" i="1" s="1"/>
  <c r="IB10" i="1" s="1"/>
  <c r="IB11" i="1" s="1"/>
  <c r="IB12" i="1" s="1"/>
  <c r="IB13" i="1" s="1"/>
  <c r="IB14" i="1" s="1"/>
  <c r="IB15" i="1" s="1"/>
  <c r="IB16" i="1" s="1"/>
  <c r="IB17" i="1" s="1"/>
  <c r="IB18" i="1" s="1"/>
  <c r="IB19" i="1" s="1"/>
  <c r="IB20" i="1" s="1"/>
  <c r="IB21" i="1" s="1"/>
  <c r="IB22" i="1" s="1"/>
  <c r="IB23" i="1" s="1"/>
  <c r="IB24" i="1" s="1"/>
  <c r="IB25" i="1" s="1"/>
  <c r="IB26" i="1" s="1"/>
  <c r="IB27" i="1" s="1"/>
  <c r="IB28" i="1" s="1"/>
  <c r="IB29" i="1" s="1"/>
  <c r="IB30" i="1" s="1"/>
  <c r="IB31" i="1" s="1"/>
  <c r="IB32" i="1" s="1"/>
  <c r="IB33" i="1" s="1"/>
  <c r="IB34" i="1" s="1"/>
  <c r="IB35" i="1" s="1"/>
  <c r="IB36" i="1" s="1"/>
  <c r="IB37" i="1" s="1"/>
  <c r="IB38" i="1" s="1"/>
  <c r="IB39" i="1" s="1"/>
  <c r="IB40" i="1" s="1"/>
  <c r="IB41" i="1" s="1"/>
  <c r="IB42" i="1" s="1"/>
  <c r="IB43" i="1" s="1"/>
  <c r="IB44" i="1" s="1"/>
  <c r="IB45" i="1" s="1"/>
  <c r="IB46" i="1" s="1"/>
  <c r="IB47" i="1" s="1"/>
  <c r="IB48" i="1" s="1"/>
  <c r="IB49" i="1" s="1"/>
  <c r="IB50" i="1" s="1"/>
  <c r="IB51" i="1" s="1"/>
  <c r="IB52" i="1" s="1"/>
  <c r="IB53" i="1" s="1"/>
  <c r="IB54" i="1" s="1"/>
  <c r="IB55" i="1" s="1"/>
  <c r="IB56" i="1" s="1"/>
  <c r="IB57" i="1" s="1"/>
  <c r="HH4" i="1"/>
  <c r="HH5" i="1" s="1"/>
  <c r="HH6" i="1" s="1"/>
  <c r="HH7" i="1" s="1"/>
  <c r="HH8" i="1" s="1"/>
  <c r="HH9" i="1" s="1"/>
  <c r="HH10" i="1" s="1"/>
  <c r="HH11" i="1" s="1"/>
  <c r="HH12" i="1" s="1"/>
  <c r="HH13" i="1" s="1"/>
  <c r="HH14" i="1" s="1"/>
  <c r="HH15" i="1" s="1"/>
  <c r="HH16" i="1" s="1"/>
  <c r="HH17" i="1" s="1"/>
  <c r="HH18" i="1" s="1"/>
  <c r="HH19" i="1" s="1"/>
  <c r="HH20" i="1" s="1"/>
  <c r="HH21" i="1" s="1"/>
  <c r="HH22" i="1" s="1"/>
  <c r="HH23" i="1" s="1"/>
  <c r="HH24" i="1" s="1"/>
  <c r="HH25" i="1" s="1"/>
  <c r="HH26" i="1" s="1"/>
  <c r="HH27" i="1" s="1"/>
  <c r="HH28" i="1" s="1"/>
  <c r="HH29" i="1" s="1"/>
  <c r="HH30" i="1" s="1"/>
  <c r="HH31" i="1" s="1"/>
  <c r="HH32" i="1" s="1"/>
  <c r="HH33" i="1" s="1"/>
  <c r="HH34" i="1" s="1"/>
  <c r="HH35" i="1" s="1"/>
  <c r="HH36" i="1" s="1"/>
  <c r="HH37" i="1" s="1"/>
  <c r="HH38" i="1" s="1"/>
  <c r="HH39" i="1" s="1"/>
  <c r="HH40" i="1" s="1"/>
  <c r="HH41" i="1" s="1"/>
  <c r="HH42" i="1" s="1"/>
  <c r="HH43" i="1" s="1"/>
  <c r="HH44" i="1" s="1"/>
  <c r="HH45" i="1" s="1"/>
  <c r="HH46" i="1" s="1"/>
  <c r="HH47" i="1" s="1"/>
  <c r="HH48" i="1" s="1"/>
  <c r="HH49" i="1" s="1"/>
  <c r="HH50" i="1" s="1"/>
  <c r="HH51" i="1" s="1"/>
  <c r="HH52" i="1" s="1"/>
  <c r="HH53" i="1" s="1"/>
  <c r="HH54" i="1" s="1"/>
  <c r="HH55" i="1" s="1"/>
  <c r="HH56" i="1" s="1"/>
  <c r="HH57" i="1" s="1"/>
  <c r="GN4" i="1"/>
  <c r="GN5" i="1" s="1"/>
  <c r="GN6" i="1" s="1"/>
  <c r="GN7" i="1" s="1"/>
  <c r="GN8" i="1" s="1"/>
  <c r="GN9" i="1" s="1"/>
  <c r="GN10" i="1" s="1"/>
  <c r="GN11" i="1" s="1"/>
  <c r="GN12" i="1" s="1"/>
  <c r="GN13" i="1" s="1"/>
  <c r="GN14" i="1" s="1"/>
  <c r="GN15" i="1" s="1"/>
  <c r="GN16" i="1" s="1"/>
  <c r="GN17" i="1" s="1"/>
  <c r="GN18" i="1" s="1"/>
  <c r="GN19" i="1" s="1"/>
  <c r="GN20" i="1" s="1"/>
  <c r="GN21" i="1" s="1"/>
  <c r="GN22" i="1" s="1"/>
  <c r="GN23" i="1" s="1"/>
  <c r="GN24" i="1" s="1"/>
  <c r="GN25" i="1" s="1"/>
  <c r="GN26" i="1" s="1"/>
  <c r="GN27" i="1" s="1"/>
  <c r="GN28" i="1" s="1"/>
  <c r="GN29" i="1" s="1"/>
  <c r="GN30" i="1" s="1"/>
  <c r="GN31" i="1" s="1"/>
  <c r="GN32" i="1" s="1"/>
  <c r="GN33" i="1" s="1"/>
  <c r="GN34" i="1" s="1"/>
  <c r="GN35" i="1" s="1"/>
  <c r="GN36" i="1" s="1"/>
  <c r="GN37" i="1" s="1"/>
  <c r="GN38" i="1" s="1"/>
  <c r="GN39" i="1" s="1"/>
  <c r="GN40" i="1" s="1"/>
  <c r="GN41" i="1" s="1"/>
  <c r="GN42" i="1" s="1"/>
  <c r="GN43" i="1" s="1"/>
  <c r="GN44" i="1" s="1"/>
  <c r="GN45" i="1" s="1"/>
  <c r="GN46" i="1" s="1"/>
  <c r="GN47" i="1" s="1"/>
  <c r="GN48" i="1" s="1"/>
  <c r="GN49" i="1" s="1"/>
  <c r="GN50" i="1" s="1"/>
  <c r="GN51" i="1" s="1"/>
  <c r="GN52" i="1" s="1"/>
  <c r="GN53" i="1" s="1"/>
  <c r="GN54" i="1" s="1"/>
  <c r="GN55" i="1" s="1"/>
  <c r="GN56" i="1" s="1"/>
  <c r="GN57" i="1" s="1"/>
  <c r="FT4" i="1"/>
  <c r="FT5" i="1" s="1"/>
  <c r="FT6" i="1" s="1"/>
  <c r="FT7" i="1" s="1"/>
  <c r="FT8" i="1" s="1"/>
  <c r="FT9" i="1" s="1"/>
  <c r="FT10" i="1" s="1"/>
  <c r="FT11" i="1" s="1"/>
  <c r="FT12" i="1" s="1"/>
  <c r="FT13" i="1" s="1"/>
  <c r="FT14" i="1" s="1"/>
  <c r="FT15" i="1" s="1"/>
  <c r="FT16" i="1" s="1"/>
  <c r="FT17" i="1" s="1"/>
  <c r="FT18" i="1" s="1"/>
  <c r="FT19" i="1" s="1"/>
  <c r="FT20" i="1" s="1"/>
  <c r="FT21" i="1" s="1"/>
  <c r="FT22" i="1" s="1"/>
  <c r="FT23" i="1" s="1"/>
  <c r="FT24" i="1" s="1"/>
  <c r="FT25" i="1" s="1"/>
  <c r="FT26" i="1" s="1"/>
  <c r="FT27" i="1" s="1"/>
  <c r="FT28" i="1" s="1"/>
  <c r="FT29" i="1" s="1"/>
  <c r="FT30" i="1" s="1"/>
  <c r="FT31" i="1" s="1"/>
  <c r="FT32" i="1" s="1"/>
  <c r="FT33" i="1" s="1"/>
  <c r="FT34" i="1" s="1"/>
  <c r="FT35" i="1" s="1"/>
  <c r="FT36" i="1" s="1"/>
  <c r="FT37" i="1" s="1"/>
  <c r="FT38" i="1" s="1"/>
  <c r="FT39" i="1" s="1"/>
  <c r="FT40" i="1" s="1"/>
  <c r="FT41" i="1" s="1"/>
  <c r="FT42" i="1" s="1"/>
  <c r="FT43" i="1" s="1"/>
  <c r="FT44" i="1" s="1"/>
  <c r="FT45" i="1" s="1"/>
  <c r="FT46" i="1" s="1"/>
  <c r="FT47" i="1" s="1"/>
  <c r="FT48" i="1" s="1"/>
  <c r="FT49" i="1" s="1"/>
  <c r="FT50" i="1" s="1"/>
  <c r="FT51" i="1" s="1"/>
  <c r="FT52" i="1" s="1"/>
  <c r="FT53" i="1" s="1"/>
  <c r="FT54" i="1" s="1"/>
  <c r="FT55" i="1" s="1"/>
  <c r="FT56" i="1" s="1"/>
  <c r="FT57" i="1" s="1"/>
  <c r="EZ4" i="1"/>
  <c r="EZ5" i="1" s="1"/>
  <c r="EZ6" i="1" s="1"/>
  <c r="EZ7" i="1" s="1"/>
  <c r="EZ8" i="1" s="1"/>
  <c r="EZ9" i="1" s="1"/>
  <c r="EZ10" i="1" s="1"/>
  <c r="EZ11" i="1" s="1"/>
  <c r="EZ12" i="1" s="1"/>
  <c r="EZ13" i="1" s="1"/>
  <c r="EZ14" i="1" s="1"/>
  <c r="EZ15" i="1" s="1"/>
  <c r="EZ16" i="1" s="1"/>
  <c r="EZ17" i="1" s="1"/>
  <c r="EZ18" i="1" s="1"/>
  <c r="EZ19" i="1" s="1"/>
  <c r="EZ20" i="1" s="1"/>
  <c r="EZ21" i="1" s="1"/>
  <c r="EZ22" i="1" s="1"/>
  <c r="EZ23" i="1" s="1"/>
  <c r="EZ24" i="1" s="1"/>
  <c r="EZ25" i="1" s="1"/>
  <c r="EZ26" i="1" s="1"/>
  <c r="EZ27" i="1" s="1"/>
  <c r="EZ28" i="1" s="1"/>
  <c r="EZ29" i="1" s="1"/>
  <c r="EZ30" i="1" s="1"/>
  <c r="EZ31" i="1" s="1"/>
  <c r="EZ32" i="1" s="1"/>
  <c r="EZ33" i="1" s="1"/>
  <c r="EZ34" i="1" s="1"/>
  <c r="EZ35" i="1" s="1"/>
  <c r="EZ36" i="1" s="1"/>
  <c r="EZ37" i="1" s="1"/>
  <c r="EZ38" i="1" s="1"/>
  <c r="EZ39" i="1" s="1"/>
  <c r="EZ40" i="1" s="1"/>
  <c r="EZ41" i="1" s="1"/>
  <c r="EZ42" i="1" s="1"/>
  <c r="EZ43" i="1" s="1"/>
  <c r="EZ44" i="1" s="1"/>
  <c r="EZ45" i="1" s="1"/>
  <c r="EZ46" i="1" s="1"/>
  <c r="EZ47" i="1" s="1"/>
  <c r="EZ48" i="1" s="1"/>
  <c r="EZ49" i="1" s="1"/>
  <c r="EZ50" i="1" s="1"/>
  <c r="EZ51" i="1" s="1"/>
  <c r="EZ52" i="1" s="1"/>
  <c r="EZ53" i="1" s="1"/>
  <c r="EZ54" i="1" s="1"/>
  <c r="EZ55" i="1" s="1"/>
  <c r="EZ56" i="1" s="1"/>
  <c r="EZ57" i="1" s="1"/>
  <c r="EF4" i="1"/>
  <c r="EF5" i="1" s="1"/>
  <c r="EF6" i="1" s="1"/>
  <c r="EF7" i="1" s="1"/>
  <c r="EF8" i="1" s="1"/>
  <c r="EF9" i="1" s="1"/>
  <c r="EF10" i="1" s="1"/>
  <c r="EF11" i="1" s="1"/>
  <c r="EF12" i="1" s="1"/>
  <c r="EF13" i="1" s="1"/>
  <c r="EF14" i="1" s="1"/>
  <c r="EF15" i="1" s="1"/>
  <c r="EF16" i="1" s="1"/>
  <c r="EF17" i="1" s="1"/>
  <c r="EF18" i="1" s="1"/>
  <c r="EF19" i="1" s="1"/>
  <c r="EF20" i="1" s="1"/>
  <c r="EF21" i="1" s="1"/>
  <c r="EF22" i="1" s="1"/>
  <c r="EF23" i="1" s="1"/>
  <c r="EF24" i="1" s="1"/>
  <c r="EF25" i="1" s="1"/>
  <c r="EF26" i="1" s="1"/>
  <c r="EF27" i="1" s="1"/>
  <c r="EF28" i="1" s="1"/>
  <c r="EF29" i="1" s="1"/>
  <c r="EF30" i="1" s="1"/>
  <c r="EF31" i="1" s="1"/>
  <c r="EF32" i="1" s="1"/>
  <c r="EF33" i="1" s="1"/>
  <c r="EF34" i="1" s="1"/>
  <c r="EF35" i="1" s="1"/>
  <c r="EF36" i="1" s="1"/>
  <c r="EF37" i="1" s="1"/>
  <c r="EF38" i="1" s="1"/>
  <c r="EF39" i="1" s="1"/>
  <c r="EF40" i="1" s="1"/>
  <c r="EF41" i="1" s="1"/>
  <c r="EF42" i="1" s="1"/>
  <c r="EF43" i="1" s="1"/>
  <c r="EF44" i="1" s="1"/>
  <c r="EF45" i="1" s="1"/>
  <c r="EF46" i="1" s="1"/>
  <c r="EF47" i="1" s="1"/>
  <c r="EF48" i="1" s="1"/>
  <c r="EF49" i="1" s="1"/>
  <c r="EF50" i="1" s="1"/>
  <c r="EF51" i="1" s="1"/>
  <c r="EF52" i="1" s="1"/>
  <c r="EF53" i="1" s="1"/>
  <c r="EF54" i="1" s="1"/>
  <c r="EF55" i="1" s="1"/>
  <c r="EF56" i="1" s="1"/>
  <c r="EF57" i="1" s="1"/>
  <c r="DL4" i="1"/>
  <c r="DL5" i="1" s="1"/>
  <c r="DL6" i="1" s="1"/>
  <c r="DL7" i="1" s="1"/>
  <c r="DL8" i="1" s="1"/>
  <c r="DL9" i="1" s="1"/>
  <c r="DL10" i="1" s="1"/>
  <c r="DL11" i="1" s="1"/>
  <c r="DL12" i="1" s="1"/>
  <c r="DL13" i="1" s="1"/>
  <c r="DL14" i="1" s="1"/>
  <c r="DL15" i="1" s="1"/>
  <c r="DL16" i="1" s="1"/>
  <c r="DL17" i="1" s="1"/>
  <c r="DL18" i="1" s="1"/>
  <c r="DL19" i="1" s="1"/>
  <c r="DL20" i="1" s="1"/>
  <c r="DL21" i="1" s="1"/>
  <c r="DL22" i="1" s="1"/>
  <c r="DL23" i="1" s="1"/>
  <c r="DL24" i="1" s="1"/>
  <c r="DL25" i="1" s="1"/>
  <c r="DL26" i="1" s="1"/>
  <c r="DL27" i="1" s="1"/>
  <c r="DL28" i="1" s="1"/>
  <c r="DL29" i="1" s="1"/>
  <c r="DL30" i="1" s="1"/>
  <c r="DL31" i="1" s="1"/>
  <c r="DL32" i="1" s="1"/>
  <c r="DL33" i="1" s="1"/>
  <c r="DL34" i="1" s="1"/>
  <c r="DL35" i="1" s="1"/>
  <c r="DL36" i="1" s="1"/>
  <c r="DL37" i="1" s="1"/>
  <c r="DL38" i="1" s="1"/>
  <c r="DL39" i="1" s="1"/>
  <c r="DL40" i="1" s="1"/>
  <c r="DL41" i="1" s="1"/>
  <c r="DL42" i="1" s="1"/>
  <c r="DL43" i="1" s="1"/>
  <c r="DL44" i="1" s="1"/>
  <c r="DL45" i="1" s="1"/>
  <c r="DL46" i="1" s="1"/>
  <c r="DL47" i="1" s="1"/>
  <c r="DL48" i="1" s="1"/>
  <c r="DL49" i="1" s="1"/>
  <c r="DL50" i="1" s="1"/>
  <c r="DL51" i="1" s="1"/>
  <c r="DL52" i="1" s="1"/>
  <c r="DL53" i="1" s="1"/>
  <c r="DL54" i="1" s="1"/>
  <c r="DL55" i="1" s="1"/>
  <c r="DL56" i="1" s="1"/>
  <c r="DL57" i="1" s="1"/>
  <c r="IL3" i="1"/>
  <c r="IL4" i="1" s="1"/>
  <c r="IL5" i="1" s="1"/>
  <c r="IL6" i="1" s="1"/>
  <c r="IL7" i="1" s="1"/>
  <c r="IL8" i="1" s="1"/>
  <c r="IL9" i="1" s="1"/>
  <c r="IL10" i="1" s="1"/>
  <c r="IL11" i="1" s="1"/>
  <c r="IL12" i="1" s="1"/>
  <c r="IL13" i="1" s="1"/>
  <c r="IL14" i="1" s="1"/>
  <c r="IL15" i="1" s="1"/>
  <c r="IL16" i="1" s="1"/>
  <c r="IL17" i="1" s="1"/>
  <c r="IL18" i="1" s="1"/>
  <c r="IL19" i="1" s="1"/>
  <c r="IL20" i="1" s="1"/>
  <c r="IL21" i="1" s="1"/>
  <c r="IL22" i="1" s="1"/>
  <c r="IL23" i="1" s="1"/>
  <c r="IL24" i="1" s="1"/>
  <c r="IL25" i="1" s="1"/>
  <c r="IL26" i="1" s="1"/>
  <c r="IL27" i="1" s="1"/>
  <c r="IL28" i="1" s="1"/>
  <c r="IL29" i="1" s="1"/>
  <c r="IL30" i="1" s="1"/>
  <c r="IL31" i="1" s="1"/>
  <c r="IL32" i="1" s="1"/>
  <c r="IL33" i="1" s="1"/>
  <c r="IL34" i="1" s="1"/>
  <c r="IL35" i="1" s="1"/>
  <c r="IL36" i="1" s="1"/>
  <c r="IL37" i="1" s="1"/>
  <c r="IL38" i="1" s="1"/>
  <c r="IL39" i="1" s="1"/>
  <c r="IL40" i="1" s="1"/>
  <c r="IL41" i="1" s="1"/>
  <c r="IL42" i="1" s="1"/>
  <c r="IL43" i="1" s="1"/>
  <c r="IL44" i="1" s="1"/>
  <c r="IL45" i="1" s="1"/>
  <c r="IL46" i="1" s="1"/>
  <c r="IL47" i="1" s="1"/>
  <c r="IL48" i="1" s="1"/>
  <c r="IL49" i="1" s="1"/>
  <c r="IL50" i="1" s="1"/>
  <c r="IL51" i="1" s="1"/>
  <c r="IL52" i="1" s="1"/>
  <c r="IL53" i="1" s="1"/>
  <c r="IL54" i="1" s="1"/>
  <c r="IL55" i="1" s="1"/>
  <c r="IL56" i="1" s="1"/>
  <c r="IL57" i="1" s="1"/>
  <c r="HR3" i="1"/>
  <c r="HS3" i="1" s="1"/>
  <c r="GX3" i="1"/>
  <c r="GX4" i="1" s="1"/>
  <c r="GD3" i="1"/>
  <c r="GD4" i="1" s="1"/>
  <c r="FJ3" i="1"/>
  <c r="FJ4" i="1" s="1"/>
  <c r="FJ5" i="1" s="1"/>
  <c r="FJ6" i="1" s="1"/>
  <c r="FJ7" i="1" s="1"/>
  <c r="FJ8" i="1" s="1"/>
  <c r="FJ9" i="1" s="1"/>
  <c r="FJ10" i="1" s="1"/>
  <c r="FJ11" i="1" s="1"/>
  <c r="FJ12" i="1" s="1"/>
  <c r="FJ13" i="1" s="1"/>
  <c r="FJ14" i="1" s="1"/>
  <c r="FJ15" i="1" s="1"/>
  <c r="FJ16" i="1" s="1"/>
  <c r="FJ17" i="1" s="1"/>
  <c r="FJ18" i="1" s="1"/>
  <c r="FJ19" i="1" s="1"/>
  <c r="FJ20" i="1" s="1"/>
  <c r="FJ21" i="1" s="1"/>
  <c r="FJ22" i="1" s="1"/>
  <c r="FJ23" i="1" s="1"/>
  <c r="FJ24" i="1" s="1"/>
  <c r="FJ25" i="1" s="1"/>
  <c r="FJ26" i="1" s="1"/>
  <c r="FJ27" i="1" s="1"/>
  <c r="FJ28" i="1" s="1"/>
  <c r="FJ29" i="1" s="1"/>
  <c r="FJ30" i="1" s="1"/>
  <c r="FJ31" i="1" s="1"/>
  <c r="FJ32" i="1" s="1"/>
  <c r="FJ33" i="1" s="1"/>
  <c r="FJ34" i="1" s="1"/>
  <c r="FJ35" i="1" s="1"/>
  <c r="FJ36" i="1" s="1"/>
  <c r="FJ37" i="1" s="1"/>
  <c r="FJ38" i="1" s="1"/>
  <c r="FJ39" i="1" s="1"/>
  <c r="FJ40" i="1" s="1"/>
  <c r="FJ41" i="1" s="1"/>
  <c r="FJ42" i="1" s="1"/>
  <c r="FJ43" i="1" s="1"/>
  <c r="FJ44" i="1" s="1"/>
  <c r="FJ45" i="1" s="1"/>
  <c r="FJ46" i="1" s="1"/>
  <c r="FJ47" i="1" s="1"/>
  <c r="FJ48" i="1" s="1"/>
  <c r="FJ49" i="1" s="1"/>
  <c r="FJ50" i="1" s="1"/>
  <c r="FJ51" i="1" s="1"/>
  <c r="FJ52" i="1" s="1"/>
  <c r="FJ53" i="1" s="1"/>
  <c r="FJ54" i="1" s="1"/>
  <c r="FJ55" i="1" s="1"/>
  <c r="FJ56" i="1" s="1"/>
  <c r="FJ57" i="1" s="1"/>
  <c r="EP3" i="1"/>
  <c r="EP4" i="1" s="1"/>
  <c r="DV3" i="1"/>
  <c r="DX3" i="1" s="1"/>
  <c r="IK4" i="1"/>
  <c r="HQ4" i="1"/>
  <c r="GW4" i="1"/>
  <c r="GW5" i="1" s="1"/>
  <c r="GC4" i="1"/>
  <c r="GC5" i="1" s="1"/>
  <c r="FI4" i="1"/>
  <c r="EO4" i="1"/>
  <c r="DU4" i="1"/>
  <c r="DU5" i="1" s="1"/>
  <c r="IU3" i="1"/>
  <c r="IU4" i="1" s="1"/>
  <c r="IA3" i="1"/>
  <c r="IC3" i="1" s="1"/>
  <c r="HG3" i="1"/>
  <c r="HJ3" i="1" s="1"/>
  <c r="GM3" i="1"/>
  <c r="GM4" i="1" s="1"/>
  <c r="FS3" i="1"/>
  <c r="FS4" i="1" s="1"/>
  <c r="EY3" i="1"/>
  <c r="FB3" i="1" s="1"/>
  <c r="EE3" i="1"/>
  <c r="EH3" i="1" s="1"/>
  <c r="DK3" i="1"/>
  <c r="DN3" i="1" s="1"/>
  <c r="IX3" i="1"/>
  <c r="IW3" i="1"/>
  <c r="IN3" i="1"/>
  <c r="IM3" i="1"/>
  <c r="ID3" i="1"/>
  <c r="HT3" i="1"/>
  <c r="GP3" i="1"/>
  <c r="GO3" i="1"/>
  <c r="GF3" i="1"/>
  <c r="GE3" i="1"/>
  <c r="FL3" i="1"/>
  <c r="FK3" i="1"/>
  <c r="FA3" i="1"/>
  <c r="ER3" i="1"/>
  <c r="EQ3" i="1"/>
  <c r="EG3" i="1"/>
  <c r="AM342" i="5"/>
  <c r="AM343" i="5"/>
  <c r="AM344" i="5"/>
  <c r="AM345" i="5"/>
  <c r="AM346" i="5"/>
  <c r="AM347" i="5"/>
  <c r="AM348" i="5"/>
  <c r="AM349" i="5"/>
  <c r="AM350" i="5"/>
  <c r="AM351" i="5"/>
  <c r="AM352" i="5"/>
  <c r="AM353" i="5"/>
  <c r="AM354" i="5"/>
  <c r="AM355" i="5"/>
  <c r="AM356" i="5"/>
  <c r="AM357" i="5"/>
  <c r="AM358" i="5"/>
  <c r="AM359" i="5"/>
  <c r="AM360" i="5"/>
  <c r="AM361" i="5"/>
  <c r="AM362" i="5"/>
  <c r="AM341" i="5"/>
  <c r="AL396" i="5"/>
  <c r="AL395" i="5"/>
  <c r="AL394" i="5"/>
  <c r="AL393" i="5"/>
  <c r="AL392" i="5"/>
  <c r="AL391" i="5"/>
  <c r="AL390" i="5"/>
  <c r="AL389" i="5"/>
  <c r="AL388" i="5"/>
  <c r="AL387" i="5"/>
  <c r="AL386" i="5"/>
  <c r="AL385" i="5"/>
  <c r="AL384" i="5"/>
  <c r="AL383" i="5"/>
  <c r="AL382" i="5"/>
  <c r="AL381" i="5"/>
  <c r="AL380" i="5"/>
  <c r="AL379" i="5"/>
  <c r="AL378" i="5"/>
  <c r="AL377" i="5"/>
  <c r="AL376" i="5"/>
  <c r="AL375" i="5"/>
  <c r="AL374" i="5"/>
  <c r="AL373" i="5"/>
  <c r="AL372" i="5"/>
  <c r="AL371" i="5"/>
  <c r="AL370" i="5"/>
  <c r="AL369" i="5"/>
  <c r="AL368" i="5"/>
  <c r="AL367" i="5"/>
  <c r="AL366" i="5"/>
  <c r="AM363" i="5"/>
  <c r="AL342" i="5"/>
  <c r="AL343" i="5"/>
  <c r="AL344" i="5"/>
  <c r="AL345" i="5"/>
  <c r="AL346" i="5"/>
  <c r="AL347" i="5"/>
  <c r="AL348" i="5"/>
  <c r="AL349" i="5"/>
  <c r="AL350" i="5"/>
  <c r="AL351" i="5"/>
  <c r="AL352" i="5"/>
  <c r="AL353" i="5"/>
  <c r="AL354" i="5"/>
  <c r="AL355" i="5"/>
  <c r="AL356" i="5"/>
  <c r="AL357" i="5"/>
  <c r="AL358" i="5"/>
  <c r="AL359" i="5"/>
  <c r="AL360" i="5"/>
  <c r="AL361" i="5"/>
  <c r="AL362" i="5"/>
  <c r="AL363" i="5"/>
  <c r="AL364" i="5"/>
  <c r="AL341" i="5"/>
  <c r="AM396" i="5"/>
  <c r="AM395" i="5"/>
  <c r="AM394" i="5"/>
  <c r="AM393" i="5"/>
  <c r="AM392" i="5"/>
  <c r="AM391" i="5"/>
  <c r="AM390" i="5"/>
  <c r="AM389" i="5"/>
  <c r="AM388" i="5"/>
  <c r="AM387" i="5"/>
  <c r="AM386" i="5"/>
  <c r="AM385" i="5"/>
  <c r="AM384" i="5"/>
  <c r="AM383" i="5"/>
  <c r="AM382" i="5"/>
  <c r="AM381" i="5"/>
  <c r="AM380" i="5"/>
  <c r="AM379" i="5"/>
  <c r="AM378" i="5"/>
  <c r="AM377" i="5"/>
  <c r="AM376" i="5"/>
  <c r="AM375" i="5"/>
  <c r="AM374" i="5"/>
  <c r="AM373" i="5"/>
  <c r="AM372" i="5"/>
  <c r="AM371" i="5"/>
  <c r="AM370" i="5"/>
  <c r="AM369" i="5"/>
  <c r="AM368" i="5"/>
  <c r="AM367" i="5"/>
  <c r="AM366" i="5"/>
  <c r="AM365" i="5"/>
  <c r="AM364" i="5"/>
  <c r="H304" i="1"/>
  <c r="G304" i="1"/>
  <c r="IU5" i="1" l="1"/>
  <c r="IX4" i="1"/>
  <c r="IW4" i="1"/>
  <c r="IN4" i="1"/>
  <c r="IK5" i="1"/>
  <c r="IA4" i="1"/>
  <c r="HR4" i="1"/>
  <c r="HQ5" i="1"/>
  <c r="HI3" i="1"/>
  <c r="HG4" i="1"/>
  <c r="GZ4" i="1"/>
  <c r="GY4" i="1"/>
  <c r="GX5" i="1"/>
  <c r="GX6" i="1" s="1"/>
  <c r="GX7" i="1" s="1"/>
  <c r="GX8" i="1" s="1"/>
  <c r="GX9" i="1" s="1"/>
  <c r="GX10" i="1" s="1"/>
  <c r="GX11" i="1" s="1"/>
  <c r="GX12" i="1" s="1"/>
  <c r="GX13" i="1" s="1"/>
  <c r="GX14" i="1" s="1"/>
  <c r="GX15" i="1" s="1"/>
  <c r="GX16" i="1" s="1"/>
  <c r="GX17" i="1" s="1"/>
  <c r="GX18" i="1" s="1"/>
  <c r="GX19" i="1" s="1"/>
  <c r="GX20" i="1" s="1"/>
  <c r="GX21" i="1" s="1"/>
  <c r="GX22" i="1" s="1"/>
  <c r="GX23" i="1" s="1"/>
  <c r="GX24" i="1" s="1"/>
  <c r="GX25" i="1" s="1"/>
  <c r="GX26" i="1" s="1"/>
  <c r="GX27" i="1" s="1"/>
  <c r="GX28" i="1" s="1"/>
  <c r="GX29" i="1" s="1"/>
  <c r="GX30" i="1" s="1"/>
  <c r="GX31" i="1" s="1"/>
  <c r="GX32" i="1" s="1"/>
  <c r="GX33" i="1" s="1"/>
  <c r="GX34" i="1" s="1"/>
  <c r="GX35" i="1" s="1"/>
  <c r="GX36" i="1" s="1"/>
  <c r="GX37" i="1" s="1"/>
  <c r="GX38" i="1" s="1"/>
  <c r="GX39" i="1" s="1"/>
  <c r="GX40" i="1" s="1"/>
  <c r="GX41" i="1" s="1"/>
  <c r="GX42" i="1" s="1"/>
  <c r="GX43" i="1" s="1"/>
  <c r="GX44" i="1" s="1"/>
  <c r="GX45" i="1" s="1"/>
  <c r="GX46" i="1" s="1"/>
  <c r="GX47" i="1" s="1"/>
  <c r="GX48" i="1" s="1"/>
  <c r="GX49" i="1" s="1"/>
  <c r="GX50" i="1" s="1"/>
  <c r="GX51" i="1" s="1"/>
  <c r="GX52" i="1" s="1"/>
  <c r="GX53" i="1" s="1"/>
  <c r="GX54" i="1" s="1"/>
  <c r="GX55" i="1" s="1"/>
  <c r="GX56" i="1" s="1"/>
  <c r="GX57" i="1" s="1"/>
  <c r="GW6" i="1"/>
  <c r="GY6" i="1" s="1"/>
  <c r="GZ3" i="1"/>
  <c r="GM5" i="1"/>
  <c r="GO4" i="1"/>
  <c r="GP4" i="1"/>
  <c r="GD5" i="1"/>
  <c r="GD6" i="1" s="1"/>
  <c r="GD7" i="1" s="1"/>
  <c r="GD8" i="1" s="1"/>
  <c r="GD9" i="1" s="1"/>
  <c r="GD10" i="1" s="1"/>
  <c r="GD11" i="1" s="1"/>
  <c r="GD12" i="1" s="1"/>
  <c r="GD13" i="1" s="1"/>
  <c r="GD14" i="1" s="1"/>
  <c r="GD15" i="1" s="1"/>
  <c r="GD16" i="1" s="1"/>
  <c r="GD17" i="1" s="1"/>
  <c r="GD18" i="1" s="1"/>
  <c r="GD19" i="1" s="1"/>
  <c r="GD20" i="1" s="1"/>
  <c r="GD21" i="1" s="1"/>
  <c r="GD22" i="1" s="1"/>
  <c r="GD23" i="1" s="1"/>
  <c r="GD24" i="1" s="1"/>
  <c r="GD25" i="1" s="1"/>
  <c r="GD26" i="1" s="1"/>
  <c r="GD27" i="1" s="1"/>
  <c r="GD28" i="1" s="1"/>
  <c r="GD29" i="1" s="1"/>
  <c r="GD30" i="1" s="1"/>
  <c r="GD31" i="1" s="1"/>
  <c r="GD32" i="1" s="1"/>
  <c r="GD33" i="1" s="1"/>
  <c r="GD34" i="1" s="1"/>
  <c r="GD35" i="1" s="1"/>
  <c r="GD36" i="1" s="1"/>
  <c r="GD37" i="1" s="1"/>
  <c r="GD38" i="1" s="1"/>
  <c r="GD39" i="1" s="1"/>
  <c r="GD40" i="1" s="1"/>
  <c r="GD41" i="1" s="1"/>
  <c r="GD42" i="1" s="1"/>
  <c r="GD43" i="1" s="1"/>
  <c r="GD44" i="1" s="1"/>
  <c r="GD45" i="1" s="1"/>
  <c r="GD46" i="1" s="1"/>
  <c r="GD47" i="1" s="1"/>
  <c r="GD48" i="1" s="1"/>
  <c r="GD49" i="1" s="1"/>
  <c r="GD50" i="1" s="1"/>
  <c r="GD51" i="1" s="1"/>
  <c r="GD52" i="1" s="1"/>
  <c r="GD53" i="1" s="1"/>
  <c r="GD54" i="1" s="1"/>
  <c r="GD55" i="1" s="1"/>
  <c r="GD56" i="1" s="1"/>
  <c r="GD57" i="1" s="1"/>
  <c r="GF4" i="1"/>
  <c r="GE4" i="1"/>
  <c r="GE5" i="1"/>
  <c r="GC6" i="1"/>
  <c r="FS5" i="1"/>
  <c r="FU5" i="1" s="1"/>
  <c r="FV4" i="1"/>
  <c r="FU4" i="1"/>
  <c r="FV3" i="1"/>
  <c r="FU3" i="1"/>
  <c r="FL4" i="1"/>
  <c r="FI5" i="1"/>
  <c r="EY4" i="1"/>
  <c r="EP5" i="1"/>
  <c r="EP6" i="1" s="1"/>
  <c r="EP7" i="1" s="1"/>
  <c r="EP8" i="1" s="1"/>
  <c r="EP9" i="1" s="1"/>
  <c r="EP10" i="1" s="1"/>
  <c r="EP11" i="1" s="1"/>
  <c r="EP12" i="1" s="1"/>
  <c r="EP13" i="1" s="1"/>
  <c r="EP14" i="1" s="1"/>
  <c r="EP15" i="1" s="1"/>
  <c r="EP16" i="1" s="1"/>
  <c r="EP17" i="1" s="1"/>
  <c r="EP18" i="1" s="1"/>
  <c r="EP19" i="1" s="1"/>
  <c r="EP20" i="1" s="1"/>
  <c r="EP21" i="1" s="1"/>
  <c r="EP22" i="1" s="1"/>
  <c r="EP23" i="1" s="1"/>
  <c r="EP24" i="1" s="1"/>
  <c r="EP25" i="1" s="1"/>
  <c r="EP26" i="1" s="1"/>
  <c r="EP27" i="1" s="1"/>
  <c r="EP28" i="1" s="1"/>
  <c r="EP29" i="1" s="1"/>
  <c r="EP30" i="1" s="1"/>
  <c r="EP31" i="1" s="1"/>
  <c r="EP32" i="1" s="1"/>
  <c r="EP33" i="1" s="1"/>
  <c r="EP34" i="1" s="1"/>
  <c r="EP35" i="1" s="1"/>
  <c r="EP36" i="1" s="1"/>
  <c r="EP37" i="1" s="1"/>
  <c r="EP38" i="1" s="1"/>
  <c r="EP39" i="1" s="1"/>
  <c r="EP40" i="1" s="1"/>
  <c r="EP41" i="1" s="1"/>
  <c r="EP42" i="1" s="1"/>
  <c r="EP43" i="1" s="1"/>
  <c r="EP44" i="1" s="1"/>
  <c r="EP45" i="1" s="1"/>
  <c r="EP46" i="1" s="1"/>
  <c r="EP47" i="1" s="1"/>
  <c r="EP48" i="1" s="1"/>
  <c r="EP49" i="1" s="1"/>
  <c r="EP50" i="1" s="1"/>
  <c r="EP51" i="1" s="1"/>
  <c r="EP52" i="1" s="1"/>
  <c r="EP53" i="1" s="1"/>
  <c r="EP54" i="1" s="1"/>
  <c r="EP55" i="1" s="1"/>
  <c r="EP56" i="1" s="1"/>
  <c r="EP57" i="1" s="1"/>
  <c r="ER4" i="1"/>
  <c r="EQ4" i="1"/>
  <c r="EO5" i="1"/>
  <c r="EE4" i="1"/>
  <c r="DW3" i="1"/>
  <c r="DV4" i="1"/>
  <c r="DV5" i="1" s="1"/>
  <c r="DV6" i="1" s="1"/>
  <c r="DV7" i="1" s="1"/>
  <c r="DV8" i="1" s="1"/>
  <c r="DV9" i="1" s="1"/>
  <c r="DV10" i="1" s="1"/>
  <c r="DV11" i="1" s="1"/>
  <c r="DV12" i="1" s="1"/>
  <c r="DV13" i="1" s="1"/>
  <c r="DV14" i="1" s="1"/>
  <c r="DV15" i="1" s="1"/>
  <c r="DV16" i="1" s="1"/>
  <c r="DV17" i="1" s="1"/>
  <c r="DV18" i="1" s="1"/>
  <c r="DV19" i="1" s="1"/>
  <c r="DV20" i="1" s="1"/>
  <c r="DV21" i="1" s="1"/>
  <c r="DV22" i="1" s="1"/>
  <c r="DV23" i="1" s="1"/>
  <c r="DV24" i="1" s="1"/>
  <c r="DV25" i="1" s="1"/>
  <c r="DV26" i="1" s="1"/>
  <c r="DV27" i="1" s="1"/>
  <c r="DV28" i="1" s="1"/>
  <c r="DV29" i="1" s="1"/>
  <c r="DV30" i="1" s="1"/>
  <c r="DV31" i="1" s="1"/>
  <c r="DV32" i="1" s="1"/>
  <c r="DV33" i="1" s="1"/>
  <c r="DV34" i="1" s="1"/>
  <c r="DV35" i="1" s="1"/>
  <c r="DV36" i="1" s="1"/>
  <c r="DV37" i="1" s="1"/>
  <c r="DV38" i="1" s="1"/>
  <c r="DV39" i="1" s="1"/>
  <c r="DV40" i="1" s="1"/>
  <c r="DV41" i="1" s="1"/>
  <c r="DV42" i="1" s="1"/>
  <c r="DV43" i="1" s="1"/>
  <c r="DV44" i="1" s="1"/>
  <c r="DV45" i="1" s="1"/>
  <c r="DV46" i="1" s="1"/>
  <c r="DV47" i="1" s="1"/>
  <c r="DV48" i="1" s="1"/>
  <c r="DV49" i="1" s="1"/>
  <c r="DV50" i="1" s="1"/>
  <c r="DV51" i="1" s="1"/>
  <c r="DV52" i="1" s="1"/>
  <c r="DV53" i="1" s="1"/>
  <c r="DV54" i="1" s="1"/>
  <c r="DV55" i="1" s="1"/>
  <c r="DV56" i="1" s="1"/>
  <c r="DV57" i="1" s="1"/>
  <c r="DK4" i="1"/>
  <c r="DK5" i="1" s="1"/>
  <c r="DK6" i="1" s="1"/>
  <c r="DK7" i="1" s="1"/>
  <c r="DM3" i="1"/>
  <c r="EG4" i="1"/>
  <c r="IM4" i="1"/>
  <c r="IW5" i="1"/>
  <c r="GY3" i="1"/>
  <c r="FK4" i="1"/>
  <c r="DU6" i="1"/>
  <c r="DU7" i="1" s="1"/>
  <c r="CG6" i="1"/>
  <c r="CJ6" i="1" s="1"/>
  <c r="DU8" i="1"/>
  <c r="BW9" i="1"/>
  <c r="Y9" i="1"/>
  <c r="AI7" i="1"/>
  <c r="CQ10" i="1"/>
  <c r="BM8" i="1"/>
  <c r="BC7" i="1"/>
  <c r="O9" i="1"/>
  <c r="DA9" i="1"/>
  <c r="AS10" i="1"/>
  <c r="BU341" i="5"/>
  <c r="BT341" i="5"/>
  <c r="BS642" i="5"/>
  <c r="BR642" i="5"/>
  <c r="BP642" i="5"/>
  <c r="BO642" i="5"/>
  <c r="BM642" i="5"/>
  <c r="BL642" i="5"/>
  <c r="BJ642" i="5"/>
  <c r="BI642" i="5"/>
  <c r="BG642" i="5"/>
  <c r="BF642" i="5"/>
  <c r="BD642" i="5"/>
  <c r="BC642" i="5"/>
  <c r="BA642" i="5"/>
  <c r="AZ642" i="5"/>
  <c r="AX642" i="5"/>
  <c r="AW642" i="5"/>
  <c r="AU642" i="5"/>
  <c r="AT642" i="5"/>
  <c r="AR642" i="5"/>
  <c r="AQ642" i="5"/>
  <c r="BH31" i="5"/>
  <c r="BF31" i="5"/>
  <c r="BD31" i="5"/>
  <c r="BB31" i="5"/>
  <c r="AZ31" i="5"/>
  <c r="AX31" i="5"/>
  <c r="AV31" i="5"/>
  <c r="AT31" i="5"/>
  <c r="AR31" i="5"/>
  <c r="AP31" i="5"/>
  <c r="Z31" i="5"/>
  <c r="X31" i="5"/>
  <c r="V31" i="5"/>
  <c r="T31" i="5"/>
  <c r="R31" i="5"/>
  <c r="P31" i="5"/>
  <c r="N31" i="5"/>
  <c r="L31" i="5"/>
  <c r="J31" i="5"/>
  <c r="H31" i="5"/>
  <c r="AK642" i="5"/>
  <c r="AJ642" i="5"/>
  <c r="AH642" i="5"/>
  <c r="AG642" i="5"/>
  <c r="AE642" i="5"/>
  <c r="AD642" i="5"/>
  <c r="AB642" i="5"/>
  <c r="AA642" i="5"/>
  <c r="Y642" i="5"/>
  <c r="X642" i="5"/>
  <c r="V642" i="5"/>
  <c r="U642" i="5"/>
  <c r="S642" i="5"/>
  <c r="R642" i="5"/>
  <c r="P642" i="5"/>
  <c r="O642" i="5"/>
  <c r="M642" i="5"/>
  <c r="L642" i="5"/>
  <c r="J642" i="5"/>
  <c r="I642" i="5"/>
  <c r="H1" i="1"/>
  <c r="G1" i="1"/>
  <c r="F1" i="1"/>
  <c r="E1" i="1"/>
  <c r="IT97" i="1"/>
  <c r="IS97" i="1"/>
  <c r="IT96" i="1"/>
  <c r="IS96" i="1"/>
  <c r="IT95" i="1"/>
  <c r="IS95" i="1"/>
  <c r="IT94" i="1"/>
  <c r="IS94" i="1"/>
  <c r="IT93" i="1"/>
  <c r="IS93" i="1"/>
  <c r="IT92" i="1"/>
  <c r="IS92" i="1"/>
  <c r="IT91" i="1"/>
  <c r="IS91" i="1"/>
  <c r="IT90" i="1"/>
  <c r="IS90" i="1"/>
  <c r="IT89" i="1"/>
  <c r="IS89" i="1"/>
  <c r="IT88" i="1"/>
  <c r="IS88" i="1"/>
  <c r="IT87" i="1"/>
  <c r="IS87" i="1"/>
  <c r="IT86" i="1"/>
  <c r="IS86" i="1"/>
  <c r="IT85" i="1"/>
  <c r="IS85" i="1"/>
  <c r="IT84" i="1"/>
  <c r="IS84" i="1"/>
  <c r="IT83" i="1"/>
  <c r="IS83" i="1"/>
  <c r="IT82" i="1"/>
  <c r="IS82" i="1"/>
  <c r="IT81" i="1"/>
  <c r="IS81" i="1"/>
  <c r="IT80" i="1"/>
  <c r="IS80" i="1"/>
  <c r="IT79" i="1"/>
  <c r="IS79" i="1"/>
  <c r="IT78" i="1"/>
  <c r="IS78" i="1"/>
  <c r="IT77" i="1"/>
  <c r="IS77" i="1"/>
  <c r="IT76" i="1"/>
  <c r="IS76" i="1"/>
  <c r="IT75" i="1"/>
  <c r="IS75" i="1"/>
  <c r="IT74" i="1"/>
  <c r="IS74" i="1"/>
  <c r="IT73" i="1"/>
  <c r="IS73" i="1"/>
  <c r="IT72" i="1"/>
  <c r="IS72" i="1"/>
  <c r="IT71" i="1"/>
  <c r="IS71" i="1"/>
  <c r="IT70" i="1"/>
  <c r="IS70" i="1"/>
  <c r="IT69" i="1"/>
  <c r="IS69" i="1"/>
  <c r="IT68" i="1"/>
  <c r="IS68" i="1"/>
  <c r="IT67" i="1"/>
  <c r="IS67" i="1"/>
  <c r="IT66" i="1"/>
  <c r="IS66" i="1"/>
  <c r="IT65" i="1"/>
  <c r="IS65" i="1"/>
  <c r="IT64" i="1"/>
  <c r="IS64" i="1"/>
  <c r="IT63" i="1"/>
  <c r="IS63" i="1"/>
  <c r="IT62" i="1"/>
  <c r="IS62" i="1"/>
  <c r="IT61" i="1"/>
  <c r="IS61" i="1"/>
  <c r="IT60" i="1"/>
  <c r="IS60" i="1"/>
  <c r="IT59" i="1"/>
  <c r="IV58" i="1" s="1"/>
  <c r="IS59" i="1"/>
  <c r="IJ97" i="1"/>
  <c r="II97" i="1"/>
  <c r="IJ96" i="1"/>
  <c r="II96" i="1"/>
  <c r="IJ95" i="1"/>
  <c r="II95" i="1"/>
  <c r="IJ94" i="1"/>
  <c r="II94" i="1"/>
  <c r="IJ93" i="1"/>
  <c r="II93" i="1"/>
  <c r="IJ92" i="1"/>
  <c r="II92" i="1"/>
  <c r="IJ91" i="1"/>
  <c r="II91" i="1"/>
  <c r="IJ90" i="1"/>
  <c r="II90" i="1"/>
  <c r="IJ89" i="1"/>
  <c r="II89" i="1"/>
  <c r="IJ88" i="1"/>
  <c r="II88" i="1"/>
  <c r="IJ87" i="1"/>
  <c r="II87" i="1"/>
  <c r="IJ86" i="1"/>
  <c r="II86" i="1"/>
  <c r="IJ85" i="1"/>
  <c r="II85" i="1"/>
  <c r="IJ84" i="1"/>
  <c r="II84" i="1"/>
  <c r="IJ83" i="1"/>
  <c r="II83" i="1"/>
  <c r="IJ82" i="1"/>
  <c r="II82" i="1"/>
  <c r="IJ81" i="1"/>
  <c r="II81" i="1"/>
  <c r="IJ80" i="1"/>
  <c r="II80" i="1"/>
  <c r="IJ79" i="1"/>
  <c r="II79" i="1"/>
  <c r="IJ78" i="1"/>
  <c r="II78" i="1"/>
  <c r="IJ77" i="1"/>
  <c r="II77" i="1"/>
  <c r="IJ76" i="1"/>
  <c r="II76" i="1"/>
  <c r="IJ75" i="1"/>
  <c r="II75" i="1"/>
  <c r="IJ74" i="1"/>
  <c r="II74" i="1"/>
  <c r="IJ73" i="1"/>
  <c r="II73" i="1"/>
  <c r="IJ72" i="1"/>
  <c r="II72" i="1"/>
  <c r="IJ71" i="1"/>
  <c r="II71" i="1"/>
  <c r="IJ70" i="1"/>
  <c r="II70" i="1"/>
  <c r="IJ69" i="1"/>
  <c r="II69" i="1"/>
  <c r="IJ68" i="1"/>
  <c r="II68" i="1"/>
  <c r="IJ67" i="1"/>
  <c r="II67" i="1"/>
  <c r="IJ66" i="1"/>
  <c r="II66" i="1"/>
  <c r="IJ65" i="1"/>
  <c r="II65" i="1"/>
  <c r="IJ64" i="1"/>
  <c r="II64" i="1"/>
  <c r="IJ63" i="1"/>
  <c r="II63" i="1"/>
  <c r="IJ62" i="1"/>
  <c r="II62" i="1"/>
  <c r="IJ61" i="1"/>
  <c r="II61" i="1"/>
  <c r="IJ60" i="1"/>
  <c r="II60" i="1"/>
  <c r="IJ59" i="1"/>
  <c r="IL58" i="1" s="1"/>
  <c r="II59" i="1"/>
  <c r="HZ97" i="1"/>
  <c r="HY97" i="1"/>
  <c r="HZ96" i="1"/>
  <c r="HY96" i="1"/>
  <c r="HZ95" i="1"/>
  <c r="HY95" i="1"/>
  <c r="HZ94" i="1"/>
  <c r="HY94" i="1"/>
  <c r="HZ93" i="1"/>
  <c r="HY93" i="1"/>
  <c r="HZ92" i="1"/>
  <c r="HY92" i="1"/>
  <c r="HZ91" i="1"/>
  <c r="HY91" i="1"/>
  <c r="HZ90" i="1"/>
  <c r="HY90" i="1"/>
  <c r="HZ89" i="1"/>
  <c r="HY89" i="1"/>
  <c r="HZ88" i="1"/>
  <c r="HY88" i="1"/>
  <c r="HZ87" i="1"/>
  <c r="HY87" i="1"/>
  <c r="HZ86" i="1"/>
  <c r="HY86" i="1"/>
  <c r="HZ85" i="1"/>
  <c r="HY85" i="1"/>
  <c r="HZ84" i="1"/>
  <c r="HY84" i="1"/>
  <c r="HZ83" i="1"/>
  <c r="HY83" i="1"/>
  <c r="HZ82" i="1"/>
  <c r="HY82" i="1"/>
  <c r="HZ81" i="1"/>
  <c r="HY81" i="1"/>
  <c r="HZ80" i="1"/>
  <c r="HY80" i="1"/>
  <c r="HZ79" i="1"/>
  <c r="HY79" i="1"/>
  <c r="HZ78" i="1"/>
  <c r="HY78" i="1"/>
  <c r="HZ77" i="1"/>
  <c r="HY77" i="1"/>
  <c r="HZ76" i="1"/>
  <c r="HY76" i="1"/>
  <c r="HZ75" i="1"/>
  <c r="HY75" i="1"/>
  <c r="HZ74" i="1"/>
  <c r="HY74" i="1"/>
  <c r="HZ73" i="1"/>
  <c r="HY73" i="1"/>
  <c r="HZ72" i="1"/>
  <c r="HY72" i="1"/>
  <c r="HZ71" i="1"/>
  <c r="HY71" i="1"/>
  <c r="HZ70" i="1"/>
  <c r="HY70" i="1"/>
  <c r="HZ69" i="1"/>
  <c r="HY69" i="1"/>
  <c r="HZ68" i="1"/>
  <c r="HY68" i="1"/>
  <c r="HZ67" i="1"/>
  <c r="HY67" i="1"/>
  <c r="HZ66" i="1"/>
  <c r="HY66" i="1"/>
  <c r="HZ65" i="1"/>
  <c r="HY65" i="1"/>
  <c r="HZ64" i="1"/>
  <c r="HY64" i="1"/>
  <c r="HZ63" i="1"/>
  <c r="HY63" i="1"/>
  <c r="HZ62" i="1"/>
  <c r="HY62" i="1"/>
  <c r="HZ61" i="1"/>
  <c r="HY61" i="1"/>
  <c r="HZ60" i="1"/>
  <c r="HY60" i="1"/>
  <c r="HZ59" i="1"/>
  <c r="HY59" i="1"/>
  <c r="HP97" i="1"/>
  <c r="HO97" i="1"/>
  <c r="HP96" i="1"/>
  <c r="HO96" i="1"/>
  <c r="HP95" i="1"/>
  <c r="HO95" i="1"/>
  <c r="HP94" i="1"/>
  <c r="HO94" i="1"/>
  <c r="HP93" i="1"/>
  <c r="HO93" i="1"/>
  <c r="HP92" i="1"/>
  <c r="HO92" i="1"/>
  <c r="HP91" i="1"/>
  <c r="HO91" i="1"/>
  <c r="HP90" i="1"/>
  <c r="HO90" i="1"/>
  <c r="HP89" i="1"/>
  <c r="HO89" i="1"/>
  <c r="HP88" i="1"/>
  <c r="HO88" i="1"/>
  <c r="HP87" i="1"/>
  <c r="HO87" i="1"/>
  <c r="HP86" i="1"/>
  <c r="HO86" i="1"/>
  <c r="HP85" i="1"/>
  <c r="HO85" i="1"/>
  <c r="HP84" i="1"/>
  <c r="HO84" i="1"/>
  <c r="HP83" i="1"/>
  <c r="HO83" i="1"/>
  <c r="HP82" i="1"/>
  <c r="HO82" i="1"/>
  <c r="HP81" i="1"/>
  <c r="HO81" i="1"/>
  <c r="HP80" i="1"/>
  <c r="HO80" i="1"/>
  <c r="HP79" i="1"/>
  <c r="HO79" i="1"/>
  <c r="HP78" i="1"/>
  <c r="HO78" i="1"/>
  <c r="HP77" i="1"/>
  <c r="HO77" i="1"/>
  <c r="HP76" i="1"/>
  <c r="HO76" i="1"/>
  <c r="HP75" i="1"/>
  <c r="HO75" i="1"/>
  <c r="HP74" i="1"/>
  <c r="HO74" i="1"/>
  <c r="HP73" i="1"/>
  <c r="HO73" i="1"/>
  <c r="HP72" i="1"/>
  <c r="HO72" i="1"/>
  <c r="HP71" i="1"/>
  <c r="HO71" i="1"/>
  <c r="HP70" i="1"/>
  <c r="HO70" i="1"/>
  <c r="HP69" i="1"/>
  <c r="HO69" i="1"/>
  <c r="HP68" i="1"/>
  <c r="HO68" i="1"/>
  <c r="HP67" i="1"/>
  <c r="HO67" i="1"/>
  <c r="HP66" i="1"/>
  <c r="HO66" i="1"/>
  <c r="HP65" i="1"/>
  <c r="HO65" i="1"/>
  <c r="HP64" i="1"/>
  <c r="HO64" i="1"/>
  <c r="HP63" i="1"/>
  <c r="HO63" i="1"/>
  <c r="HP62" i="1"/>
  <c r="HO62" i="1"/>
  <c r="HP61" i="1"/>
  <c r="HO61" i="1"/>
  <c r="HP60" i="1"/>
  <c r="HO60" i="1"/>
  <c r="HP59" i="1"/>
  <c r="HO59" i="1"/>
  <c r="HF97" i="1"/>
  <c r="HE97" i="1"/>
  <c r="HF96" i="1"/>
  <c r="HE96" i="1"/>
  <c r="HF95" i="1"/>
  <c r="HE95" i="1"/>
  <c r="HF94" i="1"/>
  <c r="HE94" i="1"/>
  <c r="HF93" i="1"/>
  <c r="HE93" i="1"/>
  <c r="HF92" i="1"/>
  <c r="HE92" i="1"/>
  <c r="HF91" i="1"/>
  <c r="HE91" i="1"/>
  <c r="HF90" i="1"/>
  <c r="HE90" i="1"/>
  <c r="HF89" i="1"/>
  <c r="HE89" i="1"/>
  <c r="HF88" i="1"/>
  <c r="HE88" i="1"/>
  <c r="HF87" i="1"/>
  <c r="HE87" i="1"/>
  <c r="HF86" i="1"/>
  <c r="HE86" i="1"/>
  <c r="HF85" i="1"/>
  <c r="HE85" i="1"/>
  <c r="HF84" i="1"/>
  <c r="HE84" i="1"/>
  <c r="HF83" i="1"/>
  <c r="HE83" i="1"/>
  <c r="HF82" i="1"/>
  <c r="HE82" i="1"/>
  <c r="HF81" i="1"/>
  <c r="HE81" i="1"/>
  <c r="HF80" i="1"/>
  <c r="HE80" i="1"/>
  <c r="HF79" i="1"/>
  <c r="HE79" i="1"/>
  <c r="HF78" i="1"/>
  <c r="HE78" i="1"/>
  <c r="HF77" i="1"/>
  <c r="HE77" i="1"/>
  <c r="HF76" i="1"/>
  <c r="HE76" i="1"/>
  <c r="HF75" i="1"/>
  <c r="HE75" i="1"/>
  <c r="HF74" i="1"/>
  <c r="HE74" i="1"/>
  <c r="HF73" i="1"/>
  <c r="HE73" i="1"/>
  <c r="HF72" i="1"/>
  <c r="HE72" i="1"/>
  <c r="HF71" i="1"/>
  <c r="HE71" i="1"/>
  <c r="HF70" i="1"/>
  <c r="HE70" i="1"/>
  <c r="HF69" i="1"/>
  <c r="HE69" i="1"/>
  <c r="HF68" i="1"/>
  <c r="HE68" i="1"/>
  <c r="HF67" i="1"/>
  <c r="HE67" i="1"/>
  <c r="HF66" i="1"/>
  <c r="HE66" i="1"/>
  <c r="HF65" i="1"/>
  <c r="HE65" i="1"/>
  <c r="HF64" i="1"/>
  <c r="HE64" i="1"/>
  <c r="HF63" i="1"/>
  <c r="HE63" i="1"/>
  <c r="HF62" i="1"/>
  <c r="HE62" i="1"/>
  <c r="HF61" i="1"/>
  <c r="HE61" i="1"/>
  <c r="HF60" i="1"/>
  <c r="HE60" i="1"/>
  <c r="HF59" i="1"/>
  <c r="HH58" i="1" s="1"/>
  <c r="HE59" i="1"/>
  <c r="GV97" i="1"/>
  <c r="GU97" i="1"/>
  <c r="GV96" i="1"/>
  <c r="GU96" i="1"/>
  <c r="GV95" i="1"/>
  <c r="GU95" i="1"/>
  <c r="GV94" i="1"/>
  <c r="GU94" i="1"/>
  <c r="GV93" i="1"/>
  <c r="GU93" i="1"/>
  <c r="GV92" i="1"/>
  <c r="GU92" i="1"/>
  <c r="GV91" i="1"/>
  <c r="GU91" i="1"/>
  <c r="GV90" i="1"/>
  <c r="GU90" i="1"/>
  <c r="GV89" i="1"/>
  <c r="GU89" i="1"/>
  <c r="GV88" i="1"/>
  <c r="GU88" i="1"/>
  <c r="GV87" i="1"/>
  <c r="GU87" i="1"/>
  <c r="GV86" i="1"/>
  <c r="GU86" i="1"/>
  <c r="GV85" i="1"/>
  <c r="GU85" i="1"/>
  <c r="GV84" i="1"/>
  <c r="GU84" i="1"/>
  <c r="GV83" i="1"/>
  <c r="GU83" i="1"/>
  <c r="GV82" i="1"/>
  <c r="GU82" i="1"/>
  <c r="GV81" i="1"/>
  <c r="GU81" i="1"/>
  <c r="GV80" i="1"/>
  <c r="GU80" i="1"/>
  <c r="GV79" i="1"/>
  <c r="GU79" i="1"/>
  <c r="GV78" i="1"/>
  <c r="GU78" i="1"/>
  <c r="GV77" i="1"/>
  <c r="GU77" i="1"/>
  <c r="GV76" i="1"/>
  <c r="GU76" i="1"/>
  <c r="GV75" i="1"/>
  <c r="GU75" i="1"/>
  <c r="GV74" i="1"/>
  <c r="GU74" i="1"/>
  <c r="GV73" i="1"/>
  <c r="GU73" i="1"/>
  <c r="GV72" i="1"/>
  <c r="GU72" i="1"/>
  <c r="GV71" i="1"/>
  <c r="GU71" i="1"/>
  <c r="GV70" i="1"/>
  <c r="GU70" i="1"/>
  <c r="GV69" i="1"/>
  <c r="GU69" i="1"/>
  <c r="GV68" i="1"/>
  <c r="GU68" i="1"/>
  <c r="GV67" i="1"/>
  <c r="GU67" i="1"/>
  <c r="GV66" i="1"/>
  <c r="GU66" i="1"/>
  <c r="GV65" i="1"/>
  <c r="GU65" i="1"/>
  <c r="GV64" i="1"/>
  <c r="GU64" i="1"/>
  <c r="GV63" i="1"/>
  <c r="GU63" i="1"/>
  <c r="GV62" i="1"/>
  <c r="GU62" i="1"/>
  <c r="GV61" i="1"/>
  <c r="GU61" i="1"/>
  <c r="GV60" i="1"/>
  <c r="GU60" i="1"/>
  <c r="GV59" i="1"/>
  <c r="GX58" i="1" s="1"/>
  <c r="GU59" i="1"/>
  <c r="GL97" i="1"/>
  <c r="GK97" i="1"/>
  <c r="GL96" i="1"/>
  <c r="GK96" i="1"/>
  <c r="GL95" i="1"/>
  <c r="GK95" i="1"/>
  <c r="GL94" i="1"/>
  <c r="GK94" i="1"/>
  <c r="GL93" i="1"/>
  <c r="GK93" i="1"/>
  <c r="GL92" i="1"/>
  <c r="GK92" i="1"/>
  <c r="GL91" i="1"/>
  <c r="GK91" i="1"/>
  <c r="GL90" i="1"/>
  <c r="GK90" i="1"/>
  <c r="GL89" i="1"/>
  <c r="GK89" i="1"/>
  <c r="GL88" i="1"/>
  <c r="GK88" i="1"/>
  <c r="GL87" i="1"/>
  <c r="GK87" i="1"/>
  <c r="GL86" i="1"/>
  <c r="GK86" i="1"/>
  <c r="GL85" i="1"/>
  <c r="GK85" i="1"/>
  <c r="GL84" i="1"/>
  <c r="GK84" i="1"/>
  <c r="GL83" i="1"/>
  <c r="GK83" i="1"/>
  <c r="GL82" i="1"/>
  <c r="GK82" i="1"/>
  <c r="GL81" i="1"/>
  <c r="GK81" i="1"/>
  <c r="GL80" i="1"/>
  <c r="GK80" i="1"/>
  <c r="GL79" i="1"/>
  <c r="GK79" i="1"/>
  <c r="GL78" i="1"/>
  <c r="GK78" i="1"/>
  <c r="GL77" i="1"/>
  <c r="GK77" i="1"/>
  <c r="GL76" i="1"/>
  <c r="GK76" i="1"/>
  <c r="GL75" i="1"/>
  <c r="GK75" i="1"/>
  <c r="GL74" i="1"/>
  <c r="GK74" i="1"/>
  <c r="GL73" i="1"/>
  <c r="GK73" i="1"/>
  <c r="GL72" i="1"/>
  <c r="GK72" i="1"/>
  <c r="GL71" i="1"/>
  <c r="GK71" i="1"/>
  <c r="GL70" i="1"/>
  <c r="GK70" i="1"/>
  <c r="GL69" i="1"/>
  <c r="GK69" i="1"/>
  <c r="GL68" i="1"/>
  <c r="GK68" i="1"/>
  <c r="GL67" i="1"/>
  <c r="GK67" i="1"/>
  <c r="GL66" i="1"/>
  <c r="GK66" i="1"/>
  <c r="GL65" i="1"/>
  <c r="GK65" i="1"/>
  <c r="GL64" i="1"/>
  <c r="GK64" i="1"/>
  <c r="GL63" i="1"/>
  <c r="GK63" i="1"/>
  <c r="GL62" i="1"/>
  <c r="GK62" i="1"/>
  <c r="GL61" i="1"/>
  <c r="GK61" i="1"/>
  <c r="GL60" i="1"/>
  <c r="GK60" i="1"/>
  <c r="GL59" i="1"/>
  <c r="GN58" i="1" s="1"/>
  <c r="GK59" i="1"/>
  <c r="GB97" i="1"/>
  <c r="GA97" i="1"/>
  <c r="GB96" i="1"/>
  <c r="GA96" i="1"/>
  <c r="GB95" i="1"/>
  <c r="GA95" i="1"/>
  <c r="GB94" i="1"/>
  <c r="GA94" i="1"/>
  <c r="GB93" i="1"/>
  <c r="GA93" i="1"/>
  <c r="GB92" i="1"/>
  <c r="GA92" i="1"/>
  <c r="GB91" i="1"/>
  <c r="GA91" i="1"/>
  <c r="GB90" i="1"/>
  <c r="GA90" i="1"/>
  <c r="GB89" i="1"/>
  <c r="GA89" i="1"/>
  <c r="GB88" i="1"/>
  <c r="GA88" i="1"/>
  <c r="GB87" i="1"/>
  <c r="GA87" i="1"/>
  <c r="GB86" i="1"/>
  <c r="GA86" i="1"/>
  <c r="GB85" i="1"/>
  <c r="GA85" i="1"/>
  <c r="GB84" i="1"/>
  <c r="GA84" i="1"/>
  <c r="GB83" i="1"/>
  <c r="GA83" i="1"/>
  <c r="GB82" i="1"/>
  <c r="GA82" i="1"/>
  <c r="GB81" i="1"/>
  <c r="GA81" i="1"/>
  <c r="GB80" i="1"/>
  <c r="GA80" i="1"/>
  <c r="GB79" i="1"/>
  <c r="GA79" i="1"/>
  <c r="GB78" i="1"/>
  <c r="GA78" i="1"/>
  <c r="GB77" i="1"/>
  <c r="GA77" i="1"/>
  <c r="GB76" i="1"/>
  <c r="GA76" i="1"/>
  <c r="GB75" i="1"/>
  <c r="GA75" i="1"/>
  <c r="GB74" i="1"/>
  <c r="GA74" i="1"/>
  <c r="GB73" i="1"/>
  <c r="GA73" i="1"/>
  <c r="GB72" i="1"/>
  <c r="GA72" i="1"/>
  <c r="GB71" i="1"/>
  <c r="GA71" i="1"/>
  <c r="GB70" i="1"/>
  <c r="GA70" i="1"/>
  <c r="GB69" i="1"/>
  <c r="GA69" i="1"/>
  <c r="GB68" i="1"/>
  <c r="GA68" i="1"/>
  <c r="GB67" i="1"/>
  <c r="GA67" i="1"/>
  <c r="GB66" i="1"/>
  <c r="GA66" i="1"/>
  <c r="GB65" i="1"/>
  <c r="GA65" i="1"/>
  <c r="GB64" i="1"/>
  <c r="GA64" i="1"/>
  <c r="GB63" i="1"/>
  <c r="GA63" i="1"/>
  <c r="GB62" i="1"/>
  <c r="GA62" i="1"/>
  <c r="GB61" i="1"/>
  <c r="GA61" i="1"/>
  <c r="GB60" i="1"/>
  <c r="GA60" i="1"/>
  <c r="GB59" i="1"/>
  <c r="GD58" i="1" s="1"/>
  <c r="GA59" i="1"/>
  <c r="FR97" i="1"/>
  <c r="FQ97" i="1"/>
  <c r="FR96" i="1"/>
  <c r="FQ96" i="1"/>
  <c r="FR95" i="1"/>
  <c r="FQ95" i="1"/>
  <c r="FR94" i="1"/>
  <c r="FQ94" i="1"/>
  <c r="FR93" i="1"/>
  <c r="FQ93" i="1"/>
  <c r="FR92" i="1"/>
  <c r="FQ92" i="1"/>
  <c r="FR91" i="1"/>
  <c r="FQ91" i="1"/>
  <c r="FR90" i="1"/>
  <c r="FQ90" i="1"/>
  <c r="FR89" i="1"/>
  <c r="FQ89" i="1"/>
  <c r="FR88" i="1"/>
  <c r="FQ88" i="1"/>
  <c r="FR87" i="1"/>
  <c r="FQ87" i="1"/>
  <c r="FR86" i="1"/>
  <c r="FQ86" i="1"/>
  <c r="FR85" i="1"/>
  <c r="FQ85" i="1"/>
  <c r="FR84" i="1"/>
  <c r="FQ84" i="1"/>
  <c r="FR83" i="1"/>
  <c r="FQ83" i="1"/>
  <c r="FR82" i="1"/>
  <c r="FQ82" i="1"/>
  <c r="FR81" i="1"/>
  <c r="FQ81" i="1"/>
  <c r="FR80" i="1"/>
  <c r="FQ80" i="1"/>
  <c r="FR79" i="1"/>
  <c r="FQ79" i="1"/>
  <c r="FR78" i="1"/>
  <c r="FQ78" i="1"/>
  <c r="FR77" i="1"/>
  <c r="FQ77" i="1"/>
  <c r="FR76" i="1"/>
  <c r="FQ76" i="1"/>
  <c r="FR75" i="1"/>
  <c r="FQ75" i="1"/>
  <c r="FR74" i="1"/>
  <c r="FQ74" i="1"/>
  <c r="FR73" i="1"/>
  <c r="FQ73" i="1"/>
  <c r="FR72" i="1"/>
  <c r="FQ72" i="1"/>
  <c r="FR71" i="1"/>
  <c r="FQ71" i="1"/>
  <c r="FR70" i="1"/>
  <c r="FQ70" i="1"/>
  <c r="FR69" i="1"/>
  <c r="FQ69" i="1"/>
  <c r="FR68" i="1"/>
  <c r="FQ68" i="1"/>
  <c r="FR67" i="1"/>
  <c r="FQ67" i="1"/>
  <c r="FR66" i="1"/>
  <c r="FQ66" i="1"/>
  <c r="FR65" i="1"/>
  <c r="FQ65" i="1"/>
  <c r="FR64" i="1"/>
  <c r="FQ64" i="1"/>
  <c r="FR63" i="1"/>
  <c r="FQ63" i="1"/>
  <c r="FR62" i="1"/>
  <c r="FQ62" i="1"/>
  <c r="FR61" i="1"/>
  <c r="FQ61" i="1"/>
  <c r="FR60" i="1"/>
  <c r="FQ60" i="1"/>
  <c r="FR59" i="1"/>
  <c r="FQ59" i="1"/>
  <c r="FH97" i="1"/>
  <c r="FG97" i="1"/>
  <c r="FH96" i="1"/>
  <c r="FG96" i="1"/>
  <c r="FH95" i="1"/>
  <c r="FG95" i="1"/>
  <c r="FH94" i="1"/>
  <c r="FG94" i="1"/>
  <c r="FH93" i="1"/>
  <c r="FG93" i="1"/>
  <c r="FH92" i="1"/>
  <c r="FG92" i="1"/>
  <c r="FH91" i="1"/>
  <c r="FG91" i="1"/>
  <c r="FH90" i="1"/>
  <c r="FG90" i="1"/>
  <c r="FH89" i="1"/>
  <c r="FG89" i="1"/>
  <c r="FH88" i="1"/>
  <c r="FG88" i="1"/>
  <c r="FH87" i="1"/>
  <c r="FG87" i="1"/>
  <c r="FH86" i="1"/>
  <c r="FG86" i="1"/>
  <c r="FH85" i="1"/>
  <c r="FG85" i="1"/>
  <c r="FH84" i="1"/>
  <c r="FG84" i="1"/>
  <c r="FH83" i="1"/>
  <c r="FG83" i="1"/>
  <c r="FH82" i="1"/>
  <c r="FG82" i="1"/>
  <c r="FH81" i="1"/>
  <c r="FG81" i="1"/>
  <c r="FH80" i="1"/>
  <c r="FG80" i="1"/>
  <c r="FH79" i="1"/>
  <c r="FG79" i="1"/>
  <c r="FH78" i="1"/>
  <c r="FG78" i="1"/>
  <c r="FH77" i="1"/>
  <c r="FG77" i="1"/>
  <c r="FH76" i="1"/>
  <c r="FG76" i="1"/>
  <c r="FH75" i="1"/>
  <c r="FG75" i="1"/>
  <c r="FH74" i="1"/>
  <c r="FG74" i="1"/>
  <c r="FH73" i="1"/>
  <c r="FG73" i="1"/>
  <c r="FH72" i="1"/>
  <c r="FG72" i="1"/>
  <c r="FH71" i="1"/>
  <c r="FG71" i="1"/>
  <c r="FH70" i="1"/>
  <c r="FG70" i="1"/>
  <c r="FH69" i="1"/>
  <c r="FG69" i="1"/>
  <c r="FH68" i="1"/>
  <c r="FG68" i="1"/>
  <c r="FH67" i="1"/>
  <c r="FG67" i="1"/>
  <c r="FH66" i="1"/>
  <c r="FG66" i="1"/>
  <c r="FH65" i="1"/>
  <c r="FG65" i="1"/>
  <c r="FH64" i="1"/>
  <c r="FG64" i="1"/>
  <c r="FH63" i="1"/>
  <c r="FG63" i="1"/>
  <c r="FH62" i="1"/>
  <c r="FG62" i="1"/>
  <c r="FH61" i="1"/>
  <c r="FG61" i="1"/>
  <c r="FH60" i="1"/>
  <c r="FG60" i="1"/>
  <c r="FH59" i="1"/>
  <c r="FJ58" i="1" s="1"/>
  <c r="FG59" i="1"/>
  <c r="EX97" i="1"/>
  <c r="EW97" i="1"/>
  <c r="EX96" i="1"/>
  <c r="EW96" i="1"/>
  <c r="EX95" i="1"/>
  <c r="EW95" i="1"/>
  <c r="EX94" i="1"/>
  <c r="EW94" i="1"/>
  <c r="EX93" i="1"/>
  <c r="EW93" i="1"/>
  <c r="EX92" i="1"/>
  <c r="EW92" i="1"/>
  <c r="EX91" i="1"/>
  <c r="EW91" i="1"/>
  <c r="EX90" i="1"/>
  <c r="EW90" i="1"/>
  <c r="EX89" i="1"/>
  <c r="EW89" i="1"/>
  <c r="EX88" i="1"/>
  <c r="EW88" i="1"/>
  <c r="EX87" i="1"/>
  <c r="EW87" i="1"/>
  <c r="EX86" i="1"/>
  <c r="EW86" i="1"/>
  <c r="EX85" i="1"/>
  <c r="EW85" i="1"/>
  <c r="EX84" i="1"/>
  <c r="EW84" i="1"/>
  <c r="EX83" i="1"/>
  <c r="EW83" i="1"/>
  <c r="EX82" i="1"/>
  <c r="EW82" i="1"/>
  <c r="EX81" i="1"/>
  <c r="EW81" i="1"/>
  <c r="EX80" i="1"/>
  <c r="EW80" i="1"/>
  <c r="EX79" i="1"/>
  <c r="EW79" i="1"/>
  <c r="EX78" i="1"/>
  <c r="EW78" i="1"/>
  <c r="EX77" i="1"/>
  <c r="EW77" i="1"/>
  <c r="EX76" i="1"/>
  <c r="EW76" i="1"/>
  <c r="EX75" i="1"/>
  <c r="EW75" i="1"/>
  <c r="EX74" i="1"/>
  <c r="EW74" i="1"/>
  <c r="EX73" i="1"/>
  <c r="EW73" i="1"/>
  <c r="EX72" i="1"/>
  <c r="EW72" i="1"/>
  <c r="EX71" i="1"/>
  <c r="EW71" i="1"/>
  <c r="EX70" i="1"/>
  <c r="EW70" i="1"/>
  <c r="EX69" i="1"/>
  <c r="EW69" i="1"/>
  <c r="EX68" i="1"/>
  <c r="EW68" i="1"/>
  <c r="EX67" i="1"/>
  <c r="EW67" i="1"/>
  <c r="EX66" i="1"/>
  <c r="EW66" i="1"/>
  <c r="EX65" i="1"/>
  <c r="EW65" i="1"/>
  <c r="EX64" i="1"/>
  <c r="EW64" i="1"/>
  <c r="EX63" i="1"/>
  <c r="EW63" i="1"/>
  <c r="EX62" i="1"/>
  <c r="EW62" i="1"/>
  <c r="EX61" i="1"/>
  <c r="EW61" i="1"/>
  <c r="EX60" i="1"/>
  <c r="EW60" i="1"/>
  <c r="EX59" i="1"/>
  <c r="EW59" i="1"/>
  <c r="EN97" i="1"/>
  <c r="EM97" i="1"/>
  <c r="EN96" i="1"/>
  <c r="EM96" i="1"/>
  <c r="EN95" i="1"/>
  <c r="EM95" i="1"/>
  <c r="EN94" i="1"/>
  <c r="EM94" i="1"/>
  <c r="EN93" i="1"/>
  <c r="EM93" i="1"/>
  <c r="EN92" i="1"/>
  <c r="EM92" i="1"/>
  <c r="EN91" i="1"/>
  <c r="EM91" i="1"/>
  <c r="EN90" i="1"/>
  <c r="EM90" i="1"/>
  <c r="EN89" i="1"/>
  <c r="EM89" i="1"/>
  <c r="EN88" i="1"/>
  <c r="EM88" i="1"/>
  <c r="EN87" i="1"/>
  <c r="EM87" i="1"/>
  <c r="EN86" i="1"/>
  <c r="EM86" i="1"/>
  <c r="EN85" i="1"/>
  <c r="EM85" i="1"/>
  <c r="EN84" i="1"/>
  <c r="EM84" i="1"/>
  <c r="EN83" i="1"/>
  <c r="EM83" i="1"/>
  <c r="EN82" i="1"/>
  <c r="EM82" i="1"/>
  <c r="EN81" i="1"/>
  <c r="EM81" i="1"/>
  <c r="EN80" i="1"/>
  <c r="EM80" i="1"/>
  <c r="EN79" i="1"/>
  <c r="EM79" i="1"/>
  <c r="EN78" i="1"/>
  <c r="EM78" i="1"/>
  <c r="EN77" i="1"/>
  <c r="EM77" i="1"/>
  <c r="EN76" i="1"/>
  <c r="EM76" i="1"/>
  <c r="EN75" i="1"/>
  <c r="EM75" i="1"/>
  <c r="EN74" i="1"/>
  <c r="EM74" i="1"/>
  <c r="EN73" i="1"/>
  <c r="EM73" i="1"/>
  <c r="EN72" i="1"/>
  <c r="EM72" i="1"/>
  <c r="EN71" i="1"/>
  <c r="EM71" i="1"/>
  <c r="EN70" i="1"/>
  <c r="EM70" i="1"/>
  <c r="EN69" i="1"/>
  <c r="EM69" i="1"/>
  <c r="EN68" i="1"/>
  <c r="EM68" i="1"/>
  <c r="EN67" i="1"/>
  <c r="EM67" i="1"/>
  <c r="EN66" i="1"/>
  <c r="EM66" i="1"/>
  <c r="EN65" i="1"/>
  <c r="EM65" i="1"/>
  <c r="EN64" i="1"/>
  <c r="EM64" i="1"/>
  <c r="EN63" i="1"/>
  <c r="EM63" i="1"/>
  <c r="EN62" i="1"/>
  <c r="EM62" i="1"/>
  <c r="EN61" i="1"/>
  <c r="EM61" i="1"/>
  <c r="EN60" i="1"/>
  <c r="EM60" i="1"/>
  <c r="EN59" i="1"/>
  <c r="EM59" i="1"/>
  <c r="ED97" i="1"/>
  <c r="EC97" i="1"/>
  <c r="ED96" i="1"/>
  <c r="EC96" i="1"/>
  <c r="ED95" i="1"/>
  <c r="EC95" i="1"/>
  <c r="ED94" i="1"/>
  <c r="EC94" i="1"/>
  <c r="ED93" i="1"/>
  <c r="EC93" i="1"/>
  <c r="ED92" i="1"/>
  <c r="EC92" i="1"/>
  <c r="ED91" i="1"/>
  <c r="EC91" i="1"/>
  <c r="ED90" i="1"/>
  <c r="EC90" i="1"/>
  <c r="ED89" i="1"/>
  <c r="EC89" i="1"/>
  <c r="ED88" i="1"/>
  <c r="EC88" i="1"/>
  <c r="ED87" i="1"/>
  <c r="EC87" i="1"/>
  <c r="ED86" i="1"/>
  <c r="EC86" i="1"/>
  <c r="ED85" i="1"/>
  <c r="EC85" i="1"/>
  <c r="ED84" i="1"/>
  <c r="EC84" i="1"/>
  <c r="ED83" i="1"/>
  <c r="EC83" i="1"/>
  <c r="ED82" i="1"/>
  <c r="EC82" i="1"/>
  <c r="ED81" i="1"/>
  <c r="EC81" i="1"/>
  <c r="ED80" i="1"/>
  <c r="EC80" i="1"/>
  <c r="ED79" i="1"/>
  <c r="EC79" i="1"/>
  <c r="ED78" i="1"/>
  <c r="EC78" i="1"/>
  <c r="ED77" i="1"/>
  <c r="EC77" i="1"/>
  <c r="ED76" i="1"/>
  <c r="EC76" i="1"/>
  <c r="ED75" i="1"/>
  <c r="EC75" i="1"/>
  <c r="ED74" i="1"/>
  <c r="EC74" i="1"/>
  <c r="ED73" i="1"/>
  <c r="EC73" i="1"/>
  <c r="ED72" i="1"/>
  <c r="EC72" i="1"/>
  <c r="ED71" i="1"/>
  <c r="EC71" i="1"/>
  <c r="ED70" i="1"/>
  <c r="EC70" i="1"/>
  <c r="ED69" i="1"/>
  <c r="EC69" i="1"/>
  <c r="ED68" i="1"/>
  <c r="EC68" i="1"/>
  <c r="ED67" i="1"/>
  <c r="EC67" i="1"/>
  <c r="ED66" i="1"/>
  <c r="EC66" i="1"/>
  <c r="ED65" i="1"/>
  <c r="EC65" i="1"/>
  <c r="ED64" i="1"/>
  <c r="EC64" i="1"/>
  <c r="ED63" i="1"/>
  <c r="EC63" i="1"/>
  <c r="ED62" i="1"/>
  <c r="EC62" i="1"/>
  <c r="ED61" i="1"/>
  <c r="EC61" i="1"/>
  <c r="ED60" i="1"/>
  <c r="EC60" i="1"/>
  <c r="ED59" i="1"/>
  <c r="EC59" i="1"/>
  <c r="DT97" i="1"/>
  <c r="DS97" i="1"/>
  <c r="DT96" i="1"/>
  <c r="DS96" i="1"/>
  <c r="DT95" i="1"/>
  <c r="DS95" i="1"/>
  <c r="DT94" i="1"/>
  <c r="DS94" i="1"/>
  <c r="DT93" i="1"/>
  <c r="DS93" i="1"/>
  <c r="DT92" i="1"/>
  <c r="DS92" i="1"/>
  <c r="DT91" i="1"/>
  <c r="DS91" i="1"/>
  <c r="DT90" i="1"/>
  <c r="DS90" i="1"/>
  <c r="DT89" i="1"/>
  <c r="DS89" i="1"/>
  <c r="DT88" i="1"/>
  <c r="DS88" i="1"/>
  <c r="DT87" i="1"/>
  <c r="DS87" i="1"/>
  <c r="DT8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T74" i="1"/>
  <c r="DS74" i="1"/>
  <c r="DT73" i="1"/>
  <c r="DS73" i="1"/>
  <c r="DT72" i="1"/>
  <c r="DS72" i="1"/>
  <c r="DT71" i="1"/>
  <c r="DS71" i="1"/>
  <c r="DT70" i="1"/>
  <c r="DS70" i="1"/>
  <c r="DT69" i="1"/>
  <c r="DS69" i="1"/>
  <c r="DT68" i="1"/>
  <c r="DS68" i="1"/>
  <c r="DT67" i="1"/>
  <c r="DS67" i="1"/>
  <c r="DT66" i="1"/>
  <c r="DS66" i="1"/>
  <c r="DT65" i="1"/>
  <c r="DS65" i="1"/>
  <c r="DT64" i="1"/>
  <c r="DS64" i="1"/>
  <c r="DT63" i="1"/>
  <c r="DS63" i="1"/>
  <c r="DT62" i="1"/>
  <c r="DS62" i="1"/>
  <c r="DT61" i="1"/>
  <c r="DS61" i="1"/>
  <c r="DT60" i="1"/>
  <c r="DS60" i="1"/>
  <c r="DT59" i="1"/>
  <c r="DS59" i="1"/>
  <c r="DJ97" i="1"/>
  <c r="DI97" i="1"/>
  <c r="DJ96" i="1"/>
  <c r="DI96" i="1"/>
  <c r="DJ95" i="1"/>
  <c r="DI95" i="1"/>
  <c r="DJ94" i="1"/>
  <c r="DI94" i="1"/>
  <c r="DJ93" i="1"/>
  <c r="DI93" i="1"/>
  <c r="DJ92" i="1"/>
  <c r="DI92" i="1"/>
  <c r="DJ91" i="1"/>
  <c r="DI91" i="1"/>
  <c r="DJ90" i="1"/>
  <c r="DI90" i="1"/>
  <c r="DJ89" i="1"/>
  <c r="DI89" i="1"/>
  <c r="DJ88" i="1"/>
  <c r="DI88" i="1"/>
  <c r="DJ87" i="1"/>
  <c r="DI87" i="1"/>
  <c r="DJ86" i="1"/>
  <c r="DI86" i="1"/>
  <c r="DJ85" i="1"/>
  <c r="DI85" i="1"/>
  <c r="DJ84" i="1"/>
  <c r="DI84" i="1"/>
  <c r="DJ83" i="1"/>
  <c r="DI83" i="1"/>
  <c r="DJ82" i="1"/>
  <c r="DI82" i="1"/>
  <c r="DJ81" i="1"/>
  <c r="DI81" i="1"/>
  <c r="DJ80" i="1"/>
  <c r="DI80" i="1"/>
  <c r="DJ79" i="1"/>
  <c r="DI79" i="1"/>
  <c r="DJ78" i="1"/>
  <c r="DI78" i="1"/>
  <c r="DJ77" i="1"/>
  <c r="DI77" i="1"/>
  <c r="DJ76" i="1"/>
  <c r="DI76" i="1"/>
  <c r="DJ75" i="1"/>
  <c r="DI75" i="1"/>
  <c r="DJ74" i="1"/>
  <c r="DI74" i="1"/>
  <c r="DJ73" i="1"/>
  <c r="DI73" i="1"/>
  <c r="DJ72" i="1"/>
  <c r="DI72" i="1"/>
  <c r="DJ71" i="1"/>
  <c r="DI71" i="1"/>
  <c r="DJ70" i="1"/>
  <c r="DI70" i="1"/>
  <c r="DJ69" i="1"/>
  <c r="DI69" i="1"/>
  <c r="DJ68" i="1"/>
  <c r="DI68" i="1"/>
  <c r="DJ67" i="1"/>
  <c r="DI67" i="1"/>
  <c r="DJ66" i="1"/>
  <c r="DI66" i="1"/>
  <c r="DJ65" i="1"/>
  <c r="DI65" i="1"/>
  <c r="DJ64" i="1"/>
  <c r="DI64" i="1"/>
  <c r="DJ63" i="1"/>
  <c r="DI63" i="1"/>
  <c r="DJ62" i="1"/>
  <c r="DI62" i="1"/>
  <c r="DJ61" i="1"/>
  <c r="DI61" i="1"/>
  <c r="DJ60" i="1"/>
  <c r="DI60" i="1"/>
  <c r="DJ59" i="1"/>
  <c r="DI59" i="1"/>
  <c r="CZ97" i="1"/>
  <c r="CY97" i="1"/>
  <c r="CZ96" i="1"/>
  <c r="CY96" i="1"/>
  <c r="CZ95" i="1"/>
  <c r="CY95" i="1"/>
  <c r="CZ94" i="1"/>
  <c r="CY94" i="1"/>
  <c r="CZ93" i="1"/>
  <c r="CY93" i="1"/>
  <c r="CZ92" i="1"/>
  <c r="CY92" i="1"/>
  <c r="CZ91" i="1"/>
  <c r="CY91" i="1"/>
  <c r="CZ90" i="1"/>
  <c r="CY90" i="1"/>
  <c r="CZ89" i="1"/>
  <c r="CY89" i="1"/>
  <c r="CZ88" i="1"/>
  <c r="CY88" i="1"/>
  <c r="CZ87" i="1"/>
  <c r="CY87" i="1"/>
  <c r="CZ86" i="1"/>
  <c r="CY86" i="1"/>
  <c r="CZ85" i="1"/>
  <c r="CY85" i="1"/>
  <c r="CZ84" i="1"/>
  <c r="CY84" i="1"/>
  <c r="CZ83" i="1"/>
  <c r="CY83" i="1"/>
  <c r="CZ82" i="1"/>
  <c r="CY82" i="1"/>
  <c r="CZ81" i="1"/>
  <c r="CY81" i="1"/>
  <c r="CZ80" i="1"/>
  <c r="CY80" i="1"/>
  <c r="CZ79" i="1"/>
  <c r="CY79" i="1"/>
  <c r="CZ78" i="1"/>
  <c r="CY78" i="1"/>
  <c r="CZ77" i="1"/>
  <c r="CY77" i="1"/>
  <c r="CZ76" i="1"/>
  <c r="CY76" i="1"/>
  <c r="CZ75" i="1"/>
  <c r="CY75" i="1"/>
  <c r="CZ74" i="1"/>
  <c r="CY74" i="1"/>
  <c r="CZ73" i="1"/>
  <c r="CY73" i="1"/>
  <c r="CZ72" i="1"/>
  <c r="CY72" i="1"/>
  <c r="CZ71" i="1"/>
  <c r="CY71" i="1"/>
  <c r="CZ70" i="1"/>
  <c r="CY70" i="1"/>
  <c r="CZ69" i="1"/>
  <c r="CY69" i="1"/>
  <c r="CZ68" i="1"/>
  <c r="CY68" i="1"/>
  <c r="CZ67" i="1"/>
  <c r="CY67" i="1"/>
  <c r="CZ66" i="1"/>
  <c r="CY66" i="1"/>
  <c r="CZ65" i="1"/>
  <c r="CY65" i="1"/>
  <c r="CZ64" i="1"/>
  <c r="CY64" i="1"/>
  <c r="CZ63" i="1"/>
  <c r="CY63" i="1"/>
  <c r="CZ62" i="1"/>
  <c r="CY62" i="1"/>
  <c r="CZ61" i="1"/>
  <c r="CY61" i="1"/>
  <c r="CZ60" i="1"/>
  <c r="CY60" i="1"/>
  <c r="CZ59" i="1"/>
  <c r="DB58" i="1" s="1"/>
  <c r="CY59" i="1"/>
  <c r="CP97" i="1"/>
  <c r="CO97" i="1"/>
  <c r="CP96" i="1"/>
  <c r="CO96" i="1"/>
  <c r="CP95" i="1"/>
  <c r="CO95" i="1"/>
  <c r="CP94" i="1"/>
  <c r="CO94" i="1"/>
  <c r="CP93" i="1"/>
  <c r="CO93" i="1"/>
  <c r="CP92" i="1"/>
  <c r="CO92" i="1"/>
  <c r="CP91" i="1"/>
  <c r="CO91" i="1"/>
  <c r="CP90" i="1"/>
  <c r="CO90" i="1"/>
  <c r="CP89" i="1"/>
  <c r="CO89" i="1"/>
  <c r="CP88" i="1"/>
  <c r="CO88" i="1"/>
  <c r="CP87" i="1"/>
  <c r="CO87" i="1"/>
  <c r="CP86" i="1"/>
  <c r="CO86" i="1"/>
  <c r="CP85" i="1"/>
  <c r="CO85" i="1"/>
  <c r="CP84" i="1"/>
  <c r="CO84" i="1"/>
  <c r="CP83" i="1"/>
  <c r="CO83" i="1"/>
  <c r="CP82" i="1"/>
  <c r="CO82" i="1"/>
  <c r="CP81" i="1"/>
  <c r="CO81" i="1"/>
  <c r="CP80" i="1"/>
  <c r="CO80" i="1"/>
  <c r="CP79" i="1"/>
  <c r="CO79" i="1"/>
  <c r="CP78" i="1"/>
  <c r="CO78" i="1"/>
  <c r="CP77" i="1"/>
  <c r="CO77" i="1"/>
  <c r="CP76" i="1"/>
  <c r="CO76" i="1"/>
  <c r="CP75" i="1"/>
  <c r="CO75" i="1"/>
  <c r="CP74" i="1"/>
  <c r="CO74" i="1"/>
  <c r="CP73" i="1"/>
  <c r="CO73" i="1"/>
  <c r="CP72" i="1"/>
  <c r="CO72" i="1"/>
  <c r="CP71" i="1"/>
  <c r="CO71" i="1"/>
  <c r="CP70" i="1"/>
  <c r="CO70" i="1"/>
  <c r="CP69" i="1"/>
  <c r="CO69" i="1"/>
  <c r="CP68" i="1"/>
  <c r="CO68" i="1"/>
  <c r="CP67" i="1"/>
  <c r="CO67" i="1"/>
  <c r="CP66" i="1"/>
  <c r="CO66" i="1"/>
  <c r="CP65" i="1"/>
  <c r="CO65" i="1"/>
  <c r="CP64" i="1"/>
  <c r="CO64" i="1"/>
  <c r="CP63" i="1"/>
  <c r="CO63" i="1"/>
  <c r="CP62" i="1"/>
  <c r="CO62" i="1"/>
  <c r="CP61" i="1"/>
  <c r="CO61" i="1"/>
  <c r="CP60" i="1"/>
  <c r="CO60" i="1"/>
  <c r="CP59" i="1"/>
  <c r="CO59" i="1"/>
  <c r="CF97" i="1"/>
  <c r="CE97" i="1"/>
  <c r="CF96" i="1"/>
  <c r="CE96" i="1"/>
  <c r="CF95" i="1"/>
  <c r="CE95" i="1"/>
  <c r="CF94" i="1"/>
  <c r="CE94" i="1"/>
  <c r="CF93" i="1"/>
  <c r="CE93" i="1"/>
  <c r="CF92" i="1"/>
  <c r="CE92" i="1"/>
  <c r="CF91" i="1"/>
  <c r="CE91" i="1"/>
  <c r="CF90" i="1"/>
  <c r="CE90" i="1"/>
  <c r="CF89" i="1"/>
  <c r="CE89" i="1"/>
  <c r="CF88" i="1"/>
  <c r="CE88" i="1"/>
  <c r="CF87" i="1"/>
  <c r="CE87" i="1"/>
  <c r="CF86" i="1"/>
  <c r="CE86" i="1"/>
  <c r="CF85" i="1"/>
  <c r="CE85" i="1"/>
  <c r="CF84" i="1"/>
  <c r="CE84" i="1"/>
  <c r="CF83" i="1"/>
  <c r="CE83" i="1"/>
  <c r="CF82" i="1"/>
  <c r="CE82" i="1"/>
  <c r="CF81" i="1"/>
  <c r="CE81" i="1"/>
  <c r="CF80" i="1"/>
  <c r="CE80" i="1"/>
  <c r="CF79" i="1"/>
  <c r="CE79" i="1"/>
  <c r="CF78" i="1"/>
  <c r="CE78" i="1"/>
  <c r="CF77" i="1"/>
  <c r="CE77" i="1"/>
  <c r="CF76" i="1"/>
  <c r="CE76" i="1"/>
  <c r="CF75" i="1"/>
  <c r="CE75" i="1"/>
  <c r="CF74" i="1"/>
  <c r="CE74" i="1"/>
  <c r="CF73" i="1"/>
  <c r="CE73" i="1"/>
  <c r="CF72" i="1"/>
  <c r="CE72" i="1"/>
  <c r="CF71" i="1"/>
  <c r="CE71" i="1"/>
  <c r="CF70" i="1"/>
  <c r="CE70" i="1"/>
  <c r="CF69" i="1"/>
  <c r="CE69" i="1"/>
  <c r="CF68" i="1"/>
  <c r="CE68" i="1"/>
  <c r="CF67" i="1"/>
  <c r="CE67" i="1"/>
  <c r="CF66" i="1"/>
  <c r="CE66" i="1"/>
  <c r="CF65" i="1"/>
  <c r="CE65" i="1"/>
  <c r="CF64" i="1"/>
  <c r="CE64" i="1"/>
  <c r="CF63" i="1"/>
  <c r="CE63" i="1"/>
  <c r="CF62" i="1"/>
  <c r="CE62" i="1"/>
  <c r="CF61" i="1"/>
  <c r="CE61" i="1"/>
  <c r="CF60" i="1"/>
  <c r="CE60" i="1"/>
  <c r="CF59" i="1"/>
  <c r="CH58" i="1" s="1"/>
  <c r="CE59" i="1"/>
  <c r="BV97" i="1"/>
  <c r="BU97" i="1"/>
  <c r="BV96" i="1"/>
  <c r="BU96" i="1"/>
  <c r="BV95" i="1"/>
  <c r="BU95" i="1"/>
  <c r="BV94" i="1"/>
  <c r="BU94" i="1"/>
  <c r="BV93" i="1"/>
  <c r="BU93" i="1"/>
  <c r="BV92" i="1"/>
  <c r="BU92" i="1"/>
  <c r="BV91" i="1"/>
  <c r="BU91" i="1"/>
  <c r="BV90" i="1"/>
  <c r="BU90" i="1"/>
  <c r="BV89" i="1"/>
  <c r="BU89" i="1"/>
  <c r="BV88" i="1"/>
  <c r="BU88" i="1"/>
  <c r="BV87" i="1"/>
  <c r="BU87" i="1"/>
  <c r="BV86" i="1"/>
  <c r="BU86" i="1"/>
  <c r="BV85" i="1"/>
  <c r="BU85" i="1"/>
  <c r="BV84" i="1"/>
  <c r="BU84" i="1"/>
  <c r="BV83" i="1"/>
  <c r="BU83" i="1"/>
  <c r="BV82" i="1"/>
  <c r="BU82" i="1"/>
  <c r="BV81" i="1"/>
  <c r="BU81" i="1"/>
  <c r="BV80" i="1"/>
  <c r="BU80" i="1"/>
  <c r="BV79" i="1"/>
  <c r="BU79" i="1"/>
  <c r="BV78" i="1"/>
  <c r="BU78" i="1"/>
  <c r="BV77" i="1"/>
  <c r="BU77" i="1"/>
  <c r="BV76" i="1"/>
  <c r="BU76" i="1"/>
  <c r="BV75" i="1"/>
  <c r="BU75" i="1"/>
  <c r="BV74" i="1"/>
  <c r="BU74" i="1"/>
  <c r="BV73" i="1"/>
  <c r="BU73" i="1"/>
  <c r="BV72" i="1"/>
  <c r="BU72" i="1"/>
  <c r="BV71" i="1"/>
  <c r="BU71" i="1"/>
  <c r="BV70" i="1"/>
  <c r="BU70" i="1"/>
  <c r="BV69" i="1"/>
  <c r="BU69" i="1"/>
  <c r="BV68" i="1"/>
  <c r="BU68" i="1"/>
  <c r="BV67" i="1"/>
  <c r="BU67" i="1"/>
  <c r="BV66" i="1"/>
  <c r="BU66" i="1"/>
  <c r="BV65" i="1"/>
  <c r="BU65" i="1"/>
  <c r="BV64" i="1"/>
  <c r="BU64" i="1"/>
  <c r="BV63" i="1"/>
  <c r="BU63" i="1"/>
  <c r="BV62" i="1"/>
  <c r="BU62" i="1"/>
  <c r="BV61" i="1"/>
  <c r="BU61" i="1"/>
  <c r="BV60" i="1"/>
  <c r="BU60" i="1"/>
  <c r="BV59" i="1"/>
  <c r="BU59" i="1"/>
  <c r="BL97" i="1"/>
  <c r="BK97" i="1"/>
  <c r="BL96" i="1"/>
  <c r="BK96" i="1"/>
  <c r="BL95" i="1"/>
  <c r="BK95" i="1"/>
  <c r="BL94" i="1"/>
  <c r="BK94" i="1"/>
  <c r="BL93" i="1"/>
  <c r="BK93" i="1"/>
  <c r="BL92" i="1"/>
  <c r="BK92" i="1"/>
  <c r="BL91" i="1"/>
  <c r="BK91" i="1"/>
  <c r="BL90" i="1"/>
  <c r="BK90" i="1"/>
  <c r="BL89" i="1"/>
  <c r="BK89" i="1"/>
  <c r="BL88" i="1"/>
  <c r="BK88" i="1"/>
  <c r="BL87" i="1"/>
  <c r="BK87" i="1"/>
  <c r="BL86" i="1"/>
  <c r="BK86" i="1"/>
  <c r="BL85" i="1"/>
  <c r="BK85" i="1"/>
  <c r="BL84" i="1"/>
  <c r="BK84" i="1"/>
  <c r="BL83" i="1"/>
  <c r="BK83" i="1"/>
  <c r="BL82" i="1"/>
  <c r="BK82" i="1"/>
  <c r="BL81" i="1"/>
  <c r="BK81" i="1"/>
  <c r="BL80" i="1"/>
  <c r="BK80" i="1"/>
  <c r="BL79" i="1"/>
  <c r="BK79" i="1"/>
  <c r="BL78" i="1"/>
  <c r="BK78" i="1"/>
  <c r="BL77" i="1"/>
  <c r="BK77" i="1"/>
  <c r="BL76" i="1"/>
  <c r="BK76" i="1"/>
  <c r="BL75" i="1"/>
  <c r="BK75" i="1"/>
  <c r="BL74" i="1"/>
  <c r="BK74" i="1"/>
  <c r="BL73" i="1"/>
  <c r="BK73" i="1"/>
  <c r="BL72" i="1"/>
  <c r="BK72" i="1"/>
  <c r="BL71" i="1"/>
  <c r="BK71" i="1"/>
  <c r="BL70" i="1"/>
  <c r="BK70" i="1"/>
  <c r="BL69" i="1"/>
  <c r="BK69" i="1"/>
  <c r="BL68" i="1"/>
  <c r="BK68" i="1"/>
  <c r="BL67" i="1"/>
  <c r="BK67" i="1"/>
  <c r="BL66" i="1"/>
  <c r="BK66" i="1"/>
  <c r="BL65" i="1"/>
  <c r="BK65" i="1"/>
  <c r="BL64" i="1"/>
  <c r="BK64" i="1"/>
  <c r="BL63" i="1"/>
  <c r="BK63" i="1"/>
  <c r="BL62" i="1"/>
  <c r="BK62" i="1"/>
  <c r="BL61" i="1"/>
  <c r="BK61" i="1"/>
  <c r="BL60" i="1"/>
  <c r="BK60" i="1"/>
  <c r="BL59" i="1"/>
  <c r="BN58" i="1" s="1"/>
  <c r="BK59" i="1"/>
  <c r="BB97" i="1"/>
  <c r="BA97" i="1"/>
  <c r="BB96" i="1"/>
  <c r="BA96" i="1"/>
  <c r="BB95" i="1"/>
  <c r="BA95" i="1"/>
  <c r="BB94" i="1"/>
  <c r="BA94" i="1"/>
  <c r="BB93" i="1"/>
  <c r="BA93" i="1"/>
  <c r="BB92" i="1"/>
  <c r="BA92" i="1"/>
  <c r="BB91" i="1"/>
  <c r="BA91" i="1"/>
  <c r="BB90" i="1"/>
  <c r="BA90" i="1"/>
  <c r="BB89" i="1"/>
  <c r="BA89" i="1"/>
  <c r="BB88" i="1"/>
  <c r="BA88" i="1"/>
  <c r="BB87" i="1"/>
  <c r="BA87" i="1"/>
  <c r="BB86" i="1"/>
  <c r="BA86" i="1"/>
  <c r="BB85" i="1"/>
  <c r="BA85" i="1"/>
  <c r="BB84" i="1"/>
  <c r="BA84" i="1"/>
  <c r="BB83" i="1"/>
  <c r="BA83" i="1"/>
  <c r="BB82" i="1"/>
  <c r="BA82" i="1"/>
  <c r="BB81" i="1"/>
  <c r="BA81" i="1"/>
  <c r="BB80" i="1"/>
  <c r="BA80" i="1"/>
  <c r="BB79" i="1"/>
  <c r="BA79" i="1"/>
  <c r="BB78" i="1"/>
  <c r="BA78" i="1"/>
  <c r="BB77" i="1"/>
  <c r="BA77" i="1"/>
  <c r="BB76" i="1"/>
  <c r="BA76" i="1"/>
  <c r="BB75" i="1"/>
  <c r="BA75" i="1"/>
  <c r="BB74" i="1"/>
  <c r="BA74" i="1"/>
  <c r="BB73" i="1"/>
  <c r="BA73" i="1"/>
  <c r="BB72" i="1"/>
  <c r="BA72" i="1"/>
  <c r="BB71" i="1"/>
  <c r="BA71" i="1"/>
  <c r="BB70" i="1"/>
  <c r="BA70" i="1"/>
  <c r="BB69" i="1"/>
  <c r="BA69" i="1"/>
  <c r="BB68" i="1"/>
  <c r="BA68" i="1"/>
  <c r="BB67" i="1"/>
  <c r="BA67" i="1"/>
  <c r="BB66" i="1"/>
  <c r="BA66" i="1"/>
  <c r="BB65" i="1"/>
  <c r="BA65" i="1"/>
  <c r="BB64" i="1"/>
  <c r="BA64" i="1"/>
  <c r="BB63" i="1"/>
  <c r="BA63" i="1"/>
  <c r="BB62" i="1"/>
  <c r="BA62" i="1"/>
  <c r="BB61" i="1"/>
  <c r="BA61" i="1"/>
  <c r="BB60" i="1"/>
  <c r="BA60" i="1"/>
  <c r="BB59" i="1"/>
  <c r="BA59" i="1"/>
  <c r="AR97" i="1"/>
  <c r="AQ97" i="1"/>
  <c r="AR96" i="1"/>
  <c r="AQ96" i="1"/>
  <c r="AR95" i="1"/>
  <c r="AQ95" i="1"/>
  <c r="AR94" i="1"/>
  <c r="AQ94" i="1"/>
  <c r="AR93" i="1"/>
  <c r="AQ93" i="1"/>
  <c r="AR92" i="1"/>
  <c r="AQ92" i="1"/>
  <c r="AR91" i="1"/>
  <c r="AQ91" i="1"/>
  <c r="AR90" i="1"/>
  <c r="AQ90" i="1"/>
  <c r="AR89" i="1"/>
  <c r="AQ89" i="1"/>
  <c r="AR88" i="1"/>
  <c r="AQ88" i="1"/>
  <c r="AR87" i="1"/>
  <c r="AQ87" i="1"/>
  <c r="AR86" i="1"/>
  <c r="AQ86" i="1"/>
  <c r="AR85" i="1"/>
  <c r="AQ85" i="1"/>
  <c r="AR84" i="1"/>
  <c r="AQ84" i="1"/>
  <c r="AR83" i="1"/>
  <c r="AQ83" i="1"/>
  <c r="AR82" i="1"/>
  <c r="AQ82" i="1"/>
  <c r="AR81" i="1"/>
  <c r="AQ81" i="1"/>
  <c r="AR80" i="1"/>
  <c r="AQ80" i="1"/>
  <c r="AR79" i="1"/>
  <c r="AQ79" i="1"/>
  <c r="AR78" i="1"/>
  <c r="AQ78" i="1"/>
  <c r="AR77" i="1"/>
  <c r="AQ77" i="1"/>
  <c r="AR76" i="1"/>
  <c r="AQ76" i="1"/>
  <c r="AR75" i="1"/>
  <c r="AQ75" i="1"/>
  <c r="AR74" i="1"/>
  <c r="AQ74" i="1"/>
  <c r="AR73" i="1"/>
  <c r="AQ73" i="1"/>
  <c r="AR72" i="1"/>
  <c r="AQ72" i="1"/>
  <c r="AR71" i="1"/>
  <c r="AQ71" i="1"/>
  <c r="AR70" i="1"/>
  <c r="AQ70" i="1"/>
  <c r="AR69" i="1"/>
  <c r="AQ69" i="1"/>
  <c r="AR68" i="1"/>
  <c r="AQ68" i="1"/>
  <c r="AR67" i="1"/>
  <c r="AQ67" i="1"/>
  <c r="AR66" i="1"/>
  <c r="AQ66" i="1"/>
  <c r="AR65" i="1"/>
  <c r="AQ65" i="1"/>
  <c r="AR64" i="1"/>
  <c r="AQ64" i="1"/>
  <c r="AR63" i="1"/>
  <c r="AQ63" i="1"/>
  <c r="AR62" i="1"/>
  <c r="AQ62" i="1"/>
  <c r="AR61" i="1"/>
  <c r="AQ61" i="1"/>
  <c r="AR60" i="1"/>
  <c r="AQ60" i="1"/>
  <c r="AR59" i="1"/>
  <c r="AT58" i="1" s="1"/>
  <c r="AQ59" i="1"/>
  <c r="AH97" i="1"/>
  <c r="AG97" i="1"/>
  <c r="AH96" i="1"/>
  <c r="AG96" i="1"/>
  <c r="AH95" i="1"/>
  <c r="AG95" i="1"/>
  <c r="AH94" i="1"/>
  <c r="AG94" i="1"/>
  <c r="AH93" i="1"/>
  <c r="AG93" i="1"/>
  <c r="AH92" i="1"/>
  <c r="AG92" i="1"/>
  <c r="AH91" i="1"/>
  <c r="AG91" i="1"/>
  <c r="AH90" i="1"/>
  <c r="AG90" i="1"/>
  <c r="AH89" i="1"/>
  <c r="AG89" i="1"/>
  <c r="AH88" i="1"/>
  <c r="AG88" i="1"/>
  <c r="AH87" i="1"/>
  <c r="AG87" i="1"/>
  <c r="AH86" i="1"/>
  <c r="AG86" i="1"/>
  <c r="AH85" i="1"/>
  <c r="AG85" i="1"/>
  <c r="AH84" i="1"/>
  <c r="AG84" i="1"/>
  <c r="AH83" i="1"/>
  <c r="AG83" i="1"/>
  <c r="AH82" i="1"/>
  <c r="AG82" i="1"/>
  <c r="AH81" i="1"/>
  <c r="AG81" i="1"/>
  <c r="AH80" i="1"/>
  <c r="AG80" i="1"/>
  <c r="AH79" i="1"/>
  <c r="AG79" i="1"/>
  <c r="AH78" i="1"/>
  <c r="AG78" i="1"/>
  <c r="AH77" i="1"/>
  <c r="AG77" i="1"/>
  <c r="AH76" i="1"/>
  <c r="AG76" i="1"/>
  <c r="AH75" i="1"/>
  <c r="AG75" i="1"/>
  <c r="AH74" i="1"/>
  <c r="AG74" i="1"/>
  <c r="AH73" i="1"/>
  <c r="AG73" i="1"/>
  <c r="AH72" i="1"/>
  <c r="AG72" i="1"/>
  <c r="AH71" i="1"/>
  <c r="AG71" i="1"/>
  <c r="AH70" i="1"/>
  <c r="AG70" i="1"/>
  <c r="AH69" i="1"/>
  <c r="AG69" i="1"/>
  <c r="AH68" i="1"/>
  <c r="AG68" i="1"/>
  <c r="AH67" i="1"/>
  <c r="AG67" i="1"/>
  <c r="AH66" i="1"/>
  <c r="AG66" i="1"/>
  <c r="AH65" i="1"/>
  <c r="AG65" i="1"/>
  <c r="AH64" i="1"/>
  <c r="AG64" i="1"/>
  <c r="AH63" i="1"/>
  <c r="AG63" i="1"/>
  <c r="AH62" i="1"/>
  <c r="AG62" i="1"/>
  <c r="AH61" i="1"/>
  <c r="AG61" i="1"/>
  <c r="AH60" i="1"/>
  <c r="AG60" i="1"/>
  <c r="AH59" i="1"/>
  <c r="AG59" i="1"/>
  <c r="C4" i="1"/>
  <c r="C5" i="1"/>
  <c r="C6" i="1"/>
  <c r="DX6" i="1" s="1"/>
  <c r="C7" i="1"/>
  <c r="BO7" i="1" s="1"/>
  <c r="C8" i="1"/>
  <c r="C9" i="1"/>
  <c r="AU9" i="1" s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3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IX5" i="1" l="1"/>
  <c r="IU6" i="1"/>
  <c r="IM5" i="1"/>
  <c r="IK6" i="1"/>
  <c r="IN5" i="1"/>
  <c r="ID4" i="1"/>
  <c r="IA5" i="1"/>
  <c r="IC4" i="1"/>
  <c r="HS5" i="1"/>
  <c r="HQ6" i="1"/>
  <c r="HT5" i="1"/>
  <c r="HT4" i="1"/>
  <c r="HR5" i="1"/>
  <c r="HR6" i="1" s="1"/>
  <c r="HR7" i="1" s="1"/>
  <c r="HR8" i="1" s="1"/>
  <c r="HR9" i="1" s="1"/>
  <c r="HR10" i="1" s="1"/>
  <c r="HR11" i="1" s="1"/>
  <c r="HR12" i="1" s="1"/>
  <c r="HR13" i="1" s="1"/>
  <c r="HR14" i="1" s="1"/>
  <c r="HR15" i="1" s="1"/>
  <c r="HR16" i="1" s="1"/>
  <c r="HR17" i="1" s="1"/>
  <c r="HR18" i="1" s="1"/>
  <c r="HR19" i="1" s="1"/>
  <c r="HR20" i="1" s="1"/>
  <c r="HR21" i="1" s="1"/>
  <c r="HR22" i="1" s="1"/>
  <c r="HR23" i="1" s="1"/>
  <c r="HR24" i="1" s="1"/>
  <c r="HR25" i="1" s="1"/>
  <c r="HR26" i="1" s="1"/>
  <c r="HR27" i="1" s="1"/>
  <c r="HR28" i="1" s="1"/>
  <c r="HR29" i="1" s="1"/>
  <c r="HR30" i="1" s="1"/>
  <c r="HR31" i="1" s="1"/>
  <c r="HR32" i="1" s="1"/>
  <c r="HR33" i="1" s="1"/>
  <c r="HR34" i="1" s="1"/>
  <c r="HR35" i="1" s="1"/>
  <c r="HR36" i="1" s="1"/>
  <c r="HR37" i="1" s="1"/>
  <c r="HR38" i="1" s="1"/>
  <c r="HR39" i="1" s="1"/>
  <c r="HR40" i="1" s="1"/>
  <c r="HR41" i="1" s="1"/>
  <c r="HR42" i="1" s="1"/>
  <c r="HR43" i="1" s="1"/>
  <c r="HR44" i="1" s="1"/>
  <c r="HR45" i="1" s="1"/>
  <c r="HR46" i="1" s="1"/>
  <c r="HR47" i="1" s="1"/>
  <c r="HR48" i="1" s="1"/>
  <c r="HR49" i="1" s="1"/>
  <c r="HR50" i="1" s="1"/>
  <c r="HR51" i="1" s="1"/>
  <c r="HR52" i="1" s="1"/>
  <c r="HR53" i="1" s="1"/>
  <c r="HR54" i="1" s="1"/>
  <c r="HR55" i="1" s="1"/>
  <c r="HR56" i="1" s="1"/>
  <c r="HR57" i="1" s="1"/>
  <c r="HR58" i="1" s="1"/>
  <c r="HR59" i="1" s="1"/>
  <c r="HR60" i="1" s="1"/>
  <c r="HR61" i="1" s="1"/>
  <c r="HR62" i="1" s="1"/>
  <c r="HR63" i="1" s="1"/>
  <c r="HR64" i="1" s="1"/>
  <c r="HR65" i="1" s="1"/>
  <c r="HR66" i="1" s="1"/>
  <c r="HR67" i="1" s="1"/>
  <c r="HR68" i="1" s="1"/>
  <c r="HR69" i="1" s="1"/>
  <c r="HR70" i="1" s="1"/>
  <c r="HR71" i="1" s="1"/>
  <c r="HR72" i="1" s="1"/>
  <c r="HR73" i="1" s="1"/>
  <c r="HR74" i="1" s="1"/>
  <c r="HR75" i="1" s="1"/>
  <c r="HR76" i="1" s="1"/>
  <c r="HR77" i="1" s="1"/>
  <c r="HR78" i="1" s="1"/>
  <c r="HR79" i="1" s="1"/>
  <c r="HR80" i="1" s="1"/>
  <c r="HR81" i="1" s="1"/>
  <c r="HR82" i="1" s="1"/>
  <c r="HR83" i="1" s="1"/>
  <c r="HR84" i="1" s="1"/>
  <c r="HR85" i="1" s="1"/>
  <c r="HR86" i="1" s="1"/>
  <c r="HR87" i="1" s="1"/>
  <c r="HR88" i="1" s="1"/>
  <c r="HR89" i="1" s="1"/>
  <c r="HR90" i="1" s="1"/>
  <c r="HR91" i="1" s="1"/>
  <c r="HR92" i="1" s="1"/>
  <c r="HR93" i="1" s="1"/>
  <c r="HR94" i="1" s="1"/>
  <c r="HR95" i="1" s="1"/>
  <c r="HR96" i="1" s="1"/>
  <c r="HR97" i="1" s="1"/>
  <c r="HR98" i="1" s="1"/>
  <c r="HR99" i="1" s="1"/>
  <c r="HR100" i="1" s="1"/>
  <c r="HR101" i="1" s="1"/>
  <c r="HR102" i="1" s="1"/>
  <c r="HR103" i="1" s="1"/>
  <c r="HR104" i="1" s="1"/>
  <c r="HR105" i="1" s="1"/>
  <c r="HR106" i="1" s="1"/>
  <c r="HR107" i="1" s="1"/>
  <c r="HR108" i="1" s="1"/>
  <c r="HR109" i="1" s="1"/>
  <c r="HR110" i="1" s="1"/>
  <c r="HR111" i="1" s="1"/>
  <c r="HR112" i="1" s="1"/>
  <c r="HR113" i="1" s="1"/>
  <c r="HR114" i="1" s="1"/>
  <c r="HR115" i="1" s="1"/>
  <c r="HR116" i="1" s="1"/>
  <c r="HR117" i="1" s="1"/>
  <c r="HR118" i="1" s="1"/>
  <c r="HR119" i="1" s="1"/>
  <c r="HR120" i="1" s="1"/>
  <c r="HR121" i="1" s="1"/>
  <c r="HR122" i="1" s="1"/>
  <c r="HR123" i="1" s="1"/>
  <c r="HR124" i="1" s="1"/>
  <c r="HR125" i="1" s="1"/>
  <c r="HR126" i="1" s="1"/>
  <c r="HR127" i="1" s="1"/>
  <c r="HR128" i="1" s="1"/>
  <c r="HR129" i="1" s="1"/>
  <c r="HR130" i="1" s="1"/>
  <c r="HR131" i="1" s="1"/>
  <c r="HR132" i="1" s="1"/>
  <c r="HR133" i="1" s="1"/>
  <c r="HR134" i="1" s="1"/>
  <c r="HR135" i="1" s="1"/>
  <c r="HR136" i="1" s="1"/>
  <c r="HR137" i="1" s="1"/>
  <c r="HR138" i="1" s="1"/>
  <c r="HR139" i="1" s="1"/>
  <c r="HR140" i="1" s="1"/>
  <c r="HR141" i="1" s="1"/>
  <c r="HR142" i="1" s="1"/>
  <c r="HR143" i="1" s="1"/>
  <c r="HR144" i="1" s="1"/>
  <c r="HR145" i="1" s="1"/>
  <c r="HR146" i="1" s="1"/>
  <c r="HR147" i="1" s="1"/>
  <c r="HR148" i="1" s="1"/>
  <c r="HR149" i="1" s="1"/>
  <c r="HR150" i="1" s="1"/>
  <c r="HR151" i="1" s="1"/>
  <c r="HR152" i="1" s="1"/>
  <c r="HR153" i="1" s="1"/>
  <c r="HR154" i="1" s="1"/>
  <c r="HR155" i="1" s="1"/>
  <c r="HR156" i="1" s="1"/>
  <c r="HR157" i="1" s="1"/>
  <c r="HR158" i="1" s="1"/>
  <c r="HR159" i="1" s="1"/>
  <c r="HR160" i="1" s="1"/>
  <c r="HR161" i="1" s="1"/>
  <c r="HR162" i="1" s="1"/>
  <c r="HR163" i="1" s="1"/>
  <c r="HR164" i="1" s="1"/>
  <c r="HR165" i="1" s="1"/>
  <c r="HR166" i="1" s="1"/>
  <c r="HR167" i="1" s="1"/>
  <c r="HR168" i="1" s="1"/>
  <c r="HR169" i="1" s="1"/>
  <c r="HR170" i="1" s="1"/>
  <c r="HR171" i="1" s="1"/>
  <c r="HR172" i="1" s="1"/>
  <c r="HR173" i="1" s="1"/>
  <c r="HR174" i="1" s="1"/>
  <c r="HR175" i="1" s="1"/>
  <c r="HR176" i="1" s="1"/>
  <c r="HR177" i="1" s="1"/>
  <c r="HR178" i="1" s="1"/>
  <c r="HR179" i="1" s="1"/>
  <c r="HR180" i="1" s="1"/>
  <c r="HR181" i="1" s="1"/>
  <c r="HR182" i="1" s="1"/>
  <c r="HR183" i="1" s="1"/>
  <c r="HR184" i="1" s="1"/>
  <c r="HR185" i="1" s="1"/>
  <c r="HR186" i="1" s="1"/>
  <c r="HR187" i="1" s="1"/>
  <c r="HR188" i="1" s="1"/>
  <c r="HR189" i="1" s="1"/>
  <c r="HR190" i="1" s="1"/>
  <c r="HR191" i="1" s="1"/>
  <c r="HR192" i="1" s="1"/>
  <c r="HR193" i="1" s="1"/>
  <c r="HR194" i="1" s="1"/>
  <c r="HR195" i="1" s="1"/>
  <c r="HR196" i="1" s="1"/>
  <c r="HR197" i="1" s="1"/>
  <c r="HR198" i="1" s="1"/>
  <c r="HR199" i="1" s="1"/>
  <c r="HR200" i="1" s="1"/>
  <c r="HR201" i="1" s="1"/>
  <c r="HR202" i="1" s="1"/>
  <c r="HR203" i="1" s="1"/>
  <c r="HR204" i="1" s="1"/>
  <c r="HR205" i="1" s="1"/>
  <c r="HR206" i="1" s="1"/>
  <c r="HR207" i="1" s="1"/>
  <c r="HR208" i="1" s="1"/>
  <c r="HR209" i="1" s="1"/>
  <c r="HR210" i="1" s="1"/>
  <c r="HR211" i="1" s="1"/>
  <c r="HR212" i="1" s="1"/>
  <c r="HR213" i="1" s="1"/>
  <c r="HR214" i="1" s="1"/>
  <c r="HR215" i="1" s="1"/>
  <c r="HR216" i="1" s="1"/>
  <c r="HR217" i="1" s="1"/>
  <c r="HR218" i="1" s="1"/>
  <c r="HR219" i="1" s="1"/>
  <c r="HR220" i="1" s="1"/>
  <c r="HR221" i="1" s="1"/>
  <c r="HR222" i="1" s="1"/>
  <c r="HR223" i="1" s="1"/>
  <c r="HR224" i="1" s="1"/>
  <c r="HR225" i="1" s="1"/>
  <c r="HR226" i="1" s="1"/>
  <c r="HR227" i="1" s="1"/>
  <c r="HR228" i="1" s="1"/>
  <c r="HR229" i="1" s="1"/>
  <c r="HR230" i="1" s="1"/>
  <c r="HR231" i="1" s="1"/>
  <c r="HR232" i="1" s="1"/>
  <c r="HR233" i="1" s="1"/>
  <c r="HR234" i="1" s="1"/>
  <c r="HR235" i="1" s="1"/>
  <c r="HR236" i="1" s="1"/>
  <c r="HR237" i="1" s="1"/>
  <c r="HR238" i="1" s="1"/>
  <c r="HR239" i="1" s="1"/>
  <c r="HR240" i="1" s="1"/>
  <c r="HR241" i="1" s="1"/>
  <c r="HR242" i="1" s="1"/>
  <c r="HR243" i="1" s="1"/>
  <c r="HR244" i="1" s="1"/>
  <c r="HR245" i="1" s="1"/>
  <c r="HR246" i="1" s="1"/>
  <c r="HR247" i="1" s="1"/>
  <c r="HR248" i="1" s="1"/>
  <c r="HR249" i="1" s="1"/>
  <c r="HR250" i="1" s="1"/>
  <c r="HR251" i="1" s="1"/>
  <c r="HR252" i="1" s="1"/>
  <c r="HR253" i="1" s="1"/>
  <c r="HR254" i="1" s="1"/>
  <c r="HR255" i="1" s="1"/>
  <c r="HR256" i="1" s="1"/>
  <c r="HR257" i="1" s="1"/>
  <c r="HR258" i="1" s="1"/>
  <c r="HR259" i="1" s="1"/>
  <c r="HR260" i="1" s="1"/>
  <c r="HR261" i="1" s="1"/>
  <c r="HR262" i="1" s="1"/>
  <c r="HR263" i="1" s="1"/>
  <c r="HR264" i="1" s="1"/>
  <c r="HR265" i="1" s="1"/>
  <c r="HR266" i="1" s="1"/>
  <c r="HR267" i="1" s="1"/>
  <c r="HR268" i="1" s="1"/>
  <c r="HR269" i="1" s="1"/>
  <c r="HR270" i="1" s="1"/>
  <c r="HR271" i="1" s="1"/>
  <c r="HR272" i="1" s="1"/>
  <c r="HR273" i="1" s="1"/>
  <c r="HR274" i="1" s="1"/>
  <c r="HR275" i="1" s="1"/>
  <c r="HR276" i="1" s="1"/>
  <c r="HR277" i="1" s="1"/>
  <c r="HR278" i="1" s="1"/>
  <c r="HR279" i="1" s="1"/>
  <c r="HR280" i="1" s="1"/>
  <c r="HR281" i="1" s="1"/>
  <c r="HR282" i="1" s="1"/>
  <c r="HR283" i="1" s="1"/>
  <c r="HR284" i="1" s="1"/>
  <c r="HR285" i="1" s="1"/>
  <c r="HR286" i="1" s="1"/>
  <c r="HR287" i="1" s="1"/>
  <c r="HR288" i="1" s="1"/>
  <c r="HR289" i="1" s="1"/>
  <c r="HR290" i="1" s="1"/>
  <c r="HR291" i="1" s="1"/>
  <c r="HR292" i="1" s="1"/>
  <c r="HR293" i="1" s="1"/>
  <c r="HR294" i="1" s="1"/>
  <c r="HR295" i="1" s="1"/>
  <c r="HR296" i="1" s="1"/>
  <c r="HR297" i="1" s="1"/>
  <c r="HR298" i="1" s="1"/>
  <c r="HR299" i="1" s="1"/>
  <c r="HR300" i="1" s="1"/>
  <c r="HR301" i="1" s="1"/>
  <c r="HR302" i="1" s="1"/>
  <c r="HR303" i="1" s="1"/>
  <c r="HS4" i="1"/>
  <c r="HJ4" i="1"/>
  <c r="HI4" i="1"/>
  <c r="HG5" i="1"/>
  <c r="GZ5" i="1"/>
  <c r="GZ6" i="1"/>
  <c r="GW7" i="1"/>
  <c r="GY5" i="1"/>
  <c r="GP5" i="1"/>
  <c r="GM6" i="1"/>
  <c r="GO5" i="1"/>
  <c r="GF5" i="1"/>
  <c r="GF6" i="1"/>
  <c r="GE6" i="1"/>
  <c r="GC7" i="1"/>
  <c r="FV5" i="1"/>
  <c r="FS6" i="1"/>
  <c r="FK5" i="1"/>
  <c r="FI6" i="1"/>
  <c r="FL5" i="1"/>
  <c r="EY5" i="1"/>
  <c r="FB4" i="1"/>
  <c r="FA4" i="1"/>
  <c r="EO6" i="1"/>
  <c r="ER5" i="1"/>
  <c r="EQ5" i="1"/>
  <c r="EH4" i="1"/>
  <c r="EE5" i="1"/>
  <c r="DV58" i="1"/>
  <c r="BO3" i="1"/>
  <c r="BP3" i="1"/>
  <c r="BY3" i="1"/>
  <c r="BZ3" i="1"/>
  <c r="E102" i="1"/>
  <c r="E100" i="1"/>
  <c r="AD438" i="5" s="1"/>
  <c r="AC438" i="5" s="1"/>
  <c r="E105" i="1"/>
  <c r="AD443" i="5" s="1"/>
  <c r="AC443" i="5" s="1"/>
  <c r="E98" i="1"/>
  <c r="E99" i="1"/>
  <c r="E101" i="1"/>
  <c r="AD439" i="5" s="1"/>
  <c r="AC439" i="5" s="1"/>
  <c r="E106" i="1"/>
  <c r="E103" i="1"/>
  <c r="E104" i="1"/>
  <c r="E108" i="1"/>
  <c r="AJ446" i="5" s="1"/>
  <c r="AI446" i="5" s="1"/>
  <c r="E107" i="1"/>
  <c r="E109" i="1"/>
  <c r="E112" i="1"/>
  <c r="E116" i="1"/>
  <c r="X454" i="5" s="1"/>
  <c r="W454" i="5" s="1"/>
  <c r="E111" i="1"/>
  <c r="AD449" i="5" s="1"/>
  <c r="AC449" i="5" s="1"/>
  <c r="E110" i="1"/>
  <c r="E113" i="1"/>
  <c r="E117" i="1"/>
  <c r="AD455" i="5" s="1"/>
  <c r="AC455" i="5" s="1"/>
  <c r="E114" i="1"/>
  <c r="AJ452" i="5" s="1"/>
  <c r="AI452" i="5" s="1"/>
  <c r="E115" i="1"/>
  <c r="X453" i="5" s="1"/>
  <c r="W453" i="5" s="1"/>
  <c r="E118" i="1"/>
  <c r="E119" i="1"/>
  <c r="AJ457" i="5" s="1"/>
  <c r="AI457" i="5" s="1"/>
  <c r="E124" i="1"/>
  <c r="AD462" i="5" s="1"/>
  <c r="AC462" i="5" s="1"/>
  <c r="E127" i="1"/>
  <c r="X465" i="5" s="1"/>
  <c r="W465" i="5" s="1"/>
  <c r="E128" i="1"/>
  <c r="E130" i="1"/>
  <c r="AJ468" i="5" s="1"/>
  <c r="AI468" i="5" s="1"/>
  <c r="E120" i="1"/>
  <c r="E125" i="1"/>
  <c r="AD463" i="5" s="1"/>
  <c r="AC463" i="5" s="1"/>
  <c r="E131" i="1"/>
  <c r="E132" i="1"/>
  <c r="AD470" i="5" s="1"/>
  <c r="AC470" i="5" s="1"/>
  <c r="E121" i="1"/>
  <c r="AD459" i="5" s="1"/>
  <c r="AC459" i="5" s="1"/>
  <c r="E122" i="1"/>
  <c r="E123" i="1"/>
  <c r="E129" i="1"/>
  <c r="AJ467" i="5" s="1"/>
  <c r="AI467" i="5" s="1"/>
  <c r="E126" i="1"/>
  <c r="X464" i="5" s="1"/>
  <c r="W464" i="5" s="1"/>
  <c r="E133" i="1"/>
  <c r="AD471" i="5" s="1"/>
  <c r="AC471" i="5" s="1"/>
  <c r="E135" i="1"/>
  <c r="E137" i="1"/>
  <c r="AJ475" i="5" s="1"/>
  <c r="AI475" i="5" s="1"/>
  <c r="E138" i="1"/>
  <c r="AD476" i="5" s="1"/>
  <c r="AC476" i="5" s="1"/>
  <c r="E139" i="1"/>
  <c r="X477" i="5" s="1"/>
  <c r="W477" i="5" s="1"/>
  <c r="E140" i="1"/>
  <c r="E145" i="1"/>
  <c r="AD483" i="5" s="1"/>
  <c r="AC483" i="5" s="1"/>
  <c r="E146" i="1"/>
  <c r="AJ484" i="5" s="1"/>
  <c r="AI484" i="5" s="1"/>
  <c r="E148" i="1"/>
  <c r="E141" i="1"/>
  <c r="E142" i="1"/>
  <c r="AJ480" i="5" s="1"/>
  <c r="AI480" i="5" s="1"/>
  <c r="E147" i="1"/>
  <c r="AD485" i="5" s="1"/>
  <c r="AC485" i="5" s="1"/>
  <c r="E156" i="1"/>
  <c r="AD494" i="5" s="1"/>
  <c r="AC494" i="5" s="1"/>
  <c r="E134" i="1"/>
  <c r="E136" i="1"/>
  <c r="AD474" i="5" s="1"/>
  <c r="AC474" i="5" s="1"/>
  <c r="E143" i="1"/>
  <c r="AD481" i="5" s="1"/>
  <c r="AC481" i="5" s="1"/>
  <c r="E144" i="1"/>
  <c r="E149" i="1"/>
  <c r="E151" i="1"/>
  <c r="X489" i="5" s="1"/>
  <c r="W489" i="5" s="1"/>
  <c r="E157" i="1"/>
  <c r="E159" i="1"/>
  <c r="E163" i="1"/>
  <c r="E164" i="1"/>
  <c r="AD502" i="5" s="1"/>
  <c r="AC502" i="5" s="1"/>
  <c r="E169" i="1"/>
  <c r="AJ507" i="5" s="1"/>
  <c r="AI507" i="5" s="1"/>
  <c r="E155" i="1"/>
  <c r="AJ493" i="5" s="1"/>
  <c r="AI493" i="5" s="1"/>
  <c r="E160" i="1"/>
  <c r="E166" i="1"/>
  <c r="X504" i="5" s="1"/>
  <c r="W504" i="5" s="1"/>
  <c r="E172" i="1"/>
  <c r="E173" i="1"/>
  <c r="E177" i="1"/>
  <c r="E150" i="1"/>
  <c r="AD488" i="5" s="1"/>
  <c r="AC488" i="5" s="1"/>
  <c r="E165" i="1"/>
  <c r="AJ503" i="5" s="1"/>
  <c r="AI503" i="5" s="1"/>
  <c r="E167" i="1"/>
  <c r="E168" i="1"/>
  <c r="E170" i="1"/>
  <c r="X508" i="5" s="1"/>
  <c r="W508" i="5" s="1"/>
  <c r="E174" i="1"/>
  <c r="E175" i="1"/>
  <c r="AJ513" i="5" s="1"/>
  <c r="AI513" i="5" s="1"/>
  <c r="E178" i="1"/>
  <c r="E179" i="1"/>
  <c r="AD517" i="5" s="1"/>
  <c r="AC517" i="5" s="1"/>
  <c r="E182" i="1"/>
  <c r="AD520" i="5" s="1"/>
  <c r="AC520" i="5" s="1"/>
  <c r="E183" i="1"/>
  <c r="X521" i="5" s="1"/>
  <c r="W521" i="5" s="1"/>
  <c r="E186" i="1"/>
  <c r="E187" i="1"/>
  <c r="AD525" i="5" s="1"/>
  <c r="AC525" i="5" s="1"/>
  <c r="E152" i="1"/>
  <c r="AJ490" i="5" s="1"/>
  <c r="AI490" i="5" s="1"/>
  <c r="E153" i="1"/>
  <c r="AD491" i="5" s="1"/>
  <c r="AC491" i="5" s="1"/>
  <c r="E154" i="1"/>
  <c r="E158" i="1"/>
  <c r="X496" i="5" s="1"/>
  <c r="W496" i="5" s="1"/>
  <c r="E161" i="1"/>
  <c r="E162" i="1"/>
  <c r="E171" i="1"/>
  <c r="E176" i="1"/>
  <c r="X514" i="5" s="1"/>
  <c r="W514" i="5" s="1"/>
  <c r="E180" i="1"/>
  <c r="X518" i="5" s="1"/>
  <c r="W518" i="5" s="1"/>
  <c r="E184" i="1"/>
  <c r="E191" i="1"/>
  <c r="E194" i="1"/>
  <c r="AJ532" i="5" s="1"/>
  <c r="AI532" i="5" s="1"/>
  <c r="E196" i="1"/>
  <c r="AD534" i="5" s="1"/>
  <c r="AC534" i="5" s="1"/>
  <c r="E203" i="1"/>
  <c r="E209" i="1"/>
  <c r="E215" i="1"/>
  <c r="AD553" i="5" s="1"/>
  <c r="AC553" i="5" s="1"/>
  <c r="E188" i="1"/>
  <c r="X526" i="5" s="1"/>
  <c r="W526" i="5" s="1"/>
  <c r="E189" i="1"/>
  <c r="E192" i="1"/>
  <c r="E197" i="1"/>
  <c r="AD535" i="5" s="1"/>
  <c r="AC535" i="5" s="1"/>
  <c r="E198" i="1"/>
  <c r="AD536" i="5" s="1"/>
  <c r="AC536" i="5" s="1"/>
  <c r="E200" i="1"/>
  <c r="E207" i="1"/>
  <c r="E211" i="1"/>
  <c r="AJ549" i="5" s="1"/>
  <c r="AI549" i="5" s="1"/>
  <c r="E181" i="1"/>
  <c r="AD519" i="5" s="1"/>
  <c r="AC519" i="5" s="1"/>
  <c r="E185" i="1"/>
  <c r="E190" i="1"/>
  <c r="E193" i="1"/>
  <c r="AD531" i="5" s="1"/>
  <c r="AC531" i="5" s="1"/>
  <c r="E195" i="1"/>
  <c r="AJ533" i="5" s="1"/>
  <c r="AI533" i="5" s="1"/>
  <c r="E201" i="1"/>
  <c r="E202" i="1"/>
  <c r="E204" i="1"/>
  <c r="AD542" i="5" s="1"/>
  <c r="AC542" i="5" s="1"/>
  <c r="E216" i="1"/>
  <c r="AD554" i="5" s="1"/>
  <c r="AC554" i="5" s="1"/>
  <c r="E199" i="1"/>
  <c r="AJ537" i="5" s="1"/>
  <c r="AI537" i="5" s="1"/>
  <c r="E205" i="1"/>
  <c r="E206" i="1"/>
  <c r="AD544" i="5" s="1"/>
  <c r="AC544" i="5" s="1"/>
  <c r="E208" i="1"/>
  <c r="AD546" i="5" s="1"/>
  <c r="AC546" i="5" s="1"/>
  <c r="E210" i="1"/>
  <c r="AD548" i="5" s="1"/>
  <c r="AC548" i="5" s="1"/>
  <c r="E212" i="1"/>
  <c r="E214" i="1"/>
  <c r="X552" i="5" s="1"/>
  <c r="W552" i="5" s="1"/>
  <c r="E217" i="1"/>
  <c r="X555" i="5" s="1"/>
  <c r="W555" i="5" s="1"/>
  <c r="E219" i="1"/>
  <c r="AD557" i="5" s="1"/>
  <c r="AC557" i="5" s="1"/>
  <c r="E220" i="1"/>
  <c r="E221" i="1"/>
  <c r="X559" i="5" s="1"/>
  <c r="W559" i="5" s="1"/>
  <c r="E223" i="1"/>
  <c r="E224" i="1"/>
  <c r="E226" i="1"/>
  <c r="E232" i="1"/>
  <c r="X570" i="5" s="1"/>
  <c r="W570" i="5" s="1"/>
  <c r="E233" i="1"/>
  <c r="E238" i="1"/>
  <c r="AD576" i="5" s="1"/>
  <c r="AC576" i="5" s="1"/>
  <c r="E240" i="1"/>
  <c r="E245" i="1"/>
  <c r="AJ583" i="5" s="1"/>
  <c r="AI583" i="5" s="1"/>
  <c r="E248" i="1"/>
  <c r="E249" i="1"/>
  <c r="AJ587" i="5" s="1"/>
  <c r="AI587" i="5" s="1"/>
  <c r="E218" i="1"/>
  <c r="E230" i="1"/>
  <c r="X568" i="5" s="1"/>
  <c r="W568" i="5" s="1"/>
  <c r="E243" i="1"/>
  <c r="AD581" i="5" s="1"/>
  <c r="AC581" i="5" s="1"/>
  <c r="E246" i="1"/>
  <c r="X584" i="5" s="1"/>
  <c r="W584" i="5" s="1"/>
  <c r="E213" i="1"/>
  <c r="E222" i="1"/>
  <c r="X560" i="5" s="1"/>
  <c r="W560" i="5" s="1"/>
  <c r="E225" i="1"/>
  <c r="E227" i="1"/>
  <c r="E234" i="1"/>
  <c r="E235" i="1"/>
  <c r="AD573" i="5" s="1"/>
  <c r="AC573" i="5" s="1"/>
  <c r="E237" i="1"/>
  <c r="AD575" i="5" s="1"/>
  <c r="AC575" i="5" s="1"/>
  <c r="E241" i="1"/>
  <c r="E250" i="1"/>
  <c r="E252" i="1"/>
  <c r="AJ590" i="5" s="1"/>
  <c r="AI590" i="5" s="1"/>
  <c r="E253" i="1"/>
  <c r="AJ591" i="5" s="1"/>
  <c r="AI591" i="5" s="1"/>
  <c r="E255" i="1"/>
  <c r="AD593" i="5" s="1"/>
  <c r="AC593" i="5" s="1"/>
  <c r="E228" i="1"/>
  <c r="E229" i="1"/>
  <c r="AD567" i="5" s="1"/>
  <c r="AC567" i="5" s="1"/>
  <c r="E231" i="1"/>
  <c r="X569" i="5" s="1"/>
  <c r="W569" i="5" s="1"/>
  <c r="E236" i="1"/>
  <c r="X574" i="5" s="1"/>
  <c r="W574" i="5" s="1"/>
  <c r="E239" i="1"/>
  <c r="E242" i="1"/>
  <c r="X580" i="5" s="1"/>
  <c r="W580" i="5" s="1"/>
  <c r="E244" i="1"/>
  <c r="AD582" i="5" s="1"/>
  <c r="AC582" i="5" s="1"/>
  <c r="E247" i="1"/>
  <c r="E256" i="1"/>
  <c r="E257" i="1"/>
  <c r="AD595" i="5" s="1"/>
  <c r="AC595" i="5" s="1"/>
  <c r="E261" i="1"/>
  <c r="AJ599" i="5" s="1"/>
  <c r="AI599" i="5" s="1"/>
  <c r="E263" i="1"/>
  <c r="AD601" i="5" s="1"/>
  <c r="AC601" i="5" s="1"/>
  <c r="E254" i="1"/>
  <c r="E268" i="1"/>
  <c r="AD606" i="5" s="1"/>
  <c r="AC606" i="5" s="1"/>
  <c r="E251" i="1"/>
  <c r="AD589" i="5" s="1"/>
  <c r="AC589" i="5" s="1"/>
  <c r="E258" i="1"/>
  <c r="AJ596" i="5" s="1"/>
  <c r="AI596" i="5" s="1"/>
  <c r="E259" i="1"/>
  <c r="E260" i="1"/>
  <c r="AJ598" i="5" s="1"/>
  <c r="AI598" i="5" s="1"/>
  <c r="E262" i="1"/>
  <c r="AD600" i="5" s="1"/>
  <c r="AC600" i="5" s="1"/>
  <c r="E265" i="1"/>
  <c r="E267" i="1"/>
  <c r="E264" i="1"/>
  <c r="AJ602" i="5" s="1"/>
  <c r="AI602" i="5" s="1"/>
  <c r="E272" i="1"/>
  <c r="AJ610" i="5" s="1"/>
  <c r="AI610" i="5" s="1"/>
  <c r="E283" i="1"/>
  <c r="X621" i="5" s="1"/>
  <c r="W621" i="5" s="1"/>
  <c r="E285" i="1"/>
  <c r="E286" i="1"/>
  <c r="AD624" i="5" s="1"/>
  <c r="AC624" i="5" s="1"/>
  <c r="E288" i="1"/>
  <c r="AJ626" i="5" s="1"/>
  <c r="AI626" i="5" s="1"/>
  <c r="E295" i="1"/>
  <c r="AD633" i="5" s="1"/>
  <c r="AC633" i="5" s="1"/>
  <c r="E300" i="1"/>
  <c r="E270" i="1"/>
  <c r="AJ608" i="5" s="1"/>
  <c r="AI608" i="5" s="1"/>
  <c r="E271" i="1"/>
  <c r="X609" i="5" s="1"/>
  <c r="W609" i="5" s="1"/>
  <c r="E273" i="1"/>
  <c r="X611" i="5" s="1"/>
  <c r="W611" i="5" s="1"/>
  <c r="E274" i="1"/>
  <c r="E276" i="1"/>
  <c r="X614" i="5" s="1"/>
  <c r="W614" i="5" s="1"/>
  <c r="E287" i="1"/>
  <c r="X625" i="5" s="1"/>
  <c r="W625" i="5" s="1"/>
  <c r="E289" i="1"/>
  <c r="X627" i="5" s="1"/>
  <c r="W627" i="5" s="1"/>
  <c r="E290" i="1"/>
  <c r="E292" i="1"/>
  <c r="X630" i="5" s="1"/>
  <c r="W630" i="5" s="1"/>
  <c r="E296" i="1"/>
  <c r="X634" i="5" s="1"/>
  <c r="W634" i="5" s="1"/>
  <c r="E277" i="1"/>
  <c r="E278" i="1"/>
  <c r="E280" i="1"/>
  <c r="AD618" i="5" s="1"/>
  <c r="AC618" i="5" s="1"/>
  <c r="E291" i="1"/>
  <c r="AD629" i="5" s="1"/>
  <c r="AC629" i="5" s="1"/>
  <c r="E293" i="1"/>
  <c r="AJ631" i="5" s="1"/>
  <c r="AI631" i="5" s="1"/>
  <c r="E294" i="1"/>
  <c r="E298" i="1"/>
  <c r="AJ636" i="5" s="1"/>
  <c r="AI636" i="5" s="1"/>
  <c r="E302" i="1"/>
  <c r="AJ640" i="5" s="1"/>
  <c r="AI640" i="5" s="1"/>
  <c r="E303" i="1"/>
  <c r="X641" i="5" s="1"/>
  <c r="W641" i="5" s="1"/>
  <c r="E301" i="1"/>
  <c r="E266" i="1"/>
  <c r="AD604" i="5" s="1"/>
  <c r="AC604" i="5" s="1"/>
  <c r="E269" i="1"/>
  <c r="X607" i="5" s="1"/>
  <c r="W607" i="5" s="1"/>
  <c r="E275" i="1"/>
  <c r="E279" i="1"/>
  <c r="E281" i="1"/>
  <c r="X619" i="5" s="1"/>
  <c r="W619" i="5" s="1"/>
  <c r="E282" i="1"/>
  <c r="X620" i="5" s="1"/>
  <c r="W620" i="5" s="1"/>
  <c r="E284" i="1"/>
  <c r="X622" i="5" s="1"/>
  <c r="W622" i="5" s="1"/>
  <c r="E299" i="1"/>
  <c r="E297" i="1"/>
  <c r="AD635" i="5" s="1"/>
  <c r="AC635" i="5" s="1"/>
  <c r="F98" i="1"/>
  <c r="F99" i="1"/>
  <c r="F101" i="1"/>
  <c r="F102" i="1"/>
  <c r="F100" i="1"/>
  <c r="F103" i="1"/>
  <c r="F107" i="1"/>
  <c r="F109" i="1"/>
  <c r="F106" i="1"/>
  <c r="F104" i="1"/>
  <c r="F105" i="1"/>
  <c r="F108" i="1"/>
  <c r="F114" i="1"/>
  <c r="F115" i="1"/>
  <c r="F118" i="1"/>
  <c r="F112" i="1"/>
  <c r="F116" i="1"/>
  <c r="F111" i="1"/>
  <c r="F110" i="1"/>
  <c r="F113" i="1"/>
  <c r="F117" i="1"/>
  <c r="F126" i="1"/>
  <c r="F133" i="1"/>
  <c r="F135" i="1"/>
  <c r="F137" i="1"/>
  <c r="F119" i="1"/>
  <c r="F124" i="1"/>
  <c r="F127" i="1"/>
  <c r="F128" i="1"/>
  <c r="F130" i="1"/>
  <c r="F120" i="1"/>
  <c r="F125" i="1"/>
  <c r="F131" i="1"/>
  <c r="F132" i="1"/>
  <c r="F121" i="1"/>
  <c r="F122" i="1"/>
  <c r="F123" i="1"/>
  <c r="F129" i="1"/>
  <c r="F134" i="1"/>
  <c r="F136" i="1"/>
  <c r="F143" i="1"/>
  <c r="F144" i="1"/>
  <c r="F149" i="1"/>
  <c r="F151" i="1"/>
  <c r="F138" i="1"/>
  <c r="F139" i="1"/>
  <c r="F140" i="1"/>
  <c r="F145" i="1"/>
  <c r="F146" i="1"/>
  <c r="F148" i="1"/>
  <c r="F150" i="1"/>
  <c r="F152" i="1"/>
  <c r="F141" i="1"/>
  <c r="F142" i="1"/>
  <c r="F147" i="1"/>
  <c r="F153" i="1"/>
  <c r="F154" i="1"/>
  <c r="F158" i="1"/>
  <c r="F161" i="1"/>
  <c r="F162" i="1"/>
  <c r="F171" i="1"/>
  <c r="F176" i="1"/>
  <c r="F157" i="1"/>
  <c r="F159" i="1"/>
  <c r="F163" i="1"/>
  <c r="F164" i="1"/>
  <c r="F169" i="1"/>
  <c r="F155" i="1"/>
  <c r="F156" i="1"/>
  <c r="F160" i="1"/>
  <c r="F166" i="1"/>
  <c r="F172" i="1"/>
  <c r="F173" i="1"/>
  <c r="F177" i="1"/>
  <c r="F181" i="1"/>
  <c r="F185" i="1"/>
  <c r="F188" i="1"/>
  <c r="F165" i="1"/>
  <c r="F167" i="1"/>
  <c r="F168" i="1"/>
  <c r="F170" i="1"/>
  <c r="F174" i="1"/>
  <c r="F175" i="1"/>
  <c r="F178" i="1"/>
  <c r="F179" i="1"/>
  <c r="F182" i="1"/>
  <c r="F183" i="1"/>
  <c r="F186" i="1"/>
  <c r="F187" i="1"/>
  <c r="F199" i="1"/>
  <c r="F205" i="1"/>
  <c r="F206" i="1"/>
  <c r="F208" i="1"/>
  <c r="F210" i="1"/>
  <c r="F212" i="1"/>
  <c r="F214" i="1"/>
  <c r="F191" i="1"/>
  <c r="F194" i="1"/>
  <c r="F196" i="1"/>
  <c r="F203" i="1"/>
  <c r="F209" i="1"/>
  <c r="F180" i="1"/>
  <c r="F184" i="1"/>
  <c r="F189" i="1"/>
  <c r="F192" i="1"/>
  <c r="F197" i="1"/>
  <c r="F198" i="1"/>
  <c r="F200" i="1"/>
  <c r="F207" i="1"/>
  <c r="F211" i="1"/>
  <c r="F213" i="1"/>
  <c r="F218" i="1"/>
  <c r="F222" i="1"/>
  <c r="F190" i="1"/>
  <c r="F193" i="1"/>
  <c r="F195" i="1"/>
  <c r="F201" i="1"/>
  <c r="F202" i="1"/>
  <c r="F204" i="1"/>
  <c r="F216" i="1"/>
  <c r="F215" i="1"/>
  <c r="F221" i="1"/>
  <c r="F228" i="1"/>
  <c r="F229" i="1"/>
  <c r="F231" i="1"/>
  <c r="F236" i="1"/>
  <c r="F239" i="1"/>
  <c r="F242" i="1"/>
  <c r="F244" i="1"/>
  <c r="F247" i="1"/>
  <c r="F217" i="1"/>
  <c r="F220" i="1"/>
  <c r="F224" i="1"/>
  <c r="F226" i="1"/>
  <c r="F232" i="1"/>
  <c r="F233" i="1"/>
  <c r="F238" i="1"/>
  <c r="F240" i="1"/>
  <c r="F245" i="1"/>
  <c r="F219" i="1"/>
  <c r="F223" i="1"/>
  <c r="F230" i="1"/>
  <c r="F243" i="1"/>
  <c r="F246" i="1"/>
  <c r="F251" i="1"/>
  <c r="F258" i="1"/>
  <c r="F259" i="1"/>
  <c r="F225" i="1"/>
  <c r="F227" i="1"/>
  <c r="F234" i="1"/>
  <c r="F235" i="1"/>
  <c r="F237" i="1"/>
  <c r="F241" i="1"/>
  <c r="F250" i="1"/>
  <c r="F252" i="1"/>
  <c r="F253" i="1"/>
  <c r="F255" i="1"/>
  <c r="F249" i="1"/>
  <c r="F248" i="1"/>
  <c r="F257" i="1"/>
  <c r="F261" i="1"/>
  <c r="F263" i="1"/>
  <c r="F266" i="1"/>
  <c r="F271" i="1"/>
  <c r="F254" i="1"/>
  <c r="F256" i="1"/>
  <c r="F268" i="1"/>
  <c r="F260" i="1"/>
  <c r="F262" i="1"/>
  <c r="F265" i="1"/>
  <c r="F269" i="1"/>
  <c r="F275" i="1"/>
  <c r="F279" i="1"/>
  <c r="F281" i="1"/>
  <c r="F282" i="1"/>
  <c r="F284" i="1"/>
  <c r="F264" i="1"/>
  <c r="F272" i="1"/>
  <c r="F283" i="1"/>
  <c r="F285" i="1"/>
  <c r="F286" i="1"/>
  <c r="F288" i="1"/>
  <c r="F295" i="1"/>
  <c r="F270" i="1"/>
  <c r="F273" i="1"/>
  <c r="F274" i="1"/>
  <c r="F276" i="1"/>
  <c r="F287" i="1"/>
  <c r="F289" i="1"/>
  <c r="F290" i="1"/>
  <c r="F292" i="1"/>
  <c r="F296" i="1"/>
  <c r="F300" i="1"/>
  <c r="F299" i="1"/>
  <c r="F303" i="1"/>
  <c r="F297" i="1"/>
  <c r="F301" i="1"/>
  <c r="F267" i="1"/>
  <c r="F277" i="1"/>
  <c r="F278" i="1"/>
  <c r="F280" i="1"/>
  <c r="F291" i="1"/>
  <c r="F293" i="1"/>
  <c r="F294" i="1"/>
  <c r="F298" i="1"/>
  <c r="F302" i="1"/>
  <c r="DW6" i="1"/>
  <c r="BF3" i="1"/>
  <c r="BE3" i="1"/>
  <c r="CG7" i="1"/>
  <c r="CJ7" i="1" s="1"/>
  <c r="AU3" i="1"/>
  <c r="AV3" i="1"/>
  <c r="AK3" i="1"/>
  <c r="AB3" i="1"/>
  <c r="AA3" i="1"/>
  <c r="Q3" i="1"/>
  <c r="AL3" i="1"/>
  <c r="R3" i="1"/>
  <c r="CT8" i="1"/>
  <c r="CS8" i="1"/>
  <c r="AU8" i="1"/>
  <c r="AV8" i="1"/>
  <c r="AM399" i="5"/>
  <c r="AM403" i="5"/>
  <c r="AM411" i="5"/>
  <c r="AM417" i="5"/>
  <c r="AM423" i="5"/>
  <c r="AM429" i="5"/>
  <c r="AU5" i="1"/>
  <c r="CT5" i="1"/>
  <c r="AB5" i="1"/>
  <c r="BF5" i="1"/>
  <c r="BP5" i="1"/>
  <c r="CS5" i="1"/>
  <c r="AA5" i="1"/>
  <c r="BE5" i="1"/>
  <c r="BZ5" i="1"/>
  <c r="AK5" i="1"/>
  <c r="AV5" i="1"/>
  <c r="Q5" i="1"/>
  <c r="DC5" i="1"/>
  <c r="CJ5" i="1"/>
  <c r="R5" i="1"/>
  <c r="BO5" i="1"/>
  <c r="AL5" i="1"/>
  <c r="DD5" i="1"/>
  <c r="BY5" i="1"/>
  <c r="DC8" i="1"/>
  <c r="R8" i="1"/>
  <c r="CS9" i="1"/>
  <c r="AL6" i="1"/>
  <c r="CI6" i="1"/>
  <c r="AM405" i="5"/>
  <c r="AM409" i="5"/>
  <c r="AM415" i="5"/>
  <c r="AM421" i="5"/>
  <c r="AM427" i="5"/>
  <c r="DD8" i="1"/>
  <c r="CT9" i="1"/>
  <c r="Q7" i="1"/>
  <c r="AV7" i="1"/>
  <c r="BZ7" i="1"/>
  <c r="AA7" i="1"/>
  <c r="AU7" i="1"/>
  <c r="BY7" i="1"/>
  <c r="DD7" i="1"/>
  <c r="R7" i="1"/>
  <c r="AB7" i="1"/>
  <c r="CS7" i="1"/>
  <c r="DC7" i="1"/>
  <c r="CT7" i="1"/>
  <c r="AL398" i="5"/>
  <c r="AL400" i="5"/>
  <c r="AL402" i="5"/>
  <c r="AL404" i="5"/>
  <c r="AL406" i="5"/>
  <c r="AL408" i="5"/>
  <c r="AL410" i="5"/>
  <c r="AL412" i="5"/>
  <c r="AL414" i="5"/>
  <c r="AL416" i="5"/>
  <c r="AL418" i="5"/>
  <c r="AL420" i="5"/>
  <c r="AL422" i="5"/>
  <c r="AL424" i="5"/>
  <c r="AL426" i="5"/>
  <c r="AL428" i="5"/>
  <c r="AL430" i="5"/>
  <c r="AL432" i="5"/>
  <c r="AV9" i="1"/>
  <c r="BE6" i="1"/>
  <c r="BP7" i="1"/>
  <c r="AA8" i="1"/>
  <c r="BZ8" i="1"/>
  <c r="DX7" i="1"/>
  <c r="AV4" i="1"/>
  <c r="BE4" i="1"/>
  <c r="AU4" i="1"/>
  <c r="BF4" i="1"/>
  <c r="CT4" i="1"/>
  <c r="BY4" i="1"/>
  <c r="DD4" i="1"/>
  <c r="BZ4" i="1"/>
  <c r="AB4" i="1"/>
  <c r="CS4" i="1"/>
  <c r="AL4" i="1"/>
  <c r="DC4" i="1"/>
  <c r="R4" i="1"/>
  <c r="AA4" i="1"/>
  <c r="AK4" i="1"/>
  <c r="Q4" i="1"/>
  <c r="CJ4" i="1"/>
  <c r="CI4" i="1"/>
  <c r="BP4" i="1"/>
  <c r="BO4" i="1"/>
  <c r="DX4" i="1"/>
  <c r="DW4" i="1"/>
  <c r="AM401" i="5"/>
  <c r="AM407" i="5"/>
  <c r="AM413" i="5"/>
  <c r="AM419" i="5"/>
  <c r="AM425" i="5"/>
  <c r="AM431" i="5"/>
  <c r="BY8" i="1"/>
  <c r="BY6" i="1"/>
  <c r="R6" i="1"/>
  <c r="BP6" i="1"/>
  <c r="AU6" i="1"/>
  <c r="AA6" i="1"/>
  <c r="DD6" i="1"/>
  <c r="Q6" i="1"/>
  <c r="BO6" i="1"/>
  <c r="BZ6" i="1"/>
  <c r="CS6" i="1"/>
  <c r="AV6" i="1"/>
  <c r="AB6" i="1"/>
  <c r="CT6" i="1"/>
  <c r="DC6" i="1"/>
  <c r="Q8" i="1"/>
  <c r="BF6" i="1"/>
  <c r="AK6" i="1"/>
  <c r="AB8" i="1"/>
  <c r="CI5" i="1"/>
  <c r="DX5" i="1"/>
  <c r="DW5" i="1"/>
  <c r="DW8" i="1"/>
  <c r="DU9" i="1"/>
  <c r="DX8" i="1"/>
  <c r="DW7" i="1"/>
  <c r="R9" i="1"/>
  <c r="Q9" i="1"/>
  <c r="O10" i="1"/>
  <c r="AL7" i="1"/>
  <c r="AK7" i="1"/>
  <c r="AI8" i="1"/>
  <c r="DD9" i="1"/>
  <c r="DC9" i="1"/>
  <c r="DA10" i="1"/>
  <c r="CT10" i="1"/>
  <c r="CS10" i="1"/>
  <c r="CQ11" i="1"/>
  <c r="CG8" i="1"/>
  <c r="AV10" i="1"/>
  <c r="AU10" i="1"/>
  <c r="AS11" i="1"/>
  <c r="BP8" i="1"/>
  <c r="BO8" i="1"/>
  <c r="BM9" i="1"/>
  <c r="BZ9" i="1"/>
  <c r="BY9" i="1"/>
  <c r="BW10" i="1"/>
  <c r="BF7" i="1"/>
  <c r="BE7" i="1"/>
  <c r="BC8" i="1"/>
  <c r="AB9" i="1"/>
  <c r="AA9" i="1"/>
  <c r="Y10" i="1"/>
  <c r="DM7" i="1"/>
  <c r="DN6" i="1"/>
  <c r="DN5" i="1"/>
  <c r="DM4" i="1"/>
  <c r="DM5" i="1"/>
  <c r="DM6" i="1"/>
  <c r="DN4" i="1"/>
  <c r="DN7" i="1"/>
  <c r="DK8" i="1"/>
  <c r="AL399" i="5"/>
  <c r="AL403" i="5"/>
  <c r="AL407" i="5"/>
  <c r="AL411" i="5"/>
  <c r="AL415" i="5"/>
  <c r="AL419" i="5"/>
  <c r="AL423" i="5"/>
  <c r="AL427" i="5"/>
  <c r="AL431" i="5"/>
  <c r="AL397" i="5"/>
  <c r="AL401" i="5"/>
  <c r="AL405" i="5"/>
  <c r="AL409" i="5"/>
  <c r="AL413" i="5"/>
  <c r="AL417" i="5"/>
  <c r="AL421" i="5"/>
  <c r="AL425" i="5"/>
  <c r="AL429" i="5"/>
  <c r="EP58" i="1"/>
  <c r="AM397" i="5"/>
  <c r="P58" i="1"/>
  <c r="P59" i="1" s="1"/>
  <c r="P60" i="1" s="1"/>
  <c r="P61" i="1" s="1"/>
  <c r="AJ58" i="1"/>
  <c r="AJ59" i="1" s="1"/>
  <c r="AJ60" i="1" s="1"/>
  <c r="AJ61" i="1" s="1"/>
  <c r="AJ62" i="1" s="1"/>
  <c r="AJ63" i="1" s="1"/>
  <c r="AJ64" i="1" s="1"/>
  <c r="AJ65" i="1" s="1"/>
  <c r="AJ66" i="1" s="1"/>
  <c r="AJ67" i="1" s="1"/>
  <c r="AJ68" i="1" s="1"/>
  <c r="AJ69" i="1" s="1"/>
  <c r="AJ70" i="1" s="1"/>
  <c r="AJ71" i="1" s="1"/>
  <c r="AJ72" i="1" s="1"/>
  <c r="AJ73" i="1" s="1"/>
  <c r="AJ74" i="1" s="1"/>
  <c r="AJ75" i="1" s="1"/>
  <c r="AJ76" i="1" s="1"/>
  <c r="AJ77" i="1" s="1"/>
  <c r="AJ78" i="1" s="1"/>
  <c r="AJ79" i="1" s="1"/>
  <c r="AJ80" i="1" s="1"/>
  <c r="AJ81" i="1" s="1"/>
  <c r="AJ82" i="1" s="1"/>
  <c r="AJ83" i="1" s="1"/>
  <c r="BD58" i="1"/>
  <c r="BD59" i="1" s="1"/>
  <c r="BD60" i="1" s="1"/>
  <c r="BD61" i="1" s="1"/>
  <c r="BX58" i="1"/>
  <c r="BX59" i="1" s="1"/>
  <c r="BX60" i="1" s="1"/>
  <c r="BX61" i="1" s="1"/>
  <c r="BX62" i="1" s="1"/>
  <c r="BX63" i="1" s="1"/>
  <c r="BX64" i="1" s="1"/>
  <c r="BX65" i="1" s="1"/>
  <c r="BX66" i="1" s="1"/>
  <c r="BX67" i="1" s="1"/>
  <c r="BX68" i="1" s="1"/>
  <c r="BX69" i="1" s="1"/>
  <c r="BX70" i="1" s="1"/>
  <c r="BX71" i="1" s="1"/>
  <c r="BX72" i="1" s="1"/>
  <c r="BX73" i="1" s="1"/>
  <c r="BX74" i="1" s="1"/>
  <c r="BX75" i="1" s="1"/>
  <c r="BX76" i="1" s="1"/>
  <c r="BX77" i="1" s="1"/>
  <c r="BX78" i="1" s="1"/>
  <c r="BX79" i="1" s="1"/>
  <c r="BX80" i="1" s="1"/>
  <c r="BX81" i="1" s="1"/>
  <c r="BX82" i="1" s="1"/>
  <c r="BX83" i="1" s="1"/>
  <c r="CR59" i="1"/>
  <c r="CR58" i="1"/>
  <c r="DL59" i="1"/>
  <c r="DL58" i="1"/>
  <c r="EF59" i="1"/>
  <c r="EF60" i="1" s="1"/>
  <c r="EF61" i="1" s="1"/>
  <c r="EF62" i="1" s="1"/>
  <c r="EF63" i="1" s="1"/>
  <c r="EF64" i="1" s="1"/>
  <c r="EF65" i="1" s="1"/>
  <c r="EF66" i="1" s="1"/>
  <c r="EF67" i="1" s="1"/>
  <c r="EF68" i="1" s="1"/>
  <c r="EF69" i="1" s="1"/>
  <c r="EF70" i="1" s="1"/>
  <c r="EF71" i="1" s="1"/>
  <c r="EF72" i="1" s="1"/>
  <c r="EF73" i="1" s="1"/>
  <c r="EF74" i="1" s="1"/>
  <c r="EF75" i="1" s="1"/>
  <c r="EF76" i="1" s="1"/>
  <c r="EF77" i="1" s="1"/>
  <c r="EF78" i="1" s="1"/>
  <c r="EF79" i="1" s="1"/>
  <c r="EF80" i="1" s="1"/>
  <c r="EF81" i="1" s="1"/>
  <c r="EF82" i="1" s="1"/>
  <c r="EF83" i="1" s="1"/>
  <c r="EF84" i="1" s="1"/>
  <c r="EF85" i="1" s="1"/>
  <c r="EF86" i="1" s="1"/>
  <c r="EF87" i="1" s="1"/>
  <c r="EF88" i="1" s="1"/>
  <c r="EF89" i="1" s="1"/>
  <c r="EF90" i="1" s="1"/>
  <c r="EF91" i="1" s="1"/>
  <c r="EF92" i="1" s="1"/>
  <c r="EF93" i="1" s="1"/>
  <c r="EF94" i="1" s="1"/>
  <c r="EF95" i="1" s="1"/>
  <c r="EF96" i="1" s="1"/>
  <c r="EF97" i="1" s="1"/>
  <c r="EF98" i="1" s="1"/>
  <c r="EF99" i="1" s="1"/>
  <c r="EF100" i="1" s="1"/>
  <c r="EF101" i="1" s="1"/>
  <c r="EF102" i="1" s="1"/>
  <c r="EF103" i="1" s="1"/>
  <c r="EF104" i="1" s="1"/>
  <c r="EF105" i="1" s="1"/>
  <c r="EF106" i="1" s="1"/>
  <c r="EF107" i="1" s="1"/>
  <c r="EF108" i="1" s="1"/>
  <c r="EF109" i="1" s="1"/>
  <c r="EF110" i="1" s="1"/>
  <c r="EF111" i="1" s="1"/>
  <c r="EF112" i="1" s="1"/>
  <c r="EF113" i="1" s="1"/>
  <c r="EF114" i="1" s="1"/>
  <c r="EF115" i="1" s="1"/>
  <c r="EF116" i="1" s="1"/>
  <c r="EF117" i="1" s="1"/>
  <c r="EF118" i="1" s="1"/>
  <c r="EF119" i="1" s="1"/>
  <c r="EF120" i="1" s="1"/>
  <c r="EF121" i="1" s="1"/>
  <c r="EF122" i="1" s="1"/>
  <c r="EF123" i="1" s="1"/>
  <c r="EF124" i="1" s="1"/>
  <c r="EF125" i="1" s="1"/>
  <c r="EF126" i="1" s="1"/>
  <c r="EF127" i="1" s="1"/>
  <c r="EF128" i="1" s="1"/>
  <c r="EF129" i="1" s="1"/>
  <c r="EF130" i="1" s="1"/>
  <c r="EF131" i="1" s="1"/>
  <c r="EF132" i="1" s="1"/>
  <c r="EF133" i="1" s="1"/>
  <c r="EF134" i="1" s="1"/>
  <c r="EF135" i="1" s="1"/>
  <c r="EF136" i="1" s="1"/>
  <c r="EF137" i="1" s="1"/>
  <c r="EF138" i="1" s="1"/>
  <c r="EF139" i="1" s="1"/>
  <c r="EF140" i="1" s="1"/>
  <c r="EF141" i="1" s="1"/>
  <c r="EF142" i="1" s="1"/>
  <c r="EF143" i="1" s="1"/>
  <c r="EF144" i="1" s="1"/>
  <c r="EF145" i="1" s="1"/>
  <c r="EF146" i="1" s="1"/>
  <c r="EF147" i="1" s="1"/>
  <c r="EF148" i="1" s="1"/>
  <c r="EF149" i="1" s="1"/>
  <c r="EF150" i="1" s="1"/>
  <c r="EF151" i="1" s="1"/>
  <c r="EF152" i="1" s="1"/>
  <c r="EF153" i="1" s="1"/>
  <c r="EF154" i="1" s="1"/>
  <c r="EF155" i="1" s="1"/>
  <c r="EF156" i="1" s="1"/>
  <c r="EF157" i="1" s="1"/>
  <c r="EF158" i="1" s="1"/>
  <c r="EF159" i="1" s="1"/>
  <c r="EF160" i="1" s="1"/>
  <c r="EF161" i="1" s="1"/>
  <c r="EF162" i="1" s="1"/>
  <c r="EF163" i="1" s="1"/>
  <c r="EF164" i="1" s="1"/>
  <c r="EF165" i="1" s="1"/>
  <c r="EF166" i="1" s="1"/>
  <c r="EF167" i="1" s="1"/>
  <c r="EF168" i="1" s="1"/>
  <c r="EF169" i="1" s="1"/>
  <c r="EF170" i="1" s="1"/>
  <c r="EF171" i="1" s="1"/>
  <c r="EF172" i="1" s="1"/>
  <c r="EF173" i="1" s="1"/>
  <c r="EF174" i="1" s="1"/>
  <c r="EF175" i="1" s="1"/>
  <c r="EF176" i="1" s="1"/>
  <c r="EF177" i="1" s="1"/>
  <c r="EF178" i="1" s="1"/>
  <c r="EF179" i="1" s="1"/>
  <c r="EF180" i="1" s="1"/>
  <c r="EF181" i="1" s="1"/>
  <c r="EF182" i="1" s="1"/>
  <c r="EF183" i="1" s="1"/>
  <c r="EF184" i="1" s="1"/>
  <c r="EF185" i="1" s="1"/>
  <c r="EF186" i="1" s="1"/>
  <c r="EF187" i="1" s="1"/>
  <c r="EF188" i="1" s="1"/>
  <c r="EF189" i="1" s="1"/>
  <c r="EF190" i="1" s="1"/>
  <c r="EF191" i="1" s="1"/>
  <c r="EF192" i="1" s="1"/>
  <c r="EF193" i="1" s="1"/>
  <c r="EF194" i="1" s="1"/>
  <c r="EF195" i="1" s="1"/>
  <c r="EF196" i="1" s="1"/>
  <c r="EF197" i="1" s="1"/>
  <c r="EF198" i="1" s="1"/>
  <c r="EF199" i="1" s="1"/>
  <c r="EF200" i="1" s="1"/>
  <c r="EF201" i="1" s="1"/>
  <c r="EF202" i="1" s="1"/>
  <c r="EF203" i="1" s="1"/>
  <c r="EF204" i="1" s="1"/>
  <c r="EF205" i="1" s="1"/>
  <c r="EF206" i="1" s="1"/>
  <c r="EF207" i="1" s="1"/>
  <c r="EF208" i="1" s="1"/>
  <c r="EF209" i="1" s="1"/>
  <c r="EF210" i="1" s="1"/>
  <c r="EF211" i="1" s="1"/>
  <c r="EF212" i="1" s="1"/>
  <c r="EF213" i="1" s="1"/>
  <c r="EF214" i="1" s="1"/>
  <c r="EF215" i="1" s="1"/>
  <c r="EF216" i="1" s="1"/>
  <c r="EF217" i="1" s="1"/>
  <c r="EF218" i="1" s="1"/>
  <c r="EF219" i="1" s="1"/>
  <c r="EF220" i="1" s="1"/>
  <c r="EF221" i="1" s="1"/>
  <c r="EF222" i="1" s="1"/>
  <c r="EF223" i="1" s="1"/>
  <c r="EF224" i="1" s="1"/>
  <c r="EF225" i="1" s="1"/>
  <c r="EF226" i="1" s="1"/>
  <c r="EF227" i="1" s="1"/>
  <c r="EF228" i="1" s="1"/>
  <c r="EF229" i="1" s="1"/>
  <c r="EF230" i="1" s="1"/>
  <c r="EF231" i="1" s="1"/>
  <c r="EF232" i="1" s="1"/>
  <c r="EF233" i="1" s="1"/>
  <c r="EF234" i="1" s="1"/>
  <c r="EF235" i="1" s="1"/>
  <c r="EF236" i="1" s="1"/>
  <c r="EF237" i="1" s="1"/>
  <c r="EF238" i="1" s="1"/>
  <c r="EF239" i="1" s="1"/>
  <c r="EF240" i="1" s="1"/>
  <c r="EF241" i="1" s="1"/>
  <c r="EF242" i="1" s="1"/>
  <c r="EF243" i="1" s="1"/>
  <c r="EF244" i="1" s="1"/>
  <c r="EF245" i="1" s="1"/>
  <c r="EF246" i="1" s="1"/>
  <c r="EF247" i="1" s="1"/>
  <c r="EF248" i="1" s="1"/>
  <c r="EF249" i="1" s="1"/>
  <c r="EF250" i="1" s="1"/>
  <c r="EF251" i="1" s="1"/>
  <c r="EF252" i="1" s="1"/>
  <c r="EF253" i="1" s="1"/>
  <c r="EF254" i="1" s="1"/>
  <c r="EF255" i="1" s="1"/>
  <c r="EF256" i="1" s="1"/>
  <c r="EF257" i="1" s="1"/>
  <c r="EF258" i="1" s="1"/>
  <c r="EF259" i="1" s="1"/>
  <c r="EF260" i="1" s="1"/>
  <c r="EF261" i="1" s="1"/>
  <c r="EF262" i="1" s="1"/>
  <c r="EF263" i="1" s="1"/>
  <c r="EF264" i="1" s="1"/>
  <c r="EF265" i="1" s="1"/>
  <c r="EF266" i="1" s="1"/>
  <c r="EF267" i="1" s="1"/>
  <c r="EF268" i="1" s="1"/>
  <c r="EF269" i="1" s="1"/>
  <c r="EF270" i="1" s="1"/>
  <c r="EF271" i="1" s="1"/>
  <c r="EF272" i="1" s="1"/>
  <c r="EF273" i="1" s="1"/>
  <c r="EF274" i="1" s="1"/>
  <c r="EF275" i="1" s="1"/>
  <c r="EF276" i="1" s="1"/>
  <c r="EF277" i="1" s="1"/>
  <c r="EF278" i="1" s="1"/>
  <c r="EF279" i="1" s="1"/>
  <c r="EF280" i="1" s="1"/>
  <c r="EF281" i="1" s="1"/>
  <c r="EF282" i="1" s="1"/>
  <c r="EF283" i="1" s="1"/>
  <c r="EF284" i="1" s="1"/>
  <c r="EF285" i="1" s="1"/>
  <c r="EF286" i="1" s="1"/>
  <c r="EF287" i="1" s="1"/>
  <c r="EF288" i="1" s="1"/>
  <c r="EF289" i="1" s="1"/>
  <c r="EF290" i="1" s="1"/>
  <c r="EF291" i="1" s="1"/>
  <c r="EF292" i="1" s="1"/>
  <c r="EF293" i="1" s="1"/>
  <c r="EF294" i="1" s="1"/>
  <c r="EF295" i="1" s="1"/>
  <c r="EF296" i="1" s="1"/>
  <c r="EF297" i="1" s="1"/>
  <c r="EF298" i="1" s="1"/>
  <c r="EF299" i="1" s="1"/>
  <c r="EF300" i="1" s="1"/>
  <c r="EF301" i="1" s="1"/>
  <c r="EF302" i="1" s="1"/>
  <c r="EF303" i="1" s="1"/>
  <c r="EF58" i="1"/>
  <c r="AM398" i="5"/>
  <c r="AM400" i="5"/>
  <c r="AM402" i="5"/>
  <c r="AM404" i="5"/>
  <c r="AM406" i="5"/>
  <c r="AM408" i="5"/>
  <c r="AM410" i="5"/>
  <c r="AM412" i="5"/>
  <c r="AM414" i="5"/>
  <c r="AM416" i="5"/>
  <c r="AM418" i="5"/>
  <c r="AM420" i="5"/>
  <c r="AM422" i="5"/>
  <c r="AM424" i="5"/>
  <c r="AM426" i="5"/>
  <c r="AM428" i="5"/>
  <c r="AM430" i="5"/>
  <c r="AM432" i="5"/>
  <c r="EZ59" i="1"/>
  <c r="EZ58" i="1"/>
  <c r="EZ61" i="1"/>
  <c r="EZ62" i="1" s="1"/>
  <c r="EZ63" i="1" s="1"/>
  <c r="EZ64" i="1" s="1"/>
  <c r="EZ65" i="1" s="1"/>
  <c r="EZ66" i="1" s="1"/>
  <c r="EZ67" i="1" s="1"/>
  <c r="EZ68" i="1" s="1"/>
  <c r="EZ69" i="1" s="1"/>
  <c r="EZ70" i="1" s="1"/>
  <c r="EZ71" i="1" s="1"/>
  <c r="EZ72" i="1" s="1"/>
  <c r="EZ73" i="1" s="1"/>
  <c r="EZ74" i="1" s="1"/>
  <c r="EZ75" i="1" s="1"/>
  <c r="EZ76" i="1" s="1"/>
  <c r="EZ77" i="1" s="1"/>
  <c r="EZ78" i="1" s="1"/>
  <c r="EZ79" i="1" s="1"/>
  <c r="EZ80" i="1" s="1"/>
  <c r="EZ81" i="1" s="1"/>
  <c r="EZ82" i="1" s="1"/>
  <c r="EZ83" i="1" s="1"/>
  <c r="EZ84" i="1" s="1"/>
  <c r="EZ85" i="1" s="1"/>
  <c r="EZ86" i="1" s="1"/>
  <c r="EZ87" i="1" s="1"/>
  <c r="EZ88" i="1" s="1"/>
  <c r="EZ89" i="1" s="1"/>
  <c r="EZ90" i="1" s="1"/>
  <c r="EZ91" i="1" s="1"/>
  <c r="EZ92" i="1" s="1"/>
  <c r="EZ93" i="1" s="1"/>
  <c r="EZ94" i="1" s="1"/>
  <c r="EZ95" i="1" s="1"/>
  <c r="EZ96" i="1" s="1"/>
  <c r="EZ97" i="1" s="1"/>
  <c r="EZ98" i="1" s="1"/>
  <c r="EZ99" i="1" s="1"/>
  <c r="EZ100" i="1" s="1"/>
  <c r="EZ101" i="1" s="1"/>
  <c r="EZ102" i="1" s="1"/>
  <c r="EZ103" i="1" s="1"/>
  <c r="EZ104" i="1" s="1"/>
  <c r="EZ105" i="1" s="1"/>
  <c r="EZ106" i="1" s="1"/>
  <c r="EZ107" i="1" s="1"/>
  <c r="EZ108" i="1" s="1"/>
  <c r="EZ109" i="1" s="1"/>
  <c r="EZ110" i="1" s="1"/>
  <c r="EZ111" i="1" s="1"/>
  <c r="EZ112" i="1" s="1"/>
  <c r="EZ113" i="1" s="1"/>
  <c r="EZ114" i="1" s="1"/>
  <c r="EZ115" i="1" s="1"/>
  <c r="EZ116" i="1" s="1"/>
  <c r="EZ117" i="1" s="1"/>
  <c r="EZ118" i="1" s="1"/>
  <c r="EZ119" i="1" s="1"/>
  <c r="EZ120" i="1" s="1"/>
  <c r="EZ121" i="1" s="1"/>
  <c r="EZ122" i="1" s="1"/>
  <c r="EZ123" i="1" s="1"/>
  <c r="EZ124" i="1" s="1"/>
  <c r="EZ125" i="1" s="1"/>
  <c r="EZ126" i="1" s="1"/>
  <c r="EZ127" i="1" s="1"/>
  <c r="EZ128" i="1" s="1"/>
  <c r="EZ129" i="1" s="1"/>
  <c r="EZ130" i="1" s="1"/>
  <c r="EZ131" i="1" s="1"/>
  <c r="EZ132" i="1" s="1"/>
  <c r="EZ133" i="1" s="1"/>
  <c r="EZ134" i="1" s="1"/>
  <c r="EZ135" i="1" s="1"/>
  <c r="EZ136" i="1" s="1"/>
  <c r="EZ137" i="1" s="1"/>
  <c r="EZ138" i="1" s="1"/>
  <c r="EZ139" i="1" s="1"/>
  <c r="EZ140" i="1" s="1"/>
  <c r="EZ141" i="1" s="1"/>
  <c r="EZ142" i="1" s="1"/>
  <c r="EZ143" i="1" s="1"/>
  <c r="EZ144" i="1" s="1"/>
  <c r="EZ145" i="1" s="1"/>
  <c r="EZ146" i="1" s="1"/>
  <c r="EZ147" i="1" s="1"/>
  <c r="EZ148" i="1" s="1"/>
  <c r="EZ149" i="1" s="1"/>
  <c r="EZ150" i="1" s="1"/>
  <c r="EZ151" i="1" s="1"/>
  <c r="EZ152" i="1" s="1"/>
  <c r="EZ153" i="1" s="1"/>
  <c r="EZ154" i="1" s="1"/>
  <c r="EZ155" i="1" s="1"/>
  <c r="EZ156" i="1" s="1"/>
  <c r="EZ157" i="1" s="1"/>
  <c r="EZ158" i="1" s="1"/>
  <c r="EZ159" i="1" s="1"/>
  <c r="EZ160" i="1" s="1"/>
  <c r="EZ161" i="1" s="1"/>
  <c r="EZ162" i="1" s="1"/>
  <c r="EZ163" i="1" s="1"/>
  <c r="EZ164" i="1" s="1"/>
  <c r="EZ165" i="1" s="1"/>
  <c r="EZ166" i="1" s="1"/>
  <c r="EZ167" i="1" s="1"/>
  <c r="EZ168" i="1" s="1"/>
  <c r="EZ169" i="1" s="1"/>
  <c r="EZ170" i="1" s="1"/>
  <c r="EZ171" i="1" s="1"/>
  <c r="EZ172" i="1" s="1"/>
  <c r="EZ173" i="1" s="1"/>
  <c r="EZ174" i="1" s="1"/>
  <c r="EZ175" i="1" s="1"/>
  <c r="EZ176" i="1" s="1"/>
  <c r="EZ177" i="1" s="1"/>
  <c r="EZ178" i="1" s="1"/>
  <c r="EZ179" i="1" s="1"/>
  <c r="EZ180" i="1" s="1"/>
  <c r="EZ181" i="1" s="1"/>
  <c r="EZ182" i="1" s="1"/>
  <c r="EZ183" i="1" s="1"/>
  <c r="EZ184" i="1" s="1"/>
  <c r="EZ185" i="1" s="1"/>
  <c r="EZ186" i="1" s="1"/>
  <c r="EZ187" i="1" s="1"/>
  <c r="EZ188" i="1" s="1"/>
  <c r="EZ189" i="1" s="1"/>
  <c r="EZ190" i="1" s="1"/>
  <c r="EZ191" i="1" s="1"/>
  <c r="EZ192" i="1" s="1"/>
  <c r="EZ193" i="1" s="1"/>
  <c r="EZ194" i="1" s="1"/>
  <c r="EZ195" i="1" s="1"/>
  <c r="EZ196" i="1" s="1"/>
  <c r="EZ197" i="1" s="1"/>
  <c r="EZ198" i="1" s="1"/>
  <c r="EZ199" i="1" s="1"/>
  <c r="EZ200" i="1" s="1"/>
  <c r="EZ201" i="1" s="1"/>
  <c r="EZ202" i="1" s="1"/>
  <c r="EZ203" i="1" s="1"/>
  <c r="EZ204" i="1" s="1"/>
  <c r="EZ205" i="1" s="1"/>
  <c r="EZ206" i="1" s="1"/>
  <c r="EZ207" i="1" s="1"/>
  <c r="EZ208" i="1" s="1"/>
  <c r="EZ209" i="1" s="1"/>
  <c r="EZ210" i="1" s="1"/>
  <c r="EZ211" i="1" s="1"/>
  <c r="EZ212" i="1" s="1"/>
  <c r="EZ213" i="1" s="1"/>
  <c r="EZ214" i="1" s="1"/>
  <c r="EZ215" i="1" s="1"/>
  <c r="EZ216" i="1" s="1"/>
  <c r="EZ217" i="1" s="1"/>
  <c r="EZ218" i="1" s="1"/>
  <c r="EZ219" i="1" s="1"/>
  <c r="EZ220" i="1" s="1"/>
  <c r="EZ221" i="1" s="1"/>
  <c r="EZ222" i="1" s="1"/>
  <c r="EZ223" i="1" s="1"/>
  <c r="EZ224" i="1" s="1"/>
  <c r="EZ225" i="1" s="1"/>
  <c r="EZ226" i="1" s="1"/>
  <c r="EZ227" i="1" s="1"/>
  <c r="EZ228" i="1" s="1"/>
  <c r="EZ229" i="1" s="1"/>
  <c r="EZ230" i="1" s="1"/>
  <c r="EZ231" i="1" s="1"/>
  <c r="EZ232" i="1" s="1"/>
  <c r="EZ233" i="1" s="1"/>
  <c r="EZ234" i="1" s="1"/>
  <c r="EZ235" i="1" s="1"/>
  <c r="EZ236" i="1" s="1"/>
  <c r="EZ237" i="1" s="1"/>
  <c r="EZ238" i="1" s="1"/>
  <c r="EZ239" i="1" s="1"/>
  <c r="EZ240" i="1" s="1"/>
  <c r="EZ241" i="1" s="1"/>
  <c r="EZ242" i="1" s="1"/>
  <c r="EZ243" i="1" s="1"/>
  <c r="EZ244" i="1" s="1"/>
  <c r="EZ245" i="1" s="1"/>
  <c r="EZ246" i="1" s="1"/>
  <c r="EZ247" i="1" s="1"/>
  <c r="EZ248" i="1" s="1"/>
  <c r="EZ249" i="1" s="1"/>
  <c r="EZ250" i="1" s="1"/>
  <c r="EZ251" i="1" s="1"/>
  <c r="EZ252" i="1" s="1"/>
  <c r="EZ253" i="1" s="1"/>
  <c r="EZ254" i="1" s="1"/>
  <c r="EZ255" i="1" s="1"/>
  <c r="EZ256" i="1" s="1"/>
  <c r="EZ257" i="1" s="1"/>
  <c r="EZ258" i="1" s="1"/>
  <c r="EZ259" i="1" s="1"/>
  <c r="EZ260" i="1" s="1"/>
  <c r="EZ261" i="1" s="1"/>
  <c r="EZ262" i="1" s="1"/>
  <c r="EZ263" i="1" s="1"/>
  <c r="EZ264" i="1" s="1"/>
  <c r="EZ265" i="1" s="1"/>
  <c r="EZ266" i="1" s="1"/>
  <c r="EZ267" i="1" s="1"/>
  <c r="EZ268" i="1" s="1"/>
  <c r="EZ269" i="1" s="1"/>
  <c r="EZ270" i="1" s="1"/>
  <c r="EZ271" i="1" s="1"/>
  <c r="EZ272" i="1" s="1"/>
  <c r="EZ273" i="1" s="1"/>
  <c r="EZ274" i="1" s="1"/>
  <c r="EZ275" i="1" s="1"/>
  <c r="EZ276" i="1" s="1"/>
  <c r="EZ277" i="1" s="1"/>
  <c r="EZ278" i="1" s="1"/>
  <c r="EZ279" i="1" s="1"/>
  <c r="EZ280" i="1" s="1"/>
  <c r="EZ281" i="1" s="1"/>
  <c r="EZ282" i="1" s="1"/>
  <c r="EZ283" i="1" s="1"/>
  <c r="EZ284" i="1" s="1"/>
  <c r="EZ285" i="1" s="1"/>
  <c r="EZ286" i="1" s="1"/>
  <c r="EZ287" i="1" s="1"/>
  <c r="EZ288" i="1" s="1"/>
  <c r="EZ289" i="1" s="1"/>
  <c r="EZ290" i="1" s="1"/>
  <c r="EZ291" i="1" s="1"/>
  <c r="EZ292" i="1" s="1"/>
  <c r="EZ293" i="1" s="1"/>
  <c r="EZ294" i="1" s="1"/>
  <c r="EZ295" i="1" s="1"/>
  <c r="EZ296" i="1" s="1"/>
  <c r="EZ297" i="1" s="1"/>
  <c r="EZ298" i="1" s="1"/>
  <c r="EZ299" i="1" s="1"/>
  <c r="EZ300" i="1" s="1"/>
  <c r="EZ301" i="1" s="1"/>
  <c r="EZ302" i="1" s="1"/>
  <c r="EZ303" i="1" s="1"/>
  <c r="FT58" i="1"/>
  <c r="FT59" i="1" s="1"/>
  <c r="FT60" i="1" s="1"/>
  <c r="FT61" i="1" s="1"/>
  <c r="FT62" i="1" s="1"/>
  <c r="FT63" i="1" s="1"/>
  <c r="FT64" i="1" s="1"/>
  <c r="FT65" i="1" s="1"/>
  <c r="FT66" i="1" s="1"/>
  <c r="FT67" i="1" s="1"/>
  <c r="FT68" i="1" s="1"/>
  <c r="FT69" i="1" s="1"/>
  <c r="FT70" i="1" s="1"/>
  <c r="FT71" i="1" s="1"/>
  <c r="FT72" i="1" s="1"/>
  <c r="FT73" i="1" s="1"/>
  <c r="FT74" i="1" s="1"/>
  <c r="FT75" i="1" s="1"/>
  <c r="FT76" i="1" s="1"/>
  <c r="FT77" i="1" s="1"/>
  <c r="FT78" i="1" s="1"/>
  <c r="FT79" i="1" s="1"/>
  <c r="FT80" i="1" s="1"/>
  <c r="FT81" i="1" s="1"/>
  <c r="FT82" i="1" s="1"/>
  <c r="FT83" i="1" s="1"/>
  <c r="FT84" i="1" s="1"/>
  <c r="FT85" i="1" s="1"/>
  <c r="FT86" i="1" s="1"/>
  <c r="FT87" i="1" s="1"/>
  <c r="FT88" i="1" s="1"/>
  <c r="FT89" i="1" s="1"/>
  <c r="FT90" i="1" s="1"/>
  <c r="FT91" i="1" s="1"/>
  <c r="FT92" i="1" s="1"/>
  <c r="FT93" i="1" s="1"/>
  <c r="FT94" i="1" s="1"/>
  <c r="FT95" i="1" s="1"/>
  <c r="FT96" i="1" s="1"/>
  <c r="FT97" i="1" s="1"/>
  <c r="FT98" i="1" s="1"/>
  <c r="FT99" i="1" s="1"/>
  <c r="FT100" i="1" s="1"/>
  <c r="FT101" i="1" s="1"/>
  <c r="FT102" i="1" s="1"/>
  <c r="FT103" i="1" s="1"/>
  <c r="FT104" i="1" s="1"/>
  <c r="FT105" i="1" s="1"/>
  <c r="FT106" i="1" s="1"/>
  <c r="FT107" i="1" s="1"/>
  <c r="FT108" i="1" s="1"/>
  <c r="FT109" i="1" s="1"/>
  <c r="FT110" i="1" s="1"/>
  <c r="FT111" i="1" s="1"/>
  <c r="FT112" i="1" s="1"/>
  <c r="FT113" i="1" s="1"/>
  <c r="FT114" i="1" s="1"/>
  <c r="FT115" i="1" s="1"/>
  <c r="FT116" i="1" s="1"/>
  <c r="FT117" i="1" s="1"/>
  <c r="FT118" i="1" s="1"/>
  <c r="FT119" i="1" s="1"/>
  <c r="FT120" i="1" s="1"/>
  <c r="FT121" i="1" s="1"/>
  <c r="FT122" i="1" s="1"/>
  <c r="FT123" i="1" s="1"/>
  <c r="FT124" i="1" s="1"/>
  <c r="FT125" i="1" s="1"/>
  <c r="FT126" i="1" s="1"/>
  <c r="FT127" i="1" s="1"/>
  <c r="FT128" i="1" s="1"/>
  <c r="FT129" i="1" s="1"/>
  <c r="FT130" i="1" s="1"/>
  <c r="FT131" i="1" s="1"/>
  <c r="FT132" i="1" s="1"/>
  <c r="FT133" i="1" s="1"/>
  <c r="FT134" i="1" s="1"/>
  <c r="FT135" i="1" s="1"/>
  <c r="FT136" i="1" s="1"/>
  <c r="FT137" i="1" s="1"/>
  <c r="FT138" i="1" s="1"/>
  <c r="FT139" i="1" s="1"/>
  <c r="FT140" i="1" s="1"/>
  <c r="FT141" i="1" s="1"/>
  <c r="FT142" i="1" s="1"/>
  <c r="FT143" i="1" s="1"/>
  <c r="FT144" i="1" s="1"/>
  <c r="FT145" i="1" s="1"/>
  <c r="FT146" i="1" s="1"/>
  <c r="FT147" i="1" s="1"/>
  <c r="FT148" i="1" s="1"/>
  <c r="FT149" i="1" s="1"/>
  <c r="FT150" i="1" s="1"/>
  <c r="FT151" i="1" s="1"/>
  <c r="FT152" i="1" s="1"/>
  <c r="FT153" i="1" s="1"/>
  <c r="FT154" i="1" s="1"/>
  <c r="FT155" i="1" s="1"/>
  <c r="FT156" i="1" s="1"/>
  <c r="FT157" i="1" s="1"/>
  <c r="FT158" i="1" s="1"/>
  <c r="FT159" i="1" s="1"/>
  <c r="FT160" i="1" s="1"/>
  <c r="FT161" i="1" s="1"/>
  <c r="FT162" i="1" s="1"/>
  <c r="FT163" i="1" s="1"/>
  <c r="FT164" i="1" s="1"/>
  <c r="FT165" i="1" s="1"/>
  <c r="FT166" i="1" s="1"/>
  <c r="FT167" i="1" s="1"/>
  <c r="FT168" i="1" s="1"/>
  <c r="FT169" i="1" s="1"/>
  <c r="FT170" i="1" s="1"/>
  <c r="FT171" i="1" s="1"/>
  <c r="FT172" i="1" s="1"/>
  <c r="FT173" i="1" s="1"/>
  <c r="FT174" i="1" s="1"/>
  <c r="FT175" i="1" s="1"/>
  <c r="FT176" i="1" s="1"/>
  <c r="FT177" i="1" s="1"/>
  <c r="FT178" i="1" s="1"/>
  <c r="FT179" i="1" s="1"/>
  <c r="FT180" i="1" s="1"/>
  <c r="FT181" i="1" s="1"/>
  <c r="FT182" i="1" s="1"/>
  <c r="FT183" i="1" s="1"/>
  <c r="FT184" i="1" s="1"/>
  <c r="FT185" i="1" s="1"/>
  <c r="FT186" i="1" s="1"/>
  <c r="FT187" i="1" s="1"/>
  <c r="FT188" i="1" s="1"/>
  <c r="FT189" i="1" s="1"/>
  <c r="FT190" i="1" s="1"/>
  <c r="FT191" i="1" s="1"/>
  <c r="FT192" i="1" s="1"/>
  <c r="FT193" i="1" s="1"/>
  <c r="FT194" i="1" s="1"/>
  <c r="FT195" i="1" s="1"/>
  <c r="FT196" i="1" s="1"/>
  <c r="FT197" i="1" s="1"/>
  <c r="FT198" i="1" s="1"/>
  <c r="FT199" i="1" s="1"/>
  <c r="FT200" i="1" s="1"/>
  <c r="FT201" i="1" s="1"/>
  <c r="FT202" i="1" s="1"/>
  <c r="FT203" i="1" s="1"/>
  <c r="FT204" i="1" s="1"/>
  <c r="FT205" i="1" s="1"/>
  <c r="FT206" i="1" s="1"/>
  <c r="FT207" i="1" s="1"/>
  <c r="FT208" i="1" s="1"/>
  <c r="FT209" i="1" s="1"/>
  <c r="FT210" i="1" s="1"/>
  <c r="FT211" i="1" s="1"/>
  <c r="FT212" i="1" s="1"/>
  <c r="FT213" i="1" s="1"/>
  <c r="FT214" i="1" s="1"/>
  <c r="FT215" i="1" s="1"/>
  <c r="FT216" i="1" s="1"/>
  <c r="FT217" i="1" s="1"/>
  <c r="FT218" i="1" s="1"/>
  <c r="FT219" i="1" s="1"/>
  <c r="FT220" i="1" s="1"/>
  <c r="FT221" i="1" s="1"/>
  <c r="FT222" i="1" s="1"/>
  <c r="FT223" i="1" s="1"/>
  <c r="FT224" i="1" s="1"/>
  <c r="FT225" i="1" s="1"/>
  <c r="FT226" i="1" s="1"/>
  <c r="FT227" i="1" s="1"/>
  <c r="FT228" i="1" s="1"/>
  <c r="FT229" i="1" s="1"/>
  <c r="FT230" i="1" s="1"/>
  <c r="FT231" i="1" s="1"/>
  <c r="FT232" i="1" s="1"/>
  <c r="FT233" i="1" s="1"/>
  <c r="FT234" i="1" s="1"/>
  <c r="FT235" i="1" s="1"/>
  <c r="FT236" i="1" s="1"/>
  <c r="FT237" i="1" s="1"/>
  <c r="FT238" i="1" s="1"/>
  <c r="FT239" i="1" s="1"/>
  <c r="FT240" i="1" s="1"/>
  <c r="FT241" i="1" s="1"/>
  <c r="FT242" i="1" s="1"/>
  <c r="FT243" i="1" s="1"/>
  <c r="FT244" i="1" s="1"/>
  <c r="FT245" i="1" s="1"/>
  <c r="FT246" i="1" s="1"/>
  <c r="FT247" i="1" s="1"/>
  <c r="FT248" i="1" s="1"/>
  <c r="FT249" i="1" s="1"/>
  <c r="FT250" i="1" s="1"/>
  <c r="FT251" i="1" s="1"/>
  <c r="FT252" i="1" s="1"/>
  <c r="FT253" i="1" s="1"/>
  <c r="FT254" i="1" s="1"/>
  <c r="FT255" i="1" s="1"/>
  <c r="FT256" i="1" s="1"/>
  <c r="FT257" i="1" s="1"/>
  <c r="FT258" i="1" s="1"/>
  <c r="FT259" i="1" s="1"/>
  <c r="FT260" i="1" s="1"/>
  <c r="FT261" i="1" s="1"/>
  <c r="FT262" i="1" s="1"/>
  <c r="FT263" i="1" s="1"/>
  <c r="FT264" i="1" s="1"/>
  <c r="FT265" i="1" s="1"/>
  <c r="FT266" i="1" s="1"/>
  <c r="FT267" i="1" s="1"/>
  <c r="FT268" i="1" s="1"/>
  <c r="FT269" i="1" s="1"/>
  <c r="FT270" i="1" s="1"/>
  <c r="FT271" i="1" s="1"/>
  <c r="FT272" i="1" s="1"/>
  <c r="FT273" i="1" s="1"/>
  <c r="FT274" i="1" s="1"/>
  <c r="FT275" i="1" s="1"/>
  <c r="FT276" i="1" s="1"/>
  <c r="FT277" i="1" s="1"/>
  <c r="FT278" i="1" s="1"/>
  <c r="FT279" i="1" s="1"/>
  <c r="FT280" i="1" s="1"/>
  <c r="FT281" i="1" s="1"/>
  <c r="FT282" i="1" s="1"/>
  <c r="FT283" i="1" s="1"/>
  <c r="FT284" i="1" s="1"/>
  <c r="FT285" i="1" s="1"/>
  <c r="FT286" i="1" s="1"/>
  <c r="FT287" i="1" s="1"/>
  <c r="FT288" i="1" s="1"/>
  <c r="FT289" i="1" s="1"/>
  <c r="FT290" i="1" s="1"/>
  <c r="FT291" i="1" s="1"/>
  <c r="FT292" i="1" s="1"/>
  <c r="FT293" i="1" s="1"/>
  <c r="FT294" i="1" s="1"/>
  <c r="FT295" i="1" s="1"/>
  <c r="FT296" i="1" s="1"/>
  <c r="FT297" i="1" s="1"/>
  <c r="FT298" i="1" s="1"/>
  <c r="FT299" i="1" s="1"/>
  <c r="FT300" i="1" s="1"/>
  <c r="FT301" i="1" s="1"/>
  <c r="FT302" i="1" s="1"/>
  <c r="FT303" i="1" s="1"/>
  <c r="IB59" i="1"/>
  <c r="IB60" i="1" s="1"/>
  <c r="IB61" i="1" s="1"/>
  <c r="IB62" i="1" s="1"/>
  <c r="IB63" i="1" s="1"/>
  <c r="IB64" i="1" s="1"/>
  <c r="IB65" i="1" s="1"/>
  <c r="IB66" i="1" s="1"/>
  <c r="IB67" i="1" s="1"/>
  <c r="IB68" i="1" s="1"/>
  <c r="IB69" i="1" s="1"/>
  <c r="IB70" i="1" s="1"/>
  <c r="IB71" i="1" s="1"/>
  <c r="IB72" i="1" s="1"/>
  <c r="IB73" i="1" s="1"/>
  <c r="IB74" i="1" s="1"/>
  <c r="IB75" i="1" s="1"/>
  <c r="IB76" i="1" s="1"/>
  <c r="IB77" i="1" s="1"/>
  <c r="IB78" i="1" s="1"/>
  <c r="IB79" i="1" s="1"/>
  <c r="IB80" i="1" s="1"/>
  <c r="IB81" i="1" s="1"/>
  <c r="IB82" i="1" s="1"/>
  <c r="IB83" i="1" s="1"/>
  <c r="IB84" i="1" s="1"/>
  <c r="IB85" i="1" s="1"/>
  <c r="IB86" i="1" s="1"/>
  <c r="IB87" i="1" s="1"/>
  <c r="IB88" i="1" s="1"/>
  <c r="IB89" i="1" s="1"/>
  <c r="IB90" i="1" s="1"/>
  <c r="IB91" i="1" s="1"/>
  <c r="IB92" i="1" s="1"/>
  <c r="IB93" i="1" s="1"/>
  <c r="IB94" i="1" s="1"/>
  <c r="IB95" i="1" s="1"/>
  <c r="IB96" i="1" s="1"/>
  <c r="IB97" i="1" s="1"/>
  <c r="IB98" i="1" s="1"/>
  <c r="IB99" i="1" s="1"/>
  <c r="IB100" i="1" s="1"/>
  <c r="IB101" i="1" s="1"/>
  <c r="IB102" i="1" s="1"/>
  <c r="IB103" i="1" s="1"/>
  <c r="IB104" i="1" s="1"/>
  <c r="IB105" i="1" s="1"/>
  <c r="IB106" i="1" s="1"/>
  <c r="IB107" i="1" s="1"/>
  <c r="IB108" i="1" s="1"/>
  <c r="IB109" i="1" s="1"/>
  <c r="IB110" i="1" s="1"/>
  <c r="IB111" i="1" s="1"/>
  <c r="IB112" i="1" s="1"/>
  <c r="IB113" i="1" s="1"/>
  <c r="IB114" i="1" s="1"/>
  <c r="IB115" i="1" s="1"/>
  <c r="IB116" i="1" s="1"/>
  <c r="IB117" i="1" s="1"/>
  <c r="IB118" i="1" s="1"/>
  <c r="IB119" i="1" s="1"/>
  <c r="IB120" i="1" s="1"/>
  <c r="IB121" i="1" s="1"/>
  <c r="IB122" i="1" s="1"/>
  <c r="IB123" i="1" s="1"/>
  <c r="IB124" i="1" s="1"/>
  <c r="IB125" i="1" s="1"/>
  <c r="IB126" i="1" s="1"/>
  <c r="IB127" i="1" s="1"/>
  <c r="IB128" i="1" s="1"/>
  <c r="IB129" i="1" s="1"/>
  <c r="IB130" i="1" s="1"/>
  <c r="IB131" i="1" s="1"/>
  <c r="IB132" i="1" s="1"/>
  <c r="IB133" i="1" s="1"/>
  <c r="IB134" i="1" s="1"/>
  <c r="IB135" i="1" s="1"/>
  <c r="IB136" i="1" s="1"/>
  <c r="IB137" i="1" s="1"/>
  <c r="IB138" i="1" s="1"/>
  <c r="IB139" i="1" s="1"/>
  <c r="IB140" i="1" s="1"/>
  <c r="IB141" i="1" s="1"/>
  <c r="IB142" i="1" s="1"/>
  <c r="IB143" i="1" s="1"/>
  <c r="IB144" i="1" s="1"/>
  <c r="IB145" i="1" s="1"/>
  <c r="IB146" i="1" s="1"/>
  <c r="IB147" i="1" s="1"/>
  <c r="IB148" i="1" s="1"/>
  <c r="IB149" i="1" s="1"/>
  <c r="IB150" i="1" s="1"/>
  <c r="IB151" i="1" s="1"/>
  <c r="IB152" i="1" s="1"/>
  <c r="IB153" i="1" s="1"/>
  <c r="IB154" i="1" s="1"/>
  <c r="IB155" i="1" s="1"/>
  <c r="IB156" i="1" s="1"/>
  <c r="IB157" i="1" s="1"/>
  <c r="IB158" i="1" s="1"/>
  <c r="IB159" i="1" s="1"/>
  <c r="IB160" i="1" s="1"/>
  <c r="IB161" i="1" s="1"/>
  <c r="IB162" i="1" s="1"/>
  <c r="IB163" i="1" s="1"/>
  <c r="IB164" i="1" s="1"/>
  <c r="IB165" i="1" s="1"/>
  <c r="IB166" i="1" s="1"/>
  <c r="IB167" i="1" s="1"/>
  <c r="IB168" i="1" s="1"/>
  <c r="IB169" i="1" s="1"/>
  <c r="IB170" i="1" s="1"/>
  <c r="IB171" i="1" s="1"/>
  <c r="IB172" i="1" s="1"/>
  <c r="IB173" i="1" s="1"/>
  <c r="IB174" i="1" s="1"/>
  <c r="IB175" i="1" s="1"/>
  <c r="IB176" i="1" s="1"/>
  <c r="IB177" i="1" s="1"/>
  <c r="IB178" i="1" s="1"/>
  <c r="IB179" i="1" s="1"/>
  <c r="IB180" i="1" s="1"/>
  <c r="IB181" i="1" s="1"/>
  <c r="IB182" i="1" s="1"/>
  <c r="IB183" i="1" s="1"/>
  <c r="IB184" i="1" s="1"/>
  <c r="IB185" i="1" s="1"/>
  <c r="IB186" i="1" s="1"/>
  <c r="IB187" i="1" s="1"/>
  <c r="IB188" i="1" s="1"/>
  <c r="IB189" i="1" s="1"/>
  <c r="IB190" i="1" s="1"/>
  <c r="IB191" i="1" s="1"/>
  <c r="IB192" i="1" s="1"/>
  <c r="IB193" i="1" s="1"/>
  <c r="IB194" i="1" s="1"/>
  <c r="IB195" i="1" s="1"/>
  <c r="IB196" i="1" s="1"/>
  <c r="IB197" i="1" s="1"/>
  <c r="IB198" i="1" s="1"/>
  <c r="IB199" i="1" s="1"/>
  <c r="IB200" i="1" s="1"/>
  <c r="IB201" i="1" s="1"/>
  <c r="IB202" i="1" s="1"/>
  <c r="IB203" i="1" s="1"/>
  <c r="IB204" i="1" s="1"/>
  <c r="IB205" i="1" s="1"/>
  <c r="IB206" i="1" s="1"/>
  <c r="IB207" i="1" s="1"/>
  <c r="IB208" i="1" s="1"/>
  <c r="IB209" i="1" s="1"/>
  <c r="IB210" i="1" s="1"/>
  <c r="IB211" i="1" s="1"/>
  <c r="IB212" i="1" s="1"/>
  <c r="IB213" i="1" s="1"/>
  <c r="IB214" i="1" s="1"/>
  <c r="IB215" i="1" s="1"/>
  <c r="IB216" i="1" s="1"/>
  <c r="IB217" i="1" s="1"/>
  <c r="IB218" i="1" s="1"/>
  <c r="IB219" i="1" s="1"/>
  <c r="IB220" i="1" s="1"/>
  <c r="IB221" i="1" s="1"/>
  <c r="IB222" i="1" s="1"/>
  <c r="IB223" i="1" s="1"/>
  <c r="IB224" i="1" s="1"/>
  <c r="IB225" i="1" s="1"/>
  <c r="IB226" i="1" s="1"/>
  <c r="IB227" i="1" s="1"/>
  <c r="IB228" i="1" s="1"/>
  <c r="IB229" i="1" s="1"/>
  <c r="IB230" i="1" s="1"/>
  <c r="IB231" i="1" s="1"/>
  <c r="IB232" i="1" s="1"/>
  <c r="IB233" i="1" s="1"/>
  <c r="IB234" i="1" s="1"/>
  <c r="IB235" i="1" s="1"/>
  <c r="IB236" i="1" s="1"/>
  <c r="IB237" i="1" s="1"/>
  <c r="IB238" i="1" s="1"/>
  <c r="IB239" i="1" s="1"/>
  <c r="IB240" i="1" s="1"/>
  <c r="IB241" i="1" s="1"/>
  <c r="IB242" i="1" s="1"/>
  <c r="IB243" i="1" s="1"/>
  <c r="IB244" i="1" s="1"/>
  <c r="IB245" i="1" s="1"/>
  <c r="IB246" i="1" s="1"/>
  <c r="IB247" i="1" s="1"/>
  <c r="IB248" i="1" s="1"/>
  <c r="IB249" i="1" s="1"/>
  <c r="IB250" i="1" s="1"/>
  <c r="IB251" i="1" s="1"/>
  <c r="IB252" i="1" s="1"/>
  <c r="IB253" i="1" s="1"/>
  <c r="IB254" i="1" s="1"/>
  <c r="IB255" i="1" s="1"/>
  <c r="IB256" i="1" s="1"/>
  <c r="IB257" i="1" s="1"/>
  <c r="IB258" i="1" s="1"/>
  <c r="IB259" i="1" s="1"/>
  <c r="IB260" i="1" s="1"/>
  <c r="IB261" i="1" s="1"/>
  <c r="IB262" i="1" s="1"/>
  <c r="IB263" i="1" s="1"/>
  <c r="IB264" i="1" s="1"/>
  <c r="IB265" i="1" s="1"/>
  <c r="IB266" i="1" s="1"/>
  <c r="IB267" i="1" s="1"/>
  <c r="IB268" i="1" s="1"/>
  <c r="IB269" i="1" s="1"/>
  <c r="IB270" i="1" s="1"/>
  <c r="IB271" i="1" s="1"/>
  <c r="IB272" i="1" s="1"/>
  <c r="IB273" i="1" s="1"/>
  <c r="IB274" i="1" s="1"/>
  <c r="IB275" i="1" s="1"/>
  <c r="IB276" i="1" s="1"/>
  <c r="IB277" i="1" s="1"/>
  <c r="IB278" i="1" s="1"/>
  <c r="IB279" i="1" s="1"/>
  <c r="IB280" i="1" s="1"/>
  <c r="IB281" i="1" s="1"/>
  <c r="IB282" i="1" s="1"/>
  <c r="IB283" i="1" s="1"/>
  <c r="IB284" i="1" s="1"/>
  <c r="IB285" i="1" s="1"/>
  <c r="IB286" i="1" s="1"/>
  <c r="IB287" i="1" s="1"/>
  <c r="IB288" i="1" s="1"/>
  <c r="IB289" i="1" s="1"/>
  <c r="IB290" i="1" s="1"/>
  <c r="IB291" i="1" s="1"/>
  <c r="IB292" i="1" s="1"/>
  <c r="IB293" i="1" s="1"/>
  <c r="IB294" i="1" s="1"/>
  <c r="IB295" i="1" s="1"/>
  <c r="IB296" i="1" s="1"/>
  <c r="IB297" i="1" s="1"/>
  <c r="IB298" i="1" s="1"/>
  <c r="IB299" i="1" s="1"/>
  <c r="IB300" i="1" s="1"/>
  <c r="IB301" i="1" s="1"/>
  <c r="IB302" i="1" s="1"/>
  <c r="IB303" i="1" s="1"/>
  <c r="IB58" i="1"/>
  <c r="AK341" i="5"/>
  <c r="AA33" i="5" s="1"/>
  <c r="AA125" i="5"/>
  <c r="AA126" i="5"/>
  <c r="AA127" i="5"/>
  <c r="AA128" i="5"/>
  <c r="AA129" i="5"/>
  <c r="AA130" i="5"/>
  <c r="AA131" i="5"/>
  <c r="AJ341" i="5"/>
  <c r="AI341" i="5" s="1"/>
  <c r="Y125" i="5"/>
  <c r="Y126" i="5"/>
  <c r="Y127" i="5"/>
  <c r="Y128" i="5"/>
  <c r="Y129" i="5"/>
  <c r="Y130" i="5"/>
  <c r="Y131" i="5"/>
  <c r="AH341" i="5"/>
  <c r="Y33" i="5" s="1"/>
  <c r="AG341" i="5"/>
  <c r="AF341" i="5" s="1"/>
  <c r="W125" i="5"/>
  <c r="W126" i="5"/>
  <c r="W127" i="5"/>
  <c r="W128" i="5"/>
  <c r="W129" i="5"/>
  <c r="W130" i="5"/>
  <c r="W131" i="5"/>
  <c r="AE341" i="5"/>
  <c r="W33" i="5" s="1"/>
  <c r="AD341" i="5"/>
  <c r="AC341" i="5" s="1"/>
  <c r="AB341" i="5"/>
  <c r="U33" i="5" s="1"/>
  <c r="U125" i="5"/>
  <c r="U126" i="5"/>
  <c r="U127" i="5"/>
  <c r="U128" i="5"/>
  <c r="U129" i="5"/>
  <c r="U130" i="5"/>
  <c r="U131" i="5"/>
  <c r="AA341" i="5"/>
  <c r="Z341" i="5" s="1"/>
  <c r="S125" i="5"/>
  <c r="S127" i="5"/>
  <c r="S129" i="5"/>
  <c r="S131" i="5"/>
  <c r="Y341" i="5"/>
  <c r="S33" i="5" s="1"/>
  <c r="S126" i="5"/>
  <c r="S128" i="5"/>
  <c r="S130" i="5"/>
  <c r="X341" i="5"/>
  <c r="W341" i="5" s="1"/>
  <c r="Q126" i="5"/>
  <c r="Q128" i="5"/>
  <c r="Q130" i="5"/>
  <c r="V341" i="5"/>
  <c r="Q33" i="5" s="1"/>
  <c r="Q125" i="5"/>
  <c r="Q127" i="5"/>
  <c r="Q129" i="5"/>
  <c r="Q131" i="5"/>
  <c r="U341" i="5"/>
  <c r="T341" i="5" s="1"/>
  <c r="O125" i="5"/>
  <c r="O126" i="5"/>
  <c r="O127" i="5"/>
  <c r="O128" i="5"/>
  <c r="O129" i="5"/>
  <c r="O130" i="5"/>
  <c r="O131" i="5"/>
  <c r="S341" i="5"/>
  <c r="O33" i="5" s="1"/>
  <c r="R341" i="5"/>
  <c r="Q341" i="5" s="1"/>
  <c r="P341" i="5"/>
  <c r="M33" i="5" s="1"/>
  <c r="M125" i="5"/>
  <c r="M126" i="5"/>
  <c r="M127" i="5"/>
  <c r="M128" i="5"/>
  <c r="M129" i="5"/>
  <c r="M130" i="5"/>
  <c r="M131" i="5"/>
  <c r="O341" i="5"/>
  <c r="N341" i="5" s="1"/>
  <c r="K125" i="5"/>
  <c r="K127" i="5"/>
  <c r="K129" i="5"/>
  <c r="K131" i="5"/>
  <c r="K126" i="5"/>
  <c r="K128" i="5"/>
  <c r="K130" i="5"/>
  <c r="M341" i="5"/>
  <c r="K33" i="5" s="1"/>
  <c r="L341" i="5"/>
  <c r="K341" i="5" s="1"/>
  <c r="I128" i="5"/>
  <c r="I130" i="5"/>
  <c r="I129" i="5"/>
  <c r="I131" i="5"/>
  <c r="GN59" i="1"/>
  <c r="HH59" i="1"/>
  <c r="E3" i="1"/>
  <c r="I341" i="5" s="1"/>
  <c r="H341" i="5" s="1"/>
  <c r="IV59" i="1"/>
  <c r="P62" i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AJ84" i="1"/>
  <c r="AJ85" i="1" s="1"/>
  <c r="AJ86" i="1" s="1"/>
  <c r="AJ87" i="1" s="1"/>
  <c r="AJ88" i="1" s="1"/>
  <c r="AJ89" i="1" s="1"/>
  <c r="AJ90" i="1" s="1"/>
  <c r="AJ91" i="1" s="1"/>
  <c r="AJ92" i="1" s="1"/>
  <c r="AJ93" i="1" s="1"/>
  <c r="AJ94" i="1" s="1"/>
  <c r="AJ95" i="1" s="1"/>
  <c r="AJ96" i="1" s="1"/>
  <c r="AJ97" i="1" s="1"/>
  <c r="AJ98" i="1" s="1"/>
  <c r="AJ99" i="1" s="1"/>
  <c r="AJ100" i="1" s="1"/>
  <c r="AJ101" i="1" s="1"/>
  <c r="AJ102" i="1" s="1"/>
  <c r="AJ103" i="1" s="1"/>
  <c r="AJ104" i="1" s="1"/>
  <c r="AJ105" i="1" s="1"/>
  <c r="AJ106" i="1" s="1"/>
  <c r="AJ107" i="1" s="1"/>
  <c r="AJ108" i="1" s="1"/>
  <c r="AJ109" i="1" s="1"/>
  <c r="AJ110" i="1" s="1"/>
  <c r="AJ111" i="1" s="1"/>
  <c r="AJ112" i="1" s="1"/>
  <c r="AJ113" i="1" s="1"/>
  <c r="AJ114" i="1" s="1"/>
  <c r="AJ115" i="1" s="1"/>
  <c r="AJ116" i="1" s="1"/>
  <c r="AJ117" i="1" s="1"/>
  <c r="AJ118" i="1" s="1"/>
  <c r="AJ119" i="1" s="1"/>
  <c r="AJ120" i="1" s="1"/>
  <c r="AJ121" i="1" s="1"/>
  <c r="AJ122" i="1" s="1"/>
  <c r="AJ123" i="1" s="1"/>
  <c r="AJ124" i="1" s="1"/>
  <c r="AJ125" i="1" s="1"/>
  <c r="AJ126" i="1" s="1"/>
  <c r="AJ127" i="1" s="1"/>
  <c r="AJ128" i="1" s="1"/>
  <c r="AJ129" i="1" s="1"/>
  <c r="AJ130" i="1" s="1"/>
  <c r="AJ131" i="1" s="1"/>
  <c r="AJ132" i="1" s="1"/>
  <c r="AJ133" i="1" s="1"/>
  <c r="AJ134" i="1" s="1"/>
  <c r="AJ135" i="1" s="1"/>
  <c r="AJ136" i="1" s="1"/>
  <c r="AJ137" i="1" s="1"/>
  <c r="AJ138" i="1" s="1"/>
  <c r="AJ139" i="1" s="1"/>
  <c r="AJ140" i="1" s="1"/>
  <c r="AJ141" i="1" s="1"/>
  <c r="AJ142" i="1" s="1"/>
  <c r="AJ143" i="1" s="1"/>
  <c r="AJ144" i="1" s="1"/>
  <c r="AJ145" i="1" s="1"/>
  <c r="AJ146" i="1" s="1"/>
  <c r="AJ147" i="1" s="1"/>
  <c r="AJ148" i="1" s="1"/>
  <c r="AJ149" i="1" s="1"/>
  <c r="AJ150" i="1" s="1"/>
  <c r="AJ151" i="1" s="1"/>
  <c r="AJ152" i="1" s="1"/>
  <c r="AJ153" i="1" s="1"/>
  <c r="AJ154" i="1" s="1"/>
  <c r="AJ155" i="1" s="1"/>
  <c r="AJ156" i="1" s="1"/>
  <c r="AJ157" i="1" s="1"/>
  <c r="AJ158" i="1" s="1"/>
  <c r="AJ159" i="1" s="1"/>
  <c r="AJ160" i="1" s="1"/>
  <c r="AJ161" i="1" s="1"/>
  <c r="AJ162" i="1" s="1"/>
  <c r="AJ163" i="1" s="1"/>
  <c r="AJ164" i="1" s="1"/>
  <c r="AJ165" i="1" s="1"/>
  <c r="AJ166" i="1" s="1"/>
  <c r="AJ167" i="1" s="1"/>
  <c r="AJ168" i="1" s="1"/>
  <c r="AJ169" i="1" s="1"/>
  <c r="AJ170" i="1" s="1"/>
  <c r="AJ171" i="1" s="1"/>
  <c r="AJ172" i="1" s="1"/>
  <c r="AJ173" i="1" s="1"/>
  <c r="AJ174" i="1" s="1"/>
  <c r="AJ175" i="1" s="1"/>
  <c r="AJ176" i="1" s="1"/>
  <c r="AJ177" i="1" s="1"/>
  <c r="AJ178" i="1" s="1"/>
  <c r="AJ179" i="1" s="1"/>
  <c r="AJ180" i="1" s="1"/>
  <c r="AJ181" i="1" s="1"/>
  <c r="AJ182" i="1" s="1"/>
  <c r="AJ183" i="1" s="1"/>
  <c r="AJ184" i="1" s="1"/>
  <c r="AJ185" i="1" s="1"/>
  <c r="AJ186" i="1" s="1"/>
  <c r="AJ187" i="1" s="1"/>
  <c r="AJ188" i="1" s="1"/>
  <c r="AJ189" i="1" s="1"/>
  <c r="AJ190" i="1" s="1"/>
  <c r="AJ191" i="1" s="1"/>
  <c r="AJ192" i="1" s="1"/>
  <c r="AJ193" i="1" s="1"/>
  <c r="AJ194" i="1" s="1"/>
  <c r="AJ195" i="1" s="1"/>
  <c r="AJ196" i="1" s="1"/>
  <c r="AJ197" i="1" s="1"/>
  <c r="AJ198" i="1" s="1"/>
  <c r="AJ199" i="1" s="1"/>
  <c r="AJ200" i="1" s="1"/>
  <c r="AJ201" i="1" s="1"/>
  <c r="AJ202" i="1" s="1"/>
  <c r="AJ203" i="1" s="1"/>
  <c r="AJ204" i="1" s="1"/>
  <c r="AJ205" i="1" s="1"/>
  <c r="AJ206" i="1" s="1"/>
  <c r="AJ207" i="1" s="1"/>
  <c r="AJ208" i="1" s="1"/>
  <c r="AJ209" i="1" s="1"/>
  <c r="AJ210" i="1" s="1"/>
  <c r="AJ211" i="1" s="1"/>
  <c r="AJ212" i="1" s="1"/>
  <c r="AJ213" i="1" s="1"/>
  <c r="AJ214" i="1" s="1"/>
  <c r="AJ215" i="1" s="1"/>
  <c r="AJ216" i="1" s="1"/>
  <c r="AJ217" i="1" s="1"/>
  <c r="AJ218" i="1" s="1"/>
  <c r="AJ219" i="1" s="1"/>
  <c r="AJ220" i="1" s="1"/>
  <c r="AJ221" i="1" s="1"/>
  <c r="AJ222" i="1" s="1"/>
  <c r="AJ223" i="1" s="1"/>
  <c r="AJ224" i="1" s="1"/>
  <c r="AJ225" i="1" s="1"/>
  <c r="AJ226" i="1" s="1"/>
  <c r="AJ227" i="1" s="1"/>
  <c r="AJ228" i="1" s="1"/>
  <c r="AJ229" i="1" s="1"/>
  <c r="AJ230" i="1" s="1"/>
  <c r="AJ231" i="1" s="1"/>
  <c r="AJ232" i="1" s="1"/>
  <c r="AJ233" i="1" s="1"/>
  <c r="AJ234" i="1" s="1"/>
  <c r="AJ235" i="1" s="1"/>
  <c r="AJ236" i="1" s="1"/>
  <c r="AJ237" i="1" s="1"/>
  <c r="AJ238" i="1" s="1"/>
  <c r="AJ239" i="1" s="1"/>
  <c r="AJ240" i="1" s="1"/>
  <c r="AJ241" i="1" s="1"/>
  <c r="AJ242" i="1" s="1"/>
  <c r="AJ243" i="1" s="1"/>
  <c r="AJ244" i="1" s="1"/>
  <c r="AJ245" i="1" s="1"/>
  <c r="AJ246" i="1" s="1"/>
  <c r="AJ247" i="1" s="1"/>
  <c r="AJ248" i="1" s="1"/>
  <c r="AJ249" i="1" s="1"/>
  <c r="AJ250" i="1" s="1"/>
  <c r="AJ251" i="1" s="1"/>
  <c r="AJ252" i="1" s="1"/>
  <c r="AJ253" i="1" s="1"/>
  <c r="AJ254" i="1" s="1"/>
  <c r="AJ255" i="1" s="1"/>
  <c r="AJ256" i="1" s="1"/>
  <c r="AJ257" i="1" s="1"/>
  <c r="AJ258" i="1" s="1"/>
  <c r="AJ259" i="1" s="1"/>
  <c r="AJ260" i="1" s="1"/>
  <c r="AJ261" i="1" s="1"/>
  <c r="AJ262" i="1" s="1"/>
  <c r="AJ263" i="1" s="1"/>
  <c r="AJ264" i="1" s="1"/>
  <c r="AJ265" i="1" s="1"/>
  <c r="AJ266" i="1" s="1"/>
  <c r="AJ267" i="1" s="1"/>
  <c r="AJ268" i="1" s="1"/>
  <c r="AJ269" i="1" s="1"/>
  <c r="AJ270" i="1" s="1"/>
  <c r="AJ271" i="1" s="1"/>
  <c r="AJ272" i="1" s="1"/>
  <c r="AJ273" i="1" s="1"/>
  <c r="AJ274" i="1" s="1"/>
  <c r="AJ275" i="1" s="1"/>
  <c r="AJ276" i="1" s="1"/>
  <c r="AJ277" i="1" s="1"/>
  <c r="AJ278" i="1" s="1"/>
  <c r="AJ279" i="1" s="1"/>
  <c r="AJ280" i="1" s="1"/>
  <c r="AJ281" i="1" s="1"/>
  <c r="AJ282" i="1" s="1"/>
  <c r="AJ283" i="1" s="1"/>
  <c r="AJ284" i="1" s="1"/>
  <c r="AJ285" i="1" s="1"/>
  <c r="AJ286" i="1" s="1"/>
  <c r="AJ287" i="1" s="1"/>
  <c r="AJ288" i="1" s="1"/>
  <c r="AJ289" i="1" s="1"/>
  <c r="AJ290" i="1" s="1"/>
  <c r="AJ291" i="1" s="1"/>
  <c r="AJ292" i="1" s="1"/>
  <c r="AJ293" i="1" s="1"/>
  <c r="AJ294" i="1" s="1"/>
  <c r="AJ295" i="1" s="1"/>
  <c r="AJ296" i="1" s="1"/>
  <c r="AJ297" i="1" s="1"/>
  <c r="AJ298" i="1" s="1"/>
  <c r="AJ299" i="1" s="1"/>
  <c r="AJ300" i="1" s="1"/>
  <c r="AJ301" i="1" s="1"/>
  <c r="AJ302" i="1" s="1"/>
  <c r="AJ303" i="1" s="1"/>
  <c r="AT59" i="1"/>
  <c r="AT60" i="1" s="1"/>
  <c r="AT61" i="1" s="1"/>
  <c r="AT62" i="1" s="1"/>
  <c r="AT63" i="1" s="1"/>
  <c r="AT64" i="1" s="1"/>
  <c r="AT65" i="1" s="1"/>
  <c r="AT66" i="1" s="1"/>
  <c r="AT67" i="1" s="1"/>
  <c r="AT68" i="1" s="1"/>
  <c r="AT69" i="1" s="1"/>
  <c r="AT70" i="1" s="1"/>
  <c r="AT71" i="1" s="1"/>
  <c r="AT72" i="1" s="1"/>
  <c r="AT73" i="1" s="1"/>
  <c r="AT74" i="1" s="1"/>
  <c r="AT75" i="1" s="1"/>
  <c r="AT76" i="1" s="1"/>
  <c r="AT77" i="1" s="1"/>
  <c r="AT78" i="1" s="1"/>
  <c r="AT79" i="1" s="1"/>
  <c r="AT80" i="1" s="1"/>
  <c r="AT81" i="1" s="1"/>
  <c r="AT82" i="1" s="1"/>
  <c r="AT83" i="1" s="1"/>
  <c r="AT84" i="1" s="1"/>
  <c r="AT85" i="1" s="1"/>
  <c r="AT86" i="1" s="1"/>
  <c r="AT87" i="1" s="1"/>
  <c r="AT88" i="1" s="1"/>
  <c r="AT89" i="1" s="1"/>
  <c r="AT90" i="1" s="1"/>
  <c r="AT91" i="1" s="1"/>
  <c r="AT92" i="1" s="1"/>
  <c r="AT93" i="1" s="1"/>
  <c r="AT94" i="1" s="1"/>
  <c r="AT95" i="1" s="1"/>
  <c r="AT96" i="1" s="1"/>
  <c r="AT97" i="1" s="1"/>
  <c r="AT98" i="1" s="1"/>
  <c r="AT99" i="1" s="1"/>
  <c r="AT100" i="1" s="1"/>
  <c r="AT101" i="1" s="1"/>
  <c r="AT102" i="1" s="1"/>
  <c r="AT103" i="1" s="1"/>
  <c r="AT104" i="1" s="1"/>
  <c r="AT105" i="1" s="1"/>
  <c r="AT106" i="1" s="1"/>
  <c r="AT107" i="1" s="1"/>
  <c r="AT108" i="1" s="1"/>
  <c r="AT109" i="1" s="1"/>
  <c r="AT110" i="1" s="1"/>
  <c r="AT111" i="1" s="1"/>
  <c r="AT112" i="1" s="1"/>
  <c r="AT113" i="1" s="1"/>
  <c r="AT114" i="1" s="1"/>
  <c r="AT115" i="1" s="1"/>
  <c r="AT116" i="1" s="1"/>
  <c r="AT117" i="1" s="1"/>
  <c r="AT118" i="1" s="1"/>
  <c r="AT119" i="1" s="1"/>
  <c r="AT120" i="1" s="1"/>
  <c r="AT121" i="1" s="1"/>
  <c r="AT122" i="1" s="1"/>
  <c r="AT123" i="1" s="1"/>
  <c r="AT124" i="1" s="1"/>
  <c r="AT125" i="1" s="1"/>
  <c r="AT126" i="1" s="1"/>
  <c r="AT127" i="1" s="1"/>
  <c r="AT128" i="1" s="1"/>
  <c r="AT129" i="1" s="1"/>
  <c r="AT130" i="1" s="1"/>
  <c r="AT131" i="1" s="1"/>
  <c r="AT132" i="1" s="1"/>
  <c r="AT133" i="1" s="1"/>
  <c r="AT134" i="1" s="1"/>
  <c r="AT135" i="1" s="1"/>
  <c r="AT136" i="1" s="1"/>
  <c r="AT137" i="1" s="1"/>
  <c r="AT138" i="1" s="1"/>
  <c r="AT139" i="1" s="1"/>
  <c r="AT140" i="1" s="1"/>
  <c r="AT141" i="1" s="1"/>
  <c r="AT142" i="1" s="1"/>
  <c r="AT143" i="1" s="1"/>
  <c r="AT144" i="1" s="1"/>
  <c r="AT145" i="1" s="1"/>
  <c r="AT146" i="1" s="1"/>
  <c r="AT147" i="1" s="1"/>
  <c r="AT148" i="1" s="1"/>
  <c r="AT149" i="1" s="1"/>
  <c r="AT150" i="1" s="1"/>
  <c r="AT151" i="1" s="1"/>
  <c r="AT152" i="1" s="1"/>
  <c r="AT153" i="1" s="1"/>
  <c r="AT154" i="1" s="1"/>
  <c r="AT155" i="1" s="1"/>
  <c r="AT156" i="1" s="1"/>
  <c r="AT157" i="1" s="1"/>
  <c r="AT158" i="1" s="1"/>
  <c r="AT159" i="1" s="1"/>
  <c r="AT160" i="1" s="1"/>
  <c r="AT161" i="1" s="1"/>
  <c r="AT162" i="1" s="1"/>
  <c r="AT163" i="1" s="1"/>
  <c r="AT164" i="1" s="1"/>
  <c r="AT165" i="1" s="1"/>
  <c r="AT166" i="1" s="1"/>
  <c r="AT167" i="1" s="1"/>
  <c r="AT168" i="1" s="1"/>
  <c r="AT169" i="1" s="1"/>
  <c r="AT170" i="1" s="1"/>
  <c r="AT171" i="1" s="1"/>
  <c r="AT172" i="1" s="1"/>
  <c r="AT173" i="1" s="1"/>
  <c r="AT174" i="1" s="1"/>
  <c r="AT175" i="1" s="1"/>
  <c r="AT176" i="1" s="1"/>
  <c r="AT177" i="1" s="1"/>
  <c r="AT178" i="1" s="1"/>
  <c r="AT179" i="1" s="1"/>
  <c r="AT180" i="1" s="1"/>
  <c r="AT181" i="1" s="1"/>
  <c r="AT182" i="1" s="1"/>
  <c r="AT183" i="1" s="1"/>
  <c r="AT184" i="1" s="1"/>
  <c r="AT185" i="1" s="1"/>
  <c r="AT186" i="1" s="1"/>
  <c r="AT187" i="1" s="1"/>
  <c r="AT188" i="1" s="1"/>
  <c r="AT189" i="1" s="1"/>
  <c r="AT190" i="1" s="1"/>
  <c r="AT191" i="1" s="1"/>
  <c r="AT192" i="1" s="1"/>
  <c r="AT193" i="1" s="1"/>
  <c r="AT194" i="1" s="1"/>
  <c r="AT195" i="1" s="1"/>
  <c r="AT196" i="1" s="1"/>
  <c r="AT197" i="1" s="1"/>
  <c r="AT198" i="1" s="1"/>
  <c r="AT199" i="1" s="1"/>
  <c r="AT200" i="1" s="1"/>
  <c r="AT201" i="1" s="1"/>
  <c r="AT202" i="1" s="1"/>
  <c r="AT203" i="1" s="1"/>
  <c r="AT204" i="1" s="1"/>
  <c r="AT205" i="1" s="1"/>
  <c r="AT206" i="1" s="1"/>
  <c r="AT207" i="1" s="1"/>
  <c r="AT208" i="1" s="1"/>
  <c r="AT209" i="1" s="1"/>
  <c r="AT210" i="1" s="1"/>
  <c r="AT211" i="1" s="1"/>
  <c r="AT212" i="1" s="1"/>
  <c r="AT213" i="1" s="1"/>
  <c r="AT214" i="1" s="1"/>
  <c r="AT215" i="1" s="1"/>
  <c r="AT216" i="1" s="1"/>
  <c r="AT217" i="1" s="1"/>
  <c r="AT218" i="1" s="1"/>
  <c r="AT219" i="1" s="1"/>
  <c r="AT220" i="1" s="1"/>
  <c r="AT221" i="1" s="1"/>
  <c r="AT222" i="1" s="1"/>
  <c r="AT223" i="1" s="1"/>
  <c r="AT224" i="1" s="1"/>
  <c r="AT225" i="1" s="1"/>
  <c r="AT226" i="1" s="1"/>
  <c r="AT227" i="1" s="1"/>
  <c r="AT228" i="1" s="1"/>
  <c r="AT229" i="1" s="1"/>
  <c r="AT230" i="1" s="1"/>
  <c r="AT231" i="1" s="1"/>
  <c r="AT232" i="1" s="1"/>
  <c r="AT233" i="1" s="1"/>
  <c r="AT234" i="1" s="1"/>
  <c r="AT235" i="1" s="1"/>
  <c r="AT236" i="1" s="1"/>
  <c r="AT237" i="1" s="1"/>
  <c r="AT238" i="1" s="1"/>
  <c r="AT239" i="1" s="1"/>
  <c r="AT240" i="1" s="1"/>
  <c r="AT241" i="1" s="1"/>
  <c r="AT242" i="1" s="1"/>
  <c r="AT243" i="1" s="1"/>
  <c r="AT244" i="1" s="1"/>
  <c r="AT245" i="1" s="1"/>
  <c r="AT246" i="1" s="1"/>
  <c r="AT247" i="1" s="1"/>
  <c r="AT248" i="1" s="1"/>
  <c r="AT249" i="1" s="1"/>
  <c r="AT250" i="1" s="1"/>
  <c r="AT251" i="1" s="1"/>
  <c r="AT252" i="1" s="1"/>
  <c r="AT253" i="1" s="1"/>
  <c r="AT254" i="1" s="1"/>
  <c r="AT255" i="1" s="1"/>
  <c r="AT256" i="1" s="1"/>
  <c r="AT257" i="1" s="1"/>
  <c r="AT258" i="1" s="1"/>
  <c r="AT259" i="1" s="1"/>
  <c r="AT260" i="1" s="1"/>
  <c r="AT261" i="1" s="1"/>
  <c r="AT262" i="1" s="1"/>
  <c r="AT263" i="1" s="1"/>
  <c r="AT264" i="1" s="1"/>
  <c r="AT265" i="1" s="1"/>
  <c r="AT266" i="1" s="1"/>
  <c r="AT267" i="1" s="1"/>
  <c r="AT268" i="1" s="1"/>
  <c r="AT269" i="1" s="1"/>
  <c r="AT270" i="1" s="1"/>
  <c r="AT271" i="1" s="1"/>
  <c r="AT272" i="1" s="1"/>
  <c r="AT273" i="1" s="1"/>
  <c r="AT274" i="1" s="1"/>
  <c r="AT275" i="1" s="1"/>
  <c r="AT276" i="1" s="1"/>
  <c r="AT277" i="1" s="1"/>
  <c r="AT278" i="1" s="1"/>
  <c r="AT279" i="1" s="1"/>
  <c r="AT280" i="1" s="1"/>
  <c r="AT281" i="1" s="1"/>
  <c r="AT282" i="1" s="1"/>
  <c r="AT283" i="1" s="1"/>
  <c r="AT284" i="1" s="1"/>
  <c r="AT285" i="1" s="1"/>
  <c r="AT286" i="1" s="1"/>
  <c r="AT287" i="1" s="1"/>
  <c r="AT288" i="1" s="1"/>
  <c r="AT289" i="1" s="1"/>
  <c r="AT290" i="1" s="1"/>
  <c r="AT291" i="1" s="1"/>
  <c r="AT292" i="1" s="1"/>
  <c r="AT293" i="1" s="1"/>
  <c r="AT294" i="1" s="1"/>
  <c r="AT295" i="1" s="1"/>
  <c r="AT296" i="1" s="1"/>
  <c r="AT297" i="1" s="1"/>
  <c r="AT298" i="1" s="1"/>
  <c r="AT299" i="1" s="1"/>
  <c r="AT300" i="1" s="1"/>
  <c r="AT301" i="1" s="1"/>
  <c r="AT302" i="1" s="1"/>
  <c r="AT303" i="1" s="1"/>
  <c r="BD62" i="1"/>
  <c r="BD63" i="1" s="1"/>
  <c r="BD64" i="1" s="1"/>
  <c r="BD65" i="1" s="1"/>
  <c r="BD66" i="1" s="1"/>
  <c r="BD67" i="1" s="1"/>
  <c r="BD68" i="1" s="1"/>
  <c r="BD69" i="1" s="1"/>
  <c r="BD70" i="1" s="1"/>
  <c r="BD71" i="1" s="1"/>
  <c r="BD72" i="1" s="1"/>
  <c r="BD73" i="1" s="1"/>
  <c r="BD74" i="1" s="1"/>
  <c r="BD75" i="1" s="1"/>
  <c r="BD76" i="1" s="1"/>
  <c r="BD77" i="1" s="1"/>
  <c r="BD78" i="1" s="1"/>
  <c r="BD79" i="1" s="1"/>
  <c r="BD80" i="1" s="1"/>
  <c r="BD81" i="1" s="1"/>
  <c r="BD82" i="1" s="1"/>
  <c r="BD83" i="1" s="1"/>
  <c r="BD84" i="1" s="1"/>
  <c r="BD85" i="1" s="1"/>
  <c r="BD86" i="1" s="1"/>
  <c r="BD87" i="1" s="1"/>
  <c r="BD88" i="1" s="1"/>
  <c r="BD89" i="1" s="1"/>
  <c r="BD90" i="1" s="1"/>
  <c r="BD91" i="1" s="1"/>
  <c r="BD92" i="1" s="1"/>
  <c r="BD93" i="1" s="1"/>
  <c r="BD94" i="1" s="1"/>
  <c r="BD95" i="1" s="1"/>
  <c r="BD96" i="1" s="1"/>
  <c r="BD97" i="1" s="1"/>
  <c r="BD98" i="1" s="1"/>
  <c r="BD99" i="1" s="1"/>
  <c r="BD100" i="1" s="1"/>
  <c r="BD101" i="1" s="1"/>
  <c r="BD102" i="1" s="1"/>
  <c r="BD103" i="1" s="1"/>
  <c r="BD104" i="1" s="1"/>
  <c r="BD105" i="1" s="1"/>
  <c r="BD106" i="1" s="1"/>
  <c r="BD107" i="1" s="1"/>
  <c r="BD108" i="1" s="1"/>
  <c r="BD109" i="1" s="1"/>
  <c r="BD110" i="1" s="1"/>
  <c r="BD111" i="1" s="1"/>
  <c r="BD112" i="1" s="1"/>
  <c r="BD113" i="1" s="1"/>
  <c r="BD114" i="1" s="1"/>
  <c r="BD115" i="1" s="1"/>
  <c r="BD116" i="1" s="1"/>
  <c r="BD117" i="1" s="1"/>
  <c r="BD118" i="1" s="1"/>
  <c r="BD119" i="1" s="1"/>
  <c r="BD120" i="1" s="1"/>
  <c r="BD121" i="1" s="1"/>
  <c r="BD122" i="1" s="1"/>
  <c r="BD123" i="1" s="1"/>
  <c r="BD124" i="1" s="1"/>
  <c r="BD125" i="1" s="1"/>
  <c r="BD126" i="1" s="1"/>
  <c r="BD127" i="1" s="1"/>
  <c r="BD128" i="1" s="1"/>
  <c r="BD129" i="1" s="1"/>
  <c r="BD130" i="1" s="1"/>
  <c r="BD131" i="1" s="1"/>
  <c r="BD132" i="1" s="1"/>
  <c r="BD133" i="1" s="1"/>
  <c r="BD134" i="1" s="1"/>
  <c r="BD135" i="1" s="1"/>
  <c r="BD136" i="1" s="1"/>
  <c r="BD137" i="1" s="1"/>
  <c r="BD138" i="1" s="1"/>
  <c r="BD139" i="1" s="1"/>
  <c r="BD140" i="1" s="1"/>
  <c r="BD141" i="1" s="1"/>
  <c r="BD142" i="1" s="1"/>
  <c r="BD143" i="1" s="1"/>
  <c r="BD144" i="1" s="1"/>
  <c r="BD145" i="1" s="1"/>
  <c r="BD146" i="1" s="1"/>
  <c r="BD147" i="1" s="1"/>
  <c r="BD148" i="1" s="1"/>
  <c r="BD149" i="1" s="1"/>
  <c r="BD150" i="1" s="1"/>
  <c r="BD151" i="1" s="1"/>
  <c r="BD152" i="1" s="1"/>
  <c r="BD153" i="1" s="1"/>
  <c r="BD154" i="1" s="1"/>
  <c r="BD155" i="1" s="1"/>
  <c r="BD156" i="1" s="1"/>
  <c r="BD157" i="1" s="1"/>
  <c r="BD158" i="1" s="1"/>
  <c r="BD159" i="1" s="1"/>
  <c r="BD160" i="1" s="1"/>
  <c r="BD161" i="1" s="1"/>
  <c r="BD162" i="1" s="1"/>
  <c r="BD163" i="1" s="1"/>
  <c r="BD164" i="1" s="1"/>
  <c r="BD165" i="1" s="1"/>
  <c r="BD166" i="1" s="1"/>
  <c r="BD167" i="1" s="1"/>
  <c r="BD168" i="1" s="1"/>
  <c r="BD169" i="1" s="1"/>
  <c r="BD170" i="1" s="1"/>
  <c r="BD171" i="1" s="1"/>
  <c r="BD172" i="1" s="1"/>
  <c r="BD173" i="1" s="1"/>
  <c r="BD174" i="1" s="1"/>
  <c r="BD175" i="1" s="1"/>
  <c r="BD176" i="1" s="1"/>
  <c r="BD177" i="1" s="1"/>
  <c r="BD178" i="1" s="1"/>
  <c r="BD179" i="1" s="1"/>
  <c r="BD180" i="1" s="1"/>
  <c r="BD181" i="1" s="1"/>
  <c r="BD182" i="1" s="1"/>
  <c r="BD183" i="1" s="1"/>
  <c r="BD184" i="1" s="1"/>
  <c r="BD185" i="1" s="1"/>
  <c r="BD186" i="1" s="1"/>
  <c r="BD187" i="1" s="1"/>
  <c r="BD188" i="1" s="1"/>
  <c r="BD189" i="1" s="1"/>
  <c r="BD190" i="1" s="1"/>
  <c r="BD191" i="1" s="1"/>
  <c r="BD192" i="1" s="1"/>
  <c r="BD193" i="1" s="1"/>
  <c r="BD194" i="1" s="1"/>
  <c r="BD195" i="1" s="1"/>
  <c r="BD196" i="1" s="1"/>
  <c r="BD197" i="1" s="1"/>
  <c r="BD198" i="1" s="1"/>
  <c r="BD199" i="1" s="1"/>
  <c r="BD200" i="1" s="1"/>
  <c r="BD201" i="1" s="1"/>
  <c r="BD202" i="1" s="1"/>
  <c r="BD203" i="1" s="1"/>
  <c r="BD204" i="1" s="1"/>
  <c r="BD205" i="1" s="1"/>
  <c r="BD206" i="1" s="1"/>
  <c r="BD207" i="1" s="1"/>
  <c r="BD208" i="1" s="1"/>
  <c r="BD209" i="1" s="1"/>
  <c r="BD210" i="1" s="1"/>
  <c r="BD211" i="1" s="1"/>
  <c r="BD212" i="1" s="1"/>
  <c r="BD213" i="1" s="1"/>
  <c r="BD214" i="1" s="1"/>
  <c r="BD215" i="1" s="1"/>
  <c r="BD216" i="1" s="1"/>
  <c r="BD217" i="1" s="1"/>
  <c r="BD218" i="1" s="1"/>
  <c r="BD219" i="1" s="1"/>
  <c r="BD220" i="1" s="1"/>
  <c r="BD221" i="1" s="1"/>
  <c r="BD222" i="1" s="1"/>
  <c r="BD223" i="1" s="1"/>
  <c r="BD224" i="1" s="1"/>
  <c r="BD225" i="1" s="1"/>
  <c r="BD226" i="1" s="1"/>
  <c r="BD227" i="1" s="1"/>
  <c r="BD228" i="1" s="1"/>
  <c r="BD229" i="1" s="1"/>
  <c r="BD230" i="1" s="1"/>
  <c r="BD231" i="1" s="1"/>
  <c r="BD232" i="1" s="1"/>
  <c r="BD233" i="1" s="1"/>
  <c r="BD234" i="1" s="1"/>
  <c r="BD235" i="1" s="1"/>
  <c r="BD236" i="1" s="1"/>
  <c r="BD237" i="1" s="1"/>
  <c r="BD238" i="1" s="1"/>
  <c r="BD239" i="1" s="1"/>
  <c r="BD240" i="1" s="1"/>
  <c r="BD241" i="1" s="1"/>
  <c r="BD242" i="1" s="1"/>
  <c r="BD243" i="1" s="1"/>
  <c r="BD244" i="1" s="1"/>
  <c r="BD245" i="1" s="1"/>
  <c r="BD246" i="1" s="1"/>
  <c r="BD247" i="1" s="1"/>
  <c r="BD248" i="1" s="1"/>
  <c r="BD249" i="1" s="1"/>
  <c r="BD250" i="1" s="1"/>
  <c r="BD251" i="1" s="1"/>
  <c r="BD252" i="1" s="1"/>
  <c r="BD253" i="1" s="1"/>
  <c r="BD254" i="1" s="1"/>
  <c r="BD255" i="1" s="1"/>
  <c r="BD256" i="1" s="1"/>
  <c r="BD257" i="1" s="1"/>
  <c r="BD258" i="1" s="1"/>
  <c r="BD259" i="1" s="1"/>
  <c r="BD260" i="1" s="1"/>
  <c r="BD261" i="1" s="1"/>
  <c r="BD262" i="1" s="1"/>
  <c r="BD263" i="1" s="1"/>
  <c r="BD264" i="1" s="1"/>
  <c r="BD265" i="1" s="1"/>
  <c r="BD266" i="1" s="1"/>
  <c r="BD267" i="1" s="1"/>
  <c r="BD268" i="1" s="1"/>
  <c r="BD269" i="1" s="1"/>
  <c r="BD270" i="1" s="1"/>
  <c r="BD271" i="1" s="1"/>
  <c r="BD272" i="1" s="1"/>
  <c r="BD273" i="1" s="1"/>
  <c r="BD274" i="1" s="1"/>
  <c r="BD275" i="1" s="1"/>
  <c r="BD276" i="1" s="1"/>
  <c r="BD277" i="1" s="1"/>
  <c r="BD278" i="1" s="1"/>
  <c r="BD279" i="1" s="1"/>
  <c r="BD280" i="1" s="1"/>
  <c r="BD281" i="1" s="1"/>
  <c r="BD282" i="1" s="1"/>
  <c r="BD283" i="1" s="1"/>
  <c r="BD284" i="1" s="1"/>
  <c r="BD285" i="1" s="1"/>
  <c r="BD286" i="1" s="1"/>
  <c r="BD287" i="1" s="1"/>
  <c r="BD288" i="1" s="1"/>
  <c r="BD289" i="1" s="1"/>
  <c r="BD290" i="1" s="1"/>
  <c r="BD291" i="1" s="1"/>
  <c r="BD292" i="1" s="1"/>
  <c r="BD293" i="1" s="1"/>
  <c r="BD294" i="1" s="1"/>
  <c r="BD295" i="1" s="1"/>
  <c r="BD296" i="1" s="1"/>
  <c r="BD297" i="1" s="1"/>
  <c r="BD298" i="1" s="1"/>
  <c r="BD299" i="1" s="1"/>
  <c r="BD300" i="1" s="1"/>
  <c r="BD301" i="1" s="1"/>
  <c r="BD302" i="1" s="1"/>
  <c r="BD303" i="1" s="1"/>
  <c r="BN59" i="1"/>
  <c r="BN60" i="1" s="1"/>
  <c r="BN61" i="1" s="1"/>
  <c r="BN62" i="1" s="1"/>
  <c r="BN63" i="1" s="1"/>
  <c r="BN64" i="1" s="1"/>
  <c r="BN65" i="1" s="1"/>
  <c r="BN66" i="1" s="1"/>
  <c r="BN67" i="1" s="1"/>
  <c r="BN68" i="1" s="1"/>
  <c r="BN69" i="1" s="1"/>
  <c r="BN70" i="1" s="1"/>
  <c r="BN71" i="1" s="1"/>
  <c r="BN72" i="1" s="1"/>
  <c r="BN73" i="1" s="1"/>
  <c r="BN74" i="1" s="1"/>
  <c r="BN75" i="1" s="1"/>
  <c r="BN76" i="1" s="1"/>
  <c r="BN77" i="1" s="1"/>
  <c r="BN78" i="1" s="1"/>
  <c r="BN79" i="1" s="1"/>
  <c r="BN80" i="1" s="1"/>
  <c r="BN81" i="1" s="1"/>
  <c r="BN82" i="1" s="1"/>
  <c r="BN83" i="1" s="1"/>
  <c r="BN84" i="1" s="1"/>
  <c r="BN85" i="1" s="1"/>
  <c r="BN86" i="1" s="1"/>
  <c r="BN87" i="1" s="1"/>
  <c r="BN88" i="1" s="1"/>
  <c r="BN89" i="1" s="1"/>
  <c r="BN90" i="1" s="1"/>
  <c r="BN91" i="1" s="1"/>
  <c r="BN92" i="1" s="1"/>
  <c r="BN93" i="1" s="1"/>
  <c r="BN94" i="1" s="1"/>
  <c r="BN95" i="1" s="1"/>
  <c r="BN96" i="1" s="1"/>
  <c r="BN97" i="1" s="1"/>
  <c r="BN98" i="1" s="1"/>
  <c r="BN99" i="1" s="1"/>
  <c r="BN100" i="1" s="1"/>
  <c r="BN101" i="1" s="1"/>
  <c r="BN102" i="1" s="1"/>
  <c r="BN103" i="1" s="1"/>
  <c r="BN104" i="1" s="1"/>
  <c r="BN105" i="1" s="1"/>
  <c r="BN106" i="1" s="1"/>
  <c r="BN107" i="1" s="1"/>
  <c r="BN108" i="1" s="1"/>
  <c r="BN109" i="1" s="1"/>
  <c r="BN110" i="1" s="1"/>
  <c r="BN111" i="1" s="1"/>
  <c r="BN112" i="1" s="1"/>
  <c r="BN113" i="1" s="1"/>
  <c r="BN114" i="1" s="1"/>
  <c r="BN115" i="1" s="1"/>
  <c r="BN116" i="1" s="1"/>
  <c r="BN117" i="1" s="1"/>
  <c r="BN118" i="1" s="1"/>
  <c r="BN119" i="1" s="1"/>
  <c r="BN120" i="1" s="1"/>
  <c r="BN121" i="1" s="1"/>
  <c r="BN122" i="1" s="1"/>
  <c r="BN123" i="1" s="1"/>
  <c r="BN124" i="1" s="1"/>
  <c r="BN125" i="1" s="1"/>
  <c r="BN126" i="1" s="1"/>
  <c r="BN127" i="1" s="1"/>
  <c r="BN128" i="1" s="1"/>
  <c r="BN129" i="1" s="1"/>
  <c r="BN130" i="1" s="1"/>
  <c r="BN131" i="1" s="1"/>
  <c r="BN132" i="1" s="1"/>
  <c r="BN133" i="1" s="1"/>
  <c r="BN134" i="1" s="1"/>
  <c r="BN135" i="1" s="1"/>
  <c r="BN136" i="1" s="1"/>
  <c r="BN137" i="1" s="1"/>
  <c r="BN138" i="1" s="1"/>
  <c r="BN139" i="1" s="1"/>
  <c r="BN140" i="1" s="1"/>
  <c r="BN141" i="1" s="1"/>
  <c r="BN142" i="1" s="1"/>
  <c r="BN143" i="1" s="1"/>
  <c r="BN144" i="1" s="1"/>
  <c r="BN145" i="1" s="1"/>
  <c r="BN146" i="1" s="1"/>
  <c r="BN147" i="1" s="1"/>
  <c r="BN148" i="1" s="1"/>
  <c r="BN149" i="1" s="1"/>
  <c r="BN150" i="1" s="1"/>
  <c r="BN151" i="1" s="1"/>
  <c r="BN152" i="1" s="1"/>
  <c r="BN153" i="1" s="1"/>
  <c r="BN154" i="1" s="1"/>
  <c r="BN155" i="1" s="1"/>
  <c r="BN156" i="1" s="1"/>
  <c r="BN157" i="1" s="1"/>
  <c r="BN158" i="1" s="1"/>
  <c r="BN159" i="1" s="1"/>
  <c r="BN160" i="1" s="1"/>
  <c r="BN161" i="1" s="1"/>
  <c r="BN162" i="1" s="1"/>
  <c r="BN163" i="1" s="1"/>
  <c r="BN164" i="1" s="1"/>
  <c r="BN165" i="1" s="1"/>
  <c r="BN166" i="1" s="1"/>
  <c r="BN167" i="1" s="1"/>
  <c r="BN168" i="1" s="1"/>
  <c r="BN169" i="1" s="1"/>
  <c r="BN170" i="1" s="1"/>
  <c r="BN171" i="1" s="1"/>
  <c r="BN172" i="1" s="1"/>
  <c r="BN173" i="1" s="1"/>
  <c r="BN174" i="1" s="1"/>
  <c r="BN175" i="1" s="1"/>
  <c r="BN176" i="1" s="1"/>
  <c r="BN177" i="1" s="1"/>
  <c r="BN178" i="1" s="1"/>
  <c r="BN179" i="1" s="1"/>
  <c r="BN180" i="1" s="1"/>
  <c r="BN181" i="1" s="1"/>
  <c r="BN182" i="1" s="1"/>
  <c r="BN183" i="1" s="1"/>
  <c r="BN184" i="1" s="1"/>
  <c r="BN185" i="1" s="1"/>
  <c r="BN186" i="1" s="1"/>
  <c r="BN187" i="1" s="1"/>
  <c r="BN188" i="1" s="1"/>
  <c r="BN189" i="1" s="1"/>
  <c r="BN190" i="1" s="1"/>
  <c r="BN191" i="1" s="1"/>
  <c r="BN192" i="1" s="1"/>
  <c r="BN193" i="1" s="1"/>
  <c r="BN194" i="1" s="1"/>
  <c r="BN195" i="1" s="1"/>
  <c r="BN196" i="1" s="1"/>
  <c r="BN197" i="1" s="1"/>
  <c r="BN198" i="1" s="1"/>
  <c r="BN199" i="1" s="1"/>
  <c r="BN200" i="1" s="1"/>
  <c r="BN201" i="1" s="1"/>
  <c r="BN202" i="1" s="1"/>
  <c r="BN203" i="1" s="1"/>
  <c r="BN204" i="1" s="1"/>
  <c r="BN205" i="1" s="1"/>
  <c r="BN206" i="1" s="1"/>
  <c r="BN207" i="1" s="1"/>
  <c r="BN208" i="1" s="1"/>
  <c r="BN209" i="1" s="1"/>
  <c r="BN210" i="1" s="1"/>
  <c r="BN211" i="1" s="1"/>
  <c r="BN212" i="1" s="1"/>
  <c r="BN213" i="1" s="1"/>
  <c r="BN214" i="1" s="1"/>
  <c r="BN215" i="1" s="1"/>
  <c r="BN216" i="1" s="1"/>
  <c r="BN217" i="1" s="1"/>
  <c r="BN218" i="1" s="1"/>
  <c r="BN219" i="1" s="1"/>
  <c r="BN220" i="1" s="1"/>
  <c r="BN221" i="1" s="1"/>
  <c r="BN222" i="1" s="1"/>
  <c r="BN223" i="1" s="1"/>
  <c r="BN224" i="1" s="1"/>
  <c r="BN225" i="1" s="1"/>
  <c r="BN226" i="1" s="1"/>
  <c r="BN227" i="1" s="1"/>
  <c r="BN228" i="1" s="1"/>
  <c r="BN229" i="1" s="1"/>
  <c r="BN230" i="1" s="1"/>
  <c r="BN231" i="1" s="1"/>
  <c r="BN232" i="1" s="1"/>
  <c r="BN233" i="1" s="1"/>
  <c r="BN234" i="1" s="1"/>
  <c r="BN235" i="1" s="1"/>
  <c r="BN236" i="1" s="1"/>
  <c r="BN237" i="1" s="1"/>
  <c r="BN238" i="1" s="1"/>
  <c r="BN239" i="1" s="1"/>
  <c r="BN240" i="1" s="1"/>
  <c r="BN241" i="1" s="1"/>
  <c r="BN242" i="1" s="1"/>
  <c r="BN243" i="1" s="1"/>
  <c r="BN244" i="1" s="1"/>
  <c r="BN245" i="1" s="1"/>
  <c r="BN246" i="1" s="1"/>
  <c r="BN247" i="1" s="1"/>
  <c r="BN248" i="1" s="1"/>
  <c r="BN249" i="1" s="1"/>
  <c r="BN250" i="1" s="1"/>
  <c r="BN251" i="1" s="1"/>
  <c r="BN252" i="1" s="1"/>
  <c r="BN253" i="1" s="1"/>
  <c r="BN254" i="1" s="1"/>
  <c r="BN255" i="1" s="1"/>
  <c r="BN256" i="1" s="1"/>
  <c r="BN257" i="1" s="1"/>
  <c r="BN258" i="1" s="1"/>
  <c r="BN259" i="1" s="1"/>
  <c r="BN260" i="1" s="1"/>
  <c r="BN261" i="1" s="1"/>
  <c r="BN262" i="1" s="1"/>
  <c r="BN263" i="1" s="1"/>
  <c r="BN264" i="1" s="1"/>
  <c r="BN265" i="1" s="1"/>
  <c r="BN266" i="1" s="1"/>
  <c r="BN267" i="1" s="1"/>
  <c r="BN268" i="1" s="1"/>
  <c r="BN269" i="1" s="1"/>
  <c r="BN270" i="1" s="1"/>
  <c r="BN271" i="1" s="1"/>
  <c r="BN272" i="1" s="1"/>
  <c r="BN273" i="1" s="1"/>
  <c r="BN274" i="1" s="1"/>
  <c r="BN275" i="1" s="1"/>
  <c r="BN276" i="1" s="1"/>
  <c r="BN277" i="1" s="1"/>
  <c r="BN278" i="1" s="1"/>
  <c r="BN279" i="1" s="1"/>
  <c r="BN280" i="1" s="1"/>
  <c r="BN281" i="1" s="1"/>
  <c r="BN282" i="1" s="1"/>
  <c r="BN283" i="1" s="1"/>
  <c r="BN284" i="1" s="1"/>
  <c r="BN285" i="1" s="1"/>
  <c r="BN286" i="1" s="1"/>
  <c r="BN287" i="1" s="1"/>
  <c r="BN288" i="1" s="1"/>
  <c r="BN289" i="1" s="1"/>
  <c r="BN290" i="1" s="1"/>
  <c r="BN291" i="1" s="1"/>
  <c r="BN292" i="1" s="1"/>
  <c r="BN293" i="1" s="1"/>
  <c r="BN294" i="1" s="1"/>
  <c r="BN295" i="1" s="1"/>
  <c r="BN296" i="1" s="1"/>
  <c r="BN297" i="1" s="1"/>
  <c r="BN298" i="1" s="1"/>
  <c r="BN299" i="1" s="1"/>
  <c r="BN300" i="1" s="1"/>
  <c r="BN301" i="1" s="1"/>
  <c r="BN302" i="1" s="1"/>
  <c r="BN303" i="1" s="1"/>
  <c r="BX84" i="1"/>
  <c r="BX85" i="1" s="1"/>
  <c r="BX86" i="1" s="1"/>
  <c r="BX87" i="1" s="1"/>
  <c r="BX88" i="1" s="1"/>
  <c r="BX89" i="1" s="1"/>
  <c r="BX90" i="1" s="1"/>
  <c r="BX91" i="1" s="1"/>
  <c r="BX92" i="1" s="1"/>
  <c r="BX93" i="1" s="1"/>
  <c r="BX94" i="1" s="1"/>
  <c r="BX95" i="1" s="1"/>
  <c r="BX96" i="1" s="1"/>
  <c r="BX97" i="1" s="1"/>
  <c r="BX98" i="1" s="1"/>
  <c r="BX99" i="1" s="1"/>
  <c r="BX100" i="1" s="1"/>
  <c r="BX101" i="1" s="1"/>
  <c r="BX102" i="1" s="1"/>
  <c r="BX103" i="1" s="1"/>
  <c r="BX104" i="1" s="1"/>
  <c r="BX105" i="1" s="1"/>
  <c r="BX106" i="1" s="1"/>
  <c r="BX107" i="1" s="1"/>
  <c r="BX108" i="1" s="1"/>
  <c r="BX109" i="1" s="1"/>
  <c r="BX110" i="1" s="1"/>
  <c r="BX111" i="1" s="1"/>
  <c r="BX112" i="1" s="1"/>
  <c r="BX113" i="1" s="1"/>
  <c r="BX114" i="1" s="1"/>
  <c r="BX115" i="1" s="1"/>
  <c r="BX116" i="1" s="1"/>
  <c r="BX117" i="1" s="1"/>
  <c r="BX118" i="1" s="1"/>
  <c r="BX119" i="1" s="1"/>
  <c r="BX120" i="1" s="1"/>
  <c r="BX121" i="1" s="1"/>
  <c r="BX122" i="1" s="1"/>
  <c r="BX123" i="1" s="1"/>
  <c r="BX124" i="1" s="1"/>
  <c r="BX125" i="1" s="1"/>
  <c r="BX126" i="1" s="1"/>
  <c r="BX127" i="1" s="1"/>
  <c r="BX128" i="1" s="1"/>
  <c r="BX129" i="1" s="1"/>
  <c r="BX130" i="1" s="1"/>
  <c r="BX131" i="1" s="1"/>
  <c r="BX132" i="1" s="1"/>
  <c r="BX133" i="1" s="1"/>
  <c r="BX134" i="1" s="1"/>
  <c r="BX135" i="1" s="1"/>
  <c r="BX136" i="1" s="1"/>
  <c r="BX137" i="1" s="1"/>
  <c r="BX138" i="1" s="1"/>
  <c r="BX139" i="1" s="1"/>
  <c r="BX140" i="1" s="1"/>
  <c r="BX141" i="1" s="1"/>
  <c r="BX142" i="1" s="1"/>
  <c r="BX143" i="1" s="1"/>
  <c r="BX144" i="1" s="1"/>
  <c r="BX145" i="1" s="1"/>
  <c r="BX146" i="1" s="1"/>
  <c r="BX147" i="1" s="1"/>
  <c r="BX148" i="1" s="1"/>
  <c r="BX149" i="1" s="1"/>
  <c r="BX150" i="1" s="1"/>
  <c r="BX151" i="1" s="1"/>
  <c r="BX152" i="1" s="1"/>
  <c r="BX153" i="1" s="1"/>
  <c r="BX154" i="1" s="1"/>
  <c r="BX155" i="1" s="1"/>
  <c r="BX156" i="1" s="1"/>
  <c r="BX157" i="1" s="1"/>
  <c r="BX158" i="1" s="1"/>
  <c r="BX159" i="1" s="1"/>
  <c r="BX160" i="1" s="1"/>
  <c r="BX161" i="1" s="1"/>
  <c r="BX162" i="1" s="1"/>
  <c r="BX163" i="1" s="1"/>
  <c r="BX164" i="1" s="1"/>
  <c r="BX165" i="1" s="1"/>
  <c r="BX166" i="1" s="1"/>
  <c r="BX167" i="1" s="1"/>
  <c r="BX168" i="1" s="1"/>
  <c r="BX169" i="1" s="1"/>
  <c r="BX170" i="1" s="1"/>
  <c r="BX171" i="1" s="1"/>
  <c r="BX172" i="1" s="1"/>
  <c r="BX173" i="1" s="1"/>
  <c r="BX174" i="1" s="1"/>
  <c r="BX175" i="1" s="1"/>
  <c r="BX176" i="1" s="1"/>
  <c r="BX177" i="1" s="1"/>
  <c r="BX178" i="1" s="1"/>
  <c r="BX179" i="1" s="1"/>
  <c r="BX180" i="1" s="1"/>
  <c r="BX181" i="1" s="1"/>
  <c r="BX182" i="1" s="1"/>
  <c r="BX183" i="1" s="1"/>
  <c r="BX184" i="1" s="1"/>
  <c r="BX185" i="1" s="1"/>
  <c r="BX186" i="1" s="1"/>
  <c r="BX187" i="1" s="1"/>
  <c r="BX188" i="1" s="1"/>
  <c r="BX189" i="1" s="1"/>
  <c r="BX190" i="1" s="1"/>
  <c r="BX191" i="1" s="1"/>
  <c r="BX192" i="1" s="1"/>
  <c r="BX193" i="1" s="1"/>
  <c r="BX194" i="1" s="1"/>
  <c r="BX195" i="1" s="1"/>
  <c r="BX196" i="1" s="1"/>
  <c r="BX197" i="1" s="1"/>
  <c r="BX198" i="1" s="1"/>
  <c r="BX199" i="1" s="1"/>
  <c r="BX200" i="1" s="1"/>
  <c r="BX201" i="1" s="1"/>
  <c r="BX202" i="1" s="1"/>
  <c r="BX203" i="1" s="1"/>
  <c r="BX204" i="1" s="1"/>
  <c r="BX205" i="1" s="1"/>
  <c r="BX206" i="1" s="1"/>
  <c r="BX207" i="1" s="1"/>
  <c r="BX208" i="1" s="1"/>
  <c r="BX209" i="1" s="1"/>
  <c r="BX210" i="1" s="1"/>
  <c r="BX211" i="1" s="1"/>
  <c r="BX212" i="1" s="1"/>
  <c r="BX213" i="1" s="1"/>
  <c r="BX214" i="1" s="1"/>
  <c r="BX215" i="1" s="1"/>
  <c r="BX216" i="1" s="1"/>
  <c r="BX217" i="1" s="1"/>
  <c r="BX218" i="1" s="1"/>
  <c r="BX219" i="1" s="1"/>
  <c r="BX220" i="1" s="1"/>
  <c r="BX221" i="1" s="1"/>
  <c r="BX222" i="1" s="1"/>
  <c r="BX223" i="1" s="1"/>
  <c r="BX224" i="1" s="1"/>
  <c r="BX225" i="1" s="1"/>
  <c r="BX226" i="1" s="1"/>
  <c r="BX227" i="1" s="1"/>
  <c r="BX228" i="1" s="1"/>
  <c r="BX229" i="1" s="1"/>
  <c r="BX230" i="1" s="1"/>
  <c r="BX231" i="1" s="1"/>
  <c r="BX232" i="1" s="1"/>
  <c r="BX233" i="1" s="1"/>
  <c r="BX234" i="1" s="1"/>
  <c r="BX235" i="1" s="1"/>
  <c r="BX236" i="1" s="1"/>
  <c r="BX237" i="1" s="1"/>
  <c r="BX238" i="1" s="1"/>
  <c r="BX239" i="1" s="1"/>
  <c r="BX240" i="1" s="1"/>
  <c r="BX241" i="1" s="1"/>
  <c r="BX242" i="1" s="1"/>
  <c r="BX243" i="1" s="1"/>
  <c r="BX244" i="1" s="1"/>
  <c r="BX245" i="1" s="1"/>
  <c r="BX246" i="1" s="1"/>
  <c r="BX247" i="1" s="1"/>
  <c r="BX248" i="1" s="1"/>
  <c r="BX249" i="1" s="1"/>
  <c r="BX250" i="1" s="1"/>
  <c r="BX251" i="1" s="1"/>
  <c r="BX252" i="1" s="1"/>
  <c r="BX253" i="1" s="1"/>
  <c r="BX254" i="1" s="1"/>
  <c r="BX255" i="1" s="1"/>
  <c r="BX256" i="1" s="1"/>
  <c r="BX257" i="1" s="1"/>
  <c r="BX258" i="1" s="1"/>
  <c r="BX259" i="1" s="1"/>
  <c r="BX260" i="1" s="1"/>
  <c r="BX261" i="1" s="1"/>
  <c r="BX262" i="1" s="1"/>
  <c r="BX263" i="1" s="1"/>
  <c r="BX264" i="1" s="1"/>
  <c r="BX265" i="1" s="1"/>
  <c r="BX266" i="1" s="1"/>
  <c r="BX267" i="1" s="1"/>
  <c r="BX268" i="1" s="1"/>
  <c r="BX269" i="1" s="1"/>
  <c r="BX270" i="1" s="1"/>
  <c r="BX271" i="1" s="1"/>
  <c r="BX272" i="1" s="1"/>
  <c r="BX273" i="1" s="1"/>
  <c r="BX274" i="1" s="1"/>
  <c r="BX275" i="1" s="1"/>
  <c r="BX276" i="1" s="1"/>
  <c r="BX277" i="1" s="1"/>
  <c r="BX278" i="1" s="1"/>
  <c r="BX279" i="1" s="1"/>
  <c r="BX280" i="1" s="1"/>
  <c r="BX281" i="1" s="1"/>
  <c r="BX282" i="1" s="1"/>
  <c r="BX283" i="1" s="1"/>
  <c r="BX284" i="1" s="1"/>
  <c r="BX285" i="1" s="1"/>
  <c r="BX286" i="1" s="1"/>
  <c r="BX287" i="1" s="1"/>
  <c r="BX288" i="1" s="1"/>
  <c r="BX289" i="1" s="1"/>
  <c r="BX290" i="1" s="1"/>
  <c r="BX291" i="1" s="1"/>
  <c r="BX292" i="1" s="1"/>
  <c r="BX293" i="1" s="1"/>
  <c r="BX294" i="1" s="1"/>
  <c r="BX295" i="1" s="1"/>
  <c r="BX296" i="1" s="1"/>
  <c r="BX297" i="1" s="1"/>
  <c r="BX298" i="1" s="1"/>
  <c r="BX299" i="1" s="1"/>
  <c r="BX300" i="1" s="1"/>
  <c r="BX301" i="1" s="1"/>
  <c r="BX302" i="1" s="1"/>
  <c r="BX303" i="1" s="1"/>
  <c r="CH59" i="1"/>
  <c r="CH60" i="1" s="1"/>
  <c r="CH61" i="1" s="1"/>
  <c r="CH62" i="1" s="1"/>
  <c r="CH63" i="1" s="1"/>
  <c r="CH64" i="1" s="1"/>
  <c r="CH65" i="1" s="1"/>
  <c r="CH66" i="1" s="1"/>
  <c r="CH67" i="1" s="1"/>
  <c r="CH68" i="1" s="1"/>
  <c r="CH69" i="1" s="1"/>
  <c r="CH70" i="1" s="1"/>
  <c r="CH71" i="1" s="1"/>
  <c r="CH72" i="1" s="1"/>
  <c r="CH73" i="1" s="1"/>
  <c r="CH74" i="1" s="1"/>
  <c r="CH75" i="1" s="1"/>
  <c r="CH76" i="1" s="1"/>
  <c r="CH77" i="1" s="1"/>
  <c r="CH78" i="1" s="1"/>
  <c r="CH79" i="1" s="1"/>
  <c r="CH80" i="1" s="1"/>
  <c r="CH81" i="1" s="1"/>
  <c r="CH82" i="1" s="1"/>
  <c r="CH83" i="1" s="1"/>
  <c r="CH84" i="1" s="1"/>
  <c r="CH85" i="1" s="1"/>
  <c r="CH86" i="1" s="1"/>
  <c r="CH87" i="1" s="1"/>
  <c r="CH88" i="1" s="1"/>
  <c r="CH89" i="1" s="1"/>
  <c r="CH90" i="1" s="1"/>
  <c r="CH91" i="1" s="1"/>
  <c r="CH92" i="1" s="1"/>
  <c r="CH93" i="1" s="1"/>
  <c r="CH94" i="1" s="1"/>
  <c r="CH95" i="1" s="1"/>
  <c r="CH96" i="1" s="1"/>
  <c r="CH97" i="1" s="1"/>
  <c r="CH98" i="1" s="1"/>
  <c r="CH99" i="1" s="1"/>
  <c r="CH100" i="1" s="1"/>
  <c r="CH101" i="1" s="1"/>
  <c r="CH102" i="1" s="1"/>
  <c r="CH103" i="1" s="1"/>
  <c r="CH104" i="1" s="1"/>
  <c r="CH105" i="1" s="1"/>
  <c r="CH106" i="1" s="1"/>
  <c r="CH107" i="1" s="1"/>
  <c r="CH108" i="1" s="1"/>
  <c r="CH109" i="1" s="1"/>
  <c r="CH110" i="1" s="1"/>
  <c r="CH111" i="1" s="1"/>
  <c r="CH112" i="1" s="1"/>
  <c r="CH113" i="1" s="1"/>
  <c r="CH114" i="1" s="1"/>
  <c r="CH115" i="1" s="1"/>
  <c r="CH116" i="1" s="1"/>
  <c r="CH117" i="1" s="1"/>
  <c r="CH118" i="1" s="1"/>
  <c r="CH119" i="1" s="1"/>
  <c r="CH120" i="1" s="1"/>
  <c r="CH121" i="1" s="1"/>
  <c r="CH122" i="1" s="1"/>
  <c r="CH123" i="1" s="1"/>
  <c r="CH124" i="1" s="1"/>
  <c r="CH125" i="1" s="1"/>
  <c r="CH126" i="1" s="1"/>
  <c r="CH127" i="1" s="1"/>
  <c r="CH128" i="1" s="1"/>
  <c r="CH129" i="1" s="1"/>
  <c r="CH130" i="1" s="1"/>
  <c r="CH131" i="1" s="1"/>
  <c r="CH132" i="1" s="1"/>
  <c r="CH133" i="1" s="1"/>
  <c r="CH134" i="1" s="1"/>
  <c r="CH135" i="1" s="1"/>
  <c r="CH136" i="1" s="1"/>
  <c r="CH137" i="1" s="1"/>
  <c r="CH138" i="1" s="1"/>
  <c r="CH139" i="1" s="1"/>
  <c r="CH140" i="1" s="1"/>
  <c r="CH141" i="1" s="1"/>
  <c r="CH142" i="1" s="1"/>
  <c r="CH143" i="1" s="1"/>
  <c r="CH144" i="1" s="1"/>
  <c r="CH145" i="1" s="1"/>
  <c r="CH146" i="1" s="1"/>
  <c r="CH147" i="1" s="1"/>
  <c r="CH148" i="1" s="1"/>
  <c r="CH149" i="1" s="1"/>
  <c r="CH150" i="1" s="1"/>
  <c r="CH151" i="1" s="1"/>
  <c r="CH152" i="1" s="1"/>
  <c r="CH153" i="1" s="1"/>
  <c r="CH154" i="1" s="1"/>
  <c r="CH155" i="1" s="1"/>
  <c r="CH156" i="1" s="1"/>
  <c r="CH157" i="1" s="1"/>
  <c r="CH158" i="1" s="1"/>
  <c r="CH159" i="1" s="1"/>
  <c r="CH160" i="1" s="1"/>
  <c r="CH161" i="1" s="1"/>
  <c r="CH162" i="1" s="1"/>
  <c r="CH163" i="1" s="1"/>
  <c r="CH164" i="1" s="1"/>
  <c r="CH165" i="1" s="1"/>
  <c r="CH166" i="1" s="1"/>
  <c r="CH167" i="1" s="1"/>
  <c r="CH168" i="1" s="1"/>
  <c r="CH169" i="1" s="1"/>
  <c r="CH170" i="1" s="1"/>
  <c r="CH171" i="1" s="1"/>
  <c r="CH172" i="1" s="1"/>
  <c r="CH173" i="1" s="1"/>
  <c r="CH174" i="1" s="1"/>
  <c r="CH175" i="1" s="1"/>
  <c r="CH176" i="1" s="1"/>
  <c r="CH177" i="1" s="1"/>
  <c r="CH178" i="1" s="1"/>
  <c r="CH179" i="1" s="1"/>
  <c r="CH180" i="1" s="1"/>
  <c r="CH181" i="1" s="1"/>
  <c r="CH182" i="1" s="1"/>
  <c r="CH183" i="1" s="1"/>
  <c r="CH184" i="1" s="1"/>
  <c r="CH185" i="1" s="1"/>
  <c r="CH186" i="1" s="1"/>
  <c r="CH187" i="1" s="1"/>
  <c r="CH188" i="1" s="1"/>
  <c r="CH189" i="1" s="1"/>
  <c r="CH190" i="1" s="1"/>
  <c r="CH191" i="1" s="1"/>
  <c r="CH192" i="1" s="1"/>
  <c r="CH193" i="1" s="1"/>
  <c r="CH194" i="1" s="1"/>
  <c r="CH195" i="1" s="1"/>
  <c r="CH196" i="1" s="1"/>
  <c r="CH197" i="1" s="1"/>
  <c r="CH198" i="1" s="1"/>
  <c r="CH199" i="1" s="1"/>
  <c r="CH200" i="1" s="1"/>
  <c r="CH201" i="1" s="1"/>
  <c r="CH202" i="1" s="1"/>
  <c r="CH203" i="1" s="1"/>
  <c r="CH204" i="1" s="1"/>
  <c r="CH205" i="1" s="1"/>
  <c r="CH206" i="1" s="1"/>
  <c r="CH207" i="1" s="1"/>
  <c r="CH208" i="1" s="1"/>
  <c r="CH209" i="1" s="1"/>
  <c r="CH210" i="1" s="1"/>
  <c r="CH211" i="1" s="1"/>
  <c r="CH212" i="1" s="1"/>
  <c r="CH213" i="1" s="1"/>
  <c r="CH214" i="1" s="1"/>
  <c r="CH215" i="1" s="1"/>
  <c r="CH216" i="1" s="1"/>
  <c r="CH217" i="1" s="1"/>
  <c r="CH218" i="1" s="1"/>
  <c r="CH219" i="1" s="1"/>
  <c r="CH220" i="1" s="1"/>
  <c r="CH221" i="1" s="1"/>
  <c r="CH222" i="1" s="1"/>
  <c r="CH223" i="1" s="1"/>
  <c r="CH224" i="1" s="1"/>
  <c r="CH225" i="1" s="1"/>
  <c r="CH226" i="1" s="1"/>
  <c r="CH227" i="1" s="1"/>
  <c r="CH228" i="1" s="1"/>
  <c r="CH229" i="1" s="1"/>
  <c r="CH230" i="1" s="1"/>
  <c r="CH231" i="1" s="1"/>
  <c r="CH232" i="1" s="1"/>
  <c r="CH233" i="1" s="1"/>
  <c r="CH234" i="1" s="1"/>
  <c r="CH235" i="1" s="1"/>
  <c r="CH236" i="1" s="1"/>
  <c r="CH237" i="1" s="1"/>
  <c r="CH238" i="1" s="1"/>
  <c r="CH239" i="1" s="1"/>
  <c r="CH240" i="1" s="1"/>
  <c r="CH241" i="1" s="1"/>
  <c r="CH242" i="1" s="1"/>
  <c r="CH243" i="1" s="1"/>
  <c r="CH244" i="1" s="1"/>
  <c r="CH245" i="1" s="1"/>
  <c r="CH246" i="1" s="1"/>
  <c r="CH247" i="1" s="1"/>
  <c r="CH248" i="1" s="1"/>
  <c r="CH249" i="1" s="1"/>
  <c r="CH250" i="1" s="1"/>
  <c r="CH251" i="1" s="1"/>
  <c r="CH252" i="1" s="1"/>
  <c r="CH253" i="1" s="1"/>
  <c r="CH254" i="1" s="1"/>
  <c r="CH255" i="1" s="1"/>
  <c r="CH256" i="1" s="1"/>
  <c r="CH257" i="1" s="1"/>
  <c r="CH258" i="1" s="1"/>
  <c r="CH259" i="1" s="1"/>
  <c r="CH260" i="1" s="1"/>
  <c r="CH261" i="1" s="1"/>
  <c r="CH262" i="1" s="1"/>
  <c r="CH263" i="1" s="1"/>
  <c r="CH264" i="1" s="1"/>
  <c r="CH265" i="1" s="1"/>
  <c r="CH266" i="1" s="1"/>
  <c r="CH267" i="1" s="1"/>
  <c r="CH268" i="1" s="1"/>
  <c r="CH269" i="1" s="1"/>
  <c r="CH270" i="1" s="1"/>
  <c r="CH271" i="1" s="1"/>
  <c r="CH272" i="1" s="1"/>
  <c r="CH273" i="1" s="1"/>
  <c r="CH274" i="1" s="1"/>
  <c r="CH275" i="1" s="1"/>
  <c r="CH276" i="1" s="1"/>
  <c r="CH277" i="1" s="1"/>
  <c r="CH278" i="1" s="1"/>
  <c r="CH279" i="1" s="1"/>
  <c r="CH280" i="1" s="1"/>
  <c r="CH281" i="1" s="1"/>
  <c r="CH282" i="1" s="1"/>
  <c r="CH283" i="1" s="1"/>
  <c r="CH284" i="1" s="1"/>
  <c r="CH285" i="1" s="1"/>
  <c r="CH286" i="1" s="1"/>
  <c r="CH287" i="1" s="1"/>
  <c r="CH288" i="1" s="1"/>
  <c r="CH289" i="1" s="1"/>
  <c r="CH290" i="1" s="1"/>
  <c r="CH291" i="1" s="1"/>
  <c r="CH292" i="1" s="1"/>
  <c r="CH293" i="1" s="1"/>
  <c r="CH294" i="1" s="1"/>
  <c r="CH295" i="1" s="1"/>
  <c r="CH296" i="1" s="1"/>
  <c r="CH297" i="1" s="1"/>
  <c r="CH298" i="1" s="1"/>
  <c r="CH299" i="1" s="1"/>
  <c r="CH300" i="1" s="1"/>
  <c r="CH301" i="1" s="1"/>
  <c r="CH302" i="1" s="1"/>
  <c r="CH303" i="1" s="1"/>
  <c r="CR60" i="1"/>
  <c r="CR61" i="1" s="1"/>
  <c r="CR62" i="1" s="1"/>
  <c r="CR63" i="1" s="1"/>
  <c r="CR64" i="1" s="1"/>
  <c r="CR65" i="1" s="1"/>
  <c r="CR66" i="1" s="1"/>
  <c r="CR67" i="1" s="1"/>
  <c r="CR68" i="1" s="1"/>
  <c r="CR69" i="1" s="1"/>
  <c r="CR70" i="1" s="1"/>
  <c r="CR71" i="1" s="1"/>
  <c r="CR72" i="1" s="1"/>
  <c r="CR73" i="1" s="1"/>
  <c r="CR74" i="1" s="1"/>
  <c r="CR75" i="1" s="1"/>
  <c r="CR76" i="1" s="1"/>
  <c r="CR77" i="1" s="1"/>
  <c r="CR78" i="1" s="1"/>
  <c r="CR79" i="1" s="1"/>
  <c r="CR80" i="1" s="1"/>
  <c r="CR81" i="1" s="1"/>
  <c r="CR82" i="1" s="1"/>
  <c r="CR83" i="1" s="1"/>
  <c r="CR84" i="1" s="1"/>
  <c r="CR85" i="1" s="1"/>
  <c r="CR86" i="1" s="1"/>
  <c r="CR87" i="1" s="1"/>
  <c r="CR88" i="1" s="1"/>
  <c r="CR89" i="1" s="1"/>
  <c r="CR90" i="1" s="1"/>
  <c r="CR91" i="1" s="1"/>
  <c r="CR92" i="1" s="1"/>
  <c r="CR93" i="1" s="1"/>
  <c r="CR94" i="1" s="1"/>
  <c r="CR95" i="1" s="1"/>
  <c r="CR96" i="1" s="1"/>
  <c r="CR97" i="1" s="1"/>
  <c r="CR98" i="1" s="1"/>
  <c r="CR99" i="1" s="1"/>
  <c r="CR100" i="1" s="1"/>
  <c r="CR101" i="1" s="1"/>
  <c r="CR102" i="1" s="1"/>
  <c r="CR103" i="1" s="1"/>
  <c r="CR104" i="1" s="1"/>
  <c r="CR105" i="1" s="1"/>
  <c r="CR106" i="1" s="1"/>
  <c r="CR107" i="1" s="1"/>
  <c r="CR108" i="1" s="1"/>
  <c r="CR109" i="1" s="1"/>
  <c r="CR110" i="1" s="1"/>
  <c r="CR111" i="1" s="1"/>
  <c r="CR112" i="1" s="1"/>
  <c r="CR113" i="1" s="1"/>
  <c r="CR114" i="1" s="1"/>
  <c r="CR115" i="1" s="1"/>
  <c r="CR116" i="1" s="1"/>
  <c r="CR117" i="1" s="1"/>
  <c r="CR118" i="1" s="1"/>
  <c r="CR119" i="1" s="1"/>
  <c r="CR120" i="1" s="1"/>
  <c r="CR121" i="1" s="1"/>
  <c r="CR122" i="1" s="1"/>
  <c r="CR123" i="1" s="1"/>
  <c r="CR124" i="1" s="1"/>
  <c r="CR125" i="1" s="1"/>
  <c r="CR126" i="1" s="1"/>
  <c r="CR127" i="1" s="1"/>
  <c r="CR128" i="1" s="1"/>
  <c r="CR129" i="1" s="1"/>
  <c r="CR130" i="1" s="1"/>
  <c r="CR131" i="1" s="1"/>
  <c r="CR132" i="1" s="1"/>
  <c r="CR133" i="1" s="1"/>
  <c r="CR134" i="1" s="1"/>
  <c r="CR135" i="1" s="1"/>
  <c r="CR136" i="1" s="1"/>
  <c r="CR137" i="1" s="1"/>
  <c r="CR138" i="1" s="1"/>
  <c r="CR139" i="1" s="1"/>
  <c r="CR140" i="1" s="1"/>
  <c r="CR141" i="1" s="1"/>
  <c r="CR142" i="1" s="1"/>
  <c r="CR143" i="1" s="1"/>
  <c r="CR144" i="1" s="1"/>
  <c r="CR145" i="1" s="1"/>
  <c r="CR146" i="1" s="1"/>
  <c r="CR147" i="1" s="1"/>
  <c r="CR148" i="1" s="1"/>
  <c r="CR149" i="1" s="1"/>
  <c r="CR150" i="1" s="1"/>
  <c r="CR151" i="1" s="1"/>
  <c r="CR152" i="1" s="1"/>
  <c r="CR153" i="1" s="1"/>
  <c r="CR154" i="1" s="1"/>
  <c r="CR155" i="1" s="1"/>
  <c r="CR156" i="1" s="1"/>
  <c r="CR157" i="1" s="1"/>
  <c r="CR158" i="1" s="1"/>
  <c r="CR159" i="1" s="1"/>
  <c r="CR160" i="1" s="1"/>
  <c r="CR161" i="1" s="1"/>
  <c r="CR162" i="1" s="1"/>
  <c r="CR163" i="1" s="1"/>
  <c r="CR164" i="1" s="1"/>
  <c r="CR165" i="1" s="1"/>
  <c r="CR166" i="1" s="1"/>
  <c r="CR167" i="1" s="1"/>
  <c r="CR168" i="1" s="1"/>
  <c r="CR169" i="1" s="1"/>
  <c r="CR170" i="1" s="1"/>
  <c r="CR171" i="1" s="1"/>
  <c r="CR172" i="1" s="1"/>
  <c r="CR173" i="1" s="1"/>
  <c r="CR174" i="1" s="1"/>
  <c r="CR175" i="1" s="1"/>
  <c r="CR176" i="1" s="1"/>
  <c r="CR177" i="1" s="1"/>
  <c r="CR178" i="1" s="1"/>
  <c r="CR179" i="1" s="1"/>
  <c r="CR180" i="1" s="1"/>
  <c r="CR181" i="1" s="1"/>
  <c r="CR182" i="1" s="1"/>
  <c r="CR183" i="1" s="1"/>
  <c r="CR184" i="1" s="1"/>
  <c r="CR185" i="1" s="1"/>
  <c r="CR186" i="1" s="1"/>
  <c r="CR187" i="1" s="1"/>
  <c r="CR188" i="1" s="1"/>
  <c r="CR189" i="1" s="1"/>
  <c r="CR190" i="1" s="1"/>
  <c r="CR191" i="1" s="1"/>
  <c r="CR192" i="1" s="1"/>
  <c r="CR193" i="1" s="1"/>
  <c r="CR194" i="1" s="1"/>
  <c r="CR195" i="1" s="1"/>
  <c r="CR196" i="1" s="1"/>
  <c r="CR197" i="1" s="1"/>
  <c r="CR198" i="1" s="1"/>
  <c r="CR199" i="1" s="1"/>
  <c r="CR200" i="1" s="1"/>
  <c r="CR201" i="1" s="1"/>
  <c r="CR202" i="1" s="1"/>
  <c r="CR203" i="1" s="1"/>
  <c r="CR204" i="1" s="1"/>
  <c r="CR205" i="1" s="1"/>
  <c r="CR206" i="1" s="1"/>
  <c r="CR207" i="1" s="1"/>
  <c r="CR208" i="1" s="1"/>
  <c r="CR209" i="1" s="1"/>
  <c r="CR210" i="1" s="1"/>
  <c r="CR211" i="1" s="1"/>
  <c r="CR212" i="1" s="1"/>
  <c r="CR213" i="1" s="1"/>
  <c r="CR214" i="1" s="1"/>
  <c r="CR215" i="1" s="1"/>
  <c r="CR216" i="1" s="1"/>
  <c r="CR217" i="1" s="1"/>
  <c r="CR218" i="1" s="1"/>
  <c r="CR219" i="1" s="1"/>
  <c r="CR220" i="1" s="1"/>
  <c r="CR221" i="1" s="1"/>
  <c r="CR222" i="1" s="1"/>
  <c r="CR223" i="1" s="1"/>
  <c r="CR224" i="1" s="1"/>
  <c r="CR225" i="1" s="1"/>
  <c r="CR226" i="1" s="1"/>
  <c r="CR227" i="1" s="1"/>
  <c r="CR228" i="1" s="1"/>
  <c r="CR229" i="1" s="1"/>
  <c r="CR230" i="1" s="1"/>
  <c r="CR231" i="1" s="1"/>
  <c r="CR232" i="1" s="1"/>
  <c r="CR233" i="1" s="1"/>
  <c r="CR234" i="1" s="1"/>
  <c r="CR235" i="1" s="1"/>
  <c r="CR236" i="1" s="1"/>
  <c r="CR237" i="1" s="1"/>
  <c r="CR238" i="1" s="1"/>
  <c r="CR239" i="1" s="1"/>
  <c r="CR240" i="1" s="1"/>
  <c r="CR241" i="1" s="1"/>
  <c r="CR242" i="1" s="1"/>
  <c r="CR243" i="1" s="1"/>
  <c r="CR244" i="1" s="1"/>
  <c r="CR245" i="1" s="1"/>
  <c r="CR246" i="1" s="1"/>
  <c r="CR247" i="1" s="1"/>
  <c r="CR248" i="1" s="1"/>
  <c r="CR249" i="1" s="1"/>
  <c r="CR250" i="1" s="1"/>
  <c r="CR251" i="1" s="1"/>
  <c r="CR252" i="1" s="1"/>
  <c r="CR253" i="1" s="1"/>
  <c r="CR254" i="1" s="1"/>
  <c r="CR255" i="1" s="1"/>
  <c r="CR256" i="1" s="1"/>
  <c r="CR257" i="1" s="1"/>
  <c r="CR258" i="1" s="1"/>
  <c r="CR259" i="1" s="1"/>
  <c r="CR260" i="1" s="1"/>
  <c r="CR261" i="1" s="1"/>
  <c r="CR262" i="1" s="1"/>
  <c r="CR263" i="1" s="1"/>
  <c r="CR264" i="1" s="1"/>
  <c r="CR265" i="1" s="1"/>
  <c r="CR266" i="1" s="1"/>
  <c r="CR267" i="1" s="1"/>
  <c r="CR268" i="1" s="1"/>
  <c r="CR269" i="1" s="1"/>
  <c r="CR270" i="1" s="1"/>
  <c r="CR271" i="1" s="1"/>
  <c r="CR272" i="1" s="1"/>
  <c r="CR273" i="1" s="1"/>
  <c r="CR274" i="1" s="1"/>
  <c r="CR275" i="1" s="1"/>
  <c r="CR276" i="1" s="1"/>
  <c r="CR277" i="1" s="1"/>
  <c r="CR278" i="1" s="1"/>
  <c r="CR279" i="1" s="1"/>
  <c r="CR280" i="1" s="1"/>
  <c r="CR281" i="1" s="1"/>
  <c r="CR282" i="1" s="1"/>
  <c r="CR283" i="1" s="1"/>
  <c r="CR284" i="1" s="1"/>
  <c r="CR285" i="1" s="1"/>
  <c r="CR286" i="1" s="1"/>
  <c r="CR287" i="1" s="1"/>
  <c r="CR288" i="1" s="1"/>
  <c r="CR289" i="1" s="1"/>
  <c r="CR290" i="1" s="1"/>
  <c r="CR291" i="1" s="1"/>
  <c r="CR292" i="1" s="1"/>
  <c r="CR293" i="1" s="1"/>
  <c r="CR294" i="1" s="1"/>
  <c r="CR295" i="1" s="1"/>
  <c r="CR296" i="1" s="1"/>
  <c r="CR297" i="1" s="1"/>
  <c r="CR298" i="1" s="1"/>
  <c r="CR299" i="1" s="1"/>
  <c r="CR300" i="1" s="1"/>
  <c r="CR301" i="1" s="1"/>
  <c r="CR302" i="1" s="1"/>
  <c r="CR303" i="1" s="1"/>
  <c r="DB59" i="1"/>
  <c r="DB60" i="1" s="1"/>
  <c r="DB61" i="1" s="1"/>
  <c r="DB62" i="1" s="1"/>
  <c r="DB63" i="1" s="1"/>
  <c r="DB64" i="1" s="1"/>
  <c r="DB65" i="1" s="1"/>
  <c r="DB66" i="1" s="1"/>
  <c r="DB67" i="1" s="1"/>
  <c r="DB68" i="1" s="1"/>
  <c r="DB69" i="1" s="1"/>
  <c r="DB70" i="1" s="1"/>
  <c r="DB71" i="1" s="1"/>
  <c r="DB72" i="1" s="1"/>
  <c r="DB73" i="1" s="1"/>
  <c r="DB74" i="1" s="1"/>
  <c r="DB75" i="1" s="1"/>
  <c r="DB76" i="1" s="1"/>
  <c r="DB77" i="1" s="1"/>
  <c r="DB78" i="1" s="1"/>
  <c r="DB79" i="1" s="1"/>
  <c r="DB80" i="1" s="1"/>
  <c r="DB81" i="1" s="1"/>
  <c r="DB82" i="1" s="1"/>
  <c r="DB83" i="1" s="1"/>
  <c r="DB84" i="1" s="1"/>
  <c r="DB85" i="1" s="1"/>
  <c r="DB86" i="1" s="1"/>
  <c r="DB87" i="1" s="1"/>
  <c r="DB88" i="1" s="1"/>
  <c r="DB89" i="1" s="1"/>
  <c r="DB90" i="1" s="1"/>
  <c r="DB91" i="1" s="1"/>
  <c r="DB92" i="1" s="1"/>
  <c r="DB93" i="1" s="1"/>
  <c r="DB94" i="1" s="1"/>
  <c r="DB95" i="1" s="1"/>
  <c r="DB96" i="1" s="1"/>
  <c r="DB97" i="1" s="1"/>
  <c r="DB98" i="1" s="1"/>
  <c r="DB99" i="1" s="1"/>
  <c r="DB100" i="1" s="1"/>
  <c r="DB101" i="1" s="1"/>
  <c r="DB102" i="1" s="1"/>
  <c r="DB103" i="1" s="1"/>
  <c r="DB104" i="1" s="1"/>
  <c r="DB105" i="1" s="1"/>
  <c r="DB106" i="1" s="1"/>
  <c r="DB107" i="1" s="1"/>
  <c r="DB108" i="1" s="1"/>
  <c r="DB109" i="1" s="1"/>
  <c r="DB110" i="1" s="1"/>
  <c r="DB111" i="1" s="1"/>
  <c r="DB112" i="1" s="1"/>
  <c r="DB113" i="1" s="1"/>
  <c r="DB114" i="1" s="1"/>
  <c r="DB115" i="1" s="1"/>
  <c r="DB116" i="1" s="1"/>
  <c r="DB117" i="1" s="1"/>
  <c r="DB118" i="1" s="1"/>
  <c r="DB119" i="1" s="1"/>
  <c r="DB120" i="1" s="1"/>
  <c r="DB121" i="1" s="1"/>
  <c r="DB122" i="1" s="1"/>
  <c r="DB123" i="1" s="1"/>
  <c r="DB124" i="1" s="1"/>
  <c r="DB125" i="1" s="1"/>
  <c r="DB126" i="1" s="1"/>
  <c r="DB127" i="1" s="1"/>
  <c r="DB128" i="1" s="1"/>
  <c r="DB129" i="1" s="1"/>
  <c r="DB130" i="1" s="1"/>
  <c r="DB131" i="1" s="1"/>
  <c r="DB132" i="1" s="1"/>
  <c r="DB133" i="1" s="1"/>
  <c r="DB134" i="1" s="1"/>
  <c r="DB135" i="1" s="1"/>
  <c r="DB136" i="1" s="1"/>
  <c r="DB137" i="1" s="1"/>
  <c r="DB138" i="1" s="1"/>
  <c r="DB139" i="1" s="1"/>
  <c r="DB140" i="1" s="1"/>
  <c r="DB141" i="1" s="1"/>
  <c r="DB142" i="1" s="1"/>
  <c r="DB143" i="1" s="1"/>
  <c r="DB144" i="1" s="1"/>
  <c r="DB145" i="1" s="1"/>
  <c r="DB146" i="1" s="1"/>
  <c r="DB147" i="1" s="1"/>
  <c r="DB148" i="1" s="1"/>
  <c r="DB149" i="1" s="1"/>
  <c r="DB150" i="1" s="1"/>
  <c r="DB151" i="1" s="1"/>
  <c r="DB152" i="1" s="1"/>
  <c r="DB153" i="1" s="1"/>
  <c r="DB154" i="1" s="1"/>
  <c r="DB155" i="1" s="1"/>
  <c r="DB156" i="1" s="1"/>
  <c r="DB157" i="1" s="1"/>
  <c r="DB158" i="1" s="1"/>
  <c r="DB159" i="1" s="1"/>
  <c r="DB160" i="1" s="1"/>
  <c r="DB161" i="1" s="1"/>
  <c r="DB162" i="1" s="1"/>
  <c r="DB163" i="1" s="1"/>
  <c r="DB164" i="1" s="1"/>
  <c r="DB165" i="1" s="1"/>
  <c r="DB166" i="1" s="1"/>
  <c r="DB167" i="1" s="1"/>
  <c r="DB168" i="1" s="1"/>
  <c r="DB169" i="1" s="1"/>
  <c r="DB170" i="1" s="1"/>
  <c r="DB171" i="1" s="1"/>
  <c r="DB172" i="1" s="1"/>
  <c r="DB173" i="1" s="1"/>
  <c r="DB174" i="1" s="1"/>
  <c r="DB175" i="1" s="1"/>
  <c r="DB176" i="1" s="1"/>
  <c r="DB177" i="1" s="1"/>
  <c r="DB178" i="1" s="1"/>
  <c r="DB179" i="1" s="1"/>
  <c r="DB180" i="1" s="1"/>
  <c r="DB181" i="1" s="1"/>
  <c r="DB182" i="1" s="1"/>
  <c r="DB183" i="1" s="1"/>
  <c r="DB184" i="1" s="1"/>
  <c r="DB185" i="1" s="1"/>
  <c r="DB186" i="1" s="1"/>
  <c r="DB187" i="1" s="1"/>
  <c r="DB188" i="1" s="1"/>
  <c r="DB189" i="1" s="1"/>
  <c r="DB190" i="1" s="1"/>
  <c r="DB191" i="1" s="1"/>
  <c r="DB192" i="1" s="1"/>
  <c r="DB193" i="1" s="1"/>
  <c r="DB194" i="1" s="1"/>
  <c r="DB195" i="1" s="1"/>
  <c r="DB196" i="1" s="1"/>
  <c r="DB197" i="1" s="1"/>
  <c r="DB198" i="1" s="1"/>
  <c r="DB199" i="1" s="1"/>
  <c r="DB200" i="1" s="1"/>
  <c r="DB201" i="1" s="1"/>
  <c r="DB202" i="1" s="1"/>
  <c r="DB203" i="1" s="1"/>
  <c r="DB204" i="1" s="1"/>
  <c r="DB205" i="1" s="1"/>
  <c r="DB206" i="1" s="1"/>
  <c r="DB207" i="1" s="1"/>
  <c r="DB208" i="1" s="1"/>
  <c r="DB209" i="1" s="1"/>
  <c r="DB210" i="1" s="1"/>
  <c r="DB211" i="1" s="1"/>
  <c r="DB212" i="1" s="1"/>
  <c r="DB213" i="1" s="1"/>
  <c r="DB214" i="1" s="1"/>
  <c r="DB215" i="1" s="1"/>
  <c r="DB216" i="1" s="1"/>
  <c r="DB217" i="1" s="1"/>
  <c r="DB218" i="1" s="1"/>
  <c r="DB219" i="1" s="1"/>
  <c r="DB220" i="1" s="1"/>
  <c r="DB221" i="1" s="1"/>
  <c r="DB222" i="1" s="1"/>
  <c r="DB223" i="1" s="1"/>
  <c r="DB224" i="1" s="1"/>
  <c r="DB225" i="1" s="1"/>
  <c r="DB226" i="1" s="1"/>
  <c r="DB227" i="1" s="1"/>
  <c r="DB228" i="1" s="1"/>
  <c r="DB229" i="1" s="1"/>
  <c r="DB230" i="1" s="1"/>
  <c r="DB231" i="1" s="1"/>
  <c r="DB232" i="1" s="1"/>
  <c r="DB233" i="1" s="1"/>
  <c r="DB234" i="1" s="1"/>
  <c r="DB235" i="1" s="1"/>
  <c r="DB236" i="1" s="1"/>
  <c r="DB237" i="1" s="1"/>
  <c r="DB238" i="1" s="1"/>
  <c r="DB239" i="1" s="1"/>
  <c r="DB240" i="1" s="1"/>
  <c r="DB241" i="1" s="1"/>
  <c r="DB242" i="1" s="1"/>
  <c r="DB243" i="1" s="1"/>
  <c r="DB244" i="1" s="1"/>
  <c r="DB245" i="1" s="1"/>
  <c r="DB246" i="1" s="1"/>
  <c r="DB247" i="1" s="1"/>
  <c r="DB248" i="1" s="1"/>
  <c r="DB249" i="1" s="1"/>
  <c r="DB250" i="1" s="1"/>
  <c r="DB251" i="1" s="1"/>
  <c r="DB252" i="1" s="1"/>
  <c r="DB253" i="1" s="1"/>
  <c r="DB254" i="1" s="1"/>
  <c r="DB255" i="1" s="1"/>
  <c r="DB256" i="1" s="1"/>
  <c r="DB257" i="1" s="1"/>
  <c r="DB258" i="1" s="1"/>
  <c r="DB259" i="1" s="1"/>
  <c r="DB260" i="1" s="1"/>
  <c r="DB261" i="1" s="1"/>
  <c r="DB262" i="1" s="1"/>
  <c r="DB263" i="1" s="1"/>
  <c r="DB264" i="1" s="1"/>
  <c r="DB265" i="1" s="1"/>
  <c r="DB266" i="1" s="1"/>
  <c r="DB267" i="1" s="1"/>
  <c r="DB268" i="1" s="1"/>
  <c r="DB269" i="1" s="1"/>
  <c r="DB270" i="1" s="1"/>
  <c r="DB271" i="1" s="1"/>
  <c r="DB272" i="1" s="1"/>
  <c r="DB273" i="1" s="1"/>
  <c r="DB274" i="1" s="1"/>
  <c r="DB275" i="1" s="1"/>
  <c r="DB276" i="1" s="1"/>
  <c r="DB277" i="1" s="1"/>
  <c r="DB278" i="1" s="1"/>
  <c r="DB279" i="1" s="1"/>
  <c r="DB280" i="1" s="1"/>
  <c r="DB281" i="1" s="1"/>
  <c r="DB282" i="1" s="1"/>
  <c r="DB283" i="1" s="1"/>
  <c r="DB284" i="1" s="1"/>
  <c r="DB285" i="1" s="1"/>
  <c r="DB286" i="1" s="1"/>
  <c r="DB287" i="1" s="1"/>
  <c r="DB288" i="1" s="1"/>
  <c r="DB289" i="1" s="1"/>
  <c r="DB290" i="1" s="1"/>
  <c r="DB291" i="1" s="1"/>
  <c r="DB292" i="1" s="1"/>
  <c r="DB293" i="1" s="1"/>
  <c r="DB294" i="1" s="1"/>
  <c r="DB295" i="1" s="1"/>
  <c r="DB296" i="1" s="1"/>
  <c r="DB297" i="1" s="1"/>
  <c r="DB298" i="1" s="1"/>
  <c r="DB299" i="1" s="1"/>
  <c r="DB300" i="1" s="1"/>
  <c r="DB301" i="1" s="1"/>
  <c r="DB302" i="1" s="1"/>
  <c r="DB303" i="1" s="1"/>
  <c r="DL60" i="1"/>
  <c r="DL61" i="1" s="1"/>
  <c r="DL62" i="1" s="1"/>
  <c r="DL63" i="1" s="1"/>
  <c r="DL64" i="1" s="1"/>
  <c r="DL65" i="1" s="1"/>
  <c r="DL66" i="1" s="1"/>
  <c r="DL67" i="1" s="1"/>
  <c r="DL68" i="1" s="1"/>
  <c r="DL69" i="1" s="1"/>
  <c r="DL70" i="1" s="1"/>
  <c r="DL71" i="1" s="1"/>
  <c r="DL72" i="1" s="1"/>
  <c r="DL73" i="1" s="1"/>
  <c r="DL74" i="1" s="1"/>
  <c r="DL75" i="1" s="1"/>
  <c r="DL76" i="1" s="1"/>
  <c r="DL77" i="1" s="1"/>
  <c r="DL78" i="1" s="1"/>
  <c r="DL79" i="1" s="1"/>
  <c r="DL80" i="1" s="1"/>
  <c r="DL81" i="1" s="1"/>
  <c r="DL82" i="1" s="1"/>
  <c r="DL83" i="1" s="1"/>
  <c r="DL84" i="1" s="1"/>
  <c r="DL85" i="1" s="1"/>
  <c r="DL86" i="1" s="1"/>
  <c r="DL87" i="1" s="1"/>
  <c r="DL88" i="1" s="1"/>
  <c r="DL89" i="1" s="1"/>
  <c r="DL90" i="1" s="1"/>
  <c r="DL91" i="1" s="1"/>
  <c r="DL92" i="1" s="1"/>
  <c r="DL93" i="1" s="1"/>
  <c r="DL94" i="1" s="1"/>
  <c r="DL95" i="1" s="1"/>
  <c r="DL96" i="1" s="1"/>
  <c r="DL97" i="1" s="1"/>
  <c r="DL98" i="1" s="1"/>
  <c r="DL99" i="1" s="1"/>
  <c r="DL100" i="1" s="1"/>
  <c r="DL101" i="1" s="1"/>
  <c r="DL102" i="1" s="1"/>
  <c r="DL103" i="1" s="1"/>
  <c r="DL104" i="1" s="1"/>
  <c r="DL105" i="1" s="1"/>
  <c r="DL106" i="1" s="1"/>
  <c r="DL107" i="1" s="1"/>
  <c r="DL108" i="1" s="1"/>
  <c r="DL109" i="1" s="1"/>
  <c r="DL110" i="1" s="1"/>
  <c r="DL111" i="1" s="1"/>
  <c r="DL112" i="1" s="1"/>
  <c r="DL113" i="1" s="1"/>
  <c r="DL114" i="1" s="1"/>
  <c r="DL115" i="1" s="1"/>
  <c r="DL116" i="1" s="1"/>
  <c r="DL117" i="1" s="1"/>
  <c r="DL118" i="1" s="1"/>
  <c r="DL119" i="1" s="1"/>
  <c r="DL120" i="1" s="1"/>
  <c r="DL121" i="1" s="1"/>
  <c r="DL122" i="1" s="1"/>
  <c r="DL123" i="1" s="1"/>
  <c r="DL124" i="1" s="1"/>
  <c r="DL125" i="1" s="1"/>
  <c r="DL126" i="1" s="1"/>
  <c r="DL127" i="1" s="1"/>
  <c r="DL128" i="1" s="1"/>
  <c r="DL129" i="1" s="1"/>
  <c r="DL130" i="1" s="1"/>
  <c r="DL131" i="1" s="1"/>
  <c r="DL132" i="1" s="1"/>
  <c r="DL133" i="1" s="1"/>
  <c r="DL134" i="1" s="1"/>
  <c r="DL135" i="1" s="1"/>
  <c r="DL136" i="1" s="1"/>
  <c r="DL137" i="1" s="1"/>
  <c r="DL138" i="1" s="1"/>
  <c r="DL139" i="1" s="1"/>
  <c r="DL140" i="1" s="1"/>
  <c r="DL141" i="1" s="1"/>
  <c r="DL142" i="1" s="1"/>
  <c r="DL143" i="1" s="1"/>
  <c r="DL144" i="1" s="1"/>
  <c r="DL145" i="1" s="1"/>
  <c r="DL146" i="1" s="1"/>
  <c r="DL147" i="1" s="1"/>
  <c r="DL148" i="1" s="1"/>
  <c r="DL149" i="1" s="1"/>
  <c r="DL150" i="1" s="1"/>
  <c r="DL151" i="1" s="1"/>
  <c r="DL152" i="1" s="1"/>
  <c r="DL153" i="1" s="1"/>
  <c r="DL154" i="1" s="1"/>
  <c r="DL155" i="1" s="1"/>
  <c r="DL156" i="1" s="1"/>
  <c r="DL157" i="1" s="1"/>
  <c r="DL158" i="1" s="1"/>
  <c r="DL159" i="1" s="1"/>
  <c r="DL160" i="1" s="1"/>
  <c r="DL161" i="1" s="1"/>
  <c r="DL162" i="1" s="1"/>
  <c r="DL163" i="1" s="1"/>
  <c r="DL164" i="1" s="1"/>
  <c r="DL165" i="1" s="1"/>
  <c r="DL166" i="1" s="1"/>
  <c r="DL167" i="1" s="1"/>
  <c r="DL168" i="1" s="1"/>
  <c r="DL169" i="1" s="1"/>
  <c r="DL170" i="1" s="1"/>
  <c r="DL171" i="1" s="1"/>
  <c r="DL172" i="1" s="1"/>
  <c r="DL173" i="1" s="1"/>
  <c r="DL174" i="1" s="1"/>
  <c r="DL175" i="1" s="1"/>
  <c r="DL176" i="1" s="1"/>
  <c r="DL177" i="1" s="1"/>
  <c r="DL178" i="1" s="1"/>
  <c r="DL179" i="1" s="1"/>
  <c r="DL180" i="1" s="1"/>
  <c r="DL181" i="1" s="1"/>
  <c r="DL182" i="1" s="1"/>
  <c r="DL183" i="1" s="1"/>
  <c r="DL184" i="1" s="1"/>
  <c r="DL185" i="1" s="1"/>
  <c r="DL186" i="1" s="1"/>
  <c r="DL187" i="1" s="1"/>
  <c r="DL188" i="1" s="1"/>
  <c r="DL189" i="1" s="1"/>
  <c r="DL190" i="1" s="1"/>
  <c r="DL191" i="1" s="1"/>
  <c r="DL192" i="1" s="1"/>
  <c r="DL193" i="1" s="1"/>
  <c r="DL194" i="1" s="1"/>
  <c r="DL195" i="1" s="1"/>
  <c r="DL196" i="1" s="1"/>
  <c r="DL197" i="1" s="1"/>
  <c r="DL198" i="1" s="1"/>
  <c r="DL199" i="1" s="1"/>
  <c r="DL200" i="1" s="1"/>
  <c r="DL201" i="1" s="1"/>
  <c r="DL202" i="1" s="1"/>
  <c r="DL203" i="1" s="1"/>
  <c r="DL204" i="1" s="1"/>
  <c r="DL205" i="1" s="1"/>
  <c r="DL206" i="1" s="1"/>
  <c r="DL207" i="1" s="1"/>
  <c r="DL208" i="1" s="1"/>
  <c r="DL209" i="1" s="1"/>
  <c r="DL210" i="1" s="1"/>
  <c r="DL211" i="1" s="1"/>
  <c r="DL212" i="1" s="1"/>
  <c r="DL213" i="1" s="1"/>
  <c r="DL214" i="1" s="1"/>
  <c r="DL215" i="1" s="1"/>
  <c r="DL216" i="1" s="1"/>
  <c r="DL217" i="1" s="1"/>
  <c r="DL218" i="1" s="1"/>
  <c r="DL219" i="1" s="1"/>
  <c r="DL220" i="1" s="1"/>
  <c r="DL221" i="1" s="1"/>
  <c r="DL222" i="1" s="1"/>
  <c r="DL223" i="1" s="1"/>
  <c r="DL224" i="1" s="1"/>
  <c r="DL225" i="1" s="1"/>
  <c r="DL226" i="1" s="1"/>
  <c r="DL227" i="1" s="1"/>
  <c r="DL228" i="1" s="1"/>
  <c r="DL229" i="1" s="1"/>
  <c r="DL230" i="1" s="1"/>
  <c r="DL231" i="1" s="1"/>
  <c r="DL232" i="1" s="1"/>
  <c r="DL233" i="1" s="1"/>
  <c r="DL234" i="1" s="1"/>
  <c r="DL235" i="1" s="1"/>
  <c r="DL236" i="1" s="1"/>
  <c r="DL237" i="1" s="1"/>
  <c r="DL238" i="1" s="1"/>
  <c r="DL239" i="1" s="1"/>
  <c r="DL240" i="1" s="1"/>
  <c r="DL241" i="1" s="1"/>
  <c r="DL242" i="1" s="1"/>
  <c r="DL243" i="1" s="1"/>
  <c r="DL244" i="1" s="1"/>
  <c r="DL245" i="1" s="1"/>
  <c r="DL246" i="1" s="1"/>
  <c r="DL247" i="1" s="1"/>
  <c r="DL248" i="1" s="1"/>
  <c r="DL249" i="1" s="1"/>
  <c r="DL250" i="1" s="1"/>
  <c r="DL251" i="1" s="1"/>
  <c r="DL252" i="1" s="1"/>
  <c r="DL253" i="1" s="1"/>
  <c r="DL254" i="1" s="1"/>
  <c r="DL255" i="1" s="1"/>
  <c r="DL256" i="1" s="1"/>
  <c r="DL257" i="1" s="1"/>
  <c r="DL258" i="1" s="1"/>
  <c r="DL259" i="1" s="1"/>
  <c r="DL260" i="1" s="1"/>
  <c r="DL261" i="1" s="1"/>
  <c r="DL262" i="1" s="1"/>
  <c r="DL263" i="1" s="1"/>
  <c r="DL264" i="1" s="1"/>
  <c r="DL265" i="1" s="1"/>
  <c r="DL266" i="1" s="1"/>
  <c r="DL267" i="1" s="1"/>
  <c r="DL268" i="1" s="1"/>
  <c r="DL269" i="1" s="1"/>
  <c r="DL270" i="1" s="1"/>
  <c r="DL271" i="1" s="1"/>
  <c r="DL272" i="1" s="1"/>
  <c r="DL273" i="1" s="1"/>
  <c r="DL274" i="1" s="1"/>
  <c r="DL275" i="1" s="1"/>
  <c r="DL276" i="1" s="1"/>
  <c r="DL277" i="1" s="1"/>
  <c r="DL278" i="1" s="1"/>
  <c r="DL279" i="1" s="1"/>
  <c r="DL280" i="1" s="1"/>
  <c r="DL281" i="1" s="1"/>
  <c r="DL282" i="1" s="1"/>
  <c r="DL283" i="1" s="1"/>
  <c r="DL284" i="1" s="1"/>
  <c r="DL285" i="1" s="1"/>
  <c r="DL286" i="1" s="1"/>
  <c r="DL287" i="1" s="1"/>
  <c r="DL288" i="1" s="1"/>
  <c r="DL289" i="1" s="1"/>
  <c r="DL290" i="1" s="1"/>
  <c r="DL291" i="1" s="1"/>
  <c r="DL292" i="1" s="1"/>
  <c r="DL293" i="1" s="1"/>
  <c r="DL294" i="1" s="1"/>
  <c r="DL295" i="1" s="1"/>
  <c r="DL296" i="1" s="1"/>
  <c r="DL297" i="1" s="1"/>
  <c r="DL298" i="1" s="1"/>
  <c r="DL299" i="1" s="1"/>
  <c r="DL300" i="1" s="1"/>
  <c r="DL301" i="1" s="1"/>
  <c r="DL302" i="1" s="1"/>
  <c r="DL303" i="1" s="1"/>
  <c r="DV59" i="1"/>
  <c r="DV60" i="1" s="1"/>
  <c r="DV61" i="1" s="1"/>
  <c r="DV62" i="1" s="1"/>
  <c r="DV63" i="1" s="1"/>
  <c r="DV64" i="1" s="1"/>
  <c r="DV65" i="1" s="1"/>
  <c r="DV66" i="1" s="1"/>
  <c r="DV67" i="1" s="1"/>
  <c r="DV68" i="1" s="1"/>
  <c r="DV69" i="1" s="1"/>
  <c r="DV70" i="1" s="1"/>
  <c r="DV71" i="1" s="1"/>
  <c r="DV72" i="1" s="1"/>
  <c r="DV73" i="1" s="1"/>
  <c r="DV74" i="1" s="1"/>
  <c r="DV75" i="1" s="1"/>
  <c r="DV76" i="1" s="1"/>
  <c r="DV77" i="1" s="1"/>
  <c r="DV78" i="1" s="1"/>
  <c r="DV79" i="1" s="1"/>
  <c r="DV80" i="1" s="1"/>
  <c r="DV81" i="1" s="1"/>
  <c r="DV82" i="1" s="1"/>
  <c r="DV83" i="1" s="1"/>
  <c r="DV84" i="1" s="1"/>
  <c r="DV85" i="1" s="1"/>
  <c r="DV86" i="1" s="1"/>
  <c r="DV87" i="1" s="1"/>
  <c r="DV88" i="1" s="1"/>
  <c r="DV89" i="1" s="1"/>
  <c r="DV90" i="1" s="1"/>
  <c r="DV91" i="1" s="1"/>
  <c r="DV92" i="1" s="1"/>
  <c r="DV93" i="1" s="1"/>
  <c r="DV94" i="1" s="1"/>
  <c r="DV95" i="1" s="1"/>
  <c r="DV96" i="1" s="1"/>
  <c r="DV97" i="1" s="1"/>
  <c r="DV98" i="1" s="1"/>
  <c r="DV99" i="1" s="1"/>
  <c r="DV100" i="1" s="1"/>
  <c r="DV101" i="1" s="1"/>
  <c r="DV102" i="1" s="1"/>
  <c r="DV103" i="1" s="1"/>
  <c r="DV104" i="1" s="1"/>
  <c r="DV105" i="1" s="1"/>
  <c r="DV106" i="1" s="1"/>
  <c r="DV107" i="1" s="1"/>
  <c r="DV108" i="1" s="1"/>
  <c r="DV109" i="1" s="1"/>
  <c r="DV110" i="1" s="1"/>
  <c r="DV111" i="1" s="1"/>
  <c r="DV112" i="1" s="1"/>
  <c r="DV113" i="1" s="1"/>
  <c r="DV114" i="1" s="1"/>
  <c r="DV115" i="1" s="1"/>
  <c r="DV116" i="1" s="1"/>
  <c r="DV117" i="1" s="1"/>
  <c r="DV118" i="1" s="1"/>
  <c r="DV119" i="1" s="1"/>
  <c r="DV120" i="1" s="1"/>
  <c r="DV121" i="1" s="1"/>
  <c r="DV122" i="1" s="1"/>
  <c r="DV123" i="1" s="1"/>
  <c r="DV124" i="1" s="1"/>
  <c r="DV125" i="1" s="1"/>
  <c r="DV126" i="1" s="1"/>
  <c r="DV127" i="1" s="1"/>
  <c r="DV128" i="1" s="1"/>
  <c r="DV129" i="1" s="1"/>
  <c r="DV130" i="1" s="1"/>
  <c r="DV131" i="1" s="1"/>
  <c r="DV132" i="1" s="1"/>
  <c r="DV133" i="1" s="1"/>
  <c r="DV134" i="1" s="1"/>
  <c r="DV135" i="1" s="1"/>
  <c r="DV136" i="1" s="1"/>
  <c r="DV137" i="1" s="1"/>
  <c r="DV138" i="1" s="1"/>
  <c r="DV139" i="1" s="1"/>
  <c r="DV140" i="1" s="1"/>
  <c r="DV141" i="1" s="1"/>
  <c r="DV142" i="1" s="1"/>
  <c r="DV143" i="1" s="1"/>
  <c r="DV144" i="1" s="1"/>
  <c r="DV145" i="1" s="1"/>
  <c r="DV146" i="1" s="1"/>
  <c r="DV147" i="1" s="1"/>
  <c r="DV148" i="1" s="1"/>
  <c r="DV149" i="1" s="1"/>
  <c r="DV150" i="1" s="1"/>
  <c r="DV151" i="1" s="1"/>
  <c r="DV152" i="1" s="1"/>
  <c r="DV153" i="1" s="1"/>
  <c r="DV154" i="1" s="1"/>
  <c r="DV155" i="1" s="1"/>
  <c r="DV156" i="1" s="1"/>
  <c r="DV157" i="1" s="1"/>
  <c r="DV158" i="1" s="1"/>
  <c r="DV159" i="1" s="1"/>
  <c r="DV160" i="1" s="1"/>
  <c r="DV161" i="1" s="1"/>
  <c r="DV162" i="1" s="1"/>
  <c r="DV163" i="1" s="1"/>
  <c r="DV164" i="1" s="1"/>
  <c r="DV165" i="1" s="1"/>
  <c r="DV166" i="1" s="1"/>
  <c r="DV167" i="1" s="1"/>
  <c r="DV168" i="1" s="1"/>
  <c r="DV169" i="1" s="1"/>
  <c r="DV170" i="1" s="1"/>
  <c r="DV171" i="1" s="1"/>
  <c r="DV172" i="1" s="1"/>
  <c r="DV173" i="1" s="1"/>
  <c r="DV174" i="1" s="1"/>
  <c r="DV175" i="1" s="1"/>
  <c r="DV176" i="1" s="1"/>
  <c r="DV177" i="1" s="1"/>
  <c r="DV178" i="1" s="1"/>
  <c r="DV179" i="1" s="1"/>
  <c r="DV180" i="1" s="1"/>
  <c r="DV181" i="1" s="1"/>
  <c r="DV182" i="1" s="1"/>
  <c r="DV183" i="1" s="1"/>
  <c r="DV184" i="1" s="1"/>
  <c r="DV185" i="1" s="1"/>
  <c r="DV186" i="1" s="1"/>
  <c r="DV187" i="1" s="1"/>
  <c r="DV188" i="1" s="1"/>
  <c r="DV189" i="1" s="1"/>
  <c r="DV190" i="1" s="1"/>
  <c r="DV191" i="1" s="1"/>
  <c r="DV192" i="1" s="1"/>
  <c r="DV193" i="1" s="1"/>
  <c r="DV194" i="1" s="1"/>
  <c r="DV195" i="1" s="1"/>
  <c r="DV196" i="1" s="1"/>
  <c r="DV197" i="1" s="1"/>
  <c r="DV198" i="1" s="1"/>
  <c r="DV199" i="1" s="1"/>
  <c r="DV200" i="1" s="1"/>
  <c r="DV201" i="1" s="1"/>
  <c r="DV202" i="1" s="1"/>
  <c r="DV203" i="1" s="1"/>
  <c r="DV204" i="1" s="1"/>
  <c r="DV205" i="1" s="1"/>
  <c r="DV206" i="1" s="1"/>
  <c r="DV207" i="1" s="1"/>
  <c r="DV208" i="1" s="1"/>
  <c r="DV209" i="1" s="1"/>
  <c r="DV210" i="1" s="1"/>
  <c r="DV211" i="1" s="1"/>
  <c r="DV212" i="1" s="1"/>
  <c r="DV213" i="1" s="1"/>
  <c r="DV214" i="1" s="1"/>
  <c r="DV215" i="1" s="1"/>
  <c r="DV216" i="1" s="1"/>
  <c r="DV217" i="1" s="1"/>
  <c r="DV218" i="1" s="1"/>
  <c r="DV219" i="1" s="1"/>
  <c r="DV220" i="1" s="1"/>
  <c r="DV221" i="1" s="1"/>
  <c r="DV222" i="1" s="1"/>
  <c r="DV223" i="1" s="1"/>
  <c r="DV224" i="1" s="1"/>
  <c r="DV225" i="1" s="1"/>
  <c r="DV226" i="1" s="1"/>
  <c r="DV227" i="1" s="1"/>
  <c r="DV228" i="1" s="1"/>
  <c r="DV229" i="1" s="1"/>
  <c r="DV230" i="1" s="1"/>
  <c r="DV231" i="1" s="1"/>
  <c r="DV232" i="1" s="1"/>
  <c r="DV233" i="1" s="1"/>
  <c r="DV234" i="1" s="1"/>
  <c r="DV235" i="1" s="1"/>
  <c r="DV236" i="1" s="1"/>
  <c r="DV237" i="1" s="1"/>
  <c r="DV238" i="1" s="1"/>
  <c r="DV239" i="1" s="1"/>
  <c r="DV240" i="1" s="1"/>
  <c r="DV241" i="1" s="1"/>
  <c r="DV242" i="1" s="1"/>
  <c r="DV243" i="1" s="1"/>
  <c r="DV244" i="1" s="1"/>
  <c r="DV245" i="1" s="1"/>
  <c r="DV246" i="1" s="1"/>
  <c r="DV247" i="1" s="1"/>
  <c r="DV248" i="1" s="1"/>
  <c r="DV249" i="1" s="1"/>
  <c r="DV250" i="1" s="1"/>
  <c r="DV251" i="1" s="1"/>
  <c r="DV252" i="1" s="1"/>
  <c r="DV253" i="1" s="1"/>
  <c r="DV254" i="1" s="1"/>
  <c r="DV255" i="1" s="1"/>
  <c r="DV256" i="1" s="1"/>
  <c r="DV257" i="1" s="1"/>
  <c r="DV258" i="1" s="1"/>
  <c r="DV259" i="1" s="1"/>
  <c r="DV260" i="1" s="1"/>
  <c r="DV261" i="1" s="1"/>
  <c r="DV262" i="1" s="1"/>
  <c r="DV263" i="1" s="1"/>
  <c r="DV264" i="1" s="1"/>
  <c r="DV265" i="1" s="1"/>
  <c r="DV266" i="1" s="1"/>
  <c r="DV267" i="1" s="1"/>
  <c r="DV268" i="1" s="1"/>
  <c r="DV269" i="1" s="1"/>
  <c r="DV270" i="1" s="1"/>
  <c r="DV271" i="1" s="1"/>
  <c r="DV272" i="1" s="1"/>
  <c r="DV273" i="1" s="1"/>
  <c r="DV274" i="1" s="1"/>
  <c r="DV275" i="1" s="1"/>
  <c r="DV276" i="1" s="1"/>
  <c r="DV277" i="1" s="1"/>
  <c r="DV278" i="1" s="1"/>
  <c r="DV279" i="1" s="1"/>
  <c r="DV280" i="1" s="1"/>
  <c r="DV281" i="1" s="1"/>
  <c r="DV282" i="1" s="1"/>
  <c r="DV283" i="1" s="1"/>
  <c r="DV284" i="1" s="1"/>
  <c r="DV285" i="1" s="1"/>
  <c r="DV286" i="1" s="1"/>
  <c r="DV287" i="1" s="1"/>
  <c r="DV288" i="1" s="1"/>
  <c r="DV289" i="1" s="1"/>
  <c r="DV290" i="1" s="1"/>
  <c r="DV291" i="1" s="1"/>
  <c r="DV292" i="1" s="1"/>
  <c r="DV293" i="1" s="1"/>
  <c r="DV294" i="1" s="1"/>
  <c r="DV295" i="1" s="1"/>
  <c r="DV296" i="1" s="1"/>
  <c r="DV297" i="1" s="1"/>
  <c r="DV298" i="1" s="1"/>
  <c r="DV299" i="1" s="1"/>
  <c r="DV300" i="1" s="1"/>
  <c r="DV301" i="1" s="1"/>
  <c r="DV302" i="1" s="1"/>
  <c r="DV303" i="1" s="1"/>
  <c r="EP59" i="1"/>
  <c r="EP60" i="1" s="1"/>
  <c r="EP61" i="1" s="1"/>
  <c r="EP62" i="1" s="1"/>
  <c r="EP63" i="1" s="1"/>
  <c r="EP64" i="1" s="1"/>
  <c r="EP65" i="1" s="1"/>
  <c r="EP66" i="1" s="1"/>
  <c r="EP67" i="1" s="1"/>
  <c r="EP68" i="1" s="1"/>
  <c r="EP69" i="1" s="1"/>
  <c r="EP70" i="1" s="1"/>
  <c r="EP71" i="1" s="1"/>
  <c r="EP72" i="1" s="1"/>
  <c r="EP73" i="1" s="1"/>
  <c r="EP74" i="1" s="1"/>
  <c r="EP75" i="1" s="1"/>
  <c r="EP76" i="1" s="1"/>
  <c r="EP77" i="1" s="1"/>
  <c r="EP78" i="1" s="1"/>
  <c r="EP79" i="1" s="1"/>
  <c r="EP80" i="1" s="1"/>
  <c r="EP81" i="1" s="1"/>
  <c r="EP82" i="1" s="1"/>
  <c r="EP83" i="1" s="1"/>
  <c r="EP84" i="1" s="1"/>
  <c r="EP85" i="1" s="1"/>
  <c r="EP86" i="1" s="1"/>
  <c r="EP87" i="1" s="1"/>
  <c r="EP88" i="1" s="1"/>
  <c r="EP89" i="1" s="1"/>
  <c r="EP90" i="1" s="1"/>
  <c r="EP91" i="1" s="1"/>
  <c r="EP92" i="1" s="1"/>
  <c r="EP93" i="1" s="1"/>
  <c r="EP94" i="1" s="1"/>
  <c r="EP95" i="1" s="1"/>
  <c r="EP96" i="1" s="1"/>
  <c r="EP97" i="1" s="1"/>
  <c r="EP98" i="1" s="1"/>
  <c r="EP99" i="1" s="1"/>
  <c r="EP100" i="1" s="1"/>
  <c r="EP101" i="1" s="1"/>
  <c r="EP102" i="1" s="1"/>
  <c r="EP103" i="1" s="1"/>
  <c r="EP104" i="1" s="1"/>
  <c r="EP105" i="1" s="1"/>
  <c r="EP106" i="1" s="1"/>
  <c r="EP107" i="1" s="1"/>
  <c r="EP108" i="1" s="1"/>
  <c r="EP109" i="1" s="1"/>
  <c r="EP110" i="1" s="1"/>
  <c r="EP111" i="1" s="1"/>
  <c r="EP112" i="1" s="1"/>
  <c r="EP113" i="1" s="1"/>
  <c r="EP114" i="1" s="1"/>
  <c r="EP115" i="1" s="1"/>
  <c r="EP116" i="1" s="1"/>
  <c r="EP117" i="1" s="1"/>
  <c r="EP118" i="1" s="1"/>
  <c r="EP119" i="1" s="1"/>
  <c r="EP120" i="1" s="1"/>
  <c r="EP121" i="1" s="1"/>
  <c r="EP122" i="1" s="1"/>
  <c r="EP123" i="1" s="1"/>
  <c r="EP124" i="1" s="1"/>
  <c r="EP125" i="1" s="1"/>
  <c r="EP126" i="1" s="1"/>
  <c r="EP127" i="1" s="1"/>
  <c r="EP128" i="1" s="1"/>
  <c r="EP129" i="1" s="1"/>
  <c r="EP130" i="1" s="1"/>
  <c r="EP131" i="1" s="1"/>
  <c r="EP132" i="1" s="1"/>
  <c r="EP133" i="1" s="1"/>
  <c r="EP134" i="1" s="1"/>
  <c r="EP135" i="1" s="1"/>
  <c r="EP136" i="1" s="1"/>
  <c r="EP137" i="1" s="1"/>
  <c r="EP138" i="1" s="1"/>
  <c r="EP139" i="1" s="1"/>
  <c r="EP140" i="1" s="1"/>
  <c r="EP141" i="1" s="1"/>
  <c r="EP142" i="1" s="1"/>
  <c r="EP143" i="1" s="1"/>
  <c r="EP144" i="1" s="1"/>
  <c r="EP145" i="1" s="1"/>
  <c r="EP146" i="1" s="1"/>
  <c r="EP147" i="1" s="1"/>
  <c r="EP148" i="1" s="1"/>
  <c r="EP149" i="1" s="1"/>
  <c r="EP150" i="1" s="1"/>
  <c r="EP151" i="1" s="1"/>
  <c r="EP152" i="1" s="1"/>
  <c r="EP153" i="1" s="1"/>
  <c r="EP154" i="1" s="1"/>
  <c r="EP155" i="1" s="1"/>
  <c r="EP156" i="1" s="1"/>
  <c r="EP157" i="1" s="1"/>
  <c r="EP158" i="1" s="1"/>
  <c r="EP159" i="1" s="1"/>
  <c r="EP160" i="1" s="1"/>
  <c r="EP161" i="1" s="1"/>
  <c r="EP162" i="1" s="1"/>
  <c r="EP163" i="1" s="1"/>
  <c r="EP164" i="1" s="1"/>
  <c r="EP165" i="1" s="1"/>
  <c r="EP166" i="1" s="1"/>
  <c r="EP167" i="1" s="1"/>
  <c r="EP168" i="1" s="1"/>
  <c r="EP169" i="1" s="1"/>
  <c r="EP170" i="1" s="1"/>
  <c r="EP171" i="1" s="1"/>
  <c r="EP172" i="1" s="1"/>
  <c r="EP173" i="1" s="1"/>
  <c r="EP174" i="1" s="1"/>
  <c r="EP175" i="1" s="1"/>
  <c r="EP176" i="1" s="1"/>
  <c r="EP177" i="1" s="1"/>
  <c r="EP178" i="1" s="1"/>
  <c r="EP179" i="1" s="1"/>
  <c r="EP180" i="1" s="1"/>
  <c r="EP181" i="1" s="1"/>
  <c r="EP182" i="1" s="1"/>
  <c r="EP183" i="1" s="1"/>
  <c r="EP184" i="1" s="1"/>
  <c r="EP185" i="1" s="1"/>
  <c r="EP186" i="1" s="1"/>
  <c r="EP187" i="1" s="1"/>
  <c r="EP188" i="1" s="1"/>
  <c r="EP189" i="1" s="1"/>
  <c r="EP190" i="1" s="1"/>
  <c r="EP191" i="1" s="1"/>
  <c r="EP192" i="1" s="1"/>
  <c r="EP193" i="1" s="1"/>
  <c r="EP194" i="1" s="1"/>
  <c r="EP195" i="1" s="1"/>
  <c r="EP196" i="1" s="1"/>
  <c r="EP197" i="1" s="1"/>
  <c r="EP198" i="1" s="1"/>
  <c r="EP199" i="1" s="1"/>
  <c r="EP200" i="1" s="1"/>
  <c r="EP201" i="1" s="1"/>
  <c r="EP202" i="1" s="1"/>
  <c r="EP203" i="1" s="1"/>
  <c r="EP204" i="1" s="1"/>
  <c r="EP205" i="1" s="1"/>
  <c r="EP206" i="1" s="1"/>
  <c r="EP207" i="1" s="1"/>
  <c r="EP208" i="1" s="1"/>
  <c r="EP209" i="1" s="1"/>
  <c r="EP210" i="1" s="1"/>
  <c r="EP211" i="1" s="1"/>
  <c r="EP212" i="1" s="1"/>
  <c r="EP213" i="1" s="1"/>
  <c r="EP214" i="1" s="1"/>
  <c r="EP215" i="1" s="1"/>
  <c r="EP216" i="1" s="1"/>
  <c r="EP217" i="1" s="1"/>
  <c r="EP218" i="1" s="1"/>
  <c r="EP219" i="1" s="1"/>
  <c r="EP220" i="1" s="1"/>
  <c r="EP221" i="1" s="1"/>
  <c r="EP222" i="1" s="1"/>
  <c r="EP223" i="1" s="1"/>
  <c r="EP224" i="1" s="1"/>
  <c r="EP225" i="1" s="1"/>
  <c r="EP226" i="1" s="1"/>
  <c r="EP227" i="1" s="1"/>
  <c r="EP228" i="1" s="1"/>
  <c r="EP229" i="1" s="1"/>
  <c r="EP230" i="1" s="1"/>
  <c r="EP231" i="1" s="1"/>
  <c r="EP232" i="1" s="1"/>
  <c r="EP233" i="1" s="1"/>
  <c r="EP234" i="1" s="1"/>
  <c r="EP235" i="1" s="1"/>
  <c r="EP236" i="1" s="1"/>
  <c r="EP237" i="1" s="1"/>
  <c r="EP238" i="1" s="1"/>
  <c r="EP239" i="1" s="1"/>
  <c r="EP240" i="1" s="1"/>
  <c r="EP241" i="1" s="1"/>
  <c r="EP242" i="1" s="1"/>
  <c r="EP243" i="1" s="1"/>
  <c r="EP244" i="1" s="1"/>
  <c r="EP245" i="1" s="1"/>
  <c r="EP246" i="1" s="1"/>
  <c r="EP247" i="1" s="1"/>
  <c r="EP248" i="1" s="1"/>
  <c r="EP249" i="1" s="1"/>
  <c r="EP250" i="1" s="1"/>
  <c r="EP251" i="1" s="1"/>
  <c r="EP252" i="1" s="1"/>
  <c r="EP253" i="1" s="1"/>
  <c r="EP254" i="1" s="1"/>
  <c r="EP255" i="1" s="1"/>
  <c r="EP256" i="1" s="1"/>
  <c r="EP257" i="1" s="1"/>
  <c r="EP258" i="1" s="1"/>
  <c r="EP259" i="1" s="1"/>
  <c r="EP260" i="1" s="1"/>
  <c r="EP261" i="1" s="1"/>
  <c r="EP262" i="1" s="1"/>
  <c r="EP263" i="1" s="1"/>
  <c r="EP264" i="1" s="1"/>
  <c r="EP265" i="1" s="1"/>
  <c r="EP266" i="1" s="1"/>
  <c r="EP267" i="1" s="1"/>
  <c r="EP268" i="1" s="1"/>
  <c r="EP269" i="1" s="1"/>
  <c r="EP270" i="1" s="1"/>
  <c r="EP271" i="1" s="1"/>
  <c r="EP272" i="1" s="1"/>
  <c r="EP273" i="1" s="1"/>
  <c r="EP274" i="1" s="1"/>
  <c r="EP275" i="1" s="1"/>
  <c r="EP276" i="1" s="1"/>
  <c r="EP277" i="1" s="1"/>
  <c r="EP278" i="1" s="1"/>
  <c r="EP279" i="1" s="1"/>
  <c r="EP280" i="1" s="1"/>
  <c r="EP281" i="1" s="1"/>
  <c r="EP282" i="1" s="1"/>
  <c r="EP283" i="1" s="1"/>
  <c r="EP284" i="1" s="1"/>
  <c r="EP285" i="1" s="1"/>
  <c r="EP286" i="1" s="1"/>
  <c r="EP287" i="1" s="1"/>
  <c r="EP288" i="1" s="1"/>
  <c r="EP289" i="1" s="1"/>
  <c r="EP290" i="1" s="1"/>
  <c r="EP291" i="1" s="1"/>
  <c r="EP292" i="1" s="1"/>
  <c r="EP293" i="1" s="1"/>
  <c r="EP294" i="1" s="1"/>
  <c r="EP295" i="1" s="1"/>
  <c r="EP296" i="1" s="1"/>
  <c r="EP297" i="1" s="1"/>
  <c r="EP298" i="1" s="1"/>
  <c r="EP299" i="1" s="1"/>
  <c r="EP300" i="1" s="1"/>
  <c r="EP301" i="1" s="1"/>
  <c r="EP302" i="1" s="1"/>
  <c r="EP303" i="1" s="1"/>
  <c r="EZ60" i="1"/>
  <c r="FJ59" i="1"/>
  <c r="FJ60" i="1" s="1"/>
  <c r="FJ61" i="1" s="1"/>
  <c r="FJ62" i="1" s="1"/>
  <c r="FJ63" i="1" s="1"/>
  <c r="FJ64" i="1" s="1"/>
  <c r="FJ65" i="1" s="1"/>
  <c r="FJ66" i="1" s="1"/>
  <c r="FJ67" i="1" s="1"/>
  <c r="FJ68" i="1" s="1"/>
  <c r="FJ69" i="1" s="1"/>
  <c r="FJ70" i="1" s="1"/>
  <c r="FJ71" i="1" s="1"/>
  <c r="FJ72" i="1" s="1"/>
  <c r="FJ73" i="1" s="1"/>
  <c r="FJ74" i="1" s="1"/>
  <c r="FJ75" i="1" s="1"/>
  <c r="FJ76" i="1" s="1"/>
  <c r="FJ77" i="1" s="1"/>
  <c r="FJ78" i="1" s="1"/>
  <c r="FJ79" i="1" s="1"/>
  <c r="FJ80" i="1" s="1"/>
  <c r="FJ81" i="1" s="1"/>
  <c r="FJ82" i="1" s="1"/>
  <c r="FJ83" i="1" s="1"/>
  <c r="FJ84" i="1" s="1"/>
  <c r="FJ85" i="1" s="1"/>
  <c r="FJ86" i="1" s="1"/>
  <c r="FJ87" i="1" s="1"/>
  <c r="FJ88" i="1" s="1"/>
  <c r="FJ89" i="1" s="1"/>
  <c r="FJ90" i="1" s="1"/>
  <c r="FJ91" i="1" s="1"/>
  <c r="FJ92" i="1" s="1"/>
  <c r="FJ93" i="1" s="1"/>
  <c r="FJ94" i="1" s="1"/>
  <c r="FJ95" i="1" s="1"/>
  <c r="FJ96" i="1" s="1"/>
  <c r="FJ97" i="1" s="1"/>
  <c r="FJ98" i="1" s="1"/>
  <c r="FJ99" i="1" s="1"/>
  <c r="FJ100" i="1" s="1"/>
  <c r="FJ101" i="1" s="1"/>
  <c r="FJ102" i="1" s="1"/>
  <c r="FJ103" i="1" s="1"/>
  <c r="FJ104" i="1" s="1"/>
  <c r="FJ105" i="1" s="1"/>
  <c r="FJ106" i="1" s="1"/>
  <c r="FJ107" i="1" s="1"/>
  <c r="FJ108" i="1" s="1"/>
  <c r="FJ109" i="1" s="1"/>
  <c r="FJ110" i="1" s="1"/>
  <c r="FJ111" i="1" s="1"/>
  <c r="FJ112" i="1" s="1"/>
  <c r="FJ113" i="1" s="1"/>
  <c r="FJ114" i="1" s="1"/>
  <c r="FJ115" i="1" s="1"/>
  <c r="FJ116" i="1" s="1"/>
  <c r="FJ117" i="1" s="1"/>
  <c r="FJ118" i="1" s="1"/>
  <c r="FJ119" i="1" s="1"/>
  <c r="FJ120" i="1" s="1"/>
  <c r="FJ121" i="1" s="1"/>
  <c r="FJ122" i="1" s="1"/>
  <c r="FJ123" i="1" s="1"/>
  <c r="FJ124" i="1" s="1"/>
  <c r="FJ125" i="1" s="1"/>
  <c r="FJ126" i="1" s="1"/>
  <c r="FJ127" i="1" s="1"/>
  <c r="FJ128" i="1" s="1"/>
  <c r="FJ129" i="1" s="1"/>
  <c r="FJ130" i="1" s="1"/>
  <c r="FJ131" i="1" s="1"/>
  <c r="FJ132" i="1" s="1"/>
  <c r="FJ133" i="1" s="1"/>
  <c r="FJ134" i="1" s="1"/>
  <c r="FJ135" i="1" s="1"/>
  <c r="FJ136" i="1" s="1"/>
  <c r="FJ137" i="1" s="1"/>
  <c r="FJ138" i="1" s="1"/>
  <c r="FJ139" i="1" s="1"/>
  <c r="FJ140" i="1" s="1"/>
  <c r="FJ141" i="1" s="1"/>
  <c r="FJ142" i="1" s="1"/>
  <c r="FJ143" i="1" s="1"/>
  <c r="FJ144" i="1" s="1"/>
  <c r="FJ145" i="1" s="1"/>
  <c r="FJ146" i="1" s="1"/>
  <c r="FJ147" i="1" s="1"/>
  <c r="FJ148" i="1" s="1"/>
  <c r="FJ149" i="1" s="1"/>
  <c r="FJ150" i="1" s="1"/>
  <c r="FJ151" i="1" s="1"/>
  <c r="FJ152" i="1" s="1"/>
  <c r="FJ153" i="1" s="1"/>
  <c r="FJ154" i="1" s="1"/>
  <c r="FJ155" i="1" s="1"/>
  <c r="FJ156" i="1" s="1"/>
  <c r="FJ157" i="1" s="1"/>
  <c r="FJ158" i="1" s="1"/>
  <c r="FJ159" i="1" s="1"/>
  <c r="FJ160" i="1" s="1"/>
  <c r="FJ161" i="1" s="1"/>
  <c r="FJ162" i="1" s="1"/>
  <c r="FJ163" i="1" s="1"/>
  <c r="FJ164" i="1" s="1"/>
  <c r="FJ165" i="1" s="1"/>
  <c r="FJ166" i="1" s="1"/>
  <c r="FJ167" i="1" s="1"/>
  <c r="FJ168" i="1" s="1"/>
  <c r="FJ169" i="1" s="1"/>
  <c r="FJ170" i="1" s="1"/>
  <c r="FJ171" i="1" s="1"/>
  <c r="FJ172" i="1" s="1"/>
  <c r="FJ173" i="1" s="1"/>
  <c r="FJ174" i="1" s="1"/>
  <c r="FJ175" i="1" s="1"/>
  <c r="FJ176" i="1" s="1"/>
  <c r="FJ177" i="1" s="1"/>
  <c r="FJ178" i="1" s="1"/>
  <c r="FJ179" i="1" s="1"/>
  <c r="FJ180" i="1" s="1"/>
  <c r="FJ181" i="1" s="1"/>
  <c r="FJ182" i="1" s="1"/>
  <c r="FJ183" i="1" s="1"/>
  <c r="FJ184" i="1" s="1"/>
  <c r="FJ185" i="1" s="1"/>
  <c r="FJ186" i="1" s="1"/>
  <c r="FJ187" i="1" s="1"/>
  <c r="FJ188" i="1" s="1"/>
  <c r="FJ189" i="1" s="1"/>
  <c r="FJ190" i="1" s="1"/>
  <c r="FJ191" i="1" s="1"/>
  <c r="FJ192" i="1" s="1"/>
  <c r="FJ193" i="1" s="1"/>
  <c r="FJ194" i="1" s="1"/>
  <c r="FJ195" i="1" s="1"/>
  <c r="FJ196" i="1" s="1"/>
  <c r="FJ197" i="1" s="1"/>
  <c r="FJ198" i="1" s="1"/>
  <c r="FJ199" i="1" s="1"/>
  <c r="FJ200" i="1" s="1"/>
  <c r="FJ201" i="1" s="1"/>
  <c r="FJ202" i="1" s="1"/>
  <c r="FJ203" i="1" s="1"/>
  <c r="FJ204" i="1" s="1"/>
  <c r="FJ205" i="1" s="1"/>
  <c r="FJ206" i="1" s="1"/>
  <c r="FJ207" i="1" s="1"/>
  <c r="FJ208" i="1" s="1"/>
  <c r="FJ209" i="1" s="1"/>
  <c r="FJ210" i="1" s="1"/>
  <c r="FJ211" i="1" s="1"/>
  <c r="FJ212" i="1" s="1"/>
  <c r="FJ213" i="1" s="1"/>
  <c r="FJ214" i="1" s="1"/>
  <c r="FJ215" i="1" s="1"/>
  <c r="FJ216" i="1" s="1"/>
  <c r="FJ217" i="1" s="1"/>
  <c r="FJ218" i="1" s="1"/>
  <c r="FJ219" i="1" s="1"/>
  <c r="FJ220" i="1" s="1"/>
  <c r="FJ221" i="1" s="1"/>
  <c r="FJ222" i="1" s="1"/>
  <c r="FJ223" i="1" s="1"/>
  <c r="FJ224" i="1" s="1"/>
  <c r="FJ225" i="1" s="1"/>
  <c r="FJ226" i="1" s="1"/>
  <c r="FJ227" i="1" s="1"/>
  <c r="FJ228" i="1" s="1"/>
  <c r="FJ229" i="1" s="1"/>
  <c r="FJ230" i="1" s="1"/>
  <c r="FJ231" i="1" s="1"/>
  <c r="FJ232" i="1" s="1"/>
  <c r="FJ233" i="1" s="1"/>
  <c r="FJ234" i="1" s="1"/>
  <c r="FJ235" i="1" s="1"/>
  <c r="FJ236" i="1" s="1"/>
  <c r="FJ237" i="1" s="1"/>
  <c r="FJ238" i="1" s="1"/>
  <c r="FJ239" i="1" s="1"/>
  <c r="FJ240" i="1" s="1"/>
  <c r="FJ241" i="1" s="1"/>
  <c r="FJ242" i="1" s="1"/>
  <c r="FJ243" i="1" s="1"/>
  <c r="FJ244" i="1" s="1"/>
  <c r="FJ245" i="1" s="1"/>
  <c r="FJ246" i="1" s="1"/>
  <c r="FJ247" i="1" s="1"/>
  <c r="FJ248" i="1" s="1"/>
  <c r="FJ249" i="1" s="1"/>
  <c r="FJ250" i="1" s="1"/>
  <c r="FJ251" i="1" s="1"/>
  <c r="FJ252" i="1" s="1"/>
  <c r="FJ253" i="1" s="1"/>
  <c r="FJ254" i="1" s="1"/>
  <c r="FJ255" i="1" s="1"/>
  <c r="FJ256" i="1" s="1"/>
  <c r="FJ257" i="1" s="1"/>
  <c r="FJ258" i="1" s="1"/>
  <c r="FJ259" i="1" s="1"/>
  <c r="FJ260" i="1" s="1"/>
  <c r="FJ261" i="1" s="1"/>
  <c r="FJ262" i="1" s="1"/>
  <c r="FJ263" i="1" s="1"/>
  <c r="FJ264" i="1" s="1"/>
  <c r="FJ265" i="1" s="1"/>
  <c r="FJ266" i="1" s="1"/>
  <c r="FJ267" i="1" s="1"/>
  <c r="FJ268" i="1" s="1"/>
  <c r="FJ269" i="1" s="1"/>
  <c r="FJ270" i="1" s="1"/>
  <c r="FJ271" i="1" s="1"/>
  <c r="FJ272" i="1" s="1"/>
  <c r="FJ273" i="1" s="1"/>
  <c r="FJ274" i="1" s="1"/>
  <c r="FJ275" i="1" s="1"/>
  <c r="FJ276" i="1" s="1"/>
  <c r="FJ277" i="1" s="1"/>
  <c r="FJ278" i="1" s="1"/>
  <c r="FJ279" i="1" s="1"/>
  <c r="FJ280" i="1" s="1"/>
  <c r="FJ281" i="1" s="1"/>
  <c r="FJ282" i="1" s="1"/>
  <c r="FJ283" i="1" s="1"/>
  <c r="FJ284" i="1" s="1"/>
  <c r="FJ285" i="1" s="1"/>
  <c r="FJ286" i="1" s="1"/>
  <c r="FJ287" i="1" s="1"/>
  <c r="FJ288" i="1" s="1"/>
  <c r="FJ289" i="1" s="1"/>
  <c r="FJ290" i="1" s="1"/>
  <c r="FJ291" i="1" s="1"/>
  <c r="FJ292" i="1" s="1"/>
  <c r="FJ293" i="1" s="1"/>
  <c r="FJ294" i="1" s="1"/>
  <c r="FJ295" i="1" s="1"/>
  <c r="FJ296" i="1" s="1"/>
  <c r="FJ297" i="1" s="1"/>
  <c r="FJ298" i="1" s="1"/>
  <c r="FJ299" i="1" s="1"/>
  <c r="FJ300" i="1" s="1"/>
  <c r="FJ301" i="1" s="1"/>
  <c r="FJ302" i="1" s="1"/>
  <c r="FJ303" i="1" s="1"/>
  <c r="GD59" i="1"/>
  <c r="GD60" i="1" s="1"/>
  <c r="GD61" i="1" s="1"/>
  <c r="GD62" i="1" s="1"/>
  <c r="GD63" i="1" s="1"/>
  <c r="GD64" i="1" s="1"/>
  <c r="GD65" i="1" s="1"/>
  <c r="GD66" i="1" s="1"/>
  <c r="GD67" i="1" s="1"/>
  <c r="GD68" i="1" s="1"/>
  <c r="GD69" i="1" s="1"/>
  <c r="GD70" i="1" s="1"/>
  <c r="GD71" i="1" s="1"/>
  <c r="GD72" i="1" s="1"/>
  <c r="GD73" i="1" s="1"/>
  <c r="GD74" i="1" s="1"/>
  <c r="GD75" i="1" s="1"/>
  <c r="GD76" i="1" s="1"/>
  <c r="GD77" i="1" s="1"/>
  <c r="GD78" i="1" s="1"/>
  <c r="GD79" i="1" s="1"/>
  <c r="GD80" i="1" s="1"/>
  <c r="GD81" i="1" s="1"/>
  <c r="GD82" i="1" s="1"/>
  <c r="GD83" i="1" s="1"/>
  <c r="GD84" i="1" s="1"/>
  <c r="GD85" i="1" s="1"/>
  <c r="GD86" i="1" s="1"/>
  <c r="GD87" i="1" s="1"/>
  <c r="GD88" i="1" s="1"/>
  <c r="GD89" i="1" s="1"/>
  <c r="GD90" i="1" s="1"/>
  <c r="GD91" i="1" s="1"/>
  <c r="GD92" i="1" s="1"/>
  <c r="GD93" i="1" s="1"/>
  <c r="GD94" i="1" s="1"/>
  <c r="GD95" i="1" s="1"/>
  <c r="GD96" i="1" s="1"/>
  <c r="GD97" i="1" s="1"/>
  <c r="GD98" i="1" s="1"/>
  <c r="GD99" i="1" s="1"/>
  <c r="GD100" i="1" s="1"/>
  <c r="GD101" i="1" s="1"/>
  <c r="GD102" i="1" s="1"/>
  <c r="GD103" i="1" s="1"/>
  <c r="GD104" i="1" s="1"/>
  <c r="GD105" i="1" s="1"/>
  <c r="GD106" i="1" s="1"/>
  <c r="GD107" i="1" s="1"/>
  <c r="GD108" i="1" s="1"/>
  <c r="GD109" i="1" s="1"/>
  <c r="GD110" i="1" s="1"/>
  <c r="GD111" i="1" s="1"/>
  <c r="GD112" i="1" s="1"/>
  <c r="GD113" i="1" s="1"/>
  <c r="GD114" i="1" s="1"/>
  <c r="GD115" i="1" s="1"/>
  <c r="GD116" i="1" s="1"/>
  <c r="GD117" i="1" s="1"/>
  <c r="GD118" i="1" s="1"/>
  <c r="GD119" i="1" s="1"/>
  <c r="GD120" i="1" s="1"/>
  <c r="GD121" i="1" s="1"/>
  <c r="GD122" i="1" s="1"/>
  <c r="GD123" i="1" s="1"/>
  <c r="GD124" i="1" s="1"/>
  <c r="GD125" i="1" s="1"/>
  <c r="GD126" i="1" s="1"/>
  <c r="GD127" i="1" s="1"/>
  <c r="GD128" i="1" s="1"/>
  <c r="GD129" i="1" s="1"/>
  <c r="GD130" i="1" s="1"/>
  <c r="GD131" i="1" s="1"/>
  <c r="GD132" i="1" s="1"/>
  <c r="GD133" i="1" s="1"/>
  <c r="GD134" i="1" s="1"/>
  <c r="GD135" i="1" s="1"/>
  <c r="GD136" i="1" s="1"/>
  <c r="GD137" i="1" s="1"/>
  <c r="GD138" i="1" s="1"/>
  <c r="GD139" i="1" s="1"/>
  <c r="GD140" i="1" s="1"/>
  <c r="GD141" i="1" s="1"/>
  <c r="GD142" i="1" s="1"/>
  <c r="GD143" i="1" s="1"/>
  <c r="GD144" i="1" s="1"/>
  <c r="GD145" i="1" s="1"/>
  <c r="GD146" i="1" s="1"/>
  <c r="GD147" i="1" s="1"/>
  <c r="GD148" i="1" s="1"/>
  <c r="GD149" i="1" s="1"/>
  <c r="GD150" i="1" s="1"/>
  <c r="GD151" i="1" s="1"/>
  <c r="GD152" i="1" s="1"/>
  <c r="GD153" i="1" s="1"/>
  <c r="GD154" i="1" s="1"/>
  <c r="GD155" i="1" s="1"/>
  <c r="GD156" i="1" s="1"/>
  <c r="GD157" i="1" s="1"/>
  <c r="GD158" i="1" s="1"/>
  <c r="GD159" i="1" s="1"/>
  <c r="GD160" i="1" s="1"/>
  <c r="GD161" i="1" s="1"/>
  <c r="GD162" i="1" s="1"/>
  <c r="GD163" i="1" s="1"/>
  <c r="GD164" i="1" s="1"/>
  <c r="GD165" i="1" s="1"/>
  <c r="GD166" i="1" s="1"/>
  <c r="GD167" i="1" s="1"/>
  <c r="GD168" i="1" s="1"/>
  <c r="GD169" i="1" s="1"/>
  <c r="GD170" i="1" s="1"/>
  <c r="GD171" i="1" s="1"/>
  <c r="GD172" i="1" s="1"/>
  <c r="GD173" i="1" s="1"/>
  <c r="GD174" i="1" s="1"/>
  <c r="GD175" i="1" s="1"/>
  <c r="GD176" i="1" s="1"/>
  <c r="GD177" i="1" s="1"/>
  <c r="GD178" i="1" s="1"/>
  <c r="GD179" i="1" s="1"/>
  <c r="GD180" i="1" s="1"/>
  <c r="GD181" i="1" s="1"/>
  <c r="GD182" i="1" s="1"/>
  <c r="GD183" i="1" s="1"/>
  <c r="GD184" i="1" s="1"/>
  <c r="GD185" i="1" s="1"/>
  <c r="GD186" i="1" s="1"/>
  <c r="GD187" i="1" s="1"/>
  <c r="GD188" i="1" s="1"/>
  <c r="GD189" i="1" s="1"/>
  <c r="GD190" i="1" s="1"/>
  <c r="GD191" i="1" s="1"/>
  <c r="GD192" i="1" s="1"/>
  <c r="GD193" i="1" s="1"/>
  <c r="GD194" i="1" s="1"/>
  <c r="GD195" i="1" s="1"/>
  <c r="GD196" i="1" s="1"/>
  <c r="GD197" i="1" s="1"/>
  <c r="GD198" i="1" s="1"/>
  <c r="GD199" i="1" s="1"/>
  <c r="GD200" i="1" s="1"/>
  <c r="GD201" i="1" s="1"/>
  <c r="GD202" i="1" s="1"/>
  <c r="GD203" i="1" s="1"/>
  <c r="GD204" i="1" s="1"/>
  <c r="GD205" i="1" s="1"/>
  <c r="GD206" i="1" s="1"/>
  <c r="GD207" i="1" s="1"/>
  <c r="GD208" i="1" s="1"/>
  <c r="GD209" i="1" s="1"/>
  <c r="GD210" i="1" s="1"/>
  <c r="GD211" i="1" s="1"/>
  <c r="GD212" i="1" s="1"/>
  <c r="GD213" i="1" s="1"/>
  <c r="GD214" i="1" s="1"/>
  <c r="GD215" i="1" s="1"/>
  <c r="GD216" i="1" s="1"/>
  <c r="GD217" i="1" s="1"/>
  <c r="GD218" i="1" s="1"/>
  <c r="GD219" i="1" s="1"/>
  <c r="GD220" i="1" s="1"/>
  <c r="GD221" i="1" s="1"/>
  <c r="GD222" i="1" s="1"/>
  <c r="GD223" i="1" s="1"/>
  <c r="GD224" i="1" s="1"/>
  <c r="GD225" i="1" s="1"/>
  <c r="GD226" i="1" s="1"/>
  <c r="GD227" i="1" s="1"/>
  <c r="GD228" i="1" s="1"/>
  <c r="GD229" i="1" s="1"/>
  <c r="GD230" i="1" s="1"/>
  <c r="GD231" i="1" s="1"/>
  <c r="GD232" i="1" s="1"/>
  <c r="GD233" i="1" s="1"/>
  <c r="GD234" i="1" s="1"/>
  <c r="GD235" i="1" s="1"/>
  <c r="GD236" i="1" s="1"/>
  <c r="GD237" i="1" s="1"/>
  <c r="GD238" i="1" s="1"/>
  <c r="GD239" i="1" s="1"/>
  <c r="GD240" i="1" s="1"/>
  <c r="GD241" i="1" s="1"/>
  <c r="GD242" i="1" s="1"/>
  <c r="GD243" i="1" s="1"/>
  <c r="GD244" i="1" s="1"/>
  <c r="GD245" i="1" s="1"/>
  <c r="GD246" i="1" s="1"/>
  <c r="GD247" i="1" s="1"/>
  <c r="GD248" i="1" s="1"/>
  <c r="GD249" i="1" s="1"/>
  <c r="GD250" i="1" s="1"/>
  <c r="GD251" i="1" s="1"/>
  <c r="GD252" i="1" s="1"/>
  <c r="GD253" i="1" s="1"/>
  <c r="GD254" i="1" s="1"/>
  <c r="GD255" i="1" s="1"/>
  <c r="GD256" i="1" s="1"/>
  <c r="GD257" i="1" s="1"/>
  <c r="GD258" i="1" s="1"/>
  <c r="GD259" i="1" s="1"/>
  <c r="GD260" i="1" s="1"/>
  <c r="GD261" i="1" s="1"/>
  <c r="GD262" i="1" s="1"/>
  <c r="GD263" i="1" s="1"/>
  <c r="GD264" i="1" s="1"/>
  <c r="GD265" i="1" s="1"/>
  <c r="GD266" i="1" s="1"/>
  <c r="GD267" i="1" s="1"/>
  <c r="GD268" i="1" s="1"/>
  <c r="GD269" i="1" s="1"/>
  <c r="GD270" i="1" s="1"/>
  <c r="GD271" i="1" s="1"/>
  <c r="GD272" i="1" s="1"/>
  <c r="GD273" i="1" s="1"/>
  <c r="GD274" i="1" s="1"/>
  <c r="GD275" i="1" s="1"/>
  <c r="GD276" i="1" s="1"/>
  <c r="GD277" i="1" s="1"/>
  <c r="GD278" i="1" s="1"/>
  <c r="GD279" i="1" s="1"/>
  <c r="GD280" i="1" s="1"/>
  <c r="GD281" i="1" s="1"/>
  <c r="GD282" i="1" s="1"/>
  <c r="GD283" i="1" s="1"/>
  <c r="GD284" i="1" s="1"/>
  <c r="GD285" i="1" s="1"/>
  <c r="GD286" i="1" s="1"/>
  <c r="GD287" i="1" s="1"/>
  <c r="GD288" i="1" s="1"/>
  <c r="GD289" i="1" s="1"/>
  <c r="GD290" i="1" s="1"/>
  <c r="GD291" i="1" s="1"/>
  <c r="GD292" i="1" s="1"/>
  <c r="GD293" i="1" s="1"/>
  <c r="GD294" i="1" s="1"/>
  <c r="GD295" i="1" s="1"/>
  <c r="GD296" i="1" s="1"/>
  <c r="GD297" i="1" s="1"/>
  <c r="GD298" i="1" s="1"/>
  <c r="GD299" i="1" s="1"/>
  <c r="GD300" i="1" s="1"/>
  <c r="GD301" i="1" s="1"/>
  <c r="GD302" i="1" s="1"/>
  <c r="GD303" i="1" s="1"/>
  <c r="GN60" i="1"/>
  <c r="GN61" i="1" s="1"/>
  <c r="GN62" i="1" s="1"/>
  <c r="GN63" i="1" s="1"/>
  <c r="GN64" i="1" s="1"/>
  <c r="GN65" i="1" s="1"/>
  <c r="GN66" i="1" s="1"/>
  <c r="GN67" i="1" s="1"/>
  <c r="GN68" i="1" s="1"/>
  <c r="GN69" i="1" s="1"/>
  <c r="GN70" i="1" s="1"/>
  <c r="GN71" i="1" s="1"/>
  <c r="GN72" i="1" s="1"/>
  <c r="GN73" i="1" s="1"/>
  <c r="GN74" i="1" s="1"/>
  <c r="GN75" i="1" s="1"/>
  <c r="GN76" i="1" s="1"/>
  <c r="GN77" i="1" s="1"/>
  <c r="GN78" i="1" s="1"/>
  <c r="GN79" i="1" s="1"/>
  <c r="GN80" i="1" s="1"/>
  <c r="GN81" i="1" s="1"/>
  <c r="GN82" i="1" s="1"/>
  <c r="GN83" i="1" s="1"/>
  <c r="GN84" i="1" s="1"/>
  <c r="GN85" i="1" s="1"/>
  <c r="GN86" i="1" s="1"/>
  <c r="GN87" i="1" s="1"/>
  <c r="GN88" i="1" s="1"/>
  <c r="GN89" i="1" s="1"/>
  <c r="GN90" i="1" s="1"/>
  <c r="GN91" i="1" s="1"/>
  <c r="GN92" i="1" s="1"/>
  <c r="GN93" i="1" s="1"/>
  <c r="GN94" i="1" s="1"/>
  <c r="GN95" i="1" s="1"/>
  <c r="GN96" i="1" s="1"/>
  <c r="GN97" i="1" s="1"/>
  <c r="GN98" i="1" s="1"/>
  <c r="GN99" i="1" s="1"/>
  <c r="GN100" i="1" s="1"/>
  <c r="GN101" i="1" s="1"/>
  <c r="GN102" i="1" s="1"/>
  <c r="GN103" i="1" s="1"/>
  <c r="GN104" i="1" s="1"/>
  <c r="GN105" i="1" s="1"/>
  <c r="GN106" i="1" s="1"/>
  <c r="GN107" i="1" s="1"/>
  <c r="GN108" i="1" s="1"/>
  <c r="GN109" i="1" s="1"/>
  <c r="GN110" i="1" s="1"/>
  <c r="GN111" i="1" s="1"/>
  <c r="GN112" i="1" s="1"/>
  <c r="GN113" i="1" s="1"/>
  <c r="GN114" i="1" s="1"/>
  <c r="GN115" i="1" s="1"/>
  <c r="GN116" i="1" s="1"/>
  <c r="GN117" i="1" s="1"/>
  <c r="GN118" i="1" s="1"/>
  <c r="GN119" i="1" s="1"/>
  <c r="GN120" i="1" s="1"/>
  <c r="GN121" i="1" s="1"/>
  <c r="GN122" i="1" s="1"/>
  <c r="GN123" i="1" s="1"/>
  <c r="GN124" i="1" s="1"/>
  <c r="GN125" i="1" s="1"/>
  <c r="GN126" i="1" s="1"/>
  <c r="GN127" i="1" s="1"/>
  <c r="GN128" i="1" s="1"/>
  <c r="GN129" i="1" s="1"/>
  <c r="GN130" i="1" s="1"/>
  <c r="GN131" i="1" s="1"/>
  <c r="GN132" i="1" s="1"/>
  <c r="GN133" i="1" s="1"/>
  <c r="GN134" i="1" s="1"/>
  <c r="GN135" i="1" s="1"/>
  <c r="GN136" i="1" s="1"/>
  <c r="GN137" i="1" s="1"/>
  <c r="GN138" i="1" s="1"/>
  <c r="GN139" i="1" s="1"/>
  <c r="GN140" i="1" s="1"/>
  <c r="GN141" i="1" s="1"/>
  <c r="GN142" i="1" s="1"/>
  <c r="GN143" i="1" s="1"/>
  <c r="GN144" i="1" s="1"/>
  <c r="GN145" i="1" s="1"/>
  <c r="GN146" i="1" s="1"/>
  <c r="GN147" i="1" s="1"/>
  <c r="GN148" i="1" s="1"/>
  <c r="GN149" i="1" s="1"/>
  <c r="GN150" i="1" s="1"/>
  <c r="GN151" i="1" s="1"/>
  <c r="GN152" i="1" s="1"/>
  <c r="GN153" i="1" s="1"/>
  <c r="GN154" i="1" s="1"/>
  <c r="GN155" i="1" s="1"/>
  <c r="GN156" i="1" s="1"/>
  <c r="GN157" i="1" s="1"/>
  <c r="GN158" i="1" s="1"/>
  <c r="GN159" i="1" s="1"/>
  <c r="GN160" i="1" s="1"/>
  <c r="GN161" i="1" s="1"/>
  <c r="GN162" i="1" s="1"/>
  <c r="GN163" i="1" s="1"/>
  <c r="GN164" i="1" s="1"/>
  <c r="GN165" i="1" s="1"/>
  <c r="GN166" i="1" s="1"/>
  <c r="GN167" i="1" s="1"/>
  <c r="GN168" i="1" s="1"/>
  <c r="GN169" i="1" s="1"/>
  <c r="GN170" i="1" s="1"/>
  <c r="GN171" i="1" s="1"/>
  <c r="GN172" i="1" s="1"/>
  <c r="GN173" i="1" s="1"/>
  <c r="GN174" i="1" s="1"/>
  <c r="GN175" i="1" s="1"/>
  <c r="GN176" i="1" s="1"/>
  <c r="GN177" i="1" s="1"/>
  <c r="GN178" i="1" s="1"/>
  <c r="GN179" i="1" s="1"/>
  <c r="GN180" i="1" s="1"/>
  <c r="GN181" i="1" s="1"/>
  <c r="GN182" i="1" s="1"/>
  <c r="GN183" i="1" s="1"/>
  <c r="GN184" i="1" s="1"/>
  <c r="GN185" i="1" s="1"/>
  <c r="GN186" i="1" s="1"/>
  <c r="GN187" i="1" s="1"/>
  <c r="GN188" i="1" s="1"/>
  <c r="GN189" i="1" s="1"/>
  <c r="GN190" i="1" s="1"/>
  <c r="GN191" i="1" s="1"/>
  <c r="GN192" i="1" s="1"/>
  <c r="GN193" i="1" s="1"/>
  <c r="GN194" i="1" s="1"/>
  <c r="GN195" i="1" s="1"/>
  <c r="GN196" i="1" s="1"/>
  <c r="GN197" i="1" s="1"/>
  <c r="GN198" i="1" s="1"/>
  <c r="GN199" i="1" s="1"/>
  <c r="GN200" i="1" s="1"/>
  <c r="GN201" i="1" s="1"/>
  <c r="GN202" i="1" s="1"/>
  <c r="GN203" i="1" s="1"/>
  <c r="GN204" i="1" s="1"/>
  <c r="GN205" i="1" s="1"/>
  <c r="GN206" i="1" s="1"/>
  <c r="GN207" i="1" s="1"/>
  <c r="GN208" i="1" s="1"/>
  <c r="GN209" i="1" s="1"/>
  <c r="GN210" i="1" s="1"/>
  <c r="GN211" i="1" s="1"/>
  <c r="GN212" i="1" s="1"/>
  <c r="GN213" i="1" s="1"/>
  <c r="GN214" i="1" s="1"/>
  <c r="GN215" i="1" s="1"/>
  <c r="GN216" i="1" s="1"/>
  <c r="GN217" i="1" s="1"/>
  <c r="GN218" i="1" s="1"/>
  <c r="GN219" i="1" s="1"/>
  <c r="GN220" i="1" s="1"/>
  <c r="GN221" i="1" s="1"/>
  <c r="GN222" i="1" s="1"/>
  <c r="GN223" i="1" s="1"/>
  <c r="GN224" i="1" s="1"/>
  <c r="GN225" i="1" s="1"/>
  <c r="GN226" i="1" s="1"/>
  <c r="GN227" i="1" s="1"/>
  <c r="GN228" i="1" s="1"/>
  <c r="GN229" i="1" s="1"/>
  <c r="GN230" i="1" s="1"/>
  <c r="GN231" i="1" s="1"/>
  <c r="GN232" i="1" s="1"/>
  <c r="GN233" i="1" s="1"/>
  <c r="GN234" i="1" s="1"/>
  <c r="GN235" i="1" s="1"/>
  <c r="GN236" i="1" s="1"/>
  <c r="GN237" i="1" s="1"/>
  <c r="GN238" i="1" s="1"/>
  <c r="GN239" i="1" s="1"/>
  <c r="GN240" i="1" s="1"/>
  <c r="GN241" i="1" s="1"/>
  <c r="GN242" i="1" s="1"/>
  <c r="GN243" i="1" s="1"/>
  <c r="GN244" i="1" s="1"/>
  <c r="GN245" i="1" s="1"/>
  <c r="GN246" i="1" s="1"/>
  <c r="GN247" i="1" s="1"/>
  <c r="GN248" i="1" s="1"/>
  <c r="GN249" i="1" s="1"/>
  <c r="GN250" i="1" s="1"/>
  <c r="GN251" i="1" s="1"/>
  <c r="GN252" i="1" s="1"/>
  <c r="GN253" i="1" s="1"/>
  <c r="GN254" i="1" s="1"/>
  <c r="GN255" i="1" s="1"/>
  <c r="GN256" i="1" s="1"/>
  <c r="GN257" i="1" s="1"/>
  <c r="GN258" i="1" s="1"/>
  <c r="GN259" i="1" s="1"/>
  <c r="GN260" i="1" s="1"/>
  <c r="GN261" i="1" s="1"/>
  <c r="GN262" i="1" s="1"/>
  <c r="GN263" i="1" s="1"/>
  <c r="GN264" i="1" s="1"/>
  <c r="GN265" i="1" s="1"/>
  <c r="GN266" i="1" s="1"/>
  <c r="GN267" i="1" s="1"/>
  <c r="GN268" i="1" s="1"/>
  <c r="GN269" i="1" s="1"/>
  <c r="GN270" i="1" s="1"/>
  <c r="GN271" i="1" s="1"/>
  <c r="GN272" i="1" s="1"/>
  <c r="GN273" i="1" s="1"/>
  <c r="GN274" i="1" s="1"/>
  <c r="GN275" i="1" s="1"/>
  <c r="GN276" i="1" s="1"/>
  <c r="GN277" i="1" s="1"/>
  <c r="GN278" i="1" s="1"/>
  <c r="GN279" i="1" s="1"/>
  <c r="GN280" i="1" s="1"/>
  <c r="GN281" i="1" s="1"/>
  <c r="GN282" i="1" s="1"/>
  <c r="GN283" i="1" s="1"/>
  <c r="GN284" i="1" s="1"/>
  <c r="GN285" i="1" s="1"/>
  <c r="GN286" i="1" s="1"/>
  <c r="GN287" i="1" s="1"/>
  <c r="GN288" i="1" s="1"/>
  <c r="GN289" i="1" s="1"/>
  <c r="GN290" i="1" s="1"/>
  <c r="GN291" i="1" s="1"/>
  <c r="GN292" i="1" s="1"/>
  <c r="GN293" i="1" s="1"/>
  <c r="GN294" i="1" s="1"/>
  <c r="GN295" i="1" s="1"/>
  <c r="GN296" i="1" s="1"/>
  <c r="GN297" i="1" s="1"/>
  <c r="GN298" i="1" s="1"/>
  <c r="GN299" i="1" s="1"/>
  <c r="GN300" i="1" s="1"/>
  <c r="GN301" i="1" s="1"/>
  <c r="GN302" i="1" s="1"/>
  <c r="GN303" i="1" s="1"/>
  <c r="GX59" i="1"/>
  <c r="GX60" i="1" s="1"/>
  <c r="GX61" i="1" s="1"/>
  <c r="GX62" i="1" s="1"/>
  <c r="GX63" i="1" s="1"/>
  <c r="GX64" i="1" s="1"/>
  <c r="GX65" i="1" s="1"/>
  <c r="GX66" i="1" s="1"/>
  <c r="GX67" i="1" s="1"/>
  <c r="GX68" i="1" s="1"/>
  <c r="GX69" i="1" s="1"/>
  <c r="GX70" i="1" s="1"/>
  <c r="GX71" i="1" s="1"/>
  <c r="GX72" i="1" s="1"/>
  <c r="GX73" i="1" s="1"/>
  <c r="GX74" i="1" s="1"/>
  <c r="GX75" i="1" s="1"/>
  <c r="GX76" i="1" s="1"/>
  <c r="GX77" i="1" s="1"/>
  <c r="GX78" i="1" s="1"/>
  <c r="GX79" i="1" s="1"/>
  <c r="GX80" i="1" s="1"/>
  <c r="GX81" i="1" s="1"/>
  <c r="GX82" i="1" s="1"/>
  <c r="GX83" i="1" s="1"/>
  <c r="GX84" i="1" s="1"/>
  <c r="GX85" i="1" s="1"/>
  <c r="GX86" i="1" s="1"/>
  <c r="GX87" i="1" s="1"/>
  <c r="GX88" i="1" s="1"/>
  <c r="GX89" i="1" s="1"/>
  <c r="GX90" i="1" s="1"/>
  <c r="GX91" i="1" s="1"/>
  <c r="GX92" i="1" s="1"/>
  <c r="GX93" i="1" s="1"/>
  <c r="GX94" i="1" s="1"/>
  <c r="GX95" i="1" s="1"/>
  <c r="GX96" i="1" s="1"/>
  <c r="GX97" i="1" s="1"/>
  <c r="GX98" i="1" s="1"/>
  <c r="GX99" i="1" s="1"/>
  <c r="GX100" i="1" s="1"/>
  <c r="GX101" i="1" s="1"/>
  <c r="GX102" i="1" s="1"/>
  <c r="GX103" i="1" s="1"/>
  <c r="GX104" i="1" s="1"/>
  <c r="GX105" i="1" s="1"/>
  <c r="GX106" i="1" s="1"/>
  <c r="GX107" i="1" s="1"/>
  <c r="GX108" i="1" s="1"/>
  <c r="GX109" i="1" s="1"/>
  <c r="GX110" i="1" s="1"/>
  <c r="GX111" i="1" s="1"/>
  <c r="GX112" i="1" s="1"/>
  <c r="GX113" i="1" s="1"/>
  <c r="GX114" i="1" s="1"/>
  <c r="GX115" i="1" s="1"/>
  <c r="GX116" i="1" s="1"/>
  <c r="GX117" i="1" s="1"/>
  <c r="GX118" i="1" s="1"/>
  <c r="GX119" i="1" s="1"/>
  <c r="GX120" i="1" s="1"/>
  <c r="GX121" i="1" s="1"/>
  <c r="GX122" i="1" s="1"/>
  <c r="GX123" i="1" s="1"/>
  <c r="GX124" i="1" s="1"/>
  <c r="GX125" i="1" s="1"/>
  <c r="GX126" i="1" s="1"/>
  <c r="GX127" i="1" s="1"/>
  <c r="GX128" i="1" s="1"/>
  <c r="GX129" i="1" s="1"/>
  <c r="GX130" i="1" s="1"/>
  <c r="GX131" i="1" s="1"/>
  <c r="GX132" i="1" s="1"/>
  <c r="GX133" i="1" s="1"/>
  <c r="GX134" i="1" s="1"/>
  <c r="GX135" i="1" s="1"/>
  <c r="GX136" i="1" s="1"/>
  <c r="GX137" i="1" s="1"/>
  <c r="GX138" i="1" s="1"/>
  <c r="GX139" i="1" s="1"/>
  <c r="GX140" i="1" s="1"/>
  <c r="GX141" i="1" s="1"/>
  <c r="GX142" i="1" s="1"/>
  <c r="GX143" i="1" s="1"/>
  <c r="GX144" i="1" s="1"/>
  <c r="GX145" i="1" s="1"/>
  <c r="GX146" i="1" s="1"/>
  <c r="GX147" i="1" s="1"/>
  <c r="GX148" i="1" s="1"/>
  <c r="GX149" i="1" s="1"/>
  <c r="GX150" i="1" s="1"/>
  <c r="GX151" i="1" s="1"/>
  <c r="GX152" i="1" s="1"/>
  <c r="GX153" i="1" s="1"/>
  <c r="GX154" i="1" s="1"/>
  <c r="GX155" i="1" s="1"/>
  <c r="GX156" i="1" s="1"/>
  <c r="GX157" i="1" s="1"/>
  <c r="GX158" i="1" s="1"/>
  <c r="GX159" i="1" s="1"/>
  <c r="GX160" i="1" s="1"/>
  <c r="GX161" i="1" s="1"/>
  <c r="GX162" i="1" s="1"/>
  <c r="GX163" i="1" s="1"/>
  <c r="GX164" i="1" s="1"/>
  <c r="GX165" i="1" s="1"/>
  <c r="GX166" i="1" s="1"/>
  <c r="GX167" i="1" s="1"/>
  <c r="GX168" i="1" s="1"/>
  <c r="GX169" i="1" s="1"/>
  <c r="GX170" i="1" s="1"/>
  <c r="GX171" i="1" s="1"/>
  <c r="GX172" i="1" s="1"/>
  <c r="GX173" i="1" s="1"/>
  <c r="GX174" i="1" s="1"/>
  <c r="GX175" i="1" s="1"/>
  <c r="GX176" i="1" s="1"/>
  <c r="GX177" i="1" s="1"/>
  <c r="GX178" i="1" s="1"/>
  <c r="GX179" i="1" s="1"/>
  <c r="GX180" i="1" s="1"/>
  <c r="GX181" i="1" s="1"/>
  <c r="GX182" i="1" s="1"/>
  <c r="GX183" i="1" s="1"/>
  <c r="GX184" i="1" s="1"/>
  <c r="GX185" i="1" s="1"/>
  <c r="GX186" i="1" s="1"/>
  <c r="GX187" i="1" s="1"/>
  <c r="GX188" i="1" s="1"/>
  <c r="GX189" i="1" s="1"/>
  <c r="GX190" i="1" s="1"/>
  <c r="GX191" i="1" s="1"/>
  <c r="GX192" i="1" s="1"/>
  <c r="GX193" i="1" s="1"/>
  <c r="GX194" i="1" s="1"/>
  <c r="GX195" i="1" s="1"/>
  <c r="GX196" i="1" s="1"/>
  <c r="GX197" i="1" s="1"/>
  <c r="GX198" i="1" s="1"/>
  <c r="GX199" i="1" s="1"/>
  <c r="GX200" i="1" s="1"/>
  <c r="GX201" i="1" s="1"/>
  <c r="GX202" i="1" s="1"/>
  <c r="GX203" i="1" s="1"/>
  <c r="GX204" i="1" s="1"/>
  <c r="GX205" i="1" s="1"/>
  <c r="GX206" i="1" s="1"/>
  <c r="GX207" i="1" s="1"/>
  <c r="GX208" i="1" s="1"/>
  <c r="GX209" i="1" s="1"/>
  <c r="GX210" i="1" s="1"/>
  <c r="GX211" i="1" s="1"/>
  <c r="GX212" i="1" s="1"/>
  <c r="GX213" i="1" s="1"/>
  <c r="GX214" i="1" s="1"/>
  <c r="GX215" i="1" s="1"/>
  <c r="GX216" i="1" s="1"/>
  <c r="GX217" i="1" s="1"/>
  <c r="GX218" i="1" s="1"/>
  <c r="GX219" i="1" s="1"/>
  <c r="GX220" i="1" s="1"/>
  <c r="GX221" i="1" s="1"/>
  <c r="GX222" i="1" s="1"/>
  <c r="GX223" i="1" s="1"/>
  <c r="GX224" i="1" s="1"/>
  <c r="GX225" i="1" s="1"/>
  <c r="GX226" i="1" s="1"/>
  <c r="GX227" i="1" s="1"/>
  <c r="GX228" i="1" s="1"/>
  <c r="GX229" i="1" s="1"/>
  <c r="GX230" i="1" s="1"/>
  <c r="GX231" i="1" s="1"/>
  <c r="GX232" i="1" s="1"/>
  <c r="GX233" i="1" s="1"/>
  <c r="GX234" i="1" s="1"/>
  <c r="GX235" i="1" s="1"/>
  <c r="GX236" i="1" s="1"/>
  <c r="GX237" i="1" s="1"/>
  <c r="GX238" i="1" s="1"/>
  <c r="GX239" i="1" s="1"/>
  <c r="GX240" i="1" s="1"/>
  <c r="GX241" i="1" s="1"/>
  <c r="GX242" i="1" s="1"/>
  <c r="GX243" i="1" s="1"/>
  <c r="GX244" i="1" s="1"/>
  <c r="GX245" i="1" s="1"/>
  <c r="GX246" i="1" s="1"/>
  <c r="GX247" i="1" s="1"/>
  <c r="GX248" i="1" s="1"/>
  <c r="GX249" i="1" s="1"/>
  <c r="GX250" i="1" s="1"/>
  <c r="GX251" i="1" s="1"/>
  <c r="GX252" i="1" s="1"/>
  <c r="GX253" i="1" s="1"/>
  <c r="GX254" i="1" s="1"/>
  <c r="GX255" i="1" s="1"/>
  <c r="GX256" i="1" s="1"/>
  <c r="GX257" i="1" s="1"/>
  <c r="GX258" i="1" s="1"/>
  <c r="GX259" i="1" s="1"/>
  <c r="GX260" i="1" s="1"/>
  <c r="GX261" i="1" s="1"/>
  <c r="GX262" i="1" s="1"/>
  <c r="GX263" i="1" s="1"/>
  <c r="GX264" i="1" s="1"/>
  <c r="GX265" i="1" s="1"/>
  <c r="GX266" i="1" s="1"/>
  <c r="GX267" i="1" s="1"/>
  <c r="GX268" i="1" s="1"/>
  <c r="GX269" i="1" s="1"/>
  <c r="GX270" i="1" s="1"/>
  <c r="GX271" i="1" s="1"/>
  <c r="GX272" i="1" s="1"/>
  <c r="GX273" i="1" s="1"/>
  <c r="GX274" i="1" s="1"/>
  <c r="GX275" i="1" s="1"/>
  <c r="GX276" i="1" s="1"/>
  <c r="GX277" i="1" s="1"/>
  <c r="GX278" i="1" s="1"/>
  <c r="GX279" i="1" s="1"/>
  <c r="GX280" i="1" s="1"/>
  <c r="GX281" i="1" s="1"/>
  <c r="GX282" i="1" s="1"/>
  <c r="GX283" i="1" s="1"/>
  <c r="GX284" i="1" s="1"/>
  <c r="GX285" i="1" s="1"/>
  <c r="GX286" i="1" s="1"/>
  <c r="GX287" i="1" s="1"/>
  <c r="GX288" i="1" s="1"/>
  <c r="GX289" i="1" s="1"/>
  <c r="GX290" i="1" s="1"/>
  <c r="GX291" i="1" s="1"/>
  <c r="GX292" i="1" s="1"/>
  <c r="GX293" i="1" s="1"/>
  <c r="GX294" i="1" s="1"/>
  <c r="GX295" i="1" s="1"/>
  <c r="GX296" i="1" s="1"/>
  <c r="GX297" i="1" s="1"/>
  <c r="GX298" i="1" s="1"/>
  <c r="GX299" i="1" s="1"/>
  <c r="GX300" i="1" s="1"/>
  <c r="GX301" i="1" s="1"/>
  <c r="GX302" i="1" s="1"/>
  <c r="GX303" i="1" s="1"/>
  <c r="HH60" i="1"/>
  <c r="HH61" i="1" s="1"/>
  <c r="HH62" i="1" s="1"/>
  <c r="HH63" i="1" s="1"/>
  <c r="HH64" i="1" s="1"/>
  <c r="HH65" i="1" s="1"/>
  <c r="HH66" i="1" s="1"/>
  <c r="HH67" i="1" s="1"/>
  <c r="HH68" i="1" s="1"/>
  <c r="HH69" i="1" s="1"/>
  <c r="HH70" i="1" s="1"/>
  <c r="HH71" i="1" s="1"/>
  <c r="HH72" i="1" s="1"/>
  <c r="HH73" i="1" s="1"/>
  <c r="HH74" i="1" s="1"/>
  <c r="HH75" i="1" s="1"/>
  <c r="HH76" i="1" s="1"/>
  <c r="HH77" i="1" s="1"/>
  <c r="HH78" i="1" s="1"/>
  <c r="HH79" i="1" s="1"/>
  <c r="HH80" i="1" s="1"/>
  <c r="HH81" i="1" s="1"/>
  <c r="HH82" i="1" s="1"/>
  <c r="HH83" i="1" s="1"/>
  <c r="HH84" i="1" s="1"/>
  <c r="HH85" i="1" s="1"/>
  <c r="HH86" i="1" s="1"/>
  <c r="HH87" i="1" s="1"/>
  <c r="HH88" i="1" s="1"/>
  <c r="HH89" i="1" s="1"/>
  <c r="HH90" i="1" s="1"/>
  <c r="HH91" i="1" s="1"/>
  <c r="HH92" i="1" s="1"/>
  <c r="HH93" i="1" s="1"/>
  <c r="HH94" i="1" s="1"/>
  <c r="HH95" i="1" s="1"/>
  <c r="HH96" i="1" s="1"/>
  <c r="HH97" i="1" s="1"/>
  <c r="HH98" i="1" s="1"/>
  <c r="HH99" i="1" s="1"/>
  <c r="HH100" i="1" s="1"/>
  <c r="HH101" i="1" s="1"/>
  <c r="HH102" i="1" s="1"/>
  <c r="HH103" i="1" s="1"/>
  <c r="HH104" i="1" s="1"/>
  <c r="HH105" i="1" s="1"/>
  <c r="HH106" i="1" s="1"/>
  <c r="HH107" i="1" s="1"/>
  <c r="HH108" i="1" s="1"/>
  <c r="HH109" i="1" s="1"/>
  <c r="HH110" i="1" s="1"/>
  <c r="HH111" i="1" s="1"/>
  <c r="HH112" i="1" s="1"/>
  <c r="HH113" i="1" s="1"/>
  <c r="HH114" i="1" s="1"/>
  <c r="HH115" i="1" s="1"/>
  <c r="HH116" i="1" s="1"/>
  <c r="HH117" i="1" s="1"/>
  <c r="HH118" i="1" s="1"/>
  <c r="HH119" i="1" s="1"/>
  <c r="HH120" i="1" s="1"/>
  <c r="HH121" i="1" s="1"/>
  <c r="HH122" i="1" s="1"/>
  <c r="HH123" i="1" s="1"/>
  <c r="HH124" i="1" s="1"/>
  <c r="HH125" i="1" s="1"/>
  <c r="HH126" i="1" s="1"/>
  <c r="HH127" i="1" s="1"/>
  <c r="HH128" i="1" s="1"/>
  <c r="HH129" i="1" s="1"/>
  <c r="HH130" i="1" s="1"/>
  <c r="HH131" i="1" s="1"/>
  <c r="HH132" i="1" s="1"/>
  <c r="HH133" i="1" s="1"/>
  <c r="HH134" i="1" s="1"/>
  <c r="HH135" i="1" s="1"/>
  <c r="HH136" i="1" s="1"/>
  <c r="HH137" i="1" s="1"/>
  <c r="HH138" i="1" s="1"/>
  <c r="HH139" i="1" s="1"/>
  <c r="HH140" i="1" s="1"/>
  <c r="HH141" i="1" s="1"/>
  <c r="HH142" i="1" s="1"/>
  <c r="HH143" i="1" s="1"/>
  <c r="HH144" i="1" s="1"/>
  <c r="HH145" i="1" s="1"/>
  <c r="HH146" i="1" s="1"/>
  <c r="HH147" i="1" s="1"/>
  <c r="HH148" i="1" s="1"/>
  <c r="HH149" i="1" s="1"/>
  <c r="HH150" i="1" s="1"/>
  <c r="HH151" i="1" s="1"/>
  <c r="HH152" i="1" s="1"/>
  <c r="HH153" i="1" s="1"/>
  <c r="HH154" i="1" s="1"/>
  <c r="HH155" i="1" s="1"/>
  <c r="HH156" i="1" s="1"/>
  <c r="HH157" i="1" s="1"/>
  <c r="HH158" i="1" s="1"/>
  <c r="HH159" i="1" s="1"/>
  <c r="HH160" i="1" s="1"/>
  <c r="HH161" i="1" s="1"/>
  <c r="HH162" i="1" s="1"/>
  <c r="HH163" i="1" s="1"/>
  <c r="HH164" i="1" s="1"/>
  <c r="HH165" i="1" s="1"/>
  <c r="HH166" i="1" s="1"/>
  <c r="HH167" i="1" s="1"/>
  <c r="HH168" i="1" s="1"/>
  <c r="HH169" i="1" s="1"/>
  <c r="HH170" i="1" s="1"/>
  <c r="HH171" i="1" s="1"/>
  <c r="HH172" i="1" s="1"/>
  <c r="HH173" i="1" s="1"/>
  <c r="HH174" i="1" s="1"/>
  <c r="HH175" i="1" s="1"/>
  <c r="HH176" i="1" s="1"/>
  <c r="HH177" i="1" s="1"/>
  <c r="HH178" i="1" s="1"/>
  <c r="HH179" i="1" s="1"/>
  <c r="HH180" i="1" s="1"/>
  <c r="HH181" i="1" s="1"/>
  <c r="HH182" i="1" s="1"/>
  <c r="HH183" i="1" s="1"/>
  <c r="HH184" i="1" s="1"/>
  <c r="HH185" i="1" s="1"/>
  <c r="HH186" i="1" s="1"/>
  <c r="HH187" i="1" s="1"/>
  <c r="HH188" i="1" s="1"/>
  <c r="HH189" i="1" s="1"/>
  <c r="HH190" i="1" s="1"/>
  <c r="HH191" i="1" s="1"/>
  <c r="HH192" i="1" s="1"/>
  <c r="HH193" i="1" s="1"/>
  <c r="HH194" i="1" s="1"/>
  <c r="HH195" i="1" s="1"/>
  <c r="HH196" i="1" s="1"/>
  <c r="HH197" i="1" s="1"/>
  <c r="HH198" i="1" s="1"/>
  <c r="HH199" i="1" s="1"/>
  <c r="HH200" i="1" s="1"/>
  <c r="HH201" i="1" s="1"/>
  <c r="HH202" i="1" s="1"/>
  <c r="HH203" i="1" s="1"/>
  <c r="HH204" i="1" s="1"/>
  <c r="HH205" i="1" s="1"/>
  <c r="HH206" i="1" s="1"/>
  <c r="HH207" i="1" s="1"/>
  <c r="HH208" i="1" s="1"/>
  <c r="HH209" i="1" s="1"/>
  <c r="HH210" i="1" s="1"/>
  <c r="HH211" i="1" s="1"/>
  <c r="HH212" i="1" s="1"/>
  <c r="HH213" i="1" s="1"/>
  <c r="HH214" i="1" s="1"/>
  <c r="HH215" i="1" s="1"/>
  <c r="HH216" i="1" s="1"/>
  <c r="HH217" i="1" s="1"/>
  <c r="HH218" i="1" s="1"/>
  <c r="HH219" i="1" s="1"/>
  <c r="HH220" i="1" s="1"/>
  <c r="HH221" i="1" s="1"/>
  <c r="HH222" i="1" s="1"/>
  <c r="HH223" i="1" s="1"/>
  <c r="HH224" i="1" s="1"/>
  <c r="HH225" i="1" s="1"/>
  <c r="HH226" i="1" s="1"/>
  <c r="HH227" i="1" s="1"/>
  <c r="HH228" i="1" s="1"/>
  <c r="HH229" i="1" s="1"/>
  <c r="HH230" i="1" s="1"/>
  <c r="HH231" i="1" s="1"/>
  <c r="HH232" i="1" s="1"/>
  <c r="HH233" i="1" s="1"/>
  <c r="HH234" i="1" s="1"/>
  <c r="HH235" i="1" s="1"/>
  <c r="HH236" i="1" s="1"/>
  <c r="HH237" i="1" s="1"/>
  <c r="HH238" i="1" s="1"/>
  <c r="HH239" i="1" s="1"/>
  <c r="HH240" i="1" s="1"/>
  <c r="HH241" i="1" s="1"/>
  <c r="HH242" i="1" s="1"/>
  <c r="HH243" i="1" s="1"/>
  <c r="HH244" i="1" s="1"/>
  <c r="HH245" i="1" s="1"/>
  <c r="HH246" i="1" s="1"/>
  <c r="HH247" i="1" s="1"/>
  <c r="HH248" i="1" s="1"/>
  <c r="HH249" i="1" s="1"/>
  <c r="HH250" i="1" s="1"/>
  <c r="HH251" i="1" s="1"/>
  <c r="HH252" i="1" s="1"/>
  <c r="HH253" i="1" s="1"/>
  <c r="HH254" i="1" s="1"/>
  <c r="HH255" i="1" s="1"/>
  <c r="HH256" i="1" s="1"/>
  <c r="HH257" i="1" s="1"/>
  <c r="HH258" i="1" s="1"/>
  <c r="HH259" i="1" s="1"/>
  <c r="HH260" i="1" s="1"/>
  <c r="HH261" i="1" s="1"/>
  <c r="HH262" i="1" s="1"/>
  <c r="HH263" i="1" s="1"/>
  <c r="HH264" i="1" s="1"/>
  <c r="HH265" i="1" s="1"/>
  <c r="HH266" i="1" s="1"/>
  <c r="HH267" i="1" s="1"/>
  <c r="HH268" i="1" s="1"/>
  <c r="HH269" i="1" s="1"/>
  <c r="HH270" i="1" s="1"/>
  <c r="HH271" i="1" s="1"/>
  <c r="HH272" i="1" s="1"/>
  <c r="HH273" i="1" s="1"/>
  <c r="HH274" i="1" s="1"/>
  <c r="HH275" i="1" s="1"/>
  <c r="HH276" i="1" s="1"/>
  <c r="HH277" i="1" s="1"/>
  <c r="HH278" i="1" s="1"/>
  <c r="HH279" i="1" s="1"/>
  <c r="HH280" i="1" s="1"/>
  <c r="HH281" i="1" s="1"/>
  <c r="HH282" i="1" s="1"/>
  <c r="HH283" i="1" s="1"/>
  <c r="HH284" i="1" s="1"/>
  <c r="HH285" i="1" s="1"/>
  <c r="HH286" i="1" s="1"/>
  <c r="HH287" i="1" s="1"/>
  <c r="HH288" i="1" s="1"/>
  <c r="HH289" i="1" s="1"/>
  <c r="HH290" i="1" s="1"/>
  <c r="HH291" i="1" s="1"/>
  <c r="HH292" i="1" s="1"/>
  <c r="HH293" i="1" s="1"/>
  <c r="HH294" i="1" s="1"/>
  <c r="HH295" i="1" s="1"/>
  <c r="HH296" i="1" s="1"/>
  <c r="HH297" i="1" s="1"/>
  <c r="HH298" i="1" s="1"/>
  <c r="HH299" i="1" s="1"/>
  <c r="HH300" i="1" s="1"/>
  <c r="HH301" i="1" s="1"/>
  <c r="HH302" i="1" s="1"/>
  <c r="HH303" i="1" s="1"/>
  <c r="IL59" i="1"/>
  <c r="IL60" i="1" s="1"/>
  <c r="IL61" i="1" s="1"/>
  <c r="IL62" i="1" s="1"/>
  <c r="IL63" i="1" s="1"/>
  <c r="IL64" i="1" s="1"/>
  <c r="IL65" i="1" s="1"/>
  <c r="IL66" i="1" s="1"/>
  <c r="IL67" i="1" s="1"/>
  <c r="IL68" i="1" s="1"/>
  <c r="IL69" i="1" s="1"/>
  <c r="IL70" i="1" s="1"/>
  <c r="IL71" i="1" s="1"/>
  <c r="IL72" i="1" s="1"/>
  <c r="IL73" i="1" s="1"/>
  <c r="IL74" i="1" s="1"/>
  <c r="IL75" i="1" s="1"/>
  <c r="IL76" i="1" s="1"/>
  <c r="IL77" i="1" s="1"/>
  <c r="IL78" i="1" s="1"/>
  <c r="IL79" i="1" s="1"/>
  <c r="IL80" i="1" s="1"/>
  <c r="IL81" i="1" s="1"/>
  <c r="IL82" i="1" s="1"/>
  <c r="IL83" i="1" s="1"/>
  <c r="IL84" i="1" s="1"/>
  <c r="IL85" i="1" s="1"/>
  <c r="IL86" i="1" s="1"/>
  <c r="IL87" i="1" s="1"/>
  <c r="IL88" i="1" s="1"/>
  <c r="IL89" i="1" s="1"/>
  <c r="IL90" i="1" s="1"/>
  <c r="IL91" i="1" s="1"/>
  <c r="IL92" i="1" s="1"/>
  <c r="IL93" i="1" s="1"/>
  <c r="IL94" i="1" s="1"/>
  <c r="IL95" i="1" s="1"/>
  <c r="IL96" i="1" s="1"/>
  <c r="IL97" i="1" s="1"/>
  <c r="IL98" i="1" s="1"/>
  <c r="IL99" i="1" s="1"/>
  <c r="IL100" i="1" s="1"/>
  <c r="IL101" i="1" s="1"/>
  <c r="IL102" i="1" s="1"/>
  <c r="IL103" i="1" s="1"/>
  <c r="IL104" i="1" s="1"/>
  <c r="IL105" i="1" s="1"/>
  <c r="IL106" i="1" s="1"/>
  <c r="IL107" i="1" s="1"/>
  <c r="IL108" i="1" s="1"/>
  <c r="IL109" i="1" s="1"/>
  <c r="IL110" i="1" s="1"/>
  <c r="IL111" i="1" s="1"/>
  <c r="IL112" i="1" s="1"/>
  <c r="IL113" i="1" s="1"/>
  <c r="IL114" i="1" s="1"/>
  <c r="IL115" i="1" s="1"/>
  <c r="IL116" i="1" s="1"/>
  <c r="IL117" i="1" s="1"/>
  <c r="IL118" i="1" s="1"/>
  <c r="IL119" i="1" s="1"/>
  <c r="IL120" i="1" s="1"/>
  <c r="IL121" i="1" s="1"/>
  <c r="IL122" i="1" s="1"/>
  <c r="IL123" i="1" s="1"/>
  <c r="IL124" i="1" s="1"/>
  <c r="IL125" i="1" s="1"/>
  <c r="IL126" i="1" s="1"/>
  <c r="IL127" i="1" s="1"/>
  <c r="IL128" i="1" s="1"/>
  <c r="IL129" i="1" s="1"/>
  <c r="IL130" i="1" s="1"/>
  <c r="IL131" i="1" s="1"/>
  <c r="IL132" i="1" s="1"/>
  <c r="IL133" i="1" s="1"/>
  <c r="IL134" i="1" s="1"/>
  <c r="IL135" i="1" s="1"/>
  <c r="IL136" i="1" s="1"/>
  <c r="IL137" i="1" s="1"/>
  <c r="IL138" i="1" s="1"/>
  <c r="IL139" i="1" s="1"/>
  <c r="IL140" i="1" s="1"/>
  <c r="IL141" i="1" s="1"/>
  <c r="IL142" i="1" s="1"/>
  <c r="IL143" i="1" s="1"/>
  <c r="IL144" i="1" s="1"/>
  <c r="IL145" i="1" s="1"/>
  <c r="IL146" i="1" s="1"/>
  <c r="IL147" i="1" s="1"/>
  <c r="IL148" i="1" s="1"/>
  <c r="IL149" i="1" s="1"/>
  <c r="IL150" i="1" s="1"/>
  <c r="IL151" i="1" s="1"/>
  <c r="IL152" i="1" s="1"/>
  <c r="IL153" i="1" s="1"/>
  <c r="IL154" i="1" s="1"/>
  <c r="IL155" i="1" s="1"/>
  <c r="IL156" i="1" s="1"/>
  <c r="IL157" i="1" s="1"/>
  <c r="IL158" i="1" s="1"/>
  <c r="IL159" i="1" s="1"/>
  <c r="IL160" i="1" s="1"/>
  <c r="IL161" i="1" s="1"/>
  <c r="IL162" i="1" s="1"/>
  <c r="IL163" i="1" s="1"/>
  <c r="IL164" i="1" s="1"/>
  <c r="IL165" i="1" s="1"/>
  <c r="IL166" i="1" s="1"/>
  <c r="IL167" i="1" s="1"/>
  <c r="IL168" i="1" s="1"/>
  <c r="IL169" i="1" s="1"/>
  <c r="IL170" i="1" s="1"/>
  <c r="IL171" i="1" s="1"/>
  <c r="IL172" i="1" s="1"/>
  <c r="IL173" i="1" s="1"/>
  <c r="IL174" i="1" s="1"/>
  <c r="IL175" i="1" s="1"/>
  <c r="IL176" i="1" s="1"/>
  <c r="IL177" i="1" s="1"/>
  <c r="IL178" i="1" s="1"/>
  <c r="IL179" i="1" s="1"/>
  <c r="IL180" i="1" s="1"/>
  <c r="IL181" i="1" s="1"/>
  <c r="IL182" i="1" s="1"/>
  <c r="IL183" i="1" s="1"/>
  <c r="IL184" i="1" s="1"/>
  <c r="IL185" i="1" s="1"/>
  <c r="IL186" i="1" s="1"/>
  <c r="IL187" i="1" s="1"/>
  <c r="IL188" i="1" s="1"/>
  <c r="IL189" i="1" s="1"/>
  <c r="IL190" i="1" s="1"/>
  <c r="IL191" i="1" s="1"/>
  <c r="IL192" i="1" s="1"/>
  <c r="IL193" i="1" s="1"/>
  <c r="IL194" i="1" s="1"/>
  <c r="IL195" i="1" s="1"/>
  <c r="IL196" i="1" s="1"/>
  <c r="IL197" i="1" s="1"/>
  <c r="IL198" i="1" s="1"/>
  <c r="IL199" i="1" s="1"/>
  <c r="IL200" i="1" s="1"/>
  <c r="IL201" i="1" s="1"/>
  <c r="IL202" i="1" s="1"/>
  <c r="IL203" i="1" s="1"/>
  <c r="IL204" i="1" s="1"/>
  <c r="IL205" i="1" s="1"/>
  <c r="IL206" i="1" s="1"/>
  <c r="IL207" i="1" s="1"/>
  <c r="IL208" i="1" s="1"/>
  <c r="IL209" i="1" s="1"/>
  <c r="IL210" i="1" s="1"/>
  <c r="IL211" i="1" s="1"/>
  <c r="IL212" i="1" s="1"/>
  <c r="IL213" i="1" s="1"/>
  <c r="IL214" i="1" s="1"/>
  <c r="IL215" i="1" s="1"/>
  <c r="IL216" i="1" s="1"/>
  <c r="IL217" i="1" s="1"/>
  <c r="IL218" i="1" s="1"/>
  <c r="IL219" i="1" s="1"/>
  <c r="IL220" i="1" s="1"/>
  <c r="IL221" i="1" s="1"/>
  <c r="IL222" i="1" s="1"/>
  <c r="IL223" i="1" s="1"/>
  <c r="IL224" i="1" s="1"/>
  <c r="IL225" i="1" s="1"/>
  <c r="IL226" i="1" s="1"/>
  <c r="IL227" i="1" s="1"/>
  <c r="IL228" i="1" s="1"/>
  <c r="IL229" i="1" s="1"/>
  <c r="IL230" i="1" s="1"/>
  <c r="IL231" i="1" s="1"/>
  <c r="IL232" i="1" s="1"/>
  <c r="IL233" i="1" s="1"/>
  <c r="IL234" i="1" s="1"/>
  <c r="IL235" i="1" s="1"/>
  <c r="IL236" i="1" s="1"/>
  <c r="IL237" i="1" s="1"/>
  <c r="IL238" i="1" s="1"/>
  <c r="IL239" i="1" s="1"/>
  <c r="IL240" i="1" s="1"/>
  <c r="IL241" i="1" s="1"/>
  <c r="IL242" i="1" s="1"/>
  <c r="IL243" i="1" s="1"/>
  <c r="IL244" i="1" s="1"/>
  <c r="IL245" i="1" s="1"/>
  <c r="IL246" i="1" s="1"/>
  <c r="IL247" i="1" s="1"/>
  <c r="IL248" i="1" s="1"/>
  <c r="IL249" i="1" s="1"/>
  <c r="IL250" i="1" s="1"/>
  <c r="IL251" i="1" s="1"/>
  <c r="IL252" i="1" s="1"/>
  <c r="IL253" i="1" s="1"/>
  <c r="IL254" i="1" s="1"/>
  <c r="IL255" i="1" s="1"/>
  <c r="IL256" i="1" s="1"/>
  <c r="IL257" i="1" s="1"/>
  <c r="IL258" i="1" s="1"/>
  <c r="IL259" i="1" s="1"/>
  <c r="IL260" i="1" s="1"/>
  <c r="IL261" i="1" s="1"/>
  <c r="IL262" i="1" s="1"/>
  <c r="IL263" i="1" s="1"/>
  <c r="IL264" i="1" s="1"/>
  <c r="IL265" i="1" s="1"/>
  <c r="IL266" i="1" s="1"/>
  <c r="IL267" i="1" s="1"/>
  <c r="IL268" i="1" s="1"/>
  <c r="IL269" i="1" s="1"/>
  <c r="IL270" i="1" s="1"/>
  <c r="IL271" i="1" s="1"/>
  <c r="IL272" i="1" s="1"/>
  <c r="IL273" i="1" s="1"/>
  <c r="IL274" i="1" s="1"/>
  <c r="IL275" i="1" s="1"/>
  <c r="IL276" i="1" s="1"/>
  <c r="IL277" i="1" s="1"/>
  <c r="IL278" i="1" s="1"/>
  <c r="IL279" i="1" s="1"/>
  <c r="IL280" i="1" s="1"/>
  <c r="IL281" i="1" s="1"/>
  <c r="IL282" i="1" s="1"/>
  <c r="IL283" i="1" s="1"/>
  <c r="IL284" i="1" s="1"/>
  <c r="IL285" i="1" s="1"/>
  <c r="IL286" i="1" s="1"/>
  <c r="IL287" i="1" s="1"/>
  <c r="IL288" i="1" s="1"/>
  <c r="IL289" i="1" s="1"/>
  <c r="IL290" i="1" s="1"/>
  <c r="IL291" i="1" s="1"/>
  <c r="IL292" i="1" s="1"/>
  <c r="IL293" i="1" s="1"/>
  <c r="IL294" i="1" s="1"/>
  <c r="IL295" i="1" s="1"/>
  <c r="IL296" i="1" s="1"/>
  <c r="IL297" i="1" s="1"/>
  <c r="IL298" i="1" s="1"/>
  <c r="IL299" i="1" s="1"/>
  <c r="IL300" i="1" s="1"/>
  <c r="IL301" i="1" s="1"/>
  <c r="IL302" i="1" s="1"/>
  <c r="IL303" i="1" s="1"/>
  <c r="IV60" i="1"/>
  <c r="IV61" i="1" s="1"/>
  <c r="IV62" i="1" s="1"/>
  <c r="IV63" i="1" s="1"/>
  <c r="IV64" i="1" s="1"/>
  <c r="IV65" i="1" s="1"/>
  <c r="IV66" i="1" s="1"/>
  <c r="IV67" i="1" s="1"/>
  <c r="IV68" i="1" s="1"/>
  <c r="IV69" i="1" s="1"/>
  <c r="IV70" i="1" s="1"/>
  <c r="IV71" i="1" s="1"/>
  <c r="IV72" i="1" s="1"/>
  <c r="IV73" i="1" s="1"/>
  <c r="IV74" i="1" s="1"/>
  <c r="IV75" i="1" s="1"/>
  <c r="IV76" i="1" s="1"/>
  <c r="IV77" i="1" s="1"/>
  <c r="IV78" i="1" s="1"/>
  <c r="IV79" i="1" s="1"/>
  <c r="IV80" i="1" s="1"/>
  <c r="IV81" i="1" s="1"/>
  <c r="IV82" i="1" s="1"/>
  <c r="IV83" i="1" s="1"/>
  <c r="IV84" i="1" s="1"/>
  <c r="IV85" i="1" s="1"/>
  <c r="IV86" i="1" s="1"/>
  <c r="IV87" i="1" s="1"/>
  <c r="IV88" i="1" s="1"/>
  <c r="IV89" i="1" s="1"/>
  <c r="IV90" i="1" s="1"/>
  <c r="IV91" i="1" s="1"/>
  <c r="IV92" i="1" s="1"/>
  <c r="IV93" i="1" s="1"/>
  <c r="IV94" i="1" s="1"/>
  <c r="IV95" i="1" s="1"/>
  <c r="IV96" i="1" s="1"/>
  <c r="IV97" i="1" s="1"/>
  <c r="IV98" i="1" s="1"/>
  <c r="IV99" i="1" s="1"/>
  <c r="IV100" i="1" s="1"/>
  <c r="IV101" i="1" s="1"/>
  <c r="IV102" i="1" s="1"/>
  <c r="IV103" i="1" s="1"/>
  <c r="IV104" i="1" s="1"/>
  <c r="IV105" i="1" s="1"/>
  <c r="IV106" i="1" s="1"/>
  <c r="IV107" i="1" s="1"/>
  <c r="IV108" i="1" s="1"/>
  <c r="IV109" i="1" s="1"/>
  <c r="IV110" i="1" s="1"/>
  <c r="IV111" i="1" s="1"/>
  <c r="IV112" i="1" s="1"/>
  <c r="IV113" i="1" s="1"/>
  <c r="IV114" i="1" s="1"/>
  <c r="IV115" i="1" s="1"/>
  <c r="IV116" i="1" s="1"/>
  <c r="IV117" i="1" s="1"/>
  <c r="IV118" i="1" s="1"/>
  <c r="IV119" i="1" s="1"/>
  <c r="IV120" i="1" s="1"/>
  <c r="IV121" i="1" s="1"/>
  <c r="IV122" i="1" s="1"/>
  <c r="IV123" i="1" s="1"/>
  <c r="IV124" i="1" s="1"/>
  <c r="IV125" i="1" s="1"/>
  <c r="IV126" i="1" s="1"/>
  <c r="IV127" i="1" s="1"/>
  <c r="IV128" i="1" s="1"/>
  <c r="IV129" i="1" s="1"/>
  <c r="IV130" i="1" s="1"/>
  <c r="IV131" i="1" s="1"/>
  <c r="IV132" i="1" s="1"/>
  <c r="IV133" i="1" s="1"/>
  <c r="IV134" i="1" s="1"/>
  <c r="IV135" i="1" s="1"/>
  <c r="IV136" i="1" s="1"/>
  <c r="IV137" i="1" s="1"/>
  <c r="IV138" i="1" s="1"/>
  <c r="IV139" i="1" s="1"/>
  <c r="IV140" i="1" s="1"/>
  <c r="IV141" i="1" s="1"/>
  <c r="IV142" i="1" s="1"/>
  <c r="IV143" i="1" s="1"/>
  <c r="IV144" i="1" s="1"/>
  <c r="IV145" i="1" s="1"/>
  <c r="IV146" i="1" s="1"/>
  <c r="IV147" i="1" s="1"/>
  <c r="IV148" i="1" s="1"/>
  <c r="IV149" i="1" s="1"/>
  <c r="IV150" i="1" s="1"/>
  <c r="IV151" i="1" s="1"/>
  <c r="IV152" i="1" s="1"/>
  <c r="IV153" i="1" s="1"/>
  <c r="IV154" i="1" s="1"/>
  <c r="IV155" i="1" s="1"/>
  <c r="IV156" i="1" s="1"/>
  <c r="IV157" i="1" s="1"/>
  <c r="IV158" i="1" s="1"/>
  <c r="IV159" i="1" s="1"/>
  <c r="IV160" i="1" s="1"/>
  <c r="IV161" i="1" s="1"/>
  <c r="IV162" i="1" s="1"/>
  <c r="IV163" i="1" s="1"/>
  <c r="IV164" i="1" s="1"/>
  <c r="IV165" i="1" s="1"/>
  <c r="IV166" i="1" s="1"/>
  <c r="IV167" i="1" s="1"/>
  <c r="IV168" i="1" s="1"/>
  <c r="IV169" i="1" s="1"/>
  <c r="IV170" i="1" s="1"/>
  <c r="IV171" i="1" s="1"/>
  <c r="IV172" i="1" s="1"/>
  <c r="IV173" i="1" s="1"/>
  <c r="IV174" i="1" s="1"/>
  <c r="IV175" i="1" s="1"/>
  <c r="IV176" i="1" s="1"/>
  <c r="IV177" i="1" s="1"/>
  <c r="IV178" i="1" s="1"/>
  <c r="IV179" i="1" s="1"/>
  <c r="IV180" i="1" s="1"/>
  <c r="IV181" i="1" s="1"/>
  <c r="IV182" i="1" s="1"/>
  <c r="IV183" i="1" s="1"/>
  <c r="IV184" i="1" s="1"/>
  <c r="IV185" i="1" s="1"/>
  <c r="IV186" i="1" s="1"/>
  <c r="IV187" i="1" s="1"/>
  <c r="IV188" i="1" s="1"/>
  <c r="IV189" i="1" s="1"/>
  <c r="IV190" i="1" s="1"/>
  <c r="IV191" i="1" s="1"/>
  <c r="IV192" i="1" s="1"/>
  <c r="IV193" i="1" s="1"/>
  <c r="IV194" i="1" s="1"/>
  <c r="IV195" i="1" s="1"/>
  <c r="IV196" i="1" s="1"/>
  <c r="IV197" i="1" s="1"/>
  <c r="IV198" i="1" s="1"/>
  <c r="IV199" i="1" s="1"/>
  <c r="IV200" i="1" s="1"/>
  <c r="IV201" i="1" s="1"/>
  <c r="IV202" i="1" s="1"/>
  <c r="IV203" i="1" s="1"/>
  <c r="IV204" i="1" s="1"/>
  <c r="IV205" i="1" s="1"/>
  <c r="IV206" i="1" s="1"/>
  <c r="IV207" i="1" s="1"/>
  <c r="IV208" i="1" s="1"/>
  <c r="IV209" i="1" s="1"/>
  <c r="IV210" i="1" s="1"/>
  <c r="IV211" i="1" s="1"/>
  <c r="IV212" i="1" s="1"/>
  <c r="IV213" i="1" s="1"/>
  <c r="IV214" i="1" s="1"/>
  <c r="IV215" i="1" s="1"/>
  <c r="IV216" i="1" s="1"/>
  <c r="IV217" i="1" s="1"/>
  <c r="IV218" i="1" s="1"/>
  <c r="IV219" i="1" s="1"/>
  <c r="IV220" i="1" s="1"/>
  <c r="IV221" i="1" s="1"/>
  <c r="IV222" i="1" s="1"/>
  <c r="IV223" i="1" s="1"/>
  <c r="IV224" i="1" s="1"/>
  <c r="IV225" i="1" s="1"/>
  <c r="IV226" i="1" s="1"/>
  <c r="IV227" i="1" s="1"/>
  <c r="IV228" i="1" s="1"/>
  <c r="IV229" i="1" s="1"/>
  <c r="IV230" i="1" s="1"/>
  <c r="IV231" i="1" s="1"/>
  <c r="IV232" i="1" s="1"/>
  <c r="IV233" i="1" s="1"/>
  <c r="IV234" i="1" s="1"/>
  <c r="IV235" i="1" s="1"/>
  <c r="IV236" i="1" s="1"/>
  <c r="IV237" i="1" s="1"/>
  <c r="IV238" i="1" s="1"/>
  <c r="IV239" i="1" s="1"/>
  <c r="IV240" i="1" s="1"/>
  <c r="IV241" i="1" s="1"/>
  <c r="IV242" i="1" s="1"/>
  <c r="IV243" i="1" s="1"/>
  <c r="IV244" i="1" s="1"/>
  <c r="IV245" i="1" s="1"/>
  <c r="IV246" i="1" s="1"/>
  <c r="IV247" i="1" s="1"/>
  <c r="IV248" i="1" s="1"/>
  <c r="IV249" i="1" s="1"/>
  <c r="IV250" i="1" s="1"/>
  <c r="IV251" i="1" s="1"/>
  <c r="IV252" i="1" s="1"/>
  <c r="IV253" i="1" s="1"/>
  <c r="IV254" i="1" s="1"/>
  <c r="IV255" i="1" s="1"/>
  <c r="IV256" i="1" s="1"/>
  <c r="IV257" i="1" s="1"/>
  <c r="IV258" i="1" s="1"/>
  <c r="IV259" i="1" s="1"/>
  <c r="IV260" i="1" s="1"/>
  <c r="IV261" i="1" s="1"/>
  <c r="IV262" i="1" s="1"/>
  <c r="IV263" i="1" s="1"/>
  <c r="IV264" i="1" s="1"/>
  <c r="IV265" i="1" s="1"/>
  <c r="IV266" i="1" s="1"/>
  <c r="IV267" i="1" s="1"/>
  <c r="IV268" i="1" s="1"/>
  <c r="IV269" i="1" s="1"/>
  <c r="IV270" i="1" s="1"/>
  <c r="IV271" i="1" s="1"/>
  <c r="IV272" i="1" s="1"/>
  <c r="IV273" i="1" s="1"/>
  <c r="IV274" i="1" s="1"/>
  <c r="IV275" i="1" s="1"/>
  <c r="IV276" i="1" s="1"/>
  <c r="IV277" i="1" s="1"/>
  <c r="IV278" i="1" s="1"/>
  <c r="IV279" i="1" s="1"/>
  <c r="IV280" i="1" s="1"/>
  <c r="IV281" i="1" s="1"/>
  <c r="IV282" i="1" s="1"/>
  <c r="IV283" i="1" s="1"/>
  <c r="IV284" i="1" s="1"/>
  <c r="IV285" i="1" s="1"/>
  <c r="IV286" i="1" s="1"/>
  <c r="IV287" i="1" s="1"/>
  <c r="IV288" i="1" s="1"/>
  <c r="IV289" i="1" s="1"/>
  <c r="IV290" i="1" s="1"/>
  <c r="IV291" i="1" s="1"/>
  <c r="IV292" i="1" s="1"/>
  <c r="IV293" i="1" s="1"/>
  <c r="IV294" i="1" s="1"/>
  <c r="IV295" i="1" s="1"/>
  <c r="IV296" i="1" s="1"/>
  <c r="IV297" i="1" s="1"/>
  <c r="IV298" i="1" s="1"/>
  <c r="IV299" i="1" s="1"/>
  <c r="IV300" i="1" s="1"/>
  <c r="IV301" i="1" s="1"/>
  <c r="IV302" i="1" s="1"/>
  <c r="IV303" i="1" s="1"/>
  <c r="F4" i="1"/>
  <c r="AE342" i="5" s="1"/>
  <c r="F5" i="1"/>
  <c r="AH343" i="5" s="1"/>
  <c r="F6" i="1"/>
  <c r="J344" i="5" s="1"/>
  <c r="F7" i="1"/>
  <c r="AH345" i="5" s="1"/>
  <c r="F8" i="1"/>
  <c r="AH346" i="5" s="1"/>
  <c r="F9" i="1"/>
  <c r="AH347" i="5" s="1"/>
  <c r="F10" i="1"/>
  <c r="J348" i="5" s="1"/>
  <c r="F11" i="1"/>
  <c r="AH349" i="5" s="1"/>
  <c r="F12" i="1"/>
  <c r="AH350" i="5" s="1"/>
  <c r="F13" i="1"/>
  <c r="AH351" i="5" s="1"/>
  <c r="F14" i="1"/>
  <c r="J352" i="5" s="1"/>
  <c r="F15" i="1"/>
  <c r="AH353" i="5" s="1"/>
  <c r="F16" i="1"/>
  <c r="AH354" i="5" s="1"/>
  <c r="F17" i="1"/>
  <c r="AH355" i="5" s="1"/>
  <c r="F18" i="1"/>
  <c r="J356" i="5" s="1"/>
  <c r="F19" i="1"/>
  <c r="AH357" i="5" s="1"/>
  <c r="F20" i="1"/>
  <c r="AH358" i="5" s="1"/>
  <c r="F21" i="1"/>
  <c r="AH359" i="5" s="1"/>
  <c r="F22" i="1"/>
  <c r="J360" i="5" s="1"/>
  <c r="F23" i="1"/>
  <c r="AH361" i="5" s="1"/>
  <c r="F24" i="1"/>
  <c r="AH362" i="5" s="1"/>
  <c r="F25" i="1"/>
  <c r="AH363" i="5" s="1"/>
  <c r="F26" i="1"/>
  <c r="J364" i="5" s="1"/>
  <c r="F27" i="1"/>
  <c r="AH365" i="5" s="1"/>
  <c r="F28" i="1"/>
  <c r="AH366" i="5" s="1"/>
  <c r="F29" i="1"/>
  <c r="AH367" i="5" s="1"/>
  <c r="F30" i="1"/>
  <c r="J368" i="5" s="1"/>
  <c r="F31" i="1"/>
  <c r="AH369" i="5" s="1"/>
  <c r="F32" i="1"/>
  <c r="AH370" i="5" s="1"/>
  <c r="F33" i="1"/>
  <c r="AH371" i="5" s="1"/>
  <c r="F34" i="1"/>
  <c r="J372" i="5" s="1"/>
  <c r="F35" i="1"/>
  <c r="AH373" i="5" s="1"/>
  <c r="F36" i="1"/>
  <c r="AH374" i="5" s="1"/>
  <c r="F37" i="1"/>
  <c r="AH375" i="5" s="1"/>
  <c r="F38" i="1"/>
  <c r="J376" i="5" s="1"/>
  <c r="F39" i="1"/>
  <c r="AH377" i="5" s="1"/>
  <c r="F40" i="1"/>
  <c r="AH378" i="5" s="1"/>
  <c r="F41" i="1"/>
  <c r="AH379" i="5" s="1"/>
  <c r="F42" i="1"/>
  <c r="J380" i="5" s="1"/>
  <c r="F43" i="1"/>
  <c r="AH381" i="5" s="1"/>
  <c r="F44" i="1"/>
  <c r="Y382" i="5" s="1"/>
  <c r="F45" i="1"/>
  <c r="AB383" i="5" s="1"/>
  <c r="F46" i="1"/>
  <c r="AE384" i="5" s="1"/>
  <c r="F97" i="1"/>
  <c r="F96" i="1"/>
  <c r="F95" i="1"/>
  <c r="F94" i="1"/>
  <c r="J432" i="5" s="1"/>
  <c r="I124" i="5" s="1"/>
  <c r="F93" i="1"/>
  <c r="J431" i="5" s="1"/>
  <c r="I123" i="5" s="1"/>
  <c r="F92" i="1"/>
  <c r="J430" i="5" s="1"/>
  <c r="I122" i="5" s="1"/>
  <c r="F91" i="1"/>
  <c r="J429" i="5" s="1"/>
  <c r="I121" i="5" s="1"/>
  <c r="F90" i="1"/>
  <c r="J428" i="5" s="1"/>
  <c r="I120" i="5" s="1"/>
  <c r="F89" i="1"/>
  <c r="J427" i="5" s="1"/>
  <c r="I119" i="5" s="1"/>
  <c r="F88" i="1"/>
  <c r="J426" i="5" s="1"/>
  <c r="I118" i="5" s="1"/>
  <c r="F87" i="1"/>
  <c r="J425" i="5" s="1"/>
  <c r="I117" i="5" s="1"/>
  <c r="F86" i="1"/>
  <c r="J424" i="5" s="1"/>
  <c r="I116" i="5" s="1"/>
  <c r="F85" i="1"/>
  <c r="J423" i="5" s="1"/>
  <c r="I115" i="5" s="1"/>
  <c r="F84" i="1"/>
  <c r="J422" i="5" s="1"/>
  <c r="I114" i="5" s="1"/>
  <c r="F83" i="1"/>
  <c r="J421" i="5" s="1"/>
  <c r="I113" i="5" s="1"/>
  <c r="F82" i="1"/>
  <c r="J420" i="5" s="1"/>
  <c r="I112" i="5" s="1"/>
  <c r="F81" i="1"/>
  <c r="J419" i="5" s="1"/>
  <c r="I111" i="5" s="1"/>
  <c r="F80" i="1"/>
  <c r="J418" i="5" s="1"/>
  <c r="I110" i="5" s="1"/>
  <c r="F79" i="1"/>
  <c r="J417" i="5" s="1"/>
  <c r="I109" i="5" s="1"/>
  <c r="F78" i="1"/>
  <c r="J416" i="5" s="1"/>
  <c r="I108" i="5" s="1"/>
  <c r="F77" i="1"/>
  <c r="J415" i="5" s="1"/>
  <c r="I107" i="5" s="1"/>
  <c r="F76" i="1"/>
  <c r="J414" i="5" s="1"/>
  <c r="I106" i="5" s="1"/>
  <c r="F75" i="1"/>
  <c r="J413" i="5" s="1"/>
  <c r="I105" i="5" s="1"/>
  <c r="F74" i="1"/>
  <c r="J412" i="5" s="1"/>
  <c r="I104" i="5" s="1"/>
  <c r="F73" i="1"/>
  <c r="J411" i="5" s="1"/>
  <c r="I103" i="5" s="1"/>
  <c r="F72" i="1"/>
  <c r="J410" i="5" s="1"/>
  <c r="I102" i="5" s="1"/>
  <c r="F71" i="1"/>
  <c r="J409" i="5" s="1"/>
  <c r="I101" i="5" s="1"/>
  <c r="F70" i="1"/>
  <c r="J408" i="5" s="1"/>
  <c r="I100" i="5" s="1"/>
  <c r="F69" i="1"/>
  <c r="J407" i="5" s="1"/>
  <c r="I99" i="5" s="1"/>
  <c r="F68" i="1"/>
  <c r="J406" i="5" s="1"/>
  <c r="I98" i="5" s="1"/>
  <c r="F67" i="1"/>
  <c r="J405" i="5" s="1"/>
  <c r="I97" i="5" s="1"/>
  <c r="F66" i="1"/>
  <c r="J404" i="5" s="1"/>
  <c r="I96" i="5" s="1"/>
  <c r="F65" i="1"/>
  <c r="J403" i="5" s="1"/>
  <c r="I95" i="5" s="1"/>
  <c r="F64" i="1"/>
  <c r="J402" i="5" s="1"/>
  <c r="I94" i="5" s="1"/>
  <c r="F63" i="1"/>
  <c r="J401" i="5" s="1"/>
  <c r="I93" i="5" s="1"/>
  <c r="F62" i="1"/>
  <c r="J400" i="5" s="1"/>
  <c r="I92" i="5" s="1"/>
  <c r="F61" i="1"/>
  <c r="J399" i="5" s="1"/>
  <c r="I91" i="5" s="1"/>
  <c r="F60" i="1"/>
  <c r="J398" i="5" s="1"/>
  <c r="I90" i="5" s="1"/>
  <c r="F59" i="1"/>
  <c r="J397" i="5" s="1"/>
  <c r="I89" i="5" s="1"/>
  <c r="F58" i="1"/>
  <c r="J396" i="5" s="1"/>
  <c r="I88" i="5" s="1"/>
  <c r="F57" i="1"/>
  <c r="J395" i="5" s="1"/>
  <c r="I87" i="5" s="1"/>
  <c r="F56" i="1"/>
  <c r="J394" i="5" s="1"/>
  <c r="I86" i="5" s="1"/>
  <c r="F55" i="1"/>
  <c r="J393" i="5" s="1"/>
  <c r="I85" i="5" s="1"/>
  <c r="F54" i="1"/>
  <c r="J392" i="5" s="1"/>
  <c r="F53" i="1"/>
  <c r="J391" i="5" s="1"/>
  <c r="F52" i="1"/>
  <c r="J390" i="5" s="1"/>
  <c r="F51" i="1"/>
  <c r="J389" i="5" s="1"/>
  <c r="F50" i="1"/>
  <c r="J388" i="5" s="1"/>
  <c r="F49" i="1"/>
  <c r="J387" i="5" s="1"/>
  <c r="F48" i="1"/>
  <c r="J386" i="5" s="1"/>
  <c r="F47" i="1"/>
  <c r="J385" i="5" s="1"/>
  <c r="E4" i="1"/>
  <c r="AD342" i="5" s="1"/>
  <c r="AC342" i="5" s="1"/>
  <c r="E5" i="1"/>
  <c r="AG343" i="5" s="1"/>
  <c r="AF343" i="5" s="1"/>
  <c r="E6" i="1"/>
  <c r="I344" i="5" s="1"/>
  <c r="H344" i="5" s="1"/>
  <c r="E7" i="1"/>
  <c r="AG345" i="5" s="1"/>
  <c r="AF345" i="5" s="1"/>
  <c r="E8" i="1"/>
  <c r="L346" i="5" s="1"/>
  <c r="K346" i="5" s="1"/>
  <c r="E9" i="1"/>
  <c r="AG347" i="5" s="1"/>
  <c r="AF347" i="5" s="1"/>
  <c r="E10" i="1"/>
  <c r="I348" i="5" s="1"/>
  <c r="H348" i="5" s="1"/>
  <c r="E11" i="1"/>
  <c r="AG349" i="5" s="1"/>
  <c r="AF349" i="5" s="1"/>
  <c r="E12" i="1"/>
  <c r="L350" i="5" s="1"/>
  <c r="K350" i="5" s="1"/>
  <c r="E13" i="1"/>
  <c r="AG351" i="5" s="1"/>
  <c r="AF351" i="5" s="1"/>
  <c r="E14" i="1"/>
  <c r="I352" i="5" s="1"/>
  <c r="H352" i="5" s="1"/>
  <c r="E15" i="1"/>
  <c r="AG353" i="5" s="1"/>
  <c r="AF353" i="5" s="1"/>
  <c r="E16" i="1"/>
  <c r="L354" i="5" s="1"/>
  <c r="K354" i="5" s="1"/>
  <c r="E17" i="1"/>
  <c r="AG355" i="5" s="1"/>
  <c r="AF355" i="5" s="1"/>
  <c r="E18" i="1"/>
  <c r="I356" i="5" s="1"/>
  <c r="H356" i="5" s="1"/>
  <c r="E19" i="1"/>
  <c r="AG357" i="5" s="1"/>
  <c r="AF357" i="5" s="1"/>
  <c r="E20" i="1"/>
  <c r="AG358" i="5" s="1"/>
  <c r="AF358" i="5" s="1"/>
  <c r="E21" i="1"/>
  <c r="AG359" i="5" s="1"/>
  <c r="AF359" i="5" s="1"/>
  <c r="E22" i="1"/>
  <c r="I360" i="5" s="1"/>
  <c r="H360" i="5" s="1"/>
  <c r="E23" i="1"/>
  <c r="AG361" i="5" s="1"/>
  <c r="AF361" i="5" s="1"/>
  <c r="E24" i="1"/>
  <c r="AG362" i="5" s="1"/>
  <c r="AF362" i="5" s="1"/>
  <c r="E25" i="1"/>
  <c r="AG363" i="5" s="1"/>
  <c r="AF363" i="5" s="1"/>
  <c r="E26" i="1"/>
  <c r="L364" i="5" s="1"/>
  <c r="K364" i="5" s="1"/>
  <c r="E27" i="1"/>
  <c r="AG365" i="5" s="1"/>
  <c r="AF365" i="5" s="1"/>
  <c r="E28" i="1"/>
  <c r="AG366" i="5" s="1"/>
  <c r="AF366" i="5" s="1"/>
  <c r="E29" i="1"/>
  <c r="AG367" i="5" s="1"/>
  <c r="AF367" i="5" s="1"/>
  <c r="E30" i="1"/>
  <c r="L368" i="5" s="1"/>
  <c r="K368" i="5" s="1"/>
  <c r="E31" i="1"/>
  <c r="AG369" i="5" s="1"/>
  <c r="AF369" i="5" s="1"/>
  <c r="E32" i="1"/>
  <c r="AG370" i="5" s="1"/>
  <c r="AF370" i="5" s="1"/>
  <c r="E33" i="1"/>
  <c r="AG371" i="5" s="1"/>
  <c r="AF371" i="5" s="1"/>
  <c r="E34" i="1"/>
  <c r="L372" i="5" s="1"/>
  <c r="K372" i="5" s="1"/>
  <c r="E35" i="1"/>
  <c r="AG373" i="5" s="1"/>
  <c r="AF373" i="5" s="1"/>
  <c r="E36" i="1"/>
  <c r="AG374" i="5" s="1"/>
  <c r="AF374" i="5" s="1"/>
  <c r="E37" i="1"/>
  <c r="AG375" i="5" s="1"/>
  <c r="AF375" i="5" s="1"/>
  <c r="E38" i="1"/>
  <c r="L376" i="5" s="1"/>
  <c r="K376" i="5" s="1"/>
  <c r="E39" i="1"/>
  <c r="AG377" i="5" s="1"/>
  <c r="AF377" i="5" s="1"/>
  <c r="E40" i="1"/>
  <c r="AG378" i="5" s="1"/>
  <c r="AF378" i="5" s="1"/>
  <c r="E41" i="1"/>
  <c r="AG379" i="5" s="1"/>
  <c r="AF379" i="5" s="1"/>
  <c r="E42" i="1"/>
  <c r="L380" i="5" s="1"/>
  <c r="K380" i="5" s="1"/>
  <c r="E43" i="1"/>
  <c r="AG381" i="5" s="1"/>
  <c r="AF381" i="5" s="1"/>
  <c r="E44" i="1"/>
  <c r="AD382" i="5" s="1"/>
  <c r="AC382" i="5" s="1"/>
  <c r="E45" i="1"/>
  <c r="R383" i="5" s="1"/>
  <c r="Q383" i="5" s="1"/>
  <c r="E46" i="1"/>
  <c r="AD384" i="5" s="1"/>
  <c r="AC384" i="5" s="1"/>
  <c r="F3" i="1"/>
  <c r="J341" i="5" s="1"/>
  <c r="E97" i="1"/>
  <c r="E96" i="1"/>
  <c r="E95" i="1"/>
  <c r="E94" i="1"/>
  <c r="I432" i="5" s="1"/>
  <c r="H432" i="5" s="1"/>
  <c r="E93" i="1"/>
  <c r="I431" i="5" s="1"/>
  <c r="H431" i="5" s="1"/>
  <c r="E92" i="1"/>
  <c r="I430" i="5" s="1"/>
  <c r="H430" i="5" s="1"/>
  <c r="E91" i="1"/>
  <c r="I429" i="5" s="1"/>
  <c r="H429" i="5" s="1"/>
  <c r="E90" i="1"/>
  <c r="I428" i="5" s="1"/>
  <c r="H428" i="5" s="1"/>
  <c r="E89" i="1"/>
  <c r="I427" i="5" s="1"/>
  <c r="H427" i="5" s="1"/>
  <c r="E88" i="1"/>
  <c r="I426" i="5" s="1"/>
  <c r="H426" i="5" s="1"/>
  <c r="E87" i="1"/>
  <c r="I425" i="5" s="1"/>
  <c r="H425" i="5" s="1"/>
  <c r="E86" i="1"/>
  <c r="I424" i="5" s="1"/>
  <c r="H424" i="5" s="1"/>
  <c r="E85" i="1"/>
  <c r="I423" i="5" s="1"/>
  <c r="H423" i="5" s="1"/>
  <c r="E84" i="1"/>
  <c r="I422" i="5" s="1"/>
  <c r="H422" i="5" s="1"/>
  <c r="E83" i="1"/>
  <c r="I421" i="5" s="1"/>
  <c r="H421" i="5" s="1"/>
  <c r="E82" i="1"/>
  <c r="I420" i="5" s="1"/>
  <c r="H420" i="5" s="1"/>
  <c r="E81" i="1"/>
  <c r="I419" i="5" s="1"/>
  <c r="H419" i="5" s="1"/>
  <c r="E80" i="1"/>
  <c r="I418" i="5" s="1"/>
  <c r="H418" i="5" s="1"/>
  <c r="E79" i="1"/>
  <c r="I417" i="5" s="1"/>
  <c r="H417" i="5" s="1"/>
  <c r="E78" i="1"/>
  <c r="I416" i="5" s="1"/>
  <c r="H416" i="5" s="1"/>
  <c r="E77" i="1"/>
  <c r="I415" i="5" s="1"/>
  <c r="H415" i="5" s="1"/>
  <c r="E76" i="1"/>
  <c r="I414" i="5" s="1"/>
  <c r="H414" i="5" s="1"/>
  <c r="E75" i="1"/>
  <c r="I413" i="5" s="1"/>
  <c r="H413" i="5" s="1"/>
  <c r="E74" i="1"/>
  <c r="I412" i="5" s="1"/>
  <c r="H412" i="5" s="1"/>
  <c r="E73" i="1"/>
  <c r="I411" i="5" s="1"/>
  <c r="H411" i="5" s="1"/>
  <c r="E72" i="1"/>
  <c r="I410" i="5" s="1"/>
  <c r="H410" i="5" s="1"/>
  <c r="E71" i="1"/>
  <c r="I409" i="5" s="1"/>
  <c r="H409" i="5" s="1"/>
  <c r="E70" i="1"/>
  <c r="I408" i="5" s="1"/>
  <c r="H408" i="5" s="1"/>
  <c r="E69" i="1"/>
  <c r="I407" i="5" s="1"/>
  <c r="H407" i="5" s="1"/>
  <c r="E68" i="1"/>
  <c r="I406" i="5" s="1"/>
  <c r="H406" i="5" s="1"/>
  <c r="E67" i="1"/>
  <c r="I405" i="5" s="1"/>
  <c r="H405" i="5" s="1"/>
  <c r="E66" i="1"/>
  <c r="I404" i="5" s="1"/>
  <c r="H404" i="5" s="1"/>
  <c r="E65" i="1"/>
  <c r="I403" i="5" s="1"/>
  <c r="H403" i="5" s="1"/>
  <c r="E64" i="1"/>
  <c r="I402" i="5" s="1"/>
  <c r="H402" i="5" s="1"/>
  <c r="E63" i="1"/>
  <c r="I401" i="5" s="1"/>
  <c r="H401" i="5" s="1"/>
  <c r="E62" i="1"/>
  <c r="I400" i="5" s="1"/>
  <c r="H400" i="5" s="1"/>
  <c r="E61" i="1"/>
  <c r="I399" i="5" s="1"/>
  <c r="H399" i="5" s="1"/>
  <c r="E60" i="1"/>
  <c r="I398" i="5" s="1"/>
  <c r="H398" i="5" s="1"/>
  <c r="E59" i="1"/>
  <c r="I397" i="5" s="1"/>
  <c r="H397" i="5" s="1"/>
  <c r="E58" i="1"/>
  <c r="I396" i="5" s="1"/>
  <c r="H396" i="5" s="1"/>
  <c r="E57" i="1"/>
  <c r="I395" i="5" s="1"/>
  <c r="H395" i="5" s="1"/>
  <c r="E56" i="1"/>
  <c r="I394" i="5" s="1"/>
  <c r="H394" i="5" s="1"/>
  <c r="E55" i="1"/>
  <c r="I393" i="5" s="1"/>
  <c r="H393" i="5" s="1"/>
  <c r="E54" i="1"/>
  <c r="I392" i="5" s="1"/>
  <c r="H392" i="5" s="1"/>
  <c r="E53" i="1"/>
  <c r="I391" i="5" s="1"/>
  <c r="H391" i="5" s="1"/>
  <c r="E52" i="1"/>
  <c r="I390" i="5" s="1"/>
  <c r="H390" i="5" s="1"/>
  <c r="E51" i="1"/>
  <c r="I389" i="5" s="1"/>
  <c r="H389" i="5" s="1"/>
  <c r="E50" i="1"/>
  <c r="I388" i="5" s="1"/>
  <c r="H388" i="5" s="1"/>
  <c r="E49" i="1"/>
  <c r="I387" i="5" s="1"/>
  <c r="H387" i="5" s="1"/>
  <c r="E48" i="1"/>
  <c r="I386" i="5" s="1"/>
  <c r="H386" i="5" s="1"/>
  <c r="E47" i="1"/>
  <c r="I385" i="5" s="1"/>
  <c r="H385" i="5" s="1"/>
  <c r="IX6" i="1" l="1"/>
  <c r="IU7" i="1"/>
  <c r="IW6" i="1"/>
  <c r="IN6" i="1"/>
  <c r="IK7" i="1"/>
  <c r="IM6" i="1"/>
  <c r="IC5" i="1"/>
  <c r="IA6" i="1"/>
  <c r="ID5" i="1"/>
  <c r="HT6" i="1"/>
  <c r="HQ7" i="1"/>
  <c r="HS6" i="1"/>
  <c r="HG6" i="1"/>
  <c r="HI5" i="1"/>
  <c r="HJ5" i="1"/>
  <c r="GW8" i="1"/>
  <c r="GZ7" i="1"/>
  <c r="GY7" i="1"/>
  <c r="GO6" i="1"/>
  <c r="GM7" i="1"/>
  <c r="GP6" i="1"/>
  <c r="GF7" i="1"/>
  <c r="GE7" i="1"/>
  <c r="GC8" i="1"/>
  <c r="FU6" i="1"/>
  <c r="FS7" i="1"/>
  <c r="FV6" i="1"/>
  <c r="FL6" i="1"/>
  <c r="FI7" i="1"/>
  <c r="FK6" i="1"/>
  <c r="FB5" i="1"/>
  <c r="EY6" i="1"/>
  <c r="FA5" i="1"/>
  <c r="EO7" i="1"/>
  <c r="ER6" i="1"/>
  <c r="EQ6" i="1"/>
  <c r="EG5" i="1"/>
  <c r="EE6" i="1"/>
  <c r="EH5" i="1"/>
  <c r="U433" i="5"/>
  <c r="T433" i="5" s="1"/>
  <c r="AG433" i="5"/>
  <c r="AF433" i="5" s="1"/>
  <c r="AA433" i="5"/>
  <c r="Z433" i="5" s="1"/>
  <c r="R433" i="5"/>
  <c r="Q433" i="5" s="1"/>
  <c r="X433" i="5"/>
  <c r="W433" i="5" s="1"/>
  <c r="AD433" i="5"/>
  <c r="AC433" i="5" s="1"/>
  <c r="AJ433" i="5"/>
  <c r="AI433" i="5" s="1"/>
  <c r="P434" i="5"/>
  <c r="S434" i="5"/>
  <c r="Y434" i="5"/>
  <c r="AE434" i="5"/>
  <c r="AK434" i="5"/>
  <c r="V434" i="5"/>
  <c r="AB434" i="5"/>
  <c r="AH434" i="5"/>
  <c r="R430" i="5"/>
  <c r="Q430" i="5" s="1"/>
  <c r="R426" i="5"/>
  <c r="Q426" i="5" s="1"/>
  <c r="R422" i="5"/>
  <c r="Q422" i="5" s="1"/>
  <c r="S429" i="5"/>
  <c r="O121" i="5" s="1"/>
  <c r="S425" i="5"/>
  <c r="O117" i="5" s="1"/>
  <c r="U426" i="5"/>
  <c r="T426" i="5" s="1"/>
  <c r="U429" i="5"/>
  <c r="T429" i="5" s="1"/>
  <c r="V431" i="5"/>
  <c r="Q123" i="5" s="1"/>
  <c r="V423" i="5"/>
  <c r="Q115" i="5" s="1"/>
  <c r="V426" i="5"/>
  <c r="Q118" i="5" s="1"/>
  <c r="X431" i="5"/>
  <c r="W431" i="5" s="1"/>
  <c r="X423" i="5"/>
  <c r="W423" i="5" s="1"/>
  <c r="X415" i="5"/>
  <c r="W415" i="5" s="1"/>
  <c r="X407" i="5"/>
  <c r="W407" i="5" s="1"/>
  <c r="X399" i="5"/>
  <c r="W399" i="5" s="1"/>
  <c r="X391" i="5"/>
  <c r="W391" i="5" s="1"/>
  <c r="X432" i="5"/>
  <c r="W432" i="5" s="1"/>
  <c r="X424" i="5"/>
  <c r="W424" i="5" s="1"/>
  <c r="X416" i="5"/>
  <c r="W416" i="5" s="1"/>
  <c r="X408" i="5"/>
  <c r="W408" i="5" s="1"/>
  <c r="X400" i="5"/>
  <c r="W400" i="5" s="1"/>
  <c r="X392" i="5"/>
  <c r="W392" i="5" s="1"/>
  <c r="Y430" i="5"/>
  <c r="S122" i="5" s="1"/>
  <c r="Y422" i="5"/>
  <c r="S114" i="5" s="1"/>
  <c r="Y414" i="5"/>
  <c r="S106" i="5" s="1"/>
  <c r="Y406" i="5"/>
  <c r="S98" i="5" s="1"/>
  <c r="Y398" i="5"/>
  <c r="S90" i="5" s="1"/>
  <c r="Y390" i="5"/>
  <c r="Y431" i="5"/>
  <c r="S123" i="5" s="1"/>
  <c r="Y423" i="5"/>
  <c r="S115" i="5" s="1"/>
  <c r="Y415" i="5"/>
  <c r="S107" i="5" s="1"/>
  <c r="Y407" i="5"/>
  <c r="S99" i="5" s="1"/>
  <c r="Y399" i="5"/>
  <c r="S91" i="5" s="1"/>
  <c r="Y391" i="5"/>
  <c r="AA429" i="5"/>
  <c r="Z429" i="5" s="1"/>
  <c r="AA425" i="5"/>
  <c r="Z425" i="5" s="1"/>
  <c r="AA421" i="5"/>
  <c r="Z421" i="5" s="1"/>
  <c r="AA417" i="5"/>
  <c r="Z417" i="5" s="1"/>
  <c r="AA413" i="5"/>
  <c r="Z413" i="5" s="1"/>
  <c r="AA409" i="5"/>
  <c r="Z409" i="5" s="1"/>
  <c r="AA405" i="5"/>
  <c r="Z405" i="5" s="1"/>
  <c r="AA401" i="5"/>
  <c r="Z401" i="5" s="1"/>
  <c r="AA397" i="5"/>
  <c r="Z397" i="5" s="1"/>
  <c r="AA393" i="5"/>
  <c r="Z393" i="5" s="1"/>
  <c r="AA389" i="5"/>
  <c r="Z389" i="5" s="1"/>
  <c r="AA385" i="5"/>
  <c r="Z385" i="5" s="1"/>
  <c r="AB432" i="5"/>
  <c r="U124" i="5" s="1"/>
  <c r="AB428" i="5"/>
  <c r="U120" i="5" s="1"/>
  <c r="AB424" i="5"/>
  <c r="U116" i="5" s="1"/>
  <c r="AB420" i="5"/>
  <c r="U112" i="5" s="1"/>
  <c r="AB416" i="5"/>
  <c r="U108" i="5" s="1"/>
  <c r="AB412" i="5"/>
  <c r="U104" i="5" s="1"/>
  <c r="AB408" i="5"/>
  <c r="U100" i="5" s="1"/>
  <c r="AB404" i="5"/>
  <c r="U96" i="5" s="1"/>
  <c r="AB400" i="5"/>
  <c r="U92" i="5" s="1"/>
  <c r="AB396" i="5"/>
  <c r="U88" i="5" s="1"/>
  <c r="AB392" i="5"/>
  <c r="AB388" i="5"/>
  <c r="AD429" i="5"/>
  <c r="AC429" i="5" s="1"/>
  <c r="AD425" i="5"/>
  <c r="AC425" i="5" s="1"/>
  <c r="AD421" i="5"/>
  <c r="AC421" i="5" s="1"/>
  <c r="AD417" i="5"/>
  <c r="AC417" i="5" s="1"/>
  <c r="AD413" i="5"/>
  <c r="AC413" i="5" s="1"/>
  <c r="AD409" i="5"/>
  <c r="AC409" i="5" s="1"/>
  <c r="AD405" i="5"/>
  <c r="AC405" i="5" s="1"/>
  <c r="AD401" i="5"/>
  <c r="AC401" i="5" s="1"/>
  <c r="AD397" i="5"/>
  <c r="AC397" i="5" s="1"/>
  <c r="AD393" i="5"/>
  <c r="AC393" i="5" s="1"/>
  <c r="AD389" i="5"/>
  <c r="AC389" i="5" s="1"/>
  <c r="AD385" i="5"/>
  <c r="AC385" i="5" s="1"/>
  <c r="AE430" i="5"/>
  <c r="W122" i="5" s="1"/>
  <c r="AE426" i="5"/>
  <c r="W118" i="5" s="1"/>
  <c r="AE422" i="5"/>
  <c r="W114" i="5" s="1"/>
  <c r="AE418" i="5"/>
  <c r="W110" i="5" s="1"/>
  <c r="AE414" i="5"/>
  <c r="W106" i="5" s="1"/>
  <c r="AE410" i="5"/>
  <c r="W102" i="5" s="1"/>
  <c r="AE406" i="5"/>
  <c r="W98" i="5" s="1"/>
  <c r="AE402" i="5"/>
  <c r="W94" i="5" s="1"/>
  <c r="AE398" i="5"/>
  <c r="W90" i="5" s="1"/>
  <c r="AE394" i="5"/>
  <c r="W86" i="5" s="1"/>
  <c r="AE390" i="5"/>
  <c r="AE386" i="5"/>
  <c r="AG431" i="5"/>
  <c r="AF431" i="5" s="1"/>
  <c r="AG427" i="5"/>
  <c r="AF427" i="5" s="1"/>
  <c r="AG423" i="5"/>
  <c r="AF423" i="5" s="1"/>
  <c r="AG419" i="5"/>
  <c r="AF419" i="5" s="1"/>
  <c r="AG415" i="5"/>
  <c r="AF415" i="5" s="1"/>
  <c r="AG411" i="5"/>
  <c r="AF411" i="5" s="1"/>
  <c r="AG407" i="5"/>
  <c r="AF407" i="5" s="1"/>
  <c r="AG403" i="5"/>
  <c r="AF403" i="5" s="1"/>
  <c r="AG399" i="5"/>
  <c r="AF399" i="5" s="1"/>
  <c r="AG395" i="5"/>
  <c r="AF395" i="5" s="1"/>
  <c r="AG391" i="5"/>
  <c r="AF391" i="5" s="1"/>
  <c r="AG387" i="5"/>
  <c r="AF387" i="5" s="1"/>
  <c r="AH431" i="5"/>
  <c r="Y123" i="5" s="1"/>
  <c r="AH427" i="5"/>
  <c r="Y119" i="5" s="1"/>
  <c r="AH423" i="5"/>
  <c r="Y115" i="5" s="1"/>
  <c r="AH419" i="5"/>
  <c r="Y111" i="5" s="1"/>
  <c r="AH415" i="5"/>
  <c r="Y107" i="5" s="1"/>
  <c r="AH411" i="5"/>
  <c r="Y103" i="5" s="1"/>
  <c r="AH407" i="5"/>
  <c r="Y99" i="5" s="1"/>
  <c r="AH403" i="5"/>
  <c r="Y95" i="5" s="1"/>
  <c r="AH399" i="5"/>
  <c r="Y91" i="5" s="1"/>
  <c r="AH395" i="5"/>
  <c r="Y87" i="5" s="1"/>
  <c r="AH391" i="5"/>
  <c r="AH387" i="5"/>
  <c r="AJ432" i="5"/>
  <c r="AI432" i="5" s="1"/>
  <c r="AJ428" i="5"/>
  <c r="AI428" i="5" s="1"/>
  <c r="AJ416" i="5"/>
  <c r="AI416" i="5" s="1"/>
  <c r="AJ412" i="5"/>
  <c r="AI412" i="5" s="1"/>
  <c r="AJ400" i="5"/>
  <c r="AI400" i="5" s="1"/>
  <c r="AJ396" i="5"/>
  <c r="AI396" i="5" s="1"/>
  <c r="AJ384" i="5"/>
  <c r="AI384" i="5" s="1"/>
  <c r="AJ380" i="5"/>
  <c r="AI380" i="5" s="1"/>
  <c r="AJ368" i="5"/>
  <c r="AI368" i="5" s="1"/>
  <c r="AJ364" i="5"/>
  <c r="AI364" i="5" s="1"/>
  <c r="AJ424" i="5"/>
  <c r="AI424" i="5" s="1"/>
  <c r="AJ420" i="5"/>
  <c r="AI420" i="5" s="1"/>
  <c r="AJ408" i="5"/>
  <c r="AI408" i="5" s="1"/>
  <c r="AJ404" i="5"/>
  <c r="AI404" i="5" s="1"/>
  <c r="AJ392" i="5"/>
  <c r="AI392" i="5" s="1"/>
  <c r="AJ388" i="5"/>
  <c r="AI388" i="5" s="1"/>
  <c r="AJ376" i="5"/>
  <c r="AI376" i="5" s="1"/>
  <c r="AJ372" i="5"/>
  <c r="AI372" i="5" s="1"/>
  <c r="AJ360" i="5"/>
  <c r="AI360" i="5" s="1"/>
  <c r="AJ356" i="5"/>
  <c r="AI356" i="5" s="1"/>
  <c r="AJ352" i="5"/>
  <c r="AI352" i="5" s="1"/>
  <c r="AJ348" i="5"/>
  <c r="AI348" i="5" s="1"/>
  <c r="AJ344" i="5"/>
  <c r="AI344" i="5" s="1"/>
  <c r="AK422" i="5"/>
  <c r="AA114" i="5" s="1"/>
  <c r="AK418" i="5"/>
  <c r="AA110" i="5" s="1"/>
  <c r="AK406" i="5"/>
  <c r="AA98" i="5" s="1"/>
  <c r="AK402" i="5"/>
  <c r="AA94" i="5" s="1"/>
  <c r="AK390" i="5"/>
  <c r="AA82" i="5" s="1"/>
  <c r="AK386" i="5"/>
  <c r="AA78" i="5" s="1"/>
  <c r="AK374" i="5"/>
  <c r="AK370" i="5"/>
  <c r="AK358" i="5"/>
  <c r="AK354" i="5"/>
  <c r="AK350" i="5"/>
  <c r="AK346" i="5"/>
  <c r="AK342" i="5"/>
  <c r="AA34" i="5" s="1"/>
  <c r="AK430" i="5"/>
  <c r="AA122" i="5" s="1"/>
  <c r="AK426" i="5"/>
  <c r="AA118" i="5" s="1"/>
  <c r="AK414" i="5"/>
  <c r="AA106" i="5" s="1"/>
  <c r="AK410" i="5"/>
  <c r="AA102" i="5" s="1"/>
  <c r="AK398" i="5"/>
  <c r="AA90" i="5" s="1"/>
  <c r="AK394" i="5"/>
  <c r="AA86" i="5" s="1"/>
  <c r="AK382" i="5"/>
  <c r="AA74" i="5" s="1"/>
  <c r="AK378" i="5"/>
  <c r="AA70" i="5" s="1"/>
  <c r="AK366" i="5"/>
  <c r="AK362" i="5"/>
  <c r="P640" i="5"/>
  <c r="S640" i="5"/>
  <c r="Y640" i="5"/>
  <c r="AE640" i="5"/>
  <c r="AK640" i="5"/>
  <c r="V640" i="5"/>
  <c r="AB640" i="5"/>
  <c r="AH640" i="5"/>
  <c r="P629" i="5"/>
  <c r="S629" i="5"/>
  <c r="Y629" i="5"/>
  <c r="AE629" i="5"/>
  <c r="AK629" i="5"/>
  <c r="V629" i="5"/>
  <c r="AH629" i="5"/>
  <c r="AB629" i="5"/>
  <c r="P605" i="5"/>
  <c r="S605" i="5"/>
  <c r="AK605" i="5"/>
  <c r="AE605" i="5"/>
  <c r="Y605" i="5"/>
  <c r="V605" i="5"/>
  <c r="AB605" i="5"/>
  <c r="AH605" i="5"/>
  <c r="P637" i="5"/>
  <c r="S637" i="5"/>
  <c r="Y637" i="5"/>
  <c r="AE637" i="5"/>
  <c r="AK637" i="5"/>
  <c r="V637" i="5"/>
  <c r="AB637" i="5"/>
  <c r="AH637" i="5"/>
  <c r="P628" i="5"/>
  <c r="S628" i="5"/>
  <c r="AE628" i="5"/>
  <c r="AK628" i="5"/>
  <c r="Y628" i="5"/>
  <c r="V628" i="5"/>
  <c r="AH628" i="5"/>
  <c r="AB628" i="5"/>
  <c r="P612" i="5"/>
  <c r="S612" i="5"/>
  <c r="Y612" i="5"/>
  <c r="AE612" i="5"/>
  <c r="AK612" i="5"/>
  <c r="V612" i="5"/>
  <c r="AH612" i="5"/>
  <c r="AB612" i="5"/>
  <c r="P626" i="5"/>
  <c r="S626" i="5"/>
  <c r="Y626" i="5"/>
  <c r="AE626" i="5"/>
  <c r="AK626" i="5"/>
  <c r="V626" i="5"/>
  <c r="AH626" i="5"/>
  <c r="AB626" i="5"/>
  <c r="P610" i="5"/>
  <c r="S610" i="5"/>
  <c r="Y610" i="5"/>
  <c r="AE610" i="5"/>
  <c r="AK610" i="5"/>
  <c r="V610" i="5"/>
  <c r="AB610" i="5"/>
  <c r="AH610" i="5"/>
  <c r="P619" i="5"/>
  <c r="S619" i="5"/>
  <c r="AK619" i="5"/>
  <c r="AE619" i="5"/>
  <c r="Y619" i="5"/>
  <c r="V619" i="5"/>
  <c r="AB619" i="5"/>
  <c r="AH619" i="5"/>
  <c r="P603" i="5"/>
  <c r="S603" i="5"/>
  <c r="Y603" i="5"/>
  <c r="AK603" i="5"/>
  <c r="AE603" i="5"/>
  <c r="V603" i="5"/>
  <c r="AB603" i="5"/>
  <c r="AH603" i="5"/>
  <c r="P594" i="5"/>
  <c r="S594" i="5"/>
  <c r="Y594" i="5"/>
  <c r="AE594" i="5"/>
  <c r="AK594" i="5"/>
  <c r="AB594" i="5"/>
  <c r="AH594" i="5"/>
  <c r="V594" i="5"/>
  <c r="P601" i="5"/>
  <c r="S601" i="5"/>
  <c r="Y601" i="5"/>
  <c r="AE601" i="5"/>
  <c r="AK601" i="5"/>
  <c r="V601" i="5"/>
  <c r="AB601" i="5"/>
  <c r="AH601" i="5"/>
  <c r="P587" i="5"/>
  <c r="Y587" i="5"/>
  <c r="S587" i="5"/>
  <c r="AE587" i="5"/>
  <c r="AK587" i="5"/>
  <c r="V587" i="5"/>
  <c r="AB587" i="5"/>
  <c r="AH587" i="5"/>
  <c r="P588" i="5"/>
  <c r="S588" i="5"/>
  <c r="AE588" i="5"/>
  <c r="Y588" i="5"/>
  <c r="AK588" i="5"/>
  <c r="V588" i="5"/>
  <c r="AB588" i="5"/>
  <c r="AH588" i="5"/>
  <c r="P572" i="5"/>
  <c r="S572" i="5"/>
  <c r="AE572" i="5"/>
  <c r="AK572" i="5"/>
  <c r="Y572" i="5"/>
  <c r="V572" i="5"/>
  <c r="AH572" i="5"/>
  <c r="AB572" i="5"/>
  <c r="P596" i="5"/>
  <c r="S596" i="5"/>
  <c r="Y596" i="5"/>
  <c r="AE596" i="5"/>
  <c r="AK596" i="5"/>
  <c r="V596" i="5"/>
  <c r="AB596" i="5"/>
  <c r="AH596" i="5"/>
  <c r="P568" i="5"/>
  <c r="S568" i="5"/>
  <c r="Y568" i="5"/>
  <c r="AE568" i="5"/>
  <c r="AK568" i="5"/>
  <c r="V568" i="5"/>
  <c r="AB568" i="5"/>
  <c r="AH568" i="5"/>
  <c r="P578" i="5"/>
  <c r="S578" i="5"/>
  <c r="Y578" i="5"/>
  <c r="AE578" i="5"/>
  <c r="AK578" i="5"/>
  <c r="V578" i="5"/>
  <c r="AB578" i="5"/>
  <c r="AH578" i="5"/>
  <c r="P564" i="5"/>
  <c r="S564" i="5"/>
  <c r="Y564" i="5"/>
  <c r="AK564" i="5"/>
  <c r="AE564" i="5"/>
  <c r="V564" i="5"/>
  <c r="AB564" i="5"/>
  <c r="AH564" i="5"/>
  <c r="P585" i="5"/>
  <c r="S585" i="5"/>
  <c r="Y585" i="5"/>
  <c r="AE585" i="5"/>
  <c r="AK585" i="5"/>
  <c r="V585" i="5"/>
  <c r="AB585" i="5"/>
  <c r="AH585" i="5"/>
  <c r="P574" i="5"/>
  <c r="S574" i="5"/>
  <c r="Y574" i="5"/>
  <c r="AE574" i="5"/>
  <c r="AK574" i="5"/>
  <c r="AB574" i="5"/>
  <c r="V574" i="5"/>
  <c r="AH574" i="5"/>
  <c r="P559" i="5"/>
  <c r="S559" i="5"/>
  <c r="AE559" i="5"/>
  <c r="AK559" i="5"/>
  <c r="Y559" i="5"/>
  <c r="V559" i="5"/>
  <c r="AH559" i="5"/>
  <c r="AB559" i="5"/>
  <c r="U434" i="5"/>
  <c r="T434" i="5" s="1"/>
  <c r="AA434" i="5"/>
  <c r="Z434" i="5" s="1"/>
  <c r="AG434" i="5"/>
  <c r="AF434" i="5" s="1"/>
  <c r="R434" i="5"/>
  <c r="Q434" i="5" s="1"/>
  <c r="X434" i="5"/>
  <c r="W434" i="5" s="1"/>
  <c r="AD434" i="5"/>
  <c r="AC434" i="5" s="1"/>
  <c r="AJ434" i="5"/>
  <c r="AI434" i="5" s="1"/>
  <c r="P435" i="5"/>
  <c r="S435" i="5"/>
  <c r="Y435" i="5"/>
  <c r="AK435" i="5"/>
  <c r="AE435" i="5"/>
  <c r="V435" i="5"/>
  <c r="AB435" i="5"/>
  <c r="AH435" i="5"/>
  <c r="R429" i="5"/>
  <c r="Q429" i="5" s="1"/>
  <c r="R425" i="5"/>
  <c r="Q425" i="5" s="1"/>
  <c r="S432" i="5"/>
  <c r="O124" i="5" s="1"/>
  <c r="S428" i="5"/>
  <c r="O120" i="5" s="1"/>
  <c r="S424" i="5"/>
  <c r="O116" i="5" s="1"/>
  <c r="U432" i="5"/>
  <c r="T432" i="5" s="1"/>
  <c r="U424" i="5"/>
  <c r="T424" i="5" s="1"/>
  <c r="U427" i="5"/>
  <c r="T427" i="5" s="1"/>
  <c r="V429" i="5"/>
  <c r="Q121" i="5" s="1"/>
  <c r="V432" i="5"/>
  <c r="Q124" i="5" s="1"/>
  <c r="V424" i="5"/>
  <c r="Q116" i="5" s="1"/>
  <c r="X429" i="5"/>
  <c r="W429" i="5" s="1"/>
  <c r="X421" i="5"/>
  <c r="W421" i="5" s="1"/>
  <c r="X413" i="5"/>
  <c r="W413" i="5" s="1"/>
  <c r="X405" i="5"/>
  <c r="W405" i="5" s="1"/>
  <c r="X397" i="5"/>
  <c r="W397" i="5" s="1"/>
  <c r="X389" i="5"/>
  <c r="W389" i="5" s="1"/>
  <c r="X430" i="5"/>
  <c r="W430" i="5" s="1"/>
  <c r="X422" i="5"/>
  <c r="W422" i="5" s="1"/>
  <c r="X414" i="5"/>
  <c r="W414" i="5" s="1"/>
  <c r="X406" i="5"/>
  <c r="W406" i="5" s="1"/>
  <c r="X398" i="5"/>
  <c r="W398" i="5" s="1"/>
  <c r="X390" i="5"/>
  <c r="W390" i="5" s="1"/>
  <c r="Y428" i="5"/>
  <c r="S120" i="5" s="1"/>
  <c r="Y420" i="5"/>
  <c r="S112" i="5" s="1"/>
  <c r="Y412" i="5"/>
  <c r="S104" i="5" s="1"/>
  <c r="Y404" i="5"/>
  <c r="S96" i="5" s="1"/>
  <c r="Y396" i="5"/>
  <c r="S88" i="5" s="1"/>
  <c r="Y388" i="5"/>
  <c r="Y429" i="5"/>
  <c r="S121" i="5" s="1"/>
  <c r="Y421" i="5"/>
  <c r="S113" i="5" s="1"/>
  <c r="Y413" i="5"/>
  <c r="S105" i="5" s="1"/>
  <c r="Y405" i="5"/>
  <c r="S97" i="5" s="1"/>
  <c r="Y397" i="5"/>
  <c r="S89" i="5" s="1"/>
  <c r="Y389" i="5"/>
  <c r="AA432" i="5"/>
  <c r="Z432" i="5" s="1"/>
  <c r="AA428" i="5"/>
  <c r="Z428" i="5" s="1"/>
  <c r="AA424" i="5"/>
  <c r="Z424" i="5" s="1"/>
  <c r="AA420" i="5"/>
  <c r="Z420" i="5" s="1"/>
  <c r="AA416" i="5"/>
  <c r="Z416" i="5" s="1"/>
  <c r="AA412" i="5"/>
  <c r="Z412" i="5" s="1"/>
  <c r="AA408" i="5"/>
  <c r="Z408" i="5" s="1"/>
  <c r="AA404" i="5"/>
  <c r="Z404" i="5" s="1"/>
  <c r="AA400" i="5"/>
  <c r="Z400" i="5" s="1"/>
  <c r="AA396" i="5"/>
  <c r="Z396" i="5" s="1"/>
  <c r="AA392" i="5"/>
  <c r="Z392" i="5" s="1"/>
  <c r="AA388" i="5"/>
  <c r="Z388" i="5" s="1"/>
  <c r="AB431" i="5"/>
  <c r="U123" i="5" s="1"/>
  <c r="AB427" i="5"/>
  <c r="U119" i="5" s="1"/>
  <c r="AB423" i="5"/>
  <c r="U115" i="5" s="1"/>
  <c r="AB419" i="5"/>
  <c r="U111" i="5" s="1"/>
  <c r="AB415" i="5"/>
  <c r="U107" i="5" s="1"/>
  <c r="AB411" i="5"/>
  <c r="U103" i="5" s="1"/>
  <c r="AB407" i="5"/>
  <c r="U99" i="5" s="1"/>
  <c r="AB403" i="5"/>
  <c r="U95" i="5" s="1"/>
  <c r="AB399" i="5"/>
  <c r="U91" i="5" s="1"/>
  <c r="AB395" i="5"/>
  <c r="U87" i="5" s="1"/>
  <c r="AB391" i="5"/>
  <c r="AB387" i="5"/>
  <c r="AD432" i="5"/>
  <c r="AC432" i="5" s="1"/>
  <c r="AD428" i="5"/>
  <c r="AC428" i="5" s="1"/>
  <c r="AD424" i="5"/>
  <c r="AC424" i="5" s="1"/>
  <c r="AD420" i="5"/>
  <c r="AC420" i="5" s="1"/>
  <c r="AD416" i="5"/>
  <c r="AC416" i="5" s="1"/>
  <c r="AD412" i="5"/>
  <c r="AC412" i="5" s="1"/>
  <c r="AD408" i="5"/>
  <c r="AC408" i="5" s="1"/>
  <c r="AD404" i="5"/>
  <c r="AC404" i="5" s="1"/>
  <c r="AD400" i="5"/>
  <c r="AC400" i="5" s="1"/>
  <c r="AD396" i="5"/>
  <c r="AC396" i="5" s="1"/>
  <c r="AD392" i="5"/>
  <c r="AC392" i="5" s="1"/>
  <c r="AD388" i="5"/>
  <c r="AC388" i="5" s="1"/>
  <c r="AE429" i="5"/>
  <c r="W121" i="5" s="1"/>
  <c r="AE425" i="5"/>
  <c r="W117" i="5" s="1"/>
  <c r="AE421" i="5"/>
  <c r="W113" i="5" s="1"/>
  <c r="AE417" i="5"/>
  <c r="W109" i="5" s="1"/>
  <c r="AE413" i="5"/>
  <c r="W105" i="5" s="1"/>
  <c r="AE409" i="5"/>
  <c r="W101" i="5" s="1"/>
  <c r="AE405" i="5"/>
  <c r="W97" i="5" s="1"/>
  <c r="AE401" i="5"/>
  <c r="W93" i="5" s="1"/>
  <c r="AE397" i="5"/>
  <c r="W89" i="5" s="1"/>
  <c r="AE393" i="5"/>
  <c r="W85" i="5" s="1"/>
  <c r="AE389" i="5"/>
  <c r="AE385" i="5"/>
  <c r="AG430" i="5"/>
  <c r="AF430" i="5" s="1"/>
  <c r="AG426" i="5"/>
  <c r="AF426" i="5" s="1"/>
  <c r="AG422" i="5"/>
  <c r="AF422" i="5" s="1"/>
  <c r="AG418" i="5"/>
  <c r="AF418" i="5" s="1"/>
  <c r="AG414" i="5"/>
  <c r="AF414" i="5" s="1"/>
  <c r="AG410" i="5"/>
  <c r="AF410" i="5" s="1"/>
  <c r="AG406" i="5"/>
  <c r="AF406" i="5" s="1"/>
  <c r="AG402" i="5"/>
  <c r="AF402" i="5" s="1"/>
  <c r="AG398" i="5"/>
  <c r="AF398" i="5" s="1"/>
  <c r="AG394" i="5"/>
  <c r="AF394" i="5" s="1"/>
  <c r="AG390" i="5"/>
  <c r="AF390" i="5" s="1"/>
  <c r="AG386" i="5"/>
  <c r="AF386" i="5" s="1"/>
  <c r="AH430" i="5"/>
  <c r="Y122" i="5" s="1"/>
  <c r="AH426" i="5"/>
  <c r="Y118" i="5" s="1"/>
  <c r="AH422" i="5"/>
  <c r="Y114" i="5" s="1"/>
  <c r="AH418" i="5"/>
  <c r="Y110" i="5" s="1"/>
  <c r="AH414" i="5"/>
  <c r="Y106" i="5" s="1"/>
  <c r="AH410" i="5"/>
  <c r="Y102" i="5" s="1"/>
  <c r="AH406" i="5"/>
  <c r="Y98" i="5" s="1"/>
  <c r="AH402" i="5"/>
  <c r="Y94" i="5" s="1"/>
  <c r="AH398" i="5"/>
  <c r="Y90" i="5" s="1"/>
  <c r="AH394" i="5"/>
  <c r="Y86" i="5" s="1"/>
  <c r="AH390" i="5"/>
  <c r="AH386" i="5"/>
  <c r="AJ431" i="5"/>
  <c r="AI431" i="5" s="1"/>
  <c r="AJ427" i="5"/>
  <c r="AI427" i="5" s="1"/>
  <c r="AJ415" i="5"/>
  <c r="AI415" i="5" s="1"/>
  <c r="AJ411" i="5"/>
  <c r="AI411" i="5" s="1"/>
  <c r="AJ399" i="5"/>
  <c r="AI399" i="5" s="1"/>
  <c r="AJ395" i="5"/>
  <c r="AI395" i="5" s="1"/>
  <c r="AJ383" i="5"/>
  <c r="AI383" i="5" s="1"/>
  <c r="AJ379" i="5"/>
  <c r="AI379" i="5" s="1"/>
  <c r="AJ367" i="5"/>
  <c r="AI367" i="5" s="1"/>
  <c r="AJ363" i="5"/>
  <c r="AI363" i="5" s="1"/>
  <c r="AJ423" i="5"/>
  <c r="AI423" i="5" s="1"/>
  <c r="AJ419" i="5"/>
  <c r="AI419" i="5" s="1"/>
  <c r="AJ407" i="5"/>
  <c r="AI407" i="5" s="1"/>
  <c r="AJ403" i="5"/>
  <c r="AI403" i="5" s="1"/>
  <c r="AJ391" i="5"/>
  <c r="AI391" i="5" s="1"/>
  <c r="AJ387" i="5"/>
  <c r="AI387" i="5" s="1"/>
  <c r="AJ375" i="5"/>
  <c r="AI375" i="5" s="1"/>
  <c r="AJ371" i="5"/>
  <c r="AI371" i="5" s="1"/>
  <c r="AJ359" i="5"/>
  <c r="AI359" i="5" s="1"/>
  <c r="AJ355" i="5"/>
  <c r="AI355" i="5" s="1"/>
  <c r="AJ351" i="5"/>
  <c r="AI351" i="5" s="1"/>
  <c r="AJ347" i="5"/>
  <c r="AI347" i="5" s="1"/>
  <c r="AJ343" i="5"/>
  <c r="AI343" i="5" s="1"/>
  <c r="AK421" i="5"/>
  <c r="AA113" i="5" s="1"/>
  <c r="AK417" i="5"/>
  <c r="AA109" i="5" s="1"/>
  <c r="AK405" i="5"/>
  <c r="AA97" i="5" s="1"/>
  <c r="AK401" i="5"/>
  <c r="AA93" i="5" s="1"/>
  <c r="AK389" i="5"/>
  <c r="AA81" i="5" s="1"/>
  <c r="AK385" i="5"/>
  <c r="AA77" i="5" s="1"/>
  <c r="AK373" i="5"/>
  <c r="AK369" i="5"/>
  <c r="AK357" i="5"/>
  <c r="AK353" i="5"/>
  <c r="AK349" i="5"/>
  <c r="AK345" i="5"/>
  <c r="AK429" i="5"/>
  <c r="AA121" i="5" s="1"/>
  <c r="AK425" i="5"/>
  <c r="AA117" i="5" s="1"/>
  <c r="AK413" i="5"/>
  <c r="AA105" i="5" s="1"/>
  <c r="AK409" i="5"/>
  <c r="AA101" i="5" s="1"/>
  <c r="AK397" i="5"/>
  <c r="AA89" i="5" s="1"/>
  <c r="AK393" i="5"/>
  <c r="AA85" i="5" s="1"/>
  <c r="AK381" i="5"/>
  <c r="AA73" i="5" s="1"/>
  <c r="AK377" i="5"/>
  <c r="AK365" i="5"/>
  <c r="AK361" i="5"/>
  <c r="P636" i="5"/>
  <c r="S636" i="5"/>
  <c r="AE636" i="5"/>
  <c r="AK636" i="5"/>
  <c r="Y636" i="5"/>
  <c r="V636" i="5"/>
  <c r="AB636" i="5"/>
  <c r="AH636" i="5"/>
  <c r="P618" i="5"/>
  <c r="S618" i="5"/>
  <c r="AE618" i="5"/>
  <c r="AK618" i="5"/>
  <c r="Y618" i="5"/>
  <c r="V618" i="5"/>
  <c r="AB618" i="5"/>
  <c r="AH618" i="5"/>
  <c r="P639" i="5"/>
  <c r="S639" i="5"/>
  <c r="AE639" i="5"/>
  <c r="Y639" i="5"/>
  <c r="AK639" i="5"/>
  <c r="AB639" i="5"/>
  <c r="V639" i="5"/>
  <c r="AH639" i="5"/>
  <c r="P638" i="5"/>
  <c r="S638" i="5"/>
  <c r="AE638" i="5"/>
  <c r="Y638" i="5"/>
  <c r="AK638" i="5"/>
  <c r="V638" i="5"/>
  <c r="AB638" i="5"/>
  <c r="AH638" i="5"/>
  <c r="P627" i="5"/>
  <c r="S627" i="5"/>
  <c r="Y627" i="5"/>
  <c r="AK627" i="5"/>
  <c r="AE627" i="5"/>
  <c r="AB627" i="5"/>
  <c r="AH627" i="5"/>
  <c r="V627" i="5"/>
  <c r="P611" i="5"/>
  <c r="S611" i="5"/>
  <c r="Y611" i="5"/>
  <c r="AK611" i="5"/>
  <c r="AE611" i="5"/>
  <c r="AH611" i="5"/>
  <c r="V611" i="5"/>
  <c r="AB611" i="5"/>
  <c r="P624" i="5"/>
  <c r="S624" i="5"/>
  <c r="AE624" i="5"/>
  <c r="AK624" i="5"/>
  <c r="Y624" i="5"/>
  <c r="V624" i="5"/>
  <c r="AB624" i="5"/>
  <c r="AH624" i="5"/>
  <c r="P602" i="5"/>
  <c r="S602" i="5"/>
  <c r="Y602" i="5"/>
  <c r="AE602" i="5"/>
  <c r="AK602" i="5"/>
  <c r="V602" i="5"/>
  <c r="AH602" i="5"/>
  <c r="AB602" i="5"/>
  <c r="U435" i="5"/>
  <c r="T435" i="5" s="1"/>
  <c r="AA435" i="5"/>
  <c r="Z435" i="5" s="1"/>
  <c r="AG435" i="5"/>
  <c r="AF435" i="5" s="1"/>
  <c r="R435" i="5"/>
  <c r="Q435" i="5" s="1"/>
  <c r="X435" i="5"/>
  <c r="W435" i="5" s="1"/>
  <c r="AD435" i="5"/>
  <c r="AC435" i="5" s="1"/>
  <c r="AJ435" i="5"/>
  <c r="AI435" i="5" s="1"/>
  <c r="R432" i="5"/>
  <c r="Q432" i="5" s="1"/>
  <c r="R428" i="5"/>
  <c r="Q428" i="5" s="1"/>
  <c r="R424" i="5"/>
  <c r="Q424" i="5" s="1"/>
  <c r="S431" i="5"/>
  <c r="O123" i="5" s="1"/>
  <c r="S427" i="5"/>
  <c r="O119" i="5" s="1"/>
  <c r="S423" i="5"/>
  <c r="O115" i="5" s="1"/>
  <c r="U430" i="5"/>
  <c r="T430" i="5" s="1"/>
  <c r="U422" i="5"/>
  <c r="T422" i="5" s="1"/>
  <c r="U425" i="5"/>
  <c r="T425" i="5" s="1"/>
  <c r="V427" i="5"/>
  <c r="Q119" i="5" s="1"/>
  <c r="V430" i="5"/>
  <c r="Q122" i="5" s="1"/>
  <c r="V422" i="5"/>
  <c r="Q114" i="5" s="1"/>
  <c r="X427" i="5"/>
  <c r="W427" i="5" s="1"/>
  <c r="X419" i="5"/>
  <c r="W419" i="5" s="1"/>
  <c r="X411" i="5"/>
  <c r="W411" i="5" s="1"/>
  <c r="X403" i="5"/>
  <c r="W403" i="5" s="1"/>
  <c r="X395" i="5"/>
  <c r="W395" i="5" s="1"/>
  <c r="X387" i="5"/>
  <c r="W387" i="5" s="1"/>
  <c r="X428" i="5"/>
  <c r="W428" i="5" s="1"/>
  <c r="X420" i="5"/>
  <c r="W420" i="5" s="1"/>
  <c r="X412" i="5"/>
  <c r="W412" i="5" s="1"/>
  <c r="X404" i="5"/>
  <c r="W404" i="5" s="1"/>
  <c r="X396" i="5"/>
  <c r="W396" i="5" s="1"/>
  <c r="X388" i="5"/>
  <c r="W388" i="5" s="1"/>
  <c r="Y426" i="5"/>
  <c r="S118" i="5" s="1"/>
  <c r="Y418" i="5"/>
  <c r="S110" i="5" s="1"/>
  <c r="Y410" i="5"/>
  <c r="S102" i="5" s="1"/>
  <c r="Y402" i="5"/>
  <c r="S94" i="5" s="1"/>
  <c r="Y394" i="5"/>
  <c r="S86" i="5" s="1"/>
  <c r="Y386" i="5"/>
  <c r="Y427" i="5"/>
  <c r="S119" i="5" s="1"/>
  <c r="Y419" i="5"/>
  <c r="S111" i="5" s="1"/>
  <c r="Y411" i="5"/>
  <c r="S103" i="5" s="1"/>
  <c r="Y403" i="5"/>
  <c r="S95" i="5" s="1"/>
  <c r="Y395" i="5"/>
  <c r="S87" i="5" s="1"/>
  <c r="Y387" i="5"/>
  <c r="AA431" i="5"/>
  <c r="Z431" i="5" s="1"/>
  <c r="AA427" i="5"/>
  <c r="Z427" i="5" s="1"/>
  <c r="AA423" i="5"/>
  <c r="Z423" i="5" s="1"/>
  <c r="AA419" i="5"/>
  <c r="Z419" i="5" s="1"/>
  <c r="AA415" i="5"/>
  <c r="Z415" i="5" s="1"/>
  <c r="AA411" i="5"/>
  <c r="Z411" i="5" s="1"/>
  <c r="AA407" i="5"/>
  <c r="Z407" i="5" s="1"/>
  <c r="AA403" i="5"/>
  <c r="Z403" i="5" s="1"/>
  <c r="AA399" i="5"/>
  <c r="Z399" i="5" s="1"/>
  <c r="AA395" i="5"/>
  <c r="Z395" i="5" s="1"/>
  <c r="AA391" i="5"/>
  <c r="Z391" i="5" s="1"/>
  <c r="AA387" i="5"/>
  <c r="Z387" i="5" s="1"/>
  <c r="AB430" i="5"/>
  <c r="U122" i="5" s="1"/>
  <c r="AB426" i="5"/>
  <c r="U118" i="5" s="1"/>
  <c r="AB422" i="5"/>
  <c r="U114" i="5" s="1"/>
  <c r="AB418" i="5"/>
  <c r="U110" i="5" s="1"/>
  <c r="AB414" i="5"/>
  <c r="U106" i="5" s="1"/>
  <c r="AB410" i="5"/>
  <c r="U102" i="5" s="1"/>
  <c r="AB406" i="5"/>
  <c r="U98" i="5" s="1"/>
  <c r="AB402" i="5"/>
  <c r="U94" i="5" s="1"/>
  <c r="AB398" i="5"/>
  <c r="U90" i="5" s="1"/>
  <c r="AB394" i="5"/>
  <c r="U86" i="5" s="1"/>
  <c r="AB390" i="5"/>
  <c r="AB386" i="5"/>
  <c r="AD431" i="5"/>
  <c r="AC431" i="5" s="1"/>
  <c r="AD427" i="5"/>
  <c r="AC427" i="5" s="1"/>
  <c r="AD423" i="5"/>
  <c r="AC423" i="5" s="1"/>
  <c r="AD419" i="5"/>
  <c r="AC419" i="5" s="1"/>
  <c r="AD415" i="5"/>
  <c r="AC415" i="5" s="1"/>
  <c r="AD411" i="5"/>
  <c r="AC411" i="5" s="1"/>
  <c r="AD407" i="5"/>
  <c r="AC407" i="5" s="1"/>
  <c r="AD403" i="5"/>
  <c r="AC403" i="5" s="1"/>
  <c r="AD399" i="5"/>
  <c r="AC399" i="5" s="1"/>
  <c r="AD395" i="5"/>
  <c r="AC395" i="5" s="1"/>
  <c r="AD391" i="5"/>
  <c r="AC391" i="5" s="1"/>
  <c r="AD387" i="5"/>
  <c r="AC387" i="5" s="1"/>
  <c r="AE432" i="5"/>
  <c r="W124" i="5" s="1"/>
  <c r="AE428" i="5"/>
  <c r="W120" i="5" s="1"/>
  <c r="AE424" i="5"/>
  <c r="W116" i="5" s="1"/>
  <c r="AE420" i="5"/>
  <c r="W112" i="5" s="1"/>
  <c r="AE416" i="5"/>
  <c r="W108" i="5" s="1"/>
  <c r="AE412" i="5"/>
  <c r="W104" i="5" s="1"/>
  <c r="AE408" i="5"/>
  <c r="W100" i="5" s="1"/>
  <c r="AE404" i="5"/>
  <c r="W96" i="5" s="1"/>
  <c r="AE400" i="5"/>
  <c r="W92" i="5" s="1"/>
  <c r="AE396" i="5"/>
  <c r="W88" i="5" s="1"/>
  <c r="AE392" i="5"/>
  <c r="AE388" i="5"/>
  <c r="AG429" i="5"/>
  <c r="AF429" i="5" s="1"/>
  <c r="AG425" i="5"/>
  <c r="AF425" i="5" s="1"/>
  <c r="AG421" i="5"/>
  <c r="AF421" i="5" s="1"/>
  <c r="AG417" i="5"/>
  <c r="AF417" i="5" s="1"/>
  <c r="AG413" i="5"/>
  <c r="AF413" i="5" s="1"/>
  <c r="AG409" i="5"/>
  <c r="AF409" i="5" s="1"/>
  <c r="AG405" i="5"/>
  <c r="AF405" i="5" s="1"/>
  <c r="AG401" i="5"/>
  <c r="AF401" i="5" s="1"/>
  <c r="AG397" i="5"/>
  <c r="AF397" i="5" s="1"/>
  <c r="AG393" i="5"/>
  <c r="AF393" i="5" s="1"/>
  <c r="AG389" i="5"/>
  <c r="AF389" i="5" s="1"/>
  <c r="AG385" i="5"/>
  <c r="AF385" i="5" s="1"/>
  <c r="AH429" i="5"/>
  <c r="Y121" i="5" s="1"/>
  <c r="AH425" i="5"/>
  <c r="Y117" i="5" s="1"/>
  <c r="AH421" i="5"/>
  <c r="Y113" i="5" s="1"/>
  <c r="AH417" i="5"/>
  <c r="Y109" i="5" s="1"/>
  <c r="AH413" i="5"/>
  <c r="Y105" i="5" s="1"/>
  <c r="AH409" i="5"/>
  <c r="Y101" i="5" s="1"/>
  <c r="AH405" i="5"/>
  <c r="Y97" i="5" s="1"/>
  <c r="AH401" i="5"/>
  <c r="Y93" i="5" s="1"/>
  <c r="AH397" i="5"/>
  <c r="Y89" i="5" s="1"/>
  <c r="AH393" i="5"/>
  <c r="Y85" i="5" s="1"/>
  <c r="AH389" i="5"/>
  <c r="AH385" i="5"/>
  <c r="AJ430" i="5"/>
  <c r="AI430" i="5" s="1"/>
  <c r="AJ426" i="5"/>
  <c r="AI426" i="5" s="1"/>
  <c r="AJ414" i="5"/>
  <c r="AI414" i="5" s="1"/>
  <c r="AJ410" i="5"/>
  <c r="AI410" i="5" s="1"/>
  <c r="AJ398" i="5"/>
  <c r="AI398" i="5" s="1"/>
  <c r="AJ394" i="5"/>
  <c r="AI394" i="5" s="1"/>
  <c r="AJ382" i="5"/>
  <c r="AI382" i="5" s="1"/>
  <c r="AJ378" i="5"/>
  <c r="AI378" i="5" s="1"/>
  <c r="AJ366" i="5"/>
  <c r="AI366" i="5" s="1"/>
  <c r="AJ362" i="5"/>
  <c r="AI362" i="5" s="1"/>
  <c r="AJ422" i="5"/>
  <c r="AI422" i="5" s="1"/>
  <c r="AJ418" i="5"/>
  <c r="AI418" i="5" s="1"/>
  <c r="AJ406" i="5"/>
  <c r="AI406" i="5" s="1"/>
  <c r="AJ402" i="5"/>
  <c r="AI402" i="5" s="1"/>
  <c r="AJ390" i="5"/>
  <c r="AI390" i="5" s="1"/>
  <c r="AJ386" i="5"/>
  <c r="AI386" i="5" s="1"/>
  <c r="AJ374" i="5"/>
  <c r="AI374" i="5" s="1"/>
  <c r="AJ370" i="5"/>
  <c r="AI370" i="5" s="1"/>
  <c r="AJ358" i="5"/>
  <c r="AI358" i="5" s="1"/>
  <c r="AJ354" i="5"/>
  <c r="AI354" i="5" s="1"/>
  <c r="AJ350" i="5"/>
  <c r="AI350" i="5" s="1"/>
  <c r="AJ346" i="5"/>
  <c r="AI346" i="5" s="1"/>
  <c r="AJ342" i="5"/>
  <c r="AI342" i="5" s="1"/>
  <c r="AK424" i="5"/>
  <c r="AA116" i="5" s="1"/>
  <c r="AK420" i="5"/>
  <c r="AA112" i="5" s="1"/>
  <c r="AK408" i="5"/>
  <c r="AA100" i="5" s="1"/>
  <c r="AK404" i="5"/>
  <c r="AA96" i="5" s="1"/>
  <c r="AK392" i="5"/>
  <c r="AA84" i="5" s="1"/>
  <c r="AK388" i="5"/>
  <c r="AA80" i="5" s="1"/>
  <c r="AK376" i="5"/>
  <c r="AA68" i="5" s="1"/>
  <c r="AK372" i="5"/>
  <c r="AA64" i="5" s="1"/>
  <c r="AK360" i="5"/>
  <c r="AA52" i="5" s="1"/>
  <c r="AK356" i="5"/>
  <c r="AA48" i="5" s="1"/>
  <c r="AK352" i="5"/>
  <c r="AA44" i="5" s="1"/>
  <c r="AK348" i="5"/>
  <c r="AA40" i="5" s="1"/>
  <c r="AK344" i="5"/>
  <c r="AK432" i="5"/>
  <c r="AA124" i="5" s="1"/>
  <c r="AK428" i="5"/>
  <c r="AA120" i="5" s="1"/>
  <c r="AK416" i="5"/>
  <c r="AA108" i="5" s="1"/>
  <c r="AK412" i="5"/>
  <c r="AA104" i="5" s="1"/>
  <c r="AK400" i="5"/>
  <c r="AA92" i="5" s="1"/>
  <c r="AK396" i="5"/>
  <c r="AA88" i="5" s="1"/>
  <c r="AK384" i="5"/>
  <c r="AA76" i="5" s="1"/>
  <c r="AK380" i="5"/>
  <c r="AA72" i="5" s="1"/>
  <c r="AK368" i="5"/>
  <c r="AA60" i="5" s="1"/>
  <c r="AK364" i="5"/>
  <c r="AA56" i="5" s="1"/>
  <c r="P433" i="5"/>
  <c r="S433" i="5"/>
  <c r="Y433" i="5"/>
  <c r="AE433" i="5"/>
  <c r="AK433" i="5"/>
  <c r="V433" i="5"/>
  <c r="AB433" i="5"/>
  <c r="AH433" i="5"/>
  <c r="R431" i="5"/>
  <c r="Q431" i="5" s="1"/>
  <c r="R427" i="5"/>
  <c r="Q427" i="5" s="1"/>
  <c r="R423" i="5"/>
  <c r="Q423" i="5" s="1"/>
  <c r="S430" i="5"/>
  <c r="O122" i="5" s="1"/>
  <c r="S426" i="5"/>
  <c r="O118" i="5" s="1"/>
  <c r="S422" i="5"/>
  <c r="O114" i="5" s="1"/>
  <c r="U428" i="5"/>
  <c r="T428" i="5" s="1"/>
  <c r="U431" i="5"/>
  <c r="T431" i="5" s="1"/>
  <c r="U423" i="5"/>
  <c r="T423" i="5" s="1"/>
  <c r="V425" i="5"/>
  <c r="Q117" i="5" s="1"/>
  <c r="V428" i="5"/>
  <c r="Q120" i="5" s="1"/>
  <c r="X425" i="5"/>
  <c r="W425" i="5" s="1"/>
  <c r="X417" i="5"/>
  <c r="W417" i="5" s="1"/>
  <c r="X409" i="5"/>
  <c r="W409" i="5" s="1"/>
  <c r="X401" i="5"/>
  <c r="W401" i="5" s="1"/>
  <c r="X393" i="5"/>
  <c r="W393" i="5" s="1"/>
  <c r="X385" i="5"/>
  <c r="W385" i="5" s="1"/>
  <c r="X426" i="5"/>
  <c r="W426" i="5" s="1"/>
  <c r="X418" i="5"/>
  <c r="W418" i="5" s="1"/>
  <c r="X410" i="5"/>
  <c r="W410" i="5" s="1"/>
  <c r="X402" i="5"/>
  <c r="W402" i="5" s="1"/>
  <c r="X394" i="5"/>
  <c r="W394" i="5" s="1"/>
  <c r="X386" i="5"/>
  <c r="W386" i="5" s="1"/>
  <c r="Y432" i="5"/>
  <c r="S124" i="5" s="1"/>
  <c r="Y424" i="5"/>
  <c r="S116" i="5" s="1"/>
  <c r="Y416" i="5"/>
  <c r="S108" i="5" s="1"/>
  <c r="Y408" i="5"/>
  <c r="S100" i="5" s="1"/>
  <c r="Y400" i="5"/>
  <c r="S92" i="5" s="1"/>
  <c r="Y392" i="5"/>
  <c r="Y425" i="5"/>
  <c r="S117" i="5" s="1"/>
  <c r="Y417" i="5"/>
  <c r="S109" i="5" s="1"/>
  <c r="Y409" i="5"/>
  <c r="S101" i="5" s="1"/>
  <c r="Y401" i="5"/>
  <c r="S93" i="5" s="1"/>
  <c r="Y393" i="5"/>
  <c r="S85" i="5" s="1"/>
  <c r="Y385" i="5"/>
  <c r="AA430" i="5"/>
  <c r="Z430" i="5" s="1"/>
  <c r="AA426" i="5"/>
  <c r="Z426" i="5" s="1"/>
  <c r="AA422" i="5"/>
  <c r="Z422" i="5" s="1"/>
  <c r="AA418" i="5"/>
  <c r="Z418" i="5" s="1"/>
  <c r="AA414" i="5"/>
  <c r="Z414" i="5" s="1"/>
  <c r="AA410" i="5"/>
  <c r="Z410" i="5" s="1"/>
  <c r="AA406" i="5"/>
  <c r="Z406" i="5" s="1"/>
  <c r="AA402" i="5"/>
  <c r="Z402" i="5" s="1"/>
  <c r="AA398" i="5"/>
  <c r="Z398" i="5" s="1"/>
  <c r="AA394" i="5"/>
  <c r="Z394" i="5" s="1"/>
  <c r="AA390" i="5"/>
  <c r="Z390" i="5" s="1"/>
  <c r="AA386" i="5"/>
  <c r="Z386" i="5" s="1"/>
  <c r="AB429" i="5"/>
  <c r="U121" i="5" s="1"/>
  <c r="AB425" i="5"/>
  <c r="U117" i="5" s="1"/>
  <c r="AB421" i="5"/>
  <c r="U113" i="5" s="1"/>
  <c r="AB417" i="5"/>
  <c r="U109" i="5" s="1"/>
  <c r="AB413" i="5"/>
  <c r="U105" i="5" s="1"/>
  <c r="AB409" i="5"/>
  <c r="U101" i="5" s="1"/>
  <c r="AB405" i="5"/>
  <c r="U97" i="5" s="1"/>
  <c r="AB401" i="5"/>
  <c r="U93" i="5" s="1"/>
  <c r="AB397" i="5"/>
  <c r="U89" i="5" s="1"/>
  <c r="AB393" i="5"/>
  <c r="U85" i="5" s="1"/>
  <c r="AB389" i="5"/>
  <c r="AB385" i="5"/>
  <c r="AD430" i="5"/>
  <c r="AC430" i="5" s="1"/>
  <c r="AD426" i="5"/>
  <c r="AC426" i="5" s="1"/>
  <c r="AD422" i="5"/>
  <c r="AC422" i="5" s="1"/>
  <c r="AD418" i="5"/>
  <c r="AC418" i="5" s="1"/>
  <c r="AD414" i="5"/>
  <c r="AC414" i="5" s="1"/>
  <c r="AD410" i="5"/>
  <c r="AC410" i="5" s="1"/>
  <c r="AD406" i="5"/>
  <c r="AC406" i="5" s="1"/>
  <c r="AD402" i="5"/>
  <c r="AC402" i="5" s="1"/>
  <c r="AD398" i="5"/>
  <c r="AC398" i="5" s="1"/>
  <c r="AD394" i="5"/>
  <c r="AC394" i="5" s="1"/>
  <c r="AD390" i="5"/>
  <c r="AC390" i="5" s="1"/>
  <c r="AD386" i="5"/>
  <c r="AC386" i="5" s="1"/>
  <c r="AE431" i="5"/>
  <c r="W123" i="5" s="1"/>
  <c r="AE427" i="5"/>
  <c r="W119" i="5" s="1"/>
  <c r="AE423" i="5"/>
  <c r="W115" i="5" s="1"/>
  <c r="AE419" i="5"/>
  <c r="W111" i="5" s="1"/>
  <c r="AE415" i="5"/>
  <c r="W107" i="5" s="1"/>
  <c r="AE411" i="5"/>
  <c r="W103" i="5" s="1"/>
  <c r="AE407" i="5"/>
  <c r="W99" i="5" s="1"/>
  <c r="AE403" i="5"/>
  <c r="W95" i="5" s="1"/>
  <c r="AE399" i="5"/>
  <c r="W91" i="5" s="1"/>
  <c r="AE395" i="5"/>
  <c r="W87" i="5" s="1"/>
  <c r="AE391" i="5"/>
  <c r="AE387" i="5"/>
  <c r="AG432" i="5"/>
  <c r="AF432" i="5" s="1"/>
  <c r="AG428" i="5"/>
  <c r="AF428" i="5" s="1"/>
  <c r="AG424" i="5"/>
  <c r="AF424" i="5" s="1"/>
  <c r="AG420" i="5"/>
  <c r="AF420" i="5" s="1"/>
  <c r="AG416" i="5"/>
  <c r="AF416" i="5" s="1"/>
  <c r="AG412" i="5"/>
  <c r="AF412" i="5" s="1"/>
  <c r="AG408" i="5"/>
  <c r="AF408" i="5" s="1"/>
  <c r="AG404" i="5"/>
  <c r="AF404" i="5" s="1"/>
  <c r="AG400" i="5"/>
  <c r="AF400" i="5" s="1"/>
  <c r="AG396" i="5"/>
  <c r="AF396" i="5" s="1"/>
  <c r="AG392" i="5"/>
  <c r="AF392" i="5" s="1"/>
  <c r="AG388" i="5"/>
  <c r="AF388" i="5" s="1"/>
  <c r="AH432" i="5"/>
  <c r="Y124" i="5" s="1"/>
  <c r="AH428" i="5"/>
  <c r="Y120" i="5" s="1"/>
  <c r="AH424" i="5"/>
  <c r="Y116" i="5" s="1"/>
  <c r="AH420" i="5"/>
  <c r="Y112" i="5" s="1"/>
  <c r="AH416" i="5"/>
  <c r="Y108" i="5" s="1"/>
  <c r="AH412" i="5"/>
  <c r="Y104" i="5" s="1"/>
  <c r="AH408" i="5"/>
  <c r="Y100" i="5" s="1"/>
  <c r="AH404" i="5"/>
  <c r="Y96" i="5" s="1"/>
  <c r="AH400" i="5"/>
  <c r="Y92" i="5" s="1"/>
  <c r="AH396" i="5"/>
  <c r="Y88" i="5" s="1"/>
  <c r="AH392" i="5"/>
  <c r="AH388" i="5"/>
  <c r="AJ429" i="5"/>
  <c r="AI429" i="5" s="1"/>
  <c r="AJ425" i="5"/>
  <c r="AI425" i="5" s="1"/>
  <c r="AJ413" i="5"/>
  <c r="AI413" i="5" s="1"/>
  <c r="AJ409" i="5"/>
  <c r="AI409" i="5" s="1"/>
  <c r="AJ397" i="5"/>
  <c r="AI397" i="5" s="1"/>
  <c r="AJ393" i="5"/>
  <c r="AI393" i="5" s="1"/>
  <c r="AJ381" i="5"/>
  <c r="AI381" i="5" s="1"/>
  <c r="AJ377" i="5"/>
  <c r="AI377" i="5" s="1"/>
  <c r="AJ365" i="5"/>
  <c r="AI365" i="5" s="1"/>
  <c r="AJ361" i="5"/>
  <c r="AI361" i="5" s="1"/>
  <c r="AJ421" i="5"/>
  <c r="AI421" i="5" s="1"/>
  <c r="AJ417" i="5"/>
  <c r="AI417" i="5" s="1"/>
  <c r="AJ405" i="5"/>
  <c r="AI405" i="5" s="1"/>
  <c r="AJ401" i="5"/>
  <c r="AI401" i="5" s="1"/>
  <c r="AJ389" i="5"/>
  <c r="AI389" i="5" s="1"/>
  <c r="AJ385" i="5"/>
  <c r="AI385" i="5" s="1"/>
  <c r="AJ373" i="5"/>
  <c r="AI373" i="5" s="1"/>
  <c r="AJ369" i="5"/>
  <c r="AI369" i="5" s="1"/>
  <c r="AJ357" i="5"/>
  <c r="AI357" i="5" s="1"/>
  <c r="AJ353" i="5"/>
  <c r="AI353" i="5" s="1"/>
  <c r="AJ349" i="5"/>
  <c r="AI349" i="5" s="1"/>
  <c r="AJ345" i="5"/>
  <c r="AI345" i="5" s="1"/>
  <c r="AK423" i="5"/>
  <c r="AA115" i="5" s="1"/>
  <c r="AK419" i="5"/>
  <c r="AA111" i="5" s="1"/>
  <c r="AK407" i="5"/>
  <c r="AA99" i="5" s="1"/>
  <c r="AK403" i="5"/>
  <c r="AA95" i="5" s="1"/>
  <c r="AK391" i="5"/>
  <c r="AA83" i="5" s="1"/>
  <c r="AK387" i="5"/>
  <c r="AA79" i="5" s="1"/>
  <c r="AK375" i="5"/>
  <c r="AK371" i="5"/>
  <c r="AK359" i="5"/>
  <c r="AK355" i="5"/>
  <c r="AK351" i="5"/>
  <c r="AK347" i="5"/>
  <c r="AK343" i="5"/>
  <c r="AK431" i="5"/>
  <c r="AA123" i="5" s="1"/>
  <c r="AK427" i="5"/>
  <c r="AA119" i="5" s="1"/>
  <c r="AK415" i="5"/>
  <c r="AA107" i="5" s="1"/>
  <c r="AK411" i="5"/>
  <c r="AA103" i="5" s="1"/>
  <c r="AK399" i="5"/>
  <c r="AA91" i="5" s="1"/>
  <c r="AK395" i="5"/>
  <c r="AA87" i="5" s="1"/>
  <c r="AK383" i="5"/>
  <c r="AA75" i="5" s="1"/>
  <c r="AK379" i="5"/>
  <c r="AA71" i="5" s="1"/>
  <c r="AK367" i="5"/>
  <c r="AK363" i="5"/>
  <c r="P631" i="5"/>
  <c r="S631" i="5"/>
  <c r="Y631" i="5"/>
  <c r="AK631" i="5"/>
  <c r="AE631" i="5"/>
  <c r="V631" i="5"/>
  <c r="AB631" i="5"/>
  <c r="AH631" i="5"/>
  <c r="P615" i="5"/>
  <c r="S615" i="5"/>
  <c r="Y615" i="5"/>
  <c r="AE615" i="5"/>
  <c r="AK615" i="5"/>
  <c r="V615" i="5"/>
  <c r="AB615" i="5"/>
  <c r="AH615" i="5"/>
  <c r="P641" i="5"/>
  <c r="S641" i="5"/>
  <c r="Y641" i="5"/>
  <c r="AE641" i="5"/>
  <c r="AK641" i="5"/>
  <c r="AH641" i="5"/>
  <c r="AB641" i="5"/>
  <c r="V641" i="5"/>
  <c r="P630" i="5"/>
  <c r="S630" i="5"/>
  <c r="Y630" i="5"/>
  <c r="AE630" i="5"/>
  <c r="AK630" i="5"/>
  <c r="V630" i="5"/>
  <c r="AB630" i="5"/>
  <c r="AH630" i="5"/>
  <c r="P614" i="5"/>
  <c r="S614" i="5"/>
  <c r="AE614" i="5"/>
  <c r="AK614" i="5"/>
  <c r="Y614" i="5"/>
  <c r="V614" i="5"/>
  <c r="AH614" i="5"/>
  <c r="AB614" i="5"/>
  <c r="P633" i="5"/>
  <c r="S633" i="5"/>
  <c r="Y633" i="5"/>
  <c r="AE633" i="5"/>
  <c r="AK633" i="5"/>
  <c r="AB633" i="5"/>
  <c r="V633" i="5"/>
  <c r="AH633" i="5"/>
  <c r="P621" i="5"/>
  <c r="S621" i="5"/>
  <c r="AE621" i="5"/>
  <c r="Y621" i="5"/>
  <c r="AK621" i="5"/>
  <c r="V621" i="5"/>
  <c r="AB621" i="5"/>
  <c r="AH621" i="5"/>
  <c r="P620" i="5"/>
  <c r="S620" i="5"/>
  <c r="Y620" i="5"/>
  <c r="AK620" i="5"/>
  <c r="AE620" i="5"/>
  <c r="AB620" i="5"/>
  <c r="AH620" i="5"/>
  <c r="V620" i="5"/>
  <c r="P607" i="5"/>
  <c r="S607" i="5"/>
  <c r="AE607" i="5"/>
  <c r="Y607" i="5"/>
  <c r="AK607" i="5"/>
  <c r="AH607" i="5"/>
  <c r="V607" i="5"/>
  <c r="AB607" i="5"/>
  <c r="P606" i="5"/>
  <c r="S606" i="5"/>
  <c r="Y606" i="5"/>
  <c r="AE606" i="5"/>
  <c r="AK606" i="5"/>
  <c r="V606" i="5"/>
  <c r="AB606" i="5"/>
  <c r="AH606" i="5"/>
  <c r="P604" i="5"/>
  <c r="S604" i="5"/>
  <c r="Y604" i="5"/>
  <c r="AK604" i="5"/>
  <c r="AE604" i="5"/>
  <c r="V604" i="5"/>
  <c r="AB604" i="5"/>
  <c r="AH604" i="5"/>
  <c r="P586" i="5"/>
  <c r="S586" i="5"/>
  <c r="Y586" i="5"/>
  <c r="AK586" i="5"/>
  <c r="AE586" i="5"/>
  <c r="AB586" i="5"/>
  <c r="AH586" i="5"/>
  <c r="V586" i="5"/>
  <c r="P590" i="5"/>
  <c r="S590" i="5"/>
  <c r="Y590" i="5"/>
  <c r="AE590" i="5"/>
  <c r="AK590" i="5"/>
  <c r="V590" i="5"/>
  <c r="AB590" i="5"/>
  <c r="AH590" i="5"/>
  <c r="P573" i="5"/>
  <c r="S573" i="5"/>
  <c r="Y573" i="5"/>
  <c r="AK573" i="5"/>
  <c r="AE573" i="5"/>
  <c r="V573" i="5"/>
  <c r="AB573" i="5"/>
  <c r="AH573" i="5"/>
  <c r="P597" i="5"/>
  <c r="S597" i="5"/>
  <c r="Y597" i="5"/>
  <c r="AE597" i="5"/>
  <c r="AK597" i="5"/>
  <c r="AH597" i="5"/>
  <c r="V597" i="5"/>
  <c r="AB597" i="5"/>
  <c r="P581" i="5"/>
  <c r="S581" i="5"/>
  <c r="Y581" i="5"/>
  <c r="AK581" i="5"/>
  <c r="AE581" i="5"/>
  <c r="V581" i="5"/>
  <c r="AH581" i="5"/>
  <c r="AB581" i="5"/>
  <c r="P583" i="5"/>
  <c r="S583" i="5"/>
  <c r="Y583" i="5"/>
  <c r="AK583" i="5"/>
  <c r="AE583" i="5"/>
  <c r="V583" i="5"/>
  <c r="AH583" i="5"/>
  <c r="AB583" i="5"/>
  <c r="P570" i="5"/>
  <c r="S570" i="5"/>
  <c r="AE570" i="5"/>
  <c r="AK570" i="5"/>
  <c r="Y570" i="5"/>
  <c r="AH570" i="5"/>
  <c r="V570" i="5"/>
  <c r="AB570" i="5"/>
  <c r="P555" i="5"/>
  <c r="Y555" i="5"/>
  <c r="S555" i="5"/>
  <c r="AE555" i="5"/>
  <c r="AK555" i="5"/>
  <c r="V555" i="5"/>
  <c r="AB555" i="5"/>
  <c r="AH555" i="5"/>
  <c r="P577" i="5"/>
  <c r="S577" i="5"/>
  <c r="AK577" i="5"/>
  <c r="AE577" i="5"/>
  <c r="Y577" i="5"/>
  <c r="V577" i="5"/>
  <c r="AB577" i="5"/>
  <c r="AH577" i="5"/>
  <c r="P566" i="5"/>
  <c r="S566" i="5"/>
  <c r="Y566" i="5"/>
  <c r="AE566" i="5"/>
  <c r="AK566" i="5"/>
  <c r="V566" i="5"/>
  <c r="AB566" i="5"/>
  <c r="AH566" i="5"/>
  <c r="P542" i="5"/>
  <c r="S542" i="5"/>
  <c r="Y542" i="5"/>
  <c r="AK542" i="5"/>
  <c r="AE542" i="5"/>
  <c r="V542" i="5"/>
  <c r="AH542" i="5"/>
  <c r="AB542" i="5"/>
  <c r="P531" i="5"/>
  <c r="S531" i="5"/>
  <c r="Y531" i="5"/>
  <c r="AE531" i="5"/>
  <c r="AK531" i="5"/>
  <c r="V531" i="5"/>
  <c r="AH531" i="5"/>
  <c r="AB531" i="5"/>
  <c r="P551" i="5"/>
  <c r="S551" i="5"/>
  <c r="Y551" i="5"/>
  <c r="AK551" i="5"/>
  <c r="AE551" i="5"/>
  <c r="V551" i="5"/>
  <c r="AH551" i="5"/>
  <c r="AB551" i="5"/>
  <c r="P536" i="5"/>
  <c r="Y536" i="5"/>
  <c r="S536" i="5"/>
  <c r="AK536" i="5"/>
  <c r="AE536" i="5"/>
  <c r="V536" i="5"/>
  <c r="AH536" i="5"/>
  <c r="AB536" i="5"/>
  <c r="P522" i="5"/>
  <c r="Y522" i="5"/>
  <c r="S522" i="5"/>
  <c r="AK522" i="5"/>
  <c r="AE522" i="5"/>
  <c r="V522" i="5"/>
  <c r="AH522" i="5"/>
  <c r="AB522" i="5"/>
  <c r="P534" i="5"/>
  <c r="Y534" i="5"/>
  <c r="S534" i="5"/>
  <c r="AE534" i="5"/>
  <c r="AK534" i="5"/>
  <c r="AB534" i="5"/>
  <c r="V534" i="5"/>
  <c r="AH534" i="5"/>
  <c r="P550" i="5"/>
  <c r="S550" i="5"/>
  <c r="Y550" i="5"/>
  <c r="AK550" i="5"/>
  <c r="AE550" i="5"/>
  <c r="V550" i="5"/>
  <c r="AB550" i="5"/>
  <c r="AH550" i="5"/>
  <c r="P543" i="5"/>
  <c r="Y543" i="5"/>
  <c r="S543" i="5"/>
  <c r="AK543" i="5"/>
  <c r="AE543" i="5"/>
  <c r="V543" i="5"/>
  <c r="AB543" i="5"/>
  <c r="AH543" i="5"/>
  <c r="P521" i="5"/>
  <c r="Y521" i="5"/>
  <c r="S521" i="5"/>
  <c r="AE521" i="5"/>
  <c r="AK521" i="5"/>
  <c r="V521" i="5"/>
  <c r="AB521" i="5"/>
  <c r="AH521" i="5"/>
  <c r="P513" i="5"/>
  <c r="Y513" i="5"/>
  <c r="S513" i="5"/>
  <c r="AE513" i="5"/>
  <c r="AK513" i="5"/>
  <c r="V513" i="5"/>
  <c r="AB513" i="5"/>
  <c r="AH513" i="5"/>
  <c r="P505" i="5"/>
  <c r="S505" i="5"/>
  <c r="Y505" i="5"/>
  <c r="AK505" i="5"/>
  <c r="AE505" i="5"/>
  <c r="V505" i="5"/>
  <c r="AB505" i="5"/>
  <c r="AH505" i="5"/>
  <c r="P519" i="5"/>
  <c r="S519" i="5"/>
  <c r="Y519" i="5"/>
  <c r="AK519" i="5"/>
  <c r="AE519" i="5"/>
  <c r="V519" i="5"/>
  <c r="AH519" i="5"/>
  <c r="AB519" i="5"/>
  <c r="P504" i="5"/>
  <c r="S504" i="5"/>
  <c r="Y504" i="5"/>
  <c r="AK504" i="5"/>
  <c r="AE504" i="5"/>
  <c r="V504" i="5"/>
  <c r="AH504" i="5"/>
  <c r="AB504" i="5"/>
  <c r="P507" i="5"/>
  <c r="S507" i="5"/>
  <c r="Y507" i="5"/>
  <c r="AK507" i="5"/>
  <c r="AE507" i="5"/>
  <c r="V507" i="5"/>
  <c r="AB507" i="5"/>
  <c r="AH507" i="5"/>
  <c r="P495" i="5"/>
  <c r="S495" i="5"/>
  <c r="Y495" i="5"/>
  <c r="AK495" i="5"/>
  <c r="AE495" i="5"/>
  <c r="V495" i="5"/>
  <c r="AB495" i="5"/>
  <c r="AH495" i="5"/>
  <c r="P499" i="5"/>
  <c r="S499" i="5"/>
  <c r="Y499" i="5"/>
  <c r="AE499" i="5"/>
  <c r="AK499" i="5"/>
  <c r="V499" i="5"/>
  <c r="AB499" i="5"/>
  <c r="AH499" i="5"/>
  <c r="P485" i="5"/>
  <c r="S485" i="5"/>
  <c r="Y485" i="5"/>
  <c r="AE485" i="5"/>
  <c r="AK485" i="5"/>
  <c r="V485" i="5"/>
  <c r="AB485" i="5"/>
  <c r="AH485" i="5"/>
  <c r="P488" i="5"/>
  <c r="S488" i="5"/>
  <c r="Y488" i="5"/>
  <c r="AE488" i="5"/>
  <c r="AK488" i="5"/>
  <c r="V488" i="5"/>
  <c r="AH488" i="5"/>
  <c r="AB488" i="5"/>
  <c r="P478" i="5"/>
  <c r="Y478" i="5"/>
  <c r="S478" i="5"/>
  <c r="AK478" i="5"/>
  <c r="AE478" i="5"/>
  <c r="V478" i="5"/>
  <c r="AB478" i="5"/>
  <c r="AH478" i="5"/>
  <c r="P487" i="5"/>
  <c r="Y487" i="5"/>
  <c r="S487" i="5"/>
  <c r="AK487" i="5"/>
  <c r="AE487" i="5"/>
  <c r="V487" i="5"/>
  <c r="AH487" i="5"/>
  <c r="AB487" i="5"/>
  <c r="P472" i="5"/>
  <c r="S472" i="5"/>
  <c r="Y472" i="5"/>
  <c r="AK472" i="5"/>
  <c r="AE472" i="5"/>
  <c r="V472" i="5"/>
  <c r="AH472" i="5"/>
  <c r="AB472" i="5"/>
  <c r="P459" i="5"/>
  <c r="Y459" i="5"/>
  <c r="S459" i="5"/>
  <c r="AE459" i="5"/>
  <c r="AK459" i="5"/>
  <c r="V459" i="5"/>
  <c r="AB459" i="5"/>
  <c r="AH459" i="5"/>
  <c r="P458" i="5"/>
  <c r="S458" i="5"/>
  <c r="Y458" i="5"/>
  <c r="AE458" i="5"/>
  <c r="AK458" i="5"/>
  <c r="V458" i="5"/>
  <c r="AB458" i="5"/>
  <c r="AH458" i="5"/>
  <c r="P462" i="5"/>
  <c r="S462" i="5"/>
  <c r="Y462" i="5"/>
  <c r="AK462" i="5"/>
  <c r="AE462" i="5"/>
  <c r="V462" i="5"/>
  <c r="AB462" i="5"/>
  <c r="AH462" i="5"/>
  <c r="P471" i="5"/>
  <c r="S471" i="5"/>
  <c r="Y471" i="5"/>
  <c r="AE471" i="5"/>
  <c r="AK471" i="5"/>
  <c r="V471" i="5"/>
  <c r="AB471" i="5"/>
  <c r="AH471" i="5"/>
  <c r="P448" i="5"/>
  <c r="S448" i="5"/>
  <c r="Y448" i="5"/>
  <c r="AE448" i="5"/>
  <c r="AK448" i="5"/>
  <c r="V448" i="5"/>
  <c r="AB448" i="5"/>
  <c r="AH448" i="5"/>
  <c r="P456" i="5"/>
  <c r="S456" i="5"/>
  <c r="Y456" i="5"/>
  <c r="AE456" i="5"/>
  <c r="AK456" i="5"/>
  <c r="V456" i="5"/>
  <c r="AB456" i="5"/>
  <c r="AH456" i="5"/>
  <c r="P443" i="5"/>
  <c r="S443" i="5"/>
  <c r="Y443" i="5"/>
  <c r="AK443" i="5"/>
  <c r="AE443" i="5"/>
  <c r="V443" i="5"/>
  <c r="AH443" i="5"/>
  <c r="AB443" i="5"/>
  <c r="P445" i="5"/>
  <c r="S445" i="5"/>
  <c r="Y445" i="5"/>
  <c r="AE445" i="5"/>
  <c r="AK445" i="5"/>
  <c r="V445" i="5"/>
  <c r="AB445" i="5"/>
  <c r="AH445" i="5"/>
  <c r="P439" i="5"/>
  <c r="S439" i="5"/>
  <c r="Y439" i="5"/>
  <c r="AE439" i="5"/>
  <c r="AK439" i="5"/>
  <c r="V439" i="5"/>
  <c r="AB439" i="5"/>
  <c r="AH439" i="5"/>
  <c r="U637" i="5"/>
  <c r="T637" i="5" s="1"/>
  <c r="AA637" i="5"/>
  <c r="Z637" i="5" s="1"/>
  <c r="AG637" i="5"/>
  <c r="AF637" i="5" s="1"/>
  <c r="R637" i="5"/>
  <c r="Q637" i="5" s="1"/>
  <c r="AG617" i="5"/>
  <c r="AF617" i="5" s="1"/>
  <c r="AA617" i="5"/>
  <c r="Z617" i="5" s="1"/>
  <c r="U617" i="5"/>
  <c r="T617" i="5" s="1"/>
  <c r="R617" i="5"/>
  <c r="Q617" i="5" s="1"/>
  <c r="U639" i="5"/>
  <c r="T639" i="5" s="1"/>
  <c r="AA639" i="5"/>
  <c r="Z639" i="5" s="1"/>
  <c r="AG639" i="5"/>
  <c r="AF639" i="5" s="1"/>
  <c r="R639" i="5"/>
  <c r="Q639" i="5" s="1"/>
  <c r="AA632" i="5"/>
  <c r="Z632" i="5" s="1"/>
  <c r="AG632" i="5"/>
  <c r="AF632" i="5" s="1"/>
  <c r="U632" i="5"/>
  <c r="T632" i="5" s="1"/>
  <c r="R632" i="5"/>
  <c r="Q632" i="5" s="1"/>
  <c r="U616" i="5"/>
  <c r="T616" i="5" s="1"/>
  <c r="AA616" i="5"/>
  <c r="Z616" i="5" s="1"/>
  <c r="AG616" i="5"/>
  <c r="AF616" i="5" s="1"/>
  <c r="R616" i="5"/>
  <c r="Q616" i="5" s="1"/>
  <c r="AA628" i="5"/>
  <c r="Z628" i="5" s="1"/>
  <c r="U628" i="5"/>
  <c r="T628" i="5" s="1"/>
  <c r="AG628" i="5"/>
  <c r="AF628" i="5" s="1"/>
  <c r="R628" i="5"/>
  <c r="Q628" i="5" s="1"/>
  <c r="U612" i="5"/>
  <c r="T612" i="5" s="1"/>
  <c r="AA612" i="5"/>
  <c r="Z612" i="5" s="1"/>
  <c r="AG612" i="5"/>
  <c r="AF612" i="5" s="1"/>
  <c r="R612" i="5"/>
  <c r="Q612" i="5" s="1"/>
  <c r="U638" i="5"/>
  <c r="T638" i="5" s="1"/>
  <c r="AG638" i="5"/>
  <c r="AF638" i="5" s="1"/>
  <c r="AA638" i="5"/>
  <c r="Z638" i="5" s="1"/>
  <c r="R638" i="5"/>
  <c r="Q638" i="5" s="1"/>
  <c r="U623" i="5"/>
  <c r="T623" i="5" s="1"/>
  <c r="AA623" i="5"/>
  <c r="Z623" i="5" s="1"/>
  <c r="AG623" i="5"/>
  <c r="AF623" i="5" s="1"/>
  <c r="R623" i="5"/>
  <c r="Q623" i="5" s="1"/>
  <c r="U605" i="5"/>
  <c r="T605" i="5" s="1"/>
  <c r="AG605" i="5"/>
  <c r="AF605" i="5" s="1"/>
  <c r="AA605" i="5"/>
  <c r="Z605" i="5" s="1"/>
  <c r="R605" i="5"/>
  <c r="Q605" i="5" s="1"/>
  <c r="U597" i="5"/>
  <c r="T597" i="5" s="1"/>
  <c r="AA597" i="5"/>
  <c r="Z597" i="5" s="1"/>
  <c r="AG597" i="5"/>
  <c r="AF597" i="5" s="1"/>
  <c r="R597" i="5"/>
  <c r="Q597" i="5" s="1"/>
  <c r="U592" i="5"/>
  <c r="T592" i="5" s="1"/>
  <c r="AG592" i="5"/>
  <c r="AF592" i="5" s="1"/>
  <c r="AA592" i="5"/>
  <c r="Z592" i="5" s="1"/>
  <c r="R592" i="5"/>
  <c r="Q592" i="5" s="1"/>
  <c r="U594" i="5"/>
  <c r="T594" i="5" s="1"/>
  <c r="AA594" i="5"/>
  <c r="Z594" i="5" s="1"/>
  <c r="AG594" i="5"/>
  <c r="AF594" i="5" s="1"/>
  <c r="R594" i="5"/>
  <c r="Q594" i="5" s="1"/>
  <c r="U577" i="5"/>
  <c r="T577" i="5" s="1"/>
  <c r="AA577" i="5"/>
  <c r="Z577" i="5" s="1"/>
  <c r="AG577" i="5"/>
  <c r="AF577" i="5" s="1"/>
  <c r="R577" i="5"/>
  <c r="Q577" i="5" s="1"/>
  <c r="U566" i="5"/>
  <c r="T566" i="5" s="1"/>
  <c r="AG566" i="5"/>
  <c r="AF566" i="5" s="1"/>
  <c r="AA566" i="5"/>
  <c r="Z566" i="5" s="1"/>
  <c r="R566" i="5"/>
  <c r="Q566" i="5" s="1"/>
  <c r="U588" i="5"/>
  <c r="T588" i="5" s="1"/>
  <c r="AG588" i="5"/>
  <c r="AF588" i="5" s="1"/>
  <c r="AA588" i="5"/>
  <c r="Z588" i="5" s="1"/>
  <c r="R588" i="5"/>
  <c r="Q588" i="5" s="1"/>
  <c r="U572" i="5"/>
  <c r="T572" i="5" s="1"/>
  <c r="AA572" i="5"/>
  <c r="Z572" i="5" s="1"/>
  <c r="AG572" i="5"/>
  <c r="AF572" i="5" s="1"/>
  <c r="R572" i="5"/>
  <c r="Q572" i="5" s="1"/>
  <c r="U551" i="5"/>
  <c r="T551" i="5" s="1"/>
  <c r="AA551" i="5"/>
  <c r="Z551" i="5" s="1"/>
  <c r="AG551" i="5"/>
  <c r="AF551" i="5" s="1"/>
  <c r="R551" i="5"/>
  <c r="Q551" i="5" s="1"/>
  <c r="U556" i="5"/>
  <c r="T556" i="5" s="1"/>
  <c r="AA556" i="5"/>
  <c r="Z556" i="5" s="1"/>
  <c r="AG556" i="5"/>
  <c r="AF556" i="5" s="1"/>
  <c r="R556" i="5"/>
  <c r="Q556" i="5" s="1"/>
  <c r="U578" i="5"/>
  <c r="T578" i="5" s="1"/>
  <c r="AA578" i="5"/>
  <c r="Z578" i="5" s="1"/>
  <c r="AG578" i="5"/>
  <c r="AF578" i="5" s="1"/>
  <c r="R578" i="5"/>
  <c r="Q578" i="5" s="1"/>
  <c r="U564" i="5"/>
  <c r="T564" i="5" s="1"/>
  <c r="AG564" i="5"/>
  <c r="AF564" i="5" s="1"/>
  <c r="AA564" i="5"/>
  <c r="Z564" i="5" s="1"/>
  <c r="R564" i="5"/>
  <c r="Q564" i="5" s="1"/>
  <c r="AG558" i="5"/>
  <c r="AF558" i="5" s="1"/>
  <c r="U558" i="5"/>
  <c r="T558" i="5" s="1"/>
  <c r="AA558" i="5"/>
  <c r="Z558" i="5" s="1"/>
  <c r="R558" i="5"/>
  <c r="Q558" i="5" s="1"/>
  <c r="U550" i="5"/>
  <c r="T550" i="5" s="1"/>
  <c r="AA550" i="5"/>
  <c r="Z550" i="5" s="1"/>
  <c r="AG550" i="5"/>
  <c r="AF550" i="5" s="1"/>
  <c r="R550" i="5"/>
  <c r="Q550" i="5" s="1"/>
  <c r="U543" i="5"/>
  <c r="T543" i="5" s="1"/>
  <c r="AG543" i="5"/>
  <c r="AF543" i="5" s="1"/>
  <c r="AA543" i="5"/>
  <c r="Z543" i="5" s="1"/>
  <c r="R543" i="5"/>
  <c r="Q543" i="5" s="1"/>
  <c r="U540" i="5"/>
  <c r="T540" i="5" s="1"/>
  <c r="AA540" i="5"/>
  <c r="Z540" i="5" s="1"/>
  <c r="AG540" i="5"/>
  <c r="AF540" i="5" s="1"/>
  <c r="R540" i="5"/>
  <c r="Q540" i="5" s="1"/>
  <c r="U528" i="5"/>
  <c r="T528" i="5" s="1"/>
  <c r="AA528" i="5"/>
  <c r="Z528" i="5" s="1"/>
  <c r="AG528" i="5"/>
  <c r="AF528" i="5" s="1"/>
  <c r="R528" i="5"/>
  <c r="Q528" i="5" s="1"/>
  <c r="U545" i="5"/>
  <c r="T545" i="5" s="1"/>
  <c r="AA545" i="5"/>
  <c r="Z545" i="5" s="1"/>
  <c r="AG545" i="5"/>
  <c r="AF545" i="5" s="1"/>
  <c r="R545" i="5"/>
  <c r="Q545" i="5" s="1"/>
  <c r="U530" i="5"/>
  <c r="T530" i="5" s="1"/>
  <c r="AG530" i="5"/>
  <c r="AF530" i="5" s="1"/>
  <c r="AA530" i="5"/>
  <c r="Z530" i="5" s="1"/>
  <c r="R530" i="5"/>
  <c r="Q530" i="5" s="1"/>
  <c r="X530" i="5"/>
  <c r="W530" i="5" s="1"/>
  <c r="U547" i="5"/>
  <c r="T547" i="5" s="1"/>
  <c r="AA547" i="5"/>
  <c r="Z547" i="5" s="1"/>
  <c r="AG547" i="5"/>
  <c r="AF547" i="5" s="1"/>
  <c r="R547" i="5"/>
  <c r="Q547" i="5" s="1"/>
  <c r="U529" i="5"/>
  <c r="T529" i="5" s="1"/>
  <c r="AG529" i="5"/>
  <c r="AF529" i="5" s="1"/>
  <c r="AA529" i="5"/>
  <c r="Z529" i="5" s="1"/>
  <c r="R529" i="5"/>
  <c r="Q529" i="5" s="1"/>
  <c r="U509" i="5"/>
  <c r="T509" i="5" s="1"/>
  <c r="AG509" i="5"/>
  <c r="AF509" i="5" s="1"/>
  <c r="AA509" i="5"/>
  <c r="Z509" i="5" s="1"/>
  <c r="R509" i="5"/>
  <c r="Q509" i="5" s="1"/>
  <c r="X509" i="5"/>
  <c r="W509" i="5" s="1"/>
  <c r="U492" i="5"/>
  <c r="T492" i="5" s="1"/>
  <c r="AA492" i="5"/>
  <c r="Z492" i="5" s="1"/>
  <c r="AG492" i="5"/>
  <c r="AF492" i="5" s="1"/>
  <c r="X492" i="5"/>
  <c r="W492" i="5" s="1"/>
  <c r="R492" i="5"/>
  <c r="Q492" i="5" s="1"/>
  <c r="U524" i="5"/>
  <c r="T524" i="5" s="1"/>
  <c r="AA524" i="5"/>
  <c r="Z524" i="5" s="1"/>
  <c r="AG524" i="5"/>
  <c r="AF524" i="5" s="1"/>
  <c r="R524" i="5"/>
  <c r="Q524" i="5" s="1"/>
  <c r="X524" i="5"/>
  <c r="W524" i="5" s="1"/>
  <c r="U516" i="5"/>
  <c r="T516" i="5" s="1"/>
  <c r="AA516" i="5"/>
  <c r="Z516" i="5" s="1"/>
  <c r="AG516" i="5"/>
  <c r="AF516" i="5" s="1"/>
  <c r="R516" i="5"/>
  <c r="Q516" i="5" s="1"/>
  <c r="U506" i="5"/>
  <c r="T506" i="5" s="1"/>
  <c r="AG506" i="5"/>
  <c r="AF506" i="5" s="1"/>
  <c r="AA506" i="5"/>
  <c r="Z506" i="5" s="1"/>
  <c r="R506" i="5"/>
  <c r="Q506" i="5" s="1"/>
  <c r="U515" i="5"/>
  <c r="T515" i="5" s="1"/>
  <c r="AA515" i="5"/>
  <c r="Z515" i="5" s="1"/>
  <c r="AG515" i="5"/>
  <c r="AF515" i="5" s="1"/>
  <c r="R515" i="5"/>
  <c r="Q515" i="5" s="1"/>
  <c r="X515" i="5"/>
  <c r="W515" i="5" s="1"/>
  <c r="U498" i="5"/>
  <c r="T498" i="5" s="1"/>
  <c r="AA498" i="5"/>
  <c r="Z498" i="5" s="1"/>
  <c r="AG498" i="5"/>
  <c r="AF498" i="5" s="1"/>
  <c r="X498" i="5"/>
  <c r="W498" i="5" s="1"/>
  <c r="R498" i="5"/>
  <c r="Q498" i="5" s="1"/>
  <c r="U501" i="5"/>
  <c r="T501" i="5" s="1"/>
  <c r="AG501" i="5"/>
  <c r="AF501" i="5" s="1"/>
  <c r="AA501" i="5"/>
  <c r="Z501" i="5" s="1"/>
  <c r="X501" i="5"/>
  <c r="W501" i="5" s="1"/>
  <c r="R501" i="5"/>
  <c r="Q501" i="5" s="1"/>
  <c r="U487" i="5"/>
  <c r="T487" i="5" s="1"/>
  <c r="AA487" i="5"/>
  <c r="Z487" i="5" s="1"/>
  <c r="AG487" i="5"/>
  <c r="AF487" i="5" s="1"/>
  <c r="X487" i="5"/>
  <c r="W487" i="5" s="1"/>
  <c r="R487" i="5"/>
  <c r="Q487" i="5" s="1"/>
  <c r="U472" i="5"/>
  <c r="T472" i="5" s="1"/>
  <c r="AG472" i="5"/>
  <c r="AF472" i="5" s="1"/>
  <c r="AA472" i="5"/>
  <c r="Z472" i="5" s="1"/>
  <c r="R472" i="5"/>
  <c r="Q472" i="5" s="1"/>
  <c r="X472" i="5"/>
  <c r="W472" i="5" s="1"/>
  <c r="U479" i="5"/>
  <c r="T479" i="5" s="1"/>
  <c r="AA479" i="5"/>
  <c r="Z479" i="5" s="1"/>
  <c r="AG479" i="5"/>
  <c r="AF479" i="5" s="1"/>
  <c r="R479" i="5"/>
  <c r="Q479" i="5" s="1"/>
  <c r="X479" i="5"/>
  <c r="W479" i="5" s="1"/>
  <c r="U478" i="5"/>
  <c r="T478" i="5" s="1"/>
  <c r="AA478" i="5"/>
  <c r="Z478" i="5" s="1"/>
  <c r="AG478" i="5"/>
  <c r="AF478" i="5" s="1"/>
  <c r="R478" i="5"/>
  <c r="Q478" i="5" s="1"/>
  <c r="U473" i="5"/>
  <c r="T473" i="5" s="1"/>
  <c r="AA473" i="5"/>
  <c r="Z473" i="5" s="1"/>
  <c r="AG473" i="5"/>
  <c r="AF473" i="5" s="1"/>
  <c r="R473" i="5"/>
  <c r="Q473" i="5" s="1"/>
  <c r="U461" i="5"/>
  <c r="T461" i="5" s="1"/>
  <c r="AG461" i="5"/>
  <c r="AF461" i="5" s="1"/>
  <c r="AA461" i="5"/>
  <c r="Z461" i="5" s="1"/>
  <c r="R461" i="5"/>
  <c r="Q461" i="5" s="1"/>
  <c r="U469" i="5"/>
  <c r="T469" i="5" s="1"/>
  <c r="AG469" i="5"/>
  <c r="AF469" i="5" s="1"/>
  <c r="AA469" i="5"/>
  <c r="Z469" i="5" s="1"/>
  <c r="R469" i="5"/>
  <c r="Q469" i="5" s="1"/>
  <c r="U466" i="5"/>
  <c r="T466" i="5" s="1"/>
  <c r="AG466" i="5"/>
  <c r="AF466" i="5" s="1"/>
  <c r="AA466" i="5"/>
  <c r="Z466" i="5" s="1"/>
  <c r="R466" i="5"/>
  <c r="Q466" i="5" s="1"/>
  <c r="X466" i="5"/>
  <c r="W466" i="5" s="1"/>
  <c r="U456" i="5"/>
  <c r="T456" i="5" s="1"/>
  <c r="AA456" i="5"/>
  <c r="Z456" i="5" s="1"/>
  <c r="AG456" i="5"/>
  <c r="AF456" i="5" s="1"/>
  <c r="R456" i="5"/>
  <c r="Q456" i="5" s="1"/>
  <c r="X456" i="5"/>
  <c r="W456" i="5" s="1"/>
  <c r="U451" i="5"/>
  <c r="T451" i="5" s="1"/>
  <c r="AG451" i="5"/>
  <c r="AF451" i="5" s="1"/>
  <c r="AA451" i="5"/>
  <c r="Z451" i="5" s="1"/>
  <c r="R451" i="5"/>
  <c r="Q451" i="5" s="1"/>
  <c r="U450" i="5"/>
  <c r="T450" i="5" s="1"/>
  <c r="AA450" i="5"/>
  <c r="Z450" i="5" s="1"/>
  <c r="AG450" i="5"/>
  <c r="AF450" i="5" s="1"/>
  <c r="X450" i="5"/>
  <c r="W450" i="5" s="1"/>
  <c r="R450" i="5"/>
  <c r="Q450" i="5" s="1"/>
  <c r="U442" i="5"/>
  <c r="T442" i="5" s="1"/>
  <c r="AA442" i="5"/>
  <c r="Z442" i="5" s="1"/>
  <c r="AG442" i="5"/>
  <c r="AF442" i="5" s="1"/>
  <c r="R442" i="5"/>
  <c r="Q442" i="5" s="1"/>
  <c r="X442" i="5"/>
  <c r="W442" i="5" s="1"/>
  <c r="U437" i="5"/>
  <c r="T437" i="5" s="1"/>
  <c r="AG437" i="5"/>
  <c r="AF437" i="5" s="1"/>
  <c r="AA437" i="5"/>
  <c r="Z437" i="5" s="1"/>
  <c r="R437" i="5"/>
  <c r="Q437" i="5" s="1"/>
  <c r="X437" i="5"/>
  <c r="W437" i="5" s="1"/>
  <c r="U440" i="5"/>
  <c r="T440" i="5" s="1"/>
  <c r="AA440" i="5"/>
  <c r="Z440" i="5" s="1"/>
  <c r="AG440" i="5"/>
  <c r="AF440" i="5" s="1"/>
  <c r="R440" i="5"/>
  <c r="Q440" i="5" s="1"/>
  <c r="AJ630" i="5"/>
  <c r="AI630" i="5" s="1"/>
  <c r="AJ641" i="5"/>
  <c r="AI641" i="5" s="1"/>
  <c r="AJ624" i="5"/>
  <c r="AI624" i="5" s="1"/>
  <c r="AJ628" i="5"/>
  <c r="AI628" i="5" s="1"/>
  <c r="AJ619" i="5"/>
  <c r="AI619" i="5" s="1"/>
  <c r="AJ578" i="5"/>
  <c r="AI578" i="5" s="1"/>
  <c r="AJ568" i="5"/>
  <c r="AI568" i="5" s="1"/>
  <c r="AJ555" i="5"/>
  <c r="AI555" i="5" s="1"/>
  <c r="AJ560" i="5"/>
  <c r="AI560" i="5" s="1"/>
  <c r="AJ616" i="5"/>
  <c r="AI616" i="5" s="1"/>
  <c r="AJ580" i="5"/>
  <c r="AI580" i="5" s="1"/>
  <c r="AJ575" i="5"/>
  <c r="AI575" i="5" s="1"/>
  <c r="AJ567" i="5"/>
  <c r="AI567" i="5" s="1"/>
  <c r="AJ551" i="5"/>
  <c r="AI551" i="5" s="1"/>
  <c r="AJ625" i="5"/>
  <c r="AI625" i="5" s="1"/>
  <c r="AJ609" i="5"/>
  <c r="AI609" i="5" s="1"/>
  <c r="AJ600" i="5"/>
  <c r="AI600" i="5" s="1"/>
  <c r="AJ592" i="5"/>
  <c r="AI592" i="5" s="1"/>
  <c r="AJ588" i="5"/>
  <c r="AI588" i="5" s="1"/>
  <c r="AJ546" i="5"/>
  <c r="AI546" i="5" s="1"/>
  <c r="AJ529" i="5"/>
  <c r="AI529" i="5" s="1"/>
  <c r="AJ524" i="5"/>
  <c r="AI524" i="5" s="1"/>
  <c r="AJ518" i="5"/>
  <c r="AI518" i="5" s="1"/>
  <c r="AJ498" i="5"/>
  <c r="AI498" i="5" s="1"/>
  <c r="AJ535" i="5"/>
  <c r="AI535" i="5" s="1"/>
  <c r="AJ519" i="5"/>
  <c r="AI519" i="5" s="1"/>
  <c r="AJ504" i="5"/>
  <c r="AI504" i="5" s="1"/>
  <c r="AJ544" i="5"/>
  <c r="AI544" i="5" s="1"/>
  <c r="AJ501" i="5"/>
  <c r="AI501" i="5" s="1"/>
  <c r="AJ494" i="5"/>
  <c r="AI494" i="5" s="1"/>
  <c r="AJ478" i="5"/>
  <c r="AI478" i="5" s="1"/>
  <c r="AJ469" i="5"/>
  <c r="AI469" i="5" s="1"/>
  <c r="AJ465" i="5"/>
  <c r="AI465" i="5" s="1"/>
  <c r="AJ461" i="5"/>
  <c r="AI461" i="5" s="1"/>
  <c r="AJ438" i="5"/>
  <c r="AI438" i="5" s="1"/>
  <c r="AJ442" i="5"/>
  <c r="AI442" i="5" s="1"/>
  <c r="AJ477" i="5"/>
  <c r="AI477" i="5" s="1"/>
  <c r="AJ451" i="5"/>
  <c r="AI451" i="5" s="1"/>
  <c r="AJ437" i="5"/>
  <c r="AI437" i="5" s="1"/>
  <c r="AJ439" i="5"/>
  <c r="AI439" i="5" s="1"/>
  <c r="AJ440" i="5"/>
  <c r="AI440" i="5" s="1"/>
  <c r="AD627" i="5"/>
  <c r="AC627" i="5" s="1"/>
  <c r="AD634" i="5"/>
  <c r="AC634" i="5" s="1"/>
  <c r="AD636" i="5"/>
  <c r="AC636" i="5" s="1"/>
  <c r="AD623" i="5"/>
  <c r="AC623" i="5" s="1"/>
  <c r="AD609" i="5"/>
  <c r="AC609" i="5" s="1"/>
  <c r="AD558" i="5"/>
  <c r="AC558" i="5" s="1"/>
  <c r="AD570" i="5"/>
  <c r="AC570" i="5" s="1"/>
  <c r="AD559" i="5"/>
  <c r="AC559" i="5" s="1"/>
  <c r="AD532" i="5"/>
  <c r="AC532" i="5" s="1"/>
  <c r="AD607" i="5"/>
  <c r="AC607" i="5" s="1"/>
  <c r="AD560" i="5"/>
  <c r="AC560" i="5" s="1"/>
  <c r="AD626" i="5"/>
  <c r="AC626" i="5" s="1"/>
  <c r="AD612" i="5"/>
  <c r="AC612" i="5" s="1"/>
  <c r="AD597" i="5"/>
  <c r="AC597" i="5" s="1"/>
  <c r="AD569" i="5"/>
  <c r="AC569" i="5" s="1"/>
  <c r="AD540" i="5"/>
  <c r="AC540" i="5" s="1"/>
  <c r="AD509" i="5"/>
  <c r="AC509" i="5" s="1"/>
  <c r="AD506" i="5"/>
  <c r="AC506" i="5" s="1"/>
  <c r="AD503" i="5"/>
  <c r="AC503" i="5" s="1"/>
  <c r="AD551" i="5"/>
  <c r="AC551" i="5" s="1"/>
  <c r="AD504" i="5"/>
  <c r="AC504" i="5" s="1"/>
  <c r="AD467" i="5"/>
  <c r="AC467" i="5" s="1"/>
  <c r="AD454" i="5"/>
  <c r="AC454" i="5" s="1"/>
  <c r="AD456" i="5"/>
  <c r="AC456" i="5" s="1"/>
  <c r="AD475" i="5"/>
  <c r="AC475" i="5" s="1"/>
  <c r="AD496" i="5"/>
  <c r="AC496" i="5" s="1"/>
  <c r="AD480" i="5"/>
  <c r="AC480" i="5" s="1"/>
  <c r="AD452" i="5"/>
  <c r="AC452" i="5" s="1"/>
  <c r="AD440" i="5"/>
  <c r="AC440" i="5" s="1"/>
  <c r="AD442" i="5"/>
  <c r="AC442" i="5" s="1"/>
  <c r="X640" i="5"/>
  <c r="W640" i="5" s="1"/>
  <c r="X638" i="5"/>
  <c r="W638" i="5" s="1"/>
  <c r="X618" i="5"/>
  <c r="W618" i="5" s="1"/>
  <c r="X604" i="5"/>
  <c r="W604" i="5" s="1"/>
  <c r="X599" i="5"/>
  <c r="W599" i="5" s="1"/>
  <c r="X595" i="5"/>
  <c r="W595" i="5" s="1"/>
  <c r="X591" i="5"/>
  <c r="W591" i="5" s="1"/>
  <c r="X567" i="5"/>
  <c r="W567" i="5" s="1"/>
  <c r="X577" i="5"/>
  <c r="W577" i="5" s="1"/>
  <c r="X558" i="5"/>
  <c r="W558" i="5" s="1"/>
  <c r="X544" i="5"/>
  <c r="W544" i="5" s="1"/>
  <c r="X606" i="5"/>
  <c r="W606" i="5" s="1"/>
  <c r="X532" i="5"/>
  <c r="W532" i="5" s="1"/>
  <c r="X583" i="5"/>
  <c r="W583" i="5" s="1"/>
  <c r="X536" i="5"/>
  <c r="W536" i="5" s="1"/>
  <c r="X531" i="5"/>
  <c r="W531" i="5" s="1"/>
  <c r="X517" i="5"/>
  <c r="W517" i="5" s="1"/>
  <c r="X545" i="5"/>
  <c r="W545" i="5" s="1"/>
  <c r="X503" i="5"/>
  <c r="W503" i="5" s="1"/>
  <c r="X550" i="5"/>
  <c r="W550" i="5" s="1"/>
  <c r="X478" i="5"/>
  <c r="W478" i="5" s="1"/>
  <c r="P540" i="5"/>
  <c r="S540" i="5"/>
  <c r="Y540" i="5"/>
  <c r="AK540" i="5"/>
  <c r="AE540" i="5"/>
  <c r="V540" i="5"/>
  <c r="AH540" i="5"/>
  <c r="AB540" i="5"/>
  <c r="P528" i="5"/>
  <c r="Y528" i="5"/>
  <c r="S528" i="5"/>
  <c r="AK528" i="5"/>
  <c r="AE528" i="5"/>
  <c r="V528" i="5"/>
  <c r="AH528" i="5"/>
  <c r="AB528" i="5"/>
  <c r="P549" i="5"/>
  <c r="S549" i="5"/>
  <c r="Y549" i="5"/>
  <c r="AK549" i="5"/>
  <c r="AE549" i="5"/>
  <c r="V549" i="5"/>
  <c r="AB549" i="5"/>
  <c r="AH549" i="5"/>
  <c r="P535" i="5"/>
  <c r="S535" i="5"/>
  <c r="Y535" i="5"/>
  <c r="AK535" i="5"/>
  <c r="AE535" i="5"/>
  <c r="V535" i="5"/>
  <c r="AH535" i="5"/>
  <c r="AB535" i="5"/>
  <c r="P518" i="5"/>
  <c r="Y518" i="5"/>
  <c r="S518" i="5"/>
  <c r="AK518" i="5"/>
  <c r="AE518" i="5"/>
  <c r="V518" i="5"/>
  <c r="AB518" i="5"/>
  <c r="AH518" i="5"/>
  <c r="P532" i="5"/>
  <c r="S532" i="5"/>
  <c r="Y532" i="5"/>
  <c r="AE532" i="5"/>
  <c r="AK532" i="5"/>
  <c r="V532" i="5"/>
  <c r="AB532" i="5"/>
  <c r="AH532" i="5"/>
  <c r="P548" i="5"/>
  <c r="S548" i="5"/>
  <c r="AE548" i="5"/>
  <c r="AK548" i="5"/>
  <c r="Y548" i="5"/>
  <c r="V548" i="5"/>
  <c r="AB548" i="5"/>
  <c r="AH548" i="5"/>
  <c r="P537" i="5"/>
  <c r="S537" i="5"/>
  <c r="AK537" i="5"/>
  <c r="Y537" i="5"/>
  <c r="AE537" i="5"/>
  <c r="V537" i="5"/>
  <c r="AH537" i="5"/>
  <c r="AB537" i="5"/>
  <c r="P520" i="5"/>
  <c r="S520" i="5"/>
  <c r="Y520" i="5"/>
  <c r="AE520" i="5"/>
  <c r="AK520" i="5"/>
  <c r="V520" i="5"/>
  <c r="AB520" i="5"/>
  <c r="AH520" i="5"/>
  <c r="P512" i="5"/>
  <c r="Y512" i="5"/>
  <c r="S512" i="5"/>
  <c r="AE512" i="5"/>
  <c r="AK512" i="5"/>
  <c r="V512" i="5"/>
  <c r="AB512" i="5"/>
  <c r="AH512" i="5"/>
  <c r="P503" i="5"/>
  <c r="S503" i="5"/>
  <c r="Y503" i="5"/>
  <c r="AE503" i="5"/>
  <c r="AK503" i="5"/>
  <c r="V503" i="5"/>
  <c r="AH503" i="5"/>
  <c r="AB503" i="5"/>
  <c r="P515" i="5"/>
  <c r="Y515" i="5"/>
  <c r="S515" i="5"/>
  <c r="AE515" i="5"/>
  <c r="AK515" i="5"/>
  <c r="V515" i="5"/>
  <c r="AB515" i="5"/>
  <c r="AH515" i="5"/>
  <c r="P498" i="5"/>
  <c r="S498" i="5"/>
  <c r="Y498" i="5"/>
  <c r="AK498" i="5"/>
  <c r="AE498" i="5"/>
  <c r="V498" i="5"/>
  <c r="AB498" i="5"/>
  <c r="AH498" i="5"/>
  <c r="P502" i="5"/>
  <c r="S502" i="5"/>
  <c r="Y502" i="5"/>
  <c r="AE502" i="5"/>
  <c r="AK502" i="5"/>
  <c r="V502" i="5"/>
  <c r="AB502" i="5"/>
  <c r="AH502" i="5"/>
  <c r="P514" i="5"/>
  <c r="Y514" i="5"/>
  <c r="S514" i="5"/>
  <c r="AK514" i="5"/>
  <c r="AE514" i="5"/>
  <c r="V514" i="5"/>
  <c r="AB514" i="5"/>
  <c r="AH514" i="5"/>
  <c r="P496" i="5"/>
  <c r="S496" i="5"/>
  <c r="Y496" i="5"/>
  <c r="AE496" i="5"/>
  <c r="AK496" i="5"/>
  <c r="V496" i="5"/>
  <c r="AB496" i="5"/>
  <c r="AH496" i="5"/>
  <c r="P480" i="5"/>
  <c r="S480" i="5"/>
  <c r="Y480" i="5"/>
  <c r="AE480" i="5"/>
  <c r="AK480" i="5"/>
  <c r="V480" i="5"/>
  <c r="AB480" i="5"/>
  <c r="AH480" i="5"/>
  <c r="P486" i="5"/>
  <c r="Y486" i="5"/>
  <c r="S486" i="5"/>
  <c r="AE486" i="5"/>
  <c r="AK486" i="5"/>
  <c r="V486" i="5"/>
  <c r="AH486" i="5"/>
  <c r="AB486" i="5"/>
  <c r="P477" i="5"/>
  <c r="S477" i="5"/>
  <c r="Y477" i="5"/>
  <c r="AE477" i="5"/>
  <c r="AK477" i="5"/>
  <c r="V477" i="5"/>
  <c r="AH477" i="5"/>
  <c r="AB477" i="5"/>
  <c r="P482" i="5"/>
  <c r="S482" i="5"/>
  <c r="Y482" i="5"/>
  <c r="AE482" i="5"/>
  <c r="AK482" i="5"/>
  <c r="V482" i="5"/>
  <c r="AB482" i="5"/>
  <c r="AH482" i="5"/>
  <c r="P467" i="5"/>
  <c r="S467" i="5"/>
  <c r="Y467" i="5"/>
  <c r="AE467" i="5"/>
  <c r="AK467" i="5"/>
  <c r="V467" i="5"/>
  <c r="AB467" i="5"/>
  <c r="AH467" i="5"/>
  <c r="P470" i="5"/>
  <c r="S470" i="5"/>
  <c r="Y470" i="5"/>
  <c r="AK470" i="5"/>
  <c r="AE470" i="5"/>
  <c r="V470" i="5"/>
  <c r="AB470" i="5"/>
  <c r="AH470" i="5"/>
  <c r="P468" i="5"/>
  <c r="S468" i="5"/>
  <c r="Y468" i="5"/>
  <c r="AE468" i="5"/>
  <c r="AK468" i="5"/>
  <c r="V468" i="5"/>
  <c r="AB468" i="5"/>
  <c r="AH468" i="5"/>
  <c r="P457" i="5"/>
  <c r="S457" i="5"/>
  <c r="Y457" i="5"/>
  <c r="AE457" i="5"/>
  <c r="AK457" i="5"/>
  <c r="V457" i="5"/>
  <c r="AB457" i="5"/>
  <c r="AH457" i="5"/>
  <c r="P464" i="5"/>
  <c r="S464" i="5"/>
  <c r="Y464" i="5"/>
  <c r="AE464" i="5"/>
  <c r="AK464" i="5"/>
  <c r="V464" i="5"/>
  <c r="AB464" i="5"/>
  <c r="AH464" i="5"/>
  <c r="P449" i="5"/>
  <c r="Y449" i="5"/>
  <c r="S449" i="5"/>
  <c r="AE449" i="5"/>
  <c r="AK449" i="5"/>
  <c r="V449" i="5"/>
  <c r="AB449" i="5"/>
  <c r="AH449" i="5"/>
  <c r="P453" i="5"/>
  <c r="Y453" i="5"/>
  <c r="S453" i="5"/>
  <c r="AK453" i="5"/>
  <c r="AE453" i="5"/>
  <c r="V453" i="5"/>
  <c r="AB453" i="5"/>
  <c r="AH453" i="5"/>
  <c r="P442" i="5"/>
  <c r="Y442" i="5"/>
  <c r="S442" i="5"/>
  <c r="AE442" i="5"/>
  <c r="AK442" i="5"/>
  <c r="V442" i="5"/>
  <c r="AB442" i="5"/>
  <c r="AH442" i="5"/>
  <c r="P441" i="5"/>
  <c r="Y441" i="5"/>
  <c r="S441" i="5"/>
  <c r="AE441" i="5"/>
  <c r="AK441" i="5"/>
  <c r="V441" i="5"/>
  <c r="AH441" i="5"/>
  <c r="AB441" i="5"/>
  <c r="P437" i="5"/>
  <c r="Y437" i="5"/>
  <c r="S437" i="5"/>
  <c r="AK437" i="5"/>
  <c r="AE437" i="5"/>
  <c r="V437" i="5"/>
  <c r="AB437" i="5"/>
  <c r="AH437" i="5"/>
  <c r="U622" i="5"/>
  <c r="T622" i="5" s="1"/>
  <c r="AA622" i="5"/>
  <c r="Z622" i="5" s="1"/>
  <c r="AG622" i="5"/>
  <c r="AF622" i="5" s="1"/>
  <c r="R622" i="5"/>
  <c r="Q622" i="5" s="1"/>
  <c r="U613" i="5"/>
  <c r="T613" i="5" s="1"/>
  <c r="AA613" i="5"/>
  <c r="Z613" i="5" s="1"/>
  <c r="AG613" i="5"/>
  <c r="AF613" i="5" s="1"/>
  <c r="R613" i="5"/>
  <c r="Q613" i="5" s="1"/>
  <c r="U641" i="5"/>
  <c r="T641" i="5" s="1"/>
  <c r="AA641" i="5"/>
  <c r="Z641" i="5" s="1"/>
  <c r="AG641" i="5"/>
  <c r="AF641" i="5" s="1"/>
  <c r="R641" i="5"/>
  <c r="Q641" i="5" s="1"/>
  <c r="U631" i="5"/>
  <c r="T631" i="5" s="1"/>
  <c r="AG631" i="5"/>
  <c r="AF631" i="5" s="1"/>
  <c r="AA631" i="5"/>
  <c r="Z631" i="5" s="1"/>
  <c r="R631" i="5"/>
  <c r="Q631" i="5" s="1"/>
  <c r="U615" i="5"/>
  <c r="T615" i="5" s="1"/>
  <c r="AG615" i="5"/>
  <c r="AF615" i="5" s="1"/>
  <c r="AA615" i="5"/>
  <c r="Z615" i="5" s="1"/>
  <c r="R615" i="5"/>
  <c r="Q615" i="5" s="1"/>
  <c r="U627" i="5"/>
  <c r="T627" i="5" s="1"/>
  <c r="AA627" i="5"/>
  <c r="Z627" i="5" s="1"/>
  <c r="AG627" i="5"/>
  <c r="AF627" i="5" s="1"/>
  <c r="R627" i="5"/>
  <c r="Q627" i="5" s="1"/>
  <c r="U611" i="5"/>
  <c r="T611" i="5" s="1"/>
  <c r="AG611" i="5"/>
  <c r="AF611" i="5" s="1"/>
  <c r="AA611" i="5"/>
  <c r="Z611" i="5" s="1"/>
  <c r="R611" i="5"/>
  <c r="Q611" i="5" s="1"/>
  <c r="U633" i="5"/>
  <c r="T633" i="5" s="1"/>
  <c r="AA633" i="5"/>
  <c r="Z633" i="5" s="1"/>
  <c r="AG633" i="5"/>
  <c r="AF633" i="5" s="1"/>
  <c r="R633" i="5"/>
  <c r="Q633" i="5" s="1"/>
  <c r="AG621" i="5"/>
  <c r="AF621" i="5" s="1"/>
  <c r="AA621" i="5"/>
  <c r="Z621" i="5" s="1"/>
  <c r="U621" i="5"/>
  <c r="T621" i="5" s="1"/>
  <c r="R621" i="5"/>
  <c r="Q621" i="5" s="1"/>
  <c r="U603" i="5"/>
  <c r="T603" i="5" s="1"/>
  <c r="AA603" i="5"/>
  <c r="Z603" i="5" s="1"/>
  <c r="AG603" i="5"/>
  <c r="AF603" i="5" s="1"/>
  <c r="R603" i="5"/>
  <c r="Q603" i="5" s="1"/>
  <c r="U596" i="5"/>
  <c r="T596" i="5" s="1"/>
  <c r="AG596" i="5"/>
  <c r="AF596" i="5" s="1"/>
  <c r="AA596" i="5"/>
  <c r="Z596" i="5" s="1"/>
  <c r="R596" i="5"/>
  <c r="Q596" i="5" s="1"/>
  <c r="U601" i="5"/>
  <c r="T601" i="5" s="1"/>
  <c r="AA601" i="5"/>
  <c r="Z601" i="5" s="1"/>
  <c r="AG601" i="5"/>
  <c r="AF601" i="5" s="1"/>
  <c r="R601" i="5"/>
  <c r="Q601" i="5" s="1"/>
  <c r="U585" i="5"/>
  <c r="T585" i="5" s="1"/>
  <c r="AG585" i="5"/>
  <c r="AF585" i="5" s="1"/>
  <c r="AA585" i="5"/>
  <c r="Z585" i="5" s="1"/>
  <c r="R585" i="5"/>
  <c r="Q585" i="5" s="1"/>
  <c r="AG574" i="5"/>
  <c r="AF574" i="5" s="1"/>
  <c r="U574" i="5"/>
  <c r="T574" i="5" s="1"/>
  <c r="AA574" i="5"/>
  <c r="Z574" i="5" s="1"/>
  <c r="R574" i="5"/>
  <c r="Q574" i="5" s="1"/>
  <c r="U593" i="5"/>
  <c r="T593" i="5" s="1"/>
  <c r="AA593" i="5"/>
  <c r="Z593" i="5" s="1"/>
  <c r="AG593" i="5"/>
  <c r="AF593" i="5" s="1"/>
  <c r="R593" i="5"/>
  <c r="Q593" i="5" s="1"/>
  <c r="U579" i="5"/>
  <c r="T579" i="5" s="1"/>
  <c r="AA579" i="5"/>
  <c r="Z579" i="5" s="1"/>
  <c r="AG579" i="5"/>
  <c r="AF579" i="5" s="1"/>
  <c r="R579" i="5"/>
  <c r="Q579" i="5" s="1"/>
  <c r="U565" i="5"/>
  <c r="T565" i="5" s="1"/>
  <c r="AA565" i="5"/>
  <c r="Z565" i="5" s="1"/>
  <c r="AG565" i="5"/>
  <c r="AF565" i="5" s="1"/>
  <c r="R565" i="5"/>
  <c r="Q565" i="5" s="1"/>
  <c r="U584" i="5"/>
  <c r="T584" i="5" s="1"/>
  <c r="AA584" i="5"/>
  <c r="Z584" i="5" s="1"/>
  <c r="AG584" i="5"/>
  <c r="AF584" i="5" s="1"/>
  <c r="R584" i="5"/>
  <c r="Q584" i="5" s="1"/>
  <c r="U587" i="5"/>
  <c r="T587" i="5" s="1"/>
  <c r="AG587" i="5"/>
  <c r="AF587" i="5" s="1"/>
  <c r="AA587" i="5"/>
  <c r="Z587" i="5" s="1"/>
  <c r="R587" i="5"/>
  <c r="Q587" i="5" s="1"/>
  <c r="U576" i="5"/>
  <c r="T576" i="5" s="1"/>
  <c r="AG576" i="5"/>
  <c r="AF576" i="5" s="1"/>
  <c r="AA576" i="5"/>
  <c r="Z576" i="5" s="1"/>
  <c r="R576" i="5"/>
  <c r="Q576" i="5" s="1"/>
  <c r="U562" i="5"/>
  <c r="T562" i="5" s="1"/>
  <c r="AA562" i="5"/>
  <c r="Z562" i="5" s="1"/>
  <c r="AG562" i="5"/>
  <c r="AF562" i="5" s="1"/>
  <c r="R562" i="5"/>
  <c r="Q562" i="5" s="1"/>
  <c r="U557" i="5"/>
  <c r="T557" i="5" s="1"/>
  <c r="AG557" i="5"/>
  <c r="AF557" i="5" s="1"/>
  <c r="AA557" i="5"/>
  <c r="Z557" i="5" s="1"/>
  <c r="R557" i="5"/>
  <c r="Q557" i="5" s="1"/>
  <c r="U548" i="5"/>
  <c r="T548" i="5" s="1"/>
  <c r="AG548" i="5"/>
  <c r="AF548" i="5" s="1"/>
  <c r="AA548" i="5"/>
  <c r="Z548" i="5" s="1"/>
  <c r="R548" i="5"/>
  <c r="Q548" i="5" s="1"/>
  <c r="U537" i="5"/>
  <c r="T537" i="5" s="1"/>
  <c r="AG537" i="5"/>
  <c r="AF537" i="5" s="1"/>
  <c r="AA537" i="5"/>
  <c r="Z537" i="5" s="1"/>
  <c r="R537" i="5"/>
  <c r="Q537" i="5" s="1"/>
  <c r="U539" i="5"/>
  <c r="T539" i="5" s="1"/>
  <c r="AA539" i="5"/>
  <c r="Z539" i="5" s="1"/>
  <c r="AG539" i="5"/>
  <c r="AF539" i="5" s="1"/>
  <c r="R539" i="5"/>
  <c r="Q539" i="5" s="1"/>
  <c r="U523" i="5"/>
  <c r="T523" i="5" s="1"/>
  <c r="AA523" i="5"/>
  <c r="Z523" i="5" s="1"/>
  <c r="AG523" i="5"/>
  <c r="AF523" i="5" s="1"/>
  <c r="R523" i="5"/>
  <c r="Q523" i="5" s="1"/>
  <c r="U538" i="5"/>
  <c r="T538" i="5" s="1"/>
  <c r="AA538" i="5"/>
  <c r="Z538" i="5" s="1"/>
  <c r="AG538" i="5"/>
  <c r="AF538" i="5" s="1"/>
  <c r="R538" i="5"/>
  <c r="Q538" i="5" s="1"/>
  <c r="U527" i="5"/>
  <c r="T527" i="5" s="1"/>
  <c r="AA527" i="5"/>
  <c r="Z527" i="5" s="1"/>
  <c r="AG527" i="5"/>
  <c r="AF527" i="5" s="1"/>
  <c r="R527" i="5"/>
  <c r="Q527" i="5" s="1"/>
  <c r="X527" i="5"/>
  <c r="W527" i="5" s="1"/>
  <c r="U541" i="5"/>
  <c r="T541" i="5" s="1"/>
  <c r="AG541" i="5"/>
  <c r="AF541" i="5" s="1"/>
  <c r="AA541" i="5"/>
  <c r="Z541" i="5" s="1"/>
  <c r="R541" i="5"/>
  <c r="Q541" i="5" s="1"/>
  <c r="X541" i="5"/>
  <c r="W541" i="5" s="1"/>
  <c r="U522" i="5"/>
  <c r="T522" i="5" s="1"/>
  <c r="AA522" i="5"/>
  <c r="Z522" i="5" s="1"/>
  <c r="AG522" i="5"/>
  <c r="AF522" i="5" s="1"/>
  <c r="R522" i="5"/>
  <c r="Q522" i="5" s="1"/>
  <c r="U500" i="5"/>
  <c r="T500" i="5" s="1"/>
  <c r="AA500" i="5"/>
  <c r="Z500" i="5" s="1"/>
  <c r="AG500" i="5"/>
  <c r="AF500" i="5" s="1"/>
  <c r="R500" i="5"/>
  <c r="Q500" i="5" s="1"/>
  <c r="U491" i="5"/>
  <c r="T491" i="5" s="1"/>
  <c r="AA491" i="5"/>
  <c r="Z491" i="5" s="1"/>
  <c r="AG491" i="5"/>
  <c r="AF491" i="5" s="1"/>
  <c r="R491" i="5"/>
  <c r="Q491" i="5" s="1"/>
  <c r="U521" i="5"/>
  <c r="T521" i="5" s="1"/>
  <c r="AG521" i="5"/>
  <c r="AF521" i="5" s="1"/>
  <c r="AA521" i="5"/>
  <c r="Z521" i="5" s="1"/>
  <c r="R521" i="5"/>
  <c r="Q521" i="5" s="1"/>
  <c r="U513" i="5"/>
  <c r="T513" i="5" s="1"/>
  <c r="AA513" i="5"/>
  <c r="Z513" i="5" s="1"/>
  <c r="AG513" i="5"/>
  <c r="AF513" i="5" s="1"/>
  <c r="R513" i="5"/>
  <c r="Q513" i="5" s="1"/>
  <c r="U505" i="5"/>
  <c r="T505" i="5" s="1"/>
  <c r="AG505" i="5"/>
  <c r="AF505" i="5" s="1"/>
  <c r="AA505" i="5"/>
  <c r="Z505" i="5" s="1"/>
  <c r="R505" i="5"/>
  <c r="Q505" i="5" s="1"/>
  <c r="U511" i="5"/>
  <c r="T511" i="5" s="1"/>
  <c r="AA511" i="5"/>
  <c r="Z511" i="5" s="1"/>
  <c r="AG511" i="5"/>
  <c r="AF511" i="5" s="1"/>
  <c r="R511" i="5"/>
  <c r="Q511" i="5" s="1"/>
  <c r="X511" i="5"/>
  <c r="W511" i="5" s="1"/>
  <c r="U493" i="5"/>
  <c r="T493" i="5" s="1"/>
  <c r="AG493" i="5"/>
  <c r="AF493" i="5" s="1"/>
  <c r="AA493" i="5"/>
  <c r="Z493" i="5" s="1"/>
  <c r="R493" i="5"/>
  <c r="Q493" i="5" s="1"/>
  <c r="X493" i="5"/>
  <c r="W493" i="5" s="1"/>
  <c r="U497" i="5"/>
  <c r="T497" i="5" s="1"/>
  <c r="AA497" i="5"/>
  <c r="Z497" i="5" s="1"/>
  <c r="AG497" i="5"/>
  <c r="AF497" i="5" s="1"/>
  <c r="R497" i="5"/>
  <c r="Q497" i="5" s="1"/>
  <c r="X497" i="5"/>
  <c r="W497" i="5" s="1"/>
  <c r="U482" i="5"/>
  <c r="T482" i="5" s="1"/>
  <c r="AA482" i="5"/>
  <c r="Z482" i="5" s="1"/>
  <c r="AG482" i="5"/>
  <c r="AF482" i="5" s="1"/>
  <c r="R482" i="5"/>
  <c r="Q482" i="5" s="1"/>
  <c r="X482" i="5"/>
  <c r="W482" i="5" s="1"/>
  <c r="U494" i="5"/>
  <c r="T494" i="5" s="1"/>
  <c r="AA494" i="5"/>
  <c r="Z494" i="5" s="1"/>
  <c r="AG494" i="5"/>
  <c r="AF494" i="5" s="1"/>
  <c r="R494" i="5"/>
  <c r="Q494" i="5" s="1"/>
  <c r="U486" i="5"/>
  <c r="T486" i="5" s="1"/>
  <c r="AA486" i="5"/>
  <c r="Z486" i="5" s="1"/>
  <c r="AG486" i="5"/>
  <c r="AF486" i="5" s="1"/>
  <c r="R486" i="5"/>
  <c r="Q486" i="5" s="1"/>
  <c r="X486" i="5"/>
  <c r="W486" i="5" s="1"/>
  <c r="U477" i="5"/>
  <c r="T477" i="5" s="1"/>
  <c r="AG477" i="5"/>
  <c r="AF477" i="5" s="1"/>
  <c r="AA477" i="5"/>
  <c r="Z477" i="5" s="1"/>
  <c r="R477" i="5"/>
  <c r="Q477" i="5" s="1"/>
  <c r="U471" i="5"/>
  <c r="T471" i="5" s="1"/>
  <c r="AG471" i="5"/>
  <c r="AF471" i="5" s="1"/>
  <c r="AA471" i="5"/>
  <c r="Z471" i="5" s="1"/>
  <c r="X471" i="5"/>
  <c r="W471" i="5" s="1"/>
  <c r="R471" i="5"/>
  <c r="Q471" i="5" s="1"/>
  <c r="U460" i="5"/>
  <c r="T460" i="5" s="1"/>
  <c r="AA460" i="5"/>
  <c r="Z460" i="5" s="1"/>
  <c r="AG460" i="5"/>
  <c r="AF460" i="5" s="1"/>
  <c r="R460" i="5"/>
  <c r="Q460" i="5" s="1"/>
  <c r="U463" i="5"/>
  <c r="T463" i="5" s="1"/>
  <c r="AG463" i="5"/>
  <c r="AF463" i="5" s="1"/>
  <c r="AA463" i="5"/>
  <c r="Z463" i="5" s="1"/>
  <c r="X463" i="5"/>
  <c r="W463" i="5" s="1"/>
  <c r="R463" i="5"/>
  <c r="Q463" i="5" s="1"/>
  <c r="U465" i="5"/>
  <c r="T465" i="5" s="1"/>
  <c r="AG465" i="5"/>
  <c r="AF465" i="5" s="1"/>
  <c r="AA465" i="5"/>
  <c r="Z465" i="5" s="1"/>
  <c r="R465" i="5"/>
  <c r="Q465" i="5" s="1"/>
  <c r="U453" i="5"/>
  <c r="T453" i="5" s="1"/>
  <c r="AA453" i="5"/>
  <c r="Z453" i="5" s="1"/>
  <c r="AG453" i="5"/>
  <c r="AF453" i="5" s="1"/>
  <c r="R453" i="5"/>
  <c r="Q453" i="5" s="1"/>
  <c r="U448" i="5"/>
  <c r="T448" i="5" s="1"/>
  <c r="AG448" i="5"/>
  <c r="AF448" i="5" s="1"/>
  <c r="AA448" i="5"/>
  <c r="Z448" i="5" s="1"/>
  <c r="R448" i="5"/>
  <c r="Q448" i="5" s="1"/>
  <c r="X448" i="5"/>
  <c r="W448" i="5" s="1"/>
  <c r="U447" i="5"/>
  <c r="T447" i="5" s="1"/>
  <c r="AA447" i="5"/>
  <c r="Z447" i="5" s="1"/>
  <c r="AG447" i="5"/>
  <c r="AF447" i="5" s="1"/>
  <c r="X447" i="5"/>
  <c r="W447" i="5" s="1"/>
  <c r="R447" i="5"/>
  <c r="Q447" i="5" s="1"/>
  <c r="U441" i="5"/>
  <c r="T441" i="5" s="1"/>
  <c r="AA441" i="5"/>
  <c r="Z441" i="5" s="1"/>
  <c r="AG441" i="5"/>
  <c r="AF441" i="5" s="1"/>
  <c r="R441" i="5"/>
  <c r="Q441" i="5" s="1"/>
  <c r="X441" i="5"/>
  <c r="W441" i="5" s="1"/>
  <c r="U436" i="5"/>
  <c r="T436" i="5" s="1"/>
  <c r="AA436" i="5"/>
  <c r="Z436" i="5" s="1"/>
  <c r="AG436" i="5"/>
  <c r="AF436" i="5" s="1"/>
  <c r="R436" i="5"/>
  <c r="Q436" i="5" s="1"/>
  <c r="X436" i="5"/>
  <c r="W436" i="5" s="1"/>
  <c r="AJ607" i="5"/>
  <c r="AI607" i="5" s="1"/>
  <c r="AJ637" i="5"/>
  <c r="AI637" i="5" s="1"/>
  <c r="AJ622" i="5"/>
  <c r="AI622" i="5" s="1"/>
  <c r="AJ627" i="5"/>
  <c r="AI627" i="5" s="1"/>
  <c r="AJ618" i="5"/>
  <c r="AI618" i="5" s="1"/>
  <c r="AJ606" i="5"/>
  <c r="AI606" i="5" s="1"/>
  <c r="AJ574" i="5"/>
  <c r="AI574" i="5" s="1"/>
  <c r="AJ566" i="5"/>
  <c r="AI566" i="5" s="1"/>
  <c r="AJ542" i="5"/>
  <c r="AI542" i="5" s="1"/>
  <c r="AJ556" i="5"/>
  <c r="AI556" i="5" s="1"/>
  <c r="AJ612" i="5"/>
  <c r="AI612" i="5" s="1"/>
  <c r="AJ584" i="5"/>
  <c r="AI584" i="5" s="1"/>
  <c r="AJ579" i="5"/>
  <c r="AI579" i="5" s="1"/>
  <c r="AJ573" i="5"/>
  <c r="AI573" i="5" s="1"/>
  <c r="AJ565" i="5"/>
  <c r="AI565" i="5" s="1"/>
  <c r="AJ550" i="5"/>
  <c r="AI550" i="5" s="1"/>
  <c r="AJ621" i="5"/>
  <c r="AI621" i="5" s="1"/>
  <c r="AJ605" i="5"/>
  <c r="AI605" i="5" s="1"/>
  <c r="AJ595" i="5"/>
  <c r="AI595" i="5" s="1"/>
  <c r="AJ562" i="5"/>
  <c r="AI562" i="5" s="1"/>
  <c r="AJ545" i="5"/>
  <c r="AI545" i="5" s="1"/>
  <c r="AJ528" i="5"/>
  <c r="AI528" i="5" s="1"/>
  <c r="AJ522" i="5"/>
  <c r="AI522" i="5" s="1"/>
  <c r="AJ514" i="5"/>
  <c r="AI514" i="5" s="1"/>
  <c r="AJ483" i="5"/>
  <c r="AI483" i="5" s="1"/>
  <c r="AJ487" i="5"/>
  <c r="AI487" i="5" s="1"/>
  <c r="AJ531" i="5"/>
  <c r="AI531" i="5" s="1"/>
  <c r="AJ516" i="5"/>
  <c r="AI516" i="5" s="1"/>
  <c r="AJ491" i="5"/>
  <c r="AI491" i="5" s="1"/>
  <c r="AJ540" i="5"/>
  <c r="AI540" i="5" s="1"/>
  <c r="AJ509" i="5"/>
  <c r="AI509" i="5" s="1"/>
  <c r="AJ500" i="5"/>
  <c r="AI500" i="5" s="1"/>
  <c r="AJ474" i="5"/>
  <c r="AI474" i="5" s="1"/>
  <c r="AJ464" i="5"/>
  <c r="AI464" i="5" s="1"/>
  <c r="AJ460" i="5"/>
  <c r="AI460" i="5" s="1"/>
  <c r="AJ496" i="5"/>
  <c r="AI496" i="5" s="1"/>
  <c r="AJ489" i="5"/>
  <c r="AI489" i="5" s="1"/>
  <c r="AJ473" i="5"/>
  <c r="AI473" i="5" s="1"/>
  <c r="AJ436" i="5"/>
  <c r="AI436" i="5" s="1"/>
  <c r="AD639" i="5"/>
  <c r="AC639" i="5" s="1"/>
  <c r="AD617" i="5"/>
  <c r="AC617" i="5" s="1"/>
  <c r="AD630" i="5"/>
  <c r="AC630" i="5" s="1"/>
  <c r="AD621" i="5"/>
  <c r="AC621" i="5" s="1"/>
  <c r="AD632" i="5"/>
  <c r="AC632" i="5" s="1"/>
  <c r="AD619" i="5"/>
  <c r="AC619" i="5" s="1"/>
  <c r="AD605" i="5"/>
  <c r="AC605" i="5" s="1"/>
  <c r="AD541" i="5"/>
  <c r="AC541" i="5" s="1"/>
  <c r="AD578" i="5"/>
  <c r="AC578" i="5" s="1"/>
  <c r="AD568" i="5"/>
  <c r="AC568" i="5" s="1"/>
  <c r="AD529" i="5"/>
  <c r="AC529" i="5" s="1"/>
  <c r="AD603" i="5"/>
  <c r="AC603" i="5" s="1"/>
  <c r="AD556" i="5"/>
  <c r="AC556" i="5" s="1"/>
  <c r="AD545" i="5"/>
  <c r="AC545" i="5" s="1"/>
  <c r="AD622" i="5"/>
  <c r="AC622" i="5" s="1"/>
  <c r="AD608" i="5"/>
  <c r="AC608" i="5" s="1"/>
  <c r="AD596" i="5"/>
  <c r="AC596" i="5" s="1"/>
  <c r="AD592" i="5"/>
  <c r="AC592" i="5" s="1"/>
  <c r="AD587" i="5"/>
  <c r="AC587" i="5" s="1"/>
  <c r="AD580" i="5"/>
  <c r="AC580" i="5" s="1"/>
  <c r="AD505" i="5"/>
  <c r="AC505" i="5" s="1"/>
  <c r="AD524" i="5"/>
  <c r="AC524" i="5" s="1"/>
  <c r="AD518" i="5"/>
  <c r="AC518" i="5" s="1"/>
  <c r="AD486" i="5"/>
  <c r="AC486" i="5" s="1"/>
  <c r="AD515" i="5"/>
  <c r="AC515" i="5" s="1"/>
  <c r="AD497" i="5"/>
  <c r="AC497" i="5" s="1"/>
  <c r="AD547" i="5"/>
  <c r="AC547" i="5" s="1"/>
  <c r="AD516" i="5"/>
  <c r="AC516" i="5" s="1"/>
  <c r="AD501" i="5"/>
  <c r="AC501" i="5" s="1"/>
  <c r="AD478" i="5"/>
  <c r="AC478" i="5" s="1"/>
  <c r="AD466" i="5"/>
  <c r="AC466" i="5" s="1"/>
  <c r="AD451" i="5"/>
  <c r="AC451" i="5" s="1"/>
  <c r="AD453" i="5"/>
  <c r="AC453" i="5" s="1"/>
  <c r="AD487" i="5"/>
  <c r="AC487" i="5" s="1"/>
  <c r="AD441" i="5"/>
  <c r="AC441" i="5" s="1"/>
  <c r="AD492" i="5"/>
  <c r="AC492" i="5" s="1"/>
  <c r="AD448" i="5"/>
  <c r="AC448" i="5" s="1"/>
  <c r="AD436" i="5"/>
  <c r="AC436" i="5" s="1"/>
  <c r="X637" i="5"/>
  <c r="W637" i="5" s="1"/>
  <c r="X636" i="5"/>
  <c r="W636" i="5" s="1"/>
  <c r="X617" i="5"/>
  <c r="W617" i="5" s="1"/>
  <c r="X602" i="5"/>
  <c r="W602" i="5" s="1"/>
  <c r="X598" i="5"/>
  <c r="W598" i="5" s="1"/>
  <c r="X594" i="5"/>
  <c r="W594" i="5" s="1"/>
  <c r="X590" i="5"/>
  <c r="W590" i="5" s="1"/>
  <c r="X565" i="5"/>
  <c r="W565" i="5" s="1"/>
  <c r="X540" i="5"/>
  <c r="W540" i="5" s="1"/>
  <c r="X572" i="5"/>
  <c r="W572" i="5" s="1"/>
  <c r="X553" i="5"/>
  <c r="W553" i="5" s="1"/>
  <c r="X528" i="5"/>
  <c r="W528" i="5" s="1"/>
  <c r="X585" i="5"/>
  <c r="W585" i="5" s="1"/>
  <c r="X549" i="5"/>
  <c r="W549" i="5" s="1"/>
  <c r="X624" i="5"/>
  <c r="W624" i="5" s="1"/>
  <c r="X579" i="5"/>
  <c r="W579" i="5" s="1"/>
  <c r="X564" i="5"/>
  <c r="W564" i="5" s="1"/>
  <c r="X543" i="5"/>
  <c r="W543" i="5" s="1"/>
  <c r="X523" i="5"/>
  <c r="W523" i="5" s="1"/>
  <c r="X513" i="5"/>
  <c r="W513" i="5" s="1"/>
  <c r="X537" i="5"/>
  <c r="W537" i="5" s="1"/>
  <c r="X502" i="5"/>
  <c r="W502" i="5" s="1"/>
  <c r="X542" i="5"/>
  <c r="W542" i="5" s="1"/>
  <c r="X522" i="5"/>
  <c r="W522" i="5" s="1"/>
  <c r="X473" i="5"/>
  <c r="W473" i="5" s="1"/>
  <c r="X451" i="5"/>
  <c r="W451" i="5" s="1"/>
  <c r="X474" i="5"/>
  <c r="W474" i="5" s="1"/>
  <c r="P617" i="5"/>
  <c r="S617" i="5"/>
  <c r="AE617" i="5"/>
  <c r="Y617" i="5"/>
  <c r="AK617" i="5"/>
  <c r="V617" i="5"/>
  <c r="AB617" i="5"/>
  <c r="AH617" i="5"/>
  <c r="P600" i="5"/>
  <c r="S600" i="5"/>
  <c r="Y600" i="5"/>
  <c r="AE600" i="5"/>
  <c r="AK600" i="5"/>
  <c r="V600" i="5"/>
  <c r="AB600" i="5"/>
  <c r="AH600" i="5"/>
  <c r="P592" i="5"/>
  <c r="S592" i="5"/>
  <c r="Y592" i="5"/>
  <c r="AE592" i="5"/>
  <c r="AK592" i="5"/>
  <c r="V592" i="5"/>
  <c r="AB592" i="5"/>
  <c r="AH592" i="5"/>
  <c r="P599" i="5"/>
  <c r="S599" i="5"/>
  <c r="Y599" i="5"/>
  <c r="AK599" i="5"/>
  <c r="AE599" i="5"/>
  <c r="V599" i="5"/>
  <c r="AH599" i="5"/>
  <c r="AB599" i="5"/>
  <c r="P593" i="5"/>
  <c r="S593" i="5"/>
  <c r="Y593" i="5"/>
  <c r="AE593" i="5"/>
  <c r="AK593" i="5"/>
  <c r="AH593" i="5"/>
  <c r="V593" i="5"/>
  <c r="AB593" i="5"/>
  <c r="P579" i="5"/>
  <c r="S579" i="5"/>
  <c r="Y579" i="5"/>
  <c r="AK579" i="5"/>
  <c r="AE579" i="5"/>
  <c r="AB579" i="5"/>
  <c r="V579" i="5"/>
  <c r="AH579" i="5"/>
  <c r="P565" i="5"/>
  <c r="Y565" i="5"/>
  <c r="S565" i="5"/>
  <c r="AK565" i="5"/>
  <c r="AE565" i="5"/>
  <c r="V565" i="5"/>
  <c r="AB565" i="5"/>
  <c r="AH565" i="5"/>
  <c r="P589" i="5"/>
  <c r="S589" i="5"/>
  <c r="Y589" i="5"/>
  <c r="AE589" i="5"/>
  <c r="AK589" i="5"/>
  <c r="AH589" i="5"/>
  <c r="V589" i="5"/>
  <c r="AB589" i="5"/>
  <c r="P561" i="5"/>
  <c r="S561" i="5"/>
  <c r="Y561" i="5"/>
  <c r="AK561" i="5"/>
  <c r="AE561" i="5"/>
  <c r="V561" i="5"/>
  <c r="AB561" i="5"/>
  <c r="AH561" i="5"/>
  <c r="P576" i="5"/>
  <c r="S576" i="5"/>
  <c r="Y576" i="5"/>
  <c r="AK576" i="5"/>
  <c r="AE576" i="5"/>
  <c r="V576" i="5"/>
  <c r="AH576" i="5"/>
  <c r="AB576" i="5"/>
  <c r="P562" i="5"/>
  <c r="S562" i="5"/>
  <c r="Y562" i="5"/>
  <c r="AK562" i="5"/>
  <c r="AE562" i="5"/>
  <c r="V562" i="5"/>
  <c r="AB562" i="5"/>
  <c r="AH562" i="5"/>
  <c r="P582" i="5"/>
  <c r="S582" i="5"/>
  <c r="Y582" i="5"/>
  <c r="AE582" i="5"/>
  <c r="AK582" i="5"/>
  <c r="V582" i="5"/>
  <c r="AH582" i="5"/>
  <c r="AB582" i="5"/>
  <c r="P569" i="5"/>
  <c r="S569" i="5"/>
  <c r="Y569" i="5"/>
  <c r="AK569" i="5"/>
  <c r="AE569" i="5"/>
  <c r="V569" i="5"/>
  <c r="AH569" i="5"/>
  <c r="AB569" i="5"/>
  <c r="P553" i="5"/>
  <c r="S553" i="5"/>
  <c r="Y553" i="5"/>
  <c r="AE553" i="5"/>
  <c r="AK553" i="5"/>
  <c r="V553" i="5"/>
  <c r="AB553" i="5"/>
  <c r="AH553" i="5"/>
  <c r="P539" i="5"/>
  <c r="Y539" i="5"/>
  <c r="S539" i="5"/>
  <c r="AE539" i="5"/>
  <c r="AK539" i="5"/>
  <c r="V539" i="5"/>
  <c r="AB539" i="5"/>
  <c r="AH539" i="5"/>
  <c r="P560" i="5"/>
  <c r="S560" i="5"/>
  <c r="Y560" i="5"/>
  <c r="AE560" i="5"/>
  <c r="AK560" i="5"/>
  <c r="AH560" i="5"/>
  <c r="V560" i="5"/>
  <c r="AB560" i="5"/>
  <c r="P545" i="5"/>
  <c r="S545" i="5"/>
  <c r="AE545" i="5"/>
  <c r="Y545" i="5"/>
  <c r="AK545" i="5"/>
  <c r="V545" i="5"/>
  <c r="AB545" i="5"/>
  <c r="AH545" i="5"/>
  <c r="P530" i="5"/>
  <c r="S530" i="5"/>
  <c r="Y530" i="5"/>
  <c r="AE530" i="5"/>
  <c r="AK530" i="5"/>
  <c r="V530" i="5"/>
  <c r="AB530" i="5"/>
  <c r="AH530" i="5"/>
  <c r="P547" i="5"/>
  <c r="S547" i="5"/>
  <c r="Y547" i="5"/>
  <c r="AE547" i="5"/>
  <c r="AK547" i="5"/>
  <c r="AH547" i="5"/>
  <c r="V547" i="5"/>
  <c r="AB547" i="5"/>
  <c r="P529" i="5"/>
  <c r="Y529" i="5"/>
  <c r="S529" i="5"/>
  <c r="AK529" i="5"/>
  <c r="AE529" i="5"/>
  <c r="V529" i="5"/>
  <c r="AH529" i="5"/>
  <c r="AB529" i="5"/>
  <c r="P546" i="5"/>
  <c r="S546" i="5"/>
  <c r="Y546" i="5"/>
  <c r="AK546" i="5"/>
  <c r="AE546" i="5"/>
  <c r="V546" i="5"/>
  <c r="AB546" i="5"/>
  <c r="AH546" i="5"/>
  <c r="P525" i="5"/>
  <c r="S525" i="5"/>
  <c r="Y525" i="5"/>
  <c r="AE525" i="5"/>
  <c r="AK525" i="5"/>
  <c r="V525" i="5"/>
  <c r="AB525" i="5"/>
  <c r="AH525" i="5"/>
  <c r="P517" i="5"/>
  <c r="S517" i="5"/>
  <c r="Y517" i="5"/>
  <c r="AE517" i="5"/>
  <c r="AK517" i="5"/>
  <c r="V517" i="5"/>
  <c r="AH517" i="5"/>
  <c r="AB517" i="5"/>
  <c r="P508" i="5"/>
  <c r="Y508" i="5"/>
  <c r="S508" i="5"/>
  <c r="AE508" i="5"/>
  <c r="AK508" i="5"/>
  <c r="V508" i="5"/>
  <c r="AH508" i="5"/>
  <c r="AB508" i="5"/>
  <c r="P526" i="5"/>
  <c r="S526" i="5"/>
  <c r="Y526" i="5"/>
  <c r="AE526" i="5"/>
  <c r="AK526" i="5"/>
  <c r="V526" i="5"/>
  <c r="AB526" i="5"/>
  <c r="AH526" i="5"/>
  <c r="P511" i="5"/>
  <c r="S511" i="5"/>
  <c r="Y511" i="5"/>
  <c r="AE511" i="5"/>
  <c r="AK511" i="5"/>
  <c r="V511" i="5"/>
  <c r="AB511" i="5"/>
  <c r="AH511" i="5"/>
  <c r="P494" i="5"/>
  <c r="S494" i="5"/>
  <c r="Y494" i="5"/>
  <c r="AK494" i="5"/>
  <c r="AE494" i="5"/>
  <c r="V494" i="5"/>
  <c r="AB494" i="5"/>
  <c r="AH494" i="5"/>
  <c r="P501" i="5"/>
  <c r="Y501" i="5"/>
  <c r="S501" i="5"/>
  <c r="AE501" i="5"/>
  <c r="AK501" i="5"/>
  <c r="V501" i="5"/>
  <c r="AB501" i="5"/>
  <c r="AH501" i="5"/>
  <c r="P509" i="5"/>
  <c r="S509" i="5"/>
  <c r="Y509" i="5"/>
  <c r="AK509" i="5"/>
  <c r="AE509" i="5"/>
  <c r="V509" i="5"/>
  <c r="AH509" i="5"/>
  <c r="AB509" i="5"/>
  <c r="P492" i="5"/>
  <c r="S492" i="5"/>
  <c r="Y492" i="5"/>
  <c r="AE492" i="5"/>
  <c r="AK492" i="5"/>
  <c r="V492" i="5"/>
  <c r="AH492" i="5"/>
  <c r="AB492" i="5"/>
  <c r="P479" i="5"/>
  <c r="S479" i="5"/>
  <c r="Y479" i="5"/>
  <c r="AE479" i="5"/>
  <c r="AK479" i="5"/>
  <c r="V479" i="5"/>
  <c r="AH479" i="5"/>
  <c r="AB479" i="5"/>
  <c r="P484" i="5"/>
  <c r="S484" i="5"/>
  <c r="Y484" i="5"/>
  <c r="AE484" i="5"/>
  <c r="AK484" i="5"/>
  <c r="V484" i="5"/>
  <c r="AB484" i="5"/>
  <c r="AH484" i="5"/>
  <c r="P476" i="5"/>
  <c r="S476" i="5"/>
  <c r="Y476" i="5"/>
  <c r="AK476" i="5"/>
  <c r="AE476" i="5"/>
  <c r="V476" i="5"/>
  <c r="AH476" i="5"/>
  <c r="AB476" i="5"/>
  <c r="P481" i="5"/>
  <c r="S481" i="5"/>
  <c r="Y481" i="5"/>
  <c r="AK481" i="5"/>
  <c r="AE481" i="5"/>
  <c r="V481" i="5"/>
  <c r="AB481" i="5"/>
  <c r="AH481" i="5"/>
  <c r="P461" i="5"/>
  <c r="S461" i="5"/>
  <c r="Y461" i="5"/>
  <c r="AK461" i="5"/>
  <c r="AE461" i="5"/>
  <c r="V461" i="5"/>
  <c r="AB461" i="5"/>
  <c r="AH461" i="5"/>
  <c r="P469" i="5"/>
  <c r="S469" i="5"/>
  <c r="Y469" i="5"/>
  <c r="AK469" i="5"/>
  <c r="AE469" i="5"/>
  <c r="V469" i="5"/>
  <c r="AH469" i="5"/>
  <c r="AB469" i="5"/>
  <c r="P466" i="5"/>
  <c r="S466" i="5"/>
  <c r="Y466" i="5"/>
  <c r="AK466" i="5"/>
  <c r="AE466" i="5"/>
  <c r="V466" i="5"/>
  <c r="AB466" i="5"/>
  <c r="AH466" i="5"/>
  <c r="P475" i="5"/>
  <c r="Y475" i="5"/>
  <c r="S475" i="5"/>
  <c r="AE475" i="5"/>
  <c r="AK475" i="5"/>
  <c r="V475" i="5"/>
  <c r="AB475" i="5"/>
  <c r="AH475" i="5"/>
  <c r="P455" i="5"/>
  <c r="S455" i="5"/>
  <c r="Y455" i="5"/>
  <c r="AE455" i="5"/>
  <c r="AK455" i="5"/>
  <c r="V455" i="5"/>
  <c r="AH455" i="5"/>
  <c r="AB455" i="5"/>
  <c r="P454" i="5"/>
  <c r="S454" i="5"/>
  <c r="Y454" i="5"/>
  <c r="AE454" i="5"/>
  <c r="AK454" i="5"/>
  <c r="V454" i="5"/>
  <c r="AB454" i="5"/>
  <c r="AH454" i="5"/>
  <c r="P452" i="5"/>
  <c r="Y452" i="5"/>
  <c r="S452" i="5"/>
  <c r="AK452" i="5"/>
  <c r="AE452" i="5"/>
  <c r="V452" i="5"/>
  <c r="AB452" i="5"/>
  <c r="AH452" i="5"/>
  <c r="P444" i="5"/>
  <c r="S444" i="5"/>
  <c r="Y444" i="5"/>
  <c r="AE444" i="5"/>
  <c r="AK444" i="5"/>
  <c r="V444" i="5"/>
  <c r="AH444" i="5"/>
  <c r="AB444" i="5"/>
  <c r="P438" i="5"/>
  <c r="S438" i="5"/>
  <c r="Y438" i="5"/>
  <c r="AK438" i="5"/>
  <c r="AE438" i="5"/>
  <c r="V438" i="5"/>
  <c r="AB438" i="5"/>
  <c r="AH438" i="5"/>
  <c r="P436" i="5"/>
  <c r="S436" i="5"/>
  <c r="Y436" i="5"/>
  <c r="AK436" i="5"/>
  <c r="AE436" i="5"/>
  <c r="V436" i="5"/>
  <c r="AB436" i="5"/>
  <c r="AH436" i="5"/>
  <c r="U620" i="5"/>
  <c r="T620" i="5" s="1"/>
  <c r="AG620" i="5"/>
  <c r="AF620" i="5" s="1"/>
  <c r="AA620" i="5"/>
  <c r="Z620" i="5" s="1"/>
  <c r="R620" i="5"/>
  <c r="Q620" i="5" s="1"/>
  <c r="U607" i="5"/>
  <c r="T607" i="5" s="1"/>
  <c r="AG607" i="5"/>
  <c r="AF607" i="5" s="1"/>
  <c r="AA607" i="5"/>
  <c r="Z607" i="5" s="1"/>
  <c r="R607" i="5"/>
  <c r="Q607" i="5" s="1"/>
  <c r="U640" i="5"/>
  <c r="T640" i="5" s="1"/>
  <c r="AG640" i="5"/>
  <c r="AF640" i="5" s="1"/>
  <c r="AA640" i="5"/>
  <c r="Z640" i="5" s="1"/>
  <c r="R640" i="5"/>
  <c r="Q640" i="5" s="1"/>
  <c r="AG629" i="5"/>
  <c r="AF629" i="5" s="1"/>
  <c r="U629" i="5"/>
  <c r="T629" i="5" s="1"/>
  <c r="AA629" i="5"/>
  <c r="Z629" i="5" s="1"/>
  <c r="R629" i="5"/>
  <c r="Q629" i="5" s="1"/>
  <c r="AG634" i="5"/>
  <c r="AF634" i="5" s="1"/>
  <c r="U634" i="5"/>
  <c r="T634" i="5" s="1"/>
  <c r="AA634" i="5"/>
  <c r="Z634" i="5" s="1"/>
  <c r="R634" i="5"/>
  <c r="Q634" i="5" s="1"/>
  <c r="U625" i="5"/>
  <c r="T625" i="5" s="1"/>
  <c r="AG625" i="5"/>
  <c r="AF625" i="5" s="1"/>
  <c r="AA625" i="5"/>
  <c r="Z625" i="5" s="1"/>
  <c r="R625" i="5"/>
  <c r="Q625" i="5" s="1"/>
  <c r="U609" i="5"/>
  <c r="T609" i="5" s="1"/>
  <c r="AG609" i="5"/>
  <c r="AF609" i="5" s="1"/>
  <c r="AA609" i="5"/>
  <c r="Z609" i="5" s="1"/>
  <c r="R609" i="5"/>
  <c r="Q609" i="5" s="1"/>
  <c r="AA626" i="5"/>
  <c r="Z626" i="5" s="1"/>
  <c r="U626" i="5"/>
  <c r="T626" i="5" s="1"/>
  <c r="AG626" i="5"/>
  <c r="AF626" i="5" s="1"/>
  <c r="R626" i="5"/>
  <c r="Q626" i="5" s="1"/>
  <c r="U610" i="5"/>
  <c r="T610" i="5" s="1"/>
  <c r="AA610" i="5"/>
  <c r="Z610" i="5" s="1"/>
  <c r="AG610" i="5"/>
  <c r="AF610" i="5" s="1"/>
  <c r="R610" i="5"/>
  <c r="Q610" i="5" s="1"/>
  <c r="U600" i="5"/>
  <c r="T600" i="5" s="1"/>
  <c r="AG600" i="5"/>
  <c r="AF600" i="5" s="1"/>
  <c r="AA600" i="5"/>
  <c r="Z600" i="5" s="1"/>
  <c r="R600" i="5"/>
  <c r="Q600" i="5" s="1"/>
  <c r="U589" i="5"/>
  <c r="T589" i="5" s="1"/>
  <c r="AA589" i="5"/>
  <c r="Z589" i="5" s="1"/>
  <c r="AG589" i="5"/>
  <c r="AF589" i="5" s="1"/>
  <c r="R589" i="5"/>
  <c r="Q589" i="5" s="1"/>
  <c r="U599" i="5"/>
  <c r="T599" i="5" s="1"/>
  <c r="AG599" i="5"/>
  <c r="AF599" i="5" s="1"/>
  <c r="AA599" i="5"/>
  <c r="Z599" i="5" s="1"/>
  <c r="R599" i="5"/>
  <c r="Q599" i="5" s="1"/>
  <c r="U582" i="5"/>
  <c r="T582" i="5" s="1"/>
  <c r="AA582" i="5"/>
  <c r="Z582" i="5" s="1"/>
  <c r="AG582" i="5"/>
  <c r="AF582" i="5" s="1"/>
  <c r="R582" i="5"/>
  <c r="Q582" i="5" s="1"/>
  <c r="U569" i="5"/>
  <c r="T569" i="5" s="1"/>
  <c r="AG569" i="5"/>
  <c r="AF569" i="5" s="1"/>
  <c r="AA569" i="5"/>
  <c r="Z569" i="5" s="1"/>
  <c r="R569" i="5"/>
  <c r="Q569" i="5" s="1"/>
  <c r="U591" i="5"/>
  <c r="T591" i="5" s="1"/>
  <c r="AA591" i="5"/>
  <c r="Z591" i="5" s="1"/>
  <c r="AG591" i="5"/>
  <c r="AF591" i="5" s="1"/>
  <c r="R591" i="5"/>
  <c r="Q591" i="5" s="1"/>
  <c r="U575" i="5"/>
  <c r="T575" i="5" s="1"/>
  <c r="AG575" i="5"/>
  <c r="AF575" i="5" s="1"/>
  <c r="AA575" i="5"/>
  <c r="Z575" i="5" s="1"/>
  <c r="R575" i="5"/>
  <c r="Q575" i="5" s="1"/>
  <c r="U563" i="5"/>
  <c r="T563" i="5" s="1"/>
  <c r="AA563" i="5"/>
  <c r="Z563" i="5" s="1"/>
  <c r="AG563" i="5"/>
  <c r="AF563" i="5" s="1"/>
  <c r="R563" i="5"/>
  <c r="Q563" i="5" s="1"/>
  <c r="U581" i="5"/>
  <c r="T581" i="5" s="1"/>
  <c r="AG581" i="5"/>
  <c r="AF581" i="5" s="1"/>
  <c r="AA581" i="5"/>
  <c r="Z581" i="5" s="1"/>
  <c r="R581" i="5"/>
  <c r="Q581" i="5" s="1"/>
  <c r="U586" i="5"/>
  <c r="T586" i="5" s="1"/>
  <c r="AA586" i="5"/>
  <c r="Z586" i="5" s="1"/>
  <c r="AG586" i="5"/>
  <c r="AF586" i="5" s="1"/>
  <c r="R586" i="5"/>
  <c r="Q586" i="5" s="1"/>
  <c r="U571" i="5"/>
  <c r="T571" i="5" s="1"/>
  <c r="AA571" i="5"/>
  <c r="Z571" i="5" s="1"/>
  <c r="AG571" i="5"/>
  <c r="AF571" i="5" s="1"/>
  <c r="R571" i="5"/>
  <c r="Q571" i="5" s="1"/>
  <c r="U561" i="5"/>
  <c r="T561" i="5" s="1"/>
  <c r="AA561" i="5"/>
  <c r="Z561" i="5" s="1"/>
  <c r="AG561" i="5"/>
  <c r="AF561" i="5" s="1"/>
  <c r="R561" i="5"/>
  <c r="Q561" i="5" s="1"/>
  <c r="U555" i="5"/>
  <c r="T555" i="5" s="1"/>
  <c r="AG555" i="5"/>
  <c r="AF555" i="5" s="1"/>
  <c r="AA555" i="5"/>
  <c r="Z555" i="5" s="1"/>
  <c r="R555" i="5"/>
  <c r="Q555" i="5" s="1"/>
  <c r="U546" i="5"/>
  <c r="T546" i="5" s="1"/>
  <c r="AA546" i="5"/>
  <c r="Z546" i="5" s="1"/>
  <c r="AG546" i="5"/>
  <c r="AF546" i="5" s="1"/>
  <c r="R546" i="5"/>
  <c r="Q546" i="5" s="1"/>
  <c r="X546" i="5"/>
  <c r="W546" i="5" s="1"/>
  <c r="U554" i="5"/>
  <c r="T554" i="5" s="1"/>
  <c r="AG554" i="5"/>
  <c r="AF554" i="5" s="1"/>
  <c r="AA554" i="5"/>
  <c r="Z554" i="5" s="1"/>
  <c r="R554" i="5"/>
  <c r="Q554" i="5" s="1"/>
  <c r="AA533" i="5"/>
  <c r="Z533" i="5" s="1"/>
  <c r="U533" i="5"/>
  <c r="T533" i="5" s="1"/>
  <c r="AG533" i="5"/>
  <c r="AF533" i="5" s="1"/>
  <c r="R533" i="5"/>
  <c r="Q533" i="5" s="1"/>
  <c r="U519" i="5"/>
  <c r="T519" i="5" s="1"/>
  <c r="AA519" i="5"/>
  <c r="Z519" i="5" s="1"/>
  <c r="AG519" i="5"/>
  <c r="AF519" i="5" s="1"/>
  <c r="R519" i="5"/>
  <c r="Q519" i="5" s="1"/>
  <c r="U536" i="5"/>
  <c r="T536" i="5" s="1"/>
  <c r="AA536" i="5"/>
  <c r="Z536" i="5" s="1"/>
  <c r="AG536" i="5"/>
  <c r="AF536" i="5" s="1"/>
  <c r="R536" i="5"/>
  <c r="Q536" i="5" s="1"/>
  <c r="U526" i="5"/>
  <c r="T526" i="5" s="1"/>
  <c r="AA526" i="5"/>
  <c r="Z526" i="5" s="1"/>
  <c r="AG526" i="5"/>
  <c r="AF526" i="5" s="1"/>
  <c r="R526" i="5"/>
  <c r="Q526" i="5" s="1"/>
  <c r="U534" i="5"/>
  <c r="T534" i="5" s="1"/>
  <c r="AA534" i="5"/>
  <c r="Z534" i="5" s="1"/>
  <c r="AG534" i="5"/>
  <c r="AF534" i="5" s="1"/>
  <c r="R534" i="5"/>
  <c r="Q534" i="5" s="1"/>
  <c r="U518" i="5"/>
  <c r="T518" i="5" s="1"/>
  <c r="AA518" i="5"/>
  <c r="Z518" i="5" s="1"/>
  <c r="AG518" i="5"/>
  <c r="AF518" i="5" s="1"/>
  <c r="R518" i="5"/>
  <c r="Q518" i="5" s="1"/>
  <c r="U499" i="5"/>
  <c r="T499" i="5" s="1"/>
  <c r="AA499" i="5"/>
  <c r="Z499" i="5" s="1"/>
  <c r="AG499" i="5"/>
  <c r="AF499" i="5" s="1"/>
  <c r="X499" i="5"/>
  <c r="W499" i="5" s="1"/>
  <c r="R499" i="5"/>
  <c r="Q499" i="5" s="1"/>
  <c r="U490" i="5"/>
  <c r="T490" i="5" s="1"/>
  <c r="AA490" i="5"/>
  <c r="Z490" i="5" s="1"/>
  <c r="AG490" i="5"/>
  <c r="AF490" i="5" s="1"/>
  <c r="R490" i="5"/>
  <c r="Q490" i="5" s="1"/>
  <c r="U520" i="5"/>
  <c r="T520" i="5" s="1"/>
  <c r="AG520" i="5"/>
  <c r="AF520" i="5" s="1"/>
  <c r="AA520" i="5"/>
  <c r="Z520" i="5" s="1"/>
  <c r="R520" i="5"/>
  <c r="Q520" i="5" s="1"/>
  <c r="U512" i="5"/>
  <c r="T512" i="5" s="1"/>
  <c r="AA512" i="5"/>
  <c r="Z512" i="5" s="1"/>
  <c r="AG512" i="5"/>
  <c r="AF512" i="5" s="1"/>
  <c r="R512" i="5"/>
  <c r="Q512" i="5" s="1"/>
  <c r="X512" i="5"/>
  <c r="W512" i="5" s="1"/>
  <c r="U503" i="5"/>
  <c r="T503" i="5" s="1"/>
  <c r="AA503" i="5"/>
  <c r="Z503" i="5" s="1"/>
  <c r="AG503" i="5"/>
  <c r="AF503" i="5" s="1"/>
  <c r="R503" i="5"/>
  <c r="Q503" i="5" s="1"/>
  <c r="U510" i="5"/>
  <c r="T510" i="5" s="1"/>
  <c r="AA510" i="5"/>
  <c r="Z510" i="5" s="1"/>
  <c r="AG510" i="5"/>
  <c r="AF510" i="5" s="1"/>
  <c r="R510" i="5"/>
  <c r="Q510" i="5" s="1"/>
  <c r="X510" i="5"/>
  <c r="W510" i="5" s="1"/>
  <c r="U507" i="5"/>
  <c r="T507" i="5" s="1"/>
  <c r="AA507" i="5"/>
  <c r="Z507" i="5" s="1"/>
  <c r="AG507" i="5"/>
  <c r="AF507" i="5" s="1"/>
  <c r="R507" i="5"/>
  <c r="Q507" i="5" s="1"/>
  <c r="U495" i="5"/>
  <c r="T495" i="5" s="1"/>
  <c r="AA495" i="5"/>
  <c r="Z495" i="5" s="1"/>
  <c r="AG495" i="5"/>
  <c r="AF495" i="5" s="1"/>
  <c r="R495" i="5"/>
  <c r="Q495" i="5" s="1"/>
  <c r="X495" i="5"/>
  <c r="W495" i="5" s="1"/>
  <c r="U481" i="5"/>
  <c r="T481" i="5" s="1"/>
  <c r="AG481" i="5"/>
  <c r="AF481" i="5" s="1"/>
  <c r="AA481" i="5"/>
  <c r="Z481" i="5" s="1"/>
  <c r="R481" i="5"/>
  <c r="Q481" i="5" s="1"/>
  <c r="U485" i="5"/>
  <c r="T485" i="5" s="1"/>
  <c r="AG485" i="5"/>
  <c r="AF485" i="5" s="1"/>
  <c r="AA485" i="5"/>
  <c r="Z485" i="5" s="1"/>
  <c r="R485" i="5"/>
  <c r="Q485" i="5" s="1"/>
  <c r="U484" i="5"/>
  <c r="T484" i="5" s="1"/>
  <c r="AA484" i="5"/>
  <c r="Z484" i="5" s="1"/>
  <c r="AG484" i="5"/>
  <c r="AF484" i="5" s="1"/>
  <c r="R484" i="5"/>
  <c r="Q484" i="5" s="1"/>
  <c r="U476" i="5"/>
  <c r="T476" i="5" s="1"/>
  <c r="AA476" i="5"/>
  <c r="Z476" i="5" s="1"/>
  <c r="AG476" i="5"/>
  <c r="AF476" i="5" s="1"/>
  <c r="X476" i="5"/>
  <c r="W476" i="5" s="1"/>
  <c r="R476" i="5"/>
  <c r="Q476" i="5" s="1"/>
  <c r="U464" i="5"/>
  <c r="T464" i="5" s="1"/>
  <c r="AA464" i="5"/>
  <c r="Z464" i="5" s="1"/>
  <c r="AG464" i="5"/>
  <c r="AF464" i="5" s="1"/>
  <c r="R464" i="5"/>
  <c r="Q464" i="5" s="1"/>
  <c r="U459" i="5"/>
  <c r="T459" i="5" s="1"/>
  <c r="AG459" i="5"/>
  <c r="AF459" i="5" s="1"/>
  <c r="AA459" i="5"/>
  <c r="Z459" i="5" s="1"/>
  <c r="X459" i="5"/>
  <c r="W459" i="5" s="1"/>
  <c r="R459" i="5"/>
  <c r="Q459" i="5" s="1"/>
  <c r="U458" i="5"/>
  <c r="T458" i="5" s="1"/>
  <c r="AA458" i="5"/>
  <c r="Z458" i="5" s="1"/>
  <c r="AG458" i="5"/>
  <c r="AF458" i="5" s="1"/>
  <c r="R458" i="5"/>
  <c r="Q458" i="5" s="1"/>
  <c r="X458" i="5"/>
  <c r="W458" i="5" s="1"/>
  <c r="U462" i="5"/>
  <c r="T462" i="5" s="1"/>
  <c r="AG462" i="5"/>
  <c r="AF462" i="5" s="1"/>
  <c r="AA462" i="5"/>
  <c r="Z462" i="5" s="1"/>
  <c r="R462" i="5"/>
  <c r="Q462" i="5" s="1"/>
  <c r="X462" i="5"/>
  <c r="W462" i="5" s="1"/>
  <c r="U452" i="5"/>
  <c r="T452" i="5" s="1"/>
  <c r="AG452" i="5"/>
  <c r="AF452" i="5" s="1"/>
  <c r="AA452" i="5"/>
  <c r="Z452" i="5" s="1"/>
  <c r="X452" i="5"/>
  <c r="W452" i="5" s="1"/>
  <c r="R452" i="5"/>
  <c r="Q452" i="5" s="1"/>
  <c r="U449" i="5"/>
  <c r="T449" i="5" s="1"/>
  <c r="AA449" i="5"/>
  <c r="Z449" i="5" s="1"/>
  <c r="AG449" i="5"/>
  <c r="AF449" i="5" s="1"/>
  <c r="X449" i="5"/>
  <c r="W449" i="5" s="1"/>
  <c r="R449" i="5"/>
  <c r="Q449" i="5" s="1"/>
  <c r="U445" i="5"/>
  <c r="T445" i="5" s="1"/>
  <c r="AA445" i="5"/>
  <c r="Z445" i="5" s="1"/>
  <c r="AG445" i="5"/>
  <c r="AF445" i="5" s="1"/>
  <c r="X445" i="5"/>
  <c r="W445" i="5" s="1"/>
  <c r="R445" i="5"/>
  <c r="Q445" i="5" s="1"/>
  <c r="U444" i="5"/>
  <c r="T444" i="5" s="1"/>
  <c r="AA444" i="5"/>
  <c r="Z444" i="5" s="1"/>
  <c r="AG444" i="5"/>
  <c r="AF444" i="5" s="1"/>
  <c r="X444" i="5"/>
  <c r="W444" i="5" s="1"/>
  <c r="R444" i="5"/>
  <c r="Q444" i="5" s="1"/>
  <c r="U443" i="5"/>
  <c r="T443" i="5" s="1"/>
  <c r="AA443" i="5"/>
  <c r="Z443" i="5" s="1"/>
  <c r="AG443" i="5"/>
  <c r="AF443" i="5" s="1"/>
  <c r="R443" i="5"/>
  <c r="Q443" i="5" s="1"/>
  <c r="X443" i="5"/>
  <c r="W443" i="5" s="1"/>
  <c r="AJ638" i="5"/>
  <c r="AI638" i="5" s="1"/>
  <c r="AJ633" i="5"/>
  <c r="AI633" i="5" s="1"/>
  <c r="AJ615" i="5"/>
  <c r="AI615" i="5" s="1"/>
  <c r="AJ639" i="5"/>
  <c r="AI639" i="5" s="1"/>
  <c r="AJ623" i="5"/>
  <c r="AI623" i="5" s="1"/>
  <c r="AJ603" i="5"/>
  <c r="AI603" i="5" s="1"/>
  <c r="AJ585" i="5"/>
  <c r="AI585" i="5" s="1"/>
  <c r="AJ572" i="5"/>
  <c r="AI572" i="5" s="1"/>
  <c r="AJ563" i="5"/>
  <c r="AI563" i="5" s="1"/>
  <c r="AJ586" i="5"/>
  <c r="AI586" i="5" s="1"/>
  <c r="AJ554" i="5"/>
  <c r="AI554" i="5" s="1"/>
  <c r="AJ577" i="5"/>
  <c r="AI577" i="5" s="1"/>
  <c r="AJ571" i="5"/>
  <c r="AI571" i="5" s="1"/>
  <c r="AJ561" i="5"/>
  <c r="AI561" i="5" s="1"/>
  <c r="AJ617" i="5"/>
  <c r="AI617" i="5" s="1"/>
  <c r="AJ594" i="5"/>
  <c r="AI594" i="5" s="1"/>
  <c r="AJ558" i="5"/>
  <c r="AI558" i="5" s="1"/>
  <c r="AJ538" i="5"/>
  <c r="AI538" i="5" s="1"/>
  <c r="AJ526" i="5"/>
  <c r="AI526" i="5" s="1"/>
  <c r="AJ521" i="5"/>
  <c r="AI521" i="5" s="1"/>
  <c r="AJ510" i="5"/>
  <c r="AI510" i="5" s="1"/>
  <c r="AJ515" i="5"/>
  <c r="AI515" i="5" s="1"/>
  <c r="AJ543" i="5"/>
  <c r="AI543" i="5" s="1"/>
  <c r="AJ527" i="5"/>
  <c r="AI527" i="5" s="1"/>
  <c r="AJ512" i="5"/>
  <c r="AI512" i="5" s="1"/>
  <c r="AJ552" i="5"/>
  <c r="AI552" i="5" s="1"/>
  <c r="AJ536" i="5"/>
  <c r="AI536" i="5" s="1"/>
  <c r="AJ505" i="5"/>
  <c r="AI505" i="5" s="1"/>
  <c r="AJ495" i="5"/>
  <c r="AI495" i="5" s="1"/>
  <c r="AJ486" i="5"/>
  <c r="AI486" i="5" s="1"/>
  <c r="AJ471" i="5"/>
  <c r="AI471" i="5" s="1"/>
  <c r="AJ463" i="5"/>
  <c r="AI463" i="5" s="1"/>
  <c r="AJ456" i="5"/>
  <c r="AI456" i="5" s="1"/>
  <c r="AJ459" i="5"/>
  <c r="AI459" i="5" s="1"/>
  <c r="AJ492" i="5"/>
  <c r="AI492" i="5" s="1"/>
  <c r="AJ476" i="5"/>
  <c r="AI476" i="5" s="1"/>
  <c r="AJ450" i="5"/>
  <c r="AI450" i="5" s="1"/>
  <c r="AJ499" i="5"/>
  <c r="AI499" i="5" s="1"/>
  <c r="AJ485" i="5"/>
  <c r="AI485" i="5" s="1"/>
  <c r="AJ458" i="5"/>
  <c r="AI458" i="5" s="1"/>
  <c r="AJ445" i="5"/>
  <c r="AI445" i="5" s="1"/>
  <c r="AJ447" i="5"/>
  <c r="AI447" i="5" s="1"/>
  <c r="AJ448" i="5"/>
  <c r="AI448" i="5" s="1"/>
  <c r="AD641" i="5"/>
  <c r="AC641" i="5" s="1"/>
  <c r="AD614" i="5"/>
  <c r="AC614" i="5" s="1"/>
  <c r="AD628" i="5"/>
  <c r="AC628" i="5" s="1"/>
  <c r="AD588" i="5"/>
  <c r="AC588" i="5" s="1"/>
  <c r="AD528" i="5"/>
  <c r="AC528" i="5" s="1"/>
  <c r="AD574" i="5"/>
  <c r="AC574" i="5" s="1"/>
  <c r="AD566" i="5"/>
  <c r="AC566" i="5" s="1"/>
  <c r="AD615" i="5"/>
  <c r="AC615" i="5" s="1"/>
  <c r="AD586" i="5"/>
  <c r="AC586" i="5" s="1"/>
  <c r="AD550" i="5"/>
  <c r="AC550" i="5" s="1"/>
  <c r="AD533" i="5"/>
  <c r="AC533" i="5" s="1"/>
  <c r="AD620" i="5"/>
  <c r="AC620" i="5" s="1"/>
  <c r="AD599" i="5"/>
  <c r="AC599" i="5" s="1"/>
  <c r="AD591" i="5"/>
  <c r="AC591" i="5" s="1"/>
  <c r="AD584" i="5"/>
  <c r="AC584" i="5" s="1"/>
  <c r="AD579" i="5"/>
  <c r="AC579" i="5" s="1"/>
  <c r="AD565" i="5"/>
  <c r="AC565" i="5" s="1"/>
  <c r="AD482" i="5"/>
  <c r="AC482" i="5" s="1"/>
  <c r="AD522" i="5"/>
  <c r="AC522" i="5" s="1"/>
  <c r="AD514" i="5"/>
  <c r="AC514" i="5" s="1"/>
  <c r="AD511" i="5"/>
  <c r="AC511" i="5" s="1"/>
  <c r="AD490" i="5"/>
  <c r="AC490" i="5" s="1"/>
  <c r="AD543" i="5"/>
  <c r="AC543" i="5" s="1"/>
  <c r="AD527" i="5"/>
  <c r="AC527" i="5" s="1"/>
  <c r="AD512" i="5"/>
  <c r="AC512" i="5" s="1"/>
  <c r="AD500" i="5"/>
  <c r="AC500" i="5" s="1"/>
  <c r="AD493" i="5"/>
  <c r="AC493" i="5" s="1"/>
  <c r="AD477" i="5"/>
  <c r="AC477" i="5" s="1"/>
  <c r="AD469" i="5"/>
  <c r="AC469" i="5" s="1"/>
  <c r="AD465" i="5"/>
  <c r="AC465" i="5" s="1"/>
  <c r="AD461" i="5"/>
  <c r="AC461" i="5" s="1"/>
  <c r="AD437" i="5"/>
  <c r="AC437" i="5" s="1"/>
  <c r="AD472" i="5"/>
  <c r="AC472" i="5" s="1"/>
  <c r="AD445" i="5"/>
  <c r="AC445" i="5" s="1"/>
  <c r="X633" i="5"/>
  <c r="W633" i="5" s="1"/>
  <c r="X616" i="5"/>
  <c r="W616" i="5" s="1"/>
  <c r="X632" i="5"/>
  <c r="W632" i="5" s="1"/>
  <c r="X631" i="5"/>
  <c r="W631" i="5" s="1"/>
  <c r="X613" i="5"/>
  <c r="W613" i="5" s="1"/>
  <c r="X612" i="5"/>
  <c r="W612" i="5" s="1"/>
  <c r="X601" i="5"/>
  <c r="W601" i="5" s="1"/>
  <c r="X597" i="5"/>
  <c r="W597" i="5" s="1"/>
  <c r="X593" i="5"/>
  <c r="W593" i="5" s="1"/>
  <c r="X589" i="5"/>
  <c r="W589" i="5" s="1"/>
  <c r="X576" i="5"/>
  <c r="W576" i="5" s="1"/>
  <c r="X561" i="5"/>
  <c r="W561" i="5" s="1"/>
  <c r="X588" i="5"/>
  <c r="W588" i="5" s="1"/>
  <c r="X582" i="5"/>
  <c r="W582" i="5" s="1"/>
  <c r="X566" i="5"/>
  <c r="W566" i="5" s="1"/>
  <c r="X548" i="5"/>
  <c r="W548" i="5" s="1"/>
  <c r="X603" i="5"/>
  <c r="W603" i="5" s="1"/>
  <c r="X575" i="5"/>
  <c r="W575" i="5" s="1"/>
  <c r="X539" i="5"/>
  <c r="W539" i="5" s="1"/>
  <c r="X519" i="5"/>
  <c r="W519" i="5" s="1"/>
  <c r="X481" i="5"/>
  <c r="W481" i="5" s="1"/>
  <c r="X505" i="5"/>
  <c r="W505" i="5" s="1"/>
  <c r="X533" i="5"/>
  <c r="W533" i="5" s="1"/>
  <c r="X538" i="5"/>
  <c r="W538" i="5" s="1"/>
  <c r="X507" i="5"/>
  <c r="W507" i="5" s="1"/>
  <c r="X484" i="5"/>
  <c r="W484" i="5" s="1"/>
  <c r="X469" i="5"/>
  <c r="W469" i="5" s="1"/>
  <c r="X461" i="5"/>
  <c r="W461" i="5" s="1"/>
  <c r="X494" i="5"/>
  <c r="W494" i="5" s="1"/>
  <c r="X440" i="5"/>
  <c r="W440" i="5" s="1"/>
  <c r="P632" i="5"/>
  <c r="S632" i="5"/>
  <c r="AE632" i="5"/>
  <c r="AK632" i="5"/>
  <c r="Y632" i="5"/>
  <c r="AB632" i="5"/>
  <c r="AH632" i="5"/>
  <c r="V632" i="5"/>
  <c r="P616" i="5"/>
  <c r="Y616" i="5"/>
  <c r="S616" i="5"/>
  <c r="AK616" i="5"/>
  <c r="AE616" i="5"/>
  <c r="V616" i="5"/>
  <c r="AB616" i="5"/>
  <c r="AH616" i="5"/>
  <c r="P635" i="5"/>
  <c r="S635" i="5"/>
  <c r="AE635" i="5"/>
  <c r="Y635" i="5"/>
  <c r="AK635" i="5"/>
  <c r="V635" i="5"/>
  <c r="AH635" i="5"/>
  <c r="AB635" i="5"/>
  <c r="P634" i="5"/>
  <c r="S634" i="5"/>
  <c r="AK634" i="5"/>
  <c r="Y634" i="5"/>
  <c r="AE634" i="5"/>
  <c r="AB634" i="5"/>
  <c r="V634" i="5"/>
  <c r="AH634" i="5"/>
  <c r="P625" i="5"/>
  <c r="S625" i="5"/>
  <c r="Y625" i="5"/>
  <c r="AE625" i="5"/>
  <c r="AK625" i="5"/>
  <c r="V625" i="5"/>
  <c r="AB625" i="5"/>
  <c r="AH625" i="5"/>
  <c r="P608" i="5"/>
  <c r="S608" i="5"/>
  <c r="AE608" i="5"/>
  <c r="Y608" i="5"/>
  <c r="AK608" i="5"/>
  <c r="V608" i="5"/>
  <c r="AB608" i="5"/>
  <c r="AH608" i="5"/>
  <c r="P623" i="5"/>
  <c r="S623" i="5"/>
  <c r="Y623" i="5"/>
  <c r="AE623" i="5"/>
  <c r="AK623" i="5"/>
  <c r="V623" i="5"/>
  <c r="AH623" i="5"/>
  <c r="AB623" i="5"/>
  <c r="P622" i="5"/>
  <c r="S622" i="5"/>
  <c r="Y622" i="5"/>
  <c r="AE622" i="5"/>
  <c r="AK622" i="5"/>
  <c r="V622" i="5"/>
  <c r="AH622" i="5"/>
  <c r="AB622" i="5"/>
  <c r="P613" i="5"/>
  <c r="S613" i="5"/>
  <c r="Y613" i="5"/>
  <c r="AK613" i="5"/>
  <c r="AE613" i="5"/>
  <c r="V613" i="5"/>
  <c r="AH613" i="5"/>
  <c r="AB613" i="5"/>
  <c r="P598" i="5"/>
  <c r="S598" i="5"/>
  <c r="Y598" i="5"/>
  <c r="AE598" i="5"/>
  <c r="AK598" i="5"/>
  <c r="V598" i="5"/>
  <c r="AB598" i="5"/>
  <c r="AH598" i="5"/>
  <c r="P609" i="5"/>
  <c r="S609" i="5"/>
  <c r="AK609" i="5"/>
  <c r="AE609" i="5"/>
  <c r="Y609" i="5"/>
  <c r="V609" i="5"/>
  <c r="AH609" i="5"/>
  <c r="AB609" i="5"/>
  <c r="P595" i="5"/>
  <c r="S595" i="5"/>
  <c r="Y595" i="5"/>
  <c r="AK595" i="5"/>
  <c r="AE595" i="5"/>
  <c r="V595" i="5"/>
  <c r="AB595" i="5"/>
  <c r="AH595" i="5"/>
  <c r="P591" i="5"/>
  <c r="S591" i="5"/>
  <c r="Y591" i="5"/>
  <c r="AK591" i="5"/>
  <c r="AE591" i="5"/>
  <c r="V591" i="5"/>
  <c r="AB591" i="5"/>
  <c r="AH591" i="5"/>
  <c r="P575" i="5"/>
  <c r="S575" i="5"/>
  <c r="Y575" i="5"/>
  <c r="AE575" i="5"/>
  <c r="AK575" i="5"/>
  <c r="V575" i="5"/>
  <c r="AB575" i="5"/>
  <c r="AH575" i="5"/>
  <c r="P563" i="5"/>
  <c r="S563" i="5"/>
  <c r="AE563" i="5"/>
  <c r="AK563" i="5"/>
  <c r="Y563" i="5"/>
  <c r="V563" i="5"/>
  <c r="AH563" i="5"/>
  <c r="AB563" i="5"/>
  <c r="P584" i="5"/>
  <c r="Y584" i="5"/>
  <c r="S584" i="5"/>
  <c r="AK584" i="5"/>
  <c r="AE584" i="5"/>
  <c r="V584" i="5"/>
  <c r="AH584" i="5"/>
  <c r="AB584" i="5"/>
  <c r="P557" i="5"/>
  <c r="Y557" i="5"/>
  <c r="S557" i="5"/>
  <c r="AK557" i="5"/>
  <c r="AE557" i="5"/>
  <c r="V557" i="5"/>
  <c r="AH557" i="5"/>
  <c r="AB557" i="5"/>
  <c r="P571" i="5"/>
  <c r="Y571" i="5"/>
  <c r="S571" i="5"/>
  <c r="AK571" i="5"/>
  <c r="AE571" i="5"/>
  <c r="V571" i="5"/>
  <c r="AB571" i="5"/>
  <c r="AH571" i="5"/>
  <c r="P558" i="5"/>
  <c r="S558" i="5"/>
  <c r="AE558" i="5"/>
  <c r="Y558" i="5"/>
  <c r="AK558" i="5"/>
  <c r="V558" i="5"/>
  <c r="AB558" i="5"/>
  <c r="AH558" i="5"/>
  <c r="P580" i="5"/>
  <c r="Y580" i="5"/>
  <c r="S580" i="5"/>
  <c r="AE580" i="5"/>
  <c r="AK580" i="5"/>
  <c r="V580" i="5"/>
  <c r="AB580" i="5"/>
  <c r="AH580" i="5"/>
  <c r="P567" i="5"/>
  <c r="Y567" i="5"/>
  <c r="S567" i="5"/>
  <c r="AE567" i="5"/>
  <c r="AK567" i="5"/>
  <c r="V567" i="5"/>
  <c r="AB567" i="5"/>
  <c r="AH567" i="5"/>
  <c r="P554" i="5"/>
  <c r="S554" i="5"/>
  <c r="AK554" i="5"/>
  <c r="Y554" i="5"/>
  <c r="AE554" i="5"/>
  <c r="V554" i="5"/>
  <c r="AH554" i="5"/>
  <c r="AB554" i="5"/>
  <c r="P533" i="5"/>
  <c r="Y533" i="5"/>
  <c r="S533" i="5"/>
  <c r="AK533" i="5"/>
  <c r="AE533" i="5"/>
  <c r="V533" i="5"/>
  <c r="AH533" i="5"/>
  <c r="AB533" i="5"/>
  <c r="P556" i="5"/>
  <c r="S556" i="5"/>
  <c r="AE556" i="5"/>
  <c r="AK556" i="5"/>
  <c r="Y556" i="5"/>
  <c r="V556" i="5"/>
  <c r="AB556" i="5"/>
  <c r="AH556" i="5"/>
  <c r="P538" i="5"/>
  <c r="Y538" i="5"/>
  <c r="S538" i="5"/>
  <c r="AE538" i="5"/>
  <c r="AK538" i="5"/>
  <c r="V538" i="5"/>
  <c r="AH538" i="5"/>
  <c r="AB538" i="5"/>
  <c r="P527" i="5"/>
  <c r="Y527" i="5"/>
  <c r="S527" i="5"/>
  <c r="AE527" i="5"/>
  <c r="AK527" i="5"/>
  <c r="V527" i="5"/>
  <c r="AB527" i="5"/>
  <c r="AH527" i="5"/>
  <c r="P541" i="5"/>
  <c r="S541" i="5"/>
  <c r="AE541" i="5"/>
  <c r="Y541" i="5"/>
  <c r="AK541" i="5"/>
  <c r="V541" i="5"/>
  <c r="AH541" i="5"/>
  <c r="AB541" i="5"/>
  <c r="P552" i="5"/>
  <c r="S552" i="5"/>
  <c r="Y552" i="5"/>
  <c r="AE552" i="5"/>
  <c r="AK552" i="5"/>
  <c r="V552" i="5"/>
  <c r="AB552" i="5"/>
  <c r="AH552" i="5"/>
  <c r="P544" i="5"/>
  <c r="S544" i="5"/>
  <c r="Y544" i="5"/>
  <c r="AE544" i="5"/>
  <c r="AK544" i="5"/>
  <c r="V544" i="5"/>
  <c r="AB544" i="5"/>
  <c r="AH544" i="5"/>
  <c r="P524" i="5"/>
  <c r="S524" i="5"/>
  <c r="Y524" i="5"/>
  <c r="AK524" i="5"/>
  <c r="AE524" i="5"/>
  <c r="V524" i="5"/>
  <c r="AB524" i="5"/>
  <c r="AH524" i="5"/>
  <c r="P516" i="5"/>
  <c r="S516" i="5"/>
  <c r="Y516" i="5"/>
  <c r="AE516" i="5"/>
  <c r="AK516" i="5"/>
  <c r="V516" i="5"/>
  <c r="AH516" i="5"/>
  <c r="AB516" i="5"/>
  <c r="P506" i="5"/>
  <c r="Y506" i="5"/>
  <c r="S506" i="5"/>
  <c r="AE506" i="5"/>
  <c r="AK506" i="5"/>
  <c r="V506" i="5"/>
  <c r="AB506" i="5"/>
  <c r="AH506" i="5"/>
  <c r="P523" i="5"/>
  <c r="Y523" i="5"/>
  <c r="S523" i="5"/>
  <c r="AE523" i="5"/>
  <c r="AK523" i="5"/>
  <c r="V523" i="5"/>
  <c r="AH523" i="5"/>
  <c r="AB523" i="5"/>
  <c r="P510" i="5"/>
  <c r="S510" i="5"/>
  <c r="Y510" i="5"/>
  <c r="AE510" i="5"/>
  <c r="AK510" i="5"/>
  <c r="V510" i="5"/>
  <c r="AB510" i="5"/>
  <c r="AH510" i="5"/>
  <c r="P493" i="5"/>
  <c r="Y493" i="5"/>
  <c r="S493" i="5"/>
  <c r="AE493" i="5"/>
  <c r="AK493" i="5"/>
  <c r="V493" i="5"/>
  <c r="AB493" i="5"/>
  <c r="AH493" i="5"/>
  <c r="P497" i="5"/>
  <c r="S497" i="5"/>
  <c r="Y497" i="5"/>
  <c r="AK497" i="5"/>
  <c r="AE497" i="5"/>
  <c r="V497" i="5"/>
  <c r="AB497" i="5"/>
  <c r="AH497" i="5"/>
  <c r="P500" i="5"/>
  <c r="Y500" i="5"/>
  <c r="S500" i="5"/>
  <c r="AE500" i="5"/>
  <c r="AK500" i="5"/>
  <c r="V500" i="5"/>
  <c r="AB500" i="5"/>
  <c r="AH500" i="5"/>
  <c r="P491" i="5"/>
  <c r="Y491" i="5"/>
  <c r="S491" i="5"/>
  <c r="AE491" i="5"/>
  <c r="AK491" i="5"/>
  <c r="V491" i="5"/>
  <c r="AB491" i="5"/>
  <c r="AH491" i="5"/>
  <c r="P490" i="5"/>
  <c r="S490" i="5"/>
  <c r="Y490" i="5"/>
  <c r="AE490" i="5"/>
  <c r="AK490" i="5"/>
  <c r="V490" i="5"/>
  <c r="AH490" i="5"/>
  <c r="AB490" i="5"/>
  <c r="P483" i="5"/>
  <c r="S483" i="5"/>
  <c r="Y483" i="5"/>
  <c r="AE483" i="5"/>
  <c r="AK483" i="5"/>
  <c r="V483" i="5"/>
  <c r="AH483" i="5"/>
  <c r="AB483" i="5"/>
  <c r="P489" i="5"/>
  <c r="Y489" i="5"/>
  <c r="S489" i="5"/>
  <c r="AE489" i="5"/>
  <c r="AK489" i="5"/>
  <c r="V489" i="5"/>
  <c r="AB489" i="5"/>
  <c r="AH489" i="5"/>
  <c r="P474" i="5"/>
  <c r="S474" i="5"/>
  <c r="Y474" i="5"/>
  <c r="AE474" i="5"/>
  <c r="AK474" i="5"/>
  <c r="V474" i="5"/>
  <c r="AB474" i="5"/>
  <c r="AH474" i="5"/>
  <c r="P460" i="5"/>
  <c r="Y460" i="5"/>
  <c r="S460" i="5"/>
  <c r="AE460" i="5"/>
  <c r="AK460" i="5"/>
  <c r="V460" i="5"/>
  <c r="AH460" i="5"/>
  <c r="AB460" i="5"/>
  <c r="P463" i="5"/>
  <c r="S463" i="5"/>
  <c r="Y463" i="5"/>
  <c r="AE463" i="5"/>
  <c r="AK463" i="5"/>
  <c r="V463" i="5"/>
  <c r="AB463" i="5"/>
  <c r="AH463" i="5"/>
  <c r="P465" i="5"/>
  <c r="S465" i="5"/>
  <c r="Y465" i="5"/>
  <c r="AK465" i="5"/>
  <c r="AE465" i="5"/>
  <c r="V465" i="5"/>
  <c r="AH465" i="5"/>
  <c r="AB465" i="5"/>
  <c r="P473" i="5"/>
  <c r="Y473" i="5"/>
  <c r="S473" i="5"/>
  <c r="AE473" i="5"/>
  <c r="AK473" i="5"/>
  <c r="V473" i="5"/>
  <c r="AB473" i="5"/>
  <c r="AH473" i="5"/>
  <c r="P451" i="5"/>
  <c r="Y451" i="5"/>
  <c r="S451" i="5"/>
  <c r="AE451" i="5"/>
  <c r="AK451" i="5"/>
  <c r="V451" i="5"/>
  <c r="AB451" i="5"/>
  <c r="AH451" i="5"/>
  <c r="P450" i="5"/>
  <c r="S450" i="5"/>
  <c r="Y450" i="5"/>
  <c r="AK450" i="5"/>
  <c r="AE450" i="5"/>
  <c r="V450" i="5"/>
  <c r="AB450" i="5"/>
  <c r="AH450" i="5"/>
  <c r="P446" i="5"/>
  <c r="S446" i="5"/>
  <c r="Y446" i="5"/>
  <c r="AE446" i="5"/>
  <c r="AK446" i="5"/>
  <c r="V446" i="5"/>
  <c r="AB446" i="5"/>
  <c r="AH446" i="5"/>
  <c r="P447" i="5"/>
  <c r="S447" i="5"/>
  <c r="Y447" i="5"/>
  <c r="AE447" i="5"/>
  <c r="AK447" i="5"/>
  <c r="V447" i="5"/>
  <c r="AH447" i="5"/>
  <c r="AB447" i="5"/>
  <c r="P440" i="5"/>
  <c r="Y440" i="5"/>
  <c r="S440" i="5"/>
  <c r="AE440" i="5"/>
  <c r="AK440" i="5"/>
  <c r="V440" i="5"/>
  <c r="AB440" i="5"/>
  <c r="AH440" i="5"/>
  <c r="U635" i="5"/>
  <c r="T635" i="5" s="1"/>
  <c r="AG635" i="5"/>
  <c r="AF635" i="5" s="1"/>
  <c r="AA635" i="5"/>
  <c r="Z635" i="5" s="1"/>
  <c r="R635" i="5"/>
  <c r="Q635" i="5" s="1"/>
  <c r="U619" i="5"/>
  <c r="T619" i="5" s="1"/>
  <c r="AA619" i="5"/>
  <c r="Z619" i="5" s="1"/>
  <c r="AG619" i="5"/>
  <c r="AF619" i="5" s="1"/>
  <c r="R619" i="5"/>
  <c r="Q619" i="5" s="1"/>
  <c r="U604" i="5"/>
  <c r="T604" i="5" s="1"/>
  <c r="AG604" i="5"/>
  <c r="AF604" i="5" s="1"/>
  <c r="AA604" i="5"/>
  <c r="Z604" i="5" s="1"/>
  <c r="R604" i="5"/>
  <c r="Q604" i="5" s="1"/>
  <c r="U636" i="5"/>
  <c r="T636" i="5" s="1"/>
  <c r="AA636" i="5"/>
  <c r="Z636" i="5" s="1"/>
  <c r="AG636" i="5"/>
  <c r="AF636" i="5" s="1"/>
  <c r="R636" i="5"/>
  <c r="Q636" i="5" s="1"/>
  <c r="U618" i="5"/>
  <c r="T618" i="5" s="1"/>
  <c r="AA618" i="5"/>
  <c r="Z618" i="5" s="1"/>
  <c r="AG618" i="5"/>
  <c r="AF618" i="5" s="1"/>
  <c r="R618" i="5"/>
  <c r="Q618" i="5" s="1"/>
  <c r="U630" i="5"/>
  <c r="T630" i="5" s="1"/>
  <c r="AG630" i="5"/>
  <c r="AF630" i="5" s="1"/>
  <c r="AA630" i="5"/>
  <c r="Z630" i="5" s="1"/>
  <c r="R630" i="5"/>
  <c r="Q630" i="5" s="1"/>
  <c r="U614" i="5"/>
  <c r="T614" i="5" s="1"/>
  <c r="AA614" i="5"/>
  <c r="Z614" i="5" s="1"/>
  <c r="AG614" i="5"/>
  <c r="AF614" i="5" s="1"/>
  <c r="R614" i="5"/>
  <c r="Q614" i="5" s="1"/>
  <c r="U608" i="5"/>
  <c r="T608" i="5" s="1"/>
  <c r="AG608" i="5"/>
  <c r="AF608" i="5" s="1"/>
  <c r="AA608" i="5"/>
  <c r="Z608" i="5" s="1"/>
  <c r="R608" i="5"/>
  <c r="Q608" i="5" s="1"/>
  <c r="U624" i="5"/>
  <c r="T624" i="5" s="1"/>
  <c r="AA624" i="5"/>
  <c r="Z624" i="5" s="1"/>
  <c r="AG624" i="5"/>
  <c r="AF624" i="5" s="1"/>
  <c r="R624" i="5"/>
  <c r="Q624" i="5" s="1"/>
  <c r="U602" i="5"/>
  <c r="T602" i="5" s="1"/>
  <c r="AA602" i="5"/>
  <c r="Z602" i="5" s="1"/>
  <c r="AG602" i="5"/>
  <c r="AF602" i="5" s="1"/>
  <c r="R602" i="5"/>
  <c r="Q602" i="5" s="1"/>
  <c r="U598" i="5"/>
  <c r="T598" i="5" s="1"/>
  <c r="AA598" i="5"/>
  <c r="Z598" i="5" s="1"/>
  <c r="AG598" i="5"/>
  <c r="AF598" i="5" s="1"/>
  <c r="R598" i="5"/>
  <c r="Q598" i="5" s="1"/>
  <c r="AG606" i="5"/>
  <c r="AF606" i="5" s="1"/>
  <c r="U606" i="5"/>
  <c r="T606" i="5" s="1"/>
  <c r="AA606" i="5"/>
  <c r="Z606" i="5" s="1"/>
  <c r="R606" i="5"/>
  <c r="Q606" i="5" s="1"/>
  <c r="U595" i="5"/>
  <c r="T595" i="5" s="1"/>
  <c r="AA595" i="5"/>
  <c r="Z595" i="5" s="1"/>
  <c r="AG595" i="5"/>
  <c r="AF595" i="5" s="1"/>
  <c r="R595" i="5"/>
  <c r="Q595" i="5" s="1"/>
  <c r="U580" i="5"/>
  <c r="T580" i="5" s="1"/>
  <c r="AG580" i="5"/>
  <c r="AF580" i="5" s="1"/>
  <c r="AA580" i="5"/>
  <c r="Z580" i="5" s="1"/>
  <c r="R580" i="5"/>
  <c r="Q580" i="5" s="1"/>
  <c r="U567" i="5"/>
  <c r="T567" i="5" s="1"/>
  <c r="AG567" i="5"/>
  <c r="AF567" i="5" s="1"/>
  <c r="AA567" i="5"/>
  <c r="Z567" i="5" s="1"/>
  <c r="R567" i="5"/>
  <c r="Q567" i="5" s="1"/>
  <c r="U590" i="5"/>
  <c r="T590" i="5" s="1"/>
  <c r="AA590" i="5"/>
  <c r="Z590" i="5" s="1"/>
  <c r="AG590" i="5"/>
  <c r="AF590" i="5" s="1"/>
  <c r="R590" i="5"/>
  <c r="Q590" i="5" s="1"/>
  <c r="U573" i="5"/>
  <c r="T573" i="5" s="1"/>
  <c r="AA573" i="5"/>
  <c r="Z573" i="5" s="1"/>
  <c r="AG573" i="5"/>
  <c r="AF573" i="5" s="1"/>
  <c r="R573" i="5"/>
  <c r="Q573" i="5" s="1"/>
  <c r="U560" i="5"/>
  <c r="T560" i="5" s="1"/>
  <c r="AG560" i="5"/>
  <c r="AF560" i="5" s="1"/>
  <c r="AA560" i="5"/>
  <c r="Z560" i="5" s="1"/>
  <c r="R560" i="5"/>
  <c r="Q560" i="5" s="1"/>
  <c r="U568" i="5"/>
  <c r="T568" i="5" s="1"/>
  <c r="AG568" i="5"/>
  <c r="AF568" i="5" s="1"/>
  <c r="AA568" i="5"/>
  <c r="Z568" i="5" s="1"/>
  <c r="R568" i="5"/>
  <c r="Q568" i="5" s="1"/>
  <c r="U583" i="5"/>
  <c r="T583" i="5" s="1"/>
  <c r="AA583" i="5"/>
  <c r="Z583" i="5" s="1"/>
  <c r="AG583" i="5"/>
  <c r="AF583" i="5" s="1"/>
  <c r="R583" i="5"/>
  <c r="Q583" i="5" s="1"/>
  <c r="U570" i="5"/>
  <c r="T570" i="5" s="1"/>
  <c r="AG570" i="5"/>
  <c r="AF570" i="5" s="1"/>
  <c r="AA570" i="5"/>
  <c r="Z570" i="5" s="1"/>
  <c r="R570" i="5"/>
  <c r="Q570" i="5" s="1"/>
  <c r="U559" i="5"/>
  <c r="T559" i="5" s="1"/>
  <c r="AG559" i="5"/>
  <c r="AF559" i="5" s="1"/>
  <c r="AA559" i="5"/>
  <c r="Z559" i="5" s="1"/>
  <c r="R559" i="5"/>
  <c r="Q559" i="5" s="1"/>
  <c r="U552" i="5"/>
  <c r="T552" i="5" s="1"/>
  <c r="AA552" i="5"/>
  <c r="Z552" i="5" s="1"/>
  <c r="AG552" i="5"/>
  <c r="AF552" i="5" s="1"/>
  <c r="R552" i="5"/>
  <c r="Q552" i="5" s="1"/>
  <c r="U544" i="5"/>
  <c r="T544" i="5" s="1"/>
  <c r="AA544" i="5"/>
  <c r="Z544" i="5" s="1"/>
  <c r="AG544" i="5"/>
  <c r="AF544" i="5" s="1"/>
  <c r="R544" i="5"/>
  <c r="Q544" i="5" s="1"/>
  <c r="U542" i="5"/>
  <c r="T542" i="5" s="1"/>
  <c r="AA542" i="5"/>
  <c r="Z542" i="5" s="1"/>
  <c r="AG542" i="5"/>
  <c r="AF542" i="5" s="1"/>
  <c r="R542" i="5"/>
  <c r="Q542" i="5" s="1"/>
  <c r="U531" i="5"/>
  <c r="T531" i="5" s="1"/>
  <c r="AA531" i="5"/>
  <c r="Z531" i="5" s="1"/>
  <c r="AG531" i="5"/>
  <c r="AF531" i="5" s="1"/>
  <c r="R531" i="5"/>
  <c r="Q531" i="5" s="1"/>
  <c r="U549" i="5"/>
  <c r="T549" i="5" s="1"/>
  <c r="AA549" i="5"/>
  <c r="Z549" i="5" s="1"/>
  <c r="AG549" i="5"/>
  <c r="AF549" i="5" s="1"/>
  <c r="R549" i="5"/>
  <c r="Q549" i="5" s="1"/>
  <c r="U535" i="5"/>
  <c r="T535" i="5" s="1"/>
  <c r="AA535" i="5"/>
  <c r="Z535" i="5" s="1"/>
  <c r="AG535" i="5"/>
  <c r="AF535" i="5" s="1"/>
  <c r="R535" i="5"/>
  <c r="Q535" i="5" s="1"/>
  <c r="U553" i="5"/>
  <c r="T553" i="5" s="1"/>
  <c r="AG553" i="5"/>
  <c r="AF553" i="5" s="1"/>
  <c r="AA553" i="5"/>
  <c r="Z553" i="5" s="1"/>
  <c r="R553" i="5"/>
  <c r="Q553" i="5" s="1"/>
  <c r="U532" i="5"/>
  <c r="T532" i="5" s="1"/>
  <c r="AA532" i="5"/>
  <c r="Z532" i="5" s="1"/>
  <c r="AG532" i="5"/>
  <c r="AF532" i="5" s="1"/>
  <c r="R532" i="5"/>
  <c r="Q532" i="5" s="1"/>
  <c r="U514" i="5"/>
  <c r="T514" i="5" s="1"/>
  <c r="AA514" i="5"/>
  <c r="Z514" i="5" s="1"/>
  <c r="AG514" i="5"/>
  <c r="AF514" i="5" s="1"/>
  <c r="R514" i="5"/>
  <c r="Q514" i="5" s="1"/>
  <c r="U496" i="5"/>
  <c r="T496" i="5" s="1"/>
  <c r="AA496" i="5"/>
  <c r="Z496" i="5" s="1"/>
  <c r="AG496" i="5"/>
  <c r="AF496" i="5" s="1"/>
  <c r="R496" i="5"/>
  <c r="Q496" i="5" s="1"/>
  <c r="U525" i="5"/>
  <c r="T525" i="5" s="1"/>
  <c r="AA525" i="5"/>
  <c r="Z525" i="5" s="1"/>
  <c r="AG525" i="5"/>
  <c r="AF525" i="5" s="1"/>
  <c r="R525" i="5"/>
  <c r="Q525" i="5" s="1"/>
  <c r="X525" i="5"/>
  <c r="W525" i="5" s="1"/>
  <c r="U517" i="5"/>
  <c r="T517" i="5" s="1"/>
  <c r="AA517" i="5"/>
  <c r="Z517" i="5" s="1"/>
  <c r="AG517" i="5"/>
  <c r="AF517" i="5" s="1"/>
  <c r="R517" i="5"/>
  <c r="Q517" i="5" s="1"/>
  <c r="U508" i="5"/>
  <c r="T508" i="5" s="1"/>
  <c r="AA508" i="5"/>
  <c r="Z508" i="5" s="1"/>
  <c r="AG508" i="5"/>
  <c r="AF508" i="5" s="1"/>
  <c r="R508" i="5"/>
  <c r="Q508" i="5" s="1"/>
  <c r="U488" i="5"/>
  <c r="T488" i="5" s="1"/>
  <c r="AG488" i="5"/>
  <c r="AF488" i="5" s="1"/>
  <c r="AA488" i="5"/>
  <c r="Z488" i="5" s="1"/>
  <c r="R488" i="5"/>
  <c r="Q488" i="5" s="1"/>
  <c r="X488" i="5"/>
  <c r="W488" i="5" s="1"/>
  <c r="U504" i="5"/>
  <c r="T504" i="5" s="1"/>
  <c r="AG504" i="5"/>
  <c r="AF504" i="5" s="1"/>
  <c r="AA504" i="5"/>
  <c r="Z504" i="5" s="1"/>
  <c r="R504" i="5"/>
  <c r="Q504" i="5" s="1"/>
  <c r="U502" i="5"/>
  <c r="T502" i="5" s="1"/>
  <c r="AA502" i="5"/>
  <c r="Z502" i="5" s="1"/>
  <c r="AG502" i="5"/>
  <c r="AF502" i="5" s="1"/>
  <c r="R502" i="5"/>
  <c r="Q502" i="5" s="1"/>
  <c r="U489" i="5"/>
  <c r="T489" i="5" s="1"/>
  <c r="AA489" i="5"/>
  <c r="Z489" i="5" s="1"/>
  <c r="AG489" i="5"/>
  <c r="AF489" i="5" s="1"/>
  <c r="R489" i="5"/>
  <c r="Q489" i="5" s="1"/>
  <c r="U474" i="5"/>
  <c r="T474" i="5" s="1"/>
  <c r="AA474" i="5"/>
  <c r="Z474" i="5" s="1"/>
  <c r="AG474" i="5"/>
  <c r="AF474" i="5" s="1"/>
  <c r="R474" i="5"/>
  <c r="Q474" i="5" s="1"/>
  <c r="U480" i="5"/>
  <c r="T480" i="5" s="1"/>
  <c r="AA480" i="5"/>
  <c r="Z480" i="5" s="1"/>
  <c r="AG480" i="5"/>
  <c r="AF480" i="5" s="1"/>
  <c r="R480" i="5"/>
  <c r="Q480" i="5" s="1"/>
  <c r="U483" i="5"/>
  <c r="T483" i="5" s="1"/>
  <c r="AA483" i="5"/>
  <c r="Z483" i="5" s="1"/>
  <c r="AG483" i="5"/>
  <c r="AF483" i="5" s="1"/>
  <c r="X483" i="5"/>
  <c r="W483" i="5" s="1"/>
  <c r="R483" i="5"/>
  <c r="Q483" i="5" s="1"/>
  <c r="U475" i="5"/>
  <c r="T475" i="5" s="1"/>
  <c r="AA475" i="5"/>
  <c r="Z475" i="5" s="1"/>
  <c r="AG475" i="5"/>
  <c r="AF475" i="5" s="1"/>
  <c r="X475" i="5"/>
  <c r="W475" i="5" s="1"/>
  <c r="R475" i="5"/>
  <c r="Q475" i="5" s="1"/>
  <c r="U467" i="5"/>
  <c r="T467" i="5" s="1"/>
  <c r="AG467" i="5"/>
  <c r="AF467" i="5" s="1"/>
  <c r="AA467" i="5"/>
  <c r="Z467" i="5" s="1"/>
  <c r="X467" i="5"/>
  <c r="W467" i="5" s="1"/>
  <c r="R467" i="5"/>
  <c r="Q467" i="5" s="1"/>
  <c r="U470" i="5"/>
  <c r="T470" i="5" s="1"/>
  <c r="AG470" i="5"/>
  <c r="AF470" i="5" s="1"/>
  <c r="AA470" i="5"/>
  <c r="Z470" i="5" s="1"/>
  <c r="R470" i="5"/>
  <c r="Q470" i="5" s="1"/>
  <c r="X470" i="5"/>
  <c r="W470" i="5" s="1"/>
  <c r="U468" i="5"/>
  <c r="T468" i="5" s="1"/>
  <c r="AA468" i="5"/>
  <c r="Z468" i="5" s="1"/>
  <c r="AG468" i="5"/>
  <c r="AF468" i="5" s="1"/>
  <c r="R468" i="5"/>
  <c r="Q468" i="5" s="1"/>
  <c r="U457" i="5"/>
  <c r="T457" i="5" s="1"/>
  <c r="AA457" i="5"/>
  <c r="Z457" i="5" s="1"/>
  <c r="AG457" i="5"/>
  <c r="AF457" i="5" s="1"/>
  <c r="X457" i="5"/>
  <c r="W457" i="5" s="1"/>
  <c r="R457" i="5"/>
  <c r="Q457" i="5" s="1"/>
  <c r="U455" i="5"/>
  <c r="T455" i="5" s="1"/>
  <c r="AA455" i="5"/>
  <c r="Z455" i="5" s="1"/>
  <c r="AG455" i="5"/>
  <c r="AF455" i="5" s="1"/>
  <c r="R455" i="5"/>
  <c r="Q455" i="5" s="1"/>
  <c r="X455" i="5"/>
  <c r="W455" i="5" s="1"/>
  <c r="U454" i="5"/>
  <c r="T454" i="5" s="1"/>
  <c r="AG454" i="5"/>
  <c r="AF454" i="5" s="1"/>
  <c r="AA454" i="5"/>
  <c r="Z454" i="5" s="1"/>
  <c r="R454" i="5"/>
  <c r="Q454" i="5" s="1"/>
  <c r="U446" i="5"/>
  <c r="T446" i="5" s="1"/>
  <c r="AG446" i="5"/>
  <c r="AF446" i="5" s="1"/>
  <c r="AA446" i="5"/>
  <c r="Z446" i="5" s="1"/>
  <c r="X446" i="5"/>
  <c r="W446" i="5" s="1"/>
  <c r="R446" i="5"/>
  <c r="Q446" i="5" s="1"/>
  <c r="U439" i="5"/>
  <c r="T439" i="5" s="1"/>
  <c r="AA439" i="5"/>
  <c r="Z439" i="5" s="1"/>
  <c r="AG439" i="5"/>
  <c r="AF439" i="5" s="1"/>
  <c r="R439" i="5"/>
  <c r="Q439" i="5" s="1"/>
  <c r="X439" i="5"/>
  <c r="W439" i="5" s="1"/>
  <c r="U438" i="5"/>
  <c r="T438" i="5" s="1"/>
  <c r="AA438" i="5"/>
  <c r="Z438" i="5" s="1"/>
  <c r="AG438" i="5"/>
  <c r="AF438" i="5" s="1"/>
  <c r="R438" i="5"/>
  <c r="Q438" i="5" s="1"/>
  <c r="X438" i="5"/>
  <c r="W438" i="5" s="1"/>
  <c r="AJ634" i="5"/>
  <c r="AI634" i="5" s="1"/>
  <c r="AJ632" i="5"/>
  <c r="AI632" i="5" s="1"/>
  <c r="AJ629" i="5"/>
  <c r="AI629" i="5" s="1"/>
  <c r="AJ611" i="5"/>
  <c r="AI611" i="5" s="1"/>
  <c r="AJ635" i="5"/>
  <c r="AI635" i="5" s="1"/>
  <c r="AJ620" i="5"/>
  <c r="AI620" i="5" s="1"/>
  <c r="AJ614" i="5"/>
  <c r="AI614" i="5" s="1"/>
  <c r="AJ582" i="5"/>
  <c r="AI582" i="5" s="1"/>
  <c r="AJ570" i="5"/>
  <c r="AI570" i="5" s="1"/>
  <c r="AJ559" i="5"/>
  <c r="AI559" i="5" s="1"/>
  <c r="AJ564" i="5"/>
  <c r="AI564" i="5" s="1"/>
  <c r="AJ553" i="5"/>
  <c r="AI553" i="5" s="1"/>
  <c r="AJ604" i="5"/>
  <c r="AI604" i="5" s="1"/>
  <c r="AJ581" i="5"/>
  <c r="AI581" i="5" s="1"/>
  <c r="AJ576" i="5"/>
  <c r="AI576" i="5" s="1"/>
  <c r="AJ569" i="5"/>
  <c r="AI569" i="5" s="1"/>
  <c r="AJ557" i="5"/>
  <c r="AI557" i="5" s="1"/>
  <c r="AJ534" i="5"/>
  <c r="AI534" i="5" s="1"/>
  <c r="AJ613" i="5"/>
  <c r="AI613" i="5" s="1"/>
  <c r="AJ601" i="5"/>
  <c r="AI601" i="5" s="1"/>
  <c r="AJ597" i="5"/>
  <c r="AI597" i="5" s="1"/>
  <c r="AJ593" i="5"/>
  <c r="AI593" i="5" s="1"/>
  <c r="AJ589" i="5"/>
  <c r="AI589" i="5" s="1"/>
  <c r="AJ547" i="5"/>
  <c r="AI547" i="5" s="1"/>
  <c r="AJ541" i="5"/>
  <c r="AI541" i="5" s="1"/>
  <c r="AJ530" i="5"/>
  <c r="AI530" i="5" s="1"/>
  <c r="AJ525" i="5"/>
  <c r="AI525" i="5" s="1"/>
  <c r="AJ520" i="5"/>
  <c r="AI520" i="5" s="1"/>
  <c r="AJ506" i="5"/>
  <c r="AI506" i="5" s="1"/>
  <c r="AJ511" i="5"/>
  <c r="AI511" i="5" s="1"/>
  <c r="AJ539" i="5"/>
  <c r="AI539" i="5" s="1"/>
  <c r="AJ523" i="5"/>
  <c r="AI523" i="5" s="1"/>
  <c r="AJ508" i="5"/>
  <c r="AI508" i="5" s="1"/>
  <c r="AJ548" i="5"/>
  <c r="AI548" i="5" s="1"/>
  <c r="AJ517" i="5"/>
  <c r="AI517" i="5" s="1"/>
  <c r="AJ502" i="5"/>
  <c r="AI502" i="5" s="1"/>
  <c r="AJ479" i="5"/>
  <c r="AI479" i="5" s="1"/>
  <c r="AJ482" i="5"/>
  <c r="AI482" i="5" s="1"/>
  <c r="AJ470" i="5"/>
  <c r="AI470" i="5" s="1"/>
  <c r="AJ466" i="5"/>
  <c r="AI466" i="5" s="1"/>
  <c r="AJ462" i="5"/>
  <c r="AI462" i="5" s="1"/>
  <c r="AJ453" i="5"/>
  <c r="AI453" i="5" s="1"/>
  <c r="AJ455" i="5"/>
  <c r="AI455" i="5" s="1"/>
  <c r="AJ488" i="5"/>
  <c r="AI488" i="5" s="1"/>
  <c r="AJ472" i="5"/>
  <c r="AI472" i="5" s="1"/>
  <c r="AJ449" i="5"/>
  <c r="AI449" i="5" s="1"/>
  <c r="AJ497" i="5"/>
  <c r="AI497" i="5" s="1"/>
  <c r="AJ481" i="5"/>
  <c r="AI481" i="5" s="1"/>
  <c r="AJ454" i="5"/>
  <c r="AI454" i="5" s="1"/>
  <c r="AJ441" i="5"/>
  <c r="AI441" i="5" s="1"/>
  <c r="AJ443" i="5"/>
  <c r="AI443" i="5" s="1"/>
  <c r="AJ444" i="5"/>
  <c r="AI444" i="5" s="1"/>
  <c r="AD637" i="5"/>
  <c r="AC637" i="5" s="1"/>
  <c r="AD631" i="5"/>
  <c r="AC631" i="5" s="1"/>
  <c r="AD638" i="5"/>
  <c r="AC638" i="5" s="1"/>
  <c r="AD610" i="5"/>
  <c r="AC610" i="5" s="1"/>
  <c r="AD640" i="5"/>
  <c r="AC640" i="5" s="1"/>
  <c r="AD625" i="5"/>
  <c r="AC625" i="5" s="1"/>
  <c r="AD613" i="5"/>
  <c r="AC613" i="5" s="1"/>
  <c r="AD562" i="5"/>
  <c r="AC562" i="5" s="1"/>
  <c r="AD585" i="5"/>
  <c r="AC585" i="5" s="1"/>
  <c r="AD572" i="5"/>
  <c r="AC572" i="5" s="1"/>
  <c r="AD563" i="5"/>
  <c r="AC563" i="5" s="1"/>
  <c r="AD552" i="5"/>
  <c r="AC552" i="5" s="1"/>
  <c r="AD611" i="5"/>
  <c r="AC611" i="5" s="1"/>
  <c r="AD564" i="5"/>
  <c r="AC564" i="5" s="1"/>
  <c r="AD549" i="5"/>
  <c r="AC549" i="5" s="1"/>
  <c r="AD530" i="5"/>
  <c r="AC530" i="5" s="1"/>
  <c r="AD616" i="5"/>
  <c r="AC616" i="5" s="1"/>
  <c r="AD602" i="5"/>
  <c r="AC602" i="5" s="1"/>
  <c r="AD598" i="5"/>
  <c r="AC598" i="5" s="1"/>
  <c r="AD594" i="5"/>
  <c r="AC594" i="5" s="1"/>
  <c r="AD590" i="5"/>
  <c r="AC590" i="5" s="1"/>
  <c r="AD583" i="5"/>
  <c r="AC583" i="5" s="1"/>
  <c r="AD577" i="5"/>
  <c r="AC577" i="5" s="1"/>
  <c r="AD571" i="5"/>
  <c r="AC571" i="5" s="1"/>
  <c r="AD561" i="5"/>
  <c r="AC561" i="5" s="1"/>
  <c r="AD537" i="5"/>
  <c r="AC537" i="5" s="1"/>
  <c r="AD513" i="5"/>
  <c r="AC513" i="5" s="1"/>
  <c r="AD526" i="5"/>
  <c r="AC526" i="5" s="1"/>
  <c r="AD521" i="5"/>
  <c r="AC521" i="5" s="1"/>
  <c r="AD510" i="5"/>
  <c r="AC510" i="5" s="1"/>
  <c r="AD538" i="5"/>
  <c r="AC538" i="5" s="1"/>
  <c r="AD507" i="5"/>
  <c r="AC507" i="5" s="1"/>
  <c r="AD555" i="5"/>
  <c r="AC555" i="5" s="1"/>
  <c r="AD539" i="5"/>
  <c r="AC539" i="5" s="1"/>
  <c r="AD523" i="5"/>
  <c r="AC523" i="5" s="1"/>
  <c r="AD508" i="5"/>
  <c r="AC508" i="5" s="1"/>
  <c r="AD499" i="5"/>
  <c r="AC499" i="5" s="1"/>
  <c r="AD489" i="5"/>
  <c r="AC489" i="5" s="1"/>
  <c r="AD473" i="5"/>
  <c r="AC473" i="5" s="1"/>
  <c r="AD468" i="5"/>
  <c r="AC468" i="5" s="1"/>
  <c r="AD464" i="5"/>
  <c r="AC464" i="5" s="1"/>
  <c r="AD458" i="5"/>
  <c r="AC458" i="5" s="1"/>
  <c r="AD460" i="5"/>
  <c r="AC460" i="5" s="1"/>
  <c r="AD495" i="5"/>
  <c r="AC495" i="5" s="1"/>
  <c r="AD479" i="5"/>
  <c r="AC479" i="5" s="1"/>
  <c r="AD450" i="5"/>
  <c r="AC450" i="5" s="1"/>
  <c r="AD498" i="5"/>
  <c r="AC498" i="5" s="1"/>
  <c r="AD484" i="5"/>
  <c r="AC484" i="5" s="1"/>
  <c r="AD457" i="5"/>
  <c r="AC457" i="5" s="1"/>
  <c r="AD444" i="5"/>
  <c r="AC444" i="5" s="1"/>
  <c r="AD446" i="5"/>
  <c r="AC446" i="5" s="1"/>
  <c r="AD447" i="5"/>
  <c r="AC447" i="5" s="1"/>
  <c r="X639" i="5"/>
  <c r="W639" i="5" s="1"/>
  <c r="X629" i="5"/>
  <c r="W629" i="5" s="1"/>
  <c r="X605" i="5"/>
  <c r="W605" i="5" s="1"/>
  <c r="X628" i="5"/>
  <c r="W628" i="5" s="1"/>
  <c r="X626" i="5"/>
  <c r="W626" i="5" s="1"/>
  <c r="X635" i="5"/>
  <c r="W635" i="5" s="1"/>
  <c r="X623" i="5"/>
  <c r="W623" i="5" s="1"/>
  <c r="X608" i="5"/>
  <c r="W608" i="5" s="1"/>
  <c r="X600" i="5"/>
  <c r="W600" i="5" s="1"/>
  <c r="X596" i="5"/>
  <c r="W596" i="5" s="1"/>
  <c r="X592" i="5"/>
  <c r="W592" i="5" s="1"/>
  <c r="X587" i="5"/>
  <c r="W587" i="5" s="1"/>
  <c r="X571" i="5"/>
  <c r="W571" i="5" s="1"/>
  <c r="X557" i="5"/>
  <c r="W557" i="5" s="1"/>
  <c r="X581" i="5"/>
  <c r="W581" i="5" s="1"/>
  <c r="X562" i="5"/>
  <c r="W562" i="5" s="1"/>
  <c r="X551" i="5"/>
  <c r="W551" i="5" s="1"/>
  <c r="X610" i="5"/>
  <c r="W610" i="5" s="1"/>
  <c r="X578" i="5"/>
  <c r="W578" i="5" s="1"/>
  <c r="X563" i="5"/>
  <c r="W563" i="5" s="1"/>
  <c r="X547" i="5"/>
  <c r="W547" i="5" s="1"/>
  <c r="X615" i="5"/>
  <c r="W615" i="5" s="1"/>
  <c r="X586" i="5"/>
  <c r="W586" i="5" s="1"/>
  <c r="X573" i="5"/>
  <c r="W573" i="5" s="1"/>
  <c r="X556" i="5"/>
  <c r="W556" i="5" s="1"/>
  <c r="X535" i="5"/>
  <c r="W535" i="5" s="1"/>
  <c r="X516" i="5"/>
  <c r="W516" i="5" s="1"/>
  <c r="X520" i="5"/>
  <c r="W520" i="5" s="1"/>
  <c r="X485" i="5"/>
  <c r="W485" i="5" s="1"/>
  <c r="X529" i="5"/>
  <c r="W529" i="5" s="1"/>
  <c r="X506" i="5"/>
  <c r="W506" i="5" s="1"/>
  <c r="X554" i="5"/>
  <c r="W554" i="5" s="1"/>
  <c r="X534" i="5"/>
  <c r="W534" i="5" s="1"/>
  <c r="X500" i="5"/>
  <c r="W500" i="5" s="1"/>
  <c r="X480" i="5"/>
  <c r="W480" i="5" s="1"/>
  <c r="X468" i="5"/>
  <c r="W468" i="5" s="1"/>
  <c r="X460" i="5"/>
  <c r="W460" i="5" s="1"/>
  <c r="X490" i="5"/>
  <c r="W490" i="5" s="1"/>
  <c r="X491" i="5"/>
  <c r="W491" i="5" s="1"/>
  <c r="CI7" i="1"/>
  <c r="I433" i="5"/>
  <c r="H433" i="5" s="1"/>
  <c r="O433" i="5"/>
  <c r="N433" i="5" s="1"/>
  <c r="O430" i="5"/>
  <c r="N430" i="5" s="1"/>
  <c r="O426" i="5"/>
  <c r="N426" i="5" s="1"/>
  <c r="O422" i="5"/>
  <c r="N422" i="5" s="1"/>
  <c r="P432" i="5"/>
  <c r="M124" i="5" s="1"/>
  <c r="P428" i="5"/>
  <c r="M120" i="5" s="1"/>
  <c r="P424" i="5"/>
  <c r="M116" i="5" s="1"/>
  <c r="I620" i="5"/>
  <c r="H620" i="5" s="1"/>
  <c r="O620" i="5"/>
  <c r="N620" i="5" s="1"/>
  <c r="I607" i="5"/>
  <c r="H607" i="5" s="1"/>
  <c r="O607" i="5"/>
  <c r="N607" i="5" s="1"/>
  <c r="I640" i="5"/>
  <c r="H640" i="5" s="1"/>
  <c r="O640" i="5"/>
  <c r="N640" i="5" s="1"/>
  <c r="I629" i="5"/>
  <c r="H629" i="5" s="1"/>
  <c r="O629" i="5"/>
  <c r="N629" i="5" s="1"/>
  <c r="I634" i="5"/>
  <c r="H634" i="5" s="1"/>
  <c r="O634" i="5"/>
  <c r="N634" i="5" s="1"/>
  <c r="I625" i="5"/>
  <c r="H625" i="5" s="1"/>
  <c r="O625" i="5"/>
  <c r="N625" i="5" s="1"/>
  <c r="I609" i="5"/>
  <c r="H609" i="5" s="1"/>
  <c r="O609" i="5"/>
  <c r="N609" i="5" s="1"/>
  <c r="I626" i="5"/>
  <c r="H626" i="5" s="1"/>
  <c r="O626" i="5"/>
  <c r="N626" i="5" s="1"/>
  <c r="I610" i="5"/>
  <c r="H610" i="5" s="1"/>
  <c r="O610" i="5"/>
  <c r="N610" i="5" s="1"/>
  <c r="I600" i="5"/>
  <c r="H600" i="5" s="1"/>
  <c r="O600" i="5"/>
  <c r="N600" i="5" s="1"/>
  <c r="I589" i="5"/>
  <c r="H589" i="5" s="1"/>
  <c r="O589" i="5"/>
  <c r="N589" i="5" s="1"/>
  <c r="I599" i="5"/>
  <c r="H599" i="5" s="1"/>
  <c r="O599" i="5"/>
  <c r="N599" i="5" s="1"/>
  <c r="I582" i="5"/>
  <c r="H582" i="5" s="1"/>
  <c r="O582" i="5"/>
  <c r="N582" i="5" s="1"/>
  <c r="I569" i="5"/>
  <c r="H569" i="5" s="1"/>
  <c r="O569" i="5"/>
  <c r="N569" i="5" s="1"/>
  <c r="I591" i="5"/>
  <c r="H591" i="5" s="1"/>
  <c r="O591" i="5"/>
  <c r="N591" i="5" s="1"/>
  <c r="I575" i="5"/>
  <c r="H575" i="5" s="1"/>
  <c r="O575" i="5"/>
  <c r="N575" i="5" s="1"/>
  <c r="I563" i="5"/>
  <c r="H563" i="5" s="1"/>
  <c r="O563" i="5"/>
  <c r="N563" i="5" s="1"/>
  <c r="I581" i="5"/>
  <c r="H581" i="5" s="1"/>
  <c r="O581" i="5"/>
  <c r="N581" i="5" s="1"/>
  <c r="I586" i="5"/>
  <c r="H586" i="5" s="1"/>
  <c r="O586" i="5"/>
  <c r="N586" i="5" s="1"/>
  <c r="I571" i="5"/>
  <c r="H571" i="5" s="1"/>
  <c r="O571" i="5"/>
  <c r="N571" i="5" s="1"/>
  <c r="I561" i="5"/>
  <c r="H561" i="5" s="1"/>
  <c r="O561" i="5"/>
  <c r="N561" i="5" s="1"/>
  <c r="I555" i="5"/>
  <c r="H555" i="5" s="1"/>
  <c r="O555" i="5"/>
  <c r="N555" i="5" s="1"/>
  <c r="I546" i="5"/>
  <c r="H546" i="5" s="1"/>
  <c r="O546" i="5"/>
  <c r="N546" i="5" s="1"/>
  <c r="I554" i="5"/>
  <c r="H554" i="5" s="1"/>
  <c r="O554" i="5"/>
  <c r="N554" i="5" s="1"/>
  <c r="I533" i="5"/>
  <c r="H533" i="5" s="1"/>
  <c r="O533" i="5"/>
  <c r="N533" i="5" s="1"/>
  <c r="I519" i="5"/>
  <c r="H519" i="5" s="1"/>
  <c r="O519" i="5"/>
  <c r="N519" i="5" s="1"/>
  <c r="I536" i="5"/>
  <c r="H536" i="5" s="1"/>
  <c r="O536" i="5"/>
  <c r="N536" i="5" s="1"/>
  <c r="I526" i="5"/>
  <c r="H526" i="5" s="1"/>
  <c r="O526" i="5"/>
  <c r="N526" i="5" s="1"/>
  <c r="I534" i="5"/>
  <c r="H534" i="5" s="1"/>
  <c r="O534" i="5"/>
  <c r="N534" i="5" s="1"/>
  <c r="I518" i="5"/>
  <c r="H518" i="5" s="1"/>
  <c r="O518" i="5"/>
  <c r="N518" i="5" s="1"/>
  <c r="I499" i="5"/>
  <c r="H499" i="5" s="1"/>
  <c r="O499" i="5"/>
  <c r="N499" i="5" s="1"/>
  <c r="I490" i="5"/>
  <c r="H490" i="5" s="1"/>
  <c r="O490" i="5"/>
  <c r="N490" i="5" s="1"/>
  <c r="I520" i="5"/>
  <c r="H520" i="5" s="1"/>
  <c r="O520" i="5"/>
  <c r="N520" i="5" s="1"/>
  <c r="I512" i="5"/>
  <c r="H512" i="5" s="1"/>
  <c r="O512" i="5"/>
  <c r="N512" i="5" s="1"/>
  <c r="I503" i="5"/>
  <c r="H503" i="5" s="1"/>
  <c r="O503" i="5"/>
  <c r="N503" i="5" s="1"/>
  <c r="I510" i="5"/>
  <c r="H510" i="5" s="1"/>
  <c r="O510" i="5"/>
  <c r="N510" i="5" s="1"/>
  <c r="I507" i="5"/>
  <c r="H507" i="5" s="1"/>
  <c r="O507" i="5"/>
  <c r="N507" i="5" s="1"/>
  <c r="I495" i="5"/>
  <c r="H495" i="5" s="1"/>
  <c r="O495" i="5"/>
  <c r="N495" i="5" s="1"/>
  <c r="I481" i="5"/>
  <c r="H481" i="5" s="1"/>
  <c r="O481" i="5"/>
  <c r="N481" i="5" s="1"/>
  <c r="I485" i="5"/>
  <c r="H485" i="5" s="1"/>
  <c r="O485" i="5"/>
  <c r="N485" i="5" s="1"/>
  <c r="I484" i="5"/>
  <c r="H484" i="5" s="1"/>
  <c r="O484" i="5"/>
  <c r="N484" i="5" s="1"/>
  <c r="I476" i="5"/>
  <c r="H476" i="5" s="1"/>
  <c r="O476" i="5"/>
  <c r="N476" i="5" s="1"/>
  <c r="I464" i="5"/>
  <c r="H464" i="5" s="1"/>
  <c r="O464" i="5"/>
  <c r="N464" i="5" s="1"/>
  <c r="I459" i="5"/>
  <c r="H459" i="5" s="1"/>
  <c r="O459" i="5"/>
  <c r="N459" i="5" s="1"/>
  <c r="I458" i="5"/>
  <c r="H458" i="5" s="1"/>
  <c r="O458" i="5"/>
  <c r="N458" i="5" s="1"/>
  <c r="I462" i="5"/>
  <c r="H462" i="5" s="1"/>
  <c r="O462" i="5"/>
  <c r="N462" i="5" s="1"/>
  <c r="I452" i="5"/>
  <c r="H452" i="5" s="1"/>
  <c r="O452" i="5"/>
  <c r="N452" i="5" s="1"/>
  <c r="I449" i="5"/>
  <c r="H449" i="5" s="1"/>
  <c r="O449" i="5"/>
  <c r="N449" i="5" s="1"/>
  <c r="I445" i="5"/>
  <c r="H445" i="5" s="1"/>
  <c r="O445" i="5"/>
  <c r="N445" i="5" s="1"/>
  <c r="I444" i="5"/>
  <c r="H444" i="5" s="1"/>
  <c r="O444" i="5"/>
  <c r="N444" i="5" s="1"/>
  <c r="I443" i="5"/>
  <c r="H443" i="5" s="1"/>
  <c r="O443" i="5"/>
  <c r="N443" i="5" s="1"/>
  <c r="I434" i="5"/>
  <c r="H434" i="5" s="1"/>
  <c r="O434" i="5"/>
  <c r="N434" i="5" s="1"/>
  <c r="O429" i="5"/>
  <c r="N429" i="5" s="1"/>
  <c r="O425" i="5"/>
  <c r="N425" i="5" s="1"/>
  <c r="P431" i="5"/>
  <c r="M123" i="5" s="1"/>
  <c r="P427" i="5"/>
  <c r="M119" i="5" s="1"/>
  <c r="P423" i="5"/>
  <c r="M115" i="5" s="1"/>
  <c r="I635" i="5"/>
  <c r="H635" i="5" s="1"/>
  <c r="O635" i="5"/>
  <c r="N635" i="5" s="1"/>
  <c r="I619" i="5"/>
  <c r="H619" i="5" s="1"/>
  <c r="O619" i="5"/>
  <c r="N619" i="5" s="1"/>
  <c r="I604" i="5"/>
  <c r="H604" i="5" s="1"/>
  <c r="O604" i="5"/>
  <c r="N604" i="5" s="1"/>
  <c r="I636" i="5"/>
  <c r="H636" i="5" s="1"/>
  <c r="O636" i="5"/>
  <c r="N636" i="5" s="1"/>
  <c r="I618" i="5"/>
  <c r="H618" i="5" s="1"/>
  <c r="O618" i="5"/>
  <c r="N618" i="5" s="1"/>
  <c r="I630" i="5"/>
  <c r="H630" i="5" s="1"/>
  <c r="O630" i="5"/>
  <c r="N630" i="5" s="1"/>
  <c r="I614" i="5"/>
  <c r="H614" i="5" s="1"/>
  <c r="O614" i="5"/>
  <c r="N614" i="5" s="1"/>
  <c r="I608" i="5"/>
  <c r="H608" i="5" s="1"/>
  <c r="O608" i="5"/>
  <c r="N608" i="5" s="1"/>
  <c r="I624" i="5"/>
  <c r="H624" i="5" s="1"/>
  <c r="O624" i="5"/>
  <c r="N624" i="5" s="1"/>
  <c r="I602" i="5"/>
  <c r="H602" i="5" s="1"/>
  <c r="O602" i="5"/>
  <c r="N602" i="5" s="1"/>
  <c r="I598" i="5"/>
  <c r="H598" i="5" s="1"/>
  <c r="O598" i="5"/>
  <c r="N598" i="5" s="1"/>
  <c r="I606" i="5"/>
  <c r="H606" i="5" s="1"/>
  <c r="O606" i="5"/>
  <c r="N606" i="5" s="1"/>
  <c r="I595" i="5"/>
  <c r="H595" i="5" s="1"/>
  <c r="O595" i="5"/>
  <c r="N595" i="5" s="1"/>
  <c r="I580" i="5"/>
  <c r="H580" i="5" s="1"/>
  <c r="O580" i="5"/>
  <c r="N580" i="5" s="1"/>
  <c r="I567" i="5"/>
  <c r="H567" i="5" s="1"/>
  <c r="O567" i="5"/>
  <c r="N567" i="5" s="1"/>
  <c r="I590" i="5"/>
  <c r="H590" i="5" s="1"/>
  <c r="O590" i="5"/>
  <c r="N590" i="5" s="1"/>
  <c r="I573" i="5"/>
  <c r="H573" i="5" s="1"/>
  <c r="O573" i="5"/>
  <c r="N573" i="5" s="1"/>
  <c r="I560" i="5"/>
  <c r="H560" i="5" s="1"/>
  <c r="O560" i="5"/>
  <c r="N560" i="5" s="1"/>
  <c r="I568" i="5"/>
  <c r="H568" i="5" s="1"/>
  <c r="O568" i="5"/>
  <c r="N568" i="5" s="1"/>
  <c r="I583" i="5"/>
  <c r="H583" i="5" s="1"/>
  <c r="O583" i="5"/>
  <c r="N583" i="5" s="1"/>
  <c r="I570" i="5"/>
  <c r="H570" i="5" s="1"/>
  <c r="O570" i="5"/>
  <c r="N570" i="5" s="1"/>
  <c r="I559" i="5"/>
  <c r="H559" i="5" s="1"/>
  <c r="O559" i="5"/>
  <c r="N559" i="5" s="1"/>
  <c r="I552" i="5"/>
  <c r="H552" i="5" s="1"/>
  <c r="O552" i="5"/>
  <c r="N552" i="5" s="1"/>
  <c r="I544" i="5"/>
  <c r="H544" i="5" s="1"/>
  <c r="O544" i="5"/>
  <c r="N544" i="5" s="1"/>
  <c r="I542" i="5"/>
  <c r="H542" i="5" s="1"/>
  <c r="O542" i="5"/>
  <c r="N542" i="5" s="1"/>
  <c r="I531" i="5"/>
  <c r="H531" i="5" s="1"/>
  <c r="O531" i="5"/>
  <c r="N531" i="5" s="1"/>
  <c r="I549" i="5"/>
  <c r="H549" i="5" s="1"/>
  <c r="O549" i="5"/>
  <c r="N549" i="5" s="1"/>
  <c r="I535" i="5"/>
  <c r="H535" i="5" s="1"/>
  <c r="O535" i="5"/>
  <c r="N535" i="5" s="1"/>
  <c r="I553" i="5"/>
  <c r="H553" i="5" s="1"/>
  <c r="O553" i="5"/>
  <c r="N553" i="5" s="1"/>
  <c r="I532" i="5"/>
  <c r="H532" i="5" s="1"/>
  <c r="O532" i="5"/>
  <c r="N532" i="5" s="1"/>
  <c r="I514" i="5"/>
  <c r="H514" i="5" s="1"/>
  <c r="O514" i="5"/>
  <c r="N514" i="5" s="1"/>
  <c r="I496" i="5"/>
  <c r="H496" i="5" s="1"/>
  <c r="O496" i="5"/>
  <c r="N496" i="5" s="1"/>
  <c r="I525" i="5"/>
  <c r="H525" i="5" s="1"/>
  <c r="O525" i="5"/>
  <c r="N525" i="5" s="1"/>
  <c r="I517" i="5"/>
  <c r="H517" i="5" s="1"/>
  <c r="O517" i="5"/>
  <c r="N517" i="5" s="1"/>
  <c r="I508" i="5"/>
  <c r="H508" i="5" s="1"/>
  <c r="O508" i="5"/>
  <c r="N508" i="5" s="1"/>
  <c r="I488" i="5"/>
  <c r="H488" i="5" s="1"/>
  <c r="O488" i="5"/>
  <c r="N488" i="5" s="1"/>
  <c r="I504" i="5"/>
  <c r="H504" i="5" s="1"/>
  <c r="O504" i="5"/>
  <c r="N504" i="5" s="1"/>
  <c r="I502" i="5"/>
  <c r="H502" i="5" s="1"/>
  <c r="O502" i="5"/>
  <c r="N502" i="5" s="1"/>
  <c r="I489" i="5"/>
  <c r="H489" i="5" s="1"/>
  <c r="O489" i="5"/>
  <c r="N489" i="5" s="1"/>
  <c r="I474" i="5"/>
  <c r="H474" i="5" s="1"/>
  <c r="O474" i="5"/>
  <c r="N474" i="5" s="1"/>
  <c r="I480" i="5"/>
  <c r="H480" i="5" s="1"/>
  <c r="O480" i="5"/>
  <c r="N480" i="5" s="1"/>
  <c r="I483" i="5"/>
  <c r="H483" i="5" s="1"/>
  <c r="O483" i="5"/>
  <c r="N483" i="5" s="1"/>
  <c r="I475" i="5"/>
  <c r="H475" i="5" s="1"/>
  <c r="O475" i="5"/>
  <c r="N475" i="5" s="1"/>
  <c r="I467" i="5"/>
  <c r="H467" i="5" s="1"/>
  <c r="O467" i="5"/>
  <c r="N467" i="5" s="1"/>
  <c r="I470" i="5"/>
  <c r="H470" i="5" s="1"/>
  <c r="O470" i="5"/>
  <c r="N470" i="5" s="1"/>
  <c r="I468" i="5"/>
  <c r="H468" i="5" s="1"/>
  <c r="O468" i="5"/>
  <c r="N468" i="5" s="1"/>
  <c r="I457" i="5"/>
  <c r="H457" i="5" s="1"/>
  <c r="O457" i="5"/>
  <c r="N457" i="5" s="1"/>
  <c r="I455" i="5"/>
  <c r="H455" i="5" s="1"/>
  <c r="O455" i="5"/>
  <c r="N455" i="5" s="1"/>
  <c r="I454" i="5"/>
  <c r="H454" i="5" s="1"/>
  <c r="O454" i="5"/>
  <c r="N454" i="5" s="1"/>
  <c r="I446" i="5"/>
  <c r="H446" i="5" s="1"/>
  <c r="O446" i="5"/>
  <c r="N446" i="5" s="1"/>
  <c r="I439" i="5"/>
  <c r="H439" i="5" s="1"/>
  <c r="O439" i="5"/>
  <c r="N439" i="5" s="1"/>
  <c r="I438" i="5"/>
  <c r="H438" i="5" s="1"/>
  <c r="O438" i="5"/>
  <c r="N438" i="5" s="1"/>
  <c r="I435" i="5"/>
  <c r="H435" i="5" s="1"/>
  <c r="O435" i="5"/>
  <c r="N435" i="5" s="1"/>
  <c r="O432" i="5"/>
  <c r="N432" i="5" s="1"/>
  <c r="O428" i="5"/>
  <c r="N428" i="5" s="1"/>
  <c r="O424" i="5"/>
  <c r="N424" i="5" s="1"/>
  <c r="P430" i="5"/>
  <c r="M122" i="5" s="1"/>
  <c r="P426" i="5"/>
  <c r="M118" i="5" s="1"/>
  <c r="P422" i="5"/>
  <c r="M114" i="5" s="1"/>
  <c r="I637" i="5"/>
  <c r="H637" i="5" s="1"/>
  <c r="O637" i="5"/>
  <c r="N637" i="5" s="1"/>
  <c r="I617" i="5"/>
  <c r="H617" i="5" s="1"/>
  <c r="O617" i="5"/>
  <c r="N617" i="5" s="1"/>
  <c r="I639" i="5"/>
  <c r="H639" i="5" s="1"/>
  <c r="O639" i="5"/>
  <c r="N639" i="5" s="1"/>
  <c r="I632" i="5"/>
  <c r="H632" i="5" s="1"/>
  <c r="O632" i="5"/>
  <c r="N632" i="5" s="1"/>
  <c r="I616" i="5"/>
  <c r="H616" i="5" s="1"/>
  <c r="O616" i="5"/>
  <c r="N616" i="5" s="1"/>
  <c r="I628" i="5"/>
  <c r="H628" i="5" s="1"/>
  <c r="O628" i="5"/>
  <c r="N628" i="5" s="1"/>
  <c r="I612" i="5"/>
  <c r="H612" i="5" s="1"/>
  <c r="O612" i="5"/>
  <c r="N612" i="5" s="1"/>
  <c r="I638" i="5"/>
  <c r="H638" i="5" s="1"/>
  <c r="O638" i="5"/>
  <c r="N638" i="5" s="1"/>
  <c r="I623" i="5"/>
  <c r="H623" i="5" s="1"/>
  <c r="O623" i="5"/>
  <c r="N623" i="5" s="1"/>
  <c r="I605" i="5"/>
  <c r="H605" i="5" s="1"/>
  <c r="O605" i="5"/>
  <c r="N605" i="5" s="1"/>
  <c r="I597" i="5"/>
  <c r="H597" i="5" s="1"/>
  <c r="O597" i="5"/>
  <c r="N597" i="5" s="1"/>
  <c r="I592" i="5"/>
  <c r="H592" i="5" s="1"/>
  <c r="O592" i="5"/>
  <c r="N592" i="5" s="1"/>
  <c r="I594" i="5"/>
  <c r="H594" i="5" s="1"/>
  <c r="O594" i="5"/>
  <c r="N594" i="5" s="1"/>
  <c r="I577" i="5"/>
  <c r="H577" i="5" s="1"/>
  <c r="O577" i="5"/>
  <c r="N577" i="5" s="1"/>
  <c r="I566" i="5"/>
  <c r="H566" i="5" s="1"/>
  <c r="O566" i="5"/>
  <c r="N566" i="5" s="1"/>
  <c r="I588" i="5"/>
  <c r="H588" i="5" s="1"/>
  <c r="O588" i="5"/>
  <c r="N588" i="5" s="1"/>
  <c r="I572" i="5"/>
  <c r="H572" i="5" s="1"/>
  <c r="O572" i="5"/>
  <c r="N572" i="5" s="1"/>
  <c r="I551" i="5"/>
  <c r="H551" i="5" s="1"/>
  <c r="O551" i="5"/>
  <c r="N551" i="5" s="1"/>
  <c r="I556" i="5"/>
  <c r="H556" i="5" s="1"/>
  <c r="O556" i="5"/>
  <c r="N556" i="5" s="1"/>
  <c r="I578" i="5"/>
  <c r="H578" i="5" s="1"/>
  <c r="O578" i="5"/>
  <c r="N578" i="5" s="1"/>
  <c r="I564" i="5"/>
  <c r="H564" i="5" s="1"/>
  <c r="O564" i="5"/>
  <c r="N564" i="5" s="1"/>
  <c r="I558" i="5"/>
  <c r="H558" i="5" s="1"/>
  <c r="O558" i="5"/>
  <c r="N558" i="5" s="1"/>
  <c r="I550" i="5"/>
  <c r="H550" i="5" s="1"/>
  <c r="O550" i="5"/>
  <c r="N550" i="5" s="1"/>
  <c r="I543" i="5"/>
  <c r="H543" i="5" s="1"/>
  <c r="O543" i="5"/>
  <c r="N543" i="5" s="1"/>
  <c r="I540" i="5"/>
  <c r="H540" i="5" s="1"/>
  <c r="O540" i="5"/>
  <c r="N540" i="5" s="1"/>
  <c r="I528" i="5"/>
  <c r="H528" i="5" s="1"/>
  <c r="O528" i="5"/>
  <c r="N528" i="5" s="1"/>
  <c r="I545" i="5"/>
  <c r="H545" i="5" s="1"/>
  <c r="O545" i="5"/>
  <c r="N545" i="5" s="1"/>
  <c r="I530" i="5"/>
  <c r="H530" i="5" s="1"/>
  <c r="O530" i="5"/>
  <c r="N530" i="5" s="1"/>
  <c r="I547" i="5"/>
  <c r="H547" i="5" s="1"/>
  <c r="O547" i="5"/>
  <c r="N547" i="5" s="1"/>
  <c r="I529" i="5"/>
  <c r="H529" i="5" s="1"/>
  <c r="O529" i="5"/>
  <c r="N529" i="5" s="1"/>
  <c r="I509" i="5"/>
  <c r="H509" i="5" s="1"/>
  <c r="O509" i="5"/>
  <c r="N509" i="5" s="1"/>
  <c r="I492" i="5"/>
  <c r="H492" i="5" s="1"/>
  <c r="O492" i="5"/>
  <c r="N492" i="5" s="1"/>
  <c r="I524" i="5"/>
  <c r="H524" i="5" s="1"/>
  <c r="O524" i="5"/>
  <c r="N524" i="5" s="1"/>
  <c r="I516" i="5"/>
  <c r="H516" i="5" s="1"/>
  <c r="O516" i="5"/>
  <c r="N516" i="5" s="1"/>
  <c r="I506" i="5"/>
  <c r="H506" i="5" s="1"/>
  <c r="O506" i="5"/>
  <c r="N506" i="5" s="1"/>
  <c r="I515" i="5"/>
  <c r="H515" i="5" s="1"/>
  <c r="O515" i="5"/>
  <c r="N515" i="5" s="1"/>
  <c r="I498" i="5"/>
  <c r="H498" i="5" s="1"/>
  <c r="O498" i="5"/>
  <c r="N498" i="5" s="1"/>
  <c r="I501" i="5"/>
  <c r="H501" i="5" s="1"/>
  <c r="O501" i="5"/>
  <c r="N501" i="5" s="1"/>
  <c r="I487" i="5"/>
  <c r="H487" i="5" s="1"/>
  <c r="O487" i="5"/>
  <c r="N487" i="5" s="1"/>
  <c r="I472" i="5"/>
  <c r="H472" i="5" s="1"/>
  <c r="O472" i="5"/>
  <c r="N472" i="5" s="1"/>
  <c r="I479" i="5"/>
  <c r="H479" i="5" s="1"/>
  <c r="O479" i="5"/>
  <c r="N479" i="5" s="1"/>
  <c r="I478" i="5"/>
  <c r="H478" i="5" s="1"/>
  <c r="O478" i="5"/>
  <c r="N478" i="5" s="1"/>
  <c r="I473" i="5"/>
  <c r="H473" i="5" s="1"/>
  <c r="O473" i="5"/>
  <c r="N473" i="5" s="1"/>
  <c r="I461" i="5"/>
  <c r="H461" i="5" s="1"/>
  <c r="O461" i="5"/>
  <c r="N461" i="5" s="1"/>
  <c r="I469" i="5"/>
  <c r="H469" i="5" s="1"/>
  <c r="O469" i="5"/>
  <c r="N469" i="5" s="1"/>
  <c r="I466" i="5"/>
  <c r="H466" i="5" s="1"/>
  <c r="O466" i="5"/>
  <c r="N466" i="5" s="1"/>
  <c r="I456" i="5"/>
  <c r="H456" i="5" s="1"/>
  <c r="O456" i="5"/>
  <c r="N456" i="5" s="1"/>
  <c r="I451" i="5"/>
  <c r="H451" i="5" s="1"/>
  <c r="O451" i="5"/>
  <c r="N451" i="5" s="1"/>
  <c r="I450" i="5"/>
  <c r="H450" i="5" s="1"/>
  <c r="O450" i="5"/>
  <c r="N450" i="5" s="1"/>
  <c r="I442" i="5"/>
  <c r="H442" i="5" s="1"/>
  <c r="O442" i="5"/>
  <c r="N442" i="5" s="1"/>
  <c r="I437" i="5"/>
  <c r="H437" i="5" s="1"/>
  <c r="O437" i="5"/>
  <c r="N437" i="5" s="1"/>
  <c r="I440" i="5"/>
  <c r="H440" i="5" s="1"/>
  <c r="O440" i="5"/>
  <c r="N440" i="5" s="1"/>
  <c r="O431" i="5"/>
  <c r="N431" i="5" s="1"/>
  <c r="O427" i="5"/>
  <c r="N427" i="5" s="1"/>
  <c r="O423" i="5"/>
  <c r="N423" i="5" s="1"/>
  <c r="P429" i="5"/>
  <c r="M121" i="5" s="1"/>
  <c r="P425" i="5"/>
  <c r="M117" i="5" s="1"/>
  <c r="I622" i="5"/>
  <c r="H622" i="5" s="1"/>
  <c r="O622" i="5"/>
  <c r="N622" i="5" s="1"/>
  <c r="I613" i="5"/>
  <c r="H613" i="5" s="1"/>
  <c r="O613" i="5"/>
  <c r="N613" i="5" s="1"/>
  <c r="I641" i="5"/>
  <c r="H641" i="5" s="1"/>
  <c r="O641" i="5"/>
  <c r="N641" i="5" s="1"/>
  <c r="I631" i="5"/>
  <c r="H631" i="5" s="1"/>
  <c r="O631" i="5"/>
  <c r="N631" i="5" s="1"/>
  <c r="I615" i="5"/>
  <c r="H615" i="5" s="1"/>
  <c r="O615" i="5"/>
  <c r="N615" i="5" s="1"/>
  <c r="I627" i="5"/>
  <c r="H627" i="5" s="1"/>
  <c r="O627" i="5"/>
  <c r="N627" i="5" s="1"/>
  <c r="I611" i="5"/>
  <c r="H611" i="5" s="1"/>
  <c r="O611" i="5"/>
  <c r="N611" i="5" s="1"/>
  <c r="I633" i="5"/>
  <c r="H633" i="5" s="1"/>
  <c r="O633" i="5"/>
  <c r="N633" i="5" s="1"/>
  <c r="I621" i="5"/>
  <c r="H621" i="5" s="1"/>
  <c r="O621" i="5"/>
  <c r="N621" i="5" s="1"/>
  <c r="I603" i="5"/>
  <c r="H603" i="5" s="1"/>
  <c r="O603" i="5"/>
  <c r="N603" i="5" s="1"/>
  <c r="I596" i="5"/>
  <c r="H596" i="5" s="1"/>
  <c r="O596" i="5"/>
  <c r="N596" i="5" s="1"/>
  <c r="I601" i="5"/>
  <c r="H601" i="5" s="1"/>
  <c r="O601" i="5"/>
  <c r="N601" i="5" s="1"/>
  <c r="I585" i="5"/>
  <c r="H585" i="5" s="1"/>
  <c r="O585" i="5"/>
  <c r="N585" i="5" s="1"/>
  <c r="I574" i="5"/>
  <c r="H574" i="5" s="1"/>
  <c r="O574" i="5"/>
  <c r="N574" i="5" s="1"/>
  <c r="I593" i="5"/>
  <c r="H593" i="5" s="1"/>
  <c r="O593" i="5"/>
  <c r="N593" i="5" s="1"/>
  <c r="I579" i="5"/>
  <c r="H579" i="5" s="1"/>
  <c r="O579" i="5"/>
  <c r="N579" i="5" s="1"/>
  <c r="I565" i="5"/>
  <c r="H565" i="5" s="1"/>
  <c r="O565" i="5"/>
  <c r="N565" i="5" s="1"/>
  <c r="I584" i="5"/>
  <c r="H584" i="5" s="1"/>
  <c r="O584" i="5"/>
  <c r="N584" i="5" s="1"/>
  <c r="I587" i="5"/>
  <c r="H587" i="5" s="1"/>
  <c r="O587" i="5"/>
  <c r="N587" i="5" s="1"/>
  <c r="I576" i="5"/>
  <c r="H576" i="5" s="1"/>
  <c r="O576" i="5"/>
  <c r="N576" i="5" s="1"/>
  <c r="I562" i="5"/>
  <c r="H562" i="5" s="1"/>
  <c r="O562" i="5"/>
  <c r="N562" i="5" s="1"/>
  <c r="I557" i="5"/>
  <c r="H557" i="5" s="1"/>
  <c r="O557" i="5"/>
  <c r="N557" i="5" s="1"/>
  <c r="I548" i="5"/>
  <c r="H548" i="5" s="1"/>
  <c r="O548" i="5"/>
  <c r="N548" i="5" s="1"/>
  <c r="I537" i="5"/>
  <c r="H537" i="5" s="1"/>
  <c r="O537" i="5"/>
  <c r="N537" i="5" s="1"/>
  <c r="I539" i="5"/>
  <c r="H539" i="5" s="1"/>
  <c r="O539" i="5"/>
  <c r="N539" i="5" s="1"/>
  <c r="I523" i="5"/>
  <c r="H523" i="5" s="1"/>
  <c r="O523" i="5"/>
  <c r="N523" i="5" s="1"/>
  <c r="I538" i="5"/>
  <c r="H538" i="5" s="1"/>
  <c r="O538" i="5"/>
  <c r="N538" i="5" s="1"/>
  <c r="I527" i="5"/>
  <c r="H527" i="5" s="1"/>
  <c r="O527" i="5"/>
  <c r="N527" i="5" s="1"/>
  <c r="I541" i="5"/>
  <c r="H541" i="5" s="1"/>
  <c r="O541" i="5"/>
  <c r="N541" i="5" s="1"/>
  <c r="I522" i="5"/>
  <c r="H522" i="5" s="1"/>
  <c r="O522" i="5"/>
  <c r="N522" i="5" s="1"/>
  <c r="I500" i="5"/>
  <c r="H500" i="5" s="1"/>
  <c r="O500" i="5"/>
  <c r="N500" i="5" s="1"/>
  <c r="I491" i="5"/>
  <c r="H491" i="5" s="1"/>
  <c r="O491" i="5"/>
  <c r="N491" i="5" s="1"/>
  <c r="I521" i="5"/>
  <c r="H521" i="5" s="1"/>
  <c r="O521" i="5"/>
  <c r="N521" i="5" s="1"/>
  <c r="I513" i="5"/>
  <c r="H513" i="5" s="1"/>
  <c r="O513" i="5"/>
  <c r="N513" i="5" s="1"/>
  <c r="I505" i="5"/>
  <c r="H505" i="5" s="1"/>
  <c r="O505" i="5"/>
  <c r="N505" i="5" s="1"/>
  <c r="I511" i="5"/>
  <c r="H511" i="5" s="1"/>
  <c r="O511" i="5"/>
  <c r="N511" i="5" s="1"/>
  <c r="I493" i="5"/>
  <c r="H493" i="5" s="1"/>
  <c r="O493" i="5"/>
  <c r="N493" i="5" s="1"/>
  <c r="I497" i="5"/>
  <c r="H497" i="5" s="1"/>
  <c r="O497" i="5"/>
  <c r="N497" i="5" s="1"/>
  <c r="I482" i="5"/>
  <c r="H482" i="5" s="1"/>
  <c r="O482" i="5"/>
  <c r="N482" i="5" s="1"/>
  <c r="I494" i="5"/>
  <c r="H494" i="5" s="1"/>
  <c r="O494" i="5"/>
  <c r="N494" i="5" s="1"/>
  <c r="I486" i="5"/>
  <c r="H486" i="5" s="1"/>
  <c r="O486" i="5"/>
  <c r="N486" i="5" s="1"/>
  <c r="I477" i="5"/>
  <c r="H477" i="5" s="1"/>
  <c r="O477" i="5"/>
  <c r="N477" i="5" s="1"/>
  <c r="I471" i="5"/>
  <c r="H471" i="5" s="1"/>
  <c r="O471" i="5"/>
  <c r="N471" i="5" s="1"/>
  <c r="I460" i="5"/>
  <c r="H460" i="5" s="1"/>
  <c r="O460" i="5"/>
  <c r="N460" i="5" s="1"/>
  <c r="I463" i="5"/>
  <c r="H463" i="5" s="1"/>
  <c r="O463" i="5"/>
  <c r="N463" i="5" s="1"/>
  <c r="I465" i="5"/>
  <c r="H465" i="5" s="1"/>
  <c r="O465" i="5"/>
  <c r="N465" i="5" s="1"/>
  <c r="I453" i="5"/>
  <c r="H453" i="5" s="1"/>
  <c r="O453" i="5"/>
  <c r="N453" i="5" s="1"/>
  <c r="I448" i="5"/>
  <c r="H448" i="5" s="1"/>
  <c r="O448" i="5"/>
  <c r="N448" i="5" s="1"/>
  <c r="I447" i="5"/>
  <c r="H447" i="5" s="1"/>
  <c r="O447" i="5"/>
  <c r="N447" i="5" s="1"/>
  <c r="I441" i="5"/>
  <c r="H441" i="5" s="1"/>
  <c r="O441" i="5"/>
  <c r="N441" i="5" s="1"/>
  <c r="I436" i="5"/>
  <c r="H436" i="5" s="1"/>
  <c r="O436" i="5"/>
  <c r="N436" i="5" s="1"/>
  <c r="I127" i="5"/>
  <c r="M435" i="5"/>
  <c r="L431" i="5"/>
  <c r="K431" i="5" s="1"/>
  <c r="L423" i="5"/>
  <c r="K423" i="5" s="1"/>
  <c r="L426" i="5"/>
  <c r="K426" i="5" s="1"/>
  <c r="M430" i="5"/>
  <c r="K122" i="5" s="1"/>
  <c r="M422" i="5"/>
  <c r="K114" i="5" s="1"/>
  <c r="M425" i="5"/>
  <c r="K117" i="5" s="1"/>
  <c r="J640" i="5"/>
  <c r="M640" i="5"/>
  <c r="J629" i="5"/>
  <c r="M629" i="5"/>
  <c r="J605" i="5"/>
  <c r="M605" i="5"/>
  <c r="J637" i="5"/>
  <c r="M637" i="5"/>
  <c r="J628" i="5"/>
  <c r="M628" i="5"/>
  <c r="J612" i="5"/>
  <c r="M612" i="5"/>
  <c r="J626" i="5"/>
  <c r="M626" i="5"/>
  <c r="J610" i="5"/>
  <c r="M610" i="5"/>
  <c r="J619" i="5"/>
  <c r="M619" i="5"/>
  <c r="J603" i="5"/>
  <c r="M603" i="5"/>
  <c r="J594" i="5"/>
  <c r="M594" i="5"/>
  <c r="J601" i="5"/>
  <c r="M601" i="5"/>
  <c r="J587" i="5"/>
  <c r="M587" i="5"/>
  <c r="J588" i="5"/>
  <c r="M588" i="5"/>
  <c r="J572" i="5"/>
  <c r="M572" i="5"/>
  <c r="J596" i="5"/>
  <c r="M596" i="5"/>
  <c r="J568" i="5"/>
  <c r="M568" i="5"/>
  <c r="J578" i="5"/>
  <c r="M578" i="5"/>
  <c r="J564" i="5"/>
  <c r="M564" i="5"/>
  <c r="J585" i="5"/>
  <c r="M585" i="5"/>
  <c r="J574" i="5"/>
  <c r="M574" i="5"/>
  <c r="J559" i="5"/>
  <c r="M559" i="5"/>
  <c r="J540" i="5"/>
  <c r="M540" i="5"/>
  <c r="J528" i="5"/>
  <c r="M528" i="5"/>
  <c r="J549" i="5"/>
  <c r="M549" i="5"/>
  <c r="J535" i="5"/>
  <c r="M535" i="5"/>
  <c r="J518" i="5"/>
  <c r="M518" i="5"/>
  <c r="J532" i="5"/>
  <c r="M532" i="5"/>
  <c r="J548" i="5"/>
  <c r="M548" i="5"/>
  <c r="J537" i="5"/>
  <c r="M537" i="5"/>
  <c r="J520" i="5"/>
  <c r="M520" i="5"/>
  <c r="J512" i="5"/>
  <c r="M512" i="5"/>
  <c r="J503" i="5"/>
  <c r="M503" i="5"/>
  <c r="J515" i="5"/>
  <c r="M515" i="5"/>
  <c r="J498" i="5"/>
  <c r="M498" i="5"/>
  <c r="J502" i="5"/>
  <c r="M502" i="5"/>
  <c r="J514" i="5"/>
  <c r="M514" i="5"/>
  <c r="J496" i="5"/>
  <c r="M496" i="5"/>
  <c r="J480" i="5"/>
  <c r="M480" i="5"/>
  <c r="J486" i="5"/>
  <c r="M486" i="5"/>
  <c r="J477" i="5"/>
  <c r="M477" i="5"/>
  <c r="J482" i="5"/>
  <c r="M482" i="5"/>
  <c r="J467" i="5"/>
  <c r="M467" i="5"/>
  <c r="J470" i="5"/>
  <c r="M470" i="5"/>
  <c r="J468" i="5"/>
  <c r="M468" i="5"/>
  <c r="J457" i="5"/>
  <c r="M457" i="5"/>
  <c r="J464" i="5"/>
  <c r="M464" i="5"/>
  <c r="J449" i="5"/>
  <c r="M449" i="5"/>
  <c r="J453" i="5"/>
  <c r="M453" i="5"/>
  <c r="J442" i="5"/>
  <c r="M442" i="5"/>
  <c r="J441" i="5"/>
  <c r="M441" i="5"/>
  <c r="J437" i="5"/>
  <c r="M437" i="5"/>
  <c r="L640" i="5"/>
  <c r="K640" i="5" s="1"/>
  <c r="L625" i="5"/>
  <c r="K625" i="5" s="1"/>
  <c r="L597" i="5"/>
  <c r="K597" i="5" s="1"/>
  <c r="L622" i="5"/>
  <c r="K622" i="5" s="1"/>
  <c r="L624" i="5"/>
  <c r="K624" i="5" s="1"/>
  <c r="L611" i="5"/>
  <c r="K611" i="5" s="1"/>
  <c r="L596" i="5"/>
  <c r="K596" i="5" s="1"/>
  <c r="L629" i="5"/>
  <c r="K629" i="5" s="1"/>
  <c r="L606" i="5"/>
  <c r="K606" i="5" s="1"/>
  <c r="L555" i="5"/>
  <c r="K555" i="5" s="1"/>
  <c r="L595" i="5"/>
  <c r="K595" i="5" s="1"/>
  <c r="L591" i="5"/>
  <c r="K591" i="5" s="1"/>
  <c r="L583" i="5"/>
  <c r="K583" i="5" s="1"/>
  <c r="L571" i="5"/>
  <c r="K571" i="5" s="1"/>
  <c r="L560" i="5"/>
  <c r="K560" i="5" s="1"/>
  <c r="L549" i="5"/>
  <c r="K549" i="5" s="1"/>
  <c r="L616" i="5"/>
  <c r="K616" i="5" s="1"/>
  <c r="L587" i="5"/>
  <c r="K587" i="5" s="1"/>
  <c r="L547" i="5"/>
  <c r="K547" i="5" s="1"/>
  <c r="L627" i="5"/>
  <c r="K627" i="5" s="1"/>
  <c r="L613" i="5"/>
  <c r="K613" i="5" s="1"/>
  <c r="L584" i="5"/>
  <c r="K584" i="5" s="1"/>
  <c r="L578" i="5"/>
  <c r="K578" i="5" s="1"/>
  <c r="L572" i="5"/>
  <c r="K572" i="5" s="1"/>
  <c r="L562" i="5"/>
  <c r="K562" i="5" s="1"/>
  <c r="L541" i="5"/>
  <c r="K541" i="5" s="1"/>
  <c r="L510" i="5"/>
  <c r="K510" i="5" s="1"/>
  <c r="L527" i="5"/>
  <c r="K527" i="5" s="1"/>
  <c r="L522" i="5"/>
  <c r="K522" i="5" s="1"/>
  <c r="L511" i="5"/>
  <c r="K511" i="5" s="1"/>
  <c r="L483" i="5"/>
  <c r="K483" i="5" s="1"/>
  <c r="L516" i="5"/>
  <c r="K516" i="5" s="1"/>
  <c r="L501" i="5"/>
  <c r="K501" i="5" s="1"/>
  <c r="L548" i="5"/>
  <c r="K548" i="5" s="1"/>
  <c r="L532" i="5"/>
  <c r="K532" i="5" s="1"/>
  <c r="L517" i="5"/>
  <c r="K517" i="5" s="1"/>
  <c r="L491" i="5"/>
  <c r="K491" i="5" s="1"/>
  <c r="L482" i="5"/>
  <c r="K482" i="5" s="1"/>
  <c r="L455" i="5"/>
  <c r="K455" i="5" s="1"/>
  <c r="L457" i="5"/>
  <c r="K457" i="5" s="1"/>
  <c r="L449" i="5"/>
  <c r="K449" i="5" s="1"/>
  <c r="L488" i="5"/>
  <c r="K488" i="5" s="1"/>
  <c r="L472" i="5"/>
  <c r="K472" i="5" s="1"/>
  <c r="L468" i="5"/>
  <c r="K468" i="5" s="1"/>
  <c r="L464" i="5"/>
  <c r="K464" i="5" s="1"/>
  <c r="L460" i="5"/>
  <c r="K460" i="5" s="1"/>
  <c r="L499" i="5"/>
  <c r="K499" i="5" s="1"/>
  <c r="L485" i="5"/>
  <c r="K485" i="5" s="1"/>
  <c r="L458" i="5"/>
  <c r="K458" i="5" s="1"/>
  <c r="L441" i="5"/>
  <c r="K441" i="5" s="1"/>
  <c r="L439" i="5"/>
  <c r="K439" i="5" s="1"/>
  <c r="L444" i="5"/>
  <c r="K444" i="5" s="1"/>
  <c r="L429" i="5"/>
  <c r="K429" i="5" s="1"/>
  <c r="L432" i="5"/>
  <c r="K432" i="5" s="1"/>
  <c r="L424" i="5"/>
  <c r="K424" i="5" s="1"/>
  <c r="M428" i="5"/>
  <c r="K120" i="5" s="1"/>
  <c r="M431" i="5"/>
  <c r="K123" i="5" s="1"/>
  <c r="M423" i="5"/>
  <c r="K115" i="5" s="1"/>
  <c r="J636" i="5"/>
  <c r="M636" i="5"/>
  <c r="J618" i="5"/>
  <c r="M618" i="5"/>
  <c r="J639" i="5"/>
  <c r="M639" i="5"/>
  <c r="J638" i="5"/>
  <c r="M638" i="5"/>
  <c r="J627" i="5"/>
  <c r="M627" i="5"/>
  <c r="J611" i="5"/>
  <c r="M611" i="5"/>
  <c r="J624" i="5"/>
  <c r="M624" i="5"/>
  <c r="J602" i="5"/>
  <c r="M602" i="5"/>
  <c r="J617" i="5"/>
  <c r="M617" i="5"/>
  <c r="J600" i="5"/>
  <c r="M600" i="5"/>
  <c r="J592" i="5"/>
  <c r="M592" i="5"/>
  <c r="J599" i="5"/>
  <c r="M599" i="5"/>
  <c r="J593" i="5"/>
  <c r="M593" i="5"/>
  <c r="J579" i="5"/>
  <c r="M579" i="5"/>
  <c r="J565" i="5"/>
  <c r="M565" i="5"/>
  <c r="J589" i="5"/>
  <c r="M589" i="5"/>
  <c r="J561" i="5"/>
  <c r="M561" i="5"/>
  <c r="J576" i="5"/>
  <c r="M576" i="5"/>
  <c r="J562" i="5"/>
  <c r="M562" i="5"/>
  <c r="J582" i="5"/>
  <c r="M582" i="5"/>
  <c r="J569" i="5"/>
  <c r="M569" i="5"/>
  <c r="J553" i="5"/>
  <c r="M553" i="5"/>
  <c r="J539" i="5"/>
  <c r="M539" i="5"/>
  <c r="J560" i="5"/>
  <c r="M560" i="5"/>
  <c r="J545" i="5"/>
  <c r="M545" i="5"/>
  <c r="J530" i="5"/>
  <c r="M530" i="5"/>
  <c r="J547" i="5"/>
  <c r="M547" i="5"/>
  <c r="J529" i="5"/>
  <c r="M529" i="5"/>
  <c r="J546" i="5"/>
  <c r="M546" i="5"/>
  <c r="J525" i="5"/>
  <c r="M525" i="5"/>
  <c r="J517" i="5"/>
  <c r="M517" i="5"/>
  <c r="J508" i="5"/>
  <c r="M508" i="5"/>
  <c r="J526" i="5"/>
  <c r="M526" i="5"/>
  <c r="J511" i="5"/>
  <c r="M511" i="5"/>
  <c r="J494" i="5"/>
  <c r="M494" i="5"/>
  <c r="J501" i="5"/>
  <c r="M501" i="5"/>
  <c r="J509" i="5"/>
  <c r="M509" i="5"/>
  <c r="J492" i="5"/>
  <c r="M492" i="5"/>
  <c r="J479" i="5"/>
  <c r="M479" i="5"/>
  <c r="J484" i="5"/>
  <c r="M484" i="5"/>
  <c r="J476" i="5"/>
  <c r="M476" i="5"/>
  <c r="J481" i="5"/>
  <c r="M481" i="5"/>
  <c r="J461" i="5"/>
  <c r="M461" i="5"/>
  <c r="J469" i="5"/>
  <c r="M469" i="5"/>
  <c r="J466" i="5"/>
  <c r="M466" i="5"/>
  <c r="J475" i="5"/>
  <c r="M475" i="5"/>
  <c r="J455" i="5"/>
  <c r="M455" i="5"/>
  <c r="J454" i="5"/>
  <c r="M454" i="5"/>
  <c r="J452" i="5"/>
  <c r="M452" i="5"/>
  <c r="J444" i="5"/>
  <c r="M444" i="5"/>
  <c r="J438" i="5"/>
  <c r="M438" i="5"/>
  <c r="J436" i="5"/>
  <c r="M436" i="5"/>
  <c r="L636" i="5"/>
  <c r="K636" i="5" s="1"/>
  <c r="L603" i="5"/>
  <c r="K603" i="5" s="1"/>
  <c r="L639" i="5"/>
  <c r="K639" i="5" s="1"/>
  <c r="L607" i="5"/>
  <c r="K607" i="5" s="1"/>
  <c r="L620" i="5"/>
  <c r="K620" i="5" s="1"/>
  <c r="L602" i="5"/>
  <c r="K602" i="5" s="1"/>
  <c r="L641" i="5"/>
  <c r="K641" i="5" s="1"/>
  <c r="L615" i="5"/>
  <c r="K615" i="5" s="1"/>
  <c r="L585" i="5"/>
  <c r="K585" i="5" s="1"/>
  <c r="L554" i="5"/>
  <c r="K554" i="5" s="1"/>
  <c r="L594" i="5"/>
  <c r="K594" i="5" s="1"/>
  <c r="L590" i="5"/>
  <c r="K590" i="5" s="1"/>
  <c r="L579" i="5"/>
  <c r="K579" i="5" s="1"/>
  <c r="L569" i="5"/>
  <c r="K569" i="5" s="1"/>
  <c r="L556" i="5"/>
  <c r="K556" i="5" s="1"/>
  <c r="L545" i="5"/>
  <c r="K545" i="5" s="1"/>
  <c r="L612" i="5"/>
  <c r="K612" i="5" s="1"/>
  <c r="L565" i="5"/>
  <c r="K565" i="5" s="1"/>
  <c r="L546" i="5"/>
  <c r="K546" i="5" s="1"/>
  <c r="L623" i="5"/>
  <c r="K623" i="5" s="1"/>
  <c r="L609" i="5"/>
  <c r="K609" i="5" s="1"/>
  <c r="L582" i="5"/>
  <c r="K582" i="5" s="1"/>
  <c r="L577" i="5"/>
  <c r="K577" i="5" s="1"/>
  <c r="L570" i="5"/>
  <c r="K570" i="5" s="1"/>
  <c r="L558" i="5"/>
  <c r="K558" i="5" s="1"/>
  <c r="L537" i="5"/>
  <c r="K537" i="5" s="1"/>
  <c r="L506" i="5"/>
  <c r="K506" i="5" s="1"/>
  <c r="L526" i="5"/>
  <c r="K526" i="5" s="1"/>
  <c r="L521" i="5"/>
  <c r="K521" i="5" s="1"/>
  <c r="L507" i="5"/>
  <c r="K507" i="5" s="1"/>
  <c r="L543" i="5"/>
  <c r="K543" i="5" s="1"/>
  <c r="L512" i="5"/>
  <c r="K512" i="5" s="1"/>
  <c r="L500" i="5"/>
  <c r="K500" i="5" s="1"/>
  <c r="L544" i="5"/>
  <c r="K544" i="5" s="1"/>
  <c r="L528" i="5"/>
  <c r="K528" i="5" s="1"/>
  <c r="L513" i="5"/>
  <c r="K513" i="5" s="1"/>
  <c r="L494" i="5"/>
  <c r="K494" i="5" s="1"/>
  <c r="L478" i="5"/>
  <c r="K478" i="5" s="1"/>
  <c r="L452" i="5"/>
  <c r="K452" i="5" s="1"/>
  <c r="L454" i="5"/>
  <c r="K454" i="5" s="1"/>
  <c r="L434" i="5"/>
  <c r="K434" i="5" s="1"/>
  <c r="L484" i="5"/>
  <c r="K484" i="5" s="1"/>
  <c r="L471" i="5"/>
  <c r="K471" i="5" s="1"/>
  <c r="L467" i="5"/>
  <c r="K467" i="5" s="1"/>
  <c r="L463" i="5"/>
  <c r="K463" i="5" s="1"/>
  <c r="L456" i="5"/>
  <c r="K456" i="5" s="1"/>
  <c r="L497" i="5"/>
  <c r="K497" i="5" s="1"/>
  <c r="L481" i="5"/>
  <c r="K481" i="5" s="1"/>
  <c r="L453" i="5"/>
  <c r="K453" i="5" s="1"/>
  <c r="L437" i="5"/>
  <c r="K437" i="5" s="1"/>
  <c r="L435" i="5"/>
  <c r="K435" i="5" s="1"/>
  <c r="L440" i="5"/>
  <c r="K440" i="5" s="1"/>
  <c r="I125" i="5"/>
  <c r="M433" i="5"/>
  <c r="L427" i="5"/>
  <c r="K427" i="5" s="1"/>
  <c r="L430" i="5"/>
  <c r="K430" i="5" s="1"/>
  <c r="L422" i="5"/>
  <c r="K422" i="5" s="1"/>
  <c r="M426" i="5"/>
  <c r="K118" i="5" s="1"/>
  <c r="M429" i="5"/>
  <c r="K121" i="5" s="1"/>
  <c r="J632" i="5"/>
  <c r="M632" i="5"/>
  <c r="J616" i="5"/>
  <c r="M616" i="5"/>
  <c r="J635" i="5"/>
  <c r="M635" i="5"/>
  <c r="J634" i="5"/>
  <c r="M634" i="5"/>
  <c r="J625" i="5"/>
  <c r="M625" i="5"/>
  <c r="J608" i="5"/>
  <c r="M608" i="5"/>
  <c r="J623" i="5"/>
  <c r="M623" i="5"/>
  <c r="J622" i="5"/>
  <c r="M622" i="5"/>
  <c r="J613" i="5"/>
  <c r="M613" i="5"/>
  <c r="J598" i="5"/>
  <c r="M598" i="5"/>
  <c r="J609" i="5"/>
  <c r="M609" i="5"/>
  <c r="J595" i="5"/>
  <c r="M595" i="5"/>
  <c r="J591" i="5"/>
  <c r="M591" i="5"/>
  <c r="J575" i="5"/>
  <c r="M575" i="5"/>
  <c r="J563" i="5"/>
  <c r="M563" i="5"/>
  <c r="J584" i="5"/>
  <c r="M584" i="5"/>
  <c r="J557" i="5"/>
  <c r="M557" i="5"/>
  <c r="J571" i="5"/>
  <c r="M571" i="5"/>
  <c r="J558" i="5"/>
  <c r="M558" i="5"/>
  <c r="J580" i="5"/>
  <c r="M580" i="5"/>
  <c r="J567" i="5"/>
  <c r="M567" i="5"/>
  <c r="J554" i="5"/>
  <c r="M554" i="5"/>
  <c r="J533" i="5"/>
  <c r="M533" i="5"/>
  <c r="J556" i="5"/>
  <c r="M556" i="5"/>
  <c r="J538" i="5"/>
  <c r="M538" i="5"/>
  <c r="J527" i="5"/>
  <c r="M527" i="5"/>
  <c r="J541" i="5"/>
  <c r="M541" i="5"/>
  <c r="J552" i="5"/>
  <c r="M552" i="5"/>
  <c r="J544" i="5"/>
  <c r="M544" i="5"/>
  <c r="J524" i="5"/>
  <c r="M524" i="5"/>
  <c r="J516" i="5"/>
  <c r="M516" i="5"/>
  <c r="J506" i="5"/>
  <c r="M506" i="5"/>
  <c r="J523" i="5"/>
  <c r="M523" i="5"/>
  <c r="J510" i="5"/>
  <c r="M510" i="5"/>
  <c r="J493" i="5"/>
  <c r="M493" i="5"/>
  <c r="J497" i="5"/>
  <c r="M497" i="5"/>
  <c r="J500" i="5"/>
  <c r="M500" i="5"/>
  <c r="J491" i="5"/>
  <c r="M491" i="5"/>
  <c r="J490" i="5"/>
  <c r="M490" i="5"/>
  <c r="J483" i="5"/>
  <c r="M483" i="5"/>
  <c r="J489" i="5"/>
  <c r="M489" i="5"/>
  <c r="J474" i="5"/>
  <c r="M474" i="5"/>
  <c r="J460" i="5"/>
  <c r="M460" i="5"/>
  <c r="J463" i="5"/>
  <c r="M463" i="5"/>
  <c r="J465" i="5"/>
  <c r="M465" i="5"/>
  <c r="J473" i="5"/>
  <c r="M473" i="5"/>
  <c r="J451" i="5"/>
  <c r="M451" i="5"/>
  <c r="J450" i="5"/>
  <c r="M450" i="5"/>
  <c r="J446" i="5"/>
  <c r="M446" i="5"/>
  <c r="J447" i="5"/>
  <c r="M447" i="5"/>
  <c r="J440" i="5"/>
  <c r="M440" i="5"/>
  <c r="L638" i="5"/>
  <c r="K638" i="5" s="1"/>
  <c r="L632" i="5"/>
  <c r="K632" i="5" s="1"/>
  <c r="L601" i="5"/>
  <c r="K601" i="5" s="1"/>
  <c r="L635" i="5"/>
  <c r="K635" i="5" s="1"/>
  <c r="L630" i="5"/>
  <c r="K630" i="5" s="1"/>
  <c r="L619" i="5"/>
  <c r="K619" i="5" s="1"/>
  <c r="L600" i="5"/>
  <c r="K600" i="5" s="1"/>
  <c r="L637" i="5"/>
  <c r="K637" i="5" s="1"/>
  <c r="L614" i="5"/>
  <c r="K614" i="5" s="1"/>
  <c r="L563" i="5"/>
  <c r="K563" i="5" s="1"/>
  <c r="L553" i="5"/>
  <c r="K553" i="5" s="1"/>
  <c r="L593" i="5"/>
  <c r="K593" i="5" s="1"/>
  <c r="L589" i="5"/>
  <c r="K589" i="5" s="1"/>
  <c r="L575" i="5"/>
  <c r="K575" i="5" s="1"/>
  <c r="L567" i="5"/>
  <c r="K567" i="5" s="1"/>
  <c r="L551" i="5"/>
  <c r="K551" i="5" s="1"/>
  <c r="L542" i="5"/>
  <c r="K542" i="5" s="1"/>
  <c r="L608" i="5"/>
  <c r="K608" i="5" s="1"/>
  <c r="L561" i="5"/>
  <c r="K561" i="5" s="1"/>
  <c r="L533" i="5"/>
  <c r="K533" i="5" s="1"/>
  <c r="L621" i="5"/>
  <c r="K621" i="5" s="1"/>
  <c r="L605" i="5"/>
  <c r="K605" i="5" s="1"/>
  <c r="L581" i="5"/>
  <c r="K581" i="5" s="1"/>
  <c r="L576" i="5"/>
  <c r="K576" i="5" s="1"/>
  <c r="L568" i="5"/>
  <c r="K568" i="5" s="1"/>
  <c r="L534" i="5"/>
  <c r="K534" i="5" s="1"/>
  <c r="L518" i="5"/>
  <c r="K518" i="5" s="1"/>
  <c r="L495" i="5"/>
  <c r="K495" i="5" s="1"/>
  <c r="L525" i="5"/>
  <c r="K525" i="5" s="1"/>
  <c r="L519" i="5"/>
  <c r="K519" i="5" s="1"/>
  <c r="L504" i="5"/>
  <c r="K504" i="5" s="1"/>
  <c r="L539" i="5"/>
  <c r="K539" i="5" s="1"/>
  <c r="L508" i="5"/>
  <c r="K508" i="5" s="1"/>
  <c r="L487" i="5"/>
  <c r="K487" i="5" s="1"/>
  <c r="L540" i="5"/>
  <c r="K540" i="5" s="1"/>
  <c r="L524" i="5"/>
  <c r="K524" i="5" s="1"/>
  <c r="L509" i="5"/>
  <c r="K509" i="5" s="1"/>
  <c r="L490" i="5"/>
  <c r="K490" i="5" s="1"/>
  <c r="L474" i="5"/>
  <c r="K474" i="5" s="1"/>
  <c r="L446" i="5"/>
  <c r="K446" i="5" s="1"/>
  <c r="L451" i="5"/>
  <c r="K451" i="5" s="1"/>
  <c r="L496" i="5"/>
  <c r="K496" i="5" s="1"/>
  <c r="L480" i="5"/>
  <c r="K480" i="5" s="1"/>
  <c r="L470" i="5"/>
  <c r="K470" i="5" s="1"/>
  <c r="L466" i="5"/>
  <c r="K466" i="5" s="1"/>
  <c r="L462" i="5"/>
  <c r="K462" i="5" s="1"/>
  <c r="L438" i="5"/>
  <c r="K438" i="5" s="1"/>
  <c r="L493" i="5"/>
  <c r="K493" i="5" s="1"/>
  <c r="L477" i="5"/>
  <c r="K477" i="5" s="1"/>
  <c r="L442" i="5"/>
  <c r="K442" i="5" s="1"/>
  <c r="L447" i="5"/>
  <c r="K447" i="5" s="1"/>
  <c r="L433" i="5"/>
  <c r="K433" i="5" s="1"/>
  <c r="L436" i="5"/>
  <c r="K436" i="5" s="1"/>
  <c r="I126" i="5"/>
  <c r="M434" i="5"/>
  <c r="L425" i="5"/>
  <c r="K425" i="5" s="1"/>
  <c r="L428" i="5"/>
  <c r="K428" i="5" s="1"/>
  <c r="M432" i="5"/>
  <c r="K124" i="5" s="1"/>
  <c r="M424" i="5"/>
  <c r="K116" i="5" s="1"/>
  <c r="M427" i="5"/>
  <c r="K119" i="5" s="1"/>
  <c r="J631" i="5"/>
  <c r="M631" i="5"/>
  <c r="J615" i="5"/>
  <c r="M615" i="5"/>
  <c r="J641" i="5"/>
  <c r="M641" i="5"/>
  <c r="J630" i="5"/>
  <c r="M630" i="5"/>
  <c r="J614" i="5"/>
  <c r="M614" i="5"/>
  <c r="J633" i="5"/>
  <c r="M633" i="5"/>
  <c r="J621" i="5"/>
  <c r="M621" i="5"/>
  <c r="J620" i="5"/>
  <c r="M620" i="5"/>
  <c r="J607" i="5"/>
  <c r="M607" i="5"/>
  <c r="J606" i="5"/>
  <c r="M606" i="5"/>
  <c r="J604" i="5"/>
  <c r="M604" i="5"/>
  <c r="J586" i="5"/>
  <c r="M586" i="5"/>
  <c r="J590" i="5"/>
  <c r="M590" i="5"/>
  <c r="J573" i="5"/>
  <c r="M573" i="5"/>
  <c r="J597" i="5"/>
  <c r="M597" i="5"/>
  <c r="J581" i="5"/>
  <c r="M581" i="5"/>
  <c r="J583" i="5"/>
  <c r="M583" i="5"/>
  <c r="J570" i="5"/>
  <c r="M570" i="5"/>
  <c r="J555" i="5"/>
  <c r="M555" i="5"/>
  <c r="J577" i="5"/>
  <c r="M577" i="5"/>
  <c r="J566" i="5"/>
  <c r="M566" i="5"/>
  <c r="J542" i="5"/>
  <c r="M542" i="5"/>
  <c r="J531" i="5"/>
  <c r="M531" i="5"/>
  <c r="J551" i="5"/>
  <c r="M551" i="5"/>
  <c r="J536" i="5"/>
  <c r="M536" i="5"/>
  <c r="J522" i="5"/>
  <c r="M522" i="5"/>
  <c r="J534" i="5"/>
  <c r="M534" i="5"/>
  <c r="J550" i="5"/>
  <c r="M550" i="5"/>
  <c r="J543" i="5"/>
  <c r="M543" i="5"/>
  <c r="J521" i="5"/>
  <c r="M521" i="5"/>
  <c r="J513" i="5"/>
  <c r="M513" i="5"/>
  <c r="J505" i="5"/>
  <c r="M505" i="5"/>
  <c r="J519" i="5"/>
  <c r="M519" i="5"/>
  <c r="J504" i="5"/>
  <c r="M504" i="5"/>
  <c r="J507" i="5"/>
  <c r="M507" i="5"/>
  <c r="J495" i="5"/>
  <c r="M495" i="5"/>
  <c r="J499" i="5"/>
  <c r="M499" i="5"/>
  <c r="J485" i="5"/>
  <c r="M485" i="5"/>
  <c r="J488" i="5"/>
  <c r="M488" i="5"/>
  <c r="J478" i="5"/>
  <c r="M478" i="5"/>
  <c r="J487" i="5"/>
  <c r="M487" i="5"/>
  <c r="J472" i="5"/>
  <c r="M472" i="5"/>
  <c r="J459" i="5"/>
  <c r="M459" i="5"/>
  <c r="J458" i="5"/>
  <c r="M458" i="5"/>
  <c r="J462" i="5"/>
  <c r="M462" i="5"/>
  <c r="J471" i="5"/>
  <c r="M471" i="5"/>
  <c r="J448" i="5"/>
  <c r="M448" i="5"/>
  <c r="J456" i="5"/>
  <c r="M456" i="5"/>
  <c r="J443" i="5"/>
  <c r="M443" i="5"/>
  <c r="J445" i="5"/>
  <c r="M445" i="5"/>
  <c r="J439" i="5"/>
  <c r="M439" i="5"/>
  <c r="L634" i="5"/>
  <c r="K634" i="5" s="1"/>
  <c r="L628" i="5"/>
  <c r="K628" i="5" s="1"/>
  <c r="L599" i="5"/>
  <c r="K599" i="5" s="1"/>
  <c r="L631" i="5"/>
  <c r="K631" i="5" s="1"/>
  <c r="L626" i="5"/>
  <c r="K626" i="5" s="1"/>
  <c r="L618" i="5"/>
  <c r="K618" i="5" s="1"/>
  <c r="L598" i="5"/>
  <c r="K598" i="5" s="1"/>
  <c r="L633" i="5"/>
  <c r="K633" i="5" s="1"/>
  <c r="L610" i="5"/>
  <c r="K610" i="5" s="1"/>
  <c r="L559" i="5"/>
  <c r="K559" i="5" s="1"/>
  <c r="L538" i="5"/>
  <c r="K538" i="5" s="1"/>
  <c r="L592" i="5"/>
  <c r="K592" i="5" s="1"/>
  <c r="L586" i="5"/>
  <c r="K586" i="5" s="1"/>
  <c r="L573" i="5"/>
  <c r="K573" i="5" s="1"/>
  <c r="L564" i="5"/>
  <c r="K564" i="5" s="1"/>
  <c r="L550" i="5"/>
  <c r="K550" i="5" s="1"/>
  <c r="L529" i="5"/>
  <c r="K529" i="5" s="1"/>
  <c r="L604" i="5"/>
  <c r="K604" i="5" s="1"/>
  <c r="L557" i="5"/>
  <c r="K557" i="5" s="1"/>
  <c r="L530" i="5"/>
  <c r="K530" i="5" s="1"/>
  <c r="L617" i="5"/>
  <c r="K617" i="5" s="1"/>
  <c r="L588" i="5"/>
  <c r="K588" i="5" s="1"/>
  <c r="L580" i="5"/>
  <c r="K580" i="5" s="1"/>
  <c r="L574" i="5"/>
  <c r="K574" i="5" s="1"/>
  <c r="L566" i="5"/>
  <c r="K566" i="5" s="1"/>
  <c r="L531" i="5"/>
  <c r="K531" i="5" s="1"/>
  <c r="L514" i="5"/>
  <c r="K514" i="5" s="1"/>
  <c r="L479" i="5"/>
  <c r="K479" i="5" s="1"/>
  <c r="L523" i="5"/>
  <c r="K523" i="5" s="1"/>
  <c r="L515" i="5"/>
  <c r="K515" i="5" s="1"/>
  <c r="L498" i="5"/>
  <c r="K498" i="5" s="1"/>
  <c r="L535" i="5"/>
  <c r="K535" i="5" s="1"/>
  <c r="L502" i="5"/>
  <c r="K502" i="5" s="1"/>
  <c r="L552" i="5"/>
  <c r="K552" i="5" s="1"/>
  <c r="L536" i="5"/>
  <c r="K536" i="5" s="1"/>
  <c r="L520" i="5"/>
  <c r="K520" i="5" s="1"/>
  <c r="L505" i="5"/>
  <c r="K505" i="5" s="1"/>
  <c r="L486" i="5"/>
  <c r="K486" i="5" s="1"/>
  <c r="L459" i="5"/>
  <c r="K459" i="5" s="1"/>
  <c r="L475" i="5"/>
  <c r="K475" i="5" s="1"/>
  <c r="L450" i="5"/>
  <c r="K450" i="5" s="1"/>
  <c r="L492" i="5"/>
  <c r="K492" i="5" s="1"/>
  <c r="L476" i="5"/>
  <c r="K476" i="5" s="1"/>
  <c r="L469" i="5"/>
  <c r="K469" i="5" s="1"/>
  <c r="L465" i="5"/>
  <c r="K465" i="5" s="1"/>
  <c r="L461" i="5"/>
  <c r="K461" i="5" s="1"/>
  <c r="L503" i="5"/>
  <c r="K503" i="5" s="1"/>
  <c r="L489" i="5"/>
  <c r="K489" i="5" s="1"/>
  <c r="L473" i="5"/>
  <c r="K473" i="5" s="1"/>
  <c r="L445" i="5"/>
  <c r="K445" i="5" s="1"/>
  <c r="L443" i="5"/>
  <c r="K443" i="5" s="1"/>
  <c r="L448" i="5"/>
  <c r="K448" i="5" s="1"/>
  <c r="J435" i="5"/>
  <c r="J434" i="5"/>
  <c r="J433" i="5"/>
  <c r="L419" i="5"/>
  <c r="K419" i="5" s="1"/>
  <c r="L411" i="5"/>
  <c r="K411" i="5" s="1"/>
  <c r="L403" i="5"/>
  <c r="K403" i="5" s="1"/>
  <c r="L414" i="5"/>
  <c r="K414" i="5" s="1"/>
  <c r="L406" i="5"/>
  <c r="K406" i="5" s="1"/>
  <c r="M420" i="5"/>
  <c r="K112" i="5" s="1"/>
  <c r="M412" i="5"/>
  <c r="K104" i="5" s="1"/>
  <c r="M404" i="5"/>
  <c r="K96" i="5" s="1"/>
  <c r="M421" i="5"/>
  <c r="K113" i="5" s="1"/>
  <c r="M413" i="5"/>
  <c r="K105" i="5" s="1"/>
  <c r="M405" i="5"/>
  <c r="K97" i="5" s="1"/>
  <c r="O421" i="5"/>
  <c r="N421" i="5" s="1"/>
  <c r="O417" i="5"/>
  <c r="N417" i="5" s="1"/>
  <c r="O413" i="5"/>
  <c r="N413" i="5" s="1"/>
  <c r="O409" i="5"/>
  <c r="N409" i="5" s="1"/>
  <c r="O405" i="5"/>
  <c r="N405" i="5" s="1"/>
  <c r="O401" i="5"/>
  <c r="N401" i="5" s="1"/>
  <c r="P419" i="5"/>
  <c r="M111" i="5" s="1"/>
  <c r="P415" i="5"/>
  <c r="M107" i="5" s="1"/>
  <c r="P411" i="5"/>
  <c r="M103" i="5" s="1"/>
  <c r="P407" i="5"/>
  <c r="M99" i="5" s="1"/>
  <c r="P403" i="5"/>
  <c r="M95" i="5" s="1"/>
  <c r="R418" i="5"/>
  <c r="Q418" i="5" s="1"/>
  <c r="R414" i="5"/>
  <c r="Q414" i="5" s="1"/>
  <c r="R410" i="5"/>
  <c r="Q410" i="5" s="1"/>
  <c r="R406" i="5"/>
  <c r="Q406" i="5" s="1"/>
  <c r="R402" i="5"/>
  <c r="Q402" i="5" s="1"/>
  <c r="S418" i="5"/>
  <c r="O110" i="5" s="1"/>
  <c r="S414" i="5"/>
  <c r="O106" i="5" s="1"/>
  <c r="S410" i="5"/>
  <c r="O102" i="5" s="1"/>
  <c r="S406" i="5"/>
  <c r="O98" i="5" s="1"/>
  <c r="S402" i="5"/>
  <c r="O94" i="5" s="1"/>
  <c r="U416" i="5"/>
  <c r="T416" i="5" s="1"/>
  <c r="U408" i="5"/>
  <c r="T408" i="5" s="1"/>
  <c r="U400" i="5"/>
  <c r="T400" i="5" s="1"/>
  <c r="U392" i="5"/>
  <c r="T392" i="5" s="1"/>
  <c r="U417" i="5"/>
  <c r="T417" i="5" s="1"/>
  <c r="U409" i="5"/>
  <c r="T409" i="5" s="1"/>
  <c r="U401" i="5"/>
  <c r="T401" i="5" s="1"/>
  <c r="U393" i="5"/>
  <c r="T393" i="5" s="1"/>
  <c r="U385" i="5"/>
  <c r="T385" i="5" s="1"/>
  <c r="V419" i="5"/>
  <c r="Q111" i="5" s="1"/>
  <c r="V411" i="5"/>
  <c r="Q103" i="5" s="1"/>
  <c r="V403" i="5"/>
  <c r="Q95" i="5" s="1"/>
  <c r="V395" i="5"/>
  <c r="Q87" i="5" s="1"/>
  <c r="V387" i="5"/>
  <c r="Q79" i="5" s="1"/>
  <c r="V414" i="5"/>
  <c r="Q106" i="5" s="1"/>
  <c r="V406" i="5"/>
  <c r="Q98" i="5" s="1"/>
  <c r="V398" i="5"/>
  <c r="Q90" i="5" s="1"/>
  <c r="V390" i="5"/>
  <c r="Q82" i="5" s="1"/>
  <c r="L417" i="5"/>
  <c r="K417" i="5" s="1"/>
  <c r="L409" i="5"/>
  <c r="K409" i="5" s="1"/>
  <c r="L401" i="5"/>
  <c r="K401" i="5" s="1"/>
  <c r="L420" i="5"/>
  <c r="K420" i="5" s="1"/>
  <c r="L412" i="5"/>
  <c r="K412" i="5" s="1"/>
  <c r="L404" i="5"/>
  <c r="K404" i="5" s="1"/>
  <c r="M418" i="5"/>
  <c r="K110" i="5" s="1"/>
  <c r="M410" i="5"/>
  <c r="K102" i="5" s="1"/>
  <c r="M402" i="5"/>
  <c r="K94" i="5" s="1"/>
  <c r="M419" i="5"/>
  <c r="K111" i="5" s="1"/>
  <c r="M411" i="5"/>
  <c r="K103" i="5" s="1"/>
  <c r="M403" i="5"/>
  <c r="K95" i="5" s="1"/>
  <c r="O420" i="5"/>
  <c r="N420" i="5" s="1"/>
  <c r="O416" i="5"/>
  <c r="N416" i="5" s="1"/>
  <c r="O412" i="5"/>
  <c r="N412" i="5" s="1"/>
  <c r="O408" i="5"/>
  <c r="N408" i="5" s="1"/>
  <c r="O404" i="5"/>
  <c r="N404" i="5" s="1"/>
  <c r="O400" i="5"/>
  <c r="N400" i="5" s="1"/>
  <c r="P418" i="5"/>
  <c r="M110" i="5" s="1"/>
  <c r="P414" i="5"/>
  <c r="M106" i="5" s="1"/>
  <c r="P410" i="5"/>
  <c r="M102" i="5" s="1"/>
  <c r="P406" i="5"/>
  <c r="M98" i="5" s="1"/>
  <c r="P402" i="5"/>
  <c r="M94" i="5" s="1"/>
  <c r="R421" i="5"/>
  <c r="Q421" i="5" s="1"/>
  <c r="R417" i="5"/>
  <c r="Q417" i="5" s="1"/>
  <c r="R413" i="5"/>
  <c r="Q413" i="5" s="1"/>
  <c r="R409" i="5"/>
  <c r="Q409" i="5" s="1"/>
  <c r="R405" i="5"/>
  <c r="Q405" i="5" s="1"/>
  <c r="R401" i="5"/>
  <c r="Q401" i="5" s="1"/>
  <c r="S421" i="5"/>
  <c r="O113" i="5" s="1"/>
  <c r="S417" i="5"/>
  <c r="O109" i="5" s="1"/>
  <c r="S413" i="5"/>
  <c r="O105" i="5" s="1"/>
  <c r="S409" i="5"/>
  <c r="O101" i="5" s="1"/>
  <c r="S405" i="5"/>
  <c r="O97" i="5" s="1"/>
  <c r="S401" i="5"/>
  <c r="O93" i="5" s="1"/>
  <c r="U414" i="5"/>
  <c r="T414" i="5" s="1"/>
  <c r="U406" i="5"/>
  <c r="T406" i="5" s="1"/>
  <c r="U398" i="5"/>
  <c r="T398" i="5" s="1"/>
  <c r="U390" i="5"/>
  <c r="T390" i="5" s="1"/>
  <c r="U415" i="5"/>
  <c r="T415" i="5" s="1"/>
  <c r="U407" i="5"/>
  <c r="T407" i="5" s="1"/>
  <c r="U399" i="5"/>
  <c r="T399" i="5" s="1"/>
  <c r="U391" i="5"/>
  <c r="T391" i="5" s="1"/>
  <c r="V417" i="5"/>
  <c r="Q109" i="5" s="1"/>
  <c r="V409" i="5"/>
  <c r="Q101" i="5" s="1"/>
  <c r="V401" i="5"/>
  <c r="Q93" i="5" s="1"/>
  <c r="V393" i="5"/>
  <c r="Q85" i="5" s="1"/>
  <c r="V385" i="5"/>
  <c r="Q77" i="5" s="1"/>
  <c r="V420" i="5"/>
  <c r="Q112" i="5" s="1"/>
  <c r="V412" i="5"/>
  <c r="Q104" i="5" s="1"/>
  <c r="V404" i="5"/>
  <c r="Q96" i="5" s="1"/>
  <c r="V396" i="5"/>
  <c r="Q88" i="5" s="1"/>
  <c r="V388" i="5"/>
  <c r="Q80" i="5" s="1"/>
  <c r="L415" i="5"/>
  <c r="K415" i="5" s="1"/>
  <c r="L407" i="5"/>
  <c r="K407" i="5" s="1"/>
  <c r="L418" i="5"/>
  <c r="K418" i="5" s="1"/>
  <c r="L410" i="5"/>
  <c r="K410" i="5" s="1"/>
  <c r="L402" i="5"/>
  <c r="K402" i="5" s="1"/>
  <c r="M416" i="5"/>
  <c r="K108" i="5" s="1"/>
  <c r="M408" i="5"/>
  <c r="K100" i="5" s="1"/>
  <c r="M400" i="5"/>
  <c r="K92" i="5" s="1"/>
  <c r="M417" i="5"/>
  <c r="K109" i="5" s="1"/>
  <c r="M409" i="5"/>
  <c r="K101" i="5" s="1"/>
  <c r="M401" i="5"/>
  <c r="K93" i="5" s="1"/>
  <c r="O419" i="5"/>
  <c r="N419" i="5" s="1"/>
  <c r="O415" i="5"/>
  <c r="N415" i="5" s="1"/>
  <c r="O411" i="5"/>
  <c r="N411" i="5" s="1"/>
  <c r="O407" i="5"/>
  <c r="N407" i="5" s="1"/>
  <c r="O403" i="5"/>
  <c r="N403" i="5" s="1"/>
  <c r="P421" i="5"/>
  <c r="M113" i="5" s="1"/>
  <c r="P417" i="5"/>
  <c r="M109" i="5" s="1"/>
  <c r="P413" i="5"/>
  <c r="M105" i="5" s="1"/>
  <c r="P409" i="5"/>
  <c r="M101" i="5" s="1"/>
  <c r="P405" i="5"/>
  <c r="M97" i="5" s="1"/>
  <c r="P401" i="5"/>
  <c r="M93" i="5" s="1"/>
  <c r="R420" i="5"/>
  <c r="Q420" i="5" s="1"/>
  <c r="R416" i="5"/>
  <c r="Q416" i="5" s="1"/>
  <c r="R412" i="5"/>
  <c r="Q412" i="5" s="1"/>
  <c r="R408" i="5"/>
  <c r="Q408" i="5" s="1"/>
  <c r="R404" i="5"/>
  <c r="Q404" i="5" s="1"/>
  <c r="R400" i="5"/>
  <c r="Q400" i="5" s="1"/>
  <c r="S420" i="5"/>
  <c r="O112" i="5" s="1"/>
  <c r="S416" i="5"/>
  <c r="O108" i="5" s="1"/>
  <c r="S412" i="5"/>
  <c r="O104" i="5" s="1"/>
  <c r="S408" i="5"/>
  <c r="O100" i="5" s="1"/>
  <c r="S404" i="5"/>
  <c r="O96" i="5" s="1"/>
  <c r="S400" i="5"/>
  <c r="O92" i="5" s="1"/>
  <c r="U420" i="5"/>
  <c r="T420" i="5" s="1"/>
  <c r="U412" i="5"/>
  <c r="T412" i="5" s="1"/>
  <c r="U404" i="5"/>
  <c r="T404" i="5" s="1"/>
  <c r="U396" i="5"/>
  <c r="T396" i="5" s="1"/>
  <c r="U388" i="5"/>
  <c r="T388" i="5" s="1"/>
  <c r="U421" i="5"/>
  <c r="T421" i="5" s="1"/>
  <c r="U413" i="5"/>
  <c r="T413" i="5" s="1"/>
  <c r="U405" i="5"/>
  <c r="T405" i="5" s="1"/>
  <c r="U397" i="5"/>
  <c r="T397" i="5" s="1"/>
  <c r="U389" i="5"/>
  <c r="T389" i="5" s="1"/>
  <c r="V415" i="5"/>
  <c r="Q107" i="5" s="1"/>
  <c r="V407" i="5"/>
  <c r="Q99" i="5" s="1"/>
  <c r="V399" i="5"/>
  <c r="Q91" i="5" s="1"/>
  <c r="V391" i="5"/>
  <c r="Q83" i="5" s="1"/>
  <c r="V418" i="5"/>
  <c r="Q110" i="5" s="1"/>
  <c r="V410" i="5"/>
  <c r="Q102" i="5" s="1"/>
  <c r="V402" i="5"/>
  <c r="Q94" i="5" s="1"/>
  <c r="V394" i="5"/>
  <c r="Q86" i="5" s="1"/>
  <c r="V386" i="5"/>
  <c r="Q78" i="5" s="1"/>
  <c r="L421" i="5"/>
  <c r="K421" i="5" s="1"/>
  <c r="L413" i="5"/>
  <c r="K413" i="5" s="1"/>
  <c r="L405" i="5"/>
  <c r="K405" i="5" s="1"/>
  <c r="L416" i="5"/>
  <c r="K416" i="5" s="1"/>
  <c r="L408" i="5"/>
  <c r="K408" i="5" s="1"/>
  <c r="L400" i="5"/>
  <c r="K400" i="5" s="1"/>
  <c r="M414" i="5"/>
  <c r="K106" i="5" s="1"/>
  <c r="M406" i="5"/>
  <c r="K98" i="5" s="1"/>
  <c r="M415" i="5"/>
  <c r="K107" i="5" s="1"/>
  <c r="M407" i="5"/>
  <c r="K99" i="5" s="1"/>
  <c r="O418" i="5"/>
  <c r="N418" i="5" s="1"/>
  <c r="O414" i="5"/>
  <c r="N414" i="5" s="1"/>
  <c r="O410" i="5"/>
  <c r="N410" i="5" s="1"/>
  <c r="O406" i="5"/>
  <c r="N406" i="5" s="1"/>
  <c r="O402" i="5"/>
  <c r="N402" i="5" s="1"/>
  <c r="P420" i="5"/>
  <c r="M112" i="5" s="1"/>
  <c r="P416" i="5"/>
  <c r="M108" i="5" s="1"/>
  <c r="P412" i="5"/>
  <c r="M104" i="5" s="1"/>
  <c r="P408" i="5"/>
  <c r="M100" i="5" s="1"/>
  <c r="P404" i="5"/>
  <c r="M96" i="5" s="1"/>
  <c r="P400" i="5"/>
  <c r="M92" i="5" s="1"/>
  <c r="R419" i="5"/>
  <c r="Q419" i="5" s="1"/>
  <c r="R415" i="5"/>
  <c r="Q415" i="5" s="1"/>
  <c r="R411" i="5"/>
  <c r="Q411" i="5" s="1"/>
  <c r="R407" i="5"/>
  <c r="Q407" i="5" s="1"/>
  <c r="R403" i="5"/>
  <c r="Q403" i="5" s="1"/>
  <c r="S419" i="5"/>
  <c r="O111" i="5" s="1"/>
  <c r="S415" i="5"/>
  <c r="O107" i="5" s="1"/>
  <c r="S411" i="5"/>
  <c r="O103" i="5" s="1"/>
  <c r="S407" i="5"/>
  <c r="O99" i="5" s="1"/>
  <c r="S403" i="5"/>
  <c r="O95" i="5" s="1"/>
  <c r="U418" i="5"/>
  <c r="T418" i="5" s="1"/>
  <c r="U410" i="5"/>
  <c r="T410" i="5" s="1"/>
  <c r="U402" i="5"/>
  <c r="T402" i="5" s="1"/>
  <c r="U394" i="5"/>
  <c r="T394" i="5" s="1"/>
  <c r="U386" i="5"/>
  <c r="T386" i="5" s="1"/>
  <c r="U419" i="5"/>
  <c r="T419" i="5" s="1"/>
  <c r="U411" i="5"/>
  <c r="T411" i="5" s="1"/>
  <c r="U403" i="5"/>
  <c r="T403" i="5" s="1"/>
  <c r="U395" i="5"/>
  <c r="T395" i="5" s="1"/>
  <c r="U387" i="5"/>
  <c r="T387" i="5" s="1"/>
  <c r="V421" i="5"/>
  <c r="Q113" i="5" s="1"/>
  <c r="V413" i="5"/>
  <c r="Q105" i="5" s="1"/>
  <c r="V405" i="5"/>
  <c r="Q97" i="5" s="1"/>
  <c r="V397" i="5"/>
  <c r="Q89" i="5" s="1"/>
  <c r="V389" i="5"/>
  <c r="V416" i="5"/>
  <c r="Q108" i="5" s="1"/>
  <c r="V408" i="5"/>
  <c r="Q100" i="5" s="1"/>
  <c r="V400" i="5"/>
  <c r="Q92" i="5" s="1"/>
  <c r="V392" i="5"/>
  <c r="Q84" i="5" s="1"/>
  <c r="AA342" i="5"/>
  <c r="Z342" i="5" s="1"/>
  <c r="AB342" i="5"/>
  <c r="U34" i="5" s="1"/>
  <c r="X342" i="5"/>
  <c r="W342" i="5" s="1"/>
  <c r="Y342" i="5"/>
  <c r="U342" i="5"/>
  <c r="T342" i="5" s="1"/>
  <c r="V342" i="5"/>
  <c r="Q34" i="5" s="1"/>
  <c r="R397" i="5"/>
  <c r="Q397" i="5" s="1"/>
  <c r="R393" i="5"/>
  <c r="Q393" i="5" s="1"/>
  <c r="R389" i="5"/>
  <c r="Q389" i="5" s="1"/>
  <c r="R385" i="5"/>
  <c r="Q385" i="5" s="1"/>
  <c r="S398" i="5"/>
  <c r="O90" i="5" s="1"/>
  <c r="S394" i="5"/>
  <c r="O86" i="5" s="1"/>
  <c r="S390" i="5"/>
  <c r="S386" i="5"/>
  <c r="O78" i="5" s="1"/>
  <c r="R396" i="5"/>
  <c r="Q396" i="5" s="1"/>
  <c r="R392" i="5"/>
  <c r="Q392" i="5" s="1"/>
  <c r="R388" i="5"/>
  <c r="Q388" i="5" s="1"/>
  <c r="S342" i="5"/>
  <c r="O34" i="5" s="1"/>
  <c r="S397" i="5"/>
  <c r="O89" i="5" s="1"/>
  <c r="S393" i="5"/>
  <c r="O85" i="5" s="1"/>
  <c r="S389" i="5"/>
  <c r="S385" i="5"/>
  <c r="O77" i="5" s="1"/>
  <c r="R399" i="5"/>
  <c r="Q399" i="5" s="1"/>
  <c r="R395" i="5"/>
  <c r="Q395" i="5" s="1"/>
  <c r="R391" i="5"/>
  <c r="Q391" i="5" s="1"/>
  <c r="R387" i="5"/>
  <c r="Q387" i="5" s="1"/>
  <c r="R342" i="5"/>
  <c r="Q342" i="5" s="1"/>
  <c r="S396" i="5"/>
  <c r="O88" i="5" s="1"/>
  <c r="S392" i="5"/>
  <c r="S388" i="5"/>
  <c r="O80" i="5" s="1"/>
  <c r="R398" i="5"/>
  <c r="Q398" i="5" s="1"/>
  <c r="R394" i="5"/>
  <c r="Q394" i="5" s="1"/>
  <c r="R390" i="5"/>
  <c r="Q390" i="5" s="1"/>
  <c r="R386" i="5"/>
  <c r="Q386" i="5" s="1"/>
  <c r="S399" i="5"/>
  <c r="O91" i="5" s="1"/>
  <c r="S395" i="5"/>
  <c r="O87" i="5" s="1"/>
  <c r="S391" i="5"/>
  <c r="O83" i="5" s="1"/>
  <c r="S387" i="5"/>
  <c r="O397" i="5"/>
  <c r="N397" i="5" s="1"/>
  <c r="O393" i="5"/>
  <c r="N393" i="5" s="1"/>
  <c r="O389" i="5"/>
  <c r="N389" i="5" s="1"/>
  <c r="O385" i="5"/>
  <c r="N385" i="5" s="1"/>
  <c r="P399" i="5"/>
  <c r="M91" i="5" s="1"/>
  <c r="P395" i="5"/>
  <c r="M87" i="5" s="1"/>
  <c r="P391" i="5"/>
  <c r="P387" i="5"/>
  <c r="O396" i="5"/>
  <c r="N396" i="5" s="1"/>
  <c r="O392" i="5"/>
  <c r="N392" i="5" s="1"/>
  <c r="O388" i="5"/>
  <c r="N388" i="5" s="1"/>
  <c r="O342" i="5"/>
  <c r="N342" i="5" s="1"/>
  <c r="P398" i="5"/>
  <c r="M90" i="5" s="1"/>
  <c r="P394" i="5"/>
  <c r="M86" i="5" s="1"/>
  <c r="P390" i="5"/>
  <c r="P386" i="5"/>
  <c r="M78" i="5" s="1"/>
  <c r="O399" i="5"/>
  <c r="N399" i="5" s="1"/>
  <c r="O395" i="5"/>
  <c r="N395" i="5" s="1"/>
  <c r="O391" i="5"/>
  <c r="N391" i="5" s="1"/>
  <c r="O387" i="5"/>
  <c r="N387" i="5" s="1"/>
  <c r="P397" i="5"/>
  <c r="M89" i="5" s="1"/>
  <c r="P393" i="5"/>
  <c r="M85" i="5" s="1"/>
  <c r="P389" i="5"/>
  <c r="P385" i="5"/>
  <c r="M77" i="5" s="1"/>
  <c r="O398" i="5"/>
  <c r="N398" i="5" s="1"/>
  <c r="O394" i="5"/>
  <c r="N394" i="5" s="1"/>
  <c r="O390" i="5"/>
  <c r="N390" i="5" s="1"/>
  <c r="O386" i="5"/>
  <c r="N386" i="5" s="1"/>
  <c r="P396" i="5"/>
  <c r="M88" i="5" s="1"/>
  <c r="P392" i="5"/>
  <c r="P388" i="5"/>
  <c r="P342" i="5"/>
  <c r="M34" i="5" s="1"/>
  <c r="L395" i="5"/>
  <c r="K395" i="5" s="1"/>
  <c r="L387" i="5"/>
  <c r="K387" i="5" s="1"/>
  <c r="L398" i="5"/>
  <c r="K398" i="5" s="1"/>
  <c r="L390" i="5"/>
  <c r="K390" i="5" s="1"/>
  <c r="M394" i="5"/>
  <c r="K86" i="5" s="1"/>
  <c r="M386" i="5"/>
  <c r="M393" i="5"/>
  <c r="K85" i="5" s="1"/>
  <c r="M385" i="5"/>
  <c r="K77" i="5" s="1"/>
  <c r="L393" i="5"/>
  <c r="K393" i="5" s="1"/>
  <c r="L385" i="5"/>
  <c r="K385" i="5" s="1"/>
  <c r="L396" i="5"/>
  <c r="K396" i="5" s="1"/>
  <c r="L388" i="5"/>
  <c r="K388" i="5" s="1"/>
  <c r="M392" i="5"/>
  <c r="K84" i="5" s="1"/>
  <c r="M399" i="5"/>
  <c r="K91" i="5" s="1"/>
  <c r="M391" i="5"/>
  <c r="L399" i="5"/>
  <c r="K399" i="5" s="1"/>
  <c r="L391" i="5"/>
  <c r="K391" i="5" s="1"/>
  <c r="L394" i="5"/>
  <c r="K394" i="5" s="1"/>
  <c r="L386" i="5"/>
  <c r="K386" i="5" s="1"/>
  <c r="M398" i="5"/>
  <c r="K90" i="5" s="1"/>
  <c r="M390" i="5"/>
  <c r="K82" i="5" s="1"/>
  <c r="M397" i="5"/>
  <c r="K89" i="5" s="1"/>
  <c r="M389" i="5"/>
  <c r="L397" i="5"/>
  <c r="K397" i="5" s="1"/>
  <c r="L389" i="5"/>
  <c r="K389" i="5" s="1"/>
  <c r="L392" i="5"/>
  <c r="K392" i="5" s="1"/>
  <c r="M396" i="5"/>
  <c r="K88" i="5" s="1"/>
  <c r="M388" i="5"/>
  <c r="K80" i="5" s="1"/>
  <c r="M395" i="5"/>
  <c r="K87" i="5" s="1"/>
  <c r="M387" i="5"/>
  <c r="M342" i="5"/>
  <c r="L342" i="5"/>
  <c r="K342" i="5" s="1"/>
  <c r="I342" i="5"/>
  <c r="H342" i="5" s="1"/>
  <c r="J342" i="5"/>
  <c r="I34" i="5" s="1"/>
  <c r="AH342" i="5"/>
  <c r="Y34" i="5" s="1"/>
  <c r="AG342" i="5"/>
  <c r="AF342" i="5" s="1"/>
  <c r="BT343" i="5"/>
  <c r="AH383" i="5"/>
  <c r="Y75" i="5" s="1"/>
  <c r="AG383" i="5"/>
  <c r="AF383" i="5" s="1"/>
  <c r="AH384" i="5"/>
  <c r="Y76" i="5" s="1"/>
  <c r="DU10" i="1"/>
  <c r="DX9" i="1"/>
  <c r="DW9" i="1"/>
  <c r="AG384" i="5"/>
  <c r="AF384" i="5" s="1"/>
  <c r="L383" i="5"/>
  <c r="K383" i="5" s="1"/>
  <c r="P383" i="5"/>
  <c r="M75" i="5" s="1"/>
  <c r="J383" i="5"/>
  <c r="I75" i="5" s="1"/>
  <c r="O383" i="5"/>
  <c r="N383" i="5" s="1"/>
  <c r="AE383" i="5"/>
  <c r="W75" i="5" s="1"/>
  <c r="M383" i="5"/>
  <c r="K75" i="5" s="1"/>
  <c r="I384" i="5"/>
  <c r="H384" i="5" s="1"/>
  <c r="X384" i="5"/>
  <c r="W384" i="5" s="1"/>
  <c r="S383" i="5"/>
  <c r="O75" i="5" s="1"/>
  <c r="V384" i="5"/>
  <c r="Q76" i="5" s="1"/>
  <c r="AD383" i="5"/>
  <c r="AC383" i="5" s="1"/>
  <c r="J384" i="5"/>
  <c r="I76" i="5" s="1"/>
  <c r="L384" i="5"/>
  <c r="K384" i="5" s="1"/>
  <c r="M384" i="5"/>
  <c r="K76" i="5" s="1"/>
  <c r="O384" i="5"/>
  <c r="N384" i="5" s="1"/>
  <c r="P384" i="5"/>
  <c r="M76" i="5" s="1"/>
  <c r="U384" i="5"/>
  <c r="T384" i="5" s="1"/>
  <c r="CT11" i="1"/>
  <c r="CS11" i="1"/>
  <c r="CQ12" i="1"/>
  <c r="S384" i="5"/>
  <c r="O76" i="5" s="1"/>
  <c r="V383" i="5"/>
  <c r="Q75" i="5" s="1"/>
  <c r="AA384" i="5"/>
  <c r="Z384" i="5" s="1"/>
  <c r="AB384" i="5"/>
  <c r="U76" i="5" s="1"/>
  <c r="BF8" i="1"/>
  <c r="BE8" i="1"/>
  <c r="BC9" i="1"/>
  <c r="CJ8" i="1"/>
  <c r="CI8" i="1"/>
  <c r="CG9" i="1"/>
  <c r="R10" i="1"/>
  <c r="Q10" i="1"/>
  <c r="O11" i="1"/>
  <c r="R384" i="5"/>
  <c r="Q384" i="5" s="1"/>
  <c r="U383" i="5"/>
  <c r="T383" i="5" s="1"/>
  <c r="X383" i="5"/>
  <c r="W383" i="5" s="1"/>
  <c r="Y383" i="5"/>
  <c r="S75" i="5" s="1"/>
  <c r="AA383" i="5"/>
  <c r="Z383" i="5" s="1"/>
  <c r="AB10" i="1"/>
  <c r="AA10" i="1"/>
  <c r="Y11" i="1"/>
  <c r="AV11" i="1"/>
  <c r="AU11" i="1"/>
  <c r="AS12" i="1"/>
  <c r="AL8" i="1"/>
  <c r="AK8" i="1"/>
  <c r="AI9" i="1"/>
  <c r="BZ10" i="1"/>
  <c r="BY10" i="1"/>
  <c r="BW11" i="1"/>
  <c r="I383" i="5"/>
  <c r="H383" i="5" s="1"/>
  <c r="Y384" i="5"/>
  <c r="S76" i="5" s="1"/>
  <c r="BP9" i="1"/>
  <c r="BO9" i="1"/>
  <c r="BM10" i="1"/>
  <c r="DD10" i="1"/>
  <c r="DC10" i="1"/>
  <c r="DA11" i="1"/>
  <c r="AH382" i="5"/>
  <c r="Y74" i="5" s="1"/>
  <c r="AG382" i="5"/>
  <c r="AF382" i="5" s="1"/>
  <c r="P382" i="5"/>
  <c r="M74" i="5" s="1"/>
  <c r="AE382" i="5"/>
  <c r="W74" i="5" s="1"/>
  <c r="M382" i="5"/>
  <c r="K74" i="5" s="1"/>
  <c r="AB382" i="5"/>
  <c r="U74" i="5" s="1"/>
  <c r="AY128" i="5"/>
  <c r="I382" i="5"/>
  <c r="H382" i="5" s="1"/>
  <c r="J382" i="5"/>
  <c r="I74" i="5" s="1"/>
  <c r="R382" i="5"/>
  <c r="Q382" i="5" s="1"/>
  <c r="S382" i="5"/>
  <c r="O74" i="5" s="1"/>
  <c r="V382" i="5"/>
  <c r="Q74" i="5" s="1"/>
  <c r="U382" i="5"/>
  <c r="T382" i="5" s="1"/>
  <c r="BA128" i="5"/>
  <c r="L382" i="5"/>
  <c r="K382" i="5" s="1"/>
  <c r="O382" i="5"/>
  <c r="N382" i="5" s="1"/>
  <c r="X382" i="5"/>
  <c r="W382" i="5" s="1"/>
  <c r="AA382" i="5"/>
  <c r="Z382" i="5" s="1"/>
  <c r="AS129" i="5"/>
  <c r="BU346" i="5"/>
  <c r="BA130" i="5"/>
  <c r="AS130" i="5"/>
  <c r="AU128" i="5"/>
  <c r="AU127" i="5"/>
  <c r="BT344" i="5"/>
  <c r="BU342" i="5"/>
  <c r="BT345" i="5"/>
  <c r="BU343" i="5"/>
  <c r="BU345" i="5"/>
  <c r="BU344" i="5"/>
  <c r="BT342" i="5"/>
  <c r="AG368" i="5"/>
  <c r="AF368" i="5" s="1"/>
  <c r="AG352" i="5"/>
  <c r="AF352" i="5" s="1"/>
  <c r="AH356" i="5"/>
  <c r="Y48" i="5" s="1"/>
  <c r="AG380" i="5"/>
  <c r="AF380" i="5" s="1"/>
  <c r="AG364" i="5"/>
  <c r="AF364" i="5" s="1"/>
  <c r="AG348" i="5"/>
  <c r="AF348" i="5" s="1"/>
  <c r="AH380" i="5"/>
  <c r="Y72" i="5" s="1"/>
  <c r="AH348" i="5"/>
  <c r="Y40" i="5" s="1"/>
  <c r="AG376" i="5"/>
  <c r="AF376" i="5" s="1"/>
  <c r="AG360" i="5"/>
  <c r="AF360" i="5" s="1"/>
  <c r="AG344" i="5"/>
  <c r="AF344" i="5" s="1"/>
  <c r="AH372" i="5"/>
  <c r="Y64" i="5" s="1"/>
  <c r="AG372" i="5"/>
  <c r="AF372" i="5" s="1"/>
  <c r="AG356" i="5"/>
  <c r="AF356" i="5" s="1"/>
  <c r="AH364" i="5"/>
  <c r="Y56" i="5" s="1"/>
  <c r="AH368" i="5"/>
  <c r="Y60" i="5" s="1"/>
  <c r="AH352" i="5"/>
  <c r="Y44" i="5" s="1"/>
  <c r="AH376" i="5"/>
  <c r="Y68" i="5" s="1"/>
  <c r="AH360" i="5"/>
  <c r="Y52" i="5" s="1"/>
  <c r="AH344" i="5"/>
  <c r="Y36" i="5" s="1"/>
  <c r="I33" i="5"/>
  <c r="AG354" i="5"/>
  <c r="AF354" i="5" s="1"/>
  <c r="AG350" i="5"/>
  <c r="AF350" i="5" s="1"/>
  <c r="AG346" i="5"/>
  <c r="AF346" i="5" s="1"/>
  <c r="DN8" i="1"/>
  <c r="DM8" i="1"/>
  <c r="DK9" i="1"/>
  <c r="BT346" i="5"/>
  <c r="I78" i="5"/>
  <c r="I82" i="5"/>
  <c r="BI131" i="5"/>
  <c r="BI129" i="5"/>
  <c r="AQ129" i="5"/>
  <c r="BI127" i="5"/>
  <c r="BI125" i="5"/>
  <c r="BI130" i="5"/>
  <c r="BI128" i="5"/>
  <c r="BI126" i="5"/>
  <c r="AW131" i="5"/>
  <c r="AW129" i="5"/>
  <c r="AW127" i="5"/>
  <c r="AY129" i="5"/>
  <c r="AY127" i="5"/>
  <c r="AY125" i="5"/>
  <c r="BA131" i="5"/>
  <c r="BA129" i="5"/>
  <c r="BA127" i="5"/>
  <c r="BA125" i="5"/>
  <c r="BE129" i="5"/>
  <c r="BE125" i="5"/>
  <c r="AS131" i="5"/>
  <c r="I80" i="5"/>
  <c r="I84" i="5"/>
  <c r="BT431" i="5"/>
  <c r="BT423" i="5"/>
  <c r="BT420" i="5"/>
  <c r="BT417" i="5"/>
  <c r="BT414" i="5"/>
  <c r="BT407" i="5"/>
  <c r="BT404" i="5"/>
  <c r="BT402" i="5"/>
  <c r="BT401" i="5"/>
  <c r="BT395" i="5"/>
  <c r="BT394" i="5"/>
  <c r="BT393" i="5"/>
  <c r="BT392" i="5"/>
  <c r="BT391" i="5"/>
  <c r="BT390" i="5"/>
  <c r="BT389" i="5"/>
  <c r="BT388" i="5"/>
  <c r="BT387" i="5"/>
  <c r="BT386" i="5"/>
  <c r="BT385" i="5"/>
  <c r="BG129" i="5"/>
  <c r="BG127" i="5"/>
  <c r="BG125" i="5"/>
  <c r="BC131" i="5"/>
  <c r="BC130" i="5"/>
  <c r="BC129" i="5"/>
  <c r="BC128" i="5"/>
  <c r="BC126" i="5"/>
  <c r="BC125" i="5"/>
  <c r="BU415" i="5"/>
  <c r="BU412" i="5"/>
  <c r="BU410" i="5"/>
  <c r="BU409" i="5"/>
  <c r="BU406" i="5"/>
  <c r="BU395" i="5"/>
  <c r="BU394" i="5"/>
  <c r="BU393" i="5"/>
  <c r="BU392" i="5"/>
  <c r="BU391" i="5"/>
  <c r="BU390" i="5"/>
  <c r="BU389" i="5"/>
  <c r="BU388" i="5"/>
  <c r="BU387" i="5"/>
  <c r="BU386" i="5"/>
  <c r="BU385" i="5"/>
  <c r="BG128" i="5"/>
  <c r="AA381" i="5"/>
  <c r="Z381" i="5" s="1"/>
  <c r="X381" i="5"/>
  <c r="W381" i="5" s="1"/>
  <c r="R381" i="5"/>
  <c r="Q381" i="5" s="1"/>
  <c r="AD381" i="5"/>
  <c r="AC381" i="5" s="1"/>
  <c r="U381" i="5"/>
  <c r="T381" i="5" s="1"/>
  <c r="O381" i="5"/>
  <c r="N381" i="5" s="1"/>
  <c r="AA379" i="5"/>
  <c r="Z379" i="5" s="1"/>
  <c r="U379" i="5"/>
  <c r="T379" i="5" s="1"/>
  <c r="R379" i="5"/>
  <c r="Q379" i="5" s="1"/>
  <c r="AD379" i="5"/>
  <c r="AC379" i="5" s="1"/>
  <c r="X379" i="5"/>
  <c r="W379" i="5" s="1"/>
  <c r="O379" i="5"/>
  <c r="N379" i="5" s="1"/>
  <c r="AA377" i="5"/>
  <c r="Z377" i="5" s="1"/>
  <c r="X377" i="5"/>
  <c r="W377" i="5" s="1"/>
  <c r="R377" i="5"/>
  <c r="Q377" i="5" s="1"/>
  <c r="AD377" i="5"/>
  <c r="AC377" i="5" s="1"/>
  <c r="U377" i="5"/>
  <c r="T377" i="5" s="1"/>
  <c r="O377" i="5"/>
  <c r="N377" i="5" s="1"/>
  <c r="AA375" i="5"/>
  <c r="Z375" i="5" s="1"/>
  <c r="U375" i="5"/>
  <c r="T375" i="5" s="1"/>
  <c r="R375" i="5"/>
  <c r="Q375" i="5" s="1"/>
  <c r="AD375" i="5"/>
  <c r="AC375" i="5" s="1"/>
  <c r="X375" i="5"/>
  <c r="W375" i="5" s="1"/>
  <c r="O375" i="5"/>
  <c r="N375" i="5" s="1"/>
  <c r="AA373" i="5"/>
  <c r="Z373" i="5" s="1"/>
  <c r="X373" i="5"/>
  <c r="W373" i="5" s="1"/>
  <c r="R373" i="5"/>
  <c r="Q373" i="5" s="1"/>
  <c r="AD373" i="5"/>
  <c r="AC373" i="5" s="1"/>
  <c r="U373" i="5"/>
  <c r="T373" i="5" s="1"/>
  <c r="O373" i="5"/>
  <c r="N373" i="5" s="1"/>
  <c r="AA371" i="5"/>
  <c r="Z371" i="5" s="1"/>
  <c r="U371" i="5"/>
  <c r="T371" i="5" s="1"/>
  <c r="R371" i="5"/>
  <c r="Q371" i="5" s="1"/>
  <c r="AD371" i="5"/>
  <c r="AC371" i="5" s="1"/>
  <c r="X371" i="5"/>
  <c r="W371" i="5" s="1"/>
  <c r="O371" i="5"/>
  <c r="N371" i="5" s="1"/>
  <c r="AA369" i="5"/>
  <c r="Z369" i="5" s="1"/>
  <c r="X369" i="5"/>
  <c r="W369" i="5" s="1"/>
  <c r="R369" i="5"/>
  <c r="Q369" i="5" s="1"/>
  <c r="AD369" i="5"/>
  <c r="AC369" i="5" s="1"/>
  <c r="U369" i="5"/>
  <c r="T369" i="5" s="1"/>
  <c r="O369" i="5"/>
  <c r="N369" i="5" s="1"/>
  <c r="AA367" i="5"/>
  <c r="Z367" i="5" s="1"/>
  <c r="U367" i="5"/>
  <c r="T367" i="5" s="1"/>
  <c r="R367" i="5"/>
  <c r="Q367" i="5" s="1"/>
  <c r="AD367" i="5"/>
  <c r="AC367" i="5" s="1"/>
  <c r="X367" i="5"/>
  <c r="W367" i="5" s="1"/>
  <c r="O367" i="5"/>
  <c r="N367" i="5" s="1"/>
  <c r="AA365" i="5"/>
  <c r="Z365" i="5" s="1"/>
  <c r="X365" i="5"/>
  <c r="W365" i="5" s="1"/>
  <c r="R365" i="5"/>
  <c r="Q365" i="5" s="1"/>
  <c r="AD365" i="5"/>
  <c r="AC365" i="5" s="1"/>
  <c r="U365" i="5"/>
  <c r="T365" i="5" s="1"/>
  <c r="O365" i="5"/>
  <c r="N365" i="5" s="1"/>
  <c r="AA363" i="5"/>
  <c r="Z363" i="5" s="1"/>
  <c r="U363" i="5"/>
  <c r="T363" i="5" s="1"/>
  <c r="R363" i="5"/>
  <c r="Q363" i="5" s="1"/>
  <c r="AD363" i="5"/>
  <c r="AC363" i="5" s="1"/>
  <c r="X363" i="5"/>
  <c r="W363" i="5" s="1"/>
  <c r="O363" i="5"/>
  <c r="N363" i="5" s="1"/>
  <c r="AA361" i="5"/>
  <c r="Z361" i="5" s="1"/>
  <c r="X361" i="5"/>
  <c r="W361" i="5" s="1"/>
  <c r="R361" i="5"/>
  <c r="Q361" i="5" s="1"/>
  <c r="AD361" i="5"/>
  <c r="AC361" i="5" s="1"/>
  <c r="U361" i="5"/>
  <c r="T361" i="5" s="1"/>
  <c r="O361" i="5"/>
  <c r="N361" i="5" s="1"/>
  <c r="AD359" i="5"/>
  <c r="AC359" i="5" s="1"/>
  <c r="X359" i="5"/>
  <c r="W359" i="5" s="1"/>
  <c r="U359" i="5"/>
  <c r="T359" i="5" s="1"/>
  <c r="R359" i="5"/>
  <c r="Q359" i="5" s="1"/>
  <c r="O359" i="5"/>
  <c r="N359" i="5" s="1"/>
  <c r="AA359" i="5"/>
  <c r="Z359" i="5" s="1"/>
  <c r="X357" i="5"/>
  <c r="W357" i="5" s="1"/>
  <c r="O357" i="5"/>
  <c r="N357" i="5" s="1"/>
  <c r="AD357" i="5"/>
  <c r="AC357" i="5" s="1"/>
  <c r="AA357" i="5"/>
  <c r="Z357" i="5" s="1"/>
  <c r="U357" i="5"/>
  <c r="T357" i="5" s="1"/>
  <c r="R357" i="5"/>
  <c r="Q357" i="5" s="1"/>
  <c r="AD355" i="5"/>
  <c r="AC355" i="5" s="1"/>
  <c r="X355" i="5"/>
  <c r="W355" i="5" s="1"/>
  <c r="U355" i="5"/>
  <c r="T355" i="5" s="1"/>
  <c r="R355" i="5"/>
  <c r="Q355" i="5" s="1"/>
  <c r="O355" i="5"/>
  <c r="N355" i="5" s="1"/>
  <c r="AA355" i="5"/>
  <c r="Z355" i="5" s="1"/>
  <c r="AA353" i="5"/>
  <c r="Z353" i="5" s="1"/>
  <c r="AD353" i="5"/>
  <c r="AC353" i="5" s="1"/>
  <c r="X353" i="5"/>
  <c r="W353" i="5" s="1"/>
  <c r="U353" i="5"/>
  <c r="T353" i="5" s="1"/>
  <c r="R353" i="5"/>
  <c r="Q353" i="5" s="1"/>
  <c r="O353" i="5"/>
  <c r="N353" i="5" s="1"/>
  <c r="AD351" i="5"/>
  <c r="AC351" i="5" s="1"/>
  <c r="X351" i="5"/>
  <c r="W351" i="5" s="1"/>
  <c r="U351" i="5"/>
  <c r="T351" i="5" s="1"/>
  <c r="R351" i="5"/>
  <c r="Q351" i="5" s="1"/>
  <c r="O351" i="5"/>
  <c r="N351" i="5" s="1"/>
  <c r="AA351" i="5"/>
  <c r="Z351" i="5" s="1"/>
  <c r="AA349" i="5"/>
  <c r="Z349" i="5" s="1"/>
  <c r="AD349" i="5"/>
  <c r="AC349" i="5" s="1"/>
  <c r="X349" i="5"/>
  <c r="W349" i="5" s="1"/>
  <c r="U349" i="5"/>
  <c r="T349" i="5" s="1"/>
  <c r="R349" i="5"/>
  <c r="Q349" i="5" s="1"/>
  <c r="O349" i="5"/>
  <c r="N349" i="5" s="1"/>
  <c r="AD347" i="5"/>
  <c r="AC347" i="5" s="1"/>
  <c r="X347" i="5"/>
  <c r="W347" i="5" s="1"/>
  <c r="U347" i="5"/>
  <c r="T347" i="5" s="1"/>
  <c r="R347" i="5"/>
  <c r="Q347" i="5" s="1"/>
  <c r="O347" i="5"/>
  <c r="N347" i="5" s="1"/>
  <c r="AA347" i="5"/>
  <c r="Z347" i="5" s="1"/>
  <c r="AA345" i="5"/>
  <c r="Z345" i="5" s="1"/>
  <c r="AD345" i="5"/>
  <c r="AC345" i="5" s="1"/>
  <c r="X345" i="5"/>
  <c r="W345" i="5" s="1"/>
  <c r="U345" i="5"/>
  <c r="T345" i="5" s="1"/>
  <c r="R345" i="5"/>
  <c r="Q345" i="5" s="1"/>
  <c r="O345" i="5"/>
  <c r="N345" i="5" s="1"/>
  <c r="AD343" i="5"/>
  <c r="AC343" i="5" s="1"/>
  <c r="X343" i="5"/>
  <c r="W343" i="5" s="1"/>
  <c r="U343" i="5"/>
  <c r="T343" i="5" s="1"/>
  <c r="R343" i="5"/>
  <c r="Q343" i="5" s="1"/>
  <c r="O343" i="5"/>
  <c r="N343" i="5" s="1"/>
  <c r="AA343" i="5"/>
  <c r="Z343" i="5" s="1"/>
  <c r="AE381" i="5"/>
  <c r="W73" i="5" s="1"/>
  <c r="AB381" i="5"/>
  <c r="U73" i="5" s="1"/>
  <c r="Y381" i="5"/>
  <c r="S73" i="5" s="1"/>
  <c r="V381" i="5"/>
  <c r="Q73" i="5" s="1"/>
  <c r="S381" i="5"/>
  <c r="O73" i="5" s="1"/>
  <c r="P381" i="5"/>
  <c r="M73" i="5" s="1"/>
  <c r="M381" i="5"/>
  <c r="K73" i="5" s="1"/>
  <c r="AE379" i="5"/>
  <c r="W71" i="5" s="1"/>
  <c r="Y379" i="5"/>
  <c r="S71" i="5" s="1"/>
  <c r="V379" i="5"/>
  <c r="Q71" i="5" s="1"/>
  <c r="M379" i="5"/>
  <c r="K71" i="5" s="1"/>
  <c r="AB379" i="5"/>
  <c r="U71" i="5" s="1"/>
  <c r="S379" i="5"/>
  <c r="O71" i="5" s="1"/>
  <c r="P379" i="5"/>
  <c r="M71" i="5" s="1"/>
  <c r="AE377" i="5"/>
  <c r="W69" i="5" s="1"/>
  <c r="AB377" i="5"/>
  <c r="U69" i="5" s="1"/>
  <c r="Y377" i="5"/>
  <c r="S69" i="5" s="1"/>
  <c r="V377" i="5"/>
  <c r="Q69" i="5" s="1"/>
  <c r="S377" i="5"/>
  <c r="O69" i="5" s="1"/>
  <c r="P377" i="5"/>
  <c r="M69" i="5" s="1"/>
  <c r="M377" i="5"/>
  <c r="K69" i="5" s="1"/>
  <c r="AE375" i="5"/>
  <c r="W67" i="5" s="1"/>
  <c r="Y375" i="5"/>
  <c r="S67" i="5" s="1"/>
  <c r="V375" i="5"/>
  <c r="Q67" i="5" s="1"/>
  <c r="M375" i="5"/>
  <c r="K67" i="5" s="1"/>
  <c r="AB375" i="5"/>
  <c r="U67" i="5" s="1"/>
  <c r="S375" i="5"/>
  <c r="O67" i="5" s="1"/>
  <c r="P375" i="5"/>
  <c r="M67" i="5" s="1"/>
  <c r="AE373" i="5"/>
  <c r="W65" i="5" s="1"/>
  <c r="AB373" i="5"/>
  <c r="U65" i="5" s="1"/>
  <c r="Y373" i="5"/>
  <c r="S65" i="5" s="1"/>
  <c r="V373" i="5"/>
  <c r="Q65" i="5" s="1"/>
  <c r="S373" i="5"/>
  <c r="O65" i="5" s="1"/>
  <c r="P373" i="5"/>
  <c r="M65" i="5" s="1"/>
  <c r="M373" i="5"/>
  <c r="K65" i="5" s="1"/>
  <c r="AE371" i="5"/>
  <c r="W63" i="5" s="1"/>
  <c r="Y371" i="5"/>
  <c r="S63" i="5" s="1"/>
  <c r="V371" i="5"/>
  <c r="Q63" i="5" s="1"/>
  <c r="M371" i="5"/>
  <c r="K63" i="5" s="1"/>
  <c r="AB371" i="5"/>
  <c r="U63" i="5" s="1"/>
  <c r="S371" i="5"/>
  <c r="O63" i="5" s="1"/>
  <c r="P371" i="5"/>
  <c r="M63" i="5" s="1"/>
  <c r="AE369" i="5"/>
  <c r="W61" i="5" s="1"/>
  <c r="AB369" i="5"/>
  <c r="U61" i="5" s="1"/>
  <c r="Y369" i="5"/>
  <c r="S61" i="5" s="1"/>
  <c r="V369" i="5"/>
  <c r="Q61" i="5" s="1"/>
  <c r="S369" i="5"/>
  <c r="O61" i="5" s="1"/>
  <c r="P369" i="5"/>
  <c r="M61" i="5" s="1"/>
  <c r="M369" i="5"/>
  <c r="K61" i="5" s="1"/>
  <c r="AE367" i="5"/>
  <c r="W59" i="5" s="1"/>
  <c r="Y367" i="5"/>
  <c r="S59" i="5" s="1"/>
  <c r="V367" i="5"/>
  <c r="Q59" i="5" s="1"/>
  <c r="M367" i="5"/>
  <c r="K59" i="5" s="1"/>
  <c r="AB367" i="5"/>
  <c r="U59" i="5" s="1"/>
  <c r="S367" i="5"/>
  <c r="O59" i="5" s="1"/>
  <c r="P367" i="5"/>
  <c r="M59" i="5" s="1"/>
  <c r="AE365" i="5"/>
  <c r="W57" i="5" s="1"/>
  <c r="AB365" i="5"/>
  <c r="U57" i="5" s="1"/>
  <c r="Y365" i="5"/>
  <c r="S57" i="5" s="1"/>
  <c r="V365" i="5"/>
  <c r="Q57" i="5" s="1"/>
  <c r="S365" i="5"/>
  <c r="O57" i="5" s="1"/>
  <c r="P365" i="5"/>
  <c r="M57" i="5" s="1"/>
  <c r="M365" i="5"/>
  <c r="K57" i="5" s="1"/>
  <c r="AE363" i="5"/>
  <c r="W55" i="5" s="1"/>
  <c r="Y363" i="5"/>
  <c r="S55" i="5" s="1"/>
  <c r="V363" i="5"/>
  <c r="Q55" i="5" s="1"/>
  <c r="M363" i="5"/>
  <c r="K55" i="5" s="1"/>
  <c r="AB363" i="5"/>
  <c r="U55" i="5" s="1"/>
  <c r="S363" i="5"/>
  <c r="O55" i="5" s="1"/>
  <c r="P363" i="5"/>
  <c r="M55" i="5" s="1"/>
  <c r="AE361" i="5"/>
  <c r="W53" i="5" s="1"/>
  <c r="AB361" i="5"/>
  <c r="U53" i="5" s="1"/>
  <c r="Y361" i="5"/>
  <c r="S53" i="5" s="1"/>
  <c r="V361" i="5"/>
  <c r="Q53" i="5" s="1"/>
  <c r="S361" i="5"/>
  <c r="O53" i="5" s="1"/>
  <c r="P361" i="5"/>
  <c r="M53" i="5" s="1"/>
  <c r="M361" i="5"/>
  <c r="K53" i="5" s="1"/>
  <c r="AB359" i="5"/>
  <c r="U51" i="5" s="1"/>
  <c r="P359" i="5"/>
  <c r="M51" i="5" s="1"/>
  <c r="AE359" i="5"/>
  <c r="W51" i="5" s="1"/>
  <c r="Y359" i="5"/>
  <c r="S51" i="5" s="1"/>
  <c r="V359" i="5"/>
  <c r="Q51" i="5" s="1"/>
  <c r="S359" i="5"/>
  <c r="O51" i="5" s="1"/>
  <c r="M359" i="5"/>
  <c r="K51" i="5" s="1"/>
  <c r="AE357" i="5"/>
  <c r="W49" i="5" s="1"/>
  <c r="AB357" i="5"/>
  <c r="U49" i="5" s="1"/>
  <c r="V357" i="5"/>
  <c r="Q49" i="5" s="1"/>
  <c r="S357" i="5"/>
  <c r="O49" i="5" s="1"/>
  <c r="P357" i="5"/>
  <c r="M49" i="5" s="1"/>
  <c r="Y357" i="5"/>
  <c r="S49" i="5" s="1"/>
  <c r="M357" i="5"/>
  <c r="K49" i="5" s="1"/>
  <c r="AB355" i="5"/>
  <c r="U47" i="5" s="1"/>
  <c r="AE355" i="5"/>
  <c r="W47" i="5" s="1"/>
  <c r="Y355" i="5"/>
  <c r="S47" i="5" s="1"/>
  <c r="V355" i="5"/>
  <c r="Q47" i="5" s="1"/>
  <c r="S355" i="5"/>
  <c r="O47" i="5" s="1"/>
  <c r="P355" i="5"/>
  <c r="M47" i="5" s="1"/>
  <c r="M355" i="5"/>
  <c r="K47" i="5" s="1"/>
  <c r="AE353" i="5"/>
  <c r="W45" i="5" s="1"/>
  <c r="AB353" i="5"/>
  <c r="U45" i="5" s="1"/>
  <c r="Y353" i="5"/>
  <c r="S45" i="5" s="1"/>
  <c r="V353" i="5"/>
  <c r="Q45" i="5" s="1"/>
  <c r="S353" i="5"/>
  <c r="O45" i="5" s="1"/>
  <c r="P353" i="5"/>
  <c r="M45" i="5" s="1"/>
  <c r="M353" i="5"/>
  <c r="K45" i="5" s="1"/>
  <c r="AE351" i="5"/>
  <c r="W43" i="5" s="1"/>
  <c r="AB351" i="5"/>
  <c r="U43" i="5" s="1"/>
  <c r="Y351" i="5"/>
  <c r="S43" i="5" s="1"/>
  <c r="V351" i="5"/>
  <c r="Q43" i="5" s="1"/>
  <c r="S351" i="5"/>
  <c r="O43" i="5" s="1"/>
  <c r="P351" i="5"/>
  <c r="M43" i="5" s="1"/>
  <c r="M351" i="5"/>
  <c r="K43" i="5" s="1"/>
  <c r="AE349" i="5"/>
  <c r="W41" i="5" s="1"/>
  <c r="AB349" i="5"/>
  <c r="U41" i="5" s="1"/>
  <c r="Y349" i="5"/>
  <c r="S41" i="5" s="1"/>
  <c r="V349" i="5"/>
  <c r="Q41" i="5" s="1"/>
  <c r="S349" i="5"/>
  <c r="O41" i="5" s="1"/>
  <c r="P349" i="5"/>
  <c r="M41" i="5" s="1"/>
  <c r="M349" i="5"/>
  <c r="K41" i="5" s="1"/>
  <c r="AE347" i="5"/>
  <c r="W39" i="5" s="1"/>
  <c r="AB347" i="5"/>
  <c r="U39" i="5" s="1"/>
  <c r="Y347" i="5"/>
  <c r="S39" i="5" s="1"/>
  <c r="V347" i="5"/>
  <c r="Q39" i="5" s="1"/>
  <c r="S347" i="5"/>
  <c r="O39" i="5" s="1"/>
  <c r="P347" i="5"/>
  <c r="M39" i="5" s="1"/>
  <c r="M347" i="5"/>
  <c r="K39" i="5" s="1"/>
  <c r="AE345" i="5"/>
  <c r="W37" i="5" s="1"/>
  <c r="AB345" i="5"/>
  <c r="U37" i="5" s="1"/>
  <c r="Y345" i="5"/>
  <c r="S37" i="5" s="1"/>
  <c r="V345" i="5"/>
  <c r="Q37" i="5" s="1"/>
  <c r="S345" i="5"/>
  <c r="O37" i="5" s="1"/>
  <c r="P345" i="5"/>
  <c r="M37" i="5" s="1"/>
  <c r="M345" i="5"/>
  <c r="K37" i="5" s="1"/>
  <c r="AE343" i="5"/>
  <c r="W35" i="5" s="1"/>
  <c r="AB343" i="5"/>
  <c r="U35" i="5" s="1"/>
  <c r="Y343" i="5"/>
  <c r="S35" i="5" s="1"/>
  <c r="V343" i="5"/>
  <c r="Q35" i="5" s="1"/>
  <c r="S343" i="5"/>
  <c r="O35" i="5" s="1"/>
  <c r="P343" i="5"/>
  <c r="M35" i="5" s="1"/>
  <c r="M343" i="5"/>
  <c r="K35" i="5" s="1"/>
  <c r="I380" i="5"/>
  <c r="H380" i="5" s="1"/>
  <c r="I376" i="5"/>
  <c r="H376" i="5" s="1"/>
  <c r="I372" i="5"/>
  <c r="H372" i="5" s="1"/>
  <c r="I368" i="5"/>
  <c r="H368" i="5" s="1"/>
  <c r="I364" i="5"/>
  <c r="H364" i="5" s="1"/>
  <c r="I357" i="5"/>
  <c r="H357" i="5" s="1"/>
  <c r="I353" i="5"/>
  <c r="H353" i="5" s="1"/>
  <c r="I349" i="5"/>
  <c r="H349" i="5" s="1"/>
  <c r="I345" i="5"/>
  <c r="H345" i="5" s="1"/>
  <c r="I381" i="5"/>
  <c r="H381" i="5" s="1"/>
  <c r="I377" i="5"/>
  <c r="H377" i="5" s="1"/>
  <c r="I373" i="5"/>
  <c r="H373" i="5" s="1"/>
  <c r="I369" i="5"/>
  <c r="H369" i="5" s="1"/>
  <c r="I365" i="5"/>
  <c r="H365" i="5" s="1"/>
  <c r="I361" i="5"/>
  <c r="H361" i="5" s="1"/>
  <c r="J381" i="5"/>
  <c r="I73" i="5" s="1"/>
  <c r="J377" i="5"/>
  <c r="I69" i="5" s="1"/>
  <c r="J373" i="5"/>
  <c r="I65" i="5" s="1"/>
  <c r="J369" i="5"/>
  <c r="I61" i="5" s="1"/>
  <c r="J365" i="5"/>
  <c r="I57" i="5" s="1"/>
  <c r="J361" i="5"/>
  <c r="I53" i="5" s="1"/>
  <c r="J357" i="5"/>
  <c r="I49" i="5" s="1"/>
  <c r="J353" i="5"/>
  <c r="I45" i="5" s="1"/>
  <c r="J349" i="5"/>
  <c r="I41" i="5" s="1"/>
  <c r="J345" i="5"/>
  <c r="I37" i="5" s="1"/>
  <c r="L381" i="5"/>
  <c r="K381" i="5" s="1"/>
  <c r="L377" i="5"/>
  <c r="K377" i="5" s="1"/>
  <c r="L373" i="5"/>
  <c r="K373" i="5" s="1"/>
  <c r="L369" i="5"/>
  <c r="K369" i="5" s="1"/>
  <c r="L365" i="5"/>
  <c r="K365" i="5" s="1"/>
  <c r="L361" i="5"/>
  <c r="K361" i="5" s="1"/>
  <c r="L359" i="5"/>
  <c r="K359" i="5" s="1"/>
  <c r="L357" i="5"/>
  <c r="K357" i="5" s="1"/>
  <c r="L355" i="5"/>
  <c r="K355" i="5" s="1"/>
  <c r="L351" i="5"/>
  <c r="K351" i="5" s="1"/>
  <c r="L347" i="5"/>
  <c r="K347" i="5" s="1"/>
  <c r="L343" i="5"/>
  <c r="K343" i="5" s="1"/>
  <c r="AD380" i="5"/>
  <c r="AC380" i="5" s="1"/>
  <c r="X380" i="5"/>
  <c r="W380" i="5" s="1"/>
  <c r="O380" i="5"/>
  <c r="N380" i="5" s="1"/>
  <c r="AA380" i="5"/>
  <c r="Z380" i="5" s="1"/>
  <c r="U380" i="5"/>
  <c r="T380" i="5" s="1"/>
  <c r="R380" i="5"/>
  <c r="Q380" i="5" s="1"/>
  <c r="AD378" i="5"/>
  <c r="AC378" i="5" s="1"/>
  <c r="U378" i="5"/>
  <c r="T378" i="5" s="1"/>
  <c r="O378" i="5"/>
  <c r="N378" i="5" s="1"/>
  <c r="AA378" i="5"/>
  <c r="Z378" i="5" s="1"/>
  <c r="X378" i="5"/>
  <c r="W378" i="5" s="1"/>
  <c r="R378" i="5"/>
  <c r="Q378" i="5" s="1"/>
  <c r="AD376" i="5"/>
  <c r="AC376" i="5" s="1"/>
  <c r="X376" i="5"/>
  <c r="W376" i="5" s="1"/>
  <c r="O376" i="5"/>
  <c r="N376" i="5" s="1"/>
  <c r="AA376" i="5"/>
  <c r="Z376" i="5" s="1"/>
  <c r="U376" i="5"/>
  <c r="T376" i="5" s="1"/>
  <c r="R376" i="5"/>
  <c r="Q376" i="5" s="1"/>
  <c r="AD374" i="5"/>
  <c r="AC374" i="5" s="1"/>
  <c r="U374" i="5"/>
  <c r="T374" i="5" s="1"/>
  <c r="O374" i="5"/>
  <c r="N374" i="5" s="1"/>
  <c r="AA374" i="5"/>
  <c r="Z374" i="5" s="1"/>
  <c r="X374" i="5"/>
  <c r="W374" i="5" s="1"/>
  <c r="R374" i="5"/>
  <c r="Q374" i="5" s="1"/>
  <c r="AD372" i="5"/>
  <c r="AC372" i="5" s="1"/>
  <c r="X372" i="5"/>
  <c r="W372" i="5" s="1"/>
  <c r="O372" i="5"/>
  <c r="N372" i="5" s="1"/>
  <c r="AA372" i="5"/>
  <c r="Z372" i="5" s="1"/>
  <c r="U372" i="5"/>
  <c r="T372" i="5" s="1"/>
  <c r="R372" i="5"/>
  <c r="Q372" i="5" s="1"/>
  <c r="AD370" i="5"/>
  <c r="AC370" i="5" s="1"/>
  <c r="U370" i="5"/>
  <c r="T370" i="5" s="1"/>
  <c r="O370" i="5"/>
  <c r="N370" i="5" s="1"/>
  <c r="AA370" i="5"/>
  <c r="Z370" i="5" s="1"/>
  <c r="X370" i="5"/>
  <c r="W370" i="5" s="1"/>
  <c r="R370" i="5"/>
  <c r="Q370" i="5" s="1"/>
  <c r="AD368" i="5"/>
  <c r="AC368" i="5" s="1"/>
  <c r="X368" i="5"/>
  <c r="W368" i="5" s="1"/>
  <c r="O368" i="5"/>
  <c r="N368" i="5" s="1"/>
  <c r="AA368" i="5"/>
  <c r="Z368" i="5" s="1"/>
  <c r="U368" i="5"/>
  <c r="T368" i="5" s="1"/>
  <c r="R368" i="5"/>
  <c r="Q368" i="5" s="1"/>
  <c r="AD366" i="5"/>
  <c r="AC366" i="5" s="1"/>
  <c r="U366" i="5"/>
  <c r="T366" i="5" s="1"/>
  <c r="O366" i="5"/>
  <c r="N366" i="5" s="1"/>
  <c r="AA366" i="5"/>
  <c r="Z366" i="5" s="1"/>
  <c r="X366" i="5"/>
  <c r="W366" i="5" s="1"/>
  <c r="R366" i="5"/>
  <c r="Q366" i="5" s="1"/>
  <c r="AD364" i="5"/>
  <c r="AC364" i="5" s="1"/>
  <c r="X364" i="5"/>
  <c r="W364" i="5" s="1"/>
  <c r="O364" i="5"/>
  <c r="N364" i="5" s="1"/>
  <c r="AA364" i="5"/>
  <c r="Z364" i="5" s="1"/>
  <c r="U364" i="5"/>
  <c r="T364" i="5" s="1"/>
  <c r="R364" i="5"/>
  <c r="Q364" i="5" s="1"/>
  <c r="AD362" i="5"/>
  <c r="AC362" i="5" s="1"/>
  <c r="U362" i="5"/>
  <c r="T362" i="5" s="1"/>
  <c r="O362" i="5"/>
  <c r="N362" i="5" s="1"/>
  <c r="AA362" i="5"/>
  <c r="Z362" i="5" s="1"/>
  <c r="X362" i="5"/>
  <c r="W362" i="5" s="1"/>
  <c r="R362" i="5"/>
  <c r="Q362" i="5" s="1"/>
  <c r="AD360" i="5"/>
  <c r="AC360" i="5" s="1"/>
  <c r="AA360" i="5"/>
  <c r="Z360" i="5" s="1"/>
  <c r="X360" i="5"/>
  <c r="W360" i="5" s="1"/>
  <c r="U360" i="5"/>
  <c r="T360" i="5" s="1"/>
  <c r="R360" i="5"/>
  <c r="Q360" i="5" s="1"/>
  <c r="O360" i="5"/>
  <c r="N360" i="5" s="1"/>
  <c r="AA358" i="5"/>
  <c r="Z358" i="5" s="1"/>
  <c r="U358" i="5"/>
  <c r="T358" i="5" s="1"/>
  <c r="R358" i="5"/>
  <c r="Q358" i="5" s="1"/>
  <c r="AD358" i="5"/>
  <c r="AC358" i="5" s="1"/>
  <c r="X358" i="5"/>
  <c r="W358" i="5" s="1"/>
  <c r="O358" i="5"/>
  <c r="N358" i="5" s="1"/>
  <c r="AD356" i="5"/>
  <c r="AC356" i="5" s="1"/>
  <c r="AA356" i="5"/>
  <c r="Z356" i="5" s="1"/>
  <c r="X356" i="5"/>
  <c r="W356" i="5" s="1"/>
  <c r="U356" i="5"/>
  <c r="T356" i="5" s="1"/>
  <c r="R356" i="5"/>
  <c r="Q356" i="5" s="1"/>
  <c r="O356" i="5"/>
  <c r="N356" i="5" s="1"/>
  <c r="AA354" i="5"/>
  <c r="Z354" i="5" s="1"/>
  <c r="X354" i="5"/>
  <c r="W354" i="5" s="1"/>
  <c r="U354" i="5"/>
  <c r="T354" i="5" s="1"/>
  <c r="R354" i="5"/>
  <c r="Q354" i="5" s="1"/>
  <c r="O354" i="5"/>
  <c r="N354" i="5" s="1"/>
  <c r="AD354" i="5"/>
  <c r="AC354" i="5" s="1"/>
  <c r="AD352" i="5"/>
  <c r="AC352" i="5" s="1"/>
  <c r="AA352" i="5"/>
  <c r="Z352" i="5" s="1"/>
  <c r="X352" i="5"/>
  <c r="W352" i="5" s="1"/>
  <c r="U352" i="5"/>
  <c r="T352" i="5" s="1"/>
  <c r="R352" i="5"/>
  <c r="Q352" i="5" s="1"/>
  <c r="O352" i="5"/>
  <c r="N352" i="5" s="1"/>
  <c r="AA350" i="5"/>
  <c r="Z350" i="5" s="1"/>
  <c r="X350" i="5"/>
  <c r="W350" i="5" s="1"/>
  <c r="U350" i="5"/>
  <c r="T350" i="5" s="1"/>
  <c r="R350" i="5"/>
  <c r="Q350" i="5" s="1"/>
  <c r="O350" i="5"/>
  <c r="N350" i="5" s="1"/>
  <c r="AD350" i="5"/>
  <c r="AC350" i="5" s="1"/>
  <c r="AD348" i="5"/>
  <c r="AC348" i="5" s="1"/>
  <c r="AA348" i="5"/>
  <c r="Z348" i="5" s="1"/>
  <c r="X348" i="5"/>
  <c r="W348" i="5" s="1"/>
  <c r="U348" i="5"/>
  <c r="T348" i="5" s="1"/>
  <c r="R348" i="5"/>
  <c r="Q348" i="5" s="1"/>
  <c r="O348" i="5"/>
  <c r="N348" i="5" s="1"/>
  <c r="AA346" i="5"/>
  <c r="Z346" i="5" s="1"/>
  <c r="X346" i="5"/>
  <c r="W346" i="5" s="1"/>
  <c r="U346" i="5"/>
  <c r="T346" i="5" s="1"/>
  <c r="R346" i="5"/>
  <c r="Q346" i="5" s="1"/>
  <c r="O346" i="5"/>
  <c r="N346" i="5" s="1"/>
  <c r="AD346" i="5"/>
  <c r="AC346" i="5" s="1"/>
  <c r="AD344" i="5"/>
  <c r="AC344" i="5" s="1"/>
  <c r="AA344" i="5"/>
  <c r="Z344" i="5" s="1"/>
  <c r="X344" i="5"/>
  <c r="W344" i="5" s="1"/>
  <c r="U344" i="5"/>
  <c r="T344" i="5" s="1"/>
  <c r="R344" i="5"/>
  <c r="Q344" i="5" s="1"/>
  <c r="O344" i="5"/>
  <c r="N344" i="5" s="1"/>
  <c r="I72" i="5"/>
  <c r="AB380" i="5"/>
  <c r="U72" i="5" s="1"/>
  <c r="Y380" i="5"/>
  <c r="S72" i="5" s="1"/>
  <c r="V380" i="5"/>
  <c r="Q72" i="5" s="1"/>
  <c r="S380" i="5"/>
  <c r="O72" i="5" s="1"/>
  <c r="P380" i="5"/>
  <c r="M72" i="5" s="1"/>
  <c r="AE380" i="5"/>
  <c r="W72" i="5" s="1"/>
  <c r="M380" i="5"/>
  <c r="K72" i="5" s="1"/>
  <c r="AB378" i="5"/>
  <c r="U70" i="5" s="1"/>
  <c r="S378" i="5"/>
  <c r="O70" i="5" s="1"/>
  <c r="P378" i="5"/>
  <c r="M70" i="5" s="1"/>
  <c r="M378" i="5"/>
  <c r="K70" i="5" s="1"/>
  <c r="AE378" i="5"/>
  <c r="W70" i="5" s="1"/>
  <c r="Y378" i="5"/>
  <c r="S70" i="5" s="1"/>
  <c r="V378" i="5"/>
  <c r="Q70" i="5" s="1"/>
  <c r="I68" i="5"/>
  <c r="AB376" i="5"/>
  <c r="U68" i="5" s="1"/>
  <c r="Y376" i="5"/>
  <c r="S68" i="5" s="1"/>
  <c r="V376" i="5"/>
  <c r="Q68" i="5" s="1"/>
  <c r="S376" i="5"/>
  <c r="O68" i="5" s="1"/>
  <c r="P376" i="5"/>
  <c r="M68" i="5" s="1"/>
  <c r="AE376" i="5"/>
  <c r="W68" i="5" s="1"/>
  <c r="M376" i="5"/>
  <c r="K68" i="5" s="1"/>
  <c r="AB374" i="5"/>
  <c r="U66" i="5" s="1"/>
  <c r="S374" i="5"/>
  <c r="O66" i="5" s="1"/>
  <c r="P374" i="5"/>
  <c r="M66" i="5" s="1"/>
  <c r="M374" i="5"/>
  <c r="K66" i="5" s="1"/>
  <c r="AE374" i="5"/>
  <c r="W66" i="5" s="1"/>
  <c r="Y374" i="5"/>
  <c r="S66" i="5" s="1"/>
  <c r="V374" i="5"/>
  <c r="Q66" i="5" s="1"/>
  <c r="I64" i="5"/>
  <c r="AB372" i="5"/>
  <c r="U64" i="5" s="1"/>
  <c r="Y372" i="5"/>
  <c r="S64" i="5" s="1"/>
  <c r="V372" i="5"/>
  <c r="Q64" i="5" s="1"/>
  <c r="S372" i="5"/>
  <c r="O64" i="5" s="1"/>
  <c r="P372" i="5"/>
  <c r="M64" i="5" s="1"/>
  <c r="AE372" i="5"/>
  <c r="W64" i="5" s="1"/>
  <c r="M372" i="5"/>
  <c r="K64" i="5" s="1"/>
  <c r="AB370" i="5"/>
  <c r="U62" i="5" s="1"/>
  <c r="S370" i="5"/>
  <c r="O62" i="5" s="1"/>
  <c r="P370" i="5"/>
  <c r="M62" i="5" s="1"/>
  <c r="M370" i="5"/>
  <c r="K62" i="5" s="1"/>
  <c r="AE370" i="5"/>
  <c r="W62" i="5" s="1"/>
  <c r="Y370" i="5"/>
  <c r="S62" i="5" s="1"/>
  <c r="V370" i="5"/>
  <c r="Q62" i="5" s="1"/>
  <c r="I60" i="5"/>
  <c r="AB368" i="5"/>
  <c r="U60" i="5" s="1"/>
  <c r="Y368" i="5"/>
  <c r="S60" i="5" s="1"/>
  <c r="V368" i="5"/>
  <c r="Q60" i="5" s="1"/>
  <c r="S368" i="5"/>
  <c r="O60" i="5" s="1"/>
  <c r="P368" i="5"/>
  <c r="M60" i="5" s="1"/>
  <c r="AE368" i="5"/>
  <c r="W60" i="5" s="1"/>
  <c r="M368" i="5"/>
  <c r="K60" i="5" s="1"/>
  <c r="AB366" i="5"/>
  <c r="U58" i="5" s="1"/>
  <c r="S366" i="5"/>
  <c r="O58" i="5" s="1"/>
  <c r="P366" i="5"/>
  <c r="M58" i="5" s="1"/>
  <c r="M366" i="5"/>
  <c r="K58" i="5" s="1"/>
  <c r="AE366" i="5"/>
  <c r="W58" i="5" s="1"/>
  <c r="Y366" i="5"/>
  <c r="S58" i="5" s="1"/>
  <c r="V366" i="5"/>
  <c r="Q58" i="5" s="1"/>
  <c r="I56" i="5"/>
  <c r="AB364" i="5"/>
  <c r="U56" i="5" s="1"/>
  <c r="Y364" i="5"/>
  <c r="S56" i="5" s="1"/>
  <c r="V364" i="5"/>
  <c r="Q56" i="5" s="1"/>
  <c r="S364" i="5"/>
  <c r="O56" i="5" s="1"/>
  <c r="P364" i="5"/>
  <c r="M56" i="5" s="1"/>
  <c r="AE364" i="5"/>
  <c r="W56" i="5" s="1"/>
  <c r="M364" i="5"/>
  <c r="K56" i="5" s="1"/>
  <c r="AB362" i="5"/>
  <c r="U54" i="5" s="1"/>
  <c r="S362" i="5"/>
  <c r="O54" i="5" s="1"/>
  <c r="P362" i="5"/>
  <c r="M54" i="5" s="1"/>
  <c r="M362" i="5"/>
  <c r="K54" i="5" s="1"/>
  <c r="AE362" i="5"/>
  <c r="W54" i="5" s="1"/>
  <c r="Y362" i="5"/>
  <c r="S54" i="5" s="1"/>
  <c r="V362" i="5"/>
  <c r="Q54" i="5" s="1"/>
  <c r="I52" i="5"/>
  <c r="AE360" i="5"/>
  <c r="W52" i="5" s="1"/>
  <c r="Y360" i="5"/>
  <c r="S52" i="5" s="1"/>
  <c r="V360" i="5"/>
  <c r="Q52" i="5" s="1"/>
  <c r="S360" i="5"/>
  <c r="O52" i="5" s="1"/>
  <c r="P360" i="5"/>
  <c r="M52" i="5" s="1"/>
  <c r="M360" i="5"/>
  <c r="K52" i="5" s="1"/>
  <c r="AB360" i="5"/>
  <c r="U52" i="5" s="1"/>
  <c r="Y358" i="5"/>
  <c r="S50" i="5" s="1"/>
  <c r="V358" i="5"/>
  <c r="Q50" i="5" s="1"/>
  <c r="M358" i="5"/>
  <c r="K50" i="5" s="1"/>
  <c r="AE358" i="5"/>
  <c r="W50" i="5" s="1"/>
  <c r="AB358" i="5"/>
  <c r="U50" i="5" s="1"/>
  <c r="S358" i="5"/>
  <c r="O50" i="5" s="1"/>
  <c r="P358" i="5"/>
  <c r="M50" i="5" s="1"/>
  <c r="I48" i="5"/>
  <c r="AE356" i="5"/>
  <c r="W48" i="5" s="1"/>
  <c r="Y356" i="5"/>
  <c r="S48" i="5" s="1"/>
  <c r="S356" i="5"/>
  <c r="O48" i="5" s="1"/>
  <c r="M356" i="5"/>
  <c r="K48" i="5" s="1"/>
  <c r="AB356" i="5"/>
  <c r="U48" i="5" s="1"/>
  <c r="V356" i="5"/>
  <c r="Q48" i="5" s="1"/>
  <c r="P356" i="5"/>
  <c r="M48" i="5" s="1"/>
  <c r="Y354" i="5"/>
  <c r="S46" i="5" s="1"/>
  <c r="V354" i="5"/>
  <c r="Q46" i="5" s="1"/>
  <c r="P354" i="5"/>
  <c r="M46" i="5" s="1"/>
  <c r="AE354" i="5"/>
  <c r="W46" i="5" s="1"/>
  <c r="AB354" i="5"/>
  <c r="U46" i="5" s="1"/>
  <c r="S354" i="5"/>
  <c r="O46" i="5" s="1"/>
  <c r="M354" i="5"/>
  <c r="K46" i="5" s="1"/>
  <c r="I44" i="5"/>
  <c r="AE352" i="5"/>
  <c r="W44" i="5" s="1"/>
  <c r="AB352" i="5"/>
  <c r="U44" i="5" s="1"/>
  <c r="S352" i="5"/>
  <c r="O44" i="5" s="1"/>
  <c r="M352" i="5"/>
  <c r="K44" i="5" s="1"/>
  <c r="Y352" i="5"/>
  <c r="S44" i="5" s="1"/>
  <c r="V352" i="5"/>
  <c r="Q44" i="5" s="1"/>
  <c r="P352" i="5"/>
  <c r="M44" i="5" s="1"/>
  <c r="Y350" i="5"/>
  <c r="S42" i="5" s="1"/>
  <c r="V350" i="5"/>
  <c r="Q42" i="5" s="1"/>
  <c r="P350" i="5"/>
  <c r="M42" i="5" s="1"/>
  <c r="AE350" i="5"/>
  <c r="W42" i="5" s="1"/>
  <c r="AB350" i="5"/>
  <c r="U42" i="5" s="1"/>
  <c r="S350" i="5"/>
  <c r="O42" i="5" s="1"/>
  <c r="M350" i="5"/>
  <c r="K42" i="5" s="1"/>
  <c r="I40" i="5"/>
  <c r="AE348" i="5"/>
  <c r="W40" i="5" s="1"/>
  <c r="AB348" i="5"/>
  <c r="U40" i="5" s="1"/>
  <c r="S348" i="5"/>
  <c r="O40" i="5" s="1"/>
  <c r="M348" i="5"/>
  <c r="K40" i="5" s="1"/>
  <c r="Y348" i="5"/>
  <c r="S40" i="5" s="1"/>
  <c r="V348" i="5"/>
  <c r="Q40" i="5" s="1"/>
  <c r="P348" i="5"/>
  <c r="M40" i="5" s="1"/>
  <c r="Y346" i="5"/>
  <c r="S38" i="5" s="1"/>
  <c r="V346" i="5"/>
  <c r="Q38" i="5" s="1"/>
  <c r="P346" i="5"/>
  <c r="M38" i="5" s="1"/>
  <c r="AE346" i="5"/>
  <c r="W38" i="5" s="1"/>
  <c r="AB346" i="5"/>
  <c r="U38" i="5" s="1"/>
  <c r="S346" i="5"/>
  <c r="O38" i="5" s="1"/>
  <c r="M346" i="5"/>
  <c r="K38" i="5" s="1"/>
  <c r="AE344" i="5"/>
  <c r="W36" i="5" s="1"/>
  <c r="AB344" i="5"/>
  <c r="U36" i="5" s="1"/>
  <c r="S344" i="5"/>
  <c r="O36" i="5" s="1"/>
  <c r="M344" i="5"/>
  <c r="K36" i="5" s="1"/>
  <c r="Y344" i="5"/>
  <c r="S36" i="5" s="1"/>
  <c r="V344" i="5"/>
  <c r="Q36" i="5" s="1"/>
  <c r="P344" i="5"/>
  <c r="M36" i="5" s="1"/>
  <c r="I378" i="5"/>
  <c r="H378" i="5" s="1"/>
  <c r="I374" i="5"/>
  <c r="H374" i="5" s="1"/>
  <c r="I370" i="5"/>
  <c r="H370" i="5" s="1"/>
  <c r="I366" i="5"/>
  <c r="H366" i="5" s="1"/>
  <c r="I362" i="5"/>
  <c r="H362" i="5" s="1"/>
  <c r="I359" i="5"/>
  <c r="H359" i="5" s="1"/>
  <c r="I355" i="5"/>
  <c r="H355" i="5" s="1"/>
  <c r="I351" i="5"/>
  <c r="H351" i="5" s="1"/>
  <c r="I347" i="5"/>
  <c r="H347" i="5" s="1"/>
  <c r="I343" i="5"/>
  <c r="H343" i="5" s="1"/>
  <c r="I379" i="5"/>
  <c r="H379" i="5" s="1"/>
  <c r="I375" i="5"/>
  <c r="H375" i="5" s="1"/>
  <c r="I371" i="5"/>
  <c r="H371" i="5" s="1"/>
  <c r="I367" i="5"/>
  <c r="H367" i="5" s="1"/>
  <c r="I363" i="5"/>
  <c r="H363" i="5" s="1"/>
  <c r="I358" i="5"/>
  <c r="H358" i="5" s="1"/>
  <c r="I354" i="5"/>
  <c r="H354" i="5" s="1"/>
  <c r="I350" i="5"/>
  <c r="H350" i="5" s="1"/>
  <c r="I346" i="5"/>
  <c r="H346" i="5" s="1"/>
  <c r="J379" i="5"/>
  <c r="I71" i="5" s="1"/>
  <c r="J375" i="5"/>
  <c r="I67" i="5" s="1"/>
  <c r="J371" i="5"/>
  <c r="I63" i="5" s="1"/>
  <c r="J367" i="5"/>
  <c r="I59" i="5" s="1"/>
  <c r="J363" i="5"/>
  <c r="I55" i="5" s="1"/>
  <c r="J358" i="5"/>
  <c r="I50" i="5" s="1"/>
  <c r="J354" i="5"/>
  <c r="I46" i="5" s="1"/>
  <c r="J350" i="5"/>
  <c r="I42" i="5" s="1"/>
  <c r="J346" i="5"/>
  <c r="I38" i="5" s="1"/>
  <c r="J378" i="5"/>
  <c r="I70" i="5" s="1"/>
  <c r="J374" i="5"/>
  <c r="I66" i="5" s="1"/>
  <c r="J370" i="5"/>
  <c r="I62" i="5" s="1"/>
  <c r="J366" i="5"/>
  <c r="I58" i="5" s="1"/>
  <c r="J362" i="5"/>
  <c r="I54" i="5" s="1"/>
  <c r="J359" i="5"/>
  <c r="I51" i="5" s="1"/>
  <c r="J355" i="5"/>
  <c r="I47" i="5" s="1"/>
  <c r="J351" i="5"/>
  <c r="I43" i="5" s="1"/>
  <c r="J347" i="5"/>
  <c r="I39" i="5" s="1"/>
  <c r="J343" i="5"/>
  <c r="I35" i="5" s="1"/>
  <c r="L379" i="5"/>
  <c r="K379" i="5" s="1"/>
  <c r="L375" i="5"/>
  <c r="K375" i="5" s="1"/>
  <c r="L371" i="5"/>
  <c r="K371" i="5" s="1"/>
  <c r="L367" i="5"/>
  <c r="K367" i="5" s="1"/>
  <c r="L363" i="5"/>
  <c r="K363" i="5" s="1"/>
  <c r="L360" i="5"/>
  <c r="K360" i="5" s="1"/>
  <c r="L358" i="5"/>
  <c r="K358" i="5" s="1"/>
  <c r="L356" i="5"/>
  <c r="K356" i="5" s="1"/>
  <c r="L353" i="5"/>
  <c r="K353" i="5" s="1"/>
  <c r="L349" i="5"/>
  <c r="K349" i="5" s="1"/>
  <c r="L345" i="5"/>
  <c r="K345" i="5" s="1"/>
  <c r="L378" i="5"/>
  <c r="K378" i="5" s="1"/>
  <c r="L374" i="5"/>
  <c r="K374" i="5" s="1"/>
  <c r="L370" i="5"/>
  <c r="K370" i="5" s="1"/>
  <c r="L366" i="5"/>
  <c r="K366" i="5" s="1"/>
  <c r="L362" i="5"/>
  <c r="K362" i="5" s="1"/>
  <c r="L352" i="5"/>
  <c r="K352" i="5" s="1"/>
  <c r="L348" i="5"/>
  <c r="K348" i="5" s="1"/>
  <c r="L344" i="5"/>
  <c r="K344" i="5" s="1"/>
  <c r="I77" i="5"/>
  <c r="I79" i="5"/>
  <c r="I81" i="5"/>
  <c r="I83" i="5"/>
  <c r="Y80" i="5"/>
  <c r="Y79" i="5"/>
  <c r="Y71" i="5"/>
  <c r="Y84" i="5"/>
  <c r="Y81" i="5"/>
  <c r="Y73" i="5"/>
  <c r="Y77" i="5"/>
  <c r="U77" i="5"/>
  <c r="U81" i="5"/>
  <c r="U78" i="5"/>
  <c r="U82" i="5"/>
  <c r="Q81" i="5"/>
  <c r="M84" i="5"/>
  <c r="M79" i="5"/>
  <c r="M80" i="5"/>
  <c r="W81" i="5"/>
  <c r="W84" i="5"/>
  <c r="W80" i="5"/>
  <c r="W83" i="5"/>
  <c r="W78" i="5"/>
  <c r="S84" i="5"/>
  <c r="S74" i="5"/>
  <c r="S81" i="5"/>
  <c r="S77" i="5"/>
  <c r="S34" i="5"/>
  <c r="O82" i="5"/>
  <c r="Y83" i="5"/>
  <c r="Y82" i="5"/>
  <c r="Y78" i="5"/>
  <c r="Y70" i="5"/>
  <c r="U83" i="5"/>
  <c r="U80" i="5"/>
  <c r="U84" i="5"/>
  <c r="U75" i="5"/>
  <c r="U79" i="5"/>
  <c r="M81" i="5"/>
  <c r="M83" i="5"/>
  <c r="M82" i="5"/>
  <c r="W77" i="5"/>
  <c r="W82" i="5"/>
  <c r="W76" i="5"/>
  <c r="W79" i="5"/>
  <c r="W34" i="5"/>
  <c r="S79" i="5"/>
  <c r="S82" i="5"/>
  <c r="S83" i="5"/>
  <c r="S78" i="5"/>
  <c r="S80" i="5"/>
  <c r="O84" i="5"/>
  <c r="O81" i="5"/>
  <c r="O79" i="5"/>
  <c r="K78" i="5"/>
  <c r="K83" i="5"/>
  <c r="K81" i="5"/>
  <c r="K79" i="5"/>
  <c r="K34" i="5"/>
  <c r="AA66" i="5"/>
  <c r="AA62" i="5"/>
  <c r="AA58" i="5"/>
  <c r="AA54" i="5"/>
  <c r="AA50" i="5"/>
  <c r="AA46" i="5"/>
  <c r="AA42" i="5"/>
  <c r="AA38" i="5"/>
  <c r="AA69" i="5"/>
  <c r="AA65" i="5"/>
  <c r="AA61" i="5"/>
  <c r="AA57" i="5"/>
  <c r="AA53" i="5"/>
  <c r="AA49" i="5"/>
  <c r="AA45" i="5"/>
  <c r="AA41" i="5"/>
  <c r="AA37" i="5"/>
  <c r="AA67" i="5"/>
  <c r="AA63" i="5"/>
  <c r="AA59" i="5"/>
  <c r="AA55" i="5"/>
  <c r="AA51" i="5"/>
  <c r="AA47" i="5"/>
  <c r="AA43" i="5"/>
  <c r="AA39" i="5"/>
  <c r="Y57" i="5"/>
  <c r="Y55" i="5"/>
  <c r="Y50" i="5"/>
  <c r="Y41" i="5"/>
  <c r="Y58" i="5"/>
  <c r="Y47" i="5"/>
  <c r="Y42" i="5"/>
  <c r="Y53" i="5"/>
  <c r="Y69" i="5"/>
  <c r="Y37" i="5"/>
  <c r="Y43" i="5"/>
  <c r="Y63" i="5"/>
  <c r="Y46" i="5"/>
  <c r="Y65" i="5"/>
  <c r="Y67" i="5"/>
  <c r="Y38" i="5"/>
  <c r="Y66" i="5"/>
  <c r="Y49" i="5"/>
  <c r="Y62" i="5"/>
  <c r="Y54" i="5"/>
  <c r="Y39" i="5"/>
  <c r="Y59" i="5"/>
  <c r="Y61" i="5"/>
  <c r="Y45" i="5"/>
  <c r="Y51" i="5"/>
  <c r="AS128" i="5"/>
  <c r="BH129" i="5"/>
  <c r="BH128" i="5"/>
  <c r="BH127" i="5"/>
  <c r="BH125" i="5"/>
  <c r="BH131" i="5"/>
  <c r="Y35" i="5"/>
  <c r="AA35" i="5"/>
  <c r="AA36" i="5"/>
  <c r="I36" i="5"/>
  <c r="H119" i="5"/>
  <c r="H121" i="5"/>
  <c r="H123" i="5"/>
  <c r="H125" i="5"/>
  <c r="H127" i="5"/>
  <c r="H129" i="5"/>
  <c r="H131" i="5"/>
  <c r="H118" i="5"/>
  <c r="H116" i="5"/>
  <c r="H114" i="5"/>
  <c r="H112" i="5"/>
  <c r="H110" i="5"/>
  <c r="H108" i="5"/>
  <c r="H106" i="5"/>
  <c r="H104" i="5"/>
  <c r="H102" i="5"/>
  <c r="H100" i="5"/>
  <c r="H98" i="5"/>
  <c r="H96" i="5"/>
  <c r="H94" i="5"/>
  <c r="H92" i="5"/>
  <c r="H90" i="5"/>
  <c r="H88" i="5"/>
  <c r="H86" i="5"/>
  <c r="H84" i="5"/>
  <c r="H82" i="5"/>
  <c r="H80" i="5"/>
  <c r="H78" i="5"/>
  <c r="H52" i="5"/>
  <c r="H48" i="5"/>
  <c r="H44" i="5"/>
  <c r="H40" i="5"/>
  <c r="J91" i="5"/>
  <c r="J93" i="5"/>
  <c r="J99" i="5"/>
  <c r="J103" i="5"/>
  <c r="J105" i="5"/>
  <c r="J111" i="5"/>
  <c r="J113" i="5"/>
  <c r="J115" i="5"/>
  <c r="J117" i="5"/>
  <c r="J119" i="5"/>
  <c r="J121" i="5"/>
  <c r="J123" i="5"/>
  <c r="J125" i="5"/>
  <c r="J127" i="5"/>
  <c r="J129" i="5"/>
  <c r="J131" i="5"/>
  <c r="X131" i="5"/>
  <c r="X129" i="5"/>
  <c r="X127" i="5"/>
  <c r="X125" i="5"/>
  <c r="X123" i="5"/>
  <c r="X121" i="5"/>
  <c r="X119" i="5"/>
  <c r="X117" i="5"/>
  <c r="X115" i="5"/>
  <c r="X113" i="5"/>
  <c r="X111" i="5"/>
  <c r="X109" i="5"/>
  <c r="X107" i="5"/>
  <c r="X105" i="5"/>
  <c r="X103" i="5"/>
  <c r="X101" i="5"/>
  <c r="X99" i="5"/>
  <c r="X97" i="5"/>
  <c r="X95" i="5"/>
  <c r="X93" i="5"/>
  <c r="X91" i="5"/>
  <c r="X89" i="5"/>
  <c r="X87" i="5"/>
  <c r="X84" i="5"/>
  <c r="X82" i="5"/>
  <c r="X80" i="5"/>
  <c r="X78" i="5"/>
  <c r="X70" i="5"/>
  <c r="X33" i="5"/>
  <c r="V130" i="5"/>
  <c r="V128" i="5"/>
  <c r="V126" i="5"/>
  <c r="V124" i="5"/>
  <c r="V122" i="5"/>
  <c r="V120" i="5"/>
  <c r="V118" i="5"/>
  <c r="V116" i="5"/>
  <c r="V114" i="5"/>
  <c r="V112" i="5"/>
  <c r="V110" i="5"/>
  <c r="V108" i="5"/>
  <c r="V106" i="5"/>
  <c r="V104" i="5"/>
  <c r="V102" i="5"/>
  <c r="V100" i="5"/>
  <c r="V98" i="5"/>
  <c r="V96" i="5"/>
  <c r="V94" i="5"/>
  <c r="V92" i="5"/>
  <c r="V90" i="5"/>
  <c r="V88" i="5"/>
  <c r="V86" i="5"/>
  <c r="V84" i="5"/>
  <c r="V82" i="5"/>
  <c r="V80" i="5"/>
  <c r="V78" i="5"/>
  <c r="V76" i="5"/>
  <c r="V74" i="5"/>
  <c r="V34" i="5"/>
  <c r="T131" i="5"/>
  <c r="T129" i="5"/>
  <c r="T127" i="5"/>
  <c r="T125" i="5"/>
  <c r="T123" i="5"/>
  <c r="T121" i="5"/>
  <c r="T119" i="5"/>
  <c r="T117" i="5"/>
  <c r="T115" i="5"/>
  <c r="T113" i="5"/>
  <c r="T111" i="5"/>
  <c r="T109" i="5"/>
  <c r="T107" i="5"/>
  <c r="T105" i="5"/>
  <c r="T103" i="5"/>
  <c r="T101" i="5"/>
  <c r="T99" i="5"/>
  <c r="T97" i="5"/>
  <c r="T95" i="5"/>
  <c r="T93" i="5"/>
  <c r="T91" i="5"/>
  <c r="T89" i="5"/>
  <c r="T87" i="5"/>
  <c r="T85" i="5"/>
  <c r="T83" i="5"/>
  <c r="T81" i="5"/>
  <c r="T79" i="5"/>
  <c r="T77" i="5"/>
  <c r="T33" i="5"/>
  <c r="R130" i="5"/>
  <c r="R128" i="5"/>
  <c r="R126" i="5"/>
  <c r="R124" i="5"/>
  <c r="R122" i="5"/>
  <c r="R120" i="5"/>
  <c r="R118" i="5"/>
  <c r="R116" i="5"/>
  <c r="R114" i="5"/>
  <c r="R112" i="5"/>
  <c r="R110" i="5"/>
  <c r="R108" i="5"/>
  <c r="R106" i="5"/>
  <c r="R104" i="5"/>
  <c r="R102" i="5"/>
  <c r="R100" i="5"/>
  <c r="R98" i="5"/>
  <c r="R96" i="5"/>
  <c r="R94" i="5"/>
  <c r="R92" i="5"/>
  <c r="R90" i="5"/>
  <c r="R88" i="5"/>
  <c r="R86" i="5"/>
  <c r="R84" i="5"/>
  <c r="R82" i="5"/>
  <c r="R80" i="5"/>
  <c r="R78" i="5"/>
  <c r="P131" i="5"/>
  <c r="P129" i="5"/>
  <c r="P127" i="5"/>
  <c r="P125" i="5"/>
  <c r="P123" i="5"/>
  <c r="P121" i="5"/>
  <c r="P119" i="5"/>
  <c r="P117" i="5"/>
  <c r="P115" i="5"/>
  <c r="P111" i="5"/>
  <c r="P109" i="5"/>
  <c r="P103" i="5"/>
  <c r="P99" i="5"/>
  <c r="P97" i="5"/>
  <c r="P83" i="5"/>
  <c r="P79" i="5"/>
  <c r="P77" i="5"/>
  <c r="P34" i="5"/>
  <c r="P33" i="5"/>
  <c r="N130" i="5"/>
  <c r="N128" i="5"/>
  <c r="N126" i="5"/>
  <c r="N124" i="5"/>
  <c r="N122" i="5"/>
  <c r="N120" i="5"/>
  <c r="N118" i="5"/>
  <c r="N116" i="5"/>
  <c r="N114" i="5"/>
  <c r="N112" i="5"/>
  <c r="N102" i="5"/>
  <c r="N100" i="5"/>
  <c r="N98" i="5"/>
  <c r="N96" i="5"/>
  <c r="N92" i="5"/>
  <c r="N86" i="5"/>
  <c r="N84" i="5"/>
  <c r="N82" i="5"/>
  <c r="N80" i="5"/>
  <c r="L131" i="5"/>
  <c r="L129" i="5"/>
  <c r="L127" i="5"/>
  <c r="L125" i="5"/>
  <c r="L123" i="5"/>
  <c r="L121" i="5"/>
  <c r="L119" i="5"/>
  <c r="L117" i="5"/>
  <c r="L115" i="5"/>
  <c r="L109" i="5"/>
  <c r="L105" i="5"/>
  <c r="L99" i="5"/>
  <c r="L95" i="5"/>
  <c r="L93" i="5"/>
  <c r="L87" i="5"/>
  <c r="L85" i="5"/>
  <c r="L83" i="5"/>
  <c r="L81" i="5"/>
  <c r="L79" i="5"/>
  <c r="L33" i="5"/>
  <c r="J78" i="5"/>
  <c r="J72" i="5"/>
  <c r="H33" i="5"/>
  <c r="H120" i="5"/>
  <c r="H122" i="5"/>
  <c r="H124" i="5"/>
  <c r="H126" i="5"/>
  <c r="H128" i="5"/>
  <c r="H130" i="5"/>
  <c r="H117" i="5"/>
  <c r="H115" i="5"/>
  <c r="H113" i="5"/>
  <c r="H111" i="5"/>
  <c r="H109" i="5"/>
  <c r="H107" i="5"/>
  <c r="H105" i="5"/>
  <c r="H103" i="5"/>
  <c r="H101" i="5"/>
  <c r="H99" i="5"/>
  <c r="H97" i="5"/>
  <c r="H95" i="5"/>
  <c r="H93" i="5"/>
  <c r="H91" i="5"/>
  <c r="H89" i="5"/>
  <c r="H87" i="5"/>
  <c r="H85" i="5"/>
  <c r="H83" i="5"/>
  <c r="H81" i="5"/>
  <c r="H79" i="5"/>
  <c r="H77" i="5"/>
  <c r="J84" i="5"/>
  <c r="J86" i="5"/>
  <c r="J88" i="5"/>
  <c r="J90" i="5"/>
  <c r="J92" i="5"/>
  <c r="J98" i="5"/>
  <c r="J100" i="5"/>
  <c r="J110" i="5"/>
  <c r="J112" i="5"/>
  <c r="J114" i="5"/>
  <c r="J116" i="5"/>
  <c r="J118" i="5"/>
  <c r="J120" i="5"/>
  <c r="J122" i="5"/>
  <c r="J124" i="5"/>
  <c r="J126" i="5"/>
  <c r="J128" i="5"/>
  <c r="J130" i="5"/>
  <c r="X130" i="5"/>
  <c r="X128" i="5"/>
  <c r="X126" i="5"/>
  <c r="X124" i="5"/>
  <c r="X122" i="5"/>
  <c r="X120" i="5"/>
  <c r="X118" i="5"/>
  <c r="X116" i="5"/>
  <c r="X114" i="5"/>
  <c r="X112" i="5"/>
  <c r="X110" i="5"/>
  <c r="X108" i="5"/>
  <c r="X106" i="5"/>
  <c r="X104" i="5"/>
  <c r="X102" i="5"/>
  <c r="X100" i="5"/>
  <c r="X98" i="5"/>
  <c r="X96" i="5"/>
  <c r="X94" i="5"/>
  <c r="X92" i="5"/>
  <c r="X90" i="5"/>
  <c r="X88" i="5"/>
  <c r="X86" i="5"/>
  <c r="X85" i="5"/>
  <c r="X83" i="5"/>
  <c r="X81" i="5"/>
  <c r="X79" i="5"/>
  <c r="X77" i="5"/>
  <c r="X73" i="5"/>
  <c r="X71" i="5"/>
  <c r="X65" i="5"/>
  <c r="X41" i="5"/>
  <c r="V131" i="5"/>
  <c r="V129" i="5"/>
  <c r="V127" i="5"/>
  <c r="V125" i="5"/>
  <c r="V123" i="5"/>
  <c r="V121" i="5"/>
  <c r="V119" i="5"/>
  <c r="V117" i="5"/>
  <c r="V115" i="5"/>
  <c r="V113" i="5"/>
  <c r="V111" i="5"/>
  <c r="V109" i="5"/>
  <c r="V107" i="5"/>
  <c r="V105" i="5"/>
  <c r="V103" i="5"/>
  <c r="V101" i="5"/>
  <c r="V99" i="5"/>
  <c r="V97" i="5"/>
  <c r="V95" i="5"/>
  <c r="V93" i="5"/>
  <c r="V91" i="5"/>
  <c r="V89" i="5"/>
  <c r="V87" i="5"/>
  <c r="V85" i="5"/>
  <c r="V83" i="5"/>
  <c r="V81" i="5"/>
  <c r="V79" i="5"/>
  <c r="V77" i="5"/>
  <c r="V33" i="5"/>
  <c r="T130" i="5"/>
  <c r="T128" i="5"/>
  <c r="T126" i="5"/>
  <c r="T124" i="5"/>
  <c r="T122" i="5"/>
  <c r="T120" i="5"/>
  <c r="T118" i="5"/>
  <c r="T116" i="5"/>
  <c r="T114" i="5"/>
  <c r="T112" i="5"/>
  <c r="T110" i="5"/>
  <c r="T108" i="5"/>
  <c r="T106" i="5"/>
  <c r="T104" i="5"/>
  <c r="T102" i="5"/>
  <c r="T100" i="5"/>
  <c r="T98" i="5"/>
  <c r="T96" i="5"/>
  <c r="T94" i="5"/>
  <c r="T92" i="5"/>
  <c r="T90" i="5"/>
  <c r="T88" i="5"/>
  <c r="T86" i="5"/>
  <c r="T84" i="5"/>
  <c r="T82" i="5"/>
  <c r="T80" i="5"/>
  <c r="T78" i="5"/>
  <c r="T34" i="5"/>
  <c r="R131" i="5"/>
  <c r="R129" i="5"/>
  <c r="R127" i="5"/>
  <c r="R125" i="5"/>
  <c r="R123" i="5"/>
  <c r="R121" i="5"/>
  <c r="R119" i="5"/>
  <c r="R117" i="5"/>
  <c r="R115" i="5"/>
  <c r="R113" i="5"/>
  <c r="R111" i="5"/>
  <c r="R109" i="5"/>
  <c r="R107" i="5"/>
  <c r="R105" i="5"/>
  <c r="R103" i="5"/>
  <c r="R101" i="5"/>
  <c r="R99" i="5"/>
  <c r="R97" i="5"/>
  <c r="R95" i="5"/>
  <c r="R93" i="5"/>
  <c r="R91" i="5"/>
  <c r="R89" i="5"/>
  <c r="R87" i="5"/>
  <c r="R85" i="5"/>
  <c r="R83" i="5"/>
  <c r="R81" i="5"/>
  <c r="R79" i="5"/>
  <c r="R77" i="5"/>
  <c r="R33" i="5"/>
  <c r="P130" i="5"/>
  <c r="P128" i="5"/>
  <c r="P126" i="5"/>
  <c r="P124" i="5"/>
  <c r="P122" i="5"/>
  <c r="P120" i="5"/>
  <c r="P118" i="5"/>
  <c r="P116" i="5"/>
  <c r="P114" i="5"/>
  <c r="P108" i="5"/>
  <c r="P106" i="5"/>
  <c r="P104" i="5"/>
  <c r="P102" i="5"/>
  <c r="P90" i="5"/>
  <c r="P88" i="5"/>
  <c r="P86" i="5"/>
  <c r="P82" i="5"/>
  <c r="P80" i="5"/>
  <c r="N131" i="5"/>
  <c r="N129" i="5"/>
  <c r="N127" i="5"/>
  <c r="N125" i="5"/>
  <c r="N123" i="5"/>
  <c r="N121" i="5"/>
  <c r="N119" i="5"/>
  <c r="N117" i="5"/>
  <c r="N115" i="5"/>
  <c r="N113" i="5"/>
  <c r="N111" i="5"/>
  <c r="N101" i="5"/>
  <c r="N99" i="5"/>
  <c r="N97" i="5"/>
  <c r="N95" i="5"/>
  <c r="N93" i="5"/>
  <c r="N87" i="5"/>
  <c r="N85" i="5"/>
  <c r="N83" i="5"/>
  <c r="N81" i="5"/>
  <c r="N75" i="5"/>
  <c r="N33" i="5"/>
  <c r="L130" i="5"/>
  <c r="L128" i="5"/>
  <c r="L126" i="5"/>
  <c r="L124" i="5"/>
  <c r="L122" i="5"/>
  <c r="L120" i="5"/>
  <c r="L118" i="5"/>
  <c r="L116" i="5"/>
  <c r="L114" i="5"/>
  <c r="L112" i="5"/>
  <c r="L100" i="5"/>
  <c r="L98" i="5"/>
  <c r="L86" i="5"/>
  <c r="L84" i="5"/>
  <c r="L82" i="5"/>
  <c r="L80" i="5"/>
  <c r="L78" i="5"/>
  <c r="J79" i="5"/>
  <c r="J77" i="5"/>
  <c r="J33" i="5"/>
  <c r="Z120" i="5"/>
  <c r="Z122" i="5"/>
  <c r="Z124" i="5"/>
  <c r="Z126" i="5"/>
  <c r="Z128" i="5"/>
  <c r="Z130" i="5"/>
  <c r="Z118" i="5"/>
  <c r="Z116" i="5"/>
  <c r="Z114" i="5"/>
  <c r="Z112" i="5"/>
  <c r="Z110" i="5"/>
  <c r="Z108" i="5"/>
  <c r="Z106" i="5"/>
  <c r="Z104" i="5"/>
  <c r="Z102" i="5"/>
  <c r="Z100" i="5"/>
  <c r="Z98" i="5"/>
  <c r="Z96" i="5"/>
  <c r="Z94" i="5"/>
  <c r="Z92" i="5"/>
  <c r="Z90" i="5"/>
  <c r="Z88" i="5"/>
  <c r="Z86" i="5"/>
  <c r="Z84" i="5"/>
  <c r="Z82" i="5"/>
  <c r="Z80" i="5"/>
  <c r="Z78" i="5"/>
  <c r="Z76" i="5"/>
  <c r="Z74" i="5"/>
  <c r="Z72" i="5"/>
  <c r="Z70" i="5"/>
  <c r="Z38" i="5"/>
  <c r="Z119" i="5"/>
  <c r="Z121" i="5"/>
  <c r="Z123" i="5"/>
  <c r="Z125" i="5"/>
  <c r="Z127" i="5"/>
  <c r="Z129" i="5"/>
  <c r="Z131" i="5"/>
  <c r="Z117" i="5"/>
  <c r="Z115" i="5"/>
  <c r="Z113" i="5"/>
  <c r="Z111" i="5"/>
  <c r="Z109" i="5"/>
  <c r="Z107" i="5"/>
  <c r="Z105" i="5"/>
  <c r="Z103" i="5"/>
  <c r="Z101" i="5"/>
  <c r="Z99" i="5"/>
  <c r="Z97" i="5"/>
  <c r="Z95" i="5"/>
  <c r="Z93" i="5"/>
  <c r="Z91" i="5"/>
  <c r="Z89" i="5"/>
  <c r="Z87" i="5"/>
  <c r="Z85" i="5"/>
  <c r="Z83" i="5"/>
  <c r="Z81" i="5"/>
  <c r="Z79" i="5"/>
  <c r="Z77" i="5"/>
  <c r="Z75" i="5"/>
  <c r="Z73" i="5"/>
  <c r="Z71" i="5"/>
  <c r="Z41" i="5"/>
  <c r="Z34" i="5"/>
  <c r="Z33" i="5"/>
  <c r="L103" i="5" l="1"/>
  <c r="P89" i="5"/>
  <c r="P107" i="5"/>
  <c r="P100" i="5"/>
  <c r="P94" i="5"/>
  <c r="P112" i="5"/>
  <c r="P101" i="5"/>
  <c r="L102" i="5"/>
  <c r="L104" i="5"/>
  <c r="IX7" i="1"/>
  <c r="IU8" i="1"/>
  <c r="IW7" i="1"/>
  <c r="IK8" i="1"/>
  <c r="IN7" i="1"/>
  <c r="IM7" i="1"/>
  <c r="IC6" i="1"/>
  <c r="IA7" i="1"/>
  <c r="ID6" i="1"/>
  <c r="HT7" i="1"/>
  <c r="HQ8" i="1"/>
  <c r="HS7" i="1"/>
  <c r="HG7" i="1"/>
  <c r="HJ6" i="1"/>
  <c r="HI6" i="1"/>
  <c r="GZ8" i="1"/>
  <c r="GY8" i="1"/>
  <c r="GW9" i="1"/>
  <c r="GP7" i="1"/>
  <c r="GO7" i="1"/>
  <c r="GM8" i="1"/>
  <c r="GF8" i="1"/>
  <c r="GC9" i="1"/>
  <c r="GE8" i="1"/>
  <c r="FV7" i="1"/>
  <c r="FS8" i="1"/>
  <c r="FU7" i="1"/>
  <c r="FK7" i="1"/>
  <c r="FI8" i="1"/>
  <c r="FL7" i="1"/>
  <c r="FB6" i="1"/>
  <c r="EY7" i="1"/>
  <c r="FA6" i="1"/>
  <c r="ER7" i="1"/>
  <c r="EO8" i="1"/>
  <c r="EQ7" i="1"/>
  <c r="EE7" i="1"/>
  <c r="EH6" i="1"/>
  <c r="EG6" i="1"/>
  <c r="L94" i="5"/>
  <c r="N107" i="5"/>
  <c r="P98" i="5"/>
  <c r="N94" i="5"/>
  <c r="P93" i="5"/>
  <c r="L96" i="5"/>
  <c r="N109" i="5"/>
  <c r="J104" i="5"/>
  <c r="L101" i="5"/>
  <c r="L111" i="5"/>
  <c r="N108" i="5"/>
  <c r="P81" i="5"/>
  <c r="P95" i="5"/>
  <c r="P113" i="5"/>
  <c r="J109" i="5"/>
  <c r="J97" i="5"/>
  <c r="L110" i="5"/>
  <c r="P92" i="5"/>
  <c r="J102" i="5"/>
  <c r="N110" i="5"/>
  <c r="J95" i="5"/>
  <c r="AS127" i="5"/>
  <c r="AS125" i="5"/>
  <c r="AS126" i="5"/>
  <c r="BU432" i="5"/>
  <c r="BT434" i="5"/>
  <c r="N89" i="5"/>
  <c r="L107" i="5"/>
  <c r="J107" i="5"/>
  <c r="L106" i="5"/>
  <c r="L91" i="5"/>
  <c r="L90" i="5"/>
  <c r="J94" i="5"/>
  <c r="P87" i="5"/>
  <c r="L92" i="5"/>
  <c r="L108" i="5"/>
  <c r="P84" i="5"/>
  <c r="J108" i="5"/>
  <c r="P105" i="5"/>
  <c r="N103" i="5"/>
  <c r="P78" i="5"/>
  <c r="P110" i="5"/>
  <c r="J106" i="5"/>
  <c r="N34" i="5"/>
  <c r="N104" i="5"/>
  <c r="P91" i="5"/>
  <c r="BH130" i="5"/>
  <c r="N105" i="5"/>
  <c r="P96" i="5"/>
  <c r="R34" i="5"/>
  <c r="J96" i="5"/>
  <c r="L89" i="5"/>
  <c r="L97" i="5"/>
  <c r="L113" i="5"/>
  <c r="N88" i="5"/>
  <c r="N106" i="5"/>
  <c r="P85" i="5"/>
  <c r="J101" i="5"/>
  <c r="AU125" i="5"/>
  <c r="AU126" i="5"/>
  <c r="AU131" i="5"/>
  <c r="BT396" i="5"/>
  <c r="J85" i="5"/>
  <c r="J81" i="5"/>
  <c r="J83" i="5"/>
  <c r="N77" i="5"/>
  <c r="J82" i="5"/>
  <c r="J80" i="5"/>
  <c r="N78" i="5"/>
  <c r="J89" i="5"/>
  <c r="N79" i="5"/>
  <c r="X34" i="5"/>
  <c r="BH126" i="5"/>
  <c r="L77" i="5"/>
  <c r="L88" i="5"/>
  <c r="N91" i="5"/>
  <c r="N90" i="5"/>
  <c r="J87" i="5"/>
  <c r="AQ128" i="5"/>
  <c r="BU396" i="5"/>
  <c r="X75" i="5"/>
  <c r="BU405" i="5"/>
  <c r="BU421" i="5"/>
  <c r="BU402" i="5"/>
  <c r="AQ130" i="5"/>
  <c r="AQ131" i="5"/>
  <c r="H34" i="5"/>
  <c r="J75" i="5"/>
  <c r="BU404" i="5"/>
  <c r="BU398" i="5"/>
  <c r="BU411" i="5"/>
  <c r="BU397" i="5"/>
  <c r="BU403" i="5"/>
  <c r="BU418" i="5"/>
  <c r="BU428" i="5"/>
  <c r="BU401" i="5"/>
  <c r="BG126" i="5"/>
  <c r="BE130" i="5"/>
  <c r="BE131" i="5"/>
  <c r="BU414" i="5"/>
  <c r="BU422" i="5"/>
  <c r="BU400" i="5"/>
  <c r="BU420" i="5"/>
  <c r="BU419" i="5"/>
  <c r="BG130" i="5"/>
  <c r="BU416" i="5"/>
  <c r="BG131" i="5"/>
  <c r="X76" i="5"/>
  <c r="BC127" i="5"/>
  <c r="BE128" i="5"/>
  <c r="AW126" i="5"/>
  <c r="AY130" i="5"/>
  <c r="BT405" i="5"/>
  <c r="BE126" i="5"/>
  <c r="L75" i="5"/>
  <c r="BU399" i="5"/>
  <c r="BT421" i="5"/>
  <c r="BU431" i="5"/>
  <c r="DX10" i="1"/>
  <c r="DU11" i="1"/>
  <c r="DW10" i="1"/>
  <c r="BT406" i="5"/>
  <c r="T74" i="5"/>
  <c r="N76" i="5"/>
  <c r="AW128" i="5"/>
  <c r="H76" i="5"/>
  <c r="T75" i="5"/>
  <c r="V75" i="5"/>
  <c r="X74" i="5"/>
  <c r="L76" i="5"/>
  <c r="P75" i="5"/>
  <c r="P76" i="5"/>
  <c r="R75" i="5"/>
  <c r="T76" i="5"/>
  <c r="H75" i="5"/>
  <c r="J76" i="5"/>
  <c r="R76" i="5"/>
  <c r="AB11" i="1"/>
  <c r="AA11" i="1"/>
  <c r="Y12" i="1"/>
  <c r="AV12" i="1"/>
  <c r="AU12" i="1"/>
  <c r="AS13" i="1"/>
  <c r="BF9" i="1"/>
  <c r="BE9" i="1"/>
  <c r="BC10" i="1"/>
  <c r="BP10" i="1"/>
  <c r="BO10" i="1"/>
  <c r="BM11" i="1"/>
  <c r="AL9" i="1"/>
  <c r="AK9" i="1"/>
  <c r="AI10" i="1"/>
  <c r="CJ9" i="1"/>
  <c r="CI9" i="1"/>
  <c r="CG10" i="1"/>
  <c r="DD11" i="1"/>
  <c r="DC11" i="1"/>
  <c r="DA12" i="1"/>
  <c r="BZ11" i="1"/>
  <c r="BY11" i="1"/>
  <c r="BW12" i="1"/>
  <c r="R11" i="1"/>
  <c r="Q11" i="1"/>
  <c r="O12" i="1"/>
  <c r="CT12" i="1"/>
  <c r="CS12" i="1"/>
  <c r="CQ13" i="1"/>
  <c r="BT399" i="5"/>
  <c r="BU430" i="5"/>
  <c r="BU408" i="5"/>
  <c r="BU417" i="5"/>
  <c r="BT413" i="5"/>
  <c r="H74" i="5"/>
  <c r="R74" i="5"/>
  <c r="L74" i="5"/>
  <c r="N74" i="5"/>
  <c r="P74" i="5"/>
  <c r="BT398" i="5"/>
  <c r="BT409" i="5"/>
  <c r="BT410" i="5"/>
  <c r="BU425" i="5"/>
  <c r="BT403" i="5"/>
  <c r="BA126" i="5"/>
  <c r="J74" i="5"/>
  <c r="BU426" i="5"/>
  <c r="BT425" i="5"/>
  <c r="BT429" i="5"/>
  <c r="BT418" i="5"/>
  <c r="AU129" i="5"/>
  <c r="BT412" i="5"/>
  <c r="BU423" i="5"/>
  <c r="BU413" i="5"/>
  <c r="AW125" i="5"/>
  <c r="BE127" i="5"/>
  <c r="BU429" i="5"/>
  <c r="AV130" i="5"/>
  <c r="BT411" i="5"/>
  <c r="BU427" i="5"/>
  <c r="AU130" i="5"/>
  <c r="BD126" i="5"/>
  <c r="BD127" i="5"/>
  <c r="AV128" i="5"/>
  <c r="AT128" i="5"/>
  <c r="BT419" i="5"/>
  <c r="BT426" i="5"/>
  <c r="AZ126" i="5"/>
  <c r="X72" i="5"/>
  <c r="BD128" i="5"/>
  <c r="BD129" i="5"/>
  <c r="BD131" i="5"/>
  <c r="BT400" i="5"/>
  <c r="BT428" i="5"/>
  <c r="H56" i="5"/>
  <c r="H49" i="5"/>
  <c r="DK10" i="1"/>
  <c r="DN9" i="1"/>
  <c r="DM9" i="1"/>
  <c r="L70" i="5"/>
  <c r="N73" i="5"/>
  <c r="H59" i="5"/>
  <c r="H69" i="5"/>
  <c r="T73" i="5"/>
  <c r="N71" i="5"/>
  <c r="R71" i="5"/>
  <c r="T54" i="5"/>
  <c r="V47" i="5"/>
  <c r="H53" i="5"/>
  <c r="L48" i="5"/>
  <c r="H66" i="5"/>
  <c r="V71" i="5"/>
  <c r="H73" i="5"/>
  <c r="H57" i="5"/>
  <c r="H54" i="5"/>
  <c r="H46" i="5"/>
  <c r="H70" i="5"/>
  <c r="N70" i="5"/>
  <c r="H43" i="5"/>
  <c r="T72" i="5"/>
  <c r="H37" i="5"/>
  <c r="P73" i="5"/>
  <c r="H72" i="5"/>
  <c r="H38" i="5"/>
  <c r="H65" i="5"/>
  <c r="L71" i="5"/>
  <c r="H62" i="5"/>
  <c r="P71" i="5"/>
  <c r="R70" i="5"/>
  <c r="V70" i="5"/>
  <c r="J71" i="5"/>
  <c r="H41" i="5"/>
  <c r="BU347" i="5"/>
  <c r="T70" i="5"/>
  <c r="H45" i="5"/>
  <c r="H67" i="5"/>
  <c r="N46" i="5"/>
  <c r="R72" i="5"/>
  <c r="T71" i="5"/>
  <c r="H64" i="5"/>
  <c r="P70" i="5"/>
  <c r="H51" i="5"/>
  <c r="H61" i="5"/>
  <c r="N72" i="5"/>
  <c r="H42" i="5"/>
  <c r="H50" i="5"/>
  <c r="H58" i="5"/>
  <c r="P72" i="5"/>
  <c r="L72" i="5"/>
  <c r="R39" i="5"/>
  <c r="R73" i="5"/>
  <c r="V73" i="5"/>
  <c r="H39" i="5"/>
  <c r="H47" i="5"/>
  <c r="H55" i="5"/>
  <c r="H63" i="5"/>
  <c r="H71" i="5"/>
  <c r="L73" i="5"/>
  <c r="V72" i="5"/>
  <c r="H60" i="5"/>
  <c r="H68" i="5"/>
  <c r="Z57" i="5"/>
  <c r="Z54" i="5"/>
  <c r="J63" i="5"/>
  <c r="P52" i="5"/>
  <c r="R49" i="5"/>
  <c r="T42" i="5"/>
  <c r="T64" i="5"/>
  <c r="V37" i="5"/>
  <c r="V53" i="5"/>
  <c r="X53" i="5"/>
  <c r="AY131" i="5"/>
  <c r="AW130" i="5"/>
  <c r="Z51" i="5"/>
  <c r="Z67" i="5"/>
  <c r="Z44" i="5"/>
  <c r="Z60" i="5"/>
  <c r="J41" i="5"/>
  <c r="P68" i="5"/>
  <c r="R45" i="5"/>
  <c r="T44" i="5"/>
  <c r="T60" i="5"/>
  <c r="V43" i="5"/>
  <c r="V49" i="5"/>
  <c r="V57" i="5"/>
  <c r="X47" i="5"/>
  <c r="X59" i="5"/>
  <c r="N64" i="5"/>
  <c r="R54" i="5"/>
  <c r="L34" i="5"/>
  <c r="V41" i="5"/>
  <c r="J73" i="5"/>
  <c r="L51" i="5"/>
  <c r="N45" i="5"/>
  <c r="R63" i="5"/>
  <c r="T52" i="5"/>
  <c r="T51" i="5"/>
  <c r="J34" i="5"/>
  <c r="P63" i="5"/>
  <c r="T65" i="5"/>
  <c r="X42" i="5"/>
  <c r="J57" i="5"/>
  <c r="N65" i="5"/>
  <c r="V67" i="5"/>
  <c r="X57" i="5"/>
  <c r="BF127" i="5"/>
  <c r="BF129" i="5"/>
  <c r="AP131" i="5"/>
  <c r="V50" i="5"/>
  <c r="L60" i="5"/>
  <c r="L59" i="5"/>
  <c r="N60" i="5"/>
  <c r="L45" i="5"/>
  <c r="L66" i="5"/>
  <c r="N49" i="5"/>
  <c r="L68" i="5"/>
  <c r="N63" i="5"/>
  <c r="J70" i="5"/>
  <c r="L47" i="5"/>
  <c r="N42" i="5"/>
  <c r="P51" i="5"/>
  <c r="T47" i="5"/>
  <c r="J45" i="5"/>
  <c r="J54" i="5"/>
  <c r="P57" i="5"/>
  <c r="R58" i="5"/>
  <c r="T49" i="5"/>
  <c r="J51" i="5"/>
  <c r="P46" i="5"/>
  <c r="J58" i="5"/>
  <c r="P45" i="5"/>
  <c r="R62" i="5"/>
  <c r="V56" i="5"/>
  <c r="X50" i="5"/>
  <c r="J39" i="5"/>
  <c r="J53" i="5"/>
  <c r="J60" i="5"/>
  <c r="P49" i="5"/>
  <c r="R50" i="5"/>
  <c r="V58" i="5"/>
  <c r="X68" i="5"/>
  <c r="AP128" i="5"/>
  <c r="AP129" i="5"/>
  <c r="AP130" i="5"/>
  <c r="AR131" i="5"/>
  <c r="V64" i="5"/>
  <c r="P40" i="5"/>
  <c r="N52" i="5"/>
  <c r="L38" i="5"/>
  <c r="X52" i="5"/>
  <c r="AR125" i="5"/>
  <c r="L52" i="5"/>
  <c r="X55" i="5"/>
  <c r="L49" i="5"/>
  <c r="X38" i="5"/>
  <c r="AR129" i="5"/>
  <c r="Z35" i="5"/>
  <c r="P35" i="5"/>
  <c r="P54" i="5"/>
  <c r="N68" i="5"/>
  <c r="AR128" i="5"/>
  <c r="AR126" i="5"/>
  <c r="BF130" i="5"/>
  <c r="BB128" i="5"/>
  <c r="Z48" i="5"/>
  <c r="L42" i="5"/>
  <c r="P42" i="5"/>
  <c r="P58" i="5"/>
  <c r="T36" i="5"/>
  <c r="T56" i="5"/>
  <c r="N44" i="5"/>
  <c r="T37" i="5"/>
  <c r="T59" i="5"/>
  <c r="V66" i="5"/>
  <c r="Z68" i="5"/>
  <c r="N53" i="5"/>
  <c r="N69" i="5"/>
  <c r="P64" i="5"/>
  <c r="R61" i="5"/>
  <c r="T38" i="5"/>
  <c r="T50" i="5"/>
  <c r="T58" i="5"/>
  <c r="V45" i="5"/>
  <c r="J50" i="5"/>
  <c r="L53" i="5"/>
  <c r="P65" i="5"/>
  <c r="T61" i="5"/>
  <c r="V68" i="5"/>
  <c r="X44" i="5"/>
  <c r="X62" i="5"/>
  <c r="AT125" i="5"/>
  <c r="BF126" i="5"/>
  <c r="Z39" i="5"/>
  <c r="Z55" i="5"/>
  <c r="Z64" i="5"/>
  <c r="L58" i="5"/>
  <c r="T68" i="5"/>
  <c r="X43" i="5"/>
  <c r="X67" i="5"/>
  <c r="L41" i="5"/>
  <c r="L67" i="5"/>
  <c r="N54" i="5"/>
  <c r="X54" i="5"/>
  <c r="AX127" i="5"/>
  <c r="BF131" i="5"/>
  <c r="Z45" i="5"/>
  <c r="Z61" i="5"/>
  <c r="Z42" i="5"/>
  <c r="Z58" i="5"/>
  <c r="J59" i="5"/>
  <c r="L50" i="5"/>
  <c r="L62" i="5"/>
  <c r="N39" i="5"/>
  <c r="N61" i="5"/>
  <c r="P66" i="5"/>
  <c r="T40" i="5"/>
  <c r="X49" i="5"/>
  <c r="L57" i="5"/>
  <c r="N40" i="5"/>
  <c r="N50" i="5"/>
  <c r="P39" i="5"/>
  <c r="P53" i="5"/>
  <c r="R66" i="5"/>
  <c r="AT129" i="5"/>
  <c r="V48" i="5"/>
  <c r="Z52" i="5"/>
  <c r="V65" i="5"/>
  <c r="J38" i="5"/>
  <c r="H35" i="5"/>
  <c r="P60" i="5"/>
  <c r="R38" i="5"/>
  <c r="R60" i="5"/>
  <c r="T57" i="5"/>
  <c r="X66" i="5"/>
  <c r="Z63" i="5"/>
  <c r="J37" i="5"/>
  <c r="N37" i="5"/>
  <c r="R41" i="5"/>
  <c r="R55" i="5"/>
  <c r="X63" i="5"/>
  <c r="L43" i="5"/>
  <c r="L65" i="5"/>
  <c r="P43" i="5"/>
  <c r="R68" i="5"/>
  <c r="V36" i="5"/>
  <c r="X60" i="5"/>
  <c r="J65" i="5"/>
  <c r="N55" i="5"/>
  <c r="T66" i="5"/>
  <c r="V39" i="5"/>
  <c r="N62" i="5"/>
  <c r="R42" i="5"/>
  <c r="AT126" i="5"/>
  <c r="Z47" i="5"/>
  <c r="R53" i="5"/>
  <c r="R65" i="5"/>
  <c r="X39" i="5"/>
  <c r="N38" i="5"/>
  <c r="N56" i="5"/>
  <c r="P41" i="5"/>
  <c r="T41" i="5"/>
  <c r="X58" i="5"/>
  <c r="AR130" i="5"/>
  <c r="BF128" i="5"/>
  <c r="BB131" i="5"/>
  <c r="AR127" i="5"/>
  <c r="Z65" i="5"/>
  <c r="Z46" i="5"/>
  <c r="J67" i="5"/>
  <c r="L44" i="5"/>
  <c r="N47" i="5"/>
  <c r="V59" i="5"/>
  <c r="N48" i="5"/>
  <c r="R52" i="5"/>
  <c r="V42" i="5"/>
  <c r="Z43" i="5"/>
  <c r="Z59" i="5"/>
  <c r="Z40" i="5"/>
  <c r="Z56" i="5"/>
  <c r="J61" i="5"/>
  <c r="J69" i="5"/>
  <c r="L46" i="5"/>
  <c r="L54" i="5"/>
  <c r="N41" i="5"/>
  <c r="N57" i="5"/>
  <c r="P36" i="5"/>
  <c r="P44" i="5"/>
  <c r="P56" i="5"/>
  <c r="R37" i="5"/>
  <c r="R59" i="5"/>
  <c r="R67" i="5"/>
  <c r="T46" i="5"/>
  <c r="T62" i="5"/>
  <c r="V61" i="5"/>
  <c r="V69" i="5"/>
  <c r="X51" i="5"/>
  <c r="J46" i="5"/>
  <c r="J64" i="5"/>
  <c r="L37" i="5"/>
  <c r="L61" i="5"/>
  <c r="L69" i="5"/>
  <c r="N58" i="5"/>
  <c r="N66" i="5"/>
  <c r="P37" i="5"/>
  <c r="P67" i="5"/>
  <c r="R46" i="5"/>
  <c r="R64" i="5"/>
  <c r="T45" i="5"/>
  <c r="T53" i="5"/>
  <c r="T69" i="5"/>
  <c r="V44" i="5"/>
  <c r="V52" i="5"/>
  <c r="X46" i="5"/>
  <c r="Z49" i="5"/>
  <c r="Z62" i="5"/>
  <c r="J40" i="5"/>
  <c r="J52" i="5"/>
  <c r="J62" i="5"/>
  <c r="T43" i="5"/>
  <c r="T67" i="5"/>
  <c r="Z37" i="5"/>
  <c r="Z53" i="5"/>
  <c r="Z69" i="5"/>
  <c r="Z50" i="5"/>
  <c r="Z66" i="5"/>
  <c r="J43" i="5"/>
  <c r="J55" i="5"/>
  <c r="L40" i="5"/>
  <c r="L56" i="5"/>
  <c r="L64" i="5"/>
  <c r="N35" i="5"/>
  <c r="N43" i="5"/>
  <c r="N51" i="5"/>
  <c r="N59" i="5"/>
  <c r="N67" i="5"/>
  <c r="P38" i="5"/>
  <c r="R51" i="5"/>
  <c r="R69" i="5"/>
  <c r="T48" i="5"/>
  <c r="V55" i="5"/>
  <c r="V63" i="5"/>
  <c r="X37" i="5"/>
  <c r="X45" i="5"/>
  <c r="X61" i="5"/>
  <c r="X69" i="5"/>
  <c r="J48" i="5"/>
  <c r="L39" i="5"/>
  <c r="L55" i="5"/>
  <c r="L63" i="5"/>
  <c r="P61" i="5"/>
  <c r="P69" i="5"/>
  <c r="R48" i="5"/>
  <c r="T39" i="5"/>
  <c r="T55" i="5"/>
  <c r="T63" i="5"/>
  <c r="V46" i="5"/>
  <c r="V54" i="5"/>
  <c r="X40" i="5"/>
  <c r="X48" i="5"/>
  <c r="X56" i="5"/>
  <c r="X64" i="5"/>
  <c r="BF125" i="5"/>
  <c r="L36" i="5"/>
  <c r="J56" i="5"/>
  <c r="J47" i="5"/>
  <c r="J42" i="5"/>
  <c r="J66" i="5"/>
  <c r="J49" i="5"/>
  <c r="J44" i="5"/>
  <c r="J68" i="5"/>
  <c r="R47" i="5"/>
  <c r="R44" i="5"/>
  <c r="R57" i="5"/>
  <c r="R43" i="5"/>
  <c r="R40" i="5"/>
  <c r="R56" i="5"/>
  <c r="V60" i="5"/>
  <c r="V51" i="5"/>
  <c r="V38" i="5"/>
  <c r="V62" i="5"/>
  <c r="V40" i="5"/>
  <c r="P50" i="5"/>
  <c r="P59" i="5"/>
  <c r="P62" i="5"/>
  <c r="P47" i="5"/>
  <c r="P55" i="5"/>
  <c r="P48" i="5"/>
  <c r="Z36" i="5"/>
  <c r="V35" i="5"/>
  <c r="X35" i="5"/>
  <c r="J36" i="5"/>
  <c r="L35" i="5"/>
  <c r="N36" i="5"/>
  <c r="R36" i="5"/>
  <c r="T35" i="5"/>
  <c r="J35" i="5"/>
  <c r="R35" i="5"/>
  <c r="X36" i="5"/>
  <c r="H36" i="5"/>
  <c r="IX8" i="1" l="1"/>
  <c r="IW8" i="1"/>
  <c r="IU9" i="1"/>
  <c r="IK9" i="1"/>
  <c r="IM8" i="1"/>
  <c r="IN8" i="1"/>
  <c r="ID7" i="1"/>
  <c r="IC7" i="1"/>
  <c r="IA8" i="1"/>
  <c r="HT8" i="1"/>
  <c r="HQ9" i="1"/>
  <c r="HS8" i="1"/>
  <c r="HJ7" i="1"/>
  <c r="HG8" i="1"/>
  <c r="HI7" i="1"/>
  <c r="GZ9" i="1"/>
  <c r="GW10" i="1"/>
  <c r="GY9" i="1"/>
  <c r="GO8" i="1"/>
  <c r="GM9" i="1"/>
  <c r="GP8" i="1"/>
  <c r="GE9" i="1"/>
  <c r="GC10" i="1"/>
  <c r="GF9" i="1"/>
  <c r="FV8" i="1"/>
  <c r="FS9" i="1"/>
  <c r="FU8" i="1"/>
  <c r="FI9" i="1"/>
  <c r="FL8" i="1"/>
  <c r="FK8" i="1"/>
  <c r="FB7" i="1"/>
  <c r="EY8" i="1"/>
  <c r="FA7" i="1"/>
  <c r="ER8" i="1"/>
  <c r="EO9" i="1"/>
  <c r="EQ8" i="1"/>
  <c r="EE8" i="1"/>
  <c r="EH7" i="1"/>
  <c r="EG7" i="1"/>
  <c r="AT127" i="5"/>
  <c r="AV129" i="5"/>
  <c r="AX125" i="5"/>
  <c r="AV131" i="5"/>
  <c r="AZ130" i="5"/>
  <c r="DU12" i="1"/>
  <c r="DW11" i="1"/>
  <c r="DX11" i="1"/>
  <c r="AZ128" i="5"/>
  <c r="AX126" i="5"/>
  <c r="AX129" i="5"/>
  <c r="AX131" i="5"/>
  <c r="BB127" i="5"/>
  <c r="AZ125" i="5"/>
  <c r="AX130" i="5"/>
  <c r="AX128" i="5"/>
  <c r="CT13" i="1"/>
  <c r="CS13" i="1"/>
  <c r="CQ14" i="1"/>
  <c r="BF10" i="1"/>
  <c r="BE10" i="1"/>
  <c r="BC11" i="1"/>
  <c r="AV13" i="1"/>
  <c r="AU13" i="1"/>
  <c r="AS14" i="1"/>
  <c r="AB12" i="1"/>
  <c r="AA12" i="1"/>
  <c r="Y13" i="1"/>
  <c r="AL10" i="1"/>
  <c r="AK10" i="1"/>
  <c r="AI11" i="1"/>
  <c r="R12" i="1"/>
  <c r="Q12" i="1"/>
  <c r="O13" i="1"/>
  <c r="BZ12" i="1"/>
  <c r="BY12" i="1"/>
  <c r="BW13" i="1"/>
  <c r="DD12" i="1"/>
  <c r="DC12" i="1"/>
  <c r="DA13" i="1"/>
  <c r="CJ10" i="1"/>
  <c r="CI10" i="1"/>
  <c r="CG11" i="1"/>
  <c r="BD130" i="5"/>
  <c r="AV127" i="5"/>
  <c r="BP11" i="1"/>
  <c r="BO11" i="1"/>
  <c r="BM12" i="1"/>
  <c r="BB125" i="5"/>
  <c r="BB130" i="5"/>
  <c r="BB126" i="5"/>
  <c r="AZ129" i="5"/>
  <c r="AZ127" i="5"/>
  <c r="BD125" i="5"/>
  <c r="BB129" i="5"/>
  <c r="AZ131" i="5"/>
  <c r="AT131" i="5"/>
  <c r="AT130" i="5"/>
  <c r="AV125" i="5"/>
  <c r="AV126" i="5"/>
  <c r="BT347" i="5"/>
  <c r="DK11" i="1"/>
  <c r="DM10" i="1"/>
  <c r="DN10" i="1"/>
  <c r="IX9" i="1" l="1"/>
  <c r="IU10" i="1"/>
  <c r="IW9" i="1"/>
  <c r="IN9" i="1"/>
  <c r="IK10" i="1"/>
  <c r="IM9" i="1"/>
  <c r="IA9" i="1"/>
  <c r="IC8" i="1"/>
  <c r="ID8" i="1"/>
  <c r="HT9" i="1"/>
  <c r="HQ10" i="1"/>
  <c r="HS9" i="1"/>
  <c r="HG9" i="1"/>
  <c r="HJ8" i="1"/>
  <c r="HI8" i="1"/>
  <c r="GZ10" i="1"/>
  <c r="GW11" i="1"/>
  <c r="GY10" i="1"/>
  <c r="GP9" i="1"/>
  <c r="GO9" i="1"/>
  <c r="GM10" i="1"/>
  <c r="GC11" i="1"/>
  <c r="GF10" i="1"/>
  <c r="GE10" i="1"/>
  <c r="FU9" i="1"/>
  <c r="FS10" i="1"/>
  <c r="FV9" i="1"/>
  <c r="FL9" i="1"/>
  <c r="FK9" i="1"/>
  <c r="FI10" i="1"/>
  <c r="FB8" i="1"/>
  <c r="FA8" i="1"/>
  <c r="EY9" i="1"/>
  <c r="ER9" i="1"/>
  <c r="EO10" i="1"/>
  <c r="EQ9" i="1"/>
  <c r="EE9" i="1"/>
  <c r="EH8" i="1"/>
  <c r="EG8" i="1"/>
  <c r="DW12" i="1"/>
  <c r="DU13" i="1"/>
  <c r="DX12" i="1"/>
  <c r="CJ11" i="1"/>
  <c r="CI11" i="1"/>
  <c r="CG12" i="1"/>
  <c r="R13" i="1"/>
  <c r="Q13" i="1"/>
  <c r="O14" i="1"/>
  <c r="BP12" i="1"/>
  <c r="BO12" i="1"/>
  <c r="BM13" i="1"/>
  <c r="DD13" i="1"/>
  <c r="DC13" i="1"/>
  <c r="DA14" i="1"/>
  <c r="AB13" i="1"/>
  <c r="AA13" i="1"/>
  <c r="Y14" i="1"/>
  <c r="CT14" i="1"/>
  <c r="CS14" i="1"/>
  <c r="CQ15" i="1"/>
  <c r="BF11" i="1"/>
  <c r="BE11" i="1"/>
  <c r="BC12" i="1"/>
  <c r="BZ13" i="1"/>
  <c r="BY13" i="1"/>
  <c r="BW14" i="1"/>
  <c r="AL11" i="1"/>
  <c r="AK11" i="1"/>
  <c r="AI12" i="1"/>
  <c r="AV14" i="1"/>
  <c r="AU14" i="1"/>
  <c r="AS15" i="1"/>
  <c r="BT348" i="5"/>
  <c r="BU348" i="5"/>
  <c r="DM11" i="1"/>
  <c r="BT349" i="5" s="1"/>
  <c r="DK12" i="1"/>
  <c r="DN11" i="1"/>
  <c r="BU349" i="5" s="1"/>
  <c r="IW10" i="1" l="1"/>
  <c r="IU11" i="1"/>
  <c r="IX10" i="1"/>
  <c r="IM10" i="1"/>
  <c r="IK11" i="1"/>
  <c r="IN10" i="1"/>
  <c r="ID9" i="1"/>
  <c r="IA10" i="1"/>
  <c r="IC9" i="1"/>
  <c r="HT10" i="1"/>
  <c r="HQ11" i="1"/>
  <c r="HS10" i="1"/>
  <c r="HJ9" i="1"/>
  <c r="HI9" i="1"/>
  <c r="HG10" i="1"/>
  <c r="GY11" i="1"/>
  <c r="GW12" i="1"/>
  <c r="GZ11" i="1"/>
  <c r="GM11" i="1"/>
  <c r="GP10" i="1"/>
  <c r="GO10" i="1"/>
  <c r="GE11" i="1"/>
  <c r="GC12" i="1"/>
  <c r="GF11" i="1"/>
  <c r="FU10" i="1"/>
  <c r="FV10" i="1"/>
  <c r="FS11" i="1"/>
  <c r="FI11" i="1"/>
  <c r="FL10" i="1"/>
  <c r="FK10" i="1"/>
  <c r="EY10" i="1"/>
  <c r="FB9" i="1"/>
  <c r="FA9" i="1"/>
  <c r="ER10" i="1"/>
  <c r="EO11" i="1"/>
  <c r="EQ10" i="1"/>
  <c r="EH9" i="1"/>
  <c r="EE10" i="1"/>
  <c r="EG9" i="1"/>
  <c r="DW13" i="1"/>
  <c r="DU14" i="1"/>
  <c r="DX13" i="1"/>
  <c r="AL12" i="1"/>
  <c r="AK12" i="1"/>
  <c r="AI13" i="1"/>
  <c r="AB14" i="1"/>
  <c r="AA14" i="1"/>
  <c r="Y15" i="1"/>
  <c r="CJ12" i="1"/>
  <c r="CI12" i="1"/>
  <c r="CG13" i="1"/>
  <c r="AV15" i="1"/>
  <c r="AU15" i="1"/>
  <c r="AS16" i="1"/>
  <c r="CT15" i="1"/>
  <c r="CS15" i="1"/>
  <c r="CQ16" i="1"/>
  <c r="R14" i="1"/>
  <c r="Q14" i="1"/>
  <c r="O15" i="1"/>
  <c r="BZ14" i="1"/>
  <c r="BY14" i="1"/>
  <c r="BW15" i="1"/>
  <c r="DD14" i="1"/>
  <c r="DC14" i="1"/>
  <c r="DA15" i="1"/>
  <c r="BF12" i="1"/>
  <c r="BE12" i="1"/>
  <c r="BC13" i="1"/>
  <c r="BP13" i="1"/>
  <c r="BO13" i="1"/>
  <c r="BM14" i="1"/>
  <c r="BT350" i="5"/>
  <c r="DN12" i="1"/>
  <c r="DK13" i="1"/>
  <c r="DM12" i="1"/>
  <c r="IU12" i="1" l="1"/>
  <c r="IX11" i="1"/>
  <c r="IW11" i="1"/>
  <c r="IM11" i="1"/>
  <c r="IN11" i="1"/>
  <c r="IK12" i="1"/>
  <c r="IA11" i="1"/>
  <c r="ID10" i="1"/>
  <c r="IC10" i="1"/>
  <c r="HT11" i="1"/>
  <c r="HS11" i="1"/>
  <c r="HQ12" i="1"/>
  <c r="HI10" i="1"/>
  <c r="HJ10" i="1"/>
  <c r="HG11" i="1"/>
  <c r="GW13" i="1"/>
  <c r="GY12" i="1"/>
  <c r="GZ12" i="1"/>
  <c r="GM12" i="1"/>
  <c r="GP11" i="1"/>
  <c r="GO11" i="1"/>
  <c r="GF12" i="1"/>
  <c r="GE12" i="1"/>
  <c r="GC13" i="1"/>
  <c r="FS12" i="1"/>
  <c r="FV11" i="1"/>
  <c r="FU11" i="1"/>
  <c r="FK11" i="1"/>
  <c r="FI12" i="1"/>
  <c r="FL11" i="1"/>
  <c r="FB10" i="1"/>
  <c r="EY11" i="1"/>
  <c r="FA10" i="1"/>
  <c r="ER11" i="1"/>
  <c r="EQ11" i="1"/>
  <c r="EO12" i="1"/>
  <c r="EE11" i="1"/>
  <c r="EG10" i="1"/>
  <c r="EH10" i="1"/>
  <c r="DW14" i="1"/>
  <c r="DU15" i="1"/>
  <c r="DX14" i="1"/>
  <c r="CS16" i="1"/>
  <c r="CT16" i="1"/>
  <c r="CQ17" i="1"/>
  <c r="BP14" i="1"/>
  <c r="BO14" i="1"/>
  <c r="BM15" i="1"/>
  <c r="R15" i="1"/>
  <c r="Q15" i="1"/>
  <c r="O16" i="1"/>
  <c r="AB15" i="1"/>
  <c r="AA15" i="1"/>
  <c r="Y16" i="1"/>
  <c r="CJ13" i="1"/>
  <c r="CI13" i="1"/>
  <c r="CG14" i="1"/>
  <c r="DA16" i="1"/>
  <c r="DD15" i="1"/>
  <c r="DC15" i="1"/>
  <c r="AV16" i="1"/>
  <c r="AS17" i="1"/>
  <c r="AU16" i="1"/>
  <c r="BF13" i="1"/>
  <c r="BE13" i="1"/>
  <c r="BC14" i="1"/>
  <c r="AL13" i="1"/>
  <c r="AK13" i="1"/>
  <c r="AI14" i="1"/>
  <c r="BZ15" i="1"/>
  <c r="BY15" i="1"/>
  <c r="BW16" i="1"/>
  <c r="BU350" i="5"/>
  <c r="DN13" i="1"/>
  <c r="BU351" i="5" s="1"/>
  <c r="DM13" i="1"/>
  <c r="BT351" i="5" s="1"/>
  <c r="DK14" i="1"/>
  <c r="IU13" i="1" l="1"/>
  <c r="IX12" i="1"/>
  <c r="IW12" i="1"/>
  <c r="IK13" i="1"/>
  <c r="IN12" i="1"/>
  <c r="IM12" i="1"/>
  <c r="ID11" i="1"/>
  <c r="IA12" i="1"/>
  <c r="IC11" i="1"/>
  <c r="HS12" i="1"/>
  <c r="HQ13" i="1"/>
  <c r="HT12" i="1"/>
  <c r="HJ11" i="1"/>
  <c r="HI11" i="1"/>
  <c r="HG12" i="1"/>
  <c r="GW14" i="1"/>
  <c r="GZ13" i="1"/>
  <c r="GY13" i="1"/>
  <c r="GO12" i="1"/>
  <c r="GM13" i="1"/>
  <c r="GP12" i="1"/>
  <c r="GF13" i="1"/>
  <c r="GC14" i="1"/>
  <c r="GE13" i="1"/>
  <c r="FU12" i="1"/>
  <c r="FS13" i="1"/>
  <c r="FV12" i="1"/>
  <c r="FI13" i="1"/>
  <c r="FL12" i="1"/>
  <c r="FK12" i="1"/>
  <c r="FA11" i="1"/>
  <c r="FB11" i="1"/>
  <c r="EY12" i="1"/>
  <c r="ER12" i="1"/>
  <c r="EQ12" i="1"/>
  <c r="EO13" i="1"/>
  <c r="EG11" i="1"/>
  <c r="EE12" i="1"/>
  <c r="EH11" i="1"/>
  <c r="DW15" i="1"/>
  <c r="DU16" i="1"/>
  <c r="DX15" i="1"/>
  <c r="AL14" i="1"/>
  <c r="AK14" i="1"/>
  <c r="AI15" i="1"/>
  <c r="BM16" i="1"/>
  <c r="BP15" i="1"/>
  <c r="BO15" i="1"/>
  <c r="R16" i="1"/>
  <c r="Q16" i="1"/>
  <c r="O17" i="1"/>
  <c r="BF14" i="1"/>
  <c r="BE14" i="1"/>
  <c r="BC15" i="1"/>
  <c r="AV17" i="1"/>
  <c r="AU17" i="1"/>
  <c r="AS18" i="1"/>
  <c r="DD16" i="1"/>
  <c r="DC16" i="1"/>
  <c r="DA17" i="1"/>
  <c r="AB16" i="1"/>
  <c r="AA16" i="1"/>
  <c r="Y17" i="1"/>
  <c r="CJ14" i="1"/>
  <c r="CI14" i="1"/>
  <c r="CG15" i="1"/>
  <c r="CS17" i="1"/>
  <c r="CQ18" i="1"/>
  <c r="CT17" i="1"/>
  <c r="BY16" i="1"/>
  <c r="BW17" i="1"/>
  <c r="BZ16" i="1"/>
  <c r="BT352" i="5"/>
  <c r="DK15" i="1"/>
  <c r="DN14" i="1"/>
  <c r="DM14" i="1"/>
  <c r="BU352" i="5"/>
  <c r="IX13" i="1" l="1"/>
  <c r="IW13" i="1"/>
  <c r="IU14" i="1"/>
  <c r="IK14" i="1"/>
  <c r="IN13" i="1"/>
  <c r="IM13" i="1"/>
  <c r="ID12" i="1"/>
  <c r="IC12" i="1"/>
  <c r="IA13" i="1"/>
  <c r="HS13" i="1"/>
  <c r="HQ14" i="1"/>
  <c r="HT13" i="1"/>
  <c r="HG13" i="1"/>
  <c r="HI12" i="1"/>
  <c r="HJ12" i="1"/>
  <c r="GW15" i="1"/>
  <c r="GZ14" i="1"/>
  <c r="GY14" i="1"/>
  <c r="GP13" i="1"/>
  <c r="GM14" i="1"/>
  <c r="GO13" i="1"/>
  <c r="GC15" i="1"/>
  <c r="GF14" i="1"/>
  <c r="GE14" i="1"/>
  <c r="FU13" i="1"/>
  <c r="FS14" i="1"/>
  <c r="FV13" i="1"/>
  <c r="FI14" i="1"/>
  <c r="FL13" i="1"/>
  <c r="FK13" i="1"/>
  <c r="FB12" i="1"/>
  <c r="EY13" i="1"/>
  <c r="FA12" i="1"/>
  <c r="EQ13" i="1"/>
  <c r="EO14" i="1"/>
  <c r="ER13" i="1"/>
  <c r="EH12" i="1"/>
  <c r="EG12" i="1"/>
  <c r="EE13" i="1"/>
  <c r="DW16" i="1"/>
  <c r="DU17" i="1"/>
  <c r="DX16" i="1"/>
  <c r="CJ15" i="1"/>
  <c r="CI15" i="1"/>
  <c r="CG16" i="1"/>
  <c r="BF15" i="1"/>
  <c r="BE15" i="1"/>
  <c r="BC16" i="1"/>
  <c r="BP16" i="1"/>
  <c r="BO16" i="1"/>
  <c r="BM17" i="1"/>
  <c r="AV18" i="1"/>
  <c r="AU18" i="1"/>
  <c r="AS19" i="1"/>
  <c r="AL15" i="1"/>
  <c r="AK15" i="1"/>
  <c r="AI16" i="1"/>
  <c r="CQ19" i="1"/>
  <c r="CS18" i="1"/>
  <c r="CT18" i="1"/>
  <c r="DD17" i="1"/>
  <c r="DA18" i="1"/>
  <c r="DC17" i="1"/>
  <c r="BY17" i="1"/>
  <c r="BZ17" i="1"/>
  <c r="BW18" i="1"/>
  <c r="AB17" i="1"/>
  <c r="Y18" i="1"/>
  <c r="AA17" i="1"/>
  <c r="Q17" i="1"/>
  <c r="R17" i="1"/>
  <c r="O18" i="1"/>
  <c r="BT353" i="5"/>
  <c r="DN15" i="1"/>
  <c r="DM15" i="1"/>
  <c r="DK16" i="1"/>
  <c r="IW14" i="1" l="1"/>
  <c r="IU15" i="1"/>
  <c r="IX14" i="1"/>
  <c r="IM14" i="1"/>
  <c r="IK15" i="1"/>
  <c r="IN14" i="1"/>
  <c r="IA14" i="1"/>
  <c r="ID13" i="1"/>
  <c r="IC13" i="1"/>
  <c r="HT14" i="1"/>
  <c r="HS14" i="1"/>
  <c r="HQ15" i="1"/>
  <c r="HJ13" i="1"/>
  <c r="HG14" i="1"/>
  <c r="HI13" i="1"/>
  <c r="GY15" i="1"/>
  <c r="GW16" i="1"/>
  <c r="GZ15" i="1"/>
  <c r="GP14" i="1"/>
  <c r="GM15" i="1"/>
  <c r="GO14" i="1"/>
  <c r="GE15" i="1"/>
  <c r="GC16" i="1"/>
  <c r="GF15" i="1"/>
  <c r="FU14" i="1"/>
  <c r="FS15" i="1"/>
  <c r="FV14" i="1"/>
  <c r="FL14" i="1"/>
  <c r="FI15" i="1"/>
  <c r="FK14" i="1"/>
  <c r="EY14" i="1"/>
  <c r="FB13" i="1"/>
  <c r="FA13" i="1"/>
  <c r="EO15" i="1"/>
  <c r="ER14" i="1"/>
  <c r="EQ14" i="1"/>
  <c r="EH13" i="1"/>
  <c r="EE14" i="1"/>
  <c r="EG13" i="1"/>
  <c r="DW17" i="1"/>
  <c r="DU18" i="1"/>
  <c r="DX17" i="1"/>
  <c r="AK16" i="1"/>
  <c r="AL16" i="1"/>
  <c r="AI17" i="1"/>
  <c r="CJ16" i="1"/>
  <c r="CG17" i="1"/>
  <c r="CI16" i="1"/>
  <c r="Q18" i="1"/>
  <c r="R18" i="1"/>
  <c r="O19" i="1"/>
  <c r="AB18" i="1"/>
  <c r="AA18" i="1"/>
  <c r="Y19" i="1"/>
  <c r="BE16" i="1"/>
  <c r="BF16" i="1"/>
  <c r="BC17" i="1"/>
  <c r="BW19" i="1"/>
  <c r="BY18" i="1"/>
  <c r="BZ18" i="1"/>
  <c r="DD18" i="1"/>
  <c r="DC18" i="1"/>
  <c r="DA19" i="1"/>
  <c r="CT19" i="1"/>
  <c r="CS19" i="1"/>
  <c r="CQ20" i="1"/>
  <c r="AV19" i="1"/>
  <c r="AU19" i="1"/>
  <c r="AS20" i="1"/>
  <c r="BP17" i="1"/>
  <c r="BM18" i="1"/>
  <c r="BO17" i="1"/>
  <c r="BT354" i="5"/>
  <c r="BU353" i="5"/>
  <c r="DK17" i="1"/>
  <c r="DN16" i="1"/>
  <c r="BU354" i="5" s="1"/>
  <c r="DM16" i="1"/>
  <c r="IU16" i="1" l="1"/>
  <c r="IX15" i="1"/>
  <c r="IW15" i="1"/>
  <c r="IN15" i="1"/>
  <c r="IK16" i="1"/>
  <c r="IM15" i="1"/>
  <c r="ID14" i="1"/>
  <c r="IA15" i="1"/>
  <c r="IC14" i="1"/>
  <c r="HS15" i="1"/>
  <c r="HQ16" i="1"/>
  <c r="HT15" i="1"/>
  <c r="HJ14" i="1"/>
  <c r="HG15" i="1"/>
  <c r="HI14" i="1"/>
  <c r="GW17" i="1"/>
  <c r="GZ16" i="1"/>
  <c r="GY16" i="1"/>
  <c r="GO15" i="1"/>
  <c r="GP15" i="1"/>
  <c r="GM16" i="1"/>
  <c r="GC17" i="1"/>
  <c r="GF16" i="1"/>
  <c r="GE16" i="1"/>
  <c r="FU15" i="1"/>
  <c r="FS16" i="1"/>
  <c r="FV15" i="1"/>
  <c r="FL15" i="1"/>
  <c r="FI16" i="1"/>
  <c r="FK15" i="1"/>
  <c r="FA14" i="1"/>
  <c r="EY15" i="1"/>
  <c r="FB14" i="1"/>
  <c r="ER15" i="1"/>
  <c r="EQ15" i="1"/>
  <c r="EO16" i="1"/>
  <c r="EH14" i="1"/>
  <c r="EE15" i="1"/>
  <c r="EG14" i="1"/>
  <c r="DW18" i="1"/>
  <c r="DU19" i="1"/>
  <c r="DX18" i="1"/>
  <c r="BE17" i="1"/>
  <c r="BC18" i="1"/>
  <c r="BF17" i="1"/>
  <c r="DD19" i="1"/>
  <c r="DC19" i="1"/>
  <c r="DA20" i="1"/>
  <c r="Q19" i="1"/>
  <c r="R19" i="1"/>
  <c r="O20" i="1"/>
  <c r="CJ17" i="1"/>
  <c r="CI17" i="1"/>
  <c r="CG18" i="1"/>
  <c r="CT20" i="1"/>
  <c r="CS20" i="1"/>
  <c r="CQ21" i="1"/>
  <c r="BY19" i="1"/>
  <c r="BZ19" i="1"/>
  <c r="BW20" i="1"/>
  <c r="AB19" i="1"/>
  <c r="AA19" i="1"/>
  <c r="Y20" i="1"/>
  <c r="AV20" i="1"/>
  <c r="AU20" i="1"/>
  <c r="AS21" i="1"/>
  <c r="AK17" i="1"/>
  <c r="AL17" i="1"/>
  <c r="AI18" i="1"/>
  <c r="BP18" i="1"/>
  <c r="BM19" i="1"/>
  <c r="BO18" i="1"/>
  <c r="DN17" i="1"/>
  <c r="DK18" i="1"/>
  <c r="DM17" i="1"/>
  <c r="BT355" i="5" s="1"/>
  <c r="IX16" i="1" l="1"/>
  <c r="IW16" i="1"/>
  <c r="IU17" i="1"/>
  <c r="IK17" i="1"/>
  <c r="IN16" i="1"/>
  <c r="IM16" i="1"/>
  <c r="IC15" i="1"/>
  <c r="IA16" i="1"/>
  <c r="ID15" i="1"/>
  <c r="HS16" i="1"/>
  <c r="HT16" i="1"/>
  <c r="HQ17" i="1"/>
  <c r="HG16" i="1"/>
  <c r="HJ15" i="1"/>
  <c r="HI15" i="1"/>
  <c r="GW18" i="1"/>
  <c r="GZ17" i="1"/>
  <c r="GY17" i="1"/>
  <c r="GP16" i="1"/>
  <c r="GM17" i="1"/>
  <c r="GO16" i="1"/>
  <c r="GE17" i="1"/>
  <c r="GC18" i="1"/>
  <c r="GF17" i="1"/>
  <c r="FV16" i="1"/>
  <c r="FU16" i="1"/>
  <c r="FS17" i="1"/>
  <c r="FI17" i="1"/>
  <c r="FL16" i="1"/>
  <c r="FK16" i="1"/>
  <c r="FA15" i="1"/>
  <c r="EY16" i="1"/>
  <c r="FB15" i="1"/>
  <c r="EQ16" i="1"/>
  <c r="EO17" i="1"/>
  <c r="ER16" i="1"/>
  <c r="EE16" i="1"/>
  <c r="EH15" i="1"/>
  <c r="EG15" i="1"/>
  <c r="DU20" i="1"/>
  <c r="DW19" i="1"/>
  <c r="DX19" i="1"/>
  <c r="AV21" i="1"/>
  <c r="AU21" i="1"/>
  <c r="AS22" i="1"/>
  <c r="CJ18" i="1"/>
  <c r="CI18" i="1"/>
  <c r="CG19" i="1"/>
  <c r="CT21" i="1"/>
  <c r="CS21" i="1"/>
  <c r="CQ22" i="1"/>
  <c r="AK18" i="1"/>
  <c r="AI19" i="1"/>
  <c r="AL18" i="1"/>
  <c r="BZ20" i="1"/>
  <c r="BY20" i="1"/>
  <c r="BW21" i="1"/>
  <c r="DD20" i="1"/>
  <c r="DC20" i="1"/>
  <c r="DA21" i="1"/>
  <c r="BE18" i="1"/>
  <c r="BF18" i="1"/>
  <c r="BC19" i="1"/>
  <c r="BP19" i="1"/>
  <c r="BO19" i="1"/>
  <c r="BM20" i="1"/>
  <c r="AB20" i="1"/>
  <c r="AA20" i="1"/>
  <c r="Y21" i="1"/>
  <c r="Q20" i="1"/>
  <c r="R20" i="1"/>
  <c r="O21" i="1"/>
  <c r="BU355" i="5"/>
  <c r="DN18" i="1"/>
  <c r="BU356" i="5" s="1"/>
  <c r="DK19" i="1"/>
  <c r="DM18" i="1"/>
  <c r="IX17" i="1" l="1"/>
  <c r="IU18" i="1"/>
  <c r="IW17" i="1"/>
  <c r="IK18" i="1"/>
  <c r="IN17" i="1"/>
  <c r="IM17" i="1"/>
  <c r="IC16" i="1"/>
  <c r="IA17" i="1"/>
  <c r="ID16" i="1"/>
  <c r="HT17" i="1"/>
  <c r="HQ18" i="1"/>
  <c r="HS17" i="1"/>
  <c r="HG17" i="1"/>
  <c r="HI16" i="1"/>
  <c r="HJ16" i="1"/>
  <c r="GZ18" i="1"/>
  <c r="GY18" i="1"/>
  <c r="GW19" i="1"/>
  <c r="GM18" i="1"/>
  <c r="GP17" i="1"/>
  <c r="GO17" i="1"/>
  <c r="GE18" i="1"/>
  <c r="GC19" i="1"/>
  <c r="GF18" i="1"/>
  <c r="FV17" i="1"/>
  <c r="FS18" i="1"/>
  <c r="FU17" i="1"/>
  <c r="FL17" i="1"/>
  <c r="FI18" i="1"/>
  <c r="FK17" i="1"/>
  <c r="FA16" i="1"/>
  <c r="EY17" i="1"/>
  <c r="FB16" i="1"/>
  <c r="ER17" i="1"/>
  <c r="EO18" i="1"/>
  <c r="EQ17" i="1"/>
  <c r="EG16" i="1"/>
  <c r="EE17" i="1"/>
  <c r="EH16" i="1"/>
  <c r="DW20" i="1"/>
  <c r="DU21" i="1"/>
  <c r="DX20" i="1"/>
  <c r="AB21" i="1"/>
  <c r="AA21" i="1"/>
  <c r="Y22" i="1"/>
  <c r="BZ21" i="1"/>
  <c r="BY21" i="1"/>
  <c r="BW22" i="1"/>
  <c r="AK19" i="1"/>
  <c r="AL19" i="1"/>
  <c r="AI20" i="1"/>
  <c r="AV22" i="1"/>
  <c r="AU22" i="1"/>
  <c r="AS23" i="1"/>
  <c r="BP20" i="1"/>
  <c r="BO20" i="1"/>
  <c r="BM21" i="1"/>
  <c r="R21" i="1"/>
  <c r="Q21" i="1"/>
  <c r="O22" i="1"/>
  <c r="DD21" i="1"/>
  <c r="DC21" i="1"/>
  <c r="DA22" i="1"/>
  <c r="CJ19" i="1"/>
  <c r="CI19" i="1"/>
  <c r="CG20" i="1"/>
  <c r="BE19" i="1"/>
  <c r="BF19" i="1"/>
  <c r="BC20" i="1"/>
  <c r="CT22" i="1"/>
  <c r="CS22" i="1"/>
  <c r="CQ23" i="1"/>
  <c r="BT356" i="5"/>
  <c r="DN19" i="1"/>
  <c r="DK20" i="1"/>
  <c r="DM19" i="1"/>
  <c r="BT357" i="5" s="1"/>
  <c r="IX18" i="1" l="1"/>
  <c r="IU19" i="1"/>
  <c r="IW18" i="1"/>
  <c r="IN18" i="1"/>
  <c r="IK19" i="1"/>
  <c r="IM18" i="1"/>
  <c r="ID17" i="1"/>
  <c r="IC17" i="1"/>
  <c r="IA18" i="1"/>
  <c r="HQ19" i="1"/>
  <c r="HS18" i="1"/>
  <c r="HT18" i="1"/>
  <c r="HG18" i="1"/>
  <c r="HI17" i="1"/>
  <c r="HJ17" i="1"/>
  <c r="GY19" i="1"/>
  <c r="GZ19" i="1"/>
  <c r="GW20" i="1"/>
  <c r="GM19" i="1"/>
  <c r="GP18" i="1"/>
  <c r="GO18" i="1"/>
  <c r="GC20" i="1"/>
  <c r="GF19" i="1"/>
  <c r="GE19" i="1"/>
  <c r="FV18" i="1"/>
  <c r="FS19" i="1"/>
  <c r="FU18" i="1"/>
  <c r="FL18" i="1"/>
  <c r="FI19" i="1"/>
  <c r="FK18" i="1"/>
  <c r="EY18" i="1"/>
  <c r="FB17" i="1"/>
  <c r="FA17" i="1"/>
  <c r="EO19" i="1"/>
  <c r="EQ18" i="1"/>
  <c r="ER18" i="1"/>
  <c r="EH17" i="1"/>
  <c r="EG17" i="1"/>
  <c r="EE18" i="1"/>
  <c r="DX21" i="1"/>
  <c r="DW21" i="1"/>
  <c r="DU22" i="1"/>
  <c r="BF20" i="1"/>
  <c r="BE20" i="1"/>
  <c r="BC21" i="1"/>
  <c r="AB22" i="1"/>
  <c r="AA22" i="1"/>
  <c r="Y23" i="1"/>
  <c r="DD22" i="1"/>
  <c r="DC22" i="1"/>
  <c r="DA23" i="1"/>
  <c r="CJ20" i="1"/>
  <c r="CI20" i="1"/>
  <c r="CG21" i="1"/>
  <c r="AV23" i="1"/>
  <c r="AU23" i="1"/>
  <c r="AS24" i="1"/>
  <c r="BP21" i="1"/>
  <c r="BO21" i="1"/>
  <c r="BM22" i="1"/>
  <c r="CT23" i="1"/>
  <c r="CS23" i="1"/>
  <c r="CQ24" i="1"/>
  <c r="R22" i="1"/>
  <c r="Q22" i="1"/>
  <c r="O23" i="1"/>
  <c r="BZ22" i="1"/>
  <c r="BY22" i="1"/>
  <c r="BW23" i="1"/>
  <c r="AL20" i="1"/>
  <c r="AK20" i="1"/>
  <c r="AI21" i="1"/>
  <c r="BU357" i="5"/>
  <c r="DN20" i="1"/>
  <c r="BU358" i="5" s="1"/>
  <c r="DK21" i="1"/>
  <c r="DM20" i="1"/>
  <c r="BT358" i="5" s="1"/>
  <c r="IU20" i="1" l="1"/>
  <c r="IW19" i="1"/>
  <c r="IX19" i="1"/>
  <c r="IM19" i="1"/>
  <c r="IK20" i="1"/>
  <c r="IN19" i="1"/>
  <c r="IC18" i="1"/>
  <c r="IA19" i="1"/>
  <c r="ID18" i="1"/>
  <c r="HT19" i="1"/>
  <c r="HS19" i="1"/>
  <c r="HQ20" i="1"/>
  <c r="HI18" i="1"/>
  <c r="HG19" i="1"/>
  <c r="HJ18" i="1"/>
  <c r="GW21" i="1"/>
  <c r="GY20" i="1"/>
  <c r="GZ20" i="1"/>
  <c r="GM20" i="1"/>
  <c r="GP19" i="1"/>
  <c r="GO19" i="1"/>
  <c r="GF20" i="1"/>
  <c r="GC21" i="1"/>
  <c r="GE20" i="1"/>
  <c r="FS20" i="1"/>
  <c r="FV19" i="1"/>
  <c r="FU19" i="1"/>
  <c r="FK19" i="1"/>
  <c r="FI20" i="1"/>
  <c r="FL19" i="1"/>
  <c r="FB18" i="1"/>
  <c r="EY19" i="1"/>
  <c r="FA18" i="1"/>
  <c r="ER19" i="1"/>
  <c r="EO20" i="1"/>
  <c r="EQ19" i="1"/>
  <c r="EG18" i="1"/>
  <c r="EE19" i="1"/>
  <c r="EH18" i="1"/>
  <c r="DX22" i="1"/>
  <c r="DU23" i="1"/>
  <c r="DW22" i="1"/>
  <c r="CJ21" i="1"/>
  <c r="CI21" i="1"/>
  <c r="CG22" i="1"/>
  <c r="BZ23" i="1"/>
  <c r="BY23" i="1"/>
  <c r="BW24" i="1"/>
  <c r="AV24" i="1"/>
  <c r="AU24" i="1"/>
  <c r="AS25" i="1"/>
  <c r="BF21" i="1"/>
  <c r="BE21" i="1"/>
  <c r="BC22" i="1"/>
  <c r="R23" i="1"/>
  <c r="Q23" i="1"/>
  <c r="O24" i="1"/>
  <c r="AL21" i="1"/>
  <c r="AK21" i="1"/>
  <c r="AI22" i="1"/>
  <c r="BP22" i="1"/>
  <c r="BO22" i="1"/>
  <c r="BM23" i="1"/>
  <c r="AB23" i="1"/>
  <c r="AA23" i="1"/>
  <c r="Y24" i="1"/>
  <c r="CT24" i="1"/>
  <c r="CS24" i="1"/>
  <c r="CQ25" i="1"/>
  <c r="DD23" i="1"/>
  <c r="DC23" i="1"/>
  <c r="DA24" i="1"/>
  <c r="DN21" i="1"/>
  <c r="DM21" i="1"/>
  <c r="BT359" i="5" s="1"/>
  <c r="DK22" i="1"/>
  <c r="IX20" i="1" l="1"/>
  <c r="IW20" i="1"/>
  <c r="IU21" i="1"/>
  <c r="IN20" i="1"/>
  <c r="IK21" i="1"/>
  <c r="IM20" i="1"/>
  <c r="ID19" i="1"/>
  <c r="IA20" i="1"/>
  <c r="IC19" i="1"/>
  <c r="HQ21" i="1"/>
  <c r="HT20" i="1"/>
  <c r="HS20" i="1"/>
  <c r="HJ19" i="1"/>
  <c r="HI19" i="1"/>
  <c r="HG20" i="1"/>
  <c r="GZ21" i="1"/>
  <c r="GY21" i="1"/>
  <c r="GW22" i="1"/>
  <c r="GO20" i="1"/>
  <c r="GM21" i="1"/>
  <c r="GP20" i="1"/>
  <c r="GE21" i="1"/>
  <c r="GF21" i="1"/>
  <c r="GC22" i="1"/>
  <c r="FV20" i="1"/>
  <c r="FS21" i="1"/>
  <c r="FU20" i="1"/>
  <c r="FI21" i="1"/>
  <c r="FL20" i="1"/>
  <c r="FK20" i="1"/>
  <c r="FB19" i="1"/>
  <c r="FA19" i="1"/>
  <c r="EY20" i="1"/>
  <c r="ER20" i="1"/>
  <c r="EQ20" i="1"/>
  <c r="EO21" i="1"/>
  <c r="EG19" i="1"/>
  <c r="EE20" i="1"/>
  <c r="EH19" i="1"/>
  <c r="DX23" i="1"/>
  <c r="DW23" i="1"/>
  <c r="DU24" i="1"/>
  <c r="AB24" i="1"/>
  <c r="AA24" i="1"/>
  <c r="Y25" i="1"/>
  <c r="BF22" i="1"/>
  <c r="BE22" i="1"/>
  <c r="BC23" i="1"/>
  <c r="CT25" i="1"/>
  <c r="CS25" i="1"/>
  <c r="CQ26" i="1"/>
  <c r="R24" i="1"/>
  <c r="Q24" i="1"/>
  <c r="O25" i="1"/>
  <c r="CJ22" i="1"/>
  <c r="CI22" i="1"/>
  <c r="CG23" i="1"/>
  <c r="DD24" i="1"/>
  <c r="DC24" i="1"/>
  <c r="DA25" i="1"/>
  <c r="AL22" i="1"/>
  <c r="AK22" i="1"/>
  <c r="AI23" i="1"/>
  <c r="BZ24" i="1"/>
  <c r="BY24" i="1"/>
  <c r="BW25" i="1"/>
  <c r="BP23" i="1"/>
  <c r="BO23" i="1"/>
  <c r="BM24" i="1"/>
  <c r="AV25" i="1"/>
  <c r="AU25" i="1"/>
  <c r="AS26" i="1"/>
  <c r="BU359" i="5"/>
  <c r="DN22" i="1"/>
  <c r="DK23" i="1"/>
  <c r="DM22" i="1"/>
  <c r="IU22" i="1" l="1"/>
  <c r="IX21" i="1"/>
  <c r="IW21" i="1"/>
  <c r="IN21" i="1"/>
  <c r="IK22" i="1"/>
  <c r="IM21" i="1"/>
  <c r="ID20" i="1"/>
  <c r="IA21" i="1"/>
  <c r="IC20" i="1"/>
  <c r="HQ22" i="1"/>
  <c r="HT21" i="1"/>
  <c r="HS21" i="1"/>
  <c r="HJ20" i="1"/>
  <c r="HI20" i="1"/>
  <c r="HG21" i="1"/>
  <c r="GW23" i="1"/>
  <c r="GY22" i="1"/>
  <c r="GZ22" i="1"/>
  <c r="GP21" i="1"/>
  <c r="GM22" i="1"/>
  <c r="GO21" i="1"/>
  <c r="GC23" i="1"/>
  <c r="GF22" i="1"/>
  <c r="GE22" i="1"/>
  <c r="FU21" i="1"/>
  <c r="FS22" i="1"/>
  <c r="FV21" i="1"/>
  <c r="FL21" i="1"/>
  <c r="FK21" i="1"/>
  <c r="FI22" i="1"/>
  <c r="FA20" i="1"/>
  <c r="FB20" i="1"/>
  <c r="EY21" i="1"/>
  <c r="EO22" i="1"/>
  <c r="ER21" i="1"/>
  <c r="EQ21" i="1"/>
  <c r="EH20" i="1"/>
  <c r="EG20" i="1"/>
  <c r="EE21" i="1"/>
  <c r="DU25" i="1"/>
  <c r="DX24" i="1"/>
  <c r="DW24" i="1"/>
  <c r="BZ25" i="1"/>
  <c r="BY25" i="1"/>
  <c r="BW26" i="1"/>
  <c r="R25" i="1"/>
  <c r="Q25" i="1"/>
  <c r="O26" i="1"/>
  <c r="BP24" i="1"/>
  <c r="BO24" i="1"/>
  <c r="BM25" i="1"/>
  <c r="CJ23" i="1"/>
  <c r="CI23" i="1"/>
  <c r="CG24" i="1"/>
  <c r="AB25" i="1"/>
  <c r="AA25" i="1"/>
  <c r="Y26" i="1"/>
  <c r="AV26" i="1"/>
  <c r="AU26" i="1"/>
  <c r="AS27" i="1"/>
  <c r="DD25" i="1"/>
  <c r="DC25" i="1"/>
  <c r="DA26" i="1"/>
  <c r="BF23" i="1"/>
  <c r="BE23" i="1"/>
  <c r="BC24" i="1"/>
  <c r="AL23" i="1"/>
  <c r="AK23" i="1"/>
  <c r="AI24" i="1"/>
  <c r="CT26" i="1"/>
  <c r="CS26" i="1"/>
  <c r="CQ27" i="1"/>
  <c r="BU360" i="5"/>
  <c r="BT360" i="5"/>
  <c r="DN23" i="1"/>
  <c r="BU361" i="5" s="1"/>
  <c r="DM23" i="1"/>
  <c r="DK24" i="1"/>
  <c r="IU23" i="1" l="1"/>
  <c r="IX22" i="1"/>
  <c r="IW22" i="1"/>
  <c r="IN22" i="1"/>
  <c r="IM22" i="1"/>
  <c r="IK23" i="1"/>
  <c r="IA22" i="1"/>
  <c r="ID21" i="1"/>
  <c r="IC21" i="1"/>
  <c r="HT22" i="1"/>
  <c r="HS22" i="1"/>
  <c r="HQ23" i="1"/>
  <c r="HI21" i="1"/>
  <c r="HG22" i="1"/>
  <c r="HJ21" i="1"/>
  <c r="GW24" i="1"/>
  <c r="GY23" i="1"/>
  <c r="GZ23" i="1"/>
  <c r="GM23" i="1"/>
  <c r="GP22" i="1"/>
  <c r="GO22" i="1"/>
  <c r="GF23" i="1"/>
  <c r="GE23" i="1"/>
  <c r="GC24" i="1"/>
  <c r="FU22" i="1"/>
  <c r="FS23" i="1"/>
  <c r="FV22" i="1"/>
  <c r="FL22" i="1"/>
  <c r="FK22" i="1"/>
  <c r="FI23" i="1"/>
  <c r="EY22" i="1"/>
  <c r="FB21" i="1"/>
  <c r="FA21" i="1"/>
  <c r="EQ22" i="1"/>
  <c r="EO23" i="1"/>
  <c r="ER22" i="1"/>
  <c r="EE22" i="1"/>
  <c r="EH21" i="1"/>
  <c r="EG21" i="1"/>
  <c r="DX25" i="1"/>
  <c r="DU26" i="1"/>
  <c r="DW25" i="1"/>
  <c r="AL24" i="1"/>
  <c r="AK24" i="1"/>
  <c r="AI25" i="1"/>
  <c r="CT27" i="1"/>
  <c r="CQ28" i="1"/>
  <c r="CS27" i="1"/>
  <c r="R26" i="1"/>
  <c r="Q26" i="1"/>
  <c r="O27" i="1"/>
  <c r="BF24" i="1"/>
  <c r="BE24" i="1"/>
  <c r="BC25" i="1"/>
  <c r="CJ24" i="1"/>
  <c r="CI24" i="1"/>
  <c r="CG25" i="1"/>
  <c r="AB26" i="1"/>
  <c r="AA26" i="1"/>
  <c r="Y27" i="1"/>
  <c r="BZ26" i="1"/>
  <c r="BY26" i="1"/>
  <c r="BW27" i="1"/>
  <c r="AV27" i="1"/>
  <c r="AU27" i="1"/>
  <c r="AS28" i="1"/>
  <c r="DD26" i="1"/>
  <c r="DC26" i="1"/>
  <c r="DA27" i="1"/>
  <c r="BP25" i="1"/>
  <c r="BO25" i="1"/>
  <c r="BM26" i="1"/>
  <c r="BT361" i="5"/>
  <c r="DN24" i="1"/>
  <c r="BU362" i="5" s="1"/>
  <c r="DK25" i="1"/>
  <c r="DM24" i="1"/>
  <c r="BT362" i="5" s="1"/>
  <c r="IX23" i="1" l="1"/>
  <c r="IW23" i="1"/>
  <c r="IU24" i="1"/>
  <c r="IM23" i="1"/>
  <c r="IK24" i="1"/>
  <c r="IN23" i="1"/>
  <c r="ID22" i="1"/>
  <c r="IA23" i="1"/>
  <c r="IC22" i="1"/>
  <c r="HT23" i="1"/>
  <c r="HS23" i="1"/>
  <c r="HQ24" i="1"/>
  <c r="HJ22" i="1"/>
  <c r="HG23" i="1"/>
  <c r="HI22" i="1"/>
  <c r="GW25" i="1"/>
  <c r="GY24" i="1"/>
  <c r="GZ24" i="1"/>
  <c r="GP23" i="1"/>
  <c r="GO23" i="1"/>
  <c r="GM24" i="1"/>
  <c r="GC25" i="1"/>
  <c r="GF24" i="1"/>
  <c r="GE24" i="1"/>
  <c r="FV23" i="1"/>
  <c r="FU23" i="1"/>
  <c r="FS24" i="1"/>
  <c r="FL23" i="1"/>
  <c r="FI24" i="1"/>
  <c r="FK23" i="1"/>
  <c r="FB22" i="1"/>
  <c r="FA22" i="1"/>
  <c r="EY23" i="1"/>
  <c r="ER23" i="1"/>
  <c r="EO24" i="1"/>
  <c r="EQ23" i="1"/>
  <c r="EH22" i="1"/>
  <c r="EE23" i="1"/>
  <c r="EG22" i="1"/>
  <c r="DX26" i="1"/>
  <c r="DU27" i="1"/>
  <c r="DW26" i="1"/>
  <c r="AV28" i="1"/>
  <c r="AS29" i="1"/>
  <c r="AU28" i="1"/>
  <c r="BF25" i="1"/>
  <c r="BE25" i="1"/>
  <c r="BC26" i="1"/>
  <c r="DD27" i="1"/>
  <c r="DA28" i="1"/>
  <c r="DC27" i="1"/>
  <c r="CJ25" i="1"/>
  <c r="CI25" i="1"/>
  <c r="CG26" i="1"/>
  <c r="AL25" i="1"/>
  <c r="AK25" i="1"/>
  <c r="AI26" i="1"/>
  <c r="BP26" i="1"/>
  <c r="BO26" i="1"/>
  <c r="BM27" i="1"/>
  <c r="AB27" i="1"/>
  <c r="AA27" i="1"/>
  <c r="Y28" i="1"/>
  <c r="BZ27" i="1"/>
  <c r="BY27" i="1"/>
  <c r="BW28" i="1"/>
  <c r="R27" i="1"/>
  <c r="Q27" i="1"/>
  <c r="O28" i="1"/>
  <c r="CT28" i="1"/>
  <c r="CS28" i="1"/>
  <c r="CQ29" i="1"/>
  <c r="DM25" i="1"/>
  <c r="DK26" i="1"/>
  <c r="DN25" i="1"/>
  <c r="BU363" i="5"/>
  <c r="IU25" i="1" l="1"/>
  <c r="IX24" i="1"/>
  <c r="IW24" i="1"/>
  <c r="IM24" i="1"/>
  <c r="IK25" i="1"/>
  <c r="IN24" i="1"/>
  <c r="IA24" i="1"/>
  <c r="IC23" i="1"/>
  <c r="ID23" i="1"/>
  <c r="HS24" i="1"/>
  <c r="HQ25" i="1"/>
  <c r="HT24" i="1"/>
  <c r="HI23" i="1"/>
  <c r="HG24" i="1"/>
  <c r="HJ23" i="1"/>
  <c r="GZ25" i="1"/>
  <c r="GW26" i="1"/>
  <c r="GY25" i="1"/>
  <c r="GO24" i="1"/>
  <c r="GM25" i="1"/>
  <c r="GP24" i="1"/>
  <c r="GC26" i="1"/>
  <c r="GE25" i="1"/>
  <c r="GF25" i="1"/>
  <c r="FS25" i="1"/>
  <c r="FU24" i="1"/>
  <c r="FV24" i="1"/>
  <c r="FI25" i="1"/>
  <c r="FL24" i="1"/>
  <c r="FK24" i="1"/>
  <c r="FA23" i="1"/>
  <c r="EY24" i="1"/>
  <c r="FB23" i="1"/>
  <c r="ER24" i="1"/>
  <c r="EQ24" i="1"/>
  <c r="EO25" i="1"/>
  <c r="EE24" i="1"/>
  <c r="EH23" i="1"/>
  <c r="EG23" i="1"/>
  <c r="DU28" i="1"/>
  <c r="DW27" i="1"/>
  <c r="DX27" i="1"/>
  <c r="BP27" i="1"/>
  <c r="BO27" i="1"/>
  <c r="BM28" i="1"/>
  <c r="AV29" i="1"/>
  <c r="AU29" i="1"/>
  <c r="AS30" i="1"/>
  <c r="AB28" i="1"/>
  <c r="Y29" i="1"/>
  <c r="AA28" i="1"/>
  <c r="BZ28" i="1"/>
  <c r="BY28" i="1"/>
  <c r="BW29" i="1"/>
  <c r="CJ26" i="1"/>
  <c r="CI26" i="1"/>
  <c r="CG27" i="1"/>
  <c r="DD28" i="1"/>
  <c r="DC28" i="1"/>
  <c r="DA29" i="1"/>
  <c r="R28" i="1"/>
  <c r="O29" i="1"/>
  <c r="Q28" i="1"/>
  <c r="AL26" i="1"/>
  <c r="AK26" i="1"/>
  <c r="AI27" i="1"/>
  <c r="CT29" i="1"/>
  <c r="CS29" i="1"/>
  <c r="CQ30" i="1"/>
  <c r="BF26" i="1"/>
  <c r="BE26" i="1"/>
  <c r="BC27" i="1"/>
  <c r="BT363" i="5"/>
  <c r="DN26" i="1"/>
  <c r="DK27" i="1"/>
  <c r="DM26" i="1"/>
  <c r="BT364" i="5" s="1"/>
  <c r="IX25" i="1" l="1"/>
  <c r="IU26" i="1"/>
  <c r="IW25" i="1"/>
  <c r="IK26" i="1"/>
  <c r="IM25" i="1"/>
  <c r="IN25" i="1"/>
  <c r="IA25" i="1"/>
  <c r="IC24" i="1"/>
  <c r="ID24" i="1"/>
  <c r="HS25" i="1"/>
  <c r="HT25" i="1"/>
  <c r="HQ26" i="1"/>
  <c r="HJ24" i="1"/>
  <c r="HG25" i="1"/>
  <c r="HI24" i="1"/>
  <c r="GW27" i="1"/>
  <c r="GZ26" i="1"/>
  <c r="GY26" i="1"/>
  <c r="GM26" i="1"/>
  <c r="GO25" i="1"/>
  <c r="GP25" i="1"/>
  <c r="GE26" i="1"/>
  <c r="GC27" i="1"/>
  <c r="GF26" i="1"/>
  <c r="FV25" i="1"/>
  <c r="FS26" i="1"/>
  <c r="FU25" i="1"/>
  <c r="FK25" i="1"/>
  <c r="FI26" i="1"/>
  <c r="FL25" i="1"/>
  <c r="FA24" i="1"/>
  <c r="EY25" i="1"/>
  <c r="FB24" i="1"/>
  <c r="EQ25" i="1"/>
  <c r="ER25" i="1"/>
  <c r="EO26" i="1"/>
  <c r="EH24" i="1"/>
  <c r="EE25" i="1"/>
  <c r="EG24" i="1"/>
  <c r="DX28" i="1"/>
  <c r="DU29" i="1"/>
  <c r="DW28" i="1"/>
  <c r="CT30" i="1"/>
  <c r="CS30" i="1"/>
  <c r="CQ31" i="1"/>
  <c r="CJ27" i="1"/>
  <c r="CI27" i="1"/>
  <c r="CG28" i="1"/>
  <c r="BP28" i="1"/>
  <c r="BO28" i="1"/>
  <c r="BM29" i="1"/>
  <c r="DA30" i="1"/>
  <c r="DD29" i="1"/>
  <c r="DC29" i="1"/>
  <c r="AL27" i="1"/>
  <c r="AK27" i="1"/>
  <c r="AI28" i="1"/>
  <c r="R29" i="1"/>
  <c r="O30" i="1"/>
  <c r="Q29" i="1"/>
  <c r="BZ29" i="1"/>
  <c r="BY29" i="1"/>
  <c r="BW30" i="1"/>
  <c r="Y30" i="1"/>
  <c r="AB29" i="1"/>
  <c r="AA29" i="1"/>
  <c r="BF27" i="1"/>
  <c r="BE27" i="1"/>
  <c r="BC28" i="1"/>
  <c r="AS31" i="1"/>
  <c r="AV30" i="1"/>
  <c r="AU30" i="1"/>
  <c r="BU364" i="5"/>
  <c r="DM27" i="1"/>
  <c r="DK28" i="1"/>
  <c r="DN27" i="1"/>
  <c r="IW26" i="1" l="1"/>
  <c r="IU27" i="1"/>
  <c r="IX26" i="1"/>
  <c r="IK27" i="1"/>
  <c r="IM26" i="1"/>
  <c r="IN26" i="1"/>
  <c r="IC25" i="1"/>
  <c r="IA26" i="1"/>
  <c r="ID25" i="1"/>
  <c r="HT26" i="1"/>
  <c r="HQ27" i="1"/>
  <c r="HS26" i="1"/>
  <c r="HI25" i="1"/>
  <c r="HG26" i="1"/>
  <c r="HJ25" i="1"/>
  <c r="GZ27" i="1"/>
  <c r="GW28" i="1"/>
  <c r="GY27" i="1"/>
  <c r="GP26" i="1"/>
  <c r="GM27" i="1"/>
  <c r="GO26" i="1"/>
  <c r="GF27" i="1"/>
  <c r="GE27" i="1"/>
  <c r="GC28" i="1"/>
  <c r="FV26" i="1"/>
  <c r="FS27" i="1"/>
  <c r="FU26" i="1"/>
  <c r="FK26" i="1"/>
  <c r="FI27" i="1"/>
  <c r="FL26" i="1"/>
  <c r="EY26" i="1"/>
  <c r="FB25" i="1"/>
  <c r="FA25" i="1"/>
  <c r="EO27" i="1"/>
  <c r="ER26" i="1"/>
  <c r="EQ26" i="1"/>
  <c r="EH25" i="1"/>
  <c r="EE26" i="1"/>
  <c r="EG25" i="1"/>
  <c r="DX29" i="1"/>
  <c r="DW29" i="1"/>
  <c r="DU30" i="1"/>
  <c r="BF28" i="1"/>
  <c r="BC29" i="1"/>
  <c r="BE28" i="1"/>
  <c r="AL28" i="1"/>
  <c r="AI29" i="1"/>
  <c r="AK28" i="1"/>
  <c r="CT31" i="1"/>
  <c r="CQ32" i="1"/>
  <c r="CS31" i="1"/>
  <c r="AV31" i="1"/>
  <c r="AU31" i="1"/>
  <c r="AS32" i="1"/>
  <c r="AB30" i="1"/>
  <c r="AA30" i="1"/>
  <c r="Y31" i="1"/>
  <c r="DD30" i="1"/>
  <c r="DC30" i="1"/>
  <c r="DA31" i="1"/>
  <c r="CG29" i="1"/>
  <c r="CJ28" i="1"/>
  <c r="CI28" i="1"/>
  <c r="BZ30" i="1"/>
  <c r="BY30" i="1"/>
  <c r="BW31" i="1"/>
  <c r="R30" i="1"/>
  <c r="O31" i="1"/>
  <c r="Q30" i="1"/>
  <c r="BM30" i="1"/>
  <c r="BP29" i="1"/>
  <c r="BO29" i="1"/>
  <c r="BU365" i="5"/>
  <c r="BT365" i="5"/>
  <c r="DN28" i="1"/>
  <c r="DK29" i="1"/>
  <c r="DM28" i="1"/>
  <c r="IU28" i="1" l="1"/>
  <c r="IX27" i="1"/>
  <c r="IW27" i="1"/>
  <c r="IM27" i="1"/>
  <c r="IK28" i="1"/>
  <c r="IN27" i="1"/>
  <c r="ID26" i="1"/>
  <c r="IC26" i="1"/>
  <c r="IA27" i="1"/>
  <c r="HT27" i="1"/>
  <c r="HS27" i="1"/>
  <c r="HQ28" i="1"/>
  <c r="HJ26" i="1"/>
  <c r="HG27" i="1"/>
  <c r="HI26" i="1"/>
  <c r="GW29" i="1"/>
  <c r="GZ28" i="1"/>
  <c r="GY28" i="1"/>
  <c r="GM28" i="1"/>
  <c r="GP27" i="1"/>
  <c r="GO27" i="1"/>
  <c r="GC29" i="1"/>
  <c r="GF28" i="1"/>
  <c r="GE28" i="1"/>
  <c r="FS28" i="1"/>
  <c r="FV27" i="1"/>
  <c r="FU27" i="1"/>
  <c r="FL27" i="1"/>
  <c r="FI28" i="1"/>
  <c r="FK27" i="1"/>
  <c r="EY27" i="1"/>
  <c r="FB26" i="1"/>
  <c r="FA26" i="1"/>
  <c r="ER27" i="1"/>
  <c r="EO28" i="1"/>
  <c r="EQ27" i="1"/>
  <c r="EE27" i="1"/>
  <c r="EH26" i="1"/>
  <c r="EG26" i="1"/>
  <c r="DX30" i="1"/>
  <c r="DU31" i="1"/>
  <c r="DW30" i="1"/>
  <c r="BP30" i="1"/>
  <c r="BO30" i="1"/>
  <c r="BM31" i="1"/>
  <c r="AV32" i="1"/>
  <c r="AU32" i="1"/>
  <c r="AS33" i="1"/>
  <c r="CS32" i="1"/>
  <c r="CQ33" i="1"/>
  <c r="CT32" i="1"/>
  <c r="CJ29" i="1"/>
  <c r="CI29" i="1"/>
  <c r="CG30" i="1"/>
  <c r="AB31" i="1"/>
  <c r="AA31" i="1"/>
  <c r="Y32" i="1"/>
  <c r="BZ31" i="1"/>
  <c r="BY31" i="1"/>
  <c r="BW32" i="1"/>
  <c r="R31" i="1"/>
  <c r="Q31" i="1"/>
  <c r="O32" i="1"/>
  <c r="DD31" i="1"/>
  <c r="DC31" i="1"/>
  <c r="DA32" i="1"/>
  <c r="BF29" i="1"/>
  <c r="BE29" i="1"/>
  <c r="BC30" i="1"/>
  <c r="AL29" i="1"/>
  <c r="AI30" i="1"/>
  <c r="AK29" i="1"/>
  <c r="BU366" i="5"/>
  <c r="BT366" i="5"/>
  <c r="DM29" i="1"/>
  <c r="DN29" i="1"/>
  <c r="BU367" i="5" s="1"/>
  <c r="DK30" i="1"/>
  <c r="IU29" i="1" l="1"/>
  <c r="IW28" i="1"/>
  <c r="IX28" i="1"/>
  <c r="IM28" i="1"/>
  <c r="IK29" i="1"/>
  <c r="IN28" i="1"/>
  <c r="ID27" i="1"/>
  <c r="IA28" i="1"/>
  <c r="IC27" i="1"/>
  <c r="HQ29" i="1"/>
  <c r="HS28" i="1"/>
  <c r="HT28" i="1"/>
  <c r="HJ27" i="1"/>
  <c r="HI27" i="1"/>
  <c r="HG28" i="1"/>
  <c r="GZ29" i="1"/>
  <c r="GY29" i="1"/>
  <c r="GW30" i="1"/>
  <c r="GM29" i="1"/>
  <c r="GP28" i="1"/>
  <c r="GO28" i="1"/>
  <c r="GF29" i="1"/>
  <c r="GC30" i="1"/>
  <c r="GE29" i="1"/>
  <c r="FS29" i="1"/>
  <c r="FU28" i="1"/>
  <c r="FV28" i="1"/>
  <c r="FI29" i="1"/>
  <c r="FL28" i="1"/>
  <c r="FK28" i="1"/>
  <c r="FB27" i="1"/>
  <c r="EY28" i="1"/>
  <c r="FA27" i="1"/>
  <c r="EO29" i="1"/>
  <c r="EQ28" i="1"/>
  <c r="ER28" i="1"/>
  <c r="EH27" i="1"/>
  <c r="EE28" i="1"/>
  <c r="EG27" i="1"/>
  <c r="DU32" i="1"/>
  <c r="DW31" i="1"/>
  <c r="DX31" i="1"/>
  <c r="DD32" i="1"/>
  <c r="DC32" i="1"/>
  <c r="DA33" i="1"/>
  <c r="CJ30" i="1"/>
  <c r="CI30" i="1"/>
  <c r="CG31" i="1"/>
  <c r="CS33" i="1"/>
  <c r="CQ34" i="1"/>
  <c r="CT33" i="1"/>
  <c r="BF30" i="1"/>
  <c r="BE30" i="1"/>
  <c r="BC31" i="1"/>
  <c r="AB32" i="1"/>
  <c r="AA32" i="1"/>
  <c r="Y33" i="1"/>
  <c r="BP31" i="1"/>
  <c r="BO31" i="1"/>
  <c r="BM32" i="1"/>
  <c r="BZ32" i="1"/>
  <c r="BW33" i="1"/>
  <c r="BY32" i="1"/>
  <c r="AV33" i="1"/>
  <c r="AU33" i="1"/>
  <c r="AS34" i="1"/>
  <c r="AL30" i="1"/>
  <c r="AK30" i="1"/>
  <c r="AI31" i="1"/>
  <c r="R32" i="1"/>
  <c r="O33" i="1"/>
  <c r="Q32" i="1"/>
  <c r="BU368" i="5"/>
  <c r="BT367" i="5"/>
  <c r="DM30" i="1"/>
  <c r="BT368" i="5" s="1"/>
  <c r="DK31" i="1"/>
  <c r="DN30" i="1"/>
  <c r="IW29" i="1" l="1"/>
  <c r="IU30" i="1"/>
  <c r="IX29" i="1"/>
  <c r="IK30" i="1"/>
  <c r="IM29" i="1"/>
  <c r="IN29" i="1"/>
  <c r="ID28" i="1"/>
  <c r="IA29" i="1"/>
  <c r="IC28" i="1"/>
  <c r="HS29" i="1"/>
  <c r="HQ30" i="1"/>
  <c r="HT29" i="1"/>
  <c r="HJ28" i="1"/>
  <c r="HG29" i="1"/>
  <c r="HI28" i="1"/>
  <c r="GZ30" i="1"/>
  <c r="GW31" i="1"/>
  <c r="GY30" i="1"/>
  <c r="GO29" i="1"/>
  <c r="GM30" i="1"/>
  <c r="GP29" i="1"/>
  <c r="GC31" i="1"/>
  <c r="GF30" i="1"/>
  <c r="GE30" i="1"/>
  <c r="FS30" i="1"/>
  <c r="FU29" i="1"/>
  <c r="FV29" i="1"/>
  <c r="FI30" i="1"/>
  <c r="FK29" i="1"/>
  <c r="FL29" i="1"/>
  <c r="FB28" i="1"/>
  <c r="EY29" i="1"/>
  <c r="FA28" i="1"/>
  <c r="EO30" i="1"/>
  <c r="EQ29" i="1"/>
  <c r="ER29" i="1"/>
  <c r="EH28" i="1"/>
  <c r="EG28" i="1"/>
  <c r="EE29" i="1"/>
  <c r="DU33" i="1"/>
  <c r="DX32" i="1"/>
  <c r="DW32" i="1"/>
  <c r="AB33" i="1"/>
  <c r="AA33" i="1"/>
  <c r="Y34" i="1"/>
  <c r="BP32" i="1"/>
  <c r="BO32" i="1"/>
  <c r="BM33" i="1"/>
  <c r="CJ31" i="1"/>
  <c r="CI31" i="1"/>
  <c r="CG32" i="1"/>
  <c r="Q33" i="1"/>
  <c r="O34" i="1"/>
  <c r="R33" i="1"/>
  <c r="AV34" i="1"/>
  <c r="AU34" i="1"/>
  <c r="AS35" i="1"/>
  <c r="BY33" i="1"/>
  <c r="BW34" i="1"/>
  <c r="BZ33" i="1"/>
  <c r="BF31" i="1"/>
  <c r="BE31" i="1"/>
  <c r="BC32" i="1"/>
  <c r="CS34" i="1"/>
  <c r="CT34" i="1"/>
  <c r="CQ35" i="1"/>
  <c r="AL31" i="1"/>
  <c r="AK31" i="1"/>
  <c r="AI32" i="1"/>
  <c r="DD33" i="1"/>
  <c r="DC33" i="1"/>
  <c r="DA34" i="1"/>
  <c r="DM31" i="1"/>
  <c r="DK32" i="1"/>
  <c r="DN31" i="1"/>
  <c r="IX30" i="1" l="1"/>
  <c r="IU31" i="1"/>
  <c r="IW30" i="1"/>
  <c r="IN30" i="1"/>
  <c r="IM30" i="1"/>
  <c r="IK31" i="1"/>
  <c r="IA30" i="1"/>
  <c r="IC29" i="1"/>
  <c r="ID29" i="1"/>
  <c r="HQ31" i="1"/>
  <c r="HT30" i="1"/>
  <c r="HS30" i="1"/>
  <c r="HJ29" i="1"/>
  <c r="HG30" i="1"/>
  <c r="HI29" i="1"/>
  <c r="GW32" i="1"/>
  <c r="GZ31" i="1"/>
  <c r="GY31" i="1"/>
  <c r="GM31" i="1"/>
  <c r="GO30" i="1"/>
  <c r="GP30" i="1"/>
  <c r="GC32" i="1"/>
  <c r="GE31" i="1"/>
  <c r="GF31" i="1"/>
  <c r="FS31" i="1"/>
  <c r="FV30" i="1"/>
  <c r="FU30" i="1"/>
  <c r="FK30" i="1"/>
  <c r="FI31" i="1"/>
  <c r="FL30" i="1"/>
  <c r="EY30" i="1"/>
  <c r="FB29" i="1"/>
  <c r="FA29" i="1"/>
  <c r="EO31" i="1"/>
  <c r="ER30" i="1"/>
  <c r="EQ30" i="1"/>
  <c r="EE30" i="1"/>
  <c r="EH29" i="1"/>
  <c r="EG29" i="1"/>
  <c r="DW33" i="1"/>
  <c r="DU34" i="1"/>
  <c r="DX33" i="1"/>
  <c r="CS35" i="1"/>
  <c r="CT35" i="1"/>
  <c r="CQ36" i="1"/>
  <c r="AL32" i="1"/>
  <c r="AI33" i="1"/>
  <c r="AK32" i="1"/>
  <c r="AV35" i="1"/>
  <c r="AU35" i="1"/>
  <c r="AS36" i="1"/>
  <c r="Q34" i="1"/>
  <c r="R34" i="1"/>
  <c r="O35" i="1"/>
  <c r="AB34" i="1"/>
  <c r="AA34" i="1"/>
  <c r="Y35" i="1"/>
  <c r="DD34" i="1"/>
  <c r="DC34" i="1"/>
  <c r="DA35" i="1"/>
  <c r="BP33" i="1"/>
  <c r="BO33" i="1"/>
  <c r="BM34" i="1"/>
  <c r="BF32" i="1"/>
  <c r="BC33" i="1"/>
  <c r="BE32" i="1"/>
  <c r="BY34" i="1"/>
  <c r="BW35" i="1"/>
  <c r="BZ34" i="1"/>
  <c r="CJ32" i="1"/>
  <c r="CI32" i="1"/>
  <c r="CG33" i="1"/>
  <c r="BT369" i="5"/>
  <c r="BU369" i="5"/>
  <c r="DK33" i="1"/>
  <c r="DM32" i="1"/>
  <c r="BT370" i="5" s="1"/>
  <c r="DN32" i="1"/>
  <c r="BU370" i="5" s="1"/>
  <c r="IX31" i="1" l="1"/>
  <c r="IU32" i="1"/>
  <c r="IW31" i="1"/>
  <c r="IK32" i="1"/>
  <c r="IN31" i="1"/>
  <c r="IM31" i="1"/>
  <c r="IA31" i="1"/>
  <c r="IC30" i="1"/>
  <c r="ID30" i="1"/>
  <c r="HT31" i="1"/>
  <c r="HQ32" i="1"/>
  <c r="HS31" i="1"/>
  <c r="HJ30" i="1"/>
  <c r="HG31" i="1"/>
  <c r="HI30" i="1"/>
  <c r="GY32" i="1"/>
  <c r="GW33" i="1"/>
  <c r="GZ32" i="1"/>
  <c r="GP31" i="1"/>
  <c r="GO31" i="1"/>
  <c r="GM32" i="1"/>
  <c r="GF32" i="1"/>
  <c r="GC33" i="1"/>
  <c r="GE32" i="1"/>
  <c r="FS32" i="1"/>
  <c r="FV31" i="1"/>
  <c r="FU31" i="1"/>
  <c r="FI32" i="1"/>
  <c r="FL31" i="1"/>
  <c r="FK31" i="1"/>
  <c r="EY31" i="1"/>
  <c r="FB30" i="1"/>
  <c r="FA30" i="1"/>
  <c r="ER31" i="1"/>
  <c r="EO32" i="1"/>
  <c r="EQ31" i="1"/>
  <c r="EG30" i="1"/>
  <c r="EE31" i="1"/>
  <c r="EH30" i="1"/>
  <c r="DW34" i="1"/>
  <c r="DU35" i="1"/>
  <c r="DX34" i="1"/>
  <c r="CS36" i="1"/>
  <c r="CQ37" i="1"/>
  <c r="CT36" i="1"/>
  <c r="DD35" i="1"/>
  <c r="DC35" i="1"/>
  <c r="DA36" i="1"/>
  <c r="Q35" i="1"/>
  <c r="R35" i="1"/>
  <c r="O36" i="1"/>
  <c r="BE33" i="1"/>
  <c r="BF33" i="1"/>
  <c r="BC34" i="1"/>
  <c r="AB35" i="1"/>
  <c r="AA35" i="1"/>
  <c r="Y36" i="1"/>
  <c r="CJ33" i="1"/>
  <c r="CI33" i="1"/>
  <c r="CG34" i="1"/>
  <c r="BY35" i="1"/>
  <c r="BZ35" i="1"/>
  <c r="BW36" i="1"/>
  <c r="BP34" i="1"/>
  <c r="BO34" i="1"/>
  <c r="BM35" i="1"/>
  <c r="AV36" i="1"/>
  <c r="AU36" i="1"/>
  <c r="AS37" i="1"/>
  <c r="AK33" i="1"/>
  <c r="AL33" i="1"/>
  <c r="AI34" i="1"/>
  <c r="DM33" i="1"/>
  <c r="BT371" i="5" s="1"/>
  <c r="DK34" i="1"/>
  <c r="DN33" i="1"/>
  <c r="BU371" i="5" s="1"/>
  <c r="IX32" i="1" l="1"/>
  <c r="IU33" i="1"/>
  <c r="IW32" i="1"/>
  <c r="IK33" i="1"/>
  <c r="IN32" i="1"/>
  <c r="IM32" i="1"/>
  <c r="IA32" i="1"/>
  <c r="ID31" i="1"/>
  <c r="IC31" i="1"/>
  <c r="HT32" i="1"/>
  <c r="HQ33" i="1"/>
  <c r="HS32" i="1"/>
  <c r="HG32" i="1"/>
  <c r="HJ31" i="1"/>
  <c r="HI31" i="1"/>
  <c r="GY33" i="1"/>
  <c r="GW34" i="1"/>
  <c r="GZ33" i="1"/>
  <c r="GM33" i="1"/>
  <c r="GO32" i="1"/>
  <c r="GP32" i="1"/>
  <c r="GC34" i="1"/>
  <c r="GE33" i="1"/>
  <c r="GF33" i="1"/>
  <c r="FV32" i="1"/>
  <c r="FS33" i="1"/>
  <c r="FU32" i="1"/>
  <c r="FL32" i="1"/>
  <c r="FK32" i="1"/>
  <c r="FI33" i="1"/>
  <c r="FB31" i="1"/>
  <c r="EY32" i="1"/>
  <c r="FA31" i="1"/>
  <c r="ER32" i="1"/>
  <c r="EO33" i="1"/>
  <c r="EQ32" i="1"/>
  <c r="EG31" i="1"/>
  <c r="EE32" i="1"/>
  <c r="EH31" i="1"/>
  <c r="DU36" i="1"/>
  <c r="DX35" i="1"/>
  <c r="DW35" i="1"/>
  <c r="AK34" i="1"/>
  <c r="AL34" i="1"/>
  <c r="AI35" i="1"/>
  <c r="CJ34" i="1"/>
  <c r="CI34" i="1"/>
  <c r="CG35" i="1"/>
  <c r="DD36" i="1"/>
  <c r="DC36" i="1"/>
  <c r="DA37" i="1"/>
  <c r="CS37" i="1"/>
  <c r="CT37" i="1"/>
  <c r="CQ38" i="1"/>
  <c r="BP35" i="1"/>
  <c r="BO35" i="1"/>
  <c r="BM36" i="1"/>
  <c r="BE34" i="1"/>
  <c r="BC35" i="1"/>
  <c r="BF34" i="1"/>
  <c r="AV37" i="1"/>
  <c r="AU37" i="1"/>
  <c r="AS38" i="1"/>
  <c r="AB36" i="1"/>
  <c r="AA36" i="1"/>
  <c r="Y37" i="1"/>
  <c r="BY36" i="1"/>
  <c r="BW37" i="1"/>
  <c r="BZ36" i="1"/>
  <c r="Q36" i="1"/>
  <c r="O37" i="1"/>
  <c r="R36" i="1"/>
  <c r="DM34" i="1"/>
  <c r="BT372" i="5" s="1"/>
  <c r="DK35" i="1"/>
  <c r="DN34" i="1"/>
  <c r="BU372" i="5"/>
  <c r="IW33" i="1" l="1"/>
  <c r="IU34" i="1"/>
  <c r="IX33" i="1"/>
  <c r="IM33" i="1"/>
  <c r="IK34" i="1"/>
  <c r="IN33" i="1"/>
  <c r="ID32" i="1"/>
  <c r="IA33" i="1"/>
  <c r="IC32" i="1"/>
  <c r="HS33" i="1"/>
  <c r="HQ34" i="1"/>
  <c r="HT33" i="1"/>
  <c r="HJ32" i="1"/>
  <c r="HG33" i="1"/>
  <c r="HI32" i="1"/>
  <c r="GY34" i="1"/>
  <c r="GW35" i="1"/>
  <c r="GZ34" i="1"/>
  <c r="GP33" i="1"/>
  <c r="GO33" i="1"/>
  <c r="GM34" i="1"/>
  <c r="GE34" i="1"/>
  <c r="GF34" i="1"/>
  <c r="GC35" i="1"/>
  <c r="FS34" i="1"/>
  <c r="FU33" i="1"/>
  <c r="FV33" i="1"/>
  <c r="FK33" i="1"/>
  <c r="FI34" i="1"/>
  <c r="FL33" i="1"/>
  <c r="EY33" i="1"/>
  <c r="FB32" i="1"/>
  <c r="FA32" i="1"/>
  <c r="EO34" i="1"/>
  <c r="ER33" i="1"/>
  <c r="EQ33" i="1"/>
  <c r="EE33" i="1"/>
  <c r="EH32" i="1"/>
  <c r="EG32" i="1"/>
  <c r="DU37" i="1"/>
  <c r="DX36" i="1"/>
  <c r="DW36" i="1"/>
  <c r="CT38" i="1"/>
  <c r="CS38" i="1"/>
  <c r="CQ39" i="1"/>
  <c r="BP36" i="1"/>
  <c r="BO36" i="1"/>
  <c r="BM37" i="1"/>
  <c r="AK35" i="1"/>
  <c r="AI36" i="1"/>
  <c r="AL35" i="1"/>
  <c r="AB37" i="1"/>
  <c r="AA37" i="1"/>
  <c r="Y38" i="1"/>
  <c r="BY37" i="1"/>
  <c r="BZ37" i="1"/>
  <c r="BW38" i="1"/>
  <c r="CJ35" i="1"/>
  <c r="CI35" i="1"/>
  <c r="CG36" i="1"/>
  <c r="Q37" i="1"/>
  <c r="O38" i="1"/>
  <c r="R37" i="1"/>
  <c r="AS39" i="1"/>
  <c r="AV38" i="1"/>
  <c r="AU38" i="1"/>
  <c r="BE35" i="1"/>
  <c r="BC36" i="1"/>
  <c r="BF35" i="1"/>
  <c r="DA38" i="1"/>
  <c r="DD37" i="1"/>
  <c r="DC37" i="1"/>
  <c r="DM35" i="1"/>
  <c r="BT373" i="5" s="1"/>
  <c r="DK36" i="1"/>
  <c r="DN35" i="1"/>
  <c r="BU373" i="5" s="1"/>
  <c r="IU35" i="1" l="1"/>
  <c r="IX34" i="1"/>
  <c r="IW34" i="1"/>
  <c r="IN34" i="1"/>
  <c r="IK35" i="1"/>
  <c r="IM34" i="1"/>
  <c r="IA34" i="1"/>
  <c r="IC33" i="1"/>
  <c r="ID33" i="1"/>
  <c r="HS34" i="1"/>
  <c r="HQ35" i="1"/>
  <c r="HT34" i="1"/>
  <c r="HG34" i="1"/>
  <c r="HJ33" i="1"/>
  <c r="HI33" i="1"/>
  <c r="GY35" i="1"/>
  <c r="GW36" i="1"/>
  <c r="GZ35" i="1"/>
  <c r="GO34" i="1"/>
  <c r="GM35" i="1"/>
  <c r="GP34" i="1"/>
  <c r="GF35" i="1"/>
  <c r="GC36" i="1"/>
  <c r="GE35" i="1"/>
  <c r="FS35" i="1"/>
  <c r="FU34" i="1"/>
  <c r="FV34" i="1"/>
  <c r="FI35" i="1"/>
  <c r="FL34" i="1"/>
  <c r="FK34" i="1"/>
  <c r="EY34" i="1"/>
  <c r="FB33" i="1"/>
  <c r="FA33" i="1"/>
  <c r="EO35" i="1"/>
  <c r="ER34" i="1"/>
  <c r="EQ34" i="1"/>
  <c r="EE34" i="1"/>
  <c r="EH33" i="1"/>
  <c r="EG33" i="1"/>
  <c r="DX37" i="1"/>
  <c r="DW37" i="1"/>
  <c r="DU38" i="1"/>
  <c r="DD38" i="1"/>
  <c r="DC38" i="1"/>
  <c r="DA39" i="1"/>
  <c r="Q38" i="1"/>
  <c r="R38" i="1"/>
  <c r="O39" i="1"/>
  <c r="AB38" i="1"/>
  <c r="Y39" i="1"/>
  <c r="AA38" i="1"/>
  <c r="AK36" i="1"/>
  <c r="AI37" i="1"/>
  <c r="AL36" i="1"/>
  <c r="BY38" i="1"/>
  <c r="BZ38" i="1"/>
  <c r="BW39" i="1"/>
  <c r="CT39" i="1"/>
  <c r="CS39" i="1"/>
  <c r="CQ40" i="1"/>
  <c r="BE36" i="1"/>
  <c r="BF36" i="1"/>
  <c r="BC37" i="1"/>
  <c r="AV39" i="1"/>
  <c r="AU39" i="1"/>
  <c r="AS40" i="1"/>
  <c r="CJ36" i="1"/>
  <c r="CI36" i="1"/>
  <c r="CG37" i="1"/>
  <c r="BP37" i="1"/>
  <c r="BO37" i="1"/>
  <c r="BM38" i="1"/>
  <c r="DN36" i="1"/>
  <c r="BU374" i="5" s="1"/>
  <c r="DK37" i="1"/>
  <c r="DM36" i="1"/>
  <c r="BT374" i="5" s="1"/>
  <c r="IU36" i="1" l="1"/>
  <c r="IX35" i="1"/>
  <c r="IW35" i="1"/>
  <c r="IK36" i="1"/>
  <c r="IM35" i="1"/>
  <c r="IN35" i="1"/>
  <c r="IC34" i="1"/>
  <c r="IA35" i="1"/>
  <c r="ID34" i="1"/>
  <c r="HQ36" i="1"/>
  <c r="HS35" i="1"/>
  <c r="HT35" i="1"/>
  <c r="HJ34" i="1"/>
  <c r="HI34" i="1"/>
  <c r="HG35" i="1"/>
  <c r="GZ36" i="1"/>
  <c r="GY36" i="1"/>
  <c r="GW37" i="1"/>
  <c r="GM36" i="1"/>
  <c r="GP35" i="1"/>
  <c r="GO35" i="1"/>
  <c r="GC37" i="1"/>
  <c r="GF36" i="1"/>
  <c r="GE36" i="1"/>
  <c r="FV35" i="1"/>
  <c r="FS36" i="1"/>
  <c r="FU35" i="1"/>
  <c r="FI36" i="1"/>
  <c r="FK35" i="1"/>
  <c r="FL35" i="1"/>
  <c r="FB34" i="1"/>
  <c r="FA34" i="1"/>
  <c r="EY35" i="1"/>
  <c r="EO36" i="1"/>
  <c r="ER35" i="1"/>
  <c r="EQ35" i="1"/>
  <c r="EE35" i="1"/>
  <c r="EH34" i="1"/>
  <c r="EG34" i="1"/>
  <c r="DU39" i="1"/>
  <c r="DX38" i="1"/>
  <c r="DW38" i="1"/>
  <c r="AV40" i="1"/>
  <c r="AU40" i="1"/>
  <c r="AS41" i="1"/>
  <c r="AB39" i="1"/>
  <c r="AA39" i="1"/>
  <c r="Y40" i="1"/>
  <c r="CJ37" i="1"/>
  <c r="CG38" i="1"/>
  <c r="CI37" i="1"/>
  <c r="BZ39" i="1"/>
  <c r="BY39" i="1"/>
  <c r="BW40" i="1"/>
  <c r="AK37" i="1"/>
  <c r="AI38" i="1"/>
  <c r="AL37" i="1"/>
  <c r="DD39" i="1"/>
  <c r="DC39" i="1"/>
  <c r="DA40" i="1"/>
  <c r="BO38" i="1"/>
  <c r="BP38" i="1"/>
  <c r="BM39" i="1"/>
  <c r="CT40" i="1"/>
  <c r="CS40" i="1"/>
  <c r="CQ41" i="1"/>
  <c r="R39" i="1"/>
  <c r="Q39" i="1"/>
  <c r="O40" i="1"/>
  <c r="BE37" i="1"/>
  <c r="BC38" i="1"/>
  <c r="BF37" i="1"/>
  <c r="BU375" i="5"/>
  <c r="DK38" i="1"/>
  <c r="DN37" i="1"/>
  <c r="DM37" i="1"/>
  <c r="BT375" i="5" s="1"/>
  <c r="IU37" i="1" l="1"/>
  <c r="IW36" i="1"/>
  <c r="IX36" i="1"/>
  <c r="IK37" i="1"/>
  <c r="IM36" i="1"/>
  <c r="IN36" i="1"/>
  <c r="ID35" i="1"/>
  <c r="IA36" i="1"/>
  <c r="IC35" i="1"/>
  <c r="HS36" i="1"/>
  <c r="HQ37" i="1"/>
  <c r="HT36" i="1"/>
  <c r="HJ35" i="1"/>
  <c r="HG36" i="1"/>
  <c r="HI35" i="1"/>
  <c r="GY37" i="1"/>
  <c r="GW38" i="1"/>
  <c r="GZ37" i="1"/>
  <c r="GM37" i="1"/>
  <c r="GP36" i="1"/>
  <c r="GO36" i="1"/>
  <c r="GF37" i="1"/>
  <c r="GE37" i="1"/>
  <c r="GC38" i="1"/>
  <c r="FS37" i="1"/>
  <c r="FV36" i="1"/>
  <c r="FU36" i="1"/>
  <c r="FL36" i="1"/>
  <c r="FI37" i="1"/>
  <c r="FK36" i="1"/>
  <c r="FB35" i="1"/>
  <c r="FA35" i="1"/>
  <c r="EY36" i="1"/>
  <c r="EQ36" i="1"/>
  <c r="EO37" i="1"/>
  <c r="ER36" i="1"/>
  <c r="EG35" i="1"/>
  <c r="EE36" i="1"/>
  <c r="EH35" i="1"/>
  <c r="DU40" i="1"/>
  <c r="DW39" i="1"/>
  <c r="DX39" i="1"/>
  <c r="AV41" i="1"/>
  <c r="AU41" i="1"/>
  <c r="AS42" i="1"/>
  <c r="BE38" i="1"/>
  <c r="BF38" i="1"/>
  <c r="BC39" i="1"/>
  <c r="BP39" i="1"/>
  <c r="BO39" i="1"/>
  <c r="BM40" i="1"/>
  <c r="CT41" i="1"/>
  <c r="CS41" i="1"/>
  <c r="CQ42" i="1"/>
  <c r="BZ40" i="1"/>
  <c r="BY40" i="1"/>
  <c r="BW41" i="1"/>
  <c r="CI38" i="1"/>
  <c r="CJ38" i="1"/>
  <c r="CG39" i="1"/>
  <c r="R40" i="1"/>
  <c r="Q40" i="1"/>
  <c r="O41" i="1"/>
  <c r="DD40" i="1"/>
  <c r="DC40" i="1"/>
  <c r="DA41" i="1"/>
  <c r="AK38" i="1"/>
  <c r="AL38" i="1"/>
  <c r="AI39" i="1"/>
  <c r="AB40" i="1"/>
  <c r="AA40" i="1"/>
  <c r="Y41" i="1"/>
  <c r="BT376" i="5"/>
  <c r="DN38" i="1"/>
  <c r="BU376" i="5" s="1"/>
  <c r="DK39" i="1"/>
  <c r="DM38" i="1"/>
  <c r="IW37" i="1" l="1"/>
  <c r="IU38" i="1"/>
  <c r="IX37" i="1"/>
  <c r="IN37" i="1"/>
  <c r="IK38" i="1"/>
  <c r="IM37" i="1"/>
  <c r="IA37" i="1"/>
  <c r="IC36" i="1"/>
  <c r="ID36" i="1"/>
  <c r="HQ38" i="1"/>
  <c r="HT37" i="1"/>
  <c r="HS37" i="1"/>
  <c r="HI36" i="1"/>
  <c r="HG37" i="1"/>
  <c r="HJ36" i="1"/>
  <c r="GW39" i="1"/>
  <c r="GZ38" i="1"/>
  <c r="GY38" i="1"/>
  <c r="GM38" i="1"/>
  <c r="GP37" i="1"/>
  <c r="GO37" i="1"/>
  <c r="GF38" i="1"/>
  <c r="GC39" i="1"/>
  <c r="GE38" i="1"/>
  <c r="FU37" i="1"/>
  <c r="FV37" i="1"/>
  <c r="FS38" i="1"/>
  <c r="FL37" i="1"/>
  <c r="FI38" i="1"/>
  <c r="FK37" i="1"/>
  <c r="EY37" i="1"/>
  <c r="FA36" i="1"/>
  <c r="FB36" i="1"/>
  <c r="EO38" i="1"/>
  <c r="ER37" i="1"/>
  <c r="EQ37" i="1"/>
  <c r="EH36" i="1"/>
  <c r="EE37" i="1"/>
  <c r="EG36" i="1"/>
  <c r="DU41" i="1"/>
  <c r="DX40" i="1"/>
  <c r="DW40" i="1"/>
  <c r="AL39" i="1"/>
  <c r="AK39" i="1"/>
  <c r="AI40" i="1"/>
  <c r="AV42" i="1"/>
  <c r="AU42" i="1"/>
  <c r="AS43" i="1"/>
  <c r="AB41" i="1"/>
  <c r="AA41" i="1"/>
  <c r="Y42" i="1"/>
  <c r="DD41" i="1"/>
  <c r="DC41" i="1"/>
  <c r="DA42" i="1"/>
  <c r="CT42" i="1"/>
  <c r="CS42" i="1"/>
  <c r="CQ43" i="1"/>
  <c r="BZ41" i="1"/>
  <c r="BY41" i="1"/>
  <c r="BW42" i="1"/>
  <c r="CJ39" i="1"/>
  <c r="CI39" i="1"/>
  <c r="CG40" i="1"/>
  <c r="BF39" i="1"/>
  <c r="BE39" i="1"/>
  <c r="BC40" i="1"/>
  <c r="R41" i="1"/>
  <c r="Q41" i="1"/>
  <c r="O42" i="1"/>
  <c r="BP40" i="1"/>
  <c r="BO40" i="1"/>
  <c r="BM41" i="1"/>
  <c r="DN39" i="1"/>
  <c r="BU377" i="5" s="1"/>
  <c r="DM39" i="1"/>
  <c r="BT377" i="5" s="1"/>
  <c r="DK40" i="1"/>
  <c r="IU39" i="1" l="1"/>
  <c r="IX38" i="1"/>
  <c r="IW38" i="1"/>
  <c r="IM38" i="1"/>
  <c r="IK39" i="1"/>
  <c r="IN38" i="1"/>
  <c r="IA38" i="1"/>
  <c r="ID37" i="1"/>
  <c r="IC37" i="1"/>
  <c r="HQ39" i="1"/>
  <c r="HT38" i="1"/>
  <c r="HS38" i="1"/>
  <c r="HI37" i="1"/>
  <c r="HG38" i="1"/>
  <c r="HJ37" i="1"/>
  <c r="GW40" i="1"/>
  <c r="GZ39" i="1"/>
  <c r="GY39" i="1"/>
  <c r="GP38" i="1"/>
  <c r="GM39" i="1"/>
  <c r="GO38" i="1"/>
  <c r="GC40" i="1"/>
  <c r="GF39" i="1"/>
  <c r="GE39" i="1"/>
  <c r="FS39" i="1"/>
  <c r="FV38" i="1"/>
  <c r="FU38" i="1"/>
  <c r="FI39" i="1"/>
  <c r="FL38" i="1"/>
  <c r="FK38" i="1"/>
  <c r="FA37" i="1"/>
  <c r="EY38" i="1"/>
  <c r="FB37" i="1"/>
  <c r="ER38" i="1"/>
  <c r="EO39" i="1"/>
  <c r="EQ38" i="1"/>
  <c r="EE38" i="1"/>
  <c r="EG37" i="1"/>
  <c r="EH37" i="1"/>
  <c r="DX41" i="1"/>
  <c r="DU42" i="1"/>
  <c r="DW41" i="1"/>
  <c r="DD42" i="1"/>
  <c r="DC42" i="1"/>
  <c r="DA43" i="1"/>
  <c r="R42" i="1"/>
  <c r="Q42" i="1"/>
  <c r="O43" i="1"/>
  <c r="CT43" i="1"/>
  <c r="CS43" i="1"/>
  <c r="CQ44" i="1"/>
  <c r="AL40" i="1"/>
  <c r="AK40" i="1"/>
  <c r="AI41" i="1"/>
  <c r="BF40" i="1"/>
  <c r="BE40" i="1"/>
  <c r="BC41" i="1"/>
  <c r="BP41" i="1"/>
  <c r="BO41" i="1"/>
  <c r="BM42" i="1"/>
  <c r="BZ42" i="1"/>
  <c r="BY42" i="1"/>
  <c r="BW43" i="1"/>
  <c r="AV43" i="1"/>
  <c r="AU43" i="1"/>
  <c r="AS44" i="1"/>
  <c r="CJ40" i="1"/>
  <c r="CI40" i="1"/>
  <c r="CG41" i="1"/>
  <c r="AB42" i="1"/>
  <c r="AA42" i="1"/>
  <c r="Y43" i="1"/>
  <c r="BT378" i="5"/>
  <c r="DK41" i="1"/>
  <c r="DM40" i="1"/>
  <c r="DN40" i="1"/>
  <c r="BU378" i="5" s="1"/>
  <c r="IX39" i="1" l="1"/>
  <c r="IU40" i="1"/>
  <c r="IW39" i="1"/>
  <c r="IK40" i="1"/>
  <c r="IM39" i="1"/>
  <c r="IN39" i="1"/>
  <c r="IA39" i="1"/>
  <c r="ID38" i="1"/>
  <c r="IC38" i="1"/>
  <c r="HT39" i="1"/>
  <c r="HQ40" i="1"/>
  <c r="HS39" i="1"/>
  <c r="HG39" i="1"/>
  <c r="HJ38" i="1"/>
  <c r="HI38" i="1"/>
  <c r="GW41" i="1"/>
  <c r="GZ40" i="1"/>
  <c r="GY40" i="1"/>
  <c r="GM40" i="1"/>
  <c r="GP39" i="1"/>
  <c r="GO39" i="1"/>
  <c r="GF40" i="1"/>
  <c r="GC41" i="1"/>
  <c r="GE40" i="1"/>
  <c r="FU39" i="1"/>
  <c r="FS40" i="1"/>
  <c r="FV39" i="1"/>
  <c r="FL39" i="1"/>
  <c r="FI40" i="1"/>
  <c r="FK39" i="1"/>
  <c r="EY39" i="1"/>
  <c r="FA38" i="1"/>
  <c r="FB38" i="1"/>
  <c r="ER39" i="1"/>
  <c r="EO40" i="1"/>
  <c r="EQ39" i="1"/>
  <c r="EE39" i="1"/>
  <c r="EH38" i="1"/>
  <c r="EG38" i="1"/>
  <c r="DU43" i="1"/>
  <c r="DX42" i="1"/>
  <c r="DW42" i="1"/>
  <c r="AV44" i="1"/>
  <c r="AU44" i="1"/>
  <c r="AS45" i="1"/>
  <c r="AS46" i="1" s="1"/>
  <c r="AS47" i="1" s="1"/>
  <c r="AL41" i="1"/>
  <c r="AK41" i="1"/>
  <c r="AI42" i="1"/>
  <c r="CJ41" i="1"/>
  <c r="CI41" i="1"/>
  <c r="CG42" i="1"/>
  <c r="BF41" i="1"/>
  <c r="BE41" i="1"/>
  <c r="BC42" i="1"/>
  <c r="DD43" i="1"/>
  <c r="DC43" i="1"/>
  <c r="DA44" i="1"/>
  <c r="AB43" i="1"/>
  <c r="AA43" i="1"/>
  <c r="Y44" i="1"/>
  <c r="BP42" i="1"/>
  <c r="BO42" i="1"/>
  <c r="BM43" i="1"/>
  <c r="R43" i="1"/>
  <c r="Q43" i="1"/>
  <c r="O44" i="1"/>
  <c r="BZ43" i="1"/>
  <c r="BY43" i="1"/>
  <c r="BW44" i="1"/>
  <c r="BW45" i="1" s="1"/>
  <c r="BW46" i="1" s="1"/>
  <c r="BW47" i="1" s="1"/>
  <c r="CT44" i="1"/>
  <c r="CS44" i="1"/>
  <c r="CQ45" i="1"/>
  <c r="CQ46" i="1" s="1"/>
  <c r="CQ47" i="1" s="1"/>
  <c r="DN41" i="1"/>
  <c r="BU379" i="5" s="1"/>
  <c r="DK42" i="1"/>
  <c r="DM41" i="1"/>
  <c r="BT379" i="5" s="1"/>
  <c r="IX40" i="1" l="1"/>
  <c r="IU41" i="1"/>
  <c r="IW40" i="1"/>
  <c r="IK41" i="1"/>
  <c r="IN40" i="1"/>
  <c r="IM40" i="1"/>
  <c r="IA40" i="1"/>
  <c r="ID39" i="1"/>
  <c r="IC39" i="1"/>
  <c r="HT40" i="1"/>
  <c r="HS40" i="1"/>
  <c r="HQ41" i="1"/>
  <c r="HG40" i="1"/>
  <c r="HJ39" i="1"/>
  <c r="HI39" i="1"/>
  <c r="GZ41" i="1"/>
  <c r="GW42" i="1"/>
  <c r="GY41" i="1"/>
  <c r="GM41" i="1"/>
  <c r="GP40" i="1"/>
  <c r="GO40" i="1"/>
  <c r="GC42" i="1"/>
  <c r="GE41" i="1"/>
  <c r="GF41" i="1"/>
  <c r="FV40" i="1"/>
  <c r="FS41" i="1"/>
  <c r="FU40" i="1"/>
  <c r="FL40" i="1"/>
  <c r="FI41" i="1"/>
  <c r="FK40" i="1"/>
  <c r="EY40" i="1"/>
  <c r="FB39" i="1"/>
  <c r="FA39" i="1"/>
  <c r="EQ40" i="1"/>
  <c r="EO41" i="1"/>
  <c r="ER40" i="1"/>
  <c r="EH39" i="1"/>
  <c r="EG39" i="1"/>
  <c r="EE40" i="1"/>
  <c r="CT47" i="1"/>
  <c r="CQ48" i="1"/>
  <c r="CS47" i="1"/>
  <c r="BW48" i="1"/>
  <c r="BZ47" i="1"/>
  <c r="BY47" i="1"/>
  <c r="AS48" i="1"/>
  <c r="AV47" i="1"/>
  <c r="AU47" i="1"/>
  <c r="DX43" i="1"/>
  <c r="DW43" i="1"/>
  <c r="DU44" i="1"/>
  <c r="BP43" i="1"/>
  <c r="BO43" i="1"/>
  <c r="BM44" i="1"/>
  <c r="BM45" i="1" s="1"/>
  <c r="BM46" i="1" s="1"/>
  <c r="BM47" i="1" s="1"/>
  <c r="CJ42" i="1"/>
  <c r="CI42" i="1"/>
  <c r="CG43" i="1"/>
  <c r="R44" i="1"/>
  <c r="Q44" i="1"/>
  <c r="O45" i="1"/>
  <c r="O46" i="1" s="1"/>
  <c r="BF42" i="1"/>
  <c r="BE42" i="1"/>
  <c r="BC43" i="1"/>
  <c r="BZ44" i="1"/>
  <c r="BY44" i="1"/>
  <c r="DD44" i="1"/>
  <c r="DC44" i="1"/>
  <c r="DA45" i="1"/>
  <c r="DA46" i="1" s="1"/>
  <c r="DA47" i="1" s="1"/>
  <c r="AV45" i="1"/>
  <c r="AU45" i="1"/>
  <c r="CT45" i="1"/>
  <c r="CS45" i="1"/>
  <c r="AB44" i="1"/>
  <c r="AA44" i="1"/>
  <c r="Y45" i="1"/>
  <c r="Y46" i="1" s="1"/>
  <c r="AL42" i="1"/>
  <c r="AK42" i="1"/>
  <c r="AI43" i="1"/>
  <c r="DN42" i="1"/>
  <c r="DK43" i="1"/>
  <c r="DK44" i="1" s="1"/>
  <c r="DK45" i="1" s="1"/>
  <c r="DM42" i="1"/>
  <c r="IW41" i="1" l="1"/>
  <c r="IU42" i="1"/>
  <c r="IX41" i="1"/>
  <c r="IM41" i="1"/>
  <c r="IK42" i="1"/>
  <c r="IN41" i="1"/>
  <c r="ID40" i="1"/>
  <c r="IC40" i="1"/>
  <c r="IA41" i="1"/>
  <c r="HT41" i="1"/>
  <c r="HQ42" i="1"/>
  <c r="HS41" i="1"/>
  <c r="HG41" i="1"/>
  <c r="HI40" i="1"/>
  <c r="HJ40" i="1"/>
  <c r="GY42" i="1"/>
  <c r="GW43" i="1"/>
  <c r="GZ42" i="1"/>
  <c r="GP41" i="1"/>
  <c r="GO41" i="1"/>
  <c r="GM42" i="1"/>
  <c r="GE42" i="1"/>
  <c r="GC43" i="1"/>
  <c r="GF42" i="1"/>
  <c r="FS42" i="1"/>
  <c r="FV41" i="1"/>
  <c r="FU41" i="1"/>
  <c r="FI42" i="1"/>
  <c r="FK41" i="1"/>
  <c r="FL41" i="1"/>
  <c r="EY41" i="1"/>
  <c r="FB40" i="1"/>
  <c r="FA40" i="1"/>
  <c r="ER41" i="1"/>
  <c r="EO42" i="1"/>
  <c r="EQ41" i="1"/>
  <c r="EE41" i="1"/>
  <c r="EH40" i="1"/>
  <c r="EG40" i="1"/>
  <c r="DA48" i="1"/>
  <c r="DC47" i="1"/>
  <c r="DD47" i="1"/>
  <c r="CT48" i="1"/>
  <c r="CQ49" i="1"/>
  <c r="CS48" i="1"/>
  <c r="BZ48" i="1"/>
  <c r="BY48" i="1"/>
  <c r="BW49" i="1"/>
  <c r="BM48" i="1"/>
  <c r="BP47" i="1"/>
  <c r="BO47" i="1"/>
  <c r="AS49" i="1"/>
  <c r="AU48" i="1"/>
  <c r="AV48" i="1"/>
  <c r="AA46" i="1"/>
  <c r="Y47" i="1"/>
  <c r="Q46" i="1"/>
  <c r="O47" i="1"/>
  <c r="DK46" i="1"/>
  <c r="DK47" i="1" s="1"/>
  <c r="DN45" i="1"/>
  <c r="DM45" i="1"/>
  <c r="DU45" i="1"/>
  <c r="DX44" i="1"/>
  <c r="DW44" i="1"/>
  <c r="BF43" i="1"/>
  <c r="BE43" i="1"/>
  <c r="BC44" i="1"/>
  <c r="BC45" i="1" s="1"/>
  <c r="BC46" i="1" s="1"/>
  <c r="BC47" i="1" s="1"/>
  <c r="AB45" i="1"/>
  <c r="AA45" i="1"/>
  <c r="BZ45" i="1"/>
  <c r="BY45" i="1"/>
  <c r="BP44" i="1"/>
  <c r="BO44" i="1"/>
  <c r="CT46" i="1"/>
  <c r="CS46" i="1"/>
  <c r="AL43" i="1"/>
  <c r="AK43" i="1"/>
  <c r="AI44" i="1"/>
  <c r="AI45" i="1" s="1"/>
  <c r="AI46" i="1" s="1"/>
  <c r="AI47" i="1" s="1"/>
  <c r="DD45" i="1"/>
  <c r="DC45" i="1"/>
  <c r="CJ43" i="1"/>
  <c r="CI43" i="1"/>
  <c r="CG44" i="1"/>
  <c r="CG45" i="1" s="1"/>
  <c r="AV46" i="1"/>
  <c r="AU46" i="1"/>
  <c r="R45" i="1"/>
  <c r="Q45" i="1"/>
  <c r="DN44" i="1"/>
  <c r="DM44" i="1"/>
  <c r="BJ643" i="5"/>
  <c r="BI643" i="5"/>
  <c r="BT380" i="5"/>
  <c r="BU380" i="5"/>
  <c r="DM43" i="1"/>
  <c r="BT381" i="5" s="1"/>
  <c r="DN43" i="1"/>
  <c r="BU381" i="5" s="1"/>
  <c r="IX42" i="1" l="1"/>
  <c r="IW42" i="1"/>
  <c r="IU43" i="1"/>
  <c r="IN42" i="1"/>
  <c r="IM42" i="1"/>
  <c r="IK43" i="1"/>
  <c r="IA42" i="1"/>
  <c r="IC41" i="1"/>
  <c r="ID41" i="1"/>
  <c r="HQ43" i="1"/>
  <c r="HT42" i="1"/>
  <c r="HS42" i="1"/>
  <c r="HJ41" i="1"/>
  <c r="HI41" i="1"/>
  <c r="HG42" i="1"/>
  <c r="GW44" i="1"/>
  <c r="GZ43" i="1"/>
  <c r="GY43" i="1"/>
  <c r="GM43" i="1"/>
  <c r="GO42" i="1"/>
  <c r="GP42" i="1"/>
  <c r="GF43" i="1"/>
  <c r="GC44" i="1"/>
  <c r="GE43" i="1"/>
  <c r="FS43" i="1"/>
  <c r="FU42" i="1"/>
  <c r="FV42" i="1"/>
  <c r="FI43" i="1"/>
  <c r="FL42" i="1"/>
  <c r="FK42" i="1"/>
  <c r="FB41" i="1"/>
  <c r="EY42" i="1"/>
  <c r="FA41" i="1"/>
  <c r="EQ42" i="1"/>
  <c r="EO43" i="1"/>
  <c r="ER42" i="1"/>
  <c r="EE42" i="1"/>
  <c r="EH41" i="1"/>
  <c r="EG41" i="1"/>
  <c r="DN47" i="1"/>
  <c r="DK48" i="1"/>
  <c r="DM47" i="1"/>
  <c r="DD48" i="1"/>
  <c r="DA49" i="1"/>
  <c r="DC48" i="1"/>
  <c r="CT49" i="1"/>
  <c r="CQ50" i="1"/>
  <c r="CS49" i="1"/>
  <c r="BY49" i="1"/>
  <c r="BW50" i="1"/>
  <c r="BZ49" i="1"/>
  <c r="BP48" i="1"/>
  <c r="BM49" i="1"/>
  <c r="BO48" i="1"/>
  <c r="BC48" i="1"/>
  <c r="BE47" i="1"/>
  <c r="BF47" i="1"/>
  <c r="AS50" i="1"/>
  <c r="AV49" i="1"/>
  <c r="AU49" i="1"/>
  <c r="AI48" i="1"/>
  <c r="AL47" i="1"/>
  <c r="AK47" i="1"/>
  <c r="AA47" i="1"/>
  <c r="AB47" i="1"/>
  <c r="Y48" i="1"/>
  <c r="Q47" i="1"/>
  <c r="R47" i="1"/>
  <c r="O48" i="1"/>
  <c r="DN46" i="1"/>
  <c r="DM46" i="1"/>
  <c r="DU46" i="1"/>
  <c r="DU47" i="1" s="1"/>
  <c r="DX45" i="1"/>
  <c r="DW45" i="1"/>
  <c r="CI45" i="1"/>
  <c r="CG46" i="1"/>
  <c r="BT383" i="5"/>
  <c r="AB46" i="1"/>
  <c r="R46" i="1"/>
  <c r="DD46" i="1"/>
  <c r="DC46" i="1"/>
  <c r="BL643" i="5" s="1"/>
  <c r="AL44" i="1"/>
  <c r="AK44" i="1"/>
  <c r="BZ46" i="1"/>
  <c r="BD643" i="5" s="1"/>
  <c r="BY46" i="1"/>
  <c r="BC643" i="5" s="1"/>
  <c r="BF44" i="1"/>
  <c r="BE44" i="1"/>
  <c r="CJ44" i="1"/>
  <c r="CI44" i="1"/>
  <c r="BF643" i="5" s="1"/>
  <c r="BP45" i="1"/>
  <c r="BO45" i="1"/>
  <c r="BU383" i="5"/>
  <c r="BT382" i="5"/>
  <c r="BU382" i="5"/>
  <c r="IU44" i="1" l="1"/>
  <c r="IW43" i="1"/>
  <c r="IX43" i="1"/>
  <c r="IK44" i="1"/>
  <c r="IM43" i="1"/>
  <c r="IN43" i="1"/>
  <c r="ID42" i="1"/>
  <c r="IA43" i="1"/>
  <c r="IC42" i="1"/>
  <c r="HQ44" i="1"/>
  <c r="HT43" i="1"/>
  <c r="HS43" i="1"/>
  <c r="HG43" i="1"/>
  <c r="HJ42" i="1"/>
  <c r="HI42" i="1"/>
  <c r="GW45" i="1"/>
  <c r="GZ44" i="1"/>
  <c r="GY44" i="1"/>
  <c r="GM44" i="1"/>
  <c r="GO43" i="1"/>
  <c r="GP43" i="1"/>
  <c r="GC45" i="1"/>
  <c r="GF44" i="1"/>
  <c r="GE44" i="1"/>
  <c r="FU43" i="1"/>
  <c r="FS44" i="1"/>
  <c r="FV43" i="1"/>
  <c r="FI44" i="1"/>
  <c r="FK43" i="1"/>
  <c r="FL43" i="1"/>
  <c r="FB42" i="1"/>
  <c r="EY43" i="1"/>
  <c r="FA42" i="1"/>
  <c r="EQ43" i="1"/>
  <c r="EO44" i="1"/>
  <c r="ER43" i="1"/>
  <c r="EG42" i="1"/>
  <c r="EE43" i="1"/>
  <c r="EH42" i="1"/>
  <c r="DU48" i="1"/>
  <c r="DX47" i="1"/>
  <c r="DW47" i="1"/>
  <c r="DN48" i="1"/>
  <c r="DK49" i="1"/>
  <c r="DM48" i="1"/>
  <c r="DD49" i="1"/>
  <c r="DA50" i="1"/>
  <c r="DC49" i="1"/>
  <c r="CT50" i="1"/>
  <c r="CS50" i="1"/>
  <c r="CQ51" i="1"/>
  <c r="CI46" i="1"/>
  <c r="CG47" i="1"/>
  <c r="BW51" i="1"/>
  <c r="BZ50" i="1"/>
  <c r="BY50" i="1"/>
  <c r="BM50" i="1"/>
  <c r="BP49" i="1"/>
  <c r="BO49" i="1"/>
  <c r="BF48" i="1"/>
  <c r="BE48" i="1"/>
  <c r="BC49" i="1"/>
  <c r="AV50" i="1"/>
  <c r="AS51" i="1"/>
  <c r="AU50" i="1"/>
  <c r="AI49" i="1"/>
  <c r="AL48" i="1"/>
  <c r="AK48" i="1"/>
  <c r="AA48" i="1"/>
  <c r="Y49" i="1"/>
  <c r="AB48" i="1"/>
  <c r="Q48" i="1"/>
  <c r="O49" i="1"/>
  <c r="R48" i="1"/>
  <c r="BM643" i="5"/>
  <c r="DX46" i="1"/>
  <c r="DW46" i="1"/>
  <c r="BT384" i="5"/>
  <c r="BO643" i="5" s="1"/>
  <c r="BU384" i="5"/>
  <c r="BS643" i="5" s="1"/>
  <c r="BF45" i="1"/>
  <c r="BE45" i="1"/>
  <c r="CJ45" i="1"/>
  <c r="BP46" i="1"/>
  <c r="BO46" i="1"/>
  <c r="AL45" i="1"/>
  <c r="AK45" i="1"/>
  <c r="IU45" i="1" l="1"/>
  <c r="IX44" i="1"/>
  <c r="IW44" i="1"/>
  <c r="IK45" i="1"/>
  <c r="IN44" i="1"/>
  <c r="IM44" i="1"/>
  <c r="ID43" i="1"/>
  <c r="IA44" i="1"/>
  <c r="IC43" i="1"/>
  <c r="HQ45" i="1"/>
  <c r="HS44" i="1"/>
  <c r="HT44" i="1"/>
  <c r="HI43" i="1"/>
  <c r="HJ43" i="1"/>
  <c r="HG44" i="1"/>
  <c r="GZ45" i="1"/>
  <c r="GY45" i="1"/>
  <c r="GW46" i="1"/>
  <c r="GP44" i="1"/>
  <c r="GO44" i="1"/>
  <c r="GM45" i="1"/>
  <c r="GE45" i="1"/>
  <c r="GC46" i="1"/>
  <c r="GF45" i="1"/>
  <c r="FS45" i="1"/>
  <c r="FU44" i="1"/>
  <c r="FV44" i="1"/>
  <c r="FI45" i="1"/>
  <c r="FK44" i="1"/>
  <c r="FL44" i="1"/>
  <c r="FA43" i="1"/>
  <c r="EY44" i="1"/>
  <c r="FB43" i="1"/>
  <c r="EO45" i="1"/>
  <c r="ER44" i="1"/>
  <c r="EQ44" i="1"/>
  <c r="EG43" i="1"/>
  <c r="EE44" i="1"/>
  <c r="EH43" i="1"/>
  <c r="DU49" i="1"/>
  <c r="DW48" i="1"/>
  <c r="DX48" i="1"/>
  <c r="DK50" i="1"/>
  <c r="DM49" i="1"/>
  <c r="DN49" i="1"/>
  <c r="DC50" i="1"/>
  <c r="DA51" i="1"/>
  <c r="DD50" i="1"/>
  <c r="CS51" i="1"/>
  <c r="CQ52" i="1"/>
  <c r="CT51" i="1"/>
  <c r="CI47" i="1"/>
  <c r="CJ47" i="1"/>
  <c r="CG48" i="1"/>
  <c r="BY51" i="1"/>
  <c r="BW52" i="1"/>
  <c r="BZ51" i="1"/>
  <c r="BP50" i="1"/>
  <c r="BM51" i="1"/>
  <c r="BO50" i="1"/>
  <c r="BF49" i="1"/>
  <c r="BC50" i="1"/>
  <c r="BE49" i="1"/>
  <c r="AU51" i="1"/>
  <c r="AS52" i="1"/>
  <c r="AV51" i="1"/>
  <c r="AI50" i="1"/>
  <c r="AK49" i="1"/>
  <c r="AL49" i="1"/>
  <c r="AB49" i="1"/>
  <c r="Y50" i="1"/>
  <c r="AA49" i="1"/>
  <c r="R49" i="1"/>
  <c r="O50" i="1"/>
  <c r="Q49" i="1"/>
  <c r="BP643" i="5"/>
  <c r="BR643" i="5"/>
  <c r="AL46" i="1"/>
  <c r="AK46" i="1"/>
  <c r="CJ46" i="1"/>
  <c r="BG643" i="5" s="1"/>
  <c r="BF46" i="1"/>
  <c r="BE46" i="1"/>
  <c r="IU46" i="1" l="1"/>
  <c r="IW45" i="1"/>
  <c r="IX45" i="1"/>
  <c r="IM45" i="1"/>
  <c r="IK46" i="1"/>
  <c r="IN45" i="1"/>
  <c r="IC44" i="1"/>
  <c r="IA45" i="1"/>
  <c r="ID44" i="1"/>
  <c r="HT45" i="1"/>
  <c r="HQ46" i="1"/>
  <c r="HS45" i="1"/>
  <c r="HJ44" i="1"/>
  <c r="HI44" i="1"/>
  <c r="HG45" i="1"/>
  <c r="GW47" i="1"/>
  <c r="GZ46" i="1"/>
  <c r="GY46" i="1"/>
  <c r="GM46" i="1"/>
  <c r="GP45" i="1"/>
  <c r="GO45" i="1"/>
  <c r="GF46" i="1"/>
  <c r="GE46" i="1"/>
  <c r="GC47" i="1"/>
  <c r="FS46" i="1"/>
  <c r="FV45" i="1"/>
  <c r="FU45" i="1"/>
  <c r="FK45" i="1"/>
  <c r="FI46" i="1"/>
  <c r="FL45" i="1"/>
  <c r="FA44" i="1"/>
  <c r="FB44" i="1"/>
  <c r="EY45" i="1"/>
  <c r="EO46" i="1"/>
  <c r="ER45" i="1"/>
  <c r="EQ45" i="1"/>
  <c r="EH44" i="1"/>
  <c r="EE45" i="1"/>
  <c r="EG44" i="1"/>
  <c r="DU50" i="1"/>
  <c r="DW49" i="1"/>
  <c r="DX49" i="1"/>
  <c r="DN50" i="1"/>
  <c r="DM50" i="1"/>
  <c r="DK51" i="1"/>
  <c r="DA52" i="1"/>
  <c r="DD51" i="1"/>
  <c r="DC51" i="1"/>
  <c r="CQ53" i="1"/>
  <c r="CT52" i="1"/>
  <c r="CS52" i="1"/>
  <c r="CJ48" i="1"/>
  <c r="CG49" i="1"/>
  <c r="CI48" i="1"/>
  <c r="BZ52" i="1"/>
  <c r="BW53" i="1"/>
  <c r="BY52" i="1"/>
  <c r="BM52" i="1"/>
  <c r="BP51" i="1"/>
  <c r="BO51" i="1"/>
  <c r="BE50" i="1"/>
  <c r="BC51" i="1"/>
  <c r="BF50" i="1"/>
  <c r="AV52" i="1"/>
  <c r="AS53" i="1"/>
  <c r="AU52" i="1"/>
  <c r="AI51" i="1"/>
  <c r="AL50" i="1"/>
  <c r="AK50" i="1"/>
  <c r="AA50" i="1"/>
  <c r="Y51" i="1"/>
  <c r="AB50" i="1"/>
  <c r="Q50" i="1"/>
  <c r="O51" i="1"/>
  <c r="R50" i="1"/>
  <c r="IX46" i="1" l="1"/>
  <c r="IW46" i="1"/>
  <c r="IU47" i="1"/>
  <c r="IN46" i="1"/>
  <c r="IK47" i="1"/>
  <c r="IM46" i="1"/>
  <c r="IA46" i="1"/>
  <c r="ID45" i="1"/>
  <c r="IC45" i="1"/>
  <c r="HQ47" i="1"/>
  <c r="HT46" i="1"/>
  <c r="HS46" i="1"/>
  <c r="HG46" i="1"/>
  <c r="HJ45" i="1"/>
  <c r="HI45" i="1"/>
  <c r="GZ47" i="1"/>
  <c r="GW48" i="1"/>
  <c r="GY47" i="1"/>
  <c r="GM47" i="1"/>
  <c r="GP46" i="1"/>
  <c r="GO46" i="1"/>
  <c r="GC48" i="1"/>
  <c r="GF47" i="1"/>
  <c r="GE47" i="1"/>
  <c r="FV46" i="1"/>
  <c r="FU46" i="1"/>
  <c r="FS47" i="1"/>
  <c r="FL46" i="1"/>
  <c r="FI47" i="1"/>
  <c r="FK46" i="1"/>
  <c r="EY46" i="1"/>
  <c r="FB45" i="1"/>
  <c r="FA45" i="1"/>
  <c r="EO47" i="1"/>
  <c r="EQ46" i="1"/>
  <c r="ER46" i="1"/>
  <c r="EE46" i="1"/>
  <c r="EH45" i="1"/>
  <c r="EG45" i="1"/>
  <c r="DW50" i="1"/>
  <c r="DU51" i="1"/>
  <c r="DX50" i="1"/>
  <c r="DM51" i="1"/>
  <c r="DK52" i="1"/>
  <c r="DN51" i="1"/>
  <c r="DD52" i="1"/>
  <c r="DA53" i="1"/>
  <c r="DC52" i="1"/>
  <c r="CQ54" i="1"/>
  <c r="CT53" i="1"/>
  <c r="CS53" i="1"/>
  <c r="CJ49" i="1"/>
  <c r="CG50" i="1"/>
  <c r="CI49" i="1"/>
  <c r="BZ53" i="1"/>
  <c r="BW54" i="1"/>
  <c r="BY53" i="1"/>
  <c r="BO52" i="1"/>
  <c r="BM53" i="1"/>
  <c r="BP52" i="1"/>
  <c r="BE51" i="1"/>
  <c r="BC52" i="1"/>
  <c r="BF51" i="1"/>
  <c r="AV53" i="1"/>
  <c r="AS54" i="1"/>
  <c r="AU53" i="1"/>
  <c r="AK51" i="1"/>
  <c r="AI52" i="1"/>
  <c r="AL51" i="1"/>
  <c r="AB51" i="1"/>
  <c r="Y52" i="1"/>
  <c r="AA51" i="1"/>
  <c r="Q51" i="1"/>
  <c r="O52" i="1"/>
  <c r="R51" i="1"/>
  <c r="IX47" i="1" l="1"/>
  <c r="IU48" i="1"/>
  <c r="IW47" i="1"/>
  <c r="IN47" i="1"/>
  <c r="IM47" i="1"/>
  <c r="IK48" i="1"/>
  <c r="IA47" i="1"/>
  <c r="ID46" i="1"/>
  <c r="IC46" i="1"/>
  <c r="HS47" i="1"/>
  <c r="HQ48" i="1"/>
  <c r="HT47" i="1"/>
  <c r="HG47" i="1"/>
  <c r="HJ46" i="1"/>
  <c r="HI46" i="1"/>
  <c r="GW49" i="1"/>
  <c r="GZ48" i="1"/>
  <c r="GY48" i="1"/>
  <c r="GO47" i="1"/>
  <c r="GM48" i="1"/>
  <c r="GP47" i="1"/>
  <c r="GF48" i="1"/>
  <c r="GE48" i="1"/>
  <c r="GC49" i="1"/>
  <c r="FS48" i="1"/>
  <c r="FU47" i="1"/>
  <c r="FV47" i="1"/>
  <c r="FI48" i="1"/>
  <c r="FL47" i="1"/>
  <c r="FK47" i="1"/>
  <c r="FA46" i="1"/>
  <c r="EY47" i="1"/>
  <c r="FB46" i="1"/>
  <c r="EQ47" i="1"/>
  <c r="EO48" i="1"/>
  <c r="ER47" i="1"/>
  <c r="EE47" i="1"/>
  <c r="EH46" i="1"/>
  <c r="EG46" i="1"/>
  <c r="DU52" i="1"/>
  <c r="DX51" i="1"/>
  <c r="DW51" i="1"/>
  <c r="DM52" i="1"/>
  <c r="DN52" i="1"/>
  <c r="DK53" i="1"/>
  <c r="DD53" i="1"/>
  <c r="DA54" i="1"/>
  <c r="DC53" i="1"/>
  <c r="CT54" i="1"/>
  <c r="CQ55" i="1"/>
  <c r="CS54" i="1"/>
  <c r="CJ50" i="1"/>
  <c r="CG51" i="1"/>
  <c r="CI50" i="1"/>
  <c r="BZ54" i="1"/>
  <c r="BW55" i="1"/>
  <c r="BY54" i="1"/>
  <c r="BM54" i="1"/>
  <c r="BP53" i="1"/>
  <c r="BO53" i="1"/>
  <c r="BF52" i="1"/>
  <c r="BE52" i="1"/>
  <c r="BC53" i="1"/>
  <c r="AS55" i="1"/>
  <c r="AV54" i="1"/>
  <c r="AU54" i="1"/>
  <c r="AL52" i="1"/>
  <c r="AK52" i="1"/>
  <c r="AI53" i="1"/>
  <c r="AA52" i="1"/>
  <c r="Y53" i="1"/>
  <c r="AB52" i="1"/>
  <c r="R52" i="1"/>
  <c r="O53" i="1"/>
  <c r="Q52" i="1"/>
  <c r="IW48" i="1" l="1"/>
  <c r="IU49" i="1"/>
  <c r="IX48" i="1"/>
  <c r="IK49" i="1"/>
  <c r="IN48" i="1"/>
  <c r="IM48" i="1"/>
  <c r="ID47" i="1"/>
  <c r="IA48" i="1"/>
  <c r="IC47" i="1"/>
  <c r="HQ49" i="1"/>
  <c r="HS48" i="1"/>
  <c r="HT48" i="1"/>
  <c r="HG48" i="1"/>
  <c r="HI47" i="1"/>
  <c r="HJ47" i="1"/>
  <c r="GW50" i="1"/>
  <c r="GZ49" i="1"/>
  <c r="GY49" i="1"/>
  <c r="GP48" i="1"/>
  <c r="GM49" i="1"/>
  <c r="GO48" i="1"/>
  <c r="GF49" i="1"/>
  <c r="GC50" i="1"/>
  <c r="GE49" i="1"/>
  <c r="FU48" i="1"/>
  <c r="FS49" i="1"/>
  <c r="FV48" i="1"/>
  <c r="FL48" i="1"/>
  <c r="FK48" i="1"/>
  <c r="FI49" i="1"/>
  <c r="FB47" i="1"/>
  <c r="EY48" i="1"/>
  <c r="FA47" i="1"/>
  <c r="ER48" i="1"/>
  <c r="EO49" i="1"/>
  <c r="EQ48" i="1"/>
  <c r="EE48" i="1"/>
  <c r="EH47" i="1"/>
  <c r="EG47" i="1"/>
  <c r="DW52" i="1"/>
  <c r="DX52" i="1"/>
  <c r="DU53" i="1"/>
  <c r="DN53" i="1"/>
  <c r="DK54" i="1"/>
  <c r="DM53" i="1"/>
  <c r="DD54" i="1"/>
  <c r="DA55" i="1"/>
  <c r="DC54" i="1"/>
  <c r="CQ56" i="1"/>
  <c r="CT55" i="1"/>
  <c r="CS55" i="1"/>
  <c r="CJ51" i="1"/>
  <c r="CG52" i="1"/>
  <c r="CI51" i="1"/>
  <c r="BZ55" i="1"/>
  <c r="BW56" i="1"/>
  <c r="BY55" i="1"/>
  <c r="BP54" i="1"/>
  <c r="BM55" i="1"/>
  <c r="BO54" i="1"/>
  <c r="BF53" i="1"/>
  <c r="BC54" i="1"/>
  <c r="BE53" i="1"/>
  <c r="AV55" i="1"/>
  <c r="AS56" i="1"/>
  <c r="AU55" i="1"/>
  <c r="AI54" i="1"/>
  <c r="AK53" i="1"/>
  <c r="AL53" i="1"/>
  <c r="AA53" i="1"/>
  <c r="Y54" i="1"/>
  <c r="AB53" i="1"/>
  <c r="R53" i="1"/>
  <c r="O54" i="1"/>
  <c r="Q53" i="1"/>
  <c r="IU50" i="1" l="1"/>
  <c r="IX49" i="1"/>
  <c r="IW49" i="1"/>
  <c r="IN49" i="1"/>
  <c r="IK50" i="1"/>
  <c r="IM49" i="1"/>
  <c r="IC48" i="1"/>
  <c r="IA49" i="1"/>
  <c r="ID48" i="1"/>
  <c r="HS49" i="1"/>
  <c r="HQ50" i="1"/>
  <c r="HT49" i="1"/>
  <c r="HG49" i="1"/>
  <c r="HJ48" i="1"/>
  <c r="HI48" i="1"/>
  <c r="GW51" i="1"/>
  <c r="GZ50" i="1"/>
  <c r="GY50" i="1"/>
  <c r="GO49" i="1"/>
  <c r="GP49" i="1"/>
  <c r="GM50" i="1"/>
  <c r="GE50" i="1"/>
  <c r="GC51" i="1"/>
  <c r="GF50" i="1"/>
  <c r="FU49" i="1"/>
  <c r="FS50" i="1"/>
  <c r="FV49" i="1"/>
  <c r="FL49" i="1"/>
  <c r="FI50" i="1"/>
  <c r="FK49" i="1"/>
  <c r="EY49" i="1"/>
  <c r="FB48" i="1"/>
  <c r="FA48" i="1"/>
  <c r="ER49" i="1"/>
  <c r="EO50" i="1"/>
  <c r="EQ49" i="1"/>
  <c r="EE49" i="1"/>
  <c r="EG48" i="1"/>
  <c r="EH48" i="1"/>
  <c r="DW53" i="1"/>
  <c r="DU54" i="1"/>
  <c r="DX53" i="1"/>
  <c r="DM54" i="1"/>
  <c r="DK55" i="1"/>
  <c r="DN54" i="1"/>
  <c r="DD55" i="1"/>
  <c r="DA56" i="1"/>
  <c r="DC55" i="1"/>
  <c r="CQ57" i="1"/>
  <c r="CS56" i="1"/>
  <c r="CT56" i="1"/>
  <c r="CI52" i="1"/>
  <c r="CG53" i="1"/>
  <c r="CJ52" i="1"/>
  <c r="BZ56" i="1"/>
  <c r="BW57" i="1"/>
  <c r="BY56" i="1"/>
  <c r="BP55" i="1"/>
  <c r="BM56" i="1"/>
  <c r="BO55" i="1"/>
  <c r="BC55" i="1"/>
  <c r="BE54" i="1"/>
  <c r="BF54" i="1"/>
  <c r="AU56" i="1"/>
  <c r="AS57" i="1"/>
  <c r="AV56" i="1"/>
  <c r="AK54" i="1"/>
  <c r="AI55" i="1"/>
  <c r="AL54" i="1"/>
  <c r="AA54" i="1"/>
  <c r="Y55" i="1"/>
  <c r="AB54" i="1"/>
  <c r="Q54" i="1"/>
  <c r="O55" i="1"/>
  <c r="R54" i="1"/>
  <c r="IX50" i="1" l="1"/>
  <c r="IU51" i="1"/>
  <c r="IW50" i="1"/>
  <c r="IK51" i="1"/>
  <c r="IN50" i="1"/>
  <c r="IM50" i="1"/>
  <c r="ID49" i="1"/>
  <c r="IC49" i="1"/>
  <c r="IA50" i="1"/>
  <c r="HT50" i="1"/>
  <c r="HS50" i="1"/>
  <c r="HQ51" i="1"/>
  <c r="HG50" i="1"/>
  <c r="HJ49" i="1"/>
  <c r="HI49" i="1"/>
  <c r="GY51" i="1"/>
  <c r="GW52" i="1"/>
  <c r="GZ51" i="1"/>
  <c r="GP50" i="1"/>
  <c r="GM51" i="1"/>
  <c r="GO50" i="1"/>
  <c r="GE51" i="1"/>
  <c r="GC52" i="1"/>
  <c r="GF51" i="1"/>
  <c r="FV50" i="1"/>
  <c r="FS51" i="1"/>
  <c r="FU50" i="1"/>
  <c r="FI51" i="1"/>
  <c r="FL50" i="1"/>
  <c r="FK50" i="1"/>
  <c r="FA49" i="1"/>
  <c r="EY50" i="1"/>
  <c r="FB49" i="1"/>
  <c r="EQ50" i="1"/>
  <c r="EO51" i="1"/>
  <c r="ER50" i="1"/>
  <c r="EE50" i="1"/>
  <c r="EG49" i="1"/>
  <c r="EH49" i="1"/>
  <c r="DX54" i="1"/>
  <c r="DW54" i="1"/>
  <c r="DU55" i="1"/>
  <c r="DN55" i="1"/>
  <c r="DK56" i="1"/>
  <c r="DM55" i="1"/>
  <c r="DD56" i="1"/>
  <c r="DA57" i="1"/>
  <c r="DC56" i="1"/>
  <c r="CT57" i="1"/>
  <c r="CS57" i="1"/>
  <c r="CQ58" i="1"/>
  <c r="CJ53" i="1"/>
  <c r="CG54" i="1"/>
  <c r="CI53" i="1"/>
  <c r="BZ57" i="1"/>
  <c r="BY57" i="1"/>
  <c r="BW58" i="1"/>
  <c r="BP56" i="1"/>
  <c r="BO56" i="1"/>
  <c r="BM57" i="1"/>
  <c r="BE55" i="1"/>
  <c r="BC56" i="1"/>
  <c r="BF55" i="1"/>
  <c r="AV57" i="1"/>
  <c r="AU57" i="1"/>
  <c r="AS58" i="1"/>
  <c r="AL55" i="1"/>
  <c r="AI56" i="1"/>
  <c r="AK55" i="1"/>
  <c r="AB55" i="1"/>
  <c r="Y56" i="1"/>
  <c r="AA55" i="1"/>
  <c r="R55" i="1"/>
  <c r="O56" i="1"/>
  <c r="Q55" i="1"/>
  <c r="IW51" i="1" l="1"/>
  <c r="IU52" i="1"/>
  <c r="IX51" i="1"/>
  <c r="IN51" i="1"/>
  <c r="IK52" i="1"/>
  <c r="IM51" i="1"/>
  <c r="IC50" i="1"/>
  <c r="IA51" i="1"/>
  <c r="ID50" i="1"/>
  <c r="HQ52" i="1"/>
  <c r="HT51" i="1"/>
  <c r="HS51" i="1"/>
  <c r="HJ50" i="1"/>
  <c r="HG51" i="1"/>
  <c r="HI50" i="1"/>
  <c r="GW53" i="1"/>
  <c r="GZ52" i="1"/>
  <c r="GY52" i="1"/>
  <c r="GM52" i="1"/>
  <c r="GO51" i="1"/>
  <c r="GP51" i="1"/>
  <c r="GE52" i="1"/>
  <c r="GC53" i="1"/>
  <c r="GF52" i="1"/>
  <c r="FU51" i="1"/>
  <c r="FV51" i="1"/>
  <c r="FS52" i="1"/>
  <c r="FL51" i="1"/>
  <c r="FI52" i="1"/>
  <c r="FK51" i="1"/>
  <c r="EY51" i="1"/>
  <c r="FB50" i="1"/>
  <c r="FA50" i="1"/>
  <c r="EO52" i="1"/>
  <c r="ER51" i="1"/>
  <c r="EQ51" i="1"/>
  <c r="EG50" i="1"/>
  <c r="EH50" i="1"/>
  <c r="EE51" i="1"/>
  <c r="DW55" i="1"/>
  <c r="DU56" i="1"/>
  <c r="DX55" i="1"/>
  <c r="DM56" i="1"/>
  <c r="DK57" i="1"/>
  <c r="DN56" i="1"/>
  <c r="DD57" i="1"/>
  <c r="DC57" i="1"/>
  <c r="DA58" i="1"/>
  <c r="CQ59" i="1"/>
  <c r="CT58" i="1"/>
  <c r="CS58" i="1"/>
  <c r="CG55" i="1"/>
  <c r="CJ54" i="1"/>
  <c r="CI54" i="1"/>
  <c r="BZ58" i="1"/>
  <c r="BW59" i="1"/>
  <c r="BY58" i="1"/>
  <c r="BO57" i="1"/>
  <c r="BP57" i="1"/>
  <c r="BM58" i="1"/>
  <c r="BE56" i="1"/>
  <c r="BC57" i="1"/>
  <c r="BF56" i="1"/>
  <c r="AV58" i="1"/>
  <c r="AU58" i="1"/>
  <c r="AS59" i="1"/>
  <c r="AK56" i="1"/>
  <c r="AI57" i="1"/>
  <c r="AL56" i="1"/>
  <c r="AA56" i="1"/>
  <c r="Y57" i="1"/>
  <c r="AB56" i="1"/>
  <c r="O57" i="1"/>
  <c r="Q56" i="1"/>
  <c r="R56" i="1"/>
  <c r="IU53" i="1" l="1"/>
  <c r="IX52" i="1"/>
  <c r="IW52" i="1"/>
  <c r="IM52" i="1"/>
  <c r="IK53" i="1"/>
  <c r="IN52" i="1"/>
  <c r="ID51" i="1"/>
  <c r="IA52" i="1"/>
  <c r="IC51" i="1"/>
  <c r="HT52" i="1"/>
  <c r="HS52" i="1"/>
  <c r="HQ53" i="1"/>
  <c r="HJ51" i="1"/>
  <c r="HG52" i="1"/>
  <c r="HI51" i="1"/>
  <c r="GZ53" i="1"/>
  <c r="GW54" i="1"/>
  <c r="GY53" i="1"/>
  <c r="GM53" i="1"/>
  <c r="GP52" i="1"/>
  <c r="GO52" i="1"/>
  <c r="GC54" i="1"/>
  <c r="GF53" i="1"/>
  <c r="GE53" i="1"/>
  <c r="FV52" i="1"/>
  <c r="FU52" i="1"/>
  <c r="FS53" i="1"/>
  <c r="FK52" i="1"/>
  <c r="FI53" i="1"/>
  <c r="FL52" i="1"/>
  <c r="FB51" i="1"/>
  <c r="EY52" i="1"/>
  <c r="FA51" i="1"/>
  <c r="EQ52" i="1"/>
  <c r="EO53" i="1"/>
  <c r="ER52" i="1"/>
  <c r="EE52" i="1"/>
  <c r="EH51" i="1"/>
  <c r="EG51" i="1"/>
  <c r="DW56" i="1"/>
  <c r="DU57" i="1"/>
  <c r="DX56" i="1"/>
  <c r="DN57" i="1"/>
  <c r="DM57" i="1"/>
  <c r="DK58" i="1"/>
  <c r="DA59" i="1"/>
  <c r="DC58" i="1"/>
  <c r="DD58" i="1"/>
  <c r="CS59" i="1"/>
  <c r="CQ60" i="1"/>
  <c r="CT59" i="1"/>
  <c r="CJ55" i="1"/>
  <c r="CG56" i="1"/>
  <c r="CI55" i="1"/>
  <c r="BY59" i="1"/>
  <c r="BW60" i="1"/>
  <c r="BZ59" i="1"/>
  <c r="BP58" i="1"/>
  <c r="BM59" i="1"/>
  <c r="BO58" i="1"/>
  <c r="BF57" i="1"/>
  <c r="BE57" i="1"/>
  <c r="BC58" i="1"/>
  <c r="AV59" i="1"/>
  <c r="AS60" i="1"/>
  <c r="AU59" i="1"/>
  <c r="AL57" i="1"/>
  <c r="AK57" i="1"/>
  <c r="AI58" i="1"/>
  <c r="AB57" i="1"/>
  <c r="Y58" i="1"/>
  <c r="AA57" i="1"/>
  <c r="R57" i="1"/>
  <c r="Q57" i="1"/>
  <c r="O58" i="1"/>
  <c r="IX53" i="1" l="1"/>
  <c r="IU54" i="1"/>
  <c r="IW53" i="1"/>
  <c r="IK54" i="1"/>
  <c r="IN53" i="1"/>
  <c r="IM53" i="1"/>
  <c r="IA53" i="1"/>
  <c r="IC52" i="1"/>
  <c r="ID52" i="1"/>
  <c r="HQ54" i="1"/>
  <c r="HT53" i="1"/>
  <c r="HS53" i="1"/>
  <c r="HJ52" i="1"/>
  <c r="HG53" i="1"/>
  <c r="HI52" i="1"/>
  <c r="GW55" i="1"/>
  <c r="GZ54" i="1"/>
  <c r="GY54" i="1"/>
  <c r="GO53" i="1"/>
  <c r="GM54" i="1"/>
  <c r="GP53" i="1"/>
  <c r="GF54" i="1"/>
  <c r="GE54" i="1"/>
  <c r="GC55" i="1"/>
  <c r="FU53" i="1"/>
  <c r="FV53" i="1"/>
  <c r="FS54" i="1"/>
  <c r="FL53" i="1"/>
  <c r="FI54" i="1"/>
  <c r="FK53" i="1"/>
  <c r="FB52" i="1"/>
  <c r="EY53" i="1"/>
  <c r="FA52" i="1"/>
  <c r="EO54" i="1"/>
  <c r="ER53" i="1"/>
  <c r="EQ53" i="1"/>
  <c r="EH52" i="1"/>
  <c r="EE53" i="1"/>
  <c r="EG52" i="1"/>
  <c r="DX57" i="1"/>
  <c r="DW57" i="1"/>
  <c r="DU58" i="1"/>
  <c r="DM58" i="1"/>
  <c r="DN58" i="1"/>
  <c r="DK59" i="1"/>
  <c r="DD59" i="1"/>
  <c r="DA60" i="1"/>
  <c r="DC59" i="1"/>
  <c r="BT397" i="5" s="1"/>
  <c r="CT60" i="1"/>
  <c r="CQ61" i="1"/>
  <c r="CS60" i="1"/>
  <c r="CJ56" i="1"/>
  <c r="CG57" i="1"/>
  <c r="CI56" i="1"/>
  <c r="BW61" i="1"/>
  <c r="BZ60" i="1"/>
  <c r="BY60" i="1"/>
  <c r="BP59" i="1"/>
  <c r="BM60" i="1"/>
  <c r="BO59" i="1"/>
  <c r="BE58" i="1"/>
  <c r="BC59" i="1"/>
  <c r="BF58" i="1"/>
  <c r="AU60" i="1"/>
  <c r="AS61" i="1"/>
  <c r="AS62" i="1" s="1"/>
  <c r="AV60" i="1"/>
  <c r="AL58" i="1"/>
  <c r="AK58" i="1"/>
  <c r="AI59" i="1"/>
  <c r="Y59" i="1"/>
  <c r="AB58" i="1"/>
  <c r="AA58" i="1"/>
  <c r="Q58" i="1"/>
  <c r="R58" i="1"/>
  <c r="O59" i="1"/>
  <c r="IX54" i="1" l="1"/>
  <c r="IU55" i="1"/>
  <c r="IW54" i="1"/>
  <c r="IM54" i="1"/>
  <c r="IK55" i="1"/>
  <c r="IN54" i="1"/>
  <c r="IC53" i="1"/>
  <c r="IA54" i="1"/>
  <c r="ID53" i="1"/>
  <c r="HQ55" i="1"/>
  <c r="HS54" i="1"/>
  <c r="HT54" i="1"/>
  <c r="HJ53" i="1"/>
  <c r="HG54" i="1"/>
  <c r="HI53" i="1"/>
  <c r="GZ55" i="1"/>
  <c r="GY55" i="1"/>
  <c r="GW56" i="1"/>
  <c r="GM55" i="1"/>
  <c r="GP54" i="1"/>
  <c r="GO54" i="1"/>
  <c r="GC56" i="1"/>
  <c r="GE55" i="1"/>
  <c r="GF55" i="1"/>
  <c r="FV54" i="1"/>
  <c r="FS55" i="1"/>
  <c r="FU54" i="1"/>
  <c r="FL54" i="1"/>
  <c r="FI55" i="1"/>
  <c r="FK54" i="1"/>
  <c r="EY54" i="1"/>
  <c r="FB53" i="1"/>
  <c r="FA53" i="1"/>
  <c r="EO55" i="1"/>
  <c r="ER54" i="1"/>
  <c r="EQ54" i="1"/>
  <c r="EH53" i="1"/>
  <c r="EG53" i="1"/>
  <c r="EE54" i="1"/>
  <c r="DU59" i="1"/>
  <c r="DW58" i="1"/>
  <c r="DX58" i="1"/>
  <c r="DN59" i="1"/>
  <c r="DK60" i="1"/>
  <c r="DM59" i="1"/>
  <c r="DC60" i="1"/>
  <c r="DA61" i="1"/>
  <c r="DD60" i="1"/>
  <c r="CT61" i="1"/>
  <c r="CQ62" i="1"/>
  <c r="CS61" i="1"/>
  <c r="CJ57" i="1"/>
  <c r="CI57" i="1"/>
  <c r="CG58" i="1"/>
  <c r="BY61" i="1"/>
  <c r="BW62" i="1"/>
  <c r="BZ61" i="1"/>
  <c r="BP60" i="1"/>
  <c r="BM61" i="1"/>
  <c r="BO60" i="1"/>
  <c r="AU62" i="1"/>
  <c r="AS63" i="1"/>
  <c r="AV62" i="1"/>
  <c r="BF59" i="1"/>
  <c r="BC60" i="1"/>
  <c r="BE59" i="1"/>
  <c r="AV61" i="1"/>
  <c r="AU61" i="1"/>
  <c r="AL59" i="1"/>
  <c r="AI60" i="1"/>
  <c r="AK59" i="1"/>
  <c r="AA59" i="1"/>
  <c r="Y60" i="1"/>
  <c r="AB59" i="1"/>
  <c r="Q59" i="1"/>
  <c r="O60" i="1"/>
  <c r="R59" i="1"/>
  <c r="IX55" i="1" l="1"/>
  <c r="IW55" i="1"/>
  <c r="IU56" i="1"/>
  <c r="IK56" i="1"/>
  <c r="IM55" i="1"/>
  <c r="IN55" i="1"/>
  <c r="ID54" i="1"/>
  <c r="IA55" i="1"/>
  <c r="IC54" i="1"/>
  <c r="HS55" i="1"/>
  <c r="HT55" i="1"/>
  <c r="HQ56" i="1"/>
  <c r="HG55" i="1"/>
  <c r="HJ54" i="1"/>
  <c r="HI54" i="1"/>
  <c r="GY56" i="1"/>
  <c r="GZ56" i="1"/>
  <c r="GW57" i="1"/>
  <c r="GP55" i="1"/>
  <c r="GM56" i="1"/>
  <c r="GO55" i="1"/>
  <c r="GE56" i="1"/>
  <c r="GC57" i="1"/>
  <c r="GF56" i="1"/>
  <c r="FS56" i="1"/>
  <c r="FV55" i="1"/>
  <c r="FU55" i="1"/>
  <c r="FK55" i="1"/>
  <c r="FI56" i="1"/>
  <c r="FL55" i="1"/>
  <c r="EY55" i="1"/>
  <c r="FB54" i="1"/>
  <c r="FA54" i="1"/>
  <c r="EQ55" i="1"/>
  <c r="EO56" i="1"/>
  <c r="ER55" i="1"/>
  <c r="EE55" i="1"/>
  <c r="EH54" i="1"/>
  <c r="EG54" i="1"/>
  <c r="DX59" i="1"/>
  <c r="DU60" i="1"/>
  <c r="DW59" i="1"/>
  <c r="DK61" i="1"/>
  <c r="DN60" i="1"/>
  <c r="DM60" i="1"/>
  <c r="DA62" i="1"/>
  <c r="DC61" i="1"/>
  <c r="DD61" i="1"/>
  <c r="CT62" i="1"/>
  <c r="CS62" i="1"/>
  <c r="CQ63" i="1"/>
  <c r="CJ58" i="1"/>
  <c r="CI58" i="1"/>
  <c r="CG59" i="1"/>
  <c r="BZ62" i="1"/>
  <c r="BW63" i="1"/>
  <c r="BY62" i="1"/>
  <c r="BP61" i="1"/>
  <c r="BM62" i="1"/>
  <c r="BO61" i="1"/>
  <c r="AS64" i="1"/>
  <c r="AU63" i="1"/>
  <c r="AV63" i="1"/>
  <c r="BF60" i="1"/>
  <c r="BC61" i="1"/>
  <c r="BC62" i="1" s="1"/>
  <c r="BE60" i="1"/>
  <c r="AL60" i="1"/>
  <c r="AI61" i="1"/>
  <c r="AI62" i="1" s="1"/>
  <c r="AK60" i="1"/>
  <c r="AB60" i="1"/>
  <c r="AA60" i="1"/>
  <c r="Y61" i="1"/>
  <c r="Y62" i="1" s="1"/>
  <c r="Q60" i="1"/>
  <c r="O61" i="1"/>
  <c r="O62" i="1" s="1"/>
  <c r="R60" i="1"/>
  <c r="IU57" i="1" l="1"/>
  <c r="IW56" i="1"/>
  <c r="IX56" i="1"/>
  <c r="IM56" i="1"/>
  <c r="IK57" i="1"/>
  <c r="IN56" i="1"/>
  <c r="IA56" i="1"/>
  <c r="IC55" i="1"/>
  <c r="ID55" i="1"/>
  <c r="HT56" i="1"/>
  <c r="HS56" i="1"/>
  <c r="HQ57" i="1"/>
  <c r="HI55" i="1"/>
  <c r="HJ55" i="1"/>
  <c r="HG56" i="1"/>
  <c r="GY57" i="1"/>
  <c r="GZ57" i="1"/>
  <c r="GW58" i="1"/>
  <c r="GO56" i="1"/>
  <c r="GM57" i="1"/>
  <c r="GP56" i="1"/>
  <c r="GE57" i="1"/>
  <c r="GF57" i="1"/>
  <c r="GC58" i="1"/>
  <c r="FS57" i="1"/>
  <c r="FU56" i="1"/>
  <c r="FV56" i="1"/>
  <c r="FI57" i="1"/>
  <c r="FK56" i="1"/>
  <c r="FL56" i="1"/>
  <c r="FA55" i="1"/>
  <c r="EY56" i="1"/>
  <c r="FB55" i="1"/>
  <c r="ER56" i="1"/>
  <c r="EO57" i="1"/>
  <c r="EQ56" i="1"/>
  <c r="EG55" i="1"/>
  <c r="EE56" i="1"/>
  <c r="EH55" i="1"/>
  <c r="DW60" i="1"/>
  <c r="DX60" i="1"/>
  <c r="DU61" i="1"/>
  <c r="DM61" i="1"/>
  <c r="DK62" i="1"/>
  <c r="DN61" i="1"/>
  <c r="DD62" i="1"/>
  <c r="DA63" i="1"/>
  <c r="DC62" i="1"/>
  <c r="CS63" i="1"/>
  <c r="CQ64" i="1"/>
  <c r="CT63" i="1"/>
  <c r="CJ59" i="1"/>
  <c r="CG60" i="1"/>
  <c r="CI59" i="1"/>
  <c r="BZ63" i="1"/>
  <c r="BW64" i="1"/>
  <c r="BY63" i="1"/>
  <c r="BP62" i="1"/>
  <c r="BO62" i="1"/>
  <c r="BM63" i="1"/>
  <c r="BF62" i="1"/>
  <c r="BC63" i="1"/>
  <c r="BE62" i="1"/>
  <c r="AU64" i="1"/>
  <c r="AS65" i="1"/>
  <c r="AV64" i="1"/>
  <c r="AK62" i="1"/>
  <c r="AL62" i="1"/>
  <c r="AI63" i="1"/>
  <c r="AB62" i="1"/>
  <c r="Y63" i="1"/>
  <c r="AA62" i="1"/>
  <c r="Q62" i="1"/>
  <c r="O63" i="1"/>
  <c r="R62" i="1"/>
  <c r="BF61" i="1"/>
  <c r="BE61" i="1"/>
  <c r="AK61" i="1"/>
  <c r="AL61" i="1"/>
  <c r="AA61" i="1"/>
  <c r="AB61" i="1"/>
  <c r="Q61" i="1"/>
  <c r="R61" i="1"/>
  <c r="IX57" i="1" l="1"/>
  <c r="IW57" i="1"/>
  <c r="IU58" i="1"/>
  <c r="IN57" i="1"/>
  <c r="IM57" i="1"/>
  <c r="IK58" i="1"/>
  <c r="IC56" i="1"/>
  <c r="IA57" i="1"/>
  <c r="ID56" i="1"/>
  <c r="HT57" i="1"/>
  <c r="HS57" i="1"/>
  <c r="HQ58" i="1"/>
  <c r="HI56" i="1"/>
  <c r="HG57" i="1"/>
  <c r="HJ56" i="1"/>
  <c r="GW59" i="1"/>
  <c r="GZ58" i="1"/>
  <c r="GY58" i="1"/>
  <c r="GP57" i="1"/>
  <c r="GO57" i="1"/>
  <c r="GM58" i="1"/>
  <c r="GC59" i="1"/>
  <c r="GE58" i="1"/>
  <c r="GF58" i="1"/>
  <c r="FU57" i="1"/>
  <c r="FV57" i="1"/>
  <c r="FS58" i="1"/>
  <c r="FL57" i="1"/>
  <c r="FK57" i="1"/>
  <c r="FI58" i="1"/>
  <c r="EY57" i="1"/>
  <c r="FB56" i="1"/>
  <c r="FA56" i="1"/>
  <c r="ER57" i="1"/>
  <c r="EQ57" i="1"/>
  <c r="EO58" i="1"/>
  <c r="EH56" i="1"/>
  <c r="EG56" i="1"/>
  <c r="EE57" i="1"/>
  <c r="DU62" i="1"/>
  <c r="DX61" i="1"/>
  <c r="DW61" i="1"/>
  <c r="DK63" i="1"/>
  <c r="DN62" i="1"/>
  <c r="DM62" i="1"/>
  <c r="DD63" i="1"/>
  <c r="DC63" i="1"/>
  <c r="DA64" i="1"/>
  <c r="CQ65" i="1"/>
  <c r="CT64" i="1"/>
  <c r="CS64" i="1"/>
  <c r="CJ60" i="1"/>
  <c r="CG61" i="1"/>
  <c r="CI60" i="1"/>
  <c r="BZ64" i="1"/>
  <c r="BW65" i="1"/>
  <c r="BY64" i="1"/>
  <c r="BP63" i="1"/>
  <c r="BM64" i="1"/>
  <c r="BO63" i="1"/>
  <c r="BE63" i="1"/>
  <c r="BC64" i="1"/>
  <c r="BF63" i="1"/>
  <c r="AV65" i="1"/>
  <c r="AS66" i="1"/>
  <c r="AU65" i="1"/>
  <c r="AK63" i="1"/>
  <c r="AI64" i="1"/>
  <c r="AL63" i="1"/>
  <c r="AA63" i="1"/>
  <c r="Y64" i="1"/>
  <c r="AB63" i="1"/>
  <c r="Q63" i="1"/>
  <c r="O64" i="1"/>
  <c r="R63" i="1"/>
  <c r="IW58" i="1" l="1"/>
  <c r="IU59" i="1"/>
  <c r="IX58" i="1"/>
  <c r="IK59" i="1"/>
  <c r="IN58" i="1"/>
  <c r="IM58" i="1"/>
  <c r="ID57" i="1"/>
  <c r="IC57" i="1"/>
  <c r="IA58" i="1"/>
  <c r="HQ59" i="1"/>
  <c r="HT58" i="1"/>
  <c r="HS58" i="1"/>
  <c r="HJ57" i="1"/>
  <c r="HI57" i="1"/>
  <c r="HG58" i="1"/>
  <c r="GW60" i="1"/>
  <c r="GZ59" i="1"/>
  <c r="GY59" i="1"/>
  <c r="GP58" i="1"/>
  <c r="GM59" i="1"/>
  <c r="GO58" i="1"/>
  <c r="GE59" i="1"/>
  <c r="GC60" i="1"/>
  <c r="GF59" i="1"/>
  <c r="FS59" i="1"/>
  <c r="FV58" i="1"/>
  <c r="FU58" i="1"/>
  <c r="FI59" i="1"/>
  <c r="FK58" i="1"/>
  <c r="FL58" i="1"/>
  <c r="FA57" i="1"/>
  <c r="FB57" i="1"/>
  <c r="EY58" i="1"/>
  <c r="EO59" i="1"/>
  <c r="ER58" i="1"/>
  <c r="EQ58" i="1"/>
  <c r="EG57" i="1"/>
  <c r="EH57" i="1"/>
  <c r="EE58" i="1"/>
  <c r="DW62" i="1"/>
  <c r="DU63" i="1"/>
  <c r="DX62" i="1"/>
  <c r="DN63" i="1"/>
  <c r="DK64" i="1"/>
  <c r="DM63" i="1"/>
  <c r="DC64" i="1"/>
  <c r="DA65" i="1"/>
  <c r="DD64" i="1"/>
  <c r="CT65" i="1"/>
  <c r="CQ66" i="1"/>
  <c r="CS65" i="1"/>
  <c r="CJ61" i="1"/>
  <c r="CG62" i="1"/>
  <c r="CI61" i="1"/>
  <c r="BY65" i="1"/>
  <c r="BW66" i="1"/>
  <c r="BZ65" i="1"/>
  <c r="BP64" i="1"/>
  <c r="BM65" i="1"/>
  <c r="BO64" i="1"/>
  <c r="BF64" i="1"/>
  <c r="BC65" i="1"/>
  <c r="BE64" i="1"/>
  <c r="AV66" i="1"/>
  <c r="AS67" i="1"/>
  <c r="AU66" i="1"/>
  <c r="AL64" i="1"/>
  <c r="AI65" i="1"/>
  <c r="AK64" i="1"/>
  <c r="AA64" i="1"/>
  <c r="Y65" i="1"/>
  <c r="AB64" i="1"/>
  <c r="Q64" i="1"/>
  <c r="O65" i="1"/>
  <c r="R64" i="1"/>
  <c r="IW59" i="1" l="1"/>
  <c r="IX59" i="1"/>
  <c r="IU60" i="1"/>
  <c r="IN59" i="1"/>
  <c r="IK60" i="1"/>
  <c r="IM59" i="1"/>
  <c r="ID58" i="1"/>
  <c r="IC58" i="1"/>
  <c r="IA59" i="1"/>
  <c r="HS59" i="1"/>
  <c r="HQ60" i="1"/>
  <c r="HT59" i="1"/>
  <c r="HJ58" i="1"/>
  <c r="HI58" i="1"/>
  <c r="HG59" i="1"/>
  <c r="GZ60" i="1"/>
  <c r="GW61" i="1"/>
  <c r="GY60" i="1"/>
  <c r="GM60" i="1"/>
  <c r="GP59" i="1"/>
  <c r="GO59" i="1"/>
  <c r="GF60" i="1"/>
  <c r="GC61" i="1"/>
  <c r="GE60" i="1"/>
  <c r="FS60" i="1"/>
  <c r="FU59" i="1"/>
  <c r="FV59" i="1"/>
  <c r="FI60" i="1"/>
  <c r="FK59" i="1"/>
  <c r="FL59" i="1"/>
  <c r="FB58" i="1"/>
  <c r="FA58" i="1"/>
  <c r="EY59" i="1"/>
  <c r="ER59" i="1"/>
  <c r="EQ59" i="1"/>
  <c r="EO60" i="1"/>
  <c r="EE59" i="1"/>
  <c r="EH58" i="1"/>
  <c r="EG58" i="1"/>
  <c r="DX63" i="1"/>
  <c r="DW63" i="1"/>
  <c r="DU64" i="1"/>
  <c r="DN64" i="1"/>
  <c r="DM64" i="1"/>
  <c r="DK65" i="1"/>
  <c r="DD65" i="1"/>
  <c r="DC65" i="1"/>
  <c r="DA66" i="1"/>
  <c r="CQ67" i="1"/>
  <c r="CS66" i="1"/>
  <c r="CT66" i="1"/>
  <c r="CJ62" i="1"/>
  <c r="CG63" i="1"/>
  <c r="CI62" i="1"/>
  <c r="BZ66" i="1"/>
  <c r="BW67" i="1"/>
  <c r="BY66" i="1"/>
  <c r="BP65" i="1"/>
  <c r="BM66" i="1"/>
  <c r="BO65" i="1"/>
  <c r="BF65" i="1"/>
  <c r="BC66" i="1"/>
  <c r="BE65" i="1"/>
  <c r="AV67" i="1"/>
  <c r="AS68" i="1"/>
  <c r="AU67" i="1"/>
  <c r="AL65" i="1"/>
  <c r="AI66" i="1"/>
  <c r="AK65" i="1"/>
  <c r="AB65" i="1"/>
  <c r="Y66" i="1"/>
  <c r="AA65" i="1"/>
  <c r="Q65" i="1"/>
  <c r="O66" i="1"/>
  <c r="R65" i="1"/>
  <c r="IX60" i="1" l="1"/>
  <c r="IU61" i="1"/>
  <c r="IW60" i="1"/>
  <c r="IN60" i="1"/>
  <c r="IK61" i="1"/>
  <c r="IM60" i="1"/>
  <c r="IC59" i="1"/>
  <c r="IA60" i="1"/>
  <c r="ID59" i="1"/>
  <c r="HS60" i="1"/>
  <c r="HQ61" i="1"/>
  <c r="HT60" i="1"/>
  <c r="HG60" i="1"/>
  <c r="HI59" i="1"/>
  <c r="HJ59" i="1"/>
  <c r="GZ61" i="1"/>
  <c r="GW62" i="1"/>
  <c r="GY61" i="1"/>
  <c r="GO60" i="1"/>
  <c r="GM61" i="1"/>
  <c r="GP60" i="1"/>
  <c r="GC62" i="1"/>
  <c r="GF61" i="1"/>
  <c r="GE61" i="1"/>
  <c r="FS61" i="1"/>
  <c r="FU60" i="1"/>
  <c r="FV60" i="1"/>
  <c r="FL60" i="1"/>
  <c r="FI61" i="1"/>
  <c r="FK60" i="1"/>
  <c r="FB59" i="1"/>
  <c r="EY60" i="1"/>
  <c r="FA59" i="1"/>
  <c r="EQ60" i="1"/>
  <c r="EO61" i="1"/>
  <c r="ER60" i="1"/>
  <c r="EH59" i="1"/>
  <c r="EE60" i="1"/>
  <c r="EG59" i="1"/>
  <c r="DX64" i="1"/>
  <c r="DU65" i="1"/>
  <c r="DW64" i="1"/>
  <c r="DM65" i="1"/>
  <c r="DK66" i="1"/>
  <c r="DN65" i="1"/>
  <c r="DC66" i="1"/>
  <c r="DA67" i="1"/>
  <c r="DD66" i="1"/>
  <c r="CT67" i="1"/>
  <c r="CQ68" i="1"/>
  <c r="CS67" i="1"/>
  <c r="CG64" i="1"/>
  <c r="CJ63" i="1"/>
  <c r="CI63" i="1"/>
  <c r="BW68" i="1"/>
  <c r="BZ67" i="1"/>
  <c r="BY67" i="1"/>
  <c r="BP66" i="1"/>
  <c r="BM67" i="1"/>
  <c r="BO66" i="1"/>
  <c r="BF66" i="1"/>
  <c r="BC67" i="1"/>
  <c r="BE66" i="1"/>
  <c r="AV68" i="1"/>
  <c r="AS69" i="1"/>
  <c r="AU68" i="1"/>
  <c r="AK66" i="1"/>
  <c r="AI67" i="1"/>
  <c r="AL66" i="1"/>
  <c r="Y67" i="1"/>
  <c r="AA66" i="1"/>
  <c r="AB66" i="1"/>
  <c r="Q66" i="1"/>
  <c r="O67" i="1"/>
  <c r="R66" i="1"/>
  <c r="IW61" i="1" l="1"/>
  <c r="IU62" i="1"/>
  <c r="IX61" i="1"/>
  <c r="IN61" i="1"/>
  <c r="IK62" i="1"/>
  <c r="IM61" i="1"/>
  <c r="IA61" i="1"/>
  <c r="ID60" i="1"/>
  <c r="IC60" i="1"/>
  <c r="HQ62" i="1"/>
  <c r="HS61" i="1"/>
  <c r="HT61" i="1"/>
  <c r="HG61" i="1"/>
  <c r="HI60" i="1"/>
  <c r="HJ60" i="1"/>
  <c r="GZ62" i="1"/>
  <c r="GW63" i="1"/>
  <c r="GY62" i="1"/>
  <c r="GP61" i="1"/>
  <c r="GM62" i="1"/>
  <c r="GO61" i="1"/>
  <c r="GF62" i="1"/>
  <c r="GE62" i="1"/>
  <c r="GC63" i="1"/>
  <c r="FV61" i="1"/>
  <c r="FS62" i="1"/>
  <c r="FU61" i="1"/>
  <c r="FI62" i="1"/>
  <c r="FL61" i="1"/>
  <c r="FK61" i="1"/>
  <c r="EY61" i="1"/>
  <c r="FB60" i="1"/>
  <c r="FA60" i="1"/>
  <c r="EQ61" i="1"/>
  <c r="EO62" i="1"/>
  <c r="ER61" i="1"/>
  <c r="EE61" i="1"/>
  <c r="EG60" i="1"/>
  <c r="EH60" i="1"/>
  <c r="DU66" i="1"/>
  <c r="DW65" i="1"/>
  <c r="DX65" i="1"/>
  <c r="DN66" i="1"/>
  <c r="DK67" i="1"/>
  <c r="DM66" i="1"/>
  <c r="DA68" i="1"/>
  <c r="DD67" i="1"/>
  <c r="DC67" i="1"/>
  <c r="CT68" i="1"/>
  <c r="CQ69" i="1"/>
  <c r="CS68" i="1"/>
  <c r="CI64" i="1"/>
  <c r="CG65" i="1"/>
  <c r="CJ64" i="1"/>
  <c r="BW69" i="1"/>
  <c r="BZ68" i="1"/>
  <c r="BY68" i="1"/>
  <c r="BP67" i="1"/>
  <c r="BM68" i="1"/>
  <c r="BO67" i="1"/>
  <c r="BF67" i="1"/>
  <c r="BC68" i="1"/>
  <c r="BE67" i="1"/>
  <c r="AV69" i="1"/>
  <c r="AS70" i="1"/>
  <c r="AU69" i="1"/>
  <c r="AK67" i="1"/>
  <c r="AI68" i="1"/>
  <c r="AL67" i="1"/>
  <c r="AA67" i="1"/>
  <c r="Y68" i="1"/>
  <c r="AB67" i="1"/>
  <c r="Q67" i="1"/>
  <c r="O68" i="1"/>
  <c r="R67" i="1"/>
  <c r="IX62" i="1" l="1"/>
  <c r="IU63" i="1"/>
  <c r="IW62" i="1"/>
  <c r="IM62" i="1"/>
  <c r="IK63" i="1"/>
  <c r="IN62" i="1"/>
  <c r="ID61" i="1"/>
  <c r="IA62" i="1"/>
  <c r="IC61" i="1"/>
  <c r="HS62" i="1"/>
  <c r="HQ63" i="1"/>
  <c r="HT62" i="1"/>
  <c r="HJ61" i="1"/>
  <c r="HG62" i="1"/>
  <c r="HI61" i="1"/>
  <c r="GZ63" i="1"/>
  <c r="GY63" i="1"/>
  <c r="GW64" i="1"/>
  <c r="GM63" i="1"/>
  <c r="GO62" i="1"/>
  <c r="GP62" i="1"/>
  <c r="GC64" i="1"/>
  <c r="GF63" i="1"/>
  <c r="GE63" i="1"/>
  <c r="FS63" i="1"/>
  <c r="FV62" i="1"/>
  <c r="FU62" i="1"/>
  <c r="FK62" i="1"/>
  <c r="FI63" i="1"/>
  <c r="FL62" i="1"/>
  <c r="FA61" i="1"/>
  <c r="EY62" i="1"/>
  <c r="FB61" i="1"/>
  <c r="EQ62" i="1"/>
  <c r="EO63" i="1"/>
  <c r="ER62" i="1"/>
  <c r="EG61" i="1"/>
  <c r="EE62" i="1"/>
  <c r="EH61" i="1"/>
  <c r="DW66" i="1"/>
  <c r="DU67" i="1"/>
  <c r="DX66" i="1"/>
  <c r="DN67" i="1"/>
  <c r="DK68" i="1"/>
  <c r="DM67" i="1"/>
  <c r="DD68" i="1"/>
  <c r="DA69" i="1"/>
  <c r="DC68" i="1"/>
  <c r="CS69" i="1"/>
  <c r="CQ70" i="1"/>
  <c r="CT69" i="1"/>
  <c r="BU407" i="5" s="1"/>
  <c r="CJ65" i="1"/>
  <c r="CG66" i="1"/>
  <c r="CI65" i="1"/>
  <c r="BZ69" i="1"/>
  <c r="BW70" i="1"/>
  <c r="BY69" i="1"/>
  <c r="BO68" i="1"/>
  <c r="BM69" i="1"/>
  <c r="BP68" i="1"/>
  <c r="BE68" i="1"/>
  <c r="BC69" i="1"/>
  <c r="BF68" i="1"/>
  <c r="AV70" i="1"/>
  <c r="AS71" i="1"/>
  <c r="AU70" i="1"/>
  <c r="AK68" i="1"/>
  <c r="AI69" i="1"/>
  <c r="AL68" i="1"/>
  <c r="AA68" i="1"/>
  <c r="Y69" i="1"/>
  <c r="AB68" i="1"/>
  <c r="Q68" i="1"/>
  <c r="O69" i="1"/>
  <c r="R68" i="1"/>
  <c r="IX63" i="1" l="1"/>
  <c r="IU64" i="1"/>
  <c r="IW63" i="1"/>
  <c r="IM63" i="1"/>
  <c r="IN63" i="1"/>
  <c r="IK64" i="1"/>
  <c r="IA63" i="1"/>
  <c r="ID62" i="1"/>
  <c r="IC62" i="1"/>
  <c r="HQ64" i="1"/>
  <c r="HT63" i="1"/>
  <c r="HS63" i="1"/>
  <c r="HG63" i="1"/>
  <c r="HI62" i="1"/>
  <c r="HJ62" i="1"/>
  <c r="GZ64" i="1"/>
  <c r="GW65" i="1"/>
  <c r="GY64" i="1"/>
  <c r="GP63" i="1"/>
  <c r="GO63" i="1"/>
  <c r="GM64" i="1"/>
  <c r="GC65" i="1"/>
  <c r="GF64" i="1"/>
  <c r="GE64" i="1"/>
  <c r="FV63" i="1"/>
  <c r="FS64" i="1"/>
  <c r="FU63" i="1"/>
  <c r="FK63" i="1"/>
  <c r="FL63" i="1"/>
  <c r="FI64" i="1"/>
  <c r="EY63" i="1"/>
  <c r="FB62" i="1"/>
  <c r="FA62" i="1"/>
  <c r="EO64" i="1"/>
  <c r="ER63" i="1"/>
  <c r="EQ63" i="1"/>
  <c r="EE63" i="1"/>
  <c r="EG62" i="1"/>
  <c r="EH62" i="1"/>
  <c r="DU68" i="1"/>
  <c r="DX67" i="1"/>
  <c r="DW67" i="1"/>
  <c r="DK69" i="1"/>
  <c r="DN68" i="1"/>
  <c r="DM68" i="1"/>
  <c r="DA70" i="1"/>
  <c r="DC69" i="1"/>
  <c r="DD69" i="1"/>
  <c r="CS70" i="1"/>
  <c r="CQ71" i="1"/>
  <c r="CT70" i="1"/>
  <c r="CI66" i="1"/>
  <c r="CG67" i="1"/>
  <c r="CJ66" i="1"/>
  <c r="BZ70" i="1"/>
  <c r="BW71" i="1"/>
  <c r="BY70" i="1"/>
  <c r="BP69" i="1"/>
  <c r="BM70" i="1"/>
  <c r="BO69" i="1"/>
  <c r="BE69" i="1"/>
  <c r="BC70" i="1"/>
  <c r="BF69" i="1"/>
  <c r="AV71" i="1"/>
  <c r="AS72" i="1"/>
  <c r="AU71" i="1"/>
  <c r="AL69" i="1"/>
  <c r="AI70" i="1"/>
  <c r="AK69" i="1"/>
  <c r="AA69" i="1"/>
  <c r="Y70" i="1"/>
  <c r="AB69" i="1"/>
  <c r="Q69" i="1"/>
  <c r="O70" i="1"/>
  <c r="R69" i="1"/>
  <c r="IX64" i="1" l="1"/>
  <c r="IW64" i="1"/>
  <c r="IU65" i="1"/>
  <c r="IM64" i="1"/>
  <c r="IK65" i="1"/>
  <c r="IN64" i="1"/>
  <c r="ID63" i="1"/>
  <c r="IA64" i="1"/>
  <c r="IC63" i="1"/>
  <c r="HQ65" i="1"/>
  <c r="HS64" i="1"/>
  <c r="HT64" i="1"/>
  <c r="HJ63" i="1"/>
  <c r="HG64" i="1"/>
  <c r="HI63" i="1"/>
  <c r="GZ65" i="1"/>
  <c r="GY65" i="1"/>
  <c r="GW66" i="1"/>
  <c r="GO64" i="1"/>
  <c r="GM65" i="1"/>
  <c r="GP64" i="1"/>
  <c r="GF65" i="1"/>
  <c r="GC66" i="1"/>
  <c r="GE65" i="1"/>
  <c r="FV64" i="1"/>
  <c r="FU64" i="1"/>
  <c r="FS65" i="1"/>
  <c r="FK64" i="1"/>
  <c r="FI65" i="1"/>
  <c r="FL64" i="1"/>
  <c r="FA63" i="1"/>
  <c r="EY64" i="1"/>
  <c r="FB63" i="1"/>
  <c r="ER64" i="1"/>
  <c r="EO65" i="1"/>
  <c r="EQ64" i="1"/>
  <c r="EG63" i="1"/>
  <c r="EE64" i="1"/>
  <c r="EH63" i="1"/>
  <c r="DW68" i="1"/>
  <c r="DU69" i="1"/>
  <c r="DX68" i="1"/>
  <c r="DM69" i="1"/>
  <c r="DK70" i="1"/>
  <c r="DN69" i="1"/>
  <c r="DD70" i="1"/>
  <c r="DA71" i="1"/>
  <c r="DC70" i="1"/>
  <c r="BT408" i="5" s="1"/>
  <c r="CT71" i="1"/>
  <c r="CQ72" i="1"/>
  <c r="CS71" i="1"/>
  <c r="CJ67" i="1"/>
  <c r="CG68" i="1"/>
  <c r="CI67" i="1"/>
  <c r="BY71" i="1"/>
  <c r="BW72" i="1"/>
  <c r="BZ71" i="1"/>
  <c r="BP70" i="1"/>
  <c r="BM71" i="1"/>
  <c r="BO70" i="1"/>
  <c r="BF70" i="1"/>
  <c r="BC71" i="1"/>
  <c r="BE70" i="1"/>
  <c r="AV72" i="1"/>
  <c r="AS73" i="1"/>
  <c r="AU72" i="1"/>
  <c r="AL70" i="1"/>
  <c r="AK70" i="1"/>
  <c r="AI71" i="1"/>
  <c r="AB70" i="1"/>
  <c r="AA70" i="1"/>
  <c r="Y71" i="1"/>
  <c r="Q70" i="1"/>
  <c r="O71" i="1"/>
  <c r="R70" i="1"/>
  <c r="IX65" i="1" l="1"/>
  <c r="IU66" i="1"/>
  <c r="IW65" i="1"/>
  <c r="IK66" i="1"/>
  <c r="IM65" i="1"/>
  <c r="IN65" i="1"/>
  <c r="IA65" i="1"/>
  <c r="ID64" i="1"/>
  <c r="IC64" i="1"/>
  <c r="HT65" i="1"/>
  <c r="HQ66" i="1"/>
  <c r="HS65" i="1"/>
  <c r="HG65" i="1"/>
  <c r="HJ64" i="1"/>
  <c r="HI64" i="1"/>
  <c r="GZ66" i="1"/>
  <c r="GW67" i="1"/>
  <c r="GY66" i="1"/>
  <c r="GO65" i="1"/>
  <c r="GM66" i="1"/>
  <c r="GP65" i="1"/>
  <c r="GF66" i="1"/>
  <c r="GC67" i="1"/>
  <c r="GE66" i="1"/>
  <c r="FS66" i="1"/>
  <c r="FV65" i="1"/>
  <c r="FU65" i="1"/>
  <c r="FL65" i="1"/>
  <c r="FI66" i="1"/>
  <c r="FK65" i="1"/>
  <c r="FA64" i="1"/>
  <c r="FB64" i="1"/>
  <c r="EY65" i="1"/>
  <c r="EQ65" i="1"/>
  <c r="EO66" i="1"/>
  <c r="ER65" i="1"/>
  <c r="EG64" i="1"/>
  <c r="EE65" i="1"/>
  <c r="EH64" i="1"/>
  <c r="DX69" i="1"/>
  <c r="DU70" i="1"/>
  <c r="DW69" i="1"/>
  <c r="DK71" i="1"/>
  <c r="DN70" i="1"/>
  <c r="DM70" i="1"/>
  <c r="DD71" i="1"/>
  <c r="DC71" i="1"/>
  <c r="DA72" i="1"/>
  <c r="CQ73" i="1"/>
  <c r="CT72" i="1"/>
  <c r="CS72" i="1"/>
  <c r="CJ68" i="1"/>
  <c r="CG69" i="1"/>
  <c r="CI68" i="1"/>
  <c r="BZ72" i="1"/>
  <c r="BW73" i="1"/>
  <c r="BY72" i="1"/>
  <c r="BO71" i="1"/>
  <c r="BM72" i="1"/>
  <c r="BP71" i="1"/>
  <c r="BC72" i="1"/>
  <c r="BE71" i="1"/>
  <c r="BF71" i="1"/>
  <c r="AV73" i="1"/>
  <c r="AS74" i="1"/>
  <c r="AU73" i="1"/>
  <c r="AL71" i="1"/>
  <c r="AI72" i="1"/>
  <c r="AK71" i="1"/>
  <c r="AA71" i="1"/>
  <c r="Y72" i="1"/>
  <c r="AB71" i="1"/>
  <c r="O72" i="1"/>
  <c r="R71" i="1"/>
  <c r="Q71" i="1"/>
  <c r="IU67" i="1" l="1"/>
  <c r="IW66" i="1"/>
  <c r="IX66" i="1"/>
  <c r="IN66" i="1"/>
  <c r="IK67" i="1"/>
  <c r="IM66" i="1"/>
  <c r="IA66" i="1"/>
  <c r="ID65" i="1"/>
  <c r="IC65" i="1"/>
  <c r="HS66" i="1"/>
  <c r="HQ67" i="1"/>
  <c r="HT66" i="1"/>
  <c r="HJ65" i="1"/>
  <c r="HI65" i="1"/>
  <c r="HG66" i="1"/>
  <c r="GW68" i="1"/>
  <c r="GY67" i="1"/>
  <c r="GZ67" i="1"/>
  <c r="GP66" i="1"/>
  <c r="GO66" i="1"/>
  <c r="GM67" i="1"/>
  <c r="GF67" i="1"/>
  <c r="GE67" i="1"/>
  <c r="GC68" i="1"/>
  <c r="FS67" i="1"/>
  <c r="FU66" i="1"/>
  <c r="FV66" i="1"/>
  <c r="FL66" i="1"/>
  <c r="FI67" i="1"/>
  <c r="FK66" i="1"/>
  <c r="FB65" i="1"/>
  <c r="EY66" i="1"/>
  <c r="FA65" i="1"/>
  <c r="EO67" i="1"/>
  <c r="ER66" i="1"/>
  <c r="EQ66" i="1"/>
  <c r="EG65" i="1"/>
  <c r="EE66" i="1"/>
  <c r="EH65" i="1"/>
  <c r="DX70" i="1"/>
  <c r="DU71" i="1"/>
  <c r="DW70" i="1"/>
  <c r="DN71" i="1"/>
  <c r="DK72" i="1"/>
  <c r="DM71" i="1"/>
  <c r="DD72" i="1"/>
  <c r="DA73" i="1"/>
  <c r="DC72" i="1"/>
  <c r="CQ74" i="1"/>
  <c r="CT73" i="1"/>
  <c r="CS73" i="1"/>
  <c r="CI69" i="1"/>
  <c r="CG70" i="1"/>
  <c r="CJ69" i="1"/>
  <c r="BY73" i="1"/>
  <c r="BW74" i="1"/>
  <c r="BZ73" i="1"/>
  <c r="BO72" i="1"/>
  <c r="BM73" i="1"/>
  <c r="BP72" i="1"/>
  <c r="BF72" i="1"/>
  <c r="BC73" i="1"/>
  <c r="BE72" i="1"/>
  <c r="AV74" i="1"/>
  <c r="AS75" i="1"/>
  <c r="AU74" i="1"/>
  <c r="AL72" i="1"/>
  <c r="AI73" i="1"/>
  <c r="AK72" i="1"/>
  <c r="AA72" i="1"/>
  <c r="AB72" i="1"/>
  <c r="Y73" i="1"/>
  <c r="Q72" i="1"/>
  <c r="O73" i="1"/>
  <c r="R72" i="1"/>
  <c r="IW67" i="1" l="1"/>
  <c r="IX67" i="1"/>
  <c r="IU68" i="1"/>
  <c r="IN67" i="1"/>
  <c r="IM67" i="1"/>
  <c r="IK68" i="1"/>
  <c r="ID66" i="1"/>
  <c r="IA67" i="1"/>
  <c r="IC66" i="1"/>
  <c r="HS67" i="1"/>
  <c r="HQ68" i="1"/>
  <c r="HT67" i="1"/>
  <c r="HI66" i="1"/>
  <c r="HG67" i="1"/>
  <c r="HJ66" i="1"/>
  <c r="GZ68" i="1"/>
  <c r="GY68" i="1"/>
  <c r="GW69" i="1"/>
  <c r="GM68" i="1"/>
  <c r="GO67" i="1"/>
  <c r="GP67" i="1"/>
  <c r="GF68" i="1"/>
  <c r="GE68" i="1"/>
  <c r="GC69" i="1"/>
  <c r="FS68" i="1"/>
  <c r="FV67" i="1"/>
  <c r="FU67" i="1"/>
  <c r="FI68" i="1"/>
  <c r="FK67" i="1"/>
  <c r="FL67" i="1"/>
  <c r="FA66" i="1"/>
  <c r="EY67" i="1"/>
  <c r="FB66" i="1"/>
  <c r="EQ67" i="1"/>
  <c r="EO68" i="1"/>
  <c r="ER67" i="1"/>
  <c r="EE67" i="1"/>
  <c r="EG66" i="1"/>
  <c r="EH66" i="1"/>
  <c r="DX71" i="1"/>
  <c r="DU72" i="1"/>
  <c r="DW71" i="1"/>
  <c r="DN72" i="1"/>
  <c r="DK73" i="1"/>
  <c r="DM72" i="1"/>
  <c r="DD73" i="1"/>
  <c r="DC73" i="1"/>
  <c r="DA74" i="1"/>
  <c r="CT74" i="1"/>
  <c r="CQ75" i="1"/>
  <c r="CS74" i="1"/>
  <c r="CI70" i="1"/>
  <c r="CG71" i="1"/>
  <c r="CJ70" i="1"/>
  <c r="BZ74" i="1"/>
  <c r="BW75" i="1"/>
  <c r="BY74" i="1"/>
  <c r="BP73" i="1"/>
  <c r="BM74" i="1"/>
  <c r="BO73" i="1"/>
  <c r="BF73" i="1"/>
  <c r="BC74" i="1"/>
  <c r="BE73" i="1"/>
  <c r="AV75" i="1"/>
  <c r="AS76" i="1"/>
  <c r="AU75" i="1"/>
  <c r="AL73" i="1"/>
  <c r="AI74" i="1"/>
  <c r="AK73" i="1"/>
  <c r="AA73" i="1"/>
  <c r="Y74" i="1"/>
  <c r="AB73" i="1"/>
  <c r="Q73" i="1"/>
  <c r="O74" i="1"/>
  <c r="R73" i="1"/>
  <c r="IX68" i="1" l="1"/>
  <c r="IU69" i="1"/>
  <c r="IW68" i="1"/>
  <c r="IM68" i="1"/>
  <c r="IK69" i="1"/>
  <c r="IN68" i="1"/>
  <c r="IC67" i="1"/>
  <c r="IA68" i="1"/>
  <c r="ID67" i="1"/>
  <c r="HT68" i="1"/>
  <c r="HQ69" i="1"/>
  <c r="HS68" i="1"/>
  <c r="HG68" i="1"/>
  <c r="HI67" i="1"/>
  <c r="HJ67" i="1"/>
  <c r="GW70" i="1"/>
  <c r="GY69" i="1"/>
  <c r="GZ69" i="1"/>
  <c r="GM69" i="1"/>
  <c r="GP68" i="1"/>
  <c r="GO68" i="1"/>
  <c r="GC70" i="1"/>
  <c r="GF69" i="1"/>
  <c r="GE69" i="1"/>
  <c r="FV68" i="1"/>
  <c r="FS69" i="1"/>
  <c r="FU68" i="1"/>
  <c r="FK68" i="1"/>
  <c r="FI69" i="1"/>
  <c r="FL68" i="1"/>
  <c r="FB67" i="1"/>
  <c r="EY68" i="1"/>
  <c r="FA67" i="1"/>
  <c r="EO69" i="1"/>
  <c r="ER68" i="1"/>
  <c r="EQ68" i="1"/>
  <c r="EH67" i="1"/>
  <c r="EE68" i="1"/>
  <c r="EG67" i="1"/>
  <c r="DX72" i="1"/>
  <c r="DU73" i="1"/>
  <c r="DW72" i="1"/>
  <c r="DM73" i="1"/>
  <c r="DK74" i="1"/>
  <c r="DN73" i="1"/>
  <c r="DD74" i="1"/>
  <c r="DA75" i="1"/>
  <c r="DC74" i="1"/>
  <c r="CS75" i="1"/>
  <c r="CQ76" i="1"/>
  <c r="CT75" i="1"/>
  <c r="CG72" i="1"/>
  <c r="CI71" i="1"/>
  <c r="CJ71" i="1"/>
  <c r="BY75" i="1"/>
  <c r="BW76" i="1"/>
  <c r="BZ75" i="1"/>
  <c r="BP74" i="1"/>
  <c r="BM75" i="1"/>
  <c r="BO74" i="1"/>
  <c r="BF74" i="1"/>
  <c r="BC75" i="1"/>
  <c r="BE74" i="1"/>
  <c r="AU76" i="1"/>
  <c r="AS77" i="1"/>
  <c r="AV76" i="1"/>
  <c r="AL74" i="1"/>
  <c r="AI75" i="1"/>
  <c r="AK74" i="1"/>
  <c r="Y75" i="1"/>
  <c r="AB74" i="1"/>
  <c r="AA74" i="1"/>
  <c r="Q74" i="1"/>
  <c r="O75" i="1"/>
  <c r="R74" i="1"/>
  <c r="IW69" i="1" l="1"/>
  <c r="IU70" i="1"/>
  <c r="IX69" i="1"/>
  <c r="IN69" i="1"/>
  <c r="IK70" i="1"/>
  <c r="IM69" i="1"/>
  <c r="IA69" i="1"/>
  <c r="IC68" i="1"/>
  <c r="ID68" i="1"/>
  <c r="HS69" i="1"/>
  <c r="HQ70" i="1"/>
  <c r="HT69" i="1"/>
  <c r="HG69" i="1"/>
  <c r="HI68" i="1"/>
  <c r="HJ68" i="1"/>
  <c r="GY70" i="1"/>
  <c r="GW71" i="1"/>
  <c r="GZ70" i="1"/>
  <c r="GP69" i="1"/>
  <c r="GM70" i="1"/>
  <c r="GO69" i="1"/>
  <c r="GE70" i="1"/>
  <c r="GC71" i="1"/>
  <c r="GF70" i="1"/>
  <c r="FV69" i="1"/>
  <c r="FS70" i="1"/>
  <c r="FU69" i="1"/>
  <c r="FL69" i="1"/>
  <c r="FI70" i="1"/>
  <c r="FK69" i="1"/>
  <c r="EY69" i="1"/>
  <c r="FB68" i="1"/>
  <c r="FA68" i="1"/>
  <c r="EQ69" i="1"/>
  <c r="EO70" i="1"/>
  <c r="ER69" i="1"/>
  <c r="EE69" i="1"/>
  <c r="EG68" i="1"/>
  <c r="EH68" i="1"/>
  <c r="DX73" i="1"/>
  <c r="DW73" i="1"/>
  <c r="DU74" i="1"/>
  <c r="DN74" i="1"/>
  <c r="DK75" i="1"/>
  <c r="DM74" i="1"/>
  <c r="DA76" i="1"/>
  <c r="DD75" i="1"/>
  <c r="DC75" i="1"/>
  <c r="CQ77" i="1"/>
  <c r="CS76" i="1"/>
  <c r="CT76" i="1"/>
  <c r="CJ72" i="1"/>
  <c r="CG73" i="1"/>
  <c r="CI72" i="1"/>
  <c r="BW77" i="1"/>
  <c r="BY76" i="1"/>
  <c r="BZ76" i="1"/>
  <c r="BP75" i="1"/>
  <c r="BM76" i="1"/>
  <c r="BO75" i="1"/>
  <c r="BE75" i="1"/>
  <c r="BC76" i="1"/>
  <c r="BF75" i="1"/>
  <c r="AV77" i="1"/>
  <c r="AS78" i="1"/>
  <c r="AU77" i="1"/>
  <c r="AL75" i="1"/>
  <c r="AI76" i="1"/>
  <c r="AK75" i="1"/>
  <c r="AA75" i="1"/>
  <c r="Y76" i="1"/>
  <c r="AB75" i="1"/>
  <c r="Q75" i="1"/>
  <c r="O76" i="1"/>
  <c r="R75" i="1"/>
  <c r="IX70" i="1" l="1"/>
  <c r="IW70" i="1"/>
  <c r="IU71" i="1"/>
  <c r="IK71" i="1"/>
  <c r="IM70" i="1"/>
  <c r="IN70" i="1"/>
  <c r="IC69" i="1"/>
  <c r="IA70" i="1"/>
  <c r="ID69" i="1"/>
  <c r="HQ71" i="1"/>
  <c r="HT70" i="1"/>
  <c r="HS70" i="1"/>
  <c r="HJ69" i="1"/>
  <c r="HG70" i="1"/>
  <c r="HI69" i="1"/>
  <c r="GY71" i="1"/>
  <c r="GW72" i="1"/>
  <c r="GZ71" i="1"/>
  <c r="GM71" i="1"/>
  <c r="GO70" i="1"/>
  <c r="GP70" i="1"/>
  <c r="GC72" i="1"/>
  <c r="GF71" i="1"/>
  <c r="GE71" i="1"/>
  <c r="FS71" i="1"/>
  <c r="FV70" i="1"/>
  <c r="FU70" i="1"/>
  <c r="FL70" i="1"/>
  <c r="FI71" i="1"/>
  <c r="FK70" i="1"/>
  <c r="FB69" i="1"/>
  <c r="EY70" i="1"/>
  <c r="FA69" i="1"/>
  <c r="EQ70" i="1"/>
  <c r="EO71" i="1"/>
  <c r="ER70" i="1"/>
  <c r="EG69" i="1"/>
  <c r="EE70" i="1"/>
  <c r="EH69" i="1"/>
  <c r="DW74" i="1"/>
  <c r="DU75" i="1"/>
  <c r="DX74" i="1"/>
  <c r="DN75" i="1"/>
  <c r="DK76" i="1"/>
  <c r="DM75" i="1"/>
  <c r="DC76" i="1"/>
  <c r="DA77" i="1"/>
  <c r="DD76" i="1"/>
  <c r="CT77" i="1"/>
  <c r="CQ78" i="1"/>
  <c r="CS77" i="1"/>
  <c r="BT415" i="5" s="1"/>
  <c r="CJ73" i="1"/>
  <c r="CG74" i="1"/>
  <c r="CI73" i="1"/>
  <c r="BZ77" i="1"/>
  <c r="BY77" i="1"/>
  <c r="BW78" i="1"/>
  <c r="BM77" i="1"/>
  <c r="BO76" i="1"/>
  <c r="BP76" i="1"/>
  <c r="BC77" i="1"/>
  <c r="BF76" i="1"/>
  <c r="BE76" i="1"/>
  <c r="AU78" i="1"/>
  <c r="AS79" i="1"/>
  <c r="AV78" i="1"/>
  <c r="AK76" i="1"/>
  <c r="AI77" i="1"/>
  <c r="AL76" i="1"/>
  <c r="AA76" i="1"/>
  <c r="Y77" i="1"/>
  <c r="AB76" i="1"/>
  <c r="Q76" i="1"/>
  <c r="O77" i="1"/>
  <c r="R76" i="1"/>
  <c r="IW71" i="1" l="1"/>
  <c r="IU72" i="1"/>
  <c r="IX71" i="1"/>
  <c r="IN71" i="1"/>
  <c r="IK72" i="1"/>
  <c r="IM71" i="1"/>
  <c r="IA71" i="1"/>
  <c r="ID70" i="1"/>
  <c r="IC70" i="1"/>
  <c r="HT71" i="1"/>
  <c r="HS71" i="1"/>
  <c r="HQ72" i="1"/>
  <c r="HG71" i="1"/>
  <c r="HI70" i="1"/>
  <c r="HJ70" i="1"/>
  <c r="GY72" i="1"/>
  <c r="GW73" i="1"/>
  <c r="GZ72" i="1"/>
  <c r="GP71" i="1"/>
  <c r="GM72" i="1"/>
  <c r="GO71" i="1"/>
  <c r="GC73" i="1"/>
  <c r="GE72" i="1"/>
  <c r="GF72" i="1"/>
  <c r="FV71" i="1"/>
  <c r="FS72" i="1"/>
  <c r="FU71" i="1"/>
  <c r="FL71" i="1"/>
  <c r="FI72" i="1"/>
  <c r="FK71" i="1"/>
  <c r="EY71" i="1"/>
  <c r="FB70" i="1"/>
  <c r="FA70" i="1"/>
  <c r="ER71" i="1"/>
  <c r="EO72" i="1"/>
  <c r="EQ71" i="1"/>
  <c r="EE71" i="1"/>
  <c r="EG70" i="1"/>
  <c r="EH70" i="1"/>
  <c r="DU76" i="1"/>
  <c r="DW75" i="1"/>
  <c r="DX75" i="1"/>
  <c r="DK77" i="1"/>
  <c r="DN76" i="1"/>
  <c r="DM76" i="1"/>
  <c r="DA78" i="1"/>
  <c r="DC77" i="1"/>
  <c r="DD77" i="1"/>
  <c r="CS78" i="1"/>
  <c r="CQ79" i="1"/>
  <c r="CT78" i="1"/>
  <c r="CJ74" i="1"/>
  <c r="CG75" i="1"/>
  <c r="CI74" i="1"/>
  <c r="BZ78" i="1"/>
  <c r="BW79" i="1"/>
  <c r="BY78" i="1"/>
  <c r="BP77" i="1"/>
  <c r="BM78" i="1"/>
  <c r="BO77" i="1"/>
  <c r="BE77" i="1"/>
  <c r="BC78" i="1"/>
  <c r="BF77" i="1"/>
  <c r="AV79" i="1"/>
  <c r="AS80" i="1"/>
  <c r="AU79" i="1"/>
  <c r="AL77" i="1"/>
  <c r="AI78" i="1"/>
  <c r="AK77" i="1"/>
  <c r="AB77" i="1"/>
  <c r="Y78" i="1"/>
  <c r="AA77" i="1"/>
  <c r="Q77" i="1"/>
  <c r="O78" i="1"/>
  <c r="R77" i="1"/>
  <c r="IU73" i="1" l="1"/>
  <c r="IX72" i="1"/>
  <c r="IW72" i="1"/>
  <c r="IM72" i="1"/>
  <c r="IN72" i="1"/>
  <c r="IK73" i="1"/>
  <c r="IC71" i="1"/>
  <c r="IA72" i="1"/>
  <c r="ID71" i="1"/>
  <c r="HQ73" i="1"/>
  <c r="HT72" i="1"/>
  <c r="HS72" i="1"/>
  <c r="HI71" i="1"/>
  <c r="HG72" i="1"/>
  <c r="HJ71" i="1"/>
  <c r="GY73" i="1"/>
  <c r="GW74" i="1"/>
  <c r="GZ73" i="1"/>
  <c r="GP72" i="1"/>
  <c r="GO72" i="1"/>
  <c r="GM73" i="1"/>
  <c r="GC74" i="1"/>
  <c r="GF73" i="1"/>
  <c r="GE73" i="1"/>
  <c r="FV72" i="1"/>
  <c r="FS73" i="1"/>
  <c r="FU72" i="1"/>
  <c r="FL72" i="1"/>
  <c r="FK72" i="1"/>
  <c r="FI73" i="1"/>
  <c r="FB71" i="1"/>
  <c r="FA71" i="1"/>
  <c r="EY72" i="1"/>
  <c r="ER72" i="1"/>
  <c r="EQ72" i="1"/>
  <c r="EO73" i="1"/>
  <c r="EG71" i="1"/>
  <c r="EE72" i="1"/>
  <c r="EH71" i="1"/>
  <c r="DW76" i="1"/>
  <c r="DU77" i="1"/>
  <c r="DX76" i="1"/>
  <c r="DM77" i="1"/>
  <c r="DK78" i="1"/>
  <c r="DN77" i="1"/>
  <c r="DD78" i="1"/>
  <c r="DA79" i="1"/>
  <c r="DC78" i="1"/>
  <c r="BT416" i="5" s="1"/>
  <c r="CS79" i="1"/>
  <c r="CQ80" i="1"/>
  <c r="CT79" i="1"/>
  <c r="CJ75" i="1"/>
  <c r="CG76" i="1"/>
  <c r="CI75" i="1"/>
  <c r="BZ79" i="1"/>
  <c r="BW80" i="1"/>
  <c r="BY79" i="1"/>
  <c r="BO78" i="1"/>
  <c r="BP78" i="1"/>
  <c r="BM79" i="1"/>
  <c r="BF78" i="1"/>
  <c r="BC79" i="1"/>
  <c r="BE78" i="1"/>
  <c r="AU80" i="1"/>
  <c r="AS81" i="1"/>
  <c r="AV80" i="1"/>
  <c r="AK78" i="1"/>
  <c r="AI79" i="1"/>
  <c r="AL78" i="1"/>
  <c r="AA78" i="1"/>
  <c r="AB78" i="1"/>
  <c r="Y79" i="1"/>
  <c r="Q78" i="1"/>
  <c r="O79" i="1"/>
  <c r="R78" i="1"/>
  <c r="IX73" i="1" l="1"/>
  <c r="IU74" i="1"/>
  <c r="IW73" i="1"/>
  <c r="IK74" i="1"/>
  <c r="IN73" i="1"/>
  <c r="IM73" i="1"/>
  <c r="IA73" i="1"/>
  <c r="ID72" i="1"/>
  <c r="IC72" i="1"/>
  <c r="HS73" i="1"/>
  <c r="HT73" i="1"/>
  <c r="HQ74" i="1"/>
  <c r="HI72" i="1"/>
  <c r="HG73" i="1"/>
  <c r="HJ72" i="1"/>
  <c r="GZ74" i="1"/>
  <c r="GW75" i="1"/>
  <c r="GY74" i="1"/>
  <c r="GO73" i="1"/>
  <c r="GM74" i="1"/>
  <c r="GP73" i="1"/>
  <c r="GF74" i="1"/>
  <c r="GC75" i="1"/>
  <c r="GE74" i="1"/>
  <c r="FU73" i="1"/>
  <c r="FS74" i="1"/>
  <c r="FV73" i="1"/>
  <c r="FL73" i="1"/>
  <c r="FI74" i="1"/>
  <c r="FK73" i="1"/>
  <c r="FB72" i="1"/>
  <c r="EY73" i="1"/>
  <c r="FA72" i="1"/>
  <c r="EQ73" i="1"/>
  <c r="EO74" i="1"/>
  <c r="ER73" i="1"/>
  <c r="EG72" i="1"/>
  <c r="EE73" i="1"/>
  <c r="EH72" i="1"/>
  <c r="DU78" i="1"/>
  <c r="DX77" i="1"/>
  <c r="DW77" i="1"/>
  <c r="DK79" i="1"/>
  <c r="DN78" i="1"/>
  <c r="DM78" i="1"/>
  <c r="DD79" i="1"/>
  <c r="DC79" i="1"/>
  <c r="DA80" i="1"/>
  <c r="CQ81" i="1"/>
  <c r="CT80" i="1"/>
  <c r="CS80" i="1"/>
  <c r="CI76" i="1"/>
  <c r="CG77" i="1"/>
  <c r="CJ76" i="1"/>
  <c r="BZ80" i="1"/>
  <c r="BW81" i="1"/>
  <c r="BY80" i="1"/>
  <c r="BM80" i="1"/>
  <c r="BO79" i="1"/>
  <c r="BP79" i="1"/>
  <c r="BF79" i="1"/>
  <c r="BC80" i="1"/>
  <c r="BE79" i="1"/>
  <c r="AV81" i="1"/>
  <c r="AS82" i="1"/>
  <c r="AU81" i="1"/>
  <c r="AL79" i="1"/>
  <c r="AI80" i="1"/>
  <c r="AK79" i="1"/>
  <c r="AA79" i="1"/>
  <c r="Y80" i="1"/>
  <c r="AB79" i="1"/>
  <c r="Q79" i="1"/>
  <c r="O80" i="1"/>
  <c r="R79" i="1"/>
  <c r="IX74" i="1" l="1"/>
  <c r="IU75" i="1"/>
  <c r="IW74" i="1"/>
  <c r="IN74" i="1"/>
  <c r="IK75" i="1"/>
  <c r="IM74" i="1"/>
  <c r="IA74" i="1"/>
  <c r="ID73" i="1"/>
  <c r="IC73" i="1"/>
  <c r="HS74" i="1"/>
  <c r="HQ75" i="1"/>
  <c r="HT74" i="1"/>
  <c r="HG74" i="1"/>
  <c r="HJ73" i="1"/>
  <c r="HI73" i="1"/>
  <c r="GW76" i="1"/>
  <c r="GZ75" i="1"/>
  <c r="GY75" i="1"/>
  <c r="GO74" i="1"/>
  <c r="GM75" i="1"/>
  <c r="GP74" i="1"/>
  <c r="GF75" i="1"/>
  <c r="GE75" i="1"/>
  <c r="GC76" i="1"/>
  <c r="FS75" i="1"/>
  <c r="FV74" i="1"/>
  <c r="FU74" i="1"/>
  <c r="FL74" i="1"/>
  <c r="FI75" i="1"/>
  <c r="FK74" i="1"/>
  <c r="FB73" i="1"/>
  <c r="EY74" i="1"/>
  <c r="FA73" i="1"/>
  <c r="EO75" i="1"/>
  <c r="ER74" i="1"/>
  <c r="EQ74" i="1"/>
  <c r="EG73" i="1"/>
  <c r="EE74" i="1"/>
  <c r="EH73" i="1"/>
  <c r="DW78" i="1"/>
  <c r="DX78" i="1"/>
  <c r="DU79" i="1"/>
  <c r="DN79" i="1"/>
  <c r="DK80" i="1"/>
  <c r="DM79" i="1"/>
  <c r="DD80" i="1"/>
  <c r="DA81" i="1"/>
  <c r="DC80" i="1"/>
  <c r="CQ82" i="1"/>
  <c r="CT81" i="1"/>
  <c r="CS81" i="1"/>
  <c r="CJ77" i="1"/>
  <c r="CG78" i="1"/>
  <c r="CI77" i="1"/>
  <c r="BY81" i="1"/>
  <c r="BW82" i="1"/>
  <c r="BZ81" i="1"/>
  <c r="BO80" i="1"/>
  <c r="BM81" i="1"/>
  <c r="BP80" i="1"/>
  <c r="BF80" i="1"/>
  <c r="BC81" i="1"/>
  <c r="BE80" i="1"/>
  <c r="AU82" i="1"/>
  <c r="AS83" i="1"/>
  <c r="AS84" i="1" s="1"/>
  <c r="AV82" i="1"/>
  <c r="AK80" i="1"/>
  <c r="AI81" i="1"/>
  <c r="AL80" i="1"/>
  <c r="AA80" i="1"/>
  <c r="Y81" i="1"/>
  <c r="AB80" i="1"/>
  <c r="Q80" i="1"/>
  <c r="O81" i="1"/>
  <c r="R80" i="1"/>
  <c r="IW75" i="1" l="1"/>
  <c r="IX75" i="1"/>
  <c r="IU76" i="1"/>
  <c r="IM75" i="1"/>
  <c r="IK76" i="1"/>
  <c r="IN75" i="1"/>
  <c r="ID74" i="1"/>
  <c r="IA75" i="1"/>
  <c r="IC74" i="1"/>
  <c r="HQ76" i="1"/>
  <c r="HT75" i="1"/>
  <c r="HS75" i="1"/>
  <c r="HI74" i="1"/>
  <c r="HG75" i="1"/>
  <c r="HJ74" i="1"/>
  <c r="GZ76" i="1"/>
  <c r="GW77" i="1"/>
  <c r="GY76" i="1"/>
  <c r="GM76" i="1"/>
  <c r="GO75" i="1"/>
  <c r="GP75" i="1"/>
  <c r="GF76" i="1"/>
  <c r="GC77" i="1"/>
  <c r="GE76" i="1"/>
  <c r="FU75" i="1"/>
  <c r="FS76" i="1"/>
  <c r="FV75" i="1"/>
  <c r="FI76" i="1"/>
  <c r="FL75" i="1"/>
  <c r="FK75" i="1"/>
  <c r="FB74" i="1"/>
  <c r="FA74" i="1"/>
  <c r="EY75" i="1"/>
  <c r="EQ75" i="1"/>
  <c r="EO76" i="1"/>
  <c r="ER75" i="1"/>
  <c r="EE75" i="1"/>
  <c r="EG74" i="1"/>
  <c r="EH74" i="1"/>
  <c r="DX79" i="1"/>
  <c r="DU80" i="1"/>
  <c r="DW79" i="1"/>
  <c r="DN80" i="1"/>
  <c r="DM80" i="1"/>
  <c r="DK81" i="1"/>
  <c r="DD81" i="1"/>
  <c r="DC81" i="1"/>
  <c r="DA82" i="1"/>
  <c r="CQ83" i="1"/>
  <c r="CS82" i="1"/>
  <c r="CT82" i="1"/>
  <c r="CJ78" i="1"/>
  <c r="CG79" i="1"/>
  <c r="CI78" i="1"/>
  <c r="AU84" i="1"/>
  <c r="AV84" i="1"/>
  <c r="AS85" i="1"/>
  <c r="BZ82" i="1"/>
  <c r="BW83" i="1"/>
  <c r="BW84" i="1" s="1"/>
  <c r="BY82" i="1"/>
  <c r="BP81" i="1"/>
  <c r="BM82" i="1"/>
  <c r="BO81" i="1"/>
  <c r="BF81" i="1"/>
  <c r="BC82" i="1"/>
  <c r="BE81" i="1"/>
  <c r="AV83" i="1"/>
  <c r="AU83" i="1"/>
  <c r="AK81" i="1"/>
  <c r="AI82" i="1"/>
  <c r="AL81" i="1"/>
  <c r="AB81" i="1"/>
  <c r="Y82" i="1"/>
  <c r="AA81" i="1"/>
  <c r="Q81" i="1"/>
  <c r="O82" i="1"/>
  <c r="R81" i="1"/>
  <c r="IU77" i="1" l="1"/>
  <c r="IX76" i="1"/>
  <c r="IW76" i="1"/>
  <c r="IN76" i="1"/>
  <c r="IK77" i="1"/>
  <c r="IM76" i="1"/>
  <c r="IC75" i="1"/>
  <c r="IA76" i="1"/>
  <c r="ID75" i="1"/>
  <c r="HS76" i="1"/>
  <c r="HQ77" i="1"/>
  <c r="HT76" i="1"/>
  <c r="HG76" i="1"/>
  <c r="HJ75" i="1"/>
  <c r="HI75" i="1"/>
  <c r="GW78" i="1"/>
  <c r="GZ77" i="1"/>
  <c r="GY77" i="1"/>
  <c r="GM77" i="1"/>
  <c r="GP76" i="1"/>
  <c r="GO76" i="1"/>
  <c r="GC78" i="1"/>
  <c r="GF77" i="1"/>
  <c r="GE77" i="1"/>
  <c r="FS77" i="1"/>
  <c r="FU76" i="1"/>
  <c r="FV76" i="1"/>
  <c r="FL76" i="1"/>
  <c r="FI77" i="1"/>
  <c r="FK76" i="1"/>
  <c r="FB75" i="1"/>
  <c r="EY76" i="1"/>
  <c r="FA75" i="1"/>
  <c r="EO77" i="1"/>
  <c r="ER76" i="1"/>
  <c r="EQ76" i="1"/>
  <c r="EH75" i="1"/>
  <c r="EE76" i="1"/>
  <c r="EG75" i="1"/>
  <c r="DX80" i="1"/>
  <c r="DU81" i="1"/>
  <c r="DW80" i="1"/>
  <c r="DN81" i="1"/>
  <c r="DK82" i="1"/>
  <c r="DM81" i="1"/>
  <c r="DC82" i="1"/>
  <c r="DA83" i="1"/>
  <c r="DD82" i="1"/>
  <c r="CT83" i="1"/>
  <c r="CQ84" i="1"/>
  <c r="CS83" i="1"/>
  <c r="CG80" i="1"/>
  <c r="CJ79" i="1"/>
  <c r="CI79" i="1"/>
  <c r="BW85" i="1"/>
  <c r="BY84" i="1"/>
  <c r="BZ84" i="1"/>
  <c r="AV85" i="1"/>
  <c r="AS86" i="1"/>
  <c r="AU85" i="1"/>
  <c r="BZ83" i="1"/>
  <c r="BY83" i="1"/>
  <c r="BP82" i="1"/>
  <c r="BM83" i="1"/>
  <c r="BM84" i="1" s="1"/>
  <c r="BO82" i="1"/>
  <c r="BF82" i="1"/>
  <c r="BC83" i="1"/>
  <c r="BC84" i="1" s="1"/>
  <c r="BE82" i="1"/>
  <c r="AK82" i="1"/>
  <c r="AI83" i="1"/>
  <c r="AI84" i="1" s="1"/>
  <c r="AL82" i="1"/>
  <c r="Y83" i="1"/>
  <c r="Y84" i="1" s="1"/>
  <c r="AB82" i="1"/>
  <c r="AA82" i="1"/>
  <c r="Q82" i="1"/>
  <c r="O83" i="1"/>
  <c r="O84" i="1" s="1"/>
  <c r="R82" i="1"/>
  <c r="IX77" i="1" l="1"/>
  <c r="IU78" i="1"/>
  <c r="IW77" i="1"/>
  <c r="IN77" i="1"/>
  <c r="IK78" i="1"/>
  <c r="IM77" i="1"/>
  <c r="IA77" i="1"/>
  <c r="IC76" i="1"/>
  <c r="ID76" i="1"/>
  <c r="HT77" i="1"/>
  <c r="HQ78" i="1"/>
  <c r="HS77" i="1"/>
  <c r="HG77" i="1"/>
  <c r="HJ76" i="1"/>
  <c r="HI76" i="1"/>
  <c r="GZ78" i="1"/>
  <c r="GW79" i="1"/>
  <c r="GY78" i="1"/>
  <c r="GP77" i="1"/>
  <c r="GM78" i="1"/>
  <c r="GO77" i="1"/>
  <c r="GE78" i="1"/>
  <c r="GC79" i="1"/>
  <c r="GF78" i="1"/>
  <c r="FV77" i="1"/>
  <c r="FS78" i="1"/>
  <c r="FU77" i="1"/>
  <c r="FI78" i="1"/>
  <c r="FK77" i="1"/>
  <c r="FL77" i="1"/>
  <c r="EY77" i="1"/>
  <c r="FB76" i="1"/>
  <c r="FA76" i="1"/>
  <c r="ER77" i="1"/>
  <c r="EO78" i="1"/>
  <c r="EQ77" i="1"/>
  <c r="EE77" i="1"/>
  <c r="EH76" i="1"/>
  <c r="EG76" i="1"/>
  <c r="DX81" i="1"/>
  <c r="DW81" i="1"/>
  <c r="DU82" i="1"/>
  <c r="DN82" i="1"/>
  <c r="DK83" i="1"/>
  <c r="DM82" i="1"/>
  <c r="DA84" i="1"/>
  <c r="DD83" i="1"/>
  <c r="DC83" i="1"/>
  <c r="CT84" i="1"/>
  <c r="CQ85" i="1"/>
  <c r="CS84" i="1"/>
  <c r="CG81" i="1"/>
  <c r="CI80" i="1"/>
  <c r="CJ80" i="1"/>
  <c r="BY85" i="1"/>
  <c r="BW86" i="1"/>
  <c r="BZ85" i="1"/>
  <c r="BP84" i="1"/>
  <c r="BM85" i="1"/>
  <c r="BO84" i="1"/>
  <c r="BF84" i="1"/>
  <c r="BC85" i="1"/>
  <c r="BE84" i="1"/>
  <c r="AV86" i="1"/>
  <c r="AS87" i="1"/>
  <c r="AU86" i="1"/>
  <c r="AK84" i="1"/>
  <c r="AI85" i="1"/>
  <c r="AL84" i="1"/>
  <c r="AA84" i="1"/>
  <c r="AB84" i="1"/>
  <c r="Y85" i="1"/>
  <c r="BP83" i="1"/>
  <c r="BO83" i="1"/>
  <c r="Q84" i="1"/>
  <c r="O85" i="1"/>
  <c r="R84" i="1"/>
  <c r="BE83" i="1"/>
  <c r="BF83" i="1"/>
  <c r="BA643" i="5" s="1"/>
  <c r="AL83" i="1"/>
  <c r="AX643" i="5" s="1"/>
  <c r="AK83" i="1"/>
  <c r="AA83" i="1"/>
  <c r="AB83" i="1"/>
  <c r="Q83" i="1"/>
  <c r="R83" i="1"/>
  <c r="IU79" i="1" l="1"/>
  <c r="IX78" i="1"/>
  <c r="IW78" i="1"/>
  <c r="IM78" i="1"/>
  <c r="IK79" i="1"/>
  <c r="IN78" i="1"/>
  <c r="IC77" i="1"/>
  <c r="IA78" i="1"/>
  <c r="ID77" i="1"/>
  <c r="HT78" i="1"/>
  <c r="HQ79" i="1"/>
  <c r="HS78" i="1"/>
  <c r="HJ77" i="1"/>
  <c r="HG78" i="1"/>
  <c r="HI77" i="1"/>
  <c r="GZ79" i="1"/>
  <c r="GW80" i="1"/>
  <c r="GY79" i="1"/>
  <c r="GO78" i="1"/>
  <c r="GM79" i="1"/>
  <c r="GP78" i="1"/>
  <c r="GC80" i="1"/>
  <c r="GF79" i="1"/>
  <c r="GE79" i="1"/>
  <c r="FS79" i="1"/>
  <c r="FV78" i="1"/>
  <c r="FU78" i="1"/>
  <c r="FL78" i="1"/>
  <c r="FI79" i="1"/>
  <c r="FK78" i="1"/>
  <c r="FB77" i="1"/>
  <c r="EY78" i="1"/>
  <c r="FA77" i="1"/>
  <c r="EQ78" i="1"/>
  <c r="EO79" i="1"/>
  <c r="ER78" i="1"/>
  <c r="EH77" i="1"/>
  <c r="EG77" i="1"/>
  <c r="EE78" i="1"/>
  <c r="DW82" i="1"/>
  <c r="DU83" i="1"/>
  <c r="DX82" i="1"/>
  <c r="DN83" i="1"/>
  <c r="DK84" i="1"/>
  <c r="DM83" i="1"/>
  <c r="DC84" i="1"/>
  <c r="DA85" i="1"/>
  <c r="DD84" i="1"/>
  <c r="CS85" i="1"/>
  <c r="CQ86" i="1"/>
  <c r="CT85" i="1"/>
  <c r="CJ81" i="1"/>
  <c r="CG82" i="1"/>
  <c r="CI81" i="1"/>
  <c r="BZ86" i="1"/>
  <c r="BW87" i="1"/>
  <c r="BY86" i="1"/>
  <c r="BP85" i="1"/>
  <c r="BM86" i="1"/>
  <c r="BO85" i="1"/>
  <c r="BE85" i="1"/>
  <c r="BC86" i="1"/>
  <c r="BF85" i="1"/>
  <c r="AU87" i="1"/>
  <c r="AS88" i="1"/>
  <c r="AV87" i="1"/>
  <c r="AL85" i="1"/>
  <c r="AI86" i="1"/>
  <c r="AK85" i="1"/>
  <c r="AB85" i="1"/>
  <c r="Y86" i="1"/>
  <c r="AA85" i="1"/>
  <c r="Q85" i="1"/>
  <c r="O86" i="1"/>
  <c r="R85" i="1"/>
  <c r="H305" i="1"/>
  <c r="G305" i="1"/>
  <c r="AZ643" i="5"/>
  <c r="AW643" i="5"/>
  <c r="IW79" i="1" l="1"/>
  <c r="IX79" i="1"/>
  <c r="IU80" i="1"/>
  <c r="IN79" i="1"/>
  <c r="IK80" i="1"/>
  <c r="IM79" i="1"/>
  <c r="IA79" i="1"/>
  <c r="IC78" i="1"/>
  <c r="ID78" i="1"/>
  <c r="HS79" i="1"/>
  <c r="HQ80" i="1"/>
  <c r="HT79" i="1"/>
  <c r="HG79" i="1"/>
  <c r="HJ78" i="1"/>
  <c r="HI78" i="1"/>
  <c r="GZ80" i="1"/>
  <c r="GY80" i="1"/>
  <c r="GW81" i="1"/>
  <c r="GP79" i="1"/>
  <c r="GO79" i="1"/>
  <c r="GM80" i="1"/>
  <c r="GC81" i="1"/>
  <c r="GF80" i="1"/>
  <c r="GE80" i="1"/>
  <c r="FV79" i="1"/>
  <c r="FS80" i="1"/>
  <c r="FU79" i="1"/>
  <c r="FL79" i="1"/>
  <c r="FI80" i="1"/>
  <c r="FK79" i="1"/>
  <c r="EY79" i="1"/>
  <c r="FB78" i="1"/>
  <c r="FA78" i="1"/>
  <c r="ER79" i="1"/>
  <c r="EO80" i="1"/>
  <c r="EQ79" i="1"/>
  <c r="EE79" i="1"/>
  <c r="EH78" i="1"/>
  <c r="EG78" i="1"/>
  <c r="DU84" i="1"/>
  <c r="DW83" i="1"/>
  <c r="DX83" i="1"/>
  <c r="DK85" i="1"/>
  <c r="DN84" i="1"/>
  <c r="DM84" i="1"/>
  <c r="DD85" i="1"/>
  <c r="DA86" i="1"/>
  <c r="DC85" i="1"/>
  <c r="CT86" i="1"/>
  <c r="CS86" i="1"/>
  <c r="CQ87" i="1"/>
  <c r="CJ82" i="1"/>
  <c r="CG83" i="1"/>
  <c r="CI82" i="1"/>
  <c r="BY87" i="1"/>
  <c r="BW88" i="1"/>
  <c r="BZ87" i="1"/>
  <c r="BP86" i="1"/>
  <c r="BO86" i="1"/>
  <c r="BM87" i="1"/>
  <c r="BF86" i="1"/>
  <c r="BC87" i="1"/>
  <c r="BE86" i="1"/>
  <c r="AV88" i="1"/>
  <c r="AS89" i="1"/>
  <c r="AU88" i="1"/>
  <c r="AL86" i="1"/>
  <c r="AI87" i="1"/>
  <c r="AK86" i="1"/>
  <c r="AB86" i="1"/>
  <c r="Y87" i="1"/>
  <c r="AA86" i="1"/>
  <c r="G83" i="1"/>
  <c r="G84" i="1"/>
  <c r="H83" i="1"/>
  <c r="G85" i="1"/>
  <c r="AZ423" i="5" s="1"/>
  <c r="Q86" i="1"/>
  <c r="O87" i="1"/>
  <c r="R86" i="1"/>
  <c r="H85" i="1"/>
  <c r="H84" i="1"/>
  <c r="H47" i="1"/>
  <c r="H51" i="1"/>
  <c r="H56" i="1"/>
  <c r="H59" i="1"/>
  <c r="H63" i="1"/>
  <c r="H3" i="1"/>
  <c r="H4" i="1"/>
  <c r="H34" i="1"/>
  <c r="H20" i="1"/>
  <c r="H10" i="1"/>
  <c r="H35" i="1"/>
  <c r="H40" i="1"/>
  <c r="H26" i="1"/>
  <c r="H5" i="1"/>
  <c r="H37" i="1"/>
  <c r="H27" i="1"/>
  <c r="H39" i="1"/>
  <c r="H45" i="1"/>
  <c r="H48" i="1"/>
  <c r="H52" i="1"/>
  <c r="H54" i="1"/>
  <c r="H60" i="1"/>
  <c r="H42" i="1"/>
  <c r="H25" i="1"/>
  <c r="H15" i="1"/>
  <c r="H36" i="1"/>
  <c r="H22" i="1"/>
  <c r="H43" i="1"/>
  <c r="H17" i="1"/>
  <c r="H7" i="1"/>
  <c r="H28" i="1"/>
  <c r="H14" i="1"/>
  <c r="H33" i="1"/>
  <c r="H6" i="1"/>
  <c r="H29" i="1"/>
  <c r="H24" i="1"/>
  <c r="H12" i="1"/>
  <c r="H44" i="1"/>
  <c r="H49" i="1"/>
  <c r="H55" i="1"/>
  <c r="H57" i="1"/>
  <c r="H61" i="1"/>
  <c r="H16" i="1"/>
  <c r="H41" i="1"/>
  <c r="H31" i="1"/>
  <c r="H9" i="1"/>
  <c r="H38" i="1"/>
  <c r="H11" i="1"/>
  <c r="H23" i="1"/>
  <c r="H30" i="1"/>
  <c r="H19" i="1"/>
  <c r="H21" i="1"/>
  <c r="H46" i="1"/>
  <c r="H50" i="1"/>
  <c r="H53" i="1"/>
  <c r="H58" i="1"/>
  <c r="H62" i="1"/>
  <c r="H32" i="1"/>
  <c r="H18" i="1"/>
  <c r="H13" i="1"/>
  <c r="H8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G61" i="1"/>
  <c r="G63" i="1"/>
  <c r="G47" i="1"/>
  <c r="G51" i="1"/>
  <c r="G56" i="1"/>
  <c r="G59" i="1"/>
  <c r="G19" i="1"/>
  <c r="G8" i="1"/>
  <c r="G23" i="1"/>
  <c r="G6" i="1"/>
  <c r="G31" i="1"/>
  <c r="G30" i="1"/>
  <c r="G20" i="1"/>
  <c r="G15" i="1"/>
  <c r="G42" i="1"/>
  <c r="G17" i="1"/>
  <c r="G10" i="1"/>
  <c r="G7" i="1"/>
  <c r="G21" i="1"/>
  <c r="G44" i="1"/>
  <c r="G48" i="1"/>
  <c r="G52" i="1"/>
  <c r="G54" i="1"/>
  <c r="G60" i="1"/>
  <c r="G39" i="1"/>
  <c r="G18" i="1"/>
  <c r="G45" i="1"/>
  <c r="G49" i="1"/>
  <c r="G53" i="1"/>
  <c r="G57" i="1"/>
  <c r="G22" i="1"/>
  <c r="G11" i="1"/>
  <c r="G26" i="1"/>
  <c r="G16" i="1"/>
  <c r="G41" i="1"/>
  <c r="G3" i="1"/>
  <c r="G27" i="1"/>
  <c r="G13" i="1"/>
  <c r="G33" i="1"/>
  <c r="G34" i="1"/>
  <c r="G5" i="1"/>
  <c r="G43" i="1"/>
  <c r="G4" i="1"/>
  <c r="G37" i="1"/>
  <c r="G12" i="1"/>
  <c r="G25" i="1"/>
  <c r="G36" i="1"/>
  <c r="G62" i="1"/>
  <c r="G46" i="1"/>
  <c r="G50" i="1"/>
  <c r="G55" i="1"/>
  <c r="G58" i="1"/>
  <c r="G38" i="1"/>
  <c r="G28" i="1"/>
  <c r="G32" i="1"/>
  <c r="G14" i="1"/>
  <c r="G29" i="1"/>
  <c r="G9" i="1"/>
  <c r="G35" i="1"/>
  <c r="G40" i="1"/>
  <c r="G24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BD421" i="5"/>
  <c r="AY113" i="5" s="1"/>
  <c r="AX421" i="5"/>
  <c r="AU113" i="5" s="1"/>
  <c r="BA421" i="5"/>
  <c r="AW113" i="5" s="1"/>
  <c r="IX80" i="1" l="1"/>
  <c r="IU81" i="1"/>
  <c r="IW80" i="1"/>
  <c r="IM80" i="1"/>
  <c r="IN80" i="1"/>
  <c r="IK81" i="1"/>
  <c r="ID79" i="1"/>
  <c r="IA80" i="1"/>
  <c r="IC79" i="1"/>
  <c r="HQ81" i="1"/>
  <c r="HS80" i="1"/>
  <c r="HT80" i="1"/>
  <c r="HJ79" i="1"/>
  <c r="HG80" i="1"/>
  <c r="HI79" i="1"/>
  <c r="GZ81" i="1"/>
  <c r="GW82" i="1"/>
  <c r="GY81" i="1"/>
  <c r="GP80" i="1"/>
  <c r="GM81" i="1"/>
  <c r="GO80" i="1"/>
  <c r="GC82" i="1"/>
  <c r="GF81" i="1"/>
  <c r="GE81" i="1"/>
  <c r="FS81" i="1"/>
  <c r="FV80" i="1"/>
  <c r="FU80" i="1"/>
  <c r="FL80" i="1"/>
  <c r="FK80" i="1"/>
  <c r="FI81" i="1"/>
  <c r="FB79" i="1"/>
  <c r="FA79" i="1"/>
  <c r="EY80" i="1"/>
  <c r="EQ80" i="1"/>
  <c r="ER80" i="1"/>
  <c r="EO81" i="1"/>
  <c r="EH79" i="1"/>
  <c r="EE80" i="1"/>
  <c r="EG79" i="1"/>
  <c r="DW84" i="1"/>
  <c r="DU85" i="1"/>
  <c r="DX84" i="1"/>
  <c r="BI412" i="5"/>
  <c r="BF412" i="5"/>
  <c r="BO412" i="5"/>
  <c r="BR412" i="5"/>
  <c r="BC412" i="5"/>
  <c r="BL412" i="5"/>
  <c r="BL352" i="5"/>
  <c r="BO352" i="5"/>
  <c r="BR352" i="5"/>
  <c r="BC352" i="5"/>
  <c r="BF352" i="5"/>
  <c r="BL417" i="5"/>
  <c r="BF417" i="5"/>
  <c r="BO417" i="5"/>
  <c r="BR417" i="5"/>
  <c r="BC417" i="5"/>
  <c r="BI417" i="5"/>
  <c r="BL413" i="5"/>
  <c r="BF413" i="5"/>
  <c r="BO413" i="5"/>
  <c r="BR413" i="5"/>
  <c r="BC413" i="5"/>
  <c r="BI413" i="5"/>
  <c r="BI409" i="5"/>
  <c r="BL409" i="5"/>
  <c r="BF409" i="5"/>
  <c r="BO409" i="5"/>
  <c r="BR409" i="5"/>
  <c r="BC409" i="5"/>
  <c r="BI405" i="5"/>
  <c r="BF405" i="5"/>
  <c r="BL405" i="5"/>
  <c r="BO405" i="5"/>
  <c r="BR405" i="5"/>
  <c r="BC405" i="5"/>
  <c r="BO362" i="5"/>
  <c r="BL362" i="5"/>
  <c r="BF362" i="5"/>
  <c r="BI362" i="5"/>
  <c r="BR362" i="5"/>
  <c r="BC362" i="5"/>
  <c r="BI367" i="5"/>
  <c r="BL367" i="5"/>
  <c r="BF367" i="5"/>
  <c r="BO367" i="5"/>
  <c r="BR367" i="5"/>
  <c r="BC367" i="5"/>
  <c r="BF376" i="5"/>
  <c r="BO376" i="5"/>
  <c r="BL376" i="5"/>
  <c r="BI376" i="5"/>
  <c r="BR376" i="5"/>
  <c r="BC376" i="5"/>
  <c r="BL384" i="5"/>
  <c r="BF384" i="5"/>
  <c r="BR384" i="5"/>
  <c r="BI384" i="5"/>
  <c r="BC384" i="5"/>
  <c r="BO384" i="5"/>
  <c r="BL350" i="5"/>
  <c r="BO350" i="5"/>
  <c r="BR350" i="5"/>
  <c r="BC350" i="5"/>
  <c r="BF350" i="5"/>
  <c r="BO343" i="5"/>
  <c r="BL343" i="5"/>
  <c r="BR343" i="5"/>
  <c r="BF343" i="5"/>
  <c r="BC343" i="5"/>
  <c r="BO365" i="5"/>
  <c r="BL365" i="5"/>
  <c r="BI365" i="5"/>
  <c r="BF365" i="5"/>
  <c r="BR365" i="5"/>
  <c r="BC365" i="5"/>
  <c r="BF364" i="5"/>
  <c r="BL364" i="5"/>
  <c r="BO364" i="5"/>
  <c r="BI364" i="5"/>
  <c r="BR364" i="5"/>
  <c r="BC364" i="5"/>
  <c r="BI391" i="5"/>
  <c r="BL391" i="5"/>
  <c r="BF391" i="5"/>
  <c r="BO391" i="5"/>
  <c r="BR391" i="5"/>
  <c r="BC391" i="5"/>
  <c r="BL377" i="5"/>
  <c r="BF377" i="5"/>
  <c r="BO377" i="5"/>
  <c r="BI377" i="5"/>
  <c r="BR377" i="5"/>
  <c r="BC377" i="5"/>
  <c r="BI386" i="5"/>
  <c r="BF386" i="5"/>
  <c r="BL386" i="5"/>
  <c r="BO386" i="5"/>
  <c r="BR386" i="5"/>
  <c r="BC386" i="5"/>
  <c r="BL348" i="5"/>
  <c r="BO348" i="5"/>
  <c r="BR348" i="5"/>
  <c r="BF348" i="5"/>
  <c r="BC348" i="5"/>
  <c r="BR358" i="5"/>
  <c r="BI358" i="5"/>
  <c r="BL358" i="5"/>
  <c r="BO358" i="5"/>
  <c r="BF358" i="5"/>
  <c r="BC358" i="5"/>
  <c r="BO361" i="5"/>
  <c r="BF361" i="5"/>
  <c r="BL361" i="5"/>
  <c r="BI361" i="5"/>
  <c r="BR361" i="5"/>
  <c r="BC361" i="5"/>
  <c r="BI394" i="5"/>
  <c r="BF394" i="5"/>
  <c r="BL394" i="5"/>
  <c r="BO394" i="5"/>
  <c r="BR394" i="5"/>
  <c r="BC394" i="5"/>
  <c r="BL399" i="5"/>
  <c r="BF399" i="5"/>
  <c r="BO399" i="5"/>
  <c r="BR399" i="5"/>
  <c r="BI399" i="5"/>
  <c r="BC399" i="5"/>
  <c r="BJ417" i="5"/>
  <c r="BC109" i="5" s="1"/>
  <c r="BM417" i="5"/>
  <c r="BE109" i="5" s="1"/>
  <c r="BS417" i="5"/>
  <c r="BI109" i="5" s="1"/>
  <c r="BG417" i="5"/>
  <c r="BA109" i="5" s="1"/>
  <c r="BP417" i="5"/>
  <c r="BG109" i="5" s="1"/>
  <c r="BD417" i="5"/>
  <c r="AY109" i="5" s="1"/>
  <c r="BJ413" i="5"/>
  <c r="BC105" i="5" s="1"/>
  <c r="BM413" i="5"/>
  <c r="BE105" i="5" s="1"/>
  <c r="BS413" i="5"/>
  <c r="BI105" i="5" s="1"/>
  <c r="BP413" i="5"/>
  <c r="BG105" i="5" s="1"/>
  <c r="BG413" i="5"/>
  <c r="BA105" i="5" s="1"/>
  <c r="BD413" i="5"/>
  <c r="AY105" i="5" s="1"/>
  <c r="BS409" i="5"/>
  <c r="BI101" i="5" s="1"/>
  <c r="BM409" i="5"/>
  <c r="BE101" i="5" s="1"/>
  <c r="BG409" i="5"/>
  <c r="BA101" i="5" s="1"/>
  <c r="BP409" i="5"/>
  <c r="BG101" i="5" s="1"/>
  <c r="BD409" i="5"/>
  <c r="AY101" i="5" s="1"/>
  <c r="BJ409" i="5"/>
  <c r="BC101" i="5" s="1"/>
  <c r="BJ405" i="5"/>
  <c r="BC97" i="5" s="1"/>
  <c r="BM405" i="5"/>
  <c r="BE97" i="5" s="1"/>
  <c r="BS405" i="5"/>
  <c r="BI97" i="5" s="1"/>
  <c r="BP405" i="5"/>
  <c r="BG97" i="5" s="1"/>
  <c r="BG405" i="5"/>
  <c r="BA97" i="5" s="1"/>
  <c r="BD405" i="5"/>
  <c r="AY97" i="5" s="1"/>
  <c r="BS346" i="5"/>
  <c r="BI38" i="5" s="1"/>
  <c r="BM346" i="5"/>
  <c r="BE38" i="5" s="1"/>
  <c r="BP346" i="5"/>
  <c r="BG38" i="5" s="1"/>
  <c r="BG346" i="5"/>
  <c r="BA38" i="5" s="1"/>
  <c r="BD346" i="5"/>
  <c r="AY38" i="5" s="1"/>
  <c r="BJ400" i="5"/>
  <c r="BC92" i="5" s="1"/>
  <c r="BS400" i="5"/>
  <c r="BI92" i="5" s="1"/>
  <c r="BM400" i="5"/>
  <c r="BE92" i="5" s="1"/>
  <c r="BG400" i="5"/>
  <c r="BA92" i="5" s="1"/>
  <c r="BP400" i="5"/>
  <c r="BG92" i="5" s="1"/>
  <c r="BD400" i="5"/>
  <c r="AY92" i="5" s="1"/>
  <c r="BS384" i="5"/>
  <c r="BI76" i="5" s="1"/>
  <c r="BM384" i="5"/>
  <c r="BE76" i="5" s="1"/>
  <c r="BP384" i="5"/>
  <c r="BG76" i="5" s="1"/>
  <c r="BG384" i="5"/>
  <c r="BA76" i="5" s="1"/>
  <c r="BJ384" i="5"/>
  <c r="BC76" i="5" s="1"/>
  <c r="BD384" i="5"/>
  <c r="AY76" i="5" s="1"/>
  <c r="BS361" i="5"/>
  <c r="BI53" i="5" s="1"/>
  <c r="BJ361" i="5"/>
  <c r="BC53" i="5" s="1"/>
  <c r="BM361" i="5"/>
  <c r="BE53" i="5" s="1"/>
  <c r="BP361" i="5"/>
  <c r="BG53" i="5" s="1"/>
  <c r="BG361" i="5"/>
  <c r="BA53" i="5" s="1"/>
  <c r="BD361" i="5"/>
  <c r="AY53" i="5" s="1"/>
  <c r="BJ369" i="5"/>
  <c r="BC61" i="5" s="1"/>
  <c r="BS369" i="5"/>
  <c r="BI61" i="5" s="1"/>
  <c r="BM369" i="5"/>
  <c r="BE61" i="5" s="1"/>
  <c r="BG369" i="5"/>
  <c r="BA61" i="5" s="1"/>
  <c r="BP369" i="5"/>
  <c r="BG61" i="5" s="1"/>
  <c r="BD369" i="5"/>
  <c r="AY61" i="5" s="1"/>
  <c r="BJ395" i="5"/>
  <c r="BC87" i="5" s="1"/>
  <c r="BM395" i="5"/>
  <c r="BE87" i="5" s="1"/>
  <c r="BS395" i="5"/>
  <c r="BI87" i="5" s="1"/>
  <c r="BG395" i="5"/>
  <c r="BA87" i="5" s="1"/>
  <c r="BP395" i="5"/>
  <c r="BG87" i="5" s="1"/>
  <c r="BD395" i="5"/>
  <c r="AY87" i="5" s="1"/>
  <c r="BS350" i="5"/>
  <c r="BI42" i="5" s="1"/>
  <c r="BM350" i="5"/>
  <c r="BE42" i="5" s="1"/>
  <c r="BP350" i="5"/>
  <c r="BG42" i="5" s="1"/>
  <c r="BD350" i="5"/>
  <c r="AY42" i="5" s="1"/>
  <c r="BG350" i="5"/>
  <c r="BA42" i="5" s="1"/>
  <c r="BS371" i="5"/>
  <c r="BI63" i="5" s="1"/>
  <c r="BJ371" i="5"/>
  <c r="BC63" i="5" s="1"/>
  <c r="BM371" i="5"/>
  <c r="BE63" i="5" s="1"/>
  <c r="BG371" i="5"/>
  <c r="BA63" i="5" s="1"/>
  <c r="BP371" i="5"/>
  <c r="BG63" i="5" s="1"/>
  <c r="BD371" i="5"/>
  <c r="AY63" i="5" s="1"/>
  <c r="BM355" i="5"/>
  <c r="BE47" i="5" s="1"/>
  <c r="BJ355" i="5"/>
  <c r="BC47" i="5" s="1"/>
  <c r="BS355" i="5"/>
  <c r="BI47" i="5" s="1"/>
  <c r="BG355" i="5"/>
  <c r="BA47" i="5" s="1"/>
  <c r="BP355" i="5"/>
  <c r="BG47" i="5" s="1"/>
  <c r="BD355" i="5"/>
  <c r="AY47" i="5" s="1"/>
  <c r="BS353" i="5"/>
  <c r="BI45" i="5" s="1"/>
  <c r="BM353" i="5"/>
  <c r="BE45" i="5" s="1"/>
  <c r="BJ353" i="5"/>
  <c r="BC45" i="5" s="1"/>
  <c r="BG353" i="5"/>
  <c r="BA45" i="5" s="1"/>
  <c r="BP353" i="5"/>
  <c r="BG45" i="5" s="1"/>
  <c r="BD353" i="5"/>
  <c r="AY45" i="5" s="1"/>
  <c r="BJ392" i="5"/>
  <c r="BC84" i="5" s="1"/>
  <c r="BM392" i="5"/>
  <c r="BE84" i="5" s="1"/>
  <c r="BS392" i="5"/>
  <c r="BI84" i="5" s="1"/>
  <c r="BG392" i="5"/>
  <c r="BA84" i="5" s="1"/>
  <c r="BP392" i="5"/>
  <c r="BG84" i="5" s="1"/>
  <c r="BD392" i="5"/>
  <c r="AY84" i="5" s="1"/>
  <c r="BJ377" i="5"/>
  <c r="BC69" i="5" s="1"/>
  <c r="BS377" i="5"/>
  <c r="BI69" i="5" s="1"/>
  <c r="BM377" i="5"/>
  <c r="BE69" i="5" s="1"/>
  <c r="BP377" i="5"/>
  <c r="BG69" i="5" s="1"/>
  <c r="BG377" i="5"/>
  <c r="BA69" i="5" s="1"/>
  <c r="BD377" i="5"/>
  <c r="AY69" i="5" s="1"/>
  <c r="BM364" i="5"/>
  <c r="BE56" i="5" s="1"/>
  <c r="BS364" i="5"/>
  <c r="BI56" i="5" s="1"/>
  <c r="BJ364" i="5"/>
  <c r="BC56" i="5" s="1"/>
  <c r="BP364" i="5"/>
  <c r="BG56" i="5" s="1"/>
  <c r="BG364" i="5"/>
  <c r="BA56" i="5" s="1"/>
  <c r="BD364" i="5"/>
  <c r="AY56" i="5" s="1"/>
  <c r="BJ358" i="5"/>
  <c r="BC50" i="5" s="1"/>
  <c r="BS358" i="5"/>
  <c r="BI50" i="5" s="1"/>
  <c r="BM358" i="5"/>
  <c r="BE50" i="5" s="1"/>
  <c r="BG358" i="5"/>
  <c r="BA50" i="5" s="1"/>
  <c r="BP358" i="5"/>
  <c r="BG50" i="5" s="1"/>
  <c r="BD358" i="5"/>
  <c r="AY50" i="5" s="1"/>
  <c r="BS401" i="5"/>
  <c r="BI93" i="5" s="1"/>
  <c r="BM401" i="5"/>
  <c r="BE93" i="5" s="1"/>
  <c r="BP401" i="5"/>
  <c r="BG93" i="5" s="1"/>
  <c r="BG401" i="5"/>
  <c r="BA93" i="5" s="1"/>
  <c r="BJ401" i="5"/>
  <c r="BC93" i="5" s="1"/>
  <c r="BD401" i="5"/>
  <c r="AY93" i="5" s="1"/>
  <c r="BJ385" i="5"/>
  <c r="BC77" i="5" s="1"/>
  <c r="BS385" i="5"/>
  <c r="BI77" i="5" s="1"/>
  <c r="BM385" i="5"/>
  <c r="BE77" i="5" s="1"/>
  <c r="BP385" i="5"/>
  <c r="BG77" i="5" s="1"/>
  <c r="BG385" i="5"/>
  <c r="BA77" i="5" s="1"/>
  <c r="BD385" i="5"/>
  <c r="AY77" i="5" s="1"/>
  <c r="AW422" i="5"/>
  <c r="BI422" i="5"/>
  <c r="BF422" i="5"/>
  <c r="BL422" i="5"/>
  <c r="BC422" i="5"/>
  <c r="BO422" i="5"/>
  <c r="BR422" i="5"/>
  <c r="BI404" i="5"/>
  <c r="BL404" i="5"/>
  <c r="BF404" i="5"/>
  <c r="BO404" i="5"/>
  <c r="BR404" i="5"/>
  <c r="BC404" i="5"/>
  <c r="BI396" i="5"/>
  <c r="BF396" i="5"/>
  <c r="BL396" i="5"/>
  <c r="BO396" i="5"/>
  <c r="BR396" i="5"/>
  <c r="BC396" i="5"/>
  <c r="BR375" i="5"/>
  <c r="BF375" i="5"/>
  <c r="BI375" i="5"/>
  <c r="BO375" i="5"/>
  <c r="BL375" i="5"/>
  <c r="BC375" i="5"/>
  <c r="BI372" i="5"/>
  <c r="BL372" i="5"/>
  <c r="BO372" i="5"/>
  <c r="BF372" i="5"/>
  <c r="BR372" i="5"/>
  <c r="BC372" i="5"/>
  <c r="BL341" i="5"/>
  <c r="BO341" i="5"/>
  <c r="BR341" i="5"/>
  <c r="BF341" i="5"/>
  <c r="BC341" i="5"/>
  <c r="BO349" i="5"/>
  <c r="BR349" i="5"/>
  <c r="BL349" i="5"/>
  <c r="BF349" i="5"/>
  <c r="BC349" i="5"/>
  <c r="BI387" i="5"/>
  <c r="BL387" i="5"/>
  <c r="BF387" i="5"/>
  <c r="BO387" i="5"/>
  <c r="BR387" i="5"/>
  <c r="BC387" i="5"/>
  <c r="BL398" i="5"/>
  <c r="BF398" i="5"/>
  <c r="BO398" i="5"/>
  <c r="BR398" i="5"/>
  <c r="BI398" i="5"/>
  <c r="BC398" i="5"/>
  <c r="BI382" i="5"/>
  <c r="BL382" i="5"/>
  <c r="BF382" i="5"/>
  <c r="BO382" i="5"/>
  <c r="BR382" i="5"/>
  <c r="BC382" i="5"/>
  <c r="BI355" i="5"/>
  <c r="BO355" i="5"/>
  <c r="BR355" i="5"/>
  <c r="BL355" i="5"/>
  <c r="BF355" i="5"/>
  <c r="BC355" i="5"/>
  <c r="BL368" i="5"/>
  <c r="BI368" i="5"/>
  <c r="BO368" i="5"/>
  <c r="BF368" i="5"/>
  <c r="BR368" i="5"/>
  <c r="BC368" i="5"/>
  <c r="BO346" i="5"/>
  <c r="BL346" i="5"/>
  <c r="BR346" i="5"/>
  <c r="BF346" i="5"/>
  <c r="BC346" i="5"/>
  <c r="BI389" i="5"/>
  <c r="BL389" i="5"/>
  <c r="BF389" i="5"/>
  <c r="BO389" i="5"/>
  <c r="BR389" i="5"/>
  <c r="BC389" i="5"/>
  <c r="BJ420" i="5"/>
  <c r="BC112" i="5" s="1"/>
  <c r="BS420" i="5"/>
  <c r="BI112" i="5" s="1"/>
  <c r="BM420" i="5"/>
  <c r="BE112" i="5" s="1"/>
  <c r="BP420" i="5"/>
  <c r="BG112" i="5" s="1"/>
  <c r="BG420" i="5"/>
  <c r="BA112" i="5" s="1"/>
  <c r="BD420" i="5"/>
  <c r="AY112" i="5" s="1"/>
  <c r="BJ416" i="5"/>
  <c r="BC108" i="5" s="1"/>
  <c r="BS416" i="5"/>
  <c r="BI108" i="5" s="1"/>
  <c r="BM416" i="5"/>
  <c r="BE108" i="5" s="1"/>
  <c r="BP416" i="5"/>
  <c r="BG108" i="5" s="1"/>
  <c r="BG416" i="5"/>
  <c r="BA108" i="5" s="1"/>
  <c r="BD416" i="5"/>
  <c r="AY108" i="5" s="1"/>
  <c r="BJ412" i="5"/>
  <c r="BC104" i="5" s="1"/>
  <c r="BS412" i="5"/>
  <c r="BI104" i="5" s="1"/>
  <c r="BM412" i="5"/>
  <c r="BE104" i="5" s="1"/>
  <c r="BG412" i="5"/>
  <c r="BA104" i="5" s="1"/>
  <c r="BP412" i="5"/>
  <c r="BG104" i="5" s="1"/>
  <c r="BD412" i="5"/>
  <c r="AY104" i="5" s="1"/>
  <c r="BJ408" i="5"/>
  <c r="BC100" i="5" s="1"/>
  <c r="BM408" i="5"/>
  <c r="BE100" i="5" s="1"/>
  <c r="BS408" i="5"/>
  <c r="BI100" i="5" s="1"/>
  <c r="BP408" i="5"/>
  <c r="BG100" i="5" s="1"/>
  <c r="BG408" i="5"/>
  <c r="BA100" i="5" s="1"/>
  <c r="BD408" i="5"/>
  <c r="AY100" i="5" s="1"/>
  <c r="BM404" i="5"/>
  <c r="BE96" i="5" s="1"/>
  <c r="BS404" i="5"/>
  <c r="BI96" i="5" s="1"/>
  <c r="BP404" i="5"/>
  <c r="BG96" i="5" s="1"/>
  <c r="BG404" i="5"/>
  <c r="BA96" i="5" s="1"/>
  <c r="BD404" i="5"/>
  <c r="AY96" i="5" s="1"/>
  <c r="BJ404" i="5"/>
  <c r="BC96" i="5" s="1"/>
  <c r="BS351" i="5"/>
  <c r="BI43" i="5" s="1"/>
  <c r="BM351" i="5"/>
  <c r="BE43" i="5" s="1"/>
  <c r="BP351" i="5"/>
  <c r="BG43" i="5" s="1"/>
  <c r="BD351" i="5"/>
  <c r="AY43" i="5" s="1"/>
  <c r="BG351" i="5"/>
  <c r="BA43" i="5" s="1"/>
  <c r="BJ396" i="5"/>
  <c r="BC88" i="5" s="1"/>
  <c r="BM396" i="5"/>
  <c r="BE88" i="5" s="1"/>
  <c r="BS396" i="5"/>
  <c r="BI88" i="5" s="1"/>
  <c r="BP396" i="5"/>
  <c r="BG88" i="5" s="1"/>
  <c r="BG396" i="5"/>
  <c r="BA88" i="5" s="1"/>
  <c r="BD396" i="5"/>
  <c r="AY88" i="5" s="1"/>
  <c r="BM359" i="5"/>
  <c r="BE51" i="5" s="1"/>
  <c r="BJ359" i="5"/>
  <c r="BC51" i="5" s="1"/>
  <c r="BS359" i="5"/>
  <c r="BI51" i="5" s="1"/>
  <c r="BG359" i="5"/>
  <c r="BA51" i="5" s="1"/>
  <c r="BP359" i="5"/>
  <c r="BG51" i="5" s="1"/>
  <c r="BD359" i="5"/>
  <c r="AY51" i="5" s="1"/>
  <c r="BS349" i="5"/>
  <c r="BI41" i="5" s="1"/>
  <c r="BP349" i="5"/>
  <c r="BG41" i="5" s="1"/>
  <c r="BM349" i="5"/>
  <c r="BE41" i="5" s="1"/>
  <c r="BD349" i="5"/>
  <c r="AY41" i="5" s="1"/>
  <c r="BG349" i="5"/>
  <c r="BA41" i="5" s="1"/>
  <c r="BS379" i="5"/>
  <c r="BI71" i="5" s="1"/>
  <c r="BM379" i="5"/>
  <c r="BE71" i="5" s="1"/>
  <c r="BJ379" i="5"/>
  <c r="BC71" i="5" s="1"/>
  <c r="BP379" i="5"/>
  <c r="BG71" i="5" s="1"/>
  <c r="BG379" i="5"/>
  <c r="BA71" i="5" s="1"/>
  <c r="BD379" i="5"/>
  <c r="AY71" i="5" s="1"/>
  <c r="BJ393" i="5"/>
  <c r="BC85" i="5" s="1"/>
  <c r="BS393" i="5"/>
  <c r="BI85" i="5" s="1"/>
  <c r="BM393" i="5"/>
  <c r="BE85" i="5" s="1"/>
  <c r="BP393" i="5"/>
  <c r="BG85" i="5" s="1"/>
  <c r="BG393" i="5"/>
  <c r="BA85" i="5" s="1"/>
  <c r="BD393" i="5"/>
  <c r="AY85" i="5" s="1"/>
  <c r="BJ362" i="5"/>
  <c r="BC54" i="5" s="1"/>
  <c r="BS362" i="5"/>
  <c r="BI54" i="5" s="1"/>
  <c r="BM362" i="5"/>
  <c r="BE54" i="5" s="1"/>
  <c r="BG362" i="5"/>
  <c r="BA54" i="5" s="1"/>
  <c r="BP362" i="5"/>
  <c r="BG54" i="5" s="1"/>
  <c r="BD362" i="5"/>
  <c r="AY54" i="5" s="1"/>
  <c r="BS352" i="5"/>
  <c r="BI44" i="5" s="1"/>
  <c r="BM352" i="5"/>
  <c r="BE44" i="5" s="1"/>
  <c r="BP352" i="5"/>
  <c r="BG44" i="5" s="1"/>
  <c r="BG352" i="5"/>
  <c r="BA44" i="5" s="1"/>
  <c r="BD352" i="5"/>
  <c r="AY44" i="5" s="1"/>
  <c r="BS381" i="5"/>
  <c r="BI73" i="5" s="1"/>
  <c r="BJ381" i="5"/>
  <c r="BC73" i="5" s="1"/>
  <c r="BM381" i="5"/>
  <c r="BE73" i="5" s="1"/>
  <c r="BP381" i="5"/>
  <c r="BG73" i="5" s="1"/>
  <c r="BG381" i="5"/>
  <c r="BA73" i="5" s="1"/>
  <c r="BD381" i="5"/>
  <c r="AY73" i="5" s="1"/>
  <c r="BM363" i="5"/>
  <c r="BE55" i="5" s="1"/>
  <c r="BJ363" i="5"/>
  <c r="BC55" i="5" s="1"/>
  <c r="BS363" i="5"/>
  <c r="BI55" i="5" s="1"/>
  <c r="BP363" i="5"/>
  <c r="BG55" i="5" s="1"/>
  <c r="BG363" i="5"/>
  <c r="BA55" i="5" s="1"/>
  <c r="BD363" i="5"/>
  <c r="AY55" i="5" s="1"/>
  <c r="BJ390" i="5"/>
  <c r="BC82" i="5" s="1"/>
  <c r="BM390" i="5"/>
  <c r="BE82" i="5" s="1"/>
  <c r="BS390" i="5"/>
  <c r="BI82" i="5" s="1"/>
  <c r="BP390" i="5"/>
  <c r="BG82" i="5" s="1"/>
  <c r="BG390" i="5"/>
  <c r="BA82" i="5" s="1"/>
  <c r="BD390" i="5"/>
  <c r="AY82" i="5" s="1"/>
  <c r="BJ365" i="5"/>
  <c r="BC57" i="5" s="1"/>
  <c r="BS365" i="5"/>
  <c r="BI57" i="5" s="1"/>
  <c r="BM365" i="5"/>
  <c r="BE57" i="5" s="1"/>
  <c r="BP365" i="5"/>
  <c r="BG57" i="5" s="1"/>
  <c r="BG365" i="5"/>
  <c r="BA57" i="5" s="1"/>
  <c r="BD365" i="5"/>
  <c r="AY57" i="5" s="1"/>
  <c r="BJ378" i="5"/>
  <c r="BC70" i="5" s="1"/>
  <c r="BS378" i="5"/>
  <c r="BI70" i="5" s="1"/>
  <c r="BM378" i="5"/>
  <c r="BE70" i="5" s="1"/>
  <c r="BP378" i="5"/>
  <c r="BG70" i="5" s="1"/>
  <c r="BG378" i="5"/>
  <c r="BA70" i="5" s="1"/>
  <c r="BD378" i="5"/>
  <c r="AY70" i="5" s="1"/>
  <c r="BS372" i="5"/>
  <c r="BI64" i="5" s="1"/>
  <c r="BM372" i="5"/>
  <c r="BE64" i="5" s="1"/>
  <c r="BJ372" i="5"/>
  <c r="BC64" i="5" s="1"/>
  <c r="BP372" i="5"/>
  <c r="BG64" i="5" s="1"/>
  <c r="BG372" i="5"/>
  <c r="BA64" i="5" s="1"/>
  <c r="BD372" i="5"/>
  <c r="AY64" i="5" s="1"/>
  <c r="BJ397" i="5"/>
  <c r="BC89" i="5" s="1"/>
  <c r="BM397" i="5"/>
  <c r="BE89" i="5" s="1"/>
  <c r="BS397" i="5"/>
  <c r="BI89" i="5" s="1"/>
  <c r="BP397" i="5"/>
  <c r="BG89" i="5" s="1"/>
  <c r="BG397" i="5"/>
  <c r="BA89" i="5" s="1"/>
  <c r="BD397" i="5"/>
  <c r="AY89" i="5" s="1"/>
  <c r="AX422" i="5"/>
  <c r="AU114" i="5" s="1"/>
  <c r="BJ422" i="5"/>
  <c r="BC114" i="5" s="1"/>
  <c r="BD422" i="5"/>
  <c r="AY114" i="5" s="1"/>
  <c r="BS422" i="5"/>
  <c r="BI114" i="5" s="1"/>
  <c r="BM422" i="5"/>
  <c r="BE114" i="5" s="1"/>
  <c r="BP422" i="5"/>
  <c r="BG114" i="5" s="1"/>
  <c r="BG422" i="5"/>
  <c r="BA114" i="5" s="1"/>
  <c r="BA422" i="5"/>
  <c r="AW114" i="5" s="1"/>
  <c r="BI421" i="5"/>
  <c r="BF421" i="5"/>
  <c r="BL421" i="5"/>
  <c r="BO421" i="5"/>
  <c r="BR421" i="5"/>
  <c r="BC421" i="5"/>
  <c r="DM85" i="1"/>
  <c r="DK86" i="1"/>
  <c r="DN85" i="1"/>
  <c r="BI416" i="5"/>
  <c r="BF416" i="5"/>
  <c r="BL416" i="5"/>
  <c r="BO416" i="5"/>
  <c r="BR416" i="5"/>
  <c r="BC416" i="5"/>
  <c r="BO378" i="5"/>
  <c r="BL378" i="5"/>
  <c r="BI378" i="5"/>
  <c r="BF378" i="5"/>
  <c r="BR378" i="5"/>
  <c r="BC378" i="5"/>
  <c r="BI419" i="5"/>
  <c r="BF419" i="5"/>
  <c r="BL419" i="5"/>
  <c r="BO419" i="5"/>
  <c r="BR419" i="5"/>
  <c r="BC419" i="5"/>
  <c r="BI415" i="5"/>
  <c r="BL415" i="5"/>
  <c r="BF415" i="5"/>
  <c r="BO415" i="5"/>
  <c r="BR415" i="5"/>
  <c r="BC415" i="5"/>
  <c r="BI411" i="5"/>
  <c r="BL411" i="5"/>
  <c r="BO411" i="5"/>
  <c r="BR411" i="5"/>
  <c r="BC411" i="5"/>
  <c r="BF411" i="5"/>
  <c r="BI407" i="5"/>
  <c r="BL407" i="5"/>
  <c r="BF407" i="5"/>
  <c r="BO407" i="5"/>
  <c r="BR407" i="5"/>
  <c r="BC407" i="5"/>
  <c r="BI403" i="5"/>
  <c r="BL403" i="5"/>
  <c r="BF403" i="5"/>
  <c r="BO403" i="5"/>
  <c r="BR403" i="5"/>
  <c r="BC403" i="5"/>
  <c r="BL373" i="5"/>
  <c r="BR373" i="5"/>
  <c r="BI373" i="5"/>
  <c r="BF373" i="5"/>
  <c r="BO373" i="5"/>
  <c r="BC373" i="5"/>
  <c r="BL370" i="5"/>
  <c r="BO370" i="5"/>
  <c r="BI370" i="5"/>
  <c r="BF370" i="5"/>
  <c r="BR370" i="5"/>
  <c r="BC370" i="5"/>
  <c r="BI393" i="5"/>
  <c r="BF393" i="5"/>
  <c r="BL393" i="5"/>
  <c r="BO393" i="5"/>
  <c r="BR393" i="5"/>
  <c r="BC393" i="5"/>
  <c r="BR374" i="5"/>
  <c r="BL374" i="5"/>
  <c r="BF374" i="5"/>
  <c r="BO374" i="5"/>
  <c r="BI374" i="5"/>
  <c r="BC374" i="5"/>
  <c r="BR342" i="5"/>
  <c r="BL342" i="5"/>
  <c r="BO342" i="5"/>
  <c r="BF342" i="5"/>
  <c r="BC342" i="5"/>
  <c r="BF371" i="5"/>
  <c r="BI371" i="5"/>
  <c r="BR371" i="5"/>
  <c r="BO371" i="5"/>
  <c r="BL371" i="5"/>
  <c r="BC371" i="5"/>
  <c r="BI379" i="5"/>
  <c r="BO379" i="5"/>
  <c r="BL379" i="5"/>
  <c r="BF379" i="5"/>
  <c r="BR379" i="5"/>
  <c r="BC379" i="5"/>
  <c r="BL360" i="5"/>
  <c r="BO360" i="5"/>
  <c r="BR360" i="5"/>
  <c r="BI360" i="5"/>
  <c r="BF360" i="5"/>
  <c r="BC360" i="5"/>
  <c r="BR383" i="5"/>
  <c r="BI383" i="5"/>
  <c r="BL383" i="5"/>
  <c r="BF383" i="5"/>
  <c r="BO383" i="5"/>
  <c r="BC383" i="5"/>
  <c r="BI392" i="5"/>
  <c r="BL392" i="5"/>
  <c r="BF392" i="5"/>
  <c r="BO392" i="5"/>
  <c r="BR392" i="5"/>
  <c r="BC392" i="5"/>
  <c r="BF359" i="5"/>
  <c r="BI359" i="5"/>
  <c r="BO359" i="5"/>
  <c r="BL359" i="5"/>
  <c r="BR359" i="5"/>
  <c r="BC359" i="5"/>
  <c r="BF380" i="5"/>
  <c r="BI380" i="5"/>
  <c r="BO380" i="5"/>
  <c r="BL380" i="5"/>
  <c r="BR380" i="5"/>
  <c r="BC380" i="5"/>
  <c r="BL369" i="5"/>
  <c r="BI369" i="5"/>
  <c r="BO369" i="5"/>
  <c r="BF369" i="5"/>
  <c r="BR369" i="5"/>
  <c r="BC369" i="5"/>
  <c r="BO357" i="5"/>
  <c r="BI357" i="5"/>
  <c r="BF357" i="5"/>
  <c r="BL357" i="5"/>
  <c r="BR357" i="5"/>
  <c r="BC357" i="5"/>
  <c r="BI385" i="5"/>
  <c r="BF385" i="5"/>
  <c r="BL385" i="5"/>
  <c r="BO385" i="5"/>
  <c r="BR385" i="5"/>
  <c r="BC385" i="5"/>
  <c r="BJ419" i="5"/>
  <c r="BC111" i="5" s="1"/>
  <c r="BS419" i="5"/>
  <c r="BI111" i="5" s="1"/>
  <c r="BM419" i="5"/>
  <c r="BE111" i="5" s="1"/>
  <c r="BP419" i="5"/>
  <c r="BG111" i="5" s="1"/>
  <c r="BG419" i="5"/>
  <c r="BA111" i="5" s="1"/>
  <c r="BD419" i="5"/>
  <c r="AY111" i="5" s="1"/>
  <c r="BJ415" i="5"/>
  <c r="BC107" i="5" s="1"/>
  <c r="BS415" i="5"/>
  <c r="BI107" i="5" s="1"/>
  <c r="BM415" i="5"/>
  <c r="BE107" i="5" s="1"/>
  <c r="BG415" i="5"/>
  <c r="BA107" i="5" s="1"/>
  <c r="BP415" i="5"/>
  <c r="BG107" i="5" s="1"/>
  <c r="BD415" i="5"/>
  <c r="AY107" i="5" s="1"/>
  <c r="BJ411" i="5"/>
  <c r="BC103" i="5" s="1"/>
  <c r="BS411" i="5"/>
  <c r="BI103" i="5" s="1"/>
  <c r="BM411" i="5"/>
  <c r="BE103" i="5" s="1"/>
  <c r="BG411" i="5"/>
  <c r="BA103" i="5" s="1"/>
  <c r="BP411" i="5"/>
  <c r="BG103" i="5" s="1"/>
  <c r="BD411" i="5"/>
  <c r="AY103" i="5" s="1"/>
  <c r="BJ407" i="5"/>
  <c r="BC99" i="5" s="1"/>
  <c r="BS407" i="5"/>
  <c r="BI99" i="5" s="1"/>
  <c r="BM407" i="5"/>
  <c r="BE99" i="5" s="1"/>
  <c r="BP407" i="5"/>
  <c r="BG99" i="5" s="1"/>
  <c r="BG407" i="5"/>
  <c r="BA99" i="5" s="1"/>
  <c r="BD407" i="5"/>
  <c r="AY99" i="5" s="1"/>
  <c r="BJ403" i="5"/>
  <c r="BC95" i="5" s="1"/>
  <c r="BS403" i="5"/>
  <c r="BI95" i="5" s="1"/>
  <c r="BM403" i="5"/>
  <c r="BE95" i="5" s="1"/>
  <c r="BP403" i="5"/>
  <c r="BG95" i="5" s="1"/>
  <c r="BG403" i="5"/>
  <c r="BA95" i="5" s="1"/>
  <c r="BD403" i="5"/>
  <c r="AY95" i="5" s="1"/>
  <c r="BM356" i="5"/>
  <c r="BE48" i="5" s="1"/>
  <c r="BJ356" i="5"/>
  <c r="BC48" i="5" s="1"/>
  <c r="BS356" i="5"/>
  <c r="BI48" i="5" s="1"/>
  <c r="BG356" i="5"/>
  <c r="BA48" i="5" s="1"/>
  <c r="BP356" i="5"/>
  <c r="BG48" i="5" s="1"/>
  <c r="BD356" i="5"/>
  <c r="AY48" i="5" s="1"/>
  <c r="BJ391" i="5"/>
  <c r="BC83" i="5" s="1"/>
  <c r="BS391" i="5"/>
  <c r="BI83" i="5" s="1"/>
  <c r="BM391" i="5"/>
  <c r="BE83" i="5" s="1"/>
  <c r="BP391" i="5"/>
  <c r="BG83" i="5" s="1"/>
  <c r="BG391" i="5"/>
  <c r="BA83" i="5" s="1"/>
  <c r="BD391" i="5"/>
  <c r="AY83" i="5" s="1"/>
  <c r="BS357" i="5"/>
  <c r="BI49" i="5" s="1"/>
  <c r="BM357" i="5"/>
  <c r="BE49" i="5" s="1"/>
  <c r="BJ357" i="5"/>
  <c r="BC49" i="5" s="1"/>
  <c r="BG357" i="5"/>
  <c r="BA49" i="5" s="1"/>
  <c r="BP357" i="5"/>
  <c r="BG49" i="5" s="1"/>
  <c r="BD357" i="5"/>
  <c r="AY49" i="5" s="1"/>
  <c r="BS376" i="5"/>
  <c r="BI68" i="5" s="1"/>
  <c r="BM376" i="5"/>
  <c r="BE68" i="5" s="1"/>
  <c r="BJ376" i="5"/>
  <c r="BC68" i="5" s="1"/>
  <c r="BG376" i="5"/>
  <c r="BA68" i="5" s="1"/>
  <c r="BP376" i="5"/>
  <c r="BG68" i="5" s="1"/>
  <c r="BD376" i="5"/>
  <c r="AY68" i="5" s="1"/>
  <c r="BJ354" i="5"/>
  <c r="BC46" i="5" s="1"/>
  <c r="BM354" i="5"/>
  <c r="BE46" i="5" s="1"/>
  <c r="BS354" i="5"/>
  <c r="BI46" i="5" s="1"/>
  <c r="BG354" i="5"/>
  <c r="BA46" i="5" s="1"/>
  <c r="BP354" i="5"/>
  <c r="BG46" i="5" s="1"/>
  <c r="BD354" i="5"/>
  <c r="AY46" i="5" s="1"/>
  <c r="BJ387" i="5"/>
  <c r="BC79" i="5" s="1"/>
  <c r="BM387" i="5"/>
  <c r="BE79" i="5" s="1"/>
  <c r="BS387" i="5"/>
  <c r="BI79" i="5" s="1"/>
  <c r="BG387" i="5"/>
  <c r="BA79" i="5" s="1"/>
  <c r="BP387" i="5"/>
  <c r="BG79" i="5" s="1"/>
  <c r="BD387" i="5"/>
  <c r="AY79" i="5" s="1"/>
  <c r="BS367" i="5"/>
  <c r="BI59" i="5" s="1"/>
  <c r="BM367" i="5"/>
  <c r="BE59" i="5" s="1"/>
  <c r="BJ367" i="5"/>
  <c r="BC59" i="5" s="1"/>
  <c r="BG367" i="5"/>
  <c r="BA59" i="5" s="1"/>
  <c r="BP367" i="5"/>
  <c r="BG59" i="5" s="1"/>
  <c r="BD367" i="5"/>
  <c r="AY59" i="5" s="1"/>
  <c r="BS366" i="5"/>
  <c r="BI58" i="5" s="1"/>
  <c r="BJ366" i="5"/>
  <c r="BC58" i="5" s="1"/>
  <c r="BM366" i="5"/>
  <c r="BE58" i="5" s="1"/>
  <c r="BG366" i="5"/>
  <c r="BA58" i="5" s="1"/>
  <c r="BP366" i="5"/>
  <c r="BG58" i="5" s="1"/>
  <c r="BD366" i="5"/>
  <c r="AY58" i="5" s="1"/>
  <c r="BS360" i="5"/>
  <c r="BI52" i="5" s="1"/>
  <c r="BM360" i="5"/>
  <c r="BE52" i="5" s="1"/>
  <c r="BJ360" i="5"/>
  <c r="BC52" i="5" s="1"/>
  <c r="BP360" i="5"/>
  <c r="BG52" i="5" s="1"/>
  <c r="BG360" i="5"/>
  <c r="BA52" i="5" s="1"/>
  <c r="BD360" i="5"/>
  <c r="AY52" i="5" s="1"/>
  <c r="BS380" i="5"/>
  <c r="BI72" i="5" s="1"/>
  <c r="BM380" i="5"/>
  <c r="BE72" i="5" s="1"/>
  <c r="BJ380" i="5"/>
  <c r="BC72" i="5" s="1"/>
  <c r="BP380" i="5"/>
  <c r="BG72" i="5" s="1"/>
  <c r="BG380" i="5"/>
  <c r="BA72" i="5" s="1"/>
  <c r="BD380" i="5"/>
  <c r="AY72" i="5" s="1"/>
  <c r="BJ386" i="5"/>
  <c r="BC78" i="5" s="1"/>
  <c r="BM386" i="5"/>
  <c r="BE78" i="5" s="1"/>
  <c r="BS386" i="5"/>
  <c r="BI78" i="5" s="1"/>
  <c r="BP386" i="5"/>
  <c r="BG78" i="5" s="1"/>
  <c r="BG386" i="5"/>
  <c r="BA78" i="5" s="1"/>
  <c r="BD386" i="5"/>
  <c r="AY78" i="5" s="1"/>
  <c r="BS375" i="5"/>
  <c r="BI67" i="5" s="1"/>
  <c r="BM375" i="5"/>
  <c r="BE67" i="5" s="1"/>
  <c r="BJ375" i="5"/>
  <c r="BC67" i="5" s="1"/>
  <c r="BG375" i="5"/>
  <c r="BA67" i="5" s="1"/>
  <c r="BP375" i="5"/>
  <c r="BG67" i="5" s="1"/>
  <c r="BD375" i="5"/>
  <c r="AY67" i="5" s="1"/>
  <c r="BS373" i="5"/>
  <c r="BI65" i="5" s="1"/>
  <c r="BG373" i="5"/>
  <c r="BA65" i="5" s="1"/>
  <c r="BJ373" i="5"/>
  <c r="BC65" i="5" s="1"/>
  <c r="BM373" i="5"/>
  <c r="BE65" i="5" s="1"/>
  <c r="BP373" i="5"/>
  <c r="BG65" i="5" s="1"/>
  <c r="BD373" i="5"/>
  <c r="AY65" i="5" s="1"/>
  <c r="BS342" i="5"/>
  <c r="BI34" i="5" s="1"/>
  <c r="BM342" i="5"/>
  <c r="BE34" i="5" s="1"/>
  <c r="BP342" i="5"/>
  <c r="BG34" i="5" s="1"/>
  <c r="BD342" i="5"/>
  <c r="AY34" i="5" s="1"/>
  <c r="BG342" i="5"/>
  <c r="BA34" i="5" s="1"/>
  <c r="BJ394" i="5"/>
  <c r="BC86" i="5" s="1"/>
  <c r="BS394" i="5"/>
  <c r="BI86" i="5" s="1"/>
  <c r="BM394" i="5"/>
  <c r="BE86" i="5" s="1"/>
  <c r="BP394" i="5"/>
  <c r="BG86" i="5" s="1"/>
  <c r="BG394" i="5"/>
  <c r="BA86" i="5" s="1"/>
  <c r="BD394" i="5"/>
  <c r="AY86" i="5" s="1"/>
  <c r="BJ423" i="5"/>
  <c r="BC115" i="5" s="1"/>
  <c r="BS423" i="5"/>
  <c r="BI115" i="5" s="1"/>
  <c r="BM423" i="5"/>
  <c r="BE115" i="5" s="1"/>
  <c r="BP423" i="5"/>
  <c r="BG115" i="5" s="1"/>
  <c r="BG423" i="5"/>
  <c r="BA115" i="5" s="1"/>
  <c r="BD423" i="5"/>
  <c r="AY115" i="5" s="1"/>
  <c r="BI423" i="5"/>
  <c r="BF423" i="5"/>
  <c r="BL423" i="5"/>
  <c r="BO423" i="5"/>
  <c r="BR423" i="5"/>
  <c r="BL420" i="5"/>
  <c r="BC423" i="5"/>
  <c r="BA423" i="5"/>
  <c r="AW115" i="5" s="1"/>
  <c r="BI420" i="5"/>
  <c r="BF420" i="5"/>
  <c r="BO420" i="5"/>
  <c r="BR420" i="5"/>
  <c r="BC420" i="5"/>
  <c r="BI408" i="5"/>
  <c r="BF408" i="5"/>
  <c r="BL408" i="5"/>
  <c r="BO408" i="5"/>
  <c r="BR408" i="5"/>
  <c r="BC408" i="5"/>
  <c r="BF400" i="5"/>
  <c r="BL400" i="5"/>
  <c r="BO400" i="5"/>
  <c r="BR400" i="5"/>
  <c r="BC400" i="5"/>
  <c r="BI400" i="5"/>
  <c r="BL418" i="5"/>
  <c r="BO418" i="5"/>
  <c r="BR418" i="5"/>
  <c r="BC418" i="5"/>
  <c r="BF418" i="5"/>
  <c r="BI418" i="5"/>
  <c r="BI414" i="5"/>
  <c r="BL414" i="5"/>
  <c r="BO414" i="5"/>
  <c r="BR414" i="5"/>
  <c r="BC414" i="5"/>
  <c r="BF414" i="5"/>
  <c r="BL410" i="5"/>
  <c r="BF410" i="5"/>
  <c r="BO410" i="5"/>
  <c r="BR410" i="5"/>
  <c r="BC410" i="5"/>
  <c r="BI410" i="5"/>
  <c r="BI406" i="5"/>
  <c r="BF406" i="5"/>
  <c r="BO406" i="5"/>
  <c r="BR406" i="5"/>
  <c r="BC406" i="5"/>
  <c r="BL406" i="5"/>
  <c r="BI402" i="5"/>
  <c r="BL402" i="5"/>
  <c r="BF402" i="5"/>
  <c r="BO402" i="5"/>
  <c r="BR402" i="5"/>
  <c r="BC402" i="5"/>
  <c r="BO347" i="5"/>
  <c r="BL347" i="5"/>
  <c r="BR347" i="5"/>
  <c r="BC347" i="5"/>
  <c r="BF347" i="5"/>
  <c r="BL366" i="5"/>
  <c r="BI366" i="5"/>
  <c r="BO366" i="5"/>
  <c r="BF366" i="5"/>
  <c r="BR366" i="5"/>
  <c r="BC366" i="5"/>
  <c r="BI388" i="5"/>
  <c r="BL388" i="5"/>
  <c r="BF388" i="5"/>
  <c r="BO388" i="5"/>
  <c r="BR388" i="5"/>
  <c r="BC388" i="5"/>
  <c r="BO363" i="5"/>
  <c r="BI363" i="5"/>
  <c r="BL363" i="5"/>
  <c r="BF363" i="5"/>
  <c r="BR363" i="5"/>
  <c r="BC363" i="5"/>
  <c r="BL381" i="5"/>
  <c r="BO381" i="5"/>
  <c r="BF381" i="5"/>
  <c r="BI381" i="5"/>
  <c r="BR381" i="5"/>
  <c r="BC381" i="5"/>
  <c r="BL351" i="5"/>
  <c r="BO351" i="5"/>
  <c r="BR351" i="5"/>
  <c r="BC351" i="5"/>
  <c r="BF351" i="5"/>
  <c r="BO354" i="5"/>
  <c r="BI354" i="5"/>
  <c r="BL354" i="5"/>
  <c r="BF354" i="5"/>
  <c r="BR354" i="5"/>
  <c r="BC354" i="5"/>
  <c r="BI395" i="5"/>
  <c r="BL395" i="5"/>
  <c r="BF395" i="5"/>
  <c r="BO395" i="5"/>
  <c r="BR395" i="5"/>
  <c r="BC395" i="5"/>
  <c r="BO356" i="5"/>
  <c r="BL356" i="5"/>
  <c r="BF356" i="5"/>
  <c r="BI356" i="5"/>
  <c r="BR356" i="5"/>
  <c r="BC356" i="5"/>
  <c r="BI390" i="5"/>
  <c r="BL390" i="5"/>
  <c r="BF390" i="5"/>
  <c r="BO390" i="5"/>
  <c r="BR390" i="5"/>
  <c r="BC390" i="5"/>
  <c r="BO345" i="5"/>
  <c r="BL345" i="5"/>
  <c r="BR345" i="5"/>
  <c r="BF345" i="5"/>
  <c r="BC345" i="5"/>
  <c r="BL353" i="5"/>
  <c r="BI353" i="5"/>
  <c r="BO353" i="5"/>
  <c r="BF353" i="5"/>
  <c r="BR353" i="5"/>
  <c r="BC353" i="5"/>
  <c r="BL344" i="5"/>
  <c r="BO344" i="5"/>
  <c r="BR344" i="5"/>
  <c r="BF344" i="5"/>
  <c r="BC344" i="5"/>
  <c r="BF397" i="5"/>
  <c r="BL397" i="5"/>
  <c r="BO397" i="5"/>
  <c r="BR397" i="5"/>
  <c r="BI397" i="5"/>
  <c r="BC397" i="5"/>
  <c r="BL401" i="5"/>
  <c r="BF401" i="5"/>
  <c r="BO401" i="5"/>
  <c r="BR401" i="5"/>
  <c r="BC401" i="5"/>
  <c r="BI401" i="5"/>
  <c r="BS418" i="5"/>
  <c r="BI110" i="5" s="1"/>
  <c r="BM418" i="5"/>
  <c r="BE110" i="5" s="1"/>
  <c r="BP418" i="5"/>
  <c r="BG110" i="5" s="1"/>
  <c r="BG418" i="5"/>
  <c r="BA110" i="5" s="1"/>
  <c r="BD418" i="5"/>
  <c r="AY110" i="5" s="1"/>
  <c r="BJ418" i="5"/>
  <c r="BC110" i="5" s="1"/>
  <c r="BJ414" i="5"/>
  <c r="BC106" i="5" s="1"/>
  <c r="BS414" i="5"/>
  <c r="BI106" i="5" s="1"/>
  <c r="BM414" i="5"/>
  <c r="BE106" i="5" s="1"/>
  <c r="BG414" i="5"/>
  <c r="BA106" i="5" s="1"/>
  <c r="BP414" i="5"/>
  <c r="BG106" i="5" s="1"/>
  <c r="BD414" i="5"/>
  <c r="AY106" i="5" s="1"/>
  <c r="BJ410" i="5"/>
  <c r="BC102" i="5" s="1"/>
  <c r="BM410" i="5"/>
  <c r="BE102" i="5" s="1"/>
  <c r="BS410" i="5"/>
  <c r="BI102" i="5" s="1"/>
  <c r="BP410" i="5"/>
  <c r="BG102" i="5" s="1"/>
  <c r="BG410" i="5"/>
  <c r="BA102" i="5" s="1"/>
  <c r="BD410" i="5"/>
  <c r="AY102" i="5" s="1"/>
  <c r="BJ406" i="5"/>
  <c r="BC98" i="5" s="1"/>
  <c r="BS406" i="5"/>
  <c r="BI98" i="5" s="1"/>
  <c r="BM406" i="5"/>
  <c r="BE98" i="5" s="1"/>
  <c r="BP406" i="5"/>
  <c r="BG98" i="5" s="1"/>
  <c r="BG406" i="5"/>
  <c r="BA98" i="5" s="1"/>
  <c r="BD406" i="5"/>
  <c r="AY98" i="5" s="1"/>
  <c r="BS402" i="5"/>
  <c r="BI94" i="5" s="1"/>
  <c r="BM402" i="5"/>
  <c r="BE94" i="5" s="1"/>
  <c r="BP402" i="5"/>
  <c r="BG94" i="5" s="1"/>
  <c r="BG402" i="5"/>
  <c r="BA94" i="5" s="1"/>
  <c r="BD402" i="5"/>
  <c r="AY94" i="5" s="1"/>
  <c r="BJ402" i="5"/>
  <c r="BC94" i="5" s="1"/>
  <c r="BM370" i="5"/>
  <c r="BE62" i="5" s="1"/>
  <c r="BS370" i="5"/>
  <c r="BI62" i="5" s="1"/>
  <c r="BJ370" i="5"/>
  <c r="BC62" i="5" s="1"/>
  <c r="BP370" i="5"/>
  <c r="BG62" i="5" s="1"/>
  <c r="BG370" i="5"/>
  <c r="BA62" i="5" s="1"/>
  <c r="BD370" i="5"/>
  <c r="AY62" i="5" s="1"/>
  <c r="BJ388" i="5"/>
  <c r="BC80" i="5" s="1"/>
  <c r="BS388" i="5"/>
  <c r="BI80" i="5" s="1"/>
  <c r="BM388" i="5"/>
  <c r="BE80" i="5" s="1"/>
  <c r="BP388" i="5"/>
  <c r="BG80" i="5" s="1"/>
  <c r="BG388" i="5"/>
  <c r="BA80" i="5" s="1"/>
  <c r="BD388" i="5"/>
  <c r="AY80" i="5" s="1"/>
  <c r="BM368" i="5"/>
  <c r="BE60" i="5" s="1"/>
  <c r="BS368" i="5"/>
  <c r="BI60" i="5" s="1"/>
  <c r="BJ368" i="5"/>
  <c r="BC60" i="5" s="1"/>
  <c r="BG368" i="5"/>
  <c r="BA60" i="5" s="1"/>
  <c r="BP368" i="5"/>
  <c r="BG60" i="5" s="1"/>
  <c r="BD368" i="5"/>
  <c r="AY60" i="5" s="1"/>
  <c r="BS347" i="5"/>
  <c r="BI39" i="5" s="1"/>
  <c r="BM347" i="5"/>
  <c r="BE39" i="5" s="1"/>
  <c r="BP347" i="5"/>
  <c r="BG39" i="5" s="1"/>
  <c r="BG347" i="5"/>
  <c r="BA39" i="5" s="1"/>
  <c r="BD347" i="5"/>
  <c r="AY39" i="5" s="1"/>
  <c r="BJ399" i="5"/>
  <c r="BC91" i="5" s="1"/>
  <c r="BS399" i="5"/>
  <c r="BI91" i="5" s="1"/>
  <c r="BM399" i="5"/>
  <c r="BE91" i="5" s="1"/>
  <c r="BP399" i="5"/>
  <c r="BG91" i="5" s="1"/>
  <c r="BG399" i="5"/>
  <c r="BA91" i="5" s="1"/>
  <c r="BD399" i="5"/>
  <c r="AY91" i="5" s="1"/>
  <c r="BJ382" i="5"/>
  <c r="BC74" i="5" s="1"/>
  <c r="BS382" i="5"/>
  <c r="BI74" i="5" s="1"/>
  <c r="BM382" i="5"/>
  <c r="BE74" i="5" s="1"/>
  <c r="BP382" i="5"/>
  <c r="BG74" i="5" s="1"/>
  <c r="BG382" i="5"/>
  <c r="BA74" i="5" s="1"/>
  <c r="BD382" i="5"/>
  <c r="AY74" i="5" s="1"/>
  <c r="BS344" i="5"/>
  <c r="BI36" i="5" s="1"/>
  <c r="BM344" i="5"/>
  <c r="BE36" i="5" s="1"/>
  <c r="BP344" i="5"/>
  <c r="BG36" i="5" s="1"/>
  <c r="BG344" i="5"/>
  <c r="BA36" i="5" s="1"/>
  <c r="BD344" i="5"/>
  <c r="AY36" i="5" s="1"/>
  <c r="BS345" i="5"/>
  <c r="BI37" i="5" s="1"/>
  <c r="BM345" i="5"/>
  <c r="BE37" i="5" s="1"/>
  <c r="BP345" i="5"/>
  <c r="BG37" i="5" s="1"/>
  <c r="BD345" i="5"/>
  <c r="AY37" i="5" s="1"/>
  <c r="BG345" i="5"/>
  <c r="BA37" i="5" s="1"/>
  <c r="BS374" i="5"/>
  <c r="BI66" i="5" s="1"/>
  <c r="BM374" i="5"/>
  <c r="BE66" i="5" s="1"/>
  <c r="BJ374" i="5"/>
  <c r="BC66" i="5" s="1"/>
  <c r="BG374" i="5"/>
  <c r="BA66" i="5" s="1"/>
  <c r="BP374" i="5"/>
  <c r="BG66" i="5" s="1"/>
  <c r="BD374" i="5"/>
  <c r="AY66" i="5" s="1"/>
  <c r="BJ398" i="5"/>
  <c r="BC90" i="5" s="1"/>
  <c r="BS398" i="5"/>
  <c r="BI90" i="5" s="1"/>
  <c r="BM398" i="5"/>
  <c r="BE90" i="5" s="1"/>
  <c r="BP398" i="5"/>
  <c r="BG90" i="5" s="1"/>
  <c r="BG398" i="5"/>
  <c r="BA90" i="5" s="1"/>
  <c r="BD398" i="5"/>
  <c r="AY90" i="5" s="1"/>
  <c r="BS383" i="5"/>
  <c r="BI75" i="5" s="1"/>
  <c r="BP383" i="5"/>
  <c r="BG75" i="5" s="1"/>
  <c r="BJ383" i="5"/>
  <c r="BC75" i="5" s="1"/>
  <c r="BM383" i="5"/>
  <c r="BE75" i="5" s="1"/>
  <c r="BG383" i="5"/>
  <c r="BA75" i="5" s="1"/>
  <c r="BD383" i="5"/>
  <c r="AY75" i="5" s="1"/>
  <c r="BS343" i="5"/>
  <c r="BI35" i="5" s="1"/>
  <c r="BM343" i="5"/>
  <c r="BE35" i="5" s="1"/>
  <c r="BP343" i="5"/>
  <c r="BG35" i="5" s="1"/>
  <c r="BG343" i="5"/>
  <c r="BA35" i="5" s="1"/>
  <c r="BD343" i="5"/>
  <c r="AY35" i="5" s="1"/>
  <c r="BS348" i="5"/>
  <c r="BI40" i="5" s="1"/>
  <c r="BM348" i="5"/>
  <c r="BE40" i="5" s="1"/>
  <c r="BP348" i="5"/>
  <c r="BG40" i="5" s="1"/>
  <c r="BG348" i="5"/>
  <c r="BA40" i="5" s="1"/>
  <c r="BD348" i="5"/>
  <c r="AY40" i="5" s="1"/>
  <c r="BS341" i="5"/>
  <c r="BI33" i="5" s="1"/>
  <c r="BM341" i="5"/>
  <c r="BE33" i="5" s="1"/>
  <c r="BP341" i="5"/>
  <c r="BG33" i="5" s="1"/>
  <c r="BG341" i="5"/>
  <c r="BA33" i="5" s="1"/>
  <c r="BD341" i="5"/>
  <c r="AY33" i="5" s="1"/>
  <c r="BJ389" i="5"/>
  <c r="BC81" i="5" s="1"/>
  <c r="BS389" i="5"/>
  <c r="BI81" i="5" s="1"/>
  <c r="BM389" i="5"/>
  <c r="BE81" i="5" s="1"/>
  <c r="BG389" i="5"/>
  <c r="BA81" i="5" s="1"/>
  <c r="BP389" i="5"/>
  <c r="BG81" i="5" s="1"/>
  <c r="BD389" i="5"/>
  <c r="AY81" i="5" s="1"/>
  <c r="BS421" i="5"/>
  <c r="BI113" i="5" s="1"/>
  <c r="BM421" i="5"/>
  <c r="BE113" i="5" s="1"/>
  <c r="BP421" i="5"/>
  <c r="BG113" i="5" s="1"/>
  <c r="BG421" i="5"/>
  <c r="BA113" i="5" s="1"/>
  <c r="BJ421" i="5"/>
  <c r="BC113" i="5" s="1"/>
  <c r="AZ422" i="5"/>
  <c r="AY423" i="5"/>
  <c r="AV115" i="5"/>
  <c r="DD86" i="1"/>
  <c r="DA87" i="1"/>
  <c r="DC86" i="1"/>
  <c r="BT424" i="5" s="1"/>
  <c r="CT87" i="1"/>
  <c r="CQ88" i="1"/>
  <c r="CS87" i="1"/>
  <c r="BK420" i="5"/>
  <c r="BD112" i="5"/>
  <c r="CJ83" i="1"/>
  <c r="CG84" i="1"/>
  <c r="CI83" i="1"/>
  <c r="BZ88" i="1"/>
  <c r="BW89" i="1"/>
  <c r="BY88" i="1"/>
  <c r="BO87" i="1"/>
  <c r="BM88" i="1"/>
  <c r="BP87" i="1"/>
  <c r="BF87" i="1"/>
  <c r="BC88" i="1"/>
  <c r="BE87" i="1"/>
  <c r="AV89" i="1"/>
  <c r="AS90" i="1"/>
  <c r="AU89" i="1"/>
  <c r="AL87" i="1"/>
  <c r="AK87" i="1"/>
  <c r="AI88" i="1"/>
  <c r="AV422" i="5"/>
  <c r="AT114" i="5"/>
  <c r="AX423" i="5"/>
  <c r="AU115" i="5" s="1"/>
  <c r="AW423" i="5"/>
  <c r="AA87" i="1"/>
  <c r="Y88" i="1"/>
  <c r="AB87" i="1"/>
  <c r="AW421" i="5"/>
  <c r="AV421" i="5" s="1"/>
  <c r="AZ421" i="5"/>
  <c r="H86" i="1"/>
  <c r="Q87" i="1"/>
  <c r="O88" i="1"/>
  <c r="R87" i="1"/>
  <c r="G86" i="1"/>
  <c r="BA420" i="5"/>
  <c r="AW112" i="5" s="1"/>
  <c r="AX420" i="5"/>
  <c r="AU112" i="5" s="1"/>
  <c r="BA416" i="5"/>
  <c r="AW108" i="5" s="1"/>
  <c r="AX416" i="5"/>
  <c r="AU108" i="5" s="1"/>
  <c r="AX412" i="5"/>
  <c r="AU104" i="5" s="1"/>
  <c r="BA412" i="5"/>
  <c r="AW104" i="5" s="1"/>
  <c r="AX408" i="5"/>
  <c r="AU100" i="5" s="1"/>
  <c r="BA408" i="5"/>
  <c r="AW100" i="5" s="1"/>
  <c r="AX404" i="5"/>
  <c r="AU96" i="5" s="1"/>
  <c r="BA404" i="5"/>
  <c r="AW96" i="5" s="1"/>
  <c r="BJ351" i="5"/>
  <c r="BC43" i="5" s="1"/>
  <c r="AX351" i="5"/>
  <c r="AU43" i="5" s="1"/>
  <c r="BA351" i="5"/>
  <c r="AW43" i="5" s="1"/>
  <c r="AX396" i="5"/>
  <c r="AU88" i="5" s="1"/>
  <c r="BA396" i="5"/>
  <c r="AW88" i="5" s="1"/>
  <c r="AX359" i="5"/>
  <c r="AU51" i="5" s="1"/>
  <c r="BA359" i="5"/>
  <c r="AW51" i="5" s="1"/>
  <c r="BJ349" i="5"/>
  <c r="BC41" i="5" s="1"/>
  <c r="BA349" i="5"/>
  <c r="AW41" i="5" s="1"/>
  <c r="AX349" i="5"/>
  <c r="AU41" i="5" s="1"/>
  <c r="AX379" i="5"/>
  <c r="AU71" i="5" s="1"/>
  <c r="BA379" i="5"/>
  <c r="AW71" i="5" s="1"/>
  <c r="AX393" i="5"/>
  <c r="AU85" i="5" s="1"/>
  <c r="BA393" i="5"/>
  <c r="AW85" i="5" s="1"/>
  <c r="BA362" i="5"/>
  <c r="AW54" i="5" s="1"/>
  <c r="AX362" i="5"/>
  <c r="AU54" i="5" s="1"/>
  <c r="BJ352" i="5"/>
  <c r="BC44" i="5" s="1"/>
  <c r="BA352" i="5"/>
  <c r="AW44" i="5" s="1"/>
  <c r="AX352" i="5"/>
  <c r="AU44" i="5" s="1"/>
  <c r="BA381" i="5"/>
  <c r="AW73" i="5" s="1"/>
  <c r="AX381" i="5"/>
  <c r="AU73" i="5" s="1"/>
  <c r="BA363" i="5"/>
  <c r="AW55" i="5" s="1"/>
  <c r="AX363" i="5"/>
  <c r="AU55" i="5" s="1"/>
  <c r="BA390" i="5"/>
  <c r="AW82" i="5" s="1"/>
  <c r="AX390" i="5"/>
  <c r="AU82" i="5" s="1"/>
  <c r="BA365" i="5"/>
  <c r="AW57" i="5" s="1"/>
  <c r="AX365" i="5"/>
  <c r="AU57" i="5" s="1"/>
  <c r="AX378" i="5"/>
  <c r="AU70" i="5" s="1"/>
  <c r="BA378" i="5"/>
  <c r="AW70" i="5" s="1"/>
  <c r="AX372" i="5"/>
  <c r="AU64" i="5" s="1"/>
  <c r="BA372" i="5"/>
  <c r="AW64" i="5" s="1"/>
  <c r="AX397" i="5"/>
  <c r="AU89" i="5" s="1"/>
  <c r="BA397" i="5"/>
  <c r="AW89" i="5" s="1"/>
  <c r="AX419" i="5"/>
  <c r="AU111" i="5" s="1"/>
  <c r="BA419" i="5"/>
  <c r="AW111" i="5" s="1"/>
  <c r="AX415" i="5"/>
  <c r="AU107" i="5" s="1"/>
  <c r="BA415" i="5"/>
  <c r="AW107" i="5" s="1"/>
  <c r="AX411" i="5"/>
  <c r="AU103" i="5" s="1"/>
  <c r="BA411" i="5"/>
  <c r="AW103" i="5" s="1"/>
  <c r="AX407" i="5"/>
  <c r="AU99" i="5" s="1"/>
  <c r="BA407" i="5"/>
  <c r="AW99" i="5" s="1"/>
  <c r="AX403" i="5"/>
  <c r="AU95" i="5" s="1"/>
  <c r="BA403" i="5"/>
  <c r="AW95" i="5" s="1"/>
  <c r="BA356" i="5"/>
  <c r="AW48" i="5" s="1"/>
  <c r="AX356" i="5"/>
  <c r="AU48" i="5" s="1"/>
  <c r="AX391" i="5"/>
  <c r="AU83" i="5" s="1"/>
  <c r="BA391" i="5"/>
  <c r="AW83" i="5" s="1"/>
  <c r="BA357" i="5"/>
  <c r="AW49" i="5" s="1"/>
  <c r="AX357" i="5"/>
  <c r="AU49" i="5" s="1"/>
  <c r="AX376" i="5"/>
  <c r="AU68" i="5" s="1"/>
  <c r="BA376" i="5"/>
  <c r="AW68" i="5" s="1"/>
  <c r="BA354" i="5"/>
  <c r="AW46" i="5" s="1"/>
  <c r="AX354" i="5"/>
  <c r="AU46" i="5" s="1"/>
  <c r="AX387" i="5"/>
  <c r="AU79" i="5" s="1"/>
  <c r="BA387" i="5"/>
  <c r="AW79" i="5" s="1"/>
  <c r="AX367" i="5"/>
  <c r="AU59" i="5" s="1"/>
  <c r="BA367" i="5"/>
  <c r="AW59" i="5" s="1"/>
  <c r="BA366" i="5"/>
  <c r="AW58" i="5" s="1"/>
  <c r="AX366" i="5"/>
  <c r="AU58" i="5" s="1"/>
  <c r="AX360" i="5"/>
  <c r="AU52" i="5" s="1"/>
  <c r="BA360" i="5"/>
  <c r="AW52" i="5" s="1"/>
  <c r="AX380" i="5"/>
  <c r="AU72" i="5" s="1"/>
  <c r="BA380" i="5"/>
  <c r="AW72" i="5" s="1"/>
  <c r="AX386" i="5"/>
  <c r="AU78" i="5" s="1"/>
  <c r="BA386" i="5"/>
  <c r="AW78" i="5" s="1"/>
  <c r="AX375" i="5"/>
  <c r="AU67" i="5" s="1"/>
  <c r="BA375" i="5"/>
  <c r="AW67" i="5" s="1"/>
  <c r="BA373" i="5"/>
  <c r="AW65" i="5" s="1"/>
  <c r="AX373" i="5"/>
  <c r="AU65" i="5" s="1"/>
  <c r="BJ342" i="5"/>
  <c r="BC34" i="5" s="1"/>
  <c r="BA342" i="5"/>
  <c r="AW34" i="5" s="1"/>
  <c r="AX342" i="5"/>
  <c r="AU34" i="5" s="1"/>
  <c r="AX394" i="5"/>
  <c r="AU86" i="5" s="1"/>
  <c r="BA394" i="5"/>
  <c r="AW86" i="5" s="1"/>
  <c r="AX418" i="5"/>
  <c r="AU110" i="5" s="1"/>
  <c r="BA418" i="5"/>
  <c r="AW110" i="5" s="1"/>
  <c r="AX414" i="5"/>
  <c r="AU106" i="5" s="1"/>
  <c r="BA414" i="5"/>
  <c r="AW106" i="5" s="1"/>
  <c r="AX410" i="5"/>
  <c r="AU102" i="5" s="1"/>
  <c r="BA410" i="5"/>
  <c r="AW102" i="5" s="1"/>
  <c r="BA406" i="5"/>
  <c r="AW98" i="5" s="1"/>
  <c r="AX406" i="5"/>
  <c r="AU98" i="5" s="1"/>
  <c r="AX402" i="5"/>
  <c r="AU94" i="5" s="1"/>
  <c r="BA402" i="5"/>
  <c r="AW94" i="5" s="1"/>
  <c r="AX370" i="5"/>
  <c r="AU62" i="5" s="1"/>
  <c r="BA370" i="5"/>
  <c r="AW62" i="5" s="1"/>
  <c r="AX388" i="5"/>
  <c r="AU80" i="5" s="1"/>
  <c r="BA388" i="5"/>
  <c r="AW80" i="5" s="1"/>
  <c r="AX368" i="5"/>
  <c r="AU60" i="5" s="1"/>
  <c r="BA368" i="5"/>
  <c r="AW60" i="5" s="1"/>
  <c r="BJ347" i="5"/>
  <c r="BC39" i="5" s="1"/>
  <c r="AX347" i="5"/>
  <c r="AU39" i="5" s="1"/>
  <c r="BA347" i="5"/>
  <c r="AW39" i="5" s="1"/>
  <c r="AX399" i="5"/>
  <c r="AU91" i="5" s="1"/>
  <c r="BA399" i="5"/>
  <c r="AW91" i="5" s="1"/>
  <c r="AX382" i="5"/>
  <c r="AU74" i="5" s="1"/>
  <c r="BA382" i="5"/>
  <c r="AW74" i="5" s="1"/>
  <c r="BJ344" i="5"/>
  <c r="BC36" i="5" s="1"/>
  <c r="BA344" i="5"/>
  <c r="AW36" i="5" s="1"/>
  <c r="AX344" i="5"/>
  <c r="AU36" i="5" s="1"/>
  <c r="BJ345" i="5"/>
  <c r="BC37" i="5" s="1"/>
  <c r="AX345" i="5"/>
  <c r="AU37" i="5" s="1"/>
  <c r="BA345" i="5"/>
  <c r="AW37" i="5" s="1"/>
  <c r="AX374" i="5"/>
  <c r="AU66" i="5" s="1"/>
  <c r="BA374" i="5"/>
  <c r="AW66" i="5" s="1"/>
  <c r="AX398" i="5"/>
  <c r="AU90" i="5" s="1"/>
  <c r="BA398" i="5"/>
  <c r="AW90" i="5" s="1"/>
  <c r="AX383" i="5"/>
  <c r="AU75" i="5" s="1"/>
  <c r="BA383" i="5"/>
  <c r="AW75" i="5" s="1"/>
  <c r="BJ343" i="5"/>
  <c r="BC35" i="5" s="1"/>
  <c r="BA343" i="5"/>
  <c r="AW35" i="5" s="1"/>
  <c r="AX343" i="5"/>
  <c r="AU35" i="5" s="1"/>
  <c r="BJ348" i="5"/>
  <c r="BC40" i="5" s="1"/>
  <c r="AX348" i="5"/>
  <c r="AU40" i="5" s="1"/>
  <c r="BA348" i="5"/>
  <c r="AW40" i="5" s="1"/>
  <c r="BJ341" i="5"/>
  <c r="BC33" i="5" s="1"/>
  <c r="AX341" i="5"/>
  <c r="AU33" i="5" s="1"/>
  <c r="BA341" i="5"/>
  <c r="AW33" i="5" s="1"/>
  <c r="AX389" i="5"/>
  <c r="AU81" i="5" s="1"/>
  <c r="BA389" i="5"/>
  <c r="AW81" i="5" s="1"/>
  <c r="AX417" i="5"/>
  <c r="AU109" i="5" s="1"/>
  <c r="BA417" i="5"/>
  <c r="AW109" i="5" s="1"/>
  <c r="AX413" i="5"/>
  <c r="AU105" i="5" s="1"/>
  <c r="BA413" i="5"/>
  <c r="AW105" i="5" s="1"/>
  <c r="AX409" i="5"/>
  <c r="AU101" i="5" s="1"/>
  <c r="BA409" i="5"/>
  <c r="AW101" i="5" s="1"/>
  <c r="AX405" i="5"/>
  <c r="AU97" i="5" s="1"/>
  <c r="BA405" i="5"/>
  <c r="AW97" i="5" s="1"/>
  <c r="BJ346" i="5"/>
  <c r="BC38" i="5" s="1"/>
  <c r="BA346" i="5"/>
  <c r="AW38" i="5" s="1"/>
  <c r="AX346" i="5"/>
  <c r="AU38" i="5" s="1"/>
  <c r="BA400" i="5"/>
  <c r="AW92" i="5" s="1"/>
  <c r="AX400" i="5"/>
  <c r="AU92" i="5" s="1"/>
  <c r="AX384" i="5"/>
  <c r="AU76" i="5" s="1"/>
  <c r="BA384" i="5"/>
  <c r="AW76" i="5" s="1"/>
  <c r="AX361" i="5"/>
  <c r="AU53" i="5" s="1"/>
  <c r="BA361" i="5"/>
  <c r="AW53" i="5" s="1"/>
  <c r="BA369" i="5"/>
  <c r="AW61" i="5" s="1"/>
  <c r="AX369" i="5"/>
  <c r="AU61" i="5" s="1"/>
  <c r="AX395" i="5"/>
  <c r="AU87" i="5" s="1"/>
  <c r="BA395" i="5"/>
  <c r="AW87" i="5" s="1"/>
  <c r="BJ350" i="5"/>
  <c r="BC42" i="5" s="1"/>
  <c r="BA350" i="5"/>
  <c r="AW42" i="5" s="1"/>
  <c r="AX350" i="5"/>
  <c r="AU42" i="5" s="1"/>
  <c r="BA371" i="5"/>
  <c r="AW63" i="5" s="1"/>
  <c r="AX371" i="5"/>
  <c r="AU63" i="5" s="1"/>
  <c r="BA355" i="5"/>
  <c r="AW47" i="5" s="1"/>
  <c r="AX355" i="5"/>
  <c r="AU47" i="5" s="1"/>
  <c r="BA353" i="5"/>
  <c r="AW45" i="5" s="1"/>
  <c r="AX353" i="5"/>
  <c r="AU45" i="5" s="1"/>
  <c r="AX392" i="5"/>
  <c r="AU84" i="5" s="1"/>
  <c r="BA392" i="5"/>
  <c r="AW84" i="5" s="1"/>
  <c r="BA377" i="5"/>
  <c r="AW69" i="5" s="1"/>
  <c r="AX377" i="5"/>
  <c r="AU69" i="5" s="1"/>
  <c r="BA364" i="5"/>
  <c r="AW56" i="5" s="1"/>
  <c r="AX364" i="5"/>
  <c r="AU56" i="5" s="1"/>
  <c r="AX358" i="5"/>
  <c r="AU50" i="5" s="1"/>
  <c r="BA358" i="5"/>
  <c r="AW50" i="5" s="1"/>
  <c r="AX401" i="5"/>
  <c r="AU93" i="5" s="1"/>
  <c r="BA401" i="5"/>
  <c r="AW93" i="5" s="1"/>
  <c r="AX385" i="5"/>
  <c r="AU77" i="5" s="1"/>
  <c r="BA385" i="5"/>
  <c r="AW77" i="5" s="1"/>
  <c r="AZ420" i="5"/>
  <c r="AW420" i="5"/>
  <c r="AZ416" i="5"/>
  <c r="AW416" i="5"/>
  <c r="AZ412" i="5"/>
  <c r="AW412" i="5"/>
  <c r="AW408" i="5"/>
  <c r="AZ408" i="5"/>
  <c r="AW404" i="5"/>
  <c r="AZ404" i="5"/>
  <c r="AW378" i="5"/>
  <c r="AZ378" i="5"/>
  <c r="BI352" i="5"/>
  <c r="AZ352" i="5"/>
  <c r="AW352" i="5"/>
  <c r="AW396" i="5"/>
  <c r="AZ396" i="5"/>
  <c r="AW400" i="5"/>
  <c r="AZ400" i="5"/>
  <c r="AW375" i="5"/>
  <c r="AZ375" i="5"/>
  <c r="AZ372" i="5"/>
  <c r="AW372" i="5"/>
  <c r="BI341" i="5"/>
  <c r="AW341" i="5"/>
  <c r="AZ341" i="5"/>
  <c r="BI349" i="5"/>
  <c r="AW349" i="5"/>
  <c r="AZ349" i="5"/>
  <c r="AZ387" i="5"/>
  <c r="AW387" i="5"/>
  <c r="AW398" i="5"/>
  <c r="AZ398" i="5"/>
  <c r="AZ382" i="5"/>
  <c r="AW382" i="5"/>
  <c r="AW355" i="5"/>
  <c r="AZ355" i="5"/>
  <c r="AZ368" i="5"/>
  <c r="AW368" i="5"/>
  <c r="BI346" i="5"/>
  <c r="AW346" i="5"/>
  <c r="AZ346" i="5"/>
  <c r="AZ389" i="5"/>
  <c r="AW389" i="5"/>
  <c r="AZ419" i="5"/>
  <c r="AW419" i="5"/>
  <c r="AW415" i="5"/>
  <c r="AZ415" i="5"/>
  <c r="AZ411" i="5"/>
  <c r="AW411" i="5"/>
  <c r="AZ407" i="5"/>
  <c r="AW407" i="5"/>
  <c r="AZ403" i="5"/>
  <c r="AW403" i="5"/>
  <c r="AW373" i="5"/>
  <c r="AZ373" i="5"/>
  <c r="AZ370" i="5"/>
  <c r="AW370" i="5"/>
  <c r="AW393" i="5"/>
  <c r="AZ393" i="5"/>
  <c r="AW374" i="5"/>
  <c r="AZ374" i="5"/>
  <c r="BI342" i="5"/>
  <c r="AW342" i="5"/>
  <c r="AZ342" i="5"/>
  <c r="AW371" i="5"/>
  <c r="AZ371" i="5"/>
  <c r="AZ379" i="5"/>
  <c r="AW379" i="5"/>
  <c r="AZ360" i="5"/>
  <c r="AW360" i="5"/>
  <c r="AZ383" i="5"/>
  <c r="AW383" i="5"/>
  <c r="AW392" i="5"/>
  <c r="AZ392" i="5"/>
  <c r="AZ359" i="5"/>
  <c r="AW359" i="5"/>
  <c r="AW380" i="5"/>
  <c r="AZ380" i="5"/>
  <c r="AW369" i="5"/>
  <c r="AZ369" i="5"/>
  <c r="AZ357" i="5"/>
  <c r="AW357" i="5"/>
  <c r="AW385" i="5"/>
  <c r="AZ385" i="5"/>
  <c r="AZ418" i="5"/>
  <c r="AW418" i="5"/>
  <c r="AZ414" i="5"/>
  <c r="AW414" i="5"/>
  <c r="AZ410" i="5"/>
  <c r="AW410" i="5"/>
  <c r="AZ406" i="5"/>
  <c r="AW406" i="5"/>
  <c r="AW402" i="5"/>
  <c r="AZ402" i="5"/>
  <c r="BI347" i="5"/>
  <c r="AZ347" i="5"/>
  <c r="AW347" i="5"/>
  <c r="AZ366" i="5"/>
  <c r="AW366" i="5"/>
  <c r="AW388" i="5"/>
  <c r="AZ388" i="5"/>
  <c r="AW363" i="5"/>
  <c r="AZ363" i="5"/>
  <c r="AZ381" i="5"/>
  <c r="AW381" i="5"/>
  <c r="BI351" i="5"/>
  <c r="AW351" i="5"/>
  <c r="AZ351" i="5"/>
  <c r="AZ354" i="5"/>
  <c r="AW354" i="5"/>
  <c r="AZ395" i="5"/>
  <c r="AW395" i="5"/>
  <c r="AZ356" i="5"/>
  <c r="AW356" i="5"/>
  <c r="AW390" i="5"/>
  <c r="AZ390" i="5"/>
  <c r="BI345" i="5"/>
  <c r="AW345" i="5"/>
  <c r="AZ345" i="5"/>
  <c r="AW353" i="5"/>
  <c r="AZ353" i="5"/>
  <c r="BI344" i="5"/>
  <c r="AW344" i="5"/>
  <c r="AZ344" i="5"/>
  <c r="AW397" i="5"/>
  <c r="AZ397" i="5"/>
  <c r="AW401" i="5"/>
  <c r="AZ401" i="5"/>
  <c r="AW417" i="5"/>
  <c r="AZ417" i="5"/>
  <c r="AW413" i="5"/>
  <c r="AZ413" i="5"/>
  <c r="AW409" i="5"/>
  <c r="AZ409" i="5"/>
  <c r="AZ405" i="5"/>
  <c r="AW405" i="5"/>
  <c r="AZ362" i="5"/>
  <c r="AW362" i="5"/>
  <c r="AZ367" i="5"/>
  <c r="AW367" i="5"/>
  <c r="AW376" i="5"/>
  <c r="AZ376" i="5"/>
  <c r="AW384" i="5"/>
  <c r="AZ384" i="5"/>
  <c r="BI350" i="5"/>
  <c r="AW350" i="5"/>
  <c r="AZ350" i="5"/>
  <c r="BI343" i="5"/>
  <c r="AW343" i="5"/>
  <c r="AZ343" i="5"/>
  <c r="AZ365" i="5"/>
  <c r="AW365" i="5"/>
  <c r="AW364" i="5"/>
  <c r="AZ364" i="5"/>
  <c r="AW391" i="5"/>
  <c r="AZ391" i="5"/>
  <c r="AZ377" i="5"/>
  <c r="AW377" i="5"/>
  <c r="AW386" i="5"/>
  <c r="AZ386" i="5"/>
  <c r="BI348" i="5"/>
  <c r="AZ348" i="5"/>
  <c r="AW348" i="5"/>
  <c r="AZ358" i="5"/>
  <c r="AW358" i="5"/>
  <c r="AZ361" i="5"/>
  <c r="AW361" i="5"/>
  <c r="AZ394" i="5"/>
  <c r="AW394" i="5"/>
  <c r="AZ399" i="5"/>
  <c r="AW399" i="5"/>
  <c r="IU82" i="1" l="1"/>
  <c r="IX81" i="1"/>
  <c r="IW81" i="1"/>
  <c r="IK82" i="1"/>
  <c r="IM81" i="1"/>
  <c r="IN81" i="1"/>
  <c r="IA81" i="1"/>
  <c r="IC80" i="1"/>
  <c r="ID80" i="1"/>
  <c r="HT81" i="1"/>
  <c r="HS81" i="1"/>
  <c r="HQ82" i="1"/>
  <c r="HJ80" i="1"/>
  <c r="HI80" i="1"/>
  <c r="HG81" i="1"/>
  <c r="GZ82" i="1"/>
  <c r="GW83" i="1"/>
  <c r="GY82" i="1"/>
  <c r="GP81" i="1"/>
  <c r="GM82" i="1"/>
  <c r="GO81" i="1"/>
  <c r="GF82" i="1"/>
  <c r="GC83" i="1"/>
  <c r="GE82" i="1"/>
  <c r="FV81" i="1"/>
  <c r="FU81" i="1"/>
  <c r="FS82" i="1"/>
  <c r="FL81" i="1"/>
  <c r="FI82" i="1"/>
  <c r="FK81" i="1"/>
  <c r="FB80" i="1"/>
  <c r="EY81" i="1"/>
  <c r="FA80" i="1"/>
  <c r="EO82" i="1"/>
  <c r="ER81" i="1"/>
  <c r="EQ81" i="1"/>
  <c r="EH80" i="1"/>
  <c r="EE81" i="1"/>
  <c r="EG80" i="1"/>
  <c r="DU86" i="1"/>
  <c r="DX85" i="1"/>
  <c r="DW85" i="1"/>
  <c r="BN401" i="5"/>
  <c r="BF93" i="5"/>
  <c r="BB89" i="5"/>
  <c r="BH397" i="5"/>
  <c r="AZ89" i="5"/>
  <c r="BE397" i="5"/>
  <c r="BF36" i="5"/>
  <c r="BN344" i="5"/>
  <c r="AZ45" i="5"/>
  <c r="BE353" i="5"/>
  <c r="AX37" i="5"/>
  <c r="BB345" i="5"/>
  <c r="BN345" i="5"/>
  <c r="BF37" i="5"/>
  <c r="BE390" i="5"/>
  <c r="AZ82" i="5"/>
  <c r="BQ356" i="5"/>
  <c r="BH48" i="5"/>
  <c r="BF48" i="5"/>
  <c r="BN356" i="5"/>
  <c r="BE395" i="5"/>
  <c r="AZ87" i="5"/>
  <c r="BH46" i="5"/>
  <c r="BQ354" i="5"/>
  <c r="BF46" i="5"/>
  <c r="BN354" i="5"/>
  <c r="BF43" i="5"/>
  <c r="BN351" i="5"/>
  <c r="BH381" i="5"/>
  <c r="BB73" i="5"/>
  <c r="AX55" i="5"/>
  <c r="BB363" i="5"/>
  <c r="BB55" i="5"/>
  <c r="BH363" i="5"/>
  <c r="BN388" i="5"/>
  <c r="BF80" i="5"/>
  <c r="BB366" i="5"/>
  <c r="AX58" i="5"/>
  <c r="BB58" i="5"/>
  <c r="BH366" i="5"/>
  <c r="BQ347" i="5"/>
  <c r="BH39" i="5"/>
  <c r="BQ402" i="5"/>
  <c r="BH94" i="5"/>
  <c r="BB94" i="5"/>
  <c r="BH402" i="5"/>
  <c r="BN406" i="5"/>
  <c r="BF98" i="5"/>
  <c r="BB410" i="5"/>
  <c r="AX102" i="5"/>
  <c r="BK410" i="5"/>
  <c r="BD102" i="5"/>
  <c r="BN414" i="5"/>
  <c r="BF106" i="5"/>
  <c r="BE418" i="5"/>
  <c r="AZ110" i="5"/>
  <c r="BK418" i="5"/>
  <c r="BD110" i="5"/>
  <c r="BN400" i="5"/>
  <c r="BF92" i="5"/>
  <c r="BQ408" i="5"/>
  <c r="BH100" i="5"/>
  <c r="BH408" i="5"/>
  <c r="BB100" i="5"/>
  <c r="BE420" i="5"/>
  <c r="AZ112" i="5"/>
  <c r="BE423" i="5"/>
  <c r="AZ115" i="5"/>
  <c r="BQ385" i="5"/>
  <c r="BH77" i="5"/>
  <c r="BH385" i="5"/>
  <c r="BB77" i="5"/>
  <c r="BE357" i="5"/>
  <c r="AZ49" i="5"/>
  <c r="BQ369" i="5"/>
  <c r="BH61" i="5"/>
  <c r="BD61" i="5"/>
  <c r="BK369" i="5"/>
  <c r="BF72" i="5"/>
  <c r="BN380" i="5"/>
  <c r="BQ359" i="5"/>
  <c r="BH51" i="5"/>
  <c r="BE359" i="5"/>
  <c r="AZ51" i="5"/>
  <c r="BE392" i="5"/>
  <c r="AZ84" i="5"/>
  <c r="BN383" i="5"/>
  <c r="BF75" i="5"/>
  <c r="BQ383" i="5"/>
  <c r="BH75" i="5"/>
  <c r="BQ360" i="5"/>
  <c r="BH52" i="5"/>
  <c r="BH71" i="5"/>
  <c r="BQ379" i="5"/>
  <c r="BH379" i="5"/>
  <c r="BB71" i="5"/>
  <c r="BQ371" i="5"/>
  <c r="BH63" i="5"/>
  <c r="AZ34" i="5"/>
  <c r="BE342" i="5"/>
  <c r="AX66" i="5"/>
  <c r="BB374" i="5"/>
  <c r="BK374" i="5"/>
  <c r="BD66" i="5"/>
  <c r="BN393" i="5"/>
  <c r="BF85" i="5"/>
  <c r="BB370" i="5"/>
  <c r="AX62" i="5"/>
  <c r="BN370" i="5"/>
  <c r="BF62" i="5"/>
  <c r="AZ65" i="5"/>
  <c r="BE373" i="5"/>
  <c r="BB403" i="5"/>
  <c r="AX95" i="5"/>
  <c r="BK403" i="5"/>
  <c r="BD95" i="5"/>
  <c r="BN407" i="5"/>
  <c r="BF99" i="5"/>
  <c r="BE411" i="5"/>
  <c r="AZ103" i="5"/>
  <c r="BK411" i="5"/>
  <c r="BD103" i="5"/>
  <c r="BN415" i="5"/>
  <c r="BF107" i="5"/>
  <c r="AX111" i="5"/>
  <c r="BB419" i="5"/>
  <c r="AZ111" i="5"/>
  <c r="BE419" i="5"/>
  <c r="AZ70" i="5"/>
  <c r="BE378" i="5"/>
  <c r="AX108" i="5"/>
  <c r="BB416" i="5"/>
  <c r="BE416" i="5"/>
  <c r="AZ108" i="5"/>
  <c r="BK421" i="5"/>
  <c r="BD113" i="5"/>
  <c r="BB389" i="5"/>
  <c r="AX81" i="5"/>
  <c r="BK389" i="5"/>
  <c r="BD81" i="5"/>
  <c r="BQ346" i="5"/>
  <c r="BH38" i="5"/>
  <c r="BQ368" i="5"/>
  <c r="BH60" i="5"/>
  <c r="BK368" i="5"/>
  <c r="BD60" i="5"/>
  <c r="BQ355" i="5"/>
  <c r="BH47" i="5"/>
  <c r="BQ382" i="5"/>
  <c r="BH74" i="5"/>
  <c r="BH382" i="5"/>
  <c r="BB74" i="5"/>
  <c r="BN398" i="5"/>
  <c r="BF90" i="5"/>
  <c r="BQ387" i="5"/>
  <c r="BH79" i="5"/>
  <c r="BH387" i="5"/>
  <c r="BB79" i="5"/>
  <c r="BQ349" i="5"/>
  <c r="BH41" i="5"/>
  <c r="BH33" i="5"/>
  <c r="BQ341" i="5"/>
  <c r="BQ372" i="5"/>
  <c r="BH64" i="5"/>
  <c r="BH372" i="5"/>
  <c r="BB64" i="5"/>
  <c r="BH375" i="5"/>
  <c r="BB67" i="5"/>
  <c r="BQ396" i="5"/>
  <c r="BH88" i="5"/>
  <c r="BH396" i="5"/>
  <c r="BB88" i="5"/>
  <c r="BE404" i="5"/>
  <c r="AZ96" i="5"/>
  <c r="BN422" i="5"/>
  <c r="BF114" i="5"/>
  <c r="BH422" i="5"/>
  <c r="BB114" i="5"/>
  <c r="BB399" i="5"/>
  <c r="AX91" i="5"/>
  <c r="BE399" i="5"/>
  <c r="AZ91" i="5"/>
  <c r="BN394" i="5"/>
  <c r="BF86" i="5"/>
  <c r="BB361" i="5"/>
  <c r="AX53" i="5"/>
  <c r="AZ53" i="5"/>
  <c r="BE361" i="5"/>
  <c r="BF50" i="5"/>
  <c r="BN358" i="5"/>
  <c r="AX40" i="5"/>
  <c r="BB348" i="5"/>
  <c r="BK348" i="5"/>
  <c r="BD40" i="5"/>
  <c r="BK386" i="5"/>
  <c r="BD78" i="5"/>
  <c r="BQ377" i="5"/>
  <c r="BH69" i="5"/>
  <c r="BD69" i="5"/>
  <c r="BK377" i="5"/>
  <c r="BE391" i="5"/>
  <c r="AZ83" i="5"/>
  <c r="BQ364" i="5"/>
  <c r="BH56" i="5"/>
  <c r="AZ56" i="5"/>
  <c r="BE364" i="5"/>
  <c r="BB57" i="5"/>
  <c r="BH365" i="5"/>
  <c r="AZ35" i="5"/>
  <c r="BE343" i="5"/>
  <c r="BE350" i="5"/>
  <c r="AZ42" i="5"/>
  <c r="BK350" i="5"/>
  <c r="BD42" i="5"/>
  <c r="BQ384" i="5"/>
  <c r="BH76" i="5"/>
  <c r="BQ376" i="5"/>
  <c r="BH68" i="5"/>
  <c r="BE376" i="5"/>
  <c r="AZ68" i="5"/>
  <c r="BE367" i="5"/>
  <c r="AZ59" i="5"/>
  <c r="BQ362" i="5"/>
  <c r="BH54" i="5"/>
  <c r="BN362" i="5"/>
  <c r="BF54" i="5"/>
  <c r="BK405" i="5"/>
  <c r="BD97" i="5"/>
  <c r="BQ409" i="5"/>
  <c r="BH101" i="5"/>
  <c r="BH409" i="5"/>
  <c r="BB101" i="5"/>
  <c r="BN413" i="5"/>
  <c r="BF105" i="5"/>
  <c r="AX109" i="5"/>
  <c r="BB417" i="5"/>
  <c r="BK417" i="5"/>
  <c r="BD109" i="5"/>
  <c r="BN352" i="5"/>
  <c r="BF44" i="5"/>
  <c r="BH104" i="5"/>
  <c r="BQ412" i="5"/>
  <c r="BI424" i="5"/>
  <c r="BL424" i="5"/>
  <c r="BC424" i="5"/>
  <c r="BF424" i="5"/>
  <c r="BO424" i="5"/>
  <c r="BR424" i="5"/>
  <c r="AZ424" i="5"/>
  <c r="BJ424" i="5"/>
  <c r="BC116" i="5" s="1"/>
  <c r="BD424" i="5"/>
  <c r="AY116" i="5" s="1"/>
  <c r="BM424" i="5"/>
  <c r="BE116" i="5" s="1"/>
  <c r="BS424" i="5"/>
  <c r="BI116" i="5" s="1"/>
  <c r="BP424" i="5"/>
  <c r="BG116" i="5" s="1"/>
  <c r="BG424" i="5"/>
  <c r="BA116" i="5" s="1"/>
  <c r="BA424" i="5"/>
  <c r="AW116" i="5" s="1"/>
  <c r="AY422" i="5"/>
  <c r="AV114" i="5"/>
  <c r="BH401" i="5"/>
  <c r="BB93" i="5"/>
  <c r="BE401" i="5"/>
  <c r="AZ93" i="5"/>
  <c r="BQ397" i="5"/>
  <c r="BH89" i="5"/>
  <c r="BB344" i="5"/>
  <c r="AX36" i="5"/>
  <c r="BK344" i="5"/>
  <c r="BD36" i="5"/>
  <c r="BN353" i="5"/>
  <c r="BF45" i="5"/>
  <c r="BE345" i="5"/>
  <c r="AZ37" i="5"/>
  <c r="BB390" i="5"/>
  <c r="AX82" i="5"/>
  <c r="BK390" i="5"/>
  <c r="BD82" i="5"/>
  <c r="BH356" i="5"/>
  <c r="BB48" i="5"/>
  <c r="AX87" i="5"/>
  <c r="BB395" i="5"/>
  <c r="BK395" i="5"/>
  <c r="BD87" i="5"/>
  <c r="BE354" i="5"/>
  <c r="AZ46" i="5"/>
  <c r="AZ43" i="5"/>
  <c r="BE351" i="5"/>
  <c r="BK351" i="5"/>
  <c r="BD43" i="5"/>
  <c r="AZ73" i="5"/>
  <c r="BE381" i="5"/>
  <c r="BQ363" i="5"/>
  <c r="BH55" i="5"/>
  <c r="BN363" i="5"/>
  <c r="BF55" i="5"/>
  <c r="BE388" i="5"/>
  <c r="AZ80" i="5"/>
  <c r="BQ366" i="5"/>
  <c r="BH58" i="5"/>
  <c r="BD58" i="5"/>
  <c r="BK366" i="5"/>
  <c r="BK347" i="5"/>
  <c r="BD39" i="5"/>
  <c r="BN402" i="5"/>
  <c r="BF94" i="5"/>
  <c r="BK406" i="5"/>
  <c r="BD98" i="5"/>
  <c r="BE406" i="5"/>
  <c r="AZ98" i="5"/>
  <c r="BQ410" i="5"/>
  <c r="BH102" i="5"/>
  <c r="BE414" i="5"/>
  <c r="AZ106" i="5"/>
  <c r="BK414" i="5"/>
  <c r="BD106" i="5"/>
  <c r="BB418" i="5"/>
  <c r="AX110" i="5"/>
  <c r="BH400" i="5"/>
  <c r="BB92" i="5"/>
  <c r="BK400" i="5"/>
  <c r="BD92" i="5"/>
  <c r="BN408" i="5"/>
  <c r="BF100" i="5"/>
  <c r="BB420" i="5"/>
  <c r="AX112" i="5"/>
  <c r="BB112" i="5"/>
  <c r="BH420" i="5"/>
  <c r="BQ423" i="5"/>
  <c r="BH115" i="5"/>
  <c r="BH423" i="5"/>
  <c r="BB115" i="5"/>
  <c r="BN385" i="5"/>
  <c r="BF77" i="5"/>
  <c r="AX49" i="5"/>
  <c r="BB357" i="5"/>
  <c r="BB49" i="5"/>
  <c r="BH357" i="5"/>
  <c r="BE369" i="5"/>
  <c r="AZ61" i="5"/>
  <c r="BB380" i="5"/>
  <c r="AX72" i="5"/>
  <c r="BH380" i="5"/>
  <c r="BB72" i="5"/>
  <c r="BD51" i="5"/>
  <c r="BK359" i="5"/>
  <c r="AX84" i="5"/>
  <c r="BB392" i="5"/>
  <c r="BK392" i="5"/>
  <c r="BD84" i="5"/>
  <c r="BE383" i="5"/>
  <c r="AZ75" i="5"/>
  <c r="BB360" i="5"/>
  <c r="AX52" i="5"/>
  <c r="BN360" i="5"/>
  <c r="BF52" i="5"/>
  <c r="AZ71" i="5"/>
  <c r="BE379" i="5"/>
  <c r="BB371" i="5"/>
  <c r="AX63" i="5"/>
  <c r="BB63" i="5"/>
  <c r="BH371" i="5"/>
  <c r="BF34" i="5"/>
  <c r="BN342" i="5"/>
  <c r="BH374" i="5"/>
  <c r="BB66" i="5"/>
  <c r="BQ374" i="5"/>
  <c r="BH66" i="5"/>
  <c r="BK393" i="5"/>
  <c r="BD85" i="5"/>
  <c r="BQ370" i="5"/>
  <c r="BH62" i="5"/>
  <c r="BD62" i="5"/>
  <c r="BK370" i="5"/>
  <c r="BH373" i="5"/>
  <c r="BB65" i="5"/>
  <c r="BQ403" i="5"/>
  <c r="BH95" i="5"/>
  <c r="BH403" i="5"/>
  <c r="BB95" i="5"/>
  <c r="BE407" i="5"/>
  <c r="AZ99" i="5"/>
  <c r="AX103" i="5"/>
  <c r="BB411" i="5"/>
  <c r="BB103" i="5"/>
  <c r="BH411" i="5"/>
  <c r="BE415" i="5"/>
  <c r="AZ107" i="5"/>
  <c r="BQ419" i="5"/>
  <c r="BH111" i="5"/>
  <c r="BH419" i="5"/>
  <c r="BB111" i="5"/>
  <c r="BB70" i="5"/>
  <c r="BH378" i="5"/>
  <c r="BQ416" i="5"/>
  <c r="BH108" i="5"/>
  <c r="BB108" i="5"/>
  <c r="BH416" i="5"/>
  <c r="BB421" i="5"/>
  <c r="AX113" i="5"/>
  <c r="BE421" i="5"/>
  <c r="AZ113" i="5"/>
  <c r="BQ389" i="5"/>
  <c r="BH81" i="5"/>
  <c r="BH389" i="5"/>
  <c r="BB81" i="5"/>
  <c r="BK346" i="5"/>
  <c r="BD38" i="5"/>
  <c r="BE368" i="5"/>
  <c r="AZ60" i="5"/>
  <c r="BB355" i="5"/>
  <c r="AX47" i="5"/>
  <c r="BN355" i="5"/>
  <c r="BF47" i="5"/>
  <c r="BN382" i="5"/>
  <c r="BF74" i="5"/>
  <c r="BB398" i="5"/>
  <c r="AX90" i="5"/>
  <c r="BE398" i="5"/>
  <c r="AZ90" i="5"/>
  <c r="BN387" i="5"/>
  <c r="BF79" i="5"/>
  <c r="BB349" i="5"/>
  <c r="AX41" i="5"/>
  <c r="BN349" i="5"/>
  <c r="BF41" i="5"/>
  <c r="BF33" i="5"/>
  <c r="BN341" i="5"/>
  <c r="BE372" i="5"/>
  <c r="AZ64" i="5"/>
  <c r="BB375" i="5"/>
  <c r="AX67" i="5"/>
  <c r="AZ67" i="5"/>
  <c r="BE375" i="5"/>
  <c r="BN396" i="5"/>
  <c r="BF88" i="5"/>
  <c r="AX96" i="5"/>
  <c r="BB404" i="5"/>
  <c r="BK404" i="5"/>
  <c r="BD96" i="5"/>
  <c r="BB422" i="5"/>
  <c r="AX114" i="5"/>
  <c r="BH399" i="5"/>
  <c r="BB91" i="5"/>
  <c r="BK399" i="5"/>
  <c r="BD91" i="5"/>
  <c r="BK394" i="5"/>
  <c r="BD86" i="5"/>
  <c r="BQ361" i="5"/>
  <c r="BH53" i="5"/>
  <c r="BN361" i="5"/>
  <c r="BF53" i="5"/>
  <c r="BK358" i="5"/>
  <c r="BD50" i="5"/>
  <c r="BE348" i="5"/>
  <c r="AZ40" i="5"/>
  <c r="BB386" i="5"/>
  <c r="AX78" i="5"/>
  <c r="BE386" i="5"/>
  <c r="AZ78" i="5"/>
  <c r="BH377" i="5"/>
  <c r="BB69" i="5"/>
  <c r="AX83" i="5"/>
  <c r="BB391" i="5"/>
  <c r="BK391" i="5"/>
  <c r="BD83" i="5"/>
  <c r="BB56" i="5"/>
  <c r="BH364" i="5"/>
  <c r="AX57" i="5"/>
  <c r="BB365" i="5"/>
  <c r="BK365" i="5"/>
  <c r="BD57" i="5"/>
  <c r="BQ343" i="5"/>
  <c r="BH35" i="5"/>
  <c r="BB350" i="5"/>
  <c r="AX42" i="5"/>
  <c r="BN384" i="5"/>
  <c r="BF76" i="5"/>
  <c r="BE384" i="5"/>
  <c r="AZ76" i="5"/>
  <c r="BH376" i="5"/>
  <c r="BB68" i="5"/>
  <c r="BB367" i="5"/>
  <c r="AX59" i="5"/>
  <c r="BD59" i="5"/>
  <c r="BK367" i="5"/>
  <c r="BB54" i="5"/>
  <c r="BH362" i="5"/>
  <c r="AX97" i="5"/>
  <c r="BB405" i="5"/>
  <c r="BE405" i="5"/>
  <c r="AZ97" i="5"/>
  <c r="BN409" i="5"/>
  <c r="BF101" i="5"/>
  <c r="BH413" i="5"/>
  <c r="BB105" i="5"/>
  <c r="AZ105" i="5"/>
  <c r="BE413" i="5"/>
  <c r="BQ417" i="5"/>
  <c r="BH109" i="5"/>
  <c r="AZ44" i="5"/>
  <c r="BE352" i="5"/>
  <c r="BK352" i="5"/>
  <c r="BD44" i="5"/>
  <c r="BN412" i="5"/>
  <c r="BF104" i="5"/>
  <c r="AX93" i="5"/>
  <c r="BB401" i="5"/>
  <c r="BK401" i="5"/>
  <c r="BD93" i="5"/>
  <c r="BN397" i="5"/>
  <c r="BF89" i="5"/>
  <c r="BE344" i="5"/>
  <c r="AZ36" i="5"/>
  <c r="AX45" i="5"/>
  <c r="BB353" i="5"/>
  <c r="BH353" i="5"/>
  <c r="BB45" i="5"/>
  <c r="BH37" i="5"/>
  <c r="BQ345" i="5"/>
  <c r="BQ390" i="5"/>
  <c r="BH82" i="5"/>
  <c r="BH390" i="5"/>
  <c r="BB82" i="5"/>
  <c r="AZ48" i="5"/>
  <c r="BE356" i="5"/>
  <c r="BH87" i="5"/>
  <c r="BQ395" i="5"/>
  <c r="BB87" i="5"/>
  <c r="BH395" i="5"/>
  <c r="BD46" i="5"/>
  <c r="BK354" i="5"/>
  <c r="AX43" i="5"/>
  <c r="BB351" i="5"/>
  <c r="AX73" i="5"/>
  <c r="BB381" i="5"/>
  <c r="BN381" i="5"/>
  <c r="BF73" i="5"/>
  <c r="BE363" i="5"/>
  <c r="AZ55" i="5"/>
  <c r="BB388" i="5"/>
  <c r="AX80" i="5"/>
  <c r="BK388" i="5"/>
  <c r="BD80" i="5"/>
  <c r="BE366" i="5"/>
  <c r="AZ58" i="5"/>
  <c r="BE347" i="5"/>
  <c r="AZ39" i="5"/>
  <c r="BN347" i="5"/>
  <c r="BF39" i="5"/>
  <c r="BE402" i="5"/>
  <c r="AZ94" i="5"/>
  <c r="BB406" i="5"/>
  <c r="AX98" i="5"/>
  <c r="BB98" i="5"/>
  <c r="BH406" i="5"/>
  <c r="BN410" i="5"/>
  <c r="BF102" i="5"/>
  <c r="BB414" i="5"/>
  <c r="AX106" i="5"/>
  <c r="BB106" i="5"/>
  <c r="BH414" i="5"/>
  <c r="BQ418" i="5"/>
  <c r="BH110" i="5"/>
  <c r="AX92" i="5"/>
  <c r="BB400" i="5"/>
  <c r="BE400" i="5"/>
  <c r="AZ92" i="5"/>
  <c r="BK408" i="5"/>
  <c r="BD100" i="5"/>
  <c r="BQ420" i="5"/>
  <c r="BH112" i="5"/>
  <c r="BN423" i="5"/>
  <c r="BF115" i="5"/>
  <c r="BK385" i="5"/>
  <c r="BD77" i="5"/>
  <c r="BQ357" i="5"/>
  <c r="BH49" i="5"/>
  <c r="BF49" i="5"/>
  <c r="BN357" i="5"/>
  <c r="BF61" i="5"/>
  <c r="BN369" i="5"/>
  <c r="BQ380" i="5"/>
  <c r="BH72" i="5"/>
  <c r="BE380" i="5"/>
  <c r="AZ72" i="5"/>
  <c r="BF51" i="5"/>
  <c r="BN359" i="5"/>
  <c r="BQ392" i="5"/>
  <c r="BH84" i="5"/>
  <c r="BH392" i="5"/>
  <c r="BB84" i="5"/>
  <c r="BK383" i="5"/>
  <c r="BD75" i="5"/>
  <c r="BE360" i="5"/>
  <c r="AZ52" i="5"/>
  <c r="BK360" i="5"/>
  <c r="BD52" i="5"/>
  <c r="BD71" i="5"/>
  <c r="BK379" i="5"/>
  <c r="BK371" i="5"/>
  <c r="BD63" i="5"/>
  <c r="AZ63" i="5"/>
  <c r="BE371" i="5"/>
  <c r="BK342" i="5"/>
  <c r="BD34" i="5"/>
  <c r="BN374" i="5"/>
  <c r="BF66" i="5"/>
  <c r="BB393" i="5"/>
  <c r="AX85" i="5"/>
  <c r="BE393" i="5"/>
  <c r="AZ85" i="5"/>
  <c r="AZ62" i="5"/>
  <c r="BE370" i="5"/>
  <c r="AX65" i="5"/>
  <c r="BB373" i="5"/>
  <c r="BQ373" i="5"/>
  <c r="BH65" i="5"/>
  <c r="BN403" i="5"/>
  <c r="BF95" i="5"/>
  <c r="BB407" i="5"/>
  <c r="AX99" i="5"/>
  <c r="BK407" i="5"/>
  <c r="BD99" i="5"/>
  <c r="BQ411" i="5"/>
  <c r="BH103" i="5"/>
  <c r="AX107" i="5"/>
  <c r="BB415" i="5"/>
  <c r="BK415" i="5"/>
  <c r="BD107" i="5"/>
  <c r="BN419" i="5"/>
  <c r="BF111" i="5"/>
  <c r="AX70" i="5"/>
  <c r="BB378" i="5"/>
  <c r="BK378" i="5"/>
  <c r="BD70" i="5"/>
  <c r="BN416" i="5"/>
  <c r="BF108" i="5"/>
  <c r="BH113" i="5"/>
  <c r="BQ421" i="5"/>
  <c r="BB113" i="5"/>
  <c r="BH421" i="5"/>
  <c r="BN389" i="5"/>
  <c r="BF81" i="5"/>
  <c r="AX38" i="5"/>
  <c r="BB346" i="5"/>
  <c r="BN346" i="5"/>
  <c r="BF38" i="5"/>
  <c r="BF60" i="5"/>
  <c r="BN368" i="5"/>
  <c r="BE355" i="5"/>
  <c r="AZ47" i="5"/>
  <c r="BB47" i="5"/>
  <c r="BH355" i="5"/>
  <c r="BE382" i="5"/>
  <c r="AZ74" i="5"/>
  <c r="BB90" i="5"/>
  <c r="BH398" i="5"/>
  <c r="BK398" i="5"/>
  <c r="BD90" i="5"/>
  <c r="BE387" i="5"/>
  <c r="AZ79" i="5"/>
  <c r="AZ41" i="5"/>
  <c r="BE349" i="5"/>
  <c r="BB341" i="5"/>
  <c r="AX33" i="5"/>
  <c r="BD33" i="5"/>
  <c r="BK341" i="5"/>
  <c r="BN372" i="5"/>
  <c r="BF64" i="5"/>
  <c r="BD67" i="5"/>
  <c r="BK375" i="5"/>
  <c r="BQ375" i="5"/>
  <c r="BH67" i="5"/>
  <c r="BD88" i="5"/>
  <c r="BK396" i="5"/>
  <c r="BQ404" i="5"/>
  <c r="BH96" i="5"/>
  <c r="BH404" i="5"/>
  <c r="BB96" i="5"/>
  <c r="BK422" i="5"/>
  <c r="BD114" i="5"/>
  <c r="BQ399" i="5"/>
  <c r="BH91" i="5"/>
  <c r="BB394" i="5"/>
  <c r="AX86" i="5"/>
  <c r="BE394" i="5"/>
  <c r="AZ86" i="5"/>
  <c r="BH361" i="5"/>
  <c r="BB53" i="5"/>
  <c r="BB358" i="5"/>
  <c r="AX50" i="5"/>
  <c r="BH358" i="5"/>
  <c r="BB50" i="5"/>
  <c r="BQ348" i="5"/>
  <c r="BH40" i="5"/>
  <c r="BQ386" i="5"/>
  <c r="BH78" i="5"/>
  <c r="BH386" i="5"/>
  <c r="BB78" i="5"/>
  <c r="BN377" i="5"/>
  <c r="BF69" i="5"/>
  <c r="BQ391" i="5"/>
  <c r="BH83" i="5"/>
  <c r="BH391" i="5"/>
  <c r="BB83" i="5"/>
  <c r="BF56" i="5"/>
  <c r="BN364" i="5"/>
  <c r="BQ365" i="5"/>
  <c r="BH57" i="5"/>
  <c r="BF57" i="5"/>
  <c r="BN365" i="5"/>
  <c r="BK343" i="5"/>
  <c r="BD35" i="5"/>
  <c r="BH42" i="5"/>
  <c r="BQ350" i="5"/>
  <c r="BB384" i="5"/>
  <c r="AX76" i="5"/>
  <c r="BK384" i="5"/>
  <c r="BD76" i="5"/>
  <c r="BK376" i="5"/>
  <c r="BD68" i="5"/>
  <c r="BQ367" i="5"/>
  <c r="BH59" i="5"/>
  <c r="BH367" i="5"/>
  <c r="BB59" i="5"/>
  <c r="AZ54" i="5"/>
  <c r="BE362" i="5"/>
  <c r="BQ405" i="5"/>
  <c r="BH97" i="5"/>
  <c r="BH405" i="5"/>
  <c r="BB97" i="5"/>
  <c r="AZ101" i="5"/>
  <c r="BE409" i="5"/>
  <c r="AX105" i="5"/>
  <c r="BB413" i="5"/>
  <c r="BK413" i="5"/>
  <c r="BD105" i="5"/>
  <c r="BN417" i="5"/>
  <c r="BF109" i="5"/>
  <c r="BB352" i="5"/>
  <c r="AX44" i="5"/>
  <c r="BK412" i="5"/>
  <c r="BD104" i="5"/>
  <c r="BE412" i="5"/>
  <c r="AZ104" i="5"/>
  <c r="BH93" i="5"/>
  <c r="BQ401" i="5"/>
  <c r="BB397" i="5"/>
  <c r="AX89" i="5"/>
  <c r="BK397" i="5"/>
  <c r="BD89" i="5"/>
  <c r="BQ344" i="5"/>
  <c r="BH36" i="5"/>
  <c r="BQ353" i="5"/>
  <c r="BH45" i="5"/>
  <c r="BD45" i="5"/>
  <c r="BK353" i="5"/>
  <c r="BK345" i="5"/>
  <c r="BD37" i="5"/>
  <c r="BN390" i="5"/>
  <c r="BF82" i="5"/>
  <c r="AX48" i="5"/>
  <c r="BB356" i="5"/>
  <c r="BK356" i="5"/>
  <c r="BD48" i="5"/>
  <c r="BN395" i="5"/>
  <c r="BF87" i="5"/>
  <c r="AX46" i="5"/>
  <c r="BB354" i="5"/>
  <c r="BB46" i="5"/>
  <c r="BH354" i="5"/>
  <c r="BQ351" i="5"/>
  <c r="BH43" i="5"/>
  <c r="BQ381" i="5"/>
  <c r="BH73" i="5"/>
  <c r="BD73" i="5"/>
  <c r="BK381" i="5"/>
  <c r="BD55" i="5"/>
  <c r="BK363" i="5"/>
  <c r="BQ388" i="5"/>
  <c r="BH80" i="5"/>
  <c r="BH388" i="5"/>
  <c r="BB80" i="5"/>
  <c r="BF58" i="5"/>
  <c r="BN366" i="5"/>
  <c r="AX39" i="5"/>
  <c r="BB347" i="5"/>
  <c r="BB402" i="5"/>
  <c r="AX94" i="5"/>
  <c r="BK402" i="5"/>
  <c r="BD94" i="5"/>
  <c r="BQ406" i="5"/>
  <c r="BH98" i="5"/>
  <c r="BB102" i="5"/>
  <c r="BH410" i="5"/>
  <c r="BE410" i="5"/>
  <c r="AZ102" i="5"/>
  <c r="BQ414" i="5"/>
  <c r="BH106" i="5"/>
  <c r="BH418" i="5"/>
  <c r="BB110" i="5"/>
  <c r="BN418" i="5"/>
  <c r="BF110" i="5"/>
  <c r="BH92" i="5"/>
  <c r="BQ400" i="5"/>
  <c r="AX100" i="5"/>
  <c r="BB408" i="5"/>
  <c r="BE408" i="5"/>
  <c r="AZ100" i="5"/>
  <c r="BN420" i="5"/>
  <c r="BF112" i="5"/>
  <c r="BB423" i="5"/>
  <c r="AX115" i="5"/>
  <c r="BK423" i="5"/>
  <c r="BD115" i="5"/>
  <c r="AX77" i="5"/>
  <c r="BB385" i="5"/>
  <c r="BE385" i="5"/>
  <c r="AZ77" i="5"/>
  <c r="BK357" i="5"/>
  <c r="BD49" i="5"/>
  <c r="AX61" i="5"/>
  <c r="BB369" i="5"/>
  <c r="BH369" i="5"/>
  <c r="BB61" i="5"/>
  <c r="BK380" i="5"/>
  <c r="BD72" i="5"/>
  <c r="BB359" i="5"/>
  <c r="AX51" i="5"/>
  <c r="BH359" i="5"/>
  <c r="BB51" i="5"/>
  <c r="BN392" i="5"/>
  <c r="BF84" i="5"/>
  <c r="BB383" i="5"/>
  <c r="AX75" i="5"/>
  <c r="BH383" i="5"/>
  <c r="BB75" i="5"/>
  <c r="BB52" i="5"/>
  <c r="BH360" i="5"/>
  <c r="AX71" i="5"/>
  <c r="BB379" i="5"/>
  <c r="BF71" i="5"/>
  <c r="BN379" i="5"/>
  <c r="BF63" i="5"/>
  <c r="BN371" i="5"/>
  <c r="AX34" i="5"/>
  <c r="BB342" i="5"/>
  <c r="BQ342" i="5"/>
  <c r="BH34" i="5"/>
  <c r="BE374" i="5"/>
  <c r="AZ66" i="5"/>
  <c r="BH85" i="5"/>
  <c r="BQ393" i="5"/>
  <c r="BH393" i="5"/>
  <c r="BB85" i="5"/>
  <c r="BB62" i="5"/>
  <c r="BH370" i="5"/>
  <c r="BF65" i="5"/>
  <c r="BN373" i="5"/>
  <c r="BK373" i="5"/>
  <c r="BD65" i="5"/>
  <c r="AZ95" i="5"/>
  <c r="BE403" i="5"/>
  <c r="BH99" i="5"/>
  <c r="BQ407" i="5"/>
  <c r="BH407" i="5"/>
  <c r="BB99" i="5"/>
  <c r="BN411" i="5"/>
  <c r="BF103" i="5"/>
  <c r="BQ415" i="5"/>
  <c r="BH107" i="5"/>
  <c r="BH415" i="5"/>
  <c r="BB107" i="5"/>
  <c r="BK419" i="5"/>
  <c r="BD111" i="5"/>
  <c r="BH70" i="5"/>
  <c r="BQ378" i="5"/>
  <c r="BN378" i="5"/>
  <c r="BF70" i="5"/>
  <c r="BK416" i="5"/>
  <c r="BD108" i="5"/>
  <c r="DK87" i="1"/>
  <c r="DN86" i="1"/>
  <c r="DM86" i="1"/>
  <c r="BN421" i="5"/>
  <c r="BF113" i="5"/>
  <c r="BE389" i="5"/>
  <c r="AZ81" i="5"/>
  <c r="BE346" i="5"/>
  <c r="AZ38" i="5"/>
  <c r="AX60" i="5"/>
  <c r="BB368" i="5"/>
  <c r="BB60" i="5"/>
  <c r="BH368" i="5"/>
  <c r="BD47" i="5"/>
  <c r="BK355" i="5"/>
  <c r="BB382" i="5"/>
  <c r="AX74" i="5"/>
  <c r="BK382" i="5"/>
  <c r="BD74" i="5"/>
  <c r="BH90" i="5"/>
  <c r="BQ398" i="5"/>
  <c r="BB387" i="5"/>
  <c r="AX79" i="5"/>
  <c r="BK387" i="5"/>
  <c r="BD79" i="5"/>
  <c r="BK349" i="5"/>
  <c r="BD41" i="5"/>
  <c r="AZ33" i="5"/>
  <c r="BE341" i="5"/>
  <c r="AX64" i="5"/>
  <c r="BB372" i="5"/>
  <c r="BK372" i="5"/>
  <c r="BD64" i="5"/>
  <c r="BF67" i="5"/>
  <c r="BN375" i="5"/>
  <c r="AX88" i="5"/>
  <c r="BB396" i="5"/>
  <c r="AZ88" i="5"/>
  <c r="BE396" i="5"/>
  <c r="BN404" i="5"/>
  <c r="BF96" i="5"/>
  <c r="BQ422" i="5"/>
  <c r="BH114" i="5"/>
  <c r="BE422" i="5"/>
  <c r="AZ114" i="5"/>
  <c r="BN399" i="5"/>
  <c r="BF91" i="5"/>
  <c r="BQ394" i="5"/>
  <c r="BH86" i="5"/>
  <c r="BB86" i="5"/>
  <c r="BH394" i="5"/>
  <c r="BK361" i="5"/>
  <c r="BD53" i="5"/>
  <c r="AZ50" i="5"/>
  <c r="BE358" i="5"/>
  <c r="BQ358" i="5"/>
  <c r="BH50" i="5"/>
  <c r="BN348" i="5"/>
  <c r="BF40" i="5"/>
  <c r="BN386" i="5"/>
  <c r="BF78" i="5"/>
  <c r="BB377" i="5"/>
  <c r="AX69" i="5"/>
  <c r="BE377" i="5"/>
  <c r="AZ69" i="5"/>
  <c r="BN391" i="5"/>
  <c r="BF83" i="5"/>
  <c r="BB364" i="5"/>
  <c r="AX56" i="5"/>
  <c r="BK364" i="5"/>
  <c r="BD56" i="5"/>
  <c r="BE365" i="5"/>
  <c r="AZ57" i="5"/>
  <c r="AX35" i="5"/>
  <c r="BB343" i="5"/>
  <c r="BN343" i="5"/>
  <c r="BF35" i="5"/>
  <c r="BF42" i="5"/>
  <c r="BN350" i="5"/>
  <c r="BH384" i="5"/>
  <c r="BB76" i="5"/>
  <c r="AX68" i="5"/>
  <c r="BB376" i="5"/>
  <c r="BN376" i="5"/>
  <c r="BF68" i="5"/>
  <c r="BF59" i="5"/>
  <c r="BN367" i="5"/>
  <c r="BB362" i="5"/>
  <c r="AX54" i="5"/>
  <c r="BK362" i="5"/>
  <c r="BD54" i="5"/>
  <c r="BN405" i="5"/>
  <c r="BF97" i="5"/>
  <c r="BB409" i="5"/>
  <c r="AX101" i="5"/>
  <c r="BK409" i="5"/>
  <c r="BD101" i="5"/>
  <c r="BH105" i="5"/>
  <c r="BQ413" i="5"/>
  <c r="BH417" i="5"/>
  <c r="BB109" i="5"/>
  <c r="BE417" i="5"/>
  <c r="AZ109" i="5"/>
  <c r="BQ352" i="5"/>
  <c r="BH44" i="5"/>
  <c r="AX104" i="5"/>
  <c r="BB412" i="5"/>
  <c r="BB104" i="5"/>
  <c r="BH412" i="5"/>
  <c r="DD87" i="1"/>
  <c r="DC87" i="1"/>
  <c r="DA88" i="1"/>
  <c r="CQ89" i="1"/>
  <c r="CT88" i="1"/>
  <c r="CS88" i="1"/>
  <c r="CJ84" i="1"/>
  <c r="CG85" i="1"/>
  <c r="CI84" i="1"/>
  <c r="BT422" i="5" s="1"/>
  <c r="BY89" i="1"/>
  <c r="BW90" i="1"/>
  <c r="BZ89" i="1"/>
  <c r="BP88" i="1"/>
  <c r="BM89" i="1"/>
  <c r="BO88" i="1"/>
  <c r="BF88" i="1"/>
  <c r="BC89" i="1"/>
  <c r="BE88" i="1"/>
  <c r="AS91" i="1"/>
  <c r="AV90" i="1"/>
  <c r="AU90" i="1"/>
  <c r="AL88" i="1"/>
  <c r="AI89" i="1"/>
  <c r="AK88" i="1"/>
  <c r="AX424" i="5"/>
  <c r="AU116" i="5" s="1"/>
  <c r="AV423" i="5"/>
  <c r="AT115" i="5"/>
  <c r="AW424" i="5"/>
  <c r="AA88" i="1"/>
  <c r="Y89" i="1"/>
  <c r="AB88" i="1"/>
  <c r="AT113" i="5"/>
  <c r="AY421" i="5"/>
  <c r="AV113" i="5"/>
  <c r="H87" i="1"/>
  <c r="Q88" i="1"/>
  <c r="O89" i="1"/>
  <c r="R88" i="1"/>
  <c r="G87" i="1"/>
  <c r="AT53" i="5"/>
  <c r="AV361" i="5"/>
  <c r="AV348" i="5"/>
  <c r="AT40" i="5"/>
  <c r="BB40" i="5"/>
  <c r="BH348" i="5"/>
  <c r="AV69" i="5"/>
  <c r="AY377" i="5"/>
  <c r="AT35" i="5"/>
  <c r="AV343" i="5"/>
  <c r="AV76" i="5"/>
  <c r="AY384" i="5"/>
  <c r="AT54" i="5"/>
  <c r="AV362" i="5"/>
  <c r="AV101" i="5"/>
  <c r="AY409" i="5"/>
  <c r="AV105" i="5"/>
  <c r="AY413" i="5"/>
  <c r="AV109" i="5"/>
  <c r="AY417" i="5"/>
  <c r="AV93" i="5"/>
  <c r="AY401" i="5"/>
  <c r="AY344" i="5"/>
  <c r="AV36" i="5"/>
  <c r="BB37" i="5"/>
  <c r="BH345" i="5"/>
  <c r="AT82" i="5"/>
  <c r="AV390" i="5"/>
  <c r="AV48" i="5"/>
  <c r="AY356" i="5"/>
  <c r="AY395" i="5"/>
  <c r="AV87" i="5"/>
  <c r="AY354" i="5"/>
  <c r="AV46" i="5"/>
  <c r="AV351" i="5"/>
  <c r="AT43" i="5"/>
  <c r="AT73" i="5"/>
  <c r="AV381" i="5"/>
  <c r="AY363" i="5"/>
  <c r="AV55" i="5"/>
  <c r="AY366" i="5"/>
  <c r="AV58" i="5"/>
  <c r="AV39" i="5"/>
  <c r="AY347" i="5"/>
  <c r="AT94" i="5"/>
  <c r="AV402" i="5"/>
  <c r="AT102" i="5"/>
  <c r="AV410" i="5"/>
  <c r="AV414" i="5"/>
  <c r="AT106" i="5"/>
  <c r="AT49" i="5"/>
  <c r="AV357" i="5"/>
  <c r="AT61" i="5"/>
  <c r="AV369" i="5"/>
  <c r="AV380" i="5"/>
  <c r="AT72" i="5"/>
  <c r="AY359" i="5"/>
  <c r="AV51" i="5"/>
  <c r="AT75" i="5"/>
  <c r="AV383" i="5"/>
  <c r="AY360" i="5"/>
  <c r="AV52" i="5"/>
  <c r="AT71" i="5"/>
  <c r="AV379" i="5"/>
  <c r="AT63" i="5"/>
  <c r="AV371" i="5"/>
  <c r="AV34" i="5"/>
  <c r="AY342" i="5"/>
  <c r="AV370" i="5"/>
  <c r="AT62" i="5"/>
  <c r="AY373" i="5"/>
  <c r="AV65" i="5"/>
  <c r="AT103" i="5"/>
  <c r="AV411" i="5"/>
  <c r="AV389" i="5"/>
  <c r="AT81" i="5"/>
  <c r="BB38" i="5"/>
  <c r="BH346" i="5"/>
  <c r="AV60" i="5"/>
  <c r="AY368" i="5"/>
  <c r="AV355" i="5"/>
  <c r="AT47" i="5"/>
  <c r="AT90" i="5"/>
  <c r="AV398" i="5"/>
  <c r="AT41" i="5"/>
  <c r="AV349" i="5"/>
  <c r="AT33" i="5"/>
  <c r="AV341" i="5"/>
  <c r="AV67" i="5"/>
  <c r="AY375" i="5"/>
  <c r="AT92" i="5"/>
  <c r="AV400" i="5"/>
  <c r="AV88" i="5"/>
  <c r="AY396" i="5"/>
  <c r="AV352" i="5"/>
  <c r="AT44" i="5"/>
  <c r="AV96" i="5"/>
  <c r="AY404" i="5"/>
  <c r="AT108" i="5"/>
  <c r="AV416" i="5"/>
  <c r="AV394" i="5"/>
  <c r="AT86" i="5"/>
  <c r="AY361" i="5"/>
  <c r="AV53" i="5"/>
  <c r="AV358" i="5"/>
  <c r="AT50" i="5"/>
  <c r="AV78" i="5"/>
  <c r="AY386" i="5"/>
  <c r="AT69" i="5"/>
  <c r="AV377" i="5"/>
  <c r="AY391" i="5"/>
  <c r="AV83" i="5"/>
  <c r="AY364" i="5"/>
  <c r="AV56" i="5"/>
  <c r="AV365" i="5"/>
  <c r="AT57" i="5"/>
  <c r="BB35" i="5"/>
  <c r="BH343" i="5"/>
  <c r="AT42" i="5"/>
  <c r="AV350" i="5"/>
  <c r="AY376" i="5"/>
  <c r="AV68" i="5"/>
  <c r="AV367" i="5"/>
  <c r="AT59" i="5"/>
  <c r="AV97" i="5"/>
  <c r="AY405" i="5"/>
  <c r="AV409" i="5"/>
  <c r="AT101" i="5"/>
  <c r="AT105" i="5"/>
  <c r="AV413" i="5"/>
  <c r="AV401" i="5"/>
  <c r="AT93" i="5"/>
  <c r="AV89" i="5"/>
  <c r="AY397" i="5"/>
  <c r="AV344" i="5"/>
  <c r="AT36" i="5"/>
  <c r="AV37" i="5"/>
  <c r="AY345" i="5"/>
  <c r="BB43" i="5"/>
  <c r="BH351" i="5"/>
  <c r="AV73" i="5"/>
  <c r="AY381" i="5"/>
  <c r="AV363" i="5"/>
  <c r="AT55" i="5"/>
  <c r="AT80" i="5"/>
  <c r="AV388" i="5"/>
  <c r="AY406" i="5"/>
  <c r="AV98" i="5"/>
  <c r="AV102" i="5"/>
  <c r="AY410" i="5"/>
  <c r="AV106" i="5"/>
  <c r="AY414" i="5"/>
  <c r="AV110" i="5"/>
  <c r="AY418" i="5"/>
  <c r="AV77" i="5"/>
  <c r="AY385" i="5"/>
  <c r="AV75" i="5"/>
  <c r="AY383" i="5"/>
  <c r="AY374" i="5"/>
  <c r="AV66" i="5"/>
  <c r="AT65" i="5"/>
  <c r="AV373" i="5"/>
  <c r="AT99" i="5"/>
  <c r="AV407" i="5"/>
  <c r="AY415" i="5"/>
  <c r="AV107" i="5"/>
  <c r="AY346" i="5"/>
  <c r="AV38" i="5"/>
  <c r="AV382" i="5"/>
  <c r="AT74" i="5"/>
  <c r="AV387" i="5"/>
  <c r="AT79" i="5"/>
  <c r="BB41" i="5"/>
  <c r="BH349" i="5"/>
  <c r="AV372" i="5"/>
  <c r="AT64" i="5"/>
  <c r="AT67" i="5"/>
  <c r="AV375" i="5"/>
  <c r="AY352" i="5"/>
  <c r="AV44" i="5"/>
  <c r="AV70" i="5"/>
  <c r="AY378" i="5"/>
  <c r="AV404" i="5"/>
  <c r="AT96" i="5"/>
  <c r="AY408" i="5"/>
  <c r="AV100" i="5"/>
  <c r="AV412" i="5"/>
  <c r="AT104" i="5"/>
  <c r="AV420" i="5"/>
  <c r="AT112" i="5"/>
  <c r="AV399" i="5"/>
  <c r="AT91" i="5"/>
  <c r="AV86" i="5"/>
  <c r="AY394" i="5"/>
  <c r="AY348" i="5"/>
  <c r="AV40" i="5"/>
  <c r="AT78" i="5"/>
  <c r="AV386" i="5"/>
  <c r="AT83" i="5"/>
  <c r="AV391" i="5"/>
  <c r="AV364" i="5"/>
  <c r="AT56" i="5"/>
  <c r="AV57" i="5"/>
  <c r="AY365" i="5"/>
  <c r="AV35" i="5"/>
  <c r="AY343" i="5"/>
  <c r="BB42" i="5"/>
  <c r="BH350" i="5"/>
  <c r="AT76" i="5"/>
  <c r="AV384" i="5"/>
  <c r="AV376" i="5"/>
  <c r="AT68" i="5"/>
  <c r="AY367" i="5"/>
  <c r="AV59" i="5"/>
  <c r="AY362" i="5"/>
  <c r="AV54" i="5"/>
  <c r="AV417" i="5"/>
  <c r="AT109" i="5"/>
  <c r="AT89" i="5"/>
  <c r="AV397" i="5"/>
  <c r="AY353" i="5"/>
  <c r="AV45" i="5"/>
  <c r="AT48" i="5"/>
  <c r="AV356" i="5"/>
  <c r="AT87" i="5"/>
  <c r="AV395" i="5"/>
  <c r="AV43" i="5"/>
  <c r="AY351" i="5"/>
  <c r="AY388" i="5"/>
  <c r="AV80" i="5"/>
  <c r="AV366" i="5"/>
  <c r="AT58" i="5"/>
  <c r="BB39" i="5"/>
  <c r="BH347" i="5"/>
  <c r="AV385" i="5"/>
  <c r="AT77" i="5"/>
  <c r="AY357" i="5"/>
  <c r="AV49" i="5"/>
  <c r="AV392" i="5"/>
  <c r="AT84" i="5"/>
  <c r="AV71" i="5"/>
  <c r="AY379" i="5"/>
  <c r="AV342" i="5"/>
  <c r="AT34" i="5"/>
  <c r="AV85" i="5"/>
  <c r="AY393" i="5"/>
  <c r="AV62" i="5"/>
  <c r="AY370" i="5"/>
  <c r="AV403" i="5"/>
  <c r="AT95" i="5"/>
  <c r="AY407" i="5"/>
  <c r="AV99" i="5"/>
  <c r="AV103" i="5"/>
  <c r="AY411" i="5"/>
  <c r="AV415" i="5"/>
  <c r="AT107" i="5"/>
  <c r="AV419" i="5"/>
  <c r="AT111" i="5"/>
  <c r="AY355" i="5"/>
  <c r="AV47" i="5"/>
  <c r="AY382" i="5"/>
  <c r="AV74" i="5"/>
  <c r="AV90" i="5"/>
  <c r="AY398" i="5"/>
  <c r="AY387" i="5"/>
  <c r="AV79" i="5"/>
  <c r="AV41" i="5"/>
  <c r="AY349" i="5"/>
  <c r="BB33" i="5"/>
  <c r="BH341" i="5"/>
  <c r="AV64" i="5"/>
  <c r="AY372" i="5"/>
  <c r="AT88" i="5"/>
  <c r="AV396" i="5"/>
  <c r="AV378" i="5"/>
  <c r="AT70" i="5"/>
  <c r="AV408" i="5"/>
  <c r="AT100" i="5"/>
  <c r="AV104" i="5"/>
  <c r="AY412" i="5"/>
  <c r="AY416" i="5"/>
  <c r="AV108" i="5"/>
  <c r="AY420" i="5"/>
  <c r="AV112" i="5"/>
  <c r="AV91" i="5"/>
  <c r="AY399" i="5"/>
  <c r="AV50" i="5"/>
  <c r="AY358" i="5"/>
  <c r="AV42" i="5"/>
  <c r="AY350" i="5"/>
  <c r="AT97" i="5"/>
  <c r="AV405" i="5"/>
  <c r="BB36" i="5"/>
  <c r="BH344" i="5"/>
  <c r="AV353" i="5"/>
  <c r="AT45" i="5"/>
  <c r="AV345" i="5"/>
  <c r="AT37" i="5"/>
  <c r="AV82" i="5"/>
  <c r="AY390" i="5"/>
  <c r="AT46" i="5"/>
  <c r="AV354" i="5"/>
  <c r="AT39" i="5"/>
  <c r="AV347" i="5"/>
  <c r="AV94" i="5"/>
  <c r="AY402" i="5"/>
  <c r="AV406" i="5"/>
  <c r="AT98" i="5"/>
  <c r="AV418" i="5"/>
  <c r="AT110" i="5"/>
  <c r="AV61" i="5"/>
  <c r="AY369" i="5"/>
  <c r="AV72" i="5"/>
  <c r="AY380" i="5"/>
  <c r="AV359" i="5"/>
  <c r="AT51" i="5"/>
  <c r="AY392" i="5"/>
  <c r="AV84" i="5"/>
  <c r="AV360" i="5"/>
  <c r="AT52" i="5"/>
  <c r="AY371" i="5"/>
  <c r="AV63" i="5"/>
  <c r="BH342" i="5"/>
  <c r="BB34" i="5"/>
  <c r="AV374" i="5"/>
  <c r="AT66" i="5"/>
  <c r="AV393" i="5"/>
  <c r="AT85" i="5"/>
  <c r="AY403" i="5"/>
  <c r="AV95" i="5"/>
  <c r="AV111" i="5"/>
  <c r="AY419" i="5"/>
  <c r="AY389" i="5"/>
  <c r="AV81" i="5"/>
  <c r="AT38" i="5"/>
  <c r="AV346" i="5"/>
  <c r="AT60" i="5"/>
  <c r="AV368" i="5"/>
  <c r="AY341" i="5"/>
  <c r="AV33" i="5"/>
  <c r="AY400" i="5"/>
  <c r="AV92" i="5"/>
  <c r="BB44" i="5"/>
  <c r="BH352" i="5"/>
  <c r="IW82" i="1" l="1"/>
  <c r="IU83" i="1"/>
  <c r="IX82" i="1"/>
  <c r="IM82" i="1"/>
  <c r="IK83" i="1"/>
  <c r="IN82" i="1"/>
  <c r="IA82" i="1"/>
  <c r="IC81" i="1"/>
  <c r="ID81" i="1"/>
  <c r="HS82" i="1"/>
  <c r="HQ83" i="1"/>
  <c r="HT82" i="1"/>
  <c r="HG82" i="1"/>
  <c r="HJ81" i="1"/>
  <c r="HI81" i="1"/>
  <c r="GW84" i="1"/>
  <c r="GZ83" i="1"/>
  <c r="GY83" i="1"/>
  <c r="GM83" i="1"/>
  <c r="GP82" i="1"/>
  <c r="GO82" i="1"/>
  <c r="GE83" i="1"/>
  <c r="GF83" i="1"/>
  <c r="GC84" i="1"/>
  <c r="FS83" i="1"/>
  <c r="FV82" i="1"/>
  <c r="FU82" i="1"/>
  <c r="FL82" i="1"/>
  <c r="FI83" i="1"/>
  <c r="FK82" i="1"/>
  <c r="FB81" i="1"/>
  <c r="FA81" i="1"/>
  <c r="EY82" i="1"/>
  <c r="EO83" i="1"/>
  <c r="ER82" i="1"/>
  <c r="EQ82" i="1"/>
  <c r="EG81" i="1"/>
  <c r="EE82" i="1"/>
  <c r="EH81" i="1"/>
  <c r="DX86" i="1"/>
  <c r="DU87" i="1"/>
  <c r="DW86" i="1"/>
  <c r="BH116" i="5"/>
  <c r="BQ424" i="5"/>
  <c r="BK424" i="5"/>
  <c r="BD116" i="5"/>
  <c r="BL425" i="5"/>
  <c r="BC425" i="5"/>
  <c r="BF425" i="5"/>
  <c r="BO425" i="5"/>
  <c r="BR425" i="5"/>
  <c r="BN424" i="5"/>
  <c r="BF116" i="5"/>
  <c r="BH424" i="5"/>
  <c r="BB116" i="5"/>
  <c r="BJ425" i="5"/>
  <c r="BC117" i="5" s="1"/>
  <c r="BD425" i="5"/>
  <c r="AY117" i="5" s="1"/>
  <c r="BS425" i="5"/>
  <c r="BI117" i="5" s="1"/>
  <c r="BM425" i="5"/>
  <c r="BE117" i="5" s="1"/>
  <c r="BP425" i="5"/>
  <c r="BG117" i="5" s="1"/>
  <c r="BG425" i="5"/>
  <c r="BA117" i="5" s="1"/>
  <c r="BA425" i="5"/>
  <c r="AW117" i="5" s="1"/>
  <c r="DN87" i="1"/>
  <c r="DK88" i="1"/>
  <c r="DM87" i="1"/>
  <c r="BE424" i="5"/>
  <c r="AZ116" i="5"/>
  <c r="AZ425" i="5"/>
  <c r="AY424" i="5"/>
  <c r="AV116" i="5"/>
  <c r="BB424" i="5"/>
  <c r="AX116" i="5"/>
  <c r="DD88" i="1"/>
  <c r="DA89" i="1"/>
  <c r="DC88" i="1"/>
  <c r="CQ90" i="1"/>
  <c r="CT89" i="1"/>
  <c r="CS89" i="1"/>
  <c r="BT427" i="5" s="1"/>
  <c r="CI85" i="1"/>
  <c r="CG86" i="1"/>
  <c r="CJ85" i="1"/>
  <c r="BZ90" i="1"/>
  <c r="BW91" i="1"/>
  <c r="BY90" i="1"/>
  <c r="BP89" i="1"/>
  <c r="BM90" i="1"/>
  <c r="BO89" i="1"/>
  <c r="BE89" i="1"/>
  <c r="BC90" i="1"/>
  <c r="BF89" i="1"/>
  <c r="AV91" i="1"/>
  <c r="AS92" i="1"/>
  <c r="AU91" i="1"/>
  <c r="AX425" i="5"/>
  <c r="AU117" i="5" s="1"/>
  <c r="AL89" i="1"/>
  <c r="AI90" i="1"/>
  <c r="AK89" i="1"/>
  <c r="AV424" i="5"/>
  <c r="AT116" i="5"/>
  <c r="AW425" i="5"/>
  <c r="AB89" i="1"/>
  <c r="Y90" i="1"/>
  <c r="AA89" i="1"/>
  <c r="Q89" i="1"/>
  <c r="O90" i="1"/>
  <c r="R89" i="1"/>
  <c r="H88" i="1"/>
  <c r="G88" i="1"/>
  <c r="IW83" i="1" l="1"/>
  <c r="IX83" i="1"/>
  <c r="IU84" i="1"/>
  <c r="IN83" i="1"/>
  <c r="IK84" i="1"/>
  <c r="IM83" i="1"/>
  <c r="IC82" i="1"/>
  <c r="ID82" i="1"/>
  <c r="IA83" i="1"/>
  <c r="HT83" i="1"/>
  <c r="HQ84" i="1"/>
  <c r="HS83" i="1"/>
  <c r="HG83" i="1"/>
  <c r="HJ82" i="1"/>
  <c r="HI82" i="1"/>
  <c r="GY84" i="1"/>
  <c r="GW85" i="1"/>
  <c r="GZ84" i="1"/>
  <c r="GM84" i="1"/>
  <c r="GP83" i="1"/>
  <c r="GO83" i="1"/>
  <c r="GE84" i="1"/>
  <c r="GC85" i="1"/>
  <c r="GF84" i="1"/>
  <c r="FS84" i="1"/>
  <c r="FV83" i="1"/>
  <c r="FU83" i="1"/>
  <c r="FI84" i="1"/>
  <c r="FL83" i="1"/>
  <c r="FK83" i="1"/>
  <c r="FB82" i="1"/>
  <c r="EY83" i="1"/>
  <c r="FA82" i="1"/>
  <c r="EQ83" i="1"/>
  <c r="EO84" i="1"/>
  <c r="ER83" i="1"/>
  <c r="EE83" i="1"/>
  <c r="EH82" i="1"/>
  <c r="EG82" i="1"/>
  <c r="DX87" i="1"/>
  <c r="DW87" i="1"/>
  <c r="DU88" i="1"/>
  <c r="BN425" i="5"/>
  <c r="BF117" i="5"/>
  <c r="BE425" i="5"/>
  <c r="AZ117" i="5"/>
  <c r="BI426" i="5"/>
  <c r="BF426" i="5"/>
  <c r="BC426" i="5"/>
  <c r="BO426" i="5"/>
  <c r="BR426" i="5"/>
  <c r="AZ426" i="5"/>
  <c r="AY425" i="5"/>
  <c r="AV117" i="5"/>
  <c r="DN88" i="1"/>
  <c r="DM88" i="1"/>
  <c r="DK89" i="1"/>
  <c r="BB425" i="5"/>
  <c r="AX117" i="5"/>
  <c r="BD426" i="5"/>
  <c r="AY118" i="5" s="1"/>
  <c r="BM426" i="5"/>
  <c r="BE118" i="5" s="1"/>
  <c r="BS426" i="5"/>
  <c r="BI118" i="5" s="1"/>
  <c r="BP426" i="5"/>
  <c r="BG118" i="5" s="1"/>
  <c r="BG426" i="5"/>
  <c r="BA118" i="5" s="1"/>
  <c r="BA426" i="5"/>
  <c r="AW118" i="5" s="1"/>
  <c r="BL426" i="5"/>
  <c r="BK426" i="5" s="1"/>
  <c r="BQ425" i="5"/>
  <c r="BH117" i="5"/>
  <c r="BK425" i="5"/>
  <c r="BD117" i="5"/>
  <c r="DD89" i="1"/>
  <c r="DC89" i="1"/>
  <c r="DA90" i="1"/>
  <c r="CQ91" i="1"/>
  <c r="CS90" i="1"/>
  <c r="CT90" i="1"/>
  <c r="CJ86" i="1"/>
  <c r="CG87" i="1"/>
  <c r="CI86" i="1"/>
  <c r="BW92" i="1"/>
  <c r="BY91" i="1"/>
  <c r="BZ91" i="1"/>
  <c r="BO90" i="1"/>
  <c r="BM91" i="1"/>
  <c r="BP90" i="1"/>
  <c r="BF90" i="1"/>
  <c r="BC91" i="1"/>
  <c r="BE90" i="1"/>
  <c r="AV92" i="1"/>
  <c r="AS93" i="1"/>
  <c r="AU92" i="1"/>
  <c r="AV425" i="5"/>
  <c r="AT117" i="5"/>
  <c r="AL90" i="1"/>
  <c r="AI91" i="1"/>
  <c r="AK90" i="1"/>
  <c r="AX426" i="5"/>
  <c r="AU118" i="5" s="1"/>
  <c r="AW426" i="5"/>
  <c r="Y91" i="1"/>
  <c r="AB90" i="1"/>
  <c r="AA90" i="1"/>
  <c r="G89" i="1"/>
  <c r="BC427" i="5" s="1"/>
  <c r="BB427" i="5" s="1"/>
  <c r="Q90" i="1"/>
  <c r="O91" i="1"/>
  <c r="R90" i="1"/>
  <c r="H89" i="1"/>
  <c r="BM427" i="5" s="1"/>
  <c r="BE119" i="5" s="1"/>
  <c r="IW84" i="1" l="1"/>
  <c r="IU85" i="1"/>
  <c r="IX84" i="1"/>
  <c r="IN84" i="1"/>
  <c r="IK85" i="1"/>
  <c r="IM84" i="1"/>
  <c r="IC83" i="1"/>
  <c r="IA84" i="1"/>
  <c r="ID83" i="1"/>
  <c r="HT84" i="1"/>
  <c r="HQ85" i="1"/>
  <c r="HS84" i="1"/>
  <c r="HG84" i="1"/>
  <c r="HJ83" i="1"/>
  <c r="HI83" i="1"/>
  <c r="GY85" i="1"/>
  <c r="GW86" i="1"/>
  <c r="GZ85" i="1"/>
  <c r="GM85" i="1"/>
  <c r="GO84" i="1"/>
  <c r="GP84" i="1"/>
  <c r="GC86" i="1"/>
  <c r="GF85" i="1"/>
  <c r="GE85" i="1"/>
  <c r="FS85" i="1"/>
  <c r="FV84" i="1"/>
  <c r="FU84" i="1"/>
  <c r="FK84" i="1"/>
  <c r="FI85" i="1"/>
  <c r="FL84" i="1"/>
  <c r="FA83" i="1"/>
  <c r="EY84" i="1"/>
  <c r="FB83" i="1"/>
  <c r="EO85" i="1"/>
  <c r="ER84" i="1"/>
  <c r="EQ84" i="1"/>
  <c r="EH83" i="1"/>
  <c r="EE84" i="1"/>
  <c r="EG83" i="1"/>
  <c r="DX88" i="1"/>
  <c r="DU89" i="1"/>
  <c r="DW88" i="1"/>
  <c r="BB426" i="5"/>
  <c r="AX118" i="5"/>
  <c r="AV118" i="5"/>
  <c r="AY426" i="5"/>
  <c r="BE426" i="5"/>
  <c r="AZ118" i="5"/>
  <c r="BI427" i="5"/>
  <c r="BL427" i="5"/>
  <c r="BF427" i="5"/>
  <c r="BO427" i="5"/>
  <c r="BR427" i="5"/>
  <c r="AZ427" i="5"/>
  <c r="AX119" i="5"/>
  <c r="BD118" i="5"/>
  <c r="BH118" i="5"/>
  <c r="BQ426" i="5"/>
  <c r="BB118" i="5"/>
  <c r="BH426" i="5"/>
  <c r="BJ427" i="5"/>
  <c r="BC119" i="5" s="1"/>
  <c r="BD427" i="5"/>
  <c r="AY119" i="5" s="1"/>
  <c r="BS427" i="5"/>
  <c r="BI119" i="5" s="1"/>
  <c r="BP427" i="5"/>
  <c r="BG119" i="5" s="1"/>
  <c r="BG427" i="5"/>
  <c r="BA119" i="5" s="1"/>
  <c r="DM89" i="1"/>
  <c r="DK90" i="1"/>
  <c r="DN89" i="1"/>
  <c r="BN426" i="5"/>
  <c r="BF118" i="5"/>
  <c r="BA427" i="5"/>
  <c r="AW119" i="5" s="1"/>
  <c r="DD90" i="1"/>
  <c r="DA91" i="1"/>
  <c r="DC90" i="1"/>
  <c r="CS91" i="1"/>
  <c r="CQ92" i="1"/>
  <c r="CT91" i="1"/>
  <c r="CG88" i="1"/>
  <c r="CJ87" i="1"/>
  <c r="CI87" i="1"/>
  <c r="BI425" i="5" s="1"/>
  <c r="BY92" i="1"/>
  <c r="BW93" i="1"/>
  <c r="BZ92" i="1"/>
  <c r="BP91" i="1"/>
  <c r="BM92" i="1"/>
  <c r="BO91" i="1"/>
  <c r="BE91" i="1"/>
  <c r="BC92" i="1"/>
  <c r="BF91" i="1"/>
  <c r="AV93" i="1"/>
  <c r="AS94" i="1"/>
  <c r="AU93" i="1"/>
  <c r="AW427" i="5"/>
  <c r="AL91" i="1"/>
  <c r="AI92" i="1"/>
  <c r="AK91" i="1"/>
  <c r="AX427" i="5"/>
  <c r="AU119" i="5" s="1"/>
  <c r="AV426" i="5"/>
  <c r="AT118" i="5"/>
  <c r="AA91" i="1"/>
  <c r="Y92" i="1"/>
  <c r="AB91" i="1"/>
  <c r="H90" i="1"/>
  <c r="Q91" i="1"/>
  <c r="O92" i="1"/>
  <c r="R91" i="1"/>
  <c r="G90" i="1"/>
  <c r="IX85" i="1" l="1"/>
  <c r="IU86" i="1"/>
  <c r="IW85" i="1"/>
  <c r="IM85" i="1"/>
  <c r="IK86" i="1"/>
  <c r="IN85" i="1"/>
  <c r="IA85" i="1"/>
  <c r="IC84" i="1"/>
  <c r="ID84" i="1"/>
  <c r="HS85" i="1"/>
  <c r="HQ86" i="1"/>
  <c r="HT85" i="1"/>
  <c r="HG85" i="1"/>
  <c r="HJ84" i="1"/>
  <c r="HI84" i="1"/>
  <c r="GW87" i="1"/>
  <c r="GZ86" i="1"/>
  <c r="GY86" i="1"/>
  <c r="GP85" i="1"/>
  <c r="GM86" i="1"/>
  <c r="GO85" i="1"/>
  <c r="GF86" i="1"/>
  <c r="GE86" i="1"/>
  <c r="GC87" i="1"/>
  <c r="FV85" i="1"/>
  <c r="FS86" i="1"/>
  <c r="FU85" i="1"/>
  <c r="FK85" i="1"/>
  <c r="FI86" i="1"/>
  <c r="FL85" i="1"/>
  <c r="EY85" i="1"/>
  <c r="FB84" i="1"/>
  <c r="FA84" i="1"/>
  <c r="ER85" i="1"/>
  <c r="EO86" i="1"/>
  <c r="EQ85" i="1"/>
  <c r="EE85" i="1"/>
  <c r="EH84" i="1"/>
  <c r="EG84" i="1"/>
  <c r="DW89" i="1"/>
  <c r="DU90" i="1"/>
  <c r="DX89" i="1"/>
  <c r="BJ428" i="5"/>
  <c r="BC120" i="5" s="1"/>
  <c r="BS428" i="5"/>
  <c r="BI120" i="5" s="1"/>
  <c r="BM428" i="5"/>
  <c r="BE120" i="5" s="1"/>
  <c r="BG428" i="5"/>
  <c r="BA120" i="5" s="1"/>
  <c r="BP428" i="5"/>
  <c r="BG120" i="5" s="1"/>
  <c r="BA428" i="5"/>
  <c r="AW120" i="5" s="1"/>
  <c r="DN90" i="1"/>
  <c r="DK91" i="1"/>
  <c r="DM90" i="1"/>
  <c r="BH119" i="5"/>
  <c r="BQ427" i="5"/>
  <c r="BB119" i="5"/>
  <c r="BH427" i="5"/>
  <c r="BN427" i="5"/>
  <c r="BF119" i="5"/>
  <c r="AZ119" i="5"/>
  <c r="BE427" i="5"/>
  <c r="BI428" i="5"/>
  <c r="BL428" i="5"/>
  <c r="BO428" i="5"/>
  <c r="BR428" i="5"/>
  <c r="AZ428" i="5"/>
  <c r="BC428" i="5"/>
  <c r="BD428" i="5"/>
  <c r="AY120" i="5" s="1"/>
  <c r="AV119" i="5"/>
  <c r="AY427" i="5"/>
  <c r="BK427" i="5"/>
  <c r="BD119" i="5"/>
  <c r="DA92" i="1"/>
  <c r="DD91" i="1"/>
  <c r="DC91" i="1"/>
  <c r="CQ93" i="1"/>
  <c r="CS92" i="1"/>
  <c r="CT92" i="1"/>
  <c r="BH425" i="5"/>
  <c r="BB117" i="5"/>
  <c r="CI88" i="1"/>
  <c r="CG89" i="1"/>
  <c r="CJ88" i="1"/>
  <c r="BJ426" i="5" s="1"/>
  <c r="BC118" i="5" s="1"/>
  <c r="BZ93" i="1"/>
  <c r="BY93" i="1"/>
  <c r="BW94" i="1"/>
  <c r="BP92" i="1"/>
  <c r="BM93" i="1"/>
  <c r="BO92" i="1"/>
  <c r="BF92" i="1"/>
  <c r="BC93" i="1"/>
  <c r="BE92" i="1"/>
  <c r="AU94" i="1"/>
  <c r="AS95" i="1"/>
  <c r="AV94" i="1"/>
  <c r="AK92" i="1"/>
  <c r="AI93" i="1"/>
  <c r="AL92" i="1"/>
  <c r="AW428" i="5"/>
  <c r="AX428" i="5"/>
  <c r="AU120" i="5" s="1"/>
  <c r="AV427" i="5"/>
  <c r="AT119" i="5"/>
  <c r="AA92" i="1"/>
  <c r="AB92" i="1"/>
  <c r="Y93" i="1"/>
  <c r="Q92" i="1"/>
  <c r="O93" i="1"/>
  <c r="R92" i="1"/>
  <c r="G91" i="1"/>
  <c r="H91" i="1"/>
  <c r="IX86" i="1" l="1"/>
  <c r="IW86" i="1"/>
  <c r="IU87" i="1"/>
  <c r="IN86" i="1"/>
  <c r="IK87" i="1"/>
  <c r="IM86" i="1"/>
  <c r="ID85" i="1"/>
  <c r="IA86" i="1"/>
  <c r="IC85" i="1"/>
  <c r="HS86" i="1"/>
  <c r="HQ87" i="1"/>
  <c r="HT86" i="1"/>
  <c r="HJ85" i="1"/>
  <c r="HG86" i="1"/>
  <c r="HI85" i="1"/>
  <c r="GY87" i="1"/>
  <c r="GW88" i="1"/>
  <c r="GZ87" i="1"/>
  <c r="GP86" i="1"/>
  <c r="GM87" i="1"/>
  <c r="GO86" i="1"/>
  <c r="GC88" i="1"/>
  <c r="GE87" i="1"/>
  <c r="GF87" i="1"/>
  <c r="FV86" i="1"/>
  <c r="FU86" i="1"/>
  <c r="FS87" i="1"/>
  <c r="FK86" i="1"/>
  <c r="FI87" i="1"/>
  <c r="FL86" i="1"/>
  <c r="EY86" i="1"/>
  <c r="FB85" i="1"/>
  <c r="FA85" i="1"/>
  <c r="EQ86" i="1"/>
  <c r="EO87" i="1"/>
  <c r="ER86" i="1"/>
  <c r="BU424" i="5" s="1"/>
  <c r="EH85" i="1"/>
  <c r="EG85" i="1"/>
  <c r="EE86" i="1"/>
  <c r="DW90" i="1"/>
  <c r="DU91" i="1"/>
  <c r="DX90" i="1"/>
  <c r="BL429" i="5"/>
  <c r="BF429" i="5"/>
  <c r="BO429" i="5"/>
  <c r="BR429" i="5"/>
  <c r="AZ429" i="5"/>
  <c r="AY428" i="5"/>
  <c r="AV120" i="5"/>
  <c r="BB120" i="5"/>
  <c r="BH428" i="5"/>
  <c r="DN91" i="1"/>
  <c r="DK92" i="1"/>
  <c r="DM91" i="1"/>
  <c r="BJ429" i="5"/>
  <c r="BC121" i="5" s="1"/>
  <c r="BD429" i="5"/>
  <c r="AY121" i="5" s="1"/>
  <c r="BM429" i="5"/>
  <c r="BE121" i="5" s="1"/>
  <c r="BS429" i="5"/>
  <c r="BI121" i="5" s="1"/>
  <c r="BP429" i="5"/>
  <c r="BG121" i="5" s="1"/>
  <c r="BA429" i="5"/>
  <c r="AW121" i="5" s="1"/>
  <c r="BG429" i="5"/>
  <c r="BA121" i="5" s="1"/>
  <c r="BN428" i="5"/>
  <c r="BF120" i="5"/>
  <c r="BH120" i="5"/>
  <c r="BQ428" i="5"/>
  <c r="AX120" i="5"/>
  <c r="BB428" i="5"/>
  <c r="BK428" i="5"/>
  <c r="BD120" i="5"/>
  <c r="BC429" i="5"/>
  <c r="DD92" i="1"/>
  <c r="DA93" i="1"/>
  <c r="DC92" i="1"/>
  <c r="BT430" i="5" s="1"/>
  <c r="CS93" i="1"/>
  <c r="CQ94" i="1"/>
  <c r="CT93" i="1"/>
  <c r="CJ89" i="1"/>
  <c r="CG90" i="1"/>
  <c r="CI89" i="1"/>
  <c r="BZ94" i="1"/>
  <c r="BW95" i="1"/>
  <c r="BY94" i="1"/>
  <c r="BP93" i="1"/>
  <c r="BM94" i="1"/>
  <c r="BO93" i="1"/>
  <c r="BF93" i="1"/>
  <c r="BC94" i="1"/>
  <c r="BE93" i="1"/>
  <c r="AS96" i="1"/>
  <c r="AU95" i="1"/>
  <c r="AV95" i="1"/>
  <c r="AW429" i="5"/>
  <c r="AV428" i="5"/>
  <c r="AT120" i="5"/>
  <c r="AL93" i="1"/>
  <c r="AI94" i="1"/>
  <c r="AK93" i="1"/>
  <c r="AX429" i="5"/>
  <c r="AU121" i="5" s="1"/>
  <c r="AB93" i="1"/>
  <c r="Y94" i="1"/>
  <c r="AA93" i="1"/>
  <c r="G92" i="1"/>
  <c r="Q93" i="1"/>
  <c r="O94" i="1"/>
  <c r="R93" i="1"/>
  <c r="H92" i="1"/>
  <c r="IX87" i="1" l="1"/>
  <c r="IU88" i="1"/>
  <c r="IW87" i="1"/>
  <c r="IM87" i="1"/>
  <c r="IK88" i="1"/>
  <c r="IN87" i="1"/>
  <c r="IA87" i="1"/>
  <c r="IC86" i="1"/>
  <c r="ID86" i="1"/>
  <c r="HQ88" i="1"/>
  <c r="HT87" i="1"/>
  <c r="HS87" i="1"/>
  <c r="HG87" i="1"/>
  <c r="HJ86" i="1"/>
  <c r="HI86" i="1"/>
  <c r="GY88" i="1"/>
  <c r="GW89" i="1"/>
  <c r="GZ88" i="1"/>
  <c r="GP87" i="1"/>
  <c r="GM88" i="1"/>
  <c r="GO87" i="1"/>
  <c r="GC89" i="1"/>
  <c r="GF88" i="1"/>
  <c r="GE88" i="1"/>
  <c r="FV87" i="1"/>
  <c r="FS88" i="1"/>
  <c r="FU87" i="1"/>
  <c r="FK87" i="1"/>
  <c r="FI88" i="1"/>
  <c r="FL87" i="1"/>
  <c r="FB86" i="1"/>
  <c r="EY87" i="1"/>
  <c r="FA86" i="1"/>
  <c r="EO88" i="1"/>
  <c r="EQ87" i="1"/>
  <c r="ER87" i="1"/>
  <c r="EE87" i="1"/>
  <c r="EH86" i="1"/>
  <c r="EG86" i="1"/>
  <c r="DU92" i="1"/>
  <c r="DX91" i="1"/>
  <c r="DW91" i="1"/>
  <c r="DK93" i="1"/>
  <c r="DN92" i="1"/>
  <c r="DM92" i="1"/>
  <c r="BN429" i="5"/>
  <c r="BF121" i="5"/>
  <c r="BL430" i="5"/>
  <c r="BF430" i="5"/>
  <c r="BO430" i="5"/>
  <c r="BR430" i="5"/>
  <c r="AZ430" i="5"/>
  <c r="BE429" i="5"/>
  <c r="AZ121" i="5"/>
  <c r="AY429" i="5"/>
  <c r="AV121" i="5"/>
  <c r="BK429" i="5"/>
  <c r="BD121" i="5"/>
  <c r="BJ430" i="5"/>
  <c r="BC122" i="5" s="1"/>
  <c r="BS430" i="5"/>
  <c r="BI122" i="5" s="1"/>
  <c r="BM430" i="5"/>
  <c r="BE122" i="5" s="1"/>
  <c r="BG430" i="5"/>
  <c r="BA122" i="5" s="1"/>
  <c r="BP430" i="5"/>
  <c r="BG122" i="5" s="1"/>
  <c r="BA430" i="5"/>
  <c r="AW122" i="5" s="1"/>
  <c r="BD430" i="5"/>
  <c r="AY122" i="5" s="1"/>
  <c r="BB429" i="5"/>
  <c r="AX121" i="5"/>
  <c r="BH121" i="5"/>
  <c r="BQ429" i="5"/>
  <c r="BC430" i="5"/>
  <c r="DA94" i="1"/>
  <c r="DD93" i="1"/>
  <c r="DC93" i="1"/>
  <c r="CS94" i="1"/>
  <c r="CQ95" i="1"/>
  <c r="CT94" i="1"/>
  <c r="CJ90" i="1"/>
  <c r="CG91" i="1"/>
  <c r="CI90" i="1"/>
  <c r="BF428" i="5" s="1"/>
  <c r="BZ95" i="1"/>
  <c r="BW96" i="1"/>
  <c r="BY95" i="1"/>
  <c r="BM95" i="1"/>
  <c r="BP94" i="1"/>
  <c r="BO94" i="1"/>
  <c r="BF94" i="1"/>
  <c r="BC95" i="1"/>
  <c r="BE94" i="1"/>
  <c r="AV96" i="1"/>
  <c r="AS97" i="1"/>
  <c r="AU96" i="1"/>
  <c r="AL94" i="1"/>
  <c r="AI95" i="1"/>
  <c r="AK94" i="1"/>
  <c r="AX430" i="5"/>
  <c r="AU122" i="5" s="1"/>
  <c r="AW430" i="5"/>
  <c r="AV429" i="5"/>
  <c r="AT121" i="5"/>
  <c r="AB94" i="1"/>
  <c r="Y95" i="1"/>
  <c r="AA94" i="1"/>
  <c r="Q94" i="1"/>
  <c r="O95" i="1"/>
  <c r="R94" i="1"/>
  <c r="G93" i="1"/>
  <c r="H93" i="1"/>
  <c r="IU89" i="1" l="1"/>
  <c r="IX88" i="1"/>
  <c r="IW88" i="1"/>
  <c r="IM88" i="1"/>
  <c r="IN88" i="1"/>
  <c r="IK89" i="1"/>
  <c r="IC87" i="1"/>
  <c r="IA88" i="1"/>
  <c r="ID87" i="1"/>
  <c r="HQ89" i="1"/>
  <c r="HT88" i="1"/>
  <c r="HS88" i="1"/>
  <c r="HJ87" i="1"/>
  <c r="HG88" i="1"/>
  <c r="HI87" i="1"/>
  <c r="GY89" i="1"/>
  <c r="GW90" i="1"/>
  <c r="GZ89" i="1"/>
  <c r="GP88" i="1"/>
  <c r="GM89" i="1"/>
  <c r="GO88" i="1"/>
  <c r="GC90" i="1"/>
  <c r="GF89" i="1"/>
  <c r="GE89" i="1"/>
  <c r="FS89" i="1"/>
  <c r="FV88" i="1"/>
  <c r="FU88" i="1"/>
  <c r="FL88" i="1"/>
  <c r="FI89" i="1"/>
  <c r="FK88" i="1"/>
  <c r="EY88" i="1"/>
  <c r="FA87" i="1"/>
  <c r="FB87" i="1"/>
  <c r="ER88" i="1"/>
  <c r="EO89" i="1"/>
  <c r="EQ88" i="1"/>
  <c r="EH87" i="1"/>
  <c r="EE88" i="1"/>
  <c r="EG87" i="1"/>
  <c r="DW92" i="1"/>
  <c r="DX92" i="1"/>
  <c r="DU93" i="1"/>
  <c r="BE430" i="5"/>
  <c r="AZ122" i="5"/>
  <c r="BN430" i="5"/>
  <c r="BF122" i="5"/>
  <c r="BJ431" i="5"/>
  <c r="BC123" i="5" s="1"/>
  <c r="BD431" i="5"/>
  <c r="AY123" i="5" s="1"/>
  <c r="BS431" i="5"/>
  <c r="BI123" i="5" s="1"/>
  <c r="BM431" i="5"/>
  <c r="BE123" i="5" s="1"/>
  <c r="BP431" i="5"/>
  <c r="BG123" i="5" s="1"/>
  <c r="BG431" i="5"/>
  <c r="BA123" i="5" s="1"/>
  <c r="BA431" i="5"/>
  <c r="AW123" i="5" s="1"/>
  <c r="AV122" i="5"/>
  <c r="AY430" i="5"/>
  <c r="BK430" i="5"/>
  <c r="BD122" i="5"/>
  <c r="BI431" i="5"/>
  <c r="BL431" i="5"/>
  <c r="BF431" i="5"/>
  <c r="BO431" i="5"/>
  <c r="BR431" i="5"/>
  <c r="AZ431" i="5"/>
  <c r="BB430" i="5"/>
  <c r="AX122" i="5"/>
  <c r="BC431" i="5"/>
  <c r="BH122" i="5"/>
  <c r="BQ430" i="5"/>
  <c r="DM93" i="1"/>
  <c r="DK94" i="1"/>
  <c r="DN93" i="1"/>
  <c r="DD94" i="1"/>
  <c r="DA95" i="1"/>
  <c r="DC94" i="1"/>
  <c r="CT95" i="1"/>
  <c r="CQ96" i="1"/>
  <c r="CS95" i="1"/>
  <c r="BE428" i="5"/>
  <c r="AZ120" i="5"/>
  <c r="CJ91" i="1"/>
  <c r="CG92" i="1"/>
  <c r="CI91" i="1"/>
  <c r="BI429" i="5" s="1"/>
  <c r="BZ96" i="1"/>
  <c r="BW97" i="1"/>
  <c r="BY96" i="1"/>
  <c r="BP95" i="1"/>
  <c r="BM96" i="1"/>
  <c r="BO95" i="1"/>
  <c r="BE95" i="1"/>
  <c r="BC96" i="1"/>
  <c r="BF95" i="1"/>
  <c r="AV97" i="1"/>
  <c r="AS98" i="1"/>
  <c r="AU97" i="1"/>
  <c r="AX431" i="5"/>
  <c r="AU123" i="5" s="1"/>
  <c r="AK95" i="1"/>
  <c r="AI96" i="1"/>
  <c r="AL95" i="1"/>
  <c r="AV430" i="5"/>
  <c r="AT122" i="5"/>
  <c r="AW431" i="5"/>
  <c r="AA95" i="1"/>
  <c r="Y96" i="1"/>
  <c r="AB95" i="1"/>
  <c r="Q95" i="1"/>
  <c r="O96" i="1"/>
  <c r="R95" i="1"/>
  <c r="G94" i="1"/>
  <c r="AZ432" i="5" s="1"/>
  <c r="H94" i="1"/>
  <c r="IX89" i="1" l="1"/>
  <c r="IU90" i="1"/>
  <c r="IW89" i="1"/>
  <c r="IK90" i="1"/>
  <c r="IN89" i="1"/>
  <c r="IM89" i="1"/>
  <c r="IA89" i="1"/>
  <c r="ID88" i="1"/>
  <c r="IC88" i="1"/>
  <c r="HQ90" i="1"/>
  <c r="HT89" i="1"/>
  <c r="HS89" i="1"/>
  <c r="HJ88" i="1"/>
  <c r="HG89" i="1"/>
  <c r="HI88" i="1"/>
  <c r="GZ90" i="1"/>
  <c r="GW91" i="1"/>
  <c r="GY90" i="1"/>
  <c r="GP89" i="1"/>
  <c r="GO89" i="1"/>
  <c r="GM90" i="1"/>
  <c r="GF90" i="1"/>
  <c r="GC91" i="1"/>
  <c r="GE90" i="1"/>
  <c r="FS90" i="1"/>
  <c r="FV89" i="1"/>
  <c r="FU89" i="1"/>
  <c r="FK89" i="1"/>
  <c r="FI90" i="1"/>
  <c r="FL89" i="1"/>
  <c r="FB88" i="1"/>
  <c r="FA88" i="1"/>
  <c r="EY89" i="1"/>
  <c r="EO90" i="1"/>
  <c r="ER89" i="1"/>
  <c r="EQ89" i="1"/>
  <c r="EH88" i="1"/>
  <c r="EE89" i="1"/>
  <c r="EG88" i="1"/>
  <c r="DU94" i="1"/>
  <c r="DX93" i="1"/>
  <c r="DW93" i="1"/>
  <c r="AY432" i="5"/>
  <c r="AV124" i="5"/>
  <c r="BJ432" i="5"/>
  <c r="BC124" i="5" s="1"/>
  <c r="BD432" i="5"/>
  <c r="AY124" i="5" s="1"/>
  <c r="BS432" i="5"/>
  <c r="BI124" i="5" s="1"/>
  <c r="BM432" i="5"/>
  <c r="BE124" i="5" s="1"/>
  <c r="BP432" i="5"/>
  <c r="BG124" i="5" s="1"/>
  <c r="BG432" i="5"/>
  <c r="BA124" i="5" s="1"/>
  <c r="AZ123" i="5"/>
  <c r="BE431" i="5"/>
  <c r="BK431" i="5"/>
  <c r="BD123" i="5"/>
  <c r="BI432" i="5"/>
  <c r="BL432" i="5"/>
  <c r="BF432" i="5"/>
  <c r="BC432" i="5"/>
  <c r="BO432" i="5"/>
  <c r="BR432" i="5"/>
  <c r="BB431" i="5"/>
  <c r="AX123" i="5"/>
  <c r="BQ431" i="5"/>
  <c r="BH123" i="5"/>
  <c r="BB123" i="5"/>
  <c r="BH431" i="5"/>
  <c r="DK95" i="1"/>
  <c r="DN94" i="1"/>
  <c r="DM94" i="1"/>
  <c r="AV123" i="5"/>
  <c r="AY431" i="5"/>
  <c r="BN431" i="5"/>
  <c r="BF123" i="5"/>
  <c r="BA432" i="5"/>
  <c r="AW124" i="5" s="1"/>
  <c r="DD95" i="1"/>
  <c r="DC95" i="1"/>
  <c r="DA96" i="1"/>
  <c r="CQ97" i="1"/>
  <c r="CT96" i="1"/>
  <c r="CS96" i="1"/>
  <c r="CG93" i="1"/>
  <c r="CI92" i="1"/>
  <c r="BI430" i="5" s="1"/>
  <c r="CJ92" i="1"/>
  <c r="BH429" i="5"/>
  <c r="BB121" i="5"/>
  <c r="BZ97" i="1"/>
  <c r="BW98" i="1"/>
  <c r="BY97" i="1"/>
  <c r="BO96" i="1"/>
  <c r="BM97" i="1"/>
  <c r="BP96" i="1"/>
  <c r="AY126" i="5" s="1"/>
  <c r="BF96" i="1"/>
  <c r="BC97" i="1"/>
  <c r="BE96" i="1"/>
  <c r="AV98" i="1"/>
  <c r="AS99" i="1"/>
  <c r="AU98" i="1"/>
  <c r="AX432" i="5"/>
  <c r="AU124" i="5" s="1"/>
  <c r="AK96" i="1"/>
  <c r="AI97" i="1"/>
  <c r="AL96" i="1"/>
  <c r="AV431" i="5"/>
  <c r="AT123" i="5"/>
  <c r="AW432" i="5"/>
  <c r="Y97" i="1"/>
  <c r="AB96" i="1"/>
  <c r="AA96" i="1"/>
  <c r="H95" i="1"/>
  <c r="BA433" i="5" s="1"/>
  <c r="Q96" i="1"/>
  <c r="O97" i="1"/>
  <c r="R96" i="1"/>
  <c r="G95" i="1"/>
  <c r="IW90" i="1" l="1"/>
  <c r="IU91" i="1"/>
  <c r="IX90" i="1"/>
  <c r="IM90" i="1"/>
  <c r="IK91" i="1"/>
  <c r="IN90" i="1"/>
  <c r="IA90" i="1"/>
  <c r="IC89" i="1"/>
  <c r="ID89" i="1"/>
  <c r="HS90" i="1"/>
  <c r="HQ91" i="1"/>
  <c r="HT90" i="1"/>
  <c r="HG90" i="1"/>
  <c r="HI89" i="1"/>
  <c r="HJ89" i="1"/>
  <c r="GW92" i="1"/>
  <c r="GZ91" i="1"/>
  <c r="GY91" i="1"/>
  <c r="GM91" i="1"/>
  <c r="GP90" i="1"/>
  <c r="GO90" i="1"/>
  <c r="GF91" i="1"/>
  <c r="GE91" i="1"/>
  <c r="GC92" i="1"/>
  <c r="FS91" i="1"/>
  <c r="FV90" i="1"/>
  <c r="FU90" i="1"/>
  <c r="FL90" i="1"/>
  <c r="FK90" i="1"/>
  <c r="FI91" i="1"/>
  <c r="FB89" i="1"/>
  <c r="EY90" i="1"/>
  <c r="FA89" i="1"/>
  <c r="ER90" i="1"/>
  <c r="EO91" i="1"/>
  <c r="EQ90" i="1"/>
  <c r="EG89" i="1"/>
  <c r="EE90" i="1"/>
  <c r="EH89" i="1"/>
  <c r="DW94" i="1"/>
  <c r="DU95" i="1"/>
  <c r="DX94" i="1"/>
  <c r="BI433" i="5"/>
  <c r="BH433" i="5" s="1"/>
  <c r="BL433" i="5"/>
  <c r="BK433" i="5" s="1"/>
  <c r="BC433" i="5"/>
  <c r="BB433" i="5" s="1"/>
  <c r="BF433" i="5"/>
  <c r="BE433" i="5" s="1"/>
  <c r="BO433" i="5"/>
  <c r="BN433" i="5" s="1"/>
  <c r="BR433" i="5"/>
  <c r="BQ433" i="5" s="1"/>
  <c r="BE432" i="5"/>
  <c r="AZ124" i="5"/>
  <c r="BQ432" i="5"/>
  <c r="BH124" i="5"/>
  <c r="BK432" i="5"/>
  <c r="BD124" i="5"/>
  <c r="DM95" i="1"/>
  <c r="DK96" i="1"/>
  <c r="DN95" i="1"/>
  <c r="BN432" i="5"/>
  <c r="BF124" i="5"/>
  <c r="BH432" i="5"/>
  <c r="BB124" i="5"/>
  <c r="AQ125" i="5"/>
  <c r="BJ433" i="5"/>
  <c r="BD433" i="5"/>
  <c r="BS433" i="5"/>
  <c r="BM433" i="5"/>
  <c r="BP433" i="5"/>
  <c r="BG433" i="5"/>
  <c r="BB432" i="5"/>
  <c r="AX124" i="5"/>
  <c r="AZ433" i="5"/>
  <c r="AY433" i="5" s="1"/>
  <c r="DC96" i="1"/>
  <c r="DA97" i="1"/>
  <c r="DD96" i="1"/>
  <c r="CQ98" i="1"/>
  <c r="CT97" i="1"/>
  <c r="CS97" i="1"/>
  <c r="BH430" i="5"/>
  <c r="BB122" i="5"/>
  <c r="CJ93" i="1"/>
  <c r="CG94" i="1"/>
  <c r="CI93" i="1"/>
  <c r="BW99" i="1"/>
  <c r="BZ98" i="1"/>
  <c r="BY98" i="1"/>
  <c r="BP97" i="1"/>
  <c r="BM98" i="1"/>
  <c r="BO97" i="1"/>
  <c r="BF97" i="1"/>
  <c r="BC98" i="1"/>
  <c r="BE97" i="1"/>
  <c r="AV99" i="1"/>
  <c r="AS100" i="1"/>
  <c r="AU99" i="1"/>
  <c r="AX433" i="5"/>
  <c r="AK97" i="1"/>
  <c r="AI98" i="1"/>
  <c r="AL97" i="1"/>
  <c r="AV432" i="5"/>
  <c r="AT124" i="5"/>
  <c r="AW433" i="5"/>
  <c r="AV433" i="5" s="1"/>
  <c r="AB97" i="1"/>
  <c r="Y98" i="1"/>
  <c r="AA97" i="1"/>
  <c r="AP125" i="5"/>
  <c r="H96" i="1"/>
  <c r="BA434" i="5" s="1"/>
  <c r="Q97" i="1"/>
  <c r="O98" i="1"/>
  <c r="R97" i="1"/>
  <c r="G96" i="1"/>
  <c r="AZ434" i="5" s="1"/>
  <c r="AY434" i="5" s="1"/>
  <c r="IW91" i="1" l="1"/>
  <c r="IU92" i="1"/>
  <c r="IX91" i="1"/>
  <c r="IM91" i="1"/>
  <c r="IK92" i="1"/>
  <c r="IN91" i="1"/>
  <c r="ID90" i="1"/>
  <c r="IA91" i="1"/>
  <c r="IC90" i="1"/>
  <c r="HS91" i="1"/>
  <c r="HQ92" i="1"/>
  <c r="HT91" i="1"/>
  <c r="HI90" i="1"/>
  <c r="HG91" i="1"/>
  <c r="HJ90" i="1"/>
  <c r="GZ92" i="1"/>
  <c r="GW93" i="1"/>
  <c r="GY92" i="1"/>
  <c r="GM92" i="1"/>
  <c r="GP91" i="1"/>
  <c r="GO91" i="1"/>
  <c r="GF92" i="1"/>
  <c r="GC93" i="1"/>
  <c r="GE92" i="1"/>
  <c r="FV91" i="1"/>
  <c r="FU91" i="1"/>
  <c r="FS92" i="1"/>
  <c r="FI92" i="1"/>
  <c r="FL91" i="1"/>
  <c r="FK91" i="1"/>
  <c r="FB90" i="1"/>
  <c r="EY91" i="1"/>
  <c r="FA90" i="1"/>
  <c r="ER91" i="1"/>
  <c r="EO92" i="1"/>
  <c r="EQ91" i="1"/>
  <c r="EE91" i="1"/>
  <c r="EH90" i="1"/>
  <c r="EG90" i="1"/>
  <c r="DX95" i="1"/>
  <c r="DW95" i="1"/>
  <c r="DU96" i="1"/>
  <c r="AQ126" i="5"/>
  <c r="BJ434" i="5"/>
  <c r="BD434" i="5"/>
  <c r="BM434" i="5"/>
  <c r="BS434" i="5"/>
  <c r="BP434" i="5"/>
  <c r="BG434" i="5"/>
  <c r="DN96" i="1"/>
  <c r="DM96" i="1"/>
  <c r="DK97" i="1"/>
  <c r="BI434" i="5"/>
  <c r="BH434" i="5" s="1"/>
  <c r="BF434" i="5"/>
  <c r="BE434" i="5" s="1"/>
  <c r="BC434" i="5"/>
  <c r="BB434" i="5" s="1"/>
  <c r="BL434" i="5"/>
  <c r="BK434" i="5" s="1"/>
  <c r="BO434" i="5"/>
  <c r="BN434" i="5" s="1"/>
  <c r="BR434" i="5"/>
  <c r="BQ434" i="5" s="1"/>
  <c r="DA98" i="1"/>
  <c r="DD97" i="1"/>
  <c r="DC97" i="1"/>
  <c r="CQ99" i="1"/>
  <c r="CS98" i="1"/>
  <c r="CT98" i="1"/>
  <c r="CJ94" i="1"/>
  <c r="CG95" i="1"/>
  <c r="CI94" i="1"/>
  <c r="BY99" i="1"/>
  <c r="BW100" i="1"/>
  <c r="BZ99" i="1"/>
  <c r="BP98" i="1"/>
  <c r="BM99" i="1"/>
  <c r="BO98" i="1"/>
  <c r="BC99" i="1"/>
  <c r="BF98" i="1"/>
  <c r="BE98" i="1"/>
  <c r="AV100" i="1"/>
  <c r="AU100" i="1"/>
  <c r="AS101" i="1"/>
  <c r="AI99" i="1"/>
  <c r="AK98" i="1"/>
  <c r="AL98" i="1"/>
  <c r="AW434" i="5"/>
  <c r="AV434" i="5" s="1"/>
  <c r="AX434" i="5"/>
  <c r="AB98" i="1"/>
  <c r="Y99" i="1"/>
  <c r="AA98" i="1"/>
  <c r="AP126" i="5"/>
  <c r="H97" i="1"/>
  <c r="BA435" i="5" s="1"/>
  <c r="Q98" i="1"/>
  <c r="R98" i="1"/>
  <c r="O99" i="1"/>
  <c r="G97" i="1"/>
  <c r="IW92" i="1" l="1"/>
  <c r="IU93" i="1"/>
  <c r="IX92" i="1"/>
  <c r="IM92" i="1"/>
  <c r="IK93" i="1"/>
  <c r="IN92" i="1"/>
  <c r="IC91" i="1"/>
  <c r="IA92" i="1"/>
  <c r="ID91" i="1"/>
  <c r="HT92" i="1"/>
  <c r="HQ93" i="1"/>
  <c r="HS92" i="1"/>
  <c r="HI91" i="1"/>
  <c r="HG92" i="1"/>
  <c r="HJ91" i="1"/>
  <c r="GY93" i="1"/>
  <c r="GW94" i="1"/>
  <c r="GZ93" i="1"/>
  <c r="GM93" i="1"/>
  <c r="GO92" i="1"/>
  <c r="GP92" i="1"/>
  <c r="GC94" i="1"/>
  <c r="GF93" i="1"/>
  <c r="GE93" i="1"/>
  <c r="FS93" i="1"/>
  <c r="FV92" i="1"/>
  <c r="FU92" i="1"/>
  <c r="FL92" i="1"/>
  <c r="FI93" i="1"/>
  <c r="FK92" i="1"/>
  <c r="FB91" i="1"/>
  <c r="EY92" i="1"/>
  <c r="FA91" i="1"/>
  <c r="EO93" i="1"/>
  <c r="ER92" i="1"/>
  <c r="EQ92" i="1"/>
  <c r="EH91" i="1"/>
  <c r="EE92" i="1"/>
  <c r="EG91" i="1"/>
  <c r="DW96" i="1"/>
  <c r="DU97" i="1"/>
  <c r="DX96" i="1"/>
  <c r="DN97" i="1"/>
  <c r="DK98" i="1"/>
  <c r="DM97" i="1"/>
  <c r="BI435" i="5"/>
  <c r="BH435" i="5" s="1"/>
  <c r="BF435" i="5"/>
  <c r="BE435" i="5" s="1"/>
  <c r="BL435" i="5"/>
  <c r="BK435" i="5" s="1"/>
  <c r="BC435" i="5"/>
  <c r="BB435" i="5" s="1"/>
  <c r="BO435" i="5"/>
  <c r="BN435" i="5" s="1"/>
  <c r="BR435" i="5"/>
  <c r="BQ435" i="5" s="1"/>
  <c r="AQ127" i="5"/>
  <c r="BJ435" i="5"/>
  <c r="BD435" i="5"/>
  <c r="BM435" i="5"/>
  <c r="BS435" i="5"/>
  <c r="BG435" i="5"/>
  <c r="BP435" i="5"/>
  <c r="AZ435" i="5"/>
  <c r="AY435" i="5" s="1"/>
  <c r="DD98" i="1"/>
  <c r="DA99" i="1"/>
  <c r="DC98" i="1"/>
  <c r="CQ100" i="1"/>
  <c r="CS99" i="1"/>
  <c r="CT99" i="1"/>
  <c r="CJ95" i="1"/>
  <c r="CG96" i="1"/>
  <c r="CI95" i="1"/>
  <c r="BW101" i="1"/>
  <c r="BZ100" i="1"/>
  <c r="BY100" i="1"/>
  <c r="BP99" i="1"/>
  <c r="BM100" i="1"/>
  <c r="BO99" i="1"/>
  <c r="BE99" i="1"/>
  <c r="BC100" i="1"/>
  <c r="BF99" i="1"/>
  <c r="AV101" i="1"/>
  <c r="AS102" i="1"/>
  <c r="AU101" i="1"/>
  <c r="AW435" i="5"/>
  <c r="AV435" i="5" s="1"/>
  <c r="AX435" i="5"/>
  <c r="AK99" i="1"/>
  <c r="AI100" i="1"/>
  <c r="AL99" i="1"/>
  <c r="Y100" i="1"/>
  <c r="AB99" i="1"/>
  <c r="AA99" i="1"/>
  <c r="H98" i="1"/>
  <c r="G98" i="1"/>
  <c r="AP127" i="5"/>
  <c r="Q99" i="1"/>
  <c r="O100" i="1"/>
  <c r="R99" i="1"/>
  <c r="IW93" i="1" l="1"/>
  <c r="IU94" i="1"/>
  <c r="IX93" i="1"/>
  <c r="IN93" i="1"/>
  <c r="IK94" i="1"/>
  <c r="IM93" i="1"/>
  <c r="IA93" i="1"/>
  <c r="ID92" i="1"/>
  <c r="IC92" i="1"/>
  <c r="HT93" i="1"/>
  <c r="HQ94" i="1"/>
  <c r="HS93" i="1"/>
  <c r="HG93" i="1"/>
  <c r="HI92" i="1"/>
  <c r="HJ92" i="1"/>
  <c r="GZ94" i="1"/>
  <c r="GW95" i="1"/>
  <c r="GY94" i="1"/>
  <c r="GP93" i="1"/>
  <c r="GO93" i="1"/>
  <c r="GM94" i="1"/>
  <c r="GF94" i="1"/>
  <c r="GE94" i="1"/>
  <c r="GC95" i="1"/>
  <c r="FV93" i="1"/>
  <c r="FS94" i="1"/>
  <c r="FU93" i="1"/>
  <c r="FK93" i="1"/>
  <c r="FI94" i="1"/>
  <c r="FL93" i="1"/>
  <c r="EY93" i="1"/>
  <c r="FB92" i="1"/>
  <c r="FA92" i="1"/>
  <c r="ER93" i="1"/>
  <c r="EO94" i="1"/>
  <c r="EQ93" i="1"/>
  <c r="EG92" i="1"/>
  <c r="EE93" i="1"/>
  <c r="EH92" i="1"/>
  <c r="DU98" i="1"/>
  <c r="DW97" i="1"/>
  <c r="DX97" i="1"/>
  <c r="BI436" i="5"/>
  <c r="BH436" i="5" s="1"/>
  <c r="BL436" i="5"/>
  <c r="BK436" i="5" s="1"/>
  <c r="BF436" i="5"/>
  <c r="BE436" i="5" s="1"/>
  <c r="BC436" i="5"/>
  <c r="BB436" i="5" s="1"/>
  <c r="BO436" i="5"/>
  <c r="BN436" i="5" s="1"/>
  <c r="BR436" i="5"/>
  <c r="BQ436" i="5" s="1"/>
  <c r="AZ436" i="5"/>
  <c r="AY436" i="5" s="1"/>
  <c r="BJ436" i="5"/>
  <c r="BD436" i="5"/>
  <c r="BS436" i="5"/>
  <c r="BM436" i="5"/>
  <c r="BP436" i="5"/>
  <c r="BG436" i="5"/>
  <c r="BA436" i="5"/>
  <c r="DK99" i="1"/>
  <c r="DN98" i="1"/>
  <c r="DM98" i="1"/>
  <c r="DD99" i="1"/>
  <c r="DA100" i="1"/>
  <c r="DC99" i="1"/>
  <c r="CQ101" i="1"/>
  <c r="CT100" i="1"/>
  <c r="CS100" i="1"/>
  <c r="CI96" i="1"/>
  <c r="CG97" i="1"/>
  <c r="CJ96" i="1"/>
  <c r="BZ101" i="1"/>
  <c r="BW102" i="1"/>
  <c r="BY101" i="1"/>
  <c r="BP100" i="1"/>
  <c r="BM101" i="1"/>
  <c r="BO100" i="1"/>
  <c r="BC101" i="1"/>
  <c r="BF100" i="1"/>
  <c r="BE100" i="1"/>
  <c r="AU102" i="1"/>
  <c r="AS103" i="1"/>
  <c r="AV102" i="1"/>
  <c r="AW436" i="5"/>
  <c r="AV436" i="5" s="1"/>
  <c r="AI101" i="1"/>
  <c r="AL100" i="1"/>
  <c r="AK100" i="1"/>
  <c r="AX436" i="5"/>
  <c r="AB100" i="1"/>
  <c r="Y101" i="1"/>
  <c r="AA100" i="1"/>
  <c r="G99" i="1"/>
  <c r="H99" i="1"/>
  <c r="R100" i="1"/>
  <c r="Q100" i="1"/>
  <c r="O101" i="1"/>
  <c r="IW94" i="1" l="1"/>
  <c r="IU95" i="1"/>
  <c r="IX94" i="1"/>
  <c r="IN94" i="1"/>
  <c r="IK95" i="1"/>
  <c r="IM94" i="1"/>
  <c r="ID93" i="1"/>
  <c r="IA94" i="1"/>
  <c r="IC93" i="1"/>
  <c r="HS94" i="1"/>
  <c r="HQ95" i="1"/>
  <c r="HT94" i="1"/>
  <c r="HJ93" i="1"/>
  <c r="HG94" i="1"/>
  <c r="HI93" i="1"/>
  <c r="GY95" i="1"/>
  <c r="GW96" i="1"/>
  <c r="GZ95" i="1"/>
  <c r="GP94" i="1"/>
  <c r="GO94" i="1"/>
  <c r="GM95" i="1"/>
  <c r="GC96" i="1"/>
  <c r="GF95" i="1"/>
  <c r="GE95" i="1"/>
  <c r="FU94" i="1"/>
  <c r="FS95" i="1"/>
  <c r="FV94" i="1"/>
  <c r="FK94" i="1"/>
  <c r="FI95" i="1"/>
  <c r="FL94" i="1"/>
  <c r="EY94" i="1"/>
  <c r="FA93" i="1"/>
  <c r="FB93" i="1"/>
  <c r="EQ94" i="1"/>
  <c r="BT432" i="5" s="1"/>
  <c r="EO95" i="1"/>
  <c r="ER94" i="1"/>
  <c r="EH93" i="1"/>
  <c r="EE94" i="1"/>
  <c r="EG93" i="1"/>
  <c r="DX98" i="1"/>
  <c r="DU99" i="1"/>
  <c r="DW98" i="1"/>
  <c r="BI437" i="5"/>
  <c r="BH437" i="5" s="1"/>
  <c r="BF437" i="5"/>
  <c r="BE437" i="5" s="1"/>
  <c r="BL437" i="5"/>
  <c r="BK437" i="5" s="1"/>
  <c r="BC437" i="5"/>
  <c r="BB437" i="5" s="1"/>
  <c r="BO437" i="5"/>
  <c r="BN437" i="5" s="1"/>
  <c r="BR437" i="5"/>
  <c r="BQ437" i="5" s="1"/>
  <c r="AZ437" i="5"/>
  <c r="AY437" i="5" s="1"/>
  <c r="DK100" i="1"/>
  <c r="DN99" i="1"/>
  <c r="DM99" i="1"/>
  <c r="BJ437" i="5"/>
  <c r="BD437" i="5"/>
  <c r="BM437" i="5"/>
  <c r="BS437" i="5"/>
  <c r="BP437" i="5"/>
  <c r="BG437" i="5"/>
  <c r="BA437" i="5"/>
  <c r="DD100" i="1"/>
  <c r="DC100" i="1"/>
  <c r="DA101" i="1"/>
  <c r="CQ102" i="1"/>
  <c r="CT101" i="1"/>
  <c r="CS101" i="1"/>
  <c r="CJ97" i="1"/>
  <c r="CG98" i="1"/>
  <c r="CI97" i="1"/>
  <c r="BW103" i="1"/>
  <c r="BY102" i="1"/>
  <c r="BZ102" i="1"/>
  <c r="BM102" i="1"/>
  <c r="BP101" i="1"/>
  <c r="BO101" i="1"/>
  <c r="BC102" i="1"/>
  <c r="BF101" i="1"/>
  <c r="BE101" i="1"/>
  <c r="AS104" i="1"/>
  <c r="AV103" i="1"/>
  <c r="AU103" i="1"/>
  <c r="AW437" i="5"/>
  <c r="AV437" i="5" s="1"/>
  <c r="AL101" i="1"/>
  <c r="AI102" i="1"/>
  <c r="AK101" i="1"/>
  <c r="AX437" i="5"/>
  <c r="Y102" i="1"/>
  <c r="AA101" i="1"/>
  <c r="AB101" i="1"/>
  <c r="G100" i="1"/>
  <c r="H100" i="1"/>
  <c r="Q101" i="1"/>
  <c r="O102" i="1"/>
  <c r="R101" i="1"/>
  <c r="IX95" i="1" l="1"/>
  <c r="IW95" i="1"/>
  <c r="IU96" i="1"/>
  <c r="IN95" i="1"/>
  <c r="IK96" i="1"/>
  <c r="IM95" i="1"/>
  <c r="IA95" i="1"/>
  <c r="ID94" i="1"/>
  <c r="IC94" i="1"/>
  <c r="HQ96" i="1"/>
  <c r="HT95" i="1"/>
  <c r="HS95" i="1"/>
  <c r="HG95" i="1"/>
  <c r="HJ94" i="1"/>
  <c r="HI94" i="1"/>
  <c r="GY96" i="1"/>
  <c r="GW97" i="1"/>
  <c r="GZ96" i="1"/>
  <c r="GO95" i="1"/>
  <c r="GM96" i="1"/>
  <c r="GP95" i="1"/>
  <c r="GC97" i="1"/>
  <c r="GF96" i="1"/>
  <c r="GE96" i="1"/>
  <c r="FV95" i="1"/>
  <c r="FS96" i="1"/>
  <c r="FU95" i="1"/>
  <c r="FL95" i="1"/>
  <c r="FI96" i="1"/>
  <c r="FK95" i="1"/>
  <c r="FB94" i="1"/>
  <c r="EY95" i="1"/>
  <c r="FA94" i="1"/>
  <c r="EO96" i="1"/>
  <c r="ER95" i="1"/>
  <c r="BU433" i="5" s="1"/>
  <c r="EQ95" i="1"/>
  <c r="BT433" i="5" s="1"/>
  <c r="EG94" i="1"/>
  <c r="EE95" i="1"/>
  <c r="EH94" i="1"/>
  <c r="DX99" i="1"/>
  <c r="DU100" i="1"/>
  <c r="DW99" i="1"/>
  <c r="BJ438" i="5"/>
  <c r="BD438" i="5"/>
  <c r="BS438" i="5"/>
  <c r="BM438" i="5"/>
  <c r="BG438" i="5"/>
  <c r="BP438" i="5"/>
  <c r="BA438" i="5"/>
  <c r="DK101" i="1"/>
  <c r="DN100" i="1"/>
  <c r="DM100" i="1"/>
  <c r="BI438" i="5"/>
  <c r="BH438" i="5" s="1"/>
  <c r="BC438" i="5"/>
  <c r="BB438" i="5" s="1"/>
  <c r="BL438" i="5"/>
  <c r="BK438" i="5" s="1"/>
  <c r="BF438" i="5"/>
  <c r="BE438" i="5" s="1"/>
  <c r="BO438" i="5"/>
  <c r="BN438" i="5" s="1"/>
  <c r="BR438" i="5"/>
  <c r="BQ438" i="5" s="1"/>
  <c r="AZ438" i="5"/>
  <c r="AY438" i="5" s="1"/>
  <c r="DA102" i="1"/>
  <c r="DC101" i="1"/>
  <c r="DD101" i="1"/>
  <c r="CQ103" i="1"/>
  <c r="CS102" i="1"/>
  <c r="CT102" i="1"/>
  <c r="CJ98" i="1"/>
  <c r="CG99" i="1"/>
  <c r="CI98" i="1"/>
  <c r="BZ103" i="1"/>
  <c r="BW104" i="1"/>
  <c r="BY103" i="1"/>
  <c r="BO102" i="1"/>
  <c r="BM103" i="1"/>
  <c r="BP102" i="1"/>
  <c r="BC103" i="1"/>
  <c r="BE102" i="1"/>
  <c r="BF102" i="1"/>
  <c r="AV104" i="1"/>
  <c r="AS105" i="1"/>
  <c r="AU104" i="1"/>
  <c r="AW438" i="5"/>
  <c r="AV438" i="5" s="1"/>
  <c r="AI103" i="1"/>
  <c r="AL102" i="1"/>
  <c r="AK102" i="1"/>
  <c r="AX438" i="5"/>
  <c r="AA102" i="1"/>
  <c r="Y103" i="1"/>
  <c r="AB102" i="1"/>
  <c r="H101" i="1"/>
  <c r="G101" i="1"/>
  <c r="Q102" i="1"/>
  <c r="O103" i="1"/>
  <c r="R102" i="1"/>
  <c r="IX96" i="1" l="1"/>
  <c r="IU97" i="1"/>
  <c r="IW96" i="1"/>
  <c r="IM96" i="1"/>
  <c r="IK97" i="1"/>
  <c r="IN96" i="1"/>
  <c r="ID95" i="1"/>
  <c r="IA96" i="1"/>
  <c r="IC95" i="1"/>
  <c r="HQ97" i="1"/>
  <c r="HS96" i="1"/>
  <c r="HT96" i="1"/>
  <c r="HJ95" i="1"/>
  <c r="HI95" i="1"/>
  <c r="HG96" i="1"/>
  <c r="GW98" i="1"/>
  <c r="GY97" i="1"/>
  <c r="GZ97" i="1"/>
  <c r="GP96" i="1"/>
  <c r="GO96" i="1"/>
  <c r="GM97" i="1"/>
  <c r="GC98" i="1"/>
  <c r="GF97" i="1"/>
  <c r="GE97" i="1"/>
  <c r="FV96" i="1"/>
  <c r="FS97" i="1"/>
  <c r="FU96" i="1"/>
  <c r="FK96" i="1"/>
  <c r="FI97" i="1"/>
  <c r="FL96" i="1"/>
  <c r="FB95" i="1"/>
  <c r="EY96" i="1"/>
  <c r="FA95" i="1"/>
  <c r="ER96" i="1"/>
  <c r="BU434" i="5" s="1"/>
  <c r="EO97" i="1"/>
  <c r="EQ96" i="1"/>
  <c r="EE96" i="1"/>
  <c r="EG95" i="1"/>
  <c r="EH95" i="1"/>
  <c r="DX100" i="1"/>
  <c r="DW100" i="1"/>
  <c r="DU101" i="1"/>
  <c r="BI439" i="5"/>
  <c r="BH439" i="5" s="1"/>
  <c r="BF439" i="5"/>
  <c r="BE439" i="5" s="1"/>
  <c r="BL439" i="5"/>
  <c r="BK439" i="5" s="1"/>
  <c r="BC439" i="5"/>
  <c r="BB439" i="5" s="1"/>
  <c r="BO439" i="5"/>
  <c r="BN439" i="5" s="1"/>
  <c r="BR439" i="5"/>
  <c r="BQ439" i="5" s="1"/>
  <c r="AZ439" i="5"/>
  <c r="AY439" i="5" s="1"/>
  <c r="DN101" i="1"/>
  <c r="DK102" i="1"/>
  <c r="DM101" i="1"/>
  <c r="BJ439" i="5"/>
  <c r="BD439" i="5"/>
  <c r="BM439" i="5"/>
  <c r="BS439" i="5"/>
  <c r="BG439" i="5"/>
  <c r="BP439" i="5"/>
  <c r="BA439" i="5"/>
  <c r="DC102" i="1"/>
  <c r="DA103" i="1"/>
  <c r="DD102" i="1"/>
  <c r="CT103" i="1"/>
  <c r="CS103" i="1"/>
  <c r="CQ104" i="1"/>
  <c r="CJ99" i="1"/>
  <c r="CG100" i="1"/>
  <c r="CI99" i="1"/>
  <c r="BY104" i="1"/>
  <c r="BW105" i="1"/>
  <c r="BZ104" i="1"/>
  <c r="BM104" i="1"/>
  <c r="BO103" i="1"/>
  <c r="BP103" i="1"/>
  <c r="BF103" i="1"/>
  <c r="BC104" i="1"/>
  <c r="BE103" i="1"/>
  <c r="AU105" i="1"/>
  <c r="AS106" i="1"/>
  <c r="AV105" i="1"/>
  <c r="AX439" i="5"/>
  <c r="AW439" i="5"/>
  <c r="AV439" i="5" s="1"/>
  <c r="AL103" i="1"/>
  <c r="AI104" i="1"/>
  <c r="AK103" i="1"/>
  <c r="Y104" i="1"/>
  <c r="AA103" i="1"/>
  <c r="AB103" i="1"/>
  <c r="H102" i="1"/>
  <c r="G102" i="1"/>
  <c r="R103" i="1"/>
  <c r="O104" i="1"/>
  <c r="Q103" i="1"/>
  <c r="IU98" i="1" l="1"/>
  <c r="IW97" i="1"/>
  <c r="IX97" i="1"/>
  <c r="IK98" i="1"/>
  <c r="IM97" i="1"/>
  <c r="IN97" i="1"/>
  <c r="IC96" i="1"/>
  <c r="IA97" i="1"/>
  <c r="ID96" i="1"/>
  <c r="HQ98" i="1"/>
  <c r="HT97" i="1"/>
  <c r="HS97" i="1"/>
  <c r="HG97" i="1"/>
  <c r="HJ96" i="1"/>
  <c r="HI96" i="1"/>
  <c r="GZ98" i="1"/>
  <c r="GW99" i="1"/>
  <c r="GY98" i="1"/>
  <c r="GM98" i="1"/>
  <c r="GP97" i="1"/>
  <c r="GO97" i="1"/>
  <c r="GF98" i="1"/>
  <c r="GC99" i="1"/>
  <c r="GE98" i="1"/>
  <c r="FS98" i="1"/>
  <c r="FU97" i="1"/>
  <c r="FV97" i="1"/>
  <c r="FI98" i="1"/>
  <c r="FL97" i="1"/>
  <c r="FK97" i="1"/>
  <c r="FB96" i="1"/>
  <c r="FA96" i="1"/>
  <c r="EY97" i="1"/>
  <c r="EO98" i="1"/>
  <c r="EQ97" i="1"/>
  <c r="BT435" i="5" s="1"/>
  <c r="ER97" i="1"/>
  <c r="BU435" i="5" s="1"/>
  <c r="EG96" i="1"/>
  <c r="EE97" i="1"/>
  <c r="EH96" i="1"/>
  <c r="DU102" i="1"/>
  <c r="DX101" i="1"/>
  <c r="DW101" i="1"/>
  <c r="BI440" i="5"/>
  <c r="BH440" i="5" s="1"/>
  <c r="BF440" i="5"/>
  <c r="BE440" i="5" s="1"/>
  <c r="BL440" i="5"/>
  <c r="BK440" i="5" s="1"/>
  <c r="BC440" i="5"/>
  <c r="BB440" i="5" s="1"/>
  <c r="BO440" i="5"/>
  <c r="BN440" i="5" s="1"/>
  <c r="BR440" i="5"/>
  <c r="BQ440" i="5" s="1"/>
  <c r="AZ440" i="5"/>
  <c r="AY440" i="5" s="1"/>
  <c r="BJ440" i="5"/>
  <c r="BD440" i="5"/>
  <c r="BS440" i="5"/>
  <c r="BM440" i="5"/>
  <c r="BG440" i="5"/>
  <c r="BP440" i="5"/>
  <c r="BA440" i="5"/>
  <c r="DK103" i="1"/>
  <c r="DM102" i="1"/>
  <c r="DN102" i="1"/>
  <c r="DA104" i="1"/>
  <c r="DD103" i="1"/>
  <c r="DC103" i="1"/>
  <c r="CS104" i="1"/>
  <c r="CQ105" i="1"/>
  <c r="CT104" i="1"/>
  <c r="CJ100" i="1"/>
  <c r="CI100" i="1"/>
  <c r="CG101" i="1"/>
  <c r="BY105" i="1"/>
  <c r="BW106" i="1"/>
  <c r="BZ105" i="1"/>
  <c r="BP104" i="1"/>
  <c r="BM105" i="1"/>
  <c r="BO104" i="1"/>
  <c r="BE104" i="1"/>
  <c r="BC105" i="1"/>
  <c r="BF104" i="1"/>
  <c r="AS107" i="1"/>
  <c r="AU106" i="1"/>
  <c r="AV106" i="1"/>
  <c r="AX440" i="5"/>
  <c r="AK104" i="1"/>
  <c r="AI105" i="1"/>
  <c r="AL104" i="1"/>
  <c r="AW440" i="5"/>
  <c r="AV440" i="5" s="1"/>
  <c r="AB104" i="1"/>
  <c r="Y105" i="1"/>
  <c r="AA104" i="1"/>
  <c r="G103" i="1"/>
  <c r="H103" i="1"/>
  <c r="Q104" i="1"/>
  <c r="O105" i="1"/>
  <c r="R104" i="1"/>
  <c r="IU99" i="1" l="1"/>
  <c r="IW98" i="1"/>
  <c r="IX98" i="1"/>
  <c r="IN98" i="1"/>
  <c r="IK99" i="1"/>
  <c r="IM98" i="1"/>
  <c r="IA98" i="1"/>
  <c r="ID97" i="1"/>
  <c r="IC97" i="1"/>
  <c r="HT98" i="1"/>
  <c r="HQ99" i="1"/>
  <c r="HS98" i="1"/>
  <c r="HG98" i="1"/>
  <c r="HI97" i="1"/>
  <c r="HJ97" i="1"/>
  <c r="GZ99" i="1"/>
  <c r="GW100" i="1"/>
  <c r="GY99" i="1"/>
  <c r="GM99" i="1"/>
  <c r="GO98" i="1"/>
  <c r="GP98" i="1"/>
  <c r="GF99" i="1"/>
  <c r="GC100" i="1"/>
  <c r="GE99" i="1"/>
  <c r="FS99" i="1"/>
  <c r="FV98" i="1"/>
  <c r="FU98" i="1"/>
  <c r="FL98" i="1"/>
  <c r="FI99" i="1"/>
  <c r="FK98" i="1"/>
  <c r="FB97" i="1"/>
  <c r="EY98" i="1"/>
  <c r="FA97" i="1"/>
  <c r="ER98" i="1"/>
  <c r="EO99" i="1"/>
  <c r="EQ98" i="1"/>
  <c r="EG97" i="1"/>
  <c r="EE98" i="1"/>
  <c r="EH97" i="1"/>
  <c r="DW102" i="1"/>
  <c r="DU103" i="1"/>
  <c r="DX102" i="1"/>
  <c r="DN103" i="1"/>
  <c r="DM103" i="1"/>
  <c r="DK104" i="1"/>
  <c r="BJ441" i="5"/>
  <c r="BD441" i="5"/>
  <c r="BS441" i="5"/>
  <c r="BM441" i="5"/>
  <c r="BP441" i="5"/>
  <c r="BG441" i="5"/>
  <c r="BA441" i="5"/>
  <c r="BI441" i="5"/>
  <c r="BH441" i="5" s="1"/>
  <c r="BL441" i="5"/>
  <c r="BK441" i="5" s="1"/>
  <c r="BC441" i="5"/>
  <c r="BB441" i="5" s="1"/>
  <c r="BF441" i="5"/>
  <c r="BE441" i="5" s="1"/>
  <c r="BO441" i="5"/>
  <c r="BN441" i="5" s="1"/>
  <c r="BR441" i="5"/>
  <c r="BQ441" i="5" s="1"/>
  <c r="AZ441" i="5"/>
  <c r="AY441" i="5" s="1"/>
  <c r="DD104" i="1"/>
  <c r="DA105" i="1"/>
  <c r="DC104" i="1"/>
  <c r="CS105" i="1"/>
  <c r="CQ106" i="1"/>
  <c r="CT105" i="1"/>
  <c r="CJ101" i="1"/>
  <c r="CG102" i="1"/>
  <c r="CI101" i="1"/>
  <c r="BZ106" i="1"/>
  <c r="BW107" i="1"/>
  <c r="BY106" i="1"/>
  <c r="BO105" i="1"/>
  <c r="BP105" i="1"/>
  <c r="BM106" i="1"/>
  <c r="BE105" i="1"/>
  <c r="BF105" i="1"/>
  <c r="BC106" i="1"/>
  <c r="AV107" i="1"/>
  <c r="AU107" i="1"/>
  <c r="AS108" i="1"/>
  <c r="AK105" i="1"/>
  <c r="AI106" i="1"/>
  <c r="AL105" i="1"/>
  <c r="AX441" i="5"/>
  <c r="AW441" i="5"/>
  <c r="AV441" i="5" s="1"/>
  <c r="Y106" i="1"/>
  <c r="AA105" i="1"/>
  <c r="AB105" i="1"/>
  <c r="H104" i="1"/>
  <c r="G104" i="1"/>
  <c r="Q105" i="1"/>
  <c r="R105" i="1"/>
  <c r="O106" i="1"/>
  <c r="IU100" i="1" l="1"/>
  <c r="IX99" i="1"/>
  <c r="IW99" i="1"/>
  <c r="IN99" i="1"/>
  <c r="IK100" i="1"/>
  <c r="IM99" i="1"/>
  <c r="IA99" i="1"/>
  <c r="IC98" i="1"/>
  <c r="ID98" i="1"/>
  <c r="HT99" i="1"/>
  <c r="HQ100" i="1"/>
  <c r="HS99" i="1"/>
  <c r="HG99" i="1"/>
  <c r="HI98" i="1"/>
  <c r="HJ98" i="1"/>
  <c r="GZ100" i="1"/>
  <c r="GY100" i="1"/>
  <c r="GW101" i="1"/>
  <c r="GM100" i="1"/>
  <c r="GP99" i="1"/>
  <c r="GO99" i="1"/>
  <c r="GF100" i="1"/>
  <c r="GE100" i="1"/>
  <c r="GC101" i="1"/>
  <c r="FS100" i="1"/>
  <c r="FU99" i="1"/>
  <c r="FV99" i="1"/>
  <c r="FL99" i="1"/>
  <c r="FI100" i="1"/>
  <c r="FK99" i="1"/>
  <c r="EY99" i="1"/>
  <c r="FB98" i="1"/>
  <c r="FA98" i="1"/>
  <c r="ER99" i="1"/>
  <c r="EO100" i="1"/>
  <c r="EQ99" i="1"/>
  <c r="EE99" i="1"/>
  <c r="EH98" i="1"/>
  <c r="EG98" i="1"/>
  <c r="DU104" i="1"/>
  <c r="DW103" i="1"/>
  <c r="DX103" i="1"/>
  <c r="BJ442" i="5"/>
  <c r="BD442" i="5"/>
  <c r="BS442" i="5"/>
  <c r="BM442" i="5"/>
  <c r="BP442" i="5"/>
  <c r="BG442" i="5"/>
  <c r="BA442" i="5"/>
  <c r="BI442" i="5"/>
  <c r="BH442" i="5" s="1"/>
  <c r="BL442" i="5"/>
  <c r="BK442" i="5" s="1"/>
  <c r="BC442" i="5"/>
  <c r="BB442" i="5" s="1"/>
  <c r="BF442" i="5"/>
  <c r="BE442" i="5" s="1"/>
  <c r="BO442" i="5"/>
  <c r="BN442" i="5" s="1"/>
  <c r="BR442" i="5"/>
  <c r="BQ442" i="5" s="1"/>
  <c r="AZ442" i="5"/>
  <c r="AY442" i="5" s="1"/>
  <c r="DM104" i="1"/>
  <c r="DK105" i="1"/>
  <c r="DN104" i="1"/>
  <c r="DC105" i="1"/>
  <c r="DD105" i="1"/>
  <c r="DA106" i="1"/>
  <c r="CT106" i="1"/>
  <c r="CQ107" i="1"/>
  <c r="CS106" i="1"/>
  <c r="CI102" i="1"/>
  <c r="CG103" i="1"/>
  <c r="CJ102" i="1"/>
  <c r="BW108" i="1"/>
  <c r="BY107" i="1"/>
  <c r="BZ107" i="1"/>
  <c r="BM107" i="1"/>
  <c r="BO106" i="1"/>
  <c r="BP106" i="1"/>
  <c r="BF106" i="1"/>
  <c r="BC107" i="1"/>
  <c r="BE106" i="1"/>
  <c r="AU108" i="1"/>
  <c r="AS109" i="1"/>
  <c r="AV108" i="1"/>
  <c r="AX442" i="5"/>
  <c r="AL106" i="1"/>
  <c r="AI107" i="1"/>
  <c r="AK106" i="1"/>
  <c r="AW442" i="5"/>
  <c r="AV442" i="5" s="1"/>
  <c r="Y107" i="1"/>
  <c r="AB106" i="1"/>
  <c r="AA106" i="1"/>
  <c r="H105" i="1"/>
  <c r="G105" i="1"/>
  <c r="R106" i="1"/>
  <c r="O107" i="1"/>
  <c r="Q106" i="1"/>
  <c r="IW100" i="1" l="1"/>
  <c r="IU101" i="1"/>
  <c r="IX100" i="1"/>
  <c r="IM100" i="1"/>
  <c r="IK101" i="1"/>
  <c r="IN100" i="1"/>
  <c r="IC99" i="1"/>
  <c r="ID99" i="1"/>
  <c r="IA100" i="1"/>
  <c r="HS100" i="1"/>
  <c r="HT100" i="1"/>
  <c r="HQ101" i="1"/>
  <c r="HI99" i="1"/>
  <c r="HG100" i="1"/>
  <c r="HJ99" i="1"/>
  <c r="GZ101" i="1"/>
  <c r="GW102" i="1"/>
  <c r="GY101" i="1"/>
  <c r="GM101" i="1"/>
  <c r="GP100" i="1"/>
  <c r="GO100" i="1"/>
  <c r="GC102" i="1"/>
  <c r="GE101" i="1"/>
  <c r="GF101" i="1"/>
  <c r="FS101" i="1"/>
  <c r="FV100" i="1"/>
  <c r="FU100" i="1"/>
  <c r="FL100" i="1"/>
  <c r="FK100" i="1"/>
  <c r="FI101" i="1"/>
  <c r="FA99" i="1"/>
  <c r="FB99" i="1"/>
  <c r="EY100" i="1"/>
  <c r="ER100" i="1"/>
  <c r="EQ100" i="1"/>
  <c r="EO101" i="1"/>
  <c r="EG99" i="1"/>
  <c r="EE100" i="1"/>
  <c r="EH99" i="1"/>
  <c r="DX104" i="1"/>
  <c r="DU105" i="1"/>
  <c r="DW104" i="1"/>
  <c r="BJ443" i="5"/>
  <c r="BD443" i="5"/>
  <c r="BS443" i="5"/>
  <c r="BM443" i="5"/>
  <c r="BP443" i="5"/>
  <c r="BG443" i="5"/>
  <c r="BA443" i="5"/>
  <c r="BI443" i="5"/>
  <c r="BH443" i="5" s="1"/>
  <c r="BF443" i="5"/>
  <c r="BE443" i="5" s="1"/>
  <c r="BC443" i="5"/>
  <c r="BB443" i="5" s="1"/>
  <c r="BL443" i="5"/>
  <c r="BK443" i="5" s="1"/>
  <c r="BO443" i="5"/>
  <c r="BN443" i="5" s="1"/>
  <c r="BR443" i="5"/>
  <c r="BQ443" i="5" s="1"/>
  <c r="AZ443" i="5"/>
  <c r="AY443" i="5" s="1"/>
  <c r="DM105" i="1"/>
  <c r="DK106" i="1"/>
  <c r="DN105" i="1"/>
  <c r="DD106" i="1"/>
  <c r="DA107" i="1"/>
  <c r="DC106" i="1"/>
  <c r="CQ108" i="1"/>
  <c r="CS107" i="1"/>
  <c r="CT107" i="1"/>
  <c r="CG104" i="1"/>
  <c r="CJ103" i="1"/>
  <c r="CI103" i="1"/>
  <c r="BZ108" i="1"/>
  <c r="BW109" i="1"/>
  <c r="BY108" i="1"/>
  <c r="BP107" i="1"/>
  <c r="BM108" i="1"/>
  <c r="BO107" i="1"/>
  <c r="BC108" i="1"/>
  <c r="BF107" i="1"/>
  <c r="BE107" i="1"/>
  <c r="AS110" i="1"/>
  <c r="AV109" i="1"/>
  <c r="AU109" i="1"/>
  <c r="AW443" i="5"/>
  <c r="AV443" i="5" s="1"/>
  <c r="AI108" i="1"/>
  <c r="AK107" i="1"/>
  <c r="AL107" i="1"/>
  <c r="AX443" i="5"/>
  <c r="AB107" i="1"/>
  <c r="Y108" i="1"/>
  <c r="AA107" i="1"/>
  <c r="G106" i="1"/>
  <c r="H106" i="1"/>
  <c r="Q107" i="1"/>
  <c r="O108" i="1"/>
  <c r="R107" i="1"/>
  <c r="IX101" i="1" l="1"/>
  <c r="IU102" i="1"/>
  <c r="IW101" i="1"/>
  <c r="IK102" i="1"/>
  <c r="IM101" i="1"/>
  <c r="IN101" i="1"/>
  <c r="IC100" i="1"/>
  <c r="IA101" i="1"/>
  <c r="ID100" i="1"/>
  <c r="HQ102" i="1"/>
  <c r="HS101" i="1"/>
  <c r="HT101" i="1"/>
  <c r="HI100" i="1"/>
  <c r="HG101" i="1"/>
  <c r="HJ100" i="1"/>
  <c r="GW103" i="1"/>
  <c r="GY102" i="1"/>
  <c r="GZ102" i="1"/>
  <c r="GP101" i="1"/>
  <c r="GM102" i="1"/>
  <c r="GO101" i="1"/>
  <c r="GC103" i="1"/>
  <c r="GE102" i="1"/>
  <c r="GF102" i="1"/>
  <c r="FV101" i="1"/>
  <c r="FS102" i="1"/>
  <c r="FU101" i="1"/>
  <c r="FI102" i="1"/>
  <c r="FK101" i="1"/>
  <c r="FL101" i="1"/>
  <c r="EY101" i="1"/>
  <c r="FB100" i="1"/>
  <c r="FA100" i="1"/>
  <c r="EO102" i="1"/>
  <c r="EQ101" i="1"/>
  <c r="ER101" i="1"/>
  <c r="EE101" i="1"/>
  <c r="EG100" i="1"/>
  <c r="EH100" i="1"/>
  <c r="DW105" i="1"/>
  <c r="DX105" i="1"/>
  <c r="DU106" i="1"/>
  <c r="BI444" i="5"/>
  <c r="BH444" i="5" s="1"/>
  <c r="BC444" i="5"/>
  <c r="BB444" i="5" s="1"/>
  <c r="BF444" i="5"/>
  <c r="BE444" i="5" s="1"/>
  <c r="BL444" i="5"/>
  <c r="BK444" i="5" s="1"/>
  <c r="BO444" i="5"/>
  <c r="BN444" i="5" s="1"/>
  <c r="BR444" i="5"/>
  <c r="BQ444" i="5" s="1"/>
  <c r="AZ444" i="5"/>
  <c r="AY444" i="5" s="1"/>
  <c r="BJ444" i="5"/>
  <c r="BD444" i="5"/>
  <c r="BM444" i="5"/>
  <c r="BS444" i="5"/>
  <c r="BP444" i="5"/>
  <c r="BG444" i="5"/>
  <c r="BA444" i="5"/>
  <c r="DK107" i="1"/>
  <c r="DM106" i="1"/>
  <c r="DN106" i="1"/>
  <c r="DD107" i="1"/>
  <c r="DA108" i="1"/>
  <c r="DC107" i="1"/>
  <c r="CT108" i="1"/>
  <c r="CQ109" i="1"/>
  <c r="CS108" i="1"/>
  <c r="CJ104" i="1"/>
  <c r="CG105" i="1"/>
  <c r="CI104" i="1"/>
  <c r="BW110" i="1"/>
  <c r="BY109" i="1"/>
  <c r="BZ109" i="1"/>
  <c r="BO108" i="1"/>
  <c r="BM109" i="1"/>
  <c r="BP108" i="1"/>
  <c r="BF108" i="1"/>
  <c r="BC109" i="1"/>
  <c r="BE108" i="1"/>
  <c r="AU110" i="1"/>
  <c r="AS111" i="1"/>
  <c r="AV110" i="1"/>
  <c r="AW444" i="5"/>
  <c r="AV444" i="5" s="1"/>
  <c r="AX444" i="5"/>
  <c r="AL108" i="1"/>
  <c r="AI109" i="1"/>
  <c r="AK108" i="1"/>
  <c r="AA108" i="1"/>
  <c r="Y109" i="1"/>
  <c r="AB108" i="1"/>
  <c r="H107" i="1"/>
  <c r="G107" i="1"/>
  <c r="R108" i="1"/>
  <c r="O109" i="1"/>
  <c r="Q108" i="1"/>
  <c r="IX102" i="1" l="1"/>
  <c r="IU103" i="1"/>
  <c r="IW102" i="1"/>
  <c r="IK103" i="1"/>
  <c r="IM102" i="1"/>
  <c r="IN102" i="1"/>
  <c r="ID101" i="1"/>
  <c r="IA102" i="1"/>
  <c r="IC101" i="1"/>
  <c r="HQ103" i="1"/>
  <c r="HT102" i="1"/>
  <c r="HS102" i="1"/>
  <c r="HJ101" i="1"/>
  <c r="HG102" i="1"/>
  <c r="HI101" i="1"/>
  <c r="GW104" i="1"/>
  <c r="GY103" i="1"/>
  <c r="GZ103" i="1"/>
  <c r="GP102" i="1"/>
  <c r="GM103" i="1"/>
  <c r="GO102" i="1"/>
  <c r="GC104" i="1"/>
  <c r="GF103" i="1"/>
  <c r="GE103" i="1"/>
  <c r="FV102" i="1"/>
  <c r="FU102" i="1"/>
  <c r="FS103" i="1"/>
  <c r="FI103" i="1"/>
  <c r="FK102" i="1"/>
  <c r="FL102" i="1"/>
  <c r="FB101" i="1"/>
  <c r="EY102" i="1"/>
  <c r="FA101" i="1"/>
  <c r="EO103" i="1"/>
  <c r="EQ102" i="1"/>
  <c r="ER102" i="1"/>
  <c r="EH101" i="1"/>
  <c r="EE102" i="1"/>
  <c r="EG101" i="1"/>
  <c r="DX106" i="1"/>
  <c r="DU107" i="1"/>
  <c r="DW106" i="1"/>
  <c r="BJ445" i="5"/>
  <c r="BD445" i="5"/>
  <c r="BM445" i="5"/>
  <c r="BS445" i="5"/>
  <c r="BG445" i="5"/>
  <c r="BP445" i="5"/>
  <c r="BA445" i="5"/>
  <c r="BI445" i="5"/>
  <c r="BH445" i="5" s="1"/>
  <c r="BC445" i="5"/>
  <c r="BB445" i="5" s="1"/>
  <c r="BL445" i="5"/>
  <c r="BK445" i="5" s="1"/>
  <c r="BF445" i="5"/>
  <c r="BE445" i="5" s="1"/>
  <c r="BO445" i="5"/>
  <c r="BN445" i="5" s="1"/>
  <c r="BR445" i="5"/>
  <c r="BQ445" i="5" s="1"/>
  <c r="AZ445" i="5"/>
  <c r="AY445" i="5" s="1"/>
  <c r="DK108" i="1"/>
  <c r="DN107" i="1"/>
  <c r="DM107" i="1"/>
  <c r="DC108" i="1"/>
  <c r="DA109" i="1"/>
  <c r="DD108" i="1"/>
  <c r="CQ110" i="1"/>
  <c r="CS109" i="1"/>
  <c r="CT109" i="1"/>
  <c r="CI105" i="1"/>
  <c r="CJ105" i="1"/>
  <c r="CG106" i="1"/>
  <c r="BW111" i="1"/>
  <c r="BZ110" i="1"/>
  <c r="BY110" i="1"/>
  <c r="BP109" i="1"/>
  <c r="BM110" i="1"/>
  <c r="BO109" i="1"/>
  <c r="BE109" i="1"/>
  <c r="BC110" i="1"/>
  <c r="BF109" i="1"/>
  <c r="AV111" i="1"/>
  <c r="AS112" i="1"/>
  <c r="AU111" i="1"/>
  <c r="AW445" i="5"/>
  <c r="AV445" i="5" s="1"/>
  <c r="AI110" i="1"/>
  <c r="AK109" i="1"/>
  <c r="AL109" i="1"/>
  <c r="AX445" i="5"/>
  <c r="AB109" i="1"/>
  <c r="Y110" i="1"/>
  <c r="AA109" i="1"/>
  <c r="G108" i="1"/>
  <c r="H108" i="1"/>
  <c r="Q109" i="1"/>
  <c r="R109" i="1"/>
  <c r="O110" i="1"/>
  <c r="IX103" i="1" l="1"/>
  <c r="IU104" i="1"/>
  <c r="IW103" i="1"/>
  <c r="IK104" i="1"/>
  <c r="IN103" i="1"/>
  <c r="IM103" i="1"/>
  <c r="ID102" i="1"/>
  <c r="IA103" i="1"/>
  <c r="IC102" i="1"/>
  <c r="HQ104" i="1"/>
  <c r="HT103" i="1"/>
  <c r="HS103" i="1"/>
  <c r="HG103" i="1"/>
  <c r="HJ102" i="1"/>
  <c r="HI102" i="1"/>
  <c r="GW105" i="1"/>
  <c r="GY104" i="1"/>
  <c r="GZ104" i="1"/>
  <c r="GP103" i="1"/>
  <c r="GO103" i="1"/>
  <c r="GM104" i="1"/>
  <c r="GF104" i="1"/>
  <c r="GC105" i="1"/>
  <c r="GE104" i="1"/>
  <c r="FV103" i="1"/>
  <c r="FU103" i="1"/>
  <c r="FS104" i="1"/>
  <c r="FI104" i="1"/>
  <c r="FK103" i="1"/>
  <c r="FL103" i="1"/>
  <c r="FB102" i="1"/>
  <c r="EY103" i="1"/>
  <c r="FA102" i="1"/>
  <c r="EO104" i="1"/>
  <c r="ER103" i="1"/>
  <c r="EQ103" i="1"/>
  <c r="EE103" i="1"/>
  <c r="EH102" i="1"/>
  <c r="EG102" i="1"/>
  <c r="DX107" i="1"/>
  <c r="DU108" i="1"/>
  <c r="DW107" i="1"/>
  <c r="BI446" i="5"/>
  <c r="BH446" i="5" s="1"/>
  <c r="BL446" i="5"/>
  <c r="BK446" i="5" s="1"/>
  <c r="BC446" i="5"/>
  <c r="BB446" i="5" s="1"/>
  <c r="BF446" i="5"/>
  <c r="BE446" i="5" s="1"/>
  <c r="BO446" i="5"/>
  <c r="BN446" i="5" s="1"/>
  <c r="BR446" i="5"/>
  <c r="BQ446" i="5" s="1"/>
  <c r="AZ446" i="5"/>
  <c r="AY446" i="5" s="1"/>
  <c r="DN108" i="1"/>
  <c r="DK109" i="1"/>
  <c r="DM108" i="1"/>
  <c r="BJ446" i="5"/>
  <c r="BD446" i="5"/>
  <c r="BS446" i="5"/>
  <c r="BM446" i="5"/>
  <c r="BP446" i="5"/>
  <c r="BG446" i="5"/>
  <c r="BA446" i="5"/>
  <c r="DD109" i="1"/>
  <c r="DA110" i="1"/>
  <c r="DC109" i="1"/>
  <c r="CQ111" i="1"/>
  <c r="CT110" i="1"/>
  <c r="CS110" i="1"/>
  <c r="CG107" i="1"/>
  <c r="CI106" i="1"/>
  <c r="CJ106" i="1"/>
  <c r="BW112" i="1"/>
  <c r="BY111" i="1"/>
  <c r="BZ111" i="1"/>
  <c r="BP110" i="1"/>
  <c r="BM111" i="1"/>
  <c r="BO110" i="1"/>
  <c r="BF110" i="1"/>
  <c r="BC111" i="1"/>
  <c r="BE110" i="1"/>
  <c r="AS113" i="1"/>
  <c r="AU112" i="1"/>
  <c r="AV112" i="1"/>
  <c r="AX446" i="5"/>
  <c r="AL110" i="1"/>
  <c r="AI111" i="1"/>
  <c r="AK110" i="1"/>
  <c r="AW446" i="5"/>
  <c r="AV446" i="5" s="1"/>
  <c r="AA110" i="1"/>
  <c r="Y111" i="1"/>
  <c r="AB110" i="1"/>
  <c r="H109" i="1"/>
  <c r="G109" i="1"/>
  <c r="R110" i="1"/>
  <c r="O111" i="1"/>
  <c r="Q110" i="1"/>
  <c r="IX104" i="1" l="1"/>
  <c r="IW104" i="1"/>
  <c r="IU105" i="1"/>
  <c r="IK105" i="1"/>
  <c r="IN104" i="1"/>
  <c r="IM104" i="1"/>
  <c r="ID103" i="1"/>
  <c r="IC103" i="1"/>
  <c r="IA104" i="1"/>
  <c r="HT104" i="1"/>
  <c r="HQ105" i="1"/>
  <c r="HS104" i="1"/>
  <c r="HJ103" i="1"/>
  <c r="HI103" i="1"/>
  <c r="HG104" i="1"/>
  <c r="GZ105" i="1"/>
  <c r="GY105" i="1"/>
  <c r="GW106" i="1"/>
  <c r="GM105" i="1"/>
  <c r="GP104" i="1"/>
  <c r="GO104" i="1"/>
  <c r="GE105" i="1"/>
  <c r="GF105" i="1"/>
  <c r="GC106" i="1"/>
  <c r="FV104" i="1"/>
  <c r="FS105" i="1"/>
  <c r="FU104" i="1"/>
  <c r="FI105" i="1"/>
  <c r="FK104" i="1"/>
  <c r="FL104" i="1"/>
  <c r="FB103" i="1"/>
  <c r="FA103" i="1"/>
  <c r="EY104" i="1"/>
  <c r="ER104" i="1"/>
  <c r="EO105" i="1"/>
  <c r="EQ104" i="1"/>
  <c r="EH103" i="1"/>
  <c r="EG103" i="1"/>
  <c r="EE104" i="1"/>
  <c r="DU109" i="1"/>
  <c r="DX108" i="1"/>
  <c r="DW108" i="1"/>
  <c r="BJ447" i="5"/>
  <c r="BD447" i="5"/>
  <c r="BM447" i="5"/>
  <c r="BS447" i="5"/>
  <c r="BG447" i="5"/>
  <c r="BP447" i="5"/>
  <c r="BA447" i="5"/>
  <c r="BI447" i="5"/>
  <c r="BH447" i="5" s="1"/>
  <c r="BL447" i="5"/>
  <c r="BK447" i="5" s="1"/>
  <c r="BF447" i="5"/>
  <c r="BE447" i="5" s="1"/>
  <c r="BC447" i="5"/>
  <c r="BB447" i="5" s="1"/>
  <c r="BO447" i="5"/>
  <c r="BN447" i="5" s="1"/>
  <c r="BR447" i="5"/>
  <c r="BQ447" i="5" s="1"/>
  <c r="AZ447" i="5"/>
  <c r="AY447" i="5" s="1"/>
  <c r="DK110" i="1"/>
  <c r="DM109" i="1"/>
  <c r="DN109" i="1"/>
  <c r="DA111" i="1"/>
  <c r="DD110" i="1"/>
  <c r="DC110" i="1"/>
  <c r="CT111" i="1"/>
  <c r="CQ112" i="1"/>
  <c r="CS111" i="1"/>
  <c r="CJ107" i="1"/>
  <c r="CG108" i="1"/>
  <c r="CI107" i="1"/>
  <c r="BY112" i="1"/>
  <c r="BW113" i="1"/>
  <c r="BZ112" i="1"/>
  <c r="BM112" i="1"/>
  <c r="BO111" i="1"/>
  <c r="BP111" i="1"/>
  <c r="BF111" i="1"/>
  <c r="BC112" i="1"/>
  <c r="BE111" i="1"/>
  <c r="AV113" i="1"/>
  <c r="AS114" i="1"/>
  <c r="AU113" i="1"/>
  <c r="AI112" i="1"/>
  <c r="AK111" i="1"/>
  <c r="AL111" i="1"/>
  <c r="AW447" i="5"/>
  <c r="AV447" i="5" s="1"/>
  <c r="AX447" i="5"/>
  <c r="Y112" i="1"/>
  <c r="AA111" i="1"/>
  <c r="AB111" i="1"/>
  <c r="G110" i="1"/>
  <c r="H110" i="1"/>
  <c r="R111" i="1"/>
  <c r="O112" i="1"/>
  <c r="Q111" i="1"/>
  <c r="IW105" i="1" l="1"/>
  <c r="IU106" i="1"/>
  <c r="IX105" i="1"/>
  <c r="IM105" i="1"/>
  <c r="IN105" i="1"/>
  <c r="IK106" i="1"/>
  <c r="IA105" i="1"/>
  <c r="IC104" i="1"/>
  <c r="ID104" i="1"/>
  <c r="HS105" i="1"/>
  <c r="HT105" i="1"/>
  <c r="HQ106" i="1"/>
  <c r="HG105" i="1"/>
  <c r="HJ104" i="1"/>
  <c r="HI104" i="1"/>
  <c r="GZ106" i="1"/>
  <c r="GW107" i="1"/>
  <c r="GY106" i="1"/>
  <c r="GO105" i="1"/>
  <c r="GM106" i="1"/>
  <c r="GP105" i="1"/>
  <c r="GF106" i="1"/>
  <c r="GC107" i="1"/>
  <c r="GE106" i="1"/>
  <c r="FU105" i="1"/>
  <c r="FS106" i="1"/>
  <c r="FV105" i="1"/>
  <c r="FK105" i="1"/>
  <c r="FL105" i="1"/>
  <c r="FI106" i="1"/>
  <c r="EY105" i="1"/>
  <c r="FB104" i="1"/>
  <c r="FA104" i="1"/>
  <c r="EQ105" i="1"/>
  <c r="ER105" i="1"/>
  <c r="EO106" i="1"/>
  <c r="EG104" i="1"/>
  <c r="EE105" i="1"/>
  <c r="EH104" i="1"/>
  <c r="DX109" i="1"/>
  <c r="DU110" i="1"/>
  <c r="DW109" i="1"/>
  <c r="AW448" i="5"/>
  <c r="AV448" i="5" s="1"/>
  <c r="BI448" i="5"/>
  <c r="BH448" i="5" s="1"/>
  <c r="BF448" i="5"/>
  <c r="BE448" i="5" s="1"/>
  <c r="BL448" i="5"/>
  <c r="BK448" i="5" s="1"/>
  <c r="BC448" i="5"/>
  <c r="BB448" i="5" s="1"/>
  <c r="BO448" i="5"/>
  <c r="BN448" i="5" s="1"/>
  <c r="BR448" i="5"/>
  <c r="BQ448" i="5" s="1"/>
  <c r="AZ448" i="5"/>
  <c r="AY448" i="5" s="1"/>
  <c r="DK111" i="1"/>
  <c r="DN110" i="1"/>
  <c r="DM110" i="1"/>
  <c r="BJ448" i="5"/>
  <c r="BD448" i="5"/>
  <c r="BS448" i="5"/>
  <c r="BM448" i="5"/>
  <c r="BP448" i="5"/>
  <c r="BG448" i="5"/>
  <c r="BA448" i="5"/>
  <c r="DA112" i="1"/>
  <c r="DC111" i="1"/>
  <c r="DD111" i="1"/>
  <c r="CS112" i="1"/>
  <c r="CQ113" i="1"/>
  <c r="CT112" i="1"/>
  <c r="CI108" i="1"/>
  <c r="CG109" i="1"/>
  <c r="CJ108" i="1"/>
  <c r="BW114" i="1"/>
  <c r="BZ113" i="1"/>
  <c r="BY113" i="1"/>
  <c r="BO112" i="1"/>
  <c r="BM113" i="1"/>
  <c r="BP112" i="1"/>
  <c r="BE112" i="1"/>
  <c r="BC113" i="1"/>
  <c r="BF112" i="1"/>
  <c r="AU114" i="1"/>
  <c r="AS115" i="1"/>
  <c r="AV114" i="1"/>
  <c r="AX448" i="5"/>
  <c r="AK112" i="1"/>
  <c r="AL112" i="1"/>
  <c r="AI113" i="1"/>
  <c r="AA112" i="1"/>
  <c r="Y113" i="1"/>
  <c r="AB112" i="1"/>
  <c r="G111" i="1"/>
  <c r="H111" i="1"/>
  <c r="Q112" i="1"/>
  <c r="O113" i="1"/>
  <c r="R112" i="1"/>
  <c r="IU107" i="1" l="1"/>
  <c r="IX106" i="1"/>
  <c r="IW106" i="1"/>
  <c r="IN106" i="1"/>
  <c r="IM106" i="1"/>
  <c r="IK107" i="1"/>
  <c r="IC105" i="1"/>
  <c r="IA106" i="1"/>
  <c r="ID105" i="1"/>
  <c r="HT106" i="1"/>
  <c r="HQ107" i="1"/>
  <c r="HS106" i="1"/>
  <c r="HI105" i="1"/>
  <c r="HG106" i="1"/>
  <c r="HJ105" i="1"/>
  <c r="GZ107" i="1"/>
  <c r="GW108" i="1"/>
  <c r="GY107" i="1"/>
  <c r="GM107" i="1"/>
  <c r="GP106" i="1"/>
  <c r="GO106" i="1"/>
  <c r="GF107" i="1"/>
  <c r="GC108" i="1"/>
  <c r="GE107" i="1"/>
  <c r="FS107" i="1"/>
  <c r="FV106" i="1"/>
  <c r="FU106" i="1"/>
  <c r="FL106" i="1"/>
  <c r="FK106" i="1"/>
  <c r="FI107" i="1"/>
  <c r="FA105" i="1"/>
  <c r="EY106" i="1"/>
  <c r="FB105" i="1"/>
  <c r="ER106" i="1"/>
  <c r="EO107" i="1"/>
  <c r="EQ106" i="1"/>
  <c r="EG105" i="1"/>
  <c r="EE106" i="1"/>
  <c r="EH105" i="1"/>
  <c r="DU111" i="1"/>
  <c r="DX110" i="1"/>
  <c r="DW110" i="1"/>
  <c r="BJ449" i="5"/>
  <c r="BD449" i="5"/>
  <c r="BM449" i="5"/>
  <c r="BS449" i="5"/>
  <c r="BP449" i="5"/>
  <c r="BG449" i="5"/>
  <c r="BA449" i="5"/>
  <c r="BI449" i="5"/>
  <c r="BH449" i="5" s="1"/>
  <c r="BF449" i="5"/>
  <c r="BE449" i="5" s="1"/>
  <c r="BC449" i="5"/>
  <c r="BB449" i="5" s="1"/>
  <c r="BL449" i="5"/>
  <c r="BK449" i="5" s="1"/>
  <c r="BO449" i="5"/>
  <c r="BN449" i="5" s="1"/>
  <c r="BR449" i="5"/>
  <c r="BQ449" i="5" s="1"/>
  <c r="AZ449" i="5"/>
  <c r="AY449" i="5" s="1"/>
  <c r="DK112" i="1"/>
  <c r="DN111" i="1"/>
  <c r="DM111" i="1"/>
  <c r="DC112" i="1"/>
  <c r="DA113" i="1"/>
  <c r="DD112" i="1"/>
  <c r="CT113" i="1"/>
  <c r="CQ114" i="1"/>
  <c r="CS113" i="1"/>
  <c r="CJ109" i="1"/>
  <c r="CG110" i="1"/>
  <c r="CI109" i="1"/>
  <c r="BY114" i="1"/>
  <c r="BW115" i="1"/>
  <c r="BZ114" i="1"/>
  <c r="BM114" i="1"/>
  <c r="BO113" i="1"/>
  <c r="BP113" i="1"/>
  <c r="BF113" i="1"/>
  <c r="BC114" i="1"/>
  <c r="BE113" i="1"/>
  <c r="AS116" i="1"/>
  <c r="AV115" i="1"/>
  <c r="AU115" i="1"/>
  <c r="AI114" i="1"/>
  <c r="AK113" i="1"/>
  <c r="AL113" i="1"/>
  <c r="AW449" i="5"/>
  <c r="AV449" i="5" s="1"/>
  <c r="AX449" i="5"/>
  <c r="Y114" i="1"/>
  <c r="AA113" i="1"/>
  <c r="AB113" i="1"/>
  <c r="H112" i="1"/>
  <c r="G112" i="1"/>
  <c r="R113" i="1"/>
  <c r="Q113" i="1"/>
  <c r="O114" i="1"/>
  <c r="IU108" i="1" l="1"/>
  <c r="IW107" i="1"/>
  <c r="IX107" i="1"/>
  <c r="IN107" i="1"/>
  <c r="IK108" i="1"/>
  <c r="IM107" i="1"/>
  <c r="IA107" i="1"/>
  <c r="ID106" i="1"/>
  <c r="IC106" i="1"/>
  <c r="HT107" i="1"/>
  <c r="HQ108" i="1"/>
  <c r="HS107" i="1"/>
  <c r="HG107" i="1"/>
  <c r="HJ106" i="1"/>
  <c r="HI106" i="1"/>
  <c r="GW109" i="1"/>
  <c r="GY108" i="1"/>
  <c r="GZ108" i="1"/>
  <c r="GM108" i="1"/>
  <c r="GO107" i="1"/>
  <c r="GP107" i="1"/>
  <c r="GC109" i="1"/>
  <c r="GF108" i="1"/>
  <c r="GE108" i="1"/>
  <c r="FS108" i="1"/>
  <c r="FU107" i="1"/>
  <c r="FV107" i="1"/>
  <c r="FL107" i="1"/>
  <c r="FK107" i="1"/>
  <c r="FI108" i="1"/>
  <c r="EY107" i="1"/>
  <c r="FB106" i="1"/>
  <c r="FA106" i="1"/>
  <c r="ER107" i="1"/>
  <c r="EO108" i="1"/>
  <c r="EQ107" i="1"/>
  <c r="EE107" i="1"/>
  <c r="EH106" i="1"/>
  <c r="EG106" i="1"/>
  <c r="DW111" i="1"/>
  <c r="DU112" i="1"/>
  <c r="DX111" i="1"/>
  <c r="BJ450" i="5"/>
  <c r="BD450" i="5"/>
  <c r="BS450" i="5"/>
  <c r="BM450" i="5"/>
  <c r="BP450" i="5"/>
  <c r="BG450" i="5"/>
  <c r="BA450" i="5"/>
  <c r="DM112" i="1"/>
  <c r="DN112" i="1"/>
  <c r="DK113" i="1"/>
  <c r="BI450" i="5"/>
  <c r="BH450" i="5" s="1"/>
  <c r="BL450" i="5"/>
  <c r="BK450" i="5" s="1"/>
  <c r="BF450" i="5"/>
  <c r="BE450" i="5" s="1"/>
  <c r="BC450" i="5"/>
  <c r="BB450" i="5" s="1"/>
  <c r="BO450" i="5"/>
  <c r="BN450" i="5" s="1"/>
  <c r="BR450" i="5"/>
  <c r="BQ450" i="5" s="1"/>
  <c r="AZ450" i="5"/>
  <c r="AY450" i="5" s="1"/>
  <c r="DA114" i="1"/>
  <c r="DD113" i="1"/>
  <c r="DC113" i="1"/>
  <c r="CQ115" i="1"/>
  <c r="CS114" i="1"/>
  <c r="CT114" i="1"/>
  <c r="CJ110" i="1"/>
  <c r="CI110" i="1"/>
  <c r="CG111" i="1"/>
  <c r="BY115" i="1"/>
  <c r="BW116" i="1"/>
  <c r="BZ115" i="1"/>
  <c r="BO114" i="1"/>
  <c r="BM115" i="1"/>
  <c r="BP114" i="1"/>
  <c r="BC115" i="1"/>
  <c r="BF114" i="1"/>
  <c r="BE114" i="1"/>
  <c r="AU116" i="1"/>
  <c r="AS117" i="1"/>
  <c r="AV116" i="1"/>
  <c r="AX450" i="5"/>
  <c r="AK114" i="1"/>
  <c r="AI115" i="1"/>
  <c r="AL114" i="1"/>
  <c r="AW450" i="5"/>
  <c r="AV450" i="5" s="1"/>
  <c r="AA114" i="1"/>
  <c r="AB114" i="1"/>
  <c r="Y115" i="1"/>
  <c r="G113" i="1"/>
  <c r="H113" i="1"/>
  <c r="Q114" i="1"/>
  <c r="O115" i="1"/>
  <c r="R114" i="1"/>
  <c r="IW108" i="1" l="1"/>
  <c r="IX108" i="1"/>
  <c r="IU109" i="1"/>
  <c r="IM108" i="1"/>
  <c r="IK109" i="1"/>
  <c r="IN108" i="1"/>
  <c r="IA108" i="1"/>
  <c r="IC107" i="1"/>
  <c r="ID107" i="1"/>
  <c r="HS108" i="1"/>
  <c r="HQ109" i="1"/>
  <c r="HT108" i="1"/>
  <c r="HG108" i="1"/>
  <c r="HI107" i="1"/>
  <c r="HJ107" i="1"/>
  <c r="GZ109" i="1"/>
  <c r="GW110" i="1"/>
  <c r="GY109" i="1"/>
  <c r="GP108" i="1"/>
  <c r="GM109" i="1"/>
  <c r="GO108" i="1"/>
  <c r="GF109" i="1"/>
  <c r="GC110" i="1"/>
  <c r="GE109" i="1"/>
  <c r="FV108" i="1"/>
  <c r="FS109" i="1"/>
  <c r="FU108" i="1"/>
  <c r="FI109" i="1"/>
  <c r="FK108" i="1"/>
  <c r="FL108" i="1"/>
  <c r="EY108" i="1"/>
  <c r="FA107" i="1"/>
  <c r="FB107" i="1"/>
  <c r="EO109" i="1"/>
  <c r="EQ108" i="1"/>
  <c r="ER108" i="1"/>
  <c r="EG107" i="1"/>
  <c r="EE108" i="1"/>
  <c r="EH107" i="1"/>
  <c r="DU113" i="1"/>
  <c r="DW112" i="1"/>
  <c r="DX112" i="1"/>
  <c r="BJ451" i="5"/>
  <c r="BD451" i="5"/>
  <c r="BS451" i="5"/>
  <c r="BM451" i="5"/>
  <c r="BP451" i="5"/>
  <c r="BG451" i="5"/>
  <c r="BA451" i="5"/>
  <c r="BI451" i="5"/>
  <c r="BH451" i="5" s="1"/>
  <c r="BC451" i="5"/>
  <c r="BB451" i="5" s="1"/>
  <c r="BF451" i="5"/>
  <c r="BE451" i="5" s="1"/>
  <c r="BL451" i="5"/>
  <c r="BK451" i="5" s="1"/>
  <c r="BO451" i="5"/>
  <c r="BN451" i="5" s="1"/>
  <c r="BR451" i="5"/>
  <c r="BQ451" i="5" s="1"/>
  <c r="AZ451" i="5"/>
  <c r="AY451" i="5" s="1"/>
  <c r="DK114" i="1"/>
  <c r="DM113" i="1"/>
  <c r="DN113" i="1"/>
  <c r="DC114" i="1"/>
  <c r="DD114" i="1"/>
  <c r="DA115" i="1"/>
  <c r="CS115" i="1"/>
  <c r="CQ116" i="1"/>
  <c r="CT115" i="1"/>
  <c r="CJ111" i="1"/>
  <c r="CI111" i="1"/>
  <c r="CG112" i="1"/>
  <c r="BZ116" i="1"/>
  <c r="BW117" i="1"/>
  <c r="BY116" i="1"/>
  <c r="BM116" i="1"/>
  <c r="BO115" i="1"/>
  <c r="BP115" i="1"/>
  <c r="BE115" i="1"/>
  <c r="BC116" i="1"/>
  <c r="BF115" i="1"/>
  <c r="AS118" i="1"/>
  <c r="AU117" i="1"/>
  <c r="AV117" i="1"/>
  <c r="AX451" i="5"/>
  <c r="AK115" i="1"/>
  <c r="AI116" i="1"/>
  <c r="AL115" i="1"/>
  <c r="AW451" i="5"/>
  <c r="AV451" i="5" s="1"/>
  <c r="Y116" i="1"/>
  <c r="AA115" i="1"/>
  <c r="AB115" i="1"/>
  <c r="H114" i="1"/>
  <c r="G114" i="1"/>
  <c r="Q115" i="1"/>
  <c r="O116" i="1"/>
  <c r="R115" i="1"/>
  <c r="IU110" i="1" l="1"/>
  <c r="IX109" i="1"/>
  <c r="IW109" i="1"/>
  <c r="IN109" i="1"/>
  <c r="IK110" i="1"/>
  <c r="IM109" i="1"/>
  <c r="IC108" i="1"/>
  <c r="IA109" i="1"/>
  <c r="ID108" i="1"/>
  <c r="HT109" i="1"/>
  <c r="HS109" i="1"/>
  <c r="HQ110" i="1"/>
  <c r="HI108" i="1"/>
  <c r="HJ108" i="1"/>
  <c r="HG109" i="1"/>
  <c r="GY110" i="1"/>
  <c r="GW111" i="1"/>
  <c r="GZ110" i="1"/>
  <c r="GM110" i="1"/>
  <c r="GO109" i="1"/>
  <c r="GP109" i="1"/>
  <c r="GE110" i="1"/>
  <c r="GC111" i="1"/>
  <c r="GF110" i="1"/>
  <c r="FS110" i="1"/>
  <c r="FU109" i="1"/>
  <c r="FV109" i="1"/>
  <c r="FL109" i="1"/>
  <c r="FI110" i="1"/>
  <c r="FK109" i="1"/>
  <c r="FB108" i="1"/>
  <c r="EY109" i="1"/>
  <c r="FA108" i="1"/>
  <c r="ER109" i="1"/>
  <c r="EQ109" i="1"/>
  <c r="EO110" i="1"/>
  <c r="EH108" i="1"/>
  <c r="EE109" i="1"/>
  <c r="EG108" i="1"/>
  <c r="DX113" i="1"/>
  <c r="DU114" i="1"/>
  <c r="DW113" i="1"/>
  <c r="BI452" i="5"/>
  <c r="BH452" i="5" s="1"/>
  <c r="BF452" i="5"/>
  <c r="BE452" i="5" s="1"/>
  <c r="BL452" i="5"/>
  <c r="BK452" i="5" s="1"/>
  <c r="BC452" i="5"/>
  <c r="BB452" i="5" s="1"/>
  <c r="BO452" i="5"/>
  <c r="BN452" i="5" s="1"/>
  <c r="BR452" i="5"/>
  <c r="BQ452" i="5" s="1"/>
  <c r="AZ452" i="5"/>
  <c r="AY452" i="5" s="1"/>
  <c r="BJ452" i="5"/>
  <c r="BD452" i="5"/>
  <c r="BM452" i="5"/>
  <c r="BS452" i="5"/>
  <c r="BP452" i="5"/>
  <c r="BG452" i="5"/>
  <c r="BA452" i="5"/>
  <c r="DM114" i="1"/>
  <c r="DK115" i="1"/>
  <c r="DN114" i="1"/>
  <c r="DA116" i="1"/>
  <c r="DC115" i="1"/>
  <c r="DD115" i="1"/>
  <c r="CT116" i="1"/>
  <c r="CQ117" i="1"/>
  <c r="CS116" i="1"/>
  <c r="CG113" i="1"/>
  <c r="CI112" i="1"/>
  <c r="CJ112" i="1"/>
  <c r="BZ117" i="1"/>
  <c r="BW118" i="1"/>
  <c r="BY117" i="1"/>
  <c r="BO116" i="1"/>
  <c r="BM117" i="1"/>
  <c r="BP116" i="1"/>
  <c r="BF116" i="1"/>
  <c r="BC117" i="1"/>
  <c r="BE116" i="1"/>
  <c r="AS119" i="1"/>
  <c r="AU118" i="1"/>
  <c r="AV118" i="1"/>
  <c r="AL116" i="1"/>
  <c r="AI117" i="1"/>
  <c r="AK116" i="1"/>
  <c r="AW452" i="5"/>
  <c r="AV452" i="5" s="1"/>
  <c r="AX452" i="5"/>
  <c r="AA116" i="1"/>
  <c r="Y117" i="1"/>
  <c r="AB116" i="1"/>
  <c r="H115" i="1"/>
  <c r="G115" i="1"/>
  <c r="R116" i="1"/>
  <c r="O117" i="1"/>
  <c r="Q116" i="1"/>
  <c r="IW110" i="1" l="1"/>
  <c r="IU111" i="1"/>
  <c r="IX110" i="1"/>
  <c r="IM110" i="1"/>
  <c r="IK111" i="1"/>
  <c r="IN110" i="1"/>
  <c r="IA110" i="1"/>
  <c r="IC109" i="1"/>
  <c r="ID109" i="1"/>
  <c r="HS110" i="1"/>
  <c r="HQ111" i="1"/>
  <c r="HT110" i="1"/>
  <c r="HG110" i="1"/>
  <c r="HI109" i="1"/>
  <c r="HJ109" i="1"/>
  <c r="GW112" i="1"/>
  <c r="GZ111" i="1"/>
  <c r="GY111" i="1"/>
  <c r="GO110" i="1"/>
  <c r="GM111" i="1"/>
  <c r="GP110" i="1"/>
  <c r="GC112" i="1"/>
  <c r="GE111" i="1"/>
  <c r="GF111" i="1"/>
  <c r="FS111" i="1"/>
  <c r="FU110" i="1"/>
  <c r="FV110" i="1"/>
  <c r="FL110" i="1"/>
  <c r="FK110" i="1"/>
  <c r="FI111" i="1"/>
  <c r="EY110" i="1"/>
  <c r="FA109" i="1"/>
  <c r="FB109" i="1"/>
  <c r="ER110" i="1"/>
  <c r="EQ110" i="1"/>
  <c r="EO111" i="1"/>
  <c r="EE110" i="1"/>
  <c r="EH109" i="1"/>
  <c r="EG109" i="1"/>
  <c r="DW114" i="1"/>
  <c r="DX114" i="1"/>
  <c r="DU115" i="1"/>
  <c r="AX453" i="5"/>
  <c r="BJ453" i="5"/>
  <c r="BD453" i="5"/>
  <c r="BS453" i="5"/>
  <c r="BM453" i="5"/>
  <c r="BP453" i="5"/>
  <c r="BG453" i="5"/>
  <c r="BA453" i="5"/>
  <c r="BI453" i="5"/>
  <c r="BH453" i="5" s="1"/>
  <c r="BF453" i="5"/>
  <c r="BE453" i="5" s="1"/>
  <c r="BL453" i="5"/>
  <c r="BK453" i="5" s="1"/>
  <c r="BC453" i="5"/>
  <c r="BB453" i="5" s="1"/>
  <c r="BO453" i="5"/>
  <c r="BN453" i="5" s="1"/>
  <c r="BR453" i="5"/>
  <c r="BQ453" i="5" s="1"/>
  <c r="AZ453" i="5"/>
  <c r="AY453" i="5" s="1"/>
  <c r="DM115" i="1"/>
  <c r="DK116" i="1"/>
  <c r="DN115" i="1"/>
  <c r="DC116" i="1"/>
  <c r="DA117" i="1"/>
  <c r="DD116" i="1"/>
  <c r="CT117" i="1"/>
  <c r="CQ118" i="1"/>
  <c r="CS117" i="1"/>
  <c r="CJ113" i="1"/>
  <c r="CG114" i="1"/>
  <c r="CI113" i="1"/>
  <c r="BW119" i="1"/>
  <c r="BZ118" i="1"/>
  <c r="BY118" i="1"/>
  <c r="BO117" i="1"/>
  <c r="BP117" i="1"/>
  <c r="BM118" i="1"/>
  <c r="BF117" i="1"/>
  <c r="BC118" i="1"/>
  <c r="BE117" i="1"/>
  <c r="AV119" i="1"/>
  <c r="AS120" i="1"/>
  <c r="AU119" i="1"/>
  <c r="AW453" i="5"/>
  <c r="AV453" i="5" s="1"/>
  <c r="AL117" i="1"/>
  <c r="AI118" i="1"/>
  <c r="AK117" i="1"/>
  <c r="AA117" i="1"/>
  <c r="Y118" i="1"/>
  <c r="AB117" i="1"/>
  <c r="G116" i="1"/>
  <c r="H116" i="1"/>
  <c r="R117" i="1"/>
  <c r="Q117" i="1"/>
  <c r="O118" i="1"/>
  <c r="IX111" i="1" l="1"/>
  <c r="IU112" i="1"/>
  <c r="IW111" i="1"/>
  <c r="IN111" i="1"/>
  <c r="IK112" i="1"/>
  <c r="IM111" i="1"/>
  <c r="IC110" i="1"/>
  <c r="IA111" i="1"/>
  <c r="ID110" i="1"/>
  <c r="HQ112" i="1"/>
  <c r="HS111" i="1"/>
  <c r="HT111" i="1"/>
  <c r="HJ110" i="1"/>
  <c r="HG111" i="1"/>
  <c r="HI110" i="1"/>
  <c r="GW113" i="1"/>
  <c r="GY112" i="1"/>
  <c r="GZ112" i="1"/>
  <c r="GM112" i="1"/>
  <c r="GO111" i="1"/>
  <c r="GP111" i="1"/>
  <c r="GE112" i="1"/>
  <c r="GC113" i="1"/>
  <c r="GF112" i="1"/>
  <c r="FV111" i="1"/>
  <c r="FS112" i="1"/>
  <c r="FU111" i="1"/>
  <c r="FL111" i="1"/>
  <c r="FK111" i="1"/>
  <c r="FI112" i="1"/>
  <c r="EY111" i="1"/>
  <c r="FB110" i="1"/>
  <c r="FA110" i="1"/>
  <c r="EO112" i="1"/>
  <c r="EQ111" i="1"/>
  <c r="ER111" i="1"/>
  <c r="EE111" i="1"/>
  <c r="EG110" i="1"/>
  <c r="EH110" i="1"/>
  <c r="DU116" i="1"/>
  <c r="DW115" i="1"/>
  <c r="DX115" i="1"/>
  <c r="BI454" i="5"/>
  <c r="BH454" i="5" s="1"/>
  <c r="BF454" i="5"/>
  <c r="BE454" i="5" s="1"/>
  <c r="BL454" i="5"/>
  <c r="BK454" i="5" s="1"/>
  <c r="BC454" i="5"/>
  <c r="BB454" i="5" s="1"/>
  <c r="BO454" i="5"/>
  <c r="BN454" i="5" s="1"/>
  <c r="BR454" i="5"/>
  <c r="BQ454" i="5" s="1"/>
  <c r="AZ454" i="5"/>
  <c r="AY454" i="5" s="1"/>
  <c r="BJ454" i="5"/>
  <c r="BD454" i="5"/>
  <c r="BM454" i="5"/>
  <c r="BS454" i="5"/>
  <c r="BG454" i="5"/>
  <c r="BP454" i="5"/>
  <c r="BA454" i="5"/>
  <c r="DN116" i="1"/>
  <c r="DK117" i="1"/>
  <c r="DM116" i="1"/>
  <c r="DC117" i="1"/>
  <c r="DD117" i="1"/>
  <c r="DA118" i="1"/>
  <c r="CQ119" i="1"/>
  <c r="CT118" i="1"/>
  <c r="CS118" i="1"/>
  <c r="CI114" i="1"/>
  <c r="CJ114" i="1"/>
  <c r="CG115" i="1"/>
  <c r="BY119" i="1"/>
  <c r="BW120" i="1"/>
  <c r="BZ119" i="1"/>
  <c r="BM119" i="1"/>
  <c r="BP118" i="1"/>
  <c r="BO118" i="1"/>
  <c r="BC119" i="1"/>
  <c r="BF118" i="1"/>
  <c r="BE118" i="1"/>
  <c r="AU120" i="1"/>
  <c r="AS121" i="1"/>
  <c r="AV120" i="1"/>
  <c r="AX454" i="5"/>
  <c r="AW454" i="5"/>
  <c r="AV454" i="5" s="1"/>
  <c r="AI119" i="1"/>
  <c r="AL118" i="1"/>
  <c r="AK118" i="1"/>
  <c r="Y119" i="1"/>
  <c r="AB118" i="1"/>
  <c r="AA118" i="1"/>
  <c r="G117" i="1"/>
  <c r="H117" i="1"/>
  <c r="O119" i="1"/>
  <c r="R118" i="1"/>
  <c r="Q118" i="1"/>
  <c r="IW112" i="1" l="1"/>
  <c r="IU113" i="1"/>
  <c r="IX112" i="1"/>
  <c r="IK113" i="1"/>
  <c r="IM112" i="1"/>
  <c r="IN112" i="1"/>
  <c r="IA112" i="1"/>
  <c r="ID111" i="1"/>
  <c r="IC111" i="1"/>
  <c r="HS112" i="1"/>
  <c r="HQ113" i="1"/>
  <c r="HT112" i="1"/>
  <c r="HJ111" i="1"/>
  <c r="HG112" i="1"/>
  <c r="HI111" i="1"/>
  <c r="GZ113" i="1"/>
  <c r="GW114" i="1"/>
  <c r="GY113" i="1"/>
  <c r="GO112" i="1"/>
  <c r="GM113" i="1"/>
  <c r="GP112" i="1"/>
  <c r="GC114" i="1"/>
  <c r="GF113" i="1"/>
  <c r="GE113" i="1"/>
  <c r="FU112" i="1"/>
  <c r="FS113" i="1"/>
  <c r="FV112" i="1"/>
  <c r="FI113" i="1"/>
  <c r="FL112" i="1"/>
  <c r="FK112" i="1"/>
  <c r="EY112" i="1"/>
  <c r="FA111" i="1"/>
  <c r="FB111" i="1"/>
  <c r="EQ112" i="1"/>
  <c r="EO113" i="1"/>
  <c r="ER112" i="1"/>
  <c r="EH111" i="1"/>
  <c r="EE112" i="1"/>
  <c r="EG111" i="1"/>
  <c r="DW116" i="1"/>
  <c r="DU117" i="1"/>
  <c r="DX116" i="1"/>
  <c r="BI455" i="5"/>
  <c r="BH455" i="5" s="1"/>
  <c r="BL455" i="5"/>
  <c r="BK455" i="5" s="1"/>
  <c r="BC455" i="5"/>
  <c r="BB455" i="5" s="1"/>
  <c r="BF455" i="5"/>
  <c r="BE455" i="5" s="1"/>
  <c r="BO455" i="5"/>
  <c r="BN455" i="5" s="1"/>
  <c r="BR455" i="5"/>
  <c r="BQ455" i="5" s="1"/>
  <c r="AZ455" i="5"/>
  <c r="AY455" i="5" s="1"/>
  <c r="BJ455" i="5"/>
  <c r="BD455" i="5"/>
  <c r="BM455" i="5"/>
  <c r="BS455" i="5"/>
  <c r="BP455" i="5"/>
  <c r="BG455" i="5"/>
  <c r="BA455" i="5"/>
  <c r="DN117" i="1"/>
  <c r="DK118" i="1"/>
  <c r="DM117" i="1"/>
  <c r="DA119" i="1"/>
  <c r="DD118" i="1"/>
  <c r="DC118" i="1"/>
  <c r="CS119" i="1"/>
  <c r="CQ120" i="1"/>
  <c r="CT119" i="1"/>
  <c r="CG116" i="1"/>
  <c r="CI115" i="1"/>
  <c r="CJ115" i="1"/>
  <c r="BY120" i="1"/>
  <c r="BW121" i="1"/>
  <c r="BZ120" i="1"/>
  <c r="BP119" i="1"/>
  <c r="BM120" i="1"/>
  <c r="BO119" i="1"/>
  <c r="BE119" i="1"/>
  <c r="BC120" i="1"/>
  <c r="BF119" i="1"/>
  <c r="AS122" i="1"/>
  <c r="AU121" i="1"/>
  <c r="AV121" i="1"/>
  <c r="AX455" i="5"/>
  <c r="AW455" i="5"/>
  <c r="AV455" i="5" s="1"/>
  <c r="AK119" i="1"/>
  <c r="AI120" i="1"/>
  <c r="AL119" i="1"/>
  <c r="AB119" i="1"/>
  <c r="Y120" i="1"/>
  <c r="AA119" i="1"/>
  <c r="G118" i="1"/>
  <c r="H118" i="1"/>
  <c r="Q119" i="1"/>
  <c r="O120" i="1"/>
  <c r="R119" i="1"/>
  <c r="IX113" i="1" l="1"/>
  <c r="IU114" i="1"/>
  <c r="IW113" i="1"/>
  <c r="IN113" i="1"/>
  <c r="IK114" i="1"/>
  <c r="IM113" i="1"/>
  <c r="IC112" i="1"/>
  <c r="ID112" i="1"/>
  <c r="IA113" i="1"/>
  <c r="HQ114" i="1"/>
  <c r="HT113" i="1"/>
  <c r="HS113" i="1"/>
  <c r="HI112" i="1"/>
  <c r="HG113" i="1"/>
  <c r="HJ112" i="1"/>
  <c r="GY114" i="1"/>
  <c r="GZ114" i="1"/>
  <c r="GW115" i="1"/>
  <c r="GM114" i="1"/>
  <c r="GO113" i="1"/>
  <c r="GP113" i="1"/>
  <c r="GF114" i="1"/>
  <c r="GE114" i="1"/>
  <c r="GC115" i="1"/>
  <c r="FV113" i="1"/>
  <c r="FS114" i="1"/>
  <c r="FU113" i="1"/>
  <c r="FL113" i="1"/>
  <c r="FI114" i="1"/>
  <c r="FK113" i="1"/>
  <c r="FA112" i="1"/>
  <c r="FB112" i="1"/>
  <c r="EY113" i="1"/>
  <c r="EO114" i="1"/>
  <c r="ER113" i="1"/>
  <c r="EQ113" i="1"/>
  <c r="EG112" i="1"/>
  <c r="EE113" i="1"/>
  <c r="EH112" i="1"/>
  <c r="DU118" i="1"/>
  <c r="DW117" i="1"/>
  <c r="DX117" i="1"/>
  <c r="BJ456" i="5"/>
  <c r="BD456" i="5"/>
  <c r="BS456" i="5"/>
  <c r="BM456" i="5"/>
  <c r="BP456" i="5"/>
  <c r="BG456" i="5"/>
  <c r="BA456" i="5"/>
  <c r="DK119" i="1"/>
  <c r="DN118" i="1"/>
  <c r="DM118" i="1"/>
  <c r="BI456" i="5"/>
  <c r="BH456" i="5" s="1"/>
  <c r="BL456" i="5"/>
  <c r="BK456" i="5" s="1"/>
  <c r="BC456" i="5"/>
  <c r="BB456" i="5" s="1"/>
  <c r="BF456" i="5"/>
  <c r="BE456" i="5" s="1"/>
  <c r="BO456" i="5"/>
  <c r="BN456" i="5" s="1"/>
  <c r="BR456" i="5"/>
  <c r="BQ456" i="5" s="1"/>
  <c r="AZ456" i="5"/>
  <c r="AY456" i="5" s="1"/>
  <c r="DD119" i="1"/>
  <c r="DA120" i="1"/>
  <c r="DC119" i="1"/>
  <c r="CS120" i="1"/>
  <c r="CQ121" i="1"/>
  <c r="CT120" i="1"/>
  <c r="CI116" i="1"/>
  <c r="CG117" i="1"/>
  <c r="CJ116" i="1"/>
  <c r="BZ121" i="1"/>
  <c r="BW122" i="1"/>
  <c r="BY121" i="1"/>
  <c r="BM121" i="1"/>
  <c r="BO120" i="1"/>
  <c r="BP120" i="1"/>
  <c r="BE120" i="1"/>
  <c r="BC121" i="1"/>
  <c r="BF120" i="1"/>
  <c r="AU122" i="1"/>
  <c r="AS123" i="1"/>
  <c r="AV122" i="1"/>
  <c r="AX456" i="5"/>
  <c r="AK120" i="1"/>
  <c r="AI121" i="1"/>
  <c r="AL120" i="1"/>
  <c r="AW456" i="5"/>
  <c r="AV456" i="5" s="1"/>
  <c r="Y121" i="1"/>
  <c r="AA120" i="1"/>
  <c r="AB120" i="1"/>
  <c r="H119" i="1"/>
  <c r="G119" i="1"/>
  <c r="Q120" i="1"/>
  <c r="O121" i="1"/>
  <c r="R120" i="1"/>
  <c r="IU115" i="1" l="1"/>
  <c r="IW114" i="1"/>
  <c r="IX114" i="1"/>
  <c r="IN114" i="1"/>
  <c r="IK115" i="1"/>
  <c r="IM114" i="1"/>
  <c r="IA114" i="1"/>
  <c r="IC113" i="1"/>
  <c r="ID113" i="1"/>
  <c r="HT114" i="1"/>
  <c r="HQ115" i="1"/>
  <c r="HS114" i="1"/>
  <c r="HJ113" i="1"/>
  <c r="HG114" i="1"/>
  <c r="HI113" i="1"/>
  <c r="GW116" i="1"/>
  <c r="GY115" i="1"/>
  <c r="GZ115" i="1"/>
  <c r="GO114" i="1"/>
  <c r="GM115" i="1"/>
  <c r="GP114" i="1"/>
  <c r="GC116" i="1"/>
  <c r="GE115" i="1"/>
  <c r="GF115" i="1"/>
  <c r="FV114" i="1"/>
  <c r="FS115" i="1"/>
  <c r="FU114" i="1"/>
  <c r="FK114" i="1"/>
  <c r="FL114" i="1"/>
  <c r="FI115" i="1"/>
  <c r="EY114" i="1"/>
  <c r="FB113" i="1"/>
  <c r="FA113" i="1"/>
  <c r="EQ114" i="1"/>
  <c r="ER114" i="1"/>
  <c r="EO115" i="1"/>
  <c r="EH113" i="1"/>
  <c r="EE114" i="1"/>
  <c r="EG113" i="1"/>
  <c r="DU119" i="1"/>
  <c r="DW118" i="1"/>
  <c r="DX118" i="1"/>
  <c r="BJ457" i="5"/>
  <c r="BD457" i="5"/>
  <c r="BM457" i="5"/>
  <c r="BS457" i="5"/>
  <c r="BP457" i="5"/>
  <c r="BG457" i="5"/>
  <c r="BA457" i="5"/>
  <c r="BI457" i="5"/>
  <c r="BH457" i="5" s="1"/>
  <c r="BF457" i="5"/>
  <c r="BE457" i="5" s="1"/>
  <c r="BC457" i="5"/>
  <c r="BB457" i="5" s="1"/>
  <c r="BL457" i="5"/>
  <c r="BK457" i="5" s="1"/>
  <c r="BO457" i="5"/>
  <c r="BN457" i="5" s="1"/>
  <c r="BR457" i="5"/>
  <c r="BQ457" i="5" s="1"/>
  <c r="AZ457" i="5"/>
  <c r="AY457" i="5" s="1"/>
  <c r="DM119" i="1"/>
  <c r="DK120" i="1"/>
  <c r="DN119" i="1"/>
  <c r="DA121" i="1"/>
  <c r="DD120" i="1"/>
  <c r="DC120" i="1"/>
  <c r="CQ122" i="1"/>
  <c r="CT121" i="1"/>
  <c r="CS121" i="1"/>
  <c r="CI117" i="1"/>
  <c r="CG118" i="1"/>
  <c r="CJ117" i="1"/>
  <c r="BY122" i="1"/>
  <c r="BW123" i="1"/>
  <c r="BZ122" i="1"/>
  <c r="BP121" i="1"/>
  <c r="BM122" i="1"/>
  <c r="BO121" i="1"/>
  <c r="BC122" i="1"/>
  <c r="BE121" i="1"/>
  <c r="BF121" i="1"/>
  <c r="AS124" i="1"/>
  <c r="AV123" i="1"/>
  <c r="AU123" i="1"/>
  <c r="AL121" i="1"/>
  <c r="AI122" i="1"/>
  <c r="AK121" i="1"/>
  <c r="AW457" i="5"/>
  <c r="AV457" i="5" s="1"/>
  <c r="AX457" i="5"/>
  <c r="AB121" i="1"/>
  <c r="Y122" i="1"/>
  <c r="AA121" i="1"/>
  <c r="H120" i="1"/>
  <c r="G120" i="1"/>
  <c r="R121" i="1"/>
  <c r="O122" i="1"/>
  <c r="Q121" i="1"/>
  <c r="IW115" i="1" l="1"/>
  <c r="IU116" i="1"/>
  <c r="IX115" i="1"/>
  <c r="IK116" i="1"/>
  <c r="IN115" i="1"/>
  <c r="IM115" i="1"/>
  <c r="IA115" i="1"/>
  <c r="IC114" i="1"/>
  <c r="ID114" i="1"/>
  <c r="HQ116" i="1"/>
  <c r="HS115" i="1"/>
  <c r="HT115" i="1"/>
  <c r="HG115" i="1"/>
  <c r="HJ114" i="1"/>
  <c r="HI114" i="1"/>
  <c r="GY116" i="1"/>
  <c r="GW117" i="1"/>
  <c r="GZ116" i="1"/>
  <c r="GO115" i="1"/>
  <c r="GM116" i="1"/>
  <c r="GP115" i="1"/>
  <c r="GE116" i="1"/>
  <c r="GC117" i="1"/>
  <c r="GF116" i="1"/>
  <c r="FU115" i="1"/>
  <c r="FS116" i="1"/>
  <c r="FV115" i="1"/>
  <c r="FI116" i="1"/>
  <c r="FL115" i="1"/>
  <c r="FK115" i="1"/>
  <c r="FA114" i="1"/>
  <c r="EY115" i="1"/>
  <c r="FB114" i="1"/>
  <c r="EO116" i="1"/>
  <c r="EQ115" i="1"/>
  <c r="ER115" i="1"/>
  <c r="EE115" i="1"/>
  <c r="EG114" i="1"/>
  <c r="EH114" i="1"/>
  <c r="DU120" i="1"/>
  <c r="DW119" i="1"/>
  <c r="DX119" i="1"/>
  <c r="BI458" i="5"/>
  <c r="BH458" i="5" s="1"/>
  <c r="BL458" i="5"/>
  <c r="BK458" i="5" s="1"/>
  <c r="BC458" i="5"/>
  <c r="BB458" i="5" s="1"/>
  <c r="BF458" i="5"/>
  <c r="BE458" i="5" s="1"/>
  <c r="BO458" i="5"/>
  <c r="BN458" i="5" s="1"/>
  <c r="BR458" i="5"/>
  <c r="BQ458" i="5" s="1"/>
  <c r="AZ458" i="5"/>
  <c r="AY458" i="5" s="1"/>
  <c r="DM120" i="1"/>
  <c r="DN120" i="1"/>
  <c r="DK121" i="1"/>
  <c r="BJ458" i="5"/>
  <c r="BD458" i="5"/>
  <c r="BS458" i="5"/>
  <c r="BM458" i="5"/>
  <c r="BP458" i="5"/>
  <c r="BG458" i="5"/>
  <c r="BA458" i="5"/>
  <c r="DA122" i="1"/>
  <c r="DD121" i="1"/>
  <c r="DC121" i="1"/>
  <c r="CS122" i="1"/>
  <c r="CT122" i="1"/>
  <c r="CQ123" i="1"/>
  <c r="CG119" i="1"/>
  <c r="CJ118" i="1"/>
  <c r="CI118" i="1"/>
  <c r="BW124" i="1"/>
  <c r="BY123" i="1"/>
  <c r="BZ123" i="1"/>
  <c r="BO122" i="1"/>
  <c r="BM123" i="1"/>
  <c r="BP122" i="1"/>
  <c r="BE122" i="1"/>
  <c r="BF122" i="1"/>
  <c r="BC123" i="1"/>
  <c r="AV124" i="1"/>
  <c r="AU124" i="1"/>
  <c r="AS125" i="1"/>
  <c r="AX458" i="5"/>
  <c r="AK122" i="1"/>
  <c r="AI123" i="1"/>
  <c r="AL122" i="1"/>
  <c r="AW458" i="5"/>
  <c r="AV458" i="5" s="1"/>
  <c r="AA122" i="1"/>
  <c r="Y123" i="1"/>
  <c r="AB122" i="1"/>
  <c r="G121" i="1"/>
  <c r="H121" i="1"/>
  <c r="Q122" i="1"/>
  <c r="O123" i="1"/>
  <c r="R122" i="1"/>
  <c r="IU117" i="1" l="1"/>
  <c r="IX116" i="1"/>
  <c r="IW116" i="1"/>
  <c r="IM116" i="1"/>
  <c r="IK117" i="1"/>
  <c r="IN116" i="1"/>
  <c r="IC115" i="1"/>
  <c r="IA116" i="1"/>
  <c r="ID115" i="1"/>
  <c r="HS116" i="1"/>
  <c r="HQ117" i="1"/>
  <c r="HT116" i="1"/>
  <c r="HI115" i="1"/>
  <c r="HJ115" i="1"/>
  <c r="HG116" i="1"/>
  <c r="GW118" i="1"/>
  <c r="GY117" i="1"/>
  <c r="GZ117" i="1"/>
  <c r="GM117" i="1"/>
  <c r="GP116" i="1"/>
  <c r="GO116" i="1"/>
  <c r="GE117" i="1"/>
  <c r="GF117" i="1"/>
  <c r="GC118" i="1"/>
  <c r="FS117" i="1"/>
  <c r="FV116" i="1"/>
  <c r="FU116" i="1"/>
  <c r="FK116" i="1"/>
  <c r="FI117" i="1"/>
  <c r="FL116" i="1"/>
  <c r="FA115" i="1"/>
  <c r="EY116" i="1"/>
  <c r="FB115" i="1"/>
  <c r="EQ116" i="1"/>
  <c r="EO117" i="1"/>
  <c r="ER116" i="1"/>
  <c r="EG115" i="1"/>
  <c r="EE116" i="1"/>
  <c r="EH115" i="1"/>
  <c r="DW120" i="1"/>
  <c r="DX120" i="1"/>
  <c r="DU121" i="1"/>
  <c r="BJ459" i="5"/>
  <c r="BD459" i="5"/>
  <c r="BM459" i="5"/>
  <c r="BS459" i="5"/>
  <c r="BG459" i="5"/>
  <c r="BP459" i="5"/>
  <c r="BA459" i="5"/>
  <c r="BI459" i="5"/>
  <c r="BH459" i="5" s="1"/>
  <c r="BC459" i="5"/>
  <c r="BB459" i="5" s="1"/>
  <c r="BL459" i="5"/>
  <c r="BK459" i="5" s="1"/>
  <c r="BF459" i="5"/>
  <c r="BE459" i="5" s="1"/>
  <c r="BO459" i="5"/>
  <c r="BN459" i="5" s="1"/>
  <c r="BR459" i="5"/>
  <c r="BQ459" i="5" s="1"/>
  <c r="AZ459" i="5"/>
  <c r="AY459" i="5" s="1"/>
  <c r="DN121" i="1"/>
  <c r="DK122" i="1"/>
  <c r="DM121" i="1"/>
  <c r="DA123" i="1"/>
  <c r="DC122" i="1"/>
  <c r="DD122" i="1"/>
  <c r="CS123" i="1"/>
  <c r="CQ124" i="1"/>
  <c r="CT123" i="1"/>
  <c r="CJ119" i="1"/>
  <c r="CG120" i="1"/>
  <c r="CI119" i="1"/>
  <c r="BY124" i="1"/>
  <c r="BW125" i="1"/>
  <c r="BZ124" i="1"/>
  <c r="BP123" i="1"/>
  <c r="BM124" i="1"/>
  <c r="BO123" i="1"/>
  <c r="BE123" i="1"/>
  <c r="BC124" i="1"/>
  <c r="BF123" i="1"/>
  <c r="AU125" i="1"/>
  <c r="AS126" i="1"/>
  <c r="AV125" i="1"/>
  <c r="AX459" i="5"/>
  <c r="AI124" i="1"/>
  <c r="AK123" i="1"/>
  <c r="AL123" i="1"/>
  <c r="AW459" i="5"/>
  <c r="AV459" i="5" s="1"/>
  <c r="AB123" i="1"/>
  <c r="Y124" i="1"/>
  <c r="AA123" i="1"/>
  <c r="H122" i="1"/>
  <c r="G122" i="1"/>
  <c r="Q123" i="1"/>
  <c r="R123" i="1"/>
  <c r="O124" i="1"/>
  <c r="IX117" i="1" l="1"/>
  <c r="IU118" i="1"/>
  <c r="IW117" i="1"/>
  <c r="IM117" i="1"/>
  <c r="IK118" i="1"/>
  <c r="IN117" i="1"/>
  <c r="IA117" i="1"/>
  <c r="IC116" i="1"/>
  <c r="ID116" i="1"/>
  <c r="HQ118" i="1"/>
  <c r="HS117" i="1"/>
  <c r="HT117" i="1"/>
  <c r="HG117" i="1"/>
  <c r="HJ116" i="1"/>
  <c r="HI116" i="1"/>
  <c r="GW119" i="1"/>
  <c r="GY118" i="1"/>
  <c r="GZ118" i="1"/>
  <c r="GP117" i="1"/>
  <c r="GM118" i="1"/>
  <c r="GO117" i="1"/>
  <c r="GC119" i="1"/>
  <c r="GF118" i="1"/>
  <c r="GE118" i="1"/>
  <c r="FV117" i="1"/>
  <c r="FS118" i="1"/>
  <c r="FU117" i="1"/>
  <c r="FK117" i="1"/>
  <c r="FI118" i="1"/>
  <c r="FL117" i="1"/>
  <c r="EY117" i="1"/>
  <c r="FB116" i="1"/>
  <c r="FA116" i="1"/>
  <c r="ER117" i="1"/>
  <c r="EO118" i="1"/>
  <c r="EQ117" i="1"/>
  <c r="EE117" i="1"/>
  <c r="EH116" i="1"/>
  <c r="EG116" i="1"/>
  <c r="DU122" i="1"/>
  <c r="DX121" i="1"/>
  <c r="DW121" i="1"/>
  <c r="BI460" i="5"/>
  <c r="BH460" i="5" s="1"/>
  <c r="BF460" i="5"/>
  <c r="BE460" i="5" s="1"/>
  <c r="BC460" i="5"/>
  <c r="BB460" i="5" s="1"/>
  <c r="BL460" i="5"/>
  <c r="BK460" i="5" s="1"/>
  <c r="BO460" i="5"/>
  <c r="BN460" i="5" s="1"/>
  <c r="BR460" i="5"/>
  <c r="BQ460" i="5" s="1"/>
  <c r="AZ460" i="5"/>
  <c r="AY460" i="5" s="1"/>
  <c r="DM122" i="1"/>
  <c r="DK123" i="1"/>
  <c r="DN122" i="1"/>
  <c r="BJ460" i="5"/>
  <c r="BD460" i="5"/>
  <c r="BS460" i="5"/>
  <c r="BM460" i="5"/>
  <c r="BG460" i="5"/>
  <c r="BP460" i="5"/>
  <c r="BA460" i="5"/>
  <c r="DC123" i="1"/>
  <c r="DA124" i="1"/>
  <c r="DD123" i="1"/>
  <c r="CS124" i="1"/>
  <c r="CQ125" i="1"/>
  <c r="CT124" i="1"/>
  <c r="CI120" i="1"/>
  <c r="CJ120" i="1"/>
  <c r="CG121" i="1"/>
  <c r="BW126" i="1"/>
  <c r="BY125" i="1"/>
  <c r="BZ125" i="1"/>
  <c r="BP124" i="1"/>
  <c r="BM125" i="1"/>
  <c r="BO124" i="1"/>
  <c r="BE124" i="1"/>
  <c r="BC125" i="1"/>
  <c r="BF124" i="1"/>
  <c r="AV126" i="1"/>
  <c r="AS127" i="1"/>
  <c r="AU126" i="1"/>
  <c r="AI125" i="1"/>
  <c r="AL124" i="1"/>
  <c r="AK124" i="1"/>
  <c r="AW460" i="5"/>
  <c r="AV460" i="5" s="1"/>
  <c r="AX460" i="5"/>
  <c r="AB124" i="1"/>
  <c r="Y125" i="1"/>
  <c r="AA124" i="1"/>
  <c r="H123" i="1"/>
  <c r="G123" i="1"/>
  <c r="O125" i="1"/>
  <c r="R124" i="1"/>
  <c r="Q124" i="1"/>
  <c r="IX118" i="1" l="1"/>
  <c r="IU119" i="1"/>
  <c r="IW118" i="1"/>
  <c r="IK119" i="1"/>
  <c r="IN118" i="1"/>
  <c r="IM118" i="1"/>
  <c r="ID117" i="1"/>
  <c r="IA118" i="1"/>
  <c r="IC117" i="1"/>
  <c r="HQ119" i="1"/>
  <c r="HT118" i="1"/>
  <c r="HS118" i="1"/>
  <c r="HJ117" i="1"/>
  <c r="HG118" i="1"/>
  <c r="HI117" i="1"/>
  <c r="GW120" i="1"/>
  <c r="GZ119" i="1"/>
  <c r="GY119" i="1"/>
  <c r="GM119" i="1"/>
  <c r="GP118" i="1"/>
  <c r="GO118" i="1"/>
  <c r="GF119" i="1"/>
  <c r="GC120" i="1"/>
  <c r="GE119" i="1"/>
  <c r="FU118" i="1"/>
  <c r="FS119" i="1"/>
  <c r="FV118" i="1"/>
  <c r="FI119" i="1"/>
  <c r="FL118" i="1"/>
  <c r="FK118" i="1"/>
  <c r="FB117" i="1"/>
  <c r="EY118" i="1"/>
  <c r="FA117" i="1"/>
  <c r="EO119" i="1"/>
  <c r="ER118" i="1"/>
  <c r="EQ118" i="1"/>
  <c r="EH117" i="1"/>
  <c r="EG117" i="1"/>
  <c r="EE118" i="1"/>
  <c r="DW122" i="1"/>
  <c r="DU123" i="1"/>
  <c r="DX122" i="1"/>
  <c r="BI461" i="5"/>
  <c r="BH461" i="5" s="1"/>
  <c r="BF461" i="5"/>
  <c r="BE461" i="5" s="1"/>
  <c r="BC461" i="5"/>
  <c r="BB461" i="5" s="1"/>
  <c r="BL461" i="5"/>
  <c r="BK461" i="5" s="1"/>
  <c r="BO461" i="5"/>
  <c r="BN461" i="5" s="1"/>
  <c r="BR461" i="5"/>
  <c r="BQ461" i="5" s="1"/>
  <c r="AZ461" i="5"/>
  <c r="AY461" i="5" s="1"/>
  <c r="BJ461" i="5"/>
  <c r="BD461" i="5"/>
  <c r="BS461" i="5"/>
  <c r="BM461" i="5"/>
  <c r="BP461" i="5"/>
  <c r="BG461" i="5"/>
  <c r="BA461" i="5"/>
  <c r="DM123" i="1"/>
  <c r="DN123" i="1"/>
  <c r="DK124" i="1"/>
  <c r="DD124" i="1"/>
  <c r="DC124" i="1"/>
  <c r="DA125" i="1"/>
  <c r="CS125" i="1"/>
  <c r="CQ126" i="1"/>
  <c r="CT125" i="1"/>
  <c r="CG122" i="1"/>
  <c r="CJ121" i="1"/>
  <c r="CI121" i="1"/>
  <c r="BZ126" i="1"/>
  <c r="BW127" i="1"/>
  <c r="BY126" i="1"/>
  <c r="BO125" i="1"/>
  <c r="BM126" i="1"/>
  <c r="BP125" i="1"/>
  <c r="BE125" i="1"/>
  <c r="BC126" i="1"/>
  <c r="BF125" i="1"/>
  <c r="AV127" i="1"/>
  <c r="AS128" i="1"/>
  <c r="AU127" i="1"/>
  <c r="AK125" i="1"/>
  <c r="AI126" i="1"/>
  <c r="AL125" i="1"/>
  <c r="AW461" i="5"/>
  <c r="AV461" i="5" s="1"/>
  <c r="AX461" i="5"/>
  <c r="AA125" i="1"/>
  <c r="Y126" i="1"/>
  <c r="AB125" i="1"/>
  <c r="G124" i="1"/>
  <c r="H124" i="1"/>
  <c r="Q125" i="1"/>
  <c r="R125" i="1"/>
  <c r="O126" i="1"/>
  <c r="IU120" i="1" l="1"/>
  <c r="IW119" i="1"/>
  <c r="IX119" i="1"/>
  <c r="IK120" i="1"/>
  <c r="IN119" i="1"/>
  <c r="IM119" i="1"/>
  <c r="IA119" i="1"/>
  <c r="ID118" i="1"/>
  <c r="IC118" i="1"/>
  <c r="HT119" i="1"/>
  <c r="HQ120" i="1"/>
  <c r="HS119" i="1"/>
  <c r="HG119" i="1"/>
  <c r="HI118" i="1"/>
  <c r="HJ118" i="1"/>
  <c r="GY120" i="1"/>
  <c r="GZ120" i="1"/>
  <c r="GW121" i="1"/>
  <c r="GO119" i="1"/>
  <c r="GM120" i="1"/>
  <c r="GP119" i="1"/>
  <c r="GC121" i="1"/>
  <c r="GF120" i="1"/>
  <c r="GE120" i="1"/>
  <c r="FS120" i="1"/>
  <c r="FV119" i="1"/>
  <c r="FU119" i="1"/>
  <c r="FI120" i="1"/>
  <c r="FL119" i="1"/>
  <c r="FK119" i="1"/>
  <c r="FA118" i="1"/>
  <c r="EY119" i="1"/>
  <c r="FB118" i="1"/>
  <c r="ER119" i="1"/>
  <c r="EO120" i="1"/>
  <c r="EQ119" i="1"/>
  <c r="EE119" i="1"/>
  <c r="EH118" i="1"/>
  <c r="EG118" i="1"/>
  <c r="DW123" i="1"/>
  <c r="DU124" i="1"/>
  <c r="DX123" i="1"/>
  <c r="BJ462" i="5"/>
  <c r="BD462" i="5"/>
  <c r="BS462" i="5"/>
  <c r="BM462" i="5"/>
  <c r="BG462" i="5"/>
  <c r="BP462" i="5"/>
  <c r="BA462" i="5"/>
  <c r="BI462" i="5"/>
  <c r="BH462" i="5" s="1"/>
  <c r="BF462" i="5"/>
  <c r="BE462" i="5" s="1"/>
  <c r="BL462" i="5"/>
  <c r="BK462" i="5" s="1"/>
  <c r="BC462" i="5"/>
  <c r="BB462" i="5" s="1"/>
  <c r="BO462" i="5"/>
  <c r="BN462" i="5" s="1"/>
  <c r="BR462" i="5"/>
  <c r="BQ462" i="5" s="1"/>
  <c r="AZ462" i="5"/>
  <c r="AY462" i="5" s="1"/>
  <c r="DM124" i="1"/>
  <c r="DK125" i="1"/>
  <c r="DN124" i="1"/>
  <c r="DC125" i="1"/>
  <c r="DD125" i="1"/>
  <c r="DA126" i="1"/>
  <c r="CS126" i="1"/>
  <c r="CQ127" i="1"/>
  <c r="CT126" i="1"/>
  <c r="CI122" i="1"/>
  <c r="CG123" i="1"/>
  <c r="CJ122" i="1"/>
  <c r="BW128" i="1"/>
  <c r="BZ127" i="1"/>
  <c r="BY127" i="1"/>
  <c r="BM127" i="1"/>
  <c r="BO126" i="1"/>
  <c r="BP126" i="1"/>
  <c r="BC127" i="1"/>
  <c r="BF126" i="1"/>
  <c r="BE126" i="1"/>
  <c r="AS129" i="1"/>
  <c r="AV128" i="1"/>
  <c r="AU128" i="1"/>
  <c r="AL126" i="1"/>
  <c r="AI127" i="1"/>
  <c r="AK126" i="1"/>
  <c r="AW462" i="5"/>
  <c r="AV462" i="5" s="1"/>
  <c r="AX462" i="5"/>
  <c r="Y127" i="1"/>
  <c r="AA126" i="1"/>
  <c r="AB126" i="1"/>
  <c r="H125" i="1"/>
  <c r="G125" i="1"/>
  <c r="Q126" i="1"/>
  <c r="O127" i="1"/>
  <c r="R126" i="1"/>
  <c r="IW120" i="1" l="1"/>
  <c r="IU121" i="1"/>
  <c r="IX120" i="1"/>
  <c r="IN120" i="1"/>
  <c r="IM120" i="1"/>
  <c r="IK121" i="1"/>
  <c r="IC119" i="1"/>
  <c r="IA120" i="1"/>
  <c r="ID119" i="1"/>
  <c r="HS120" i="1"/>
  <c r="HT120" i="1"/>
  <c r="HQ121" i="1"/>
  <c r="HG120" i="1"/>
  <c r="HI119" i="1"/>
  <c r="HJ119" i="1"/>
  <c r="GW122" i="1"/>
  <c r="GZ121" i="1"/>
  <c r="GY121" i="1"/>
  <c r="GO120" i="1"/>
  <c r="GM121" i="1"/>
  <c r="GP120" i="1"/>
  <c r="GF121" i="1"/>
  <c r="GC122" i="1"/>
  <c r="GE121" i="1"/>
  <c r="FU120" i="1"/>
  <c r="FS121" i="1"/>
  <c r="FV120" i="1"/>
  <c r="FK120" i="1"/>
  <c r="FL120" i="1"/>
  <c r="FI121" i="1"/>
  <c r="FA119" i="1"/>
  <c r="EY120" i="1"/>
  <c r="FB119" i="1"/>
  <c r="EO121" i="1"/>
  <c r="EQ120" i="1"/>
  <c r="ER120" i="1"/>
  <c r="EE120" i="1"/>
  <c r="EG119" i="1"/>
  <c r="EH119" i="1"/>
  <c r="DX124" i="1"/>
  <c r="DW124" i="1"/>
  <c r="DU125" i="1"/>
  <c r="BJ463" i="5"/>
  <c r="BD463" i="5"/>
  <c r="BS463" i="5"/>
  <c r="BM463" i="5"/>
  <c r="BG463" i="5"/>
  <c r="BP463" i="5"/>
  <c r="BA463" i="5"/>
  <c r="BI463" i="5"/>
  <c r="BH463" i="5" s="1"/>
  <c r="BL463" i="5"/>
  <c r="BK463" i="5" s="1"/>
  <c r="BF463" i="5"/>
  <c r="BE463" i="5" s="1"/>
  <c r="BC463" i="5"/>
  <c r="BB463" i="5" s="1"/>
  <c r="BO463" i="5"/>
  <c r="BN463" i="5" s="1"/>
  <c r="BR463" i="5"/>
  <c r="BQ463" i="5" s="1"/>
  <c r="AZ463" i="5"/>
  <c r="AY463" i="5" s="1"/>
  <c r="DK126" i="1"/>
  <c r="DN125" i="1"/>
  <c r="DM125" i="1"/>
  <c r="DA127" i="1"/>
  <c r="DC126" i="1"/>
  <c r="DD126" i="1"/>
  <c r="CQ128" i="1"/>
  <c r="CS127" i="1"/>
  <c r="CT127" i="1"/>
  <c r="CG124" i="1"/>
  <c r="CJ123" i="1"/>
  <c r="CI123" i="1"/>
  <c r="BY128" i="1"/>
  <c r="BZ128" i="1"/>
  <c r="BW129" i="1"/>
  <c r="BP127" i="1"/>
  <c r="BM128" i="1"/>
  <c r="BO127" i="1"/>
  <c r="BC128" i="1"/>
  <c r="BF127" i="1"/>
  <c r="BE127" i="1"/>
  <c r="AS130" i="1"/>
  <c r="AU129" i="1"/>
  <c r="AV129" i="1"/>
  <c r="AI128" i="1"/>
  <c r="AK127" i="1"/>
  <c r="AL127" i="1"/>
  <c r="AW463" i="5"/>
  <c r="AV463" i="5" s="1"/>
  <c r="AX463" i="5"/>
  <c r="AA127" i="1"/>
  <c r="Y128" i="1"/>
  <c r="AB127" i="1"/>
  <c r="H126" i="1"/>
  <c r="G126" i="1"/>
  <c r="Q127" i="1"/>
  <c r="R127" i="1"/>
  <c r="O128" i="1"/>
  <c r="IX121" i="1" l="1"/>
  <c r="IU122" i="1"/>
  <c r="IW121" i="1"/>
  <c r="IK122" i="1"/>
  <c r="IM121" i="1"/>
  <c r="IN121" i="1"/>
  <c r="IC120" i="1"/>
  <c r="ID120" i="1"/>
  <c r="IA121" i="1"/>
  <c r="HQ122" i="1"/>
  <c r="HS121" i="1"/>
  <c r="HT121" i="1"/>
  <c r="HI120" i="1"/>
  <c r="HG121" i="1"/>
  <c r="HJ120" i="1"/>
  <c r="GY122" i="1"/>
  <c r="GW123" i="1"/>
  <c r="GZ122" i="1"/>
  <c r="GP121" i="1"/>
  <c r="GM122" i="1"/>
  <c r="GO121" i="1"/>
  <c r="GE122" i="1"/>
  <c r="GC123" i="1"/>
  <c r="GF122" i="1"/>
  <c r="FS122" i="1"/>
  <c r="FV121" i="1"/>
  <c r="FU121" i="1"/>
  <c r="FI122" i="1"/>
  <c r="FK121" i="1"/>
  <c r="FL121" i="1"/>
  <c r="FA120" i="1"/>
  <c r="FB120" i="1"/>
  <c r="EY121" i="1"/>
  <c r="EO122" i="1"/>
  <c r="ER121" i="1"/>
  <c r="EQ121" i="1"/>
  <c r="EG120" i="1"/>
  <c r="EE121" i="1"/>
  <c r="EH120" i="1"/>
  <c r="DX125" i="1"/>
  <c r="DW125" i="1"/>
  <c r="DU126" i="1"/>
  <c r="BJ464" i="5"/>
  <c r="BD464" i="5"/>
  <c r="BS464" i="5"/>
  <c r="BM464" i="5"/>
  <c r="BP464" i="5"/>
  <c r="BG464" i="5"/>
  <c r="BA464" i="5"/>
  <c r="DN126" i="1"/>
  <c r="DK127" i="1"/>
  <c r="DM126" i="1"/>
  <c r="BI464" i="5"/>
  <c r="BH464" i="5" s="1"/>
  <c r="BC464" i="5"/>
  <c r="BB464" i="5" s="1"/>
  <c r="BL464" i="5"/>
  <c r="BK464" i="5" s="1"/>
  <c r="BF464" i="5"/>
  <c r="BE464" i="5" s="1"/>
  <c r="BO464" i="5"/>
  <c r="BN464" i="5" s="1"/>
  <c r="BR464" i="5"/>
  <c r="BQ464" i="5" s="1"/>
  <c r="AZ464" i="5"/>
  <c r="AY464" i="5" s="1"/>
  <c r="DD127" i="1"/>
  <c r="DA128" i="1"/>
  <c r="DC127" i="1"/>
  <c r="CQ129" i="1"/>
  <c r="CS128" i="1"/>
  <c r="CT128" i="1"/>
  <c r="CJ124" i="1"/>
  <c r="CI124" i="1"/>
  <c r="CG125" i="1"/>
  <c r="BZ129" i="1"/>
  <c r="BW130" i="1"/>
  <c r="BY129" i="1"/>
  <c r="BM129" i="1"/>
  <c r="BO128" i="1"/>
  <c r="BP128" i="1"/>
  <c r="BE128" i="1"/>
  <c r="BC129" i="1"/>
  <c r="BF128" i="1"/>
  <c r="AU130" i="1"/>
  <c r="AS131" i="1"/>
  <c r="AV130" i="1"/>
  <c r="AX464" i="5"/>
  <c r="AI129" i="1"/>
  <c r="AK128" i="1"/>
  <c r="AL128" i="1"/>
  <c r="AW464" i="5"/>
  <c r="AV464" i="5" s="1"/>
  <c r="Y129" i="1"/>
  <c r="AB128" i="1"/>
  <c r="AA128" i="1"/>
  <c r="H127" i="1"/>
  <c r="G127" i="1"/>
  <c r="O129" i="1"/>
  <c r="R128" i="1"/>
  <c r="Q128" i="1"/>
  <c r="IW122" i="1" l="1"/>
  <c r="IX122" i="1"/>
  <c r="IU123" i="1"/>
  <c r="IM122" i="1"/>
  <c r="IK123" i="1"/>
  <c r="IN122" i="1"/>
  <c r="IA122" i="1"/>
  <c r="ID121" i="1"/>
  <c r="IC121" i="1"/>
  <c r="HS122" i="1"/>
  <c r="HQ123" i="1"/>
  <c r="HT122" i="1"/>
  <c r="HJ121" i="1"/>
  <c r="HG122" i="1"/>
  <c r="HI121" i="1"/>
  <c r="GY123" i="1"/>
  <c r="GW124" i="1"/>
  <c r="GZ123" i="1"/>
  <c r="GO122" i="1"/>
  <c r="GM123" i="1"/>
  <c r="GP122" i="1"/>
  <c r="GE123" i="1"/>
  <c r="GC124" i="1"/>
  <c r="GF123" i="1"/>
  <c r="FU122" i="1"/>
  <c r="FS123" i="1"/>
  <c r="FV122" i="1"/>
  <c r="FK122" i="1"/>
  <c r="FI123" i="1"/>
  <c r="FL122" i="1"/>
  <c r="FB121" i="1"/>
  <c r="EY122" i="1"/>
  <c r="FA121" i="1"/>
  <c r="EQ122" i="1"/>
  <c r="EO123" i="1"/>
  <c r="ER122" i="1"/>
  <c r="EE122" i="1"/>
  <c r="EH121" i="1"/>
  <c r="EG121" i="1"/>
  <c r="DX126" i="1"/>
  <c r="DU127" i="1"/>
  <c r="DW126" i="1"/>
  <c r="BI465" i="5"/>
  <c r="BH465" i="5" s="1"/>
  <c r="BF465" i="5"/>
  <c r="BE465" i="5" s="1"/>
  <c r="BL465" i="5"/>
  <c r="BK465" i="5" s="1"/>
  <c r="BC465" i="5"/>
  <c r="BB465" i="5" s="1"/>
  <c r="BO465" i="5"/>
  <c r="BN465" i="5" s="1"/>
  <c r="BR465" i="5"/>
  <c r="BQ465" i="5" s="1"/>
  <c r="AZ465" i="5"/>
  <c r="AY465" i="5" s="1"/>
  <c r="BJ465" i="5"/>
  <c r="BD465" i="5"/>
  <c r="BS465" i="5"/>
  <c r="BM465" i="5"/>
  <c r="BG465" i="5"/>
  <c r="BP465" i="5"/>
  <c r="BA465" i="5"/>
  <c r="DK128" i="1"/>
  <c r="DN127" i="1"/>
  <c r="DM127" i="1"/>
  <c r="DA129" i="1"/>
  <c r="DC128" i="1"/>
  <c r="DD128" i="1"/>
  <c r="CT129" i="1"/>
  <c r="CQ130" i="1"/>
  <c r="CS129" i="1"/>
  <c r="CJ125" i="1"/>
  <c r="CI125" i="1"/>
  <c r="CG126" i="1"/>
  <c r="BW131" i="1"/>
  <c r="BZ130" i="1"/>
  <c r="BY130" i="1"/>
  <c r="BM130" i="1"/>
  <c r="BP129" i="1"/>
  <c r="BO129" i="1"/>
  <c r="BF129" i="1"/>
  <c r="BC130" i="1"/>
  <c r="BE129" i="1"/>
  <c r="AV131" i="1"/>
  <c r="AS132" i="1"/>
  <c r="AU131" i="1"/>
  <c r="AL129" i="1"/>
  <c r="AI130" i="1"/>
  <c r="AK129" i="1"/>
  <c r="AW465" i="5"/>
  <c r="AV465" i="5" s="1"/>
  <c r="AX465" i="5"/>
  <c r="Y130" i="1"/>
  <c r="AB129" i="1"/>
  <c r="AA129" i="1"/>
  <c r="G128" i="1"/>
  <c r="H128" i="1"/>
  <c r="R129" i="1"/>
  <c r="O130" i="1"/>
  <c r="Q129" i="1"/>
  <c r="IW123" i="1" l="1"/>
  <c r="IU124" i="1"/>
  <c r="IX123" i="1"/>
  <c r="IM123" i="1"/>
  <c r="IK124" i="1"/>
  <c r="IN123" i="1"/>
  <c r="IC122" i="1"/>
  <c r="IA123" i="1"/>
  <c r="ID122" i="1"/>
  <c r="HS123" i="1"/>
  <c r="HQ124" i="1"/>
  <c r="HT123" i="1"/>
  <c r="HI122" i="1"/>
  <c r="HJ122" i="1"/>
  <c r="HG123" i="1"/>
  <c r="GZ124" i="1"/>
  <c r="GY124" i="1"/>
  <c r="GW125" i="1"/>
  <c r="GO123" i="1"/>
  <c r="GM124" i="1"/>
  <c r="GP123" i="1"/>
  <c r="GF124" i="1"/>
  <c r="GE124" i="1"/>
  <c r="GC125" i="1"/>
  <c r="FU123" i="1"/>
  <c r="FS124" i="1"/>
  <c r="FV123" i="1"/>
  <c r="FK123" i="1"/>
  <c r="FI124" i="1"/>
  <c r="FL123" i="1"/>
  <c r="FA122" i="1"/>
  <c r="EY123" i="1"/>
  <c r="FB122" i="1"/>
  <c r="EQ123" i="1"/>
  <c r="EO124" i="1"/>
  <c r="ER123" i="1"/>
  <c r="EG122" i="1"/>
  <c r="EE123" i="1"/>
  <c r="EH122" i="1"/>
  <c r="DX127" i="1"/>
  <c r="DW127" i="1"/>
  <c r="DU128" i="1"/>
  <c r="BJ466" i="5"/>
  <c r="BD466" i="5"/>
  <c r="BM466" i="5"/>
  <c r="BS466" i="5"/>
  <c r="BP466" i="5"/>
  <c r="BG466" i="5"/>
  <c r="BA466" i="5"/>
  <c r="BI466" i="5"/>
  <c r="BH466" i="5" s="1"/>
  <c r="BC466" i="5"/>
  <c r="BB466" i="5" s="1"/>
  <c r="BL466" i="5"/>
  <c r="BK466" i="5" s="1"/>
  <c r="BF466" i="5"/>
  <c r="BE466" i="5" s="1"/>
  <c r="BO466" i="5"/>
  <c r="BN466" i="5" s="1"/>
  <c r="BR466" i="5"/>
  <c r="BQ466" i="5" s="1"/>
  <c r="AZ466" i="5"/>
  <c r="AY466" i="5" s="1"/>
  <c r="DK129" i="1"/>
  <c r="DN128" i="1"/>
  <c r="DM128" i="1"/>
  <c r="DA130" i="1"/>
  <c r="DD129" i="1"/>
  <c r="DC129" i="1"/>
  <c r="CQ131" i="1"/>
  <c r="CS130" i="1"/>
  <c r="CT130" i="1"/>
  <c r="CJ126" i="1"/>
  <c r="CG127" i="1"/>
  <c r="CI126" i="1"/>
  <c r="BW132" i="1"/>
  <c r="BY131" i="1"/>
  <c r="BZ131" i="1"/>
  <c r="BO130" i="1"/>
  <c r="BM131" i="1"/>
  <c r="BP130" i="1"/>
  <c r="BC131" i="1"/>
  <c r="BE130" i="1"/>
  <c r="BF130" i="1"/>
  <c r="AS133" i="1"/>
  <c r="AV132" i="1"/>
  <c r="AU132" i="1"/>
  <c r="AX466" i="5"/>
  <c r="AW466" i="5"/>
  <c r="AV466" i="5" s="1"/>
  <c r="AI131" i="1"/>
  <c r="AK130" i="1"/>
  <c r="AL130" i="1"/>
  <c r="Y131" i="1"/>
  <c r="AA130" i="1"/>
  <c r="AB130" i="1"/>
  <c r="G129" i="1"/>
  <c r="H129" i="1"/>
  <c r="O131" i="1"/>
  <c r="Q130" i="1"/>
  <c r="R130" i="1"/>
  <c r="IU125" i="1" l="1"/>
  <c r="IX124" i="1"/>
  <c r="IW124" i="1"/>
  <c r="IN124" i="1"/>
  <c r="IK125" i="1"/>
  <c r="IM124" i="1"/>
  <c r="IC123" i="1"/>
  <c r="IA124" i="1"/>
  <c r="ID123" i="1"/>
  <c r="HT124" i="1"/>
  <c r="HS124" i="1"/>
  <c r="HQ125" i="1"/>
  <c r="HI123" i="1"/>
  <c r="HG124" i="1"/>
  <c r="HJ123" i="1"/>
  <c r="GY125" i="1"/>
  <c r="GZ125" i="1"/>
  <c r="GW126" i="1"/>
  <c r="GO124" i="1"/>
  <c r="GM125" i="1"/>
  <c r="GP124" i="1"/>
  <c r="GE125" i="1"/>
  <c r="GF125" i="1"/>
  <c r="GC126" i="1"/>
  <c r="FU124" i="1"/>
  <c r="FS125" i="1"/>
  <c r="FV124" i="1"/>
  <c r="FL124" i="1"/>
  <c r="FK124" i="1"/>
  <c r="FI125" i="1"/>
  <c r="FA123" i="1"/>
  <c r="EY124" i="1"/>
  <c r="FB123" i="1"/>
  <c r="ER124" i="1"/>
  <c r="EQ124" i="1"/>
  <c r="EO125" i="1"/>
  <c r="EG123" i="1"/>
  <c r="EH123" i="1"/>
  <c r="EE124" i="1"/>
  <c r="DU129" i="1"/>
  <c r="DW128" i="1"/>
  <c r="DX128" i="1"/>
  <c r="BJ467" i="5"/>
  <c r="BD467" i="5"/>
  <c r="BS467" i="5"/>
  <c r="BM467" i="5"/>
  <c r="BG467" i="5"/>
  <c r="BP467" i="5"/>
  <c r="BA467" i="5"/>
  <c r="BI467" i="5"/>
  <c r="BH467" i="5" s="1"/>
  <c r="BL467" i="5"/>
  <c r="BK467" i="5" s="1"/>
  <c r="BF467" i="5"/>
  <c r="BE467" i="5" s="1"/>
  <c r="BC467" i="5"/>
  <c r="BB467" i="5" s="1"/>
  <c r="BO467" i="5"/>
  <c r="BN467" i="5" s="1"/>
  <c r="BR467" i="5"/>
  <c r="BQ467" i="5" s="1"/>
  <c r="AZ467" i="5"/>
  <c r="AY467" i="5" s="1"/>
  <c r="DN129" i="1"/>
  <c r="DK130" i="1"/>
  <c r="DM129" i="1"/>
  <c r="DA131" i="1"/>
  <c r="DD130" i="1"/>
  <c r="DC130" i="1"/>
  <c r="CQ132" i="1"/>
  <c r="CS131" i="1"/>
  <c r="CT131" i="1"/>
  <c r="CJ127" i="1"/>
  <c r="CG128" i="1"/>
  <c r="CI127" i="1"/>
  <c r="BY132" i="1"/>
  <c r="BW133" i="1"/>
  <c r="BZ132" i="1"/>
  <c r="BP131" i="1"/>
  <c r="BM132" i="1"/>
  <c r="BO131" i="1"/>
  <c r="BC132" i="1"/>
  <c r="BE131" i="1"/>
  <c r="BF131" i="1"/>
  <c r="AS134" i="1"/>
  <c r="AU133" i="1"/>
  <c r="AV133" i="1"/>
  <c r="AX467" i="5"/>
  <c r="AW467" i="5"/>
  <c r="AV467" i="5" s="1"/>
  <c r="AI132" i="1"/>
  <c r="AL131" i="1"/>
  <c r="AK131" i="1"/>
  <c r="AB131" i="1"/>
  <c r="Y132" i="1"/>
  <c r="AA131" i="1"/>
  <c r="H130" i="1"/>
  <c r="G130" i="1"/>
  <c r="O132" i="1"/>
  <c r="Q131" i="1"/>
  <c r="R131" i="1"/>
  <c r="IW125" i="1" l="1"/>
  <c r="IU126" i="1"/>
  <c r="IX125" i="1"/>
  <c r="IN125" i="1"/>
  <c r="IM125" i="1"/>
  <c r="IK126" i="1"/>
  <c r="ID124" i="1"/>
  <c r="IA125" i="1"/>
  <c r="IC124" i="1"/>
  <c r="HS125" i="1"/>
  <c r="HT125" i="1"/>
  <c r="HQ126" i="1"/>
  <c r="HI124" i="1"/>
  <c r="HG125" i="1"/>
  <c r="HJ124" i="1"/>
  <c r="GZ126" i="1"/>
  <c r="GW127" i="1"/>
  <c r="GY126" i="1"/>
  <c r="GO125" i="1"/>
  <c r="GM126" i="1"/>
  <c r="GP125" i="1"/>
  <c r="GC127" i="1"/>
  <c r="GE126" i="1"/>
  <c r="GF126" i="1"/>
  <c r="FU125" i="1"/>
  <c r="FS126" i="1"/>
  <c r="FV125" i="1"/>
  <c r="FL125" i="1"/>
  <c r="FK125" i="1"/>
  <c r="FI126" i="1"/>
  <c r="FA124" i="1"/>
  <c r="EY125" i="1"/>
  <c r="FB124" i="1"/>
  <c r="EQ125" i="1"/>
  <c r="ER125" i="1"/>
  <c r="EO126" i="1"/>
  <c r="EG124" i="1"/>
  <c r="EE125" i="1"/>
  <c r="EH124" i="1"/>
  <c r="DU130" i="1"/>
  <c r="DW129" i="1"/>
  <c r="DX129" i="1"/>
  <c r="BJ468" i="5"/>
  <c r="BD468" i="5"/>
  <c r="BM468" i="5"/>
  <c r="BS468" i="5"/>
  <c r="BP468" i="5"/>
  <c r="BG468" i="5"/>
  <c r="BA468" i="5"/>
  <c r="BI468" i="5"/>
  <c r="BH468" i="5" s="1"/>
  <c r="BF468" i="5"/>
  <c r="BE468" i="5" s="1"/>
  <c r="BC468" i="5"/>
  <c r="BB468" i="5" s="1"/>
  <c r="BL468" i="5"/>
  <c r="BK468" i="5" s="1"/>
  <c r="BO468" i="5"/>
  <c r="BN468" i="5" s="1"/>
  <c r="BR468" i="5"/>
  <c r="BQ468" i="5" s="1"/>
  <c r="AZ468" i="5"/>
  <c r="AY468" i="5" s="1"/>
  <c r="DK131" i="1"/>
  <c r="DN130" i="1"/>
  <c r="DM130" i="1"/>
  <c r="DD131" i="1"/>
  <c r="DA132" i="1"/>
  <c r="DC131" i="1"/>
  <c r="CT132" i="1"/>
  <c r="CQ133" i="1"/>
  <c r="CS132" i="1"/>
  <c r="CG129" i="1"/>
  <c r="CI128" i="1"/>
  <c r="CJ128" i="1"/>
  <c r="BZ133" i="1"/>
  <c r="BW134" i="1"/>
  <c r="BY133" i="1"/>
  <c r="BM133" i="1"/>
  <c r="BO132" i="1"/>
  <c r="BP132" i="1"/>
  <c r="BE132" i="1"/>
  <c r="BC133" i="1"/>
  <c r="BF132" i="1"/>
  <c r="AU134" i="1"/>
  <c r="AS135" i="1"/>
  <c r="AV134" i="1"/>
  <c r="AW468" i="5"/>
  <c r="AV468" i="5" s="1"/>
  <c r="AI133" i="1"/>
  <c r="AK132" i="1"/>
  <c r="AL132" i="1"/>
  <c r="AX468" i="5"/>
  <c r="Y133" i="1"/>
  <c r="AA132" i="1"/>
  <c r="AB132" i="1"/>
  <c r="H131" i="1"/>
  <c r="G131" i="1"/>
  <c r="Q132" i="1"/>
  <c r="R132" i="1"/>
  <c r="O133" i="1"/>
  <c r="IU127" i="1" l="1"/>
  <c r="IX126" i="1"/>
  <c r="IW126" i="1"/>
  <c r="IN126" i="1"/>
  <c r="IK127" i="1"/>
  <c r="IM126" i="1"/>
  <c r="IA126" i="1"/>
  <c r="IC125" i="1"/>
  <c r="ID125" i="1"/>
  <c r="HQ127" i="1"/>
  <c r="HS126" i="1"/>
  <c r="HT126" i="1"/>
  <c r="HI125" i="1"/>
  <c r="HG126" i="1"/>
  <c r="HJ125" i="1"/>
  <c r="GZ127" i="1"/>
  <c r="GW128" i="1"/>
  <c r="GY127" i="1"/>
  <c r="GP126" i="1"/>
  <c r="GM127" i="1"/>
  <c r="GO126" i="1"/>
  <c r="GF127" i="1"/>
  <c r="GC128" i="1"/>
  <c r="GE127" i="1"/>
  <c r="FS127" i="1"/>
  <c r="FV126" i="1"/>
  <c r="FU126" i="1"/>
  <c r="FL126" i="1"/>
  <c r="FI127" i="1"/>
  <c r="FK126" i="1"/>
  <c r="FA125" i="1"/>
  <c r="FB125" i="1"/>
  <c r="EY126" i="1"/>
  <c r="EO127" i="1"/>
  <c r="ER126" i="1"/>
  <c r="EQ126" i="1"/>
  <c r="EG125" i="1"/>
  <c r="EE126" i="1"/>
  <c r="EH125" i="1"/>
  <c r="DW130" i="1"/>
  <c r="DU131" i="1"/>
  <c r="DX130" i="1"/>
  <c r="BI469" i="5"/>
  <c r="BH469" i="5" s="1"/>
  <c r="BC469" i="5"/>
  <c r="BB469" i="5" s="1"/>
  <c r="BF469" i="5"/>
  <c r="BE469" i="5" s="1"/>
  <c r="BL469" i="5"/>
  <c r="BK469" i="5" s="1"/>
  <c r="BO469" i="5"/>
  <c r="BN469" i="5" s="1"/>
  <c r="BR469" i="5"/>
  <c r="BQ469" i="5" s="1"/>
  <c r="AZ469" i="5"/>
  <c r="AY469" i="5" s="1"/>
  <c r="BJ469" i="5"/>
  <c r="BD469" i="5"/>
  <c r="BS469" i="5"/>
  <c r="BM469" i="5"/>
  <c r="BP469" i="5"/>
  <c r="BG469" i="5"/>
  <c r="BA469" i="5"/>
  <c r="DK132" i="1"/>
  <c r="DM131" i="1"/>
  <c r="DN131" i="1"/>
  <c r="DA133" i="1"/>
  <c r="DD132" i="1"/>
  <c r="DC132" i="1"/>
  <c r="CT133" i="1"/>
  <c r="CQ134" i="1"/>
  <c r="CS133" i="1"/>
  <c r="CG130" i="1"/>
  <c r="CI129" i="1"/>
  <c r="CJ129" i="1"/>
  <c r="BW135" i="1"/>
  <c r="BZ134" i="1"/>
  <c r="BY134" i="1"/>
  <c r="BM134" i="1"/>
  <c r="BO133" i="1"/>
  <c r="BP133" i="1"/>
  <c r="BF133" i="1"/>
  <c r="BC134" i="1"/>
  <c r="BE133" i="1"/>
  <c r="AS136" i="1"/>
  <c r="AV135" i="1"/>
  <c r="AU135" i="1"/>
  <c r="AL133" i="1"/>
  <c r="AI134" i="1"/>
  <c r="AK133" i="1"/>
  <c r="AX469" i="5"/>
  <c r="AW469" i="5"/>
  <c r="AV469" i="5" s="1"/>
  <c r="Y134" i="1"/>
  <c r="AA133" i="1"/>
  <c r="AB133" i="1"/>
  <c r="H132" i="1"/>
  <c r="G132" i="1"/>
  <c r="R133" i="1"/>
  <c r="Q133" i="1"/>
  <c r="O134" i="1"/>
  <c r="IU128" i="1" l="1"/>
  <c r="IW127" i="1"/>
  <c r="IX127" i="1"/>
  <c r="IN127" i="1"/>
  <c r="IK128" i="1"/>
  <c r="IM127" i="1"/>
  <c r="ID126" i="1"/>
  <c r="IA127" i="1"/>
  <c r="IC126" i="1"/>
  <c r="HT127" i="1"/>
  <c r="HQ128" i="1"/>
  <c r="HS127" i="1"/>
  <c r="HG127" i="1"/>
  <c r="HI126" i="1"/>
  <c r="HJ126" i="1"/>
  <c r="GY128" i="1"/>
  <c r="GW129" i="1"/>
  <c r="GZ128" i="1"/>
  <c r="GM128" i="1"/>
  <c r="GO127" i="1"/>
  <c r="GP127" i="1"/>
  <c r="GE128" i="1"/>
  <c r="GF128" i="1"/>
  <c r="GC129" i="1"/>
  <c r="FS128" i="1"/>
  <c r="FV127" i="1"/>
  <c r="FU127" i="1"/>
  <c r="FL127" i="1"/>
  <c r="FI128" i="1"/>
  <c r="FK127" i="1"/>
  <c r="FB126" i="1"/>
  <c r="EY127" i="1"/>
  <c r="FA126" i="1"/>
  <c r="ER127" i="1"/>
  <c r="EO128" i="1"/>
  <c r="EQ127" i="1"/>
  <c r="EE127" i="1"/>
  <c r="EH126" i="1"/>
  <c r="EG126" i="1"/>
  <c r="DX131" i="1"/>
  <c r="DU132" i="1"/>
  <c r="DW131" i="1"/>
  <c r="BI470" i="5"/>
  <c r="BH470" i="5" s="1"/>
  <c r="BL470" i="5"/>
  <c r="BK470" i="5" s="1"/>
  <c r="BC470" i="5"/>
  <c r="BB470" i="5" s="1"/>
  <c r="BF470" i="5"/>
  <c r="BE470" i="5" s="1"/>
  <c r="BO470" i="5"/>
  <c r="BN470" i="5" s="1"/>
  <c r="BR470" i="5"/>
  <c r="BQ470" i="5" s="1"/>
  <c r="AZ470" i="5"/>
  <c r="AY470" i="5" s="1"/>
  <c r="DM132" i="1"/>
  <c r="DK133" i="1"/>
  <c r="DN132" i="1"/>
  <c r="BJ470" i="5"/>
  <c r="BD470" i="5"/>
  <c r="BM470" i="5"/>
  <c r="BS470" i="5"/>
  <c r="BP470" i="5"/>
  <c r="BG470" i="5"/>
  <c r="BA470" i="5"/>
  <c r="DA134" i="1"/>
  <c r="DC133" i="1"/>
  <c r="DD133" i="1"/>
  <c r="CQ135" i="1"/>
  <c r="CT134" i="1"/>
  <c r="CS134" i="1"/>
  <c r="CG131" i="1"/>
  <c r="CJ130" i="1"/>
  <c r="CI130" i="1"/>
  <c r="BZ135" i="1"/>
  <c r="BW136" i="1"/>
  <c r="BY135" i="1"/>
  <c r="BM135" i="1"/>
  <c r="BP134" i="1"/>
  <c r="BO134" i="1"/>
  <c r="BC135" i="1"/>
  <c r="BE134" i="1"/>
  <c r="BF134" i="1"/>
  <c r="AV136" i="1"/>
  <c r="AS137" i="1"/>
  <c r="AU136" i="1"/>
  <c r="AW470" i="5"/>
  <c r="AV470" i="5" s="1"/>
  <c r="AX470" i="5"/>
  <c r="AI135" i="1"/>
  <c r="AK134" i="1"/>
  <c r="AL134" i="1"/>
  <c r="AA134" i="1"/>
  <c r="Y135" i="1"/>
  <c r="AB134" i="1"/>
  <c r="G133" i="1"/>
  <c r="H133" i="1"/>
  <c r="R134" i="1"/>
  <c r="O135" i="1"/>
  <c r="Q134" i="1"/>
  <c r="IU129" i="1" l="1"/>
  <c r="IW128" i="1"/>
  <c r="IX128" i="1"/>
  <c r="IK129" i="1"/>
  <c r="IN128" i="1"/>
  <c r="IM128" i="1"/>
  <c r="IA128" i="1"/>
  <c r="IC127" i="1"/>
  <c r="ID127" i="1"/>
  <c r="HQ129" i="1"/>
  <c r="HT128" i="1"/>
  <c r="HS128" i="1"/>
  <c r="HG128" i="1"/>
  <c r="HI127" i="1"/>
  <c r="HJ127" i="1"/>
  <c r="GW130" i="1"/>
  <c r="GZ129" i="1"/>
  <c r="GY129" i="1"/>
  <c r="GM129" i="1"/>
  <c r="GO128" i="1"/>
  <c r="GP128" i="1"/>
  <c r="GC130" i="1"/>
  <c r="GE129" i="1"/>
  <c r="GF129" i="1"/>
  <c r="FS129" i="1"/>
  <c r="FV128" i="1"/>
  <c r="FU128" i="1"/>
  <c r="FI129" i="1"/>
  <c r="FK128" i="1"/>
  <c r="FL128" i="1"/>
  <c r="EY128" i="1"/>
  <c r="FB127" i="1"/>
  <c r="FA127" i="1"/>
  <c r="ER128" i="1"/>
  <c r="EO129" i="1"/>
  <c r="EQ128" i="1"/>
  <c r="EE128" i="1"/>
  <c r="EG127" i="1"/>
  <c r="EH127" i="1"/>
  <c r="DU133" i="1"/>
  <c r="DW132" i="1"/>
  <c r="DX132" i="1"/>
  <c r="BI471" i="5"/>
  <c r="BH471" i="5" s="1"/>
  <c r="BF471" i="5"/>
  <c r="BE471" i="5" s="1"/>
  <c r="BC471" i="5"/>
  <c r="BB471" i="5" s="1"/>
  <c r="BL471" i="5"/>
  <c r="BK471" i="5" s="1"/>
  <c r="BO471" i="5"/>
  <c r="BN471" i="5" s="1"/>
  <c r="BR471" i="5"/>
  <c r="BQ471" i="5" s="1"/>
  <c r="AZ471" i="5"/>
  <c r="AY471" i="5" s="1"/>
  <c r="BJ471" i="5"/>
  <c r="BD471" i="5"/>
  <c r="BS471" i="5"/>
  <c r="BM471" i="5"/>
  <c r="BP471" i="5"/>
  <c r="BG471" i="5"/>
  <c r="BA471" i="5"/>
  <c r="DN133" i="1"/>
  <c r="DK134" i="1"/>
  <c r="DM133" i="1"/>
  <c r="DC134" i="1"/>
  <c r="DD134" i="1"/>
  <c r="DA135" i="1"/>
  <c r="CT135" i="1"/>
  <c r="CQ136" i="1"/>
  <c r="CS135" i="1"/>
  <c r="CJ131" i="1"/>
  <c r="CG132" i="1"/>
  <c r="CI131" i="1"/>
  <c r="BW137" i="1"/>
  <c r="BY136" i="1"/>
  <c r="BZ136" i="1"/>
  <c r="BP135" i="1"/>
  <c r="BM136" i="1"/>
  <c r="BO135" i="1"/>
  <c r="BC136" i="1"/>
  <c r="BF135" i="1"/>
  <c r="BE135" i="1"/>
  <c r="AS138" i="1"/>
  <c r="AV137" i="1"/>
  <c r="AU137" i="1"/>
  <c r="AL135" i="1"/>
  <c r="AI136" i="1"/>
  <c r="AK135" i="1"/>
  <c r="AX471" i="5"/>
  <c r="AW471" i="5"/>
  <c r="AV471" i="5" s="1"/>
  <c r="Y136" i="1"/>
  <c r="AB135" i="1"/>
  <c r="AA135" i="1"/>
  <c r="G134" i="1"/>
  <c r="H134" i="1"/>
  <c r="R135" i="1"/>
  <c r="O136" i="1"/>
  <c r="Q135" i="1"/>
  <c r="IX129" i="1" l="1"/>
  <c r="IU130" i="1"/>
  <c r="IW129" i="1"/>
  <c r="IK130" i="1"/>
  <c r="IM129" i="1"/>
  <c r="IN129" i="1"/>
  <c r="IC128" i="1"/>
  <c r="ID128" i="1"/>
  <c r="IA129" i="1"/>
  <c r="HQ130" i="1"/>
  <c r="HT129" i="1"/>
  <c r="HS129" i="1"/>
  <c r="HI128" i="1"/>
  <c r="HG129" i="1"/>
  <c r="HJ128" i="1"/>
  <c r="GY130" i="1"/>
  <c r="GW131" i="1"/>
  <c r="GZ130" i="1"/>
  <c r="GP129" i="1"/>
  <c r="GM130" i="1"/>
  <c r="GO129" i="1"/>
  <c r="GC131" i="1"/>
  <c r="GE130" i="1"/>
  <c r="GF130" i="1"/>
  <c r="FV129" i="1"/>
  <c r="FS130" i="1"/>
  <c r="FU129" i="1"/>
  <c r="FI130" i="1"/>
  <c r="FK129" i="1"/>
  <c r="FL129" i="1"/>
  <c r="FA128" i="1"/>
  <c r="EY129" i="1"/>
  <c r="FB128" i="1"/>
  <c r="EO130" i="1"/>
  <c r="ER129" i="1"/>
  <c r="EQ129" i="1"/>
  <c r="EG128" i="1"/>
  <c r="EE129" i="1"/>
  <c r="EH128" i="1"/>
  <c r="DU134" i="1"/>
  <c r="DW133" i="1"/>
  <c r="DX133" i="1"/>
  <c r="BI472" i="5"/>
  <c r="BH472" i="5" s="1"/>
  <c r="BL472" i="5"/>
  <c r="BK472" i="5" s="1"/>
  <c r="BC472" i="5"/>
  <c r="BB472" i="5" s="1"/>
  <c r="BF472" i="5"/>
  <c r="BE472" i="5" s="1"/>
  <c r="BO472" i="5"/>
  <c r="BN472" i="5" s="1"/>
  <c r="BR472" i="5"/>
  <c r="BQ472" i="5" s="1"/>
  <c r="AZ472" i="5"/>
  <c r="AY472" i="5" s="1"/>
  <c r="BJ472" i="5"/>
  <c r="BD472" i="5"/>
  <c r="BS472" i="5"/>
  <c r="BM472" i="5"/>
  <c r="BP472" i="5"/>
  <c r="BG472" i="5"/>
  <c r="BA472" i="5"/>
  <c r="DK135" i="1"/>
  <c r="DN134" i="1"/>
  <c r="DM134" i="1"/>
  <c r="DA136" i="1"/>
  <c r="DD135" i="1"/>
  <c r="DC135" i="1"/>
  <c r="CS136" i="1"/>
  <c r="CT136" i="1"/>
  <c r="CQ137" i="1"/>
  <c r="CG133" i="1"/>
  <c r="CI132" i="1"/>
  <c r="CJ132" i="1"/>
  <c r="BW138" i="1"/>
  <c r="BZ137" i="1"/>
  <c r="BY137" i="1"/>
  <c r="BP136" i="1"/>
  <c r="BO136" i="1"/>
  <c r="BM137" i="1"/>
  <c r="BC137" i="1"/>
  <c r="BE136" i="1"/>
  <c r="BF136" i="1"/>
  <c r="AU138" i="1"/>
  <c r="AS139" i="1"/>
  <c r="AV138" i="1"/>
  <c r="AX472" i="5"/>
  <c r="AW472" i="5"/>
  <c r="AV472" i="5" s="1"/>
  <c r="AK136" i="1"/>
  <c r="AI137" i="1"/>
  <c r="AL136" i="1"/>
  <c r="AB136" i="1"/>
  <c r="Y137" i="1"/>
  <c r="AA136" i="1"/>
  <c r="G135" i="1"/>
  <c r="H135" i="1"/>
  <c r="Q136" i="1"/>
  <c r="R136" i="1"/>
  <c r="O137" i="1"/>
  <c r="IU131" i="1" l="1"/>
  <c r="IX130" i="1"/>
  <c r="IW130" i="1"/>
  <c r="IK131" i="1"/>
  <c r="IM130" i="1"/>
  <c r="IN130" i="1"/>
  <c r="ID129" i="1"/>
  <c r="IA130" i="1"/>
  <c r="IC129" i="1"/>
  <c r="HS130" i="1"/>
  <c r="HQ131" i="1"/>
  <c r="HT130" i="1"/>
  <c r="HJ129" i="1"/>
  <c r="HG130" i="1"/>
  <c r="HI129" i="1"/>
  <c r="GZ131" i="1"/>
  <c r="GW132" i="1"/>
  <c r="GY131" i="1"/>
  <c r="GM131" i="1"/>
  <c r="GP130" i="1"/>
  <c r="GO130" i="1"/>
  <c r="GF131" i="1"/>
  <c r="GC132" i="1"/>
  <c r="GE131" i="1"/>
  <c r="FS131" i="1"/>
  <c r="FU130" i="1"/>
  <c r="FV130" i="1"/>
  <c r="FI131" i="1"/>
  <c r="FK130" i="1"/>
  <c r="FL130" i="1"/>
  <c r="FB129" i="1"/>
  <c r="EY130" i="1"/>
  <c r="FA129" i="1"/>
  <c r="EQ130" i="1"/>
  <c r="EO131" i="1"/>
  <c r="ER130" i="1"/>
  <c r="EH129" i="1"/>
  <c r="EE130" i="1"/>
  <c r="EG129" i="1"/>
  <c r="DW134" i="1"/>
  <c r="DX134" i="1"/>
  <c r="DU135" i="1"/>
  <c r="BJ473" i="5"/>
  <c r="BD473" i="5"/>
  <c r="BS473" i="5"/>
  <c r="BM473" i="5"/>
  <c r="BP473" i="5"/>
  <c r="BG473" i="5"/>
  <c r="BA473" i="5"/>
  <c r="BI473" i="5"/>
  <c r="BH473" i="5" s="1"/>
  <c r="BL473" i="5"/>
  <c r="BK473" i="5" s="1"/>
  <c r="BF473" i="5"/>
  <c r="BE473" i="5" s="1"/>
  <c r="BC473" i="5"/>
  <c r="BB473" i="5" s="1"/>
  <c r="BO473" i="5"/>
  <c r="BN473" i="5" s="1"/>
  <c r="BR473" i="5"/>
  <c r="BQ473" i="5" s="1"/>
  <c r="AZ473" i="5"/>
  <c r="AY473" i="5" s="1"/>
  <c r="DN135" i="1"/>
  <c r="DK136" i="1"/>
  <c r="DM135" i="1"/>
  <c r="DD136" i="1"/>
  <c r="DA137" i="1"/>
  <c r="DC136" i="1"/>
  <c r="CQ138" i="1"/>
  <c r="CT137" i="1"/>
  <c r="CS137" i="1"/>
  <c r="CG134" i="1"/>
  <c r="CI133" i="1"/>
  <c r="CJ133" i="1"/>
  <c r="BY138" i="1"/>
  <c r="BZ138" i="1"/>
  <c r="BW139" i="1"/>
  <c r="BM138" i="1"/>
  <c r="BO137" i="1"/>
  <c r="BP137" i="1"/>
  <c r="BC138" i="1"/>
  <c r="BF137" i="1"/>
  <c r="BE137" i="1"/>
  <c r="AS140" i="1"/>
  <c r="AV139" i="1"/>
  <c r="AU139" i="1"/>
  <c r="AI138" i="1"/>
  <c r="AL137" i="1"/>
  <c r="AK137" i="1"/>
  <c r="AX473" i="5"/>
  <c r="AW473" i="5"/>
  <c r="AV473" i="5" s="1"/>
  <c r="Y138" i="1"/>
  <c r="AB137" i="1"/>
  <c r="AA137" i="1"/>
  <c r="H136" i="1"/>
  <c r="G136" i="1"/>
  <c r="O138" i="1"/>
  <c r="R137" i="1"/>
  <c r="Q137" i="1"/>
  <c r="IU132" i="1" l="1"/>
  <c r="IX131" i="1"/>
  <c r="IW131" i="1"/>
  <c r="IN131" i="1"/>
  <c r="IK132" i="1"/>
  <c r="IM131" i="1"/>
  <c r="IA131" i="1"/>
  <c r="IC130" i="1"/>
  <c r="ID130" i="1"/>
  <c r="HT131" i="1"/>
  <c r="HQ132" i="1"/>
  <c r="HS131" i="1"/>
  <c r="HG131" i="1"/>
  <c r="HI130" i="1"/>
  <c r="HJ130" i="1"/>
  <c r="GW133" i="1"/>
  <c r="GY132" i="1"/>
  <c r="GZ132" i="1"/>
  <c r="GM132" i="1"/>
  <c r="GO131" i="1"/>
  <c r="GP131" i="1"/>
  <c r="GC133" i="1"/>
  <c r="GE132" i="1"/>
  <c r="GF132" i="1"/>
  <c r="FS132" i="1"/>
  <c r="FU131" i="1"/>
  <c r="FV131" i="1"/>
  <c r="FL131" i="1"/>
  <c r="FI132" i="1"/>
  <c r="FK131" i="1"/>
  <c r="EY131" i="1"/>
  <c r="FA130" i="1"/>
  <c r="FB130" i="1"/>
  <c r="ER131" i="1"/>
  <c r="EO132" i="1"/>
  <c r="EQ131" i="1"/>
  <c r="EE131" i="1"/>
  <c r="EH130" i="1"/>
  <c r="EG130" i="1"/>
  <c r="DU136" i="1"/>
  <c r="DX135" i="1"/>
  <c r="DW135" i="1"/>
  <c r="BJ474" i="5"/>
  <c r="BD474" i="5"/>
  <c r="BM474" i="5"/>
  <c r="BS474" i="5"/>
  <c r="BP474" i="5"/>
  <c r="BG474" i="5"/>
  <c r="BA474" i="5"/>
  <c r="BI474" i="5"/>
  <c r="BH474" i="5" s="1"/>
  <c r="BL474" i="5"/>
  <c r="BK474" i="5" s="1"/>
  <c r="BF474" i="5"/>
  <c r="BE474" i="5" s="1"/>
  <c r="BC474" i="5"/>
  <c r="BB474" i="5" s="1"/>
  <c r="BO474" i="5"/>
  <c r="BN474" i="5" s="1"/>
  <c r="BR474" i="5"/>
  <c r="BQ474" i="5" s="1"/>
  <c r="AZ474" i="5"/>
  <c r="AY474" i="5" s="1"/>
  <c r="DM136" i="1"/>
  <c r="DN136" i="1"/>
  <c r="DK137" i="1"/>
  <c r="DD137" i="1"/>
  <c r="DA138" i="1"/>
  <c r="DC137" i="1"/>
  <c r="CQ139" i="1"/>
  <c r="CS138" i="1"/>
  <c r="CT138" i="1"/>
  <c r="CG135" i="1"/>
  <c r="CI134" i="1"/>
  <c r="CJ134" i="1"/>
  <c r="BY139" i="1"/>
  <c r="BW140" i="1"/>
  <c r="BZ139" i="1"/>
  <c r="BM139" i="1"/>
  <c r="BO138" i="1"/>
  <c r="BP138" i="1"/>
  <c r="BE138" i="1"/>
  <c r="BC139" i="1"/>
  <c r="BF138" i="1"/>
  <c r="AS141" i="1"/>
  <c r="AU140" i="1"/>
  <c r="AV140" i="1"/>
  <c r="AX474" i="5"/>
  <c r="AW474" i="5"/>
  <c r="AV474" i="5" s="1"/>
  <c r="AL138" i="1"/>
  <c r="AI139" i="1"/>
  <c r="AK138" i="1"/>
  <c r="AA138" i="1"/>
  <c r="Y139" i="1"/>
  <c r="AB138" i="1"/>
  <c r="G137" i="1"/>
  <c r="H137" i="1"/>
  <c r="R138" i="1"/>
  <c r="O139" i="1"/>
  <c r="Q138" i="1"/>
  <c r="IU133" i="1" l="1"/>
  <c r="IW132" i="1"/>
  <c r="IX132" i="1"/>
  <c r="IK133" i="1"/>
  <c r="IM132" i="1"/>
  <c r="IN132" i="1"/>
  <c r="IA132" i="1"/>
  <c r="ID131" i="1"/>
  <c r="IC131" i="1"/>
  <c r="HQ133" i="1"/>
  <c r="HT132" i="1"/>
  <c r="HS132" i="1"/>
  <c r="HG132" i="1"/>
  <c r="HI131" i="1"/>
  <c r="HJ131" i="1"/>
  <c r="GZ133" i="1"/>
  <c r="GY133" i="1"/>
  <c r="GW134" i="1"/>
  <c r="GO132" i="1"/>
  <c r="GM133" i="1"/>
  <c r="GP132" i="1"/>
  <c r="GC134" i="1"/>
  <c r="GF133" i="1"/>
  <c r="GE133" i="1"/>
  <c r="FS133" i="1"/>
  <c r="FU132" i="1"/>
  <c r="FV132" i="1"/>
  <c r="FI133" i="1"/>
  <c r="FL132" i="1"/>
  <c r="FK132" i="1"/>
  <c r="EY132" i="1"/>
  <c r="FB131" i="1"/>
  <c r="FA131" i="1"/>
  <c r="EO133" i="1"/>
  <c r="EQ132" i="1"/>
  <c r="ER132" i="1"/>
  <c r="EE132" i="1"/>
  <c r="EG131" i="1"/>
  <c r="EH131" i="1"/>
  <c r="DX136" i="1"/>
  <c r="DU137" i="1"/>
  <c r="DW136" i="1"/>
  <c r="BJ475" i="5"/>
  <c r="BD475" i="5"/>
  <c r="BM475" i="5"/>
  <c r="BS475" i="5"/>
  <c r="BP475" i="5"/>
  <c r="BG475" i="5"/>
  <c r="BA475" i="5"/>
  <c r="BI475" i="5"/>
  <c r="BH475" i="5" s="1"/>
  <c r="BC475" i="5"/>
  <c r="BB475" i="5" s="1"/>
  <c r="BF475" i="5"/>
  <c r="BE475" i="5" s="1"/>
  <c r="BL475" i="5"/>
  <c r="BK475" i="5" s="1"/>
  <c r="BO475" i="5"/>
  <c r="BN475" i="5" s="1"/>
  <c r="BR475" i="5"/>
  <c r="BQ475" i="5" s="1"/>
  <c r="AZ475" i="5"/>
  <c r="AY475" i="5" s="1"/>
  <c r="DK138" i="1"/>
  <c r="DM137" i="1"/>
  <c r="DN137" i="1"/>
  <c r="DC138" i="1"/>
  <c r="DA139" i="1"/>
  <c r="DD138" i="1"/>
  <c r="CQ140" i="1"/>
  <c r="CS139" i="1"/>
  <c r="CT139" i="1"/>
  <c r="CG136" i="1"/>
  <c r="CJ135" i="1"/>
  <c r="CI135" i="1"/>
  <c r="BZ140" i="1"/>
  <c r="BW141" i="1"/>
  <c r="BY140" i="1"/>
  <c r="BP139" i="1"/>
  <c r="BO139" i="1"/>
  <c r="BM140" i="1"/>
  <c r="BC140" i="1"/>
  <c r="BE139" i="1"/>
  <c r="BF139" i="1"/>
  <c r="AS142" i="1"/>
  <c r="AU141" i="1"/>
  <c r="AV141" i="1"/>
  <c r="AW475" i="5"/>
  <c r="AV475" i="5" s="1"/>
  <c r="AX475" i="5"/>
  <c r="AK139" i="1"/>
  <c r="AI140" i="1"/>
  <c r="AL139" i="1"/>
  <c r="AB139" i="1"/>
  <c r="Y140" i="1"/>
  <c r="AA139" i="1"/>
  <c r="G138" i="1"/>
  <c r="H138" i="1"/>
  <c r="Q139" i="1"/>
  <c r="R139" i="1"/>
  <c r="O140" i="1"/>
  <c r="IU134" i="1" l="1"/>
  <c r="IW133" i="1"/>
  <c r="IX133" i="1"/>
  <c r="IN133" i="1"/>
  <c r="IK134" i="1"/>
  <c r="IM133" i="1"/>
  <c r="IC132" i="1"/>
  <c r="IA133" i="1"/>
  <c r="ID132" i="1"/>
  <c r="HT133" i="1"/>
  <c r="HQ134" i="1"/>
  <c r="HS133" i="1"/>
  <c r="HG133" i="1"/>
  <c r="HJ132" i="1"/>
  <c r="HI132" i="1"/>
  <c r="GY134" i="1"/>
  <c r="GZ134" i="1"/>
  <c r="GW135" i="1"/>
  <c r="GP133" i="1"/>
  <c r="GM134" i="1"/>
  <c r="GO133" i="1"/>
  <c r="GE134" i="1"/>
  <c r="GF134" i="1"/>
  <c r="GC135" i="1"/>
  <c r="FV133" i="1"/>
  <c r="FS134" i="1"/>
  <c r="FU133" i="1"/>
  <c r="FI134" i="1"/>
  <c r="FL133" i="1"/>
  <c r="FK133" i="1"/>
  <c r="FA132" i="1"/>
  <c r="EY133" i="1"/>
  <c r="FB132" i="1"/>
  <c r="EO134" i="1"/>
  <c r="EQ133" i="1"/>
  <c r="ER133" i="1"/>
  <c r="EE133" i="1"/>
  <c r="EG132" i="1"/>
  <c r="EH132" i="1"/>
  <c r="DU138" i="1"/>
  <c r="DX137" i="1"/>
  <c r="DW137" i="1"/>
  <c r="BJ476" i="5"/>
  <c r="BD476" i="5"/>
  <c r="BS476" i="5"/>
  <c r="BM476" i="5"/>
  <c r="BG476" i="5"/>
  <c r="BP476" i="5"/>
  <c r="BA476" i="5"/>
  <c r="BI476" i="5"/>
  <c r="BH476" i="5" s="1"/>
  <c r="BL476" i="5"/>
  <c r="BK476" i="5" s="1"/>
  <c r="BC476" i="5"/>
  <c r="BB476" i="5" s="1"/>
  <c r="BF476" i="5"/>
  <c r="BE476" i="5" s="1"/>
  <c r="BO476" i="5"/>
  <c r="BN476" i="5" s="1"/>
  <c r="BR476" i="5"/>
  <c r="BQ476" i="5" s="1"/>
  <c r="AZ476" i="5"/>
  <c r="AY476" i="5" s="1"/>
  <c r="DN138" i="1"/>
  <c r="DK139" i="1"/>
  <c r="DM138" i="1"/>
  <c r="DD139" i="1"/>
  <c r="DA140" i="1"/>
  <c r="DC139" i="1"/>
  <c r="CT140" i="1"/>
  <c r="CQ141" i="1"/>
  <c r="CS140" i="1"/>
  <c r="CJ136" i="1"/>
  <c r="CG137" i="1"/>
  <c r="CI136" i="1"/>
  <c r="BY141" i="1"/>
  <c r="BW142" i="1"/>
  <c r="BZ141" i="1"/>
  <c r="BM141" i="1"/>
  <c r="BO140" i="1"/>
  <c r="BP140" i="1"/>
  <c r="BF140" i="1"/>
  <c r="BC141" i="1"/>
  <c r="BE140" i="1"/>
  <c r="AX476" i="5"/>
  <c r="AV142" i="1"/>
  <c r="AS143" i="1"/>
  <c r="AU142" i="1"/>
  <c r="AW476" i="5"/>
  <c r="AV476" i="5" s="1"/>
  <c r="AL140" i="1"/>
  <c r="AI141" i="1"/>
  <c r="AK140" i="1"/>
  <c r="Y141" i="1"/>
  <c r="AA140" i="1"/>
  <c r="AB140" i="1"/>
  <c r="H139" i="1"/>
  <c r="G139" i="1"/>
  <c r="R140" i="1"/>
  <c r="O141" i="1"/>
  <c r="Q140" i="1"/>
  <c r="IU135" i="1" l="1"/>
  <c r="IW134" i="1"/>
  <c r="IX134" i="1"/>
  <c r="IK135" i="1"/>
  <c r="IM134" i="1"/>
  <c r="IN134" i="1"/>
  <c r="IA134" i="1"/>
  <c r="ID133" i="1"/>
  <c r="IC133" i="1"/>
  <c r="HQ135" i="1"/>
  <c r="HS134" i="1"/>
  <c r="HT134" i="1"/>
  <c r="HG134" i="1"/>
  <c r="HJ133" i="1"/>
  <c r="HI133" i="1"/>
  <c r="GY135" i="1"/>
  <c r="GW136" i="1"/>
  <c r="GZ135" i="1"/>
  <c r="GM135" i="1"/>
  <c r="GP134" i="1"/>
  <c r="GO134" i="1"/>
  <c r="GC136" i="1"/>
  <c r="GF135" i="1"/>
  <c r="GE135" i="1"/>
  <c r="FS135" i="1"/>
  <c r="FU134" i="1"/>
  <c r="FV134" i="1"/>
  <c r="FI135" i="1"/>
  <c r="FL134" i="1"/>
  <c r="FK134" i="1"/>
  <c r="FB133" i="1"/>
  <c r="EY134" i="1"/>
  <c r="FA133" i="1"/>
  <c r="EO135" i="1"/>
  <c r="EQ134" i="1"/>
  <c r="ER134" i="1"/>
  <c r="EH133" i="1"/>
  <c r="EE134" i="1"/>
  <c r="EG133" i="1"/>
  <c r="DW138" i="1"/>
  <c r="DU139" i="1"/>
  <c r="DX138" i="1"/>
  <c r="BI477" i="5"/>
  <c r="BH477" i="5" s="1"/>
  <c r="BF477" i="5"/>
  <c r="BE477" i="5" s="1"/>
  <c r="BL477" i="5"/>
  <c r="BK477" i="5" s="1"/>
  <c r="BC477" i="5"/>
  <c r="BB477" i="5" s="1"/>
  <c r="BO477" i="5"/>
  <c r="BN477" i="5" s="1"/>
  <c r="BR477" i="5"/>
  <c r="BQ477" i="5" s="1"/>
  <c r="AZ477" i="5"/>
  <c r="AY477" i="5" s="1"/>
  <c r="DM139" i="1"/>
  <c r="DK140" i="1"/>
  <c r="DN139" i="1"/>
  <c r="BJ477" i="5"/>
  <c r="BD477" i="5"/>
  <c r="BS477" i="5"/>
  <c r="BM477" i="5"/>
  <c r="BP477" i="5"/>
  <c r="BG477" i="5"/>
  <c r="BA477" i="5"/>
  <c r="DA141" i="1"/>
  <c r="DD140" i="1"/>
  <c r="DC140" i="1"/>
  <c r="CQ142" i="1"/>
  <c r="CS141" i="1"/>
  <c r="CT141" i="1"/>
  <c r="CG138" i="1"/>
  <c r="CJ137" i="1"/>
  <c r="CI137" i="1"/>
  <c r="BY142" i="1"/>
  <c r="BW143" i="1"/>
  <c r="BZ142" i="1"/>
  <c r="BM142" i="1"/>
  <c r="BO141" i="1"/>
  <c r="BP141" i="1"/>
  <c r="BE141" i="1"/>
  <c r="BC142" i="1"/>
  <c r="BF141" i="1"/>
  <c r="AU143" i="1"/>
  <c r="AS144" i="1"/>
  <c r="AV143" i="1"/>
  <c r="AX477" i="5"/>
  <c r="AI142" i="1"/>
  <c r="AK141" i="1"/>
  <c r="AL141" i="1"/>
  <c r="AW477" i="5"/>
  <c r="AV477" i="5" s="1"/>
  <c r="Y142" i="1"/>
  <c r="AA141" i="1"/>
  <c r="AB141" i="1"/>
  <c r="G140" i="1"/>
  <c r="H140" i="1"/>
  <c r="O142" i="1"/>
  <c r="Q141" i="1"/>
  <c r="R141" i="1"/>
  <c r="IX135" i="1" l="1"/>
  <c r="IU136" i="1"/>
  <c r="IW135" i="1"/>
  <c r="IK136" i="1"/>
  <c r="IM135" i="1"/>
  <c r="IN135" i="1"/>
  <c r="IA135" i="1"/>
  <c r="IC134" i="1"/>
  <c r="ID134" i="1"/>
  <c r="HQ136" i="1"/>
  <c r="HT135" i="1"/>
  <c r="HS135" i="1"/>
  <c r="HG135" i="1"/>
  <c r="HJ134" i="1"/>
  <c r="HI134" i="1"/>
  <c r="GZ136" i="1"/>
  <c r="GW137" i="1"/>
  <c r="GY136" i="1"/>
  <c r="GP135" i="1"/>
  <c r="GM136" i="1"/>
  <c r="GO135" i="1"/>
  <c r="GF136" i="1"/>
  <c r="GC137" i="1"/>
  <c r="GE136" i="1"/>
  <c r="FV135" i="1"/>
  <c r="FS136" i="1"/>
  <c r="FU135" i="1"/>
  <c r="FI136" i="1"/>
  <c r="FL135" i="1"/>
  <c r="FK135" i="1"/>
  <c r="EY135" i="1"/>
  <c r="FA134" i="1"/>
  <c r="FB134" i="1"/>
  <c r="EO136" i="1"/>
  <c r="EQ135" i="1"/>
  <c r="ER135" i="1"/>
  <c r="EE135" i="1"/>
  <c r="EG134" i="1"/>
  <c r="EH134" i="1"/>
  <c r="DU140" i="1"/>
  <c r="DX139" i="1"/>
  <c r="DW139" i="1"/>
  <c r="BI478" i="5"/>
  <c r="BH478" i="5" s="1"/>
  <c r="BL478" i="5"/>
  <c r="BK478" i="5" s="1"/>
  <c r="BF478" i="5"/>
  <c r="BE478" i="5" s="1"/>
  <c r="BC478" i="5"/>
  <c r="BB478" i="5" s="1"/>
  <c r="BO478" i="5"/>
  <c r="BN478" i="5" s="1"/>
  <c r="BR478" i="5"/>
  <c r="BQ478" i="5" s="1"/>
  <c r="AZ478" i="5"/>
  <c r="AY478" i="5" s="1"/>
  <c r="BJ478" i="5"/>
  <c r="BD478" i="5"/>
  <c r="BM478" i="5"/>
  <c r="BS478" i="5"/>
  <c r="BG478" i="5"/>
  <c r="BP478" i="5"/>
  <c r="BA478" i="5"/>
  <c r="DN140" i="1"/>
  <c r="DK141" i="1"/>
  <c r="DM140" i="1"/>
  <c r="DA142" i="1"/>
  <c r="DC141" i="1"/>
  <c r="DD141" i="1"/>
  <c r="CS142" i="1"/>
  <c r="CQ143" i="1"/>
  <c r="CT142" i="1"/>
  <c r="CI138" i="1"/>
  <c r="CG139" i="1"/>
  <c r="CJ138" i="1"/>
  <c r="BW144" i="1"/>
  <c r="BZ143" i="1"/>
  <c r="BY143" i="1"/>
  <c r="BP142" i="1"/>
  <c r="BM143" i="1"/>
  <c r="BO142" i="1"/>
  <c r="BC143" i="1"/>
  <c r="BF142" i="1"/>
  <c r="BE142" i="1"/>
  <c r="AS145" i="1"/>
  <c r="AU144" i="1"/>
  <c r="AV144" i="1"/>
  <c r="AI143" i="1"/>
  <c r="AK142" i="1"/>
  <c r="AL142" i="1"/>
  <c r="AW478" i="5"/>
  <c r="AV478" i="5" s="1"/>
  <c r="AX478" i="5"/>
  <c r="AB142" i="1"/>
  <c r="Y143" i="1"/>
  <c r="AA142" i="1"/>
  <c r="H141" i="1"/>
  <c r="G141" i="1"/>
  <c r="Q142" i="1"/>
  <c r="O143" i="1"/>
  <c r="R142" i="1"/>
  <c r="IW136" i="1" l="1"/>
  <c r="IX136" i="1"/>
  <c r="IU137" i="1"/>
  <c r="IN136" i="1"/>
  <c r="IK137" i="1"/>
  <c r="IM136" i="1"/>
  <c r="ID135" i="1"/>
  <c r="IC135" i="1"/>
  <c r="IA136" i="1"/>
  <c r="HT136" i="1"/>
  <c r="HQ137" i="1"/>
  <c r="HS136" i="1"/>
  <c r="HI135" i="1"/>
  <c r="HG136" i="1"/>
  <c r="HJ135" i="1"/>
  <c r="GW138" i="1"/>
  <c r="GY137" i="1"/>
  <c r="GZ137" i="1"/>
  <c r="GO136" i="1"/>
  <c r="GM137" i="1"/>
  <c r="GP136" i="1"/>
  <c r="GC138" i="1"/>
  <c r="GF137" i="1"/>
  <c r="GE137" i="1"/>
  <c r="FU136" i="1"/>
  <c r="FV136" i="1"/>
  <c r="FS137" i="1"/>
  <c r="FL136" i="1"/>
  <c r="FI137" i="1"/>
  <c r="FK136" i="1"/>
  <c r="EY136" i="1"/>
  <c r="FB135" i="1"/>
  <c r="FA135" i="1"/>
  <c r="ER136" i="1"/>
  <c r="EO137" i="1"/>
  <c r="EQ136" i="1"/>
  <c r="EH135" i="1"/>
  <c r="EG135" i="1"/>
  <c r="EE136" i="1"/>
  <c r="DU141" i="1"/>
  <c r="DW140" i="1"/>
  <c r="DX140" i="1"/>
  <c r="BJ479" i="5"/>
  <c r="BD479" i="5"/>
  <c r="BS479" i="5"/>
  <c r="BM479" i="5"/>
  <c r="BP479" i="5"/>
  <c r="BG479" i="5"/>
  <c r="BA479" i="5"/>
  <c r="BI479" i="5"/>
  <c r="BH479" i="5" s="1"/>
  <c r="BC479" i="5"/>
  <c r="BB479" i="5" s="1"/>
  <c r="BF479" i="5"/>
  <c r="BE479" i="5" s="1"/>
  <c r="BL479" i="5"/>
  <c r="BK479" i="5" s="1"/>
  <c r="BO479" i="5"/>
  <c r="BN479" i="5" s="1"/>
  <c r="BR479" i="5"/>
  <c r="BQ479" i="5" s="1"/>
  <c r="AZ479" i="5"/>
  <c r="AY479" i="5" s="1"/>
  <c r="DK142" i="1"/>
  <c r="DM141" i="1"/>
  <c r="DN141" i="1"/>
  <c r="DD142" i="1"/>
  <c r="DA143" i="1"/>
  <c r="DC142" i="1"/>
  <c r="CQ144" i="1"/>
  <c r="CS143" i="1"/>
  <c r="CT143" i="1"/>
  <c r="CG140" i="1"/>
  <c r="CJ139" i="1"/>
  <c r="CI139" i="1"/>
  <c r="BZ144" i="1"/>
  <c r="BW145" i="1"/>
  <c r="BY144" i="1"/>
  <c r="BO143" i="1"/>
  <c r="BM144" i="1"/>
  <c r="BP143" i="1"/>
  <c r="BC144" i="1"/>
  <c r="BF143" i="1"/>
  <c r="BE143" i="1"/>
  <c r="AS146" i="1"/>
  <c r="AU145" i="1"/>
  <c r="AV145" i="1"/>
  <c r="AX479" i="5"/>
  <c r="AW479" i="5"/>
  <c r="AV479" i="5" s="1"/>
  <c r="AI144" i="1"/>
  <c r="AK143" i="1"/>
  <c r="AL143" i="1"/>
  <c r="AA143" i="1"/>
  <c r="Y144" i="1"/>
  <c r="AB143" i="1"/>
  <c r="H142" i="1"/>
  <c r="G142" i="1"/>
  <c r="O144" i="1"/>
  <c r="Q143" i="1"/>
  <c r="R143" i="1"/>
  <c r="IU138" i="1" l="1"/>
  <c r="IW137" i="1"/>
  <c r="IX137" i="1"/>
  <c r="IK138" i="1"/>
  <c r="IN137" i="1"/>
  <c r="IM137" i="1"/>
  <c r="ID136" i="1"/>
  <c r="IA137" i="1"/>
  <c r="IC136" i="1"/>
  <c r="HQ138" i="1"/>
  <c r="HT137" i="1"/>
  <c r="HS137" i="1"/>
  <c r="HG137" i="1"/>
  <c r="HI136" i="1"/>
  <c r="HJ136" i="1"/>
  <c r="GY138" i="1"/>
  <c r="GZ138" i="1"/>
  <c r="GW139" i="1"/>
  <c r="GM138" i="1"/>
  <c r="GO137" i="1"/>
  <c r="GP137" i="1"/>
  <c r="GC139" i="1"/>
  <c r="GE138" i="1"/>
  <c r="GF138" i="1"/>
  <c r="FV137" i="1"/>
  <c r="FS138" i="1"/>
  <c r="FU137" i="1"/>
  <c r="FI138" i="1"/>
  <c r="FL137" i="1"/>
  <c r="FK137" i="1"/>
  <c r="EY137" i="1"/>
  <c r="FA136" i="1"/>
  <c r="FB136" i="1"/>
  <c r="EO138" i="1"/>
  <c r="ER137" i="1"/>
  <c r="EQ137" i="1"/>
  <c r="EE137" i="1"/>
  <c r="EG136" i="1"/>
  <c r="EH136" i="1"/>
  <c r="DW141" i="1"/>
  <c r="DX141" i="1"/>
  <c r="DU142" i="1"/>
  <c r="BI480" i="5"/>
  <c r="BH480" i="5" s="1"/>
  <c r="BF480" i="5"/>
  <c r="BE480" i="5" s="1"/>
  <c r="BL480" i="5"/>
  <c r="BK480" i="5" s="1"/>
  <c r="BC480" i="5"/>
  <c r="BB480" i="5" s="1"/>
  <c r="BO480" i="5"/>
  <c r="BN480" i="5" s="1"/>
  <c r="BR480" i="5"/>
  <c r="BQ480" i="5" s="1"/>
  <c r="AZ480" i="5"/>
  <c r="AY480" i="5" s="1"/>
  <c r="DK143" i="1"/>
  <c r="DN142" i="1"/>
  <c r="DM142" i="1"/>
  <c r="BJ480" i="5"/>
  <c r="BD480" i="5"/>
  <c r="BM480" i="5"/>
  <c r="BS480" i="5"/>
  <c r="BP480" i="5"/>
  <c r="BG480" i="5"/>
  <c r="BA480" i="5"/>
  <c r="DC143" i="1"/>
  <c r="DA144" i="1"/>
  <c r="DD143" i="1"/>
  <c r="CT144" i="1"/>
  <c r="CQ145" i="1"/>
  <c r="CS144" i="1"/>
  <c r="CG141" i="1"/>
  <c r="CJ140" i="1"/>
  <c r="CI140" i="1"/>
  <c r="BY145" i="1"/>
  <c r="BW146" i="1"/>
  <c r="BZ145" i="1"/>
  <c r="BO144" i="1"/>
  <c r="BM145" i="1"/>
  <c r="BP144" i="1"/>
  <c r="BF144" i="1"/>
  <c r="BC145" i="1"/>
  <c r="BE144" i="1"/>
  <c r="AW480" i="5"/>
  <c r="AV480" i="5" s="1"/>
  <c r="AS147" i="1"/>
  <c r="AU146" i="1"/>
  <c r="AV146" i="1"/>
  <c r="AX480" i="5"/>
  <c r="AL144" i="1"/>
  <c r="AI145" i="1"/>
  <c r="AK144" i="1"/>
  <c r="Y145" i="1"/>
  <c r="AB144" i="1"/>
  <c r="AA144" i="1"/>
  <c r="H143" i="1"/>
  <c r="G143" i="1"/>
  <c r="R144" i="1"/>
  <c r="O145" i="1"/>
  <c r="Q144" i="1"/>
  <c r="IW138" i="1" l="1"/>
  <c r="IX138" i="1"/>
  <c r="IU139" i="1"/>
  <c r="IM138" i="1"/>
  <c r="IK139" i="1"/>
  <c r="IN138" i="1"/>
  <c r="IA138" i="1"/>
  <c r="ID137" i="1"/>
  <c r="IC137" i="1"/>
  <c r="HQ139" i="1"/>
  <c r="HS138" i="1"/>
  <c r="HT138" i="1"/>
  <c r="HG138" i="1"/>
  <c r="HJ137" i="1"/>
  <c r="HI137" i="1"/>
  <c r="GW140" i="1"/>
  <c r="GY139" i="1"/>
  <c r="GZ139" i="1"/>
  <c r="GM139" i="1"/>
  <c r="GP138" i="1"/>
  <c r="GO138" i="1"/>
  <c r="GC140" i="1"/>
  <c r="GE139" i="1"/>
  <c r="GF139" i="1"/>
  <c r="FS139" i="1"/>
  <c r="FU138" i="1"/>
  <c r="FV138" i="1"/>
  <c r="FK138" i="1"/>
  <c r="FI139" i="1"/>
  <c r="FL138" i="1"/>
  <c r="EY138" i="1"/>
  <c r="FA137" i="1"/>
  <c r="FB137" i="1"/>
  <c r="EO139" i="1"/>
  <c r="EQ138" i="1"/>
  <c r="ER138" i="1"/>
  <c r="EE138" i="1"/>
  <c r="EH137" i="1"/>
  <c r="EG137" i="1"/>
  <c r="DX142" i="1"/>
  <c r="DU143" i="1"/>
  <c r="DW142" i="1"/>
  <c r="BI481" i="5"/>
  <c r="BH481" i="5" s="1"/>
  <c r="BL481" i="5"/>
  <c r="BK481" i="5" s="1"/>
  <c r="BC481" i="5"/>
  <c r="BB481" i="5" s="1"/>
  <c r="BF481" i="5"/>
  <c r="BE481" i="5" s="1"/>
  <c r="BO481" i="5"/>
  <c r="BN481" i="5" s="1"/>
  <c r="BR481" i="5"/>
  <c r="BQ481" i="5" s="1"/>
  <c r="AZ481" i="5"/>
  <c r="AY481" i="5" s="1"/>
  <c r="DK144" i="1"/>
  <c r="DN143" i="1"/>
  <c r="DM143" i="1"/>
  <c r="BJ481" i="5"/>
  <c r="BD481" i="5"/>
  <c r="BS481" i="5"/>
  <c r="BM481" i="5"/>
  <c r="BP481" i="5"/>
  <c r="BG481" i="5"/>
  <c r="BA481" i="5"/>
  <c r="DA145" i="1"/>
  <c r="DD144" i="1"/>
  <c r="DC144" i="1"/>
  <c r="CS145" i="1"/>
  <c r="CQ146" i="1"/>
  <c r="CT145" i="1"/>
  <c r="CG142" i="1"/>
  <c r="CI141" i="1"/>
  <c r="CJ141" i="1"/>
  <c r="BZ146" i="1"/>
  <c r="BW147" i="1"/>
  <c r="BY146" i="1"/>
  <c r="BO145" i="1"/>
  <c r="BM146" i="1"/>
  <c r="BP145" i="1"/>
  <c r="BE145" i="1"/>
  <c r="BC146" i="1"/>
  <c r="BF145" i="1"/>
  <c r="AU147" i="1"/>
  <c r="AS148" i="1"/>
  <c r="AV147" i="1"/>
  <c r="AW481" i="5"/>
  <c r="AV481" i="5" s="1"/>
  <c r="AX481" i="5"/>
  <c r="AK145" i="1"/>
  <c r="AI146" i="1"/>
  <c r="AL145" i="1"/>
  <c r="Y146" i="1"/>
  <c r="AA145" i="1"/>
  <c r="AB145" i="1"/>
  <c r="G144" i="1"/>
  <c r="H144" i="1"/>
  <c r="Q145" i="1"/>
  <c r="O146" i="1"/>
  <c r="R145" i="1"/>
  <c r="IU140" i="1" l="1"/>
  <c r="IX139" i="1"/>
  <c r="IW139" i="1"/>
  <c r="IM139" i="1"/>
  <c r="IK140" i="1"/>
  <c r="IN139" i="1"/>
  <c r="IC138" i="1"/>
  <c r="ID138" i="1"/>
  <c r="IA139" i="1"/>
  <c r="HS139" i="1"/>
  <c r="HT139" i="1"/>
  <c r="HQ140" i="1"/>
  <c r="HG139" i="1"/>
  <c r="HI138" i="1"/>
  <c r="HJ138" i="1"/>
  <c r="GW141" i="1"/>
  <c r="GZ140" i="1"/>
  <c r="GY140" i="1"/>
  <c r="GM140" i="1"/>
  <c r="GO139" i="1"/>
  <c r="GP139" i="1"/>
  <c r="GC141" i="1"/>
  <c r="GE140" i="1"/>
  <c r="GF140" i="1"/>
  <c r="FS140" i="1"/>
  <c r="FU139" i="1"/>
  <c r="FV139" i="1"/>
  <c r="FI140" i="1"/>
  <c r="FL139" i="1"/>
  <c r="FK139" i="1"/>
  <c r="FB138" i="1"/>
  <c r="EY139" i="1"/>
  <c r="FA138" i="1"/>
  <c r="ER139" i="1"/>
  <c r="EO140" i="1"/>
  <c r="EQ139" i="1"/>
  <c r="EE139" i="1"/>
  <c r="EG138" i="1"/>
  <c r="EH138" i="1"/>
  <c r="DW143" i="1"/>
  <c r="DU144" i="1"/>
  <c r="DX143" i="1"/>
  <c r="BJ482" i="5"/>
  <c r="BD482" i="5"/>
  <c r="BS482" i="5"/>
  <c r="BM482" i="5"/>
  <c r="BP482" i="5"/>
  <c r="BG482" i="5"/>
  <c r="BA482" i="5"/>
  <c r="DN144" i="1"/>
  <c r="DK145" i="1"/>
  <c r="DM144" i="1"/>
  <c r="BI482" i="5"/>
  <c r="BH482" i="5" s="1"/>
  <c r="BL482" i="5"/>
  <c r="BK482" i="5" s="1"/>
  <c r="BC482" i="5"/>
  <c r="BB482" i="5" s="1"/>
  <c r="BF482" i="5"/>
  <c r="BE482" i="5" s="1"/>
  <c r="BO482" i="5"/>
  <c r="BN482" i="5" s="1"/>
  <c r="BR482" i="5"/>
  <c r="BQ482" i="5" s="1"/>
  <c r="AZ482" i="5"/>
  <c r="AY482" i="5" s="1"/>
  <c r="DC145" i="1"/>
  <c r="DA146" i="1"/>
  <c r="DD145" i="1"/>
  <c r="CT146" i="1"/>
  <c r="CS146" i="1"/>
  <c r="CQ147" i="1"/>
  <c r="CJ142" i="1"/>
  <c r="CG143" i="1"/>
  <c r="CI142" i="1"/>
  <c r="BY147" i="1"/>
  <c r="BW148" i="1"/>
  <c r="BZ147" i="1"/>
  <c r="BM147" i="1"/>
  <c r="BP146" i="1"/>
  <c r="BO146" i="1"/>
  <c r="BF146" i="1"/>
  <c r="BE146" i="1"/>
  <c r="BC147" i="1"/>
  <c r="AV148" i="1"/>
  <c r="AS149" i="1"/>
  <c r="AU148" i="1"/>
  <c r="AW482" i="5"/>
  <c r="AV482" i="5" s="1"/>
  <c r="AL146" i="1"/>
  <c r="AI147" i="1"/>
  <c r="AK146" i="1"/>
  <c r="AX482" i="5"/>
  <c r="Y147" i="1"/>
  <c r="AB146" i="1"/>
  <c r="AA146" i="1"/>
  <c r="H145" i="1"/>
  <c r="G145" i="1"/>
  <c r="R146" i="1"/>
  <c r="O147" i="1"/>
  <c r="Q146" i="1"/>
  <c r="IX140" i="1" l="1"/>
  <c r="IU141" i="1"/>
  <c r="IW140" i="1"/>
  <c r="IK141" i="1"/>
  <c r="IN140" i="1"/>
  <c r="IM140" i="1"/>
  <c r="IA140" i="1"/>
  <c r="ID139" i="1"/>
  <c r="IC139" i="1"/>
  <c r="HQ141" i="1"/>
  <c r="HT140" i="1"/>
  <c r="HS140" i="1"/>
  <c r="HG140" i="1"/>
  <c r="HI139" i="1"/>
  <c r="HJ139" i="1"/>
  <c r="GW142" i="1"/>
  <c r="GY141" i="1"/>
  <c r="GZ141" i="1"/>
  <c r="GP140" i="1"/>
  <c r="GM141" i="1"/>
  <c r="GO140" i="1"/>
  <c r="GC142" i="1"/>
  <c r="GE141" i="1"/>
  <c r="GF141" i="1"/>
  <c r="FV140" i="1"/>
  <c r="FS141" i="1"/>
  <c r="FU140" i="1"/>
  <c r="FI141" i="1"/>
  <c r="FK140" i="1"/>
  <c r="FL140" i="1"/>
  <c r="FA139" i="1"/>
  <c r="EY140" i="1"/>
  <c r="FB139" i="1"/>
  <c r="EO141" i="1"/>
  <c r="EQ140" i="1"/>
  <c r="ER140" i="1"/>
  <c r="EE140" i="1"/>
  <c r="EG139" i="1"/>
  <c r="EH139" i="1"/>
  <c r="DU145" i="1"/>
  <c r="DX144" i="1"/>
  <c r="DW144" i="1"/>
  <c r="BI483" i="5"/>
  <c r="BH483" i="5" s="1"/>
  <c r="BF483" i="5"/>
  <c r="BE483" i="5" s="1"/>
  <c r="BL483" i="5"/>
  <c r="BK483" i="5" s="1"/>
  <c r="BC483" i="5"/>
  <c r="BB483" i="5" s="1"/>
  <c r="BO483" i="5"/>
  <c r="BN483" i="5" s="1"/>
  <c r="BR483" i="5"/>
  <c r="BQ483" i="5" s="1"/>
  <c r="AZ483" i="5"/>
  <c r="AY483" i="5" s="1"/>
  <c r="BJ483" i="5"/>
  <c r="BD483" i="5"/>
  <c r="BS483" i="5"/>
  <c r="BM483" i="5"/>
  <c r="BG483" i="5"/>
  <c r="BP483" i="5"/>
  <c r="BA483" i="5"/>
  <c r="DM145" i="1"/>
  <c r="DK146" i="1"/>
  <c r="DN145" i="1"/>
  <c r="DA147" i="1"/>
  <c r="DC146" i="1"/>
  <c r="DD146" i="1"/>
  <c r="CS147" i="1"/>
  <c r="CQ148" i="1"/>
  <c r="CT147" i="1"/>
  <c r="CI143" i="1"/>
  <c r="CG144" i="1"/>
  <c r="CJ143" i="1"/>
  <c r="BY148" i="1"/>
  <c r="BW149" i="1"/>
  <c r="BZ148" i="1"/>
  <c r="BO147" i="1"/>
  <c r="BM148" i="1"/>
  <c r="BP147" i="1"/>
  <c r="BE147" i="1"/>
  <c r="BC148" i="1"/>
  <c r="BF147" i="1"/>
  <c r="AV149" i="1"/>
  <c r="AS150" i="1"/>
  <c r="AU149" i="1"/>
  <c r="AX483" i="5"/>
  <c r="AK147" i="1"/>
  <c r="AI148" i="1"/>
  <c r="AL147" i="1"/>
  <c r="AW483" i="5"/>
  <c r="AV483" i="5" s="1"/>
  <c r="AA147" i="1"/>
  <c r="Y148" i="1"/>
  <c r="AB147" i="1"/>
  <c r="G146" i="1"/>
  <c r="H146" i="1"/>
  <c r="Q147" i="1"/>
  <c r="O148" i="1"/>
  <c r="R147" i="1"/>
  <c r="IU142" i="1" l="1"/>
  <c r="IX141" i="1"/>
  <c r="IW141" i="1"/>
  <c r="IK142" i="1"/>
  <c r="IN141" i="1"/>
  <c r="IM141" i="1"/>
  <c r="ID140" i="1"/>
  <c r="IA141" i="1"/>
  <c r="IC140" i="1"/>
  <c r="HQ142" i="1"/>
  <c r="HS141" i="1"/>
  <c r="HT141" i="1"/>
  <c r="HJ140" i="1"/>
  <c r="HG141" i="1"/>
  <c r="HI140" i="1"/>
  <c r="GZ142" i="1"/>
  <c r="GW143" i="1"/>
  <c r="GY142" i="1"/>
  <c r="GM142" i="1"/>
  <c r="GO141" i="1"/>
  <c r="GP141" i="1"/>
  <c r="GF142" i="1"/>
  <c r="GC143" i="1"/>
  <c r="GE142" i="1"/>
  <c r="FU141" i="1"/>
  <c r="FV141" i="1"/>
  <c r="FS142" i="1"/>
  <c r="FI142" i="1"/>
  <c r="FK141" i="1"/>
  <c r="FL141" i="1"/>
  <c r="FB140" i="1"/>
  <c r="EY141" i="1"/>
  <c r="FA140" i="1"/>
  <c r="EO142" i="1"/>
  <c r="ER141" i="1"/>
  <c r="EQ141" i="1"/>
  <c r="EH140" i="1"/>
  <c r="EE141" i="1"/>
  <c r="EG140" i="1"/>
  <c r="DW145" i="1"/>
  <c r="DU146" i="1"/>
  <c r="DX145" i="1"/>
  <c r="BI484" i="5"/>
  <c r="BH484" i="5" s="1"/>
  <c r="BC484" i="5"/>
  <c r="BB484" i="5" s="1"/>
  <c r="BL484" i="5"/>
  <c r="BK484" i="5" s="1"/>
  <c r="BF484" i="5"/>
  <c r="BE484" i="5" s="1"/>
  <c r="BO484" i="5"/>
  <c r="BN484" i="5" s="1"/>
  <c r="BR484" i="5"/>
  <c r="BQ484" i="5" s="1"/>
  <c r="AZ484" i="5"/>
  <c r="AY484" i="5" s="1"/>
  <c r="BJ484" i="5"/>
  <c r="BD484" i="5"/>
  <c r="BS484" i="5"/>
  <c r="BM484" i="5"/>
  <c r="BP484" i="5"/>
  <c r="BG484" i="5"/>
  <c r="BA484" i="5"/>
  <c r="DN146" i="1"/>
  <c r="DK147" i="1"/>
  <c r="DM146" i="1"/>
  <c r="DA148" i="1"/>
  <c r="DD147" i="1"/>
  <c r="DC147" i="1"/>
  <c r="CS148" i="1"/>
  <c r="CT148" i="1"/>
  <c r="CQ149" i="1"/>
  <c r="CG145" i="1"/>
  <c r="CI144" i="1"/>
  <c r="CJ144" i="1"/>
  <c r="BW150" i="1"/>
  <c r="BZ149" i="1"/>
  <c r="BY149" i="1"/>
  <c r="BP148" i="1"/>
  <c r="BM149" i="1"/>
  <c r="BO148" i="1"/>
  <c r="BE148" i="1"/>
  <c r="BC149" i="1"/>
  <c r="BF148" i="1"/>
  <c r="AU150" i="1"/>
  <c r="AS151" i="1"/>
  <c r="AV150" i="1"/>
  <c r="AW484" i="5"/>
  <c r="AV484" i="5" s="1"/>
  <c r="AK148" i="1"/>
  <c r="AI149" i="1"/>
  <c r="AL148" i="1"/>
  <c r="AX484" i="5"/>
  <c r="AB148" i="1"/>
  <c r="Y149" i="1"/>
  <c r="AA148" i="1"/>
  <c r="H147" i="1"/>
  <c r="G147" i="1"/>
  <c r="Q148" i="1"/>
  <c r="R148" i="1"/>
  <c r="O149" i="1"/>
  <c r="IU143" i="1" l="1"/>
  <c r="IX142" i="1"/>
  <c r="IW142" i="1"/>
  <c r="IN142" i="1"/>
  <c r="IK143" i="1"/>
  <c r="IM142" i="1"/>
  <c r="IC141" i="1"/>
  <c r="IA142" i="1"/>
  <c r="ID141" i="1"/>
  <c r="HT142" i="1"/>
  <c r="HQ143" i="1"/>
  <c r="HS142" i="1"/>
  <c r="HI141" i="1"/>
  <c r="HG142" i="1"/>
  <c r="HJ141" i="1"/>
  <c r="GY143" i="1"/>
  <c r="GZ143" i="1"/>
  <c r="GW144" i="1"/>
  <c r="GO142" i="1"/>
  <c r="GM143" i="1"/>
  <c r="GP142" i="1"/>
  <c r="GE143" i="1"/>
  <c r="GC144" i="1"/>
  <c r="GF143" i="1"/>
  <c r="FS143" i="1"/>
  <c r="FV142" i="1"/>
  <c r="FU142" i="1"/>
  <c r="FL142" i="1"/>
  <c r="FI143" i="1"/>
  <c r="FK142" i="1"/>
  <c r="FA141" i="1"/>
  <c r="EY142" i="1"/>
  <c r="FB141" i="1"/>
  <c r="ER142" i="1"/>
  <c r="EO143" i="1"/>
  <c r="EQ142" i="1"/>
  <c r="EG141" i="1"/>
  <c r="EH141" i="1"/>
  <c r="EE142" i="1"/>
  <c r="DU147" i="1"/>
  <c r="DX146" i="1"/>
  <c r="DW146" i="1"/>
  <c r="BI485" i="5"/>
  <c r="BH485" i="5" s="1"/>
  <c r="BL485" i="5"/>
  <c r="BK485" i="5" s="1"/>
  <c r="BC485" i="5"/>
  <c r="BB485" i="5" s="1"/>
  <c r="BF485" i="5"/>
  <c r="BE485" i="5" s="1"/>
  <c r="BO485" i="5"/>
  <c r="BN485" i="5" s="1"/>
  <c r="BR485" i="5"/>
  <c r="BQ485" i="5" s="1"/>
  <c r="AZ485" i="5"/>
  <c r="AY485" i="5" s="1"/>
  <c r="DM147" i="1"/>
  <c r="DK148" i="1"/>
  <c r="DN147" i="1"/>
  <c r="BJ485" i="5"/>
  <c r="BD485" i="5"/>
  <c r="BS485" i="5"/>
  <c r="BM485" i="5"/>
  <c r="BG485" i="5"/>
  <c r="BP485" i="5"/>
  <c r="BA485" i="5"/>
  <c r="DD148" i="1"/>
  <c r="DC148" i="1"/>
  <c r="DA149" i="1"/>
  <c r="CQ150" i="1"/>
  <c r="CS149" i="1"/>
  <c r="CT149" i="1"/>
  <c r="CI145" i="1"/>
  <c r="CJ145" i="1"/>
  <c r="CG146" i="1"/>
  <c r="BZ150" i="1"/>
  <c r="BW151" i="1"/>
  <c r="BY150" i="1"/>
  <c r="BP149" i="1"/>
  <c r="BM150" i="1"/>
  <c r="BO149" i="1"/>
  <c r="BC150" i="1"/>
  <c r="BF149" i="1"/>
  <c r="BE149" i="1"/>
  <c r="AS152" i="1"/>
  <c r="AU151" i="1"/>
  <c r="AV151" i="1"/>
  <c r="AX485" i="5"/>
  <c r="AI150" i="1"/>
  <c r="AK149" i="1"/>
  <c r="AL149" i="1"/>
  <c r="AW485" i="5"/>
  <c r="AV485" i="5" s="1"/>
  <c r="AB149" i="1"/>
  <c r="Y150" i="1"/>
  <c r="AA149" i="1"/>
  <c r="H148" i="1"/>
  <c r="G148" i="1"/>
  <c r="O150" i="1"/>
  <c r="Q149" i="1"/>
  <c r="R149" i="1"/>
  <c r="IU144" i="1" l="1"/>
  <c r="IX143" i="1"/>
  <c r="IW143" i="1"/>
  <c r="IM143" i="1"/>
  <c r="IK144" i="1"/>
  <c r="IN143" i="1"/>
  <c r="ID142" i="1"/>
  <c r="IA143" i="1"/>
  <c r="IC142" i="1"/>
  <c r="HS143" i="1"/>
  <c r="HQ144" i="1"/>
  <c r="HT143" i="1"/>
  <c r="HG143" i="1"/>
  <c r="HI142" i="1"/>
  <c r="HJ142" i="1"/>
  <c r="GW145" i="1"/>
  <c r="GY144" i="1"/>
  <c r="GZ144" i="1"/>
  <c r="GM144" i="1"/>
  <c r="GO143" i="1"/>
  <c r="GP143" i="1"/>
  <c r="GC145" i="1"/>
  <c r="GE144" i="1"/>
  <c r="GF144" i="1"/>
  <c r="FS144" i="1"/>
  <c r="FU143" i="1"/>
  <c r="FV143" i="1"/>
  <c r="FK143" i="1"/>
  <c r="FI144" i="1"/>
  <c r="FL143" i="1"/>
  <c r="EY143" i="1"/>
  <c r="FB142" i="1"/>
  <c r="FA142" i="1"/>
  <c r="EQ143" i="1"/>
  <c r="EO144" i="1"/>
  <c r="ER143" i="1"/>
  <c r="EE143" i="1"/>
  <c r="EG142" i="1"/>
  <c r="EH142" i="1"/>
  <c r="DU148" i="1"/>
  <c r="DW147" i="1"/>
  <c r="DX147" i="1"/>
  <c r="BJ486" i="5"/>
  <c r="BD486" i="5"/>
  <c r="BS486" i="5"/>
  <c r="BM486" i="5"/>
  <c r="BG486" i="5"/>
  <c r="BP486" i="5"/>
  <c r="BA486" i="5"/>
  <c r="BI486" i="5"/>
  <c r="BH486" i="5" s="1"/>
  <c r="BL486" i="5"/>
  <c r="BK486" i="5" s="1"/>
  <c r="BF486" i="5"/>
  <c r="BE486" i="5" s="1"/>
  <c r="BC486" i="5"/>
  <c r="BB486" i="5" s="1"/>
  <c r="BO486" i="5"/>
  <c r="BN486" i="5" s="1"/>
  <c r="BR486" i="5"/>
  <c r="BQ486" i="5" s="1"/>
  <c r="AZ486" i="5"/>
  <c r="AY486" i="5" s="1"/>
  <c r="DM148" i="1"/>
  <c r="DN148" i="1"/>
  <c r="DK149" i="1"/>
  <c r="DA150" i="1"/>
  <c r="DD149" i="1"/>
  <c r="DC149" i="1"/>
  <c r="CT150" i="1"/>
  <c r="CQ151" i="1"/>
  <c r="CS150" i="1"/>
  <c r="CG147" i="1"/>
  <c r="CJ146" i="1"/>
  <c r="CI146" i="1"/>
  <c r="BY151" i="1"/>
  <c r="BW152" i="1"/>
  <c r="BZ151" i="1"/>
  <c r="BM151" i="1"/>
  <c r="BO150" i="1"/>
  <c r="BP150" i="1"/>
  <c r="BC151" i="1"/>
  <c r="BF150" i="1"/>
  <c r="BE150" i="1"/>
  <c r="AS153" i="1"/>
  <c r="AU152" i="1"/>
  <c r="AV152" i="1"/>
  <c r="AX486" i="5"/>
  <c r="AL150" i="1"/>
  <c r="AI151" i="1"/>
  <c r="AK150" i="1"/>
  <c r="AW486" i="5"/>
  <c r="AV486" i="5" s="1"/>
  <c r="AA150" i="1"/>
  <c r="Y151" i="1"/>
  <c r="AB150" i="1"/>
  <c r="H149" i="1"/>
  <c r="G149" i="1"/>
  <c r="R150" i="1"/>
  <c r="O151" i="1"/>
  <c r="Q150" i="1"/>
  <c r="IX144" i="1" l="1"/>
  <c r="IU145" i="1"/>
  <c r="IW144" i="1"/>
  <c r="IM144" i="1"/>
  <c r="IK145" i="1"/>
  <c r="IN144" i="1"/>
  <c r="IA144" i="1"/>
  <c r="IC143" i="1"/>
  <c r="ID143" i="1"/>
  <c r="HS144" i="1"/>
  <c r="HQ145" i="1"/>
  <c r="HT144" i="1"/>
  <c r="HG144" i="1"/>
  <c r="HI143" i="1"/>
  <c r="HJ143" i="1"/>
  <c r="GY145" i="1"/>
  <c r="GW146" i="1"/>
  <c r="GZ145" i="1"/>
  <c r="GP144" i="1"/>
  <c r="GM145" i="1"/>
  <c r="GO144" i="1"/>
  <c r="GE145" i="1"/>
  <c r="GC146" i="1"/>
  <c r="GF145" i="1"/>
  <c r="FV144" i="1"/>
  <c r="FS145" i="1"/>
  <c r="FU144" i="1"/>
  <c r="FI145" i="1"/>
  <c r="FK144" i="1"/>
  <c r="FL144" i="1"/>
  <c r="EY144" i="1"/>
  <c r="FA143" i="1"/>
  <c r="FB143" i="1"/>
  <c r="EO145" i="1"/>
  <c r="ER144" i="1"/>
  <c r="EQ144" i="1"/>
  <c r="EE144" i="1"/>
  <c r="EG143" i="1"/>
  <c r="EH143" i="1"/>
  <c r="DX148" i="1"/>
  <c r="DU149" i="1"/>
  <c r="DW148" i="1"/>
  <c r="BI487" i="5"/>
  <c r="BH487" i="5" s="1"/>
  <c r="BC487" i="5"/>
  <c r="BB487" i="5" s="1"/>
  <c r="BL487" i="5"/>
  <c r="BK487" i="5" s="1"/>
  <c r="BF487" i="5"/>
  <c r="BE487" i="5" s="1"/>
  <c r="BO487" i="5"/>
  <c r="BN487" i="5" s="1"/>
  <c r="BR487" i="5"/>
  <c r="BQ487" i="5" s="1"/>
  <c r="AZ487" i="5"/>
  <c r="AY487" i="5" s="1"/>
  <c r="BJ487" i="5"/>
  <c r="BD487" i="5"/>
  <c r="BS487" i="5"/>
  <c r="BM487" i="5"/>
  <c r="BP487" i="5"/>
  <c r="BG487" i="5"/>
  <c r="BA487" i="5"/>
  <c r="DK150" i="1"/>
  <c r="DN149" i="1"/>
  <c r="DM149" i="1"/>
  <c r="DC150" i="1"/>
  <c r="DA151" i="1"/>
  <c r="DD150" i="1"/>
  <c r="CS151" i="1"/>
  <c r="CQ152" i="1"/>
  <c r="CT151" i="1"/>
  <c r="CJ147" i="1"/>
  <c r="CG148" i="1"/>
  <c r="CI147" i="1"/>
  <c r="BY152" i="1"/>
  <c r="BW153" i="1"/>
  <c r="BZ152" i="1"/>
  <c r="BM152" i="1"/>
  <c r="BO151" i="1"/>
  <c r="BP151" i="1"/>
  <c r="BC152" i="1"/>
  <c r="BE151" i="1"/>
  <c r="BF151" i="1"/>
  <c r="AS154" i="1"/>
  <c r="AV153" i="1"/>
  <c r="AU153" i="1"/>
  <c r="AW487" i="5"/>
  <c r="AV487" i="5" s="1"/>
  <c r="AI152" i="1"/>
  <c r="AK151" i="1"/>
  <c r="AL151" i="1"/>
  <c r="AX487" i="5"/>
  <c r="Y152" i="1"/>
  <c r="AA151" i="1"/>
  <c r="AB151" i="1"/>
  <c r="G150" i="1"/>
  <c r="H150" i="1"/>
  <c r="O152" i="1"/>
  <c r="Q151" i="1"/>
  <c r="R151" i="1"/>
  <c r="IW145" i="1" l="1"/>
  <c r="IU146" i="1"/>
  <c r="IX145" i="1"/>
  <c r="IM145" i="1"/>
  <c r="IN145" i="1"/>
  <c r="IK146" i="1"/>
  <c r="ID144" i="1"/>
  <c r="IA145" i="1"/>
  <c r="IC144" i="1"/>
  <c r="HS145" i="1"/>
  <c r="HT145" i="1"/>
  <c r="HQ146" i="1"/>
  <c r="HJ144" i="1"/>
  <c r="HG145" i="1"/>
  <c r="HI144" i="1"/>
  <c r="GW147" i="1"/>
  <c r="GY146" i="1"/>
  <c r="GZ146" i="1"/>
  <c r="GO145" i="1"/>
  <c r="GM146" i="1"/>
  <c r="GP145" i="1"/>
  <c r="GC147" i="1"/>
  <c r="GF146" i="1"/>
  <c r="GE146" i="1"/>
  <c r="FU145" i="1"/>
  <c r="FS146" i="1"/>
  <c r="FV145" i="1"/>
  <c r="FK145" i="1"/>
  <c r="FI146" i="1"/>
  <c r="FL145" i="1"/>
  <c r="FB144" i="1"/>
  <c r="EY145" i="1"/>
  <c r="FA144" i="1"/>
  <c r="EQ145" i="1"/>
  <c r="EO146" i="1"/>
  <c r="ER145" i="1"/>
  <c r="EH144" i="1"/>
  <c r="EE145" i="1"/>
  <c r="EG144" i="1"/>
  <c r="DU150" i="1"/>
  <c r="DX149" i="1"/>
  <c r="DW149" i="1"/>
  <c r="DK151" i="1"/>
  <c r="DM150" i="1"/>
  <c r="DN150" i="1"/>
  <c r="BJ488" i="5"/>
  <c r="BD488" i="5"/>
  <c r="BS488" i="5"/>
  <c r="BM488" i="5"/>
  <c r="BP488" i="5"/>
  <c r="BG488" i="5"/>
  <c r="BA488" i="5"/>
  <c r="BI488" i="5"/>
  <c r="BH488" i="5" s="1"/>
  <c r="BC488" i="5"/>
  <c r="BB488" i="5" s="1"/>
  <c r="BL488" i="5"/>
  <c r="BK488" i="5" s="1"/>
  <c r="BF488" i="5"/>
  <c r="BE488" i="5" s="1"/>
  <c r="BO488" i="5"/>
  <c r="BN488" i="5" s="1"/>
  <c r="BR488" i="5"/>
  <c r="BQ488" i="5" s="1"/>
  <c r="AZ488" i="5"/>
  <c r="AY488" i="5" s="1"/>
  <c r="DA152" i="1"/>
  <c r="DC151" i="1"/>
  <c r="DD151" i="1"/>
  <c r="CS152" i="1"/>
  <c r="CQ153" i="1"/>
  <c r="CT152" i="1"/>
  <c r="CJ148" i="1"/>
  <c r="CG149" i="1"/>
  <c r="CI148" i="1"/>
  <c r="BW154" i="1"/>
  <c r="BZ153" i="1"/>
  <c r="BY153" i="1"/>
  <c r="BM153" i="1"/>
  <c r="BO152" i="1"/>
  <c r="BP152" i="1"/>
  <c r="BE152" i="1"/>
  <c r="BF152" i="1"/>
  <c r="BC153" i="1"/>
  <c r="AU154" i="1"/>
  <c r="AS155" i="1"/>
  <c r="AV154" i="1"/>
  <c r="AW488" i="5"/>
  <c r="AV488" i="5" s="1"/>
  <c r="AK152" i="1"/>
  <c r="AI153" i="1"/>
  <c r="AL152" i="1"/>
  <c r="AX488" i="5"/>
  <c r="Y153" i="1"/>
  <c r="AB152" i="1"/>
  <c r="AA152" i="1"/>
  <c r="H151" i="1"/>
  <c r="G151" i="1"/>
  <c r="Q152" i="1"/>
  <c r="O153" i="1"/>
  <c r="R152" i="1"/>
  <c r="IX146" i="1" l="1"/>
  <c r="IW146" i="1"/>
  <c r="IU147" i="1"/>
  <c r="IK147" i="1"/>
  <c r="IN146" i="1"/>
  <c r="IM146" i="1"/>
  <c r="IC145" i="1"/>
  <c r="IA146" i="1"/>
  <c r="ID145" i="1"/>
  <c r="HQ147" i="1"/>
  <c r="HS146" i="1"/>
  <c r="HT146" i="1"/>
  <c r="HI145" i="1"/>
  <c r="HG146" i="1"/>
  <c r="HJ145" i="1"/>
  <c r="GW148" i="1"/>
  <c r="GZ147" i="1"/>
  <c r="GY147" i="1"/>
  <c r="GP146" i="1"/>
  <c r="GM147" i="1"/>
  <c r="GO146" i="1"/>
  <c r="GC148" i="1"/>
  <c r="GE147" i="1"/>
  <c r="GF147" i="1"/>
  <c r="FV146" i="1"/>
  <c r="FS147" i="1"/>
  <c r="FU146" i="1"/>
  <c r="FI147" i="1"/>
  <c r="FL146" i="1"/>
  <c r="FK146" i="1"/>
  <c r="FA145" i="1"/>
  <c r="EY146" i="1"/>
  <c r="FB145" i="1"/>
  <c r="EO147" i="1"/>
  <c r="ER146" i="1"/>
  <c r="EQ146" i="1"/>
  <c r="EG145" i="1"/>
  <c r="EE146" i="1"/>
  <c r="EH145" i="1"/>
  <c r="DW150" i="1"/>
  <c r="DU151" i="1"/>
  <c r="DX150" i="1"/>
  <c r="BJ489" i="5"/>
  <c r="BD489" i="5"/>
  <c r="BS489" i="5"/>
  <c r="BM489" i="5"/>
  <c r="BG489" i="5"/>
  <c r="BP489" i="5"/>
  <c r="BA489" i="5"/>
  <c r="BI489" i="5"/>
  <c r="BH489" i="5" s="1"/>
  <c r="BL489" i="5"/>
  <c r="BK489" i="5" s="1"/>
  <c r="BF489" i="5"/>
  <c r="BE489" i="5" s="1"/>
  <c r="BC489" i="5"/>
  <c r="BB489" i="5" s="1"/>
  <c r="BO489" i="5"/>
  <c r="BN489" i="5" s="1"/>
  <c r="BR489" i="5"/>
  <c r="BQ489" i="5" s="1"/>
  <c r="AZ489" i="5"/>
  <c r="AY489" i="5" s="1"/>
  <c r="DK152" i="1"/>
  <c r="DM151" i="1"/>
  <c r="DN151" i="1"/>
  <c r="DA153" i="1"/>
  <c r="DD152" i="1"/>
  <c r="DC152" i="1"/>
  <c r="CQ154" i="1"/>
  <c r="CT153" i="1"/>
  <c r="CS153" i="1"/>
  <c r="CG150" i="1"/>
  <c r="CJ149" i="1"/>
  <c r="CI149" i="1"/>
  <c r="BW155" i="1"/>
  <c r="BZ154" i="1"/>
  <c r="BY154" i="1"/>
  <c r="BO153" i="1"/>
  <c r="BP153" i="1"/>
  <c r="BM154" i="1"/>
  <c r="BC154" i="1"/>
  <c r="BE153" i="1"/>
  <c r="BF153" i="1"/>
  <c r="AS156" i="1"/>
  <c r="AU155" i="1"/>
  <c r="AV155" i="1"/>
  <c r="AW489" i="5"/>
  <c r="AV489" i="5" s="1"/>
  <c r="AI154" i="1"/>
  <c r="AK153" i="1"/>
  <c r="AL153" i="1"/>
  <c r="AX489" i="5"/>
  <c r="AA153" i="1"/>
  <c r="Y154" i="1"/>
  <c r="AB153" i="1"/>
  <c r="H152" i="1"/>
  <c r="G152" i="1"/>
  <c r="Q153" i="1"/>
  <c r="R153" i="1"/>
  <c r="O154" i="1"/>
  <c r="IW147" i="1" l="1"/>
  <c r="IU148" i="1"/>
  <c r="IX147" i="1"/>
  <c r="IK148" i="1"/>
  <c r="IN147" i="1"/>
  <c r="IM147" i="1"/>
  <c r="ID146" i="1"/>
  <c r="IA147" i="1"/>
  <c r="IC146" i="1"/>
  <c r="HQ148" i="1"/>
  <c r="HS147" i="1"/>
  <c r="HT147" i="1"/>
  <c r="HJ146" i="1"/>
  <c r="HG147" i="1"/>
  <c r="HI146" i="1"/>
  <c r="GZ148" i="1"/>
  <c r="GW149" i="1"/>
  <c r="GY148" i="1"/>
  <c r="GO147" i="1"/>
  <c r="GM148" i="1"/>
  <c r="GP147" i="1"/>
  <c r="GF148" i="1"/>
  <c r="GC149" i="1"/>
  <c r="GE148" i="1"/>
  <c r="FU147" i="1"/>
  <c r="FS148" i="1"/>
  <c r="FV147" i="1"/>
  <c r="FI148" i="1"/>
  <c r="FL147" i="1"/>
  <c r="FK147" i="1"/>
  <c r="FB146" i="1"/>
  <c r="EY147" i="1"/>
  <c r="FA146" i="1"/>
  <c r="EQ147" i="1"/>
  <c r="EO148" i="1"/>
  <c r="ER147" i="1"/>
  <c r="EH146" i="1"/>
  <c r="EE147" i="1"/>
  <c r="EG146" i="1"/>
  <c r="DW151" i="1"/>
  <c r="DX151" i="1"/>
  <c r="DU152" i="1"/>
  <c r="BI490" i="5"/>
  <c r="BH490" i="5" s="1"/>
  <c r="BC490" i="5"/>
  <c r="BB490" i="5" s="1"/>
  <c r="BF490" i="5"/>
  <c r="BE490" i="5" s="1"/>
  <c r="BL490" i="5"/>
  <c r="BK490" i="5" s="1"/>
  <c r="BO490" i="5"/>
  <c r="BN490" i="5" s="1"/>
  <c r="BR490" i="5"/>
  <c r="BQ490" i="5" s="1"/>
  <c r="AZ490" i="5"/>
  <c r="AY490" i="5" s="1"/>
  <c r="BJ490" i="5"/>
  <c r="BD490" i="5"/>
  <c r="BS490" i="5"/>
  <c r="BM490" i="5"/>
  <c r="BP490" i="5"/>
  <c r="BG490" i="5"/>
  <c r="BA490" i="5"/>
  <c r="DM152" i="1"/>
  <c r="DK153" i="1"/>
  <c r="DN152" i="1"/>
  <c r="DC153" i="1"/>
  <c r="DA154" i="1"/>
  <c r="DD153" i="1"/>
  <c r="CQ155" i="1"/>
  <c r="CT154" i="1"/>
  <c r="CS154" i="1"/>
  <c r="CI150" i="1"/>
  <c r="CG151" i="1"/>
  <c r="CJ150" i="1"/>
  <c r="BY155" i="1"/>
  <c r="BW156" i="1"/>
  <c r="BZ155" i="1"/>
  <c r="BO154" i="1"/>
  <c r="BM155" i="1"/>
  <c r="BP154" i="1"/>
  <c r="BC155" i="1"/>
  <c r="BE154" i="1"/>
  <c r="BF154" i="1"/>
  <c r="AS157" i="1"/>
  <c r="AU156" i="1"/>
  <c r="AV156" i="1"/>
  <c r="AI155" i="1"/>
  <c r="AK154" i="1"/>
  <c r="AL154" i="1"/>
  <c r="AX490" i="5"/>
  <c r="AW490" i="5"/>
  <c r="AV490" i="5" s="1"/>
  <c r="AA154" i="1"/>
  <c r="Y155" i="1"/>
  <c r="AB154" i="1"/>
  <c r="H153" i="1"/>
  <c r="G153" i="1"/>
  <c r="Q154" i="1"/>
  <c r="O155" i="1"/>
  <c r="R154" i="1"/>
  <c r="IW148" i="1" l="1"/>
  <c r="IX148" i="1"/>
  <c r="IU149" i="1"/>
  <c r="IN148" i="1"/>
  <c r="IK149" i="1"/>
  <c r="IM148" i="1"/>
  <c r="IC147" i="1"/>
  <c r="IA148" i="1"/>
  <c r="ID147" i="1"/>
  <c r="HT148" i="1"/>
  <c r="HS148" i="1"/>
  <c r="HQ149" i="1"/>
  <c r="HI147" i="1"/>
  <c r="HG148" i="1"/>
  <c r="HJ147" i="1"/>
  <c r="GZ149" i="1"/>
  <c r="GW150" i="1"/>
  <c r="GY149" i="1"/>
  <c r="GO148" i="1"/>
  <c r="GM149" i="1"/>
  <c r="GP148" i="1"/>
  <c r="GC150" i="1"/>
  <c r="GF149" i="1"/>
  <c r="GE149" i="1"/>
  <c r="FU148" i="1"/>
  <c r="FS149" i="1"/>
  <c r="FV148" i="1"/>
  <c r="FL148" i="1"/>
  <c r="FI149" i="1"/>
  <c r="FK148" i="1"/>
  <c r="FA147" i="1"/>
  <c r="EY148" i="1"/>
  <c r="FB147" i="1"/>
  <c r="ER148" i="1"/>
  <c r="EO149" i="1"/>
  <c r="EQ148" i="1"/>
  <c r="EG147" i="1"/>
  <c r="EE148" i="1"/>
  <c r="EH147" i="1"/>
  <c r="DU153" i="1"/>
  <c r="DW152" i="1"/>
  <c r="DX152" i="1"/>
  <c r="BI491" i="5"/>
  <c r="BH491" i="5" s="1"/>
  <c r="BC491" i="5"/>
  <c r="BB491" i="5" s="1"/>
  <c r="BF491" i="5"/>
  <c r="BE491" i="5" s="1"/>
  <c r="BL491" i="5"/>
  <c r="BK491" i="5" s="1"/>
  <c r="BO491" i="5"/>
  <c r="BN491" i="5" s="1"/>
  <c r="BR491" i="5"/>
  <c r="BQ491" i="5" s="1"/>
  <c r="AZ491" i="5"/>
  <c r="AY491" i="5" s="1"/>
  <c r="DK154" i="1"/>
  <c r="DM153" i="1"/>
  <c r="DN153" i="1"/>
  <c r="BJ491" i="5"/>
  <c r="BD491" i="5"/>
  <c r="BS491" i="5"/>
  <c r="BM491" i="5"/>
  <c r="BP491" i="5"/>
  <c r="BG491" i="5"/>
  <c r="BA491" i="5"/>
  <c r="DC154" i="1"/>
  <c r="DA155" i="1"/>
  <c r="DD154" i="1"/>
  <c r="CS155" i="1"/>
  <c r="CQ156" i="1"/>
  <c r="CT155" i="1"/>
  <c r="CG152" i="1"/>
  <c r="CJ151" i="1"/>
  <c r="CI151" i="1"/>
  <c r="BY156" i="1"/>
  <c r="BZ156" i="1"/>
  <c r="BW157" i="1"/>
  <c r="BM156" i="1"/>
  <c r="BP155" i="1"/>
  <c r="BO155" i="1"/>
  <c r="BE155" i="1"/>
  <c r="BC156" i="1"/>
  <c r="BF155" i="1"/>
  <c r="AU157" i="1"/>
  <c r="AS158" i="1"/>
  <c r="AV157" i="1"/>
  <c r="AX491" i="5"/>
  <c r="AW491" i="5"/>
  <c r="AV491" i="5" s="1"/>
  <c r="AK155" i="1"/>
  <c r="AI156" i="1"/>
  <c r="AL155" i="1"/>
  <c r="Y156" i="1"/>
  <c r="AA155" i="1"/>
  <c r="AB155" i="1"/>
  <c r="H154" i="1"/>
  <c r="G154" i="1"/>
  <c r="Q155" i="1"/>
  <c r="R155" i="1"/>
  <c r="O156" i="1"/>
  <c r="IU150" i="1" l="1"/>
  <c r="IW149" i="1"/>
  <c r="IX149" i="1"/>
  <c r="IK150" i="1"/>
  <c r="IN149" i="1"/>
  <c r="IM149" i="1"/>
  <c r="IC148" i="1"/>
  <c r="IA149" i="1"/>
  <c r="ID148" i="1"/>
  <c r="HQ150" i="1"/>
  <c r="HS149" i="1"/>
  <c r="HT149" i="1"/>
  <c r="HI148" i="1"/>
  <c r="HG149" i="1"/>
  <c r="HJ148" i="1"/>
  <c r="GY150" i="1"/>
  <c r="GW151" i="1"/>
  <c r="GZ150" i="1"/>
  <c r="GO149" i="1"/>
  <c r="GM150" i="1"/>
  <c r="GP149" i="1"/>
  <c r="GE150" i="1"/>
  <c r="GC151" i="1"/>
  <c r="GF150" i="1"/>
  <c r="FS150" i="1"/>
  <c r="FU149" i="1"/>
  <c r="FV149" i="1"/>
  <c r="FI150" i="1"/>
  <c r="FL149" i="1"/>
  <c r="FK149" i="1"/>
  <c r="FA148" i="1"/>
  <c r="EY149" i="1"/>
  <c r="FB148" i="1"/>
  <c r="EO150" i="1"/>
  <c r="ER149" i="1"/>
  <c r="EQ149" i="1"/>
  <c r="EG148" i="1"/>
  <c r="EE149" i="1"/>
  <c r="EH148" i="1"/>
  <c r="DU154" i="1"/>
  <c r="DX153" i="1"/>
  <c r="DW153" i="1"/>
  <c r="DK155" i="1"/>
  <c r="DM154" i="1"/>
  <c r="DN154" i="1"/>
  <c r="BI492" i="5"/>
  <c r="BH492" i="5" s="1"/>
  <c r="BL492" i="5"/>
  <c r="BK492" i="5" s="1"/>
  <c r="BF492" i="5"/>
  <c r="BE492" i="5" s="1"/>
  <c r="BC492" i="5"/>
  <c r="BB492" i="5" s="1"/>
  <c r="BO492" i="5"/>
  <c r="BN492" i="5" s="1"/>
  <c r="BR492" i="5"/>
  <c r="BQ492" i="5" s="1"/>
  <c r="AZ492" i="5"/>
  <c r="AY492" i="5" s="1"/>
  <c r="BJ492" i="5"/>
  <c r="BD492" i="5"/>
  <c r="BS492" i="5"/>
  <c r="BM492" i="5"/>
  <c r="BG492" i="5"/>
  <c r="BP492" i="5"/>
  <c r="BA492" i="5"/>
  <c r="DA156" i="1"/>
  <c r="DD155" i="1"/>
  <c r="DC155" i="1"/>
  <c r="CS156" i="1"/>
  <c r="CQ157" i="1"/>
  <c r="CT156" i="1"/>
  <c r="CG153" i="1"/>
  <c r="CI152" i="1"/>
  <c r="CJ152" i="1"/>
  <c r="BZ157" i="1"/>
  <c r="BW158" i="1"/>
  <c r="BY157" i="1"/>
  <c r="BM157" i="1"/>
  <c r="BO156" i="1"/>
  <c r="BP156" i="1"/>
  <c r="BE156" i="1"/>
  <c r="BC157" i="1"/>
  <c r="BF156" i="1"/>
  <c r="AS159" i="1"/>
  <c r="AU158" i="1"/>
  <c r="AV158" i="1"/>
  <c r="AW492" i="5"/>
  <c r="AV492" i="5" s="1"/>
  <c r="AK156" i="1"/>
  <c r="AI157" i="1"/>
  <c r="AL156" i="1"/>
  <c r="AX492" i="5"/>
  <c r="Y157" i="1"/>
  <c r="AA156" i="1"/>
  <c r="AB156" i="1"/>
  <c r="H155" i="1"/>
  <c r="G155" i="1"/>
  <c r="Q156" i="1"/>
  <c r="O157" i="1"/>
  <c r="R156" i="1"/>
  <c r="IU151" i="1" l="1"/>
  <c r="IX150" i="1"/>
  <c r="IW150" i="1"/>
  <c r="IM150" i="1"/>
  <c r="IK151" i="1"/>
  <c r="IN150" i="1"/>
  <c r="IA150" i="1"/>
  <c r="IC149" i="1"/>
  <c r="ID149" i="1"/>
  <c r="HS150" i="1"/>
  <c r="HQ151" i="1"/>
  <c r="HT150" i="1"/>
  <c r="HG150" i="1"/>
  <c r="HJ149" i="1"/>
  <c r="HI149" i="1"/>
  <c r="GW152" i="1"/>
  <c r="GZ151" i="1"/>
  <c r="GY151" i="1"/>
  <c r="GM151" i="1"/>
  <c r="GO150" i="1"/>
  <c r="GP150" i="1"/>
  <c r="GC152" i="1"/>
  <c r="GE151" i="1"/>
  <c r="GF151" i="1"/>
  <c r="FS151" i="1"/>
  <c r="FU150" i="1"/>
  <c r="FV150" i="1"/>
  <c r="FK150" i="1"/>
  <c r="FI151" i="1"/>
  <c r="FL150" i="1"/>
  <c r="EY150" i="1"/>
  <c r="FB149" i="1"/>
  <c r="FA149" i="1"/>
  <c r="EQ150" i="1"/>
  <c r="EO151" i="1"/>
  <c r="ER150" i="1"/>
  <c r="EE150" i="1"/>
  <c r="EG149" i="1"/>
  <c r="EH149" i="1"/>
  <c r="DW154" i="1"/>
  <c r="DU155" i="1"/>
  <c r="DX154" i="1"/>
  <c r="BI493" i="5"/>
  <c r="BH493" i="5" s="1"/>
  <c r="BF493" i="5"/>
  <c r="BE493" i="5" s="1"/>
  <c r="BC493" i="5"/>
  <c r="BB493" i="5" s="1"/>
  <c r="BL493" i="5"/>
  <c r="BK493" i="5" s="1"/>
  <c r="BO493" i="5"/>
  <c r="BN493" i="5" s="1"/>
  <c r="BR493" i="5"/>
  <c r="BQ493" i="5" s="1"/>
  <c r="AZ493" i="5"/>
  <c r="AY493" i="5" s="1"/>
  <c r="BJ493" i="5"/>
  <c r="BD493" i="5"/>
  <c r="BS493" i="5"/>
  <c r="BM493" i="5"/>
  <c r="BP493" i="5"/>
  <c r="BG493" i="5"/>
  <c r="BA493" i="5"/>
  <c r="DM155" i="1"/>
  <c r="DK156" i="1"/>
  <c r="DN155" i="1"/>
  <c r="DA157" i="1"/>
  <c r="DD156" i="1"/>
  <c r="DC156" i="1"/>
  <c r="CQ158" i="1"/>
  <c r="CT157" i="1"/>
  <c r="CS157" i="1"/>
  <c r="CI153" i="1"/>
  <c r="CG154" i="1"/>
  <c r="CJ153" i="1"/>
  <c r="BZ158" i="1"/>
  <c r="BW159" i="1"/>
  <c r="BY158" i="1"/>
  <c r="BM158" i="1"/>
  <c r="BO157" i="1"/>
  <c r="BP157" i="1"/>
  <c r="BE157" i="1"/>
  <c r="BF157" i="1"/>
  <c r="BC158" i="1"/>
  <c r="AV159" i="1"/>
  <c r="AS160" i="1"/>
  <c r="AU159" i="1"/>
  <c r="AW493" i="5"/>
  <c r="AV493" i="5" s="1"/>
  <c r="AI158" i="1"/>
  <c r="AL157" i="1"/>
  <c r="AK157" i="1"/>
  <c r="AX493" i="5"/>
  <c r="AA157" i="1"/>
  <c r="Y158" i="1"/>
  <c r="AB157" i="1"/>
  <c r="H156" i="1"/>
  <c r="G156" i="1"/>
  <c r="O158" i="1"/>
  <c r="Q157" i="1"/>
  <c r="R157" i="1"/>
  <c r="IW151" i="1" l="1"/>
  <c r="IX151" i="1"/>
  <c r="IU152" i="1"/>
  <c r="IK152" i="1"/>
  <c r="IN151" i="1"/>
  <c r="IM151" i="1"/>
  <c r="IA151" i="1"/>
  <c r="IC150" i="1"/>
  <c r="ID150" i="1"/>
  <c r="HQ152" i="1"/>
  <c r="HT151" i="1"/>
  <c r="HS151" i="1"/>
  <c r="HG151" i="1"/>
  <c r="HJ150" i="1"/>
  <c r="HI150" i="1"/>
  <c r="GW153" i="1"/>
  <c r="GY152" i="1"/>
  <c r="GZ152" i="1"/>
  <c r="GM152" i="1"/>
  <c r="GP151" i="1"/>
  <c r="GO151" i="1"/>
  <c r="GC153" i="1"/>
  <c r="GE152" i="1"/>
  <c r="GF152" i="1"/>
  <c r="FU151" i="1"/>
  <c r="FS152" i="1"/>
  <c r="FV151" i="1"/>
  <c r="FI152" i="1"/>
  <c r="FL151" i="1"/>
  <c r="FK151" i="1"/>
  <c r="EY151" i="1"/>
  <c r="FB150" i="1"/>
  <c r="FA150" i="1"/>
  <c r="EO152" i="1"/>
  <c r="EQ151" i="1"/>
  <c r="ER151" i="1"/>
  <c r="EE151" i="1"/>
  <c r="EH150" i="1"/>
  <c r="EG150" i="1"/>
  <c r="DU156" i="1"/>
  <c r="DW155" i="1"/>
  <c r="DX155" i="1"/>
  <c r="BI494" i="5"/>
  <c r="BH494" i="5" s="1"/>
  <c r="BL494" i="5"/>
  <c r="BK494" i="5" s="1"/>
  <c r="BC494" i="5"/>
  <c r="BB494" i="5" s="1"/>
  <c r="BF494" i="5"/>
  <c r="BE494" i="5" s="1"/>
  <c r="BO494" i="5"/>
  <c r="BN494" i="5" s="1"/>
  <c r="BR494" i="5"/>
  <c r="BQ494" i="5" s="1"/>
  <c r="AZ494" i="5"/>
  <c r="AY494" i="5" s="1"/>
  <c r="DM156" i="1"/>
  <c r="DK157" i="1"/>
  <c r="DN156" i="1"/>
  <c r="BJ494" i="5"/>
  <c r="BD494" i="5"/>
  <c r="BS494" i="5"/>
  <c r="BM494" i="5"/>
  <c r="BP494" i="5"/>
  <c r="BG494" i="5"/>
  <c r="BA494" i="5"/>
  <c r="DC157" i="1"/>
  <c r="DA158" i="1"/>
  <c r="DD157" i="1"/>
  <c r="CS158" i="1"/>
  <c r="CQ159" i="1"/>
  <c r="CT158" i="1"/>
  <c r="CI154" i="1"/>
  <c r="CG155" i="1"/>
  <c r="CJ154" i="1"/>
  <c r="BY159" i="1"/>
  <c r="BW160" i="1"/>
  <c r="BZ159" i="1"/>
  <c r="BP158" i="1"/>
  <c r="BM159" i="1"/>
  <c r="BO158" i="1"/>
  <c r="BF158" i="1"/>
  <c r="BC159" i="1"/>
  <c r="BE158" i="1"/>
  <c r="AV160" i="1"/>
  <c r="AS161" i="1"/>
  <c r="AU160" i="1"/>
  <c r="AX494" i="5"/>
  <c r="AL158" i="1"/>
  <c r="AI159" i="1"/>
  <c r="AK158" i="1"/>
  <c r="AW494" i="5"/>
  <c r="AV494" i="5" s="1"/>
  <c r="Y159" i="1"/>
  <c r="AA158" i="1"/>
  <c r="AB158" i="1"/>
  <c r="H157" i="1"/>
  <c r="G157" i="1"/>
  <c r="R158" i="1"/>
  <c r="Q158" i="1"/>
  <c r="O159" i="1"/>
  <c r="IW152" i="1" l="1"/>
  <c r="IU153" i="1"/>
  <c r="IX152" i="1"/>
  <c r="IK153" i="1"/>
  <c r="IM152" i="1"/>
  <c r="IN152" i="1"/>
  <c r="IC151" i="1"/>
  <c r="ID151" i="1"/>
  <c r="IA152" i="1"/>
  <c r="HQ153" i="1"/>
  <c r="HS152" i="1"/>
  <c r="HT152" i="1"/>
  <c r="HG152" i="1"/>
  <c r="HJ151" i="1"/>
  <c r="HI151" i="1"/>
  <c r="GW154" i="1"/>
  <c r="GY153" i="1"/>
  <c r="GZ153" i="1"/>
  <c r="GO152" i="1"/>
  <c r="GM153" i="1"/>
  <c r="GP152" i="1"/>
  <c r="GE153" i="1"/>
  <c r="GF153" i="1"/>
  <c r="GC154" i="1"/>
  <c r="FU152" i="1"/>
  <c r="FS153" i="1"/>
  <c r="FV152" i="1"/>
  <c r="FI153" i="1"/>
  <c r="FL152" i="1"/>
  <c r="FK152" i="1"/>
  <c r="FA151" i="1"/>
  <c r="FB151" i="1"/>
  <c r="EY152" i="1"/>
  <c r="EO153" i="1"/>
  <c r="EQ152" i="1"/>
  <c r="ER152" i="1"/>
  <c r="EE152" i="1"/>
  <c r="EH151" i="1"/>
  <c r="EG151" i="1"/>
  <c r="DU157" i="1"/>
  <c r="DW156" i="1"/>
  <c r="DX156" i="1"/>
  <c r="BI495" i="5"/>
  <c r="BH495" i="5" s="1"/>
  <c r="BL495" i="5"/>
  <c r="BK495" i="5" s="1"/>
  <c r="BC495" i="5"/>
  <c r="BB495" i="5" s="1"/>
  <c r="BF495" i="5"/>
  <c r="BE495" i="5" s="1"/>
  <c r="BO495" i="5"/>
  <c r="BN495" i="5" s="1"/>
  <c r="BR495" i="5"/>
  <c r="BQ495" i="5" s="1"/>
  <c r="AZ495" i="5"/>
  <c r="AY495" i="5" s="1"/>
  <c r="BJ495" i="5"/>
  <c r="BD495" i="5"/>
  <c r="BS495" i="5"/>
  <c r="BM495" i="5"/>
  <c r="BG495" i="5"/>
  <c r="BP495" i="5"/>
  <c r="BA495" i="5"/>
  <c r="DK158" i="1"/>
  <c r="DM157" i="1"/>
  <c r="DN157" i="1"/>
  <c r="DA159" i="1"/>
  <c r="DD158" i="1"/>
  <c r="DC158" i="1"/>
  <c r="CS159" i="1"/>
  <c r="CQ160" i="1"/>
  <c r="CT159" i="1"/>
  <c r="CJ155" i="1"/>
  <c r="CG156" i="1"/>
  <c r="CI155" i="1"/>
  <c r="BW161" i="1"/>
  <c r="BZ160" i="1"/>
  <c r="BY160" i="1"/>
  <c r="BP159" i="1"/>
  <c r="BM160" i="1"/>
  <c r="BO159" i="1"/>
  <c r="BE159" i="1"/>
  <c r="BC160" i="1"/>
  <c r="BF159" i="1"/>
  <c r="AU161" i="1"/>
  <c r="AS162" i="1"/>
  <c r="AV161" i="1"/>
  <c r="AX495" i="5"/>
  <c r="AK159" i="1"/>
  <c r="AI160" i="1"/>
  <c r="AL159" i="1"/>
  <c r="AW495" i="5"/>
  <c r="AV495" i="5" s="1"/>
  <c r="AB159" i="1"/>
  <c r="Y160" i="1"/>
  <c r="AA159" i="1"/>
  <c r="G158" i="1"/>
  <c r="H158" i="1"/>
  <c r="Q159" i="1"/>
  <c r="O160" i="1"/>
  <c r="R159" i="1"/>
  <c r="IU154" i="1" l="1"/>
  <c r="IW153" i="1"/>
  <c r="IX153" i="1"/>
  <c r="IK154" i="1"/>
  <c r="IM153" i="1"/>
  <c r="IN153" i="1"/>
  <c r="IC152" i="1"/>
  <c r="IA153" i="1"/>
  <c r="ID152" i="1"/>
  <c r="HS153" i="1"/>
  <c r="HT153" i="1"/>
  <c r="HQ154" i="1"/>
  <c r="HI152" i="1"/>
  <c r="HG153" i="1"/>
  <c r="HJ152" i="1"/>
  <c r="GY154" i="1"/>
  <c r="GZ154" i="1"/>
  <c r="GW155" i="1"/>
  <c r="GM154" i="1"/>
  <c r="GO153" i="1"/>
  <c r="GP153" i="1"/>
  <c r="GE154" i="1"/>
  <c r="GC155" i="1"/>
  <c r="GF154" i="1"/>
  <c r="FS154" i="1"/>
  <c r="FU153" i="1"/>
  <c r="FV153" i="1"/>
  <c r="FK153" i="1"/>
  <c r="FI154" i="1"/>
  <c r="FL153" i="1"/>
  <c r="FA152" i="1"/>
  <c r="FB152" i="1"/>
  <c r="EY153" i="1"/>
  <c r="EQ153" i="1"/>
  <c r="EO154" i="1"/>
  <c r="ER153" i="1"/>
  <c r="EG152" i="1"/>
  <c r="EE153" i="1"/>
  <c r="EH152" i="1"/>
  <c r="DW157" i="1"/>
  <c r="DU158" i="1"/>
  <c r="DX157" i="1"/>
  <c r="BJ496" i="5"/>
  <c r="BD496" i="5"/>
  <c r="BS496" i="5"/>
  <c r="BM496" i="5"/>
  <c r="BP496" i="5"/>
  <c r="BG496" i="5"/>
  <c r="BA496" i="5"/>
  <c r="DM158" i="1"/>
  <c r="DK159" i="1"/>
  <c r="DN158" i="1"/>
  <c r="BI496" i="5"/>
  <c r="BH496" i="5" s="1"/>
  <c r="BL496" i="5"/>
  <c r="BK496" i="5" s="1"/>
  <c r="BC496" i="5"/>
  <c r="BB496" i="5" s="1"/>
  <c r="BF496" i="5"/>
  <c r="BE496" i="5" s="1"/>
  <c r="BO496" i="5"/>
  <c r="BN496" i="5" s="1"/>
  <c r="BR496" i="5"/>
  <c r="BQ496" i="5" s="1"/>
  <c r="AZ496" i="5"/>
  <c r="AY496" i="5" s="1"/>
  <c r="DD159" i="1"/>
  <c r="DA160" i="1"/>
  <c r="DC159" i="1"/>
  <c r="CQ161" i="1"/>
  <c r="CS160" i="1"/>
  <c r="CT160" i="1"/>
  <c r="CG157" i="1"/>
  <c r="CI156" i="1"/>
  <c r="CJ156" i="1"/>
  <c r="BZ161" i="1"/>
  <c r="BW162" i="1"/>
  <c r="BY161" i="1"/>
  <c r="BP160" i="1"/>
  <c r="BM161" i="1"/>
  <c r="BO160" i="1"/>
  <c r="BF160" i="1"/>
  <c r="BC161" i="1"/>
  <c r="BE160" i="1"/>
  <c r="AU162" i="1"/>
  <c r="AS163" i="1"/>
  <c r="AV162" i="1"/>
  <c r="AW496" i="5"/>
  <c r="AV496" i="5" s="1"/>
  <c r="AI161" i="1"/>
  <c r="AL160" i="1"/>
  <c r="AK160" i="1"/>
  <c r="AX496" i="5"/>
  <c r="AB160" i="1"/>
  <c r="Y161" i="1"/>
  <c r="AA160" i="1"/>
  <c r="H159" i="1"/>
  <c r="G159" i="1"/>
  <c r="Q160" i="1"/>
  <c r="R160" i="1"/>
  <c r="O161" i="1"/>
  <c r="IU155" i="1" l="1"/>
  <c r="IW154" i="1"/>
  <c r="IX154" i="1"/>
  <c r="IM154" i="1"/>
  <c r="IK155" i="1"/>
  <c r="IN154" i="1"/>
  <c r="IA154" i="1"/>
  <c r="IC153" i="1"/>
  <c r="ID153" i="1"/>
  <c r="HS154" i="1"/>
  <c r="HQ155" i="1"/>
  <c r="HT154" i="1"/>
  <c r="HG154" i="1"/>
  <c r="HJ153" i="1"/>
  <c r="HI153" i="1"/>
  <c r="GW156" i="1"/>
  <c r="GY155" i="1"/>
  <c r="GZ155" i="1"/>
  <c r="GM155" i="1"/>
  <c r="GO154" i="1"/>
  <c r="GP154" i="1"/>
  <c r="GC156" i="1"/>
  <c r="GE155" i="1"/>
  <c r="GF155" i="1"/>
  <c r="FS155" i="1"/>
  <c r="FU154" i="1"/>
  <c r="FV154" i="1"/>
  <c r="FK154" i="1"/>
  <c r="FI155" i="1"/>
  <c r="FL154" i="1"/>
  <c r="EY154" i="1"/>
  <c r="FA153" i="1"/>
  <c r="FB153" i="1"/>
  <c r="EQ154" i="1"/>
  <c r="EO155" i="1"/>
  <c r="ER154" i="1"/>
  <c r="EE154" i="1"/>
  <c r="EG153" i="1"/>
  <c r="EH153" i="1"/>
  <c r="DU159" i="1"/>
  <c r="DW158" i="1"/>
  <c r="DX158" i="1"/>
  <c r="BI497" i="5"/>
  <c r="BH497" i="5" s="1"/>
  <c r="BF497" i="5"/>
  <c r="BE497" i="5" s="1"/>
  <c r="BL497" i="5"/>
  <c r="BK497" i="5" s="1"/>
  <c r="BC497" i="5"/>
  <c r="BB497" i="5" s="1"/>
  <c r="BO497" i="5"/>
  <c r="BN497" i="5" s="1"/>
  <c r="BR497" i="5"/>
  <c r="BQ497" i="5" s="1"/>
  <c r="AZ497" i="5"/>
  <c r="AY497" i="5" s="1"/>
  <c r="BJ497" i="5"/>
  <c r="BD497" i="5"/>
  <c r="BM497" i="5"/>
  <c r="BS497" i="5"/>
  <c r="BG497" i="5"/>
  <c r="BP497" i="5"/>
  <c r="BA497" i="5"/>
  <c r="DM159" i="1"/>
  <c r="DK160" i="1"/>
  <c r="DN159" i="1"/>
  <c r="DD160" i="1"/>
  <c r="DA161" i="1"/>
  <c r="DC160" i="1"/>
  <c r="CT161" i="1"/>
  <c r="CS161" i="1"/>
  <c r="CQ162" i="1"/>
  <c r="CG158" i="1"/>
  <c r="CJ157" i="1"/>
  <c r="CI157" i="1"/>
  <c r="BY162" i="1"/>
  <c r="BZ162" i="1"/>
  <c r="BW163" i="1"/>
  <c r="BO161" i="1"/>
  <c r="BM162" i="1"/>
  <c r="BP161" i="1"/>
  <c r="BF161" i="1"/>
  <c r="BC162" i="1"/>
  <c r="BE161" i="1"/>
  <c r="AV163" i="1"/>
  <c r="AS164" i="1"/>
  <c r="AU163" i="1"/>
  <c r="AW497" i="5"/>
  <c r="AV497" i="5" s="1"/>
  <c r="AL161" i="1"/>
  <c r="AK161" i="1"/>
  <c r="AI162" i="1"/>
  <c r="AX497" i="5"/>
  <c r="AA161" i="1"/>
  <c r="Y162" i="1"/>
  <c r="AB161" i="1"/>
  <c r="H160" i="1"/>
  <c r="G160" i="1"/>
  <c r="R161" i="1"/>
  <c r="Q161" i="1"/>
  <c r="O162" i="1"/>
  <c r="IW155" i="1" l="1"/>
  <c r="IU156" i="1"/>
  <c r="IX155" i="1"/>
  <c r="IN155" i="1"/>
  <c r="IK156" i="1"/>
  <c r="IM155" i="1"/>
  <c r="IA155" i="1"/>
  <c r="IC154" i="1"/>
  <c r="ID154" i="1"/>
  <c r="HQ156" i="1"/>
  <c r="HT155" i="1"/>
  <c r="HS155" i="1"/>
  <c r="HI154" i="1"/>
  <c r="HJ154" i="1"/>
  <c r="HG155" i="1"/>
  <c r="GW157" i="1"/>
  <c r="GZ156" i="1"/>
  <c r="GY156" i="1"/>
  <c r="GM156" i="1"/>
  <c r="GP155" i="1"/>
  <c r="GO155" i="1"/>
  <c r="GC157" i="1"/>
  <c r="GE156" i="1"/>
  <c r="GF156" i="1"/>
  <c r="FU155" i="1"/>
  <c r="FV155" i="1"/>
  <c r="FS156" i="1"/>
  <c r="FI156" i="1"/>
  <c r="FL155" i="1"/>
  <c r="FK155" i="1"/>
  <c r="EY155" i="1"/>
  <c r="FB154" i="1"/>
  <c r="FA154" i="1"/>
  <c r="EO156" i="1"/>
  <c r="EQ155" i="1"/>
  <c r="ER155" i="1"/>
  <c r="EE155" i="1"/>
  <c r="EG154" i="1"/>
  <c r="EH154" i="1"/>
  <c r="DX159" i="1"/>
  <c r="DU160" i="1"/>
  <c r="DW159" i="1"/>
  <c r="BI498" i="5"/>
  <c r="BH498" i="5" s="1"/>
  <c r="BF498" i="5"/>
  <c r="BE498" i="5" s="1"/>
  <c r="BC498" i="5"/>
  <c r="BB498" i="5" s="1"/>
  <c r="BL498" i="5"/>
  <c r="BK498" i="5" s="1"/>
  <c r="BO498" i="5"/>
  <c r="BN498" i="5" s="1"/>
  <c r="BR498" i="5"/>
  <c r="BQ498" i="5" s="1"/>
  <c r="AZ498" i="5"/>
  <c r="AY498" i="5" s="1"/>
  <c r="DK161" i="1"/>
  <c r="DN160" i="1"/>
  <c r="DM160" i="1"/>
  <c r="BJ498" i="5"/>
  <c r="BD498" i="5"/>
  <c r="BS498" i="5"/>
  <c r="BM498" i="5"/>
  <c r="BP498" i="5"/>
  <c r="BG498" i="5"/>
  <c r="BA498" i="5"/>
  <c r="DC161" i="1"/>
  <c r="DD161" i="1"/>
  <c r="DA162" i="1"/>
  <c r="CS162" i="1"/>
  <c r="CT162" i="1"/>
  <c r="CQ163" i="1"/>
  <c r="CG159" i="1"/>
  <c r="CI158" i="1"/>
  <c r="CJ158" i="1"/>
  <c r="BW164" i="1"/>
  <c r="BY163" i="1"/>
  <c r="BZ163" i="1"/>
  <c r="BM163" i="1"/>
  <c r="BP162" i="1"/>
  <c r="BO162" i="1"/>
  <c r="BE162" i="1"/>
  <c r="BF162" i="1"/>
  <c r="BC163" i="1"/>
  <c r="AS165" i="1"/>
  <c r="AU164" i="1"/>
  <c r="AV164" i="1"/>
  <c r="AK162" i="1"/>
  <c r="AL162" i="1"/>
  <c r="AI163" i="1"/>
  <c r="AX498" i="5"/>
  <c r="AW498" i="5"/>
  <c r="AV498" i="5" s="1"/>
  <c r="Y163" i="1"/>
  <c r="AA162" i="1"/>
  <c r="AB162" i="1"/>
  <c r="G161" i="1"/>
  <c r="H161" i="1"/>
  <c r="Q162" i="1"/>
  <c r="R162" i="1"/>
  <c r="O163" i="1"/>
  <c r="O164" i="1" s="1"/>
  <c r="IW156" i="1" l="1"/>
  <c r="IU157" i="1"/>
  <c r="IX156" i="1"/>
  <c r="IK157" i="1"/>
  <c r="IN156" i="1"/>
  <c r="IM156" i="1"/>
  <c r="IA156" i="1"/>
  <c r="IC155" i="1"/>
  <c r="ID155" i="1"/>
  <c r="HQ157" i="1"/>
  <c r="HT156" i="1"/>
  <c r="HS156" i="1"/>
  <c r="HI155" i="1"/>
  <c r="HJ155" i="1"/>
  <c r="HG156" i="1"/>
  <c r="GY157" i="1"/>
  <c r="GW158" i="1"/>
  <c r="GZ157" i="1"/>
  <c r="GO156" i="1"/>
  <c r="GM157" i="1"/>
  <c r="GP156" i="1"/>
  <c r="GE157" i="1"/>
  <c r="GC158" i="1"/>
  <c r="GF157" i="1"/>
  <c r="FU156" i="1"/>
  <c r="FS157" i="1"/>
  <c r="FV156" i="1"/>
  <c r="FI157" i="1"/>
  <c r="FK156" i="1"/>
  <c r="FL156" i="1"/>
  <c r="EY156" i="1"/>
  <c r="FA155" i="1"/>
  <c r="FB155" i="1"/>
  <c r="ER156" i="1"/>
  <c r="EO157" i="1"/>
  <c r="EQ156" i="1"/>
  <c r="EG155" i="1"/>
  <c r="EH155" i="1"/>
  <c r="EE156" i="1"/>
  <c r="DX160" i="1"/>
  <c r="DU161" i="1"/>
  <c r="DW160" i="1"/>
  <c r="BI499" i="5"/>
  <c r="BH499" i="5" s="1"/>
  <c r="BF499" i="5"/>
  <c r="BE499" i="5" s="1"/>
  <c r="BC499" i="5"/>
  <c r="BB499" i="5" s="1"/>
  <c r="BL499" i="5"/>
  <c r="BK499" i="5" s="1"/>
  <c r="BO499" i="5"/>
  <c r="BN499" i="5" s="1"/>
  <c r="BR499" i="5"/>
  <c r="BQ499" i="5" s="1"/>
  <c r="AZ499" i="5"/>
  <c r="AY499" i="5" s="1"/>
  <c r="BJ499" i="5"/>
  <c r="BD499" i="5"/>
  <c r="BS499" i="5"/>
  <c r="BM499" i="5"/>
  <c r="BP499" i="5"/>
  <c r="BG499" i="5"/>
  <c r="BA499" i="5"/>
  <c r="DN161" i="1"/>
  <c r="DM161" i="1"/>
  <c r="DK162" i="1"/>
  <c r="DD162" i="1"/>
  <c r="DA163" i="1"/>
  <c r="DC162" i="1"/>
  <c r="CQ164" i="1"/>
  <c r="CS163" i="1"/>
  <c r="CT163" i="1"/>
  <c r="CJ159" i="1"/>
  <c r="CG160" i="1"/>
  <c r="CI159" i="1"/>
  <c r="BY164" i="1"/>
  <c r="BW165" i="1"/>
  <c r="BZ164" i="1"/>
  <c r="BP163" i="1"/>
  <c r="BM164" i="1"/>
  <c r="BO163" i="1"/>
  <c r="BC164" i="1"/>
  <c r="BE163" i="1"/>
  <c r="BF163" i="1"/>
  <c r="AS166" i="1"/>
  <c r="AV165" i="1"/>
  <c r="AU165" i="1"/>
  <c r="AW499" i="5"/>
  <c r="AV499" i="5" s="1"/>
  <c r="AI164" i="1"/>
  <c r="AK163" i="1"/>
  <c r="AL163" i="1"/>
  <c r="AX499" i="5"/>
  <c r="AB163" i="1"/>
  <c r="Y164" i="1"/>
  <c r="AA163" i="1"/>
  <c r="H162" i="1"/>
  <c r="G162" i="1"/>
  <c r="Q164" i="1"/>
  <c r="O165" i="1"/>
  <c r="R164" i="1"/>
  <c r="Q163" i="1"/>
  <c r="R163" i="1"/>
  <c r="IU158" i="1" l="1"/>
  <c r="IW157" i="1"/>
  <c r="IX157" i="1"/>
  <c r="IM157" i="1"/>
  <c r="IK158" i="1"/>
  <c r="IN157" i="1"/>
  <c r="IC156" i="1"/>
  <c r="IA157" i="1"/>
  <c r="ID156" i="1"/>
  <c r="HQ158" i="1"/>
  <c r="HS157" i="1"/>
  <c r="HT157" i="1"/>
  <c r="HI156" i="1"/>
  <c r="HG157" i="1"/>
  <c r="HJ156" i="1"/>
  <c r="GW159" i="1"/>
  <c r="GZ158" i="1"/>
  <c r="GY158" i="1"/>
  <c r="GM158" i="1"/>
  <c r="GO157" i="1"/>
  <c r="GP157" i="1"/>
  <c r="GC159" i="1"/>
  <c r="GE158" i="1"/>
  <c r="GF158" i="1"/>
  <c r="FS158" i="1"/>
  <c r="FU157" i="1"/>
  <c r="FV157" i="1"/>
  <c r="FK157" i="1"/>
  <c r="FI158" i="1"/>
  <c r="FL157" i="1"/>
  <c r="FA156" i="1"/>
  <c r="EY157" i="1"/>
  <c r="FB156" i="1"/>
  <c r="EO158" i="1"/>
  <c r="EQ157" i="1"/>
  <c r="ER157" i="1"/>
  <c r="EG156" i="1"/>
  <c r="EH156" i="1"/>
  <c r="EE157" i="1"/>
  <c r="DW161" i="1"/>
  <c r="DU162" i="1"/>
  <c r="DX161" i="1"/>
  <c r="BI500" i="5"/>
  <c r="BH500" i="5" s="1"/>
  <c r="BL500" i="5"/>
  <c r="BK500" i="5" s="1"/>
  <c r="BC500" i="5"/>
  <c r="BB500" i="5" s="1"/>
  <c r="BF500" i="5"/>
  <c r="BE500" i="5" s="1"/>
  <c r="BO500" i="5"/>
  <c r="BN500" i="5" s="1"/>
  <c r="BR500" i="5"/>
  <c r="BQ500" i="5" s="1"/>
  <c r="AZ500" i="5"/>
  <c r="AY500" i="5" s="1"/>
  <c r="BJ500" i="5"/>
  <c r="BD500" i="5"/>
  <c r="BM500" i="5"/>
  <c r="BS500" i="5"/>
  <c r="BP500" i="5"/>
  <c r="BG500" i="5"/>
  <c r="BA500" i="5"/>
  <c r="DM162" i="1"/>
  <c r="DN162" i="1"/>
  <c r="DK163" i="1"/>
  <c r="DD163" i="1"/>
  <c r="DA164" i="1"/>
  <c r="DC163" i="1"/>
  <c r="CS164" i="1"/>
  <c r="CT164" i="1"/>
  <c r="CQ165" i="1"/>
  <c r="CJ160" i="1"/>
  <c r="CG161" i="1"/>
  <c r="CI160" i="1"/>
  <c r="BZ165" i="1"/>
  <c r="BW166" i="1"/>
  <c r="BY165" i="1"/>
  <c r="BM165" i="1"/>
  <c r="BO164" i="1"/>
  <c r="BP164" i="1"/>
  <c r="BE164" i="1"/>
  <c r="BC165" i="1"/>
  <c r="BF164" i="1"/>
  <c r="AU166" i="1"/>
  <c r="AV166" i="1"/>
  <c r="AS167" i="1"/>
  <c r="AW500" i="5"/>
  <c r="AV500" i="5" s="1"/>
  <c r="AX500" i="5"/>
  <c r="AI165" i="1"/>
  <c r="AK164" i="1"/>
  <c r="AL164" i="1"/>
  <c r="Y165" i="1"/>
  <c r="AB164" i="1"/>
  <c r="AA164" i="1"/>
  <c r="G163" i="1"/>
  <c r="H164" i="1"/>
  <c r="H163" i="1"/>
  <c r="G164" i="1"/>
  <c r="R165" i="1"/>
  <c r="O166" i="1"/>
  <c r="Q165" i="1"/>
  <c r="IW158" i="1" l="1"/>
  <c r="IU159" i="1"/>
  <c r="IX158" i="1"/>
  <c r="IK159" i="1"/>
  <c r="IM158" i="1"/>
  <c r="IN158" i="1"/>
  <c r="ID157" i="1"/>
  <c r="IA158" i="1"/>
  <c r="IC157" i="1"/>
  <c r="HQ159" i="1"/>
  <c r="HT158" i="1"/>
  <c r="HS158" i="1"/>
  <c r="HG158" i="1"/>
  <c r="HJ157" i="1"/>
  <c r="HI157" i="1"/>
  <c r="GZ159" i="1"/>
  <c r="GW160" i="1"/>
  <c r="GY159" i="1"/>
  <c r="GO158" i="1"/>
  <c r="GM159" i="1"/>
  <c r="GP158" i="1"/>
  <c r="GF159" i="1"/>
  <c r="GC160" i="1"/>
  <c r="GE159" i="1"/>
  <c r="FU158" i="1"/>
  <c r="FS159" i="1"/>
  <c r="FV158" i="1"/>
  <c r="FI159" i="1"/>
  <c r="FK158" i="1"/>
  <c r="FL158" i="1"/>
  <c r="EY158" i="1"/>
  <c r="FA157" i="1"/>
  <c r="FB157" i="1"/>
  <c r="EO159" i="1"/>
  <c r="EQ158" i="1"/>
  <c r="ER158" i="1"/>
  <c r="EE158" i="1"/>
  <c r="EG157" i="1"/>
  <c r="EH157" i="1"/>
  <c r="DW162" i="1"/>
  <c r="DU163" i="1"/>
  <c r="DX162" i="1"/>
  <c r="BJ502" i="5"/>
  <c r="BD502" i="5"/>
  <c r="BM502" i="5"/>
  <c r="BS502" i="5"/>
  <c r="BP502" i="5"/>
  <c r="BG502" i="5"/>
  <c r="BA502" i="5"/>
  <c r="BI501" i="5"/>
  <c r="BH501" i="5" s="1"/>
  <c r="BL501" i="5"/>
  <c r="BK501" i="5" s="1"/>
  <c r="BF501" i="5"/>
  <c r="BE501" i="5" s="1"/>
  <c r="BC501" i="5"/>
  <c r="BB501" i="5" s="1"/>
  <c r="BO501" i="5"/>
  <c r="BN501" i="5" s="1"/>
  <c r="BR501" i="5"/>
  <c r="BQ501" i="5" s="1"/>
  <c r="AZ501" i="5"/>
  <c r="AY501" i="5" s="1"/>
  <c r="BI502" i="5"/>
  <c r="BH502" i="5" s="1"/>
  <c r="BL502" i="5"/>
  <c r="BK502" i="5" s="1"/>
  <c r="BF502" i="5"/>
  <c r="BE502" i="5" s="1"/>
  <c r="BC502" i="5"/>
  <c r="BB502" i="5" s="1"/>
  <c r="BO502" i="5"/>
  <c r="BN502" i="5" s="1"/>
  <c r="BR502" i="5"/>
  <c r="BQ502" i="5" s="1"/>
  <c r="AZ502" i="5"/>
  <c r="AY502" i="5" s="1"/>
  <c r="BJ501" i="5"/>
  <c r="BD501" i="5"/>
  <c r="BS501" i="5"/>
  <c r="BM501" i="5"/>
  <c r="BP501" i="5"/>
  <c r="BG501" i="5"/>
  <c r="BA501" i="5"/>
  <c r="DK164" i="1"/>
  <c r="DN163" i="1"/>
  <c r="DM163" i="1"/>
  <c r="DA165" i="1"/>
  <c r="DC164" i="1"/>
  <c r="DD164" i="1"/>
  <c r="CT165" i="1"/>
  <c r="CQ166" i="1"/>
  <c r="CS165" i="1"/>
  <c r="CI161" i="1"/>
  <c r="CG162" i="1"/>
  <c r="CJ161" i="1"/>
  <c r="BW167" i="1"/>
  <c r="BY166" i="1"/>
  <c r="BZ166" i="1"/>
  <c r="BM166" i="1"/>
  <c r="BO165" i="1"/>
  <c r="BP165" i="1"/>
  <c r="BF165" i="1"/>
  <c r="BC166" i="1"/>
  <c r="BE165" i="1"/>
  <c r="AV167" i="1"/>
  <c r="AS168" i="1"/>
  <c r="AU167" i="1"/>
  <c r="AW501" i="5"/>
  <c r="AV501" i="5" s="1"/>
  <c r="AW502" i="5"/>
  <c r="AV502" i="5" s="1"/>
  <c r="AX502" i="5"/>
  <c r="AL165" i="1"/>
  <c r="AI166" i="1"/>
  <c r="AK165" i="1"/>
  <c r="AX501" i="5"/>
  <c r="Y166" i="1"/>
  <c r="AB165" i="1"/>
  <c r="AA165" i="1"/>
  <c r="G165" i="1"/>
  <c r="H165" i="1"/>
  <c r="O167" i="1"/>
  <c r="R166" i="1"/>
  <c r="Q166" i="1"/>
  <c r="IW159" i="1" l="1"/>
  <c r="IU160" i="1"/>
  <c r="IX159" i="1"/>
  <c r="IN159" i="1"/>
  <c r="IK160" i="1"/>
  <c r="IM159" i="1"/>
  <c r="IC158" i="1"/>
  <c r="IA159" i="1"/>
  <c r="ID158" i="1"/>
  <c r="HT159" i="1"/>
  <c r="HQ160" i="1"/>
  <c r="HS159" i="1"/>
  <c r="HI158" i="1"/>
  <c r="HG159" i="1"/>
  <c r="HJ158" i="1"/>
  <c r="GZ160" i="1"/>
  <c r="GW161" i="1"/>
  <c r="GY160" i="1"/>
  <c r="GO159" i="1"/>
  <c r="GM160" i="1"/>
  <c r="GP159" i="1"/>
  <c r="GF160" i="1"/>
  <c r="GC161" i="1"/>
  <c r="GE160" i="1"/>
  <c r="FU159" i="1"/>
  <c r="FS160" i="1"/>
  <c r="FV159" i="1"/>
  <c r="FL159" i="1"/>
  <c r="FI160" i="1"/>
  <c r="FK159" i="1"/>
  <c r="FA158" i="1"/>
  <c r="EY159" i="1"/>
  <c r="FB158" i="1"/>
  <c r="ER159" i="1"/>
  <c r="EO160" i="1"/>
  <c r="EQ159" i="1"/>
  <c r="EG158" i="1"/>
  <c r="EE159" i="1"/>
  <c r="EH158" i="1"/>
  <c r="DX163" i="1"/>
  <c r="DU164" i="1"/>
  <c r="DW163" i="1"/>
  <c r="BI503" i="5"/>
  <c r="BH503" i="5" s="1"/>
  <c r="BF503" i="5"/>
  <c r="BE503" i="5" s="1"/>
  <c r="BC503" i="5"/>
  <c r="BB503" i="5" s="1"/>
  <c r="BL503" i="5"/>
  <c r="BK503" i="5" s="1"/>
  <c r="BO503" i="5"/>
  <c r="BN503" i="5" s="1"/>
  <c r="BR503" i="5"/>
  <c r="BQ503" i="5" s="1"/>
  <c r="AZ503" i="5"/>
  <c r="AY503" i="5" s="1"/>
  <c r="BJ503" i="5"/>
  <c r="BD503" i="5"/>
  <c r="BM503" i="5"/>
  <c r="BS503" i="5"/>
  <c r="BP503" i="5"/>
  <c r="BG503" i="5"/>
  <c r="BA503" i="5"/>
  <c r="DK165" i="1"/>
  <c r="DM164" i="1"/>
  <c r="DN164" i="1"/>
  <c r="DA166" i="1"/>
  <c r="DD165" i="1"/>
  <c r="DC165" i="1"/>
  <c r="CQ167" i="1"/>
  <c r="CT166" i="1"/>
  <c r="CS166" i="1"/>
  <c r="CI162" i="1"/>
  <c r="CG163" i="1"/>
  <c r="CJ162" i="1"/>
  <c r="BW168" i="1"/>
  <c r="BY167" i="1"/>
  <c r="BZ167" i="1"/>
  <c r="BM167" i="1"/>
  <c r="BP166" i="1"/>
  <c r="BO166" i="1"/>
  <c r="BF166" i="1"/>
  <c r="BC167" i="1"/>
  <c r="BE166" i="1"/>
  <c r="AS169" i="1"/>
  <c r="AV168" i="1"/>
  <c r="AU168" i="1"/>
  <c r="AI167" i="1"/>
  <c r="AK166" i="1"/>
  <c r="AL166" i="1"/>
  <c r="AX503" i="5"/>
  <c r="AW503" i="5"/>
  <c r="AV503" i="5" s="1"/>
  <c r="AA166" i="1"/>
  <c r="Y167" i="1"/>
  <c r="AB166" i="1"/>
  <c r="G166" i="1"/>
  <c r="H166" i="1"/>
  <c r="Q167" i="1"/>
  <c r="R167" i="1"/>
  <c r="O168" i="1"/>
  <c r="IU161" i="1" l="1"/>
  <c r="IW160" i="1"/>
  <c r="IX160" i="1"/>
  <c r="IN160" i="1"/>
  <c r="IK161" i="1"/>
  <c r="IM160" i="1"/>
  <c r="IC159" i="1"/>
  <c r="IA160" i="1"/>
  <c r="ID159" i="1"/>
  <c r="HT160" i="1"/>
  <c r="HQ161" i="1"/>
  <c r="HS160" i="1"/>
  <c r="HI159" i="1"/>
  <c r="HG160" i="1"/>
  <c r="HJ159" i="1"/>
  <c r="GW162" i="1"/>
  <c r="GY161" i="1"/>
  <c r="GZ161" i="1"/>
  <c r="GM161" i="1"/>
  <c r="GO160" i="1"/>
  <c r="GP160" i="1"/>
  <c r="GF161" i="1"/>
  <c r="GC162" i="1"/>
  <c r="GE161" i="1"/>
  <c r="FS161" i="1"/>
  <c r="FV160" i="1"/>
  <c r="FU160" i="1"/>
  <c r="FL160" i="1"/>
  <c r="FI161" i="1"/>
  <c r="FK160" i="1"/>
  <c r="FA159" i="1"/>
  <c r="EY160" i="1"/>
  <c r="FB159" i="1"/>
  <c r="ER160" i="1"/>
  <c r="EO161" i="1"/>
  <c r="EQ160" i="1"/>
  <c r="EG159" i="1"/>
  <c r="EE160" i="1"/>
  <c r="EH159" i="1"/>
  <c r="DU165" i="1"/>
  <c r="DW164" i="1"/>
  <c r="DX164" i="1"/>
  <c r="BJ504" i="5"/>
  <c r="BD504" i="5"/>
  <c r="BS504" i="5"/>
  <c r="BM504" i="5"/>
  <c r="BP504" i="5"/>
  <c r="BG504" i="5"/>
  <c r="BA504" i="5"/>
  <c r="BI504" i="5"/>
  <c r="BH504" i="5" s="1"/>
  <c r="BF504" i="5"/>
  <c r="BE504" i="5" s="1"/>
  <c r="BL504" i="5"/>
  <c r="BK504" i="5" s="1"/>
  <c r="BC504" i="5"/>
  <c r="BB504" i="5" s="1"/>
  <c r="BO504" i="5"/>
  <c r="BN504" i="5" s="1"/>
  <c r="BR504" i="5"/>
  <c r="BQ504" i="5" s="1"/>
  <c r="AZ504" i="5"/>
  <c r="AY504" i="5" s="1"/>
  <c r="DN165" i="1"/>
  <c r="DK166" i="1"/>
  <c r="DM165" i="1"/>
  <c r="DC166" i="1"/>
  <c r="DA167" i="1"/>
  <c r="DD166" i="1"/>
  <c r="CQ168" i="1"/>
  <c r="CS167" i="1"/>
  <c r="CT167" i="1"/>
  <c r="CJ163" i="1"/>
  <c r="CI163" i="1"/>
  <c r="CG164" i="1"/>
  <c r="BW169" i="1"/>
  <c r="BY168" i="1"/>
  <c r="BZ168" i="1"/>
  <c r="BP167" i="1"/>
  <c r="BM168" i="1"/>
  <c r="BO167" i="1"/>
  <c r="BC168" i="1"/>
  <c r="BE167" i="1"/>
  <c r="BF167" i="1"/>
  <c r="AU169" i="1"/>
  <c r="AS170" i="1"/>
  <c r="AV169" i="1"/>
  <c r="AX504" i="5"/>
  <c r="AW504" i="5"/>
  <c r="AV504" i="5" s="1"/>
  <c r="AI168" i="1"/>
  <c r="AK167" i="1"/>
  <c r="AL167" i="1"/>
  <c r="AB167" i="1"/>
  <c r="Y168" i="1"/>
  <c r="AA167" i="1"/>
  <c r="H167" i="1"/>
  <c r="G167" i="1"/>
  <c r="O169" i="1"/>
  <c r="Q168" i="1"/>
  <c r="R168" i="1"/>
  <c r="IX161" i="1" l="1"/>
  <c r="IU162" i="1"/>
  <c r="IW161" i="1"/>
  <c r="IK162" i="1"/>
  <c r="IM161" i="1"/>
  <c r="IN161" i="1"/>
  <c r="IA161" i="1"/>
  <c r="IC160" i="1"/>
  <c r="ID160" i="1"/>
  <c r="HT161" i="1"/>
  <c r="HQ162" i="1"/>
  <c r="HS161" i="1"/>
  <c r="HG161" i="1"/>
  <c r="HI160" i="1"/>
  <c r="HJ160" i="1"/>
  <c r="GY162" i="1"/>
  <c r="GW163" i="1"/>
  <c r="GZ162" i="1"/>
  <c r="GM162" i="1"/>
  <c r="GP161" i="1"/>
  <c r="GO161" i="1"/>
  <c r="GF162" i="1"/>
  <c r="GC163" i="1"/>
  <c r="GE162" i="1"/>
  <c r="FV161" i="1"/>
  <c r="FS162" i="1"/>
  <c r="FU161" i="1"/>
  <c r="FK161" i="1"/>
  <c r="FI162" i="1"/>
  <c r="FL161" i="1"/>
  <c r="FA160" i="1"/>
  <c r="EY161" i="1"/>
  <c r="FB160" i="1"/>
  <c r="EQ161" i="1"/>
  <c r="EO162" i="1"/>
  <c r="ER161" i="1"/>
  <c r="EE161" i="1"/>
  <c r="EG160" i="1"/>
  <c r="EH160" i="1"/>
  <c r="DU166" i="1"/>
  <c r="DW165" i="1"/>
  <c r="DX165" i="1"/>
  <c r="DK167" i="1"/>
  <c r="DM166" i="1"/>
  <c r="DN166" i="1"/>
  <c r="BI505" i="5"/>
  <c r="BH505" i="5" s="1"/>
  <c r="BF505" i="5"/>
  <c r="BE505" i="5" s="1"/>
  <c r="BC505" i="5"/>
  <c r="BB505" i="5" s="1"/>
  <c r="BL505" i="5"/>
  <c r="BK505" i="5" s="1"/>
  <c r="BO505" i="5"/>
  <c r="BN505" i="5" s="1"/>
  <c r="BR505" i="5"/>
  <c r="BQ505" i="5" s="1"/>
  <c r="AZ505" i="5"/>
  <c r="AY505" i="5" s="1"/>
  <c r="BJ505" i="5"/>
  <c r="BD505" i="5"/>
  <c r="BS505" i="5"/>
  <c r="BM505" i="5"/>
  <c r="BP505" i="5"/>
  <c r="BG505" i="5"/>
  <c r="BA505" i="5"/>
  <c r="DD167" i="1"/>
  <c r="DA168" i="1"/>
  <c r="DC167" i="1"/>
  <c r="CQ169" i="1"/>
  <c r="CT168" i="1"/>
  <c r="CS168" i="1"/>
  <c r="CI164" i="1"/>
  <c r="CG165" i="1"/>
  <c r="CJ164" i="1"/>
  <c r="BW170" i="1"/>
  <c r="BZ169" i="1"/>
  <c r="BY169" i="1"/>
  <c r="BM169" i="1"/>
  <c r="BO168" i="1"/>
  <c r="BP168" i="1"/>
  <c r="BE168" i="1"/>
  <c r="BC169" i="1"/>
  <c r="BF168" i="1"/>
  <c r="AU170" i="1"/>
  <c r="AS171" i="1"/>
  <c r="AV170" i="1"/>
  <c r="AW505" i="5"/>
  <c r="AV505" i="5" s="1"/>
  <c r="AX505" i="5"/>
  <c r="AK168" i="1"/>
  <c r="AI169" i="1"/>
  <c r="AL168" i="1"/>
  <c r="Y169" i="1"/>
  <c r="AA168" i="1"/>
  <c r="AB168" i="1"/>
  <c r="H168" i="1"/>
  <c r="G168" i="1"/>
  <c r="Q169" i="1"/>
  <c r="O170" i="1"/>
  <c r="R169" i="1"/>
  <c r="IU163" i="1" l="1"/>
  <c r="IW162" i="1"/>
  <c r="IX162" i="1"/>
  <c r="IK163" i="1"/>
  <c r="IN162" i="1"/>
  <c r="IM162" i="1"/>
  <c r="IA162" i="1"/>
  <c r="ID161" i="1"/>
  <c r="IC161" i="1"/>
  <c r="HS162" i="1"/>
  <c r="HQ163" i="1"/>
  <c r="HT162" i="1"/>
  <c r="HJ161" i="1"/>
  <c r="HG162" i="1"/>
  <c r="HI161" i="1"/>
  <c r="GZ163" i="1"/>
  <c r="GW164" i="1"/>
  <c r="GY163" i="1"/>
  <c r="GO162" i="1"/>
  <c r="GP162" i="1"/>
  <c r="GM163" i="1"/>
  <c r="GF163" i="1"/>
  <c r="GC164" i="1"/>
  <c r="GE163" i="1"/>
  <c r="FU162" i="1"/>
  <c r="FV162" i="1"/>
  <c r="FS163" i="1"/>
  <c r="FK162" i="1"/>
  <c r="FI163" i="1"/>
  <c r="FL162" i="1"/>
  <c r="FB161" i="1"/>
  <c r="FA161" i="1"/>
  <c r="EY162" i="1"/>
  <c r="EO163" i="1"/>
  <c r="EQ162" i="1"/>
  <c r="ER162" i="1"/>
  <c r="EH161" i="1"/>
  <c r="EG161" i="1"/>
  <c r="EE162" i="1"/>
  <c r="DU167" i="1"/>
  <c r="DW166" i="1"/>
  <c r="DX166" i="1"/>
  <c r="BJ506" i="5"/>
  <c r="BD506" i="5"/>
  <c r="BM506" i="5"/>
  <c r="BS506" i="5"/>
  <c r="BG506" i="5"/>
  <c r="BP506" i="5"/>
  <c r="BA506" i="5"/>
  <c r="BI506" i="5"/>
  <c r="BH506" i="5" s="1"/>
  <c r="BF506" i="5"/>
  <c r="BE506" i="5" s="1"/>
  <c r="BC506" i="5"/>
  <c r="BB506" i="5" s="1"/>
  <c r="BL506" i="5"/>
  <c r="BK506" i="5" s="1"/>
  <c r="BO506" i="5"/>
  <c r="BN506" i="5" s="1"/>
  <c r="BR506" i="5"/>
  <c r="BQ506" i="5" s="1"/>
  <c r="AZ506" i="5"/>
  <c r="AY506" i="5" s="1"/>
  <c r="DK168" i="1"/>
  <c r="DN167" i="1"/>
  <c r="DM167" i="1"/>
  <c r="DA169" i="1"/>
  <c r="DD168" i="1"/>
  <c r="DC168" i="1"/>
  <c r="CQ170" i="1"/>
  <c r="CT169" i="1"/>
  <c r="CS169" i="1"/>
  <c r="CG166" i="1"/>
  <c r="CI165" i="1"/>
  <c r="CJ165" i="1"/>
  <c r="BZ170" i="1"/>
  <c r="BY170" i="1"/>
  <c r="BW171" i="1"/>
  <c r="BO169" i="1"/>
  <c r="BM170" i="1"/>
  <c r="BP169" i="1"/>
  <c r="BE169" i="1"/>
  <c r="BC170" i="1"/>
  <c r="BF169" i="1"/>
  <c r="AS172" i="1"/>
  <c r="AU171" i="1"/>
  <c r="AV171" i="1"/>
  <c r="AX506" i="5"/>
  <c r="AI170" i="1"/>
  <c r="AL169" i="1"/>
  <c r="AK169" i="1"/>
  <c r="AW506" i="5"/>
  <c r="AV506" i="5" s="1"/>
  <c r="AA169" i="1"/>
  <c r="Y170" i="1"/>
  <c r="AB169" i="1"/>
  <c r="H169" i="1"/>
  <c r="G169" i="1"/>
  <c r="O171" i="1"/>
  <c r="R170" i="1"/>
  <c r="Q170" i="1"/>
  <c r="IU164" i="1" l="1"/>
  <c r="IX163" i="1"/>
  <c r="IW163" i="1"/>
  <c r="IN163" i="1"/>
  <c r="IM163" i="1"/>
  <c r="IK164" i="1"/>
  <c r="IA163" i="1"/>
  <c r="ID162" i="1"/>
  <c r="IC162" i="1"/>
  <c r="HT163" i="1"/>
  <c r="HQ164" i="1"/>
  <c r="HS163" i="1"/>
  <c r="HG163" i="1"/>
  <c r="HI162" i="1"/>
  <c r="HJ162" i="1"/>
  <c r="GW165" i="1"/>
  <c r="GY164" i="1"/>
  <c r="GZ164" i="1"/>
  <c r="GM164" i="1"/>
  <c r="GO163" i="1"/>
  <c r="GP163" i="1"/>
  <c r="GC165" i="1"/>
  <c r="GF164" i="1"/>
  <c r="GE164" i="1"/>
  <c r="FS164" i="1"/>
  <c r="FV163" i="1"/>
  <c r="FU163" i="1"/>
  <c r="FL163" i="1"/>
  <c r="FI164" i="1"/>
  <c r="FK163" i="1"/>
  <c r="FB162" i="1"/>
  <c r="FA162" i="1"/>
  <c r="EY163" i="1"/>
  <c r="ER163" i="1"/>
  <c r="EO164" i="1"/>
  <c r="EQ163" i="1"/>
  <c r="EG162" i="1"/>
  <c r="EH162" i="1"/>
  <c r="EE163" i="1"/>
  <c r="DX167" i="1"/>
  <c r="DU168" i="1"/>
  <c r="DW167" i="1"/>
  <c r="DM168" i="1"/>
  <c r="DN168" i="1"/>
  <c r="DK169" i="1"/>
  <c r="BI507" i="5"/>
  <c r="BH507" i="5" s="1"/>
  <c r="BL507" i="5"/>
  <c r="BK507" i="5" s="1"/>
  <c r="BF507" i="5"/>
  <c r="BE507" i="5" s="1"/>
  <c r="BC507" i="5"/>
  <c r="BB507" i="5" s="1"/>
  <c r="BO507" i="5"/>
  <c r="BN507" i="5" s="1"/>
  <c r="BR507" i="5"/>
  <c r="BQ507" i="5" s="1"/>
  <c r="AZ507" i="5"/>
  <c r="AY507" i="5" s="1"/>
  <c r="BJ507" i="5"/>
  <c r="BD507" i="5"/>
  <c r="BM507" i="5"/>
  <c r="BS507" i="5"/>
  <c r="BG507" i="5"/>
  <c r="BP507" i="5"/>
  <c r="BA507" i="5"/>
  <c r="DC169" i="1"/>
  <c r="DA170" i="1"/>
  <c r="DD169" i="1"/>
  <c r="CT170" i="1"/>
  <c r="CQ171" i="1"/>
  <c r="CS170" i="1"/>
  <c r="CI166" i="1"/>
  <c r="CG167" i="1"/>
  <c r="CJ166" i="1"/>
  <c r="BY171" i="1"/>
  <c r="BW172" i="1"/>
  <c r="BZ171" i="1"/>
  <c r="BM171" i="1"/>
  <c r="BO170" i="1"/>
  <c r="BP170" i="1"/>
  <c r="BF170" i="1"/>
  <c r="BC171" i="1"/>
  <c r="BE170" i="1"/>
  <c r="AU172" i="1"/>
  <c r="AS173" i="1"/>
  <c r="AV172" i="1"/>
  <c r="AX507" i="5"/>
  <c r="AW507" i="5"/>
  <c r="AV507" i="5" s="1"/>
  <c r="AL170" i="1"/>
  <c r="AI171" i="1"/>
  <c r="AK170" i="1"/>
  <c r="AA170" i="1"/>
  <c r="Y171" i="1"/>
  <c r="AB170" i="1"/>
  <c r="G170" i="1"/>
  <c r="H170" i="1"/>
  <c r="O172" i="1"/>
  <c r="Q171" i="1"/>
  <c r="R171" i="1"/>
  <c r="IW164" i="1" l="1"/>
  <c r="IU165" i="1"/>
  <c r="IX164" i="1"/>
  <c r="IK165" i="1"/>
  <c r="IM164" i="1"/>
  <c r="IN164" i="1"/>
  <c r="IA164" i="1"/>
  <c r="ID163" i="1"/>
  <c r="IC163" i="1"/>
  <c r="HQ165" i="1"/>
  <c r="HT164" i="1"/>
  <c r="HS164" i="1"/>
  <c r="HG164" i="1"/>
  <c r="HI163" i="1"/>
  <c r="HJ163" i="1"/>
  <c r="GY165" i="1"/>
  <c r="GZ165" i="1"/>
  <c r="GW166" i="1"/>
  <c r="GM165" i="1"/>
  <c r="GP164" i="1"/>
  <c r="GO164" i="1"/>
  <c r="GC166" i="1"/>
  <c r="GE165" i="1"/>
  <c r="GF165" i="1"/>
  <c r="FU164" i="1"/>
  <c r="FV164" i="1"/>
  <c r="FS165" i="1"/>
  <c r="FI165" i="1"/>
  <c r="FK164" i="1"/>
  <c r="FL164" i="1"/>
  <c r="EY164" i="1"/>
  <c r="FB163" i="1"/>
  <c r="FA163" i="1"/>
  <c r="EO165" i="1"/>
  <c r="ER164" i="1"/>
  <c r="EQ164" i="1"/>
  <c r="EE164" i="1"/>
  <c r="EG163" i="1"/>
  <c r="EH163" i="1"/>
  <c r="DU169" i="1"/>
  <c r="DW168" i="1"/>
  <c r="DX168" i="1"/>
  <c r="BJ508" i="5"/>
  <c r="BD508" i="5"/>
  <c r="BM508" i="5"/>
  <c r="BS508" i="5"/>
  <c r="BG508" i="5"/>
  <c r="BP508" i="5"/>
  <c r="BA508" i="5"/>
  <c r="DK170" i="1"/>
  <c r="DN169" i="1"/>
  <c r="DM169" i="1"/>
  <c r="BI508" i="5"/>
  <c r="BH508" i="5" s="1"/>
  <c r="BL508" i="5"/>
  <c r="BK508" i="5" s="1"/>
  <c r="BF508" i="5"/>
  <c r="BE508" i="5" s="1"/>
  <c r="BC508" i="5"/>
  <c r="BB508" i="5" s="1"/>
  <c r="BO508" i="5"/>
  <c r="BN508" i="5" s="1"/>
  <c r="BR508" i="5"/>
  <c r="BQ508" i="5" s="1"/>
  <c r="AZ508" i="5"/>
  <c r="AY508" i="5" s="1"/>
  <c r="DC170" i="1"/>
  <c r="DA171" i="1"/>
  <c r="DD170" i="1"/>
  <c r="CS171" i="1"/>
  <c r="CT171" i="1"/>
  <c r="CQ172" i="1"/>
  <c r="CJ167" i="1"/>
  <c r="CG168" i="1"/>
  <c r="CI167" i="1"/>
  <c r="BY172" i="1"/>
  <c r="BW173" i="1"/>
  <c r="BZ172" i="1"/>
  <c r="BM172" i="1"/>
  <c r="BP171" i="1"/>
  <c r="BO171" i="1"/>
  <c r="BE171" i="1"/>
  <c r="BC172" i="1"/>
  <c r="BF171" i="1"/>
  <c r="AU173" i="1"/>
  <c r="AS174" i="1"/>
  <c r="AV173" i="1"/>
  <c r="AW508" i="5"/>
  <c r="AV508" i="5" s="1"/>
  <c r="AX508" i="5"/>
  <c r="AK171" i="1"/>
  <c r="AI172" i="1"/>
  <c r="AL171" i="1"/>
  <c r="Y172" i="1"/>
  <c r="AA171" i="1"/>
  <c r="AB171" i="1"/>
  <c r="H171" i="1"/>
  <c r="G171" i="1"/>
  <c r="R172" i="1"/>
  <c r="O173" i="1"/>
  <c r="Q172" i="1"/>
  <c r="IX165" i="1" l="1"/>
  <c r="IU166" i="1"/>
  <c r="IW165" i="1"/>
  <c r="IK166" i="1"/>
  <c r="IM165" i="1"/>
  <c r="IN165" i="1"/>
  <c r="IC164" i="1"/>
  <c r="IA165" i="1"/>
  <c r="ID164" i="1"/>
  <c r="HQ166" i="1"/>
  <c r="HT165" i="1"/>
  <c r="HS165" i="1"/>
  <c r="HG165" i="1"/>
  <c r="HI164" i="1"/>
  <c r="HJ164" i="1"/>
  <c r="GW167" i="1"/>
  <c r="GY166" i="1"/>
  <c r="GZ166" i="1"/>
  <c r="GP165" i="1"/>
  <c r="GM166" i="1"/>
  <c r="GO165" i="1"/>
  <c r="GE166" i="1"/>
  <c r="GC167" i="1"/>
  <c r="GF166" i="1"/>
  <c r="FV165" i="1"/>
  <c r="FS166" i="1"/>
  <c r="FU165" i="1"/>
  <c r="FI166" i="1"/>
  <c r="FL165" i="1"/>
  <c r="FK165" i="1"/>
  <c r="FA164" i="1"/>
  <c r="EY165" i="1"/>
  <c r="FB164" i="1"/>
  <c r="EO166" i="1"/>
  <c r="EQ165" i="1"/>
  <c r="ER165" i="1"/>
  <c r="EG164" i="1"/>
  <c r="EH164" i="1"/>
  <c r="EE165" i="1"/>
  <c r="DW169" i="1"/>
  <c r="DU170" i="1"/>
  <c r="DX169" i="1"/>
  <c r="DN170" i="1"/>
  <c r="DK171" i="1"/>
  <c r="DM170" i="1"/>
  <c r="BI509" i="5"/>
  <c r="BH509" i="5" s="1"/>
  <c r="BL509" i="5"/>
  <c r="BK509" i="5" s="1"/>
  <c r="BF509" i="5"/>
  <c r="BE509" i="5" s="1"/>
  <c r="BC509" i="5"/>
  <c r="BB509" i="5" s="1"/>
  <c r="BO509" i="5"/>
  <c r="BN509" i="5" s="1"/>
  <c r="BR509" i="5"/>
  <c r="BQ509" i="5" s="1"/>
  <c r="AZ509" i="5"/>
  <c r="AY509" i="5" s="1"/>
  <c r="BJ509" i="5"/>
  <c r="BD509" i="5"/>
  <c r="BM509" i="5"/>
  <c r="BS509" i="5"/>
  <c r="BP509" i="5"/>
  <c r="BG509" i="5"/>
  <c r="BA509" i="5"/>
  <c r="DC171" i="1"/>
  <c r="DA172" i="1"/>
  <c r="DD171" i="1"/>
  <c r="CQ173" i="1"/>
  <c r="CS172" i="1"/>
  <c r="CT172" i="1"/>
  <c r="CG169" i="1"/>
  <c r="CJ168" i="1"/>
  <c r="CI168" i="1"/>
  <c r="BW174" i="1"/>
  <c r="BZ173" i="1"/>
  <c r="BY173" i="1"/>
  <c r="BP172" i="1"/>
  <c r="BM173" i="1"/>
  <c r="BO172" i="1"/>
  <c r="BC173" i="1"/>
  <c r="BE172" i="1"/>
  <c r="BF172" i="1"/>
  <c r="AU174" i="1"/>
  <c r="AS175" i="1"/>
  <c r="AV174" i="1"/>
  <c r="AW509" i="5"/>
  <c r="AV509" i="5" s="1"/>
  <c r="AX509" i="5"/>
  <c r="AK172" i="1"/>
  <c r="AI173" i="1"/>
  <c r="AL172" i="1"/>
  <c r="AB172" i="1"/>
  <c r="Y173" i="1"/>
  <c r="AA172" i="1"/>
  <c r="G172" i="1"/>
  <c r="H172" i="1"/>
  <c r="R173" i="1"/>
  <c r="Q173" i="1"/>
  <c r="O174" i="1"/>
  <c r="IU167" i="1" l="1"/>
  <c r="IW166" i="1"/>
  <c r="IX166" i="1"/>
  <c r="IM166" i="1"/>
  <c r="IK167" i="1"/>
  <c r="IN166" i="1"/>
  <c r="ID165" i="1"/>
  <c r="IA166" i="1"/>
  <c r="IC165" i="1"/>
  <c r="HQ167" i="1"/>
  <c r="HS166" i="1"/>
  <c r="HT166" i="1"/>
  <c r="HJ165" i="1"/>
  <c r="HG166" i="1"/>
  <c r="HI165" i="1"/>
  <c r="GZ167" i="1"/>
  <c r="GW168" i="1"/>
  <c r="GY167" i="1"/>
  <c r="GM167" i="1"/>
  <c r="GP166" i="1"/>
  <c r="GO166" i="1"/>
  <c r="GF167" i="1"/>
  <c r="GC168" i="1"/>
  <c r="GE167" i="1"/>
  <c r="FS167" i="1"/>
  <c r="FU166" i="1"/>
  <c r="FV166" i="1"/>
  <c r="FK166" i="1"/>
  <c r="FI167" i="1"/>
  <c r="FL166" i="1"/>
  <c r="FB165" i="1"/>
  <c r="EY166" i="1"/>
  <c r="FA165" i="1"/>
  <c r="EO167" i="1"/>
  <c r="EQ166" i="1"/>
  <c r="ER166" i="1"/>
  <c r="EH165" i="1"/>
  <c r="EE166" i="1"/>
  <c r="EG165" i="1"/>
  <c r="DW170" i="1"/>
  <c r="DU171" i="1"/>
  <c r="DX170" i="1"/>
  <c r="BJ510" i="5"/>
  <c r="BD510" i="5"/>
  <c r="BS510" i="5"/>
  <c r="BM510" i="5"/>
  <c r="BP510" i="5"/>
  <c r="BG510" i="5"/>
  <c r="BA510" i="5"/>
  <c r="DM171" i="1"/>
  <c r="DN171" i="1"/>
  <c r="DK172" i="1"/>
  <c r="BI510" i="5"/>
  <c r="BH510" i="5" s="1"/>
  <c r="BL510" i="5"/>
  <c r="BK510" i="5" s="1"/>
  <c r="BF510" i="5"/>
  <c r="BE510" i="5" s="1"/>
  <c r="BC510" i="5"/>
  <c r="BB510" i="5" s="1"/>
  <c r="BO510" i="5"/>
  <c r="BN510" i="5" s="1"/>
  <c r="BR510" i="5"/>
  <c r="BQ510" i="5" s="1"/>
  <c r="AZ510" i="5"/>
  <c r="AY510" i="5" s="1"/>
  <c r="DD172" i="1"/>
  <c r="DA173" i="1"/>
  <c r="DC172" i="1"/>
  <c r="CS173" i="1"/>
  <c r="CQ174" i="1"/>
  <c r="CT173" i="1"/>
  <c r="CI169" i="1"/>
  <c r="CG170" i="1"/>
  <c r="CJ169" i="1"/>
  <c r="BW175" i="1"/>
  <c r="BY174" i="1"/>
  <c r="BZ174" i="1"/>
  <c r="BO173" i="1"/>
  <c r="BP173" i="1"/>
  <c r="BM174" i="1"/>
  <c r="BE173" i="1"/>
  <c r="BC174" i="1"/>
  <c r="BF173" i="1"/>
  <c r="AS176" i="1"/>
  <c r="AU175" i="1"/>
  <c r="AV175" i="1"/>
  <c r="AW510" i="5"/>
  <c r="AV510" i="5" s="1"/>
  <c r="AX510" i="5"/>
  <c r="AI174" i="1"/>
  <c r="AL173" i="1"/>
  <c r="AK173" i="1"/>
  <c r="AA173" i="1"/>
  <c r="Y174" i="1"/>
  <c r="AB173" i="1"/>
  <c r="G173" i="1"/>
  <c r="H173" i="1"/>
  <c r="Q174" i="1"/>
  <c r="R174" i="1"/>
  <c r="O175" i="1"/>
  <c r="IU168" i="1" l="1"/>
  <c r="IW167" i="1"/>
  <c r="IX167" i="1"/>
  <c r="IN167" i="1"/>
  <c r="IK168" i="1"/>
  <c r="IM167" i="1"/>
  <c r="IA167" i="1"/>
  <c r="ID166" i="1"/>
  <c r="IC166" i="1"/>
  <c r="HT167" i="1"/>
  <c r="HQ168" i="1"/>
  <c r="HS167" i="1"/>
  <c r="HG167" i="1"/>
  <c r="HI166" i="1"/>
  <c r="HJ166" i="1"/>
  <c r="GZ168" i="1"/>
  <c r="GY168" i="1"/>
  <c r="GW169" i="1"/>
  <c r="GM168" i="1"/>
  <c r="GO167" i="1"/>
  <c r="GP167" i="1"/>
  <c r="GC169" i="1"/>
  <c r="GE168" i="1"/>
  <c r="GF168" i="1"/>
  <c r="FS168" i="1"/>
  <c r="FU167" i="1"/>
  <c r="FV167" i="1"/>
  <c r="FL167" i="1"/>
  <c r="FI168" i="1"/>
  <c r="FK167" i="1"/>
  <c r="EY167" i="1"/>
  <c r="FA166" i="1"/>
  <c r="FB166" i="1"/>
  <c r="ER167" i="1"/>
  <c r="EO168" i="1"/>
  <c r="EQ167" i="1"/>
  <c r="EE167" i="1"/>
  <c r="EG166" i="1"/>
  <c r="EH166" i="1"/>
  <c r="DW171" i="1"/>
  <c r="DU172" i="1"/>
  <c r="DX171" i="1"/>
  <c r="BJ511" i="5"/>
  <c r="BD511" i="5"/>
  <c r="BS511" i="5"/>
  <c r="BM511" i="5"/>
  <c r="BP511" i="5"/>
  <c r="BG511" i="5"/>
  <c r="BA511" i="5"/>
  <c r="BI511" i="5"/>
  <c r="BH511" i="5" s="1"/>
  <c r="BC511" i="5"/>
  <c r="BB511" i="5" s="1"/>
  <c r="BF511" i="5"/>
  <c r="BE511" i="5" s="1"/>
  <c r="BL511" i="5"/>
  <c r="BK511" i="5" s="1"/>
  <c r="BO511" i="5"/>
  <c r="BN511" i="5" s="1"/>
  <c r="BR511" i="5"/>
  <c r="BQ511" i="5" s="1"/>
  <c r="AZ511" i="5"/>
  <c r="AY511" i="5" s="1"/>
  <c r="DM172" i="1"/>
  <c r="DK173" i="1"/>
  <c r="DN172" i="1"/>
  <c r="DC173" i="1"/>
  <c r="DD173" i="1"/>
  <c r="DA174" i="1"/>
  <c r="CQ175" i="1"/>
  <c r="CT174" i="1"/>
  <c r="CS174" i="1"/>
  <c r="CJ170" i="1"/>
  <c r="CG171" i="1"/>
  <c r="CI170" i="1"/>
  <c r="BZ175" i="1"/>
  <c r="BW176" i="1"/>
  <c r="BY175" i="1"/>
  <c r="BO174" i="1"/>
  <c r="BP174" i="1"/>
  <c r="BM175" i="1"/>
  <c r="BF174" i="1"/>
  <c r="BC175" i="1"/>
  <c r="BE174" i="1"/>
  <c r="AX511" i="5"/>
  <c r="AU176" i="1"/>
  <c r="AS177" i="1"/>
  <c r="AV176" i="1"/>
  <c r="AI175" i="1"/>
  <c r="AL174" i="1"/>
  <c r="AK174" i="1"/>
  <c r="AW511" i="5"/>
  <c r="AV511" i="5" s="1"/>
  <c r="AA174" i="1"/>
  <c r="Y175" i="1"/>
  <c r="AB174" i="1"/>
  <c r="H174" i="1"/>
  <c r="G174" i="1"/>
  <c r="Q175" i="1"/>
  <c r="O176" i="1"/>
  <c r="R175" i="1"/>
  <c r="IW168" i="1" l="1"/>
  <c r="IU169" i="1"/>
  <c r="IX168" i="1"/>
  <c r="IN168" i="1"/>
  <c r="IM168" i="1"/>
  <c r="IK169" i="1"/>
  <c r="IA168" i="1"/>
  <c r="IC167" i="1"/>
  <c r="ID167" i="1"/>
  <c r="HT168" i="1"/>
  <c r="HS168" i="1"/>
  <c r="HQ169" i="1"/>
  <c r="HG168" i="1"/>
  <c r="HJ167" i="1"/>
  <c r="HI167" i="1"/>
  <c r="GY169" i="1"/>
  <c r="GZ169" i="1"/>
  <c r="GW170" i="1"/>
  <c r="GO168" i="1"/>
  <c r="GM169" i="1"/>
  <c r="GP168" i="1"/>
  <c r="GE169" i="1"/>
  <c r="GC170" i="1"/>
  <c r="GF169" i="1"/>
  <c r="FS169" i="1"/>
  <c r="FU168" i="1"/>
  <c r="FV168" i="1"/>
  <c r="FI169" i="1"/>
  <c r="FK168" i="1"/>
  <c r="FL168" i="1"/>
  <c r="EY168" i="1"/>
  <c r="FA167" i="1"/>
  <c r="FB167" i="1"/>
  <c r="EO169" i="1"/>
  <c r="ER168" i="1"/>
  <c r="EQ168" i="1"/>
  <c r="EE168" i="1"/>
  <c r="EG167" i="1"/>
  <c r="EH167" i="1"/>
  <c r="DU173" i="1"/>
  <c r="DX172" i="1"/>
  <c r="DW172" i="1"/>
  <c r="BI512" i="5"/>
  <c r="BH512" i="5" s="1"/>
  <c r="BL512" i="5"/>
  <c r="BK512" i="5" s="1"/>
  <c r="BC512" i="5"/>
  <c r="BB512" i="5" s="1"/>
  <c r="BF512" i="5"/>
  <c r="BE512" i="5" s="1"/>
  <c r="BO512" i="5"/>
  <c r="BN512" i="5" s="1"/>
  <c r="BR512" i="5"/>
  <c r="BQ512" i="5" s="1"/>
  <c r="AZ512" i="5"/>
  <c r="AY512" i="5" s="1"/>
  <c r="DK174" i="1"/>
  <c r="DN173" i="1"/>
  <c r="DM173" i="1"/>
  <c r="BJ512" i="5"/>
  <c r="BD512" i="5"/>
  <c r="BS512" i="5"/>
  <c r="BM512" i="5"/>
  <c r="BG512" i="5"/>
  <c r="BP512" i="5"/>
  <c r="BA512" i="5"/>
  <c r="AX512" i="5"/>
  <c r="DC174" i="1"/>
  <c r="DA175" i="1"/>
  <c r="DD174" i="1"/>
  <c r="CT175" i="1"/>
  <c r="CS175" i="1"/>
  <c r="CQ176" i="1"/>
  <c r="CI171" i="1"/>
  <c r="CG172" i="1"/>
  <c r="CJ171" i="1"/>
  <c r="BY176" i="1"/>
  <c r="BW177" i="1"/>
  <c r="BZ176" i="1"/>
  <c r="BM176" i="1"/>
  <c r="BP175" i="1"/>
  <c r="BO175" i="1"/>
  <c r="BF175" i="1"/>
  <c r="BE175" i="1"/>
  <c r="BC176" i="1"/>
  <c r="AW512" i="5"/>
  <c r="AV512" i="5" s="1"/>
  <c r="AV177" i="1"/>
  <c r="AS178" i="1"/>
  <c r="AU177" i="1"/>
  <c r="AL175" i="1"/>
  <c r="AI176" i="1"/>
  <c r="AK175" i="1"/>
  <c r="Y176" i="1"/>
  <c r="AB175" i="1"/>
  <c r="AA175" i="1"/>
  <c r="H175" i="1"/>
  <c r="G175" i="1"/>
  <c r="O177" i="1"/>
  <c r="R176" i="1"/>
  <c r="Q176" i="1"/>
  <c r="IU170" i="1" l="1"/>
  <c r="IW169" i="1"/>
  <c r="IX169" i="1"/>
  <c r="IM169" i="1"/>
  <c r="IN169" i="1"/>
  <c r="IK170" i="1"/>
  <c r="IC168" i="1"/>
  <c r="IA169" i="1"/>
  <c r="ID168" i="1"/>
  <c r="HS169" i="1"/>
  <c r="HQ170" i="1"/>
  <c r="HT169" i="1"/>
  <c r="HI168" i="1"/>
  <c r="HG169" i="1"/>
  <c r="HJ168" i="1"/>
  <c r="GY170" i="1"/>
  <c r="GW171" i="1"/>
  <c r="GZ170" i="1"/>
  <c r="GO169" i="1"/>
  <c r="GM170" i="1"/>
  <c r="GP169" i="1"/>
  <c r="GE170" i="1"/>
  <c r="GC171" i="1"/>
  <c r="GF170" i="1"/>
  <c r="FS170" i="1"/>
  <c r="FV169" i="1"/>
  <c r="FU169" i="1"/>
  <c r="FK169" i="1"/>
  <c r="FI170" i="1"/>
  <c r="FL169" i="1"/>
  <c r="EY169" i="1"/>
  <c r="FA168" i="1"/>
  <c r="FB168" i="1"/>
  <c r="EQ169" i="1"/>
  <c r="EO170" i="1"/>
  <c r="ER169" i="1"/>
  <c r="EG168" i="1"/>
  <c r="EE169" i="1"/>
  <c r="EH168" i="1"/>
  <c r="DX173" i="1"/>
  <c r="DW173" i="1"/>
  <c r="DU174" i="1"/>
  <c r="BJ513" i="5"/>
  <c r="BD513" i="5"/>
  <c r="BS513" i="5"/>
  <c r="BM513" i="5"/>
  <c r="BP513" i="5"/>
  <c r="BG513" i="5"/>
  <c r="BA513" i="5"/>
  <c r="BI513" i="5"/>
  <c r="BH513" i="5" s="1"/>
  <c r="BF513" i="5"/>
  <c r="BE513" i="5" s="1"/>
  <c r="BL513" i="5"/>
  <c r="BK513" i="5" s="1"/>
  <c r="BC513" i="5"/>
  <c r="BB513" i="5" s="1"/>
  <c r="BO513" i="5"/>
  <c r="BN513" i="5" s="1"/>
  <c r="BR513" i="5"/>
  <c r="BQ513" i="5" s="1"/>
  <c r="AZ513" i="5"/>
  <c r="AY513" i="5" s="1"/>
  <c r="DK175" i="1"/>
  <c r="DM174" i="1"/>
  <c r="DN174" i="1"/>
  <c r="DA176" i="1"/>
  <c r="DC175" i="1"/>
  <c r="DD175" i="1"/>
  <c r="CS176" i="1"/>
  <c r="CQ177" i="1"/>
  <c r="CT176" i="1"/>
  <c r="CG173" i="1"/>
  <c r="CI172" i="1"/>
  <c r="CJ172" i="1"/>
  <c r="BW178" i="1"/>
  <c r="BZ177" i="1"/>
  <c r="BY177" i="1"/>
  <c r="BM177" i="1"/>
  <c r="BP176" i="1"/>
  <c r="BO176" i="1"/>
  <c r="BE176" i="1"/>
  <c r="BC177" i="1"/>
  <c r="BF176" i="1"/>
  <c r="AW513" i="5"/>
  <c r="AV513" i="5" s="1"/>
  <c r="AU178" i="1"/>
  <c r="AS179" i="1"/>
  <c r="AV178" i="1"/>
  <c r="AK176" i="1"/>
  <c r="AI177" i="1"/>
  <c r="AL176" i="1"/>
  <c r="AX513" i="5"/>
  <c r="Y177" i="1"/>
  <c r="AA176" i="1"/>
  <c r="AB176" i="1"/>
  <c r="G176" i="1"/>
  <c r="H176" i="1"/>
  <c r="O178" i="1"/>
  <c r="Q177" i="1"/>
  <c r="R177" i="1"/>
  <c r="IX170" i="1" l="1"/>
  <c r="IU171" i="1"/>
  <c r="IW170" i="1"/>
  <c r="IM170" i="1"/>
  <c r="IK171" i="1"/>
  <c r="IN170" i="1"/>
  <c r="IA170" i="1"/>
  <c r="IC169" i="1"/>
  <c r="ID169" i="1"/>
  <c r="HS170" i="1"/>
  <c r="HQ171" i="1"/>
  <c r="HT170" i="1"/>
  <c r="HG170" i="1"/>
  <c r="HJ169" i="1"/>
  <c r="HI169" i="1"/>
  <c r="GY171" i="1"/>
  <c r="GW172" i="1"/>
  <c r="GZ171" i="1"/>
  <c r="GP170" i="1"/>
  <c r="GM171" i="1"/>
  <c r="GO170" i="1"/>
  <c r="GC172" i="1"/>
  <c r="GE171" i="1"/>
  <c r="GF171" i="1"/>
  <c r="FV170" i="1"/>
  <c r="FS171" i="1"/>
  <c r="FU170" i="1"/>
  <c r="FL170" i="1"/>
  <c r="FI171" i="1"/>
  <c r="FK170" i="1"/>
  <c r="EY170" i="1"/>
  <c r="FB169" i="1"/>
  <c r="FA169" i="1"/>
  <c r="EQ170" i="1"/>
  <c r="EO171" i="1"/>
  <c r="ER170" i="1"/>
  <c r="EE170" i="1"/>
  <c r="EH169" i="1"/>
  <c r="EG169" i="1"/>
  <c r="DW174" i="1"/>
  <c r="DU175" i="1"/>
  <c r="DX174" i="1"/>
  <c r="BJ514" i="5"/>
  <c r="BD514" i="5"/>
  <c r="BS514" i="5"/>
  <c r="BM514" i="5"/>
  <c r="BG514" i="5"/>
  <c r="BP514" i="5"/>
  <c r="BA514" i="5"/>
  <c r="DN175" i="1"/>
  <c r="DK176" i="1"/>
  <c r="DM175" i="1"/>
  <c r="BI514" i="5"/>
  <c r="BH514" i="5" s="1"/>
  <c r="BL514" i="5"/>
  <c r="BK514" i="5" s="1"/>
  <c r="BC514" i="5"/>
  <c r="BB514" i="5" s="1"/>
  <c r="BF514" i="5"/>
  <c r="BE514" i="5" s="1"/>
  <c r="BO514" i="5"/>
  <c r="BN514" i="5" s="1"/>
  <c r="BR514" i="5"/>
  <c r="BQ514" i="5" s="1"/>
  <c r="AZ514" i="5"/>
  <c r="AY514" i="5" s="1"/>
  <c r="DA177" i="1"/>
  <c r="DC176" i="1"/>
  <c r="DD176" i="1"/>
  <c r="CQ178" i="1"/>
  <c r="CS177" i="1"/>
  <c r="CT177" i="1"/>
  <c r="CI173" i="1"/>
  <c r="CJ173" i="1"/>
  <c r="CG174" i="1"/>
  <c r="BW179" i="1"/>
  <c r="BY178" i="1"/>
  <c r="BZ178" i="1"/>
  <c r="BP177" i="1"/>
  <c r="BM178" i="1"/>
  <c r="BO177" i="1"/>
  <c r="BC178" i="1"/>
  <c r="BE177" i="1"/>
  <c r="BF177" i="1"/>
  <c r="AU179" i="1"/>
  <c r="AS180" i="1"/>
  <c r="AV179" i="1"/>
  <c r="AI178" i="1"/>
  <c r="AK177" i="1"/>
  <c r="AL177" i="1"/>
  <c r="AX514" i="5"/>
  <c r="AW514" i="5"/>
  <c r="AV514" i="5" s="1"/>
  <c r="AB177" i="1"/>
  <c r="Y178" i="1"/>
  <c r="AA177" i="1"/>
  <c r="H177" i="1"/>
  <c r="G177" i="1"/>
  <c r="R178" i="1"/>
  <c r="O179" i="1"/>
  <c r="Q178" i="1"/>
  <c r="IW171" i="1" l="1"/>
  <c r="IX171" i="1"/>
  <c r="IU172" i="1"/>
  <c r="IM171" i="1"/>
  <c r="IK172" i="1"/>
  <c r="IN171" i="1"/>
  <c r="ID170" i="1"/>
  <c r="IA171" i="1"/>
  <c r="IC170" i="1"/>
  <c r="HQ172" i="1"/>
  <c r="HS171" i="1"/>
  <c r="HT171" i="1"/>
  <c r="HJ170" i="1"/>
  <c r="HG171" i="1"/>
  <c r="HI170" i="1"/>
  <c r="GW173" i="1"/>
  <c r="GZ172" i="1"/>
  <c r="GY172" i="1"/>
  <c r="GO171" i="1"/>
  <c r="GP171" i="1"/>
  <c r="GM172" i="1"/>
  <c r="GF172" i="1"/>
  <c r="GC173" i="1"/>
  <c r="GE172" i="1"/>
  <c r="FU171" i="1"/>
  <c r="FV171" i="1"/>
  <c r="FS172" i="1"/>
  <c r="FK171" i="1"/>
  <c r="FI172" i="1"/>
  <c r="FL171" i="1"/>
  <c r="FB170" i="1"/>
  <c r="EY171" i="1"/>
  <c r="FA170" i="1"/>
  <c r="EO172" i="1"/>
  <c r="ER171" i="1"/>
  <c r="EQ171" i="1"/>
  <c r="EH170" i="1"/>
  <c r="EE171" i="1"/>
  <c r="EG170" i="1"/>
  <c r="DU176" i="1"/>
  <c r="DW175" i="1"/>
  <c r="DX175" i="1"/>
  <c r="BI515" i="5"/>
  <c r="BH515" i="5" s="1"/>
  <c r="BF515" i="5"/>
  <c r="BE515" i="5" s="1"/>
  <c r="BL515" i="5"/>
  <c r="BK515" i="5" s="1"/>
  <c r="BC515" i="5"/>
  <c r="BB515" i="5" s="1"/>
  <c r="BO515" i="5"/>
  <c r="BN515" i="5" s="1"/>
  <c r="BR515" i="5"/>
  <c r="BQ515" i="5" s="1"/>
  <c r="AZ515" i="5"/>
  <c r="AY515" i="5" s="1"/>
  <c r="BJ515" i="5"/>
  <c r="BD515" i="5"/>
  <c r="BS515" i="5"/>
  <c r="BM515" i="5"/>
  <c r="BG515" i="5"/>
  <c r="BP515" i="5"/>
  <c r="BA515" i="5"/>
  <c r="DM176" i="1"/>
  <c r="DK177" i="1"/>
  <c r="DN176" i="1"/>
  <c r="DD177" i="1"/>
  <c r="DA178" i="1"/>
  <c r="DC177" i="1"/>
  <c r="CQ179" i="1"/>
  <c r="CT178" i="1"/>
  <c r="CS178" i="1"/>
  <c r="CI174" i="1"/>
  <c r="CG175" i="1"/>
  <c r="CJ174" i="1"/>
  <c r="BZ179" i="1"/>
  <c r="BW180" i="1"/>
  <c r="BY179" i="1"/>
  <c r="BO178" i="1"/>
  <c r="BM179" i="1"/>
  <c r="BP178" i="1"/>
  <c r="BE178" i="1"/>
  <c r="BF178" i="1"/>
  <c r="BC179" i="1"/>
  <c r="AS181" i="1"/>
  <c r="AU180" i="1"/>
  <c r="AV180" i="1"/>
  <c r="AX515" i="5"/>
  <c r="AW515" i="5"/>
  <c r="AV515" i="5" s="1"/>
  <c r="AI179" i="1"/>
  <c r="AK178" i="1"/>
  <c r="AL178" i="1"/>
  <c r="AA178" i="1"/>
  <c r="Y179" i="1"/>
  <c r="AB178" i="1"/>
  <c r="G178" i="1"/>
  <c r="H178" i="1"/>
  <c r="R179" i="1"/>
  <c r="O180" i="1"/>
  <c r="Q179" i="1"/>
  <c r="IU173" i="1" l="1"/>
  <c r="IW172" i="1"/>
  <c r="IX172" i="1"/>
  <c r="IK173" i="1"/>
  <c r="IN172" i="1"/>
  <c r="IM172" i="1"/>
  <c r="IC171" i="1"/>
  <c r="ID171" i="1"/>
  <c r="IA172" i="1"/>
  <c r="HT172" i="1"/>
  <c r="HQ173" i="1"/>
  <c r="HS172" i="1"/>
  <c r="HI171" i="1"/>
  <c r="HJ171" i="1"/>
  <c r="HG172" i="1"/>
  <c r="GZ173" i="1"/>
  <c r="GW174" i="1"/>
  <c r="GY173" i="1"/>
  <c r="GO172" i="1"/>
  <c r="GP172" i="1"/>
  <c r="GM173" i="1"/>
  <c r="GE173" i="1"/>
  <c r="GF173" i="1"/>
  <c r="GC174" i="1"/>
  <c r="FS173" i="1"/>
  <c r="FU172" i="1"/>
  <c r="FV172" i="1"/>
  <c r="FI173" i="1"/>
  <c r="FL172" i="1"/>
  <c r="FK172" i="1"/>
  <c r="FA171" i="1"/>
  <c r="FB171" i="1"/>
  <c r="EY172" i="1"/>
  <c r="ER172" i="1"/>
  <c r="EO173" i="1"/>
  <c r="EQ172" i="1"/>
  <c r="EG171" i="1"/>
  <c r="EH171" i="1"/>
  <c r="EE172" i="1"/>
  <c r="DW176" i="1"/>
  <c r="DU177" i="1"/>
  <c r="DX176" i="1"/>
  <c r="BI516" i="5"/>
  <c r="BH516" i="5" s="1"/>
  <c r="BF516" i="5"/>
  <c r="BE516" i="5" s="1"/>
  <c r="BL516" i="5"/>
  <c r="BK516" i="5" s="1"/>
  <c r="BC516" i="5"/>
  <c r="BB516" i="5" s="1"/>
  <c r="BO516" i="5"/>
  <c r="BN516" i="5" s="1"/>
  <c r="BR516" i="5"/>
  <c r="BQ516" i="5" s="1"/>
  <c r="AZ516" i="5"/>
  <c r="AY516" i="5" s="1"/>
  <c r="BJ516" i="5"/>
  <c r="BD516" i="5"/>
  <c r="BM516" i="5"/>
  <c r="BS516" i="5"/>
  <c r="BG516" i="5"/>
  <c r="BP516" i="5"/>
  <c r="BA516" i="5"/>
  <c r="DK178" i="1"/>
  <c r="DM177" i="1"/>
  <c r="DN177" i="1"/>
  <c r="DC178" i="1"/>
  <c r="DA179" i="1"/>
  <c r="DD178" i="1"/>
  <c r="CT179" i="1"/>
  <c r="CQ180" i="1"/>
  <c r="CS179" i="1"/>
  <c r="CG176" i="1"/>
  <c r="CI175" i="1"/>
  <c r="CJ175" i="1"/>
  <c r="BY180" i="1"/>
  <c r="BW181" i="1"/>
  <c r="BZ180" i="1"/>
  <c r="BM180" i="1"/>
  <c r="BO179" i="1"/>
  <c r="BP179" i="1"/>
  <c r="BF179" i="1"/>
  <c r="BC180" i="1"/>
  <c r="BE179" i="1"/>
  <c r="AV181" i="1"/>
  <c r="AS182" i="1"/>
  <c r="AU181" i="1"/>
  <c r="AL179" i="1"/>
  <c r="AI180" i="1"/>
  <c r="AK179" i="1"/>
  <c r="AW516" i="5"/>
  <c r="AV516" i="5" s="1"/>
  <c r="AX516" i="5"/>
  <c r="AB179" i="1"/>
  <c r="Y180" i="1"/>
  <c r="AA179" i="1"/>
  <c r="G179" i="1"/>
  <c r="H179" i="1"/>
  <c r="Q180" i="1"/>
  <c r="R180" i="1"/>
  <c r="O181" i="1"/>
  <c r="IU174" i="1" l="1"/>
  <c r="IX173" i="1"/>
  <c r="IW173" i="1"/>
  <c r="IN173" i="1"/>
  <c r="IK174" i="1"/>
  <c r="IM173" i="1"/>
  <c r="IC172" i="1"/>
  <c r="IA173" i="1"/>
  <c r="ID172" i="1"/>
  <c r="HT173" i="1"/>
  <c r="HQ174" i="1"/>
  <c r="HS173" i="1"/>
  <c r="HG173" i="1"/>
  <c r="HI172" i="1"/>
  <c r="HJ172" i="1"/>
  <c r="GY174" i="1"/>
  <c r="GW175" i="1"/>
  <c r="GZ174" i="1"/>
  <c r="GM174" i="1"/>
  <c r="GO173" i="1"/>
  <c r="GP173" i="1"/>
  <c r="GE174" i="1"/>
  <c r="GC175" i="1"/>
  <c r="GF174" i="1"/>
  <c r="FU173" i="1"/>
  <c r="FS174" i="1"/>
  <c r="FV173" i="1"/>
  <c r="FK173" i="1"/>
  <c r="FL173" i="1"/>
  <c r="FI174" i="1"/>
  <c r="FA172" i="1"/>
  <c r="EY173" i="1"/>
  <c r="FB172" i="1"/>
  <c r="EQ173" i="1"/>
  <c r="ER173" i="1"/>
  <c r="EO174" i="1"/>
  <c r="EE173" i="1"/>
  <c r="EG172" i="1"/>
  <c r="EH172" i="1"/>
  <c r="DX177" i="1"/>
  <c r="DU178" i="1"/>
  <c r="DW177" i="1"/>
  <c r="BJ517" i="5"/>
  <c r="BD517" i="5"/>
  <c r="BS517" i="5"/>
  <c r="BM517" i="5"/>
  <c r="BG517" i="5"/>
  <c r="BP517" i="5"/>
  <c r="BA517" i="5"/>
  <c r="DK179" i="1"/>
  <c r="DM178" i="1"/>
  <c r="DN178" i="1"/>
  <c r="BI517" i="5"/>
  <c r="BH517" i="5" s="1"/>
  <c r="BF517" i="5"/>
  <c r="BE517" i="5" s="1"/>
  <c r="BL517" i="5"/>
  <c r="BK517" i="5" s="1"/>
  <c r="BC517" i="5"/>
  <c r="BB517" i="5" s="1"/>
  <c r="BO517" i="5"/>
  <c r="BN517" i="5" s="1"/>
  <c r="BR517" i="5"/>
  <c r="BQ517" i="5" s="1"/>
  <c r="AZ517" i="5"/>
  <c r="AY517" i="5" s="1"/>
  <c r="DA180" i="1"/>
  <c r="DC179" i="1"/>
  <c r="DD179" i="1"/>
  <c r="CS180" i="1"/>
  <c r="CQ181" i="1"/>
  <c r="CT180" i="1"/>
  <c r="CG177" i="1"/>
  <c r="CI176" i="1"/>
  <c r="CJ176" i="1"/>
  <c r="BW182" i="1"/>
  <c r="BZ181" i="1"/>
  <c r="BY181" i="1"/>
  <c r="BM181" i="1"/>
  <c r="BO180" i="1"/>
  <c r="BP180" i="1"/>
  <c r="BE180" i="1"/>
  <c r="BC181" i="1"/>
  <c r="BF180" i="1"/>
  <c r="AU182" i="1"/>
  <c r="AS183" i="1"/>
  <c r="AV182" i="1"/>
  <c r="AW517" i="5"/>
  <c r="AV517" i="5" s="1"/>
  <c r="AK180" i="1"/>
  <c r="AI181" i="1"/>
  <c r="AL180" i="1"/>
  <c r="AX517" i="5"/>
  <c r="Y181" i="1"/>
  <c r="AA180" i="1"/>
  <c r="AB180" i="1"/>
  <c r="H180" i="1"/>
  <c r="G180" i="1"/>
  <c r="R181" i="1"/>
  <c r="Q181" i="1"/>
  <c r="O182" i="1"/>
  <c r="IU175" i="1" l="1"/>
  <c r="IX174" i="1"/>
  <c r="IW174" i="1"/>
  <c r="IM174" i="1"/>
  <c r="IK175" i="1"/>
  <c r="IN174" i="1"/>
  <c r="IA174" i="1"/>
  <c r="IC173" i="1"/>
  <c r="ID173" i="1"/>
  <c r="HS174" i="1"/>
  <c r="HQ175" i="1"/>
  <c r="HT174" i="1"/>
  <c r="HG174" i="1"/>
  <c r="HI173" i="1"/>
  <c r="HJ173" i="1"/>
  <c r="GW176" i="1"/>
  <c r="GY175" i="1"/>
  <c r="GZ175" i="1"/>
  <c r="GM175" i="1"/>
  <c r="GO174" i="1"/>
  <c r="GP174" i="1"/>
  <c r="GC176" i="1"/>
  <c r="GE175" i="1"/>
  <c r="GF175" i="1"/>
  <c r="FS175" i="1"/>
  <c r="FU174" i="1"/>
  <c r="FV174" i="1"/>
  <c r="FK174" i="1"/>
  <c r="FI175" i="1"/>
  <c r="FL174" i="1"/>
  <c r="FA173" i="1"/>
  <c r="FB173" i="1"/>
  <c r="EY174" i="1"/>
  <c r="EQ174" i="1"/>
  <c r="EO175" i="1"/>
  <c r="ER174" i="1"/>
  <c r="EG173" i="1"/>
  <c r="EE174" i="1"/>
  <c r="EH173" i="1"/>
  <c r="DW178" i="1"/>
  <c r="DU179" i="1"/>
  <c r="DX178" i="1"/>
  <c r="BJ518" i="5"/>
  <c r="BD518" i="5"/>
  <c r="BS518" i="5"/>
  <c r="BM518" i="5"/>
  <c r="BP518" i="5"/>
  <c r="BG518" i="5"/>
  <c r="BA518" i="5"/>
  <c r="BI518" i="5"/>
  <c r="BH518" i="5" s="1"/>
  <c r="BC518" i="5"/>
  <c r="BB518" i="5" s="1"/>
  <c r="BF518" i="5"/>
  <c r="BE518" i="5" s="1"/>
  <c r="BL518" i="5"/>
  <c r="BK518" i="5" s="1"/>
  <c r="BO518" i="5"/>
  <c r="BN518" i="5" s="1"/>
  <c r="BR518" i="5"/>
  <c r="BQ518" i="5" s="1"/>
  <c r="AZ518" i="5"/>
  <c r="AY518" i="5" s="1"/>
  <c r="DN179" i="1"/>
  <c r="DK180" i="1"/>
  <c r="DM179" i="1"/>
  <c r="DA181" i="1"/>
  <c r="DC180" i="1"/>
  <c r="DD180" i="1"/>
  <c r="CS181" i="1"/>
  <c r="CT181" i="1"/>
  <c r="CQ182" i="1"/>
  <c r="CJ177" i="1"/>
  <c r="CG178" i="1"/>
  <c r="CI177" i="1"/>
  <c r="BW183" i="1"/>
  <c r="BY182" i="1"/>
  <c r="BZ182" i="1"/>
  <c r="BP181" i="1"/>
  <c r="BM182" i="1"/>
  <c r="BO181" i="1"/>
  <c r="BF181" i="1"/>
  <c r="BC182" i="1"/>
  <c r="BE181" i="1"/>
  <c r="AS184" i="1"/>
  <c r="AU183" i="1"/>
  <c r="AV183" i="1"/>
  <c r="AX518" i="5"/>
  <c r="AI182" i="1"/>
  <c r="AL181" i="1"/>
  <c r="AK181" i="1"/>
  <c r="AW518" i="5"/>
  <c r="AV518" i="5" s="1"/>
  <c r="AB181" i="1"/>
  <c r="Y182" i="1"/>
  <c r="AA181" i="1"/>
  <c r="G181" i="1"/>
  <c r="H181" i="1"/>
  <c r="O183" i="1"/>
  <c r="Q182" i="1"/>
  <c r="R182" i="1"/>
  <c r="IX175" i="1" l="1"/>
  <c r="IU176" i="1"/>
  <c r="IW175" i="1"/>
  <c r="IK176" i="1"/>
  <c r="IN175" i="1"/>
  <c r="IM175" i="1"/>
  <c r="IA175" i="1"/>
  <c r="IC174" i="1"/>
  <c r="ID174" i="1"/>
  <c r="HQ176" i="1"/>
  <c r="HT175" i="1"/>
  <c r="HS175" i="1"/>
  <c r="HG175" i="1"/>
  <c r="HI174" i="1"/>
  <c r="HJ174" i="1"/>
  <c r="GW177" i="1"/>
  <c r="GY176" i="1"/>
  <c r="GZ176" i="1"/>
  <c r="GP175" i="1"/>
  <c r="GM176" i="1"/>
  <c r="GO175" i="1"/>
  <c r="GC177" i="1"/>
  <c r="GF176" i="1"/>
  <c r="GE176" i="1"/>
  <c r="FV175" i="1"/>
  <c r="FS176" i="1"/>
  <c r="FU175" i="1"/>
  <c r="FI176" i="1"/>
  <c r="FL175" i="1"/>
  <c r="FK175" i="1"/>
  <c r="EY175" i="1"/>
  <c r="FA174" i="1"/>
  <c r="FB174" i="1"/>
  <c r="EO176" i="1"/>
  <c r="ER175" i="1"/>
  <c r="EQ175" i="1"/>
  <c r="EE175" i="1"/>
  <c r="EG174" i="1"/>
  <c r="EH174" i="1"/>
  <c r="DU180" i="1"/>
  <c r="DW179" i="1"/>
  <c r="DX179" i="1"/>
  <c r="BI519" i="5"/>
  <c r="BH519" i="5" s="1"/>
  <c r="BL519" i="5"/>
  <c r="BK519" i="5" s="1"/>
  <c r="BF519" i="5"/>
  <c r="BE519" i="5" s="1"/>
  <c r="BC519" i="5"/>
  <c r="BB519" i="5" s="1"/>
  <c r="BO519" i="5"/>
  <c r="BN519" i="5" s="1"/>
  <c r="BR519" i="5"/>
  <c r="BQ519" i="5" s="1"/>
  <c r="AZ519" i="5"/>
  <c r="AY519" i="5" s="1"/>
  <c r="BJ519" i="5"/>
  <c r="BD519" i="5"/>
  <c r="BS519" i="5"/>
  <c r="BM519" i="5"/>
  <c r="BP519" i="5"/>
  <c r="BG519" i="5"/>
  <c r="BA519" i="5"/>
  <c r="DM180" i="1"/>
  <c r="DN180" i="1"/>
  <c r="DK181" i="1"/>
  <c r="DD181" i="1"/>
  <c r="DA182" i="1"/>
  <c r="DC181" i="1"/>
  <c r="CQ183" i="1"/>
  <c r="CT182" i="1"/>
  <c r="CS182" i="1"/>
  <c r="CI178" i="1"/>
  <c r="CG179" i="1"/>
  <c r="CJ178" i="1"/>
  <c r="BZ183" i="1"/>
  <c r="BW184" i="1"/>
  <c r="BY183" i="1"/>
  <c r="BO182" i="1"/>
  <c r="BM183" i="1"/>
  <c r="BP182" i="1"/>
  <c r="BC183" i="1"/>
  <c r="BF182" i="1"/>
  <c r="BE182" i="1"/>
  <c r="AU184" i="1"/>
  <c r="AV184" i="1"/>
  <c r="AS185" i="1"/>
  <c r="AW519" i="5"/>
  <c r="AV519" i="5" s="1"/>
  <c r="AX519" i="5"/>
  <c r="AI183" i="1"/>
  <c r="AL182" i="1"/>
  <c r="AK182" i="1"/>
  <c r="AA182" i="1"/>
  <c r="Y183" i="1"/>
  <c r="AB182" i="1"/>
  <c r="H182" i="1"/>
  <c r="G182" i="1"/>
  <c r="O184" i="1"/>
  <c r="R183" i="1"/>
  <c r="Q183" i="1"/>
  <c r="IW176" i="1" l="1"/>
  <c r="IU177" i="1"/>
  <c r="IX176" i="1"/>
  <c r="IK177" i="1"/>
  <c r="IM176" i="1"/>
  <c r="IN176" i="1"/>
  <c r="ID175" i="1"/>
  <c r="IA176" i="1"/>
  <c r="IC175" i="1"/>
  <c r="HQ177" i="1"/>
  <c r="HS176" i="1"/>
  <c r="HT176" i="1"/>
  <c r="HJ175" i="1"/>
  <c r="HI175" i="1"/>
  <c r="HG176" i="1"/>
  <c r="GZ177" i="1"/>
  <c r="GW178" i="1"/>
  <c r="GY177" i="1"/>
  <c r="GO176" i="1"/>
  <c r="GM177" i="1"/>
  <c r="GP176" i="1"/>
  <c r="GF177" i="1"/>
  <c r="GC178" i="1"/>
  <c r="GE177" i="1"/>
  <c r="FU176" i="1"/>
  <c r="FS177" i="1"/>
  <c r="FV176" i="1"/>
  <c r="FI177" i="1"/>
  <c r="FL176" i="1"/>
  <c r="FK176" i="1"/>
  <c r="FB175" i="1"/>
  <c r="EY176" i="1"/>
  <c r="FA175" i="1"/>
  <c r="EO177" i="1"/>
  <c r="EQ176" i="1"/>
  <c r="ER176" i="1"/>
  <c r="EH175" i="1"/>
  <c r="EE176" i="1"/>
  <c r="EG175" i="1"/>
  <c r="DU181" i="1"/>
  <c r="DW180" i="1"/>
  <c r="DX180" i="1"/>
  <c r="BJ520" i="5"/>
  <c r="BD520" i="5"/>
  <c r="BS520" i="5"/>
  <c r="BM520" i="5"/>
  <c r="BP520" i="5"/>
  <c r="BG520" i="5"/>
  <c r="BA520" i="5"/>
  <c r="BI520" i="5"/>
  <c r="BH520" i="5" s="1"/>
  <c r="BC520" i="5"/>
  <c r="BB520" i="5" s="1"/>
  <c r="BL520" i="5"/>
  <c r="BK520" i="5" s="1"/>
  <c r="BF520" i="5"/>
  <c r="BE520" i="5" s="1"/>
  <c r="BO520" i="5"/>
  <c r="BN520" i="5" s="1"/>
  <c r="BR520" i="5"/>
  <c r="BQ520" i="5" s="1"/>
  <c r="AZ520" i="5"/>
  <c r="AY520" i="5" s="1"/>
  <c r="DK182" i="1"/>
  <c r="DM181" i="1"/>
  <c r="DN181" i="1"/>
  <c r="DC182" i="1"/>
  <c r="DA183" i="1"/>
  <c r="DD182" i="1"/>
  <c r="CT183" i="1"/>
  <c r="CQ184" i="1"/>
  <c r="CS183" i="1"/>
  <c r="CG180" i="1"/>
  <c r="CI179" i="1"/>
  <c r="CJ179" i="1"/>
  <c r="BY184" i="1"/>
  <c r="BW185" i="1"/>
  <c r="BZ184" i="1"/>
  <c r="BM184" i="1"/>
  <c r="BP183" i="1"/>
  <c r="BO183" i="1"/>
  <c r="BF183" i="1"/>
  <c r="BC184" i="1"/>
  <c r="BE183" i="1"/>
  <c r="AV185" i="1"/>
  <c r="AS186" i="1"/>
  <c r="AU185" i="1"/>
  <c r="AW520" i="5"/>
  <c r="AV520" i="5" s="1"/>
  <c r="AX520" i="5"/>
  <c r="AL183" i="1"/>
  <c r="AI184" i="1"/>
  <c r="AK183" i="1"/>
  <c r="Y184" i="1"/>
  <c r="AB183" i="1"/>
  <c r="AA183" i="1"/>
  <c r="G183" i="1"/>
  <c r="H183" i="1"/>
  <c r="R184" i="1"/>
  <c r="Q184" i="1"/>
  <c r="O185" i="1"/>
  <c r="IU178" i="1" l="1"/>
  <c r="IX177" i="1"/>
  <c r="IW177" i="1"/>
  <c r="IN177" i="1"/>
  <c r="IK178" i="1"/>
  <c r="IM177" i="1"/>
  <c r="IC176" i="1"/>
  <c r="IA177" i="1"/>
  <c r="ID176" i="1"/>
  <c r="HT177" i="1"/>
  <c r="HQ178" i="1"/>
  <c r="HS177" i="1"/>
  <c r="HI176" i="1"/>
  <c r="HG177" i="1"/>
  <c r="HJ176" i="1"/>
  <c r="GY178" i="1"/>
  <c r="GW179" i="1"/>
  <c r="GZ178" i="1"/>
  <c r="GM178" i="1"/>
  <c r="GP177" i="1"/>
  <c r="GO177" i="1"/>
  <c r="GE178" i="1"/>
  <c r="GC179" i="1"/>
  <c r="GF178" i="1"/>
  <c r="FS178" i="1"/>
  <c r="FV177" i="1"/>
  <c r="FU177" i="1"/>
  <c r="FL177" i="1"/>
  <c r="FI178" i="1"/>
  <c r="FK177" i="1"/>
  <c r="FA176" i="1"/>
  <c r="EY177" i="1"/>
  <c r="FB176" i="1"/>
  <c r="ER177" i="1"/>
  <c r="EO178" i="1"/>
  <c r="EQ177" i="1"/>
  <c r="EG176" i="1"/>
  <c r="EE177" i="1"/>
  <c r="EH176" i="1"/>
  <c r="DX181" i="1"/>
  <c r="DW181" i="1"/>
  <c r="DU182" i="1"/>
  <c r="BI521" i="5"/>
  <c r="BH521" i="5" s="1"/>
  <c r="BC521" i="5"/>
  <c r="BB521" i="5" s="1"/>
  <c r="BF521" i="5"/>
  <c r="BE521" i="5" s="1"/>
  <c r="BL521" i="5"/>
  <c r="BK521" i="5" s="1"/>
  <c r="BO521" i="5"/>
  <c r="BN521" i="5" s="1"/>
  <c r="BR521" i="5"/>
  <c r="BQ521" i="5" s="1"/>
  <c r="AZ521" i="5"/>
  <c r="AY521" i="5" s="1"/>
  <c r="BJ521" i="5"/>
  <c r="BD521" i="5"/>
  <c r="BS521" i="5"/>
  <c r="BM521" i="5"/>
  <c r="BP521" i="5"/>
  <c r="BG521" i="5"/>
  <c r="BA521" i="5"/>
  <c r="DK183" i="1"/>
  <c r="DM182" i="1"/>
  <c r="DN182" i="1"/>
  <c r="DA184" i="1"/>
  <c r="DC183" i="1"/>
  <c r="DD183" i="1"/>
  <c r="CS184" i="1"/>
  <c r="CT184" i="1"/>
  <c r="CQ185" i="1"/>
  <c r="CG181" i="1"/>
  <c r="CJ180" i="1"/>
  <c r="CI180" i="1"/>
  <c r="BZ185" i="1"/>
  <c r="BW186" i="1"/>
  <c r="BY185" i="1"/>
  <c r="BM185" i="1"/>
  <c r="BP184" i="1"/>
  <c r="BO184" i="1"/>
  <c r="BE184" i="1"/>
  <c r="BC185" i="1"/>
  <c r="BF184" i="1"/>
  <c r="AU186" i="1"/>
  <c r="AS187" i="1"/>
  <c r="AV186" i="1"/>
  <c r="AW521" i="5"/>
  <c r="AV521" i="5" s="1"/>
  <c r="AK184" i="1"/>
  <c r="AI185" i="1"/>
  <c r="AL184" i="1"/>
  <c r="AX521" i="5"/>
  <c r="Y185" i="1"/>
  <c r="AA184" i="1"/>
  <c r="AB184" i="1"/>
  <c r="G184" i="1"/>
  <c r="H184" i="1"/>
  <c r="R185" i="1"/>
  <c r="O186" i="1"/>
  <c r="Q185" i="1"/>
  <c r="IU179" i="1" l="1"/>
  <c r="IW178" i="1"/>
  <c r="IX178" i="1"/>
  <c r="IM178" i="1"/>
  <c r="IK179" i="1"/>
  <c r="IN178" i="1"/>
  <c r="IA178" i="1"/>
  <c r="IC177" i="1"/>
  <c r="ID177" i="1"/>
  <c r="HS178" i="1"/>
  <c r="HT178" i="1"/>
  <c r="HQ179" i="1"/>
  <c r="HG178" i="1"/>
  <c r="HI177" i="1"/>
  <c r="HJ177" i="1"/>
  <c r="GW180" i="1"/>
  <c r="GY179" i="1"/>
  <c r="GZ179" i="1"/>
  <c r="GM179" i="1"/>
  <c r="GP178" i="1"/>
  <c r="GO178" i="1"/>
  <c r="GC180" i="1"/>
  <c r="GE179" i="1"/>
  <c r="GF179" i="1"/>
  <c r="FS179" i="1"/>
  <c r="FU178" i="1"/>
  <c r="FV178" i="1"/>
  <c r="FK178" i="1"/>
  <c r="FI179" i="1"/>
  <c r="FL178" i="1"/>
  <c r="FB177" i="1"/>
  <c r="EY178" i="1"/>
  <c r="FA177" i="1"/>
  <c r="EQ178" i="1"/>
  <c r="EO179" i="1"/>
  <c r="ER178" i="1"/>
  <c r="EE178" i="1"/>
  <c r="EH177" i="1"/>
  <c r="EG177" i="1"/>
  <c r="DW182" i="1"/>
  <c r="DU183" i="1"/>
  <c r="DX182" i="1"/>
  <c r="DN183" i="1"/>
  <c r="DK184" i="1"/>
  <c r="DM183" i="1"/>
  <c r="BJ522" i="5"/>
  <c r="BD522" i="5"/>
  <c r="BS522" i="5"/>
  <c r="BM522" i="5"/>
  <c r="BP522" i="5"/>
  <c r="BG522" i="5"/>
  <c r="BA522" i="5"/>
  <c r="BI522" i="5"/>
  <c r="BH522" i="5" s="1"/>
  <c r="BL522" i="5"/>
  <c r="BK522" i="5" s="1"/>
  <c r="BF522" i="5"/>
  <c r="BE522" i="5" s="1"/>
  <c r="BC522" i="5"/>
  <c r="BB522" i="5" s="1"/>
  <c r="BO522" i="5"/>
  <c r="BN522" i="5" s="1"/>
  <c r="BR522" i="5"/>
  <c r="BQ522" i="5" s="1"/>
  <c r="AZ522" i="5"/>
  <c r="AY522" i="5" s="1"/>
  <c r="DA185" i="1"/>
  <c r="DC184" i="1"/>
  <c r="DD184" i="1"/>
  <c r="CQ186" i="1"/>
  <c r="CS185" i="1"/>
  <c r="CT185" i="1"/>
  <c r="CJ181" i="1"/>
  <c r="CG182" i="1"/>
  <c r="CI181" i="1"/>
  <c r="BY186" i="1"/>
  <c r="BW187" i="1"/>
  <c r="BZ186" i="1"/>
  <c r="BP185" i="1"/>
  <c r="BM186" i="1"/>
  <c r="BO185" i="1"/>
  <c r="BC186" i="1"/>
  <c r="BE185" i="1"/>
  <c r="BF185" i="1"/>
  <c r="AX522" i="5"/>
  <c r="AV187" i="1"/>
  <c r="AS188" i="1"/>
  <c r="AU187" i="1"/>
  <c r="AK185" i="1"/>
  <c r="AI186" i="1"/>
  <c r="AL185" i="1"/>
  <c r="AW522" i="5"/>
  <c r="AV522" i="5" s="1"/>
  <c r="AB185" i="1"/>
  <c r="Y186" i="1"/>
  <c r="AA185" i="1"/>
  <c r="G185" i="1"/>
  <c r="H185" i="1"/>
  <c r="R186" i="1"/>
  <c r="O187" i="1"/>
  <c r="Q186" i="1"/>
  <c r="IX179" i="1" l="1"/>
  <c r="IU180" i="1"/>
  <c r="IW179" i="1"/>
  <c r="IM179" i="1"/>
  <c r="IN179" i="1"/>
  <c r="IK180" i="1"/>
  <c r="IA179" i="1"/>
  <c r="IC178" i="1"/>
  <c r="ID178" i="1"/>
  <c r="HS179" i="1"/>
  <c r="HQ180" i="1"/>
  <c r="HT179" i="1"/>
  <c r="HG179" i="1"/>
  <c r="HI178" i="1"/>
  <c r="HJ178" i="1"/>
  <c r="GW181" i="1"/>
  <c r="GY180" i="1"/>
  <c r="GZ180" i="1"/>
  <c r="GP179" i="1"/>
  <c r="GM180" i="1"/>
  <c r="GO179" i="1"/>
  <c r="GC181" i="1"/>
  <c r="GF180" i="1"/>
  <c r="GE180" i="1"/>
  <c r="FV179" i="1"/>
  <c r="FS180" i="1"/>
  <c r="FU179" i="1"/>
  <c r="FI180" i="1"/>
  <c r="FK179" i="1"/>
  <c r="FL179" i="1"/>
  <c r="EY179" i="1"/>
  <c r="FA178" i="1"/>
  <c r="FB178" i="1"/>
  <c r="EO180" i="1"/>
  <c r="EQ179" i="1"/>
  <c r="ER179" i="1"/>
  <c r="EE179" i="1"/>
  <c r="EH178" i="1"/>
  <c r="EG178" i="1"/>
  <c r="DU184" i="1"/>
  <c r="DW183" i="1"/>
  <c r="DX183" i="1"/>
  <c r="BJ523" i="5"/>
  <c r="BD523" i="5"/>
  <c r="BM523" i="5"/>
  <c r="BS523" i="5"/>
  <c r="BP523" i="5"/>
  <c r="BG523" i="5"/>
  <c r="BA523" i="5"/>
  <c r="DM184" i="1"/>
  <c r="DK185" i="1"/>
  <c r="DN184" i="1"/>
  <c r="BI523" i="5"/>
  <c r="BH523" i="5" s="1"/>
  <c r="BC523" i="5"/>
  <c r="BB523" i="5" s="1"/>
  <c r="BL523" i="5"/>
  <c r="BK523" i="5" s="1"/>
  <c r="BF523" i="5"/>
  <c r="BE523" i="5" s="1"/>
  <c r="BO523" i="5"/>
  <c r="BN523" i="5" s="1"/>
  <c r="BR523" i="5"/>
  <c r="BQ523" i="5" s="1"/>
  <c r="AZ523" i="5"/>
  <c r="AY523" i="5" s="1"/>
  <c r="DD185" i="1"/>
  <c r="DA186" i="1"/>
  <c r="DC185" i="1"/>
  <c r="CS186" i="1"/>
  <c r="CQ187" i="1"/>
  <c r="CT186" i="1"/>
  <c r="CI182" i="1"/>
  <c r="CG183" i="1"/>
  <c r="CJ182" i="1"/>
  <c r="BW188" i="1"/>
  <c r="BZ187" i="1"/>
  <c r="BY187" i="1"/>
  <c r="BO186" i="1"/>
  <c r="BM187" i="1"/>
  <c r="BP186" i="1"/>
  <c r="BC187" i="1"/>
  <c r="BE186" i="1"/>
  <c r="BF186" i="1"/>
  <c r="AU188" i="1"/>
  <c r="AS189" i="1"/>
  <c r="AV188" i="1"/>
  <c r="AX523" i="5"/>
  <c r="AI187" i="1"/>
  <c r="AK186" i="1"/>
  <c r="AL186" i="1"/>
  <c r="AW523" i="5"/>
  <c r="AV523" i="5" s="1"/>
  <c r="AA186" i="1"/>
  <c r="Y187" i="1"/>
  <c r="AB186" i="1"/>
  <c r="G186" i="1"/>
  <c r="H186" i="1"/>
  <c r="Q187" i="1"/>
  <c r="O188" i="1"/>
  <c r="R187" i="1"/>
  <c r="IW180" i="1" l="1"/>
  <c r="IU181" i="1"/>
  <c r="IX180" i="1"/>
  <c r="IM180" i="1"/>
  <c r="IK181" i="1"/>
  <c r="IN180" i="1"/>
  <c r="ID179" i="1"/>
  <c r="IA180" i="1"/>
  <c r="IC179" i="1"/>
  <c r="HQ181" i="1"/>
  <c r="HT180" i="1"/>
  <c r="HS180" i="1"/>
  <c r="HJ179" i="1"/>
  <c r="HG180" i="1"/>
  <c r="HI179" i="1"/>
  <c r="GZ181" i="1"/>
  <c r="GW182" i="1"/>
  <c r="GY181" i="1"/>
  <c r="GO180" i="1"/>
  <c r="GM181" i="1"/>
  <c r="GP180" i="1"/>
  <c r="GF181" i="1"/>
  <c r="GC182" i="1"/>
  <c r="GE181" i="1"/>
  <c r="FU180" i="1"/>
  <c r="FS181" i="1"/>
  <c r="FV180" i="1"/>
  <c r="FI181" i="1"/>
  <c r="FL180" i="1"/>
  <c r="FK180" i="1"/>
  <c r="FB179" i="1"/>
  <c r="EY180" i="1"/>
  <c r="FA179" i="1"/>
  <c r="EO181" i="1"/>
  <c r="EQ180" i="1"/>
  <c r="ER180" i="1"/>
  <c r="EH179" i="1"/>
  <c r="EE180" i="1"/>
  <c r="EG179" i="1"/>
  <c r="DU185" i="1"/>
  <c r="DW184" i="1"/>
  <c r="DX184" i="1"/>
  <c r="BJ524" i="5"/>
  <c r="BD524" i="5"/>
  <c r="BM524" i="5"/>
  <c r="BS524" i="5"/>
  <c r="BP524" i="5"/>
  <c r="BG524" i="5"/>
  <c r="BA524" i="5"/>
  <c r="BI524" i="5"/>
  <c r="BH524" i="5" s="1"/>
  <c r="BC524" i="5"/>
  <c r="BB524" i="5" s="1"/>
  <c r="BL524" i="5"/>
  <c r="BK524" i="5" s="1"/>
  <c r="BF524" i="5"/>
  <c r="BE524" i="5" s="1"/>
  <c r="BO524" i="5"/>
  <c r="BN524" i="5" s="1"/>
  <c r="BR524" i="5"/>
  <c r="BQ524" i="5" s="1"/>
  <c r="AZ524" i="5"/>
  <c r="AY524" i="5" s="1"/>
  <c r="DM185" i="1"/>
  <c r="DK186" i="1"/>
  <c r="DN185" i="1"/>
  <c r="DC186" i="1"/>
  <c r="DD186" i="1"/>
  <c r="DA187" i="1"/>
  <c r="CQ188" i="1"/>
  <c r="CT187" i="1"/>
  <c r="CS187" i="1"/>
  <c r="CG184" i="1"/>
  <c r="CI183" i="1"/>
  <c r="CJ183" i="1"/>
  <c r="BY188" i="1"/>
  <c r="BW189" i="1"/>
  <c r="BZ188" i="1"/>
  <c r="BP187" i="1"/>
  <c r="BO187" i="1"/>
  <c r="BM188" i="1"/>
  <c r="BE187" i="1"/>
  <c r="BC188" i="1"/>
  <c r="BF187" i="1"/>
  <c r="AX524" i="5"/>
  <c r="AU189" i="1"/>
  <c r="AS190" i="1"/>
  <c r="AV189" i="1"/>
  <c r="AW524" i="5"/>
  <c r="AV524" i="5" s="1"/>
  <c r="AI188" i="1"/>
  <c r="AL187" i="1"/>
  <c r="AK187" i="1"/>
  <c r="Y188" i="1"/>
  <c r="AB187" i="1"/>
  <c r="AA187" i="1"/>
  <c r="H187" i="1"/>
  <c r="G187" i="1"/>
  <c r="R188" i="1"/>
  <c r="Q188" i="1"/>
  <c r="O189" i="1"/>
  <c r="IU182" i="1" l="1"/>
  <c r="IX181" i="1"/>
  <c r="IW181" i="1"/>
  <c r="IN181" i="1"/>
  <c r="IK182" i="1"/>
  <c r="IM181" i="1"/>
  <c r="IC180" i="1"/>
  <c r="IA181" i="1"/>
  <c r="ID180" i="1"/>
  <c r="HT181" i="1"/>
  <c r="HQ182" i="1"/>
  <c r="HS181" i="1"/>
  <c r="HI180" i="1"/>
  <c r="HG181" i="1"/>
  <c r="HJ180" i="1"/>
  <c r="GY182" i="1"/>
  <c r="GW183" i="1"/>
  <c r="GZ182" i="1"/>
  <c r="GM182" i="1"/>
  <c r="GO181" i="1"/>
  <c r="GP181" i="1"/>
  <c r="GE182" i="1"/>
  <c r="GC183" i="1"/>
  <c r="GF182" i="1"/>
  <c r="FS182" i="1"/>
  <c r="FV181" i="1"/>
  <c r="FU181" i="1"/>
  <c r="FL181" i="1"/>
  <c r="FI182" i="1"/>
  <c r="FK181" i="1"/>
  <c r="FA180" i="1"/>
  <c r="EY181" i="1"/>
  <c r="FB180" i="1"/>
  <c r="ER181" i="1"/>
  <c r="EO182" i="1"/>
  <c r="EQ181" i="1"/>
  <c r="EG180" i="1"/>
  <c r="EE181" i="1"/>
  <c r="EH180" i="1"/>
  <c r="DX185" i="1"/>
  <c r="DU186" i="1"/>
  <c r="DW185" i="1"/>
  <c r="BI525" i="5"/>
  <c r="BH525" i="5" s="1"/>
  <c r="BL525" i="5"/>
  <c r="BK525" i="5" s="1"/>
  <c r="BF525" i="5"/>
  <c r="BE525" i="5" s="1"/>
  <c r="BC525" i="5"/>
  <c r="BB525" i="5" s="1"/>
  <c r="BO525" i="5"/>
  <c r="BN525" i="5" s="1"/>
  <c r="BR525" i="5"/>
  <c r="BQ525" i="5" s="1"/>
  <c r="AZ525" i="5"/>
  <c r="AY525" i="5" s="1"/>
  <c r="DM186" i="1"/>
  <c r="DK187" i="1"/>
  <c r="DN186" i="1"/>
  <c r="BJ525" i="5"/>
  <c r="BD525" i="5"/>
  <c r="BS525" i="5"/>
  <c r="BM525" i="5"/>
  <c r="BG525" i="5"/>
  <c r="BP525" i="5"/>
  <c r="BA525" i="5"/>
  <c r="DD187" i="1"/>
  <c r="DC187" i="1"/>
  <c r="DA188" i="1"/>
  <c r="CS188" i="1"/>
  <c r="CQ189" i="1"/>
  <c r="CT188" i="1"/>
  <c r="CG185" i="1"/>
  <c r="CI184" i="1"/>
  <c r="CJ184" i="1"/>
  <c r="BZ189" i="1"/>
  <c r="BW190" i="1"/>
  <c r="BY189" i="1"/>
  <c r="BO188" i="1"/>
  <c r="BM189" i="1"/>
  <c r="BP188" i="1"/>
  <c r="BE188" i="1"/>
  <c r="BC189" i="1"/>
  <c r="BF188" i="1"/>
  <c r="AX525" i="5"/>
  <c r="AS191" i="1"/>
  <c r="AU190" i="1"/>
  <c r="AV190" i="1"/>
  <c r="AW525" i="5"/>
  <c r="AV525" i="5" s="1"/>
  <c r="AK188" i="1"/>
  <c r="AI189" i="1"/>
  <c r="AL188" i="1"/>
  <c r="AA188" i="1"/>
  <c r="Y189" i="1"/>
  <c r="AB188" i="1"/>
  <c r="G188" i="1"/>
  <c r="H188" i="1"/>
  <c r="Q189" i="1"/>
  <c r="R189" i="1"/>
  <c r="O190" i="1"/>
  <c r="IU183" i="1" l="1"/>
  <c r="IW182" i="1"/>
  <c r="IX182" i="1"/>
  <c r="IM182" i="1"/>
  <c r="IK183" i="1"/>
  <c r="IN182" i="1"/>
  <c r="IA182" i="1"/>
  <c r="IC181" i="1"/>
  <c r="ID181" i="1"/>
  <c r="HS182" i="1"/>
  <c r="HT182" i="1"/>
  <c r="HQ183" i="1"/>
  <c r="HG182" i="1"/>
  <c r="HI181" i="1"/>
  <c r="HJ181" i="1"/>
  <c r="GW184" i="1"/>
  <c r="GY183" i="1"/>
  <c r="GZ183" i="1"/>
  <c r="GM183" i="1"/>
  <c r="GO182" i="1"/>
  <c r="GP182" i="1"/>
  <c r="GC184" i="1"/>
  <c r="GE183" i="1"/>
  <c r="GF183" i="1"/>
  <c r="FS183" i="1"/>
  <c r="FU182" i="1"/>
  <c r="FV182" i="1"/>
  <c r="FK182" i="1"/>
  <c r="FI183" i="1"/>
  <c r="FL182" i="1"/>
  <c r="EY182" i="1"/>
  <c r="FB181" i="1"/>
  <c r="FA181" i="1"/>
  <c r="EQ182" i="1"/>
  <c r="EO183" i="1"/>
  <c r="ER182" i="1"/>
  <c r="EE182" i="1"/>
  <c r="EG181" i="1"/>
  <c r="EH181" i="1"/>
  <c r="DW186" i="1"/>
  <c r="DU187" i="1"/>
  <c r="DX186" i="1"/>
  <c r="BJ526" i="5"/>
  <c r="BD526" i="5"/>
  <c r="BM526" i="5"/>
  <c r="BS526" i="5"/>
  <c r="BG526" i="5"/>
  <c r="BP526" i="5"/>
  <c r="BA526" i="5"/>
  <c r="BI526" i="5"/>
  <c r="BH526" i="5" s="1"/>
  <c r="BF526" i="5"/>
  <c r="BE526" i="5" s="1"/>
  <c r="BL526" i="5"/>
  <c r="BK526" i="5" s="1"/>
  <c r="BC526" i="5"/>
  <c r="BB526" i="5" s="1"/>
  <c r="BO526" i="5"/>
  <c r="BN526" i="5" s="1"/>
  <c r="BR526" i="5"/>
  <c r="BQ526" i="5" s="1"/>
  <c r="AZ526" i="5"/>
  <c r="AY526" i="5" s="1"/>
  <c r="DK188" i="1"/>
  <c r="DM187" i="1"/>
  <c r="DN187" i="1"/>
  <c r="DC188" i="1"/>
  <c r="DA189" i="1"/>
  <c r="DD188" i="1"/>
  <c r="CT189" i="1"/>
  <c r="CQ190" i="1"/>
  <c r="CS189" i="1"/>
  <c r="CJ185" i="1"/>
  <c r="CG186" i="1"/>
  <c r="CI185" i="1"/>
  <c r="BY190" i="1"/>
  <c r="BW191" i="1"/>
  <c r="BZ190" i="1"/>
  <c r="BO189" i="1"/>
  <c r="BM190" i="1"/>
  <c r="BP189" i="1"/>
  <c r="BF189" i="1"/>
  <c r="BC190" i="1"/>
  <c r="BE189" i="1"/>
  <c r="AV191" i="1"/>
  <c r="AS192" i="1"/>
  <c r="AU191" i="1"/>
  <c r="AX526" i="5"/>
  <c r="AL189" i="1"/>
  <c r="AI190" i="1"/>
  <c r="AK189" i="1"/>
  <c r="AW526" i="5"/>
  <c r="AV526" i="5" s="1"/>
  <c r="AA189" i="1"/>
  <c r="Y190" i="1"/>
  <c r="AB189" i="1"/>
  <c r="H189" i="1"/>
  <c r="G189" i="1"/>
  <c r="R190" i="1"/>
  <c r="Q190" i="1"/>
  <c r="O191" i="1"/>
  <c r="IX183" i="1" l="1"/>
  <c r="IU184" i="1"/>
  <c r="IW183" i="1"/>
  <c r="IK184" i="1"/>
  <c r="IN183" i="1"/>
  <c r="IM183" i="1"/>
  <c r="IA183" i="1"/>
  <c r="IC182" i="1"/>
  <c r="ID182" i="1"/>
  <c r="HQ184" i="1"/>
  <c r="HT183" i="1"/>
  <c r="HS183" i="1"/>
  <c r="HG183" i="1"/>
  <c r="HI182" i="1"/>
  <c r="HJ182" i="1"/>
  <c r="GW185" i="1"/>
  <c r="GY184" i="1"/>
  <c r="GZ184" i="1"/>
  <c r="GP183" i="1"/>
  <c r="GM184" i="1"/>
  <c r="GO183" i="1"/>
  <c r="GC185" i="1"/>
  <c r="GF184" i="1"/>
  <c r="GE184" i="1"/>
  <c r="FV183" i="1"/>
  <c r="FS184" i="1"/>
  <c r="FU183" i="1"/>
  <c r="FI184" i="1"/>
  <c r="FK183" i="1"/>
  <c r="FL183" i="1"/>
  <c r="EY183" i="1"/>
  <c r="FA182" i="1"/>
  <c r="FB182" i="1"/>
  <c r="EO184" i="1"/>
  <c r="ER183" i="1"/>
  <c r="EQ183" i="1"/>
  <c r="EE183" i="1"/>
  <c r="EG182" i="1"/>
  <c r="EH182" i="1"/>
  <c r="DX187" i="1"/>
  <c r="DU188" i="1"/>
  <c r="DW187" i="1"/>
  <c r="DM188" i="1"/>
  <c r="DK189" i="1"/>
  <c r="DN188" i="1"/>
  <c r="BI527" i="5"/>
  <c r="BH527" i="5" s="1"/>
  <c r="BC527" i="5"/>
  <c r="BB527" i="5" s="1"/>
  <c r="BL527" i="5"/>
  <c r="BK527" i="5" s="1"/>
  <c r="BF527" i="5"/>
  <c r="BE527" i="5" s="1"/>
  <c r="BO527" i="5"/>
  <c r="BN527" i="5" s="1"/>
  <c r="BR527" i="5"/>
  <c r="BQ527" i="5" s="1"/>
  <c r="AZ527" i="5"/>
  <c r="AY527" i="5" s="1"/>
  <c r="BJ527" i="5"/>
  <c r="BD527" i="5"/>
  <c r="BM527" i="5"/>
  <c r="BS527" i="5"/>
  <c r="BP527" i="5"/>
  <c r="BG527" i="5"/>
  <c r="BA527" i="5"/>
  <c r="DC189" i="1"/>
  <c r="DD189" i="1"/>
  <c r="DA190" i="1"/>
  <c r="CS190" i="1"/>
  <c r="CQ191" i="1"/>
  <c r="CT190" i="1"/>
  <c r="CI186" i="1"/>
  <c r="CG187" i="1"/>
  <c r="CJ186" i="1"/>
  <c r="BY191" i="1"/>
  <c r="BW192" i="1"/>
  <c r="BZ191" i="1"/>
  <c r="BM191" i="1"/>
  <c r="BO190" i="1"/>
  <c r="BP190" i="1"/>
  <c r="BE190" i="1"/>
  <c r="BC191" i="1"/>
  <c r="BF190" i="1"/>
  <c r="AV192" i="1"/>
  <c r="AS193" i="1"/>
  <c r="AU192" i="1"/>
  <c r="AW527" i="5"/>
  <c r="AV527" i="5" s="1"/>
  <c r="AK190" i="1"/>
  <c r="AI191" i="1"/>
  <c r="AL190" i="1"/>
  <c r="AX527" i="5"/>
  <c r="Y191" i="1"/>
  <c r="AA190" i="1"/>
  <c r="AB190" i="1"/>
  <c r="G190" i="1"/>
  <c r="H190" i="1"/>
  <c r="Q191" i="1"/>
  <c r="O192" i="1"/>
  <c r="R191" i="1"/>
  <c r="IW184" i="1" l="1"/>
  <c r="IU185" i="1"/>
  <c r="IX184" i="1"/>
  <c r="IK185" i="1"/>
  <c r="IM184" i="1"/>
  <c r="IN184" i="1"/>
  <c r="ID183" i="1"/>
  <c r="IA184" i="1"/>
  <c r="IC183" i="1"/>
  <c r="HQ185" i="1"/>
  <c r="HS184" i="1"/>
  <c r="HT184" i="1"/>
  <c r="HJ183" i="1"/>
  <c r="HG184" i="1"/>
  <c r="HI183" i="1"/>
  <c r="GZ185" i="1"/>
  <c r="GW186" i="1"/>
  <c r="GY185" i="1"/>
  <c r="GO184" i="1"/>
  <c r="GM185" i="1"/>
  <c r="GP184" i="1"/>
  <c r="GF185" i="1"/>
  <c r="GC186" i="1"/>
  <c r="GE185" i="1"/>
  <c r="FU184" i="1"/>
  <c r="FS185" i="1"/>
  <c r="FV184" i="1"/>
  <c r="FI185" i="1"/>
  <c r="FK184" i="1"/>
  <c r="FL184" i="1"/>
  <c r="FB183" i="1"/>
  <c r="EY184" i="1"/>
  <c r="FA183" i="1"/>
  <c r="EO185" i="1"/>
  <c r="EQ184" i="1"/>
  <c r="ER184" i="1"/>
  <c r="EH183" i="1"/>
  <c r="EE184" i="1"/>
  <c r="EG183" i="1"/>
  <c r="DW188" i="1"/>
  <c r="DX188" i="1"/>
  <c r="DU189" i="1"/>
  <c r="BJ528" i="5"/>
  <c r="BD528" i="5"/>
  <c r="BS528" i="5"/>
  <c r="BM528" i="5"/>
  <c r="BG528" i="5"/>
  <c r="BP528" i="5"/>
  <c r="BA528" i="5"/>
  <c r="BI528" i="5"/>
  <c r="BH528" i="5" s="1"/>
  <c r="BL528" i="5"/>
  <c r="BK528" i="5" s="1"/>
  <c r="BC528" i="5"/>
  <c r="BB528" i="5" s="1"/>
  <c r="BF528" i="5"/>
  <c r="BE528" i="5" s="1"/>
  <c r="BO528" i="5"/>
  <c r="BN528" i="5" s="1"/>
  <c r="BR528" i="5"/>
  <c r="BQ528" i="5" s="1"/>
  <c r="AZ528" i="5"/>
  <c r="AY528" i="5" s="1"/>
  <c r="DN189" i="1"/>
  <c r="DK190" i="1"/>
  <c r="DM189" i="1"/>
  <c r="DA191" i="1"/>
  <c r="DD190" i="1"/>
  <c r="DC190" i="1"/>
  <c r="CS191" i="1"/>
  <c r="CQ192" i="1"/>
  <c r="CT191" i="1"/>
  <c r="CJ187" i="1"/>
  <c r="CI187" i="1"/>
  <c r="CG188" i="1"/>
  <c r="BZ192" i="1"/>
  <c r="BW193" i="1"/>
  <c r="BY192" i="1"/>
  <c r="BP191" i="1"/>
  <c r="BM192" i="1"/>
  <c r="BO191" i="1"/>
  <c r="BE191" i="1"/>
  <c r="BF191" i="1"/>
  <c r="BC192" i="1"/>
  <c r="AU193" i="1"/>
  <c r="AS194" i="1"/>
  <c r="AV193" i="1"/>
  <c r="AX528" i="5"/>
  <c r="AK191" i="1"/>
  <c r="AI192" i="1"/>
  <c r="AL191" i="1"/>
  <c r="AW528" i="5"/>
  <c r="AV528" i="5" s="1"/>
  <c r="AB191" i="1"/>
  <c r="Y192" i="1"/>
  <c r="AA191" i="1"/>
  <c r="H191" i="1"/>
  <c r="G191" i="1"/>
  <c r="R192" i="1"/>
  <c r="O193" i="1"/>
  <c r="Q192" i="1"/>
  <c r="IU186" i="1" l="1"/>
  <c r="IX185" i="1"/>
  <c r="IW185" i="1"/>
  <c r="IN185" i="1"/>
  <c r="IK186" i="1"/>
  <c r="IM185" i="1"/>
  <c r="IC184" i="1"/>
  <c r="IA185" i="1"/>
  <c r="ID184" i="1"/>
  <c r="HT185" i="1"/>
  <c r="HQ186" i="1"/>
  <c r="HS185" i="1"/>
  <c r="HI184" i="1"/>
  <c r="HG185" i="1"/>
  <c r="HJ184" i="1"/>
  <c r="GY186" i="1"/>
  <c r="GW187" i="1"/>
  <c r="GZ186" i="1"/>
  <c r="GM186" i="1"/>
  <c r="GP185" i="1"/>
  <c r="GO185" i="1"/>
  <c r="GE186" i="1"/>
  <c r="GC187" i="1"/>
  <c r="GF186" i="1"/>
  <c r="FS186" i="1"/>
  <c r="FV185" i="1"/>
  <c r="FU185" i="1"/>
  <c r="FL185" i="1"/>
  <c r="FI186" i="1"/>
  <c r="FK185" i="1"/>
  <c r="FA184" i="1"/>
  <c r="FB184" i="1"/>
  <c r="EY185" i="1"/>
  <c r="ER185" i="1"/>
  <c r="EO186" i="1"/>
  <c r="EQ185" i="1"/>
  <c r="EG184" i="1"/>
  <c r="EE185" i="1"/>
  <c r="EH184" i="1"/>
  <c r="DW189" i="1"/>
  <c r="DU190" i="1"/>
  <c r="DX189" i="1"/>
  <c r="BJ529" i="5"/>
  <c r="BD529" i="5"/>
  <c r="BS529" i="5"/>
  <c r="BM529" i="5"/>
  <c r="BP529" i="5"/>
  <c r="BG529" i="5"/>
  <c r="BA529" i="5"/>
  <c r="BI529" i="5"/>
  <c r="BH529" i="5" s="1"/>
  <c r="BL529" i="5"/>
  <c r="BK529" i="5" s="1"/>
  <c r="BF529" i="5"/>
  <c r="BE529" i="5" s="1"/>
  <c r="BC529" i="5"/>
  <c r="BB529" i="5" s="1"/>
  <c r="BO529" i="5"/>
  <c r="BN529" i="5" s="1"/>
  <c r="BR529" i="5"/>
  <c r="BQ529" i="5" s="1"/>
  <c r="AZ529" i="5"/>
  <c r="AY529" i="5" s="1"/>
  <c r="DM190" i="1"/>
  <c r="DK191" i="1"/>
  <c r="DN190" i="1"/>
  <c r="DD191" i="1"/>
  <c r="DA192" i="1"/>
  <c r="DC191" i="1"/>
  <c r="CS192" i="1"/>
  <c r="CQ193" i="1"/>
  <c r="CT192" i="1"/>
  <c r="CI188" i="1"/>
  <c r="CJ188" i="1"/>
  <c r="CG189" i="1"/>
  <c r="BY193" i="1"/>
  <c r="BW194" i="1"/>
  <c r="BZ193" i="1"/>
  <c r="BO192" i="1"/>
  <c r="BM193" i="1"/>
  <c r="BP192" i="1"/>
  <c r="BC193" i="1"/>
  <c r="BF192" i="1"/>
  <c r="BE192" i="1"/>
  <c r="AS195" i="1"/>
  <c r="AU194" i="1"/>
  <c r="AV194" i="1"/>
  <c r="AL192" i="1"/>
  <c r="AI193" i="1"/>
  <c r="AK192" i="1"/>
  <c r="AW529" i="5"/>
  <c r="AV529" i="5" s="1"/>
  <c r="AX529" i="5"/>
  <c r="AA192" i="1"/>
  <c r="AB192" i="1"/>
  <c r="Y193" i="1"/>
  <c r="G192" i="1"/>
  <c r="H192" i="1"/>
  <c r="Q193" i="1"/>
  <c r="O194" i="1"/>
  <c r="R193" i="1"/>
  <c r="IW186" i="1" l="1"/>
  <c r="IU187" i="1"/>
  <c r="IX186" i="1"/>
  <c r="IM186" i="1"/>
  <c r="IK187" i="1"/>
  <c r="IN186" i="1"/>
  <c r="IA186" i="1"/>
  <c r="IC185" i="1"/>
  <c r="ID185" i="1"/>
  <c r="HS186" i="1"/>
  <c r="HQ187" i="1"/>
  <c r="HT186" i="1"/>
  <c r="HG186" i="1"/>
  <c r="HI185" i="1"/>
  <c r="HJ185" i="1"/>
  <c r="GZ187" i="1"/>
  <c r="GW188" i="1"/>
  <c r="GY187" i="1"/>
  <c r="GO186" i="1"/>
  <c r="GM187" i="1"/>
  <c r="GP186" i="1"/>
  <c r="GC188" i="1"/>
  <c r="GF187" i="1"/>
  <c r="GE187" i="1"/>
  <c r="FU186" i="1"/>
  <c r="FS187" i="1"/>
  <c r="FV186" i="1"/>
  <c r="FK186" i="1"/>
  <c r="FI187" i="1"/>
  <c r="FL186" i="1"/>
  <c r="EY186" i="1"/>
  <c r="FB185" i="1"/>
  <c r="FA185" i="1"/>
  <c r="EQ186" i="1"/>
  <c r="EO187" i="1"/>
  <c r="ER186" i="1"/>
  <c r="EE186" i="1"/>
  <c r="EH185" i="1"/>
  <c r="EG185" i="1"/>
  <c r="DU191" i="1"/>
  <c r="DW190" i="1"/>
  <c r="DX190" i="1"/>
  <c r="BJ530" i="5"/>
  <c r="BD530" i="5"/>
  <c r="BS530" i="5"/>
  <c r="BM530" i="5"/>
  <c r="BP530" i="5"/>
  <c r="BG530" i="5"/>
  <c r="BA530" i="5"/>
  <c r="DM191" i="1"/>
  <c r="DK192" i="1"/>
  <c r="DN191" i="1"/>
  <c r="BI530" i="5"/>
  <c r="BH530" i="5" s="1"/>
  <c r="BL530" i="5"/>
  <c r="BK530" i="5" s="1"/>
  <c r="BC530" i="5"/>
  <c r="BB530" i="5" s="1"/>
  <c r="BF530" i="5"/>
  <c r="BE530" i="5" s="1"/>
  <c r="BO530" i="5"/>
  <c r="BN530" i="5" s="1"/>
  <c r="BR530" i="5"/>
  <c r="BQ530" i="5" s="1"/>
  <c r="AZ530" i="5"/>
  <c r="AY530" i="5" s="1"/>
  <c r="DC192" i="1"/>
  <c r="DA193" i="1"/>
  <c r="DD192" i="1"/>
  <c r="CS193" i="1"/>
  <c r="CQ194" i="1"/>
  <c r="CT193" i="1"/>
  <c r="CI189" i="1"/>
  <c r="CG190" i="1"/>
  <c r="CJ189" i="1"/>
  <c r="BW195" i="1"/>
  <c r="BZ194" i="1"/>
  <c r="BY194" i="1"/>
  <c r="BM194" i="1"/>
  <c r="BO193" i="1"/>
  <c r="BP193" i="1"/>
  <c r="BE193" i="1"/>
  <c r="BC194" i="1"/>
  <c r="BF193" i="1"/>
  <c r="AS196" i="1"/>
  <c r="AU195" i="1"/>
  <c r="AV195" i="1"/>
  <c r="AW530" i="5"/>
  <c r="AV530" i="5" s="1"/>
  <c r="AK193" i="1"/>
  <c r="AL193" i="1"/>
  <c r="AI194" i="1"/>
  <c r="AX530" i="5"/>
  <c r="Y194" i="1"/>
  <c r="AA193" i="1"/>
  <c r="AB193" i="1"/>
  <c r="H193" i="1"/>
  <c r="G193" i="1"/>
  <c r="R194" i="1"/>
  <c r="O195" i="1"/>
  <c r="Q194" i="1"/>
  <c r="IU188" i="1" l="1"/>
  <c r="IW187" i="1"/>
  <c r="IX187" i="1"/>
  <c r="IN187" i="1"/>
  <c r="IK188" i="1"/>
  <c r="IM187" i="1"/>
  <c r="IC186" i="1"/>
  <c r="IA187" i="1"/>
  <c r="ID186" i="1"/>
  <c r="HT187" i="1"/>
  <c r="HS187" i="1"/>
  <c r="HQ188" i="1"/>
  <c r="HI186" i="1"/>
  <c r="HJ186" i="1"/>
  <c r="HG187" i="1"/>
  <c r="GY188" i="1"/>
  <c r="GZ188" i="1"/>
  <c r="GW189" i="1"/>
  <c r="GP187" i="1"/>
  <c r="GO187" i="1"/>
  <c r="GM188" i="1"/>
  <c r="GC189" i="1"/>
  <c r="GE188" i="1"/>
  <c r="GF188" i="1"/>
  <c r="FS188" i="1"/>
  <c r="FV187" i="1"/>
  <c r="FU187" i="1"/>
  <c r="FL187" i="1"/>
  <c r="FI188" i="1"/>
  <c r="FK187" i="1"/>
  <c r="FA186" i="1"/>
  <c r="FB186" i="1"/>
  <c r="EY187" i="1"/>
  <c r="ER187" i="1"/>
  <c r="EQ187" i="1"/>
  <c r="EO188" i="1"/>
  <c r="EE187" i="1"/>
  <c r="EG186" i="1"/>
  <c r="EH186" i="1"/>
  <c r="DX191" i="1"/>
  <c r="DU192" i="1"/>
  <c r="DW191" i="1"/>
  <c r="BJ531" i="5"/>
  <c r="BD531" i="5"/>
  <c r="BS531" i="5"/>
  <c r="BM531" i="5"/>
  <c r="BP531" i="5"/>
  <c r="BG531" i="5"/>
  <c r="BA531" i="5"/>
  <c r="BI531" i="5"/>
  <c r="BH531" i="5" s="1"/>
  <c r="BL531" i="5"/>
  <c r="BK531" i="5" s="1"/>
  <c r="BF531" i="5"/>
  <c r="BE531" i="5" s="1"/>
  <c r="BC531" i="5"/>
  <c r="BB531" i="5" s="1"/>
  <c r="BO531" i="5"/>
  <c r="BN531" i="5" s="1"/>
  <c r="BR531" i="5"/>
  <c r="BQ531" i="5" s="1"/>
  <c r="AZ531" i="5"/>
  <c r="AY531" i="5" s="1"/>
  <c r="DN192" i="1"/>
  <c r="DK193" i="1"/>
  <c r="DM192" i="1"/>
  <c r="DA194" i="1"/>
  <c r="DC193" i="1"/>
  <c r="DD193" i="1"/>
  <c r="CQ195" i="1"/>
  <c r="CS194" i="1"/>
  <c r="CT194" i="1"/>
  <c r="CG191" i="1"/>
  <c r="CI190" i="1"/>
  <c r="CJ190" i="1"/>
  <c r="BY195" i="1"/>
  <c r="BZ195" i="1"/>
  <c r="BW196" i="1"/>
  <c r="BP194" i="1"/>
  <c r="BM195" i="1"/>
  <c r="BO194" i="1"/>
  <c r="BC195" i="1"/>
  <c r="BE194" i="1"/>
  <c r="BF194" i="1"/>
  <c r="AS197" i="1"/>
  <c r="AU196" i="1"/>
  <c r="AV196" i="1"/>
  <c r="AI195" i="1"/>
  <c r="AL194" i="1"/>
  <c r="AK194" i="1"/>
  <c r="AX531" i="5"/>
  <c r="AW531" i="5"/>
  <c r="AV531" i="5" s="1"/>
  <c r="AB194" i="1"/>
  <c r="Y195" i="1"/>
  <c r="AA194" i="1"/>
  <c r="G194" i="1"/>
  <c r="H194" i="1"/>
  <c r="Q195" i="1"/>
  <c r="R195" i="1"/>
  <c r="O196" i="1"/>
  <c r="IU189" i="1" l="1"/>
  <c r="IX188" i="1"/>
  <c r="IW188" i="1"/>
  <c r="IM188" i="1"/>
  <c r="IN188" i="1"/>
  <c r="IK189" i="1"/>
  <c r="IA188" i="1"/>
  <c r="ID187" i="1"/>
  <c r="IC187" i="1"/>
  <c r="HS188" i="1"/>
  <c r="HT188" i="1"/>
  <c r="HQ189" i="1"/>
  <c r="HG188" i="1"/>
  <c r="HJ187" i="1"/>
  <c r="HI187" i="1"/>
  <c r="GY189" i="1"/>
  <c r="GW190" i="1"/>
  <c r="GZ189" i="1"/>
  <c r="GM189" i="1"/>
  <c r="GO188" i="1"/>
  <c r="GP188" i="1"/>
  <c r="GE189" i="1"/>
  <c r="GC190" i="1"/>
  <c r="GF189" i="1"/>
  <c r="FS189" i="1"/>
  <c r="FU188" i="1"/>
  <c r="FV188" i="1"/>
  <c r="FK188" i="1"/>
  <c r="FI189" i="1"/>
  <c r="FL188" i="1"/>
  <c r="FA187" i="1"/>
  <c r="EY188" i="1"/>
  <c r="FB187" i="1"/>
  <c r="EQ188" i="1"/>
  <c r="ER188" i="1"/>
  <c r="EO189" i="1"/>
  <c r="EE188" i="1"/>
  <c r="EG187" i="1"/>
  <c r="EH187" i="1"/>
  <c r="DU193" i="1"/>
  <c r="DX192" i="1"/>
  <c r="DW192" i="1"/>
  <c r="BI532" i="5"/>
  <c r="BH532" i="5" s="1"/>
  <c r="BF532" i="5"/>
  <c r="BE532" i="5" s="1"/>
  <c r="BL532" i="5"/>
  <c r="BK532" i="5" s="1"/>
  <c r="BC532" i="5"/>
  <c r="BB532" i="5" s="1"/>
  <c r="BO532" i="5"/>
  <c r="BN532" i="5" s="1"/>
  <c r="BR532" i="5"/>
  <c r="BQ532" i="5" s="1"/>
  <c r="AZ532" i="5"/>
  <c r="AY532" i="5" s="1"/>
  <c r="BJ532" i="5"/>
  <c r="BD532" i="5"/>
  <c r="BS532" i="5"/>
  <c r="BM532" i="5"/>
  <c r="BG532" i="5"/>
  <c r="BP532" i="5"/>
  <c r="BA532" i="5"/>
  <c r="DM193" i="1"/>
  <c r="DK194" i="1"/>
  <c r="DN193" i="1"/>
  <c r="DD194" i="1"/>
  <c r="DA195" i="1"/>
  <c r="DC194" i="1"/>
  <c r="CS195" i="1"/>
  <c r="CQ196" i="1"/>
  <c r="CT195" i="1"/>
  <c r="CJ191" i="1"/>
  <c r="CG192" i="1"/>
  <c r="CI191" i="1"/>
  <c r="BW197" i="1"/>
  <c r="BY196" i="1"/>
  <c r="BZ196" i="1"/>
  <c r="BM196" i="1"/>
  <c r="BO195" i="1"/>
  <c r="BP195" i="1"/>
  <c r="BE195" i="1"/>
  <c r="BC196" i="1"/>
  <c r="BF195" i="1"/>
  <c r="AU197" i="1"/>
  <c r="AS198" i="1"/>
  <c r="AV197" i="1"/>
  <c r="AW532" i="5"/>
  <c r="AV532" i="5" s="1"/>
  <c r="AX532" i="5"/>
  <c r="AK195" i="1"/>
  <c r="AI196" i="1"/>
  <c r="AL195" i="1"/>
  <c r="Y196" i="1"/>
  <c r="AA195" i="1"/>
  <c r="AB195" i="1"/>
  <c r="H195" i="1"/>
  <c r="G195" i="1"/>
  <c r="Q196" i="1"/>
  <c r="O197" i="1"/>
  <c r="R196" i="1"/>
  <c r="IX189" i="1" l="1"/>
  <c r="IU190" i="1"/>
  <c r="IW189" i="1"/>
  <c r="IM189" i="1"/>
  <c r="IK190" i="1"/>
  <c r="IN189" i="1"/>
  <c r="IA189" i="1"/>
  <c r="IC188" i="1"/>
  <c r="ID188" i="1"/>
  <c r="HS189" i="1"/>
  <c r="HT189" i="1"/>
  <c r="HQ190" i="1"/>
  <c r="HI188" i="1"/>
  <c r="HJ188" i="1"/>
  <c r="HG189" i="1"/>
  <c r="GY190" i="1"/>
  <c r="GW191" i="1"/>
  <c r="GZ190" i="1"/>
  <c r="GP189" i="1"/>
  <c r="GM190" i="1"/>
  <c r="GO189" i="1"/>
  <c r="GC191" i="1"/>
  <c r="GE190" i="1"/>
  <c r="GF190" i="1"/>
  <c r="FV189" i="1"/>
  <c r="FS190" i="1"/>
  <c r="FU189" i="1"/>
  <c r="FK189" i="1"/>
  <c r="FI190" i="1"/>
  <c r="FL189" i="1"/>
  <c r="EY189" i="1"/>
  <c r="FB188" i="1"/>
  <c r="FA188" i="1"/>
  <c r="EQ189" i="1"/>
  <c r="EO190" i="1"/>
  <c r="ER189" i="1"/>
  <c r="EE189" i="1"/>
  <c r="EG188" i="1"/>
  <c r="EH188" i="1"/>
  <c r="DW193" i="1"/>
  <c r="DU194" i="1"/>
  <c r="DX193" i="1"/>
  <c r="BI533" i="5"/>
  <c r="BH533" i="5" s="1"/>
  <c r="BC533" i="5"/>
  <c r="BB533" i="5" s="1"/>
  <c r="BF533" i="5"/>
  <c r="BE533" i="5" s="1"/>
  <c r="BL533" i="5"/>
  <c r="BK533" i="5" s="1"/>
  <c r="BO533" i="5"/>
  <c r="BN533" i="5" s="1"/>
  <c r="BR533" i="5"/>
  <c r="BQ533" i="5" s="1"/>
  <c r="AZ533" i="5"/>
  <c r="AY533" i="5" s="1"/>
  <c r="DN194" i="1"/>
  <c r="DM194" i="1"/>
  <c r="DK195" i="1"/>
  <c r="BJ533" i="5"/>
  <c r="BD533" i="5"/>
  <c r="BS533" i="5"/>
  <c r="BM533" i="5"/>
  <c r="BP533" i="5"/>
  <c r="BG533" i="5"/>
  <c r="BA533" i="5"/>
  <c r="DA196" i="1"/>
  <c r="DD195" i="1"/>
  <c r="DC195" i="1"/>
  <c r="CQ197" i="1"/>
  <c r="CS196" i="1"/>
  <c r="CT196" i="1"/>
  <c r="CG193" i="1"/>
  <c r="CJ192" i="1"/>
  <c r="CI192" i="1"/>
  <c r="BW198" i="1"/>
  <c r="BY197" i="1"/>
  <c r="BZ197" i="1"/>
  <c r="BO196" i="1"/>
  <c r="BP196" i="1"/>
  <c r="BM197" i="1"/>
  <c r="BC197" i="1"/>
  <c r="BE196" i="1"/>
  <c r="BF196" i="1"/>
  <c r="AS199" i="1"/>
  <c r="AU198" i="1"/>
  <c r="AV198" i="1"/>
  <c r="AI197" i="1"/>
  <c r="AK196" i="1"/>
  <c r="AL196" i="1"/>
  <c r="AW533" i="5"/>
  <c r="AV533" i="5" s="1"/>
  <c r="AX533" i="5"/>
  <c r="AB196" i="1"/>
  <c r="Y197" i="1"/>
  <c r="AA196" i="1"/>
  <c r="H196" i="1"/>
  <c r="G196" i="1"/>
  <c r="O198" i="1"/>
  <c r="Q197" i="1"/>
  <c r="R197" i="1"/>
  <c r="IW190" i="1" l="1"/>
  <c r="IU191" i="1"/>
  <c r="IX190" i="1"/>
  <c r="IK191" i="1"/>
  <c r="IM190" i="1"/>
  <c r="IN190" i="1"/>
  <c r="ID189" i="1"/>
  <c r="IA190" i="1"/>
  <c r="IC189" i="1"/>
  <c r="HQ191" i="1"/>
  <c r="HT190" i="1"/>
  <c r="HS190" i="1"/>
  <c r="HJ189" i="1"/>
  <c r="HG190" i="1"/>
  <c r="HI189" i="1"/>
  <c r="GZ191" i="1"/>
  <c r="GW192" i="1"/>
  <c r="GY191" i="1"/>
  <c r="GO190" i="1"/>
  <c r="GM191" i="1"/>
  <c r="GP190" i="1"/>
  <c r="GF191" i="1"/>
  <c r="GC192" i="1"/>
  <c r="GE191" i="1"/>
  <c r="FU190" i="1"/>
  <c r="FS191" i="1"/>
  <c r="FV190" i="1"/>
  <c r="FI191" i="1"/>
  <c r="FL190" i="1"/>
  <c r="FK190" i="1"/>
  <c r="FB189" i="1"/>
  <c r="EY190" i="1"/>
  <c r="FA189" i="1"/>
  <c r="EO191" i="1"/>
  <c r="EQ190" i="1"/>
  <c r="ER190" i="1"/>
  <c r="EH189" i="1"/>
  <c r="EE190" i="1"/>
  <c r="EG189" i="1"/>
  <c r="DU195" i="1"/>
  <c r="DX194" i="1"/>
  <c r="DW194" i="1"/>
  <c r="BI534" i="5"/>
  <c r="BH534" i="5" s="1"/>
  <c r="BL534" i="5"/>
  <c r="BK534" i="5" s="1"/>
  <c r="BC534" i="5"/>
  <c r="BB534" i="5" s="1"/>
  <c r="BF534" i="5"/>
  <c r="BE534" i="5" s="1"/>
  <c r="BO534" i="5"/>
  <c r="BN534" i="5" s="1"/>
  <c r="BR534" i="5"/>
  <c r="BQ534" i="5" s="1"/>
  <c r="AZ534" i="5"/>
  <c r="AY534" i="5" s="1"/>
  <c r="BJ534" i="5"/>
  <c r="BD534" i="5"/>
  <c r="BM534" i="5"/>
  <c r="BS534" i="5"/>
  <c r="BP534" i="5"/>
  <c r="BG534" i="5"/>
  <c r="BA534" i="5"/>
  <c r="DM195" i="1"/>
  <c r="DK196" i="1"/>
  <c r="DN195" i="1"/>
  <c r="DA197" i="1"/>
  <c r="DC196" i="1"/>
  <c r="DD196" i="1"/>
  <c r="CQ198" i="1"/>
  <c r="CS197" i="1"/>
  <c r="CT197" i="1"/>
  <c r="CI193" i="1"/>
  <c r="CG194" i="1"/>
  <c r="CJ193" i="1"/>
  <c r="BW199" i="1"/>
  <c r="BZ198" i="1"/>
  <c r="BY198" i="1"/>
  <c r="BO197" i="1"/>
  <c r="BM198" i="1"/>
  <c r="BP197" i="1"/>
  <c r="BC198" i="1"/>
  <c r="BE197" i="1"/>
  <c r="BF197" i="1"/>
  <c r="AS200" i="1"/>
  <c r="AV199" i="1"/>
  <c r="AU199" i="1"/>
  <c r="AX534" i="5"/>
  <c r="AW534" i="5"/>
  <c r="AV534" i="5" s="1"/>
  <c r="AI198" i="1"/>
  <c r="AK197" i="1"/>
  <c r="AL197" i="1"/>
  <c r="AA197" i="1"/>
  <c r="Y198" i="1"/>
  <c r="AB197" i="1"/>
  <c r="H197" i="1"/>
  <c r="G197" i="1"/>
  <c r="Q198" i="1"/>
  <c r="O199" i="1"/>
  <c r="R198" i="1"/>
  <c r="IW191" i="1" l="1"/>
  <c r="IU192" i="1"/>
  <c r="IX191" i="1"/>
  <c r="IN191" i="1"/>
  <c r="IK192" i="1"/>
  <c r="IM191" i="1"/>
  <c r="IC190" i="1"/>
  <c r="IA191" i="1"/>
  <c r="ID190" i="1"/>
  <c r="HT191" i="1"/>
  <c r="HQ192" i="1"/>
  <c r="HS191" i="1"/>
  <c r="HI190" i="1"/>
  <c r="HG191" i="1"/>
  <c r="HJ190" i="1"/>
  <c r="GW193" i="1"/>
  <c r="GZ192" i="1"/>
  <c r="GY192" i="1"/>
  <c r="GO191" i="1"/>
  <c r="GM192" i="1"/>
  <c r="GP191" i="1"/>
  <c r="GE192" i="1"/>
  <c r="GC193" i="1"/>
  <c r="GF192" i="1"/>
  <c r="FU191" i="1"/>
  <c r="FS192" i="1"/>
  <c r="FV191" i="1"/>
  <c r="FL191" i="1"/>
  <c r="FI192" i="1"/>
  <c r="FK191" i="1"/>
  <c r="FA190" i="1"/>
  <c r="EY191" i="1"/>
  <c r="FB190" i="1"/>
  <c r="ER191" i="1"/>
  <c r="EO192" i="1"/>
  <c r="EQ191" i="1"/>
  <c r="EG190" i="1"/>
  <c r="EE191" i="1"/>
  <c r="EH190" i="1"/>
  <c r="DU196" i="1"/>
  <c r="DW195" i="1"/>
  <c r="DX195" i="1"/>
  <c r="BJ535" i="5"/>
  <c r="BD535" i="5"/>
  <c r="BS535" i="5"/>
  <c r="BM535" i="5"/>
  <c r="BP535" i="5"/>
  <c r="BG535" i="5"/>
  <c r="BA535" i="5"/>
  <c r="BI535" i="5"/>
  <c r="BH535" i="5" s="1"/>
  <c r="BL535" i="5"/>
  <c r="BK535" i="5" s="1"/>
  <c r="BF535" i="5"/>
  <c r="BE535" i="5" s="1"/>
  <c r="BC535" i="5"/>
  <c r="BB535" i="5" s="1"/>
  <c r="BO535" i="5"/>
  <c r="BN535" i="5" s="1"/>
  <c r="BR535" i="5"/>
  <c r="BQ535" i="5" s="1"/>
  <c r="AZ535" i="5"/>
  <c r="AY535" i="5" s="1"/>
  <c r="DK197" i="1"/>
  <c r="DM196" i="1"/>
  <c r="DN196" i="1"/>
  <c r="DC197" i="1"/>
  <c r="DD197" i="1"/>
  <c r="DA198" i="1"/>
  <c r="CS198" i="1"/>
  <c r="CQ199" i="1"/>
  <c r="CT198" i="1"/>
  <c r="CG195" i="1"/>
  <c r="CJ194" i="1"/>
  <c r="CI194" i="1"/>
  <c r="BY199" i="1"/>
  <c r="BW200" i="1"/>
  <c r="BZ199" i="1"/>
  <c r="BM199" i="1"/>
  <c r="BO198" i="1"/>
  <c r="BP198" i="1"/>
  <c r="BF198" i="1"/>
  <c r="BC199" i="1"/>
  <c r="BE198" i="1"/>
  <c r="AS201" i="1"/>
  <c r="AU200" i="1"/>
  <c r="AV200" i="1"/>
  <c r="AX535" i="5"/>
  <c r="AK198" i="1"/>
  <c r="AI199" i="1"/>
  <c r="AL198" i="1"/>
  <c r="AW535" i="5"/>
  <c r="AV535" i="5" s="1"/>
  <c r="Y199" i="1"/>
  <c r="AA198" i="1"/>
  <c r="AB198" i="1"/>
  <c r="H198" i="1"/>
  <c r="G198" i="1"/>
  <c r="Q199" i="1"/>
  <c r="O200" i="1"/>
  <c r="R199" i="1"/>
  <c r="IU193" i="1" l="1"/>
  <c r="IX192" i="1"/>
  <c r="IW192" i="1"/>
  <c r="IM192" i="1"/>
  <c r="IK193" i="1"/>
  <c r="IN192" i="1"/>
  <c r="IC191" i="1"/>
  <c r="IA192" i="1"/>
  <c r="ID191" i="1"/>
  <c r="HS192" i="1"/>
  <c r="HT192" i="1"/>
  <c r="HQ193" i="1"/>
  <c r="HI191" i="1"/>
  <c r="HG192" i="1"/>
  <c r="HJ191" i="1"/>
  <c r="GY193" i="1"/>
  <c r="GW194" i="1"/>
  <c r="GZ193" i="1"/>
  <c r="GP192" i="1"/>
  <c r="GM193" i="1"/>
  <c r="GO192" i="1"/>
  <c r="GC194" i="1"/>
  <c r="GF193" i="1"/>
  <c r="GE193" i="1"/>
  <c r="FS193" i="1"/>
  <c r="FV192" i="1"/>
  <c r="FU192" i="1"/>
  <c r="FI193" i="1"/>
  <c r="FL192" i="1"/>
  <c r="FK192" i="1"/>
  <c r="FA191" i="1"/>
  <c r="EY192" i="1"/>
  <c r="FB191" i="1"/>
  <c r="EQ192" i="1"/>
  <c r="ER192" i="1"/>
  <c r="EO193" i="1"/>
  <c r="EG191" i="1"/>
  <c r="EE192" i="1"/>
  <c r="EH191" i="1"/>
  <c r="DU197" i="1"/>
  <c r="DW196" i="1"/>
  <c r="DX196" i="1"/>
  <c r="BI536" i="5"/>
  <c r="BH536" i="5" s="1"/>
  <c r="BC536" i="5"/>
  <c r="BB536" i="5" s="1"/>
  <c r="BL536" i="5"/>
  <c r="BK536" i="5" s="1"/>
  <c r="BF536" i="5"/>
  <c r="BE536" i="5" s="1"/>
  <c r="BO536" i="5"/>
  <c r="BN536" i="5" s="1"/>
  <c r="BR536" i="5"/>
  <c r="BQ536" i="5" s="1"/>
  <c r="AZ536" i="5"/>
  <c r="AY536" i="5" s="1"/>
  <c r="DK198" i="1"/>
  <c r="DN197" i="1"/>
  <c r="DM197" i="1"/>
  <c r="BJ536" i="5"/>
  <c r="BD536" i="5"/>
  <c r="BS536" i="5"/>
  <c r="BM536" i="5"/>
  <c r="BG536" i="5"/>
  <c r="BP536" i="5"/>
  <c r="BA536" i="5"/>
  <c r="DA199" i="1"/>
  <c r="DD198" i="1"/>
  <c r="DC198" i="1"/>
  <c r="CS199" i="1"/>
  <c r="CQ200" i="1"/>
  <c r="CT199" i="1"/>
  <c r="CG196" i="1"/>
  <c r="CI195" i="1"/>
  <c r="CJ195" i="1"/>
  <c r="BW201" i="1"/>
  <c r="BY200" i="1"/>
  <c r="BZ200" i="1"/>
  <c r="BM200" i="1"/>
  <c r="BO199" i="1"/>
  <c r="BP199" i="1"/>
  <c r="BE199" i="1"/>
  <c r="BC200" i="1"/>
  <c r="BF199" i="1"/>
  <c r="AU201" i="1"/>
  <c r="AS202" i="1"/>
  <c r="AV201" i="1"/>
  <c r="AX536" i="5"/>
  <c r="AW536" i="5"/>
  <c r="AV536" i="5" s="1"/>
  <c r="AK199" i="1"/>
  <c r="AI200" i="1"/>
  <c r="AL199" i="1"/>
  <c r="Y200" i="1"/>
  <c r="AB199" i="1"/>
  <c r="AA199" i="1"/>
  <c r="H199" i="1"/>
  <c r="G199" i="1"/>
  <c r="O201" i="1"/>
  <c r="Q200" i="1"/>
  <c r="R200" i="1"/>
  <c r="IW193" i="1" l="1"/>
  <c r="IU194" i="1"/>
  <c r="IX193" i="1"/>
  <c r="IM193" i="1"/>
  <c r="IK194" i="1"/>
  <c r="IN193" i="1"/>
  <c r="ID192" i="1"/>
  <c r="IA193" i="1"/>
  <c r="IC192" i="1"/>
  <c r="HQ194" i="1"/>
  <c r="HT193" i="1"/>
  <c r="HS193" i="1"/>
  <c r="HG193" i="1"/>
  <c r="HJ192" i="1"/>
  <c r="HI192" i="1"/>
  <c r="GW195" i="1"/>
  <c r="GY194" i="1"/>
  <c r="GZ194" i="1"/>
  <c r="GO193" i="1"/>
  <c r="GM194" i="1"/>
  <c r="GP193" i="1"/>
  <c r="GC195" i="1"/>
  <c r="GE194" i="1"/>
  <c r="GF194" i="1"/>
  <c r="FU193" i="1"/>
  <c r="FS194" i="1"/>
  <c r="FV193" i="1"/>
  <c r="FK193" i="1"/>
  <c r="FI194" i="1"/>
  <c r="FL193" i="1"/>
  <c r="FB192" i="1"/>
  <c r="EY193" i="1"/>
  <c r="FA192" i="1"/>
  <c r="EO194" i="1"/>
  <c r="EQ193" i="1"/>
  <c r="ER193" i="1"/>
  <c r="EE193" i="1"/>
  <c r="EH192" i="1"/>
  <c r="EG192" i="1"/>
  <c r="DW197" i="1"/>
  <c r="DU198" i="1"/>
  <c r="DX197" i="1"/>
  <c r="BJ537" i="5"/>
  <c r="BD537" i="5"/>
  <c r="BM537" i="5"/>
  <c r="BS537" i="5"/>
  <c r="BP537" i="5"/>
  <c r="BG537" i="5"/>
  <c r="BA537" i="5"/>
  <c r="BI537" i="5"/>
  <c r="BH537" i="5" s="1"/>
  <c r="BL537" i="5"/>
  <c r="BK537" i="5" s="1"/>
  <c r="BC537" i="5"/>
  <c r="BB537" i="5" s="1"/>
  <c r="BF537" i="5"/>
  <c r="BE537" i="5" s="1"/>
  <c r="BO537" i="5"/>
  <c r="BN537" i="5" s="1"/>
  <c r="BR537" i="5"/>
  <c r="BQ537" i="5" s="1"/>
  <c r="AZ537" i="5"/>
  <c r="AY537" i="5" s="1"/>
  <c r="DM198" i="1"/>
  <c r="DN198" i="1"/>
  <c r="DK199" i="1"/>
  <c r="DA200" i="1"/>
  <c r="DD199" i="1"/>
  <c r="DC199" i="1"/>
  <c r="CQ201" i="1"/>
  <c r="CS200" i="1"/>
  <c r="CT200" i="1"/>
  <c r="CI196" i="1"/>
  <c r="CJ196" i="1"/>
  <c r="CG197" i="1"/>
  <c r="BW202" i="1"/>
  <c r="BZ201" i="1"/>
  <c r="BY201" i="1"/>
  <c r="BM201" i="1"/>
  <c r="BP200" i="1"/>
  <c r="BO200" i="1"/>
  <c r="BE200" i="1"/>
  <c r="BC201" i="1"/>
  <c r="BF200" i="1"/>
  <c r="AU202" i="1"/>
  <c r="AV202" i="1"/>
  <c r="AS203" i="1"/>
  <c r="AW537" i="5"/>
  <c r="AV537" i="5" s="1"/>
  <c r="AI201" i="1"/>
  <c r="AL200" i="1"/>
  <c r="AK200" i="1"/>
  <c r="AX537" i="5"/>
  <c r="AA200" i="1"/>
  <c r="Y201" i="1"/>
  <c r="AB200" i="1"/>
  <c r="H200" i="1"/>
  <c r="G200" i="1"/>
  <c r="Q201" i="1"/>
  <c r="R201" i="1"/>
  <c r="O202" i="1"/>
  <c r="IW194" i="1" l="1"/>
  <c r="IX194" i="1"/>
  <c r="IU195" i="1"/>
  <c r="IK195" i="1"/>
  <c r="IM194" i="1"/>
  <c r="IN194" i="1"/>
  <c r="IC193" i="1"/>
  <c r="IA194" i="1"/>
  <c r="ID193" i="1"/>
  <c r="HQ195" i="1"/>
  <c r="HS194" i="1"/>
  <c r="HT194" i="1"/>
  <c r="HI193" i="1"/>
  <c r="HG194" i="1"/>
  <c r="HJ193" i="1"/>
  <c r="GW196" i="1"/>
  <c r="GY195" i="1"/>
  <c r="GZ195" i="1"/>
  <c r="GM195" i="1"/>
  <c r="GO194" i="1"/>
  <c r="GP194" i="1"/>
  <c r="GC196" i="1"/>
  <c r="GE195" i="1"/>
  <c r="GF195" i="1"/>
  <c r="FU194" i="1"/>
  <c r="FV194" i="1"/>
  <c r="FS195" i="1"/>
  <c r="FL194" i="1"/>
  <c r="FI195" i="1"/>
  <c r="FK194" i="1"/>
  <c r="FA193" i="1"/>
  <c r="EY194" i="1"/>
  <c r="FB193" i="1"/>
  <c r="ER194" i="1"/>
  <c r="EO195" i="1"/>
  <c r="EQ194" i="1"/>
  <c r="EG193" i="1"/>
  <c r="EE194" i="1"/>
  <c r="EH193" i="1"/>
  <c r="DU199" i="1"/>
  <c r="DW198" i="1"/>
  <c r="DX198" i="1"/>
  <c r="BJ538" i="5"/>
  <c r="BD538" i="5"/>
  <c r="BM538" i="5"/>
  <c r="BS538" i="5"/>
  <c r="BG538" i="5"/>
  <c r="BP538" i="5"/>
  <c r="BA538" i="5"/>
  <c r="BI538" i="5"/>
  <c r="BH538" i="5" s="1"/>
  <c r="BC538" i="5"/>
  <c r="BB538" i="5" s="1"/>
  <c r="BL538" i="5"/>
  <c r="BK538" i="5" s="1"/>
  <c r="BF538" i="5"/>
  <c r="BE538" i="5" s="1"/>
  <c r="BO538" i="5"/>
  <c r="BN538" i="5" s="1"/>
  <c r="BR538" i="5"/>
  <c r="BQ538" i="5" s="1"/>
  <c r="AZ538" i="5"/>
  <c r="AY538" i="5" s="1"/>
  <c r="DM199" i="1"/>
  <c r="DK200" i="1"/>
  <c r="DN199" i="1"/>
  <c r="DC200" i="1"/>
  <c r="DD200" i="1"/>
  <c r="DA201" i="1"/>
  <c r="CQ202" i="1"/>
  <c r="CT201" i="1"/>
  <c r="CS201" i="1"/>
  <c r="CI197" i="1"/>
  <c r="CG198" i="1"/>
  <c r="CJ197" i="1"/>
  <c r="BZ202" i="1"/>
  <c r="BW203" i="1"/>
  <c r="BY202" i="1"/>
  <c r="BO201" i="1"/>
  <c r="BP201" i="1"/>
  <c r="BM202" i="1"/>
  <c r="BC202" i="1"/>
  <c r="BE201" i="1"/>
  <c r="BF201" i="1"/>
  <c r="AS204" i="1"/>
  <c r="AU203" i="1"/>
  <c r="AV203" i="1"/>
  <c r="AX538" i="5"/>
  <c r="AI202" i="1"/>
  <c r="AK201" i="1"/>
  <c r="AL201" i="1"/>
  <c r="AW538" i="5"/>
  <c r="AV538" i="5" s="1"/>
  <c r="AA201" i="1"/>
  <c r="Y202" i="1"/>
  <c r="AB201" i="1"/>
  <c r="H201" i="1"/>
  <c r="G201" i="1"/>
  <c r="O203" i="1"/>
  <c r="R202" i="1"/>
  <c r="Q202" i="1"/>
  <c r="IW195" i="1" l="1"/>
  <c r="IU196" i="1"/>
  <c r="IX195" i="1"/>
  <c r="IK196" i="1"/>
  <c r="IM195" i="1"/>
  <c r="IN195" i="1"/>
  <c r="IC194" i="1"/>
  <c r="IA195" i="1"/>
  <c r="ID194" i="1"/>
  <c r="HQ196" i="1"/>
  <c r="HS195" i="1"/>
  <c r="HT195" i="1"/>
  <c r="HG195" i="1"/>
  <c r="HJ194" i="1"/>
  <c r="HI194" i="1"/>
  <c r="GW197" i="1"/>
  <c r="GY196" i="1"/>
  <c r="GZ196" i="1"/>
  <c r="GO195" i="1"/>
  <c r="GM196" i="1"/>
  <c r="GP195" i="1"/>
  <c r="GC197" i="1"/>
  <c r="GE196" i="1"/>
  <c r="GF196" i="1"/>
  <c r="FU195" i="1"/>
  <c r="FS196" i="1"/>
  <c r="FV195" i="1"/>
  <c r="FI196" i="1"/>
  <c r="FK195" i="1"/>
  <c r="FL195" i="1"/>
  <c r="FA194" i="1"/>
  <c r="EY195" i="1"/>
  <c r="FB194" i="1"/>
  <c r="EO196" i="1"/>
  <c r="EQ195" i="1"/>
  <c r="ER195" i="1"/>
  <c r="EE195" i="1"/>
  <c r="EG194" i="1"/>
  <c r="EH194" i="1"/>
  <c r="DU200" i="1"/>
  <c r="DW199" i="1"/>
  <c r="DX199" i="1"/>
  <c r="BJ539" i="5"/>
  <c r="BD539" i="5"/>
  <c r="BS539" i="5"/>
  <c r="BM539" i="5"/>
  <c r="BP539" i="5"/>
  <c r="BG539" i="5"/>
  <c r="BA539" i="5"/>
  <c r="BI539" i="5"/>
  <c r="BH539" i="5" s="1"/>
  <c r="BL539" i="5"/>
  <c r="BK539" i="5" s="1"/>
  <c r="BF539" i="5"/>
  <c r="BE539" i="5" s="1"/>
  <c r="BC539" i="5"/>
  <c r="BB539" i="5" s="1"/>
  <c r="BO539" i="5"/>
  <c r="BN539" i="5" s="1"/>
  <c r="BR539" i="5"/>
  <c r="BQ539" i="5" s="1"/>
  <c r="AZ539" i="5"/>
  <c r="AY539" i="5" s="1"/>
  <c r="DK201" i="1"/>
  <c r="DM200" i="1"/>
  <c r="DN200" i="1"/>
  <c r="DC201" i="1"/>
  <c r="DA202" i="1"/>
  <c r="DD201" i="1"/>
  <c r="CQ203" i="1"/>
  <c r="CS202" i="1"/>
  <c r="CT202" i="1"/>
  <c r="CG199" i="1"/>
  <c r="CI198" i="1"/>
  <c r="CJ198" i="1"/>
  <c r="BY203" i="1"/>
  <c r="BW204" i="1"/>
  <c r="BZ203" i="1"/>
  <c r="BM203" i="1"/>
  <c r="BO202" i="1"/>
  <c r="BP202" i="1"/>
  <c r="BE202" i="1"/>
  <c r="BC203" i="1"/>
  <c r="BF202" i="1"/>
  <c r="AU204" i="1"/>
  <c r="AS205" i="1"/>
  <c r="AV204" i="1"/>
  <c r="AX539" i="5"/>
  <c r="AW539" i="5"/>
  <c r="AV539" i="5" s="1"/>
  <c r="AK202" i="1"/>
  <c r="AI203" i="1"/>
  <c r="AL202" i="1"/>
  <c r="Y203" i="1"/>
  <c r="AA202" i="1"/>
  <c r="AB202" i="1"/>
  <c r="G202" i="1"/>
  <c r="H202" i="1"/>
  <c r="Q203" i="1"/>
  <c r="R203" i="1"/>
  <c r="O204" i="1"/>
  <c r="IU197" i="1" l="1"/>
  <c r="IW196" i="1"/>
  <c r="IX196" i="1"/>
  <c r="IM196" i="1"/>
  <c r="IN196" i="1"/>
  <c r="IK197" i="1"/>
  <c r="IC195" i="1"/>
  <c r="IA196" i="1"/>
  <c r="ID195" i="1"/>
  <c r="HS196" i="1"/>
  <c r="HQ197" i="1"/>
  <c r="HT196" i="1"/>
  <c r="HI195" i="1"/>
  <c r="HG196" i="1"/>
  <c r="HJ195" i="1"/>
  <c r="GY197" i="1"/>
  <c r="GW198" i="1"/>
  <c r="GZ197" i="1"/>
  <c r="GM197" i="1"/>
  <c r="GP196" i="1"/>
  <c r="GO196" i="1"/>
  <c r="GE197" i="1"/>
  <c r="GC198" i="1"/>
  <c r="GF197" i="1"/>
  <c r="FS197" i="1"/>
  <c r="FU196" i="1"/>
  <c r="FV196" i="1"/>
  <c r="FK196" i="1"/>
  <c r="FL196" i="1"/>
  <c r="FI197" i="1"/>
  <c r="FA195" i="1"/>
  <c r="EY196" i="1"/>
  <c r="FB195" i="1"/>
  <c r="EQ196" i="1"/>
  <c r="EO197" i="1"/>
  <c r="ER196" i="1"/>
  <c r="EG195" i="1"/>
  <c r="EE196" i="1"/>
  <c r="EH195" i="1"/>
  <c r="DU201" i="1"/>
  <c r="DW200" i="1"/>
  <c r="DX200" i="1"/>
  <c r="BJ540" i="5"/>
  <c r="BD540" i="5"/>
  <c r="BM540" i="5"/>
  <c r="BS540" i="5"/>
  <c r="BP540" i="5"/>
  <c r="BG540" i="5"/>
  <c r="BA540" i="5"/>
  <c r="BI540" i="5"/>
  <c r="BH540" i="5" s="1"/>
  <c r="BC540" i="5"/>
  <c r="BB540" i="5" s="1"/>
  <c r="BL540" i="5"/>
  <c r="BK540" i="5" s="1"/>
  <c r="BF540" i="5"/>
  <c r="BE540" i="5" s="1"/>
  <c r="BO540" i="5"/>
  <c r="BN540" i="5" s="1"/>
  <c r="BR540" i="5"/>
  <c r="BQ540" i="5" s="1"/>
  <c r="AZ540" i="5"/>
  <c r="AY540" i="5" s="1"/>
  <c r="DK202" i="1"/>
  <c r="DN201" i="1"/>
  <c r="DM201" i="1"/>
  <c r="DA203" i="1"/>
  <c r="DD202" i="1"/>
  <c r="DC202" i="1"/>
  <c r="CS203" i="1"/>
  <c r="CQ204" i="1"/>
  <c r="CT203" i="1"/>
  <c r="CG200" i="1"/>
  <c r="CI199" i="1"/>
  <c r="CJ199" i="1"/>
  <c r="BW205" i="1"/>
  <c r="BZ204" i="1"/>
  <c r="BY204" i="1"/>
  <c r="BM204" i="1"/>
  <c r="BO203" i="1"/>
  <c r="BP203" i="1"/>
  <c r="BE203" i="1"/>
  <c r="BF203" i="1"/>
  <c r="BC204" i="1"/>
  <c r="AU205" i="1"/>
  <c r="AS206" i="1"/>
  <c r="AV205" i="1"/>
  <c r="AX540" i="5"/>
  <c r="AK203" i="1"/>
  <c r="AI204" i="1"/>
  <c r="AL203" i="1"/>
  <c r="AW540" i="5"/>
  <c r="AV540" i="5" s="1"/>
  <c r="Y204" i="1"/>
  <c r="AB203" i="1"/>
  <c r="AA203" i="1"/>
  <c r="H203" i="1"/>
  <c r="G203" i="1"/>
  <c r="O205" i="1"/>
  <c r="Q204" i="1"/>
  <c r="R204" i="1"/>
  <c r="IU198" i="1" l="1"/>
  <c r="IW197" i="1"/>
  <c r="IX197" i="1"/>
  <c r="IM197" i="1"/>
  <c r="IK198" i="1"/>
  <c r="IN197" i="1"/>
  <c r="IA197" i="1"/>
  <c r="IC196" i="1"/>
  <c r="ID196" i="1"/>
  <c r="HS197" i="1"/>
  <c r="HQ198" i="1"/>
  <c r="HT197" i="1"/>
  <c r="HG197" i="1"/>
  <c r="HI196" i="1"/>
  <c r="HJ196" i="1"/>
  <c r="GW199" i="1"/>
  <c r="GY198" i="1"/>
  <c r="GZ198" i="1"/>
  <c r="GM198" i="1"/>
  <c r="GO197" i="1"/>
  <c r="GP197" i="1"/>
  <c r="GE198" i="1"/>
  <c r="GC199" i="1"/>
  <c r="GF198" i="1"/>
  <c r="FS198" i="1"/>
  <c r="FU197" i="1"/>
  <c r="FV197" i="1"/>
  <c r="FK197" i="1"/>
  <c r="FL197" i="1"/>
  <c r="FI198" i="1"/>
  <c r="EY197" i="1"/>
  <c r="FB196" i="1"/>
  <c r="FA196" i="1"/>
  <c r="EQ197" i="1"/>
  <c r="EO198" i="1"/>
  <c r="ER197" i="1"/>
  <c r="EE197" i="1"/>
  <c r="EH196" i="1"/>
  <c r="EG196" i="1"/>
  <c r="DW201" i="1"/>
  <c r="DU202" i="1"/>
  <c r="DX201" i="1"/>
  <c r="BI541" i="5"/>
  <c r="BH541" i="5" s="1"/>
  <c r="BL541" i="5"/>
  <c r="BK541" i="5" s="1"/>
  <c r="BC541" i="5"/>
  <c r="BB541" i="5" s="1"/>
  <c r="BF541" i="5"/>
  <c r="BE541" i="5" s="1"/>
  <c r="BO541" i="5"/>
  <c r="BN541" i="5" s="1"/>
  <c r="BR541" i="5"/>
  <c r="BQ541" i="5" s="1"/>
  <c r="AZ541" i="5"/>
  <c r="AY541" i="5" s="1"/>
  <c r="BJ541" i="5"/>
  <c r="BD541" i="5"/>
  <c r="BM541" i="5"/>
  <c r="BS541" i="5"/>
  <c r="BP541" i="5"/>
  <c r="BG541" i="5"/>
  <c r="BA541" i="5"/>
  <c r="DM202" i="1"/>
  <c r="DK203" i="1"/>
  <c r="DN202" i="1"/>
  <c r="DA204" i="1"/>
  <c r="DD203" i="1"/>
  <c r="DC203" i="1"/>
  <c r="CS204" i="1"/>
  <c r="CT204" i="1"/>
  <c r="CQ205" i="1"/>
  <c r="CI200" i="1"/>
  <c r="CG201" i="1"/>
  <c r="CJ200" i="1"/>
  <c r="BW206" i="1"/>
  <c r="BZ205" i="1"/>
  <c r="BY205" i="1"/>
  <c r="BM205" i="1"/>
  <c r="BO204" i="1"/>
  <c r="BP204" i="1"/>
  <c r="BC205" i="1"/>
  <c r="BE204" i="1"/>
  <c r="BF204" i="1"/>
  <c r="AS207" i="1"/>
  <c r="AV206" i="1"/>
  <c r="AU206" i="1"/>
  <c r="AI205" i="1"/>
  <c r="AK204" i="1"/>
  <c r="AL204" i="1"/>
  <c r="AX541" i="5"/>
  <c r="AW541" i="5"/>
  <c r="AV541" i="5" s="1"/>
  <c r="AA204" i="1"/>
  <c r="Y205" i="1"/>
  <c r="AB204" i="1"/>
  <c r="H204" i="1"/>
  <c r="G204" i="1"/>
  <c r="O206" i="1"/>
  <c r="R205" i="1"/>
  <c r="Q205" i="1"/>
  <c r="IW198" i="1" l="1"/>
  <c r="IU199" i="1"/>
  <c r="IX198" i="1"/>
  <c r="IN198" i="1"/>
  <c r="IK199" i="1"/>
  <c r="IM198" i="1"/>
  <c r="ID197" i="1"/>
  <c r="IA198" i="1"/>
  <c r="IC197" i="1"/>
  <c r="HQ199" i="1"/>
  <c r="HS198" i="1"/>
  <c r="HT198" i="1"/>
  <c r="HJ197" i="1"/>
  <c r="HG198" i="1"/>
  <c r="HI197" i="1"/>
  <c r="GW200" i="1"/>
  <c r="GY199" i="1"/>
  <c r="GZ199" i="1"/>
  <c r="GO198" i="1"/>
  <c r="GM199" i="1"/>
  <c r="GP198" i="1"/>
  <c r="GC200" i="1"/>
  <c r="GF199" i="1"/>
  <c r="GE199" i="1"/>
  <c r="FU198" i="1"/>
  <c r="FS199" i="1"/>
  <c r="FV198" i="1"/>
  <c r="FI199" i="1"/>
  <c r="FL198" i="1"/>
  <c r="FK198" i="1"/>
  <c r="EY198" i="1"/>
  <c r="FA197" i="1"/>
  <c r="FB197" i="1"/>
  <c r="EO199" i="1"/>
  <c r="EQ198" i="1"/>
  <c r="ER198" i="1"/>
  <c r="EE198" i="1"/>
  <c r="EG197" i="1"/>
  <c r="EH197" i="1"/>
  <c r="DU203" i="1"/>
  <c r="DW202" i="1"/>
  <c r="DX202" i="1"/>
  <c r="BI542" i="5"/>
  <c r="BH542" i="5" s="1"/>
  <c r="BF542" i="5"/>
  <c r="BE542" i="5" s="1"/>
  <c r="BL542" i="5"/>
  <c r="BK542" i="5" s="1"/>
  <c r="BC542" i="5"/>
  <c r="BB542" i="5" s="1"/>
  <c r="BO542" i="5"/>
  <c r="BN542" i="5" s="1"/>
  <c r="BR542" i="5"/>
  <c r="BQ542" i="5" s="1"/>
  <c r="AZ542" i="5"/>
  <c r="AY542" i="5" s="1"/>
  <c r="DM203" i="1"/>
  <c r="DK204" i="1"/>
  <c r="DN203" i="1"/>
  <c r="BJ542" i="5"/>
  <c r="BD542" i="5"/>
  <c r="BM542" i="5"/>
  <c r="BS542" i="5"/>
  <c r="BG542" i="5"/>
  <c r="BP542" i="5"/>
  <c r="BA542" i="5"/>
  <c r="DC204" i="1"/>
  <c r="DA205" i="1"/>
  <c r="DD204" i="1"/>
  <c r="CQ206" i="1"/>
  <c r="CT205" i="1"/>
  <c r="CS205" i="1"/>
  <c r="CI201" i="1"/>
  <c r="CG202" i="1"/>
  <c r="CJ201" i="1"/>
  <c r="BY206" i="1"/>
  <c r="BZ206" i="1"/>
  <c r="BW207" i="1"/>
  <c r="BO205" i="1"/>
  <c r="BM206" i="1"/>
  <c r="BP205" i="1"/>
  <c r="BC206" i="1"/>
  <c r="BE205" i="1"/>
  <c r="BF205" i="1"/>
  <c r="AS208" i="1"/>
  <c r="AU207" i="1"/>
  <c r="AV207" i="1"/>
  <c r="AX542" i="5"/>
  <c r="AW542" i="5"/>
  <c r="AV542" i="5" s="1"/>
  <c r="AI206" i="1"/>
  <c r="AL205" i="1"/>
  <c r="AK205" i="1"/>
  <c r="AA205" i="1"/>
  <c r="Y206" i="1"/>
  <c r="AB205" i="1"/>
  <c r="G205" i="1"/>
  <c r="H205" i="1"/>
  <c r="O207" i="1"/>
  <c r="Q206" i="1"/>
  <c r="R206" i="1"/>
  <c r="IW199" i="1" l="1"/>
  <c r="IU200" i="1"/>
  <c r="IX199" i="1"/>
  <c r="IK200" i="1"/>
  <c r="IM199" i="1"/>
  <c r="IN199" i="1"/>
  <c r="IA199" i="1"/>
  <c r="IC198" i="1"/>
  <c r="ID198" i="1"/>
  <c r="HQ200" i="1"/>
  <c r="HS199" i="1"/>
  <c r="HT199" i="1"/>
  <c r="HG199" i="1"/>
  <c r="HI198" i="1"/>
  <c r="HJ198" i="1"/>
  <c r="GW201" i="1"/>
  <c r="GY200" i="1"/>
  <c r="GZ200" i="1"/>
  <c r="GO199" i="1"/>
  <c r="GM200" i="1"/>
  <c r="GP199" i="1"/>
  <c r="GE200" i="1"/>
  <c r="GF200" i="1"/>
  <c r="GC201" i="1"/>
  <c r="FU199" i="1"/>
  <c r="FS200" i="1"/>
  <c r="FV199" i="1"/>
  <c r="FI200" i="1"/>
  <c r="FK199" i="1"/>
  <c r="FL199" i="1"/>
  <c r="EY199" i="1"/>
  <c r="FA198" i="1"/>
  <c r="FB198" i="1"/>
  <c r="EO200" i="1"/>
  <c r="EQ199" i="1"/>
  <c r="ER199" i="1"/>
  <c r="EE199" i="1"/>
  <c r="EG198" i="1"/>
  <c r="EH198" i="1"/>
  <c r="DU204" i="1"/>
  <c r="DW203" i="1"/>
  <c r="DX203" i="1"/>
  <c r="BJ543" i="5"/>
  <c r="BD543" i="5"/>
  <c r="BS543" i="5"/>
  <c r="BM543" i="5"/>
  <c r="BP543" i="5"/>
  <c r="BG543" i="5"/>
  <c r="BA543" i="5"/>
  <c r="BI543" i="5"/>
  <c r="BH543" i="5" s="1"/>
  <c r="BL543" i="5"/>
  <c r="BK543" i="5" s="1"/>
  <c r="BC543" i="5"/>
  <c r="BB543" i="5" s="1"/>
  <c r="BF543" i="5"/>
  <c r="BE543" i="5" s="1"/>
  <c r="BO543" i="5"/>
  <c r="BN543" i="5" s="1"/>
  <c r="BR543" i="5"/>
  <c r="BQ543" i="5" s="1"/>
  <c r="AZ543" i="5"/>
  <c r="AY543" i="5" s="1"/>
  <c r="DK205" i="1"/>
  <c r="DM204" i="1"/>
  <c r="DN204" i="1"/>
  <c r="DC205" i="1"/>
  <c r="DA206" i="1"/>
  <c r="DD205" i="1"/>
  <c r="CQ207" i="1"/>
  <c r="CS206" i="1"/>
  <c r="CT206" i="1"/>
  <c r="CG203" i="1"/>
  <c r="CI202" i="1"/>
  <c r="CJ202" i="1"/>
  <c r="BY207" i="1"/>
  <c r="BZ207" i="1"/>
  <c r="BW208" i="1"/>
  <c r="BM207" i="1"/>
  <c r="BO206" i="1"/>
  <c r="BP206" i="1"/>
  <c r="BE206" i="1"/>
  <c r="BC207" i="1"/>
  <c r="BF206" i="1"/>
  <c r="AU208" i="1"/>
  <c r="AS209" i="1"/>
  <c r="AV208" i="1"/>
  <c r="AX543" i="5"/>
  <c r="AW543" i="5"/>
  <c r="AV543" i="5" s="1"/>
  <c r="AK206" i="1"/>
  <c r="AI207" i="1"/>
  <c r="AL206" i="1"/>
  <c r="Y207" i="1"/>
  <c r="AA206" i="1"/>
  <c r="AB206" i="1"/>
  <c r="H206" i="1"/>
  <c r="G206" i="1"/>
  <c r="Q207" i="1"/>
  <c r="R207" i="1"/>
  <c r="O208" i="1"/>
  <c r="IU201" i="1" l="1"/>
  <c r="IX200" i="1"/>
  <c r="IW200" i="1"/>
  <c r="IM200" i="1"/>
  <c r="IK201" i="1"/>
  <c r="IN200" i="1"/>
  <c r="IC199" i="1"/>
  <c r="IA200" i="1"/>
  <c r="ID199" i="1"/>
  <c r="HQ201" i="1"/>
  <c r="HS200" i="1"/>
  <c r="HT200" i="1"/>
  <c r="HI199" i="1"/>
  <c r="HJ199" i="1"/>
  <c r="HG200" i="1"/>
  <c r="GY201" i="1"/>
  <c r="GW202" i="1"/>
  <c r="GZ201" i="1"/>
  <c r="GM201" i="1"/>
  <c r="GO200" i="1"/>
  <c r="GP200" i="1"/>
  <c r="GE201" i="1"/>
  <c r="GC202" i="1"/>
  <c r="GF201" i="1"/>
  <c r="FU200" i="1"/>
  <c r="FV200" i="1"/>
  <c r="FS201" i="1"/>
  <c r="FK200" i="1"/>
  <c r="FI201" i="1"/>
  <c r="FL200" i="1"/>
  <c r="FA199" i="1"/>
  <c r="EY200" i="1"/>
  <c r="FB199" i="1"/>
  <c r="EO201" i="1"/>
  <c r="EQ200" i="1"/>
  <c r="ER200" i="1"/>
  <c r="EG199" i="1"/>
  <c r="EE200" i="1"/>
  <c r="EH199" i="1"/>
  <c r="DW204" i="1"/>
  <c r="DX204" i="1"/>
  <c r="DU205" i="1"/>
  <c r="BI544" i="5"/>
  <c r="BH544" i="5" s="1"/>
  <c r="BL544" i="5"/>
  <c r="BK544" i="5" s="1"/>
  <c r="BC544" i="5"/>
  <c r="BB544" i="5" s="1"/>
  <c r="BF544" i="5"/>
  <c r="BE544" i="5" s="1"/>
  <c r="BO544" i="5"/>
  <c r="BN544" i="5" s="1"/>
  <c r="BR544" i="5"/>
  <c r="BQ544" i="5" s="1"/>
  <c r="AZ544" i="5"/>
  <c r="AY544" i="5" s="1"/>
  <c r="DK206" i="1"/>
  <c r="DN205" i="1"/>
  <c r="DM205" i="1"/>
  <c r="BJ544" i="5"/>
  <c r="BD544" i="5"/>
  <c r="BS544" i="5"/>
  <c r="BM544" i="5"/>
  <c r="BP544" i="5"/>
  <c r="BG544" i="5"/>
  <c r="BA544" i="5"/>
  <c r="DA207" i="1"/>
  <c r="DD206" i="1"/>
  <c r="DC206" i="1"/>
  <c r="CS207" i="1"/>
  <c r="CQ208" i="1"/>
  <c r="CT207" i="1"/>
  <c r="CG204" i="1"/>
  <c r="CI203" i="1"/>
  <c r="CJ203" i="1"/>
  <c r="BW209" i="1"/>
  <c r="BZ208" i="1"/>
  <c r="BY208" i="1"/>
  <c r="BM208" i="1"/>
  <c r="BO207" i="1"/>
  <c r="BP207" i="1"/>
  <c r="BE207" i="1"/>
  <c r="BF207" i="1"/>
  <c r="BC208" i="1"/>
  <c r="AS210" i="1"/>
  <c r="AU209" i="1"/>
  <c r="AV209" i="1"/>
  <c r="AX544" i="5"/>
  <c r="AK207" i="1"/>
  <c r="AI208" i="1"/>
  <c r="AL207" i="1"/>
  <c r="AW544" i="5"/>
  <c r="AV544" i="5" s="1"/>
  <c r="AA207" i="1"/>
  <c r="Y208" i="1"/>
  <c r="AB207" i="1"/>
  <c r="H207" i="1"/>
  <c r="G207" i="1"/>
  <c r="O209" i="1"/>
  <c r="Q208" i="1"/>
  <c r="R208" i="1"/>
  <c r="IU202" i="1" l="1"/>
  <c r="IX201" i="1"/>
  <c r="IW201" i="1"/>
  <c r="IM201" i="1"/>
  <c r="IK202" i="1"/>
  <c r="IN201" i="1"/>
  <c r="ID200" i="1"/>
  <c r="IA201" i="1"/>
  <c r="IC200" i="1"/>
  <c r="HS201" i="1"/>
  <c r="HQ202" i="1"/>
  <c r="HT201" i="1"/>
  <c r="HI200" i="1"/>
  <c r="HG201" i="1"/>
  <c r="HJ200" i="1"/>
  <c r="GW203" i="1"/>
  <c r="GY202" i="1"/>
  <c r="GZ202" i="1"/>
  <c r="GM202" i="1"/>
  <c r="GP201" i="1"/>
  <c r="GO201" i="1"/>
  <c r="GC203" i="1"/>
  <c r="GE202" i="1"/>
  <c r="GF202" i="1"/>
  <c r="FS202" i="1"/>
  <c r="FU201" i="1"/>
  <c r="FV201" i="1"/>
  <c r="FK201" i="1"/>
  <c r="FI202" i="1"/>
  <c r="FL201" i="1"/>
  <c r="EY201" i="1"/>
  <c r="FB200" i="1"/>
  <c r="FA200" i="1"/>
  <c r="EQ201" i="1"/>
  <c r="EO202" i="1"/>
  <c r="ER201" i="1"/>
  <c r="EE201" i="1"/>
  <c r="EG200" i="1"/>
  <c r="EH200" i="1"/>
  <c r="DW205" i="1"/>
  <c r="DU206" i="1"/>
  <c r="DX205" i="1"/>
  <c r="BJ545" i="5"/>
  <c r="BD545" i="5"/>
  <c r="BM545" i="5"/>
  <c r="BS545" i="5"/>
  <c r="BG545" i="5"/>
  <c r="BP545" i="5"/>
  <c r="BA545" i="5"/>
  <c r="BI545" i="5"/>
  <c r="BH545" i="5" s="1"/>
  <c r="BF545" i="5"/>
  <c r="BE545" i="5" s="1"/>
  <c r="BC545" i="5"/>
  <c r="BB545" i="5" s="1"/>
  <c r="BL545" i="5"/>
  <c r="BK545" i="5" s="1"/>
  <c r="BO545" i="5"/>
  <c r="BN545" i="5" s="1"/>
  <c r="BR545" i="5"/>
  <c r="BQ545" i="5" s="1"/>
  <c r="AZ545" i="5"/>
  <c r="AY545" i="5" s="1"/>
  <c r="DK207" i="1"/>
  <c r="DN206" i="1"/>
  <c r="DM206" i="1"/>
  <c r="DA208" i="1"/>
  <c r="DD207" i="1"/>
  <c r="DC207" i="1"/>
  <c r="CQ209" i="1"/>
  <c r="CS208" i="1"/>
  <c r="CT208" i="1"/>
  <c r="CG205" i="1"/>
  <c r="CI204" i="1"/>
  <c r="CJ204" i="1"/>
  <c r="BZ209" i="1"/>
  <c r="BW210" i="1"/>
  <c r="BY209" i="1"/>
  <c r="BO208" i="1"/>
  <c r="BM209" i="1"/>
  <c r="BP208" i="1"/>
  <c r="BC209" i="1"/>
  <c r="BE208" i="1"/>
  <c r="BF208" i="1"/>
  <c r="AS211" i="1"/>
  <c r="AU210" i="1"/>
  <c r="AV210" i="1"/>
  <c r="AX545" i="5"/>
  <c r="AI209" i="1"/>
  <c r="AK208" i="1"/>
  <c r="AL208" i="1"/>
  <c r="AW545" i="5"/>
  <c r="AV545" i="5" s="1"/>
  <c r="AB208" i="1"/>
  <c r="Y209" i="1"/>
  <c r="AA208" i="1"/>
  <c r="H208" i="1"/>
  <c r="G208" i="1"/>
  <c r="R209" i="1"/>
  <c r="O210" i="1"/>
  <c r="Q209" i="1"/>
  <c r="IU203" i="1" l="1"/>
  <c r="IW202" i="1"/>
  <c r="IX202" i="1"/>
  <c r="IK203" i="1"/>
  <c r="IM202" i="1"/>
  <c r="IN202" i="1"/>
  <c r="IC201" i="1"/>
  <c r="ID201" i="1"/>
  <c r="IA202" i="1"/>
  <c r="HQ203" i="1"/>
  <c r="HS202" i="1"/>
  <c r="HT202" i="1"/>
  <c r="HG202" i="1"/>
  <c r="HI201" i="1"/>
  <c r="HJ201" i="1"/>
  <c r="GW204" i="1"/>
  <c r="GY203" i="1"/>
  <c r="GZ203" i="1"/>
  <c r="GO202" i="1"/>
  <c r="GM203" i="1"/>
  <c r="GP202" i="1"/>
  <c r="GC204" i="1"/>
  <c r="GE203" i="1"/>
  <c r="GF203" i="1"/>
  <c r="FS203" i="1"/>
  <c r="FU202" i="1"/>
  <c r="FV202" i="1"/>
  <c r="FI203" i="1"/>
  <c r="FK202" i="1"/>
  <c r="FL202" i="1"/>
  <c r="FA201" i="1"/>
  <c r="EY202" i="1"/>
  <c r="FB201" i="1"/>
  <c r="EO203" i="1"/>
  <c r="EQ202" i="1"/>
  <c r="ER202" i="1"/>
  <c r="EE202" i="1"/>
  <c r="EH201" i="1"/>
  <c r="EG201" i="1"/>
  <c r="DW206" i="1"/>
  <c r="DU207" i="1"/>
  <c r="DX206" i="1"/>
  <c r="BI546" i="5"/>
  <c r="BH546" i="5" s="1"/>
  <c r="BF546" i="5"/>
  <c r="BE546" i="5" s="1"/>
  <c r="BL546" i="5"/>
  <c r="BK546" i="5" s="1"/>
  <c r="BC546" i="5"/>
  <c r="BB546" i="5" s="1"/>
  <c r="BO546" i="5"/>
  <c r="BN546" i="5" s="1"/>
  <c r="BR546" i="5"/>
  <c r="BQ546" i="5" s="1"/>
  <c r="AZ546" i="5"/>
  <c r="AY546" i="5" s="1"/>
  <c r="BJ546" i="5"/>
  <c r="BD546" i="5"/>
  <c r="BS546" i="5"/>
  <c r="BM546" i="5"/>
  <c r="BP546" i="5"/>
  <c r="BG546" i="5"/>
  <c r="BA546" i="5"/>
  <c r="DM207" i="1"/>
  <c r="DK208" i="1"/>
  <c r="DN207" i="1"/>
  <c r="DA209" i="1"/>
  <c r="DC208" i="1"/>
  <c r="DD208" i="1"/>
  <c r="CT209" i="1"/>
  <c r="CQ210" i="1"/>
  <c r="CS209" i="1"/>
  <c r="CI205" i="1"/>
  <c r="CG206" i="1"/>
  <c r="CJ205" i="1"/>
  <c r="BY210" i="1"/>
  <c r="BW211" i="1"/>
  <c r="BZ210" i="1"/>
  <c r="BM210" i="1"/>
  <c r="BO209" i="1"/>
  <c r="BP209" i="1"/>
  <c r="BF209" i="1"/>
  <c r="BC210" i="1"/>
  <c r="BE209" i="1"/>
  <c r="AV211" i="1"/>
  <c r="AS212" i="1"/>
  <c r="AU211" i="1"/>
  <c r="AX546" i="5"/>
  <c r="AW546" i="5"/>
  <c r="AV546" i="5" s="1"/>
  <c r="AL209" i="1"/>
  <c r="AI210" i="1"/>
  <c r="AK209" i="1"/>
  <c r="Y210" i="1"/>
  <c r="AA209" i="1"/>
  <c r="AB209" i="1"/>
  <c r="G209" i="1"/>
  <c r="H209" i="1"/>
  <c r="O211" i="1"/>
  <c r="Q210" i="1"/>
  <c r="R210" i="1"/>
  <c r="IW203" i="1" l="1"/>
  <c r="IU204" i="1"/>
  <c r="IX203" i="1"/>
  <c r="IK204" i="1"/>
  <c r="IN203" i="1"/>
  <c r="IM203" i="1"/>
  <c r="IA203" i="1"/>
  <c r="ID202" i="1"/>
  <c r="IC202" i="1"/>
  <c r="HQ204" i="1"/>
  <c r="HS203" i="1"/>
  <c r="HT203" i="1"/>
  <c r="HI202" i="1"/>
  <c r="HJ202" i="1"/>
  <c r="HG203" i="1"/>
  <c r="GY204" i="1"/>
  <c r="GZ204" i="1"/>
  <c r="GW205" i="1"/>
  <c r="GO203" i="1"/>
  <c r="GM204" i="1"/>
  <c r="GP203" i="1"/>
  <c r="GE204" i="1"/>
  <c r="GC205" i="1"/>
  <c r="GF204" i="1"/>
  <c r="FU203" i="1"/>
  <c r="FS204" i="1"/>
  <c r="FV203" i="1"/>
  <c r="FI204" i="1"/>
  <c r="FL203" i="1"/>
  <c r="FK203" i="1"/>
  <c r="EY203" i="1"/>
  <c r="FA202" i="1"/>
  <c r="FB202" i="1"/>
  <c r="EO204" i="1"/>
  <c r="ER203" i="1"/>
  <c r="EQ203" i="1"/>
  <c r="EG202" i="1"/>
  <c r="EH202" i="1"/>
  <c r="EE203" i="1"/>
  <c r="DU208" i="1"/>
  <c r="DW207" i="1"/>
  <c r="DX207" i="1"/>
  <c r="BJ547" i="5"/>
  <c r="BD547" i="5"/>
  <c r="BM547" i="5"/>
  <c r="BS547" i="5"/>
  <c r="BG547" i="5"/>
  <c r="BP547" i="5"/>
  <c r="BA547" i="5"/>
  <c r="DK209" i="1"/>
  <c r="DM208" i="1"/>
  <c r="DN208" i="1"/>
  <c r="BI547" i="5"/>
  <c r="BH547" i="5" s="1"/>
  <c r="BL547" i="5"/>
  <c r="BK547" i="5" s="1"/>
  <c r="BF547" i="5"/>
  <c r="BE547" i="5" s="1"/>
  <c r="BC547" i="5"/>
  <c r="BB547" i="5" s="1"/>
  <c r="BO547" i="5"/>
  <c r="BN547" i="5" s="1"/>
  <c r="BR547" i="5"/>
  <c r="BQ547" i="5" s="1"/>
  <c r="AZ547" i="5"/>
  <c r="AY547" i="5" s="1"/>
  <c r="DD209" i="1"/>
  <c r="DA210" i="1"/>
  <c r="DC209" i="1"/>
  <c r="CQ211" i="1"/>
  <c r="CS210" i="1"/>
  <c r="CT210" i="1"/>
  <c r="CG207" i="1"/>
  <c r="CI206" i="1"/>
  <c r="CJ206" i="1"/>
  <c r="BY211" i="1"/>
  <c r="BZ211" i="1"/>
  <c r="BW212" i="1"/>
  <c r="BM211" i="1"/>
  <c r="BO210" i="1"/>
  <c r="BP210" i="1"/>
  <c r="BE210" i="1"/>
  <c r="BC211" i="1"/>
  <c r="BF210" i="1"/>
  <c r="AS213" i="1"/>
  <c r="AU212" i="1"/>
  <c r="AV212" i="1"/>
  <c r="AW547" i="5"/>
  <c r="AV547" i="5" s="1"/>
  <c r="AI211" i="1"/>
  <c r="AK210" i="1"/>
  <c r="AL210" i="1"/>
  <c r="AX547" i="5"/>
  <c r="Y211" i="1"/>
  <c r="AB210" i="1"/>
  <c r="AA210" i="1"/>
  <c r="H210" i="1"/>
  <c r="G210" i="1"/>
  <c r="O212" i="1"/>
  <c r="Q211" i="1"/>
  <c r="R211" i="1"/>
  <c r="IU205" i="1" l="1"/>
  <c r="IX204" i="1"/>
  <c r="IW204" i="1"/>
  <c r="IK205" i="1"/>
  <c r="IM204" i="1"/>
  <c r="IN204" i="1"/>
  <c r="IC203" i="1"/>
  <c r="IA204" i="1"/>
  <c r="ID203" i="1"/>
  <c r="HQ205" i="1"/>
  <c r="HT204" i="1"/>
  <c r="HS204" i="1"/>
  <c r="HI203" i="1"/>
  <c r="HG204" i="1"/>
  <c r="HJ203" i="1"/>
  <c r="GY205" i="1"/>
  <c r="GW206" i="1"/>
  <c r="GZ205" i="1"/>
  <c r="GM205" i="1"/>
  <c r="GO204" i="1"/>
  <c r="GP204" i="1"/>
  <c r="GE205" i="1"/>
  <c r="GC206" i="1"/>
  <c r="GF205" i="1"/>
  <c r="FS205" i="1"/>
  <c r="FV204" i="1"/>
  <c r="FU204" i="1"/>
  <c r="FI205" i="1"/>
  <c r="FK204" i="1"/>
  <c r="FL204" i="1"/>
  <c r="FA203" i="1"/>
  <c r="EY204" i="1"/>
  <c r="FB203" i="1"/>
  <c r="EO205" i="1"/>
  <c r="EQ204" i="1"/>
  <c r="ER204" i="1"/>
  <c r="EG203" i="1"/>
  <c r="EE204" i="1"/>
  <c r="EH203" i="1"/>
  <c r="DW208" i="1"/>
  <c r="DU209" i="1"/>
  <c r="DX208" i="1"/>
  <c r="BJ548" i="5"/>
  <c r="BD548" i="5"/>
  <c r="BS548" i="5"/>
  <c r="BM548" i="5"/>
  <c r="BP548" i="5"/>
  <c r="BG548" i="5"/>
  <c r="BA548" i="5"/>
  <c r="BI548" i="5"/>
  <c r="BH548" i="5" s="1"/>
  <c r="BL548" i="5"/>
  <c r="BK548" i="5" s="1"/>
  <c r="BF548" i="5"/>
  <c r="BE548" i="5" s="1"/>
  <c r="BC548" i="5"/>
  <c r="BB548" i="5" s="1"/>
  <c r="BO548" i="5"/>
  <c r="BN548" i="5" s="1"/>
  <c r="BR548" i="5"/>
  <c r="BQ548" i="5" s="1"/>
  <c r="AZ548" i="5"/>
  <c r="AY548" i="5" s="1"/>
  <c r="DN209" i="1"/>
  <c r="DM209" i="1"/>
  <c r="DK210" i="1"/>
  <c r="DD210" i="1"/>
  <c r="DA211" i="1"/>
  <c r="DC210" i="1"/>
  <c r="CQ212" i="1"/>
  <c r="CT211" i="1"/>
  <c r="CS211" i="1"/>
  <c r="CG208" i="1"/>
  <c r="CI207" i="1"/>
  <c r="CJ207" i="1"/>
  <c r="BZ212" i="1"/>
  <c r="BW213" i="1"/>
  <c r="BY212" i="1"/>
  <c r="BP211" i="1"/>
  <c r="BM212" i="1"/>
  <c r="BO211" i="1"/>
  <c r="BE211" i="1"/>
  <c r="BF211" i="1"/>
  <c r="BC212" i="1"/>
  <c r="AS214" i="1"/>
  <c r="AU213" i="1"/>
  <c r="AV213" i="1"/>
  <c r="AX548" i="5"/>
  <c r="AW548" i="5"/>
  <c r="AV548" i="5" s="1"/>
  <c r="AI212" i="1"/>
  <c r="AL211" i="1"/>
  <c r="AK211" i="1"/>
  <c r="AB211" i="1"/>
  <c r="Y212" i="1"/>
  <c r="AA211" i="1"/>
  <c r="H211" i="1"/>
  <c r="G211" i="1"/>
  <c r="R212" i="1"/>
  <c r="Q212" i="1"/>
  <c r="O213" i="1"/>
  <c r="IU206" i="1" l="1"/>
  <c r="IW205" i="1"/>
  <c r="IX205" i="1"/>
  <c r="IM205" i="1"/>
  <c r="IK206" i="1"/>
  <c r="IN205" i="1"/>
  <c r="IA205" i="1"/>
  <c r="IC204" i="1"/>
  <c r="ID204" i="1"/>
  <c r="HS205" i="1"/>
  <c r="HQ206" i="1"/>
  <c r="HT205" i="1"/>
  <c r="HG205" i="1"/>
  <c r="HJ204" i="1"/>
  <c r="HI204" i="1"/>
  <c r="GZ206" i="1"/>
  <c r="GW207" i="1"/>
  <c r="GY206" i="1"/>
  <c r="GM206" i="1"/>
  <c r="GO205" i="1"/>
  <c r="GP205" i="1"/>
  <c r="GC207" i="1"/>
  <c r="GF206" i="1"/>
  <c r="GE206" i="1"/>
  <c r="FS206" i="1"/>
  <c r="FV205" i="1"/>
  <c r="FU205" i="1"/>
  <c r="FK205" i="1"/>
  <c r="FI206" i="1"/>
  <c r="FL205" i="1"/>
  <c r="FA204" i="1"/>
  <c r="FB204" i="1"/>
  <c r="EY205" i="1"/>
  <c r="EQ205" i="1"/>
  <c r="EO206" i="1"/>
  <c r="ER205" i="1"/>
  <c r="EE205" i="1"/>
  <c r="EG204" i="1"/>
  <c r="EH204" i="1"/>
  <c r="DU210" i="1"/>
  <c r="DW209" i="1"/>
  <c r="DX209" i="1"/>
  <c r="BI549" i="5"/>
  <c r="BH549" i="5" s="1"/>
  <c r="BC549" i="5"/>
  <c r="BB549" i="5" s="1"/>
  <c r="BL549" i="5"/>
  <c r="BK549" i="5" s="1"/>
  <c r="BF549" i="5"/>
  <c r="BE549" i="5" s="1"/>
  <c r="BO549" i="5"/>
  <c r="BN549" i="5" s="1"/>
  <c r="BR549" i="5"/>
  <c r="BQ549" i="5" s="1"/>
  <c r="AZ549" i="5"/>
  <c r="AY549" i="5" s="1"/>
  <c r="BJ549" i="5"/>
  <c r="BD549" i="5"/>
  <c r="BS549" i="5"/>
  <c r="BM549" i="5"/>
  <c r="BP549" i="5"/>
  <c r="BG549" i="5"/>
  <c r="BA549" i="5"/>
  <c r="DM210" i="1"/>
  <c r="DK211" i="1"/>
  <c r="DN210" i="1"/>
  <c r="DD211" i="1"/>
  <c r="DA212" i="1"/>
  <c r="DC211" i="1"/>
  <c r="CQ213" i="1"/>
  <c r="CT212" i="1"/>
  <c r="CS212" i="1"/>
  <c r="CG209" i="1"/>
  <c r="CI208" i="1"/>
  <c r="CJ208" i="1"/>
  <c r="BZ213" i="1"/>
  <c r="BW214" i="1"/>
  <c r="BY213" i="1"/>
  <c r="BM213" i="1"/>
  <c r="BO212" i="1"/>
  <c r="BP212" i="1"/>
  <c r="BC213" i="1"/>
  <c r="BF212" i="1"/>
  <c r="BE212" i="1"/>
  <c r="AV214" i="1"/>
  <c r="AS215" i="1"/>
  <c r="AU214" i="1"/>
  <c r="AX549" i="5"/>
  <c r="AI213" i="1"/>
  <c r="AK212" i="1"/>
  <c r="AL212" i="1"/>
  <c r="AW549" i="5"/>
  <c r="AV549" i="5" s="1"/>
  <c r="Y213" i="1"/>
  <c r="AA212" i="1"/>
  <c r="AB212" i="1"/>
  <c r="G212" i="1"/>
  <c r="H212" i="1"/>
  <c r="R213" i="1"/>
  <c r="Q213" i="1"/>
  <c r="O214" i="1"/>
  <c r="IU207" i="1" l="1"/>
  <c r="IX206" i="1"/>
  <c r="IW206" i="1"/>
  <c r="IK207" i="1"/>
  <c r="IM206" i="1"/>
  <c r="IN206" i="1"/>
  <c r="IA206" i="1"/>
  <c r="ID205" i="1"/>
  <c r="IC205" i="1"/>
  <c r="HQ207" i="1"/>
  <c r="HS206" i="1"/>
  <c r="HT206" i="1"/>
  <c r="HG206" i="1"/>
  <c r="HI205" i="1"/>
  <c r="HJ205" i="1"/>
  <c r="GW208" i="1"/>
  <c r="GY207" i="1"/>
  <c r="GZ207" i="1"/>
  <c r="GM207" i="1"/>
  <c r="GO206" i="1"/>
  <c r="GP206" i="1"/>
  <c r="GC208" i="1"/>
  <c r="GF207" i="1"/>
  <c r="GE207" i="1"/>
  <c r="FS207" i="1"/>
  <c r="FU206" i="1"/>
  <c r="FV206" i="1"/>
  <c r="FI207" i="1"/>
  <c r="FK206" i="1"/>
  <c r="FL206" i="1"/>
  <c r="EY206" i="1"/>
  <c r="FA205" i="1"/>
  <c r="FB205" i="1"/>
  <c r="EO207" i="1"/>
  <c r="EQ206" i="1"/>
  <c r="ER206" i="1"/>
  <c r="EE206" i="1"/>
  <c r="EG205" i="1"/>
  <c r="EH205" i="1"/>
  <c r="DX210" i="1"/>
  <c r="DU211" i="1"/>
  <c r="DW210" i="1"/>
  <c r="BJ550" i="5"/>
  <c r="BD550" i="5"/>
  <c r="BS550" i="5"/>
  <c r="BM550" i="5"/>
  <c r="BP550" i="5"/>
  <c r="BG550" i="5"/>
  <c r="BA550" i="5"/>
  <c r="DM211" i="1"/>
  <c r="DN211" i="1"/>
  <c r="DK212" i="1"/>
  <c r="BI550" i="5"/>
  <c r="BH550" i="5" s="1"/>
  <c r="BL550" i="5"/>
  <c r="BK550" i="5" s="1"/>
  <c r="BF550" i="5"/>
  <c r="BE550" i="5" s="1"/>
  <c r="BC550" i="5"/>
  <c r="BB550" i="5" s="1"/>
  <c r="BO550" i="5"/>
  <c r="BN550" i="5" s="1"/>
  <c r="BR550" i="5"/>
  <c r="BQ550" i="5" s="1"/>
  <c r="AZ550" i="5"/>
  <c r="AY550" i="5" s="1"/>
  <c r="DA213" i="1"/>
  <c r="DC212" i="1"/>
  <c r="DD212" i="1"/>
  <c r="CT213" i="1"/>
  <c r="CS213" i="1"/>
  <c r="CQ214" i="1"/>
  <c r="CG210" i="1"/>
  <c r="CI209" i="1"/>
  <c r="CJ209" i="1"/>
  <c r="BY214" i="1"/>
  <c r="BW215" i="1"/>
  <c r="BZ214" i="1"/>
  <c r="BO213" i="1"/>
  <c r="BM214" i="1"/>
  <c r="BP213" i="1"/>
  <c r="BF213" i="1"/>
  <c r="BC214" i="1"/>
  <c r="BE213" i="1"/>
  <c r="AU215" i="1"/>
  <c r="AV215" i="1"/>
  <c r="AS216" i="1"/>
  <c r="AW550" i="5"/>
  <c r="AV550" i="5" s="1"/>
  <c r="AX550" i="5"/>
  <c r="AL213" i="1"/>
  <c r="AK213" i="1"/>
  <c r="AI214" i="1"/>
  <c r="Y214" i="1"/>
  <c r="AA213" i="1"/>
  <c r="AB213" i="1"/>
  <c r="G213" i="1"/>
  <c r="H213" i="1"/>
  <c r="Q214" i="1"/>
  <c r="R214" i="1"/>
  <c r="O215" i="1"/>
  <c r="IW207" i="1" l="1"/>
  <c r="IU208" i="1"/>
  <c r="IX207" i="1"/>
  <c r="IK208" i="1"/>
  <c r="IM207" i="1"/>
  <c r="IN207" i="1"/>
  <c r="IC206" i="1"/>
  <c r="ID206" i="1"/>
  <c r="IA207" i="1"/>
  <c r="HQ208" i="1"/>
  <c r="HS207" i="1"/>
  <c r="HT207" i="1"/>
  <c r="HI206" i="1"/>
  <c r="HG207" i="1"/>
  <c r="HJ206" i="1"/>
  <c r="GY208" i="1"/>
  <c r="GW209" i="1"/>
  <c r="GZ208" i="1"/>
  <c r="GO207" i="1"/>
  <c r="GM208" i="1"/>
  <c r="GP207" i="1"/>
  <c r="GC209" i="1"/>
  <c r="GE208" i="1"/>
  <c r="GF208" i="1"/>
  <c r="FU207" i="1"/>
  <c r="FS208" i="1"/>
  <c r="FV207" i="1"/>
  <c r="FI208" i="1"/>
  <c r="FL207" i="1"/>
  <c r="FK207" i="1"/>
  <c r="FA206" i="1"/>
  <c r="FB206" i="1"/>
  <c r="EY207" i="1"/>
  <c r="EO208" i="1"/>
  <c r="ER207" i="1"/>
  <c r="EQ207" i="1"/>
  <c r="EG206" i="1"/>
  <c r="EE207" i="1"/>
  <c r="EH206" i="1"/>
  <c r="DX211" i="1"/>
  <c r="DU212" i="1"/>
  <c r="DW211" i="1"/>
  <c r="BJ551" i="5"/>
  <c r="BD551" i="5"/>
  <c r="BS551" i="5"/>
  <c r="BM551" i="5"/>
  <c r="BG551" i="5"/>
  <c r="BP551" i="5"/>
  <c r="BA551" i="5"/>
  <c r="BI551" i="5"/>
  <c r="BH551" i="5" s="1"/>
  <c r="BL551" i="5"/>
  <c r="BK551" i="5" s="1"/>
  <c r="BF551" i="5"/>
  <c r="BE551" i="5" s="1"/>
  <c r="BC551" i="5"/>
  <c r="BB551" i="5" s="1"/>
  <c r="BO551" i="5"/>
  <c r="BN551" i="5" s="1"/>
  <c r="BR551" i="5"/>
  <c r="BQ551" i="5" s="1"/>
  <c r="AZ551" i="5"/>
  <c r="AY551" i="5" s="1"/>
  <c r="DK213" i="1"/>
  <c r="DN212" i="1"/>
  <c r="DM212" i="1"/>
  <c r="DA214" i="1"/>
  <c r="DD213" i="1"/>
  <c r="DC213" i="1"/>
  <c r="CS214" i="1"/>
  <c r="CQ215" i="1"/>
  <c r="CT214" i="1"/>
  <c r="CG211" i="1"/>
  <c r="CI210" i="1"/>
  <c r="CJ210" i="1"/>
  <c r="BW216" i="1"/>
  <c r="BY215" i="1"/>
  <c r="BZ215" i="1"/>
  <c r="BP214" i="1"/>
  <c r="BM215" i="1"/>
  <c r="BO214" i="1"/>
  <c r="BE214" i="1"/>
  <c r="BC215" i="1"/>
  <c r="BF214" i="1"/>
  <c r="AU216" i="1"/>
  <c r="AS217" i="1"/>
  <c r="AV216" i="1"/>
  <c r="AW551" i="5"/>
  <c r="AV551" i="5" s="1"/>
  <c r="AK214" i="1"/>
  <c r="AI215" i="1"/>
  <c r="AL214" i="1"/>
  <c r="AX551" i="5"/>
  <c r="AB214" i="1"/>
  <c r="Y215" i="1"/>
  <c r="AA214" i="1"/>
  <c r="H214" i="1"/>
  <c r="G214" i="1"/>
  <c r="Q215" i="1"/>
  <c r="O216" i="1"/>
  <c r="R215" i="1"/>
  <c r="IU209" i="1" l="1"/>
  <c r="IW208" i="1"/>
  <c r="IX208" i="1"/>
  <c r="IK209" i="1"/>
  <c r="IM208" i="1"/>
  <c r="IN208" i="1"/>
  <c r="IC207" i="1"/>
  <c r="IA208" i="1"/>
  <c r="ID207" i="1"/>
  <c r="HS208" i="1"/>
  <c r="HT208" i="1"/>
  <c r="HQ209" i="1"/>
  <c r="HI207" i="1"/>
  <c r="HG208" i="1"/>
  <c r="HJ207" i="1"/>
  <c r="GW210" i="1"/>
  <c r="GY209" i="1"/>
  <c r="GZ209" i="1"/>
  <c r="GM209" i="1"/>
  <c r="GO208" i="1"/>
  <c r="GP208" i="1"/>
  <c r="GC210" i="1"/>
  <c r="GE209" i="1"/>
  <c r="GF209" i="1"/>
  <c r="FS209" i="1"/>
  <c r="FV208" i="1"/>
  <c r="FU208" i="1"/>
  <c r="FI209" i="1"/>
  <c r="FK208" i="1"/>
  <c r="FL208" i="1"/>
  <c r="FA207" i="1"/>
  <c r="EY208" i="1"/>
  <c r="FB207" i="1"/>
  <c r="EQ208" i="1"/>
  <c r="ER208" i="1"/>
  <c r="EO209" i="1"/>
  <c r="EG207" i="1"/>
  <c r="EE208" i="1"/>
  <c r="EH207" i="1"/>
  <c r="DU213" i="1"/>
  <c r="DW212" i="1"/>
  <c r="DX212" i="1"/>
  <c r="BJ552" i="5"/>
  <c r="BD552" i="5"/>
  <c r="BS552" i="5"/>
  <c r="BM552" i="5"/>
  <c r="BP552" i="5"/>
  <c r="BG552" i="5"/>
  <c r="BA552" i="5"/>
  <c r="DN213" i="1"/>
  <c r="DM213" i="1"/>
  <c r="DK214" i="1"/>
  <c r="BI552" i="5"/>
  <c r="BH552" i="5" s="1"/>
  <c r="BF552" i="5"/>
  <c r="BE552" i="5" s="1"/>
  <c r="BC552" i="5"/>
  <c r="BB552" i="5" s="1"/>
  <c r="BL552" i="5"/>
  <c r="BK552" i="5" s="1"/>
  <c r="BO552" i="5"/>
  <c r="BN552" i="5" s="1"/>
  <c r="BR552" i="5"/>
  <c r="BQ552" i="5" s="1"/>
  <c r="AZ552" i="5"/>
  <c r="AY552" i="5" s="1"/>
  <c r="DD214" i="1"/>
  <c r="DA215" i="1"/>
  <c r="DC214" i="1"/>
  <c r="CQ216" i="1"/>
  <c r="CS215" i="1"/>
  <c r="CT215" i="1"/>
  <c r="CJ211" i="1"/>
  <c r="CG212" i="1"/>
  <c r="CI211" i="1"/>
  <c r="BZ216" i="1"/>
  <c r="BW217" i="1"/>
  <c r="BY216" i="1"/>
  <c r="BO215" i="1"/>
  <c r="BM216" i="1"/>
  <c r="BP215" i="1"/>
  <c r="BE215" i="1"/>
  <c r="BF215" i="1"/>
  <c r="BC216" i="1"/>
  <c r="AS218" i="1"/>
  <c r="AU217" i="1"/>
  <c r="AV217" i="1"/>
  <c r="AX552" i="5"/>
  <c r="AW552" i="5"/>
  <c r="AV552" i="5" s="1"/>
  <c r="AI216" i="1"/>
  <c r="AK215" i="1"/>
  <c r="AL215" i="1"/>
  <c r="AA215" i="1"/>
  <c r="Y216" i="1"/>
  <c r="AB215" i="1"/>
  <c r="H215" i="1"/>
  <c r="G215" i="1"/>
  <c r="R216" i="1"/>
  <c r="O217" i="1"/>
  <c r="Q216" i="1"/>
  <c r="IX209" i="1" l="1"/>
  <c r="IU210" i="1"/>
  <c r="IW209" i="1"/>
  <c r="IK210" i="1"/>
  <c r="IM209" i="1"/>
  <c r="IN209" i="1"/>
  <c r="ID208" i="1"/>
  <c r="IA209" i="1"/>
  <c r="IC208" i="1"/>
  <c r="HQ210" i="1"/>
  <c r="HS209" i="1"/>
  <c r="HT209" i="1"/>
  <c r="HG209" i="1"/>
  <c r="HI208" i="1"/>
  <c r="HJ208" i="1"/>
  <c r="GZ210" i="1"/>
  <c r="GY210" i="1"/>
  <c r="GW211" i="1"/>
  <c r="GP209" i="1"/>
  <c r="GM210" i="1"/>
  <c r="GO209" i="1"/>
  <c r="GF210" i="1"/>
  <c r="GC211" i="1"/>
  <c r="GE210" i="1"/>
  <c r="FV209" i="1"/>
  <c r="FU209" i="1"/>
  <c r="FS210" i="1"/>
  <c r="FI210" i="1"/>
  <c r="FL209" i="1"/>
  <c r="FK209" i="1"/>
  <c r="FB208" i="1"/>
  <c r="EY209" i="1"/>
  <c r="FA208" i="1"/>
  <c r="EO210" i="1"/>
  <c r="ER209" i="1"/>
  <c r="EQ209" i="1"/>
  <c r="EE209" i="1"/>
  <c r="EG208" i="1"/>
  <c r="EH208" i="1"/>
  <c r="DX213" i="1"/>
  <c r="DU214" i="1"/>
  <c r="DW213" i="1"/>
  <c r="BI553" i="5"/>
  <c r="BH553" i="5" s="1"/>
  <c r="BL553" i="5"/>
  <c r="BK553" i="5" s="1"/>
  <c r="BF553" i="5"/>
  <c r="BE553" i="5" s="1"/>
  <c r="BC553" i="5"/>
  <c r="BB553" i="5" s="1"/>
  <c r="BO553" i="5"/>
  <c r="BN553" i="5" s="1"/>
  <c r="BR553" i="5"/>
  <c r="BQ553" i="5" s="1"/>
  <c r="AZ553" i="5"/>
  <c r="AY553" i="5" s="1"/>
  <c r="BJ553" i="5"/>
  <c r="BD553" i="5"/>
  <c r="BS553" i="5"/>
  <c r="BM553" i="5"/>
  <c r="BP553" i="5"/>
  <c r="BG553" i="5"/>
  <c r="BA553" i="5"/>
  <c r="DM214" i="1"/>
  <c r="DK215" i="1"/>
  <c r="DN214" i="1"/>
  <c r="DC215" i="1"/>
  <c r="DD215" i="1"/>
  <c r="DA216" i="1"/>
  <c r="CT216" i="1"/>
  <c r="CQ217" i="1"/>
  <c r="CS216" i="1"/>
  <c r="CG213" i="1"/>
  <c r="CJ212" i="1"/>
  <c r="CI212" i="1"/>
  <c r="BY217" i="1"/>
  <c r="BW218" i="1"/>
  <c r="BZ217" i="1"/>
  <c r="BO216" i="1"/>
  <c r="BM217" i="1"/>
  <c r="BP216" i="1"/>
  <c r="BF216" i="1"/>
  <c r="BE216" i="1"/>
  <c r="BC217" i="1"/>
  <c r="AW553" i="5"/>
  <c r="AV553" i="5" s="1"/>
  <c r="AV218" i="1"/>
  <c r="AS219" i="1"/>
  <c r="AU218" i="1"/>
  <c r="AL216" i="1"/>
  <c r="AI217" i="1"/>
  <c r="AK216" i="1"/>
  <c r="AX553" i="5"/>
  <c r="AA216" i="1"/>
  <c r="Y217" i="1"/>
  <c r="AB216" i="1"/>
  <c r="G216" i="1"/>
  <c r="H216" i="1"/>
  <c r="Q217" i="1"/>
  <c r="R217" i="1"/>
  <c r="O218" i="1"/>
  <c r="IW210" i="1" l="1"/>
  <c r="IU211" i="1"/>
  <c r="IX210" i="1"/>
  <c r="IN210" i="1"/>
  <c r="IK211" i="1"/>
  <c r="IM210" i="1"/>
  <c r="ID209" i="1"/>
  <c r="IC209" i="1"/>
  <c r="IA210" i="1"/>
  <c r="HT210" i="1"/>
  <c r="HQ211" i="1"/>
  <c r="HS210" i="1"/>
  <c r="HJ209" i="1"/>
  <c r="HG210" i="1"/>
  <c r="HI209" i="1"/>
  <c r="GZ211" i="1"/>
  <c r="GW212" i="1"/>
  <c r="GY211" i="1"/>
  <c r="GO210" i="1"/>
  <c r="GM211" i="1"/>
  <c r="GP210" i="1"/>
  <c r="GF211" i="1"/>
  <c r="GC212" i="1"/>
  <c r="GE211" i="1"/>
  <c r="FU210" i="1"/>
  <c r="FS211" i="1"/>
  <c r="FV210" i="1"/>
  <c r="FL210" i="1"/>
  <c r="FK210" i="1"/>
  <c r="FI211" i="1"/>
  <c r="FB209" i="1"/>
  <c r="EY210" i="1"/>
  <c r="FA209" i="1"/>
  <c r="ER210" i="1"/>
  <c r="EO211" i="1"/>
  <c r="EQ210" i="1"/>
  <c r="EH209" i="1"/>
  <c r="EE210" i="1"/>
  <c r="EG209" i="1"/>
  <c r="DX214" i="1"/>
  <c r="DU215" i="1"/>
  <c r="DW214" i="1"/>
  <c r="BI554" i="5"/>
  <c r="BH554" i="5" s="1"/>
  <c r="BL554" i="5"/>
  <c r="BK554" i="5" s="1"/>
  <c r="BF554" i="5"/>
  <c r="BE554" i="5" s="1"/>
  <c r="BC554" i="5"/>
  <c r="BB554" i="5" s="1"/>
  <c r="BO554" i="5"/>
  <c r="BN554" i="5" s="1"/>
  <c r="BR554" i="5"/>
  <c r="BQ554" i="5" s="1"/>
  <c r="AZ554" i="5"/>
  <c r="AY554" i="5" s="1"/>
  <c r="BJ554" i="5"/>
  <c r="BD554" i="5"/>
  <c r="BS554" i="5"/>
  <c r="BM554" i="5"/>
  <c r="BP554" i="5"/>
  <c r="BG554" i="5"/>
  <c r="BA554" i="5"/>
  <c r="DK216" i="1"/>
  <c r="DM215" i="1"/>
  <c r="DN215" i="1"/>
  <c r="DC216" i="1"/>
  <c r="DA217" i="1"/>
  <c r="DD216" i="1"/>
  <c r="CS217" i="1"/>
  <c r="CT217" i="1"/>
  <c r="CQ218" i="1"/>
  <c r="CG214" i="1"/>
  <c r="CI213" i="1"/>
  <c r="CJ213" i="1"/>
  <c r="BY218" i="1"/>
  <c r="BW219" i="1"/>
  <c r="BZ218" i="1"/>
  <c r="BM218" i="1"/>
  <c r="BO217" i="1"/>
  <c r="BP217" i="1"/>
  <c r="BE217" i="1"/>
  <c r="BC218" i="1"/>
  <c r="BF217" i="1"/>
  <c r="AU219" i="1"/>
  <c r="AS220" i="1"/>
  <c r="AV219" i="1"/>
  <c r="AW554" i="5"/>
  <c r="AV554" i="5" s="1"/>
  <c r="AK217" i="1"/>
  <c r="AI218" i="1"/>
  <c r="AL217" i="1"/>
  <c r="AX554" i="5"/>
  <c r="Y218" i="1"/>
  <c r="AA217" i="1"/>
  <c r="AB217" i="1"/>
  <c r="H217" i="1"/>
  <c r="G217" i="1"/>
  <c r="Q218" i="1"/>
  <c r="O219" i="1"/>
  <c r="R218" i="1"/>
  <c r="IU212" i="1" l="1"/>
  <c r="IW211" i="1"/>
  <c r="IX211" i="1"/>
  <c r="IN211" i="1"/>
  <c r="IK212" i="1"/>
  <c r="IM211" i="1"/>
  <c r="IC210" i="1"/>
  <c r="IA211" i="1"/>
  <c r="ID210" i="1"/>
  <c r="HT211" i="1"/>
  <c r="HS211" i="1"/>
  <c r="HQ212" i="1"/>
  <c r="HI210" i="1"/>
  <c r="HG211" i="1"/>
  <c r="HJ210" i="1"/>
  <c r="GW213" i="1"/>
  <c r="GY212" i="1"/>
  <c r="GZ212" i="1"/>
  <c r="GM212" i="1"/>
  <c r="GO211" i="1"/>
  <c r="GP211" i="1"/>
  <c r="GC213" i="1"/>
  <c r="GF212" i="1"/>
  <c r="GE212" i="1"/>
  <c r="FS212" i="1"/>
  <c r="FU211" i="1"/>
  <c r="FV211" i="1"/>
  <c r="FL211" i="1"/>
  <c r="FI212" i="1"/>
  <c r="FK211" i="1"/>
  <c r="FA210" i="1"/>
  <c r="EY211" i="1"/>
  <c r="FB210" i="1"/>
  <c r="ER211" i="1"/>
  <c r="EO212" i="1"/>
  <c r="EQ211" i="1"/>
  <c r="EG210" i="1"/>
  <c r="EE211" i="1"/>
  <c r="EH210" i="1"/>
  <c r="DU216" i="1"/>
  <c r="DW215" i="1"/>
  <c r="DX215" i="1"/>
  <c r="DN216" i="1"/>
  <c r="DM216" i="1"/>
  <c r="DK217" i="1"/>
  <c r="BI555" i="5"/>
  <c r="BH555" i="5" s="1"/>
  <c r="BF555" i="5"/>
  <c r="BE555" i="5" s="1"/>
  <c r="BC555" i="5"/>
  <c r="BB555" i="5" s="1"/>
  <c r="BL555" i="5"/>
  <c r="BK555" i="5" s="1"/>
  <c r="BO555" i="5"/>
  <c r="BN555" i="5" s="1"/>
  <c r="BR555" i="5"/>
  <c r="BQ555" i="5" s="1"/>
  <c r="AZ555" i="5"/>
  <c r="AY555" i="5" s="1"/>
  <c r="BJ555" i="5"/>
  <c r="BD555" i="5"/>
  <c r="BS555" i="5"/>
  <c r="BM555" i="5"/>
  <c r="BG555" i="5"/>
  <c r="BP555" i="5"/>
  <c r="BA555" i="5"/>
  <c r="DA218" i="1"/>
  <c r="DD217" i="1"/>
  <c r="DC217" i="1"/>
  <c r="CS218" i="1"/>
  <c r="CQ219" i="1"/>
  <c r="CT218" i="1"/>
  <c r="CJ214" i="1"/>
  <c r="CG215" i="1"/>
  <c r="CI214" i="1"/>
  <c r="BW220" i="1"/>
  <c r="BZ219" i="1"/>
  <c r="BY219" i="1"/>
  <c r="BP218" i="1"/>
  <c r="BM219" i="1"/>
  <c r="BO218" i="1"/>
  <c r="BE218" i="1"/>
  <c r="BC219" i="1"/>
  <c r="BF218" i="1"/>
  <c r="AU220" i="1"/>
  <c r="AS221" i="1"/>
  <c r="AV220" i="1"/>
  <c r="AX555" i="5"/>
  <c r="AW555" i="5"/>
  <c r="AV555" i="5" s="1"/>
  <c r="AK218" i="1"/>
  <c r="AL218" i="1"/>
  <c r="AI219" i="1"/>
  <c r="AB218" i="1"/>
  <c r="Y219" i="1"/>
  <c r="AA218" i="1"/>
  <c r="H218" i="1"/>
  <c r="G218" i="1"/>
  <c r="Q219" i="1"/>
  <c r="R219" i="1"/>
  <c r="O220" i="1"/>
  <c r="IU213" i="1" l="1"/>
  <c r="IX212" i="1"/>
  <c r="IW212" i="1"/>
  <c r="IK213" i="1"/>
  <c r="IN212" i="1"/>
  <c r="IM212" i="1"/>
  <c r="IA212" i="1"/>
  <c r="ID211" i="1"/>
  <c r="IC211" i="1"/>
  <c r="HQ213" i="1"/>
  <c r="HS212" i="1"/>
  <c r="HT212" i="1"/>
  <c r="HG212" i="1"/>
  <c r="HI211" i="1"/>
  <c r="HJ211" i="1"/>
  <c r="GW214" i="1"/>
  <c r="GZ213" i="1"/>
  <c r="GY213" i="1"/>
  <c r="GM213" i="1"/>
  <c r="GO212" i="1"/>
  <c r="GP212" i="1"/>
  <c r="GC214" i="1"/>
  <c r="GF213" i="1"/>
  <c r="GE213" i="1"/>
  <c r="FU212" i="1"/>
  <c r="FS213" i="1"/>
  <c r="FV212" i="1"/>
  <c r="FI213" i="1"/>
  <c r="FK212" i="1"/>
  <c r="FL212" i="1"/>
  <c r="EY212" i="1"/>
  <c r="FA211" i="1"/>
  <c r="FB211" i="1"/>
  <c r="EO213" i="1"/>
  <c r="EQ212" i="1"/>
  <c r="ER212" i="1"/>
  <c r="EE212" i="1"/>
  <c r="EG211" i="1"/>
  <c r="EH211" i="1"/>
  <c r="DW216" i="1"/>
  <c r="DU217" i="1"/>
  <c r="DX216" i="1"/>
  <c r="BI556" i="5"/>
  <c r="BH556" i="5" s="1"/>
  <c r="BC556" i="5"/>
  <c r="BB556" i="5" s="1"/>
  <c r="BL556" i="5"/>
  <c r="BK556" i="5" s="1"/>
  <c r="BF556" i="5"/>
  <c r="BE556" i="5" s="1"/>
  <c r="BO556" i="5"/>
  <c r="BN556" i="5" s="1"/>
  <c r="BR556" i="5"/>
  <c r="BQ556" i="5" s="1"/>
  <c r="AZ556" i="5"/>
  <c r="AY556" i="5" s="1"/>
  <c r="DM217" i="1"/>
  <c r="DK218" i="1"/>
  <c r="DN217" i="1"/>
  <c r="BJ556" i="5"/>
  <c r="BD556" i="5"/>
  <c r="BM556" i="5"/>
  <c r="BS556" i="5"/>
  <c r="BP556" i="5"/>
  <c r="BG556" i="5"/>
  <c r="BA556" i="5"/>
  <c r="DC218" i="1"/>
  <c r="DA219" i="1"/>
  <c r="DD218" i="1"/>
  <c r="CQ220" i="1"/>
  <c r="CS219" i="1"/>
  <c r="CT219" i="1"/>
  <c r="CI215" i="1"/>
  <c r="CJ215" i="1"/>
  <c r="CG216" i="1"/>
  <c r="BW221" i="1"/>
  <c r="BZ220" i="1"/>
  <c r="BY220" i="1"/>
  <c r="BO219" i="1"/>
  <c r="BM220" i="1"/>
  <c r="BP219" i="1"/>
  <c r="BC220" i="1"/>
  <c r="BE219" i="1"/>
  <c r="BF219" i="1"/>
  <c r="AS222" i="1"/>
  <c r="AV221" i="1"/>
  <c r="AU221" i="1"/>
  <c r="AW556" i="5"/>
  <c r="AV556" i="5" s="1"/>
  <c r="AX556" i="5"/>
  <c r="AL219" i="1"/>
  <c r="AI220" i="1"/>
  <c r="AK219" i="1"/>
  <c r="Y220" i="1"/>
  <c r="AA219" i="1"/>
  <c r="AB219" i="1"/>
  <c r="H219" i="1"/>
  <c r="G219" i="1"/>
  <c r="O221" i="1"/>
  <c r="R220" i="1"/>
  <c r="Q220" i="1"/>
  <c r="IX213" i="1" l="1"/>
  <c r="IW213" i="1"/>
  <c r="IU214" i="1"/>
  <c r="IN213" i="1"/>
  <c r="IK214" i="1"/>
  <c r="IM213" i="1"/>
  <c r="IA213" i="1"/>
  <c r="IC212" i="1"/>
  <c r="ID212" i="1"/>
  <c r="HQ214" i="1"/>
  <c r="HS213" i="1"/>
  <c r="HT213" i="1"/>
  <c r="HG213" i="1"/>
  <c r="HI212" i="1"/>
  <c r="HJ212" i="1"/>
  <c r="GZ214" i="1"/>
  <c r="GW215" i="1"/>
  <c r="GY214" i="1"/>
  <c r="GP213" i="1"/>
  <c r="GO213" i="1"/>
  <c r="GM214" i="1"/>
  <c r="GF214" i="1"/>
  <c r="GC215" i="1"/>
  <c r="GE214" i="1"/>
  <c r="FV213" i="1"/>
  <c r="FU213" i="1"/>
  <c r="FS214" i="1"/>
  <c r="FI214" i="1"/>
  <c r="FK213" i="1"/>
  <c r="FL213" i="1"/>
  <c r="EY213" i="1"/>
  <c r="FB212" i="1"/>
  <c r="FA212" i="1"/>
  <c r="EQ213" i="1"/>
  <c r="EO214" i="1"/>
  <c r="ER213" i="1"/>
  <c r="EE213" i="1"/>
  <c r="EH212" i="1"/>
  <c r="EG212" i="1"/>
  <c r="DU218" i="1"/>
  <c r="DX217" i="1"/>
  <c r="DW217" i="1"/>
  <c r="BJ557" i="5"/>
  <c r="BD557" i="5"/>
  <c r="BS557" i="5"/>
  <c r="BM557" i="5"/>
  <c r="BG557" i="5"/>
  <c r="BP557" i="5"/>
  <c r="BA557" i="5"/>
  <c r="BI557" i="5"/>
  <c r="BH557" i="5" s="1"/>
  <c r="BL557" i="5"/>
  <c r="BK557" i="5" s="1"/>
  <c r="BF557" i="5"/>
  <c r="BE557" i="5" s="1"/>
  <c r="BC557" i="5"/>
  <c r="BB557" i="5" s="1"/>
  <c r="BO557" i="5"/>
  <c r="BN557" i="5" s="1"/>
  <c r="BR557" i="5"/>
  <c r="BQ557" i="5" s="1"/>
  <c r="AZ557" i="5"/>
  <c r="AY557" i="5" s="1"/>
  <c r="DK219" i="1"/>
  <c r="DM218" i="1"/>
  <c r="DN218" i="1"/>
  <c r="DA220" i="1"/>
  <c r="DC219" i="1"/>
  <c r="DD219" i="1"/>
  <c r="CQ221" i="1"/>
  <c r="CS220" i="1"/>
  <c r="CT220" i="1"/>
  <c r="CI216" i="1"/>
  <c r="CG217" i="1"/>
  <c r="CJ216" i="1"/>
  <c r="BY221" i="1"/>
  <c r="BZ221" i="1"/>
  <c r="BW222" i="1"/>
  <c r="BO220" i="1"/>
  <c r="BM221" i="1"/>
  <c r="BP220" i="1"/>
  <c r="BC221" i="1"/>
  <c r="BE220" i="1"/>
  <c r="BF220" i="1"/>
  <c r="AS223" i="1"/>
  <c r="AU222" i="1"/>
  <c r="AV222" i="1"/>
  <c r="AX557" i="5"/>
  <c r="AW557" i="5"/>
  <c r="AV557" i="5" s="1"/>
  <c r="AI221" i="1"/>
  <c r="AK220" i="1"/>
  <c r="AL220" i="1"/>
  <c r="AA220" i="1"/>
  <c r="Y221" i="1"/>
  <c r="AB220" i="1"/>
  <c r="G220" i="1"/>
  <c r="H220" i="1"/>
  <c r="Q221" i="1"/>
  <c r="R221" i="1"/>
  <c r="O222" i="1"/>
  <c r="IW214" i="1" l="1"/>
  <c r="IU215" i="1"/>
  <c r="IX214" i="1"/>
  <c r="IN214" i="1"/>
  <c r="IK215" i="1"/>
  <c r="IM214" i="1"/>
  <c r="ID213" i="1"/>
  <c r="IC213" i="1"/>
  <c r="IA214" i="1"/>
  <c r="HT214" i="1"/>
  <c r="HQ215" i="1"/>
  <c r="HS214" i="1"/>
  <c r="HJ213" i="1"/>
  <c r="HI213" i="1"/>
  <c r="HG214" i="1"/>
  <c r="GW216" i="1"/>
  <c r="GY215" i="1"/>
  <c r="GZ215" i="1"/>
  <c r="GO214" i="1"/>
  <c r="GM215" i="1"/>
  <c r="GP214" i="1"/>
  <c r="GE215" i="1"/>
  <c r="GF215" i="1"/>
  <c r="GC216" i="1"/>
  <c r="FU214" i="1"/>
  <c r="FS215" i="1"/>
  <c r="FV214" i="1"/>
  <c r="FL214" i="1"/>
  <c r="FI215" i="1"/>
  <c r="FK214" i="1"/>
  <c r="FB213" i="1"/>
  <c r="FA213" i="1"/>
  <c r="EY214" i="1"/>
  <c r="ER214" i="1"/>
  <c r="EQ214" i="1"/>
  <c r="EO215" i="1"/>
  <c r="EH213" i="1"/>
  <c r="EG213" i="1"/>
  <c r="EE214" i="1"/>
  <c r="DW218" i="1"/>
  <c r="DU219" i="1"/>
  <c r="DX218" i="1"/>
  <c r="BJ558" i="5"/>
  <c r="BD558" i="5"/>
  <c r="BS558" i="5"/>
  <c r="BM558" i="5"/>
  <c r="BP558" i="5"/>
  <c r="BG558" i="5"/>
  <c r="BA558" i="5"/>
  <c r="BI558" i="5"/>
  <c r="BH558" i="5" s="1"/>
  <c r="BC558" i="5"/>
  <c r="BB558" i="5" s="1"/>
  <c r="BL558" i="5"/>
  <c r="BK558" i="5" s="1"/>
  <c r="BF558" i="5"/>
  <c r="BE558" i="5" s="1"/>
  <c r="BO558" i="5"/>
  <c r="BN558" i="5" s="1"/>
  <c r="BR558" i="5"/>
  <c r="BQ558" i="5" s="1"/>
  <c r="AZ558" i="5"/>
  <c r="AY558" i="5" s="1"/>
  <c r="DK220" i="1"/>
  <c r="DM219" i="1"/>
  <c r="DN219" i="1"/>
  <c r="DC220" i="1"/>
  <c r="DA221" i="1"/>
  <c r="DD220" i="1"/>
  <c r="CS221" i="1"/>
  <c r="CT221" i="1"/>
  <c r="CQ222" i="1"/>
  <c r="CG218" i="1"/>
  <c r="CI217" i="1"/>
  <c r="CJ217" i="1"/>
  <c r="BY222" i="1"/>
  <c r="BW223" i="1"/>
  <c r="BZ222" i="1"/>
  <c r="BO221" i="1"/>
  <c r="BM222" i="1"/>
  <c r="BP221" i="1"/>
  <c r="BC222" i="1"/>
  <c r="BE221" i="1"/>
  <c r="BF221" i="1"/>
  <c r="AU223" i="1"/>
  <c r="AV223" i="1"/>
  <c r="AS224" i="1"/>
  <c r="AX558" i="5"/>
  <c r="AW558" i="5"/>
  <c r="AV558" i="5" s="1"/>
  <c r="AI222" i="1"/>
  <c r="AK221" i="1"/>
  <c r="AL221" i="1"/>
  <c r="Y222" i="1"/>
  <c r="AB221" i="1"/>
  <c r="AA221" i="1"/>
  <c r="H221" i="1"/>
  <c r="G221" i="1"/>
  <c r="Q222" i="1"/>
  <c r="O223" i="1"/>
  <c r="R222" i="1"/>
  <c r="IU216" i="1" l="1"/>
  <c r="IX215" i="1"/>
  <c r="IW215" i="1"/>
  <c r="IM215" i="1"/>
  <c r="IN215" i="1"/>
  <c r="IK216" i="1"/>
  <c r="IC214" i="1"/>
  <c r="IA215" i="1"/>
  <c r="ID214" i="1"/>
  <c r="HS215" i="1"/>
  <c r="HQ216" i="1"/>
  <c r="HT215" i="1"/>
  <c r="HI214" i="1"/>
  <c r="HG215" i="1"/>
  <c r="HJ214" i="1"/>
  <c r="GY216" i="1"/>
  <c r="GW217" i="1"/>
  <c r="GZ216" i="1"/>
  <c r="GO215" i="1"/>
  <c r="GP215" i="1"/>
  <c r="GM216" i="1"/>
  <c r="GE216" i="1"/>
  <c r="GC217" i="1"/>
  <c r="GF216" i="1"/>
  <c r="FS216" i="1"/>
  <c r="FU215" i="1"/>
  <c r="FV215" i="1"/>
  <c r="FK215" i="1"/>
  <c r="FL215" i="1"/>
  <c r="FI216" i="1"/>
  <c r="FA214" i="1"/>
  <c r="EY215" i="1"/>
  <c r="FB214" i="1"/>
  <c r="EQ215" i="1"/>
  <c r="EO216" i="1"/>
  <c r="ER215" i="1"/>
  <c r="EG214" i="1"/>
  <c r="EE215" i="1"/>
  <c r="EH214" i="1"/>
  <c r="DW219" i="1"/>
  <c r="DX219" i="1"/>
  <c r="DU220" i="1"/>
  <c r="BI559" i="5"/>
  <c r="BH559" i="5" s="1"/>
  <c r="BL559" i="5"/>
  <c r="BK559" i="5" s="1"/>
  <c r="BC559" i="5"/>
  <c r="BB559" i="5" s="1"/>
  <c r="BF559" i="5"/>
  <c r="BE559" i="5" s="1"/>
  <c r="BO559" i="5"/>
  <c r="BN559" i="5" s="1"/>
  <c r="BR559" i="5"/>
  <c r="BQ559" i="5" s="1"/>
  <c r="AZ559" i="5"/>
  <c r="AY559" i="5" s="1"/>
  <c r="BJ559" i="5"/>
  <c r="BD559" i="5"/>
  <c r="BS559" i="5"/>
  <c r="BM559" i="5"/>
  <c r="BP559" i="5"/>
  <c r="BG559" i="5"/>
  <c r="BA559" i="5"/>
  <c r="DK221" i="1"/>
  <c r="DM220" i="1"/>
  <c r="DN220" i="1"/>
  <c r="DA222" i="1"/>
  <c r="DC221" i="1"/>
  <c r="DD221" i="1"/>
  <c r="CS222" i="1"/>
  <c r="CQ223" i="1"/>
  <c r="CT222" i="1"/>
  <c r="CJ218" i="1"/>
  <c r="CG219" i="1"/>
  <c r="CI218" i="1"/>
  <c r="BW224" i="1"/>
  <c r="BZ223" i="1"/>
  <c r="BY223" i="1"/>
  <c r="BM223" i="1"/>
  <c r="BP222" i="1"/>
  <c r="BO222" i="1"/>
  <c r="BE222" i="1"/>
  <c r="BC223" i="1"/>
  <c r="BF222" i="1"/>
  <c r="AU224" i="1"/>
  <c r="AS225" i="1"/>
  <c r="AV224" i="1"/>
  <c r="AX559" i="5"/>
  <c r="AW559" i="5"/>
  <c r="AV559" i="5" s="1"/>
  <c r="AK222" i="1"/>
  <c r="AL222" i="1"/>
  <c r="AI223" i="1"/>
  <c r="Y223" i="1"/>
  <c r="AA222" i="1"/>
  <c r="AB222" i="1"/>
  <c r="H222" i="1"/>
  <c r="G222" i="1"/>
  <c r="O224" i="1"/>
  <c r="Q223" i="1"/>
  <c r="R223" i="1"/>
  <c r="IX216" i="1" l="1"/>
  <c r="IU217" i="1"/>
  <c r="IW216" i="1"/>
  <c r="IM216" i="1"/>
  <c r="IN216" i="1"/>
  <c r="IK217" i="1"/>
  <c r="IA216" i="1"/>
  <c r="ID215" i="1"/>
  <c r="IC215" i="1"/>
  <c r="HS216" i="1"/>
  <c r="HQ217" i="1"/>
  <c r="HT216" i="1"/>
  <c r="HG216" i="1"/>
  <c r="HJ215" i="1"/>
  <c r="HI215" i="1"/>
  <c r="GW218" i="1"/>
  <c r="GZ217" i="1"/>
  <c r="GY217" i="1"/>
  <c r="GP216" i="1"/>
  <c r="GM217" i="1"/>
  <c r="GO216" i="1"/>
  <c r="GC218" i="1"/>
  <c r="GF217" i="1"/>
  <c r="GE217" i="1"/>
  <c r="FV216" i="1"/>
  <c r="FS217" i="1"/>
  <c r="FU216" i="1"/>
  <c r="FK216" i="1"/>
  <c r="FI217" i="1"/>
  <c r="FL216" i="1"/>
  <c r="EY216" i="1"/>
  <c r="FA215" i="1"/>
  <c r="FB215" i="1"/>
  <c r="EQ216" i="1"/>
  <c r="EO217" i="1"/>
  <c r="ER216" i="1"/>
  <c r="EE216" i="1"/>
  <c r="EG215" i="1"/>
  <c r="EH215" i="1"/>
  <c r="DW220" i="1"/>
  <c r="DU221" i="1"/>
  <c r="DX220" i="1"/>
  <c r="BI560" i="5"/>
  <c r="BH560" i="5" s="1"/>
  <c r="BL560" i="5"/>
  <c r="BK560" i="5" s="1"/>
  <c r="BF560" i="5"/>
  <c r="BE560" i="5" s="1"/>
  <c r="BC560" i="5"/>
  <c r="BB560" i="5" s="1"/>
  <c r="BO560" i="5"/>
  <c r="BN560" i="5" s="1"/>
  <c r="BR560" i="5"/>
  <c r="BQ560" i="5" s="1"/>
  <c r="AZ560" i="5"/>
  <c r="AY560" i="5" s="1"/>
  <c r="BJ560" i="5"/>
  <c r="BD560" i="5"/>
  <c r="BS560" i="5"/>
  <c r="BM560" i="5"/>
  <c r="BP560" i="5"/>
  <c r="BG560" i="5"/>
  <c r="BA560" i="5"/>
  <c r="DK222" i="1"/>
  <c r="DM221" i="1"/>
  <c r="DN221" i="1"/>
  <c r="DA223" i="1"/>
  <c r="DC222" i="1"/>
  <c r="DD222" i="1"/>
  <c r="CQ224" i="1"/>
  <c r="CS223" i="1"/>
  <c r="CT223" i="1"/>
  <c r="CG220" i="1"/>
  <c r="CJ219" i="1"/>
  <c r="CI219" i="1"/>
  <c r="BW225" i="1"/>
  <c r="BY224" i="1"/>
  <c r="BZ224" i="1"/>
  <c r="BO223" i="1"/>
  <c r="BM224" i="1"/>
  <c r="BP223" i="1"/>
  <c r="BC224" i="1"/>
  <c r="BE223" i="1"/>
  <c r="BF223" i="1"/>
  <c r="AS226" i="1"/>
  <c r="AU225" i="1"/>
  <c r="AV225" i="1"/>
  <c r="AW560" i="5"/>
  <c r="AV560" i="5" s="1"/>
  <c r="AX560" i="5"/>
  <c r="AI224" i="1"/>
  <c r="AK223" i="1"/>
  <c r="AL223" i="1"/>
  <c r="Y224" i="1"/>
  <c r="AB223" i="1"/>
  <c r="AA223" i="1"/>
  <c r="H223" i="1"/>
  <c r="G223" i="1"/>
  <c r="O225" i="1"/>
  <c r="Q224" i="1"/>
  <c r="R224" i="1"/>
  <c r="IW217" i="1" l="1"/>
  <c r="IX217" i="1"/>
  <c r="IU218" i="1"/>
  <c r="IK218" i="1"/>
  <c r="IN217" i="1"/>
  <c r="IM217" i="1"/>
  <c r="ID216" i="1"/>
  <c r="IA217" i="1"/>
  <c r="IC216" i="1"/>
  <c r="HQ218" i="1"/>
  <c r="HS217" i="1"/>
  <c r="HT217" i="1"/>
  <c r="HJ216" i="1"/>
  <c r="HG217" i="1"/>
  <c r="HI216" i="1"/>
  <c r="GY218" i="1"/>
  <c r="GW219" i="1"/>
  <c r="GZ218" i="1"/>
  <c r="GO217" i="1"/>
  <c r="GM218" i="1"/>
  <c r="GP217" i="1"/>
  <c r="GE218" i="1"/>
  <c r="GC219" i="1"/>
  <c r="GF218" i="1"/>
  <c r="FU217" i="1"/>
  <c r="FV217" i="1"/>
  <c r="FS218" i="1"/>
  <c r="FI218" i="1"/>
  <c r="FK217" i="1"/>
  <c r="FL217" i="1"/>
  <c r="FB216" i="1"/>
  <c r="EY217" i="1"/>
  <c r="FA216" i="1"/>
  <c r="EO218" i="1"/>
  <c r="EQ217" i="1"/>
  <c r="ER217" i="1"/>
  <c r="EH216" i="1"/>
  <c r="EE217" i="1"/>
  <c r="EG216" i="1"/>
  <c r="DU222" i="1"/>
  <c r="DW221" i="1"/>
  <c r="DX221" i="1"/>
  <c r="BJ561" i="5"/>
  <c r="BD561" i="5"/>
  <c r="BM561" i="5"/>
  <c r="BS561" i="5"/>
  <c r="BG561" i="5"/>
  <c r="BP561" i="5"/>
  <c r="BA561" i="5"/>
  <c r="BI561" i="5"/>
  <c r="BH561" i="5" s="1"/>
  <c r="BL561" i="5"/>
  <c r="BK561" i="5" s="1"/>
  <c r="BF561" i="5"/>
  <c r="BE561" i="5" s="1"/>
  <c r="BC561" i="5"/>
  <c r="BB561" i="5" s="1"/>
  <c r="BO561" i="5"/>
  <c r="BN561" i="5" s="1"/>
  <c r="BR561" i="5"/>
  <c r="BQ561" i="5" s="1"/>
  <c r="AZ561" i="5"/>
  <c r="AY561" i="5" s="1"/>
  <c r="DM222" i="1"/>
  <c r="DK223" i="1"/>
  <c r="DN222" i="1"/>
  <c r="DA224" i="1"/>
  <c r="DC223" i="1"/>
  <c r="DD223" i="1"/>
  <c r="CQ225" i="1"/>
  <c r="CS224" i="1"/>
  <c r="CT224" i="1"/>
  <c r="CI220" i="1"/>
  <c r="CG221" i="1"/>
  <c r="CJ220" i="1"/>
  <c r="BW226" i="1"/>
  <c r="BY225" i="1"/>
  <c r="BZ225" i="1"/>
  <c r="BO224" i="1"/>
  <c r="BM225" i="1"/>
  <c r="BP224" i="1"/>
  <c r="BC225" i="1"/>
  <c r="BE224" i="1"/>
  <c r="BF224" i="1"/>
  <c r="AS227" i="1"/>
  <c r="AV226" i="1"/>
  <c r="AU226" i="1"/>
  <c r="AX561" i="5"/>
  <c r="AW561" i="5"/>
  <c r="AV561" i="5" s="1"/>
  <c r="AI225" i="1"/>
  <c r="AL224" i="1"/>
  <c r="AK224" i="1"/>
  <c r="AA224" i="1"/>
  <c r="Y225" i="1"/>
  <c r="AB224" i="1"/>
  <c r="H224" i="1"/>
  <c r="G224" i="1"/>
  <c r="O226" i="1"/>
  <c r="R225" i="1"/>
  <c r="Q225" i="1"/>
  <c r="IU219" i="1" l="1"/>
  <c r="IW218" i="1"/>
  <c r="IX218" i="1"/>
  <c r="IM218" i="1"/>
  <c r="IK219" i="1"/>
  <c r="IN218" i="1"/>
  <c r="IC217" i="1"/>
  <c r="IA218" i="1"/>
  <c r="ID217" i="1"/>
  <c r="HS218" i="1"/>
  <c r="HQ219" i="1"/>
  <c r="HT218" i="1"/>
  <c r="HI217" i="1"/>
  <c r="HJ217" i="1"/>
  <c r="HG218" i="1"/>
  <c r="GY219" i="1"/>
  <c r="GZ219" i="1"/>
  <c r="GW220" i="1"/>
  <c r="GM219" i="1"/>
  <c r="GO218" i="1"/>
  <c r="GP218" i="1"/>
  <c r="GC220" i="1"/>
  <c r="GF219" i="1"/>
  <c r="GE219" i="1"/>
  <c r="FS219" i="1"/>
  <c r="FV218" i="1"/>
  <c r="FU218" i="1"/>
  <c r="FK218" i="1"/>
  <c r="FI219" i="1"/>
  <c r="FL218" i="1"/>
  <c r="FA217" i="1"/>
  <c r="FB217" i="1"/>
  <c r="EY218" i="1"/>
  <c r="EQ218" i="1"/>
  <c r="EO219" i="1"/>
  <c r="ER218" i="1"/>
  <c r="EG217" i="1"/>
  <c r="EH217" i="1"/>
  <c r="EE218" i="1"/>
  <c r="DU223" i="1"/>
  <c r="DW222" i="1"/>
  <c r="DX222" i="1"/>
  <c r="BI562" i="5"/>
  <c r="BH562" i="5" s="1"/>
  <c r="BC562" i="5"/>
  <c r="BB562" i="5" s="1"/>
  <c r="BL562" i="5"/>
  <c r="BK562" i="5" s="1"/>
  <c r="BF562" i="5"/>
  <c r="BE562" i="5" s="1"/>
  <c r="BO562" i="5"/>
  <c r="BN562" i="5" s="1"/>
  <c r="BR562" i="5"/>
  <c r="BQ562" i="5" s="1"/>
  <c r="AZ562" i="5"/>
  <c r="AY562" i="5" s="1"/>
  <c r="DK224" i="1"/>
  <c r="DM223" i="1"/>
  <c r="DN223" i="1"/>
  <c r="BJ562" i="5"/>
  <c r="BD562" i="5"/>
  <c r="BM562" i="5"/>
  <c r="BS562" i="5"/>
  <c r="BP562" i="5"/>
  <c r="BG562" i="5"/>
  <c r="BA562" i="5"/>
  <c r="DC224" i="1"/>
  <c r="DA225" i="1"/>
  <c r="DD224" i="1"/>
  <c r="CQ226" i="1"/>
  <c r="CS225" i="1"/>
  <c r="CT225" i="1"/>
  <c r="CG222" i="1"/>
  <c r="CI221" i="1"/>
  <c r="CJ221" i="1"/>
  <c r="BY226" i="1"/>
  <c r="BW227" i="1"/>
  <c r="BZ226" i="1"/>
  <c r="BM226" i="1"/>
  <c r="BO225" i="1"/>
  <c r="BP225" i="1"/>
  <c r="BE225" i="1"/>
  <c r="BC226" i="1"/>
  <c r="BF225" i="1"/>
  <c r="AU227" i="1"/>
  <c r="AS228" i="1"/>
  <c r="AV227" i="1"/>
  <c r="AW562" i="5"/>
  <c r="AV562" i="5" s="1"/>
  <c r="AX562" i="5"/>
  <c r="AK225" i="1"/>
  <c r="AI226" i="1"/>
  <c r="AL225" i="1"/>
  <c r="Y226" i="1"/>
  <c r="AA225" i="1"/>
  <c r="AB225" i="1"/>
  <c r="G225" i="1"/>
  <c r="H225" i="1"/>
  <c r="Q226" i="1"/>
  <c r="O227" i="1"/>
  <c r="R226" i="1"/>
  <c r="IU220" i="1" l="1"/>
  <c r="IW219" i="1"/>
  <c r="IX219" i="1"/>
  <c r="IK220" i="1"/>
  <c r="IM219" i="1"/>
  <c r="IN219" i="1"/>
  <c r="IA219" i="1"/>
  <c r="ID218" i="1"/>
  <c r="IC218" i="1"/>
  <c r="HS219" i="1"/>
  <c r="HQ220" i="1"/>
  <c r="HT219" i="1"/>
  <c r="HG219" i="1"/>
  <c r="HJ218" i="1"/>
  <c r="HI218" i="1"/>
  <c r="GY220" i="1"/>
  <c r="GW221" i="1"/>
  <c r="GZ220" i="1"/>
  <c r="GM220" i="1"/>
  <c r="GO219" i="1"/>
  <c r="GP219" i="1"/>
  <c r="GE220" i="1"/>
  <c r="GC221" i="1"/>
  <c r="GF220" i="1"/>
  <c r="FS220" i="1"/>
  <c r="FU219" i="1"/>
  <c r="FV219" i="1"/>
  <c r="FL219" i="1"/>
  <c r="FI220" i="1"/>
  <c r="FK219" i="1"/>
  <c r="EY219" i="1"/>
  <c r="FA218" i="1"/>
  <c r="FB218" i="1"/>
  <c r="EQ219" i="1"/>
  <c r="EO220" i="1"/>
  <c r="ER219" i="1"/>
  <c r="EE219" i="1"/>
  <c r="EH218" i="1"/>
  <c r="EG218" i="1"/>
  <c r="DW223" i="1"/>
  <c r="DX223" i="1"/>
  <c r="DU224" i="1"/>
  <c r="BJ563" i="5"/>
  <c r="BD563" i="5"/>
  <c r="BS563" i="5"/>
  <c r="BM563" i="5"/>
  <c r="BG563" i="5"/>
  <c r="BP563" i="5"/>
  <c r="BA563" i="5"/>
  <c r="DK225" i="1"/>
  <c r="DM224" i="1"/>
  <c r="DN224" i="1"/>
  <c r="BI563" i="5"/>
  <c r="BH563" i="5" s="1"/>
  <c r="BF563" i="5"/>
  <c r="BE563" i="5" s="1"/>
  <c r="BC563" i="5"/>
  <c r="BB563" i="5" s="1"/>
  <c r="BL563" i="5"/>
  <c r="BK563" i="5" s="1"/>
  <c r="BO563" i="5"/>
  <c r="BN563" i="5" s="1"/>
  <c r="BR563" i="5"/>
  <c r="BQ563" i="5" s="1"/>
  <c r="AZ563" i="5"/>
  <c r="AY563" i="5" s="1"/>
  <c r="DA226" i="1"/>
  <c r="DC225" i="1"/>
  <c r="DD225" i="1"/>
  <c r="CS226" i="1"/>
  <c r="CQ227" i="1"/>
  <c r="CT226" i="1"/>
  <c r="CG223" i="1"/>
  <c r="CI222" i="1"/>
  <c r="CJ222" i="1"/>
  <c r="BW228" i="1"/>
  <c r="BY227" i="1"/>
  <c r="BZ227" i="1"/>
  <c r="BM227" i="1"/>
  <c r="BO226" i="1"/>
  <c r="BP226" i="1"/>
  <c r="BE226" i="1"/>
  <c r="BC227" i="1"/>
  <c r="BF226" i="1"/>
  <c r="AU228" i="1"/>
  <c r="AS229" i="1"/>
  <c r="AV228" i="1"/>
  <c r="AW563" i="5"/>
  <c r="AV563" i="5" s="1"/>
  <c r="AK226" i="1"/>
  <c r="AI227" i="1"/>
  <c r="AL226" i="1"/>
  <c r="AX563" i="5"/>
  <c r="Y227" i="1"/>
  <c r="AB226" i="1"/>
  <c r="AA226" i="1"/>
  <c r="H226" i="1"/>
  <c r="G226" i="1"/>
  <c r="O228" i="1"/>
  <c r="Q227" i="1"/>
  <c r="R227" i="1"/>
  <c r="IX220" i="1" l="1"/>
  <c r="IU221" i="1"/>
  <c r="IW220" i="1"/>
  <c r="IM220" i="1"/>
  <c r="IK221" i="1"/>
  <c r="IN220" i="1"/>
  <c r="IA220" i="1"/>
  <c r="IC219" i="1"/>
  <c r="ID219" i="1"/>
  <c r="HS220" i="1"/>
  <c r="HQ221" i="1"/>
  <c r="HT220" i="1"/>
  <c r="HG220" i="1"/>
  <c r="HJ219" i="1"/>
  <c r="HI219" i="1"/>
  <c r="GW222" i="1"/>
  <c r="GY221" i="1"/>
  <c r="GZ221" i="1"/>
  <c r="GO220" i="1"/>
  <c r="GP220" i="1"/>
  <c r="GM221" i="1"/>
  <c r="GC222" i="1"/>
  <c r="GE221" i="1"/>
  <c r="GF221" i="1"/>
  <c r="FS221" i="1"/>
  <c r="FU220" i="1"/>
  <c r="FV220" i="1"/>
  <c r="FK220" i="1"/>
  <c r="FL220" i="1"/>
  <c r="FI221" i="1"/>
  <c r="EY220" i="1"/>
  <c r="FA219" i="1"/>
  <c r="FB219" i="1"/>
  <c r="EQ220" i="1"/>
  <c r="EO221" i="1"/>
  <c r="ER220" i="1"/>
  <c r="EE220" i="1"/>
  <c r="EH219" i="1"/>
  <c r="EG219" i="1"/>
  <c r="DW224" i="1"/>
  <c r="DU225" i="1"/>
  <c r="DX224" i="1"/>
  <c r="BJ564" i="5"/>
  <c r="BD564" i="5"/>
  <c r="BS564" i="5"/>
  <c r="BM564" i="5"/>
  <c r="BP564" i="5"/>
  <c r="BG564" i="5"/>
  <c r="BA564" i="5"/>
  <c r="BI564" i="5"/>
  <c r="BH564" i="5" s="1"/>
  <c r="BC564" i="5"/>
  <c r="BB564" i="5" s="1"/>
  <c r="BF564" i="5"/>
  <c r="BE564" i="5" s="1"/>
  <c r="BL564" i="5"/>
  <c r="BK564" i="5" s="1"/>
  <c r="BO564" i="5"/>
  <c r="BN564" i="5" s="1"/>
  <c r="BR564" i="5"/>
  <c r="BQ564" i="5" s="1"/>
  <c r="AZ564" i="5"/>
  <c r="AY564" i="5" s="1"/>
  <c r="DM225" i="1"/>
  <c r="DK226" i="1"/>
  <c r="DN225" i="1"/>
  <c r="DA227" i="1"/>
  <c r="DC226" i="1"/>
  <c r="DD226" i="1"/>
  <c r="CQ228" i="1"/>
  <c r="CS227" i="1"/>
  <c r="CT227" i="1"/>
  <c r="CI223" i="1"/>
  <c r="CG224" i="1"/>
  <c r="CJ223" i="1"/>
  <c r="BW229" i="1"/>
  <c r="BY228" i="1"/>
  <c r="BZ228" i="1"/>
  <c r="BM228" i="1"/>
  <c r="BO227" i="1"/>
  <c r="BP227" i="1"/>
  <c r="BC228" i="1"/>
  <c r="BE227" i="1"/>
  <c r="BF227" i="1"/>
  <c r="AS230" i="1"/>
  <c r="AU229" i="1"/>
  <c r="AV229" i="1"/>
  <c r="AX564" i="5"/>
  <c r="AI228" i="1"/>
  <c r="AK227" i="1"/>
  <c r="AL227" i="1"/>
  <c r="AW564" i="5"/>
  <c r="AV564" i="5" s="1"/>
  <c r="AA227" i="1"/>
  <c r="Y228" i="1"/>
  <c r="AB227" i="1"/>
  <c r="H227" i="1"/>
  <c r="G227" i="1"/>
  <c r="O229" i="1"/>
  <c r="Q228" i="1"/>
  <c r="R228" i="1"/>
  <c r="IW221" i="1" l="1"/>
  <c r="IX221" i="1"/>
  <c r="IU222" i="1"/>
  <c r="IK222" i="1"/>
  <c r="IM221" i="1"/>
  <c r="IN221" i="1"/>
  <c r="IA221" i="1"/>
  <c r="IC220" i="1"/>
  <c r="ID220" i="1"/>
  <c r="HQ222" i="1"/>
  <c r="HS221" i="1"/>
  <c r="HT221" i="1"/>
  <c r="HG221" i="1"/>
  <c r="HI220" i="1"/>
  <c r="HJ220" i="1"/>
  <c r="GW223" i="1"/>
  <c r="GZ222" i="1"/>
  <c r="GY222" i="1"/>
  <c r="GM222" i="1"/>
  <c r="GO221" i="1"/>
  <c r="GP221" i="1"/>
  <c r="GC223" i="1"/>
  <c r="GE222" i="1"/>
  <c r="GF222" i="1"/>
  <c r="FU221" i="1"/>
  <c r="FS222" i="1"/>
  <c r="FV221" i="1"/>
  <c r="FI222" i="1"/>
  <c r="FK221" i="1"/>
  <c r="FL221" i="1"/>
  <c r="EY221" i="1"/>
  <c r="FA220" i="1"/>
  <c r="FB220" i="1"/>
  <c r="EO222" i="1"/>
  <c r="ER221" i="1"/>
  <c r="EQ221" i="1"/>
  <c r="EE221" i="1"/>
  <c r="EG220" i="1"/>
  <c r="EH220" i="1"/>
  <c r="DU226" i="1"/>
  <c r="DW225" i="1"/>
  <c r="DX225" i="1"/>
  <c r="BI565" i="5"/>
  <c r="BH565" i="5" s="1"/>
  <c r="BF565" i="5"/>
  <c r="BE565" i="5" s="1"/>
  <c r="BC565" i="5"/>
  <c r="BB565" i="5" s="1"/>
  <c r="BL565" i="5"/>
  <c r="BK565" i="5" s="1"/>
  <c r="BO565" i="5"/>
  <c r="BN565" i="5" s="1"/>
  <c r="BR565" i="5"/>
  <c r="BQ565" i="5" s="1"/>
  <c r="AZ565" i="5"/>
  <c r="AY565" i="5" s="1"/>
  <c r="DM226" i="1"/>
  <c r="DK227" i="1"/>
  <c r="DN226" i="1"/>
  <c r="BJ565" i="5"/>
  <c r="BD565" i="5"/>
  <c r="BM565" i="5"/>
  <c r="BS565" i="5"/>
  <c r="BP565" i="5"/>
  <c r="BG565" i="5"/>
  <c r="BA565" i="5"/>
  <c r="DC227" i="1"/>
  <c r="DA228" i="1"/>
  <c r="DD227" i="1"/>
  <c r="CQ229" i="1"/>
  <c r="CS228" i="1"/>
  <c r="CT228" i="1"/>
  <c r="CI224" i="1"/>
  <c r="CG225" i="1"/>
  <c r="CJ224" i="1"/>
  <c r="BY229" i="1"/>
  <c r="BW230" i="1"/>
  <c r="BZ229" i="1"/>
  <c r="BO228" i="1"/>
  <c r="BM229" i="1"/>
  <c r="BP228" i="1"/>
  <c r="BC229" i="1"/>
  <c r="BE228" i="1"/>
  <c r="BF228" i="1"/>
  <c r="AS231" i="1"/>
  <c r="AU230" i="1"/>
  <c r="AV230" i="1"/>
  <c r="AW565" i="5"/>
  <c r="AV565" i="5" s="1"/>
  <c r="AX565" i="5"/>
  <c r="AI229" i="1"/>
  <c r="AK228" i="1"/>
  <c r="AL228" i="1"/>
  <c r="AA228" i="1"/>
  <c r="Y229" i="1"/>
  <c r="AB228" i="1"/>
  <c r="H228" i="1"/>
  <c r="G228" i="1"/>
  <c r="O230" i="1"/>
  <c r="R229" i="1"/>
  <c r="Q229" i="1"/>
  <c r="IW222" i="1" l="1"/>
  <c r="IU223" i="1"/>
  <c r="IX222" i="1"/>
  <c r="IK223" i="1"/>
  <c r="IM222" i="1"/>
  <c r="IN222" i="1"/>
  <c r="IC221" i="1"/>
  <c r="ID221" i="1"/>
  <c r="IA222" i="1"/>
  <c r="HQ223" i="1"/>
  <c r="HS222" i="1"/>
  <c r="HT222" i="1"/>
  <c r="HG222" i="1"/>
  <c r="HI221" i="1"/>
  <c r="HJ221" i="1"/>
  <c r="GY223" i="1"/>
  <c r="GZ223" i="1"/>
  <c r="GW224" i="1"/>
  <c r="GO222" i="1"/>
  <c r="GM223" i="1"/>
  <c r="GP222" i="1"/>
  <c r="GC224" i="1"/>
  <c r="GF223" i="1"/>
  <c r="GE223" i="1"/>
  <c r="FU222" i="1"/>
  <c r="FS223" i="1"/>
  <c r="FV222" i="1"/>
  <c r="FI223" i="1"/>
  <c r="FK222" i="1"/>
  <c r="FL222" i="1"/>
  <c r="FA221" i="1"/>
  <c r="FB221" i="1"/>
  <c r="EY222" i="1"/>
  <c r="EO223" i="1"/>
  <c r="ER222" i="1"/>
  <c r="EQ222" i="1"/>
  <c r="EE222" i="1"/>
  <c r="EG221" i="1"/>
  <c r="EH221" i="1"/>
  <c r="DU227" i="1"/>
  <c r="DW226" i="1"/>
  <c r="DX226" i="1"/>
  <c r="BJ566" i="5"/>
  <c r="BD566" i="5"/>
  <c r="BS566" i="5"/>
  <c r="BM566" i="5"/>
  <c r="BG566" i="5"/>
  <c r="BP566" i="5"/>
  <c r="BA566" i="5"/>
  <c r="BI566" i="5"/>
  <c r="BH566" i="5" s="1"/>
  <c r="BL566" i="5"/>
  <c r="BK566" i="5" s="1"/>
  <c r="BF566" i="5"/>
  <c r="BE566" i="5" s="1"/>
  <c r="BC566" i="5"/>
  <c r="BB566" i="5" s="1"/>
  <c r="BO566" i="5"/>
  <c r="BN566" i="5" s="1"/>
  <c r="BR566" i="5"/>
  <c r="BQ566" i="5" s="1"/>
  <c r="AZ566" i="5"/>
  <c r="AY566" i="5" s="1"/>
  <c r="DK228" i="1"/>
  <c r="DM227" i="1"/>
  <c r="DN227" i="1"/>
  <c r="DC228" i="1"/>
  <c r="DA229" i="1"/>
  <c r="DD228" i="1"/>
  <c r="CQ230" i="1"/>
  <c r="CS229" i="1"/>
  <c r="CT229" i="1"/>
  <c r="CG226" i="1"/>
  <c r="CJ225" i="1"/>
  <c r="CI225" i="1"/>
  <c r="BY230" i="1"/>
  <c r="BW231" i="1"/>
  <c r="BZ230" i="1"/>
  <c r="BM230" i="1"/>
  <c r="BO229" i="1"/>
  <c r="BP229" i="1"/>
  <c r="BE229" i="1"/>
  <c r="BC230" i="1"/>
  <c r="BF229" i="1"/>
  <c r="AU231" i="1"/>
  <c r="AS232" i="1"/>
  <c r="AV231" i="1"/>
  <c r="AX566" i="5"/>
  <c r="AW566" i="5"/>
  <c r="AV566" i="5" s="1"/>
  <c r="AI230" i="1"/>
  <c r="AK229" i="1"/>
  <c r="AL229" i="1"/>
  <c r="Y230" i="1"/>
  <c r="AA229" i="1"/>
  <c r="AB229" i="1"/>
  <c r="G229" i="1"/>
  <c r="H229" i="1"/>
  <c r="Q230" i="1"/>
  <c r="R230" i="1"/>
  <c r="O231" i="1"/>
  <c r="IX223" i="1" l="1"/>
  <c r="IU224" i="1"/>
  <c r="IW223" i="1"/>
  <c r="IM223" i="1"/>
  <c r="IN223" i="1"/>
  <c r="IK224" i="1"/>
  <c r="IC222" i="1"/>
  <c r="IA223" i="1"/>
  <c r="ID222" i="1"/>
  <c r="HQ224" i="1"/>
  <c r="HS223" i="1"/>
  <c r="HT223" i="1"/>
  <c r="HI222" i="1"/>
  <c r="HG223" i="1"/>
  <c r="HJ222" i="1"/>
  <c r="GY224" i="1"/>
  <c r="GW225" i="1"/>
  <c r="GZ224" i="1"/>
  <c r="GM224" i="1"/>
  <c r="GO223" i="1"/>
  <c r="GP223" i="1"/>
  <c r="GE224" i="1"/>
  <c r="GC225" i="1"/>
  <c r="GF224" i="1"/>
  <c r="FS224" i="1"/>
  <c r="FU223" i="1"/>
  <c r="FV223" i="1"/>
  <c r="FK223" i="1"/>
  <c r="FL223" i="1"/>
  <c r="FI224" i="1"/>
  <c r="FA222" i="1"/>
  <c r="EY223" i="1"/>
  <c r="FB222" i="1"/>
  <c r="EQ223" i="1"/>
  <c r="EO224" i="1"/>
  <c r="ER223" i="1"/>
  <c r="EG222" i="1"/>
  <c r="EE223" i="1"/>
  <c r="EH222" i="1"/>
  <c r="DW227" i="1"/>
  <c r="DX227" i="1"/>
  <c r="DU228" i="1"/>
  <c r="BJ567" i="5"/>
  <c r="BD567" i="5"/>
  <c r="BS567" i="5"/>
  <c r="BM567" i="5"/>
  <c r="BP567" i="5"/>
  <c r="BG567" i="5"/>
  <c r="BA567" i="5"/>
  <c r="BI567" i="5"/>
  <c r="BH567" i="5" s="1"/>
  <c r="BC567" i="5"/>
  <c r="BB567" i="5" s="1"/>
  <c r="BL567" i="5"/>
  <c r="BK567" i="5" s="1"/>
  <c r="BF567" i="5"/>
  <c r="BE567" i="5" s="1"/>
  <c r="BO567" i="5"/>
  <c r="BN567" i="5" s="1"/>
  <c r="BR567" i="5"/>
  <c r="BQ567" i="5" s="1"/>
  <c r="AZ567" i="5"/>
  <c r="AY567" i="5" s="1"/>
  <c r="DM228" i="1"/>
  <c r="DK229" i="1"/>
  <c r="DN228" i="1"/>
  <c r="DA230" i="1"/>
  <c r="DC229" i="1"/>
  <c r="DD229" i="1"/>
  <c r="CS230" i="1"/>
  <c r="CQ231" i="1"/>
  <c r="CT230" i="1"/>
  <c r="CG227" i="1"/>
  <c r="CI226" i="1"/>
  <c r="CJ226" i="1"/>
  <c r="BW232" i="1"/>
  <c r="BY231" i="1"/>
  <c r="BZ231" i="1"/>
  <c r="BM231" i="1"/>
  <c r="BO230" i="1"/>
  <c r="BP230" i="1"/>
  <c r="BE230" i="1"/>
  <c r="BC231" i="1"/>
  <c r="BF230" i="1"/>
  <c r="AU232" i="1"/>
  <c r="AS233" i="1"/>
  <c r="AV232" i="1"/>
  <c r="AX567" i="5"/>
  <c r="AW567" i="5"/>
  <c r="AV567" i="5" s="1"/>
  <c r="AK230" i="1"/>
  <c r="AI231" i="1"/>
  <c r="AL230" i="1"/>
  <c r="Y231" i="1"/>
  <c r="AA230" i="1"/>
  <c r="AB230" i="1"/>
  <c r="H230" i="1"/>
  <c r="G230" i="1"/>
  <c r="O232" i="1"/>
  <c r="Q231" i="1"/>
  <c r="R231" i="1"/>
  <c r="IU225" i="1" l="1"/>
  <c r="IW224" i="1"/>
  <c r="IX224" i="1"/>
  <c r="IM224" i="1"/>
  <c r="IK225" i="1"/>
  <c r="IN224" i="1"/>
  <c r="IA224" i="1"/>
  <c r="IC223" i="1"/>
  <c r="ID223" i="1"/>
  <c r="HS224" i="1"/>
  <c r="HQ225" i="1"/>
  <c r="HT224" i="1"/>
  <c r="HG224" i="1"/>
  <c r="HI223" i="1"/>
  <c r="HJ223" i="1"/>
  <c r="GW226" i="1"/>
  <c r="GY225" i="1"/>
  <c r="GZ225" i="1"/>
  <c r="GM225" i="1"/>
  <c r="GO224" i="1"/>
  <c r="GP224" i="1"/>
  <c r="GE225" i="1"/>
  <c r="GC226" i="1"/>
  <c r="GF225" i="1"/>
  <c r="FS225" i="1"/>
  <c r="FU224" i="1"/>
  <c r="FV224" i="1"/>
  <c r="FK224" i="1"/>
  <c r="FI225" i="1"/>
  <c r="FL224" i="1"/>
  <c r="EY224" i="1"/>
  <c r="FA223" i="1"/>
  <c r="FB223" i="1"/>
  <c r="EQ224" i="1"/>
  <c r="ER224" i="1"/>
  <c r="EO225" i="1"/>
  <c r="EE224" i="1"/>
  <c r="EG223" i="1"/>
  <c r="EH223" i="1"/>
  <c r="DW228" i="1"/>
  <c r="DU229" i="1"/>
  <c r="DX228" i="1"/>
  <c r="BJ568" i="5"/>
  <c r="BD568" i="5"/>
  <c r="BS568" i="5"/>
  <c r="BM568" i="5"/>
  <c r="BP568" i="5"/>
  <c r="BG568" i="5"/>
  <c r="BA568" i="5"/>
  <c r="BI568" i="5"/>
  <c r="BH568" i="5" s="1"/>
  <c r="BF568" i="5"/>
  <c r="BE568" i="5" s="1"/>
  <c r="BC568" i="5"/>
  <c r="BB568" i="5" s="1"/>
  <c r="BL568" i="5"/>
  <c r="BK568" i="5" s="1"/>
  <c r="BO568" i="5"/>
  <c r="BN568" i="5" s="1"/>
  <c r="BR568" i="5"/>
  <c r="BQ568" i="5" s="1"/>
  <c r="AZ568" i="5"/>
  <c r="AY568" i="5" s="1"/>
  <c r="DK230" i="1"/>
  <c r="DN229" i="1"/>
  <c r="DM229" i="1"/>
  <c r="DA231" i="1"/>
  <c r="DC230" i="1"/>
  <c r="DD230" i="1"/>
  <c r="CQ232" i="1"/>
  <c r="CS231" i="1"/>
  <c r="CT231" i="1"/>
  <c r="CJ227" i="1"/>
  <c r="CG228" i="1"/>
  <c r="CI227" i="1"/>
  <c r="BW233" i="1"/>
  <c r="BZ232" i="1"/>
  <c r="BY232" i="1"/>
  <c r="BO231" i="1"/>
  <c r="BP231" i="1"/>
  <c r="BM232" i="1"/>
  <c r="BC232" i="1"/>
  <c r="BE231" i="1"/>
  <c r="BF231" i="1"/>
  <c r="AS234" i="1"/>
  <c r="AU233" i="1"/>
  <c r="AV233" i="1"/>
  <c r="AW568" i="5"/>
  <c r="AV568" i="5" s="1"/>
  <c r="AX568" i="5"/>
  <c r="AK231" i="1"/>
  <c r="AI232" i="1"/>
  <c r="AL231" i="1"/>
  <c r="Y232" i="1"/>
  <c r="AB231" i="1"/>
  <c r="AA231" i="1"/>
  <c r="H231" i="1"/>
  <c r="G231" i="1"/>
  <c r="Q232" i="1"/>
  <c r="R232" i="1"/>
  <c r="O233" i="1"/>
  <c r="IU226" i="1" l="1"/>
  <c r="IW225" i="1"/>
  <c r="IX225" i="1"/>
  <c r="IK226" i="1"/>
  <c r="IM225" i="1"/>
  <c r="IN225" i="1"/>
  <c r="IA225" i="1"/>
  <c r="IC224" i="1"/>
  <c r="ID224" i="1"/>
  <c r="HQ226" i="1"/>
  <c r="HS225" i="1"/>
  <c r="HT225" i="1"/>
  <c r="HG225" i="1"/>
  <c r="HI224" i="1"/>
  <c r="HJ224" i="1"/>
  <c r="GW227" i="1"/>
  <c r="GY226" i="1"/>
  <c r="GZ226" i="1"/>
  <c r="GO225" i="1"/>
  <c r="GM226" i="1"/>
  <c r="GP225" i="1"/>
  <c r="GC227" i="1"/>
  <c r="GE226" i="1"/>
  <c r="GF226" i="1"/>
  <c r="FS226" i="1"/>
  <c r="FV225" i="1"/>
  <c r="FU225" i="1"/>
  <c r="FI226" i="1"/>
  <c r="FK225" i="1"/>
  <c r="FL225" i="1"/>
  <c r="EY225" i="1"/>
  <c r="FA224" i="1"/>
  <c r="FB224" i="1"/>
  <c r="EO226" i="1"/>
  <c r="ER225" i="1"/>
  <c r="EQ225" i="1"/>
  <c r="EE225" i="1"/>
  <c r="EH224" i="1"/>
  <c r="EG224" i="1"/>
  <c r="DU230" i="1"/>
  <c r="DW229" i="1"/>
  <c r="DX229" i="1"/>
  <c r="BI569" i="5"/>
  <c r="BH569" i="5" s="1"/>
  <c r="BC569" i="5"/>
  <c r="BB569" i="5" s="1"/>
  <c r="BL569" i="5"/>
  <c r="BK569" i="5" s="1"/>
  <c r="BF569" i="5"/>
  <c r="BE569" i="5" s="1"/>
  <c r="BO569" i="5"/>
  <c r="BN569" i="5" s="1"/>
  <c r="BR569" i="5"/>
  <c r="BQ569" i="5" s="1"/>
  <c r="AZ569" i="5"/>
  <c r="AY569" i="5" s="1"/>
  <c r="BJ569" i="5"/>
  <c r="BD569" i="5"/>
  <c r="BS569" i="5"/>
  <c r="BM569" i="5"/>
  <c r="BP569" i="5"/>
  <c r="BG569" i="5"/>
  <c r="BA569" i="5"/>
  <c r="DM230" i="1"/>
  <c r="DK231" i="1"/>
  <c r="DN230" i="1"/>
  <c r="DA232" i="1"/>
  <c r="DD231" i="1"/>
  <c r="DC231" i="1"/>
  <c r="CQ233" i="1"/>
  <c r="CT232" i="1"/>
  <c r="CS232" i="1"/>
  <c r="CI228" i="1"/>
  <c r="CJ228" i="1"/>
  <c r="CG229" i="1"/>
  <c r="BY233" i="1"/>
  <c r="BW234" i="1"/>
  <c r="BZ233" i="1"/>
  <c r="BO232" i="1"/>
  <c r="BM233" i="1"/>
  <c r="BP232" i="1"/>
  <c r="BC233" i="1"/>
  <c r="BE232" i="1"/>
  <c r="BF232" i="1"/>
  <c r="AV234" i="1"/>
  <c r="AS235" i="1"/>
  <c r="AU234" i="1"/>
  <c r="AW569" i="5"/>
  <c r="AV569" i="5" s="1"/>
  <c r="AX569" i="5"/>
  <c r="AI233" i="1"/>
  <c r="AK232" i="1"/>
  <c r="AL232" i="1"/>
  <c r="AA232" i="1"/>
  <c r="Y233" i="1"/>
  <c r="AB232" i="1"/>
  <c r="H232" i="1"/>
  <c r="G232" i="1"/>
  <c r="Q233" i="1"/>
  <c r="R233" i="1"/>
  <c r="O234" i="1"/>
  <c r="IW226" i="1" l="1"/>
  <c r="IU227" i="1"/>
  <c r="IX226" i="1"/>
  <c r="IK227" i="1"/>
  <c r="IM226" i="1"/>
  <c r="IN226" i="1"/>
  <c r="IA226" i="1"/>
  <c r="IC225" i="1"/>
  <c r="ID225" i="1"/>
  <c r="HQ227" i="1"/>
  <c r="HS226" i="1"/>
  <c r="HT226" i="1"/>
  <c r="HI225" i="1"/>
  <c r="HJ225" i="1"/>
  <c r="HG226" i="1"/>
  <c r="GY227" i="1"/>
  <c r="GZ227" i="1"/>
  <c r="GW228" i="1"/>
  <c r="GO226" i="1"/>
  <c r="GM227" i="1"/>
  <c r="GP226" i="1"/>
  <c r="GE227" i="1"/>
  <c r="GC228" i="1"/>
  <c r="GF227" i="1"/>
  <c r="FU226" i="1"/>
  <c r="FS227" i="1"/>
  <c r="FV226" i="1"/>
  <c r="FI227" i="1"/>
  <c r="FL226" i="1"/>
  <c r="FK226" i="1"/>
  <c r="EY226" i="1"/>
  <c r="FB225" i="1"/>
  <c r="FA225" i="1"/>
  <c r="EO227" i="1"/>
  <c r="EQ226" i="1"/>
  <c r="ER226" i="1"/>
  <c r="EG225" i="1"/>
  <c r="EH225" i="1"/>
  <c r="EE226" i="1"/>
  <c r="DU231" i="1"/>
  <c r="DW230" i="1"/>
  <c r="DX230" i="1"/>
  <c r="BJ570" i="5"/>
  <c r="BD570" i="5"/>
  <c r="BM570" i="5"/>
  <c r="BS570" i="5"/>
  <c r="BP570" i="5"/>
  <c r="BG570" i="5"/>
  <c r="BA570" i="5"/>
  <c r="BI570" i="5"/>
  <c r="BH570" i="5" s="1"/>
  <c r="BL570" i="5"/>
  <c r="BK570" i="5" s="1"/>
  <c r="BF570" i="5"/>
  <c r="BE570" i="5" s="1"/>
  <c r="BC570" i="5"/>
  <c r="BB570" i="5" s="1"/>
  <c r="BO570" i="5"/>
  <c r="BN570" i="5" s="1"/>
  <c r="BR570" i="5"/>
  <c r="BQ570" i="5" s="1"/>
  <c r="AZ570" i="5"/>
  <c r="AY570" i="5" s="1"/>
  <c r="DK232" i="1"/>
  <c r="DM231" i="1"/>
  <c r="DN231" i="1"/>
  <c r="DC232" i="1"/>
  <c r="DA233" i="1"/>
  <c r="DD232" i="1"/>
  <c r="CS233" i="1"/>
  <c r="CT233" i="1"/>
  <c r="CQ234" i="1"/>
  <c r="CG230" i="1"/>
  <c r="CJ229" i="1"/>
  <c r="CI229" i="1"/>
  <c r="BW235" i="1"/>
  <c r="BZ234" i="1"/>
  <c r="BY234" i="1"/>
  <c r="BM234" i="1"/>
  <c r="BP233" i="1"/>
  <c r="BO233" i="1"/>
  <c r="BC234" i="1"/>
  <c r="BE233" i="1"/>
  <c r="BF233" i="1"/>
  <c r="AU235" i="1"/>
  <c r="AS236" i="1"/>
  <c r="AV235" i="1"/>
  <c r="AW570" i="5"/>
  <c r="AV570" i="5" s="1"/>
  <c r="AX570" i="5"/>
  <c r="AI234" i="1"/>
  <c r="AK233" i="1"/>
  <c r="AL233" i="1"/>
  <c r="AB233" i="1"/>
  <c r="Y234" i="1"/>
  <c r="AA233" i="1"/>
  <c r="H233" i="1"/>
  <c r="G233" i="1"/>
  <c r="O235" i="1"/>
  <c r="Q234" i="1"/>
  <c r="R234" i="1"/>
  <c r="IU228" i="1" l="1"/>
  <c r="IW227" i="1"/>
  <c r="IX227" i="1"/>
  <c r="IK228" i="1"/>
  <c r="IM227" i="1"/>
  <c r="IN227" i="1"/>
  <c r="IC226" i="1"/>
  <c r="ID226" i="1"/>
  <c r="IA227" i="1"/>
  <c r="HQ228" i="1"/>
  <c r="HS227" i="1"/>
  <c r="HT227" i="1"/>
  <c r="HI226" i="1"/>
  <c r="HG227" i="1"/>
  <c r="HJ226" i="1"/>
  <c r="GY228" i="1"/>
  <c r="GW229" i="1"/>
  <c r="GZ228" i="1"/>
  <c r="GO227" i="1"/>
  <c r="GM228" i="1"/>
  <c r="GP227" i="1"/>
  <c r="GE228" i="1"/>
  <c r="GC229" i="1"/>
  <c r="GF228" i="1"/>
  <c r="FV227" i="1"/>
  <c r="FS228" i="1"/>
  <c r="FU227" i="1"/>
  <c r="FI228" i="1"/>
  <c r="FK227" i="1"/>
  <c r="FL227" i="1"/>
  <c r="FA226" i="1"/>
  <c r="EY227" i="1"/>
  <c r="FB226" i="1"/>
  <c r="EO228" i="1"/>
  <c r="EQ227" i="1"/>
  <c r="ER227" i="1"/>
  <c r="EG226" i="1"/>
  <c r="EE227" i="1"/>
  <c r="EH226" i="1"/>
  <c r="DW231" i="1"/>
  <c r="DU232" i="1"/>
  <c r="DX231" i="1"/>
  <c r="BI571" i="5"/>
  <c r="BH571" i="5" s="1"/>
  <c r="BF571" i="5"/>
  <c r="BE571" i="5" s="1"/>
  <c r="BL571" i="5"/>
  <c r="BK571" i="5" s="1"/>
  <c r="BC571" i="5"/>
  <c r="BB571" i="5" s="1"/>
  <c r="BO571" i="5"/>
  <c r="BN571" i="5" s="1"/>
  <c r="BR571" i="5"/>
  <c r="BQ571" i="5" s="1"/>
  <c r="AZ571" i="5"/>
  <c r="AY571" i="5" s="1"/>
  <c r="DM232" i="1"/>
  <c r="DN232" i="1"/>
  <c r="DK233" i="1"/>
  <c r="BJ571" i="5"/>
  <c r="BD571" i="5"/>
  <c r="BS571" i="5"/>
  <c r="BM571" i="5"/>
  <c r="BG571" i="5"/>
  <c r="BP571" i="5"/>
  <c r="BA571" i="5"/>
  <c r="DA234" i="1"/>
  <c r="DC233" i="1"/>
  <c r="DD233" i="1"/>
  <c r="CQ235" i="1"/>
  <c r="CS234" i="1"/>
  <c r="CT234" i="1"/>
  <c r="CG231" i="1"/>
  <c r="CI230" i="1"/>
  <c r="CJ230" i="1"/>
  <c r="BW236" i="1"/>
  <c r="BZ235" i="1"/>
  <c r="BY235" i="1"/>
  <c r="BP234" i="1"/>
  <c r="BM235" i="1"/>
  <c r="BO234" i="1"/>
  <c r="BC235" i="1"/>
  <c r="BE234" i="1"/>
  <c r="BF234" i="1"/>
  <c r="AS237" i="1"/>
  <c r="AU236" i="1"/>
  <c r="AV236" i="1"/>
  <c r="AW571" i="5"/>
  <c r="AV571" i="5" s="1"/>
  <c r="AX571" i="5"/>
  <c r="AI235" i="1"/>
  <c r="AK234" i="1"/>
  <c r="AL234" i="1"/>
  <c r="AB234" i="1"/>
  <c r="Y235" i="1"/>
  <c r="AA234" i="1"/>
  <c r="H234" i="1"/>
  <c r="G234" i="1"/>
  <c r="Q235" i="1"/>
  <c r="R235" i="1"/>
  <c r="O236" i="1"/>
  <c r="IU229" i="1" l="1"/>
  <c r="IX228" i="1"/>
  <c r="IW228" i="1"/>
  <c r="IM228" i="1"/>
  <c r="IN228" i="1"/>
  <c r="IK229" i="1"/>
  <c r="IA228" i="1"/>
  <c r="IC227" i="1"/>
  <c r="ID227" i="1"/>
  <c r="HS228" i="1"/>
  <c r="HQ229" i="1"/>
  <c r="HT228" i="1"/>
  <c r="HG228" i="1"/>
  <c r="HI227" i="1"/>
  <c r="HJ227" i="1"/>
  <c r="GW230" i="1"/>
  <c r="GY229" i="1"/>
  <c r="GZ229" i="1"/>
  <c r="GM229" i="1"/>
  <c r="GO228" i="1"/>
  <c r="GP228" i="1"/>
  <c r="GC230" i="1"/>
  <c r="GE229" i="1"/>
  <c r="GF229" i="1"/>
  <c r="FS229" i="1"/>
  <c r="FV228" i="1"/>
  <c r="FU228" i="1"/>
  <c r="FK228" i="1"/>
  <c r="FI229" i="1"/>
  <c r="FL228" i="1"/>
  <c r="EY228" i="1"/>
  <c r="FA227" i="1"/>
  <c r="FB227" i="1"/>
  <c r="EQ228" i="1"/>
  <c r="EO229" i="1"/>
  <c r="ER228" i="1"/>
  <c r="EE228" i="1"/>
  <c r="EG227" i="1"/>
  <c r="EH227" i="1"/>
  <c r="DW232" i="1"/>
  <c r="DU233" i="1"/>
  <c r="DX232" i="1"/>
  <c r="BI572" i="5"/>
  <c r="BH572" i="5" s="1"/>
  <c r="BF572" i="5"/>
  <c r="BE572" i="5" s="1"/>
  <c r="BL572" i="5"/>
  <c r="BK572" i="5" s="1"/>
  <c r="BC572" i="5"/>
  <c r="BB572" i="5" s="1"/>
  <c r="BO572" i="5"/>
  <c r="BN572" i="5" s="1"/>
  <c r="BR572" i="5"/>
  <c r="BQ572" i="5" s="1"/>
  <c r="AZ572" i="5"/>
  <c r="AY572" i="5" s="1"/>
  <c r="BJ572" i="5"/>
  <c r="BD572" i="5"/>
  <c r="BM572" i="5"/>
  <c r="BS572" i="5"/>
  <c r="BP572" i="5"/>
  <c r="BG572" i="5"/>
  <c r="BA572" i="5"/>
  <c r="DK234" i="1"/>
  <c r="DN233" i="1"/>
  <c r="DM233" i="1"/>
  <c r="DD234" i="1"/>
  <c r="DC234" i="1"/>
  <c r="DA235" i="1"/>
  <c r="CS235" i="1"/>
  <c r="CT235" i="1"/>
  <c r="CQ236" i="1"/>
  <c r="CG232" i="1"/>
  <c r="CJ231" i="1"/>
  <c r="CI231" i="1"/>
  <c r="BZ236" i="1"/>
  <c r="BY236" i="1"/>
  <c r="BW237" i="1"/>
  <c r="BM236" i="1"/>
  <c r="BP235" i="1"/>
  <c r="BO235" i="1"/>
  <c r="BC236" i="1"/>
  <c r="BE235" i="1"/>
  <c r="BF235" i="1"/>
  <c r="AS238" i="1"/>
  <c r="AU237" i="1"/>
  <c r="AV237" i="1"/>
  <c r="AX572" i="5"/>
  <c r="AW572" i="5"/>
  <c r="AV572" i="5" s="1"/>
  <c r="AI236" i="1"/>
  <c r="AK235" i="1"/>
  <c r="AL235" i="1"/>
  <c r="AA235" i="1"/>
  <c r="Y236" i="1"/>
  <c r="AB235" i="1"/>
  <c r="H235" i="1"/>
  <c r="G235" i="1"/>
  <c r="R236" i="1"/>
  <c r="Q236" i="1"/>
  <c r="O237" i="1"/>
  <c r="IU230" i="1" l="1"/>
  <c r="IW229" i="1"/>
  <c r="IX229" i="1"/>
  <c r="IK230" i="1"/>
  <c r="IM229" i="1"/>
  <c r="IN229" i="1"/>
  <c r="IA229" i="1"/>
  <c r="ID228" i="1"/>
  <c r="IC228" i="1"/>
  <c r="HQ230" i="1"/>
  <c r="HT229" i="1"/>
  <c r="HS229" i="1"/>
  <c r="HG229" i="1"/>
  <c r="HJ228" i="1"/>
  <c r="HI228" i="1"/>
  <c r="GW231" i="1"/>
  <c r="GZ230" i="1"/>
  <c r="GY230" i="1"/>
  <c r="GM230" i="1"/>
  <c r="GO229" i="1"/>
  <c r="GP229" i="1"/>
  <c r="GC231" i="1"/>
  <c r="GE230" i="1"/>
  <c r="GF230" i="1"/>
  <c r="FS230" i="1"/>
  <c r="FV229" i="1"/>
  <c r="FU229" i="1"/>
  <c r="FI230" i="1"/>
  <c r="FK229" i="1"/>
  <c r="FL229" i="1"/>
  <c r="EY229" i="1"/>
  <c r="FA228" i="1"/>
  <c r="FB228" i="1"/>
  <c r="EO230" i="1"/>
  <c r="EQ229" i="1"/>
  <c r="ER229" i="1"/>
  <c r="EE229" i="1"/>
  <c r="EG228" i="1"/>
  <c r="EH228" i="1"/>
  <c r="DU234" i="1"/>
  <c r="DW233" i="1"/>
  <c r="DX233" i="1"/>
  <c r="BI573" i="5"/>
  <c r="BH573" i="5" s="1"/>
  <c r="BL573" i="5"/>
  <c r="BK573" i="5" s="1"/>
  <c r="BF573" i="5"/>
  <c r="BE573" i="5" s="1"/>
  <c r="BC573" i="5"/>
  <c r="BB573" i="5" s="1"/>
  <c r="BO573" i="5"/>
  <c r="BN573" i="5" s="1"/>
  <c r="BR573" i="5"/>
  <c r="BQ573" i="5" s="1"/>
  <c r="AZ573" i="5"/>
  <c r="AY573" i="5" s="1"/>
  <c r="BJ573" i="5"/>
  <c r="BD573" i="5"/>
  <c r="BS573" i="5"/>
  <c r="BM573" i="5"/>
  <c r="BP573" i="5"/>
  <c r="BG573" i="5"/>
  <c r="BA573" i="5"/>
  <c r="DK235" i="1"/>
  <c r="DM234" i="1"/>
  <c r="DN234" i="1"/>
  <c r="DC235" i="1"/>
  <c r="DA236" i="1"/>
  <c r="DD235" i="1"/>
  <c r="CT236" i="1"/>
  <c r="CS236" i="1"/>
  <c r="CQ237" i="1"/>
  <c r="CI232" i="1"/>
  <c r="CG233" i="1"/>
  <c r="CJ232" i="1"/>
  <c r="BW238" i="1"/>
  <c r="BY237" i="1"/>
  <c r="BZ237" i="1"/>
  <c r="BP236" i="1"/>
  <c r="BM237" i="1"/>
  <c r="BO236" i="1"/>
  <c r="BF236" i="1"/>
  <c r="BC237" i="1"/>
  <c r="BE236" i="1"/>
  <c r="AV238" i="1"/>
  <c r="AS239" i="1"/>
  <c r="AU238" i="1"/>
  <c r="AW573" i="5"/>
  <c r="AV573" i="5" s="1"/>
  <c r="AX573" i="5"/>
  <c r="AL236" i="1"/>
  <c r="AI237" i="1"/>
  <c r="AK236" i="1"/>
  <c r="AB236" i="1"/>
  <c r="Y237" i="1"/>
  <c r="AA236" i="1"/>
  <c r="G236" i="1"/>
  <c r="H236" i="1"/>
  <c r="O238" i="1"/>
  <c r="R237" i="1"/>
  <c r="Q237" i="1"/>
  <c r="IW230" i="1" l="1"/>
  <c r="IU231" i="1"/>
  <c r="IX230" i="1"/>
  <c r="IK231" i="1"/>
  <c r="IM230" i="1"/>
  <c r="IN230" i="1"/>
  <c r="IC229" i="1"/>
  <c r="ID229" i="1"/>
  <c r="IA230" i="1"/>
  <c r="HQ231" i="1"/>
  <c r="HS230" i="1"/>
  <c r="HT230" i="1"/>
  <c r="HI229" i="1"/>
  <c r="HG230" i="1"/>
  <c r="HJ229" i="1"/>
  <c r="GY231" i="1"/>
  <c r="GW232" i="1"/>
  <c r="GZ231" i="1"/>
  <c r="GO230" i="1"/>
  <c r="GM231" i="1"/>
  <c r="GP230" i="1"/>
  <c r="GC232" i="1"/>
  <c r="GE231" i="1"/>
  <c r="GF231" i="1"/>
  <c r="FU230" i="1"/>
  <c r="FS231" i="1"/>
  <c r="FV230" i="1"/>
  <c r="FI231" i="1"/>
  <c r="FK230" i="1"/>
  <c r="FL230" i="1"/>
  <c r="FA229" i="1"/>
  <c r="FB229" i="1"/>
  <c r="EY230" i="1"/>
  <c r="EO231" i="1"/>
  <c r="EQ230" i="1"/>
  <c r="ER230" i="1"/>
  <c r="EG229" i="1"/>
  <c r="EE230" i="1"/>
  <c r="EH229" i="1"/>
  <c r="DX234" i="1"/>
  <c r="DU235" i="1"/>
  <c r="DW234" i="1"/>
  <c r="BJ574" i="5"/>
  <c r="BD574" i="5"/>
  <c r="BM574" i="5"/>
  <c r="BS574" i="5"/>
  <c r="BP574" i="5"/>
  <c r="BG574" i="5"/>
  <c r="BA574" i="5"/>
  <c r="DK236" i="1"/>
  <c r="DM235" i="1"/>
  <c r="DN235" i="1"/>
  <c r="BI574" i="5"/>
  <c r="BH574" i="5" s="1"/>
  <c r="BL574" i="5"/>
  <c r="BK574" i="5" s="1"/>
  <c r="BF574" i="5"/>
  <c r="BE574" i="5" s="1"/>
  <c r="BC574" i="5"/>
  <c r="BB574" i="5" s="1"/>
  <c r="BO574" i="5"/>
  <c r="BN574" i="5" s="1"/>
  <c r="BR574" i="5"/>
  <c r="BQ574" i="5" s="1"/>
  <c r="AZ574" i="5"/>
  <c r="AY574" i="5" s="1"/>
  <c r="DA237" i="1"/>
  <c r="DC236" i="1"/>
  <c r="DD236" i="1"/>
  <c r="CQ238" i="1"/>
  <c r="CS237" i="1"/>
  <c r="CT237" i="1"/>
  <c r="CG234" i="1"/>
  <c r="CI233" i="1"/>
  <c r="CJ233" i="1"/>
  <c r="BW239" i="1"/>
  <c r="BY238" i="1"/>
  <c r="BZ238" i="1"/>
  <c r="BO237" i="1"/>
  <c r="BM238" i="1"/>
  <c r="BP237" i="1"/>
  <c r="BE237" i="1"/>
  <c r="BF237" i="1"/>
  <c r="BC238" i="1"/>
  <c r="AU239" i="1"/>
  <c r="AS240" i="1"/>
  <c r="AV239" i="1"/>
  <c r="AW574" i="5"/>
  <c r="AV574" i="5" s="1"/>
  <c r="AK237" i="1"/>
  <c r="AI238" i="1"/>
  <c r="AL237" i="1"/>
  <c r="AX574" i="5"/>
  <c r="AA237" i="1"/>
  <c r="AB237" i="1"/>
  <c r="Y238" i="1"/>
  <c r="G237" i="1"/>
  <c r="H237" i="1"/>
  <c r="Q238" i="1"/>
  <c r="R238" i="1"/>
  <c r="O239" i="1"/>
  <c r="IU232" i="1" l="1"/>
  <c r="IW231" i="1"/>
  <c r="IX231" i="1"/>
  <c r="IK232" i="1"/>
  <c r="IM231" i="1"/>
  <c r="IN231" i="1"/>
  <c r="IC230" i="1"/>
  <c r="IA231" i="1"/>
  <c r="ID230" i="1"/>
  <c r="HS231" i="1"/>
  <c r="HT231" i="1"/>
  <c r="HQ232" i="1"/>
  <c r="HI230" i="1"/>
  <c r="HG231" i="1"/>
  <c r="HJ230" i="1"/>
  <c r="GY232" i="1"/>
  <c r="GW233" i="1"/>
  <c r="GZ232" i="1"/>
  <c r="GM232" i="1"/>
  <c r="GO231" i="1"/>
  <c r="GP231" i="1"/>
  <c r="GE232" i="1"/>
  <c r="GC233" i="1"/>
  <c r="GF232" i="1"/>
  <c r="FS232" i="1"/>
  <c r="FU231" i="1"/>
  <c r="FV231" i="1"/>
  <c r="FL231" i="1"/>
  <c r="FI232" i="1"/>
  <c r="FK231" i="1"/>
  <c r="FA230" i="1"/>
  <c r="EY231" i="1"/>
  <c r="FB230" i="1"/>
  <c r="EQ231" i="1"/>
  <c r="ER231" i="1"/>
  <c r="EO232" i="1"/>
  <c r="EG230" i="1"/>
  <c r="EE231" i="1"/>
  <c r="EH230" i="1"/>
  <c r="DW235" i="1"/>
  <c r="DX235" i="1"/>
  <c r="DU236" i="1"/>
  <c r="BJ575" i="5"/>
  <c r="BD575" i="5"/>
  <c r="BM575" i="5"/>
  <c r="BS575" i="5"/>
  <c r="BP575" i="5"/>
  <c r="BG575" i="5"/>
  <c r="BA575" i="5"/>
  <c r="DN236" i="1"/>
  <c r="DK237" i="1"/>
  <c r="DM236" i="1"/>
  <c r="BI575" i="5"/>
  <c r="BH575" i="5" s="1"/>
  <c r="BL575" i="5"/>
  <c r="BK575" i="5" s="1"/>
  <c r="BC575" i="5"/>
  <c r="BB575" i="5" s="1"/>
  <c r="BF575" i="5"/>
  <c r="BE575" i="5" s="1"/>
  <c r="BO575" i="5"/>
  <c r="BN575" i="5" s="1"/>
  <c r="BR575" i="5"/>
  <c r="BQ575" i="5" s="1"/>
  <c r="AZ575" i="5"/>
  <c r="AY575" i="5" s="1"/>
  <c r="DA238" i="1"/>
  <c r="DC237" i="1"/>
  <c r="DD237" i="1"/>
  <c r="CQ239" i="1"/>
  <c r="CS238" i="1"/>
  <c r="CT238" i="1"/>
  <c r="CJ234" i="1"/>
  <c r="CI234" i="1"/>
  <c r="CG235" i="1"/>
  <c r="BZ239" i="1"/>
  <c r="BW240" i="1"/>
  <c r="BY239" i="1"/>
  <c r="BP238" i="1"/>
  <c r="BM239" i="1"/>
  <c r="BO238" i="1"/>
  <c r="BC239" i="1"/>
  <c r="BE238" i="1"/>
  <c r="BF238" i="1"/>
  <c r="AS241" i="1"/>
  <c r="AU240" i="1"/>
  <c r="AV240" i="1"/>
  <c r="AX575" i="5"/>
  <c r="AI239" i="1"/>
  <c r="AL238" i="1"/>
  <c r="AK238" i="1"/>
  <c r="AW575" i="5"/>
  <c r="AV575" i="5" s="1"/>
  <c r="AB238" i="1"/>
  <c r="Y239" i="1"/>
  <c r="AA238" i="1"/>
  <c r="H238" i="1"/>
  <c r="G238" i="1"/>
  <c r="R239" i="1"/>
  <c r="Q239" i="1"/>
  <c r="O240" i="1"/>
  <c r="IU233" i="1" l="1"/>
  <c r="IW232" i="1"/>
  <c r="IX232" i="1"/>
  <c r="IM232" i="1"/>
  <c r="IN232" i="1"/>
  <c r="IK233" i="1"/>
  <c r="IA232" i="1"/>
  <c r="ID231" i="1"/>
  <c r="IC231" i="1"/>
  <c r="HS232" i="1"/>
  <c r="HQ233" i="1"/>
  <c r="HT232" i="1"/>
  <c r="HG232" i="1"/>
  <c r="HI231" i="1"/>
  <c r="HJ231" i="1"/>
  <c r="GW234" i="1"/>
  <c r="GY233" i="1"/>
  <c r="GZ233" i="1"/>
  <c r="GM233" i="1"/>
  <c r="GO232" i="1"/>
  <c r="GP232" i="1"/>
  <c r="GC234" i="1"/>
  <c r="GE233" i="1"/>
  <c r="GF233" i="1"/>
  <c r="FS233" i="1"/>
  <c r="FU232" i="1"/>
  <c r="FV232" i="1"/>
  <c r="FK232" i="1"/>
  <c r="FI233" i="1"/>
  <c r="FL232" i="1"/>
  <c r="EY232" i="1"/>
  <c r="FA231" i="1"/>
  <c r="FB231" i="1"/>
  <c r="EQ232" i="1"/>
  <c r="EO233" i="1"/>
  <c r="ER232" i="1"/>
  <c r="EE232" i="1"/>
  <c r="EG231" i="1"/>
  <c r="EH231" i="1"/>
  <c r="DU237" i="1"/>
  <c r="DW236" i="1"/>
  <c r="DX236" i="1"/>
  <c r="BI576" i="5"/>
  <c r="BH576" i="5" s="1"/>
  <c r="BL576" i="5"/>
  <c r="BK576" i="5" s="1"/>
  <c r="BF576" i="5"/>
  <c r="BE576" i="5" s="1"/>
  <c r="BC576" i="5"/>
  <c r="BB576" i="5" s="1"/>
  <c r="BO576" i="5"/>
  <c r="BN576" i="5" s="1"/>
  <c r="BR576" i="5"/>
  <c r="BQ576" i="5" s="1"/>
  <c r="AZ576" i="5"/>
  <c r="AY576" i="5" s="1"/>
  <c r="BJ576" i="5"/>
  <c r="BD576" i="5"/>
  <c r="BM576" i="5"/>
  <c r="BS576" i="5"/>
  <c r="BP576" i="5"/>
  <c r="BG576" i="5"/>
  <c r="BA576" i="5"/>
  <c r="DM237" i="1"/>
  <c r="DK238" i="1"/>
  <c r="DN237" i="1"/>
  <c r="DD238" i="1"/>
  <c r="DA239" i="1"/>
  <c r="DC238" i="1"/>
  <c r="CT239" i="1"/>
  <c r="CQ240" i="1"/>
  <c r="CS239" i="1"/>
  <c r="CG236" i="1"/>
  <c r="CJ235" i="1"/>
  <c r="CI235" i="1"/>
  <c r="BY240" i="1"/>
  <c r="BW241" i="1"/>
  <c r="BZ240" i="1"/>
  <c r="BO239" i="1"/>
  <c r="BM240" i="1"/>
  <c r="BP239" i="1"/>
  <c r="BF239" i="1"/>
  <c r="BC240" i="1"/>
  <c r="BE239" i="1"/>
  <c r="AV241" i="1"/>
  <c r="AU241" i="1"/>
  <c r="AS242" i="1"/>
  <c r="AW576" i="5"/>
  <c r="AV576" i="5" s="1"/>
  <c r="AX576" i="5"/>
  <c r="AL239" i="1"/>
  <c r="AK239" i="1"/>
  <c r="AI240" i="1"/>
  <c r="Y240" i="1"/>
  <c r="AA239" i="1"/>
  <c r="AB239" i="1"/>
  <c r="G239" i="1"/>
  <c r="H239" i="1"/>
  <c r="Q240" i="1"/>
  <c r="O241" i="1"/>
  <c r="R240" i="1"/>
  <c r="IW233" i="1" l="1"/>
  <c r="IX233" i="1"/>
  <c r="IU234" i="1"/>
  <c r="IK234" i="1"/>
  <c r="IN233" i="1"/>
  <c r="IM233" i="1"/>
  <c r="IA233" i="1"/>
  <c r="IC232" i="1"/>
  <c r="ID232" i="1"/>
  <c r="HQ234" i="1"/>
  <c r="HS233" i="1"/>
  <c r="HT233" i="1"/>
  <c r="HG233" i="1"/>
  <c r="HI232" i="1"/>
  <c r="HJ232" i="1"/>
  <c r="GZ234" i="1"/>
  <c r="GW235" i="1"/>
  <c r="GY234" i="1"/>
  <c r="GM234" i="1"/>
  <c r="GP233" i="1"/>
  <c r="GO233" i="1"/>
  <c r="GF234" i="1"/>
  <c r="GC235" i="1"/>
  <c r="GE234" i="1"/>
  <c r="FU233" i="1"/>
  <c r="FV233" i="1"/>
  <c r="FS234" i="1"/>
  <c r="FL233" i="1"/>
  <c r="FI234" i="1"/>
  <c r="FK233" i="1"/>
  <c r="EY233" i="1"/>
  <c r="FA232" i="1"/>
  <c r="FB232" i="1"/>
  <c r="EO234" i="1"/>
  <c r="EQ233" i="1"/>
  <c r="ER233" i="1"/>
  <c r="EE233" i="1"/>
  <c r="EG232" i="1"/>
  <c r="EH232" i="1"/>
  <c r="DU238" i="1"/>
  <c r="DX237" i="1"/>
  <c r="DW237" i="1"/>
  <c r="BJ577" i="5"/>
  <c r="BD577" i="5"/>
  <c r="BS577" i="5"/>
  <c r="BM577" i="5"/>
  <c r="BG577" i="5"/>
  <c r="BP577" i="5"/>
  <c r="BA577" i="5"/>
  <c r="DK239" i="1"/>
  <c r="DM238" i="1"/>
  <c r="DN238" i="1"/>
  <c r="BI577" i="5"/>
  <c r="BH577" i="5" s="1"/>
  <c r="BC577" i="5"/>
  <c r="BB577" i="5" s="1"/>
  <c r="BL577" i="5"/>
  <c r="BK577" i="5" s="1"/>
  <c r="BF577" i="5"/>
  <c r="BE577" i="5" s="1"/>
  <c r="BO577" i="5"/>
  <c r="BN577" i="5" s="1"/>
  <c r="BR577" i="5"/>
  <c r="BQ577" i="5" s="1"/>
  <c r="AZ577" i="5"/>
  <c r="AY577" i="5" s="1"/>
  <c r="DA240" i="1"/>
  <c r="DC239" i="1"/>
  <c r="DD239" i="1"/>
  <c r="CS240" i="1"/>
  <c r="CT240" i="1"/>
  <c r="CQ241" i="1"/>
  <c r="CG237" i="1"/>
  <c r="CI236" i="1"/>
  <c r="CJ236" i="1"/>
  <c r="BY241" i="1"/>
  <c r="BW242" i="1"/>
  <c r="BZ241" i="1"/>
  <c r="BM241" i="1"/>
  <c r="BO240" i="1"/>
  <c r="BP240" i="1"/>
  <c r="BE240" i="1"/>
  <c r="BC241" i="1"/>
  <c r="BF240" i="1"/>
  <c r="AX577" i="5"/>
  <c r="AV242" i="1"/>
  <c r="AS243" i="1"/>
  <c r="AU242" i="1"/>
  <c r="AW577" i="5"/>
  <c r="AV577" i="5" s="1"/>
  <c r="AK240" i="1"/>
  <c r="AL240" i="1"/>
  <c r="AI241" i="1"/>
  <c r="AB240" i="1"/>
  <c r="Y241" i="1"/>
  <c r="AA240" i="1"/>
  <c r="H240" i="1"/>
  <c r="G240" i="1"/>
  <c r="Q241" i="1"/>
  <c r="O242" i="1"/>
  <c r="R241" i="1"/>
  <c r="IX234" i="1" l="1"/>
  <c r="IU235" i="1"/>
  <c r="IW234" i="1"/>
  <c r="IN234" i="1"/>
  <c r="IM234" i="1"/>
  <c r="IK235" i="1"/>
  <c r="IC233" i="1"/>
  <c r="IA234" i="1"/>
  <c r="ID233" i="1"/>
  <c r="HT234" i="1"/>
  <c r="HQ235" i="1"/>
  <c r="HS234" i="1"/>
  <c r="HG234" i="1"/>
  <c r="HI233" i="1"/>
  <c r="HJ233" i="1"/>
  <c r="GY235" i="1"/>
  <c r="GZ235" i="1"/>
  <c r="GW236" i="1"/>
  <c r="GM235" i="1"/>
  <c r="GO234" i="1"/>
  <c r="GP234" i="1"/>
  <c r="GE235" i="1"/>
  <c r="GC236" i="1"/>
  <c r="GF235" i="1"/>
  <c r="FS235" i="1"/>
  <c r="FU234" i="1"/>
  <c r="FV234" i="1"/>
  <c r="FL234" i="1"/>
  <c r="FK234" i="1"/>
  <c r="FI235" i="1"/>
  <c r="FA233" i="1"/>
  <c r="FB233" i="1"/>
  <c r="EY234" i="1"/>
  <c r="ER234" i="1"/>
  <c r="EO235" i="1"/>
  <c r="EQ234" i="1"/>
  <c r="EE234" i="1"/>
  <c r="EG233" i="1"/>
  <c r="EH233" i="1"/>
  <c r="DX238" i="1"/>
  <c r="DW238" i="1"/>
  <c r="DU239" i="1"/>
  <c r="BI578" i="5"/>
  <c r="BH578" i="5" s="1"/>
  <c r="BC578" i="5"/>
  <c r="BB578" i="5" s="1"/>
  <c r="BL578" i="5"/>
  <c r="BK578" i="5" s="1"/>
  <c r="BF578" i="5"/>
  <c r="BE578" i="5" s="1"/>
  <c r="BO578" i="5"/>
  <c r="BN578" i="5" s="1"/>
  <c r="BR578" i="5"/>
  <c r="BQ578" i="5" s="1"/>
  <c r="AZ578" i="5"/>
  <c r="AY578" i="5" s="1"/>
  <c r="DN239" i="1"/>
  <c r="DK240" i="1"/>
  <c r="DM239" i="1"/>
  <c r="BJ578" i="5"/>
  <c r="BD578" i="5"/>
  <c r="BM578" i="5"/>
  <c r="BS578" i="5"/>
  <c r="BG578" i="5"/>
  <c r="BP578" i="5"/>
  <c r="BA578" i="5"/>
  <c r="DA241" i="1"/>
  <c r="DC240" i="1"/>
  <c r="DD240" i="1"/>
  <c r="CS241" i="1"/>
  <c r="CQ242" i="1"/>
  <c r="CT241" i="1"/>
  <c r="CG238" i="1"/>
  <c r="CJ237" i="1"/>
  <c r="CI237" i="1"/>
  <c r="BW243" i="1"/>
  <c r="BY242" i="1"/>
  <c r="BZ242" i="1"/>
  <c r="BP241" i="1"/>
  <c r="BM242" i="1"/>
  <c r="BO241" i="1"/>
  <c r="BE241" i="1"/>
  <c r="BC242" i="1"/>
  <c r="BF241" i="1"/>
  <c r="AU243" i="1"/>
  <c r="AS244" i="1"/>
  <c r="AV243" i="1"/>
  <c r="AW578" i="5"/>
  <c r="AV578" i="5" s="1"/>
  <c r="AK241" i="1"/>
  <c r="AI242" i="1"/>
  <c r="AL241" i="1"/>
  <c r="AX578" i="5"/>
  <c r="AB241" i="1"/>
  <c r="Y242" i="1"/>
  <c r="AA241" i="1"/>
  <c r="H241" i="1"/>
  <c r="G241" i="1"/>
  <c r="O243" i="1"/>
  <c r="R242" i="1"/>
  <c r="Q242" i="1"/>
  <c r="IW235" i="1" l="1"/>
  <c r="IX235" i="1"/>
  <c r="IU236" i="1"/>
  <c r="IK236" i="1"/>
  <c r="IM235" i="1"/>
  <c r="IN235" i="1"/>
  <c r="IA235" i="1"/>
  <c r="IC234" i="1"/>
  <c r="ID234" i="1"/>
  <c r="HQ236" i="1"/>
  <c r="HT235" i="1"/>
  <c r="HS235" i="1"/>
  <c r="HG235" i="1"/>
  <c r="HI234" i="1"/>
  <c r="HJ234" i="1"/>
  <c r="GW237" i="1"/>
  <c r="GY236" i="1"/>
  <c r="GZ236" i="1"/>
  <c r="GM236" i="1"/>
  <c r="GO235" i="1"/>
  <c r="GP235" i="1"/>
  <c r="GC237" i="1"/>
  <c r="GE236" i="1"/>
  <c r="GF236" i="1"/>
  <c r="FS236" i="1"/>
  <c r="FU235" i="1"/>
  <c r="FV235" i="1"/>
  <c r="FI236" i="1"/>
  <c r="FK235" i="1"/>
  <c r="FL235" i="1"/>
  <c r="EY235" i="1"/>
  <c r="FA234" i="1"/>
  <c r="FB234" i="1"/>
  <c r="EO236" i="1"/>
  <c r="EQ235" i="1"/>
  <c r="ER235" i="1"/>
  <c r="EE235" i="1"/>
  <c r="EG234" i="1"/>
  <c r="EH234" i="1"/>
  <c r="DW239" i="1"/>
  <c r="DX239" i="1"/>
  <c r="DU240" i="1"/>
  <c r="BJ579" i="5"/>
  <c r="BD579" i="5"/>
  <c r="BM579" i="5"/>
  <c r="BS579" i="5"/>
  <c r="BG579" i="5"/>
  <c r="BP579" i="5"/>
  <c r="BA579" i="5"/>
  <c r="BI579" i="5"/>
  <c r="BH579" i="5" s="1"/>
  <c r="BF579" i="5"/>
  <c r="BE579" i="5" s="1"/>
  <c r="BL579" i="5"/>
  <c r="BK579" i="5" s="1"/>
  <c r="BC579" i="5"/>
  <c r="BB579" i="5" s="1"/>
  <c r="BO579" i="5"/>
  <c r="BN579" i="5" s="1"/>
  <c r="BR579" i="5"/>
  <c r="BQ579" i="5" s="1"/>
  <c r="AZ579" i="5"/>
  <c r="AY579" i="5" s="1"/>
  <c r="DM240" i="1"/>
  <c r="DN240" i="1"/>
  <c r="DK241" i="1"/>
  <c r="DD241" i="1"/>
  <c r="DA242" i="1"/>
  <c r="DC241" i="1"/>
  <c r="CQ243" i="1"/>
  <c r="CT242" i="1"/>
  <c r="CS242" i="1"/>
  <c r="CJ238" i="1"/>
  <c r="CG239" i="1"/>
  <c r="CI238" i="1"/>
  <c r="BZ243" i="1"/>
  <c r="BW244" i="1"/>
  <c r="BY243" i="1"/>
  <c r="BP242" i="1"/>
  <c r="BM243" i="1"/>
  <c r="BO242" i="1"/>
  <c r="BC243" i="1"/>
  <c r="BF242" i="1"/>
  <c r="BE242" i="1"/>
  <c r="AS245" i="1"/>
  <c r="AU244" i="1"/>
  <c r="AV244" i="1"/>
  <c r="AW579" i="5"/>
  <c r="AV579" i="5" s="1"/>
  <c r="AI243" i="1"/>
  <c r="AK242" i="1"/>
  <c r="AL242" i="1"/>
  <c r="AX579" i="5"/>
  <c r="AB242" i="1"/>
  <c r="Y243" i="1"/>
  <c r="AA242" i="1"/>
  <c r="G242" i="1"/>
  <c r="H242" i="1"/>
  <c r="O244" i="1"/>
  <c r="R243" i="1"/>
  <c r="Q243" i="1"/>
  <c r="IX236" i="1" l="1"/>
  <c r="IW236" i="1"/>
  <c r="IU237" i="1"/>
  <c r="IK237" i="1"/>
  <c r="IM236" i="1"/>
  <c r="IN236" i="1"/>
  <c r="IA236" i="1"/>
  <c r="IC235" i="1"/>
  <c r="ID235" i="1"/>
  <c r="HQ237" i="1"/>
  <c r="HS236" i="1"/>
  <c r="HT236" i="1"/>
  <c r="HG236" i="1"/>
  <c r="HI235" i="1"/>
  <c r="HJ235" i="1"/>
  <c r="GW238" i="1"/>
  <c r="GY237" i="1"/>
  <c r="GZ237" i="1"/>
  <c r="GP236" i="1"/>
  <c r="GM237" i="1"/>
  <c r="GO236" i="1"/>
  <c r="GC238" i="1"/>
  <c r="GE237" i="1"/>
  <c r="GF237" i="1"/>
  <c r="FV236" i="1"/>
  <c r="FS237" i="1"/>
  <c r="FU236" i="1"/>
  <c r="FI237" i="1"/>
  <c r="FK236" i="1"/>
  <c r="FL236" i="1"/>
  <c r="EY236" i="1"/>
  <c r="FA235" i="1"/>
  <c r="FB235" i="1"/>
  <c r="EO237" i="1"/>
  <c r="EQ236" i="1"/>
  <c r="ER236" i="1"/>
  <c r="EE236" i="1"/>
  <c r="EH235" i="1"/>
  <c r="EG235" i="1"/>
  <c r="DU241" i="1"/>
  <c r="DW240" i="1"/>
  <c r="DX240" i="1"/>
  <c r="BJ580" i="5"/>
  <c r="BD580" i="5"/>
  <c r="BM580" i="5"/>
  <c r="BS580" i="5"/>
  <c r="BP580" i="5"/>
  <c r="BG580" i="5"/>
  <c r="BA580" i="5"/>
  <c r="BI580" i="5"/>
  <c r="BH580" i="5" s="1"/>
  <c r="BF580" i="5"/>
  <c r="BE580" i="5" s="1"/>
  <c r="BL580" i="5"/>
  <c r="BK580" i="5" s="1"/>
  <c r="BC580" i="5"/>
  <c r="BB580" i="5" s="1"/>
  <c r="BO580" i="5"/>
  <c r="BN580" i="5" s="1"/>
  <c r="BR580" i="5"/>
  <c r="BQ580" i="5" s="1"/>
  <c r="AZ580" i="5"/>
  <c r="AY580" i="5" s="1"/>
  <c r="DM241" i="1"/>
  <c r="DK242" i="1"/>
  <c r="DN241" i="1"/>
  <c r="DD242" i="1"/>
  <c r="DA243" i="1"/>
  <c r="DC242" i="1"/>
  <c r="CT243" i="1"/>
  <c r="CQ244" i="1"/>
  <c r="CS243" i="1"/>
  <c r="CG240" i="1"/>
  <c r="CI239" i="1"/>
  <c r="CJ239" i="1"/>
  <c r="BY244" i="1"/>
  <c r="BW245" i="1"/>
  <c r="BZ244" i="1"/>
  <c r="BM244" i="1"/>
  <c r="BO243" i="1"/>
  <c r="BP243" i="1"/>
  <c r="BF243" i="1"/>
  <c r="BC244" i="1"/>
  <c r="BE243" i="1"/>
  <c r="AV245" i="1"/>
  <c r="AS246" i="1"/>
  <c r="AU245" i="1"/>
  <c r="AW580" i="5"/>
  <c r="AV580" i="5" s="1"/>
  <c r="AX580" i="5"/>
  <c r="AL243" i="1"/>
  <c r="AI244" i="1"/>
  <c r="AK243" i="1"/>
  <c r="AA243" i="1"/>
  <c r="AB243" i="1"/>
  <c r="Y244" i="1"/>
  <c r="H243" i="1"/>
  <c r="G243" i="1"/>
  <c r="Q244" i="1"/>
  <c r="O245" i="1"/>
  <c r="R244" i="1"/>
  <c r="IU238" i="1" l="1"/>
  <c r="IW237" i="1"/>
  <c r="IX237" i="1"/>
  <c r="IK238" i="1"/>
  <c r="IM237" i="1"/>
  <c r="IN237" i="1"/>
  <c r="ID236" i="1"/>
  <c r="IA237" i="1"/>
  <c r="IC236" i="1"/>
  <c r="HQ238" i="1"/>
  <c r="HT237" i="1"/>
  <c r="HS237" i="1"/>
  <c r="HJ236" i="1"/>
  <c r="HG237" i="1"/>
  <c r="HI236" i="1"/>
  <c r="GZ238" i="1"/>
  <c r="GY238" i="1"/>
  <c r="GW239" i="1"/>
  <c r="GO237" i="1"/>
  <c r="GM238" i="1"/>
  <c r="GP237" i="1"/>
  <c r="GF238" i="1"/>
  <c r="GE238" i="1"/>
  <c r="GC239" i="1"/>
  <c r="FS238" i="1"/>
  <c r="FV237" i="1"/>
  <c r="FU237" i="1"/>
  <c r="FI238" i="1"/>
  <c r="FK237" i="1"/>
  <c r="FL237" i="1"/>
  <c r="FB236" i="1"/>
  <c r="EY237" i="1"/>
  <c r="FA236" i="1"/>
  <c r="EO238" i="1"/>
  <c r="EQ237" i="1"/>
  <c r="ER237" i="1"/>
  <c r="EH236" i="1"/>
  <c r="EE237" i="1"/>
  <c r="EG236" i="1"/>
  <c r="DX241" i="1"/>
  <c r="DW241" i="1"/>
  <c r="DU242" i="1"/>
  <c r="BJ581" i="5"/>
  <c r="BD581" i="5"/>
  <c r="BM581" i="5"/>
  <c r="BS581" i="5"/>
  <c r="BP581" i="5"/>
  <c r="BG581" i="5"/>
  <c r="BA581" i="5"/>
  <c r="BI581" i="5"/>
  <c r="BH581" i="5" s="1"/>
  <c r="BC581" i="5"/>
  <c r="BB581" i="5" s="1"/>
  <c r="BL581" i="5"/>
  <c r="BK581" i="5" s="1"/>
  <c r="BF581" i="5"/>
  <c r="BE581" i="5" s="1"/>
  <c r="BO581" i="5"/>
  <c r="BN581" i="5" s="1"/>
  <c r="BR581" i="5"/>
  <c r="BQ581" i="5" s="1"/>
  <c r="AZ581" i="5"/>
  <c r="AY581" i="5" s="1"/>
  <c r="DK243" i="1"/>
  <c r="DM242" i="1"/>
  <c r="DN242" i="1"/>
  <c r="DC243" i="1"/>
  <c r="DA244" i="1"/>
  <c r="DD243" i="1"/>
  <c r="CS244" i="1"/>
  <c r="CQ245" i="1"/>
  <c r="CT244" i="1"/>
  <c r="CG241" i="1"/>
  <c r="CI240" i="1"/>
  <c r="CJ240" i="1"/>
  <c r="BY245" i="1"/>
  <c r="BW246" i="1"/>
  <c r="BZ245" i="1"/>
  <c r="BM245" i="1"/>
  <c r="BO244" i="1"/>
  <c r="BP244" i="1"/>
  <c r="BE244" i="1"/>
  <c r="BC245" i="1"/>
  <c r="BF244" i="1"/>
  <c r="AS247" i="1"/>
  <c r="AU246" i="1"/>
  <c r="AV246" i="1"/>
  <c r="AX581" i="5"/>
  <c r="AW581" i="5"/>
  <c r="AV581" i="5" s="1"/>
  <c r="AK244" i="1"/>
  <c r="AI245" i="1"/>
  <c r="AL244" i="1"/>
  <c r="Y245" i="1"/>
  <c r="AB244" i="1"/>
  <c r="AA244" i="1"/>
  <c r="H244" i="1"/>
  <c r="G244" i="1"/>
  <c r="R245" i="1"/>
  <c r="Q245" i="1"/>
  <c r="O246" i="1"/>
  <c r="IU239" i="1" l="1"/>
  <c r="IW238" i="1"/>
  <c r="IX238" i="1"/>
  <c r="IN238" i="1"/>
  <c r="IK239" i="1"/>
  <c r="IM238" i="1"/>
  <c r="IA238" i="1"/>
  <c r="IC237" i="1"/>
  <c r="ID237" i="1"/>
  <c r="HT238" i="1"/>
  <c r="HQ239" i="1"/>
  <c r="HS238" i="1"/>
  <c r="HI237" i="1"/>
  <c r="HJ237" i="1"/>
  <c r="HG238" i="1"/>
  <c r="GY239" i="1"/>
  <c r="GW240" i="1"/>
  <c r="GZ239" i="1"/>
  <c r="GM239" i="1"/>
  <c r="GO238" i="1"/>
  <c r="GP238" i="1"/>
  <c r="GC240" i="1"/>
  <c r="GE239" i="1"/>
  <c r="GF239" i="1"/>
  <c r="FS239" i="1"/>
  <c r="FV238" i="1"/>
  <c r="FU238" i="1"/>
  <c r="FL238" i="1"/>
  <c r="FI239" i="1"/>
  <c r="FK238" i="1"/>
  <c r="EY238" i="1"/>
  <c r="FB237" i="1"/>
  <c r="FA237" i="1"/>
  <c r="ER238" i="1"/>
  <c r="EO239" i="1"/>
  <c r="EQ238" i="1"/>
  <c r="EG237" i="1"/>
  <c r="EH237" i="1"/>
  <c r="EE238" i="1"/>
  <c r="DX242" i="1"/>
  <c r="DU243" i="1"/>
  <c r="DW242" i="1"/>
  <c r="BI582" i="5"/>
  <c r="BH582" i="5" s="1"/>
  <c r="BL582" i="5"/>
  <c r="BK582" i="5" s="1"/>
  <c r="BF582" i="5"/>
  <c r="BE582" i="5" s="1"/>
  <c r="BC582" i="5"/>
  <c r="BB582" i="5" s="1"/>
  <c r="BO582" i="5"/>
  <c r="BN582" i="5" s="1"/>
  <c r="BR582" i="5"/>
  <c r="BQ582" i="5" s="1"/>
  <c r="AZ582" i="5"/>
  <c r="AY582" i="5" s="1"/>
  <c r="BJ582" i="5"/>
  <c r="BD582" i="5"/>
  <c r="BM582" i="5"/>
  <c r="BS582" i="5"/>
  <c r="BG582" i="5"/>
  <c r="BP582" i="5"/>
  <c r="BA582" i="5"/>
  <c r="DN243" i="1"/>
  <c r="DK244" i="1"/>
  <c r="DM243" i="1"/>
  <c r="DA245" i="1"/>
  <c r="DC244" i="1"/>
  <c r="DD244" i="1"/>
  <c r="CS245" i="1"/>
  <c r="CQ246" i="1"/>
  <c r="CT245" i="1"/>
  <c r="CJ241" i="1"/>
  <c r="CG242" i="1"/>
  <c r="CI241" i="1"/>
  <c r="BZ246" i="1"/>
  <c r="BW247" i="1"/>
  <c r="BY246" i="1"/>
  <c r="BP245" i="1"/>
  <c r="BM246" i="1"/>
  <c r="BO245" i="1"/>
  <c r="BE245" i="1"/>
  <c r="BC246" i="1"/>
  <c r="BF245" i="1"/>
  <c r="AS248" i="1"/>
  <c r="AU247" i="1"/>
  <c r="AV247" i="1"/>
  <c r="AX582" i="5"/>
  <c r="AW582" i="5"/>
  <c r="AV582" i="5" s="1"/>
  <c r="AK245" i="1"/>
  <c r="AL245" i="1"/>
  <c r="AI246" i="1"/>
  <c r="AB245" i="1"/>
  <c r="Y246" i="1"/>
  <c r="AA245" i="1"/>
  <c r="G245" i="1"/>
  <c r="H245" i="1"/>
  <c r="R246" i="1"/>
  <c r="Q246" i="1"/>
  <c r="O247" i="1"/>
  <c r="IX239" i="1" l="1"/>
  <c r="IW239" i="1"/>
  <c r="IU240" i="1"/>
  <c r="IK240" i="1"/>
  <c r="IM239" i="1"/>
  <c r="IN239" i="1"/>
  <c r="IA239" i="1"/>
  <c r="IC238" i="1"/>
  <c r="ID238" i="1"/>
  <c r="HS239" i="1"/>
  <c r="HT239" i="1"/>
  <c r="HQ240" i="1"/>
  <c r="HG239" i="1"/>
  <c r="HJ238" i="1"/>
  <c r="HI238" i="1"/>
  <c r="GY240" i="1"/>
  <c r="GW241" i="1"/>
  <c r="GZ240" i="1"/>
  <c r="GP239" i="1"/>
  <c r="GM240" i="1"/>
  <c r="GO239" i="1"/>
  <c r="GC241" i="1"/>
  <c r="GE240" i="1"/>
  <c r="GF240" i="1"/>
  <c r="FV239" i="1"/>
  <c r="FS240" i="1"/>
  <c r="FU239" i="1"/>
  <c r="FI240" i="1"/>
  <c r="FK239" i="1"/>
  <c r="FL239" i="1"/>
  <c r="EY239" i="1"/>
  <c r="FA238" i="1"/>
  <c r="FB238" i="1"/>
  <c r="EQ239" i="1"/>
  <c r="ER239" i="1"/>
  <c r="EO240" i="1"/>
  <c r="EE239" i="1"/>
  <c r="EH238" i="1"/>
  <c r="EG238" i="1"/>
  <c r="DW243" i="1"/>
  <c r="DX243" i="1"/>
  <c r="DU244" i="1"/>
  <c r="BI583" i="5"/>
  <c r="BH583" i="5" s="1"/>
  <c r="BF583" i="5"/>
  <c r="BE583" i="5" s="1"/>
  <c r="BL583" i="5"/>
  <c r="BK583" i="5" s="1"/>
  <c r="BC583" i="5"/>
  <c r="BB583" i="5" s="1"/>
  <c r="BO583" i="5"/>
  <c r="BN583" i="5" s="1"/>
  <c r="BR583" i="5"/>
  <c r="BQ583" i="5" s="1"/>
  <c r="AZ583" i="5"/>
  <c r="AY583" i="5" s="1"/>
  <c r="BJ583" i="5"/>
  <c r="BD583" i="5"/>
  <c r="BS583" i="5"/>
  <c r="BM583" i="5"/>
  <c r="BP583" i="5"/>
  <c r="BG583" i="5"/>
  <c r="BA583" i="5"/>
  <c r="DM244" i="1"/>
  <c r="DK245" i="1"/>
  <c r="DN244" i="1"/>
  <c r="DD245" i="1"/>
  <c r="DC245" i="1"/>
  <c r="DA246" i="1"/>
  <c r="CT246" i="1"/>
  <c r="CQ247" i="1"/>
  <c r="CS246" i="1"/>
  <c r="CJ242" i="1"/>
  <c r="CI242" i="1"/>
  <c r="CG243" i="1"/>
  <c r="BW248" i="1"/>
  <c r="BY247" i="1"/>
  <c r="BZ247" i="1"/>
  <c r="BM247" i="1"/>
  <c r="BO246" i="1"/>
  <c r="BP246" i="1"/>
  <c r="BF246" i="1"/>
  <c r="BC247" i="1"/>
  <c r="BE246" i="1"/>
  <c r="AV248" i="1"/>
  <c r="AS249" i="1"/>
  <c r="AU248" i="1"/>
  <c r="AX583" i="5"/>
  <c r="AW583" i="5"/>
  <c r="AV583" i="5" s="1"/>
  <c r="AL246" i="1"/>
  <c r="AI247" i="1"/>
  <c r="AK246" i="1"/>
  <c r="Y247" i="1"/>
  <c r="AA246" i="1"/>
  <c r="AB246" i="1"/>
  <c r="G246" i="1"/>
  <c r="H246" i="1"/>
  <c r="R247" i="1"/>
  <c r="O248" i="1"/>
  <c r="Q247" i="1"/>
  <c r="IW240" i="1" l="1"/>
  <c r="IX240" i="1"/>
  <c r="IU241" i="1"/>
  <c r="IK241" i="1"/>
  <c r="IM240" i="1"/>
  <c r="IN240" i="1"/>
  <c r="ID239" i="1"/>
  <c r="IA240" i="1"/>
  <c r="IC239" i="1"/>
  <c r="HT240" i="1"/>
  <c r="HQ241" i="1"/>
  <c r="HS240" i="1"/>
  <c r="HJ239" i="1"/>
  <c r="HG240" i="1"/>
  <c r="HI239" i="1"/>
  <c r="GZ241" i="1"/>
  <c r="GY241" i="1"/>
  <c r="GW242" i="1"/>
  <c r="GO240" i="1"/>
  <c r="GP240" i="1"/>
  <c r="GM241" i="1"/>
  <c r="GF241" i="1"/>
  <c r="GC242" i="1"/>
  <c r="GE241" i="1"/>
  <c r="FU240" i="1"/>
  <c r="FV240" i="1"/>
  <c r="FS241" i="1"/>
  <c r="FI241" i="1"/>
  <c r="FL240" i="1"/>
  <c r="FK240" i="1"/>
  <c r="FB239" i="1"/>
  <c r="EY240" i="1"/>
  <c r="FA239" i="1"/>
  <c r="EO241" i="1"/>
  <c r="ER240" i="1"/>
  <c r="EQ240" i="1"/>
  <c r="EH239" i="1"/>
  <c r="EE240" i="1"/>
  <c r="EG239" i="1"/>
  <c r="DU245" i="1"/>
  <c r="DW244" i="1"/>
  <c r="DX244" i="1"/>
  <c r="BJ584" i="5"/>
  <c r="BD584" i="5"/>
  <c r="BM584" i="5"/>
  <c r="BS584" i="5"/>
  <c r="BP584" i="5"/>
  <c r="BG584" i="5"/>
  <c r="BA584" i="5"/>
  <c r="DM245" i="1"/>
  <c r="DK246" i="1"/>
  <c r="DN245" i="1"/>
  <c r="BI584" i="5"/>
  <c r="BH584" i="5" s="1"/>
  <c r="BC584" i="5"/>
  <c r="BB584" i="5" s="1"/>
  <c r="BL584" i="5"/>
  <c r="BK584" i="5" s="1"/>
  <c r="BF584" i="5"/>
  <c r="BE584" i="5" s="1"/>
  <c r="BO584" i="5"/>
  <c r="BN584" i="5" s="1"/>
  <c r="BR584" i="5"/>
  <c r="BQ584" i="5" s="1"/>
  <c r="AZ584" i="5"/>
  <c r="AY584" i="5" s="1"/>
  <c r="DA247" i="1"/>
  <c r="DD246" i="1"/>
  <c r="DC246" i="1"/>
  <c r="CQ248" i="1"/>
  <c r="CS247" i="1"/>
  <c r="CT247" i="1"/>
  <c r="CG244" i="1"/>
  <c r="CI243" i="1"/>
  <c r="CJ243" i="1"/>
  <c r="BW249" i="1"/>
  <c r="BY248" i="1"/>
  <c r="BZ248" i="1"/>
  <c r="BO247" i="1"/>
  <c r="BM248" i="1"/>
  <c r="BP247" i="1"/>
  <c r="BC248" i="1"/>
  <c r="BE247" i="1"/>
  <c r="BF247" i="1"/>
  <c r="AS250" i="1"/>
  <c r="AU249" i="1"/>
  <c r="AV249" i="1"/>
  <c r="AW584" i="5"/>
  <c r="AV584" i="5" s="1"/>
  <c r="AI248" i="1"/>
  <c r="AL247" i="1"/>
  <c r="AK247" i="1"/>
  <c r="AX584" i="5"/>
  <c r="Y248" i="1"/>
  <c r="AA247" i="1"/>
  <c r="AB247" i="1"/>
  <c r="G247" i="1"/>
  <c r="H247" i="1"/>
  <c r="O249" i="1"/>
  <c r="Q248" i="1"/>
  <c r="R248" i="1"/>
  <c r="IW241" i="1" l="1"/>
  <c r="IU242" i="1"/>
  <c r="IX241" i="1"/>
  <c r="IN241" i="1"/>
  <c r="IK242" i="1"/>
  <c r="IM241" i="1"/>
  <c r="IC240" i="1"/>
  <c r="IA241" i="1"/>
  <c r="ID240" i="1"/>
  <c r="HT241" i="1"/>
  <c r="HQ242" i="1"/>
  <c r="HS241" i="1"/>
  <c r="HI240" i="1"/>
  <c r="HG241" i="1"/>
  <c r="HJ240" i="1"/>
  <c r="GZ242" i="1"/>
  <c r="GW243" i="1"/>
  <c r="GY242" i="1"/>
  <c r="GO241" i="1"/>
  <c r="GM242" i="1"/>
  <c r="GP241" i="1"/>
  <c r="GF242" i="1"/>
  <c r="GC243" i="1"/>
  <c r="GE242" i="1"/>
  <c r="FU241" i="1"/>
  <c r="FS242" i="1"/>
  <c r="FV241" i="1"/>
  <c r="FL241" i="1"/>
  <c r="FK241" i="1"/>
  <c r="FI242" i="1"/>
  <c r="FA240" i="1"/>
  <c r="EY241" i="1"/>
  <c r="FB240" i="1"/>
  <c r="ER241" i="1"/>
  <c r="EO242" i="1"/>
  <c r="EQ241" i="1"/>
  <c r="EG240" i="1"/>
  <c r="EE241" i="1"/>
  <c r="EH240" i="1"/>
  <c r="DX245" i="1"/>
  <c r="DW245" i="1"/>
  <c r="DU246" i="1"/>
  <c r="BJ585" i="5"/>
  <c r="BD585" i="5"/>
  <c r="BS585" i="5"/>
  <c r="BM585" i="5"/>
  <c r="BP585" i="5"/>
  <c r="BG585" i="5"/>
  <c r="BA585" i="5"/>
  <c r="BI585" i="5"/>
  <c r="BH585" i="5" s="1"/>
  <c r="BL585" i="5"/>
  <c r="BK585" i="5" s="1"/>
  <c r="BF585" i="5"/>
  <c r="BE585" i="5" s="1"/>
  <c r="BC585" i="5"/>
  <c r="BB585" i="5" s="1"/>
  <c r="BO585" i="5"/>
  <c r="BN585" i="5" s="1"/>
  <c r="BR585" i="5"/>
  <c r="BQ585" i="5" s="1"/>
  <c r="AZ585" i="5"/>
  <c r="AY585" i="5" s="1"/>
  <c r="DN246" i="1"/>
  <c r="DK247" i="1"/>
  <c r="DM246" i="1"/>
  <c r="DA248" i="1"/>
  <c r="DC247" i="1"/>
  <c r="DD247" i="1"/>
  <c r="CQ249" i="1"/>
  <c r="CS248" i="1"/>
  <c r="CT248" i="1"/>
  <c r="CG245" i="1"/>
  <c r="CI244" i="1"/>
  <c r="CJ244" i="1"/>
  <c r="BW250" i="1"/>
  <c r="BZ249" i="1"/>
  <c r="BY249" i="1"/>
  <c r="BP248" i="1"/>
  <c r="BM249" i="1"/>
  <c r="BO248" i="1"/>
  <c r="BC249" i="1"/>
  <c r="BE248" i="1"/>
  <c r="BF248" i="1"/>
  <c r="AS251" i="1"/>
  <c r="AV250" i="1"/>
  <c r="AU250" i="1"/>
  <c r="AW585" i="5"/>
  <c r="AV585" i="5" s="1"/>
  <c r="AX585" i="5"/>
  <c r="AI249" i="1"/>
  <c r="AK248" i="1"/>
  <c r="AL248" i="1"/>
  <c r="AB248" i="1"/>
  <c r="Y249" i="1"/>
  <c r="AA248" i="1"/>
  <c r="H248" i="1"/>
  <c r="G248" i="1"/>
  <c r="O250" i="1"/>
  <c r="R249" i="1"/>
  <c r="Q249" i="1"/>
  <c r="IU243" i="1" l="1"/>
  <c r="IW242" i="1"/>
  <c r="IX242" i="1"/>
  <c r="IN242" i="1"/>
  <c r="IM242" i="1"/>
  <c r="IK243" i="1"/>
  <c r="IC241" i="1"/>
  <c r="IA242" i="1"/>
  <c r="ID241" i="1"/>
  <c r="HT242" i="1"/>
  <c r="HS242" i="1"/>
  <c r="HQ243" i="1"/>
  <c r="HI241" i="1"/>
  <c r="HG242" i="1"/>
  <c r="HJ241" i="1"/>
  <c r="GY243" i="1"/>
  <c r="GZ243" i="1"/>
  <c r="GW244" i="1"/>
  <c r="GM243" i="1"/>
  <c r="GO242" i="1"/>
  <c r="GP242" i="1"/>
  <c r="GE243" i="1"/>
  <c r="GC244" i="1"/>
  <c r="GF243" i="1"/>
  <c r="FS243" i="1"/>
  <c r="FU242" i="1"/>
  <c r="FV242" i="1"/>
  <c r="FL242" i="1"/>
  <c r="FK242" i="1"/>
  <c r="FI243" i="1"/>
  <c r="FA241" i="1"/>
  <c r="EY242" i="1"/>
  <c r="FB241" i="1"/>
  <c r="ER242" i="1"/>
  <c r="EQ242" i="1"/>
  <c r="EO243" i="1"/>
  <c r="EG241" i="1"/>
  <c r="EE242" i="1"/>
  <c r="EH241" i="1"/>
  <c r="DU247" i="1"/>
  <c r="DW246" i="1"/>
  <c r="DX246" i="1"/>
  <c r="BJ586" i="5"/>
  <c r="BD586" i="5"/>
  <c r="BS586" i="5"/>
  <c r="BM586" i="5"/>
  <c r="BP586" i="5"/>
  <c r="BG586" i="5"/>
  <c r="BA586" i="5"/>
  <c r="BI586" i="5"/>
  <c r="BH586" i="5" s="1"/>
  <c r="BL586" i="5"/>
  <c r="BK586" i="5" s="1"/>
  <c r="BF586" i="5"/>
  <c r="BE586" i="5" s="1"/>
  <c r="BC586" i="5"/>
  <c r="BB586" i="5" s="1"/>
  <c r="BO586" i="5"/>
  <c r="BN586" i="5" s="1"/>
  <c r="BR586" i="5"/>
  <c r="BQ586" i="5" s="1"/>
  <c r="AZ586" i="5"/>
  <c r="AY586" i="5" s="1"/>
  <c r="DK248" i="1"/>
  <c r="DM247" i="1"/>
  <c r="DN247" i="1"/>
  <c r="DD248" i="1"/>
  <c r="DA249" i="1"/>
  <c r="DC248" i="1"/>
  <c r="CS249" i="1"/>
  <c r="CT249" i="1"/>
  <c r="CQ250" i="1"/>
  <c r="CJ245" i="1"/>
  <c r="CI245" i="1"/>
  <c r="CG246" i="1"/>
  <c r="BZ250" i="1"/>
  <c r="BW251" i="1"/>
  <c r="BY250" i="1"/>
  <c r="BM250" i="1"/>
  <c r="BP249" i="1"/>
  <c r="BO249" i="1"/>
  <c r="BC250" i="1"/>
  <c r="BE249" i="1"/>
  <c r="BF249" i="1"/>
  <c r="AS252" i="1"/>
  <c r="AU251" i="1"/>
  <c r="AV251" i="1"/>
  <c r="AW586" i="5"/>
  <c r="AV586" i="5" s="1"/>
  <c r="AX586" i="5"/>
  <c r="AI250" i="1"/>
  <c r="AK249" i="1"/>
  <c r="AL249" i="1"/>
  <c r="AB249" i="1"/>
  <c r="Y250" i="1"/>
  <c r="AA249" i="1"/>
  <c r="H249" i="1"/>
  <c r="G249" i="1"/>
  <c r="O251" i="1"/>
  <c r="Q250" i="1"/>
  <c r="R250" i="1"/>
  <c r="IX243" i="1" l="1"/>
  <c r="IU244" i="1"/>
  <c r="IW243" i="1"/>
  <c r="IK244" i="1"/>
  <c r="IM243" i="1"/>
  <c r="IN243" i="1"/>
  <c r="IA243" i="1"/>
  <c r="ID242" i="1"/>
  <c r="IC242" i="1"/>
  <c r="HQ244" i="1"/>
  <c r="HS243" i="1"/>
  <c r="HT243" i="1"/>
  <c r="HG243" i="1"/>
  <c r="HI242" i="1"/>
  <c r="HJ242" i="1"/>
  <c r="GW245" i="1"/>
  <c r="GY244" i="1"/>
  <c r="GZ244" i="1"/>
  <c r="GP243" i="1"/>
  <c r="GM244" i="1"/>
  <c r="GO243" i="1"/>
  <c r="GC245" i="1"/>
  <c r="GE244" i="1"/>
  <c r="GF244" i="1"/>
  <c r="FV243" i="1"/>
  <c r="FS244" i="1"/>
  <c r="FU243" i="1"/>
  <c r="FI244" i="1"/>
  <c r="FL243" i="1"/>
  <c r="FK243" i="1"/>
  <c r="EY243" i="1"/>
  <c r="FA242" i="1"/>
  <c r="FB242" i="1"/>
  <c r="EO244" i="1"/>
  <c r="EQ243" i="1"/>
  <c r="ER243" i="1"/>
  <c r="EE243" i="1"/>
  <c r="EG242" i="1"/>
  <c r="EH242" i="1"/>
  <c r="DU248" i="1"/>
  <c r="DW247" i="1"/>
  <c r="DX247" i="1"/>
  <c r="BI587" i="5"/>
  <c r="BH587" i="5" s="1"/>
  <c r="BF587" i="5"/>
  <c r="BE587" i="5" s="1"/>
  <c r="BL587" i="5"/>
  <c r="BK587" i="5" s="1"/>
  <c r="BC587" i="5"/>
  <c r="BB587" i="5" s="1"/>
  <c r="BO587" i="5"/>
  <c r="BN587" i="5" s="1"/>
  <c r="BR587" i="5"/>
  <c r="BQ587" i="5" s="1"/>
  <c r="AZ587" i="5"/>
  <c r="AY587" i="5" s="1"/>
  <c r="BJ587" i="5"/>
  <c r="BD587" i="5"/>
  <c r="BS587" i="5"/>
  <c r="BM587" i="5"/>
  <c r="BP587" i="5"/>
  <c r="BG587" i="5"/>
  <c r="BA587" i="5"/>
  <c r="DK249" i="1"/>
  <c r="DM248" i="1"/>
  <c r="DN248" i="1"/>
  <c r="DA250" i="1"/>
  <c r="DD249" i="1"/>
  <c r="DC249" i="1"/>
  <c r="CT250" i="1"/>
  <c r="CQ251" i="1"/>
  <c r="CS250" i="1"/>
  <c r="CG247" i="1"/>
  <c r="CI246" i="1"/>
  <c r="CJ246" i="1"/>
  <c r="BW252" i="1"/>
  <c r="BY251" i="1"/>
  <c r="BZ251" i="1"/>
  <c r="BM251" i="1"/>
  <c r="BP250" i="1"/>
  <c r="BO250" i="1"/>
  <c r="BF250" i="1"/>
  <c r="BC251" i="1"/>
  <c r="BE250" i="1"/>
  <c r="AW587" i="5"/>
  <c r="AV587" i="5" s="1"/>
  <c r="AV252" i="1"/>
  <c r="AS253" i="1"/>
  <c r="AU252" i="1"/>
  <c r="AX587" i="5"/>
  <c r="AL250" i="1"/>
  <c r="AI251" i="1"/>
  <c r="AK250" i="1"/>
  <c r="Y251" i="1"/>
  <c r="AB250" i="1"/>
  <c r="AA250" i="1"/>
  <c r="H250" i="1"/>
  <c r="G250" i="1"/>
  <c r="R251" i="1"/>
  <c r="Q251" i="1"/>
  <c r="O252" i="1"/>
  <c r="IW244" i="1" l="1"/>
  <c r="IU245" i="1"/>
  <c r="IX244" i="1"/>
  <c r="IK245" i="1"/>
  <c r="IM244" i="1"/>
  <c r="IN244" i="1"/>
  <c r="ID243" i="1"/>
  <c r="IA244" i="1"/>
  <c r="IC243" i="1"/>
  <c r="HQ245" i="1"/>
  <c r="HS244" i="1"/>
  <c r="HT244" i="1"/>
  <c r="HJ243" i="1"/>
  <c r="HG244" i="1"/>
  <c r="HI243" i="1"/>
  <c r="GW246" i="1"/>
  <c r="GY245" i="1"/>
  <c r="GZ245" i="1"/>
  <c r="GO244" i="1"/>
  <c r="GM245" i="1"/>
  <c r="GP244" i="1"/>
  <c r="GC246" i="1"/>
  <c r="GE245" i="1"/>
  <c r="GF245" i="1"/>
  <c r="FU244" i="1"/>
  <c r="FV244" i="1"/>
  <c r="FS245" i="1"/>
  <c r="FK244" i="1"/>
  <c r="FI245" i="1"/>
  <c r="FL244" i="1"/>
  <c r="FB243" i="1"/>
  <c r="EY244" i="1"/>
  <c r="FA243" i="1"/>
  <c r="EO245" i="1"/>
  <c r="EQ244" i="1"/>
  <c r="ER244" i="1"/>
  <c r="EH243" i="1"/>
  <c r="EE244" i="1"/>
  <c r="EG243" i="1"/>
  <c r="DX248" i="1"/>
  <c r="DU249" i="1"/>
  <c r="DW248" i="1"/>
  <c r="BI588" i="5"/>
  <c r="BH588" i="5" s="1"/>
  <c r="BF588" i="5"/>
  <c r="BE588" i="5" s="1"/>
  <c r="BL588" i="5"/>
  <c r="BK588" i="5" s="1"/>
  <c r="BC588" i="5"/>
  <c r="BB588" i="5" s="1"/>
  <c r="BO588" i="5"/>
  <c r="BN588" i="5" s="1"/>
  <c r="BR588" i="5"/>
  <c r="BQ588" i="5" s="1"/>
  <c r="AZ588" i="5"/>
  <c r="AY588" i="5" s="1"/>
  <c r="DK250" i="1"/>
  <c r="DM249" i="1"/>
  <c r="DN249" i="1"/>
  <c r="BJ588" i="5"/>
  <c r="BD588" i="5"/>
  <c r="BS588" i="5"/>
  <c r="BM588" i="5"/>
  <c r="BG588" i="5"/>
  <c r="BP588" i="5"/>
  <c r="BA588" i="5"/>
  <c r="DA251" i="1"/>
  <c r="DD250" i="1"/>
  <c r="DC250" i="1"/>
  <c r="CQ252" i="1"/>
  <c r="CS251" i="1"/>
  <c r="CT251" i="1"/>
  <c r="CG248" i="1"/>
  <c r="CJ247" i="1"/>
  <c r="CI247" i="1"/>
  <c r="BW253" i="1"/>
  <c r="BY252" i="1"/>
  <c r="BZ252" i="1"/>
  <c r="BM252" i="1"/>
  <c r="BP251" i="1"/>
  <c r="BO251" i="1"/>
  <c r="BC252" i="1"/>
  <c r="BE251" i="1"/>
  <c r="BF251" i="1"/>
  <c r="AS254" i="1"/>
  <c r="AU253" i="1"/>
  <c r="AV253" i="1"/>
  <c r="AW588" i="5"/>
  <c r="AV588" i="5" s="1"/>
  <c r="AI252" i="1"/>
  <c r="AK251" i="1"/>
  <c r="AL251" i="1"/>
  <c r="AX588" i="5"/>
  <c r="AA251" i="1"/>
  <c r="Y252" i="1"/>
  <c r="AB251" i="1"/>
  <c r="G251" i="1"/>
  <c r="H251" i="1"/>
  <c r="O253" i="1"/>
  <c r="Q252" i="1"/>
  <c r="R252" i="1"/>
  <c r="IU246" i="1" l="1"/>
  <c r="IW245" i="1"/>
  <c r="IX245" i="1"/>
  <c r="IK246" i="1"/>
  <c r="IN245" i="1"/>
  <c r="IM245" i="1"/>
  <c r="IC244" i="1"/>
  <c r="ID244" i="1"/>
  <c r="IA245" i="1"/>
  <c r="HQ246" i="1"/>
  <c r="HS245" i="1"/>
  <c r="HT245" i="1"/>
  <c r="HI244" i="1"/>
  <c r="HJ244" i="1"/>
  <c r="HG245" i="1"/>
  <c r="GW247" i="1"/>
  <c r="GZ246" i="1"/>
  <c r="GY246" i="1"/>
  <c r="GM246" i="1"/>
  <c r="GO245" i="1"/>
  <c r="GP245" i="1"/>
  <c r="GC247" i="1"/>
  <c r="GE246" i="1"/>
  <c r="GF246" i="1"/>
  <c r="FS246" i="1"/>
  <c r="FU245" i="1"/>
  <c r="FV245" i="1"/>
  <c r="FI246" i="1"/>
  <c r="FL245" i="1"/>
  <c r="FK245" i="1"/>
  <c r="FA244" i="1"/>
  <c r="EY245" i="1"/>
  <c r="FB244" i="1"/>
  <c r="EO246" i="1"/>
  <c r="ER245" i="1"/>
  <c r="EQ245" i="1"/>
  <c r="EG244" i="1"/>
  <c r="EH244" i="1"/>
  <c r="EE245" i="1"/>
  <c r="DU250" i="1"/>
  <c r="DW249" i="1"/>
  <c r="DX249" i="1"/>
  <c r="BI589" i="5"/>
  <c r="BH589" i="5" s="1"/>
  <c r="BF589" i="5"/>
  <c r="BE589" i="5" s="1"/>
  <c r="BC589" i="5"/>
  <c r="BB589" i="5" s="1"/>
  <c r="BL589" i="5"/>
  <c r="BK589" i="5" s="1"/>
  <c r="BO589" i="5"/>
  <c r="BN589" i="5" s="1"/>
  <c r="BR589" i="5"/>
  <c r="BQ589" i="5" s="1"/>
  <c r="AZ589" i="5"/>
  <c r="AY589" i="5" s="1"/>
  <c r="BJ589" i="5"/>
  <c r="BD589" i="5"/>
  <c r="BM589" i="5"/>
  <c r="BS589" i="5"/>
  <c r="BP589" i="5"/>
  <c r="BG589" i="5"/>
  <c r="BA589" i="5"/>
  <c r="DN250" i="1"/>
  <c r="DK251" i="1"/>
  <c r="DM250" i="1"/>
  <c r="DC251" i="1"/>
  <c r="DD251" i="1"/>
  <c r="DA252" i="1"/>
  <c r="CQ253" i="1"/>
  <c r="CS252" i="1"/>
  <c r="CT252" i="1"/>
  <c r="CJ248" i="1"/>
  <c r="CG249" i="1"/>
  <c r="CI248" i="1"/>
  <c r="BY253" i="1"/>
  <c r="BW254" i="1"/>
  <c r="BZ253" i="1"/>
  <c r="BP252" i="1"/>
  <c r="BM253" i="1"/>
  <c r="BO252" i="1"/>
  <c r="BC253" i="1"/>
  <c r="BE252" i="1"/>
  <c r="BF252" i="1"/>
  <c r="AX589" i="5"/>
  <c r="AS255" i="1"/>
  <c r="AU254" i="1"/>
  <c r="AV254" i="1"/>
  <c r="AW589" i="5"/>
  <c r="AV589" i="5" s="1"/>
  <c r="AI253" i="1"/>
  <c r="AL252" i="1"/>
  <c r="AK252" i="1"/>
  <c r="AB252" i="1"/>
  <c r="Y253" i="1"/>
  <c r="AA252" i="1"/>
  <c r="G252" i="1"/>
  <c r="H252" i="1"/>
  <c r="Q253" i="1"/>
  <c r="O254" i="1"/>
  <c r="R253" i="1"/>
  <c r="IX246" i="1" l="1"/>
  <c r="IW246" i="1"/>
  <c r="IU247" i="1"/>
  <c r="IK247" i="1"/>
  <c r="IM246" i="1"/>
  <c r="IN246" i="1"/>
  <c r="IC245" i="1"/>
  <c r="ID245" i="1"/>
  <c r="IA246" i="1"/>
  <c r="HQ247" i="1"/>
  <c r="HS246" i="1"/>
  <c r="HT246" i="1"/>
  <c r="HI245" i="1"/>
  <c r="HG246" i="1"/>
  <c r="HJ245" i="1"/>
  <c r="GW248" i="1"/>
  <c r="GY247" i="1"/>
  <c r="GZ247" i="1"/>
  <c r="GP246" i="1"/>
  <c r="GM247" i="1"/>
  <c r="GO246" i="1"/>
  <c r="GE247" i="1"/>
  <c r="GC248" i="1"/>
  <c r="GF247" i="1"/>
  <c r="FV246" i="1"/>
  <c r="FS247" i="1"/>
  <c r="FU246" i="1"/>
  <c r="FI247" i="1"/>
  <c r="FK246" i="1"/>
  <c r="FL246" i="1"/>
  <c r="FA245" i="1"/>
  <c r="FB245" i="1"/>
  <c r="EY246" i="1"/>
  <c r="EO247" i="1"/>
  <c r="EQ246" i="1"/>
  <c r="ER246" i="1"/>
  <c r="EG245" i="1"/>
  <c r="EE246" i="1"/>
  <c r="EH245" i="1"/>
  <c r="DU251" i="1"/>
  <c r="DW250" i="1"/>
  <c r="DX250" i="1"/>
  <c r="BJ590" i="5"/>
  <c r="BD590" i="5"/>
  <c r="BS590" i="5"/>
  <c r="BM590" i="5"/>
  <c r="BG590" i="5"/>
  <c r="BP590" i="5"/>
  <c r="BA590" i="5"/>
  <c r="DK252" i="1"/>
  <c r="DM251" i="1"/>
  <c r="DN251" i="1"/>
  <c r="BI590" i="5"/>
  <c r="BH590" i="5" s="1"/>
  <c r="BC590" i="5"/>
  <c r="BB590" i="5" s="1"/>
  <c r="BL590" i="5"/>
  <c r="BK590" i="5" s="1"/>
  <c r="BF590" i="5"/>
  <c r="BE590" i="5" s="1"/>
  <c r="BO590" i="5"/>
  <c r="BN590" i="5" s="1"/>
  <c r="BR590" i="5"/>
  <c r="BQ590" i="5" s="1"/>
  <c r="AZ590" i="5"/>
  <c r="AY590" i="5" s="1"/>
  <c r="DD252" i="1"/>
  <c r="DA253" i="1"/>
  <c r="DC252" i="1"/>
  <c r="CQ254" i="1"/>
  <c r="CS253" i="1"/>
  <c r="CT253" i="1"/>
  <c r="CG250" i="1"/>
  <c r="CI249" i="1"/>
  <c r="CJ249" i="1"/>
  <c r="BZ254" i="1"/>
  <c r="BW255" i="1"/>
  <c r="BY254" i="1"/>
  <c r="BM254" i="1"/>
  <c r="BP253" i="1"/>
  <c r="BO253" i="1"/>
  <c r="BE253" i="1"/>
  <c r="BC254" i="1"/>
  <c r="BF253" i="1"/>
  <c r="AX590" i="5"/>
  <c r="AU255" i="1"/>
  <c r="AS256" i="1"/>
  <c r="AV255" i="1"/>
  <c r="AW590" i="5"/>
  <c r="AV590" i="5" s="1"/>
  <c r="AI254" i="1"/>
  <c r="AK253" i="1"/>
  <c r="AL253" i="1"/>
  <c r="Y254" i="1"/>
  <c r="AA253" i="1"/>
  <c r="AB253" i="1"/>
  <c r="H253" i="1"/>
  <c r="G253" i="1"/>
  <c r="R254" i="1"/>
  <c r="Q254" i="1"/>
  <c r="O255" i="1"/>
  <c r="IU248" i="1" l="1"/>
  <c r="IX247" i="1"/>
  <c r="IW247" i="1"/>
  <c r="IK248" i="1"/>
  <c r="IM247" i="1"/>
  <c r="IN247" i="1"/>
  <c r="ID246" i="1"/>
  <c r="IA247" i="1"/>
  <c r="IC246" i="1"/>
  <c r="HS247" i="1"/>
  <c r="HT247" i="1"/>
  <c r="HQ248" i="1"/>
  <c r="HJ246" i="1"/>
  <c r="HG247" i="1"/>
  <c r="HI246" i="1"/>
  <c r="GZ248" i="1"/>
  <c r="GW249" i="1"/>
  <c r="GY248" i="1"/>
  <c r="GO247" i="1"/>
  <c r="GM248" i="1"/>
  <c r="GP247" i="1"/>
  <c r="GF248" i="1"/>
  <c r="GC249" i="1"/>
  <c r="GE248" i="1"/>
  <c r="FS248" i="1"/>
  <c r="FU247" i="1"/>
  <c r="FV247" i="1"/>
  <c r="FI248" i="1"/>
  <c r="FK247" i="1"/>
  <c r="FL247" i="1"/>
  <c r="FB246" i="1"/>
  <c r="EY247" i="1"/>
  <c r="FA246" i="1"/>
  <c r="EQ247" i="1"/>
  <c r="ER247" i="1"/>
  <c r="EO248" i="1"/>
  <c r="EH246" i="1"/>
  <c r="EE247" i="1"/>
  <c r="EG246" i="1"/>
  <c r="DU252" i="1"/>
  <c r="DW251" i="1"/>
  <c r="DX251" i="1"/>
  <c r="BI591" i="5"/>
  <c r="BH591" i="5" s="1"/>
  <c r="BF591" i="5"/>
  <c r="BE591" i="5" s="1"/>
  <c r="BL591" i="5"/>
  <c r="BK591" i="5" s="1"/>
  <c r="BC591" i="5"/>
  <c r="BB591" i="5" s="1"/>
  <c r="BO591" i="5"/>
  <c r="BN591" i="5" s="1"/>
  <c r="BR591" i="5"/>
  <c r="BQ591" i="5" s="1"/>
  <c r="AZ591" i="5"/>
  <c r="AY591" i="5" s="1"/>
  <c r="DK253" i="1"/>
  <c r="DM252" i="1"/>
  <c r="DN252" i="1"/>
  <c r="BJ591" i="5"/>
  <c r="BD591" i="5"/>
  <c r="BM591" i="5"/>
  <c r="BS591" i="5"/>
  <c r="BP591" i="5"/>
  <c r="BG591" i="5"/>
  <c r="BA591" i="5"/>
  <c r="DA254" i="1"/>
  <c r="DD253" i="1"/>
  <c r="DC253" i="1"/>
  <c r="CT254" i="1"/>
  <c r="CQ255" i="1"/>
  <c r="CS254" i="1"/>
  <c r="CG251" i="1"/>
  <c r="CJ250" i="1"/>
  <c r="CI250" i="1"/>
  <c r="BW256" i="1"/>
  <c r="BY255" i="1"/>
  <c r="BZ255" i="1"/>
  <c r="BM255" i="1"/>
  <c r="BP254" i="1"/>
  <c r="BO254" i="1"/>
  <c r="BF254" i="1"/>
  <c r="BC255" i="1"/>
  <c r="BE254" i="1"/>
  <c r="AW591" i="5"/>
  <c r="AV591" i="5" s="1"/>
  <c r="AV256" i="1"/>
  <c r="AS257" i="1"/>
  <c r="AU256" i="1"/>
  <c r="AX591" i="5"/>
  <c r="AL254" i="1"/>
  <c r="AI255" i="1"/>
  <c r="AK254" i="1"/>
  <c r="Y255" i="1"/>
  <c r="AB254" i="1"/>
  <c r="AA254" i="1"/>
  <c r="G254" i="1"/>
  <c r="H254" i="1"/>
  <c r="Q255" i="1"/>
  <c r="R255" i="1"/>
  <c r="O256" i="1"/>
  <c r="IU249" i="1" l="1"/>
  <c r="IW248" i="1"/>
  <c r="IX248" i="1"/>
  <c r="IN248" i="1"/>
  <c r="IK249" i="1"/>
  <c r="IM248" i="1"/>
  <c r="IA248" i="1"/>
  <c r="ID247" i="1"/>
  <c r="IC247" i="1"/>
  <c r="HT248" i="1"/>
  <c r="HQ249" i="1"/>
  <c r="HS248" i="1"/>
  <c r="HG248" i="1"/>
  <c r="HI247" i="1"/>
  <c r="HJ247" i="1"/>
  <c r="GW250" i="1"/>
  <c r="GY249" i="1"/>
  <c r="GZ249" i="1"/>
  <c r="GM249" i="1"/>
  <c r="GO248" i="1"/>
  <c r="GP248" i="1"/>
  <c r="GC250" i="1"/>
  <c r="GE249" i="1"/>
  <c r="GF249" i="1"/>
  <c r="FS249" i="1"/>
  <c r="FU248" i="1"/>
  <c r="FV248" i="1"/>
  <c r="FL248" i="1"/>
  <c r="FI249" i="1"/>
  <c r="FK248" i="1"/>
  <c r="EY248" i="1"/>
  <c r="FA247" i="1"/>
  <c r="FB247" i="1"/>
  <c r="ER248" i="1"/>
  <c r="EO249" i="1"/>
  <c r="EQ248" i="1"/>
  <c r="EE248" i="1"/>
  <c r="EH247" i="1"/>
  <c r="EG247" i="1"/>
  <c r="DX252" i="1"/>
  <c r="DU253" i="1"/>
  <c r="DW252" i="1"/>
  <c r="BJ592" i="5"/>
  <c r="BD592" i="5"/>
  <c r="BM592" i="5"/>
  <c r="BS592" i="5"/>
  <c r="BP592" i="5"/>
  <c r="BG592" i="5"/>
  <c r="BA592" i="5"/>
  <c r="DK254" i="1"/>
  <c r="DM253" i="1"/>
  <c r="DN253" i="1"/>
  <c r="BI592" i="5"/>
  <c r="BH592" i="5" s="1"/>
  <c r="BC592" i="5"/>
  <c r="BB592" i="5" s="1"/>
  <c r="BL592" i="5"/>
  <c r="BK592" i="5" s="1"/>
  <c r="BF592" i="5"/>
  <c r="BE592" i="5" s="1"/>
  <c r="BO592" i="5"/>
  <c r="BN592" i="5" s="1"/>
  <c r="BR592" i="5"/>
  <c r="BQ592" i="5" s="1"/>
  <c r="AZ592" i="5"/>
  <c r="AY592" i="5" s="1"/>
  <c r="DA255" i="1"/>
  <c r="DC254" i="1"/>
  <c r="DD254" i="1"/>
  <c r="CQ256" i="1"/>
  <c r="CT255" i="1"/>
  <c r="CS255" i="1"/>
  <c r="CG252" i="1"/>
  <c r="CI251" i="1"/>
  <c r="CJ251" i="1"/>
  <c r="BW257" i="1"/>
  <c r="BY256" i="1"/>
  <c r="BZ256" i="1"/>
  <c r="BO255" i="1"/>
  <c r="BM256" i="1"/>
  <c r="BP255" i="1"/>
  <c r="BC256" i="1"/>
  <c r="BE255" i="1"/>
  <c r="BF255" i="1"/>
  <c r="AS258" i="1"/>
  <c r="AU257" i="1"/>
  <c r="AV257" i="1"/>
  <c r="AW592" i="5"/>
  <c r="AV592" i="5" s="1"/>
  <c r="AI256" i="1"/>
  <c r="AK255" i="1"/>
  <c r="AL255" i="1"/>
  <c r="AX592" i="5"/>
  <c r="Y256" i="1"/>
  <c r="AA255" i="1"/>
  <c r="AB255" i="1"/>
  <c r="H255" i="1"/>
  <c r="G255" i="1"/>
  <c r="O257" i="1"/>
  <c r="Q256" i="1"/>
  <c r="R256" i="1"/>
  <c r="IW249" i="1" l="1"/>
  <c r="IX249" i="1"/>
  <c r="IU250" i="1"/>
  <c r="IK250" i="1"/>
  <c r="IM249" i="1"/>
  <c r="IN249" i="1"/>
  <c r="IA249" i="1"/>
  <c r="IC248" i="1"/>
  <c r="ID248" i="1"/>
  <c r="HQ250" i="1"/>
  <c r="HT249" i="1"/>
  <c r="HS249" i="1"/>
  <c r="HG249" i="1"/>
  <c r="HJ248" i="1"/>
  <c r="HI248" i="1"/>
  <c r="GW251" i="1"/>
  <c r="GZ250" i="1"/>
  <c r="GY250" i="1"/>
  <c r="GM250" i="1"/>
  <c r="GP249" i="1"/>
  <c r="GO249" i="1"/>
  <c r="GC251" i="1"/>
  <c r="GE250" i="1"/>
  <c r="GF250" i="1"/>
  <c r="FU249" i="1"/>
  <c r="FV249" i="1"/>
  <c r="FS250" i="1"/>
  <c r="FI250" i="1"/>
  <c r="FK249" i="1"/>
  <c r="FL249" i="1"/>
  <c r="EY249" i="1"/>
  <c r="FA248" i="1"/>
  <c r="FB248" i="1"/>
  <c r="EO250" i="1"/>
  <c r="EQ249" i="1"/>
  <c r="ER249" i="1"/>
  <c r="EE249" i="1"/>
  <c r="EG248" i="1"/>
  <c r="EH248" i="1"/>
  <c r="DU254" i="1"/>
  <c r="DW253" i="1"/>
  <c r="DX253" i="1"/>
  <c r="BJ593" i="5"/>
  <c r="BD593" i="5"/>
  <c r="BS593" i="5"/>
  <c r="BM593" i="5"/>
  <c r="BP593" i="5"/>
  <c r="BG593" i="5"/>
  <c r="BA593" i="5"/>
  <c r="BI593" i="5"/>
  <c r="BH593" i="5" s="1"/>
  <c r="BL593" i="5"/>
  <c r="BK593" i="5" s="1"/>
  <c r="BF593" i="5"/>
  <c r="BE593" i="5" s="1"/>
  <c r="BC593" i="5"/>
  <c r="BB593" i="5" s="1"/>
  <c r="BO593" i="5"/>
  <c r="BN593" i="5" s="1"/>
  <c r="BR593" i="5"/>
  <c r="BQ593" i="5" s="1"/>
  <c r="AZ593" i="5"/>
  <c r="AY593" i="5" s="1"/>
  <c r="DN254" i="1"/>
  <c r="DK255" i="1"/>
  <c r="DM254" i="1"/>
  <c r="DA256" i="1"/>
  <c r="DC255" i="1"/>
  <c r="DD255" i="1"/>
  <c r="CQ257" i="1"/>
  <c r="CS256" i="1"/>
  <c r="CT256" i="1"/>
  <c r="CJ252" i="1"/>
  <c r="CG253" i="1"/>
  <c r="CI252" i="1"/>
  <c r="BY257" i="1"/>
  <c r="BW258" i="1"/>
  <c r="BZ257" i="1"/>
  <c r="BP256" i="1"/>
  <c r="BM257" i="1"/>
  <c r="BO256" i="1"/>
  <c r="BC257" i="1"/>
  <c r="BE256" i="1"/>
  <c r="BF256" i="1"/>
  <c r="AV258" i="1"/>
  <c r="AS259" i="1"/>
  <c r="AU258" i="1"/>
  <c r="AW593" i="5"/>
  <c r="AV593" i="5" s="1"/>
  <c r="AX593" i="5"/>
  <c r="AI257" i="1"/>
  <c r="AK256" i="1"/>
  <c r="AL256" i="1"/>
  <c r="AB256" i="1"/>
  <c r="Y257" i="1"/>
  <c r="AA256" i="1"/>
  <c r="H256" i="1"/>
  <c r="G256" i="1"/>
  <c r="Q257" i="1"/>
  <c r="O258" i="1"/>
  <c r="R257" i="1"/>
  <c r="IX250" i="1" l="1"/>
  <c r="IU251" i="1"/>
  <c r="IW250" i="1"/>
  <c r="IK251" i="1"/>
  <c r="IM250" i="1"/>
  <c r="IN250" i="1"/>
  <c r="IA250" i="1"/>
  <c r="IC249" i="1"/>
  <c r="ID249" i="1"/>
  <c r="HQ251" i="1"/>
  <c r="HS250" i="1"/>
  <c r="HT250" i="1"/>
  <c r="HG250" i="1"/>
  <c r="HI249" i="1"/>
  <c r="HJ249" i="1"/>
  <c r="GW252" i="1"/>
  <c r="GY251" i="1"/>
  <c r="GZ251" i="1"/>
  <c r="GP250" i="1"/>
  <c r="GM251" i="1"/>
  <c r="GO250" i="1"/>
  <c r="GE251" i="1"/>
  <c r="GF251" i="1"/>
  <c r="GC252" i="1"/>
  <c r="FV250" i="1"/>
  <c r="FS251" i="1"/>
  <c r="FU250" i="1"/>
  <c r="FK250" i="1"/>
  <c r="FI251" i="1"/>
  <c r="FL250" i="1"/>
  <c r="EY250" i="1"/>
  <c r="FA249" i="1"/>
  <c r="FB249" i="1"/>
  <c r="EO251" i="1"/>
  <c r="EQ250" i="1"/>
  <c r="ER250" i="1"/>
  <c r="EE250" i="1"/>
  <c r="EH249" i="1"/>
  <c r="EG249" i="1"/>
  <c r="DU255" i="1"/>
  <c r="DW254" i="1"/>
  <c r="DX254" i="1"/>
  <c r="BJ594" i="5"/>
  <c r="BD594" i="5"/>
  <c r="BM594" i="5"/>
  <c r="BS594" i="5"/>
  <c r="BP594" i="5"/>
  <c r="BG594" i="5"/>
  <c r="BA594" i="5"/>
  <c r="BI594" i="5"/>
  <c r="BH594" i="5" s="1"/>
  <c r="BL594" i="5"/>
  <c r="BK594" i="5" s="1"/>
  <c r="BF594" i="5"/>
  <c r="BE594" i="5" s="1"/>
  <c r="BC594" i="5"/>
  <c r="BB594" i="5" s="1"/>
  <c r="BO594" i="5"/>
  <c r="BN594" i="5" s="1"/>
  <c r="BR594" i="5"/>
  <c r="BQ594" i="5" s="1"/>
  <c r="AZ594" i="5"/>
  <c r="AY594" i="5" s="1"/>
  <c r="DK256" i="1"/>
  <c r="DM255" i="1"/>
  <c r="DN255" i="1"/>
  <c r="DD256" i="1"/>
  <c r="DA257" i="1"/>
  <c r="DC256" i="1"/>
  <c r="CS257" i="1"/>
  <c r="CT257" i="1"/>
  <c r="CQ258" i="1"/>
  <c r="CG254" i="1"/>
  <c r="CJ253" i="1"/>
  <c r="CI253" i="1"/>
  <c r="BW259" i="1"/>
  <c r="BZ258" i="1"/>
  <c r="BY258" i="1"/>
  <c r="BM258" i="1"/>
  <c r="BO257" i="1"/>
  <c r="BP257" i="1"/>
  <c r="BC258" i="1"/>
  <c r="BE257" i="1"/>
  <c r="BF257" i="1"/>
  <c r="AU259" i="1"/>
  <c r="AS260" i="1"/>
  <c r="AV259" i="1"/>
  <c r="AW594" i="5"/>
  <c r="AV594" i="5" s="1"/>
  <c r="AX594" i="5"/>
  <c r="AI258" i="1"/>
  <c r="AK257" i="1"/>
  <c r="AL257" i="1"/>
  <c r="Y258" i="1"/>
  <c r="AA257" i="1"/>
  <c r="AB257" i="1"/>
  <c r="H257" i="1"/>
  <c r="G257" i="1"/>
  <c r="Q258" i="1"/>
  <c r="O259" i="1"/>
  <c r="R258" i="1"/>
  <c r="IU252" i="1" l="1"/>
  <c r="IW251" i="1"/>
  <c r="IX251" i="1"/>
  <c r="IK252" i="1"/>
  <c r="IM251" i="1"/>
  <c r="IN251" i="1"/>
  <c r="ID250" i="1"/>
  <c r="IA251" i="1"/>
  <c r="IC250" i="1"/>
  <c r="HQ252" i="1"/>
  <c r="HS251" i="1"/>
  <c r="HT251" i="1"/>
  <c r="HJ250" i="1"/>
  <c r="HG251" i="1"/>
  <c r="HI250" i="1"/>
  <c r="GZ252" i="1"/>
  <c r="GW253" i="1"/>
  <c r="GY252" i="1"/>
  <c r="GM252" i="1"/>
  <c r="GO251" i="1"/>
  <c r="GP251" i="1"/>
  <c r="GF252" i="1"/>
  <c r="GC253" i="1"/>
  <c r="GE252" i="1"/>
  <c r="FS252" i="1"/>
  <c r="FU251" i="1"/>
  <c r="FV251" i="1"/>
  <c r="FI252" i="1"/>
  <c r="FK251" i="1"/>
  <c r="FL251" i="1"/>
  <c r="FB250" i="1"/>
  <c r="EY251" i="1"/>
  <c r="FA250" i="1"/>
  <c r="EO252" i="1"/>
  <c r="ER251" i="1"/>
  <c r="EQ251" i="1"/>
  <c r="EH250" i="1"/>
  <c r="EE251" i="1"/>
  <c r="EG250" i="1"/>
  <c r="DW255" i="1"/>
  <c r="DU256" i="1"/>
  <c r="DX255" i="1"/>
  <c r="BI595" i="5"/>
  <c r="BH595" i="5" s="1"/>
  <c r="BL595" i="5"/>
  <c r="BK595" i="5" s="1"/>
  <c r="BC595" i="5"/>
  <c r="BB595" i="5" s="1"/>
  <c r="BF595" i="5"/>
  <c r="BE595" i="5" s="1"/>
  <c r="BO595" i="5"/>
  <c r="BN595" i="5" s="1"/>
  <c r="BR595" i="5"/>
  <c r="BQ595" i="5" s="1"/>
  <c r="AZ595" i="5"/>
  <c r="AY595" i="5" s="1"/>
  <c r="BJ595" i="5"/>
  <c r="BD595" i="5"/>
  <c r="BS595" i="5"/>
  <c r="BM595" i="5"/>
  <c r="BP595" i="5"/>
  <c r="BG595" i="5"/>
  <c r="BA595" i="5"/>
  <c r="DK257" i="1"/>
  <c r="DM256" i="1"/>
  <c r="DN256" i="1"/>
  <c r="DA258" i="1"/>
  <c r="DC257" i="1"/>
  <c r="DD257" i="1"/>
  <c r="CQ259" i="1"/>
  <c r="CT258" i="1"/>
  <c r="CS258" i="1"/>
  <c r="CG255" i="1"/>
  <c r="CI254" i="1"/>
  <c r="CJ254" i="1"/>
  <c r="BW260" i="1"/>
  <c r="BY259" i="1"/>
  <c r="BZ259" i="1"/>
  <c r="BP258" i="1"/>
  <c r="BM259" i="1"/>
  <c r="BO258" i="1"/>
  <c r="BC259" i="1"/>
  <c r="BF258" i="1"/>
  <c r="BE258" i="1"/>
  <c r="AW595" i="5"/>
  <c r="AV595" i="5" s="1"/>
  <c r="AS261" i="1"/>
  <c r="AV260" i="1"/>
  <c r="AU260" i="1"/>
  <c r="AX595" i="5"/>
  <c r="AI259" i="1"/>
  <c r="AL258" i="1"/>
  <c r="AK258" i="1"/>
  <c r="AB258" i="1"/>
  <c r="Y259" i="1"/>
  <c r="AA258" i="1"/>
  <c r="H258" i="1"/>
  <c r="G258" i="1"/>
  <c r="R259" i="1"/>
  <c r="O260" i="1"/>
  <c r="Q259" i="1"/>
  <c r="IU253" i="1" l="1"/>
  <c r="IW252" i="1"/>
  <c r="IX252" i="1"/>
  <c r="IN252" i="1"/>
  <c r="IK253" i="1"/>
  <c r="IM252" i="1"/>
  <c r="IA252" i="1"/>
  <c r="IC251" i="1"/>
  <c r="ID251" i="1"/>
  <c r="HT252" i="1"/>
  <c r="HQ253" i="1"/>
  <c r="HS252" i="1"/>
  <c r="HG252" i="1"/>
  <c r="HJ251" i="1"/>
  <c r="HI251" i="1"/>
  <c r="GW254" i="1"/>
  <c r="GY253" i="1"/>
  <c r="GZ253" i="1"/>
  <c r="GM253" i="1"/>
  <c r="GO252" i="1"/>
  <c r="GP252" i="1"/>
  <c r="GC254" i="1"/>
  <c r="GE253" i="1"/>
  <c r="GF253" i="1"/>
  <c r="FS253" i="1"/>
  <c r="FU252" i="1"/>
  <c r="FV252" i="1"/>
  <c r="FL252" i="1"/>
  <c r="FI253" i="1"/>
  <c r="FK252" i="1"/>
  <c r="EY252" i="1"/>
  <c r="FA251" i="1"/>
  <c r="FB251" i="1"/>
  <c r="ER252" i="1"/>
  <c r="EO253" i="1"/>
  <c r="EQ252" i="1"/>
  <c r="EE252" i="1"/>
  <c r="EH251" i="1"/>
  <c r="EG251" i="1"/>
  <c r="DX256" i="1"/>
  <c r="DU257" i="1"/>
  <c r="DW256" i="1"/>
  <c r="BJ596" i="5"/>
  <c r="BD596" i="5"/>
  <c r="BS596" i="5"/>
  <c r="BM596" i="5"/>
  <c r="BP596" i="5"/>
  <c r="BG596" i="5"/>
  <c r="BA596" i="5"/>
  <c r="DK258" i="1"/>
  <c r="DM257" i="1"/>
  <c r="DN257" i="1"/>
  <c r="BI596" i="5"/>
  <c r="BH596" i="5" s="1"/>
  <c r="BL596" i="5"/>
  <c r="BK596" i="5" s="1"/>
  <c r="BC596" i="5"/>
  <c r="BB596" i="5" s="1"/>
  <c r="BF596" i="5"/>
  <c r="BE596" i="5" s="1"/>
  <c r="BO596" i="5"/>
  <c r="BN596" i="5" s="1"/>
  <c r="BR596" i="5"/>
  <c r="BQ596" i="5" s="1"/>
  <c r="AZ596" i="5"/>
  <c r="AY596" i="5" s="1"/>
  <c r="DA259" i="1"/>
  <c r="DD258" i="1"/>
  <c r="DC258" i="1"/>
  <c r="CQ260" i="1"/>
  <c r="CS259" i="1"/>
  <c r="CT259" i="1"/>
  <c r="CG256" i="1"/>
  <c r="CI255" i="1"/>
  <c r="CJ255" i="1"/>
  <c r="BZ260" i="1"/>
  <c r="BW261" i="1"/>
  <c r="BY260" i="1"/>
  <c r="BM260" i="1"/>
  <c r="BO259" i="1"/>
  <c r="BP259" i="1"/>
  <c r="BC260" i="1"/>
  <c r="BE259" i="1"/>
  <c r="BF259" i="1"/>
  <c r="AV261" i="1"/>
  <c r="AS262" i="1"/>
  <c r="AU261" i="1"/>
  <c r="AW596" i="5"/>
  <c r="AV596" i="5" s="1"/>
  <c r="AX596" i="5"/>
  <c r="AI260" i="1"/>
  <c r="AL259" i="1"/>
  <c r="AK259" i="1"/>
  <c r="AA259" i="1"/>
  <c r="Y260" i="1"/>
  <c r="AB259" i="1"/>
  <c r="G259" i="1"/>
  <c r="H259" i="1"/>
  <c r="Q260" i="1"/>
  <c r="O261" i="1"/>
  <c r="R260" i="1"/>
  <c r="IU254" i="1" l="1"/>
  <c r="IW253" i="1"/>
  <c r="IX253" i="1"/>
  <c r="IK254" i="1"/>
  <c r="IM253" i="1"/>
  <c r="IN253" i="1"/>
  <c r="IA253" i="1"/>
  <c r="IC252" i="1"/>
  <c r="ID252" i="1"/>
  <c r="HQ254" i="1"/>
  <c r="HS253" i="1"/>
  <c r="HT253" i="1"/>
  <c r="HG253" i="1"/>
  <c r="HI252" i="1"/>
  <c r="HJ252" i="1"/>
  <c r="GW255" i="1"/>
  <c r="GY254" i="1"/>
  <c r="GZ254" i="1"/>
  <c r="GM254" i="1"/>
  <c r="GO253" i="1"/>
  <c r="GP253" i="1"/>
  <c r="GC255" i="1"/>
  <c r="GE254" i="1"/>
  <c r="GF254" i="1"/>
  <c r="FS254" i="1"/>
  <c r="FV253" i="1"/>
  <c r="FU253" i="1"/>
  <c r="FI254" i="1"/>
  <c r="FK253" i="1"/>
  <c r="FL253" i="1"/>
  <c r="EY253" i="1"/>
  <c r="FA252" i="1"/>
  <c r="FB252" i="1"/>
  <c r="EO254" i="1"/>
  <c r="EQ253" i="1"/>
  <c r="ER253" i="1"/>
  <c r="EE253" i="1"/>
  <c r="EH252" i="1"/>
  <c r="EG252" i="1"/>
  <c r="DU258" i="1"/>
  <c r="DX257" i="1"/>
  <c r="DW257" i="1"/>
  <c r="BI597" i="5"/>
  <c r="BH597" i="5" s="1"/>
  <c r="BL597" i="5"/>
  <c r="BK597" i="5" s="1"/>
  <c r="BF597" i="5"/>
  <c r="BE597" i="5" s="1"/>
  <c r="BC597" i="5"/>
  <c r="BB597" i="5" s="1"/>
  <c r="BO597" i="5"/>
  <c r="BN597" i="5" s="1"/>
  <c r="BR597" i="5"/>
  <c r="BQ597" i="5" s="1"/>
  <c r="AZ597" i="5"/>
  <c r="AY597" i="5" s="1"/>
  <c r="BJ597" i="5"/>
  <c r="BD597" i="5"/>
  <c r="BS597" i="5"/>
  <c r="BM597" i="5"/>
  <c r="BG597" i="5"/>
  <c r="BP597" i="5"/>
  <c r="BA597" i="5"/>
  <c r="DK259" i="1"/>
  <c r="DN258" i="1"/>
  <c r="DM258" i="1"/>
  <c r="DC259" i="1"/>
  <c r="DA260" i="1"/>
  <c r="DD259" i="1"/>
  <c r="CT260" i="1"/>
  <c r="CQ261" i="1"/>
  <c r="CS260" i="1"/>
  <c r="CJ256" i="1"/>
  <c r="CG257" i="1"/>
  <c r="CI256" i="1"/>
  <c r="BY261" i="1"/>
  <c r="BW262" i="1"/>
  <c r="BZ261" i="1"/>
  <c r="BM261" i="1"/>
  <c r="BP260" i="1"/>
  <c r="BO260" i="1"/>
  <c r="BF260" i="1"/>
  <c r="BC261" i="1"/>
  <c r="BE260" i="1"/>
  <c r="AV262" i="1"/>
  <c r="AS263" i="1"/>
  <c r="AU262" i="1"/>
  <c r="AX597" i="5"/>
  <c r="AL260" i="1"/>
  <c r="AI261" i="1"/>
  <c r="AK260" i="1"/>
  <c r="AW597" i="5"/>
  <c r="AV597" i="5" s="1"/>
  <c r="Y261" i="1"/>
  <c r="AA260" i="1"/>
  <c r="AB260" i="1"/>
  <c r="H260" i="1"/>
  <c r="G260" i="1"/>
  <c r="O262" i="1"/>
  <c r="R261" i="1"/>
  <c r="Q261" i="1"/>
  <c r="IX254" i="1" l="1"/>
  <c r="IU255" i="1"/>
  <c r="IW254" i="1"/>
  <c r="IK255" i="1"/>
  <c r="IM254" i="1"/>
  <c r="IN254" i="1"/>
  <c r="IC253" i="1"/>
  <c r="ID253" i="1"/>
  <c r="IA254" i="1"/>
  <c r="HQ255" i="1"/>
  <c r="HT254" i="1"/>
  <c r="HS254" i="1"/>
  <c r="HI253" i="1"/>
  <c r="HG254" i="1"/>
  <c r="HJ253" i="1"/>
  <c r="GY255" i="1"/>
  <c r="GZ255" i="1"/>
  <c r="GW256" i="1"/>
  <c r="GP254" i="1"/>
  <c r="GM255" i="1"/>
  <c r="GO254" i="1"/>
  <c r="GC256" i="1"/>
  <c r="GE255" i="1"/>
  <c r="GF255" i="1"/>
  <c r="FV254" i="1"/>
  <c r="FS255" i="1"/>
  <c r="FU254" i="1"/>
  <c r="FI255" i="1"/>
  <c r="FL254" i="1"/>
  <c r="FK254" i="1"/>
  <c r="FA253" i="1"/>
  <c r="FB253" i="1"/>
  <c r="EY254" i="1"/>
  <c r="EO255" i="1"/>
  <c r="EQ254" i="1"/>
  <c r="ER254" i="1"/>
  <c r="EG253" i="1"/>
  <c r="EH253" i="1"/>
  <c r="EE254" i="1"/>
  <c r="DU259" i="1"/>
  <c r="DX258" i="1"/>
  <c r="DW258" i="1"/>
  <c r="DK260" i="1"/>
  <c r="DM259" i="1"/>
  <c r="DN259" i="1"/>
  <c r="BI598" i="5"/>
  <c r="BH598" i="5" s="1"/>
  <c r="BF598" i="5"/>
  <c r="BE598" i="5" s="1"/>
  <c r="BC598" i="5"/>
  <c r="BB598" i="5" s="1"/>
  <c r="BL598" i="5"/>
  <c r="BK598" i="5" s="1"/>
  <c r="BO598" i="5"/>
  <c r="BN598" i="5" s="1"/>
  <c r="BR598" i="5"/>
  <c r="BQ598" i="5" s="1"/>
  <c r="AZ598" i="5"/>
  <c r="AY598" i="5" s="1"/>
  <c r="BJ598" i="5"/>
  <c r="BD598" i="5"/>
  <c r="BS598" i="5"/>
  <c r="BM598" i="5"/>
  <c r="BP598" i="5"/>
  <c r="BG598" i="5"/>
  <c r="BA598" i="5"/>
  <c r="DA261" i="1"/>
  <c r="DC260" i="1"/>
  <c r="DD260" i="1"/>
  <c r="CS261" i="1"/>
  <c r="CQ262" i="1"/>
  <c r="CT261" i="1"/>
  <c r="CG258" i="1"/>
  <c r="CI257" i="1"/>
  <c r="CJ257" i="1"/>
  <c r="BW263" i="1"/>
  <c r="BZ262" i="1"/>
  <c r="BY262" i="1"/>
  <c r="BP261" i="1"/>
  <c r="BM262" i="1"/>
  <c r="BO261" i="1"/>
  <c r="BE261" i="1"/>
  <c r="BC262" i="1"/>
  <c r="BF261" i="1"/>
  <c r="AS264" i="1"/>
  <c r="AV263" i="1"/>
  <c r="AU263" i="1"/>
  <c r="AW598" i="5"/>
  <c r="AV598" i="5" s="1"/>
  <c r="AK261" i="1"/>
  <c r="AI262" i="1"/>
  <c r="AL261" i="1"/>
  <c r="AX598" i="5"/>
  <c r="AB261" i="1"/>
  <c r="Y262" i="1"/>
  <c r="AA261" i="1"/>
  <c r="H261" i="1"/>
  <c r="G261" i="1"/>
  <c r="Q262" i="1"/>
  <c r="O263" i="1"/>
  <c r="R262" i="1"/>
  <c r="IU256" i="1" l="1"/>
  <c r="IW255" i="1"/>
  <c r="IX255" i="1"/>
  <c r="IK256" i="1"/>
  <c r="IN255" i="1"/>
  <c r="IM255" i="1"/>
  <c r="ID254" i="1"/>
  <c r="IA255" i="1"/>
  <c r="IC254" i="1"/>
  <c r="HS255" i="1"/>
  <c r="HQ256" i="1"/>
  <c r="HT255" i="1"/>
  <c r="HJ254" i="1"/>
  <c r="HG255" i="1"/>
  <c r="HI254" i="1"/>
  <c r="GZ256" i="1"/>
  <c r="GW257" i="1"/>
  <c r="GY256" i="1"/>
  <c r="GM256" i="1"/>
  <c r="GO255" i="1"/>
  <c r="GP255" i="1"/>
  <c r="GF256" i="1"/>
  <c r="GC257" i="1"/>
  <c r="GE256" i="1"/>
  <c r="FS256" i="1"/>
  <c r="FU255" i="1"/>
  <c r="FV255" i="1"/>
  <c r="FK255" i="1"/>
  <c r="FL255" i="1"/>
  <c r="FI256" i="1"/>
  <c r="FB254" i="1"/>
  <c r="EY255" i="1"/>
  <c r="FA254" i="1"/>
  <c r="EQ255" i="1"/>
  <c r="EO256" i="1"/>
  <c r="ER255" i="1"/>
  <c r="EH254" i="1"/>
  <c r="EE255" i="1"/>
  <c r="EG254" i="1"/>
  <c r="DW259" i="1"/>
  <c r="DX259" i="1"/>
  <c r="DU260" i="1"/>
  <c r="BJ599" i="5"/>
  <c r="BD599" i="5"/>
  <c r="BM599" i="5"/>
  <c r="BS599" i="5"/>
  <c r="BG599" i="5"/>
  <c r="BP599" i="5"/>
  <c r="BA599" i="5"/>
  <c r="BI599" i="5"/>
  <c r="BH599" i="5" s="1"/>
  <c r="BF599" i="5"/>
  <c r="BE599" i="5" s="1"/>
  <c r="BL599" i="5"/>
  <c r="BK599" i="5" s="1"/>
  <c r="BC599" i="5"/>
  <c r="BB599" i="5" s="1"/>
  <c r="BO599" i="5"/>
  <c r="BN599" i="5" s="1"/>
  <c r="BR599" i="5"/>
  <c r="BQ599" i="5" s="1"/>
  <c r="AZ599" i="5"/>
  <c r="AY599" i="5" s="1"/>
  <c r="DN260" i="1"/>
  <c r="DK261" i="1"/>
  <c r="DM260" i="1"/>
  <c r="DD261" i="1"/>
  <c r="DA262" i="1"/>
  <c r="DC261" i="1"/>
  <c r="CQ263" i="1"/>
  <c r="CT262" i="1"/>
  <c r="CS262" i="1"/>
  <c r="CJ258" i="1"/>
  <c r="CG259" i="1"/>
  <c r="CI258" i="1"/>
  <c r="BZ263" i="1"/>
  <c r="BW264" i="1"/>
  <c r="BY263" i="1"/>
  <c r="BP262" i="1"/>
  <c r="BM263" i="1"/>
  <c r="BO262" i="1"/>
  <c r="BC263" i="1"/>
  <c r="BE262" i="1"/>
  <c r="BF262" i="1"/>
  <c r="AS265" i="1"/>
  <c r="AV264" i="1"/>
  <c r="AU264" i="1"/>
  <c r="AX599" i="5"/>
  <c r="AI263" i="1"/>
  <c r="AL262" i="1"/>
  <c r="AK262" i="1"/>
  <c r="AW599" i="5"/>
  <c r="AV599" i="5" s="1"/>
  <c r="AB262" i="1"/>
  <c r="Y263" i="1"/>
  <c r="AA262" i="1"/>
  <c r="H262" i="1"/>
  <c r="G262" i="1"/>
  <c r="O264" i="1"/>
  <c r="Q263" i="1"/>
  <c r="R263" i="1"/>
  <c r="IU257" i="1" l="1"/>
  <c r="IX256" i="1"/>
  <c r="IW256" i="1"/>
  <c r="IN256" i="1"/>
  <c r="IK257" i="1"/>
  <c r="IM256" i="1"/>
  <c r="IA256" i="1"/>
  <c r="IC255" i="1"/>
  <c r="ID255" i="1"/>
  <c r="HT256" i="1"/>
  <c r="HQ257" i="1"/>
  <c r="HS256" i="1"/>
  <c r="HG256" i="1"/>
  <c r="HJ255" i="1"/>
  <c r="HI255" i="1"/>
  <c r="GW258" i="1"/>
  <c r="GY257" i="1"/>
  <c r="GZ257" i="1"/>
  <c r="GM257" i="1"/>
  <c r="GO256" i="1"/>
  <c r="GP256" i="1"/>
  <c r="GC258" i="1"/>
  <c r="GF257" i="1"/>
  <c r="GE257" i="1"/>
  <c r="FS257" i="1"/>
  <c r="FU256" i="1"/>
  <c r="FV256" i="1"/>
  <c r="FL256" i="1"/>
  <c r="FI257" i="1"/>
  <c r="FK256" i="1"/>
  <c r="EY256" i="1"/>
  <c r="FA255" i="1"/>
  <c r="FB255" i="1"/>
  <c r="ER256" i="1"/>
  <c r="EO257" i="1"/>
  <c r="EQ256" i="1"/>
  <c r="EE256" i="1"/>
  <c r="EH255" i="1"/>
  <c r="EG255" i="1"/>
  <c r="DU261" i="1"/>
  <c r="DW260" i="1"/>
  <c r="DX260" i="1"/>
  <c r="BJ600" i="5"/>
  <c r="BD600" i="5"/>
  <c r="BM600" i="5"/>
  <c r="BS600" i="5"/>
  <c r="BP600" i="5"/>
  <c r="BG600" i="5"/>
  <c r="BA600" i="5"/>
  <c r="BI600" i="5"/>
  <c r="BH600" i="5" s="1"/>
  <c r="BF600" i="5"/>
  <c r="BE600" i="5" s="1"/>
  <c r="BC600" i="5"/>
  <c r="BB600" i="5" s="1"/>
  <c r="BL600" i="5"/>
  <c r="BK600" i="5" s="1"/>
  <c r="BO600" i="5"/>
  <c r="BN600" i="5" s="1"/>
  <c r="BR600" i="5"/>
  <c r="BQ600" i="5" s="1"/>
  <c r="AZ600" i="5"/>
  <c r="AY600" i="5" s="1"/>
  <c r="DM261" i="1"/>
  <c r="DK262" i="1"/>
  <c r="DN261" i="1"/>
  <c r="DD262" i="1"/>
  <c r="DA263" i="1"/>
  <c r="DC262" i="1"/>
  <c r="CT263" i="1"/>
  <c r="CQ264" i="1"/>
  <c r="CS263" i="1"/>
  <c r="CG260" i="1"/>
  <c r="CJ259" i="1"/>
  <c r="CI259" i="1"/>
  <c r="BZ264" i="1"/>
  <c r="BW265" i="1"/>
  <c r="BY264" i="1"/>
  <c r="BM264" i="1"/>
  <c r="BO263" i="1"/>
  <c r="BP263" i="1"/>
  <c r="BF263" i="1"/>
  <c r="BC264" i="1"/>
  <c r="BE263" i="1"/>
  <c r="AV265" i="1"/>
  <c r="AS266" i="1"/>
  <c r="AU265" i="1"/>
  <c r="AX600" i="5"/>
  <c r="AW600" i="5"/>
  <c r="AV600" i="5" s="1"/>
  <c r="AL263" i="1"/>
  <c r="AI264" i="1"/>
  <c r="AK263" i="1"/>
  <c r="Y264" i="1"/>
  <c r="AB263" i="1"/>
  <c r="AA263" i="1"/>
  <c r="G263" i="1"/>
  <c r="H263" i="1"/>
  <c r="O265" i="1"/>
  <c r="Q264" i="1"/>
  <c r="R264" i="1"/>
  <c r="IW257" i="1" l="1"/>
  <c r="IU258" i="1"/>
  <c r="IX257" i="1"/>
  <c r="IK258" i="1"/>
  <c r="IM257" i="1"/>
  <c r="IN257" i="1"/>
  <c r="IA257" i="1"/>
  <c r="ID256" i="1"/>
  <c r="IC256" i="1"/>
  <c r="HQ258" i="1"/>
  <c r="HS257" i="1"/>
  <c r="HT257" i="1"/>
  <c r="HG257" i="1"/>
  <c r="HI256" i="1"/>
  <c r="HJ256" i="1"/>
  <c r="GZ258" i="1"/>
  <c r="GW259" i="1"/>
  <c r="GY258" i="1"/>
  <c r="GM258" i="1"/>
  <c r="GO257" i="1"/>
  <c r="GP257" i="1"/>
  <c r="GF258" i="1"/>
  <c r="GE258" i="1"/>
  <c r="GC259" i="1"/>
  <c r="FU257" i="1"/>
  <c r="FS258" i="1"/>
  <c r="FV257" i="1"/>
  <c r="FI258" i="1"/>
  <c r="FK257" i="1"/>
  <c r="FL257" i="1"/>
  <c r="EY257" i="1"/>
  <c r="FA256" i="1"/>
  <c r="FB256" i="1"/>
  <c r="EO258" i="1"/>
  <c r="ER257" i="1"/>
  <c r="EQ257" i="1"/>
  <c r="EE257" i="1"/>
  <c r="EG256" i="1"/>
  <c r="EH256" i="1"/>
  <c r="DX261" i="1"/>
  <c r="DU262" i="1"/>
  <c r="DW261" i="1"/>
  <c r="BI601" i="5"/>
  <c r="BH601" i="5" s="1"/>
  <c r="BC601" i="5"/>
  <c r="BB601" i="5" s="1"/>
  <c r="BF601" i="5"/>
  <c r="BE601" i="5" s="1"/>
  <c r="BL601" i="5"/>
  <c r="BK601" i="5" s="1"/>
  <c r="BO601" i="5"/>
  <c r="BN601" i="5" s="1"/>
  <c r="BR601" i="5"/>
  <c r="BQ601" i="5" s="1"/>
  <c r="AZ601" i="5"/>
  <c r="AY601" i="5" s="1"/>
  <c r="BJ601" i="5"/>
  <c r="BD601" i="5"/>
  <c r="BS601" i="5"/>
  <c r="BM601" i="5"/>
  <c r="BP601" i="5"/>
  <c r="BG601" i="5"/>
  <c r="BA601" i="5"/>
  <c r="DK263" i="1"/>
  <c r="DM262" i="1"/>
  <c r="DN262" i="1"/>
  <c r="DA264" i="1"/>
  <c r="DD263" i="1"/>
  <c r="DC263" i="1"/>
  <c r="CT264" i="1"/>
  <c r="CQ265" i="1"/>
  <c r="CS264" i="1"/>
  <c r="CG261" i="1"/>
  <c r="CJ260" i="1"/>
  <c r="CI260" i="1"/>
  <c r="BY265" i="1"/>
  <c r="BW266" i="1"/>
  <c r="BZ265" i="1"/>
  <c r="BM265" i="1"/>
  <c r="BO264" i="1"/>
  <c r="BP264" i="1"/>
  <c r="BF264" i="1"/>
  <c r="BC265" i="1"/>
  <c r="BE264" i="1"/>
  <c r="AV266" i="1"/>
  <c r="AS267" i="1"/>
  <c r="AU266" i="1"/>
  <c r="AW601" i="5"/>
  <c r="AV601" i="5" s="1"/>
  <c r="AL264" i="1"/>
  <c r="AI265" i="1"/>
  <c r="AK264" i="1"/>
  <c r="AX601" i="5"/>
  <c r="Y265" i="1"/>
  <c r="AB264" i="1"/>
  <c r="AA264" i="1"/>
  <c r="G264" i="1"/>
  <c r="H264" i="1"/>
  <c r="O266" i="1"/>
  <c r="R265" i="1"/>
  <c r="Q265" i="1"/>
  <c r="IU259" i="1" l="1"/>
  <c r="IW258" i="1"/>
  <c r="IX258" i="1"/>
  <c r="IN258" i="1"/>
  <c r="IK259" i="1"/>
  <c r="IM258" i="1"/>
  <c r="IC257" i="1"/>
  <c r="ID257" i="1"/>
  <c r="IA258" i="1"/>
  <c r="HT258" i="1"/>
  <c r="HQ259" i="1"/>
  <c r="HS258" i="1"/>
  <c r="HG258" i="1"/>
  <c r="HI257" i="1"/>
  <c r="HJ257" i="1"/>
  <c r="GY259" i="1"/>
  <c r="GZ259" i="1"/>
  <c r="GW260" i="1"/>
  <c r="GM259" i="1"/>
  <c r="GO258" i="1"/>
  <c r="GP258" i="1"/>
  <c r="GE259" i="1"/>
  <c r="GC260" i="1"/>
  <c r="GF259" i="1"/>
  <c r="FS259" i="1"/>
  <c r="FV258" i="1"/>
  <c r="FU258" i="1"/>
  <c r="FL258" i="1"/>
  <c r="FI259" i="1"/>
  <c r="FK258" i="1"/>
  <c r="FA257" i="1"/>
  <c r="FB257" i="1"/>
  <c r="EY258" i="1"/>
  <c r="ER258" i="1"/>
  <c r="EO259" i="1"/>
  <c r="EQ258" i="1"/>
  <c r="EE258" i="1"/>
  <c r="EH257" i="1"/>
  <c r="EG257" i="1"/>
  <c r="DX262" i="1"/>
  <c r="DU263" i="1"/>
  <c r="DW262" i="1"/>
  <c r="DN263" i="1"/>
  <c r="DK264" i="1"/>
  <c r="DM263" i="1"/>
  <c r="BJ602" i="5"/>
  <c r="BD602" i="5"/>
  <c r="BM602" i="5"/>
  <c r="BS602" i="5"/>
  <c r="BP602" i="5"/>
  <c r="BG602" i="5"/>
  <c r="BA602" i="5"/>
  <c r="BI602" i="5"/>
  <c r="BH602" i="5" s="1"/>
  <c r="BC602" i="5"/>
  <c r="BB602" i="5" s="1"/>
  <c r="BL602" i="5"/>
  <c r="BK602" i="5" s="1"/>
  <c r="BF602" i="5"/>
  <c r="BE602" i="5" s="1"/>
  <c r="BO602" i="5"/>
  <c r="BN602" i="5" s="1"/>
  <c r="BR602" i="5"/>
  <c r="BQ602" i="5" s="1"/>
  <c r="AZ602" i="5"/>
  <c r="AY602" i="5" s="1"/>
  <c r="DA265" i="1"/>
  <c r="DC264" i="1"/>
  <c r="DD264" i="1"/>
  <c r="CS265" i="1"/>
  <c r="CQ266" i="1"/>
  <c r="CT265" i="1"/>
  <c r="CJ261" i="1"/>
  <c r="CG262" i="1"/>
  <c r="CI261" i="1"/>
  <c r="BW267" i="1"/>
  <c r="BZ266" i="1"/>
  <c r="BY266" i="1"/>
  <c r="BP265" i="1"/>
  <c r="BM266" i="1"/>
  <c r="BO265" i="1"/>
  <c r="BE265" i="1"/>
  <c r="BC266" i="1"/>
  <c r="BF265" i="1"/>
  <c r="AU267" i="1"/>
  <c r="AS268" i="1"/>
  <c r="AV267" i="1"/>
  <c r="AW602" i="5"/>
  <c r="AV602" i="5" s="1"/>
  <c r="AK265" i="1"/>
  <c r="AI266" i="1"/>
  <c r="AL265" i="1"/>
  <c r="AX602" i="5"/>
  <c r="AB265" i="1"/>
  <c r="Y266" i="1"/>
  <c r="AA265" i="1"/>
  <c r="G265" i="1"/>
  <c r="H265" i="1"/>
  <c r="R266" i="1"/>
  <c r="Q266" i="1"/>
  <c r="O267" i="1"/>
  <c r="IU260" i="1" l="1"/>
  <c r="IW259" i="1"/>
  <c r="IX259" i="1"/>
  <c r="IK260" i="1"/>
  <c r="IM259" i="1"/>
  <c r="IN259" i="1"/>
  <c r="IA259" i="1"/>
  <c r="IC258" i="1"/>
  <c r="ID258" i="1"/>
  <c r="HQ260" i="1"/>
  <c r="HT259" i="1"/>
  <c r="HS259" i="1"/>
  <c r="HG259" i="1"/>
  <c r="HJ258" i="1"/>
  <c r="HI258" i="1"/>
  <c r="GW261" i="1"/>
  <c r="GZ260" i="1"/>
  <c r="GY260" i="1"/>
  <c r="GM260" i="1"/>
  <c r="GO259" i="1"/>
  <c r="GP259" i="1"/>
  <c r="GC261" i="1"/>
  <c r="GF260" i="1"/>
  <c r="GE260" i="1"/>
  <c r="FS260" i="1"/>
  <c r="FU259" i="1"/>
  <c r="FV259" i="1"/>
  <c r="FI260" i="1"/>
  <c r="FL259" i="1"/>
  <c r="FK259" i="1"/>
  <c r="EY259" i="1"/>
  <c r="FB258" i="1"/>
  <c r="FA258" i="1"/>
  <c r="EO260" i="1"/>
  <c r="EQ259" i="1"/>
  <c r="ER259" i="1"/>
  <c r="EE259" i="1"/>
  <c r="EH258" i="1"/>
  <c r="EG258" i="1"/>
  <c r="DU264" i="1"/>
  <c r="DX263" i="1"/>
  <c r="DW263" i="1"/>
  <c r="BJ603" i="5"/>
  <c r="BD603" i="5"/>
  <c r="BS603" i="5"/>
  <c r="BM603" i="5"/>
  <c r="BP603" i="5"/>
  <c r="BG603" i="5"/>
  <c r="BA603" i="5"/>
  <c r="DN264" i="1"/>
  <c r="DM264" i="1"/>
  <c r="DK265" i="1"/>
  <c r="BI603" i="5"/>
  <c r="BH603" i="5" s="1"/>
  <c r="BF603" i="5"/>
  <c r="BE603" i="5" s="1"/>
  <c r="BL603" i="5"/>
  <c r="BK603" i="5" s="1"/>
  <c r="BC603" i="5"/>
  <c r="BB603" i="5" s="1"/>
  <c r="BO603" i="5"/>
  <c r="BN603" i="5" s="1"/>
  <c r="BR603" i="5"/>
  <c r="BQ603" i="5" s="1"/>
  <c r="AZ603" i="5"/>
  <c r="AY603" i="5" s="1"/>
  <c r="DD265" i="1"/>
  <c r="DA266" i="1"/>
  <c r="DC265" i="1"/>
  <c r="CQ267" i="1"/>
  <c r="CS266" i="1"/>
  <c r="CT266" i="1"/>
  <c r="CJ262" i="1"/>
  <c r="CG263" i="1"/>
  <c r="CI262" i="1"/>
  <c r="BZ267" i="1"/>
  <c r="BW268" i="1"/>
  <c r="BY267" i="1"/>
  <c r="BP266" i="1"/>
  <c r="BM267" i="1"/>
  <c r="BO266" i="1"/>
  <c r="BC267" i="1"/>
  <c r="BF266" i="1"/>
  <c r="BE266" i="1"/>
  <c r="AS269" i="1"/>
  <c r="AV268" i="1"/>
  <c r="AU268" i="1"/>
  <c r="AX603" i="5"/>
  <c r="AI267" i="1"/>
  <c r="AK266" i="1"/>
  <c r="AL266" i="1"/>
  <c r="AW603" i="5"/>
  <c r="AV603" i="5" s="1"/>
  <c r="AB266" i="1"/>
  <c r="Y267" i="1"/>
  <c r="AA266" i="1"/>
  <c r="G266" i="1"/>
  <c r="H266" i="1"/>
  <c r="O268" i="1"/>
  <c r="Q267" i="1"/>
  <c r="R267" i="1"/>
  <c r="IX260" i="1" l="1"/>
  <c r="IU261" i="1"/>
  <c r="IW260" i="1"/>
  <c r="IK261" i="1"/>
  <c r="IM260" i="1"/>
  <c r="IN260" i="1"/>
  <c r="IA260" i="1"/>
  <c r="ID259" i="1"/>
  <c r="IC259" i="1"/>
  <c r="HQ261" i="1"/>
  <c r="HT260" i="1"/>
  <c r="HS260" i="1"/>
  <c r="HG260" i="1"/>
  <c r="HJ259" i="1"/>
  <c r="HI259" i="1"/>
  <c r="GZ261" i="1"/>
  <c r="GW262" i="1"/>
  <c r="GY261" i="1"/>
  <c r="GP260" i="1"/>
  <c r="GO260" i="1"/>
  <c r="GM261" i="1"/>
  <c r="GF261" i="1"/>
  <c r="GC262" i="1"/>
  <c r="GE261" i="1"/>
  <c r="FV260" i="1"/>
  <c r="FS261" i="1"/>
  <c r="FU260" i="1"/>
  <c r="FI261" i="1"/>
  <c r="FL260" i="1"/>
  <c r="FK260" i="1"/>
  <c r="EY260" i="1"/>
  <c r="FA259" i="1"/>
  <c r="FB259" i="1"/>
  <c r="EO261" i="1"/>
  <c r="ER260" i="1"/>
  <c r="EQ260" i="1"/>
  <c r="EE260" i="1"/>
  <c r="EH259" i="1"/>
  <c r="EG259" i="1"/>
  <c r="DU265" i="1"/>
  <c r="DX264" i="1"/>
  <c r="DW264" i="1"/>
  <c r="BJ604" i="5"/>
  <c r="BD604" i="5"/>
  <c r="BS604" i="5"/>
  <c r="BM604" i="5"/>
  <c r="BP604" i="5"/>
  <c r="BG604" i="5"/>
  <c r="BA604" i="5"/>
  <c r="BI604" i="5"/>
  <c r="BH604" i="5" s="1"/>
  <c r="BF604" i="5"/>
  <c r="BE604" i="5" s="1"/>
  <c r="BL604" i="5"/>
  <c r="BK604" i="5" s="1"/>
  <c r="BC604" i="5"/>
  <c r="BB604" i="5" s="1"/>
  <c r="BO604" i="5"/>
  <c r="BN604" i="5" s="1"/>
  <c r="BR604" i="5"/>
  <c r="BQ604" i="5" s="1"/>
  <c r="AZ604" i="5"/>
  <c r="AY604" i="5" s="1"/>
  <c r="DM265" i="1"/>
  <c r="DK266" i="1"/>
  <c r="DN265" i="1"/>
  <c r="DD266" i="1"/>
  <c r="DA267" i="1"/>
  <c r="DC266" i="1"/>
  <c r="CT267" i="1"/>
  <c r="CQ268" i="1"/>
  <c r="CS267" i="1"/>
  <c r="CG264" i="1"/>
  <c r="CI263" i="1"/>
  <c r="CJ263" i="1"/>
  <c r="BW269" i="1"/>
  <c r="BY268" i="1"/>
  <c r="BZ268" i="1"/>
  <c r="BO267" i="1"/>
  <c r="BP267" i="1"/>
  <c r="BM268" i="1"/>
  <c r="BF267" i="1"/>
  <c r="BC268" i="1"/>
  <c r="BE267" i="1"/>
  <c r="AU269" i="1"/>
  <c r="AS270" i="1"/>
  <c r="AV269" i="1"/>
  <c r="AW604" i="5"/>
  <c r="AV604" i="5" s="1"/>
  <c r="AX604" i="5"/>
  <c r="AL267" i="1"/>
  <c r="AI268" i="1"/>
  <c r="AK267" i="1"/>
  <c r="AA267" i="1"/>
  <c r="Y268" i="1"/>
  <c r="AB267" i="1"/>
  <c r="H267" i="1"/>
  <c r="G267" i="1"/>
  <c r="Q268" i="1"/>
  <c r="R268" i="1"/>
  <c r="O269" i="1"/>
  <c r="IW261" i="1" l="1"/>
  <c r="IU262" i="1"/>
  <c r="IX261" i="1"/>
  <c r="IN261" i="1"/>
  <c r="IK262" i="1"/>
  <c r="IM261" i="1"/>
  <c r="ID260" i="1"/>
  <c r="IA261" i="1"/>
  <c r="IC260" i="1"/>
  <c r="HT261" i="1"/>
  <c r="HQ262" i="1"/>
  <c r="HS261" i="1"/>
  <c r="HJ260" i="1"/>
  <c r="HI260" i="1"/>
  <c r="HG261" i="1"/>
  <c r="GZ262" i="1"/>
  <c r="GW263" i="1"/>
  <c r="GY262" i="1"/>
  <c r="GO261" i="1"/>
  <c r="GM262" i="1"/>
  <c r="GP261" i="1"/>
  <c r="GF262" i="1"/>
  <c r="GC263" i="1"/>
  <c r="GE262" i="1"/>
  <c r="FU261" i="1"/>
  <c r="FS262" i="1"/>
  <c r="FV261" i="1"/>
  <c r="FL261" i="1"/>
  <c r="FI262" i="1"/>
  <c r="FK261" i="1"/>
  <c r="FB260" i="1"/>
  <c r="EY261" i="1"/>
  <c r="FA260" i="1"/>
  <c r="ER261" i="1"/>
  <c r="EO262" i="1"/>
  <c r="EQ261" i="1"/>
  <c r="EH260" i="1"/>
  <c r="EE261" i="1"/>
  <c r="EG260" i="1"/>
  <c r="DX265" i="1"/>
  <c r="DU266" i="1"/>
  <c r="DW265" i="1"/>
  <c r="BJ605" i="5"/>
  <c r="BD605" i="5"/>
  <c r="BS605" i="5"/>
  <c r="BM605" i="5"/>
  <c r="BP605" i="5"/>
  <c r="BG605" i="5"/>
  <c r="BA605" i="5"/>
  <c r="BI605" i="5"/>
  <c r="BH605" i="5" s="1"/>
  <c r="BL605" i="5"/>
  <c r="BK605" i="5" s="1"/>
  <c r="BF605" i="5"/>
  <c r="BE605" i="5" s="1"/>
  <c r="BC605" i="5"/>
  <c r="BB605" i="5" s="1"/>
  <c r="BO605" i="5"/>
  <c r="BN605" i="5" s="1"/>
  <c r="BR605" i="5"/>
  <c r="BQ605" i="5" s="1"/>
  <c r="AZ605" i="5"/>
  <c r="AY605" i="5" s="1"/>
  <c r="DK267" i="1"/>
  <c r="DN266" i="1"/>
  <c r="DM266" i="1"/>
  <c r="DC267" i="1"/>
  <c r="DA268" i="1"/>
  <c r="DD267" i="1"/>
  <c r="CQ269" i="1"/>
  <c r="CS268" i="1"/>
  <c r="CT268" i="1"/>
  <c r="CG265" i="1"/>
  <c r="CJ264" i="1"/>
  <c r="CI264" i="1"/>
  <c r="BW270" i="1"/>
  <c r="BY269" i="1"/>
  <c r="BZ269" i="1"/>
  <c r="BM269" i="1"/>
  <c r="BO268" i="1"/>
  <c r="BP268" i="1"/>
  <c r="BC269" i="1"/>
  <c r="BE268" i="1"/>
  <c r="BF268" i="1"/>
  <c r="AS271" i="1"/>
  <c r="AU270" i="1"/>
  <c r="AV270" i="1"/>
  <c r="AX605" i="5"/>
  <c r="AW605" i="5"/>
  <c r="AV605" i="5" s="1"/>
  <c r="AI269" i="1"/>
  <c r="AL268" i="1"/>
  <c r="AK268" i="1"/>
  <c r="Y269" i="1"/>
  <c r="AB268" i="1"/>
  <c r="AA268" i="1"/>
  <c r="H268" i="1"/>
  <c r="G268" i="1"/>
  <c r="R269" i="1"/>
  <c r="O270" i="1"/>
  <c r="Q269" i="1"/>
  <c r="IU263" i="1" l="1"/>
  <c r="IX262" i="1"/>
  <c r="IW262" i="1"/>
  <c r="IN262" i="1"/>
  <c r="IK263" i="1"/>
  <c r="IM262" i="1"/>
  <c r="IC261" i="1"/>
  <c r="IA262" i="1"/>
  <c r="ID261" i="1"/>
  <c r="HT262" i="1"/>
  <c r="HQ263" i="1"/>
  <c r="HS262" i="1"/>
  <c r="HI261" i="1"/>
  <c r="HG262" i="1"/>
  <c r="HJ261" i="1"/>
  <c r="GW264" i="1"/>
  <c r="GY263" i="1"/>
  <c r="GZ263" i="1"/>
  <c r="GM263" i="1"/>
  <c r="GP262" i="1"/>
  <c r="GO262" i="1"/>
  <c r="GC264" i="1"/>
  <c r="GE263" i="1"/>
  <c r="GF263" i="1"/>
  <c r="FS263" i="1"/>
  <c r="FV262" i="1"/>
  <c r="FU262" i="1"/>
  <c r="FL262" i="1"/>
  <c r="FI263" i="1"/>
  <c r="FK262" i="1"/>
  <c r="FA261" i="1"/>
  <c r="EY262" i="1"/>
  <c r="FB261" i="1"/>
  <c r="ER262" i="1"/>
  <c r="EO263" i="1"/>
  <c r="EQ262" i="1"/>
  <c r="EG261" i="1"/>
  <c r="EE262" i="1"/>
  <c r="EH261" i="1"/>
  <c r="DX266" i="1"/>
  <c r="DU267" i="1"/>
  <c r="DW266" i="1"/>
  <c r="BI606" i="5"/>
  <c r="BH606" i="5" s="1"/>
  <c r="BL606" i="5"/>
  <c r="BK606" i="5" s="1"/>
  <c r="BF606" i="5"/>
  <c r="BE606" i="5" s="1"/>
  <c r="BC606" i="5"/>
  <c r="BB606" i="5" s="1"/>
  <c r="BO606" i="5"/>
  <c r="BN606" i="5" s="1"/>
  <c r="BR606" i="5"/>
  <c r="BQ606" i="5" s="1"/>
  <c r="AZ606" i="5"/>
  <c r="AY606" i="5" s="1"/>
  <c r="DN267" i="1"/>
  <c r="DK268" i="1"/>
  <c r="DM267" i="1"/>
  <c r="BJ606" i="5"/>
  <c r="BD606" i="5"/>
  <c r="BS606" i="5"/>
  <c r="BM606" i="5"/>
  <c r="BP606" i="5"/>
  <c r="BG606" i="5"/>
  <c r="BA606" i="5"/>
  <c r="DA269" i="1"/>
  <c r="DD268" i="1"/>
  <c r="DC268" i="1"/>
  <c r="CQ270" i="1"/>
  <c r="CS269" i="1"/>
  <c r="CT269" i="1"/>
  <c r="CJ265" i="1"/>
  <c r="CG266" i="1"/>
  <c r="CI265" i="1"/>
  <c r="BY270" i="1"/>
  <c r="BW271" i="1"/>
  <c r="BZ270" i="1"/>
  <c r="BO269" i="1"/>
  <c r="BM270" i="1"/>
  <c r="BP269" i="1"/>
  <c r="BC270" i="1"/>
  <c r="BE269" i="1"/>
  <c r="BF269" i="1"/>
  <c r="AW606" i="5"/>
  <c r="AV606" i="5" s="1"/>
  <c r="AS272" i="1"/>
  <c r="AU271" i="1"/>
  <c r="AV271" i="1"/>
  <c r="AX606" i="5"/>
  <c r="AK269" i="1"/>
  <c r="AI270" i="1"/>
  <c r="AL269" i="1"/>
  <c r="AB269" i="1"/>
  <c r="Y270" i="1"/>
  <c r="AA269" i="1"/>
  <c r="G269" i="1"/>
  <c r="H269" i="1"/>
  <c r="O271" i="1"/>
  <c r="R270" i="1"/>
  <c r="Q270" i="1"/>
  <c r="IX263" i="1" l="1"/>
  <c r="IU264" i="1"/>
  <c r="IW263" i="1"/>
  <c r="IK264" i="1"/>
  <c r="IM263" i="1"/>
  <c r="IN263" i="1"/>
  <c r="IA263" i="1"/>
  <c r="ID262" i="1"/>
  <c r="IC262" i="1"/>
  <c r="HQ264" i="1"/>
  <c r="HT263" i="1"/>
  <c r="HS263" i="1"/>
  <c r="HG263" i="1"/>
  <c r="HJ262" i="1"/>
  <c r="HI262" i="1"/>
  <c r="GW265" i="1"/>
  <c r="GZ264" i="1"/>
  <c r="GY264" i="1"/>
  <c r="GP263" i="1"/>
  <c r="GM264" i="1"/>
  <c r="GO263" i="1"/>
  <c r="GC265" i="1"/>
  <c r="GF264" i="1"/>
  <c r="GE264" i="1"/>
  <c r="FV263" i="1"/>
  <c r="FS264" i="1"/>
  <c r="FU263" i="1"/>
  <c r="FI264" i="1"/>
  <c r="FL263" i="1"/>
  <c r="FK263" i="1"/>
  <c r="EY263" i="1"/>
  <c r="FB262" i="1"/>
  <c r="FA262" i="1"/>
  <c r="EO264" i="1"/>
  <c r="EQ263" i="1"/>
  <c r="ER263" i="1"/>
  <c r="EE263" i="1"/>
  <c r="EH262" i="1"/>
  <c r="EG262" i="1"/>
  <c r="DU268" i="1"/>
  <c r="DX267" i="1"/>
  <c r="DW267" i="1"/>
  <c r="BJ607" i="5"/>
  <c r="BD607" i="5"/>
  <c r="BM607" i="5"/>
  <c r="BS607" i="5"/>
  <c r="BP607" i="5"/>
  <c r="BG607" i="5"/>
  <c r="BA607" i="5"/>
  <c r="BI607" i="5"/>
  <c r="BH607" i="5" s="1"/>
  <c r="BL607" i="5"/>
  <c r="BK607" i="5" s="1"/>
  <c r="BF607" i="5"/>
  <c r="BE607" i="5" s="1"/>
  <c r="BC607" i="5"/>
  <c r="BB607" i="5" s="1"/>
  <c r="BO607" i="5"/>
  <c r="BN607" i="5" s="1"/>
  <c r="BR607" i="5"/>
  <c r="BQ607" i="5" s="1"/>
  <c r="AZ607" i="5"/>
  <c r="AY607" i="5" s="1"/>
  <c r="DK269" i="1"/>
  <c r="DM268" i="1"/>
  <c r="DN268" i="1"/>
  <c r="DC269" i="1"/>
  <c r="DA270" i="1"/>
  <c r="DD269" i="1"/>
  <c r="CS270" i="1"/>
  <c r="CQ271" i="1"/>
  <c r="CT270" i="1"/>
  <c r="CJ266" i="1"/>
  <c r="CG267" i="1"/>
  <c r="CI266" i="1"/>
  <c r="BZ271" i="1"/>
  <c r="BW272" i="1"/>
  <c r="BY271" i="1"/>
  <c r="BM271" i="1"/>
  <c r="BP270" i="1"/>
  <c r="BO270" i="1"/>
  <c r="BE270" i="1"/>
  <c r="BC271" i="1"/>
  <c r="BF270" i="1"/>
  <c r="AU272" i="1"/>
  <c r="AS273" i="1"/>
  <c r="AV272" i="1"/>
  <c r="AX607" i="5"/>
  <c r="AK270" i="1"/>
  <c r="AI271" i="1"/>
  <c r="AL270" i="1"/>
  <c r="AW607" i="5"/>
  <c r="AV607" i="5" s="1"/>
  <c r="Y271" i="1"/>
  <c r="AB270" i="1"/>
  <c r="AA270" i="1"/>
  <c r="G270" i="1"/>
  <c r="H270" i="1"/>
  <c r="O272" i="1"/>
  <c r="R271" i="1"/>
  <c r="Q271" i="1"/>
  <c r="IX264" i="1" l="1"/>
  <c r="IU265" i="1"/>
  <c r="IW264" i="1"/>
  <c r="IK265" i="1"/>
  <c r="IN264" i="1"/>
  <c r="IM264" i="1"/>
  <c r="ID263" i="1"/>
  <c r="IA264" i="1"/>
  <c r="IC263" i="1"/>
  <c r="HQ265" i="1"/>
  <c r="HT264" i="1"/>
  <c r="HS264" i="1"/>
  <c r="HJ263" i="1"/>
  <c r="HG264" i="1"/>
  <c r="HI263" i="1"/>
  <c r="GZ265" i="1"/>
  <c r="GW266" i="1"/>
  <c r="GY265" i="1"/>
  <c r="GP264" i="1"/>
  <c r="GO264" i="1"/>
  <c r="GM265" i="1"/>
  <c r="GF265" i="1"/>
  <c r="GC266" i="1"/>
  <c r="GE265" i="1"/>
  <c r="FV264" i="1"/>
  <c r="FU264" i="1"/>
  <c r="FS265" i="1"/>
  <c r="FI265" i="1"/>
  <c r="FL264" i="1"/>
  <c r="FK264" i="1"/>
  <c r="FB263" i="1"/>
  <c r="EY264" i="1"/>
  <c r="FA263" i="1"/>
  <c r="EO265" i="1"/>
  <c r="EQ264" i="1"/>
  <c r="ER264" i="1"/>
  <c r="EH263" i="1"/>
  <c r="EE264" i="1"/>
  <c r="EG263" i="1"/>
  <c r="DU269" i="1"/>
  <c r="DX268" i="1"/>
  <c r="DW268" i="1"/>
  <c r="BJ608" i="5"/>
  <c r="BD608" i="5"/>
  <c r="BS608" i="5"/>
  <c r="BM608" i="5"/>
  <c r="BP608" i="5"/>
  <c r="BG608" i="5"/>
  <c r="BA608" i="5"/>
  <c r="DK270" i="1"/>
  <c r="DM269" i="1"/>
  <c r="DN269" i="1"/>
  <c r="BI608" i="5"/>
  <c r="BH608" i="5" s="1"/>
  <c r="BF608" i="5"/>
  <c r="BE608" i="5" s="1"/>
  <c r="BL608" i="5"/>
  <c r="BK608" i="5" s="1"/>
  <c r="BC608" i="5"/>
  <c r="BB608" i="5" s="1"/>
  <c r="BO608" i="5"/>
  <c r="BN608" i="5" s="1"/>
  <c r="BR608" i="5"/>
  <c r="BQ608" i="5" s="1"/>
  <c r="AZ608" i="5"/>
  <c r="AY608" i="5" s="1"/>
  <c r="DA271" i="1"/>
  <c r="DC270" i="1"/>
  <c r="DD270" i="1"/>
  <c r="CT271" i="1"/>
  <c r="CQ272" i="1"/>
  <c r="CS271" i="1"/>
  <c r="CI267" i="1"/>
  <c r="CJ267" i="1"/>
  <c r="CG268" i="1"/>
  <c r="BW273" i="1"/>
  <c r="BY272" i="1"/>
  <c r="BZ272" i="1"/>
  <c r="BM272" i="1"/>
  <c r="BO271" i="1"/>
  <c r="BP271" i="1"/>
  <c r="BF271" i="1"/>
  <c r="BC272" i="1"/>
  <c r="BE271" i="1"/>
  <c r="AV273" i="1"/>
  <c r="AS274" i="1"/>
  <c r="AU273" i="1"/>
  <c r="AX608" i="5"/>
  <c r="AL271" i="1"/>
  <c r="AI272" i="1"/>
  <c r="AK271" i="1"/>
  <c r="AW608" i="5"/>
  <c r="AV608" i="5" s="1"/>
  <c r="Y272" i="1"/>
  <c r="AB271" i="1"/>
  <c r="AA271" i="1"/>
  <c r="G271" i="1"/>
  <c r="H271" i="1"/>
  <c r="O273" i="1"/>
  <c r="Q272" i="1"/>
  <c r="R272" i="1"/>
  <c r="IW265" i="1" l="1"/>
  <c r="IU266" i="1"/>
  <c r="IX265" i="1"/>
  <c r="IN265" i="1"/>
  <c r="IK266" i="1"/>
  <c r="IM265" i="1"/>
  <c r="ID264" i="1"/>
  <c r="IC264" i="1"/>
  <c r="IA265" i="1"/>
  <c r="HT265" i="1"/>
  <c r="HQ266" i="1"/>
  <c r="HS265" i="1"/>
  <c r="HJ264" i="1"/>
  <c r="HI264" i="1"/>
  <c r="HG265" i="1"/>
  <c r="GZ266" i="1"/>
  <c r="GW267" i="1"/>
  <c r="GY266" i="1"/>
  <c r="GO265" i="1"/>
  <c r="GM266" i="1"/>
  <c r="GP265" i="1"/>
  <c r="GF266" i="1"/>
  <c r="GC267" i="1"/>
  <c r="GE266" i="1"/>
  <c r="FU265" i="1"/>
  <c r="FS266" i="1"/>
  <c r="FV265" i="1"/>
  <c r="FL265" i="1"/>
  <c r="FI266" i="1"/>
  <c r="FK265" i="1"/>
  <c r="FB264" i="1"/>
  <c r="FA264" i="1"/>
  <c r="EY265" i="1"/>
  <c r="ER265" i="1"/>
  <c r="EO266" i="1"/>
  <c r="EQ265" i="1"/>
  <c r="EH264" i="1"/>
  <c r="EG264" i="1"/>
  <c r="EE265" i="1"/>
  <c r="DU270" i="1"/>
  <c r="DW269" i="1"/>
  <c r="DX269" i="1"/>
  <c r="BI609" i="5"/>
  <c r="BH609" i="5" s="1"/>
  <c r="BC609" i="5"/>
  <c r="BB609" i="5" s="1"/>
  <c r="BF609" i="5"/>
  <c r="BE609" i="5" s="1"/>
  <c r="BL609" i="5"/>
  <c r="BK609" i="5" s="1"/>
  <c r="BO609" i="5"/>
  <c r="BN609" i="5" s="1"/>
  <c r="BR609" i="5"/>
  <c r="BQ609" i="5" s="1"/>
  <c r="AZ609" i="5"/>
  <c r="AY609" i="5" s="1"/>
  <c r="BJ609" i="5"/>
  <c r="BD609" i="5"/>
  <c r="BS609" i="5"/>
  <c r="BM609" i="5"/>
  <c r="BP609" i="5"/>
  <c r="BG609" i="5"/>
  <c r="BA609" i="5"/>
  <c r="DM270" i="1"/>
  <c r="DK271" i="1"/>
  <c r="DN270" i="1"/>
  <c r="DA272" i="1"/>
  <c r="DC271" i="1"/>
  <c r="DD271" i="1"/>
  <c r="CQ273" i="1"/>
  <c r="CS272" i="1"/>
  <c r="CT272" i="1"/>
  <c r="CG269" i="1"/>
  <c r="CJ268" i="1"/>
  <c r="CI268" i="1"/>
  <c r="BW274" i="1"/>
  <c r="BY273" i="1"/>
  <c r="BZ273" i="1"/>
  <c r="BO272" i="1"/>
  <c r="BM273" i="1"/>
  <c r="BP272" i="1"/>
  <c r="BC273" i="1"/>
  <c r="BF272" i="1"/>
  <c r="BE272" i="1"/>
  <c r="AS275" i="1"/>
  <c r="AU274" i="1"/>
  <c r="AV274" i="1"/>
  <c r="AW609" i="5"/>
  <c r="AV609" i="5" s="1"/>
  <c r="AI273" i="1"/>
  <c r="AL272" i="1"/>
  <c r="AK272" i="1"/>
  <c r="AX609" i="5"/>
  <c r="AA272" i="1"/>
  <c r="Y273" i="1"/>
  <c r="AB272" i="1"/>
  <c r="H272" i="1"/>
  <c r="G272" i="1"/>
  <c r="Q273" i="1"/>
  <c r="O274" i="1"/>
  <c r="R273" i="1"/>
  <c r="IU267" i="1" l="1"/>
  <c r="IX266" i="1"/>
  <c r="IW266" i="1"/>
  <c r="IN266" i="1"/>
  <c r="IK267" i="1"/>
  <c r="IM266" i="1"/>
  <c r="IC265" i="1"/>
  <c r="IA266" i="1"/>
  <c r="ID265" i="1"/>
  <c r="HT266" i="1"/>
  <c r="HQ267" i="1"/>
  <c r="HS266" i="1"/>
  <c r="HI265" i="1"/>
  <c r="HG266" i="1"/>
  <c r="HJ265" i="1"/>
  <c r="GY267" i="1"/>
  <c r="GW268" i="1"/>
  <c r="GZ267" i="1"/>
  <c r="GM267" i="1"/>
  <c r="GP266" i="1"/>
  <c r="GO266" i="1"/>
  <c r="GE267" i="1"/>
  <c r="GF267" i="1"/>
  <c r="GC268" i="1"/>
  <c r="FS267" i="1"/>
  <c r="FV266" i="1"/>
  <c r="FU266" i="1"/>
  <c r="FL266" i="1"/>
  <c r="FI267" i="1"/>
  <c r="FK266" i="1"/>
  <c r="FA265" i="1"/>
  <c r="EY266" i="1"/>
  <c r="FB265" i="1"/>
  <c r="ER266" i="1"/>
  <c r="EO267" i="1"/>
  <c r="EQ266" i="1"/>
  <c r="EG265" i="1"/>
  <c r="EE266" i="1"/>
  <c r="EH265" i="1"/>
  <c r="DU271" i="1"/>
  <c r="DW270" i="1"/>
  <c r="DX270" i="1"/>
  <c r="BJ610" i="5"/>
  <c r="BD610" i="5"/>
  <c r="BM610" i="5"/>
  <c r="BS610" i="5"/>
  <c r="BG610" i="5"/>
  <c r="BP610" i="5"/>
  <c r="BA610" i="5"/>
  <c r="BI610" i="5"/>
  <c r="BH610" i="5" s="1"/>
  <c r="BC610" i="5"/>
  <c r="BB610" i="5" s="1"/>
  <c r="BL610" i="5"/>
  <c r="BK610" i="5" s="1"/>
  <c r="BF610" i="5"/>
  <c r="BE610" i="5" s="1"/>
  <c r="BO610" i="5"/>
  <c r="BN610" i="5" s="1"/>
  <c r="BR610" i="5"/>
  <c r="BQ610" i="5" s="1"/>
  <c r="AZ610" i="5"/>
  <c r="AY610" i="5" s="1"/>
  <c r="DN271" i="1"/>
  <c r="DK272" i="1"/>
  <c r="DM271" i="1"/>
  <c r="DC272" i="1"/>
  <c r="DA273" i="1"/>
  <c r="DD272" i="1"/>
  <c r="CQ274" i="1"/>
  <c r="CS273" i="1"/>
  <c r="CT273" i="1"/>
  <c r="CI269" i="1"/>
  <c r="CJ269" i="1"/>
  <c r="CG270" i="1"/>
  <c r="BY274" i="1"/>
  <c r="BW275" i="1"/>
  <c r="BZ274" i="1"/>
  <c r="BP273" i="1"/>
  <c r="BM274" i="1"/>
  <c r="BO273" i="1"/>
  <c r="BC274" i="1"/>
  <c r="BF273" i="1"/>
  <c r="BE273" i="1"/>
  <c r="AS276" i="1"/>
  <c r="AU275" i="1"/>
  <c r="AV275" i="1"/>
  <c r="AX610" i="5"/>
  <c r="AW610" i="5"/>
  <c r="AV610" i="5" s="1"/>
  <c r="AI274" i="1"/>
  <c r="AL273" i="1"/>
  <c r="AK273" i="1"/>
  <c r="AB273" i="1"/>
  <c r="Y274" i="1"/>
  <c r="AA273" i="1"/>
  <c r="H273" i="1"/>
  <c r="G273" i="1"/>
  <c r="R274" i="1"/>
  <c r="Q274" i="1"/>
  <c r="O275" i="1"/>
  <c r="IX267" i="1" l="1"/>
  <c r="IU268" i="1"/>
  <c r="IW267" i="1"/>
  <c r="IM267" i="1"/>
  <c r="IK268" i="1"/>
  <c r="IN267" i="1"/>
  <c r="IA267" i="1"/>
  <c r="ID266" i="1"/>
  <c r="IC266" i="1"/>
  <c r="HS267" i="1"/>
  <c r="HQ268" i="1"/>
  <c r="HT267" i="1"/>
  <c r="HG267" i="1"/>
  <c r="HJ266" i="1"/>
  <c r="HI266" i="1"/>
  <c r="GW269" i="1"/>
  <c r="GZ268" i="1"/>
  <c r="GY268" i="1"/>
  <c r="GP267" i="1"/>
  <c r="GM268" i="1"/>
  <c r="GO267" i="1"/>
  <c r="GC269" i="1"/>
  <c r="GE268" i="1"/>
  <c r="GF268" i="1"/>
  <c r="FV267" i="1"/>
  <c r="FS268" i="1"/>
  <c r="FU267" i="1"/>
  <c r="FK267" i="1"/>
  <c r="FI268" i="1"/>
  <c r="FL267" i="1"/>
  <c r="EY267" i="1"/>
  <c r="FB266" i="1"/>
  <c r="FA266" i="1"/>
  <c r="EO268" i="1"/>
  <c r="EQ267" i="1"/>
  <c r="ER267" i="1"/>
  <c r="EE267" i="1"/>
  <c r="EH266" i="1"/>
  <c r="EG266" i="1"/>
  <c r="DU272" i="1"/>
  <c r="DW271" i="1"/>
  <c r="DX271" i="1"/>
  <c r="BJ611" i="5"/>
  <c r="BD611" i="5"/>
  <c r="BM611" i="5"/>
  <c r="BS611" i="5"/>
  <c r="BP611" i="5"/>
  <c r="BG611" i="5"/>
  <c r="BA611" i="5"/>
  <c r="BI611" i="5"/>
  <c r="BH611" i="5" s="1"/>
  <c r="BL611" i="5"/>
  <c r="BK611" i="5" s="1"/>
  <c r="BF611" i="5"/>
  <c r="BE611" i="5" s="1"/>
  <c r="BC611" i="5"/>
  <c r="BB611" i="5" s="1"/>
  <c r="BO611" i="5"/>
  <c r="BN611" i="5" s="1"/>
  <c r="BR611" i="5"/>
  <c r="BQ611" i="5" s="1"/>
  <c r="AZ611" i="5"/>
  <c r="AY611" i="5" s="1"/>
  <c r="DK273" i="1"/>
  <c r="DM272" i="1"/>
  <c r="DN272" i="1"/>
  <c r="DD273" i="1"/>
  <c r="DA274" i="1"/>
  <c r="DC273" i="1"/>
  <c r="CS274" i="1"/>
  <c r="CQ275" i="1"/>
  <c r="CT274" i="1"/>
  <c r="CG271" i="1"/>
  <c r="CI270" i="1"/>
  <c r="CJ270" i="1"/>
  <c r="BZ275" i="1"/>
  <c r="BW276" i="1"/>
  <c r="BY275" i="1"/>
  <c r="BM275" i="1"/>
  <c r="BO274" i="1"/>
  <c r="BP274" i="1"/>
  <c r="BE274" i="1"/>
  <c r="BC275" i="1"/>
  <c r="BF274" i="1"/>
  <c r="AW611" i="5"/>
  <c r="AV611" i="5" s="1"/>
  <c r="AU276" i="1"/>
  <c r="AS277" i="1"/>
  <c r="AV276" i="1"/>
  <c r="AX611" i="5"/>
  <c r="AK274" i="1"/>
  <c r="AI275" i="1"/>
  <c r="AL274" i="1"/>
  <c r="Y275" i="1"/>
  <c r="AB274" i="1"/>
  <c r="AA274" i="1"/>
  <c r="G274" i="1"/>
  <c r="H274" i="1"/>
  <c r="R275" i="1"/>
  <c r="Q275" i="1"/>
  <c r="O276" i="1"/>
  <c r="IU269" i="1" l="1"/>
  <c r="IW268" i="1"/>
  <c r="IX268" i="1"/>
  <c r="IK269" i="1"/>
  <c r="IN268" i="1"/>
  <c r="IM268" i="1"/>
  <c r="ID267" i="1"/>
  <c r="IA268" i="1"/>
  <c r="IC267" i="1"/>
  <c r="HQ269" i="1"/>
  <c r="HT268" i="1"/>
  <c r="HS268" i="1"/>
  <c r="HJ267" i="1"/>
  <c r="HG268" i="1"/>
  <c r="HI267" i="1"/>
  <c r="GW270" i="1"/>
  <c r="GY269" i="1"/>
  <c r="GZ269" i="1"/>
  <c r="GM269" i="1"/>
  <c r="GO268" i="1"/>
  <c r="GP268" i="1"/>
  <c r="GC270" i="1"/>
  <c r="GF269" i="1"/>
  <c r="GE269" i="1"/>
  <c r="FS269" i="1"/>
  <c r="FU268" i="1"/>
  <c r="FV268" i="1"/>
  <c r="FI269" i="1"/>
  <c r="FK268" i="1"/>
  <c r="FL268" i="1"/>
  <c r="FB267" i="1"/>
  <c r="EY268" i="1"/>
  <c r="FA267" i="1"/>
  <c r="EO269" i="1"/>
  <c r="ER268" i="1"/>
  <c r="EQ268" i="1"/>
  <c r="EH267" i="1"/>
  <c r="EE268" i="1"/>
  <c r="EG267" i="1"/>
  <c r="DW272" i="1"/>
  <c r="DU273" i="1"/>
  <c r="DX272" i="1"/>
  <c r="BI612" i="5"/>
  <c r="BH612" i="5" s="1"/>
  <c r="BL612" i="5"/>
  <c r="BK612" i="5" s="1"/>
  <c r="BF612" i="5"/>
  <c r="BE612" i="5" s="1"/>
  <c r="BC612" i="5"/>
  <c r="BB612" i="5" s="1"/>
  <c r="BO612" i="5"/>
  <c r="BN612" i="5" s="1"/>
  <c r="BR612" i="5"/>
  <c r="BQ612" i="5" s="1"/>
  <c r="AZ612" i="5"/>
  <c r="AY612" i="5" s="1"/>
  <c r="DK274" i="1"/>
  <c r="DM273" i="1"/>
  <c r="DN273" i="1"/>
  <c r="BJ612" i="5"/>
  <c r="BD612" i="5"/>
  <c r="BS612" i="5"/>
  <c r="BM612" i="5"/>
  <c r="BG612" i="5"/>
  <c r="BP612" i="5"/>
  <c r="BA612" i="5"/>
  <c r="DA275" i="1"/>
  <c r="DC274" i="1"/>
  <c r="DD274" i="1"/>
  <c r="CT275" i="1"/>
  <c r="CQ276" i="1"/>
  <c r="CS275" i="1"/>
  <c r="CG272" i="1"/>
  <c r="CI271" i="1"/>
  <c r="CJ271" i="1"/>
  <c r="BW277" i="1"/>
  <c r="BY276" i="1"/>
  <c r="BZ276" i="1"/>
  <c r="BM276" i="1"/>
  <c r="BP275" i="1"/>
  <c r="BO275" i="1"/>
  <c r="BF275" i="1"/>
  <c r="BC276" i="1"/>
  <c r="BE275" i="1"/>
  <c r="AV277" i="1"/>
  <c r="AS278" i="1"/>
  <c r="AU277" i="1"/>
  <c r="AX612" i="5"/>
  <c r="AL275" i="1"/>
  <c r="AI276" i="1"/>
  <c r="AK275" i="1"/>
  <c r="AW612" i="5"/>
  <c r="AV612" i="5" s="1"/>
  <c r="Y276" i="1"/>
  <c r="AB275" i="1"/>
  <c r="AA275" i="1"/>
  <c r="G275" i="1"/>
  <c r="H275" i="1"/>
  <c r="R276" i="1"/>
  <c r="O277" i="1"/>
  <c r="Q276" i="1"/>
  <c r="IU270" i="1" l="1"/>
  <c r="IW269" i="1"/>
  <c r="IX269" i="1"/>
  <c r="IM269" i="1"/>
  <c r="IN269" i="1"/>
  <c r="IK270" i="1"/>
  <c r="IA269" i="1"/>
  <c r="IC268" i="1"/>
  <c r="ID268" i="1"/>
  <c r="HQ270" i="1"/>
  <c r="HS269" i="1"/>
  <c r="HT269" i="1"/>
  <c r="HG269" i="1"/>
  <c r="HI268" i="1"/>
  <c r="HJ268" i="1"/>
  <c r="GW271" i="1"/>
  <c r="GY270" i="1"/>
  <c r="GZ270" i="1"/>
  <c r="GM270" i="1"/>
  <c r="GO269" i="1"/>
  <c r="GP269" i="1"/>
  <c r="GC271" i="1"/>
  <c r="GE270" i="1"/>
  <c r="GF270" i="1"/>
  <c r="FS270" i="1"/>
  <c r="FU269" i="1"/>
  <c r="FV269" i="1"/>
  <c r="FK269" i="1"/>
  <c r="FL269" i="1"/>
  <c r="FI270" i="1"/>
  <c r="EY269" i="1"/>
  <c r="FA268" i="1"/>
  <c r="FB268" i="1"/>
  <c r="EQ269" i="1"/>
  <c r="EO270" i="1"/>
  <c r="ER269" i="1"/>
  <c r="EE269" i="1"/>
  <c r="EH268" i="1"/>
  <c r="EG268" i="1"/>
  <c r="DX273" i="1"/>
  <c r="DU274" i="1"/>
  <c r="DW273" i="1"/>
  <c r="BI613" i="5"/>
  <c r="BH613" i="5" s="1"/>
  <c r="BF613" i="5"/>
  <c r="BE613" i="5" s="1"/>
  <c r="BL613" i="5"/>
  <c r="BK613" i="5" s="1"/>
  <c r="BC613" i="5"/>
  <c r="BB613" i="5" s="1"/>
  <c r="BO613" i="5"/>
  <c r="BN613" i="5" s="1"/>
  <c r="BR613" i="5"/>
  <c r="BQ613" i="5" s="1"/>
  <c r="AZ613" i="5"/>
  <c r="AY613" i="5" s="1"/>
  <c r="BJ613" i="5"/>
  <c r="BD613" i="5"/>
  <c r="BM613" i="5"/>
  <c r="BS613" i="5"/>
  <c r="BP613" i="5"/>
  <c r="BG613" i="5"/>
  <c r="BA613" i="5"/>
  <c r="DM274" i="1"/>
  <c r="DK275" i="1"/>
  <c r="DN274" i="1"/>
  <c r="DA276" i="1"/>
  <c r="DC275" i="1"/>
  <c r="DD275" i="1"/>
  <c r="CQ277" i="1"/>
  <c r="CS276" i="1"/>
  <c r="CT276" i="1"/>
  <c r="CI272" i="1"/>
  <c r="CG273" i="1"/>
  <c r="CJ272" i="1"/>
  <c r="BW278" i="1"/>
  <c r="BY277" i="1"/>
  <c r="BZ277" i="1"/>
  <c r="BO276" i="1"/>
  <c r="BM277" i="1"/>
  <c r="BP276" i="1"/>
  <c r="BC277" i="1"/>
  <c r="BE276" i="1"/>
  <c r="BF276" i="1"/>
  <c r="AS279" i="1"/>
  <c r="AU278" i="1"/>
  <c r="AV278" i="1"/>
  <c r="AW613" i="5"/>
  <c r="AV613" i="5" s="1"/>
  <c r="AX613" i="5"/>
  <c r="AI277" i="1"/>
  <c r="AK276" i="1"/>
  <c r="AL276" i="1"/>
  <c r="AA276" i="1"/>
  <c r="Y277" i="1"/>
  <c r="AB276" i="1"/>
  <c r="G276" i="1"/>
  <c r="H276" i="1"/>
  <c r="Q277" i="1"/>
  <c r="R277" i="1"/>
  <c r="O278" i="1"/>
  <c r="IW270" i="1" l="1"/>
  <c r="IU271" i="1"/>
  <c r="IX270" i="1"/>
  <c r="IK271" i="1"/>
  <c r="IM270" i="1"/>
  <c r="IN270" i="1"/>
  <c r="IA270" i="1"/>
  <c r="IC269" i="1"/>
  <c r="ID269" i="1"/>
  <c r="HQ271" i="1"/>
  <c r="HS270" i="1"/>
  <c r="HT270" i="1"/>
  <c r="HG270" i="1"/>
  <c r="HJ269" i="1"/>
  <c r="HI269" i="1"/>
  <c r="GW272" i="1"/>
  <c r="GY271" i="1"/>
  <c r="GZ271" i="1"/>
  <c r="GO270" i="1"/>
  <c r="GM271" i="1"/>
  <c r="GP270" i="1"/>
  <c r="GC272" i="1"/>
  <c r="GE271" i="1"/>
  <c r="GF271" i="1"/>
  <c r="FU270" i="1"/>
  <c r="FS271" i="1"/>
  <c r="FV270" i="1"/>
  <c r="FL270" i="1"/>
  <c r="FI271" i="1"/>
  <c r="FK270" i="1"/>
  <c r="EY270" i="1"/>
  <c r="FA269" i="1"/>
  <c r="FB269" i="1"/>
  <c r="EO271" i="1"/>
  <c r="EQ270" i="1"/>
  <c r="ER270" i="1"/>
  <c r="EE270" i="1"/>
  <c r="EH269" i="1"/>
  <c r="EG269" i="1"/>
  <c r="DU275" i="1"/>
  <c r="DW274" i="1"/>
  <c r="DX274" i="1"/>
  <c r="BJ614" i="5"/>
  <c r="BD614" i="5"/>
  <c r="BM614" i="5"/>
  <c r="BS614" i="5"/>
  <c r="BP614" i="5"/>
  <c r="BG614" i="5"/>
  <c r="BA614" i="5"/>
  <c r="DN275" i="1"/>
  <c r="DK276" i="1"/>
  <c r="DM275" i="1"/>
  <c r="BI614" i="5"/>
  <c r="BH614" i="5" s="1"/>
  <c r="BL614" i="5"/>
  <c r="BK614" i="5" s="1"/>
  <c r="BF614" i="5"/>
  <c r="BE614" i="5" s="1"/>
  <c r="BC614" i="5"/>
  <c r="BB614" i="5" s="1"/>
  <c r="BO614" i="5"/>
  <c r="BN614" i="5" s="1"/>
  <c r="BR614" i="5"/>
  <c r="BQ614" i="5" s="1"/>
  <c r="AZ614" i="5"/>
  <c r="AY614" i="5" s="1"/>
  <c r="DC276" i="1"/>
  <c r="DA277" i="1"/>
  <c r="DD276" i="1"/>
  <c r="CQ278" i="1"/>
  <c r="CS277" i="1"/>
  <c r="CT277" i="1"/>
  <c r="CJ273" i="1"/>
  <c r="CG274" i="1"/>
  <c r="CI273" i="1"/>
  <c r="BY278" i="1"/>
  <c r="BW279" i="1"/>
  <c r="BZ278" i="1"/>
  <c r="BP277" i="1"/>
  <c r="BM278" i="1"/>
  <c r="BO277" i="1"/>
  <c r="BC278" i="1"/>
  <c r="BE277" i="1"/>
  <c r="BF277" i="1"/>
  <c r="AS280" i="1"/>
  <c r="AU279" i="1"/>
  <c r="AV279" i="1"/>
  <c r="AX614" i="5"/>
  <c r="AW614" i="5"/>
  <c r="AV614" i="5" s="1"/>
  <c r="AI278" i="1"/>
  <c r="AK277" i="1"/>
  <c r="AL277" i="1"/>
  <c r="AB277" i="1"/>
  <c r="Y278" i="1"/>
  <c r="AA277" i="1"/>
  <c r="H277" i="1"/>
  <c r="G277" i="1"/>
  <c r="Q278" i="1"/>
  <c r="O279" i="1"/>
  <c r="R278" i="1"/>
  <c r="IX271" i="1" l="1"/>
  <c r="IU272" i="1"/>
  <c r="IW271" i="1"/>
  <c r="IK272" i="1"/>
  <c r="IM271" i="1"/>
  <c r="IN271" i="1"/>
  <c r="IC270" i="1"/>
  <c r="IA271" i="1"/>
  <c r="ID270" i="1"/>
  <c r="HQ272" i="1"/>
  <c r="HS271" i="1"/>
  <c r="HT271" i="1"/>
  <c r="HI270" i="1"/>
  <c r="HG271" i="1"/>
  <c r="HJ270" i="1"/>
  <c r="GY272" i="1"/>
  <c r="GW273" i="1"/>
  <c r="GZ272" i="1"/>
  <c r="GP271" i="1"/>
  <c r="GM272" i="1"/>
  <c r="GO271" i="1"/>
  <c r="GE272" i="1"/>
  <c r="GC273" i="1"/>
  <c r="GF272" i="1"/>
  <c r="FV271" i="1"/>
  <c r="FS272" i="1"/>
  <c r="FU271" i="1"/>
  <c r="FI272" i="1"/>
  <c r="FK271" i="1"/>
  <c r="FL271" i="1"/>
  <c r="FA270" i="1"/>
  <c r="EY271" i="1"/>
  <c r="FB270" i="1"/>
  <c r="EO272" i="1"/>
  <c r="EQ271" i="1"/>
  <c r="ER271" i="1"/>
  <c r="EG270" i="1"/>
  <c r="EE271" i="1"/>
  <c r="EH270" i="1"/>
  <c r="DU276" i="1"/>
  <c r="DW275" i="1"/>
  <c r="DX275" i="1"/>
  <c r="BI615" i="5"/>
  <c r="BH615" i="5" s="1"/>
  <c r="BL615" i="5"/>
  <c r="BK615" i="5" s="1"/>
  <c r="BF615" i="5"/>
  <c r="BE615" i="5" s="1"/>
  <c r="BC615" i="5"/>
  <c r="BB615" i="5" s="1"/>
  <c r="BO615" i="5"/>
  <c r="BN615" i="5" s="1"/>
  <c r="BR615" i="5"/>
  <c r="BQ615" i="5" s="1"/>
  <c r="AZ615" i="5"/>
  <c r="AY615" i="5" s="1"/>
  <c r="BJ615" i="5"/>
  <c r="BD615" i="5"/>
  <c r="BS615" i="5"/>
  <c r="BM615" i="5"/>
  <c r="BG615" i="5"/>
  <c r="BP615" i="5"/>
  <c r="BA615" i="5"/>
  <c r="DK277" i="1"/>
  <c r="DM276" i="1"/>
  <c r="DN276" i="1"/>
  <c r="DD277" i="1"/>
  <c r="DA278" i="1"/>
  <c r="DC277" i="1"/>
  <c r="CS278" i="1"/>
  <c r="CQ279" i="1"/>
  <c r="CT278" i="1"/>
  <c r="CG275" i="1"/>
  <c r="CI274" i="1"/>
  <c r="CJ274" i="1"/>
  <c r="BZ279" i="1"/>
  <c r="BW280" i="1"/>
  <c r="BY279" i="1"/>
  <c r="BM279" i="1"/>
  <c r="BP278" i="1"/>
  <c r="BO278" i="1"/>
  <c r="BE278" i="1"/>
  <c r="BC279" i="1"/>
  <c r="BF278" i="1"/>
  <c r="AU280" i="1"/>
  <c r="AS281" i="1"/>
  <c r="AV280" i="1"/>
  <c r="AX615" i="5"/>
  <c r="AW615" i="5"/>
  <c r="AV615" i="5" s="1"/>
  <c r="AK278" i="1"/>
  <c r="AI279" i="1"/>
  <c r="AL278" i="1"/>
  <c r="Y279" i="1"/>
  <c r="AB278" i="1"/>
  <c r="AA278" i="1"/>
  <c r="H278" i="1"/>
  <c r="G278" i="1"/>
  <c r="R279" i="1"/>
  <c r="Q279" i="1"/>
  <c r="O280" i="1"/>
  <c r="IU273" i="1" l="1"/>
  <c r="IX272" i="1"/>
  <c r="IW272" i="1"/>
  <c r="IM272" i="1"/>
  <c r="IK273" i="1"/>
  <c r="IN272" i="1"/>
  <c r="ID271" i="1"/>
  <c r="IA272" i="1"/>
  <c r="IC271" i="1"/>
  <c r="HS272" i="1"/>
  <c r="HQ273" i="1"/>
  <c r="HT272" i="1"/>
  <c r="HJ271" i="1"/>
  <c r="HG272" i="1"/>
  <c r="HI271" i="1"/>
  <c r="GZ273" i="1"/>
  <c r="GW274" i="1"/>
  <c r="GY273" i="1"/>
  <c r="GM273" i="1"/>
  <c r="GO272" i="1"/>
  <c r="GP272" i="1"/>
  <c r="GF273" i="1"/>
  <c r="GC274" i="1"/>
  <c r="GE273" i="1"/>
  <c r="FS273" i="1"/>
  <c r="FU272" i="1"/>
  <c r="FV272" i="1"/>
  <c r="FK272" i="1"/>
  <c r="FI273" i="1"/>
  <c r="FL272" i="1"/>
  <c r="FB271" i="1"/>
  <c r="EY272" i="1"/>
  <c r="FA271" i="1"/>
  <c r="EQ272" i="1"/>
  <c r="EO273" i="1"/>
  <c r="ER272" i="1"/>
  <c r="EH271" i="1"/>
  <c r="EE272" i="1"/>
  <c r="EG271" i="1"/>
  <c r="DW276" i="1"/>
  <c r="DU277" i="1"/>
  <c r="DX276" i="1"/>
  <c r="BI616" i="5"/>
  <c r="BH616" i="5" s="1"/>
  <c r="BL616" i="5"/>
  <c r="BK616" i="5" s="1"/>
  <c r="BF616" i="5"/>
  <c r="BE616" i="5" s="1"/>
  <c r="BC616" i="5"/>
  <c r="BB616" i="5" s="1"/>
  <c r="BO616" i="5"/>
  <c r="BN616" i="5" s="1"/>
  <c r="BR616" i="5"/>
  <c r="BQ616" i="5" s="1"/>
  <c r="AZ616" i="5"/>
  <c r="AY616" i="5" s="1"/>
  <c r="BJ616" i="5"/>
  <c r="BD616" i="5"/>
  <c r="BS616" i="5"/>
  <c r="BM616" i="5"/>
  <c r="BG616" i="5"/>
  <c r="BP616" i="5"/>
  <c r="BA616" i="5"/>
  <c r="DK278" i="1"/>
  <c r="DM277" i="1"/>
  <c r="DN277" i="1"/>
  <c r="DA279" i="1"/>
  <c r="DC278" i="1"/>
  <c r="DD278" i="1"/>
  <c r="CT279" i="1"/>
  <c r="CQ280" i="1"/>
  <c r="CS279" i="1"/>
  <c r="CG276" i="1"/>
  <c r="CI275" i="1"/>
  <c r="CJ275" i="1"/>
  <c r="BW281" i="1"/>
  <c r="BY280" i="1"/>
  <c r="BZ280" i="1"/>
  <c r="BM280" i="1"/>
  <c r="BO279" i="1"/>
  <c r="BP279" i="1"/>
  <c r="BF279" i="1"/>
  <c r="BC280" i="1"/>
  <c r="BE279" i="1"/>
  <c r="AV281" i="1"/>
  <c r="AS282" i="1"/>
  <c r="AU281" i="1"/>
  <c r="AX616" i="5"/>
  <c r="AL279" i="1"/>
  <c r="AI280" i="1"/>
  <c r="AK279" i="1"/>
  <c r="AW616" i="5"/>
  <c r="AV616" i="5" s="1"/>
  <c r="Y280" i="1"/>
  <c r="AB279" i="1"/>
  <c r="AA279" i="1"/>
  <c r="G279" i="1"/>
  <c r="H279" i="1"/>
  <c r="R280" i="1"/>
  <c r="Q280" i="1"/>
  <c r="O281" i="1"/>
  <c r="IU274" i="1" l="1"/>
  <c r="IW273" i="1"/>
  <c r="IX273" i="1"/>
  <c r="IN273" i="1"/>
  <c r="IK274" i="1"/>
  <c r="IM273" i="1"/>
  <c r="IA273" i="1"/>
  <c r="IC272" i="1"/>
  <c r="ID272" i="1"/>
  <c r="HT273" i="1"/>
  <c r="HQ274" i="1"/>
  <c r="HS273" i="1"/>
  <c r="HG273" i="1"/>
  <c r="HJ272" i="1"/>
  <c r="HI272" i="1"/>
  <c r="GW275" i="1"/>
  <c r="GY274" i="1"/>
  <c r="GZ274" i="1"/>
  <c r="GM274" i="1"/>
  <c r="GO273" i="1"/>
  <c r="GP273" i="1"/>
  <c r="GC275" i="1"/>
  <c r="GE274" i="1"/>
  <c r="GF274" i="1"/>
  <c r="FS274" i="1"/>
  <c r="FV273" i="1"/>
  <c r="FU273" i="1"/>
  <c r="FL273" i="1"/>
  <c r="FI274" i="1"/>
  <c r="FK273" i="1"/>
  <c r="EY273" i="1"/>
  <c r="FA272" i="1"/>
  <c r="FB272" i="1"/>
  <c r="ER273" i="1"/>
  <c r="EO274" i="1"/>
  <c r="EQ273" i="1"/>
  <c r="EE273" i="1"/>
  <c r="EG272" i="1"/>
  <c r="EH272" i="1"/>
  <c r="DX277" i="1"/>
  <c r="DU278" i="1"/>
  <c r="DW277" i="1"/>
  <c r="BI617" i="5"/>
  <c r="BH617" i="5" s="1"/>
  <c r="BL617" i="5"/>
  <c r="BK617" i="5" s="1"/>
  <c r="BC617" i="5"/>
  <c r="BB617" i="5" s="1"/>
  <c r="BF617" i="5"/>
  <c r="BE617" i="5" s="1"/>
  <c r="BO617" i="5"/>
  <c r="BN617" i="5" s="1"/>
  <c r="BR617" i="5"/>
  <c r="BQ617" i="5" s="1"/>
  <c r="AZ617" i="5"/>
  <c r="AY617" i="5" s="1"/>
  <c r="BJ617" i="5"/>
  <c r="BD617" i="5"/>
  <c r="BS617" i="5"/>
  <c r="BM617" i="5"/>
  <c r="BG617" i="5"/>
  <c r="BP617" i="5"/>
  <c r="BA617" i="5"/>
  <c r="DM278" i="1"/>
  <c r="DK279" i="1"/>
  <c r="DN278" i="1"/>
  <c r="DA280" i="1"/>
  <c r="DC279" i="1"/>
  <c r="DD279" i="1"/>
  <c r="CQ281" i="1"/>
  <c r="CS280" i="1"/>
  <c r="CT280" i="1"/>
  <c r="CI276" i="1"/>
  <c r="CG277" i="1"/>
  <c r="CJ276" i="1"/>
  <c r="BW282" i="1"/>
  <c r="BY281" i="1"/>
  <c r="BZ281" i="1"/>
  <c r="BO280" i="1"/>
  <c r="BM281" i="1"/>
  <c r="BP280" i="1"/>
  <c r="BC281" i="1"/>
  <c r="BF280" i="1"/>
  <c r="BE280" i="1"/>
  <c r="AS283" i="1"/>
  <c r="AU282" i="1"/>
  <c r="AV282" i="1"/>
  <c r="AW617" i="5"/>
  <c r="AV617" i="5" s="1"/>
  <c r="AI281" i="1"/>
  <c r="AL280" i="1"/>
  <c r="AK280" i="1"/>
  <c r="AX617" i="5"/>
  <c r="AA280" i="1"/>
  <c r="Y281" i="1"/>
  <c r="AB280" i="1"/>
  <c r="G280" i="1"/>
  <c r="H280" i="1"/>
  <c r="O282" i="1"/>
  <c r="Q281" i="1"/>
  <c r="R281" i="1"/>
  <c r="IW274" i="1" l="1"/>
  <c r="IU275" i="1"/>
  <c r="IX274" i="1"/>
  <c r="IK275" i="1"/>
  <c r="IM274" i="1"/>
  <c r="IN274" i="1"/>
  <c r="IA274" i="1"/>
  <c r="IC273" i="1"/>
  <c r="ID273" i="1"/>
  <c r="HQ275" i="1"/>
  <c r="HS274" i="1"/>
  <c r="HT274" i="1"/>
  <c r="HG274" i="1"/>
  <c r="HJ273" i="1"/>
  <c r="HI273" i="1"/>
  <c r="GW276" i="1"/>
  <c r="GY275" i="1"/>
  <c r="GZ275" i="1"/>
  <c r="GO274" i="1"/>
  <c r="GM275" i="1"/>
  <c r="GP274" i="1"/>
  <c r="GC276" i="1"/>
  <c r="GE275" i="1"/>
  <c r="GF275" i="1"/>
  <c r="FU274" i="1"/>
  <c r="FS275" i="1"/>
  <c r="FV274" i="1"/>
  <c r="FI275" i="1"/>
  <c r="FK274" i="1"/>
  <c r="FL274" i="1"/>
  <c r="EY274" i="1"/>
  <c r="FA273" i="1"/>
  <c r="FB273" i="1"/>
  <c r="EO275" i="1"/>
  <c r="EQ274" i="1"/>
  <c r="ER274" i="1"/>
  <c r="EE274" i="1"/>
  <c r="EG273" i="1"/>
  <c r="EH273" i="1"/>
  <c r="DU279" i="1"/>
  <c r="DW278" i="1"/>
  <c r="DX278" i="1"/>
  <c r="BJ618" i="5"/>
  <c r="BD618" i="5"/>
  <c r="BS618" i="5"/>
  <c r="BM618" i="5"/>
  <c r="BP618" i="5"/>
  <c r="BG618" i="5"/>
  <c r="BA618" i="5"/>
  <c r="DN279" i="1"/>
  <c r="DK280" i="1"/>
  <c r="DM279" i="1"/>
  <c r="BI618" i="5"/>
  <c r="BH618" i="5" s="1"/>
  <c r="BC618" i="5"/>
  <c r="BB618" i="5" s="1"/>
  <c r="BL618" i="5"/>
  <c r="BK618" i="5" s="1"/>
  <c r="BF618" i="5"/>
  <c r="BE618" i="5" s="1"/>
  <c r="BO618" i="5"/>
  <c r="BN618" i="5" s="1"/>
  <c r="BR618" i="5"/>
  <c r="BQ618" i="5" s="1"/>
  <c r="AZ618" i="5"/>
  <c r="AY618" i="5" s="1"/>
  <c r="DC280" i="1"/>
  <c r="DA281" i="1"/>
  <c r="DD280" i="1"/>
  <c r="CQ282" i="1"/>
  <c r="CS281" i="1"/>
  <c r="CT281" i="1"/>
  <c r="CJ277" i="1"/>
  <c r="CG278" i="1"/>
  <c r="CI277" i="1"/>
  <c r="BY282" i="1"/>
  <c r="BW283" i="1"/>
  <c r="BZ282" i="1"/>
  <c r="BP281" i="1"/>
  <c r="BM282" i="1"/>
  <c r="BO281" i="1"/>
  <c r="BC282" i="1"/>
  <c r="BF281" i="1"/>
  <c r="BE281" i="1"/>
  <c r="AS284" i="1"/>
  <c r="AU283" i="1"/>
  <c r="AV283" i="1"/>
  <c r="AX618" i="5"/>
  <c r="AW618" i="5"/>
  <c r="AV618" i="5" s="1"/>
  <c r="AI282" i="1"/>
  <c r="AL281" i="1"/>
  <c r="AK281" i="1"/>
  <c r="AB281" i="1"/>
  <c r="Y282" i="1"/>
  <c r="AA281" i="1"/>
  <c r="H281" i="1"/>
  <c r="G281" i="1"/>
  <c r="Q282" i="1"/>
  <c r="O283" i="1"/>
  <c r="R282" i="1"/>
  <c r="IX275" i="1" l="1"/>
  <c r="IU276" i="1"/>
  <c r="IW275" i="1"/>
  <c r="IK276" i="1"/>
  <c r="IM275" i="1"/>
  <c r="IN275" i="1"/>
  <c r="IC274" i="1"/>
  <c r="IA275" i="1"/>
  <c r="ID274" i="1"/>
  <c r="HQ276" i="1"/>
  <c r="HT275" i="1"/>
  <c r="HS275" i="1"/>
  <c r="HI274" i="1"/>
  <c r="HG275" i="1"/>
  <c r="HJ274" i="1"/>
  <c r="GY276" i="1"/>
  <c r="GW277" i="1"/>
  <c r="GZ276" i="1"/>
  <c r="GP275" i="1"/>
  <c r="GM276" i="1"/>
  <c r="GO275" i="1"/>
  <c r="GE276" i="1"/>
  <c r="GC277" i="1"/>
  <c r="GF276" i="1"/>
  <c r="FV275" i="1"/>
  <c r="FS276" i="1"/>
  <c r="FU275" i="1"/>
  <c r="FI276" i="1"/>
  <c r="FL275" i="1"/>
  <c r="FK275" i="1"/>
  <c r="FA274" i="1"/>
  <c r="EY275" i="1"/>
  <c r="FB274" i="1"/>
  <c r="EO276" i="1"/>
  <c r="EQ275" i="1"/>
  <c r="ER275" i="1"/>
  <c r="EG274" i="1"/>
  <c r="EE275" i="1"/>
  <c r="EH274" i="1"/>
  <c r="DU280" i="1"/>
  <c r="DW279" i="1"/>
  <c r="DX279" i="1"/>
  <c r="BI619" i="5"/>
  <c r="BH619" i="5" s="1"/>
  <c r="BC619" i="5"/>
  <c r="BB619" i="5" s="1"/>
  <c r="BL619" i="5"/>
  <c r="BK619" i="5" s="1"/>
  <c r="BF619" i="5"/>
  <c r="BE619" i="5" s="1"/>
  <c r="BO619" i="5"/>
  <c r="BN619" i="5" s="1"/>
  <c r="BR619" i="5"/>
  <c r="BQ619" i="5" s="1"/>
  <c r="AZ619" i="5"/>
  <c r="AY619" i="5" s="1"/>
  <c r="BJ619" i="5"/>
  <c r="BD619" i="5"/>
  <c r="BM619" i="5"/>
  <c r="BS619" i="5"/>
  <c r="BP619" i="5"/>
  <c r="BG619" i="5"/>
  <c r="BA619" i="5"/>
  <c r="DK281" i="1"/>
  <c r="DM280" i="1"/>
  <c r="DN280" i="1"/>
  <c r="DD281" i="1"/>
  <c r="DA282" i="1"/>
  <c r="DC281" i="1"/>
  <c r="CS282" i="1"/>
  <c r="CQ283" i="1"/>
  <c r="CT282" i="1"/>
  <c r="CG279" i="1"/>
  <c r="CI278" i="1"/>
  <c r="CJ278" i="1"/>
  <c r="BZ283" i="1"/>
  <c r="BW284" i="1"/>
  <c r="BY283" i="1"/>
  <c r="BM283" i="1"/>
  <c r="BO282" i="1"/>
  <c r="BP282" i="1"/>
  <c r="BE282" i="1"/>
  <c r="BC283" i="1"/>
  <c r="BF282" i="1"/>
  <c r="AU284" i="1"/>
  <c r="AS285" i="1"/>
  <c r="AV284" i="1"/>
  <c r="AX619" i="5"/>
  <c r="AW619" i="5"/>
  <c r="AV619" i="5" s="1"/>
  <c r="AK282" i="1"/>
  <c r="AI283" i="1"/>
  <c r="AL282" i="1"/>
  <c r="Y283" i="1"/>
  <c r="AB282" i="1"/>
  <c r="AA282" i="1"/>
  <c r="H282" i="1"/>
  <c r="G282" i="1"/>
  <c r="O284" i="1"/>
  <c r="Q283" i="1"/>
  <c r="R283" i="1"/>
  <c r="IU277" i="1" l="1"/>
  <c r="IX276" i="1"/>
  <c r="IW276" i="1"/>
  <c r="IM276" i="1"/>
  <c r="IK277" i="1"/>
  <c r="IN276" i="1"/>
  <c r="ID275" i="1"/>
  <c r="IA276" i="1"/>
  <c r="IC275" i="1"/>
  <c r="HS276" i="1"/>
  <c r="HQ277" i="1"/>
  <c r="HT276" i="1"/>
  <c r="HJ275" i="1"/>
  <c r="HG276" i="1"/>
  <c r="HI275" i="1"/>
  <c r="GZ277" i="1"/>
  <c r="GW278" i="1"/>
  <c r="GY277" i="1"/>
  <c r="GM277" i="1"/>
  <c r="GO276" i="1"/>
  <c r="GP276" i="1"/>
  <c r="GF277" i="1"/>
  <c r="GC278" i="1"/>
  <c r="GE277" i="1"/>
  <c r="FS277" i="1"/>
  <c r="FU276" i="1"/>
  <c r="FV276" i="1"/>
  <c r="FK276" i="1"/>
  <c r="FI277" i="1"/>
  <c r="FL276" i="1"/>
  <c r="FB275" i="1"/>
  <c r="EY276" i="1"/>
  <c r="FA275" i="1"/>
  <c r="EQ276" i="1"/>
  <c r="EO277" i="1"/>
  <c r="ER276" i="1"/>
  <c r="EH275" i="1"/>
  <c r="EE276" i="1"/>
  <c r="EG275" i="1"/>
  <c r="DW280" i="1"/>
  <c r="DU281" i="1"/>
  <c r="DX280" i="1"/>
  <c r="BI620" i="5"/>
  <c r="BH620" i="5" s="1"/>
  <c r="BF620" i="5"/>
  <c r="BE620" i="5" s="1"/>
  <c r="BL620" i="5"/>
  <c r="BK620" i="5" s="1"/>
  <c r="BC620" i="5"/>
  <c r="BB620" i="5" s="1"/>
  <c r="BO620" i="5"/>
  <c r="BN620" i="5" s="1"/>
  <c r="BR620" i="5"/>
  <c r="BQ620" i="5" s="1"/>
  <c r="AZ620" i="5"/>
  <c r="AY620" i="5" s="1"/>
  <c r="DK282" i="1"/>
  <c r="DM281" i="1"/>
  <c r="DN281" i="1"/>
  <c r="BJ620" i="5"/>
  <c r="BD620" i="5"/>
  <c r="BS620" i="5"/>
  <c r="BM620" i="5"/>
  <c r="BP620" i="5"/>
  <c r="BG620" i="5"/>
  <c r="BA620" i="5"/>
  <c r="DA283" i="1"/>
  <c r="DC282" i="1"/>
  <c r="DD282" i="1"/>
  <c r="CT283" i="1"/>
  <c r="CQ284" i="1"/>
  <c r="CS283" i="1"/>
  <c r="CG280" i="1"/>
  <c r="CI279" i="1"/>
  <c r="CJ279" i="1"/>
  <c r="BW285" i="1"/>
  <c r="BY284" i="1"/>
  <c r="BZ284" i="1"/>
  <c r="BM284" i="1"/>
  <c r="BP283" i="1"/>
  <c r="BO283" i="1"/>
  <c r="BF283" i="1"/>
  <c r="BC284" i="1"/>
  <c r="BE283" i="1"/>
  <c r="AV285" i="1"/>
  <c r="AS286" i="1"/>
  <c r="AU285" i="1"/>
  <c r="AX620" i="5"/>
  <c r="AL283" i="1"/>
  <c r="AI284" i="1"/>
  <c r="AK283" i="1"/>
  <c r="AW620" i="5"/>
  <c r="AV620" i="5" s="1"/>
  <c r="Y284" i="1"/>
  <c r="AB283" i="1"/>
  <c r="AA283" i="1"/>
  <c r="H283" i="1"/>
  <c r="G283" i="1"/>
  <c r="R284" i="1"/>
  <c r="O285" i="1"/>
  <c r="Q284" i="1"/>
  <c r="IU278" i="1" l="1"/>
  <c r="IW277" i="1"/>
  <c r="IX277" i="1"/>
  <c r="IN277" i="1"/>
  <c r="IK278" i="1"/>
  <c r="IM277" i="1"/>
  <c r="IA277" i="1"/>
  <c r="IC276" i="1"/>
  <c r="ID276" i="1"/>
  <c r="HT277" i="1"/>
  <c r="HQ278" i="1"/>
  <c r="HS277" i="1"/>
  <c r="HG277" i="1"/>
  <c r="HI276" i="1"/>
  <c r="HJ276" i="1"/>
  <c r="GW279" i="1"/>
  <c r="GY278" i="1"/>
  <c r="GZ278" i="1"/>
  <c r="GM278" i="1"/>
  <c r="GO277" i="1"/>
  <c r="GP277" i="1"/>
  <c r="GC279" i="1"/>
  <c r="GE278" i="1"/>
  <c r="GF278" i="1"/>
  <c r="FS278" i="1"/>
  <c r="FV277" i="1"/>
  <c r="FU277" i="1"/>
  <c r="FL277" i="1"/>
  <c r="FI278" i="1"/>
  <c r="FK277" i="1"/>
  <c r="EY277" i="1"/>
  <c r="FA276" i="1"/>
  <c r="FB276" i="1"/>
  <c r="ER277" i="1"/>
  <c r="EO278" i="1"/>
  <c r="EQ277" i="1"/>
  <c r="EE277" i="1"/>
  <c r="EH276" i="1"/>
  <c r="EG276" i="1"/>
  <c r="DX281" i="1"/>
  <c r="DU282" i="1"/>
  <c r="DW281" i="1"/>
  <c r="BJ621" i="5"/>
  <c r="BD621" i="5"/>
  <c r="BM621" i="5"/>
  <c r="BS621" i="5"/>
  <c r="BG621" i="5"/>
  <c r="BP621" i="5"/>
  <c r="BA621" i="5"/>
  <c r="BI621" i="5"/>
  <c r="BH621" i="5" s="1"/>
  <c r="BC621" i="5"/>
  <c r="BB621" i="5" s="1"/>
  <c r="BL621" i="5"/>
  <c r="BK621" i="5" s="1"/>
  <c r="BF621" i="5"/>
  <c r="BE621" i="5" s="1"/>
  <c r="BO621" i="5"/>
  <c r="BN621" i="5" s="1"/>
  <c r="BR621" i="5"/>
  <c r="BQ621" i="5" s="1"/>
  <c r="AZ621" i="5"/>
  <c r="AY621" i="5" s="1"/>
  <c r="DM282" i="1"/>
  <c r="DK283" i="1"/>
  <c r="DN282" i="1"/>
  <c r="DA284" i="1"/>
  <c r="DC283" i="1"/>
  <c r="DD283" i="1"/>
  <c r="CQ285" i="1"/>
  <c r="CS284" i="1"/>
  <c r="CT284" i="1"/>
  <c r="CI280" i="1"/>
  <c r="CG281" i="1"/>
  <c r="CJ280" i="1"/>
  <c r="BW286" i="1"/>
  <c r="BY285" i="1"/>
  <c r="BZ285" i="1"/>
  <c r="BO284" i="1"/>
  <c r="BM285" i="1"/>
  <c r="BP284" i="1"/>
  <c r="BC285" i="1"/>
  <c r="BE284" i="1"/>
  <c r="BF284" i="1"/>
  <c r="AS287" i="1"/>
  <c r="AU286" i="1"/>
  <c r="AV286" i="1"/>
  <c r="AI285" i="1"/>
  <c r="AK284" i="1"/>
  <c r="AL284" i="1"/>
  <c r="AW621" i="5"/>
  <c r="AV621" i="5" s="1"/>
  <c r="AX621" i="5"/>
  <c r="AA284" i="1"/>
  <c r="Y285" i="1"/>
  <c r="AB284" i="1"/>
  <c r="G284" i="1"/>
  <c r="H284" i="1"/>
  <c r="O286" i="1"/>
  <c r="Q285" i="1"/>
  <c r="R285" i="1"/>
  <c r="IW278" i="1" l="1"/>
  <c r="IU279" i="1"/>
  <c r="IX278" i="1"/>
  <c r="IK279" i="1"/>
  <c r="IM278" i="1"/>
  <c r="IN278" i="1"/>
  <c r="IA278" i="1"/>
  <c r="IC277" i="1"/>
  <c r="ID277" i="1"/>
  <c r="HQ279" i="1"/>
  <c r="HS278" i="1"/>
  <c r="HT278" i="1"/>
  <c r="HG278" i="1"/>
  <c r="HI277" i="1"/>
  <c r="HJ277" i="1"/>
  <c r="GW280" i="1"/>
  <c r="GY279" i="1"/>
  <c r="GZ279" i="1"/>
  <c r="GO278" i="1"/>
  <c r="GM279" i="1"/>
  <c r="GP278" i="1"/>
  <c r="GC280" i="1"/>
  <c r="GE279" i="1"/>
  <c r="GF279" i="1"/>
  <c r="FU278" i="1"/>
  <c r="FS279" i="1"/>
  <c r="FV278" i="1"/>
  <c r="FI279" i="1"/>
  <c r="FL278" i="1"/>
  <c r="FK278" i="1"/>
  <c r="EY278" i="1"/>
  <c r="FA277" i="1"/>
  <c r="FB277" i="1"/>
  <c r="EO279" i="1"/>
  <c r="EQ278" i="1"/>
  <c r="ER278" i="1"/>
  <c r="EE278" i="1"/>
  <c r="EH277" i="1"/>
  <c r="EG277" i="1"/>
  <c r="DU283" i="1"/>
  <c r="DW282" i="1"/>
  <c r="DX282" i="1"/>
  <c r="BI622" i="5"/>
  <c r="BH622" i="5" s="1"/>
  <c r="BF622" i="5"/>
  <c r="BE622" i="5" s="1"/>
  <c r="BL622" i="5"/>
  <c r="BK622" i="5" s="1"/>
  <c r="BC622" i="5"/>
  <c r="BB622" i="5" s="1"/>
  <c r="BO622" i="5"/>
  <c r="BN622" i="5" s="1"/>
  <c r="BR622" i="5"/>
  <c r="BQ622" i="5" s="1"/>
  <c r="AZ622" i="5"/>
  <c r="AY622" i="5" s="1"/>
  <c r="BJ622" i="5"/>
  <c r="BD622" i="5"/>
  <c r="BM622" i="5"/>
  <c r="BS622" i="5"/>
  <c r="BP622" i="5"/>
  <c r="BG622" i="5"/>
  <c r="BA622" i="5"/>
  <c r="DN283" i="1"/>
  <c r="DK284" i="1"/>
  <c r="DM283" i="1"/>
  <c r="DC284" i="1"/>
  <c r="DA285" i="1"/>
  <c r="DD284" i="1"/>
  <c r="CQ286" i="1"/>
  <c r="CS285" i="1"/>
  <c r="CT285" i="1"/>
  <c r="CJ281" i="1"/>
  <c r="CG282" i="1"/>
  <c r="CI281" i="1"/>
  <c r="BY286" i="1"/>
  <c r="BW287" i="1"/>
  <c r="BZ286" i="1"/>
  <c r="BP285" i="1"/>
  <c r="BM286" i="1"/>
  <c r="BO285" i="1"/>
  <c r="BC286" i="1"/>
  <c r="BE285" i="1"/>
  <c r="BF285" i="1"/>
  <c r="AS288" i="1"/>
  <c r="AU287" i="1"/>
  <c r="AV287" i="1"/>
  <c r="AX622" i="5"/>
  <c r="AW622" i="5"/>
  <c r="AV622" i="5" s="1"/>
  <c r="AI286" i="1"/>
  <c r="AK285" i="1"/>
  <c r="AL285" i="1"/>
  <c r="AB285" i="1"/>
  <c r="Y286" i="1"/>
  <c r="AA285" i="1"/>
  <c r="H285" i="1"/>
  <c r="G285" i="1"/>
  <c r="Q286" i="1"/>
  <c r="O287" i="1"/>
  <c r="R286" i="1"/>
  <c r="IX279" i="1" l="1"/>
  <c r="IU280" i="1"/>
  <c r="IW279" i="1"/>
  <c r="IK280" i="1"/>
  <c r="IM279" i="1"/>
  <c r="IN279" i="1"/>
  <c r="IC278" i="1"/>
  <c r="IA279" i="1"/>
  <c r="ID278" i="1"/>
  <c r="HQ280" i="1"/>
  <c r="HS279" i="1"/>
  <c r="HT279" i="1"/>
  <c r="HI278" i="1"/>
  <c r="HG279" i="1"/>
  <c r="HJ278" i="1"/>
  <c r="GY280" i="1"/>
  <c r="GW281" i="1"/>
  <c r="GZ280" i="1"/>
  <c r="GP279" i="1"/>
  <c r="GM280" i="1"/>
  <c r="GO279" i="1"/>
  <c r="GE280" i="1"/>
  <c r="GC281" i="1"/>
  <c r="GF280" i="1"/>
  <c r="FV279" i="1"/>
  <c r="FS280" i="1"/>
  <c r="FU279" i="1"/>
  <c r="FI280" i="1"/>
  <c r="FK279" i="1"/>
  <c r="FL279" i="1"/>
  <c r="FA278" i="1"/>
  <c r="EY279" i="1"/>
  <c r="FB278" i="1"/>
  <c r="EO280" i="1"/>
  <c r="EQ279" i="1"/>
  <c r="ER279" i="1"/>
  <c r="EG278" i="1"/>
  <c r="EE279" i="1"/>
  <c r="EH278" i="1"/>
  <c r="DU284" i="1"/>
  <c r="DW283" i="1"/>
  <c r="DX283" i="1"/>
  <c r="BJ623" i="5"/>
  <c r="BD623" i="5"/>
  <c r="BS623" i="5"/>
  <c r="BM623" i="5"/>
  <c r="BG623" i="5"/>
  <c r="BP623" i="5"/>
  <c r="BA623" i="5"/>
  <c r="BI623" i="5"/>
  <c r="BH623" i="5" s="1"/>
  <c r="BC623" i="5"/>
  <c r="BB623" i="5" s="1"/>
  <c r="BL623" i="5"/>
  <c r="BK623" i="5" s="1"/>
  <c r="BF623" i="5"/>
  <c r="BE623" i="5" s="1"/>
  <c r="BO623" i="5"/>
  <c r="BN623" i="5" s="1"/>
  <c r="BR623" i="5"/>
  <c r="BQ623" i="5" s="1"/>
  <c r="AZ623" i="5"/>
  <c r="AY623" i="5" s="1"/>
  <c r="DK285" i="1"/>
  <c r="DM284" i="1"/>
  <c r="DN284" i="1"/>
  <c r="DD285" i="1"/>
  <c r="DA286" i="1"/>
  <c r="DC285" i="1"/>
  <c r="CS286" i="1"/>
  <c r="CQ287" i="1"/>
  <c r="CT286" i="1"/>
  <c r="CG283" i="1"/>
  <c r="CI282" i="1"/>
  <c r="CJ282" i="1"/>
  <c r="BZ287" i="1"/>
  <c r="BW288" i="1"/>
  <c r="BY287" i="1"/>
  <c r="BM287" i="1"/>
  <c r="BP286" i="1"/>
  <c r="BO286" i="1"/>
  <c r="BE286" i="1"/>
  <c r="BC287" i="1"/>
  <c r="BF286" i="1"/>
  <c r="AU288" i="1"/>
  <c r="AS289" i="1"/>
  <c r="AV288" i="1"/>
  <c r="AX623" i="5"/>
  <c r="AW623" i="5"/>
  <c r="AV623" i="5" s="1"/>
  <c r="AK286" i="1"/>
  <c r="AI287" i="1"/>
  <c r="AL286" i="1"/>
  <c r="Y287" i="1"/>
  <c r="AB286" i="1"/>
  <c r="AA286" i="1"/>
  <c r="H286" i="1"/>
  <c r="G286" i="1"/>
  <c r="R287" i="1"/>
  <c r="O288" i="1"/>
  <c r="Q287" i="1"/>
  <c r="IU281" i="1" l="1"/>
  <c r="IX280" i="1"/>
  <c r="IW280" i="1"/>
  <c r="IM280" i="1"/>
  <c r="IK281" i="1"/>
  <c r="IN280" i="1"/>
  <c r="ID279" i="1"/>
  <c r="IA280" i="1"/>
  <c r="IC279" i="1"/>
  <c r="HS280" i="1"/>
  <c r="HQ281" i="1"/>
  <c r="HT280" i="1"/>
  <c r="HJ279" i="1"/>
  <c r="HG280" i="1"/>
  <c r="HI279" i="1"/>
  <c r="GZ281" i="1"/>
  <c r="GW282" i="1"/>
  <c r="GY281" i="1"/>
  <c r="GM281" i="1"/>
  <c r="GO280" i="1"/>
  <c r="GP280" i="1"/>
  <c r="GF281" i="1"/>
  <c r="GC282" i="1"/>
  <c r="GE281" i="1"/>
  <c r="FS281" i="1"/>
  <c r="FU280" i="1"/>
  <c r="FV280" i="1"/>
  <c r="FK280" i="1"/>
  <c r="FI281" i="1"/>
  <c r="FL280" i="1"/>
  <c r="FB279" i="1"/>
  <c r="EY280" i="1"/>
  <c r="FA279" i="1"/>
  <c r="EQ280" i="1"/>
  <c r="EO281" i="1"/>
  <c r="ER280" i="1"/>
  <c r="EH279" i="1"/>
  <c r="EE280" i="1"/>
  <c r="EG279" i="1"/>
  <c r="DW284" i="1"/>
  <c r="DU285" i="1"/>
  <c r="DX284" i="1"/>
  <c r="BI624" i="5"/>
  <c r="BH624" i="5" s="1"/>
  <c r="BC624" i="5"/>
  <c r="BB624" i="5" s="1"/>
  <c r="BL624" i="5"/>
  <c r="BK624" i="5" s="1"/>
  <c r="BF624" i="5"/>
  <c r="BE624" i="5" s="1"/>
  <c r="BO624" i="5"/>
  <c r="BN624" i="5" s="1"/>
  <c r="BR624" i="5"/>
  <c r="BQ624" i="5" s="1"/>
  <c r="AZ624" i="5"/>
  <c r="AY624" i="5" s="1"/>
  <c r="BJ624" i="5"/>
  <c r="BD624" i="5"/>
  <c r="BM624" i="5"/>
  <c r="BS624" i="5"/>
  <c r="BP624" i="5"/>
  <c r="BG624" i="5"/>
  <c r="BA624" i="5"/>
  <c r="DK286" i="1"/>
  <c r="DM285" i="1"/>
  <c r="DN285" i="1"/>
  <c r="DA287" i="1"/>
  <c r="DC286" i="1"/>
  <c r="DD286" i="1"/>
  <c r="CT287" i="1"/>
  <c r="CQ288" i="1"/>
  <c r="CS287" i="1"/>
  <c r="CG284" i="1"/>
  <c r="CI283" i="1"/>
  <c r="CJ283" i="1"/>
  <c r="BW289" i="1"/>
  <c r="BY288" i="1"/>
  <c r="BZ288" i="1"/>
  <c r="BM288" i="1"/>
  <c r="BO287" i="1"/>
  <c r="BP287" i="1"/>
  <c r="BF287" i="1"/>
  <c r="BC288" i="1"/>
  <c r="BE287" i="1"/>
  <c r="AV289" i="1"/>
  <c r="AS290" i="1"/>
  <c r="AU289" i="1"/>
  <c r="AX624" i="5"/>
  <c r="AL287" i="1"/>
  <c r="AI288" i="1"/>
  <c r="AK287" i="1"/>
  <c r="AW624" i="5"/>
  <c r="AV624" i="5" s="1"/>
  <c r="Y288" i="1"/>
  <c r="AB287" i="1"/>
  <c r="AA287" i="1"/>
  <c r="G287" i="1"/>
  <c r="H287" i="1"/>
  <c r="R288" i="1"/>
  <c r="Q288" i="1"/>
  <c r="O289" i="1"/>
  <c r="IU282" i="1" l="1"/>
  <c r="IW281" i="1"/>
  <c r="IX281" i="1"/>
  <c r="IN281" i="1"/>
  <c r="IK282" i="1"/>
  <c r="IM281" i="1"/>
  <c r="IA281" i="1"/>
  <c r="IC280" i="1"/>
  <c r="ID280" i="1"/>
  <c r="HT281" i="1"/>
  <c r="HQ282" i="1"/>
  <c r="HS281" i="1"/>
  <c r="HG281" i="1"/>
  <c r="HJ280" i="1"/>
  <c r="HI280" i="1"/>
  <c r="GW283" i="1"/>
  <c r="GY282" i="1"/>
  <c r="GZ282" i="1"/>
  <c r="GM282" i="1"/>
  <c r="GO281" i="1"/>
  <c r="GP281" i="1"/>
  <c r="GC283" i="1"/>
  <c r="GE282" i="1"/>
  <c r="GF282" i="1"/>
  <c r="FS282" i="1"/>
  <c r="FV281" i="1"/>
  <c r="FU281" i="1"/>
  <c r="FL281" i="1"/>
  <c r="FI282" i="1"/>
  <c r="FK281" i="1"/>
  <c r="EY281" i="1"/>
  <c r="FA280" i="1"/>
  <c r="FB280" i="1"/>
  <c r="ER281" i="1"/>
  <c r="EO282" i="1"/>
  <c r="EQ281" i="1"/>
  <c r="EE281" i="1"/>
  <c r="EG280" i="1"/>
  <c r="EH280" i="1"/>
  <c r="DX285" i="1"/>
  <c r="DU286" i="1"/>
  <c r="DW285" i="1"/>
  <c r="DM286" i="1"/>
  <c r="DK287" i="1"/>
  <c r="DN286" i="1"/>
  <c r="BJ625" i="5"/>
  <c r="BD625" i="5"/>
  <c r="BM625" i="5"/>
  <c r="BS625" i="5"/>
  <c r="BG625" i="5"/>
  <c r="BP625" i="5"/>
  <c r="BA625" i="5"/>
  <c r="BI625" i="5"/>
  <c r="BH625" i="5" s="1"/>
  <c r="BL625" i="5"/>
  <c r="BK625" i="5" s="1"/>
  <c r="BF625" i="5"/>
  <c r="BE625" i="5" s="1"/>
  <c r="BC625" i="5"/>
  <c r="BB625" i="5" s="1"/>
  <c r="BO625" i="5"/>
  <c r="BN625" i="5" s="1"/>
  <c r="BR625" i="5"/>
  <c r="BQ625" i="5" s="1"/>
  <c r="AZ625" i="5"/>
  <c r="AY625" i="5" s="1"/>
  <c r="DA288" i="1"/>
  <c r="DC287" i="1"/>
  <c r="DD287" i="1"/>
  <c r="CQ289" i="1"/>
  <c r="CS288" i="1"/>
  <c r="CT288" i="1"/>
  <c r="CI284" i="1"/>
  <c r="CG285" i="1"/>
  <c r="CJ284" i="1"/>
  <c r="BW290" i="1"/>
  <c r="BY289" i="1"/>
  <c r="BZ289" i="1"/>
  <c r="BO288" i="1"/>
  <c r="BM289" i="1"/>
  <c r="BP288" i="1"/>
  <c r="BC289" i="1"/>
  <c r="BF288" i="1"/>
  <c r="BE288" i="1"/>
  <c r="AS291" i="1"/>
  <c r="AU290" i="1"/>
  <c r="AV290" i="1"/>
  <c r="AI289" i="1"/>
  <c r="AL288" i="1"/>
  <c r="AK288" i="1"/>
  <c r="AW625" i="5"/>
  <c r="AV625" i="5" s="1"/>
  <c r="AX625" i="5"/>
  <c r="AA288" i="1"/>
  <c r="Y289" i="1"/>
  <c r="AB288" i="1"/>
  <c r="G288" i="1"/>
  <c r="H288" i="1"/>
  <c r="O290" i="1"/>
  <c r="R289" i="1"/>
  <c r="Q289" i="1"/>
  <c r="IW282" i="1" l="1"/>
  <c r="IU283" i="1"/>
  <c r="IX282" i="1"/>
  <c r="IK283" i="1"/>
  <c r="IM282" i="1"/>
  <c r="IN282" i="1"/>
  <c r="IA282" i="1"/>
  <c r="IC281" i="1"/>
  <c r="ID281" i="1"/>
  <c r="HQ283" i="1"/>
  <c r="HS282" i="1"/>
  <c r="HT282" i="1"/>
  <c r="HG282" i="1"/>
  <c r="HJ281" i="1"/>
  <c r="HI281" i="1"/>
  <c r="GW284" i="1"/>
  <c r="GY283" i="1"/>
  <c r="GZ283" i="1"/>
  <c r="GO282" i="1"/>
  <c r="GM283" i="1"/>
  <c r="GP282" i="1"/>
  <c r="GC284" i="1"/>
  <c r="GE283" i="1"/>
  <c r="GF283" i="1"/>
  <c r="FU282" i="1"/>
  <c r="FS283" i="1"/>
  <c r="FV282" i="1"/>
  <c r="FK282" i="1"/>
  <c r="FI283" i="1"/>
  <c r="FL282" i="1"/>
  <c r="EY282" i="1"/>
  <c r="FA281" i="1"/>
  <c r="FB281" i="1"/>
  <c r="EO283" i="1"/>
  <c r="EQ282" i="1"/>
  <c r="ER282" i="1"/>
  <c r="EE282" i="1"/>
  <c r="EG281" i="1"/>
  <c r="EH281" i="1"/>
  <c r="DU287" i="1"/>
  <c r="DW286" i="1"/>
  <c r="DX286" i="1"/>
  <c r="BJ626" i="5"/>
  <c r="BD626" i="5"/>
  <c r="BS626" i="5"/>
  <c r="BM626" i="5"/>
  <c r="BP626" i="5"/>
  <c r="BG626" i="5"/>
  <c r="BA626" i="5"/>
  <c r="BI626" i="5"/>
  <c r="BH626" i="5" s="1"/>
  <c r="BF626" i="5"/>
  <c r="BE626" i="5" s="1"/>
  <c r="BC626" i="5"/>
  <c r="BB626" i="5" s="1"/>
  <c r="BL626" i="5"/>
  <c r="BK626" i="5" s="1"/>
  <c r="BO626" i="5"/>
  <c r="BN626" i="5" s="1"/>
  <c r="BR626" i="5"/>
  <c r="BQ626" i="5" s="1"/>
  <c r="AZ626" i="5"/>
  <c r="AY626" i="5" s="1"/>
  <c r="DN287" i="1"/>
  <c r="DK288" i="1"/>
  <c r="DM287" i="1"/>
  <c r="DC288" i="1"/>
  <c r="DA289" i="1"/>
  <c r="DD288" i="1"/>
  <c r="CQ290" i="1"/>
  <c r="CS289" i="1"/>
  <c r="CT289" i="1"/>
  <c r="CJ285" i="1"/>
  <c r="CG286" i="1"/>
  <c r="CI285" i="1"/>
  <c r="BY290" i="1"/>
  <c r="BW291" i="1"/>
  <c r="BZ290" i="1"/>
  <c r="BP289" i="1"/>
  <c r="BM290" i="1"/>
  <c r="BO289" i="1"/>
  <c r="BC290" i="1"/>
  <c r="BF289" i="1"/>
  <c r="BE289" i="1"/>
  <c r="AS292" i="1"/>
  <c r="AU291" i="1"/>
  <c r="AV291" i="1"/>
  <c r="AW626" i="5"/>
  <c r="AV626" i="5" s="1"/>
  <c r="AX626" i="5"/>
  <c r="AI290" i="1"/>
  <c r="AL289" i="1"/>
  <c r="AK289" i="1"/>
  <c r="AB289" i="1"/>
  <c r="Y290" i="1"/>
  <c r="AA289" i="1"/>
  <c r="G289" i="1"/>
  <c r="H289" i="1"/>
  <c r="Q290" i="1"/>
  <c r="R290" i="1"/>
  <c r="O291" i="1"/>
  <c r="IX283" i="1" l="1"/>
  <c r="IU284" i="1"/>
  <c r="IW283" i="1"/>
  <c r="IK284" i="1"/>
  <c r="IM283" i="1"/>
  <c r="IN283" i="1"/>
  <c r="IC282" i="1"/>
  <c r="IA283" i="1"/>
  <c r="ID282" i="1"/>
  <c r="HQ284" i="1"/>
  <c r="HT283" i="1"/>
  <c r="HS283" i="1"/>
  <c r="HI282" i="1"/>
  <c r="HG283" i="1"/>
  <c r="HJ282" i="1"/>
  <c r="GY284" i="1"/>
  <c r="GW285" i="1"/>
  <c r="GZ284" i="1"/>
  <c r="GP283" i="1"/>
  <c r="GM284" i="1"/>
  <c r="GO283" i="1"/>
  <c r="GE284" i="1"/>
  <c r="GC285" i="1"/>
  <c r="GF284" i="1"/>
  <c r="FV283" i="1"/>
  <c r="FS284" i="1"/>
  <c r="FU283" i="1"/>
  <c r="FI284" i="1"/>
  <c r="FL283" i="1"/>
  <c r="FK283" i="1"/>
  <c r="FA282" i="1"/>
  <c r="EY283" i="1"/>
  <c r="FB282" i="1"/>
  <c r="EO284" i="1"/>
  <c r="EQ283" i="1"/>
  <c r="ER283" i="1"/>
  <c r="EG282" i="1"/>
  <c r="EE283" i="1"/>
  <c r="EH282" i="1"/>
  <c r="DU288" i="1"/>
  <c r="DW287" i="1"/>
  <c r="DX287" i="1"/>
  <c r="BI627" i="5"/>
  <c r="BH627" i="5" s="1"/>
  <c r="BL627" i="5"/>
  <c r="BK627" i="5" s="1"/>
  <c r="BC627" i="5"/>
  <c r="BB627" i="5" s="1"/>
  <c r="BF627" i="5"/>
  <c r="BE627" i="5" s="1"/>
  <c r="BO627" i="5"/>
  <c r="BN627" i="5" s="1"/>
  <c r="BR627" i="5"/>
  <c r="BQ627" i="5" s="1"/>
  <c r="AZ627" i="5"/>
  <c r="AY627" i="5" s="1"/>
  <c r="BJ627" i="5"/>
  <c r="BD627" i="5"/>
  <c r="BS627" i="5"/>
  <c r="BM627" i="5"/>
  <c r="BG627" i="5"/>
  <c r="BP627" i="5"/>
  <c r="BA627" i="5"/>
  <c r="DK289" i="1"/>
  <c r="DM288" i="1"/>
  <c r="DN288" i="1"/>
  <c r="DD289" i="1"/>
  <c r="DA290" i="1"/>
  <c r="DC289" i="1"/>
  <c r="CS290" i="1"/>
  <c r="CQ291" i="1"/>
  <c r="CT290" i="1"/>
  <c r="CG287" i="1"/>
  <c r="CI286" i="1"/>
  <c r="CJ286" i="1"/>
  <c r="BZ291" i="1"/>
  <c r="BW292" i="1"/>
  <c r="BY291" i="1"/>
  <c r="BM291" i="1"/>
  <c r="BO290" i="1"/>
  <c r="BP290" i="1"/>
  <c r="BE290" i="1"/>
  <c r="BC291" i="1"/>
  <c r="BF290" i="1"/>
  <c r="AS293" i="1"/>
  <c r="AU292" i="1"/>
  <c r="AV292" i="1"/>
  <c r="AW627" i="5"/>
  <c r="AV627" i="5" s="1"/>
  <c r="AX627" i="5"/>
  <c r="AK290" i="1"/>
  <c r="AI291" i="1"/>
  <c r="AL290" i="1"/>
  <c r="Y291" i="1"/>
  <c r="AB290" i="1"/>
  <c r="AA290" i="1"/>
  <c r="H290" i="1"/>
  <c r="G290" i="1"/>
  <c r="R291" i="1"/>
  <c r="O292" i="1"/>
  <c r="Q291" i="1"/>
  <c r="IU285" i="1" l="1"/>
  <c r="IX284" i="1"/>
  <c r="IW284" i="1"/>
  <c r="IM284" i="1"/>
  <c r="IK285" i="1"/>
  <c r="IN284" i="1"/>
  <c r="ID283" i="1"/>
  <c r="IA284" i="1"/>
  <c r="IC283" i="1"/>
  <c r="HS284" i="1"/>
  <c r="HQ285" i="1"/>
  <c r="HT284" i="1"/>
  <c r="HJ283" i="1"/>
  <c r="HG284" i="1"/>
  <c r="HI283" i="1"/>
  <c r="GZ285" i="1"/>
  <c r="GW286" i="1"/>
  <c r="GY285" i="1"/>
  <c r="GM285" i="1"/>
  <c r="GO284" i="1"/>
  <c r="GP284" i="1"/>
  <c r="GF285" i="1"/>
  <c r="GC286" i="1"/>
  <c r="GE285" i="1"/>
  <c r="FS285" i="1"/>
  <c r="FU284" i="1"/>
  <c r="FV284" i="1"/>
  <c r="FK284" i="1"/>
  <c r="FI285" i="1"/>
  <c r="FL284" i="1"/>
  <c r="FB283" i="1"/>
  <c r="EY284" i="1"/>
  <c r="FA283" i="1"/>
  <c r="EQ284" i="1"/>
  <c r="EO285" i="1"/>
  <c r="ER284" i="1"/>
  <c r="EH283" i="1"/>
  <c r="EE284" i="1"/>
  <c r="EG283" i="1"/>
  <c r="DW288" i="1"/>
  <c r="DU289" i="1"/>
  <c r="DX288" i="1"/>
  <c r="BI628" i="5"/>
  <c r="BH628" i="5" s="1"/>
  <c r="BL628" i="5"/>
  <c r="BK628" i="5" s="1"/>
  <c r="BF628" i="5"/>
  <c r="BE628" i="5" s="1"/>
  <c r="BC628" i="5"/>
  <c r="BB628" i="5" s="1"/>
  <c r="BO628" i="5"/>
  <c r="BN628" i="5" s="1"/>
  <c r="BR628" i="5"/>
  <c r="BQ628" i="5" s="1"/>
  <c r="AZ628" i="5"/>
  <c r="AY628" i="5" s="1"/>
  <c r="BJ628" i="5"/>
  <c r="BD628" i="5"/>
  <c r="BS628" i="5"/>
  <c r="BM628" i="5"/>
  <c r="BP628" i="5"/>
  <c r="BG628" i="5"/>
  <c r="BA628" i="5"/>
  <c r="DK290" i="1"/>
  <c r="DM289" i="1"/>
  <c r="DN289" i="1"/>
  <c r="DA291" i="1"/>
  <c r="DC290" i="1"/>
  <c r="DD290" i="1"/>
  <c r="CT291" i="1"/>
  <c r="CQ292" i="1"/>
  <c r="CS291" i="1"/>
  <c r="CG288" i="1"/>
  <c r="CI287" i="1"/>
  <c r="CJ287" i="1"/>
  <c r="BW293" i="1"/>
  <c r="BY292" i="1"/>
  <c r="BZ292" i="1"/>
  <c r="BM292" i="1"/>
  <c r="BP291" i="1"/>
  <c r="BO291" i="1"/>
  <c r="BF291" i="1"/>
  <c r="BC292" i="1"/>
  <c r="BE291" i="1"/>
  <c r="AV293" i="1"/>
  <c r="AS294" i="1"/>
  <c r="AU293" i="1"/>
  <c r="AX628" i="5"/>
  <c r="AL291" i="1"/>
  <c r="AI292" i="1"/>
  <c r="AK291" i="1"/>
  <c r="AW628" i="5"/>
  <c r="AV628" i="5" s="1"/>
  <c r="Y292" i="1"/>
  <c r="AB291" i="1"/>
  <c r="AA291" i="1"/>
  <c r="G291" i="1"/>
  <c r="H291" i="1"/>
  <c r="O293" i="1"/>
  <c r="R292" i="1"/>
  <c r="Q292" i="1"/>
  <c r="IU286" i="1" l="1"/>
  <c r="IW285" i="1"/>
  <c r="IX285" i="1"/>
  <c r="IN285" i="1"/>
  <c r="IK286" i="1"/>
  <c r="IM285" i="1"/>
  <c r="IA285" i="1"/>
  <c r="IC284" i="1"/>
  <c r="ID284" i="1"/>
  <c r="HT285" i="1"/>
  <c r="HQ286" i="1"/>
  <c r="HS285" i="1"/>
  <c r="HG285" i="1"/>
  <c r="HI284" i="1"/>
  <c r="HJ284" i="1"/>
  <c r="GW287" i="1"/>
  <c r="GY286" i="1"/>
  <c r="GZ286" i="1"/>
  <c r="GM286" i="1"/>
  <c r="GO285" i="1"/>
  <c r="GP285" i="1"/>
  <c r="GC287" i="1"/>
  <c r="GE286" i="1"/>
  <c r="GF286" i="1"/>
  <c r="FS286" i="1"/>
  <c r="FV285" i="1"/>
  <c r="FU285" i="1"/>
  <c r="FL285" i="1"/>
  <c r="FI286" i="1"/>
  <c r="FK285" i="1"/>
  <c r="EY285" i="1"/>
  <c r="FA284" i="1"/>
  <c r="FB284" i="1"/>
  <c r="ER285" i="1"/>
  <c r="EO286" i="1"/>
  <c r="EQ285" i="1"/>
  <c r="EE285" i="1"/>
  <c r="EH284" i="1"/>
  <c r="EG284" i="1"/>
  <c r="DX289" i="1"/>
  <c r="DU290" i="1"/>
  <c r="DW289" i="1"/>
  <c r="BI629" i="5"/>
  <c r="BH629" i="5" s="1"/>
  <c r="BL629" i="5"/>
  <c r="BK629" i="5" s="1"/>
  <c r="BF629" i="5"/>
  <c r="BE629" i="5" s="1"/>
  <c r="BC629" i="5"/>
  <c r="BB629" i="5" s="1"/>
  <c r="BO629" i="5"/>
  <c r="BN629" i="5" s="1"/>
  <c r="BR629" i="5"/>
  <c r="BQ629" i="5" s="1"/>
  <c r="AZ629" i="5"/>
  <c r="AY629" i="5" s="1"/>
  <c r="BJ629" i="5"/>
  <c r="BD629" i="5"/>
  <c r="BM629" i="5"/>
  <c r="BS629" i="5"/>
  <c r="BP629" i="5"/>
  <c r="BG629" i="5"/>
  <c r="BA629" i="5"/>
  <c r="DM290" i="1"/>
  <c r="DK291" i="1"/>
  <c r="DN290" i="1"/>
  <c r="DA292" i="1"/>
  <c r="DC291" i="1"/>
  <c r="DD291" i="1"/>
  <c r="CQ293" i="1"/>
  <c r="CS292" i="1"/>
  <c r="CT292" i="1"/>
  <c r="CI288" i="1"/>
  <c r="CG289" i="1"/>
  <c r="CJ288" i="1"/>
  <c r="BW294" i="1"/>
  <c r="BY293" i="1"/>
  <c r="BZ293" i="1"/>
  <c r="BM293" i="1"/>
  <c r="BO292" i="1"/>
  <c r="BP292" i="1"/>
  <c r="BC293" i="1"/>
  <c r="BF292" i="1"/>
  <c r="BE292" i="1"/>
  <c r="AS295" i="1"/>
  <c r="AU294" i="1"/>
  <c r="AV294" i="1"/>
  <c r="AW629" i="5"/>
  <c r="AV629" i="5" s="1"/>
  <c r="AI293" i="1"/>
  <c r="AK292" i="1"/>
  <c r="AL292" i="1"/>
  <c r="AX629" i="5"/>
  <c r="AA292" i="1"/>
  <c r="Y293" i="1"/>
  <c r="AB292" i="1"/>
  <c r="G292" i="1"/>
  <c r="H292" i="1"/>
  <c r="R293" i="1"/>
  <c r="O294" i="1"/>
  <c r="Q293" i="1"/>
  <c r="IW286" i="1" l="1"/>
  <c r="IU287" i="1"/>
  <c r="IX286" i="1"/>
  <c r="IK287" i="1"/>
  <c r="IM286" i="1"/>
  <c r="IN286" i="1"/>
  <c r="IA286" i="1"/>
  <c r="IC285" i="1"/>
  <c r="ID285" i="1"/>
  <c r="HQ287" i="1"/>
  <c r="HS286" i="1"/>
  <c r="HT286" i="1"/>
  <c r="HG286" i="1"/>
  <c r="HI285" i="1"/>
  <c r="HJ285" i="1"/>
  <c r="GW288" i="1"/>
  <c r="GY287" i="1"/>
  <c r="GZ287" i="1"/>
  <c r="GO286" i="1"/>
  <c r="GM287" i="1"/>
  <c r="GP286" i="1"/>
  <c r="GC288" i="1"/>
  <c r="GE287" i="1"/>
  <c r="GF287" i="1"/>
  <c r="FU286" i="1"/>
  <c r="FS287" i="1"/>
  <c r="FV286" i="1"/>
  <c r="FI287" i="1"/>
  <c r="FL286" i="1"/>
  <c r="FK286" i="1"/>
  <c r="EY286" i="1"/>
  <c r="FA285" i="1"/>
  <c r="FB285" i="1"/>
  <c r="EO287" i="1"/>
  <c r="EQ286" i="1"/>
  <c r="ER286" i="1"/>
  <c r="EE286" i="1"/>
  <c r="EH285" i="1"/>
  <c r="EG285" i="1"/>
  <c r="DU291" i="1"/>
  <c r="DW290" i="1"/>
  <c r="DX290" i="1"/>
  <c r="BJ630" i="5"/>
  <c r="BD630" i="5"/>
  <c r="BS630" i="5"/>
  <c r="BM630" i="5"/>
  <c r="BG630" i="5"/>
  <c r="BP630" i="5"/>
  <c r="BA630" i="5"/>
  <c r="DN291" i="1"/>
  <c r="DK292" i="1"/>
  <c r="DM291" i="1"/>
  <c r="BI630" i="5"/>
  <c r="BH630" i="5" s="1"/>
  <c r="BL630" i="5"/>
  <c r="BK630" i="5" s="1"/>
  <c r="BF630" i="5"/>
  <c r="BE630" i="5" s="1"/>
  <c r="BC630" i="5"/>
  <c r="BB630" i="5" s="1"/>
  <c r="BO630" i="5"/>
  <c r="BN630" i="5" s="1"/>
  <c r="BR630" i="5"/>
  <c r="BQ630" i="5" s="1"/>
  <c r="AZ630" i="5"/>
  <c r="AY630" i="5" s="1"/>
  <c r="DC292" i="1"/>
  <c r="DD292" i="1"/>
  <c r="DA293" i="1"/>
  <c r="CQ294" i="1"/>
  <c r="CS293" i="1"/>
  <c r="CT293" i="1"/>
  <c r="CJ289" i="1"/>
  <c r="CG290" i="1"/>
  <c r="CI289" i="1"/>
  <c r="BW295" i="1"/>
  <c r="BY294" i="1"/>
  <c r="BZ294" i="1"/>
  <c r="BP293" i="1"/>
  <c r="BM294" i="1"/>
  <c r="BO293" i="1"/>
  <c r="BC294" i="1"/>
  <c r="BF293" i="1"/>
  <c r="BE293" i="1"/>
  <c r="AX630" i="5"/>
  <c r="AS296" i="1"/>
  <c r="AU295" i="1"/>
  <c r="AV295" i="1"/>
  <c r="AW630" i="5"/>
  <c r="AV630" i="5" s="1"/>
  <c r="AI294" i="1"/>
  <c r="AL293" i="1"/>
  <c r="AK293" i="1"/>
  <c r="AB293" i="1"/>
  <c r="Y294" i="1"/>
  <c r="AA293" i="1"/>
  <c r="G293" i="1"/>
  <c r="H293" i="1"/>
  <c r="O295" i="1"/>
  <c r="Q294" i="1"/>
  <c r="R294" i="1"/>
  <c r="IX287" i="1" l="1"/>
  <c r="IU288" i="1"/>
  <c r="IW287" i="1"/>
  <c r="IK288" i="1"/>
  <c r="IM287" i="1"/>
  <c r="IN287" i="1"/>
  <c r="IC286" i="1"/>
  <c r="IA287" i="1"/>
  <c r="ID286" i="1"/>
  <c r="HQ288" i="1"/>
  <c r="HS287" i="1"/>
  <c r="HT287" i="1"/>
  <c r="HI286" i="1"/>
  <c r="HG287" i="1"/>
  <c r="HJ286" i="1"/>
  <c r="GY288" i="1"/>
  <c r="GW289" i="1"/>
  <c r="GZ288" i="1"/>
  <c r="GP287" i="1"/>
  <c r="GM288" i="1"/>
  <c r="GO287" i="1"/>
  <c r="GE288" i="1"/>
  <c r="GC289" i="1"/>
  <c r="GF288" i="1"/>
  <c r="FV287" i="1"/>
  <c r="FS288" i="1"/>
  <c r="FU287" i="1"/>
  <c r="FI288" i="1"/>
  <c r="FK287" i="1"/>
  <c r="FL287" i="1"/>
  <c r="FA286" i="1"/>
  <c r="EY287" i="1"/>
  <c r="FB286" i="1"/>
  <c r="EO288" i="1"/>
  <c r="EQ287" i="1"/>
  <c r="ER287" i="1"/>
  <c r="EG286" i="1"/>
  <c r="EE287" i="1"/>
  <c r="EH286" i="1"/>
  <c r="DU292" i="1"/>
  <c r="DW291" i="1"/>
  <c r="DX291" i="1"/>
  <c r="BJ631" i="5"/>
  <c r="BD631" i="5"/>
  <c r="BS631" i="5"/>
  <c r="BM631" i="5"/>
  <c r="BG631" i="5"/>
  <c r="BP631" i="5"/>
  <c r="BA631" i="5"/>
  <c r="BI631" i="5"/>
  <c r="BH631" i="5" s="1"/>
  <c r="BC631" i="5"/>
  <c r="BB631" i="5" s="1"/>
  <c r="BL631" i="5"/>
  <c r="BK631" i="5" s="1"/>
  <c r="BF631" i="5"/>
  <c r="BE631" i="5" s="1"/>
  <c r="BO631" i="5"/>
  <c r="BN631" i="5" s="1"/>
  <c r="BR631" i="5"/>
  <c r="BQ631" i="5" s="1"/>
  <c r="AZ631" i="5"/>
  <c r="AY631" i="5" s="1"/>
  <c r="DK293" i="1"/>
  <c r="DM292" i="1"/>
  <c r="DN292" i="1"/>
  <c r="DD293" i="1"/>
  <c r="DA294" i="1"/>
  <c r="DC293" i="1"/>
  <c r="CQ295" i="1"/>
  <c r="CS294" i="1"/>
  <c r="CT294" i="1"/>
  <c r="CG291" i="1"/>
  <c r="CI290" i="1"/>
  <c r="CJ290" i="1"/>
  <c r="BZ295" i="1"/>
  <c r="BW296" i="1"/>
  <c r="BY295" i="1"/>
  <c r="BM295" i="1"/>
  <c r="BP294" i="1"/>
  <c r="BO294" i="1"/>
  <c r="BE294" i="1"/>
  <c r="BF294" i="1"/>
  <c r="BC295" i="1"/>
  <c r="AX631" i="5"/>
  <c r="AS297" i="1"/>
  <c r="AU296" i="1"/>
  <c r="AV296" i="1"/>
  <c r="AW631" i="5"/>
  <c r="AV631" i="5" s="1"/>
  <c r="AK294" i="1"/>
  <c r="AI295" i="1"/>
  <c r="AL294" i="1"/>
  <c r="Y295" i="1"/>
  <c r="AA294" i="1"/>
  <c r="AB294" i="1"/>
  <c r="H294" i="1"/>
  <c r="G294" i="1"/>
  <c r="R295" i="1"/>
  <c r="O296" i="1"/>
  <c r="Q295" i="1"/>
  <c r="IU289" i="1" l="1"/>
  <c r="IX288" i="1"/>
  <c r="IW288" i="1"/>
  <c r="IM288" i="1"/>
  <c r="IK289" i="1"/>
  <c r="IN288" i="1"/>
  <c r="ID287" i="1"/>
  <c r="IA288" i="1"/>
  <c r="IC287" i="1"/>
  <c r="HS288" i="1"/>
  <c r="HQ289" i="1"/>
  <c r="HT288" i="1"/>
  <c r="HJ287" i="1"/>
  <c r="HG288" i="1"/>
  <c r="HI287" i="1"/>
  <c r="GZ289" i="1"/>
  <c r="GW290" i="1"/>
  <c r="GY289" i="1"/>
  <c r="GM289" i="1"/>
  <c r="GO288" i="1"/>
  <c r="GP288" i="1"/>
  <c r="GF289" i="1"/>
  <c r="GC290" i="1"/>
  <c r="GE289" i="1"/>
  <c r="FS289" i="1"/>
  <c r="FU288" i="1"/>
  <c r="FV288" i="1"/>
  <c r="FK288" i="1"/>
  <c r="FI289" i="1"/>
  <c r="FL288" i="1"/>
  <c r="FB287" i="1"/>
  <c r="EY288" i="1"/>
  <c r="FA287" i="1"/>
  <c r="EQ288" i="1"/>
  <c r="EO289" i="1"/>
  <c r="ER288" i="1"/>
  <c r="EH287" i="1"/>
  <c r="EE288" i="1"/>
  <c r="EG287" i="1"/>
  <c r="DU293" i="1"/>
  <c r="DX292" i="1"/>
  <c r="DW292" i="1"/>
  <c r="DK294" i="1"/>
  <c r="DM293" i="1"/>
  <c r="DN293" i="1"/>
  <c r="BI632" i="5"/>
  <c r="BH632" i="5" s="1"/>
  <c r="BF632" i="5"/>
  <c r="BE632" i="5" s="1"/>
  <c r="BL632" i="5"/>
  <c r="BK632" i="5" s="1"/>
  <c r="BC632" i="5"/>
  <c r="BB632" i="5" s="1"/>
  <c r="BO632" i="5"/>
  <c r="BN632" i="5" s="1"/>
  <c r="BR632" i="5"/>
  <c r="BQ632" i="5" s="1"/>
  <c r="AZ632" i="5"/>
  <c r="AY632" i="5" s="1"/>
  <c r="BJ632" i="5"/>
  <c r="BD632" i="5"/>
  <c r="BS632" i="5"/>
  <c r="BM632" i="5"/>
  <c r="BP632" i="5"/>
  <c r="BG632" i="5"/>
  <c r="BA632" i="5"/>
  <c r="DA295" i="1"/>
  <c r="DC294" i="1"/>
  <c r="DD294" i="1"/>
  <c r="CT295" i="1"/>
  <c r="CQ296" i="1"/>
  <c r="CS295" i="1"/>
  <c r="CG292" i="1"/>
  <c r="CI291" i="1"/>
  <c r="CJ291" i="1"/>
  <c r="BZ296" i="1"/>
  <c r="BW297" i="1"/>
  <c r="BY296" i="1"/>
  <c r="BM296" i="1"/>
  <c r="BP295" i="1"/>
  <c r="BO295" i="1"/>
  <c r="BF295" i="1"/>
  <c r="BC296" i="1"/>
  <c r="BE295" i="1"/>
  <c r="AS298" i="1"/>
  <c r="AV297" i="1"/>
  <c r="AU297" i="1"/>
  <c r="AX632" i="5"/>
  <c r="AL295" i="1"/>
  <c r="AI296" i="1"/>
  <c r="AK295" i="1"/>
  <c r="AW632" i="5"/>
  <c r="AV632" i="5" s="1"/>
  <c r="Y296" i="1"/>
  <c r="AB295" i="1"/>
  <c r="AA295" i="1"/>
  <c r="G295" i="1"/>
  <c r="H295" i="1"/>
  <c r="R296" i="1"/>
  <c r="O297" i="1"/>
  <c r="Q296" i="1"/>
  <c r="IU290" i="1" l="1"/>
  <c r="IW289" i="1"/>
  <c r="IX289" i="1"/>
  <c r="IN289" i="1"/>
  <c r="IK290" i="1"/>
  <c r="IM289" i="1"/>
  <c r="IA289" i="1"/>
  <c r="IC288" i="1"/>
  <c r="ID288" i="1"/>
  <c r="HT289" i="1"/>
  <c r="HQ290" i="1"/>
  <c r="HS289" i="1"/>
  <c r="HG289" i="1"/>
  <c r="HJ288" i="1"/>
  <c r="HI288" i="1"/>
  <c r="GW291" i="1"/>
  <c r="GY290" i="1"/>
  <c r="GZ290" i="1"/>
  <c r="GM290" i="1"/>
  <c r="GO289" i="1"/>
  <c r="GP289" i="1"/>
  <c r="GC291" i="1"/>
  <c r="GE290" i="1"/>
  <c r="GF290" i="1"/>
  <c r="FS290" i="1"/>
  <c r="FV289" i="1"/>
  <c r="FU289" i="1"/>
  <c r="FL289" i="1"/>
  <c r="FI290" i="1"/>
  <c r="FK289" i="1"/>
  <c r="EY289" i="1"/>
  <c r="FA288" i="1"/>
  <c r="FB288" i="1"/>
  <c r="ER289" i="1"/>
  <c r="EO290" i="1"/>
  <c r="EQ289" i="1"/>
  <c r="EE289" i="1"/>
  <c r="EG288" i="1"/>
  <c r="EH288" i="1"/>
  <c r="DX293" i="1"/>
  <c r="DU294" i="1"/>
  <c r="DW293" i="1"/>
  <c r="BI633" i="5"/>
  <c r="BH633" i="5" s="1"/>
  <c r="BF633" i="5"/>
  <c r="BE633" i="5" s="1"/>
  <c r="BC633" i="5"/>
  <c r="BB633" i="5" s="1"/>
  <c r="BL633" i="5"/>
  <c r="BK633" i="5" s="1"/>
  <c r="BO633" i="5"/>
  <c r="BN633" i="5" s="1"/>
  <c r="BR633" i="5"/>
  <c r="BQ633" i="5" s="1"/>
  <c r="AZ633" i="5"/>
  <c r="AY633" i="5" s="1"/>
  <c r="BJ633" i="5"/>
  <c r="BD633" i="5"/>
  <c r="BS633" i="5"/>
  <c r="BM633" i="5"/>
  <c r="BP633" i="5"/>
  <c r="BG633" i="5"/>
  <c r="BA633" i="5"/>
  <c r="DM294" i="1"/>
  <c r="DK295" i="1"/>
  <c r="DN294" i="1"/>
  <c r="DA296" i="1"/>
  <c r="DC295" i="1"/>
  <c r="DD295" i="1"/>
  <c r="CT296" i="1"/>
  <c r="CQ297" i="1"/>
  <c r="CS296" i="1"/>
  <c r="CI292" i="1"/>
  <c r="CG293" i="1"/>
  <c r="CJ292" i="1"/>
  <c r="BY297" i="1"/>
  <c r="BW298" i="1"/>
  <c r="BZ297" i="1"/>
  <c r="BM297" i="1"/>
  <c r="BP296" i="1"/>
  <c r="BO296" i="1"/>
  <c r="BF296" i="1"/>
  <c r="BC297" i="1"/>
  <c r="BE296" i="1"/>
  <c r="AV298" i="1"/>
  <c r="AS299" i="1"/>
  <c r="AU298" i="1"/>
  <c r="AW633" i="5"/>
  <c r="AV633" i="5" s="1"/>
  <c r="AL296" i="1"/>
  <c r="AI297" i="1"/>
  <c r="AK296" i="1"/>
  <c r="AX633" i="5"/>
  <c r="Y297" i="1"/>
  <c r="AB296" i="1"/>
  <c r="AA296" i="1"/>
  <c r="G296" i="1"/>
  <c r="H296" i="1"/>
  <c r="O298" i="1"/>
  <c r="Q297" i="1"/>
  <c r="R297" i="1"/>
  <c r="IW290" i="1" l="1"/>
  <c r="IU291" i="1"/>
  <c r="IX290" i="1"/>
  <c r="IK291" i="1"/>
  <c r="IM290" i="1"/>
  <c r="IN290" i="1"/>
  <c r="IA290" i="1"/>
  <c r="IC289" i="1"/>
  <c r="ID289" i="1"/>
  <c r="HQ291" i="1"/>
  <c r="HS290" i="1"/>
  <c r="HT290" i="1"/>
  <c r="HG290" i="1"/>
  <c r="HJ289" i="1"/>
  <c r="HI289" i="1"/>
  <c r="GW292" i="1"/>
  <c r="GY291" i="1"/>
  <c r="GZ291" i="1"/>
  <c r="GO290" i="1"/>
  <c r="GM291" i="1"/>
  <c r="GP290" i="1"/>
  <c r="GC292" i="1"/>
  <c r="GE291" i="1"/>
  <c r="GF291" i="1"/>
  <c r="FU290" i="1"/>
  <c r="FS291" i="1"/>
  <c r="FV290" i="1"/>
  <c r="FI291" i="1"/>
  <c r="FK290" i="1"/>
  <c r="FL290" i="1"/>
  <c r="EY290" i="1"/>
  <c r="FA289" i="1"/>
  <c r="FB289" i="1"/>
  <c r="EO291" i="1"/>
  <c r="EQ290" i="1"/>
  <c r="ER290" i="1"/>
  <c r="EE290" i="1"/>
  <c r="EG289" i="1"/>
  <c r="EH289" i="1"/>
  <c r="DU295" i="1"/>
  <c r="DW294" i="1"/>
  <c r="DX294" i="1"/>
  <c r="BJ634" i="5"/>
  <c r="BD634" i="5"/>
  <c r="BS634" i="5"/>
  <c r="BM634" i="5"/>
  <c r="BP634" i="5"/>
  <c r="BG634" i="5"/>
  <c r="BA634" i="5"/>
  <c r="BI634" i="5"/>
  <c r="BH634" i="5" s="1"/>
  <c r="BF634" i="5"/>
  <c r="BE634" i="5" s="1"/>
  <c r="BL634" i="5"/>
  <c r="BK634" i="5" s="1"/>
  <c r="BC634" i="5"/>
  <c r="BB634" i="5" s="1"/>
  <c r="BO634" i="5"/>
  <c r="BN634" i="5" s="1"/>
  <c r="BR634" i="5"/>
  <c r="BQ634" i="5" s="1"/>
  <c r="AZ634" i="5"/>
  <c r="AY634" i="5" s="1"/>
  <c r="DK296" i="1"/>
  <c r="DN295" i="1"/>
  <c r="DM295" i="1"/>
  <c r="DA297" i="1"/>
  <c r="DC296" i="1"/>
  <c r="DD296" i="1"/>
  <c r="CS297" i="1"/>
  <c r="CT297" i="1"/>
  <c r="CQ298" i="1"/>
  <c r="CJ293" i="1"/>
  <c r="CG294" i="1"/>
  <c r="CI293" i="1"/>
  <c r="BY298" i="1"/>
  <c r="BW299" i="1"/>
  <c r="BZ298" i="1"/>
  <c r="BM298" i="1"/>
  <c r="BO297" i="1"/>
  <c r="BP297" i="1"/>
  <c r="BE297" i="1"/>
  <c r="BC298" i="1"/>
  <c r="BF297" i="1"/>
  <c r="AV299" i="1"/>
  <c r="AS300" i="1"/>
  <c r="AU299" i="1"/>
  <c r="AW634" i="5"/>
  <c r="AV634" i="5" s="1"/>
  <c r="AK297" i="1"/>
  <c r="AI298" i="1"/>
  <c r="AL297" i="1"/>
  <c r="AX634" i="5"/>
  <c r="Y298" i="1"/>
  <c r="AB297" i="1"/>
  <c r="AA297" i="1"/>
  <c r="H297" i="1"/>
  <c r="G297" i="1"/>
  <c r="Q298" i="1"/>
  <c r="R298" i="1"/>
  <c r="O299" i="1"/>
  <c r="IX291" i="1" l="1"/>
  <c r="IU292" i="1"/>
  <c r="IW291" i="1"/>
  <c r="IK292" i="1"/>
  <c r="IM291" i="1"/>
  <c r="IN291" i="1"/>
  <c r="IC290" i="1"/>
  <c r="IA291" i="1"/>
  <c r="ID290" i="1"/>
  <c r="HQ292" i="1"/>
  <c r="HT291" i="1"/>
  <c r="HS291" i="1"/>
  <c r="HI290" i="1"/>
  <c r="HG291" i="1"/>
  <c r="HJ290" i="1"/>
  <c r="GW293" i="1"/>
  <c r="GZ292" i="1"/>
  <c r="GY292" i="1"/>
  <c r="GP291" i="1"/>
  <c r="GM292" i="1"/>
  <c r="GO291" i="1"/>
  <c r="GE292" i="1"/>
  <c r="GF292" i="1"/>
  <c r="GC293" i="1"/>
  <c r="FV291" i="1"/>
  <c r="FS292" i="1"/>
  <c r="FU291" i="1"/>
  <c r="FL291" i="1"/>
  <c r="FI292" i="1"/>
  <c r="FK291" i="1"/>
  <c r="FA290" i="1"/>
  <c r="EY291" i="1"/>
  <c r="FB290" i="1"/>
  <c r="EO292" i="1"/>
  <c r="EQ291" i="1"/>
  <c r="ER291" i="1"/>
  <c r="EG290" i="1"/>
  <c r="EE291" i="1"/>
  <c r="EH290" i="1"/>
  <c r="DX295" i="1"/>
  <c r="DU296" i="1"/>
  <c r="DW295" i="1"/>
  <c r="BI635" i="5"/>
  <c r="BH635" i="5" s="1"/>
  <c r="BF635" i="5"/>
  <c r="BE635" i="5" s="1"/>
  <c r="BL635" i="5"/>
  <c r="BK635" i="5" s="1"/>
  <c r="BC635" i="5"/>
  <c r="BB635" i="5" s="1"/>
  <c r="BO635" i="5"/>
  <c r="BN635" i="5" s="1"/>
  <c r="BR635" i="5"/>
  <c r="BQ635" i="5" s="1"/>
  <c r="AZ635" i="5"/>
  <c r="AY635" i="5" s="1"/>
  <c r="DN296" i="1"/>
  <c r="DK297" i="1"/>
  <c r="DM296" i="1"/>
  <c r="BJ635" i="5"/>
  <c r="BD635" i="5"/>
  <c r="BM635" i="5"/>
  <c r="BS635" i="5"/>
  <c r="BG635" i="5"/>
  <c r="BP635" i="5"/>
  <c r="BA635" i="5"/>
  <c r="DA298" i="1"/>
  <c r="DD297" i="1"/>
  <c r="DC297" i="1"/>
  <c r="CS298" i="1"/>
  <c r="CQ299" i="1"/>
  <c r="CT298" i="1"/>
  <c r="CG295" i="1"/>
  <c r="CI294" i="1"/>
  <c r="CJ294" i="1"/>
  <c r="BW300" i="1"/>
  <c r="BY299" i="1"/>
  <c r="BZ299" i="1"/>
  <c r="BP298" i="1"/>
  <c r="BM299" i="1"/>
  <c r="BO298" i="1"/>
  <c r="BE298" i="1"/>
  <c r="BC299" i="1"/>
  <c r="BF298" i="1"/>
  <c r="AS301" i="1"/>
  <c r="AU300" i="1"/>
  <c r="AV300" i="1"/>
  <c r="AK298" i="1"/>
  <c r="AI299" i="1"/>
  <c r="AL298" i="1"/>
  <c r="AX635" i="5"/>
  <c r="AW635" i="5"/>
  <c r="AV635" i="5" s="1"/>
  <c r="AB298" i="1"/>
  <c r="Y299" i="1"/>
  <c r="AA298" i="1"/>
  <c r="H298" i="1"/>
  <c r="G298" i="1"/>
  <c r="O300" i="1"/>
  <c r="R299" i="1"/>
  <c r="Q299" i="1"/>
  <c r="IU293" i="1" l="1"/>
  <c r="IX292" i="1"/>
  <c r="IW292" i="1"/>
  <c r="IM292" i="1"/>
  <c r="IK293" i="1"/>
  <c r="IN292" i="1"/>
  <c r="ID291" i="1"/>
  <c r="IA292" i="1"/>
  <c r="IC291" i="1"/>
  <c r="HQ293" i="1"/>
  <c r="HS292" i="1"/>
  <c r="HT292" i="1"/>
  <c r="HJ291" i="1"/>
  <c r="HG292" i="1"/>
  <c r="HI291" i="1"/>
  <c r="GZ293" i="1"/>
  <c r="GW294" i="1"/>
  <c r="GY293" i="1"/>
  <c r="GM293" i="1"/>
  <c r="GP292" i="1"/>
  <c r="GO292" i="1"/>
  <c r="GF293" i="1"/>
  <c r="GC294" i="1"/>
  <c r="GE293" i="1"/>
  <c r="FS293" i="1"/>
  <c r="FU292" i="1"/>
  <c r="FV292" i="1"/>
  <c r="FK292" i="1"/>
  <c r="FI293" i="1"/>
  <c r="FL292" i="1"/>
  <c r="FB291" i="1"/>
  <c r="EY292" i="1"/>
  <c r="FA291" i="1"/>
  <c r="EO293" i="1"/>
  <c r="ER292" i="1"/>
  <c r="EQ292" i="1"/>
  <c r="EH291" i="1"/>
  <c r="EE292" i="1"/>
  <c r="EG291" i="1"/>
  <c r="DU297" i="1"/>
  <c r="DX296" i="1"/>
  <c r="DW296" i="1"/>
  <c r="BJ636" i="5"/>
  <c r="BD636" i="5"/>
  <c r="BM636" i="5"/>
  <c r="BS636" i="5"/>
  <c r="BP636" i="5"/>
  <c r="BG636" i="5"/>
  <c r="BA636" i="5"/>
  <c r="BI636" i="5"/>
  <c r="BH636" i="5" s="1"/>
  <c r="BL636" i="5"/>
  <c r="BK636" i="5" s="1"/>
  <c r="BC636" i="5"/>
  <c r="BB636" i="5" s="1"/>
  <c r="BF636" i="5"/>
  <c r="BE636" i="5" s="1"/>
  <c r="BO636" i="5"/>
  <c r="BN636" i="5" s="1"/>
  <c r="BR636" i="5"/>
  <c r="BQ636" i="5" s="1"/>
  <c r="AZ636" i="5"/>
  <c r="AY636" i="5" s="1"/>
  <c r="DN297" i="1"/>
  <c r="DM297" i="1"/>
  <c r="DK298" i="1"/>
  <c r="DD298" i="1"/>
  <c r="DA299" i="1"/>
  <c r="DC298" i="1"/>
  <c r="CQ300" i="1"/>
  <c r="CT299" i="1"/>
  <c r="CS299" i="1"/>
  <c r="CG296" i="1"/>
  <c r="CI295" i="1"/>
  <c r="CJ295" i="1"/>
  <c r="BZ300" i="1"/>
  <c r="BW301" i="1"/>
  <c r="BY300" i="1"/>
  <c r="BP299" i="1"/>
  <c r="BM300" i="1"/>
  <c r="BO299" i="1"/>
  <c r="BC300" i="1"/>
  <c r="BF299" i="1"/>
  <c r="BE299" i="1"/>
  <c r="AS302" i="1"/>
  <c r="AV301" i="1"/>
  <c r="AU301" i="1"/>
  <c r="AX636" i="5"/>
  <c r="AW636" i="5"/>
  <c r="AV636" i="5" s="1"/>
  <c r="AI300" i="1"/>
  <c r="AL299" i="1"/>
  <c r="AK299" i="1"/>
  <c r="AB299" i="1"/>
  <c r="Y300" i="1"/>
  <c r="AA299" i="1"/>
  <c r="G299" i="1"/>
  <c r="H299" i="1"/>
  <c r="R300" i="1"/>
  <c r="Q300" i="1"/>
  <c r="O301" i="1"/>
  <c r="IU294" i="1" l="1"/>
  <c r="IW293" i="1"/>
  <c r="IX293" i="1"/>
  <c r="IN293" i="1"/>
  <c r="IK294" i="1"/>
  <c r="IM293" i="1"/>
  <c r="IA293" i="1"/>
  <c r="IC292" i="1"/>
  <c r="ID292" i="1"/>
  <c r="HT293" i="1"/>
  <c r="HQ294" i="1"/>
  <c r="HS293" i="1"/>
  <c r="HG293" i="1"/>
  <c r="HI292" i="1"/>
  <c r="HJ292" i="1"/>
  <c r="GW295" i="1"/>
  <c r="GY294" i="1"/>
  <c r="GZ294" i="1"/>
  <c r="GM294" i="1"/>
  <c r="GO293" i="1"/>
  <c r="GP293" i="1"/>
  <c r="GC295" i="1"/>
  <c r="GF294" i="1"/>
  <c r="GE294" i="1"/>
  <c r="FS294" i="1"/>
  <c r="FU293" i="1"/>
  <c r="FV293" i="1"/>
  <c r="FL293" i="1"/>
  <c r="FI294" i="1"/>
  <c r="FK293" i="1"/>
  <c r="EY293" i="1"/>
  <c r="FA292" i="1"/>
  <c r="FB292" i="1"/>
  <c r="ER293" i="1"/>
  <c r="EO294" i="1"/>
  <c r="EQ293" i="1"/>
  <c r="EE293" i="1"/>
  <c r="EH292" i="1"/>
  <c r="EG292" i="1"/>
  <c r="DU298" i="1"/>
  <c r="DX297" i="1"/>
  <c r="DW297" i="1"/>
  <c r="BI637" i="5"/>
  <c r="BH637" i="5" s="1"/>
  <c r="BF637" i="5"/>
  <c r="BE637" i="5" s="1"/>
  <c r="BC637" i="5"/>
  <c r="BB637" i="5" s="1"/>
  <c r="BL637" i="5"/>
  <c r="BK637" i="5" s="1"/>
  <c r="BO637" i="5"/>
  <c r="BN637" i="5" s="1"/>
  <c r="BR637" i="5"/>
  <c r="BQ637" i="5" s="1"/>
  <c r="AZ637" i="5"/>
  <c r="AY637" i="5" s="1"/>
  <c r="BJ637" i="5"/>
  <c r="BD637" i="5"/>
  <c r="BS637" i="5"/>
  <c r="BM637" i="5"/>
  <c r="BP637" i="5"/>
  <c r="BG637" i="5"/>
  <c r="BA637" i="5"/>
  <c r="DM298" i="1"/>
  <c r="DK299" i="1"/>
  <c r="DN298" i="1"/>
  <c r="DD299" i="1"/>
  <c r="DA300" i="1"/>
  <c r="DC299" i="1"/>
  <c r="CT300" i="1"/>
  <c r="CQ301" i="1"/>
  <c r="CS300" i="1"/>
  <c r="CG297" i="1"/>
  <c r="CI296" i="1"/>
  <c r="CJ296" i="1"/>
  <c r="BZ301" i="1"/>
  <c r="BW302" i="1"/>
  <c r="BY301" i="1"/>
  <c r="BM301" i="1"/>
  <c r="BP300" i="1"/>
  <c r="BO300" i="1"/>
  <c r="BF300" i="1"/>
  <c r="BC301" i="1"/>
  <c r="BE300" i="1"/>
  <c r="AV302" i="1"/>
  <c r="AS303" i="1"/>
  <c r="AU302" i="1"/>
  <c r="AW637" i="5"/>
  <c r="AV637" i="5" s="1"/>
  <c r="AX637" i="5"/>
  <c r="AL300" i="1"/>
  <c r="AI301" i="1"/>
  <c r="AK300" i="1"/>
  <c r="Y301" i="1"/>
  <c r="AB300" i="1"/>
  <c r="AA300" i="1"/>
  <c r="G300" i="1"/>
  <c r="H300" i="1"/>
  <c r="O302" i="1"/>
  <c r="Q301" i="1"/>
  <c r="R301" i="1"/>
  <c r="IU295" i="1" l="1"/>
  <c r="IW294" i="1"/>
  <c r="IX294" i="1"/>
  <c r="IK295" i="1"/>
  <c r="IM294" i="1"/>
  <c r="IN294" i="1"/>
  <c r="IA294" i="1"/>
  <c r="IC293" i="1"/>
  <c r="ID293" i="1"/>
  <c r="HQ295" i="1"/>
  <c r="HS294" i="1"/>
  <c r="HT294" i="1"/>
  <c r="HG294" i="1"/>
  <c r="HJ293" i="1"/>
  <c r="HI293" i="1"/>
  <c r="GZ295" i="1"/>
  <c r="GY295" i="1"/>
  <c r="GW296" i="1"/>
  <c r="GO294" i="1"/>
  <c r="GM295" i="1"/>
  <c r="GP294" i="1"/>
  <c r="GF295" i="1"/>
  <c r="GE295" i="1"/>
  <c r="GC296" i="1"/>
  <c r="FS295" i="1"/>
  <c r="FU294" i="1"/>
  <c r="FV294" i="1"/>
  <c r="FK294" i="1"/>
  <c r="FI295" i="1"/>
  <c r="FL294" i="1"/>
  <c r="EY294" i="1"/>
  <c r="FA293" i="1"/>
  <c r="FB293" i="1"/>
  <c r="EO295" i="1"/>
  <c r="EQ294" i="1"/>
  <c r="ER294" i="1"/>
  <c r="EE294" i="1"/>
  <c r="EH293" i="1"/>
  <c r="EG293" i="1"/>
  <c r="DX298" i="1"/>
  <c r="DU299" i="1"/>
  <c r="DW298" i="1"/>
  <c r="BI638" i="5"/>
  <c r="BH638" i="5" s="1"/>
  <c r="BC638" i="5"/>
  <c r="BB638" i="5" s="1"/>
  <c r="BL638" i="5"/>
  <c r="BK638" i="5" s="1"/>
  <c r="BF638" i="5"/>
  <c r="BE638" i="5" s="1"/>
  <c r="BO638" i="5"/>
  <c r="BN638" i="5" s="1"/>
  <c r="BR638" i="5"/>
  <c r="BQ638" i="5" s="1"/>
  <c r="AZ638" i="5"/>
  <c r="AY638" i="5" s="1"/>
  <c r="DK300" i="1"/>
  <c r="DM299" i="1"/>
  <c r="DN299" i="1"/>
  <c r="BJ638" i="5"/>
  <c r="BD638" i="5"/>
  <c r="BS638" i="5"/>
  <c r="BM638" i="5"/>
  <c r="BP638" i="5"/>
  <c r="BG638" i="5"/>
  <c r="BA638" i="5"/>
  <c r="DA301" i="1"/>
  <c r="DC300" i="1"/>
  <c r="DD300" i="1"/>
  <c r="CT301" i="1"/>
  <c r="CS301" i="1"/>
  <c r="CQ302" i="1"/>
  <c r="CG298" i="1"/>
  <c r="CJ297" i="1"/>
  <c r="CI297" i="1"/>
  <c r="BY302" i="1"/>
  <c r="BW303" i="1"/>
  <c r="BZ302" i="1"/>
  <c r="BM302" i="1"/>
  <c r="BO301" i="1"/>
  <c r="BP301" i="1"/>
  <c r="BE301" i="1"/>
  <c r="BF301" i="1"/>
  <c r="BC302" i="1"/>
  <c r="AV303" i="1"/>
  <c r="AU303" i="1"/>
  <c r="AW638" i="5"/>
  <c r="AV638" i="5" s="1"/>
  <c r="AK301" i="1"/>
  <c r="AI302" i="1"/>
  <c r="AL301" i="1"/>
  <c r="AX638" i="5"/>
  <c r="Y302" i="1"/>
  <c r="AB301" i="1"/>
  <c r="AA301" i="1"/>
  <c r="H301" i="1"/>
  <c r="G301" i="1"/>
  <c r="Q302" i="1"/>
  <c r="O303" i="1"/>
  <c r="R302" i="1"/>
  <c r="IU296" i="1" l="1"/>
  <c r="IW295" i="1"/>
  <c r="IX295" i="1"/>
  <c r="IN295" i="1"/>
  <c r="IK296" i="1"/>
  <c r="IM295" i="1"/>
  <c r="IA295" i="1"/>
  <c r="ID294" i="1"/>
  <c r="IC294" i="1"/>
  <c r="HT295" i="1"/>
  <c r="HQ296" i="1"/>
  <c r="HS295" i="1"/>
  <c r="HI294" i="1"/>
  <c r="HJ294" i="1"/>
  <c r="HG295" i="1"/>
  <c r="GW297" i="1"/>
  <c r="GY296" i="1"/>
  <c r="GZ296" i="1"/>
  <c r="GM296" i="1"/>
  <c r="GP295" i="1"/>
  <c r="GO295" i="1"/>
  <c r="GC297" i="1"/>
  <c r="GF296" i="1"/>
  <c r="GE296" i="1"/>
  <c r="FS296" i="1"/>
  <c r="FV295" i="1"/>
  <c r="FU295" i="1"/>
  <c r="FL295" i="1"/>
  <c r="FI296" i="1"/>
  <c r="FK295" i="1"/>
  <c r="EY295" i="1"/>
  <c r="FA294" i="1"/>
  <c r="FB294" i="1"/>
  <c r="ER295" i="1"/>
  <c r="EO296" i="1"/>
  <c r="EQ295" i="1"/>
  <c r="EG294" i="1"/>
  <c r="EE295" i="1"/>
  <c r="EH294" i="1"/>
  <c r="DX299" i="1"/>
  <c r="DU300" i="1"/>
  <c r="DW299" i="1"/>
  <c r="BJ639" i="5"/>
  <c r="BD639" i="5"/>
  <c r="BS639" i="5"/>
  <c r="BM639" i="5"/>
  <c r="BP639" i="5"/>
  <c r="BG639" i="5"/>
  <c r="BA639" i="5"/>
  <c r="DN300" i="1"/>
  <c r="DK301" i="1"/>
  <c r="DM300" i="1"/>
  <c r="BI639" i="5"/>
  <c r="BH639" i="5" s="1"/>
  <c r="BC639" i="5"/>
  <c r="BB639" i="5" s="1"/>
  <c r="BL639" i="5"/>
  <c r="BK639" i="5" s="1"/>
  <c r="BF639" i="5"/>
  <c r="BE639" i="5" s="1"/>
  <c r="BO639" i="5"/>
  <c r="BN639" i="5" s="1"/>
  <c r="BR639" i="5"/>
  <c r="BQ639" i="5" s="1"/>
  <c r="AZ639" i="5"/>
  <c r="AY639" i="5" s="1"/>
  <c r="DA302" i="1"/>
  <c r="DD301" i="1"/>
  <c r="DC301" i="1"/>
  <c r="CS302" i="1"/>
  <c r="CQ303" i="1"/>
  <c r="CT302" i="1"/>
  <c r="CJ298" i="1"/>
  <c r="CG299" i="1"/>
  <c r="CI298" i="1"/>
  <c r="BY303" i="1"/>
  <c r="BZ303" i="1"/>
  <c r="BP302" i="1"/>
  <c r="BM303" i="1"/>
  <c r="BO302" i="1"/>
  <c r="BE302" i="1"/>
  <c r="BC303" i="1"/>
  <c r="BF302" i="1"/>
  <c r="AX639" i="5"/>
  <c r="AK302" i="1"/>
  <c r="AI303" i="1"/>
  <c r="AL302" i="1"/>
  <c r="AW639" i="5"/>
  <c r="AV639" i="5" s="1"/>
  <c r="AB302" i="1"/>
  <c r="Y303" i="1"/>
  <c r="AA302" i="1"/>
  <c r="H302" i="1"/>
  <c r="G302" i="1"/>
  <c r="Q303" i="1"/>
  <c r="AQ643" i="5" s="1"/>
  <c r="R303" i="1"/>
  <c r="AR643" i="5" s="1"/>
  <c r="AR639" i="5" s="1"/>
  <c r="IX296" i="1" l="1"/>
  <c r="IU297" i="1"/>
  <c r="IW296" i="1"/>
  <c r="IK297" i="1"/>
  <c r="IM296" i="1"/>
  <c r="IN296" i="1"/>
  <c r="IA296" i="1"/>
  <c r="ID295" i="1"/>
  <c r="IC295" i="1"/>
  <c r="HQ297" i="1"/>
  <c r="HS296" i="1"/>
  <c r="HT296" i="1"/>
  <c r="HG296" i="1"/>
  <c r="HJ295" i="1"/>
  <c r="HI295" i="1"/>
  <c r="GW298" i="1"/>
  <c r="GZ297" i="1"/>
  <c r="GY297" i="1"/>
  <c r="GP296" i="1"/>
  <c r="GM297" i="1"/>
  <c r="GO296" i="1"/>
  <c r="GC298" i="1"/>
  <c r="GF297" i="1"/>
  <c r="GE297" i="1"/>
  <c r="FV296" i="1"/>
  <c r="FS297" i="1"/>
  <c r="FU296" i="1"/>
  <c r="FI297" i="1"/>
  <c r="FL296" i="1"/>
  <c r="FK296" i="1"/>
  <c r="EY296" i="1"/>
  <c r="FB295" i="1"/>
  <c r="FA295" i="1"/>
  <c r="EO297" i="1"/>
  <c r="EQ296" i="1"/>
  <c r="ER296" i="1"/>
  <c r="EE296" i="1"/>
  <c r="EH295" i="1"/>
  <c r="EG295" i="1"/>
  <c r="DU301" i="1"/>
  <c r="DW300" i="1"/>
  <c r="DX300" i="1"/>
  <c r="BJ640" i="5"/>
  <c r="BD640" i="5"/>
  <c r="BM640" i="5"/>
  <c r="BS640" i="5"/>
  <c r="BP640" i="5"/>
  <c r="BG640" i="5"/>
  <c r="BA640" i="5"/>
  <c r="BI640" i="5"/>
  <c r="BH640" i="5" s="1"/>
  <c r="BC640" i="5"/>
  <c r="BB640" i="5" s="1"/>
  <c r="BL640" i="5"/>
  <c r="BK640" i="5" s="1"/>
  <c r="BF640" i="5"/>
  <c r="BE640" i="5" s="1"/>
  <c r="BO640" i="5"/>
  <c r="BN640" i="5" s="1"/>
  <c r="BR640" i="5"/>
  <c r="BQ640" i="5" s="1"/>
  <c r="AZ640" i="5"/>
  <c r="AY640" i="5" s="1"/>
  <c r="DM301" i="1"/>
  <c r="DN301" i="1"/>
  <c r="DK302" i="1"/>
  <c r="DD302" i="1"/>
  <c r="DA303" i="1"/>
  <c r="DC302" i="1"/>
  <c r="CT303" i="1"/>
  <c r="CS303" i="1"/>
  <c r="CJ299" i="1"/>
  <c r="CG300" i="1"/>
  <c r="CI299" i="1"/>
  <c r="AQ640" i="5"/>
  <c r="AP640" i="5" s="1"/>
  <c r="AR421" i="5"/>
  <c r="AQ113" i="5" s="1"/>
  <c r="AR423" i="5"/>
  <c r="AQ115" i="5" s="1"/>
  <c r="AR396" i="5"/>
  <c r="AQ88" i="5" s="1"/>
  <c r="AR352" i="5"/>
  <c r="AQ44" i="5" s="1"/>
  <c r="AR381" i="5"/>
  <c r="AQ73" i="5" s="1"/>
  <c r="AR363" i="5"/>
  <c r="AQ55" i="5" s="1"/>
  <c r="AR365" i="5"/>
  <c r="AQ57" i="5" s="1"/>
  <c r="AR378" i="5"/>
  <c r="AQ70" i="5" s="1"/>
  <c r="AR372" i="5"/>
  <c r="AQ64" i="5" s="1"/>
  <c r="AR397" i="5"/>
  <c r="AQ89" i="5" s="1"/>
  <c r="AR357" i="5"/>
  <c r="AQ49" i="5" s="1"/>
  <c r="AR418" i="5"/>
  <c r="AQ110" i="5" s="1"/>
  <c r="AR414" i="5"/>
  <c r="AQ106" i="5" s="1"/>
  <c r="AR406" i="5"/>
  <c r="AQ98" i="5" s="1"/>
  <c r="AR347" i="5"/>
  <c r="AQ39" i="5" s="1"/>
  <c r="AR348" i="5"/>
  <c r="AQ40" i="5" s="1"/>
  <c r="AR389" i="5"/>
  <c r="AQ81" i="5" s="1"/>
  <c r="AR369" i="5"/>
  <c r="AQ61" i="5" s="1"/>
  <c r="AR392" i="5"/>
  <c r="AQ84" i="5" s="1"/>
  <c r="AR351" i="5"/>
  <c r="AQ43" i="5" s="1"/>
  <c r="AR362" i="5"/>
  <c r="AQ54" i="5" s="1"/>
  <c r="AR419" i="5"/>
  <c r="AQ111" i="5" s="1"/>
  <c r="AR415" i="5"/>
  <c r="AQ107" i="5" s="1"/>
  <c r="AR411" i="5"/>
  <c r="AQ103" i="5" s="1"/>
  <c r="AR407" i="5"/>
  <c r="AQ99" i="5" s="1"/>
  <c r="AR403" i="5"/>
  <c r="AQ95" i="5" s="1"/>
  <c r="AR410" i="5"/>
  <c r="AQ102" i="5" s="1"/>
  <c r="AR370" i="5"/>
  <c r="AQ62" i="5" s="1"/>
  <c r="AR382" i="5"/>
  <c r="AQ74" i="5" s="1"/>
  <c r="AR383" i="5"/>
  <c r="AQ75" i="5" s="1"/>
  <c r="AR341" i="5"/>
  <c r="AQ33" i="5" s="1"/>
  <c r="AR350" i="5"/>
  <c r="AQ42" i="5" s="1"/>
  <c r="AR371" i="5"/>
  <c r="AQ63" i="5" s="1"/>
  <c r="AR355" i="5"/>
  <c r="AQ47" i="5" s="1"/>
  <c r="AR353" i="5"/>
  <c r="AQ45" i="5" s="1"/>
  <c r="AR377" i="5"/>
  <c r="AQ69" i="5" s="1"/>
  <c r="AR364" i="5"/>
  <c r="AQ56" i="5" s="1"/>
  <c r="AR358" i="5"/>
  <c r="AQ50" i="5" s="1"/>
  <c r="AR416" i="5"/>
  <c r="AQ108" i="5" s="1"/>
  <c r="AR412" i="5"/>
  <c r="AQ104" i="5" s="1"/>
  <c r="AR408" i="5"/>
  <c r="AQ100" i="5" s="1"/>
  <c r="AR404" i="5"/>
  <c r="AQ96" i="5" s="1"/>
  <c r="AR359" i="5"/>
  <c r="AQ51" i="5" s="1"/>
  <c r="AR390" i="5"/>
  <c r="AQ82" i="5" s="1"/>
  <c r="AR356" i="5"/>
  <c r="AQ48" i="5" s="1"/>
  <c r="AR376" i="5"/>
  <c r="AQ68" i="5" s="1"/>
  <c r="AR354" i="5"/>
  <c r="AQ46" i="5" s="1"/>
  <c r="AR367" i="5"/>
  <c r="AQ59" i="5" s="1"/>
  <c r="AR366" i="5"/>
  <c r="AQ58" i="5" s="1"/>
  <c r="AR360" i="5"/>
  <c r="AQ52" i="5" s="1"/>
  <c r="AR380" i="5"/>
  <c r="AQ72" i="5" s="1"/>
  <c r="AR375" i="5"/>
  <c r="AQ67" i="5" s="1"/>
  <c r="AR373" i="5"/>
  <c r="AQ65" i="5" s="1"/>
  <c r="AR402" i="5"/>
  <c r="AQ94" i="5" s="1"/>
  <c r="AR388" i="5"/>
  <c r="AQ80" i="5" s="1"/>
  <c r="AR345" i="5"/>
  <c r="AQ37" i="5" s="1"/>
  <c r="AR374" i="5"/>
  <c r="AQ66" i="5" s="1"/>
  <c r="AR417" i="5"/>
  <c r="AQ109" i="5" s="1"/>
  <c r="AR413" i="5"/>
  <c r="AQ105" i="5" s="1"/>
  <c r="AR409" i="5"/>
  <c r="AQ101" i="5" s="1"/>
  <c r="AR405" i="5"/>
  <c r="AQ97" i="5" s="1"/>
  <c r="AR346" i="5"/>
  <c r="AQ38" i="5" s="1"/>
  <c r="AR384" i="5"/>
  <c r="AQ76" i="5" s="1"/>
  <c r="AR361" i="5"/>
  <c r="AQ53" i="5" s="1"/>
  <c r="AR385" i="5"/>
  <c r="AQ77" i="5" s="1"/>
  <c r="AR422" i="5"/>
  <c r="AQ114" i="5" s="1"/>
  <c r="AR420" i="5"/>
  <c r="AQ112" i="5" s="1"/>
  <c r="AR349" i="5"/>
  <c r="AQ41" i="5" s="1"/>
  <c r="AR379" i="5"/>
  <c r="AQ71" i="5" s="1"/>
  <c r="AR393" i="5"/>
  <c r="AQ85" i="5" s="1"/>
  <c r="AR391" i="5"/>
  <c r="AQ83" i="5" s="1"/>
  <c r="AR387" i="5"/>
  <c r="AQ79" i="5" s="1"/>
  <c r="AR386" i="5"/>
  <c r="AQ78" i="5" s="1"/>
  <c r="AR342" i="5"/>
  <c r="AQ34" i="5" s="1"/>
  <c r="AR394" i="5"/>
  <c r="AQ86" i="5" s="1"/>
  <c r="AR368" i="5"/>
  <c r="AQ60" i="5" s="1"/>
  <c r="AR399" i="5"/>
  <c r="AQ91" i="5" s="1"/>
  <c r="AR344" i="5"/>
  <c r="AQ36" i="5" s="1"/>
  <c r="AR398" i="5"/>
  <c r="AQ90" i="5" s="1"/>
  <c r="AR343" i="5"/>
  <c r="AQ35" i="5" s="1"/>
  <c r="AR400" i="5"/>
  <c r="AQ92" i="5" s="1"/>
  <c r="AR395" i="5"/>
  <c r="AQ87" i="5" s="1"/>
  <c r="AR401" i="5"/>
  <c r="AQ93" i="5" s="1"/>
  <c r="AR424" i="5"/>
  <c r="AQ116" i="5" s="1"/>
  <c r="AR425" i="5"/>
  <c r="AQ117" i="5" s="1"/>
  <c r="AR426" i="5"/>
  <c r="AQ118" i="5" s="1"/>
  <c r="AR427" i="5"/>
  <c r="AQ119" i="5" s="1"/>
  <c r="AR428" i="5"/>
  <c r="AQ120" i="5" s="1"/>
  <c r="AR429" i="5"/>
  <c r="AQ121" i="5" s="1"/>
  <c r="AR430" i="5"/>
  <c r="AQ122" i="5" s="1"/>
  <c r="AR431" i="5"/>
  <c r="AQ123" i="5" s="1"/>
  <c r="AR432" i="5"/>
  <c r="AQ124" i="5" s="1"/>
  <c r="AR433" i="5"/>
  <c r="AR434" i="5"/>
  <c r="AR435" i="5"/>
  <c r="AR436" i="5"/>
  <c r="AR437" i="5"/>
  <c r="AR438" i="5"/>
  <c r="AR439" i="5"/>
  <c r="AR440" i="5"/>
  <c r="AR441" i="5"/>
  <c r="AR442" i="5"/>
  <c r="AR443" i="5"/>
  <c r="AR444" i="5"/>
  <c r="AR445" i="5"/>
  <c r="AR446" i="5"/>
  <c r="AR447" i="5"/>
  <c r="AR448" i="5"/>
  <c r="AR449" i="5"/>
  <c r="AR450" i="5"/>
  <c r="AR451" i="5"/>
  <c r="AR452" i="5"/>
  <c r="AR453" i="5"/>
  <c r="AR454" i="5"/>
  <c r="AR455" i="5"/>
  <c r="AR456" i="5"/>
  <c r="AR457" i="5"/>
  <c r="AR458" i="5"/>
  <c r="AR459" i="5"/>
  <c r="AR460" i="5"/>
  <c r="AR461" i="5"/>
  <c r="AR462" i="5"/>
  <c r="AR463" i="5"/>
  <c r="AR464" i="5"/>
  <c r="AR465" i="5"/>
  <c r="AR466" i="5"/>
  <c r="AR467" i="5"/>
  <c r="AR468" i="5"/>
  <c r="AR469" i="5"/>
  <c r="AR470" i="5"/>
  <c r="AR471" i="5"/>
  <c r="AR472" i="5"/>
  <c r="AR473" i="5"/>
  <c r="AR474" i="5"/>
  <c r="AR475" i="5"/>
  <c r="AR476" i="5"/>
  <c r="AR477" i="5"/>
  <c r="AR478" i="5"/>
  <c r="AR479" i="5"/>
  <c r="AR480" i="5"/>
  <c r="AR481" i="5"/>
  <c r="AR482" i="5"/>
  <c r="AR483" i="5"/>
  <c r="AR484" i="5"/>
  <c r="AR485" i="5"/>
  <c r="AR486" i="5"/>
  <c r="AR487" i="5"/>
  <c r="AR488" i="5"/>
  <c r="AR489" i="5"/>
  <c r="AR490" i="5"/>
  <c r="AR491" i="5"/>
  <c r="AR492" i="5"/>
  <c r="AR493" i="5"/>
  <c r="AR494" i="5"/>
  <c r="AR495" i="5"/>
  <c r="AR496" i="5"/>
  <c r="AR497" i="5"/>
  <c r="AR498" i="5"/>
  <c r="AR499" i="5"/>
  <c r="AR500" i="5"/>
  <c r="AR501" i="5"/>
  <c r="AR502" i="5"/>
  <c r="AR503" i="5"/>
  <c r="AR504" i="5"/>
  <c r="AR505" i="5"/>
  <c r="AR506" i="5"/>
  <c r="AR507" i="5"/>
  <c r="AR508" i="5"/>
  <c r="AR509" i="5"/>
  <c r="AR510" i="5"/>
  <c r="AR511" i="5"/>
  <c r="AR512" i="5"/>
  <c r="AR513" i="5"/>
  <c r="AR514" i="5"/>
  <c r="AR515" i="5"/>
  <c r="AR516" i="5"/>
  <c r="AR517" i="5"/>
  <c r="AR518" i="5"/>
  <c r="AR519" i="5"/>
  <c r="AR520" i="5"/>
  <c r="AR521" i="5"/>
  <c r="AR522" i="5"/>
  <c r="AR523" i="5"/>
  <c r="AR524" i="5"/>
  <c r="AR525" i="5"/>
  <c r="AR526" i="5"/>
  <c r="AR527" i="5"/>
  <c r="AR528" i="5"/>
  <c r="AR529" i="5"/>
  <c r="AR530" i="5"/>
  <c r="AR531" i="5"/>
  <c r="AR532" i="5"/>
  <c r="AR533" i="5"/>
  <c r="AR534" i="5"/>
  <c r="AR535" i="5"/>
  <c r="AR536" i="5"/>
  <c r="AR537" i="5"/>
  <c r="AR538" i="5"/>
  <c r="AR539" i="5"/>
  <c r="AR540" i="5"/>
  <c r="AR541" i="5"/>
  <c r="AR542" i="5"/>
  <c r="AR543" i="5"/>
  <c r="AR544" i="5"/>
  <c r="AR545" i="5"/>
  <c r="AR546" i="5"/>
  <c r="AR547" i="5"/>
  <c r="AR548" i="5"/>
  <c r="AR549" i="5"/>
  <c r="AR550" i="5"/>
  <c r="AR551" i="5"/>
  <c r="AR552" i="5"/>
  <c r="AR553" i="5"/>
  <c r="AR554" i="5"/>
  <c r="AR555" i="5"/>
  <c r="AR556" i="5"/>
  <c r="AR557" i="5"/>
  <c r="AR558" i="5"/>
  <c r="AR559" i="5"/>
  <c r="AR560" i="5"/>
  <c r="AR561" i="5"/>
  <c r="AR562" i="5"/>
  <c r="AR563" i="5"/>
  <c r="AR564" i="5"/>
  <c r="AR565" i="5"/>
  <c r="AR566" i="5"/>
  <c r="AR567" i="5"/>
  <c r="AR568" i="5"/>
  <c r="AR569" i="5"/>
  <c r="AR570" i="5"/>
  <c r="AR571" i="5"/>
  <c r="AR572" i="5"/>
  <c r="AR573" i="5"/>
  <c r="AR574" i="5"/>
  <c r="AR575" i="5"/>
  <c r="AR576" i="5"/>
  <c r="AR577" i="5"/>
  <c r="AR578" i="5"/>
  <c r="AR579" i="5"/>
  <c r="AR580" i="5"/>
  <c r="AR581" i="5"/>
  <c r="AR582" i="5"/>
  <c r="AR583" i="5"/>
  <c r="AR584" i="5"/>
  <c r="AR585" i="5"/>
  <c r="AR586" i="5"/>
  <c r="AR587" i="5"/>
  <c r="AR588" i="5"/>
  <c r="AR589" i="5"/>
  <c r="AR590" i="5"/>
  <c r="AR591" i="5"/>
  <c r="AR592" i="5"/>
  <c r="AR593" i="5"/>
  <c r="AR594" i="5"/>
  <c r="AR595" i="5"/>
  <c r="AR596" i="5"/>
  <c r="AR597" i="5"/>
  <c r="AR598" i="5"/>
  <c r="AR599" i="5"/>
  <c r="AR600" i="5"/>
  <c r="AR601" i="5"/>
  <c r="AR602" i="5"/>
  <c r="AR603" i="5"/>
  <c r="AR604" i="5"/>
  <c r="AR605" i="5"/>
  <c r="AR606" i="5"/>
  <c r="AR607" i="5"/>
  <c r="AR608" i="5"/>
  <c r="AR609" i="5"/>
  <c r="AR610" i="5"/>
  <c r="AR611" i="5"/>
  <c r="AR612" i="5"/>
  <c r="AR613" i="5"/>
  <c r="AR614" i="5"/>
  <c r="AR615" i="5"/>
  <c r="AR616" i="5"/>
  <c r="AR617" i="5"/>
  <c r="AR618" i="5"/>
  <c r="AR619" i="5"/>
  <c r="AR620" i="5"/>
  <c r="AR621" i="5"/>
  <c r="AR622" i="5"/>
  <c r="AR623" i="5"/>
  <c r="AR624" i="5"/>
  <c r="AR625" i="5"/>
  <c r="AR626" i="5"/>
  <c r="AR627" i="5"/>
  <c r="AR628" i="5"/>
  <c r="AR629" i="5"/>
  <c r="AR630" i="5"/>
  <c r="AR631" i="5"/>
  <c r="AR632" i="5"/>
  <c r="AR633" i="5"/>
  <c r="AR634" i="5"/>
  <c r="AR635" i="5"/>
  <c r="AR636" i="5"/>
  <c r="AR637" i="5"/>
  <c r="AR638" i="5"/>
  <c r="AR640" i="5"/>
  <c r="AQ421" i="5"/>
  <c r="AQ416" i="5"/>
  <c r="AQ404" i="5"/>
  <c r="AQ352" i="5"/>
  <c r="AQ396" i="5"/>
  <c r="AQ375" i="5"/>
  <c r="AQ372" i="5"/>
  <c r="AQ387" i="5"/>
  <c r="AQ382" i="5"/>
  <c r="AQ415" i="5"/>
  <c r="AQ411" i="5"/>
  <c r="AQ342" i="5"/>
  <c r="AQ383" i="5"/>
  <c r="AQ414" i="5"/>
  <c r="AQ410" i="5"/>
  <c r="AQ366" i="5"/>
  <c r="AQ388" i="5"/>
  <c r="AQ395" i="5"/>
  <c r="AQ356" i="5"/>
  <c r="AQ344" i="5"/>
  <c r="AQ397" i="5"/>
  <c r="AQ401" i="5"/>
  <c r="AQ413" i="5"/>
  <c r="AQ362" i="5"/>
  <c r="AQ367" i="5"/>
  <c r="AQ376" i="5"/>
  <c r="AQ364" i="5"/>
  <c r="AQ377" i="5"/>
  <c r="AQ423" i="5"/>
  <c r="AQ400" i="5"/>
  <c r="AQ341" i="5"/>
  <c r="AQ389" i="5"/>
  <c r="AQ373" i="5"/>
  <c r="AQ418" i="5"/>
  <c r="AQ406" i="5"/>
  <c r="AQ347" i="5"/>
  <c r="AQ363" i="5"/>
  <c r="AQ381" i="5"/>
  <c r="AQ390" i="5"/>
  <c r="AQ409" i="5"/>
  <c r="AQ405" i="5"/>
  <c r="AQ350" i="5"/>
  <c r="AQ422" i="5"/>
  <c r="AQ349" i="5"/>
  <c r="AQ398" i="5"/>
  <c r="AQ355" i="5"/>
  <c r="AQ368" i="5"/>
  <c r="AQ419" i="5"/>
  <c r="AQ403" i="5"/>
  <c r="AQ370" i="5"/>
  <c r="AQ371" i="5"/>
  <c r="AQ379" i="5"/>
  <c r="AQ360" i="5"/>
  <c r="AQ359" i="5"/>
  <c r="AQ380" i="5"/>
  <c r="AQ369" i="5"/>
  <c r="AQ357" i="5"/>
  <c r="AQ402" i="5"/>
  <c r="AQ351" i="5"/>
  <c r="AQ354" i="5"/>
  <c r="AQ417" i="5"/>
  <c r="AQ343" i="5"/>
  <c r="AQ348" i="5"/>
  <c r="AQ361" i="5"/>
  <c r="AQ420" i="5"/>
  <c r="AQ412" i="5"/>
  <c r="AQ408" i="5"/>
  <c r="AQ378" i="5"/>
  <c r="AQ346" i="5"/>
  <c r="AQ407" i="5"/>
  <c r="AQ393" i="5"/>
  <c r="AQ374" i="5"/>
  <c r="AQ392" i="5"/>
  <c r="AQ385" i="5"/>
  <c r="AQ345" i="5"/>
  <c r="AQ353" i="5"/>
  <c r="AQ391" i="5"/>
  <c r="AQ386" i="5"/>
  <c r="AQ394" i="5"/>
  <c r="AQ399" i="5"/>
  <c r="AQ384" i="5"/>
  <c r="AQ365" i="5"/>
  <c r="AQ358" i="5"/>
  <c r="AQ424" i="5"/>
  <c r="AQ425" i="5"/>
  <c r="AQ426" i="5"/>
  <c r="AQ427" i="5"/>
  <c r="AQ428" i="5"/>
  <c r="AQ429" i="5"/>
  <c r="AQ430" i="5"/>
  <c r="AQ431" i="5"/>
  <c r="AQ432" i="5"/>
  <c r="AQ433" i="5"/>
  <c r="AP433" i="5" s="1"/>
  <c r="AQ434" i="5"/>
  <c r="AP434" i="5" s="1"/>
  <c r="AQ435" i="5"/>
  <c r="AP435" i="5" s="1"/>
  <c r="AQ436" i="5"/>
  <c r="AP436" i="5" s="1"/>
  <c r="AQ437" i="5"/>
  <c r="AP437" i="5" s="1"/>
  <c r="AQ438" i="5"/>
  <c r="AP438" i="5" s="1"/>
  <c r="AQ439" i="5"/>
  <c r="AP439" i="5" s="1"/>
  <c r="AQ440" i="5"/>
  <c r="AP440" i="5" s="1"/>
  <c r="AQ441" i="5"/>
  <c r="AP441" i="5" s="1"/>
  <c r="AQ442" i="5"/>
  <c r="AP442" i="5" s="1"/>
  <c r="AQ443" i="5"/>
  <c r="AP443" i="5" s="1"/>
  <c r="AQ444" i="5"/>
  <c r="AP444" i="5" s="1"/>
  <c r="AQ445" i="5"/>
  <c r="AP445" i="5" s="1"/>
  <c r="AQ446" i="5"/>
  <c r="AP446" i="5" s="1"/>
  <c r="AQ447" i="5"/>
  <c r="AP447" i="5" s="1"/>
  <c r="AQ448" i="5"/>
  <c r="AP448" i="5" s="1"/>
  <c r="AQ449" i="5"/>
  <c r="AP449" i="5" s="1"/>
  <c r="AQ450" i="5"/>
  <c r="AP450" i="5" s="1"/>
  <c r="AQ451" i="5"/>
  <c r="AP451" i="5" s="1"/>
  <c r="AQ452" i="5"/>
  <c r="AP452" i="5" s="1"/>
  <c r="AQ453" i="5"/>
  <c r="AP453" i="5" s="1"/>
  <c r="AQ454" i="5"/>
  <c r="AP454" i="5" s="1"/>
  <c r="AQ455" i="5"/>
  <c r="AP455" i="5" s="1"/>
  <c r="AQ456" i="5"/>
  <c r="AP456" i="5" s="1"/>
  <c r="AQ457" i="5"/>
  <c r="AP457" i="5" s="1"/>
  <c r="AQ458" i="5"/>
  <c r="AP458" i="5" s="1"/>
  <c r="AQ459" i="5"/>
  <c r="AP459" i="5" s="1"/>
  <c r="AQ460" i="5"/>
  <c r="AP460" i="5" s="1"/>
  <c r="AQ461" i="5"/>
  <c r="AP461" i="5" s="1"/>
  <c r="AQ462" i="5"/>
  <c r="AP462" i="5" s="1"/>
  <c r="AQ463" i="5"/>
  <c r="AP463" i="5" s="1"/>
  <c r="AQ464" i="5"/>
  <c r="AP464" i="5" s="1"/>
  <c r="AQ465" i="5"/>
  <c r="AP465" i="5" s="1"/>
  <c r="AQ466" i="5"/>
  <c r="AP466" i="5" s="1"/>
  <c r="AQ467" i="5"/>
  <c r="AP467" i="5" s="1"/>
  <c r="AQ468" i="5"/>
  <c r="AP468" i="5" s="1"/>
  <c r="AQ469" i="5"/>
  <c r="AP469" i="5" s="1"/>
  <c r="AQ470" i="5"/>
  <c r="AP470" i="5" s="1"/>
  <c r="AQ471" i="5"/>
  <c r="AP471" i="5" s="1"/>
  <c r="AQ472" i="5"/>
  <c r="AP472" i="5" s="1"/>
  <c r="AQ473" i="5"/>
  <c r="AP473" i="5" s="1"/>
  <c r="AQ474" i="5"/>
  <c r="AP474" i="5" s="1"/>
  <c r="AQ475" i="5"/>
  <c r="AP475" i="5" s="1"/>
  <c r="AQ476" i="5"/>
  <c r="AP476" i="5" s="1"/>
  <c r="AQ477" i="5"/>
  <c r="AP477" i="5" s="1"/>
  <c r="AQ478" i="5"/>
  <c r="AP478" i="5" s="1"/>
  <c r="AQ479" i="5"/>
  <c r="AP479" i="5" s="1"/>
  <c r="AQ480" i="5"/>
  <c r="AP480" i="5" s="1"/>
  <c r="AQ481" i="5"/>
  <c r="AP481" i="5" s="1"/>
  <c r="AQ482" i="5"/>
  <c r="AP482" i="5" s="1"/>
  <c r="AQ483" i="5"/>
  <c r="AP483" i="5" s="1"/>
  <c r="AQ484" i="5"/>
  <c r="AP484" i="5" s="1"/>
  <c r="AQ485" i="5"/>
  <c r="AP485" i="5" s="1"/>
  <c r="AQ486" i="5"/>
  <c r="AP486" i="5" s="1"/>
  <c r="AQ487" i="5"/>
  <c r="AP487" i="5" s="1"/>
  <c r="AQ488" i="5"/>
  <c r="AP488" i="5" s="1"/>
  <c r="AQ489" i="5"/>
  <c r="AP489" i="5" s="1"/>
  <c r="AQ490" i="5"/>
  <c r="AP490" i="5" s="1"/>
  <c r="AQ491" i="5"/>
  <c r="AP491" i="5" s="1"/>
  <c r="AQ492" i="5"/>
  <c r="AP492" i="5" s="1"/>
  <c r="AQ493" i="5"/>
  <c r="AP493" i="5" s="1"/>
  <c r="AQ494" i="5"/>
  <c r="AP494" i="5" s="1"/>
  <c r="AQ495" i="5"/>
  <c r="AP495" i="5" s="1"/>
  <c r="AQ496" i="5"/>
  <c r="AP496" i="5" s="1"/>
  <c r="AQ497" i="5"/>
  <c r="AP497" i="5" s="1"/>
  <c r="AQ498" i="5"/>
  <c r="AP498" i="5" s="1"/>
  <c r="AQ499" i="5"/>
  <c r="AP499" i="5" s="1"/>
  <c r="AQ500" i="5"/>
  <c r="AP500" i="5" s="1"/>
  <c r="AQ501" i="5"/>
  <c r="AP501" i="5" s="1"/>
  <c r="AQ502" i="5"/>
  <c r="AP502" i="5" s="1"/>
  <c r="AQ503" i="5"/>
  <c r="AP503" i="5" s="1"/>
  <c r="AQ504" i="5"/>
  <c r="AP504" i="5" s="1"/>
  <c r="AQ505" i="5"/>
  <c r="AP505" i="5" s="1"/>
  <c r="AQ506" i="5"/>
  <c r="AP506" i="5" s="1"/>
  <c r="AQ507" i="5"/>
  <c r="AP507" i="5" s="1"/>
  <c r="AQ508" i="5"/>
  <c r="AP508" i="5" s="1"/>
  <c r="AQ509" i="5"/>
  <c r="AP509" i="5" s="1"/>
  <c r="AQ510" i="5"/>
  <c r="AP510" i="5" s="1"/>
  <c r="AQ511" i="5"/>
  <c r="AP511" i="5" s="1"/>
  <c r="AQ512" i="5"/>
  <c r="AP512" i="5" s="1"/>
  <c r="AQ513" i="5"/>
  <c r="AP513" i="5" s="1"/>
  <c r="AQ514" i="5"/>
  <c r="AP514" i="5" s="1"/>
  <c r="AQ515" i="5"/>
  <c r="AP515" i="5" s="1"/>
  <c r="AQ516" i="5"/>
  <c r="AP516" i="5" s="1"/>
  <c r="AQ517" i="5"/>
  <c r="AP517" i="5" s="1"/>
  <c r="AQ518" i="5"/>
  <c r="AP518" i="5" s="1"/>
  <c r="AQ519" i="5"/>
  <c r="AP519" i="5" s="1"/>
  <c r="AQ520" i="5"/>
  <c r="AP520" i="5" s="1"/>
  <c r="AQ521" i="5"/>
  <c r="AP521" i="5" s="1"/>
  <c r="AQ522" i="5"/>
  <c r="AP522" i="5" s="1"/>
  <c r="AQ523" i="5"/>
  <c r="AP523" i="5" s="1"/>
  <c r="AQ524" i="5"/>
  <c r="AP524" i="5" s="1"/>
  <c r="AQ525" i="5"/>
  <c r="AP525" i="5" s="1"/>
  <c r="AQ526" i="5"/>
  <c r="AP526" i="5" s="1"/>
  <c r="AQ527" i="5"/>
  <c r="AP527" i="5" s="1"/>
  <c r="AQ528" i="5"/>
  <c r="AP528" i="5" s="1"/>
  <c r="AQ529" i="5"/>
  <c r="AP529" i="5" s="1"/>
  <c r="AQ530" i="5"/>
  <c r="AP530" i="5" s="1"/>
  <c r="AQ531" i="5"/>
  <c r="AP531" i="5" s="1"/>
  <c r="AQ532" i="5"/>
  <c r="AP532" i="5" s="1"/>
  <c r="AQ533" i="5"/>
  <c r="AP533" i="5" s="1"/>
  <c r="AQ534" i="5"/>
  <c r="AP534" i="5" s="1"/>
  <c r="AQ535" i="5"/>
  <c r="AP535" i="5" s="1"/>
  <c r="AQ536" i="5"/>
  <c r="AP536" i="5" s="1"/>
  <c r="AQ537" i="5"/>
  <c r="AP537" i="5" s="1"/>
  <c r="AQ538" i="5"/>
  <c r="AP538" i="5" s="1"/>
  <c r="AQ539" i="5"/>
  <c r="AP539" i="5" s="1"/>
  <c r="AQ540" i="5"/>
  <c r="AP540" i="5" s="1"/>
  <c r="AQ541" i="5"/>
  <c r="AP541" i="5" s="1"/>
  <c r="AQ542" i="5"/>
  <c r="AP542" i="5" s="1"/>
  <c r="AQ543" i="5"/>
  <c r="AP543" i="5" s="1"/>
  <c r="AQ544" i="5"/>
  <c r="AP544" i="5" s="1"/>
  <c r="AQ545" i="5"/>
  <c r="AP545" i="5" s="1"/>
  <c r="AQ546" i="5"/>
  <c r="AP546" i="5" s="1"/>
  <c r="AQ547" i="5"/>
  <c r="AP547" i="5" s="1"/>
  <c r="AQ548" i="5"/>
  <c r="AP548" i="5" s="1"/>
  <c r="AQ549" i="5"/>
  <c r="AP549" i="5" s="1"/>
  <c r="AQ550" i="5"/>
  <c r="AP550" i="5" s="1"/>
  <c r="AQ551" i="5"/>
  <c r="AP551" i="5" s="1"/>
  <c r="AQ552" i="5"/>
  <c r="AP552" i="5" s="1"/>
  <c r="AQ553" i="5"/>
  <c r="AP553" i="5" s="1"/>
  <c r="AQ554" i="5"/>
  <c r="AP554" i="5" s="1"/>
  <c r="AQ555" i="5"/>
  <c r="AP555" i="5" s="1"/>
  <c r="AQ556" i="5"/>
  <c r="AP556" i="5" s="1"/>
  <c r="AQ557" i="5"/>
  <c r="AP557" i="5" s="1"/>
  <c r="AQ558" i="5"/>
  <c r="AP558" i="5" s="1"/>
  <c r="AQ559" i="5"/>
  <c r="AP559" i="5" s="1"/>
  <c r="AQ560" i="5"/>
  <c r="AP560" i="5" s="1"/>
  <c r="AQ561" i="5"/>
  <c r="AP561" i="5" s="1"/>
  <c r="AQ562" i="5"/>
  <c r="AP562" i="5" s="1"/>
  <c r="AQ563" i="5"/>
  <c r="AP563" i="5" s="1"/>
  <c r="AQ564" i="5"/>
  <c r="AP564" i="5" s="1"/>
  <c r="AQ565" i="5"/>
  <c r="AP565" i="5" s="1"/>
  <c r="AQ566" i="5"/>
  <c r="AP566" i="5" s="1"/>
  <c r="AQ567" i="5"/>
  <c r="AP567" i="5" s="1"/>
  <c r="AQ568" i="5"/>
  <c r="AP568" i="5" s="1"/>
  <c r="AQ569" i="5"/>
  <c r="AP569" i="5" s="1"/>
  <c r="AQ570" i="5"/>
  <c r="AP570" i="5" s="1"/>
  <c r="AQ571" i="5"/>
  <c r="AP571" i="5" s="1"/>
  <c r="AQ572" i="5"/>
  <c r="AP572" i="5" s="1"/>
  <c r="AQ573" i="5"/>
  <c r="AP573" i="5" s="1"/>
  <c r="AQ574" i="5"/>
  <c r="AP574" i="5" s="1"/>
  <c r="AQ575" i="5"/>
  <c r="AP575" i="5" s="1"/>
  <c r="AQ576" i="5"/>
  <c r="AP576" i="5" s="1"/>
  <c r="AQ577" i="5"/>
  <c r="AP577" i="5" s="1"/>
  <c r="AQ578" i="5"/>
  <c r="AP578" i="5" s="1"/>
  <c r="AQ579" i="5"/>
  <c r="AP579" i="5" s="1"/>
  <c r="AQ580" i="5"/>
  <c r="AP580" i="5" s="1"/>
  <c r="AQ581" i="5"/>
  <c r="AP581" i="5" s="1"/>
  <c r="AQ582" i="5"/>
  <c r="AP582" i="5" s="1"/>
  <c r="AQ583" i="5"/>
  <c r="AP583" i="5" s="1"/>
  <c r="AQ584" i="5"/>
  <c r="AP584" i="5" s="1"/>
  <c r="AQ585" i="5"/>
  <c r="AP585" i="5" s="1"/>
  <c r="AQ586" i="5"/>
  <c r="AP586" i="5" s="1"/>
  <c r="AQ587" i="5"/>
  <c r="AP587" i="5" s="1"/>
  <c r="AQ588" i="5"/>
  <c r="AP588" i="5" s="1"/>
  <c r="AQ589" i="5"/>
  <c r="AP589" i="5" s="1"/>
  <c r="AQ590" i="5"/>
  <c r="AP590" i="5" s="1"/>
  <c r="AQ591" i="5"/>
  <c r="AP591" i="5" s="1"/>
  <c r="AQ592" i="5"/>
  <c r="AP592" i="5" s="1"/>
  <c r="AQ593" i="5"/>
  <c r="AP593" i="5" s="1"/>
  <c r="AQ594" i="5"/>
  <c r="AP594" i="5" s="1"/>
  <c r="AQ595" i="5"/>
  <c r="AP595" i="5" s="1"/>
  <c r="AQ596" i="5"/>
  <c r="AP596" i="5" s="1"/>
  <c r="AQ597" i="5"/>
  <c r="AP597" i="5" s="1"/>
  <c r="AQ598" i="5"/>
  <c r="AP598" i="5" s="1"/>
  <c r="AQ599" i="5"/>
  <c r="AP599" i="5" s="1"/>
  <c r="AQ600" i="5"/>
  <c r="AP600" i="5" s="1"/>
  <c r="AQ601" i="5"/>
  <c r="AP601" i="5" s="1"/>
  <c r="AQ602" i="5"/>
  <c r="AP602" i="5" s="1"/>
  <c r="AQ603" i="5"/>
  <c r="AP603" i="5" s="1"/>
  <c r="AQ604" i="5"/>
  <c r="AP604" i="5" s="1"/>
  <c r="AQ605" i="5"/>
  <c r="AP605" i="5" s="1"/>
  <c r="AQ606" i="5"/>
  <c r="AP606" i="5" s="1"/>
  <c r="AQ607" i="5"/>
  <c r="AP607" i="5" s="1"/>
  <c r="AQ608" i="5"/>
  <c r="AP608" i="5" s="1"/>
  <c r="AQ609" i="5"/>
  <c r="AP609" i="5" s="1"/>
  <c r="AQ610" i="5"/>
  <c r="AP610" i="5" s="1"/>
  <c r="AQ611" i="5"/>
  <c r="AP611" i="5" s="1"/>
  <c r="AQ612" i="5"/>
  <c r="AP612" i="5" s="1"/>
  <c r="AQ613" i="5"/>
  <c r="AP613" i="5" s="1"/>
  <c r="AQ614" i="5"/>
  <c r="AP614" i="5" s="1"/>
  <c r="AQ615" i="5"/>
  <c r="AP615" i="5" s="1"/>
  <c r="AQ616" i="5"/>
  <c r="AP616" i="5" s="1"/>
  <c r="AQ617" i="5"/>
  <c r="AP617" i="5" s="1"/>
  <c r="AQ618" i="5"/>
  <c r="AP618" i="5" s="1"/>
  <c r="AQ619" i="5"/>
  <c r="AP619" i="5" s="1"/>
  <c r="AQ620" i="5"/>
  <c r="AP620" i="5" s="1"/>
  <c r="AQ621" i="5"/>
  <c r="AP621" i="5" s="1"/>
  <c r="AQ622" i="5"/>
  <c r="AP622" i="5" s="1"/>
  <c r="AQ623" i="5"/>
  <c r="AP623" i="5" s="1"/>
  <c r="AQ624" i="5"/>
  <c r="AP624" i="5" s="1"/>
  <c r="AQ625" i="5"/>
  <c r="AP625" i="5" s="1"/>
  <c r="AQ626" i="5"/>
  <c r="AP626" i="5" s="1"/>
  <c r="AQ627" i="5"/>
  <c r="AP627" i="5" s="1"/>
  <c r="AQ628" i="5"/>
  <c r="AP628" i="5" s="1"/>
  <c r="AQ629" i="5"/>
  <c r="AP629" i="5" s="1"/>
  <c r="AQ630" i="5"/>
  <c r="AP630" i="5" s="1"/>
  <c r="AQ631" i="5"/>
  <c r="AP631" i="5" s="1"/>
  <c r="AQ632" i="5"/>
  <c r="AP632" i="5" s="1"/>
  <c r="AQ633" i="5"/>
  <c r="AP633" i="5" s="1"/>
  <c r="AQ634" i="5"/>
  <c r="AP634" i="5" s="1"/>
  <c r="AQ635" i="5"/>
  <c r="AP635" i="5" s="1"/>
  <c r="AQ636" i="5"/>
  <c r="AP636" i="5" s="1"/>
  <c r="AQ637" i="5"/>
  <c r="AP637" i="5" s="1"/>
  <c r="AQ638" i="5"/>
  <c r="AP638" i="5" s="1"/>
  <c r="AQ639" i="5"/>
  <c r="AP639" i="5" s="1"/>
  <c r="BP303" i="1"/>
  <c r="BO303" i="1"/>
  <c r="BE303" i="1"/>
  <c r="BF303" i="1"/>
  <c r="AX640" i="5"/>
  <c r="AL303" i="1"/>
  <c r="AK303" i="1"/>
  <c r="AW640" i="5"/>
  <c r="AV640" i="5" s="1"/>
  <c r="AB303" i="1"/>
  <c r="AU643" i="5" s="1"/>
  <c r="AU640" i="5" s="1"/>
  <c r="AA303" i="1"/>
  <c r="AT643" i="5" s="1"/>
  <c r="AT640" i="5" s="1"/>
  <c r="AS640" i="5" s="1"/>
  <c r="H303" i="1"/>
  <c r="G303" i="1"/>
  <c r="IW297" i="1" l="1"/>
  <c r="IX297" i="1"/>
  <c r="IU298" i="1"/>
  <c r="IK298" i="1"/>
  <c r="IN297" i="1"/>
  <c r="IM297" i="1"/>
  <c r="ID296" i="1"/>
  <c r="IA297" i="1"/>
  <c r="IC296" i="1"/>
  <c r="HQ298" i="1"/>
  <c r="HT297" i="1"/>
  <c r="HS297" i="1"/>
  <c r="HJ296" i="1"/>
  <c r="HG297" i="1"/>
  <c r="HI296" i="1"/>
  <c r="GZ298" i="1"/>
  <c r="GW299" i="1"/>
  <c r="GY298" i="1"/>
  <c r="GO297" i="1"/>
  <c r="GP297" i="1"/>
  <c r="GM298" i="1"/>
  <c r="GF298" i="1"/>
  <c r="GC299" i="1"/>
  <c r="GE298" i="1"/>
  <c r="FV297" i="1"/>
  <c r="FU297" i="1"/>
  <c r="FS298" i="1"/>
  <c r="FI298" i="1"/>
  <c r="FK297" i="1"/>
  <c r="FL297" i="1"/>
  <c r="FB296" i="1"/>
  <c r="EY297" i="1"/>
  <c r="FA296" i="1"/>
  <c r="EO298" i="1"/>
  <c r="ER297" i="1"/>
  <c r="EQ297" i="1"/>
  <c r="EH296" i="1"/>
  <c r="EE297" i="1"/>
  <c r="EG296" i="1"/>
  <c r="DU302" i="1"/>
  <c r="DX301" i="1"/>
  <c r="DW301" i="1"/>
  <c r="AQ641" i="5"/>
  <c r="AP641" i="5" s="1"/>
  <c r="BI641" i="5"/>
  <c r="BH641" i="5" s="1"/>
  <c r="BL641" i="5"/>
  <c r="BK641" i="5" s="1"/>
  <c r="BF641" i="5"/>
  <c r="BE641" i="5" s="1"/>
  <c r="BC641" i="5"/>
  <c r="BB641" i="5" s="1"/>
  <c r="BO641" i="5"/>
  <c r="BN641" i="5" s="1"/>
  <c r="BR641" i="5"/>
  <c r="BQ641" i="5" s="1"/>
  <c r="AZ641" i="5"/>
  <c r="AY641" i="5" s="1"/>
  <c r="AR641" i="5"/>
  <c r="BJ641" i="5"/>
  <c r="BD641" i="5"/>
  <c r="BS641" i="5"/>
  <c r="BM641" i="5"/>
  <c r="BG641" i="5"/>
  <c r="BP641" i="5"/>
  <c r="BA641" i="5"/>
  <c r="DM302" i="1"/>
  <c r="DK303" i="1"/>
  <c r="DN302" i="1"/>
  <c r="DD303" i="1"/>
  <c r="DC303" i="1"/>
  <c r="CG301" i="1"/>
  <c r="CJ300" i="1"/>
  <c r="CI300" i="1"/>
  <c r="AT421" i="5"/>
  <c r="AT378" i="5"/>
  <c r="AT352" i="5"/>
  <c r="AT396" i="5"/>
  <c r="AT341" i="5"/>
  <c r="AT346" i="5"/>
  <c r="AT411" i="5"/>
  <c r="AT373" i="5"/>
  <c r="AT393" i="5"/>
  <c r="AT371" i="5"/>
  <c r="AT410" i="5"/>
  <c r="AT406" i="5"/>
  <c r="AT381" i="5"/>
  <c r="AT390" i="5"/>
  <c r="AT417" i="5"/>
  <c r="AT405" i="5"/>
  <c r="AT384" i="5"/>
  <c r="AT350" i="5"/>
  <c r="AT343" i="5"/>
  <c r="AT391" i="5"/>
  <c r="AT377" i="5"/>
  <c r="AT361" i="5"/>
  <c r="AT399" i="5"/>
  <c r="AT365" i="5"/>
  <c r="AT422" i="5"/>
  <c r="AT420" i="5"/>
  <c r="AT416" i="5"/>
  <c r="AT404" i="5"/>
  <c r="AT375" i="5"/>
  <c r="AT349" i="5"/>
  <c r="AT382" i="5"/>
  <c r="AT355" i="5"/>
  <c r="AT368" i="5"/>
  <c r="AT379" i="5"/>
  <c r="AT383" i="5"/>
  <c r="AT392" i="5"/>
  <c r="AT369" i="5"/>
  <c r="AT385" i="5"/>
  <c r="AT414" i="5"/>
  <c r="AT366" i="5"/>
  <c r="AT388" i="5"/>
  <c r="AT363" i="5"/>
  <c r="AT356" i="5"/>
  <c r="AT344" i="5"/>
  <c r="AT413" i="5"/>
  <c r="AT364" i="5"/>
  <c r="AT348" i="5"/>
  <c r="AT408" i="5"/>
  <c r="AT400" i="5"/>
  <c r="AT372" i="5"/>
  <c r="AT415" i="5"/>
  <c r="AT407" i="5"/>
  <c r="AT374" i="5"/>
  <c r="AT342" i="5"/>
  <c r="AT360" i="5"/>
  <c r="AT380" i="5"/>
  <c r="AT357" i="5"/>
  <c r="AT402" i="5"/>
  <c r="AT347" i="5"/>
  <c r="AT395" i="5"/>
  <c r="AT397" i="5"/>
  <c r="AT409" i="5"/>
  <c r="AT386" i="5"/>
  <c r="AT423" i="5"/>
  <c r="AT412" i="5"/>
  <c r="AT387" i="5"/>
  <c r="AT398" i="5"/>
  <c r="AT389" i="5"/>
  <c r="AT419" i="5"/>
  <c r="AT403" i="5"/>
  <c r="AT370" i="5"/>
  <c r="AT359" i="5"/>
  <c r="AT418" i="5"/>
  <c r="AT351" i="5"/>
  <c r="AT354" i="5"/>
  <c r="AT345" i="5"/>
  <c r="AT353" i="5"/>
  <c r="AT401" i="5"/>
  <c r="AT362" i="5"/>
  <c r="AT367" i="5"/>
  <c r="AT358" i="5"/>
  <c r="AT394" i="5"/>
  <c r="AT376" i="5"/>
  <c r="AT424" i="5"/>
  <c r="AT425" i="5"/>
  <c r="AT426" i="5"/>
  <c r="AT427" i="5"/>
  <c r="AT428" i="5"/>
  <c r="AT429" i="5"/>
  <c r="AT430" i="5"/>
  <c r="AT431" i="5"/>
  <c r="AT432" i="5"/>
  <c r="AT433" i="5"/>
  <c r="AS433" i="5" s="1"/>
  <c r="AT434" i="5"/>
  <c r="AS434" i="5" s="1"/>
  <c r="AT435" i="5"/>
  <c r="AS435" i="5" s="1"/>
  <c r="AT436" i="5"/>
  <c r="AS436" i="5" s="1"/>
  <c r="AT437" i="5"/>
  <c r="AS437" i="5" s="1"/>
  <c r="AT438" i="5"/>
  <c r="AS438" i="5" s="1"/>
  <c r="AT439" i="5"/>
  <c r="AS439" i="5" s="1"/>
  <c r="AT440" i="5"/>
  <c r="AS440" i="5" s="1"/>
  <c r="AT441" i="5"/>
  <c r="AS441" i="5" s="1"/>
  <c r="AT442" i="5"/>
  <c r="AS442" i="5" s="1"/>
  <c r="AT443" i="5"/>
  <c r="AS443" i="5" s="1"/>
  <c r="AT444" i="5"/>
  <c r="AS444" i="5" s="1"/>
  <c r="AT445" i="5"/>
  <c r="AS445" i="5" s="1"/>
  <c r="AT446" i="5"/>
  <c r="AS446" i="5" s="1"/>
  <c r="AT447" i="5"/>
  <c r="AS447" i="5" s="1"/>
  <c r="AT448" i="5"/>
  <c r="AS448" i="5" s="1"/>
  <c r="AT449" i="5"/>
  <c r="AS449" i="5" s="1"/>
  <c r="AT450" i="5"/>
  <c r="AS450" i="5" s="1"/>
  <c r="AT451" i="5"/>
  <c r="AS451" i="5" s="1"/>
  <c r="AT452" i="5"/>
  <c r="AS452" i="5" s="1"/>
  <c r="AT453" i="5"/>
  <c r="AS453" i="5" s="1"/>
  <c r="AT454" i="5"/>
  <c r="AS454" i="5" s="1"/>
  <c r="AT455" i="5"/>
  <c r="AS455" i="5" s="1"/>
  <c r="AT456" i="5"/>
  <c r="AS456" i="5" s="1"/>
  <c r="AT457" i="5"/>
  <c r="AS457" i="5" s="1"/>
  <c r="AT458" i="5"/>
  <c r="AS458" i="5" s="1"/>
  <c r="AT459" i="5"/>
  <c r="AS459" i="5" s="1"/>
  <c r="AT460" i="5"/>
  <c r="AS460" i="5" s="1"/>
  <c r="AT461" i="5"/>
  <c r="AS461" i="5" s="1"/>
  <c r="AT462" i="5"/>
  <c r="AS462" i="5" s="1"/>
  <c r="AT463" i="5"/>
  <c r="AS463" i="5" s="1"/>
  <c r="AT464" i="5"/>
  <c r="AS464" i="5" s="1"/>
  <c r="AT465" i="5"/>
  <c r="AS465" i="5" s="1"/>
  <c r="AT466" i="5"/>
  <c r="AS466" i="5" s="1"/>
  <c r="AT467" i="5"/>
  <c r="AS467" i="5" s="1"/>
  <c r="AT468" i="5"/>
  <c r="AS468" i="5" s="1"/>
  <c r="AT469" i="5"/>
  <c r="AS469" i="5" s="1"/>
  <c r="AT470" i="5"/>
  <c r="AS470" i="5" s="1"/>
  <c r="AT471" i="5"/>
  <c r="AS471" i="5" s="1"/>
  <c r="AT472" i="5"/>
  <c r="AS472" i="5" s="1"/>
  <c r="AT473" i="5"/>
  <c r="AS473" i="5" s="1"/>
  <c r="AT474" i="5"/>
  <c r="AS474" i="5" s="1"/>
  <c r="AT475" i="5"/>
  <c r="AS475" i="5" s="1"/>
  <c r="AT476" i="5"/>
  <c r="AS476" i="5" s="1"/>
  <c r="AT477" i="5"/>
  <c r="AS477" i="5" s="1"/>
  <c r="AT478" i="5"/>
  <c r="AS478" i="5" s="1"/>
  <c r="AT479" i="5"/>
  <c r="AS479" i="5" s="1"/>
  <c r="AT480" i="5"/>
  <c r="AS480" i="5" s="1"/>
  <c r="AT481" i="5"/>
  <c r="AS481" i="5" s="1"/>
  <c r="AT482" i="5"/>
  <c r="AS482" i="5" s="1"/>
  <c r="AT483" i="5"/>
  <c r="AS483" i="5" s="1"/>
  <c r="AT484" i="5"/>
  <c r="AS484" i="5" s="1"/>
  <c r="AT485" i="5"/>
  <c r="AS485" i="5" s="1"/>
  <c r="AT486" i="5"/>
  <c r="AS486" i="5" s="1"/>
  <c r="AT487" i="5"/>
  <c r="AS487" i="5" s="1"/>
  <c r="AT488" i="5"/>
  <c r="AS488" i="5" s="1"/>
  <c r="AT489" i="5"/>
  <c r="AS489" i="5" s="1"/>
  <c r="AT490" i="5"/>
  <c r="AS490" i="5" s="1"/>
  <c r="AT491" i="5"/>
  <c r="AS491" i="5" s="1"/>
  <c r="AT492" i="5"/>
  <c r="AS492" i="5" s="1"/>
  <c r="AT493" i="5"/>
  <c r="AS493" i="5" s="1"/>
  <c r="AT494" i="5"/>
  <c r="AS494" i="5" s="1"/>
  <c r="AT495" i="5"/>
  <c r="AS495" i="5" s="1"/>
  <c r="AT496" i="5"/>
  <c r="AS496" i="5" s="1"/>
  <c r="AT497" i="5"/>
  <c r="AS497" i="5" s="1"/>
  <c r="AT498" i="5"/>
  <c r="AS498" i="5" s="1"/>
  <c r="AT499" i="5"/>
  <c r="AS499" i="5" s="1"/>
  <c r="AT500" i="5"/>
  <c r="AS500" i="5" s="1"/>
  <c r="AT501" i="5"/>
  <c r="AS501" i="5" s="1"/>
  <c r="AT502" i="5"/>
  <c r="AS502" i="5" s="1"/>
  <c r="AT503" i="5"/>
  <c r="AS503" i="5" s="1"/>
  <c r="AT504" i="5"/>
  <c r="AS504" i="5" s="1"/>
  <c r="AT505" i="5"/>
  <c r="AS505" i="5" s="1"/>
  <c r="AT506" i="5"/>
  <c r="AS506" i="5" s="1"/>
  <c r="AT507" i="5"/>
  <c r="AS507" i="5" s="1"/>
  <c r="AT508" i="5"/>
  <c r="AS508" i="5" s="1"/>
  <c r="AT509" i="5"/>
  <c r="AS509" i="5" s="1"/>
  <c r="AT510" i="5"/>
  <c r="AS510" i="5" s="1"/>
  <c r="AT511" i="5"/>
  <c r="AS511" i="5" s="1"/>
  <c r="AT512" i="5"/>
  <c r="AS512" i="5" s="1"/>
  <c r="AT513" i="5"/>
  <c r="AS513" i="5" s="1"/>
  <c r="AT514" i="5"/>
  <c r="AS514" i="5" s="1"/>
  <c r="AT515" i="5"/>
  <c r="AS515" i="5" s="1"/>
  <c r="AT516" i="5"/>
  <c r="AS516" i="5" s="1"/>
  <c r="AT517" i="5"/>
  <c r="AS517" i="5" s="1"/>
  <c r="AT518" i="5"/>
  <c r="AS518" i="5" s="1"/>
  <c r="AT519" i="5"/>
  <c r="AS519" i="5" s="1"/>
  <c r="AT520" i="5"/>
  <c r="AS520" i="5" s="1"/>
  <c r="AT521" i="5"/>
  <c r="AS521" i="5" s="1"/>
  <c r="AT522" i="5"/>
  <c r="AS522" i="5" s="1"/>
  <c r="AT523" i="5"/>
  <c r="AS523" i="5" s="1"/>
  <c r="AT524" i="5"/>
  <c r="AS524" i="5" s="1"/>
  <c r="AT525" i="5"/>
  <c r="AS525" i="5" s="1"/>
  <c r="AT526" i="5"/>
  <c r="AS526" i="5" s="1"/>
  <c r="AT527" i="5"/>
  <c r="AS527" i="5" s="1"/>
  <c r="AT528" i="5"/>
  <c r="AS528" i="5" s="1"/>
  <c r="AT529" i="5"/>
  <c r="AS529" i="5" s="1"/>
  <c r="AT530" i="5"/>
  <c r="AS530" i="5" s="1"/>
  <c r="AT531" i="5"/>
  <c r="AS531" i="5" s="1"/>
  <c r="AT532" i="5"/>
  <c r="AS532" i="5" s="1"/>
  <c r="AT533" i="5"/>
  <c r="AS533" i="5" s="1"/>
  <c r="AT534" i="5"/>
  <c r="AS534" i="5" s="1"/>
  <c r="AT535" i="5"/>
  <c r="AS535" i="5" s="1"/>
  <c r="AT536" i="5"/>
  <c r="AS536" i="5" s="1"/>
  <c r="AT537" i="5"/>
  <c r="AS537" i="5" s="1"/>
  <c r="AT538" i="5"/>
  <c r="AS538" i="5" s="1"/>
  <c r="AT539" i="5"/>
  <c r="AS539" i="5" s="1"/>
  <c r="AT540" i="5"/>
  <c r="AS540" i="5" s="1"/>
  <c r="AT541" i="5"/>
  <c r="AS541" i="5" s="1"/>
  <c r="AT542" i="5"/>
  <c r="AS542" i="5" s="1"/>
  <c r="AT543" i="5"/>
  <c r="AS543" i="5" s="1"/>
  <c r="AT544" i="5"/>
  <c r="AS544" i="5" s="1"/>
  <c r="AT545" i="5"/>
  <c r="AS545" i="5" s="1"/>
  <c r="AT546" i="5"/>
  <c r="AS546" i="5" s="1"/>
  <c r="AT547" i="5"/>
  <c r="AS547" i="5" s="1"/>
  <c r="AT548" i="5"/>
  <c r="AS548" i="5" s="1"/>
  <c r="AT549" i="5"/>
  <c r="AS549" i="5" s="1"/>
  <c r="AT550" i="5"/>
  <c r="AS550" i="5" s="1"/>
  <c r="AT551" i="5"/>
  <c r="AS551" i="5" s="1"/>
  <c r="AT552" i="5"/>
  <c r="AS552" i="5" s="1"/>
  <c r="AT553" i="5"/>
  <c r="AS553" i="5" s="1"/>
  <c r="AT554" i="5"/>
  <c r="AS554" i="5" s="1"/>
  <c r="AT555" i="5"/>
  <c r="AS555" i="5" s="1"/>
  <c r="AT556" i="5"/>
  <c r="AS556" i="5" s="1"/>
  <c r="AT557" i="5"/>
  <c r="AS557" i="5" s="1"/>
  <c r="AT558" i="5"/>
  <c r="AS558" i="5" s="1"/>
  <c r="AT559" i="5"/>
  <c r="AS559" i="5" s="1"/>
  <c r="AT560" i="5"/>
  <c r="AS560" i="5" s="1"/>
  <c r="AT561" i="5"/>
  <c r="AS561" i="5" s="1"/>
  <c r="AT562" i="5"/>
  <c r="AS562" i="5" s="1"/>
  <c r="AT563" i="5"/>
  <c r="AS563" i="5" s="1"/>
  <c r="AT564" i="5"/>
  <c r="AS564" i="5" s="1"/>
  <c r="AT565" i="5"/>
  <c r="AS565" i="5" s="1"/>
  <c r="AT566" i="5"/>
  <c r="AS566" i="5" s="1"/>
  <c r="AT567" i="5"/>
  <c r="AS567" i="5" s="1"/>
  <c r="AT568" i="5"/>
  <c r="AS568" i="5" s="1"/>
  <c r="AT569" i="5"/>
  <c r="AS569" i="5" s="1"/>
  <c r="AT570" i="5"/>
  <c r="AS570" i="5" s="1"/>
  <c r="AT571" i="5"/>
  <c r="AS571" i="5" s="1"/>
  <c r="AT572" i="5"/>
  <c r="AS572" i="5" s="1"/>
  <c r="AT573" i="5"/>
  <c r="AS573" i="5" s="1"/>
  <c r="AT574" i="5"/>
  <c r="AS574" i="5" s="1"/>
  <c r="AT575" i="5"/>
  <c r="AS575" i="5" s="1"/>
  <c r="AT576" i="5"/>
  <c r="AS576" i="5" s="1"/>
  <c r="AT577" i="5"/>
  <c r="AS577" i="5" s="1"/>
  <c r="AT578" i="5"/>
  <c r="AS578" i="5" s="1"/>
  <c r="AT579" i="5"/>
  <c r="AS579" i="5" s="1"/>
  <c r="AT580" i="5"/>
  <c r="AS580" i="5" s="1"/>
  <c r="AT581" i="5"/>
  <c r="AS581" i="5" s="1"/>
  <c r="AT582" i="5"/>
  <c r="AS582" i="5" s="1"/>
  <c r="AT583" i="5"/>
  <c r="AS583" i="5" s="1"/>
  <c r="AT584" i="5"/>
  <c r="AS584" i="5" s="1"/>
  <c r="AT585" i="5"/>
  <c r="AS585" i="5" s="1"/>
  <c r="AT586" i="5"/>
  <c r="AS586" i="5" s="1"/>
  <c r="AT587" i="5"/>
  <c r="AS587" i="5" s="1"/>
  <c r="AT588" i="5"/>
  <c r="AS588" i="5" s="1"/>
  <c r="AT589" i="5"/>
  <c r="AS589" i="5" s="1"/>
  <c r="AT590" i="5"/>
  <c r="AS590" i="5" s="1"/>
  <c r="AT591" i="5"/>
  <c r="AS591" i="5" s="1"/>
  <c r="AT592" i="5"/>
  <c r="AS592" i="5" s="1"/>
  <c r="AT593" i="5"/>
  <c r="AS593" i="5" s="1"/>
  <c r="AT594" i="5"/>
  <c r="AS594" i="5" s="1"/>
  <c r="AT595" i="5"/>
  <c r="AS595" i="5" s="1"/>
  <c r="AT596" i="5"/>
  <c r="AS596" i="5" s="1"/>
  <c r="AT597" i="5"/>
  <c r="AS597" i="5" s="1"/>
  <c r="AT598" i="5"/>
  <c r="AS598" i="5" s="1"/>
  <c r="AT599" i="5"/>
  <c r="AS599" i="5" s="1"/>
  <c r="AT600" i="5"/>
  <c r="AS600" i="5" s="1"/>
  <c r="AT601" i="5"/>
  <c r="AS601" i="5" s="1"/>
  <c r="AT602" i="5"/>
  <c r="AS602" i="5" s="1"/>
  <c r="AT603" i="5"/>
  <c r="AS603" i="5" s="1"/>
  <c r="AT604" i="5"/>
  <c r="AS604" i="5" s="1"/>
  <c r="AT605" i="5"/>
  <c r="AS605" i="5" s="1"/>
  <c r="AT606" i="5"/>
  <c r="AS606" i="5" s="1"/>
  <c r="AT607" i="5"/>
  <c r="AS607" i="5" s="1"/>
  <c r="AT608" i="5"/>
  <c r="AS608" i="5" s="1"/>
  <c r="AT609" i="5"/>
  <c r="AS609" i="5" s="1"/>
  <c r="AT610" i="5"/>
  <c r="AS610" i="5" s="1"/>
  <c r="AT611" i="5"/>
  <c r="AS611" i="5" s="1"/>
  <c r="AT612" i="5"/>
  <c r="AS612" i="5" s="1"/>
  <c r="AT613" i="5"/>
  <c r="AS613" i="5" s="1"/>
  <c r="AT614" i="5"/>
  <c r="AS614" i="5" s="1"/>
  <c r="AT615" i="5"/>
  <c r="AS615" i="5" s="1"/>
  <c r="AT616" i="5"/>
  <c r="AS616" i="5" s="1"/>
  <c r="AT617" i="5"/>
  <c r="AS617" i="5" s="1"/>
  <c r="AT618" i="5"/>
  <c r="AS618" i="5" s="1"/>
  <c r="AT619" i="5"/>
  <c r="AS619" i="5" s="1"/>
  <c r="AT620" i="5"/>
  <c r="AS620" i="5" s="1"/>
  <c r="AT621" i="5"/>
  <c r="AS621" i="5" s="1"/>
  <c r="AT622" i="5"/>
  <c r="AS622" i="5" s="1"/>
  <c r="AT623" i="5"/>
  <c r="AS623" i="5" s="1"/>
  <c r="AT624" i="5"/>
  <c r="AS624" i="5" s="1"/>
  <c r="AT625" i="5"/>
  <c r="AS625" i="5" s="1"/>
  <c r="AT626" i="5"/>
  <c r="AS626" i="5" s="1"/>
  <c r="AT627" i="5"/>
  <c r="AS627" i="5" s="1"/>
  <c r="AT628" i="5"/>
  <c r="AS628" i="5" s="1"/>
  <c r="AT629" i="5"/>
  <c r="AS629" i="5" s="1"/>
  <c r="AT630" i="5"/>
  <c r="AS630" i="5" s="1"/>
  <c r="AT631" i="5"/>
  <c r="AS631" i="5" s="1"/>
  <c r="AT632" i="5"/>
  <c r="AS632" i="5" s="1"/>
  <c r="AT633" i="5"/>
  <c r="AS633" i="5" s="1"/>
  <c r="AT634" i="5"/>
  <c r="AS634" i="5" s="1"/>
  <c r="AT635" i="5"/>
  <c r="AS635" i="5" s="1"/>
  <c r="AT636" i="5"/>
  <c r="AS636" i="5" s="1"/>
  <c r="AT637" i="5"/>
  <c r="AS637" i="5" s="1"/>
  <c r="AT638" i="5"/>
  <c r="AS638" i="5" s="1"/>
  <c r="AT639" i="5"/>
  <c r="AS639" i="5" s="1"/>
  <c r="AU421" i="5"/>
  <c r="AS113" i="5" s="1"/>
  <c r="AU420" i="5"/>
  <c r="AS112" i="5" s="1"/>
  <c r="AU408" i="5"/>
  <c r="AS100" i="5" s="1"/>
  <c r="AU351" i="5"/>
  <c r="AS43" i="5" s="1"/>
  <c r="AU362" i="5"/>
  <c r="AS54" i="5" s="1"/>
  <c r="AU352" i="5"/>
  <c r="AS44" i="5" s="1"/>
  <c r="AU390" i="5"/>
  <c r="AS82" i="5" s="1"/>
  <c r="AU365" i="5"/>
  <c r="AS57" i="5" s="1"/>
  <c r="AU372" i="5"/>
  <c r="AS64" i="5" s="1"/>
  <c r="AU411" i="5"/>
  <c r="AS103" i="5" s="1"/>
  <c r="AU380" i="5"/>
  <c r="AS72" i="5" s="1"/>
  <c r="AU414" i="5"/>
  <c r="AS106" i="5" s="1"/>
  <c r="AU382" i="5"/>
  <c r="AS74" i="5" s="1"/>
  <c r="AU344" i="5"/>
  <c r="AS36" i="5" s="1"/>
  <c r="AU405" i="5"/>
  <c r="AS97" i="5" s="1"/>
  <c r="AU384" i="5"/>
  <c r="AS76" i="5" s="1"/>
  <c r="AU369" i="5"/>
  <c r="AS61" i="5" s="1"/>
  <c r="AU395" i="5"/>
  <c r="AS87" i="5" s="1"/>
  <c r="AU358" i="5"/>
  <c r="AS50" i="5" s="1"/>
  <c r="AU385" i="5"/>
  <c r="AS77" i="5" s="1"/>
  <c r="AU422" i="5"/>
  <c r="AS114" i="5" s="1"/>
  <c r="AU412" i="5"/>
  <c r="AS104" i="5" s="1"/>
  <c r="AU393" i="5"/>
  <c r="AS85" i="5" s="1"/>
  <c r="AU397" i="5"/>
  <c r="AS89" i="5" s="1"/>
  <c r="AU415" i="5"/>
  <c r="AS107" i="5" s="1"/>
  <c r="AU356" i="5"/>
  <c r="AS48" i="5" s="1"/>
  <c r="AU357" i="5"/>
  <c r="AS49" i="5" s="1"/>
  <c r="AU360" i="5"/>
  <c r="AS52" i="5" s="1"/>
  <c r="AU386" i="5"/>
  <c r="AS78" i="5" s="1"/>
  <c r="AU394" i="5"/>
  <c r="AS86" i="5" s="1"/>
  <c r="AU418" i="5"/>
  <c r="AS110" i="5" s="1"/>
  <c r="AU388" i="5"/>
  <c r="AS80" i="5" s="1"/>
  <c r="AU345" i="5"/>
  <c r="AS37" i="5" s="1"/>
  <c r="AU400" i="5"/>
  <c r="AS92" i="5" s="1"/>
  <c r="AU350" i="5"/>
  <c r="AS42" i="5" s="1"/>
  <c r="AU364" i="5"/>
  <c r="AS56" i="5" s="1"/>
  <c r="AU423" i="5"/>
  <c r="AS115" i="5" s="1"/>
  <c r="AU416" i="5"/>
  <c r="AS108" i="5" s="1"/>
  <c r="AU359" i="5"/>
  <c r="AS51" i="5" s="1"/>
  <c r="AU379" i="5"/>
  <c r="AS71" i="5" s="1"/>
  <c r="AU363" i="5"/>
  <c r="AS55" i="5" s="1"/>
  <c r="AU419" i="5"/>
  <c r="AS111" i="5" s="1"/>
  <c r="AU403" i="5"/>
  <c r="AS95" i="5" s="1"/>
  <c r="AU391" i="5"/>
  <c r="AS83" i="5" s="1"/>
  <c r="AU376" i="5"/>
  <c r="AS68" i="5" s="1"/>
  <c r="AU354" i="5"/>
  <c r="AS46" i="5" s="1"/>
  <c r="AU387" i="5"/>
  <c r="AS79" i="5" s="1"/>
  <c r="AU366" i="5"/>
  <c r="AS58" i="5" s="1"/>
  <c r="AU375" i="5"/>
  <c r="AS67" i="5" s="1"/>
  <c r="AU373" i="5"/>
  <c r="AS65" i="5" s="1"/>
  <c r="AU406" i="5"/>
  <c r="AS98" i="5" s="1"/>
  <c r="AU402" i="5"/>
  <c r="AS94" i="5" s="1"/>
  <c r="AU370" i="5"/>
  <c r="AS62" i="5" s="1"/>
  <c r="AU368" i="5"/>
  <c r="AS60" i="5" s="1"/>
  <c r="AU383" i="5"/>
  <c r="AS75" i="5" s="1"/>
  <c r="AU348" i="5"/>
  <c r="AS40" i="5" s="1"/>
  <c r="AU341" i="5"/>
  <c r="AS33" i="5" s="1"/>
  <c r="AU389" i="5"/>
  <c r="AS81" i="5" s="1"/>
  <c r="AU413" i="5"/>
  <c r="AS105" i="5" s="1"/>
  <c r="AU409" i="5"/>
  <c r="AS101" i="5" s="1"/>
  <c r="AU346" i="5"/>
  <c r="AS38" i="5" s="1"/>
  <c r="AU353" i="5"/>
  <c r="AS45" i="5" s="1"/>
  <c r="AU377" i="5"/>
  <c r="AS69" i="5" s="1"/>
  <c r="AU404" i="5"/>
  <c r="AS96" i="5" s="1"/>
  <c r="AU396" i="5"/>
  <c r="AS88" i="5" s="1"/>
  <c r="AU349" i="5"/>
  <c r="AS41" i="5" s="1"/>
  <c r="AU381" i="5"/>
  <c r="AS73" i="5" s="1"/>
  <c r="AU378" i="5"/>
  <c r="AS70" i="5" s="1"/>
  <c r="AU407" i="5"/>
  <c r="AS99" i="5" s="1"/>
  <c r="AU367" i="5"/>
  <c r="AS59" i="5" s="1"/>
  <c r="AU342" i="5"/>
  <c r="AS34" i="5" s="1"/>
  <c r="AU410" i="5"/>
  <c r="AS102" i="5" s="1"/>
  <c r="AU347" i="5"/>
  <c r="AS39" i="5" s="1"/>
  <c r="AU399" i="5"/>
  <c r="AS91" i="5" s="1"/>
  <c r="AU374" i="5"/>
  <c r="AS66" i="5" s="1"/>
  <c r="AU398" i="5"/>
  <c r="AS90" i="5" s="1"/>
  <c r="AU343" i="5"/>
  <c r="AS35" i="5" s="1"/>
  <c r="AU417" i="5"/>
  <c r="AS109" i="5" s="1"/>
  <c r="AU361" i="5"/>
  <c r="AS53" i="5" s="1"/>
  <c r="AU371" i="5"/>
  <c r="AS63" i="5" s="1"/>
  <c r="AU355" i="5"/>
  <c r="AS47" i="5" s="1"/>
  <c r="AU392" i="5"/>
  <c r="AS84" i="5" s="1"/>
  <c r="AU401" i="5"/>
  <c r="AS93" i="5" s="1"/>
  <c r="AU424" i="5"/>
  <c r="AS116" i="5" s="1"/>
  <c r="AU425" i="5"/>
  <c r="AS117" i="5" s="1"/>
  <c r="AU426" i="5"/>
  <c r="AS118" i="5" s="1"/>
  <c r="AU427" i="5"/>
  <c r="AS119" i="5" s="1"/>
  <c r="AU428" i="5"/>
  <c r="AS120" i="5" s="1"/>
  <c r="AU429" i="5"/>
  <c r="AS121" i="5" s="1"/>
  <c r="AU430" i="5"/>
  <c r="AS122" i="5" s="1"/>
  <c r="AU431" i="5"/>
  <c r="AS123" i="5" s="1"/>
  <c r="AU432" i="5"/>
  <c r="AS124" i="5" s="1"/>
  <c r="AU433" i="5"/>
  <c r="AU434" i="5"/>
  <c r="AU435" i="5"/>
  <c r="AU436" i="5"/>
  <c r="AU437" i="5"/>
  <c r="AU438" i="5"/>
  <c r="AU439" i="5"/>
  <c r="AU440" i="5"/>
  <c r="AU441" i="5"/>
  <c r="AU442" i="5"/>
  <c r="AU443" i="5"/>
  <c r="AU444" i="5"/>
  <c r="AU445" i="5"/>
  <c r="AU446" i="5"/>
  <c r="AU447" i="5"/>
  <c r="AU448" i="5"/>
  <c r="AU449" i="5"/>
  <c r="AU450" i="5"/>
  <c r="AU451" i="5"/>
  <c r="AU452" i="5"/>
  <c r="AU453" i="5"/>
  <c r="AU454" i="5"/>
  <c r="AU455" i="5"/>
  <c r="AU456" i="5"/>
  <c r="AU457" i="5"/>
  <c r="AU458" i="5"/>
  <c r="AU459" i="5"/>
  <c r="AU460" i="5"/>
  <c r="AU461" i="5"/>
  <c r="AU462" i="5"/>
  <c r="AU463" i="5"/>
  <c r="AU464" i="5"/>
  <c r="AU465" i="5"/>
  <c r="AU466" i="5"/>
  <c r="AU467" i="5"/>
  <c r="AU468" i="5"/>
  <c r="AU469" i="5"/>
  <c r="AU470" i="5"/>
  <c r="AU471" i="5"/>
  <c r="AU472" i="5"/>
  <c r="AU473" i="5"/>
  <c r="AU474" i="5"/>
  <c r="AU475" i="5"/>
  <c r="AU476" i="5"/>
  <c r="AU477" i="5"/>
  <c r="AU478" i="5"/>
  <c r="AU479" i="5"/>
  <c r="AU480" i="5"/>
  <c r="AU481" i="5"/>
  <c r="AU482" i="5"/>
  <c r="AU483" i="5"/>
  <c r="AU484" i="5"/>
  <c r="AU485" i="5"/>
  <c r="AU486" i="5"/>
  <c r="AU487" i="5"/>
  <c r="AU488" i="5"/>
  <c r="AU489" i="5"/>
  <c r="AU490" i="5"/>
  <c r="AU491" i="5"/>
  <c r="AU492" i="5"/>
  <c r="AU493" i="5"/>
  <c r="AU494" i="5"/>
  <c r="AU495" i="5"/>
  <c r="AU496" i="5"/>
  <c r="AU497" i="5"/>
  <c r="AU498" i="5"/>
  <c r="AU499" i="5"/>
  <c r="AU500" i="5"/>
  <c r="AU501" i="5"/>
  <c r="AU502" i="5"/>
  <c r="AU503" i="5"/>
  <c r="AU504" i="5"/>
  <c r="AU505" i="5"/>
  <c r="AU506" i="5"/>
  <c r="AU507" i="5"/>
  <c r="AU508" i="5"/>
  <c r="AU509" i="5"/>
  <c r="AU510" i="5"/>
  <c r="AU511" i="5"/>
  <c r="AU512" i="5"/>
  <c r="AU513" i="5"/>
  <c r="AU514" i="5"/>
  <c r="AU515" i="5"/>
  <c r="AU516" i="5"/>
  <c r="AU517" i="5"/>
  <c r="AU518" i="5"/>
  <c r="AU519" i="5"/>
  <c r="AU520" i="5"/>
  <c r="AU521" i="5"/>
  <c r="AU522" i="5"/>
  <c r="AU523" i="5"/>
  <c r="AU524" i="5"/>
  <c r="AU525" i="5"/>
  <c r="AU526" i="5"/>
  <c r="AU527" i="5"/>
  <c r="AU528" i="5"/>
  <c r="AU529" i="5"/>
  <c r="AU530" i="5"/>
  <c r="AU531" i="5"/>
  <c r="AU532" i="5"/>
  <c r="AU533" i="5"/>
  <c r="AU534" i="5"/>
  <c r="AU535" i="5"/>
  <c r="AU536" i="5"/>
  <c r="AU537" i="5"/>
  <c r="AU538" i="5"/>
  <c r="AU539" i="5"/>
  <c r="AU540" i="5"/>
  <c r="AU541" i="5"/>
  <c r="AU542" i="5"/>
  <c r="AU543" i="5"/>
  <c r="AU544" i="5"/>
  <c r="AU545" i="5"/>
  <c r="AU546" i="5"/>
  <c r="AU547" i="5"/>
  <c r="AU548" i="5"/>
  <c r="AU549" i="5"/>
  <c r="AU550" i="5"/>
  <c r="AU551" i="5"/>
  <c r="AU552" i="5"/>
  <c r="AU553" i="5"/>
  <c r="AU554" i="5"/>
  <c r="AU555" i="5"/>
  <c r="AU556" i="5"/>
  <c r="AU557" i="5"/>
  <c r="AU558" i="5"/>
  <c r="AU559" i="5"/>
  <c r="AU560" i="5"/>
  <c r="AU561" i="5"/>
  <c r="AU562" i="5"/>
  <c r="AU563" i="5"/>
  <c r="AU564" i="5"/>
  <c r="AU565" i="5"/>
  <c r="AU566" i="5"/>
  <c r="AU567" i="5"/>
  <c r="AU568" i="5"/>
  <c r="AU569" i="5"/>
  <c r="AU570" i="5"/>
  <c r="AU571" i="5"/>
  <c r="AU572" i="5"/>
  <c r="AU573" i="5"/>
  <c r="AU574" i="5"/>
  <c r="AU575" i="5"/>
  <c r="AU576" i="5"/>
  <c r="AU577" i="5"/>
  <c r="AU578" i="5"/>
  <c r="AU579" i="5"/>
  <c r="AU580" i="5"/>
  <c r="AU581" i="5"/>
  <c r="AU582" i="5"/>
  <c r="AU583" i="5"/>
  <c r="AU584" i="5"/>
  <c r="AU585" i="5"/>
  <c r="AU586" i="5"/>
  <c r="AU587" i="5"/>
  <c r="AU588" i="5"/>
  <c r="AU589" i="5"/>
  <c r="AU590" i="5"/>
  <c r="AU591" i="5"/>
  <c r="AU592" i="5"/>
  <c r="AU593" i="5"/>
  <c r="AU594" i="5"/>
  <c r="AU595" i="5"/>
  <c r="AU596" i="5"/>
  <c r="AU597" i="5"/>
  <c r="AU598" i="5"/>
  <c r="AU599" i="5"/>
  <c r="AU600" i="5"/>
  <c r="AU601" i="5"/>
  <c r="AU602" i="5"/>
  <c r="AU603" i="5"/>
  <c r="AU604" i="5"/>
  <c r="AU605" i="5"/>
  <c r="AU606" i="5"/>
  <c r="AU607" i="5"/>
  <c r="AU608" i="5"/>
  <c r="AU609" i="5"/>
  <c r="AU610" i="5"/>
  <c r="AU611" i="5"/>
  <c r="AU612" i="5"/>
  <c r="AU613" i="5"/>
  <c r="AU614" i="5"/>
  <c r="AU615" i="5"/>
  <c r="AU616" i="5"/>
  <c r="AU617" i="5"/>
  <c r="AU618" i="5"/>
  <c r="AU619" i="5"/>
  <c r="AU620" i="5"/>
  <c r="AU621" i="5"/>
  <c r="AU622" i="5"/>
  <c r="AU623" i="5"/>
  <c r="AU624" i="5"/>
  <c r="AU625" i="5"/>
  <c r="AU626" i="5"/>
  <c r="AU627" i="5"/>
  <c r="AU628" i="5"/>
  <c r="AU629" i="5"/>
  <c r="AU630" i="5"/>
  <c r="AU631" i="5"/>
  <c r="AU632" i="5"/>
  <c r="AU633" i="5"/>
  <c r="AU634" i="5"/>
  <c r="AU635" i="5"/>
  <c r="AU636" i="5"/>
  <c r="AU637" i="5"/>
  <c r="AU638" i="5"/>
  <c r="AU639" i="5"/>
  <c r="AP432" i="5"/>
  <c r="AP124" i="5"/>
  <c r="AP428" i="5"/>
  <c r="AP120" i="5"/>
  <c r="AP424" i="5"/>
  <c r="AP116" i="5"/>
  <c r="AP91" i="5"/>
  <c r="AP399" i="5"/>
  <c r="AP353" i="5"/>
  <c r="AP45" i="5"/>
  <c r="AP66" i="5"/>
  <c r="AP374" i="5"/>
  <c r="AP378" i="5"/>
  <c r="AP70" i="5"/>
  <c r="AP53" i="5"/>
  <c r="AP361" i="5"/>
  <c r="AP46" i="5"/>
  <c r="AP354" i="5"/>
  <c r="AP369" i="5"/>
  <c r="AP61" i="5"/>
  <c r="AP71" i="5"/>
  <c r="AP379" i="5"/>
  <c r="AP419" i="5"/>
  <c r="AP111" i="5"/>
  <c r="AP41" i="5"/>
  <c r="AP349" i="5"/>
  <c r="AP101" i="5"/>
  <c r="AP409" i="5"/>
  <c r="AP347" i="5"/>
  <c r="AP39" i="5"/>
  <c r="AP81" i="5"/>
  <c r="AP389" i="5"/>
  <c r="AP377" i="5"/>
  <c r="AP69" i="5"/>
  <c r="AP362" i="5"/>
  <c r="AP54" i="5"/>
  <c r="AP344" i="5"/>
  <c r="AP36" i="5"/>
  <c r="AP58" i="5"/>
  <c r="AP366" i="5"/>
  <c r="AP342" i="5"/>
  <c r="AP34" i="5"/>
  <c r="AP79" i="5"/>
  <c r="AP387" i="5"/>
  <c r="AP44" i="5"/>
  <c r="AP352" i="5"/>
  <c r="AP123" i="5"/>
  <c r="AP431" i="5"/>
  <c r="AP427" i="5"/>
  <c r="AP119" i="5"/>
  <c r="AP50" i="5"/>
  <c r="AP358" i="5"/>
  <c r="AP86" i="5"/>
  <c r="AP394" i="5"/>
  <c r="AP345" i="5"/>
  <c r="AP37" i="5"/>
  <c r="AP393" i="5"/>
  <c r="AP85" i="5"/>
  <c r="AP408" i="5"/>
  <c r="AP100" i="5"/>
  <c r="AP348" i="5"/>
  <c r="AP40" i="5"/>
  <c r="AP351" i="5"/>
  <c r="AP43" i="5"/>
  <c r="AP72" i="5"/>
  <c r="AP380" i="5"/>
  <c r="AP371" i="5"/>
  <c r="AP63" i="5"/>
  <c r="AP368" i="5"/>
  <c r="AP60" i="5"/>
  <c r="AP114" i="5"/>
  <c r="AP422" i="5"/>
  <c r="AP390" i="5"/>
  <c r="AP82" i="5"/>
  <c r="AP98" i="5"/>
  <c r="AP406" i="5"/>
  <c r="AP341" i="5"/>
  <c r="AP33" i="5"/>
  <c r="AP56" i="5"/>
  <c r="AP364" i="5"/>
  <c r="AP105" i="5"/>
  <c r="AP413" i="5"/>
  <c r="AP356" i="5"/>
  <c r="AP48" i="5"/>
  <c r="AP102" i="5"/>
  <c r="AP410" i="5"/>
  <c r="AP103" i="5"/>
  <c r="AP411" i="5"/>
  <c r="AP372" i="5"/>
  <c r="AP64" i="5"/>
  <c r="AP404" i="5"/>
  <c r="AP96" i="5"/>
  <c r="AP122" i="5"/>
  <c r="AP430" i="5"/>
  <c r="AP426" i="5"/>
  <c r="AP118" i="5"/>
  <c r="AP365" i="5"/>
  <c r="AP57" i="5"/>
  <c r="AP386" i="5"/>
  <c r="AP78" i="5"/>
  <c r="AP77" i="5"/>
  <c r="AP385" i="5"/>
  <c r="AP407" i="5"/>
  <c r="AP99" i="5"/>
  <c r="AP412" i="5"/>
  <c r="AP104" i="5"/>
  <c r="AP343" i="5"/>
  <c r="AP35" i="5"/>
  <c r="AP402" i="5"/>
  <c r="AP94" i="5"/>
  <c r="AP359" i="5"/>
  <c r="AP51" i="5"/>
  <c r="AP62" i="5"/>
  <c r="AP370" i="5"/>
  <c r="AP355" i="5"/>
  <c r="AP47" i="5"/>
  <c r="AP350" i="5"/>
  <c r="AP42" i="5"/>
  <c r="AP73" i="5"/>
  <c r="AP381" i="5"/>
  <c r="AP418" i="5"/>
  <c r="AP110" i="5"/>
  <c r="AP400" i="5"/>
  <c r="AP92" i="5"/>
  <c r="AP68" i="5"/>
  <c r="AP376" i="5"/>
  <c r="AP401" i="5"/>
  <c r="AP93" i="5"/>
  <c r="AP395" i="5"/>
  <c r="AP87" i="5"/>
  <c r="AP414" i="5"/>
  <c r="AP106" i="5"/>
  <c r="AP415" i="5"/>
  <c r="AP107" i="5"/>
  <c r="AP67" i="5"/>
  <c r="AP375" i="5"/>
  <c r="AP416" i="5"/>
  <c r="AP108" i="5"/>
  <c r="AP121" i="5"/>
  <c r="AP429" i="5"/>
  <c r="AP425" i="5"/>
  <c r="AP117" i="5"/>
  <c r="AP76" i="5"/>
  <c r="AP384" i="5"/>
  <c r="AP391" i="5"/>
  <c r="AP83" i="5"/>
  <c r="AP392" i="5"/>
  <c r="AP84" i="5"/>
  <c r="AP346" i="5"/>
  <c r="AP38" i="5"/>
  <c r="AP420" i="5"/>
  <c r="AP112" i="5"/>
  <c r="AP417" i="5"/>
  <c r="AP109" i="5"/>
  <c r="AP49" i="5"/>
  <c r="AP357" i="5"/>
  <c r="AP52" i="5"/>
  <c r="AP360" i="5"/>
  <c r="AP403" i="5"/>
  <c r="AP95" i="5"/>
  <c r="AP90" i="5"/>
  <c r="AP398" i="5"/>
  <c r="AP405" i="5"/>
  <c r="AP97" i="5"/>
  <c r="AP363" i="5"/>
  <c r="AP55" i="5"/>
  <c r="AP65" i="5"/>
  <c r="AP373" i="5"/>
  <c r="AP115" i="5"/>
  <c r="AP423" i="5"/>
  <c r="AP59" i="5"/>
  <c r="AP367" i="5"/>
  <c r="AP89" i="5"/>
  <c r="AP397" i="5"/>
  <c r="AP80" i="5"/>
  <c r="AP388" i="5"/>
  <c r="AP75" i="5"/>
  <c r="AP383" i="5"/>
  <c r="AP382" i="5"/>
  <c r="AP74" i="5"/>
  <c r="AP396" i="5"/>
  <c r="AP88" i="5"/>
  <c r="AP421" i="5"/>
  <c r="AP113" i="5"/>
  <c r="AW641" i="5"/>
  <c r="AV641" i="5" s="1"/>
  <c r="AX641" i="5"/>
  <c r="AT641" i="5"/>
  <c r="AS641" i="5" s="1"/>
  <c r="AU641" i="5"/>
  <c r="IW298" i="1" l="1"/>
  <c r="IU299" i="1"/>
  <c r="IX298" i="1"/>
  <c r="IN298" i="1"/>
  <c r="IK299" i="1"/>
  <c r="IM298" i="1"/>
  <c r="IC297" i="1"/>
  <c r="ID297" i="1"/>
  <c r="IA298" i="1"/>
  <c r="HT298" i="1"/>
  <c r="HQ299" i="1"/>
  <c r="HS298" i="1"/>
  <c r="HI297" i="1"/>
  <c r="HJ297" i="1"/>
  <c r="HG298" i="1"/>
  <c r="GZ299" i="1"/>
  <c r="GW300" i="1"/>
  <c r="GY299" i="1"/>
  <c r="GO298" i="1"/>
  <c r="GM299" i="1"/>
  <c r="GP298" i="1"/>
  <c r="GF299" i="1"/>
  <c r="GC300" i="1"/>
  <c r="GE299" i="1"/>
  <c r="FU298" i="1"/>
  <c r="FS299" i="1"/>
  <c r="FV298" i="1"/>
  <c r="FL298" i="1"/>
  <c r="FI299" i="1"/>
  <c r="FK298" i="1"/>
  <c r="FA297" i="1"/>
  <c r="EY298" i="1"/>
  <c r="FB297" i="1"/>
  <c r="ER298" i="1"/>
  <c r="EO299" i="1"/>
  <c r="EQ298" i="1"/>
  <c r="EH297" i="1"/>
  <c r="EG297" i="1"/>
  <c r="EE298" i="1"/>
  <c r="DX302" i="1"/>
  <c r="DU303" i="1"/>
  <c r="DW302" i="1"/>
  <c r="DN303" i="1"/>
  <c r="DM303" i="1"/>
  <c r="CG302" i="1"/>
  <c r="CJ301" i="1"/>
  <c r="CI301" i="1"/>
  <c r="AS432" i="5"/>
  <c r="AR124" i="5"/>
  <c r="AR120" i="5"/>
  <c r="AS428" i="5"/>
  <c r="AR116" i="5"/>
  <c r="AS424" i="5"/>
  <c r="AS367" i="5"/>
  <c r="AR59" i="5"/>
  <c r="AR37" i="5"/>
  <c r="AS345" i="5"/>
  <c r="AR51" i="5"/>
  <c r="AS359" i="5"/>
  <c r="AS389" i="5"/>
  <c r="AR81" i="5"/>
  <c r="AS423" i="5"/>
  <c r="AR115" i="5"/>
  <c r="AS395" i="5"/>
  <c r="AR87" i="5"/>
  <c r="AR72" i="5"/>
  <c r="AS380" i="5"/>
  <c r="AS407" i="5"/>
  <c r="AR99" i="5"/>
  <c r="AS408" i="5"/>
  <c r="AR100" i="5"/>
  <c r="AR36" i="5"/>
  <c r="AS344" i="5"/>
  <c r="AR58" i="5"/>
  <c r="AS366" i="5"/>
  <c r="AR84" i="5"/>
  <c r="AS392" i="5"/>
  <c r="AR47" i="5"/>
  <c r="AS355" i="5"/>
  <c r="AR96" i="5"/>
  <c r="AS404" i="5"/>
  <c r="AR57" i="5"/>
  <c r="AS365" i="5"/>
  <c r="AS391" i="5"/>
  <c r="AR83" i="5"/>
  <c r="AS405" i="5"/>
  <c r="AR97" i="5"/>
  <c r="AR98" i="5"/>
  <c r="AS406" i="5"/>
  <c r="AR65" i="5"/>
  <c r="AS373" i="5"/>
  <c r="AS396" i="5"/>
  <c r="AR88" i="5"/>
  <c r="AR123" i="5"/>
  <c r="AS431" i="5"/>
  <c r="AS427" i="5"/>
  <c r="AR119" i="5"/>
  <c r="AR68" i="5"/>
  <c r="AS376" i="5"/>
  <c r="AS362" i="5"/>
  <c r="AR54" i="5"/>
  <c r="AR46" i="5"/>
  <c r="AS354" i="5"/>
  <c r="AS370" i="5"/>
  <c r="AR62" i="5"/>
  <c r="AR90" i="5"/>
  <c r="AS398" i="5"/>
  <c r="AR78" i="5"/>
  <c r="AS386" i="5"/>
  <c r="AS347" i="5"/>
  <c r="AR39" i="5"/>
  <c r="AR52" i="5"/>
  <c r="AS360" i="5"/>
  <c r="AR107" i="5"/>
  <c r="AS415" i="5"/>
  <c r="AS348" i="5"/>
  <c r="AR40" i="5"/>
  <c r="AR48" i="5"/>
  <c r="AS356" i="5"/>
  <c r="AS414" i="5"/>
  <c r="AR106" i="5"/>
  <c r="AS383" i="5"/>
  <c r="AR75" i="5"/>
  <c r="AS382" i="5"/>
  <c r="AR74" i="5"/>
  <c r="AR108" i="5"/>
  <c r="AS416" i="5"/>
  <c r="AS399" i="5"/>
  <c r="AR91" i="5"/>
  <c r="AR35" i="5"/>
  <c r="AS343" i="5"/>
  <c r="AS417" i="5"/>
  <c r="AR109" i="5"/>
  <c r="AS410" i="5"/>
  <c r="AR102" i="5"/>
  <c r="AR103" i="5"/>
  <c r="AS411" i="5"/>
  <c r="AR44" i="5"/>
  <c r="AS352" i="5"/>
  <c r="AS430" i="5"/>
  <c r="AR122" i="5"/>
  <c r="AS426" i="5"/>
  <c r="AR118" i="5"/>
  <c r="AR86" i="5"/>
  <c r="AS394" i="5"/>
  <c r="AR93" i="5"/>
  <c r="AS401" i="5"/>
  <c r="AS351" i="5"/>
  <c r="AR43" i="5"/>
  <c r="AR95" i="5"/>
  <c r="AS403" i="5"/>
  <c r="AR79" i="5"/>
  <c r="AS387" i="5"/>
  <c r="AS409" i="5"/>
  <c r="AR101" i="5"/>
  <c r="AR94" i="5"/>
  <c r="AS402" i="5"/>
  <c r="AS342" i="5"/>
  <c r="AR34" i="5"/>
  <c r="AS372" i="5"/>
  <c r="AR64" i="5"/>
  <c r="AS364" i="5"/>
  <c r="AR56" i="5"/>
  <c r="AS363" i="5"/>
  <c r="AR55" i="5"/>
  <c r="AS385" i="5"/>
  <c r="AR77" i="5"/>
  <c r="AS379" i="5"/>
  <c r="AR71" i="5"/>
  <c r="AS349" i="5"/>
  <c r="AR41" i="5"/>
  <c r="AS420" i="5"/>
  <c r="AR112" i="5"/>
  <c r="AS361" i="5"/>
  <c r="AR53" i="5"/>
  <c r="AR42" i="5"/>
  <c r="AS350" i="5"/>
  <c r="AS390" i="5"/>
  <c r="AR82" i="5"/>
  <c r="AR63" i="5"/>
  <c r="AS371" i="5"/>
  <c r="AS346" i="5"/>
  <c r="AR38" i="5"/>
  <c r="AS378" i="5"/>
  <c r="AR70" i="5"/>
  <c r="AS429" i="5"/>
  <c r="AR121" i="5"/>
  <c r="AS425" i="5"/>
  <c r="AR117" i="5"/>
  <c r="AS358" i="5"/>
  <c r="AR50" i="5"/>
  <c r="AR45" i="5"/>
  <c r="AS353" i="5"/>
  <c r="AR110" i="5"/>
  <c r="AS418" i="5"/>
  <c r="AR111" i="5"/>
  <c r="AS419" i="5"/>
  <c r="AS412" i="5"/>
  <c r="AR104" i="5"/>
  <c r="AS397" i="5"/>
  <c r="AR89" i="5"/>
  <c r="AR49" i="5"/>
  <c r="AS357" i="5"/>
  <c r="AS374" i="5"/>
  <c r="AR66" i="5"/>
  <c r="AR92" i="5"/>
  <c r="AS400" i="5"/>
  <c r="AR105" i="5"/>
  <c r="AS413" i="5"/>
  <c r="AS388" i="5"/>
  <c r="AR80" i="5"/>
  <c r="AR61" i="5"/>
  <c r="AS369" i="5"/>
  <c r="AS368" i="5"/>
  <c r="AR60" i="5"/>
  <c r="AR67" i="5"/>
  <c r="AS375" i="5"/>
  <c r="AS422" i="5"/>
  <c r="AR114" i="5"/>
  <c r="AS377" i="5"/>
  <c r="AR69" i="5"/>
  <c r="AR76" i="5"/>
  <c r="AS384" i="5"/>
  <c r="AR73" i="5"/>
  <c r="AS381" i="5"/>
  <c r="AS393" i="5"/>
  <c r="AR85" i="5"/>
  <c r="AS341" i="5"/>
  <c r="AR33" i="5"/>
  <c r="AR113" i="5"/>
  <c r="AS421" i="5"/>
  <c r="IU300" i="1" l="1"/>
  <c r="IX299" i="1"/>
  <c r="IW299" i="1"/>
  <c r="IN299" i="1"/>
  <c r="IK300" i="1"/>
  <c r="IM299" i="1"/>
  <c r="IC298" i="1"/>
  <c r="IA299" i="1"/>
  <c r="ID298" i="1"/>
  <c r="HT299" i="1"/>
  <c r="HQ300" i="1"/>
  <c r="HS299" i="1"/>
  <c r="HI298" i="1"/>
  <c r="HG299" i="1"/>
  <c r="HJ298" i="1"/>
  <c r="GW301" i="1"/>
  <c r="GY300" i="1"/>
  <c r="GZ300" i="1"/>
  <c r="GM300" i="1"/>
  <c r="GP299" i="1"/>
  <c r="GO299" i="1"/>
  <c r="GC301" i="1"/>
  <c r="GF300" i="1"/>
  <c r="GE300" i="1"/>
  <c r="FS300" i="1"/>
  <c r="FU299" i="1"/>
  <c r="FV299" i="1"/>
  <c r="FL299" i="1"/>
  <c r="FI300" i="1"/>
  <c r="FK299" i="1"/>
  <c r="FA298" i="1"/>
  <c r="EY299" i="1"/>
  <c r="FB298" i="1"/>
  <c r="ER299" i="1"/>
  <c r="EO300" i="1"/>
  <c r="EQ299" i="1"/>
  <c r="EG298" i="1"/>
  <c r="EE299" i="1"/>
  <c r="EH298" i="1"/>
  <c r="DX303" i="1"/>
  <c r="DW303" i="1"/>
  <c r="CJ302" i="1"/>
  <c r="CG303" i="1"/>
  <c r="CI302" i="1"/>
  <c r="IX300" i="1" l="1"/>
  <c r="IU301" i="1"/>
  <c r="IW300" i="1"/>
  <c r="IK301" i="1"/>
  <c r="IM300" i="1"/>
  <c r="IN300" i="1"/>
  <c r="IA300" i="1"/>
  <c r="ID299" i="1"/>
  <c r="IC299" i="1"/>
  <c r="HQ301" i="1"/>
  <c r="HS300" i="1"/>
  <c r="HT300" i="1"/>
  <c r="HG300" i="1"/>
  <c r="HI299" i="1"/>
  <c r="HJ299" i="1"/>
  <c r="GW302" i="1"/>
  <c r="GZ301" i="1"/>
  <c r="GY301" i="1"/>
  <c r="GP300" i="1"/>
  <c r="GM301" i="1"/>
  <c r="GO300" i="1"/>
  <c r="GC302" i="1"/>
  <c r="GF301" i="1"/>
  <c r="GE301" i="1"/>
  <c r="FV300" i="1"/>
  <c r="FS301" i="1"/>
  <c r="FU300" i="1"/>
  <c r="FI301" i="1"/>
  <c r="FK300" i="1"/>
  <c r="FL300" i="1"/>
  <c r="EY300" i="1"/>
  <c r="FA299" i="1"/>
  <c r="FB299" i="1"/>
  <c r="EO301" i="1"/>
  <c r="ER300" i="1"/>
  <c r="EQ300" i="1"/>
  <c r="EE300" i="1"/>
  <c r="EH299" i="1"/>
  <c r="EG299" i="1"/>
  <c r="CJ303" i="1"/>
  <c r="CI303" i="1"/>
  <c r="IW301" i="1" l="1"/>
  <c r="IX301" i="1"/>
  <c r="IU302" i="1"/>
  <c r="IK302" i="1"/>
  <c r="IN301" i="1"/>
  <c r="IM301" i="1"/>
  <c r="ID300" i="1"/>
  <c r="IA301" i="1"/>
  <c r="IC300" i="1"/>
  <c r="HQ302" i="1"/>
  <c r="HT301" i="1"/>
  <c r="HS301" i="1"/>
  <c r="HJ300" i="1"/>
  <c r="HG301" i="1"/>
  <c r="HI300" i="1"/>
  <c r="GZ302" i="1"/>
  <c r="GW303" i="1"/>
  <c r="GY302" i="1"/>
  <c r="GP301" i="1"/>
  <c r="GO301" i="1"/>
  <c r="GM302" i="1"/>
  <c r="GF302" i="1"/>
  <c r="GC303" i="1"/>
  <c r="GE302" i="1"/>
  <c r="FU301" i="1"/>
  <c r="FV301" i="1"/>
  <c r="FS302" i="1"/>
  <c r="FI302" i="1"/>
  <c r="FL301" i="1"/>
  <c r="FK301" i="1"/>
  <c r="FB300" i="1"/>
  <c r="EY301" i="1"/>
  <c r="FA300" i="1"/>
  <c r="EO302" i="1"/>
  <c r="ER301" i="1"/>
  <c r="EQ301" i="1"/>
  <c r="EH300" i="1"/>
  <c r="EE301" i="1"/>
  <c r="EG300" i="1"/>
  <c r="IW302" i="1" l="1"/>
  <c r="IU303" i="1"/>
  <c r="IX302" i="1"/>
  <c r="IN302" i="1"/>
  <c r="IK303" i="1"/>
  <c r="IM302" i="1"/>
  <c r="IC301" i="1"/>
  <c r="ID301" i="1"/>
  <c r="IA302" i="1"/>
  <c r="HT302" i="1"/>
  <c r="HQ303" i="1"/>
  <c r="HS302" i="1"/>
  <c r="HI301" i="1"/>
  <c r="HJ301" i="1"/>
  <c r="HG302" i="1"/>
  <c r="GZ303" i="1"/>
  <c r="GY303" i="1"/>
  <c r="GO302" i="1"/>
  <c r="GM303" i="1"/>
  <c r="GP302" i="1"/>
  <c r="GF303" i="1"/>
  <c r="GE303" i="1"/>
  <c r="FU302" i="1"/>
  <c r="FS303" i="1"/>
  <c r="FV302" i="1"/>
  <c r="FL302" i="1"/>
  <c r="FI303" i="1"/>
  <c r="FK302" i="1"/>
  <c r="FA301" i="1"/>
  <c r="FB301" i="1"/>
  <c r="EY302" i="1"/>
  <c r="ER302" i="1"/>
  <c r="EO303" i="1"/>
  <c r="EQ302" i="1"/>
  <c r="EG301" i="1"/>
  <c r="EH301" i="1"/>
  <c r="EE302" i="1"/>
  <c r="IX303" i="1" l="1"/>
  <c r="IW303" i="1"/>
  <c r="IN303" i="1"/>
  <c r="IM303" i="1"/>
  <c r="IC302" i="1"/>
  <c r="IA303" i="1"/>
  <c r="ID302" i="1"/>
  <c r="HT303" i="1"/>
  <c r="HS303" i="1"/>
  <c r="HI302" i="1"/>
  <c r="HG303" i="1"/>
  <c r="HJ302" i="1"/>
  <c r="GP303" i="1"/>
  <c r="GO303" i="1"/>
  <c r="FV303" i="1"/>
  <c r="FU303" i="1"/>
  <c r="FL303" i="1"/>
  <c r="FK303" i="1"/>
  <c r="FA302" i="1"/>
  <c r="EY303" i="1"/>
  <c r="FB302" i="1"/>
  <c r="ER303" i="1"/>
  <c r="EQ303" i="1"/>
  <c r="EG302" i="1"/>
  <c r="EE303" i="1"/>
  <c r="EH302" i="1"/>
  <c r="ID303" i="1" l="1"/>
  <c r="IC303" i="1"/>
  <c r="HJ303" i="1"/>
  <c r="HI303" i="1"/>
  <c r="FA303" i="1"/>
  <c r="FB303" i="1"/>
  <c r="EH303" i="1"/>
  <c r="EG303" i="1"/>
</calcChain>
</file>

<file path=xl/sharedStrings.xml><?xml version="1.0" encoding="utf-8"?>
<sst xmlns="http://schemas.openxmlformats.org/spreadsheetml/2006/main" count="447" uniqueCount="63">
  <si>
    <t>Глубина, м</t>
  </si>
  <si>
    <t>Угол X_0, град.</t>
  </si>
  <si>
    <t>Угол X_180, град.</t>
  </si>
  <si>
    <t>Угол Y_0, град.</t>
  </si>
  <si>
    <t>Угол Y_180, град.</t>
  </si>
  <si>
    <t>Перемещения X, мм</t>
  </si>
  <si>
    <t>Перемещения Y, мм</t>
  </si>
  <si>
    <t>X</t>
  </si>
  <si>
    <t>Y</t>
  </si>
  <si>
    <t>Расчитывать без учета закручивания скважины</t>
  </si>
  <si>
    <t>Принять за нулевое значение</t>
  </si>
  <si>
    <t>Принять за неподвижную точку</t>
  </si>
  <si>
    <t>Угол закручивания, град.</t>
  </si>
  <si>
    <t>Наклон X, мм/м</t>
  </si>
  <si>
    <t>Наклон Y, мм/м</t>
  </si>
  <si>
    <t>№1</t>
  </si>
  <si>
    <t>№2</t>
  </si>
  <si>
    <t>№3</t>
  </si>
  <si>
    <t>№4</t>
  </si>
  <si>
    <t>№5</t>
  </si>
  <si>
    <t>№6</t>
  </si>
  <si>
    <t>№7</t>
  </si>
  <si>
    <t>№8</t>
  </si>
  <si>
    <t>№9</t>
  </si>
  <si>
    <t>№10</t>
  </si>
  <si>
    <t>-</t>
  </si>
  <si>
    <t>Угол закручивания, град. (для расчетов)</t>
  </si>
  <si>
    <t>Перемещения ось №1 (с применением условий), мм</t>
  </si>
  <si>
    <t>Перемещения ось №2 (с применением условий), мм</t>
  </si>
  <si>
    <t>Наклон X, мм/м (нулевое)</t>
  </si>
  <si>
    <t>Наклон Y, мм/м (нулевое)</t>
  </si>
  <si>
    <t>Перемещения X, мм (нулевое)</t>
  </si>
  <si>
    <t>Перемещения Y, мм (нулевое)</t>
  </si>
  <si>
    <t>Инднекс</t>
  </si>
  <si>
    <t>Угол оси №1</t>
  </si>
  <si>
    <t>Имя оси №1</t>
  </si>
  <si>
    <t>Угол оси№2</t>
  </si>
  <si>
    <t>Имя оси №2</t>
  </si>
  <si>
    <t>Графики</t>
  </si>
  <si>
    <t>Инкрементальный график (для построения)</t>
  </si>
  <si>
    <t>Глубина</t>
  </si>
  <si>
    <t>Инкрементальный график (сводная таблица)</t>
  </si>
  <si>
    <t>График №1</t>
  </si>
  <si>
    <t>График №2</t>
  </si>
  <si>
    <t>График №3</t>
  </si>
  <si>
    <t>График №4</t>
  </si>
  <si>
    <t>График №5</t>
  </si>
  <si>
    <t>График №6</t>
  </si>
  <si>
    <t>График №7</t>
  </si>
  <si>
    <t>График №8</t>
  </si>
  <si>
    <t>График №9</t>
  </si>
  <si>
    <t>График №10</t>
  </si>
  <si>
    <t>Кумулятивныйграфик (сводная таблица)</t>
  </si>
  <si>
    <t>Перемещения Х, мм</t>
  </si>
  <si>
    <t>Кумулятивный график (для построения)</t>
  </si>
  <si>
    <t>Название скважины</t>
  </si>
  <si>
    <t>Поправка (Измерение1 - Измерение2)</t>
  </si>
  <si>
    <t>Измерение 1</t>
  </si>
  <si>
    <t>Измерение 2</t>
  </si>
  <si>
    <t>Не использовать поправку</t>
  </si>
  <si>
    <t>Поправка X</t>
  </si>
  <si>
    <t>Поправка Y</t>
  </si>
  <si>
    <t>Скважина №4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</si>
</sst>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0.0&quot; м&quot;"/>
    <numFmt numFmtId="165" formatCode="##0.0&quot; град.&quot;"/>
    <numFmt numFmtId="166" formatCode="0.000"/>
    <numFmt numFmtId="167" formatCode="0.0"/>
  </numFmts>
  <fonts count="30" x14ac:knownFonts="1"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i/>
      <sz val="9"/>
      <color rgb="FFFF0000"/>
      <name val="Calibri"/>
      <family val="2"/>
      <charset val="204"/>
      <scheme val="minor"/>
    </font>
    <font>
      <sz val="9"/>
      <color theme="0" tint="-0.249977111117893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0" tint="-0.249977111117893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 tint="-0.34998626667073579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2">
    <xf numFmtId="0" fontId="0" fillId="0" borderId="0"/>
    <xf numFmtId="0" fontId="12" fillId="0" borderId="0" applyNumberFormat="0" applyFill="0" applyBorder="0" applyAlignment="0" applyProtection="0"/>
    <xf numFmtId="0" fontId="13" fillId="0" borderId="40" applyNumberFormat="0" applyFill="0" applyAlignment="0" applyProtection="0"/>
    <xf numFmtId="0" fontId="14" fillId="0" borderId="41" applyNumberFormat="0" applyFill="0" applyAlignment="0" applyProtection="0"/>
    <xf numFmtId="0" fontId="15" fillId="0" borderId="42" applyNumberFormat="0" applyFill="0" applyAlignment="0" applyProtection="0"/>
    <xf numFmtId="0" fontId="15" fillId="0" borderId="0" applyNumberFormat="0" applyFill="0" applyBorder="0" applyAlignment="0" applyProtection="0"/>
    <xf numFmtId="0" fontId="16" fillId="5" borderId="0" applyNumberFormat="0" applyBorder="0" applyAlignment="0" applyProtection="0"/>
    <xf numFmtId="0" fontId="17" fillId="6" borderId="0" applyNumberFormat="0" applyBorder="0" applyAlignment="0" applyProtection="0"/>
    <xf numFmtId="0" fontId="18" fillId="7" borderId="0" applyNumberFormat="0" applyBorder="0" applyAlignment="0" applyProtection="0"/>
    <xf numFmtId="0" fontId="19" fillId="8" borderId="43" applyNumberFormat="0" applyAlignment="0" applyProtection="0"/>
    <xf numFmtId="0" fontId="20" fillId="9" borderId="44" applyNumberFormat="0" applyAlignment="0" applyProtection="0"/>
    <xf numFmtId="0" fontId="21" fillId="9" borderId="43" applyNumberFormat="0" applyAlignment="0" applyProtection="0"/>
    <xf numFmtId="0" fontId="22" fillId="0" borderId="45" applyNumberFormat="0" applyFill="0" applyAlignment="0" applyProtection="0"/>
    <xf numFmtId="0" fontId="23" fillId="10" borderId="46" applyNumberFormat="0" applyAlignment="0" applyProtection="0"/>
    <xf numFmtId="0" fontId="24" fillId="0" borderId="0" applyNumberFormat="0" applyFill="0" applyBorder="0" applyAlignment="0" applyProtection="0"/>
    <xf numFmtId="0" fontId="11" fillId="11" borderId="47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48" applyNumberFormat="0" applyFill="0" applyAlignment="0" applyProtection="0"/>
    <xf numFmtId="0" fontId="27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27" fillId="35" borderId="0" applyNumberFormat="0" applyBorder="0" applyAlignment="0" applyProtection="0"/>
  </cellStyleXfs>
  <cellXfs count="161">
    <xf numFmtId="0" fontId="0" fillId="0" borderId="0" xfId="0"/>
    <xf numFmtId="0" fontId="0" fillId="0" borderId="0" xfId="0" applyAlignment="1">
      <alignment horizontal="center"/>
    </xf>
    <xf numFmtId="0" fontId="0" fillId="0" borderId="2" xfId="0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0" xfId="0" applyFill="1" applyBorder="1"/>
    <xf numFmtId="166" fontId="0" fillId="0" borderId="0" xfId="0" applyNumberFormat="1"/>
    <xf numFmtId="167" fontId="0" fillId="0" borderId="0" xfId="0" applyNumberFormat="1"/>
    <xf numFmtId="166" fontId="3" fillId="4" borderId="36" xfId="0" applyNumberFormat="1" applyFont="1" applyFill="1" applyBorder="1" applyAlignment="1">
      <alignment horizontal="center" vertical="center" textRotation="90"/>
    </xf>
    <xf numFmtId="166" fontId="3" fillId="4" borderId="24" xfId="0" applyNumberFormat="1" applyFont="1" applyFill="1" applyBorder="1" applyAlignment="1">
      <alignment horizontal="center" vertical="center" textRotation="90"/>
    </xf>
    <xf numFmtId="0" fontId="0" fillId="0" borderId="7" xfId="0" applyBorder="1" applyAlignment="1">
      <alignment horizontal="right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0" xfId="0" applyFont="1"/>
    <xf numFmtId="167" fontId="4" fillId="4" borderId="24" xfId="0" applyNumberFormat="1" applyFont="1" applyFill="1" applyBorder="1" applyAlignment="1">
      <alignment horizontal="center" vertical="center" textRotation="90"/>
    </xf>
    <xf numFmtId="167" fontId="4" fillId="4" borderId="24" xfId="0" applyNumberFormat="1" applyFont="1" applyFill="1" applyBorder="1" applyAlignment="1">
      <alignment horizontal="center" vertical="center" textRotation="90" wrapText="1"/>
    </xf>
    <xf numFmtId="167" fontId="4" fillId="4" borderId="37" xfId="0" applyNumberFormat="1" applyFont="1" applyFill="1" applyBorder="1" applyAlignment="1">
      <alignment horizontal="center" vertical="center" textRotation="90" wrapText="1"/>
    </xf>
    <xf numFmtId="167" fontId="4" fillId="0" borderId="3" xfId="0" applyNumberFormat="1" applyFont="1" applyBorder="1" applyAlignment="1" applyProtection="1">
      <alignment horizontal="center"/>
    </xf>
    <xf numFmtId="167" fontId="4" fillId="0" borderId="4" xfId="0" applyNumberFormat="1" applyFont="1" applyBorder="1" applyAlignment="1" applyProtection="1">
      <alignment horizontal="center"/>
    </xf>
    <xf numFmtId="167" fontId="4" fillId="0" borderId="1" xfId="0" applyNumberFormat="1" applyFont="1" applyBorder="1" applyAlignment="1" applyProtection="1">
      <alignment horizontal="center"/>
    </xf>
    <xf numFmtId="167" fontId="4" fillId="0" borderId="6" xfId="0" applyNumberFormat="1" applyFont="1" applyBorder="1" applyAlignment="1" applyProtection="1">
      <alignment horizontal="center"/>
    </xf>
    <xf numFmtId="167" fontId="4" fillId="0" borderId="8" xfId="0" applyNumberFormat="1" applyFont="1" applyBorder="1" applyAlignment="1" applyProtection="1">
      <alignment horizontal="center"/>
    </xf>
    <xf numFmtId="167" fontId="4" fillId="0" borderId="9" xfId="0" applyNumberFormat="1" applyFont="1" applyBorder="1" applyAlignment="1" applyProtection="1">
      <alignment horizontal="center"/>
    </xf>
    <xf numFmtId="166" fontId="3" fillId="0" borderId="2" xfId="0" applyNumberFormat="1" applyFont="1" applyBorder="1" applyAlignment="1" applyProtection="1">
      <alignment horizontal="center"/>
      <protection locked="0"/>
    </xf>
    <xf numFmtId="166" fontId="3" fillId="0" borderId="3" xfId="0" applyNumberFormat="1" applyFont="1" applyBorder="1" applyAlignment="1" applyProtection="1">
      <alignment horizontal="center"/>
      <protection locked="0"/>
    </xf>
    <xf numFmtId="166" fontId="3" fillId="0" borderId="5" xfId="0" applyNumberFormat="1" applyFont="1" applyBorder="1" applyAlignment="1" applyProtection="1">
      <alignment horizontal="center"/>
      <protection locked="0"/>
    </xf>
    <xf numFmtId="166" fontId="3" fillId="0" borderId="1" xfId="0" applyNumberFormat="1" applyFont="1" applyBorder="1" applyAlignment="1" applyProtection="1">
      <alignment horizontal="center"/>
      <protection locked="0"/>
    </xf>
    <xf numFmtId="166" fontId="3" fillId="0" borderId="7" xfId="0" applyNumberFormat="1" applyFont="1" applyBorder="1" applyAlignment="1" applyProtection="1">
      <alignment horizontal="center"/>
      <protection locked="0"/>
    </xf>
    <xf numFmtId="166" fontId="3" fillId="0" borderId="8" xfId="0" applyNumberFormat="1" applyFont="1" applyBorder="1" applyAlignment="1" applyProtection="1">
      <alignment horizontal="center"/>
      <protection locked="0"/>
    </xf>
    <xf numFmtId="166" fontId="3" fillId="0" borderId="29" xfId="0" applyNumberFormat="1" applyFont="1" applyBorder="1" applyAlignment="1" applyProtection="1">
      <alignment horizontal="center"/>
      <protection locked="0"/>
    </xf>
    <xf numFmtId="166" fontId="3" fillId="0" borderId="21" xfId="0" applyNumberFormat="1" applyFont="1" applyBorder="1" applyAlignment="1" applyProtection="1">
      <alignment horizontal="center"/>
      <protection locked="0"/>
    </xf>
    <xf numFmtId="166" fontId="3" fillId="4" borderId="23" xfId="0" applyNumberFormat="1" applyFont="1" applyFill="1" applyBorder="1" applyAlignment="1">
      <alignment horizontal="center" vertical="center" textRotation="90"/>
    </xf>
    <xf numFmtId="2" fontId="4" fillId="0" borderId="13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2" fontId="4" fillId="0" borderId="5" xfId="0" applyNumberFormat="1" applyFont="1" applyFill="1" applyBorder="1" applyAlignment="1">
      <alignment horizontal="center"/>
    </xf>
    <xf numFmtId="2" fontId="4" fillId="0" borderId="1" xfId="0" applyNumberFormat="1" applyFont="1" applyFill="1" applyBorder="1" applyAlignment="1">
      <alignment horizontal="center"/>
    </xf>
    <xf numFmtId="2" fontId="4" fillId="0" borderId="6" xfId="0" applyNumberFormat="1" applyFont="1" applyFill="1" applyBorder="1" applyAlignment="1">
      <alignment horizontal="center"/>
    </xf>
    <xf numFmtId="1" fontId="4" fillId="3" borderId="2" xfId="0" applyNumberFormat="1" applyFont="1" applyFill="1" applyBorder="1" applyAlignment="1">
      <alignment horizontal="center" vertical="center"/>
    </xf>
    <xf numFmtId="1" fontId="4" fillId="3" borderId="3" xfId="0" applyNumberFormat="1" applyFont="1" applyFill="1" applyBorder="1" applyAlignment="1">
      <alignment horizontal="center" vertical="center"/>
    </xf>
    <xf numFmtId="1" fontId="4" fillId="3" borderId="4" xfId="0" applyNumberFormat="1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 textRotation="90"/>
    </xf>
    <xf numFmtId="0" fontId="4" fillId="3" borderId="8" xfId="0" applyFont="1" applyFill="1" applyBorder="1" applyAlignment="1">
      <alignment horizontal="center" vertical="center" textRotation="90"/>
    </xf>
    <xf numFmtId="0" fontId="4" fillId="3" borderId="9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8" fillId="0" borderId="0" xfId="0" applyFont="1"/>
    <xf numFmtId="0" fontId="3" fillId="0" borderId="14" xfId="0" applyFont="1" applyBorder="1" applyAlignment="1" applyProtection="1">
      <alignment horizontal="center"/>
      <protection locked="0"/>
    </xf>
    <xf numFmtId="0" fontId="3" fillId="0" borderId="15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3" borderId="7" xfId="0" applyFill="1" applyBorder="1" applyAlignment="1">
      <alignment horizontal="center" vertical="center" textRotation="90"/>
    </xf>
    <xf numFmtId="0" fontId="0" fillId="3" borderId="8" xfId="0" applyFill="1" applyBorder="1" applyAlignment="1">
      <alignment horizontal="center" vertical="center" textRotation="90"/>
    </xf>
    <xf numFmtId="0" fontId="0" fillId="3" borderId="9" xfId="0" applyFill="1" applyBorder="1" applyAlignment="1">
      <alignment horizontal="center" vertical="center" textRotation="90"/>
    </xf>
    <xf numFmtId="0" fontId="9" fillId="0" borderId="10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0" fillId="0" borderId="0" xfId="0" applyFill="1" applyBorder="1" applyAlignment="1">
      <alignment vertical="center"/>
    </xf>
    <xf numFmtId="1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horizontal="center" vertical="center" textRotation="90"/>
    </xf>
    <xf numFmtId="0" fontId="5" fillId="0" borderId="0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2" fontId="10" fillId="0" borderId="4" xfId="0" applyNumberFormat="1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2" fontId="10" fillId="0" borderId="6" xfId="0" applyNumberFormat="1" applyFont="1" applyBorder="1" applyAlignment="1">
      <alignment horizontal="center" vertical="center"/>
    </xf>
    <xf numFmtId="2" fontId="10" fillId="0" borderId="8" xfId="0" applyNumberFormat="1" applyFont="1" applyBorder="1" applyAlignment="1">
      <alignment horizontal="center" vertical="center"/>
    </xf>
    <xf numFmtId="2" fontId="10" fillId="0" borderId="9" xfId="0" applyNumberFormat="1" applyFont="1" applyBorder="1" applyAlignment="1">
      <alignment horizontal="center" vertical="center"/>
    </xf>
    <xf numFmtId="165" fontId="8" fillId="0" borderId="6" xfId="0" applyNumberFormat="1" applyFont="1" applyBorder="1" applyAlignment="1" applyProtection="1">
      <alignment horizontal="center"/>
      <protection locked="0"/>
    </xf>
    <xf numFmtId="14" fontId="8" fillId="0" borderId="17" xfId="0" applyNumberFormat="1" applyFont="1" applyBorder="1" applyAlignment="1" applyProtection="1">
      <alignment horizontal="center" vertical="center"/>
      <protection locked="0"/>
    </xf>
    <xf numFmtId="14" fontId="8" fillId="0" borderId="6" xfId="0" applyNumberFormat="1" applyFont="1" applyBorder="1" applyAlignment="1" applyProtection="1">
      <alignment horizontal="center" vertical="center"/>
      <protection locked="0"/>
    </xf>
    <xf numFmtId="14" fontId="8" fillId="0" borderId="9" xfId="0" applyNumberFormat="1" applyFont="1" applyBorder="1" applyAlignment="1" applyProtection="1">
      <alignment horizontal="center" vertical="center"/>
      <protection locked="0"/>
    </xf>
    <xf numFmtId="14" fontId="8" fillId="0" borderId="9" xfId="0" applyNumberFormat="1" applyFont="1" applyBorder="1" applyAlignment="1" applyProtection="1">
      <alignment horizontal="center"/>
      <protection locked="0"/>
    </xf>
    <xf numFmtId="0" fontId="0" fillId="0" borderId="0" xfId="0"/>
    <xf numFmtId="0" fontId="28" fillId="0" borderId="0" xfId="0" applyNumberFormat="1" applyFont="1" applyAlignment="1">
      <alignment horizontal="center"/>
    </xf>
    <xf numFmtId="0" fontId="29" fillId="0" borderId="0" xfId="0" applyFont="1"/>
    <xf numFmtId="0" fontId="24" fillId="0" borderId="17" xfId="0" applyFont="1" applyBorder="1"/>
    <xf numFmtId="164" fontId="8" fillId="0" borderId="6" xfId="0" applyNumberFormat="1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>
      <alignment horizontal="center"/>
    </xf>
    <xf numFmtId="0" fontId="5" fillId="0" borderId="0" xfId="0" applyNumberFormat="1" applyFont="1" applyAlignment="1">
      <alignment horizontal="center"/>
    </xf>
    <xf numFmtId="0" fontId="5" fillId="0" borderId="50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0" fontId="5" fillId="0" borderId="5" xfId="0" applyNumberFormat="1" applyFont="1" applyBorder="1" applyAlignment="1">
      <alignment horizontal="center"/>
    </xf>
    <xf numFmtId="0" fontId="5" fillId="0" borderId="6" xfId="0" applyNumberFormat="1" applyFont="1" applyBorder="1" applyAlignment="1">
      <alignment horizontal="center"/>
    </xf>
    <xf numFmtId="0" fontId="5" fillId="0" borderId="7" xfId="0" applyNumberFormat="1" applyFont="1" applyBorder="1" applyAlignment="1">
      <alignment horizontal="center"/>
    </xf>
    <xf numFmtId="0" fontId="5" fillId="0" borderId="9" xfId="0" applyNumberFormat="1" applyFont="1" applyBorder="1" applyAlignment="1">
      <alignment horizontal="center"/>
    </xf>
    <xf numFmtId="2" fontId="0" fillId="0" borderId="0" xfId="0" applyNumberFormat="1"/>
    <xf numFmtId="0" fontId="0" fillId="0" borderId="0" xfId="0" applyNumberFormat="1"/>
    <xf numFmtId="14" fontId="1" fillId="4" borderId="25" xfId="0" applyNumberFormat="1" applyFont="1" applyFill="1" applyBorder="1" applyAlignment="1" applyProtection="1">
      <alignment horizontal="center"/>
      <protection locked="0"/>
    </xf>
    <xf numFmtId="14" fontId="1" fillId="4" borderId="26" xfId="0" applyNumberFormat="1" applyFont="1" applyFill="1" applyBorder="1" applyAlignment="1" applyProtection="1">
      <alignment horizontal="center"/>
      <protection locked="0"/>
    </xf>
    <xf numFmtId="14" fontId="1" fillId="4" borderId="27" xfId="0" applyNumberFormat="1" applyFont="1" applyFill="1" applyBorder="1" applyAlignment="1" applyProtection="1">
      <alignment horizontal="center"/>
      <protection locked="0"/>
    </xf>
    <xf numFmtId="0" fontId="4" fillId="3" borderId="10" xfId="0" applyFont="1" applyFill="1" applyBorder="1" applyAlignment="1">
      <alignment horizontal="center" vertical="center" textRotation="90"/>
    </xf>
    <xf numFmtId="0" fontId="4" fillId="3" borderId="12" xfId="0" applyFont="1" applyFill="1" applyBorder="1" applyAlignment="1">
      <alignment horizontal="center" vertical="center" textRotation="90"/>
    </xf>
    <xf numFmtId="0" fontId="4" fillId="3" borderId="32" xfId="0" applyFont="1" applyFill="1" applyBorder="1" applyAlignment="1">
      <alignment horizontal="center" vertical="center" textRotation="90" wrapText="1"/>
    </xf>
    <xf numFmtId="0" fontId="4" fillId="3" borderId="33" xfId="0" applyFont="1" applyFill="1" applyBorder="1" applyAlignment="1">
      <alignment horizontal="center" vertical="center" textRotation="90" wrapText="1"/>
    </xf>
    <xf numFmtId="0" fontId="7" fillId="3" borderId="34" xfId="0" applyFont="1" applyFill="1" applyBorder="1" applyAlignment="1">
      <alignment horizontal="center" vertical="center" textRotation="90"/>
    </xf>
    <xf numFmtId="0" fontId="7" fillId="3" borderId="28" xfId="0" applyFont="1" applyFill="1" applyBorder="1" applyAlignment="1">
      <alignment horizontal="center" vertical="center" textRotation="90"/>
    </xf>
    <xf numFmtId="0" fontId="7" fillId="3" borderId="14" xfId="0" applyFont="1" applyFill="1" applyBorder="1" applyAlignment="1">
      <alignment horizontal="center" vertical="center" textRotation="90"/>
    </xf>
    <xf numFmtId="0" fontId="7" fillId="3" borderId="39" xfId="0" applyFont="1" applyFill="1" applyBorder="1" applyAlignment="1">
      <alignment horizontal="center" vertical="center" textRotation="90"/>
    </xf>
    <xf numFmtId="0" fontId="8" fillId="0" borderId="5" xfId="0" applyFont="1" applyBorder="1" applyAlignment="1" applyProtection="1">
      <alignment horizontal="center"/>
      <protection locked="0"/>
    </xf>
    <xf numFmtId="0" fontId="8" fillId="0" borderId="6" xfId="0" applyFont="1" applyBorder="1" applyAlignment="1" applyProtection="1">
      <alignment horizontal="center"/>
      <protection locked="0"/>
    </xf>
    <xf numFmtId="0" fontId="0" fillId="3" borderId="34" xfId="0" applyFill="1" applyBorder="1" applyAlignment="1">
      <alignment horizontal="center" vertical="center"/>
    </xf>
    <xf numFmtId="0" fontId="0" fillId="3" borderId="35" xfId="0" applyFill="1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0" fillId="3" borderId="32" xfId="0" applyFill="1" applyBorder="1" applyAlignment="1">
      <alignment horizontal="center" vertical="center" textRotation="90"/>
    </xf>
    <xf numFmtId="0" fontId="0" fillId="3" borderId="33" xfId="0" applyFill="1" applyBorder="1" applyAlignment="1">
      <alignment horizontal="center" vertical="center" textRotation="90"/>
    </xf>
    <xf numFmtId="0" fontId="0" fillId="3" borderId="38" xfId="0" applyFill="1" applyBorder="1" applyAlignment="1">
      <alignment horizontal="center" vertical="center" textRotation="90"/>
    </xf>
    <xf numFmtId="14" fontId="0" fillId="3" borderId="31" xfId="0" applyNumberFormat="1" applyFill="1" applyBorder="1" applyAlignment="1">
      <alignment horizontal="center" vertical="center"/>
    </xf>
    <xf numFmtId="14" fontId="0" fillId="3" borderId="15" xfId="0" applyNumberFormat="1" applyFill="1" applyBorder="1" applyAlignment="1">
      <alignment horizontal="center" vertical="center"/>
    </xf>
    <xf numFmtId="0" fontId="0" fillId="36" borderId="18" xfId="0" applyFill="1" applyBorder="1" applyAlignment="1">
      <alignment horizontal="center"/>
    </xf>
    <xf numFmtId="0" fontId="0" fillId="36" borderId="49" xfId="0" applyFill="1" applyBorder="1" applyAlignment="1">
      <alignment horizontal="center"/>
    </xf>
    <xf numFmtId="0" fontId="0" fillId="36" borderId="19" xfId="0" applyFill="1" applyBorder="1" applyAlignment="1">
      <alignment horizontal="center"/>
    </xf>
    <xf numFmtId="14" fontId="6" fillId="0" borderId="13" xfId="0" applyNumberFormat="1" applyFont="1" applyBorder="1" applyAlignment="1" applyProtection="1">
      <alignment horizontal="center" vertical="center"/>
      <protection locked="0"/>
    </xf>
    <xf numFmtId="14" fontId="6" fillId="0" borderId="16" xfId="0" applyNumberFormat="1" applyFont="1" applyBorder="1" applyAlignment="1" applyProtection="1">
      <alignment horizontal="center" vertical="center"/>
      <protection locked="0"/>
    </xf>
    <xf numFmtId="14" fontId="6" fillId="0" borderId="28" xfId="0" applyNumberFormat="1" applyFont="1" applyBorder="1" applyAlignment="1" applyProtection="1">
      <alignment horizontal="center" vertical="center"/>
      <protection locked="0"/>
    </xf>
    <xf numFmtId="14" fontId="6" fillId="0" borderId="22" xfId="0" applyNumberFormat="1" applyFont="1" applyBorder="1" applyAlignment="1" applyProtection="1">
      <alignment horizontal="center" vertical="center"/>
      <protection locked="0"/>
    </xf>
    <xf numFmtId="0" fontId="0" fillId="3" borderId="25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0" borderId="32" xfId="0" applyNumberFormat="1" applyBorder="1" applyAlignment="1">
      <alignment horizontal="center" vertical="center" textRotation="90"/>
    </xf>
    <xf numFmtId="0" fontId="0" fillId="0" borderId="38" xfId="0" applyNumberFormat="1" applyBorder="1" applyAlignment="1">
      <alignment horizontal="center" vertical="center" textRotation="90"/>
    </xf>
    <xf numFmtId="167" fontId="4" fillId="0" borderId="51" xfId="0" applyNumberFormat="1" applyFont="1" applyBorder="1" applyAlignment="1" applyProtection="1">
      <alignment horizontal="center"/>
    </xf>
    <xf numFmtId="166" fontId="3" fillId="0" borderId="53" xfId="0" applyNumberFormat="1" applyFont="1" applyBorder="1" applyAlignment="1" applyProtection="1">
      <alignment horizontal="center"/>
      <protection locked="0"/>
    </xf>
    <xf numFmtId="166" fontId="3" fillId="0" borderId="16" xfId="0" applyNumberFormat="1" applyFont="1" applyBorder="1" applyAlignment="1" applyProtection="1">
      <alignment horizontal="center"/>
      <protection locked="0"/>
    </xf>
    <xf numFmtId="167" fontId="4" fillId="0" borderId="16" xfId="0" applyNumberFormat="1" applyFont="1" applyBorder="1" applyAlignment="1" applyProtection="1">
      <alignment horizontal="center"/>
    </xf>
    <xf numFmtId="167" fontId="4" fillId="0" borderId="17" xfId="0" applyNumberFormat="1" applyFont="1" applyBorder="1" applyAlignment="1" applyProtection="1">
      <alignment horizontal="center"/>
    </xf>
    <xf numFmtId="166" fontId="3" fillId="4" borderId="18" xfId="0" applyNumberFormat="1" applyFont="1" applyFill="1" applyBorder="1" applyAlignment="1">
      <alignment horizontal="center" vertical="center" textRotation="90"/>
    </xf>
    <xf numFmtId="166" fontId="3" fillId="4" borderId="49" xfId="0" applyNumberFormat="1" applyFont="1" applyFill="1" applyBorder="1" applyAlignment="1">
      <alignment horizontal="center" vertical="center" textRotation="90"/>
    </xf>
    <xf numFmtId="167" fontId="4" fillId="4" borderId="49" xfId="0" applyNumberFormat="1" applyFont="1" applyFill="1" applyBorder="1" applyAlignment="1">
      <alignment horizontal="center" vertical="center" textRotation="90"/>
    </xf>
    <xf numFmtId="167" fontId="4" fillId="4" borderId="49" xfId="0" applyNumberFormat="1" applyFont="1" applyFill="1" applyBorder="1" applyAlignment="1">
      <alignment horizontal="center" vertical="center" textRotation="90" wrapText="1"/>
    </xf>
    <xf numFmtId="167" fontId="4" fillId="4" borderId="19" xfId="0" applyNumberFormat="1" applyFont="1" applyFill="1" applyBorder="1" applyAlignment="1">
      <alignment horizontal="center" vertical="center" textRotation="90" wrapText="1"/>
    </xf>
    <xf numFmtId="166" fontId="3" fillId="0" borderId="13" xfId="0" applyNumberFormat="1" applyFont="1" applyBorder="1" applyAlignment="1" applyProtection="1">
      <alignment horizontal="center"/>
      <protection locked="0"/>
    </xf>
    <xf numFmtId="166" fontId="3" fillId="4" borderId="54" xfId="0" applyNumberFormat="1" applyFont="1" applyFill="1" applyBorder="1" applyAlignment="1">
      <alignment horizontal="center" vertical="center" textRotation="90"/>
    </xf>
    <xf numFmtId="166" fontId="3" fillId="4" borderId="55" xfId="0" applyNumberFormat="1" applyFont="1" applyFill="1" applyBorder="1" applyAlignment="1">
      <alignment horizontal="center" vertical="center" textRotation="90"/>
    </xf>
    <xf numFmtId="167" fontId="4" fillId="4" borderId="55" xfId="0" applyNumberFormat="1" applyFont="1" applyFill="1" applyBorder="1" applyAlignment="1">
      <alignment horizontal="center" vertical="center" textRotation="90"/>
    </xf>
    <xf numFmtId="167" fontId="4" fillId="4" borderId="55" xfId="0" applyNumberFormat="1" applyFont="1" applyFill="1" applyBorder="1" applyAlignment="1">
      <alignment horizontal="center" vertical="center" textRotation="90" wrapText="1"/>
    </xf>
    <xf numFmtId="167" fontId="4" fillId="4" borderId="56" xfId="0" applyNumberFormat="1" applyFont="1" applyFill="1" applyBorder="1" applyAlignment="1">
      <alignment horizontal="center" vertical="center" textRotation="90" wrapText="1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5">
    <dxf>
      <fill>
        <patternFill>
          <bgColor theme="7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colors>
    <mruColors>
      <color rgb="FFFFFF00"/>
      <color rgb="FFFF3300"/>
      <color rgb="FFFF33CC"/>
      <color rgb="FF66FF33"/>
      <color rgb="FFCC6600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Графики!$A$21</c:f>
          <c:strCache>
            <c:ptCount val="1"/>
            <c:pt idx="0">
              <c:v>Скважина №4_x000d_ Инкрементальный график, вдоль оси X</c:v>
            </c:pt>
          </c:strCache>
        </c:strRef>
      </c:tx>
      <c:layout>
        <c:manualLayout>
          <c:xMode val="edge"/>
          <c:yMode val="edge"/>
          <c:x val="0.27597418300653592"/>
          <c:y val="8.1252563510581248E-4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8000098619869715E-2"/>
          <c:y val="0.17995439878255845"/>
          <c:w val="0.89856527426798116"/>
          <c:h val="0.81124713341130217"/>
        </c:manualLayout>
      </c:layout>
      <c:scatterChart>
        <c:scatterStyle val="lineMarker"/>
        <c:varyColors val="0"/>
        <c:ser>
          <c:idx val="0"/>
          <c:order val="0"/>
          <c:tx>
            <c:strRef>
              <c:f>Графики!$H$31</c:f>
              <c:strCache>
                <c:ptCount val="1"/>
                <c:pt idx="0">
                  <c:v>01.11.2021</c:v>
                </c:pt>
              </c:strCache>
            </c:strRef>
          </c:tx>
          <c:spPr>
            <a:ln w="3175">
              <a:solidFill>
                <a:srgbClr val="FF0000"/>
              </a:solidFill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Графики!$I$341:$I$641</c:f>
              <c:numCache>
                <c:formatCode>General</c:formatCode>
                <c:ptCount val="3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Графики!$H$341:$H$641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Графики!$J$31</c:f>
              <c:strCache>
                <c:ptCount val="1"/>
                <c:pt idx="0">
                  <c:v>15.11.2021</c:v>
                </c:pt>
              </c:strCache>
            </c:strRef>
          </c:tx>
          <c:spPr>
            <a:ln w="3175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Графики!$L$341:$L$641</c:f>
              <c:numCache>
                <c:formatCode>General</c:formatCode>
                <c:ptCount val="301"/>
                <c:pt idx="0">
                  <c:v>#N/A</c:v>
                </c:pt>
                <c:pt idx="1">
                  <c:v>0.27873756599073829</c:v>
                </c:pt>
                <c:pt idx="2">
                  <c:v>1.8238561725097071</c:v>
                </c:pt>
                <c:pt idx="3">
                  <c:v>-4.3078749763552082E-3</c:v>
                </c:pt>
                <c:pt idx="4">
                  <c:v>2.0185100236216518</c:v>
                </c:pt>
                <c:pt idx="5">
                  <c:v>1.1976930204599618</c:v>
                </c:pt>
                <c:pt idx="6">
                  <c:v>-0.60905536536581018</c:v>
                </c:pt>
                <c:pt idx="7">
                  <c:v>1.4197732628943918</c:v>
                </c:pt>
                <c:pt idx="8">
                  <c:v>-0.22621977443074037</c:v>
                </c:pt>
                <c:pt idx="9">
                  <c:v>-0.52084271651138891</c:v>
                </c:pt>
                <c:pt idx="10">
                  <c:v>1.3879354176435204</c:v>
                </c:pt>
                <c:pt idx="11">
                  <c:v>-0.46040026069255369</c:v>
                </c:pt>
                <c:pt idx="12">
                  <c:v>-0.23557547615570229</c:v>
                </c:pt>
                <c:pt idx="13">
                  <c:v>-1.0480084095171476</c:v>
                </c:pt>
                <c:pt idx="14">
                  <c:v>-0.57370392034035866</c:v>
                </c:pt>
                <c:pt idx="15">
                  <c:v>-1.2008210385940794</c:v>
                </c:pt>
                <c:pt idx="16">
                  <c:v>-1.3859794636279763</c:v>
                </c:pt>
                <c:pt idx="17">
                  <c:v>-1.1335118883709625</c:v>
                </c:pt>
                <c:pt idx="18">
                  <c:v>-8.5547611977232485E-3</c:v>
                </c:pt>
                <c:pt idx="19">
                  <c:v>1.8626526436759296</c:v>
                </c:pt>
                <c:pt idx="20">
                  <c:v>0.76340743488049867</c:v>
                </c:pt>
                <c:pt idx="21">
                  <c:v>0.8917869758353163</c:v>
                </c:pt>
                <c:pt idx="22">
                  <c:v>-1.1107763061671996</c:v>
                </c:pt>
                <c:pt idx="23">
                  <c:v>-1.944944362467691</c:v>
                </c:pt>
                <c:pt idx="24">
                  <c:v>0.97740524313050869</c:v>
                </c:pt>
                <c:pt idx="25">
                  <c:v>-0.29622951425165134</c:v>
                </c:pt>
                <c:pt idx="26">
                  <c:v>0.15447228447194483</c:v>
                </c:pt>
                <c:pt idx="27">
                  <c:v>0.11869032578806404</c:v>
                </c:pt>
                <c:pt idx="28">
                  <c:v>-0.76727243318518923</c:v>
                </c:pt>
                <c:pt idx="29">
                  <c:v>1.945443528388024</c:v>
                </c:pt>
                <c:pt idx="30">
                  <c:v>-1.1514651308706974</c:v>
                </c:pt>
                <c:pt idx="31">
                  <c:v>-0.57303566387571436</c:v>
                </c:pt>
                <c:pt idx="32">
                  <c:v>0.54463240235029886</c:v>
                </c:pt>
                <c:pt idx="33">
                  <c:v>-0.77127908351960173</c:v>
                </c:pt>
                <c:pt idx="34">
                  <c:v>3.0039261625462998E-2</c:v>
                </c:pt>
                <c:pt idx="35">
                  <c:v>-0.95666117489387759</c:v>
                </c:pt>
                <c:pt idx="36">
                  <c:v>-0.71009963714100266</c:v>
                </c:pt>
                <c:pt idx="37">
                  <c:v>0.34240493210640111</c:v>
                </c:pt>
                <c:pt idx="38">
                  <c:v>0.53932195709415787</c:v>
                </c:pt>
                <c:pt idx="39">
                  <c:v>-1.8274992963655077</c:v>
                </c:pt>
                <c:pt idx="40">
                  <c:v>1.6024741190469332</c:v>
                </c:pt>
                <c:pt idx="41">
                  <c:v>-0.28449432098239846</c:v>
                </c:pt>
                <c:pt idx="42">
                  <c:v>0.89232733593533275</c:v>
                </c:pt>
                <c:pt idx="43">
                  <c:v>-0.73880662757472315</c:v>
                </c:pt>
                <c:pt idx="44">
                  <c:v>-0.16775611920993061</c:v>
                </c:pt>
                <c:pt idx="45">
                  <c:v>-0.39059568333694727</c:v>
                </c:pt>
                <c:pt idx="46">
                  <c:v>-2.2765065492733534</c:v>
                </c:pt>
                <c:pt idx="47">
                  <c:v>-0.47116044511838329</c:v>
                </c:pt>
                <c:pt idx="48">
                  <c:v>-0.59522306630705479</c:v>
                </c:pt>
                <c:pt idx="49">
                  <c:v>0.49806513847593292</c:v>
                </c:pt>
                <c:pt idx="50">
                  <c:v>-8.4211919654320511E-2</c:v>
                </c:pt>
                <c:pt idx="51">
                  <c:v>-4.6693132386451452E-2</c:v>
                </c:pt>
                <c:pt idx="52">
                  <c:v>-1.9909566582471729</c:v>
                </c:pt>
                <c:pt idx="53">
                  <c:v>1.491107562120364</c:v>
                </c:pt>
                <c:pt idx="54">
                  <c:v>-5.5591704196569225E-2</c:v>
                </c:pt>
                <c:pt idx="55">
                  <c:v>-2.0094163650469543</c:v>
                </c:pt>
                <c:pt idx="56">
                  <c:v>-1.5333324942095832</c:v>
                </c:pt>
                <c:pt idx="57">
                  <c:v>0.47077531318751475</c:v>
                </c:pt>
                <c:pt idx="58">
                  <c:v>-0.81575870430143027</c:v>
                </c:pt>
                <c:pt idx="59">
                  <c:v>-0.14614754051993373</c:v>
                </c:pt>
                <c:pt idx="60">
                  <c:v>-0.76600578429507848</c:v>
                </c:pt>
                <c:pt idx="61">
                  <c:v>0.67068630150934183</c:v>
                </c:pt>
                <c:pt idx="62">
                  <c:v>-2.441642974519894</c:v>
                </c:pt>
                <c:pt idx="63">
                  <c:v>1.0752285923306779</c:v>
                </c:pt>
                <c:pt idx="64">
                  <c:v>-0.19001535981391982</c:v>
                </c:pt>
                <c:pt idx="65">
                  <c:v>0.68493141142505287</c:v>
                </c:pt>
                <c:pt idx="66">
                  <c:v>-0.3292669079918511</c:v>
                </c:pt>
                <c:pt idx="67">
                  <c:v>0.68789761212742917</c:v>
                </c:pt>
                <c:pt idx="68">
                  <c:v>2.096613890726573E-3</c:v>
                </c:pt>
                <c:pt idx="69">
                  <c:v>0.51283218587807511</c:v>
                </c:pt>
                <c:pt idx="70">
                  <c:v>-0.97022128736355562</c:v>
                </c:pt>
                <c:pt idx="71">
                  <c:v>0.40719203578615115</c:v>
                </c:pt>
                <c:pt idx="72">
                  <c:v>0.43120818571807362</c:v>
                </c:pt>
                <c:pt idx="73">
                  <c:v>-1.4989490561365839</c:v>
                </c:pt>
                <c:pt idx="74">
                  <c:v>-6.1604574939762458E-2</c:v>
                </c:pt>
                <c:pt idx="75">
                  <c:v>-0.19560156126223127</c:v>
                </c:pt>
                <c:pt idx="76">
                  <c:v>-1.4302054859023778</c:v>
                </c:pt>
                <c:pt idx="77">
                  <c:v>1.8413252234514772</c:v>
                </c:pt>
                <c:pt idx="78">
                  <c:v>0.98629136143122409</c:v>
                </c:pt>
                <c:pt idx="79">
                  <c:v>1.2010194411147119</c:v>
                </c:pt>
                <c:pt idx="80">
                  <c:v>0.88617549397025908</c:v>
                </c:pt>
                <c:pt idx="81">
                  <c:v>9.3736888404680307E-2</c:v>
                </c:pt>
                <c:pt idx="82">
                  <c:v>-1.4097789694797296</c:v>
                </c:pt>
                <c:pt idx="83">
                  <c:v>-1.9663038185437234</c:v>
                </c:pt>
                <c:pt idx="84">
                  <c:v>-0.12251297378931802</c:v>
                </c:pt>
                <c:pt idx="85">
                  <c:v>1.3529702400135726</c:v>
                </c:pt>
                <c:pt idx="86">
                  <c:v>-1.4368093081127178</c:v>
                </c:pt>
                <c:pt idx="87">
                  <c:v>-0.1855576246619286</c:v>
                </c:pt>
                <c:pt idx="88">
                  <c:v>1.7087891989791668</c:v>
                </c:pt>
                <c:pt idx="89">
                  <c:v>2.5636504501861825</c:v>
                </c:pt>
                <c:pt idx="90">
                  <c:v>0.80092347351472704</c:v>
                </c:pt>
                <c:pt idx="91">
                  <c:v>0.12469814229547893</c:v>
                </c:pt>
                <c:pt idx="92">
                  <c:v>-0.43121303575972192</c:v>
                </c:pt>
                <c:pt idx="93">
                  <c:v>0.84629839617345581</c:v>
                </c:pt>
                <c:pt idx="94">
                  <c:v>-0.4137052357536577</c:v>
                </c:pt>
                <c:pt idx="95">
                  <c:v>-0.10914228099721601</c:v>
                </c:pt>
                <c:pt idx="96">
                  <c:v>1.6836520616506689</c:v>
                </c:pt>
                <c:pt idx="97">
                  <c:v>0.42024567207290353</c:v>
                </c:pt>
                <c:pt idx="98">
                  <c:v>-0.78768478853473312</c:v>
                </c:pt>
                <c:pt idx="99">
                  <c:v>0.89509701220621274</c:v>
                </c:pt>
                <c:pt idx="100">
                  <c:v>1.6048928975510819</c:v>
                </c:pt>
                <c:pt idx="101">
                  <c:v>-0.88409712978787347</c:v>
                </c:pt>
                <c:pt idx="102">
                  <c:v>0.51590182271003648</c:v>
                </c:pt>
                <c:pt idx="103">
                  <c:v>-0.17039664498583473</c:v>
                </c:pt>
                <c:pt idx="104">
                  <c:v>-0.6801848025874877</c:v>
                </c:pt>
                <c:pt idx="105">
                  <c:v>0.74971104389828103</c:v>
                </c:pt>
                <c:pt idx="106">
                  <c:v>-1.5555041226399631</c:v>
                </c:pt>
                <c:pt idx="107">
                  <c:v>0.4543941833148919</c:v>
                </c:pt>
                <c:pt idx="108">
                  <c:v>0.31201055357032725</c:v>
                </c:pt>
                <c:pt idx="109">
                  <c:v>-0.80604054305771067</c:v>
                </c:pt>
                <c:pt idx="110">
                  <c:v>-1.3155310045181907</c:v>
                </c:pt>
                <c:pt idx="111">
                  <c:v>-0.30546442653618833</c:v>
                </c:pt>
                <c:pt idx="112">
                  <c:v>-1.332035630458261</c:v>
                </c:pt>
                <c:pt idx="113">
                  <c:v>1.1600651276971679</c:v>
                </c:pt>
                <c:pt idx="114">
                  <c:v>-0.25613322533265581</c:v>
                </c:pt>
                <c:pt idx="115">
                  <c:v>-1.2468226854163547</c:v>
                </c:pt>
                <c:pt idx="116">
                  <c:v>0.25140297301350678</c:v>
                </c:pt>
                <c:pt idx="117">
                  <c:v>-0.77251210308441287</c:v>
                </c:pt>
                <c:pt idx="118">
                  <c:v>-1.720179721870629</c:v>
                </c:pt>
                <c:pt idx="119">
                  <c:v>0.66290896496050244</c:v>
                </c:pt>
                <c:pt idx="120">
                  <c:v>0.30287196627466884</c:v>
                </c:pt>
                <c:pt idx="121">
                  <c:v>-0.91098744702143719</c:v>
                </c:pt>
                <c:pt idx="122">
                  <c:v>0.58397326212719491</c:v>
                </c:pt>
                <c:pt idx="123">
                  <c:v>-1.0362975959129859</c:v>
                </c:pt>
                <c:pt idx="124">
                  <c:v>5.6752193073274171E-2</c:v>
                </c:pt>
                <c:pt idx="125">
                  <c:v>0.51335932311995958</c:v>
                </c:pt>
                <c:pt idx="126">
                  <c:v>-0.83485913053638505</c:v>
                </c:pt>
                <c:pt idx="127">
                  <c:v>-5.918414997706023E-2</c:v>
                </c:pt>
                <c:pt idx="128">
                  <c:v>0.9264756447034852</c:v>
                </c:pt>
                <c:pt idx="129">
                  <c:v>0.83801256206671759</c:v>
                </c:pt>
                <c:pt idx="130">
                  <c:v>0.83711902129940441</c:v>
                </c:pt>
                <c:pt idx="131">
                  <c:v>0.22951059922775308</c:v>
                </c:pt>
                <c:pt idx="132">
                  <c:v>-0.76595910723730487</c:v>
                </c:pt>
                <c:pt idx="133">
                  <c:v>-0.33147500832178878</c:v>
                </c:pt>
                <c:pt idx="134">
                  <c:v>1.1413167018754633</c:v>
                </c:pt>
                <c:pt idx="135">
                  <c:v>0.22958083311632826</c:v>
                </c:pt>
                <c:pt idx="136">
                  <c:v>4.9376875407599385E-2</c:v>
                </c:pt>
                <c:pt idx="137">
                  <c:v>0.94460923443151579</c:v>
                </c:pt>
                <c:pt idx="138">
                  <c:v>-1.408542099145774</c:v>
                </c:pt>
                <c:pt idx="139">
                  <c:v>-0.61530744313710883</c:v>
                </c:pt>
                <c:pt idx="140">
                  <c:v>-0.61517753676471987</c:v>
                </c:pt>
                <c:pt idx="141">
                  <c:v>-1.4578200787498465</c:v>
                </c:pt>
                <c:pt idx="142">
                  <c:v>-0.71401999662547944</c:v>
                </c:pt>
                <c:pt idx="143">
                  <c:v>-0.57273679011558798</c:v>
                </c:pt>
                <c:pt idx="144">
                  <c:v>-0.1173956830142302</c:v>
                </c:pt>
                <c:pt idx="145">
                  <c:v>-2.1569314163532844</c:v>
                </c:pt>
                <c:pt idx="146">
                  <c:v>-1.1039145178055101</c:v>
                </c:pt>
                <c:pt idx="147">
                  <c:v>0.69524977706666391</c:v>
                </c:pt>
                <c:pt idx="148">
                  <c:v>0.10284160952462251</c:v>
                </c:pt>
                <c:pt idx="149">
                  <c:v>-1.6915850249048177</c:v>
                </c:pt>
                <c:pt idx="150">
                  <c:v>0.85902639166490857</c:v>
                </c:pt>
                <c:pt idx="151">
                  <c:v>-6.9099895574332493E-2</c:v>
                </c:pt>
                <c:pt idx="152">
                  <c:v>2.0823488835237889</c:v>
                </c:pt>
                <c:pt idx="153">
                  <c:v>-0.31267060962577808</c:v>
                </c:pt>
                <c:pt idx="154">
                  <c:v>-0.81567220504044124</c:v>
                </c:pt>
                <c:pt idx="155">
                  <c:v>-1.3524438684626547</c:v>
                </c:pt>
                <c:pt idx="156">
                  <c:v>-0.53451878844500911</c:v>
                </c:pt>
                <c:pt idx="157">
                  <c:v>-0.13777704903877286</c:v>
                </c:pt>
                <c:pt idx="158">
                  <c:v>-0.11977621362416002</c:v>
                </c:pt>
                <c:pt idx="159">
                  <c:v>-0.3396908029616128</c:v>
                </c:pt>
                <c:pt idx="160">
                  <c:v>-5.140497982172576E-2</c:v>
                </c:pt>
                <c:pt idx="161">
                  <c:v>1.0576693061700428</c:v>
                </c:pt>
                <c:pt idx="162">
                  <c:v>-0.44779965907815367</c:v>
                </c:pt>
                <c:pt idx="163">
                  <c:v>0.54591535929745572</c:v>
                </c:pt>
                <c:pt idx="164">
                  <c:v>0.75367975300831169</c:v>
                </c:pt>
                <c:pt idx="165">
                  <c:v>-5.4195477548625526E-2</c:v>
                </c:pt>
                <c:pt idx="166">
                  <c:v>-0.81195136812870228</c:v>
                </c:pt>
                <c:pt idx="167">
                  <c:v>-1.7297216121637824</c:v>
                </c:pt>
                <c:pt idx="168">
                  <c:v>0.30638987476982882</c:v>
                </c:pt>
                <c:pt idx="169">
                  <c:v>0.15820066123309573</c:v>
                </c:pt>
                <c:pt idx="170">
                  <c:v>-0.47944363048402927</c:v>
                </c:pt>
                <c:pt idx="171">
                  <c:v>0.33280522919903266</c:v>
                </c:pt>
                <c:pt idx="172">
                  <c:v>-1.673646861770715</c:v>
                </c:pt>
                <c:pt idx="173">
                  <c:v>-0.88970451620245683</c:v>
                </c:pt>
                <c:pt idx="174">
                  <c:v>0.74311062859610821</c:v>
                </c:pt>
                <c:pt idx="175">
                  <c:v>8.6566721263119817E-2</c:v>
                </c:pt>
                <c:pt idx="176">
                  <c:v>1.5751357961707644</c:v>
                </c:pt>
                <c:pt idx="177">
                  <c:v>-1.3405544278007326</c:v>
                </c:pt>
                <c:pt idx="178">
                  <c:v>0.24862059802362069</c:v>
                </c:pt>
                <c:pt idx="179">
                  <c:v>-0.13365908703908502</c:v>
                </c:pt>
                <c:pt idx="180">
                  <c:v>1.0022438734696291</c:v>
                </c:pt>
                <c:pt idx="181">
                  <c:v>1.2774253472398982</c:v>
                </c:pt>
                <c:pt idx="182">
                  <c:v>0.31672211172664788</c:v>
                </c:pt>
                <c:pt idx="183">
                  <c:v>-0.63850596662187442</c:v>
                </c:pt>
                <c:pt idx="184">
                  <c:v>2.1911562980375923</c:v>
                </c:pt>
                <c:pt idx="185">
                  <c:v>-0.62791410715163298</c:v>
                </c:pt>
                <c:pt idx="186">
                  <c:v>0.40924410145151313</c:v>
                </c:pt>
                <c:pt idx="187">
                  <c:v>-1.5782350374926715</c:v>
                </c:pt>
                <c:pt idx="188">
                  <c:v>0.62780746442659208</c:v>
                </c:pt>
                <c:pt idx="189">
                  <c:v>-1.4452246798266266</c:v>
                </c:pt>
                <c:pt idx="190">
                  <c:v>-0.61207934873567638</c:v>
                </c:pt>
                <c:pt idx="191">
                  <c:v>-3.0998290787427658</c:v>
                </c:pt>
                <c:pt idx="192">
                  <c:v>-6.9931323620275876E-3</c:v>
                </c:pt>
                <c:pt idx="193">
                  <c:v>-0.43297032751653663</c:v>
                </c:pt>
                <c:pt idx="194">
                  <c:v>1.3881117140289918</c:v>
                </c:pt>
                <c:pt idx="195">
                  <c:v>-0.89098991965612484</c:v>
                </c:pt>
                <c:pt idx="196">
                  <c:v>-0.22208419213422292</c:v>
                </c:pt>
                <c:pt idx="197">
                  <c:v>-1.0988327790695989</c:v>
                </c:pt>
                <c:pt idx="198">
                  <c:v>-0.70758024411100973</c:v>
                </c:pt>
                <c:pt idx="199">
                  <c:v>-0.56795921411403238</c:v>
                </c:pt>
                <c:pt idx="200">
                  <c:v>0.36168674850553106</c:v>
                </c:pt>
                <c:pt idx="201">
                  <c:v>-0.44812627258189952</c:v>
                </c:pt>
                <c:pt idx="202">
                  <c:v>1.0630843486553854</c:v>
                </c:pt>
                <c:pt idx="203">
                  <c:v>0.95193620238026</c:v>
                </c:pt>
                <c:pt idx="204">
                  <c:v>-0.35408140579470881</c:v>
                </c:pt>
                <c:pt idx="205">
                  <c:v>-0.7470533106466668</c:v>
                </c:pt>
                <c:pt idx="206">
                  <c:v>1.0908373083481777</c:v>
                </c:pt>
                <c:pt idx="207">
                  <c:v>-0.46657813104957135</c:v>
                </c:pt>
                <c:pt idx="208">
                  <c:v>-0.67687148717356749</c:v>
                </c:pt>
                <c:pt idx="209">
                  <c:v>2.1356429629520193</c:v>
                </c:pt>
                <c:pt idx="210">
                  <c:v>0.4728487180611296</c:v>
                </c:pt>
                <c:pt idx="211">
                  <c:v>-1.0927876166155102</c:v>
                </c:pt>
                <c:pt idx="212">
                  <c:v>0.31440955851211783</c:v>
                </c:pt>
                <c:pt idx="213">
                  <c:v>-0.3316360965751155</c:v>
                </c:pt>
                <c:pt idx="214">
                  <c:v>1.3407515546803102</c:v>
                </c:pt>
                <c:pt idx="215">
                  <c:v>0.92496861934084684</c:v>
                </c:pt>
                <c:pt idx="216">
                  <c:v>-0.21290689508439442</c:v>
                </c:pt>
                <c:pt idx="217">
                  <c:v>-1.9047753982235029</c:v>
                </c:pt>
                <c:pt idx="218">
                  <c:v>1.0372458176785262</c:v>
                </c:pt>
                <c:pt idx="219">
                  <c:v>-0.22506494931021592</c:v>
                </c:pt>
                <c:pt idx="220">
                  <c:v>-1.9036073253788626</c:v>
                </c:pt>
                <c:pt idx="221">
                  <c:v>-2.202189909578296</c:v>
                </c:pt>
                <c:pt idx="222">
                  <c:v>-0.26402239792293969</c:v>
                </c:pt>
                <c:pt idx="223">
                  <c:v>7.2783244721170703E-2</c:v>
                </c:pt>
                <c:pt idx="224">
                  <c:v>-1.2622828058643476</c:v>
                </c:pt>
                <c:pt idx="225">
                  <c:v>-1.2558923480677695</c:v>
                </c:pt>
                <c:pt idx="226">
                  <c:v>0.15951205834658566</c:v>
                </c:pt>
                <c:pt idx="227">
                  <c:v>-1.7529287965067279</c:v>
                </c:pt>
                <c:pt idx="228">
                  <c:v>0.88577252919813265</c:v>
                </c:pt>
                <c:pt idx="229">
                  <c:v>0.79290478754916904</c:v>
                </c:pt>
                <c:pt idx="230">
                  <c:v>1.5882867687344406</c:v>
                </c:pt>
                <c:pt idx="231">
                  <c:v>-1.8059785760404141</c:v>
                </c:pt>
                <c:pt idx="232">
                  <c:v>-0.2511903737466934</c:v>
                </c:pt>
                <c:pt idx="233">
                  <c:v>-0.23211633306488189</c:v>
                </c:pt>
                <c:pt idx="234">
                  <c:v>-0.84867090263329104</c:v>
                </c:pt>
                <c:pt idx="235">
                  <c:v>1.5543436215891333</c:v>
                </c:pt>
                <c:pt idx="236">
                  <c:v>-0.42430901660242704</c:v>
                </c:pt>
                <c:pt idx="237">
                  <c:v>1.0350897065255467</c:v>
                </c:pt>
                <c:pt idx="238">
                  <c:v>1.1872925907937528</c:v>
                </c:pt>
                <c:pt idx="239">
                  <c:v>-0.71833609468835746</c:v>
                </c:pt>
                <c:pt idx="240">
                  <c:v>0.26653747107058834</c:v>
                </c:pt>
                <c:pt idx="241">
                  <c:v>-0.91908128432647374</c:v>
                </c:pt>
                <c:pt idx="242">
                  <c:v>-1.7681561930294976</c:v>
                </c:pt>
                <c:pt idx="243">
                  <c:v>-1.1904261433414831</c:v>
                </c:pt>
                <c:pt idx="244">
                  <c:v>2.2969883232968682</c:v>
                </c:pt>
                <c:pt idx="245">
                  <c:v>0.50558493850000641</c:v>
                </c:pt>
                <c:pt idx="246">
                  <c:v>0.82487746270089168</c:v>
                </c:pt>
                <c:pt idx="247">
                  <c:v>1.4648131300457941</c:v>
                </c:pt>
                <c:pt idx="248">
                  <c:v>-2.2331107395686587</c:v>
                </c:pt>
                <c:pt idx="249">
                  <c:v>1.7896681554923877</c:v>
                </c:pt>
                <c:pt idx="250">
                  <c:v>-1.4310952535325328</c:v>
                </c:pt>
                <c:pt idx="251">
                  <c:v>1.4459389246963994</c:v>
                </c:pt>
                <c:pt idx="252">
                  <c:v>-1.0963630680591878</c:v>
                </c:pt>
                <c:pt idx="253">
                  <c:v>0.40598217716676643</c:v>
                </c:pt>
                <c:pt idx="254">
                  <c:v>1.1619575503078723</c:v>
                </c:pt>
                <c:pt idx="255">
                  <c:v>1.2892485736584192E-3</c:v>
                </c:pt>
                <c:pt idx="256">
                  <c:v>-1.1150301588121732</c:v>
                </c:pt>
                <c:pt idx="257">
                  <c:v>0.31439051173573951</c:v>
                </c:pt>
                <c:pt idx="258">
                  <c:v>-0.94258277296307669</c:v>
                </c:pt>
                <c:pt idx="259">
                  <c:v>-0.66730467582116537</c:v>
                </c:pt>
                <c:pt idx="260">
                  <c:v>0.87030147188139839</c:v>
                </c:pt>
                <c:pt idx="261">
                  <c:v>-0.87250234378045022</c:v>
                </c:pt>
                <c:pt idx="262">
                  <c:v>1.2807685109450677</c:v>
                </c:pt>
                <c:pt idx="263">
                  <c:v>0.99209775884029483</c:v>
                </c:pt>
                <c:pt idx="264">
                  <c:v>0.5417863854361773</c:v>
                </c:pt>
                <c:pt idx="265">
                  <c:v>-0.47275224834782215</c:v>
                </c:pt>
                <c:pt idx="266">
                  <c:v>-0.27472671889903388</c:v>
                </c:pt>
                <c:pt idx="267">
                  <c:v>-0.27508406278758279</c:v>
                </c:pt>
                <c:pt idx="268">
                  <c:v>-1.4730027033717423</c:v>
                </c:pt>
                <c:pt idx="269">
                  <c:v>-1.5736523764944241</c:v>
                </c:pt>
                <c:pt idx="270">
                  <c:v>2.0393188114341871</c:v>
                </c:pt>
                <c:pt idx="271">
                  <c:v>0.15618435847127188</c:v>
                </c:pt>
                <c:pt idx="272">
                  <c:v>1.1695661922645932</c:v>
                </c:pt>
                <c:pt idx="273">
                  <c:v>0.36623413633434865</c:v>
                </c:pt>
                <c:pt idx="274">
                  <c:v>0.94217570576097343</c:v>
                </c:pt>
                <c:pt idx="275">
                  <c:v>1.4974268508834729</c:v>
                </c:pt>
                <c:pt idx="276">
                  <c:v>-0.51024527331782643</c:v>
                </c:pt>
                <c:pt idx="277">
                  <c:v>-1.0401817649346512</c:v>
                </c:pt>
                <c:pt idx="278">
                  <c:v>0.60457666394991172</c:v>
                </c:pt>
                <c:pt idx="279">
                  <c:v>-1.1815855968671283</c:v>
                </c:pt>
                <c:pt idx="280">
                  <c:v>0.90987828940252768</c:v>
                </c:pt>
                <c:pt idx="281">
                  <c:v>1.6756299477765033</c:v>
                </c:pt>
                <c:pt idx="282">
                  <c:v>-5.6017329264606452E-2</c:v>
                </c:pt>
                <c:pt idx="283">
                  <c:v>0.12396137387749739</c:v>
                </c:pt>
                <c:pt idx="284">
                  <c:v>-0.64265242567426828</c:v>
                </c:pt>
                <c:pt idx="285">
                  <c:v>0.13686835005868314</c:v>
                </c:pt>
                <c:pt idx="286">
                  <c:v>1.5810454435065395</c:v>
                </c:pt>
                <c:pt idx="287">
                  <c:v>-1.5874873752877328E-2</c:v>
                </c:pt>
                <c:pt idx="288">
                  <c:v>0.9797223422764203</c:v>
                </c:pt>
                <c:pt idx="289">
                  <c:v>-0.3222479540322376</c:v>
                </c:pt>
                <c:pt idx="290">
                  <c:v>1.0221947748221054</c:v>
                </c:pt>
                <c:pt idx="291">
                  <c:v>6.8251954093374145E-2</c:v>
                </c:pt>
                <c:pt idx="292">
                  <c:v>-1.4637615480153565</c:v>
                </c:pt>
                <c:pt idx="293">
                  <c:v>-0.94896514850566405</c:v>
                </c:pt>
                <c:pt idx="294">
                  <c:v>-0.65966154012425804</c:v>
                </c:pt>
                <c:pt idx="295">
                  <c:v>-0.64555624741636386</c:v>
                </c:pt>
                <c:pt idx="296">
                  <c:v>-0.64798334474693497</c:v>
                </c:pt>
                <c:pt idx="297">
                  <c:v>-0.90196255885275711</c:v>
                </c:pt>
                <c:pt idx="298">
                  <c:v>2.76479018031152</c:v>
                </c:pt>
                <c:pt idx="299">
                  <c:v>0.3330586620817968</c:v>
                </c:pt>
                <c:pt idx="300">
                  <c:v>-2.4061229518929217</c:v>
                </c:pt>
              </c:numCache>
            </c:numRef>
          </c:xVal>
          <c:yVal>
            <c:numRef>
              <c:f>Графики!$K$341:$K$641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Графики!$L$31</c:f>
              <c:strCache>
                <c:ptCount val="1"/>
                <c:pt idx="0">
                  <c:v>16.11.2021</c:v>
                </c:pt>
              </c:strCache>
            </c:strRef>
          </c:tx>
          <c:spPr>
            <a:ln w="3175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Графики!$O$341:$O$641</c:f>
              <c:numCache>
                <c:formatCode>General</c:formatCode>
                <c:ptCount val="301"/>
                <c:pt idx="0">
                  <c:v>#N/A</c:v>
                </c:pt>
                <c:pt idx="1">
                  <c:v>0.54073327264225668</c:v>
                </c:pt>
                <c:pt idx="2">
                  <c:v>1.248495319897728</c:v>
                </c:pt>
                <c:pt idx="3">
                  <c:v>-2.1463127365864683</c:v>
                </c:pt>
                <c:pt idx="4">
                  <c:v>0.88183506694460423</c:v>
                </c:pt>
                <c:pt idx="5">
                  <c:v>1.1424967898307035</c:v>
                </c:pt>
                <c:pt idx="6">
                  <c:v>-1.6974474965557302</c:v>
                </c:pt>
                <c:pt idx="7">
                  <c:v>0.8517961281293509</c:v>
                </c:pt>
                <c:pt idx="8">
                  <c:v>1.7922905852522319E-2</c:v>
                </c:pt>
                <c:pt idx="9">
                  <c:v>-0.90166303062177811</c:v>
                </c:pt>
                <c:pt idx="10">
                  <c:v>1.6739965767807732</c:v>
                </c:pt>
                <c:pt idx="11">
                  <c:v>-5.8586770504959418E-2</c:v>
                </c:pt>
                <c:pt idx="12">
                  <c:v>-1.3906703346234703</c:v>
                </c:pt>
                <c:pt idx="13">
                  <c:v>-0.35160757442594814</c:v>
                </c:pt>
                <c:pt idx="14">
                  <c:v>-0.24478798944153013</c:v>
                </c:pt>
                <c:pt idx="15">
                  <c:v>-1.6070966483070412</c:v>
                </c:pt>
                <c:pt idx="16">
                  <c:v>-1.0327843534402898</c:v>
                </c:pt>
                <c:pt idx="17">
                  <c:v>-0.62292881757292484</c:v>
                </c:pt>
                <c:pt idx="18">
                  <c:v>0.67187210294923294</c:v>
                </c:pt>
                <c:pt idx="19">
                  <c:v>1.2611235920510357</c:v>
                </c:pt>
                <c:pt idx="20">
                  <c:v>1.4827750934436512</c:v>
                </c:pt>
                <c:pt idx="21">
                  <c:v>1.0800345368740123</c:v>
                </c:pt>
                <c:pt idx="22">
                  <c:v>0.25305834712004049</c:v>
                </c:pt>
                <c:pt idx="23">
                  <c:v>0.46400625128343442</c:v>
                </c:pt>
                <c:pt idx="24">
                  <c:v>0.38286055914644201</c:v>
                </c:pt>
                <c:pt idx="25">
                  <c:v>-1.0397679456603601</c:v>
                </c:pt>
                <c:pt idx="26">
                  <c:v>1.9189750891231743</c:v>
                </c:pt>
                <c:pt idx="27">
                  <c:v>-1.3995938692834056</c:v>
                </c:pt>
                <c:pt idx="28">
                  <c:v>-0.53216013663496042</c:v>
                </c:pt>
                <c:pt idx="29">
                  <c:v>-0.53623867547347537</c:v>
                </c:pt>
                <c:pt idx="30">
                  <c:v>0.23400505839956409</c:v>
                </c:pt>
                <c:pt idx="31">
                  <c:v>-7.7474656488142557E-2</c:v>
                </c:pt>
                <c:pt idx="32">
                  <c:v>-0.15952620207047019</c:v>
                </c:pt>
                <c:pt idx="33">
                  <c:v>-3.2074478129301198E-2</c:v>
                </c:pt>
                <c:pt idx="34">
                  <c:v>-0.68471372335342107</c:v>
                </c:pt>
                <c:pt idx="35">
                  <c:v>0.47602647356819539</c:v>
                </c:pt>
                <c:pt idx="36">
                  <c:v>1.1657117886864246</c:v>
                </c:pt>
                <c:pt idx="37">
                  <c:v>9.3685863267058522E-2</c:v>
                </c:pt>
                <c:pt idx="38">
                  <c:v>1.918414077436859</c:v>
                </c:pt>
                <c:pt idx="39">
                  <c:v>-0.73213772198977267</c:v>
                </c:pt>
                <c:pt idx="40">
                  <c:v>0.50510823293294216</c:v>
                </c:pt>
                <c:pt idx="41">
                  <c:v>1.2360767851795291</c:v>
                </c:pt>
                <c:pt idx="42">
                  <c:v>0.38720332286011239</c:v>
                </c:pt>
                <c:pt idx="43">
                  <c:v>0.28583351577930216</c:v>
                </c:pt>
                <c:pt idx="44">
                  <c:v>0.98920600855708241</c:v>
                </c:pt>
                <c:pt idx="45">
                  <c:v>-0.69735339164570576</c:v>
                </c:pt>
                <c:pt idx="46">
                  <c:v>-0.64869129649826274</c:v>
                </c:pt>
                <c:pt idx="47">
                  <c:v>-1.4954576019582646</c:v>
                </c:pt>
                <c:pt idx="48">
                  <c:v>-0.10652518541929945</c:v>
                </c:pt>
                <c:pt idx="49">
                  <c:v>-0.32172048009201726</c:v>
                </c:pt>
                <c:pt idx="50">
                  <c:v>-0.44280254174424716</c:v>
                </c:pt>
                <c:pt idx="51">
                  <c:v>-0.93146484368718863</c:v>
                </c:pt>
                <c:pt idx="52">
                  <c:v>-1.7175529594890762</c:v>
                </c:pt>
                <c:pt idx="53">
                  <c:v>0.89872455627477521</c:v>
                </c:pt>
                <c:pt idx="54">
                  <c:v>0.4186964639993942</c:v>
                </c:pt>
                <c:pt idx="55">
                  <c:v>0.13468250537516546</c:v>
                </c:pt>
                <c:pt idx="56">
                  <c:v>-2.5154177283516628</c:v>
                </c:pt>
                <c:pt idx="57">
                  <c:v>-0.68054628221566915</c:v>
                </c:pt>
                <c:pt idx="58">
                  <c:v>-0.4769948030774529</c:v>
                </c:pt>
                <c:pt idx="59">
                  <c:v>0.20633804777845199</c:v>
                </c:pt>
                <c:pt idx="60">
                  <c:v>-1.4967252138979195</c:v>
                </c:pt>
                <c:pt idx="61">
                  <c:v>1.0182089766627556</c:v>
                </c:pt>
                <c:pt idx="62">
                  <c:v>-2.5386436426115999</c:v>
                </c:pt>
                <c:pt idx="63">
                  <c:v>5.9509845258745031E-2</c:v>
                </c:pt>
                <c:pt idx="64">
                  <c:v>0.1529404527978655</c:v>
                </c:pt>
                <c:pt idx="65">
                  <c:v>1.564456022952541</c:v>
                </c:pt>
                <c:pt idx="66">
                  <c:v>0.29165604741742435</c:v>
                </c:pt>
                <c:pt idx="67">
                  <c:v>1.8048228234424926</c:v>
                </c:pt>
                <c:pt idx="68">
                  <c:v>1.4957061782566168</c:v>
                </c:pt>
                <c:pt idx="69">
                  <c:v>-0.98469268329823834</c:v>
                </c:pt>
                <c:pt idx="70">
                  <c:v>-1.8873075453067383</c:v>
                </c:pt>
                <c:pt idx="71">
                  <c:v>-0.94583214268468119</c:v>
                </c:pt>
                <c:pt idx="72">
                  <c:v>0.22432935912922591</c:v>
                </c:pt>
                <c:pt idx="73">
                  <c:v>-1.3157699564971415</c:v>
                </c:pt>
                <c:pt idx="74">
                  <c:v>1.1665904281629764</c:v>
                </c:pt>
                <c:pt idx="75">
                  <c:v>-1.0971551528598908</c:v>
                </c:pt>
                <c:pt idx="76">
                  <c:v>-1.3410016447252158</c:v>
                </c:pt>
                <c:pt idx="77">
                  <c:v>1.5827520266457107</c:v>
                </c:pt>
                <c:pt idx="78">
                  <c:v>1.1985764771066174</c:v>
                </c:pt>
                <c:pt idx="79">
                  <c:v>0.4834892561572377</c:v>
                </c:pt>
                <c:pt idx="80">
                  <c:v>-0.61093768119062508</c:v>
                </c:pt>
                <c:pt idx="81">
                  <c:v>1.6252400960966753</c:v>
                </c:pt>
                <c:pt idx="82">
                  <c:v>-0.51511701090567463</c:v>
                </c:pt>
                <c:pt idx="83">
                  <c:v>-0.62019952619374941</c:v>
                </c:pt>
                <c:pt idx="84">
                  <c:v>-1.5305597999023544</c:v>
                </c:pt>
                <c:pt idx="85">
                  <c:v>0.92285350959800461</c:v>
                </c:pt>
                <c:pt idx="86">
                  <c:v>-1.3458928259011813</c:v>
                </c:pt>
                <c:pt idx="87">
                  <c:v>0.99656560708065456</c:v>
                </c:pt>
                <c:pt idx="88">
                  <c:v>1.6024882884218012</c:v>
                </c:pt>
                <c:pt idx="89">
                  <c:v>1.2218763854888088</c:v>
                </c:pt>
                <c:pt idx="90">
                  <c:v>0.16010442119111445</c:v>
                </c:pt>
                <c:pt idx="91">
                  <c:v>0.11025213378662002</c:v>
                </c:pt>
                <c:pt idx="92">
                  <c:v>-0.29515617123681892</c:v>
                </c:pt>
                <c:pt idx="93">
                  <c:v>-1.2828690189120007</c:v>
                </c:pt>
                <c:pt idx="94">
                  <c:v>1.0253074342083472</c:v>
                </c:pt>
                <c:pt idx="95">
                  <c:v>-0.79470797159689166</c:v>
                </c:pt>
                <c:pt idx="96">
                  <c:v>1.9527171270853838</c:v>
                </c:pt>
                <c:pt idx="97">
                  <c:v>0.97768214474243997</c:v>
                </c:pt>
                <c:pt idx="98">
                  <c:v>-0.46267217884945744</c:v>
                </c:pt>
                <c:pt idx="99">
                  <c:v>0.76491621846969338</c:v>
                </c:pt>
                <c:pt idx="100">
                  <c:v>0.94750473500409527</c:v>
                </c:pt>
                <c:pt idx="101">
                  <c:v>0.92009923199199939</c:v>
                </c:pt>
                <c:pt idx="102">
                  <c:v>-0.9884203408381449</c:v>
                </c:pt>
                <c:pt idx="103">
                  <c:v>-0.81731480765764619</c:v>
                </c:pt>
                <c:pt idx="104">
                  <c:v>-0.48325062367559912</c:v>
                </c:pt>
                <c:pt idx="105">
                  <c:v>-0.64161460717462226</c:v>
                </c:pt>
                <c:pt idx="106">
                  <c:v>-0.4631527279629335</c:v>
                </c:pt>
                <c:pt idx="107">
                  <c:v>0.82835388666939469</c:v>
                </c:pt>
                <c:pt idx="108">
                  <c:v>-1.3780863369704845</c:v>
                </c:pt>
                <c:pt idx="109">
                  <c:v>1.3364936506084089</c:v>
                </c:pt>
                <c:pt idx="110">
                  <c:v>-4.1370384622213763E-2</c:v>
                </c:pt>
                <c:pt idx="111">
                  <c:v>-0.62079111085387773</c:v>
                </c:pt>
                <c:pt idx="112">
                  <c:v>-0.15152783558546723</c:v>
                </c:pt>
                <c:pt idx="113">
                  <c:v>0.62420085345416254</c:v>
                </c:pt>
                <c:pt idx="114">
                  <c:v>0.3629210624697965</c:v>
                </c:pt>
                <c:pt idx="115">
                  <c:v>-1.933499075449669</c:v>
                </c:pt>
                <c:pt idx="116">
                  <c:v>1.4541707434801694</c:v>
                </c:pt>
                <c:pt idx="117">
                  <c:v>-0.98855331290232762</c:v>
                </c:pt>
                <c:pt idx="118">
                  <c:v>-0.13346871685542716</c:v>
                </c:pt>
                <c:pt idx="119">
                  <c:v>1.4778866822635095</c:v>
                </c:pt>
                <c:pt idx="120">
                  <c:v>0.33218351894732479</c:v>
                </c:pt>
                <c:pt idx="121">
                  <c:v>-0.16879876000303895</c:v>
                </c:pt>
                <c:pt idx="122">
                  <c:v>1.0023711483332285</c:v>
                </c:pt>
                <c:pt idx="123">
                  <c:v>-0.8915478115856903</c:v>
                </c:pt>
                <c:pt idx="124">
                  <c:v>0.11855925422478464</c:v>
                </c:pt>
                <c:pt idx="125">
                  <c:v>-0.3455319715417815</c:v>
                </c:pt>
                <c:pt idx="126">
                  <c:v>-0.72334104136712263</c:v>
                </c:pt>
                <c:pt idx="127">
                  <c:v>0.23434500702758498</c:v>
                </c:pt>
                <c:pt idx="128">
                  <c:v>0.17401444469109784</c:v>
                </c:pt>
                <c:pt idx="129">
                  <c:v>-5.5482740904528427E-2</c:v>
                </c:pt>
                <c:pt idx="130">
                  <c:v>0.81053532401891637</c:v>
                </c:pt>
                <c:pt idx="131">
                  <c:v>0.54966138324017599</c:v>
                </c:pt>
                <c:pt idx="132">
                  <c:v>0.61057684807657964</c:v>
                </c:pt>
                <c:pt idx="133">
                  <c:v>-0.31615251581852633</c:v>
                </c:pt>
                <c:pt idx="134">
                  <c:v>-0.892271017045279</c:v>
                </c:pt>
                <c:pt idx="135">
                  <c:v>1.1094625286705302</c:v>
                </c:pt>
                <c:pt idx="136">
                  <c:v>7.7180382510383616E-2</c:v>
                </c:pt>
                <c:pt idx="137">
                  <c:v>1.3242354332504407</c:v>
                </c:pt>
                <c:pt idx="138">
                  <c:v>-0.51173360765774856</c:v>
                </c:pt>
                <c:pt idx="139">
                  <c:v>-0.22234951393848723</c:v>
                </c:pt>
                <c:pt idx="140">
                  <c:v>-0.47447076176481406</c:v>
                </c:pt>
                <c:pt idx="141">
                  <c:v>-0.82819103827012519</c:v>
                </c:pt>
                <c:pt idx="142">
                  <c:v>0.50467863181200201</c:v>
                </c:pt>
                <c:pt idx="143">
                  <c:v>0.70814624229761591</c:v>
                </c:pt>
                <c:pt idx="144">
                  <c:v>-0.80389820875524798</c:v>
                </c:pt>
                <c:pt idx="145">
                  <c:v>-2.0171328957212005</c:v>
                </c:pt>
                <c:pt idx="146">
                  <c:v>-2.0681366704579407</c:v>
                </c:pt>
                <c:pt idx="147">
                  <c:v>1.1298185669294192</c:v>
                </c:pt>
                <c:pt idx="148">
                  <c:v>-0.59951841209385215</c:v>
                </c:pt>
                <c:pt idx="149">
                  <c:v>0.74289328794035825</c:v>
                </c:pt>
                <c:pt idx="150">
                  <c:v>2.7891685195733373E-3</c:v>
                </c:pt>
                <c:pt idx="151">
                  <c:v>-1.701582882314888</c:v>
                </c:pt>
                <c:pt idx="152">
                  <c:v>0.42940626251670011</c:v>
                </c:pt>
                <c:pt idx="153">
                  <c:v>0.37735234547340468</c:v>
                </c:pt>
                <c:pt idx="154">
                  <c:v>-0.52785871009996255</c:v>
                </c:pt>
                <c:pt idx="155">
                  <c:v>-0.72194536072837145</c:v>
                </c:pt>
                <c:pt idx="156">
                  <c:v>0.66597483412452085</c:v>
                </c:pt>
                <c:pt idx="157">
                  <c:v>0.9479989747787485</c:v>
                </c:pt>
                <c:pt idx="158">
                  <c:v>0.89461475416281289</c:v>
                </c:pt>
                <c:pt idx="159">
                  <c:v>0.69046675789789091</c:v>
                </c:pt>
                <c:pt idx="160">
                  <c:v>1.6293889067613314</c:v>
                </c:pt>
                <c:pt idx="161">
                  <c:v>0.56811327502192732</c:v>
                </c:pt>
                <c:pt idx="162">
                  <c:v>0.50666744174880929</c:v>
                </c:pt>
                <c:pt idx="163">
                  <c:v>0.2402785651800734</c:v>
                </c:pt>
                <c:pt idx="164">
                  <c:v>1.5635699298022869</c:v>
                </c:pt>
                <c:pt idx="165">
                  <c:v>-0.51521698742365452</c:v>
                </c:pt>
                <c:pt idx="166">
                  <c:v>-2.5903737726581051</c:v>
                </c:pt>
                <c:pt idx="167">
                  <c:v>-0.62802131617511581</c:v>
                </c:pt>
                <c:pt idx="168">
                  <c:v>0.95930995254475171</c:v>
                </c:pt>
                <c:pt idx="169">
                  <c:v>-1.2384897243713771</c:v>
                </c:pt>
                <c:pt idx="170">
                  <c:v>-0.57730313074235795</c:v>
                </c:pt>
                <c:pt idx="171">
                  <c:v>0.89963579721159892</c:v>
                </c:pt>
                <c:pt idx="172">
                  <c:v>-2.4139613891710328</c:v>
                </c:pt>
                <c:pt idx="173">
                  <c:v>-1.2708927006303092</c:v>
                </c:pt>
                <c:pt idx="174">
                  <c:v>2.4714171705550534</c:v>
                </c:pt>
                <c:pt idx="175">
                  <c:v>-1.7931313316247692</c:v>
                </c:pt>
                <c:pt idx="176">
                  <c:v>1.6051502255797683</c:v>
                </c:pt>
                <c:pt idx="177">
                  <c:v>-0.68474595768443614</c:v>
                </c:pt>
                <c:pt idx="178">
                  <c:v>-0.19102822710459044</c:v>
                </c:pt>
                <c:pt idx="179">
                  <c:v>1.8560659378051589</c:v>
                </c:pt>
                <c:pt idx="180">
                  <c:v>1.9198168776339859</c:v>
                </c:pt>
                <c:pt idx="181">
                  <c:v>1.2748515393232509</c:v>
                </c:pt>
                <c:pt idx="182">
                  <c:v>0.67012292864108147</c:v>
                </c:pt>
                <c:pt idx="183">
                  <c:v>-0.99215979874714932</c:v>
                </c:pt>
                <c:pt idx="184">
                  <c:v>1.664948449573977</c:v>
                </c:pt>
                <c:pt idx="185">
                  <c:v>-0.95998623320474241</c:v>
                </c:pt>
                <c:pt idx="186">
                  <c:v>-0.28227532252562781</c:v>
                </c:pt>
                <c:pt idx="187">
                  <c:v>-0.59135658634396648</c:v>
                </c:pt>
                <c:pt idx="188">
                  <c:v>-0.52719220858069527</c:v>
                </c:pt>
                <c:pt idx="189">
                  <c:v>-1.0767350015902188</c:v>
                </c:pt>
                <c:pt idx="190">
                  <c:v>-1.0451867513348034E-2</c:v>
                </c:pt>
                <c:pt idx="191">
                  <c:v>-1.5889327353399132</c:v>
                </c:pt>
                <c:pt idx="192">
                  <c:v>0.70360271307260014</c:v>
                </c:pt>
                <c:pt idx="193">
                  <c:v>-0.20404251655465089</c:v>
                </c:pt>
                <c:pt idx="194">
                  <c:v>0.76829660628989505</c:v>
                </c:pt>
                <c:pt idx="195">
                  <c:v>-0.36920913669300237</c:v>
                </c:pt>
                <c:pt idx="196">
                  <c:v>-0.61895641498965226</c:v>
                </c:pt>
                <c:pt idx="197">
                  <c:v>-1.0101165851617084</c:v>
                </c:pt>
                <c:pt idx="198">
                  <c:v>-0.55559335333333859</c:v>
                </c:pt>
                <c:pt idx="199">
                  <c:v>0.2831737629804314</c:v>
                </c:pt>
                <c:pt idx="200">
                  <c:v>-0.53500177015964301</c:v>
                </c:pt>
                <c:pt idx="201">
                  <c:v>-1.2103124759188724</c:v>
                </c:pt>
                <c:pt idx="202">
                  <c:v>-0.49457168637361626</c:v>
                </c:pt>
                <c:pt idx="203">
                  <c:v>0.32088261239286808</c:v>
                </c:pt>
                <c:pt idx="204">
                  <c:v>-0.98998879779574089</c:v>
                </c:pt>
                <c:pt idx="205">
                  <c:v>-0.53060870643686719</c:v>
                </c:pt>
                <c:pt idx="206">
                  <c:v>0.85471359291601168</c:v>
                </c:pt>
                <c:pt idx="207">
                  <c:v>0.64116340551750994</c:v>
                </c:pt>
                <c:pt idx="208">
                  <c:v>-1.2635191058622048</c:v>
                </c:pt>
                <c:pt idx="209">
                  <c:v>1.1991518616061381</c:v>
                </c:pt>
                <c:pt idx="210">
                  <c:v>0.17826012596390584</c:v>
                </c:pt>
                <c:pt idx="211">
                  <c:v>-0.72134875498731432</c:v>
                </c:pt>
                <c:pt idx="212">
                  <c:v>0.8971490307943597</c:v>
                </c:pt>
                <c:pt idx="213">
                  <c:v>-1.5020307143075939</c:v>
                </c:pt>
                <c:pt idx="214">
                  <c:v>4.609184579294423E-2</c:v>
                </c:pt>
                <c:pt idx="215">
                  <c:v>-0.27118676975018996</c:v>
                </c:pt>
                <c:pt idx="216">
                  <c:v>1.4750347235984336</c:v>
                </c:pt>
                <c:pt idx="217">
                  <c:v>-0.33133902815059812</c:v>
                </c:pt>
                <c:pt idx="218">
                  <c:v>-0.16991942533875815</c:v>
                </c:pt>
                <c:pt idx="219">
                  <c:v>-0.95075795521097284</c:v>
                </c:pt>
                <c:pt idx="220">
                  <c:v>-0.25048722763824038</c:v>
                </c:pt>
                <c:pt idx="221">
                  <c:v>-3.2416630542401847E-2</c:v>
                </c:pt>
                <c:pt idx="222">
                  <c:v>8.7945063165569159E-2</c:v>
                </c:pt>
                <c:pt idx="223">
                  <c:v>-0.34969798916204553</c:v>
                </c:pt>
                <c:pt idx="224">
                  <c:v>0.39369525357991542</c:v>
                </c:pt>
                <c:pt idx="225">
                  <c:v>-2.0255801774988198</c:v>
                </c:pt>
                <c:pt idx="226">
                  <c:v>0.20626387309790495</c:v>
                </c:pt>
                <c:pt idx="227">
                  <c:v>-1.4974263071516951</c:v>
                </c:pt>
                <c:pt idx="228">
                  <c:v>-0.10033218758159856</c:v>
                </c:pt>
                <c:pt idx="229">
                  <c:v>1.5738141836660278</c:v>
                </c:pt>
                <c:pt idx="230">
                  <c:v>-0.39604746000231827</c:v>
                </c:pt>
                <c:pt idx="231">
                  <c:v>-0.50485155184697028</c:v>
                </c:pt>
                <c:pt idx="232">
                  <c:v>-0.55417610014044705</c:v>
                </c:pt>
                <c:pt idx="233">
                  <c:v>0.79365312670829447</c:v>
                </c:pt>
                <c:pt idx="234">
                  <c:v>-1.4219485479625202</c:v>
                </c:pt>
                <c:pt idx="235">
                  <c:v>1.048973038984272</c:v>
                </c:pt>
                <c:pt idx="236">
                  <c:v>-0.25436967814938427</c:v>
                </c:pt>
                <c:pt idx="237">
                  <c:v>0.1175698795065383</c:v>
                </c:pt>
                <c:pt idx="238">
                  <c:v>0.97137035494243484</c:v>
                </c:pt>
                <c:pt idx="239">
                  <c:v>-0.15582304734936159</c:v>
                </c:pt>
                <c:pt idx="240">
                  <c:v>0.1280276908562108</c:v>
                </c:pt>
                <c:pt idx="241">
                  <c:v>-0.13840343450632631</c:v>
                </c:pt>
                <c:pt idx="242">
                  <c:v>-0.66937767736719067</c:v>
                </c:pt>
                <c:pt idx="243">
                  <c:v>-0.58218649026987634</c:v>
                </c:pt>
                <c:pt idx="244">
                  <c:v>1.4063545311297165</c:v>
                </c:pt>
                <c:pt idx="245">
                  <c:v>0.17691603485146246</c:v>
                </c:pt>
                <c:pt idx="246">
                  <c:v>-0.3282192501830945</c:v>
                </c:pt>
                <c:pt idx="247">
                  <c:v>1.8173180800466682</c:v>
                </c:pt>
                <c:pt idx="248">
                  <c:v>-1.1235613270429621</c:v>
                </c:pt>
                <c:pt idx="249">
                  <c:v>0.55260855927041064</c:v>
                </c:pt>
                <c:pt idx="250">
                  <c:v>-0.26958858812393949</c:v>
                </c:pt>
                <c:pt idx="251">
                  <c:v>0.2553704561645187</c:v>
                </c:pt>
                <c:pt idx="252">
                  <c:v>0.12939380962251867</c:v>
                </c:pt>
                <c:pt idx="253">
                  <c:v>-1.838110910247944</c:v>
                </c:pt>
                <c:pt idx="254">
                  <c:v>-0.34673713218216218</c:v>
                </c:pt>
                <c:pt idx="255">
                  <c:v>0.58041118173441841</c:v>
                </c:pt>
                <c:pt idx="256">
                  <c:v>5.8098302711249161E-2</c:v>
                </c:pt>
                <c:pt idx="257">
                  <c:v>0.34337604988453396</c:v>
                </c:pt>
                <c:pt idx="258">
                  <c:v>-0.59648139542446099</c:v>
                </c:pt>
                <c:pt idx="259">
                  <c:v>-0.59709871280583648</c:v>
                </c:pt>
                <c:pt idx="260">
                  <c:v>0.22200376603249339</c:v>
                </c:pt>
                <c:pt idx="261">
                  <c:v>0.37339204758069577</c:v>
                </c:pt>
                <c:pt idx="262">
                  <c:v>-0.25461447779155844</c:v>
                </c:pt>
                <c:pt idx="263">
                  <c:v>0.27031771574778674</c:v>
                </c:pt>
                <c:pt idx="264">
                  <c:v>1.3995407127757229</c:v>
                </c:pt>
                <c:pt idx="265">
                  <c:v>9.4475063421127103E-2</c:v>
                </c:pt>
                <c:pt idx="266">
                  <c:v>0.29765624262368284</c:v>
                </c:pt>
                <c:pt idx="267">
                  <c:v>1.1150348716623402</c:v>
                </c:pt>
                <c:pt idx="268">
                  <c:v>-0.38331788869111882</c:v>
                </c:pt>
                <c:pt idx="269">
                  <c:v>-1.9335445731647471</c:v>
                </c:pt>
                <c:pt idx="270">
                  <c:v>2.0779023682709603</c:v>
                </c:pt>
                <c:pt idx="271">
                  <c:v>1.2544855367607326</c:v>
                </c:pt>
                <c:pt idx="272">
                  <c:v>0.65078482638070057</c:v>
                </c:pt>
                <c:pt idx="273">
                  <c:v>7.6414439928141675E-2</c:v>
                </c:pt>
                <c:pt idx="274">
                  <c:v>0.84108062367733627</c:v>
                </c:pt>
                <c:pt idx="275">
                  <c:v>1.4904259031067078</c:v>
                </c:pt>
                <c:pt idx="276">
                  <c:v>0.39848488662803128</c:v>
                </c:pt>
                <c:pt idx="277">
                  <c:v>-2.0567315690884378</c:v>
                </c:pt>
                <c:pt idx="278">
                  <c:v>1.3344457137204824</c:v>
                </c:pt>
                <c:pt idx="279">
                  <c:v>-0.33191753381750111</c:v>
                </c:pt>
                <c:pt idx="280">
                  <c:v>0.90333730357736819</c:v>
                </c:pt>
                <c:pt idx="281">
                  <c:v>0.68288456116558116</c:v>
                </c:pt>
                <c:pt idx="282">
                  <c:v>-0.54489447779236588</c:v>
                </c:pt>
                <c:pt idx="283">
                  <c:v>6.3256359245651872E-2</c:v>
                </c:pt>
                <c:pt idx="284">
                  <c:v>-0.93052081126003738</c:v>
                </c:pt>
                <c:pt idx="285">
                  <c:v>1.1805124995111287</c:v>
                </c:pt>
                <c:pt idx="286">
                  <c:v>-0.44710911090419092</c:v>
                </c:pt>
                <c:pt idx="287">
                  <c:v>-0.64193577987556516</c:v>
                </c:pt>
                <c:pt idx="288">
                  <c:v>0.31133975139003178</c:v>
                </c:pt>
                <c:pt idx="289">
                  <c:v>-1.5057011440898629</c:v>
                </c:pt>
                <c:pt idx="290">
                  <c:v>0.59003975040615542</c:v>
                </c:pt>
                <c:pt idx="291">
                  <c:v>-0.22981423187044214</c:v>
                </c:pt>
                <c:pt idx="292">
                  <c:v>-1.0507050173773766</c:v>
                </c:pt>
                <c:pt idx="293">
                  <c:v>-1.1696385079875373</c:v>
                </c:pt>
                <c:pt idx="294">
                  <c:v>0.6306285445701203</c:v>
                </c:pt>
                <c:pt idx="295">
                  <c:v>0.93143732064426032</c:v>
                </c:pt>
                <c:pt idx="296">
                  <c:v>1.7051763857938251</c:v>
                </c:pt>
                <c:pt idx="297">
                  <c:v>0.6550487332175905</c:v>
                </c:pt>
                <c:pt idx="298">
                  <c:v>1.5669909349288069</c:v>
                </c:pt>
                <c:pt idx="299">
                  <c:v>1.6384273345425751</c:v>
                </c:pt>
                <c:pt idx="300">
                  <c:v>-1.2765952110152305</c:v>
                </c:pt>
              </c:numCache>
            </c:numRef>
          </c:xVal>
          <c:yVal>
            <c:numRef>
              <c:f>Графики!$N$341:$N$641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Графики!$N$31</c:f>
              <c:strCache>
                <c:ptCount val="1"/>
                <c:pt idx="0">
                  <c:v>17.11.2021</c:v>
                </c:pt>
              </c:strCache>
            </c:strRef>
          </c:tx>
          <c:spPr>
            <a:ln w="3175">
              <a:solidFill>
                <a:schemeClr val="tx1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dPt>
            <c:idx val="3"/>
            <c:bubble3D val="0"/>
            <c:spPr>
              <a:ln w="3175">
                <a:solidFill>
                  <a:srgbClr val="FFC000"/>
                </a:solidFill>
                <a:prstDash val="solid"/>
              </a:ln>
            </c:spPr>
          </c:dPt>
          <c:xVal>
            <c:numRef>
              <c:f>Графики!$R$341:$R$641</c:f>
              <c:numCache>
                <c:formatCode>General</c:formatCode>
                <c:ptCount val="301"/>
                <c:pt idx="0">
                  <c:v>#N/A</c:v>
                </c:pt>
                <c:pt idx="1">
                  <c:v>-0.83235564875477763</c:v>
                </c:pt>
                <c:pt idx="2">
                  <c:v>-0.54511211952144478</c:v>
                </c:pt>
                <c:pt idx="3">
                  <c:v>-0.24330602882551844</c:v>
                </c:pt>
                <c:pt idx="4">
                  <c:v>3.9054211754415924E-2</c:v>
                </c:pt>
                <c:pt idx="5">
                  <c:v>1.8573437548818283</c:v>
                </c:pt>
                <c:pt idx="6">
                  <c:v>-0.52257287765706906</c:v>
                </c:pt>
                <c:pt idx="7">
                  <c:v>0.70529273765170686</c:v>
                </c:pt>
                <c:pt idx="8">
                  <c:v>1.5255370266286832</c:v>
                </c:pt>
                <c:pt idx="9">
                  <c:v>-0.86067131328988289</c:v>
                </c:pt>
                <c:pt idx="10">
                  <c:v>1.5204277458502879</c:v>
                </c:pt>
                <c:pt idx="11">
                  <c:v>-0.78608865169207753</c:v>
                </c:pt>
                <c:pt idx="12">
                  <c:v>-1.0976659742817461</c:v>
                </c:pt>
                <c:pt idx="13">
                  <c:v>0.24409282805157151</c:v>
                </c:pt>
                <c:pt idx="14">
                  <c:v>-0.72619233583921883</c:v>
                </c:pt>
                <c:pt idx="15">
                  <c:v>-1.5272922714947894</c:v>
                </c:pt>
                <c:pt idx="16">
                  <c:v>0.18552477710728077</c:v>
                </c:pt>
                <c:pt idx="17">
                  <c:v>-1.7175288681507563</c:v>
                </c:pt>
                <c:pt idx="18">
                  <c:v>1.1777236943400491</c:v>
                </c:pt>
                <c:pt idx="19">
                  <c:v>1.4195310084117714</c:v>
                </c:pt>
                <c:pt idx="20">
                  <c:v>-0.4893910438230904</c:v>
                </c:pt>
                <c:pt idx="21">
                  <c:v>0.81174181472741225</c:v>
                </c:pt>
                <c:pt idx="22">
                  <c:v>1.1245651682827233</c:v>
                </c:pt>
                <c:pt idx="23">
                  <c:v>-1.5448001760192422</c:v>
                </c:pt>
                <c:pt idx="24">
                  <c:v>0.54325899960321777</c:v>
                </c:pt>
                <c:pt idx="25">
                  <c:v>-0.25583914420628062</c:v>
                </c:pt>
                <c:pt idx="26">
                  <c:v>0.92434438334267455</c:v>
                </c:pt>
                <c:pt idx="27">
                  <c:v>-1.3688917846991107</c:v>
                </c:pt>
                <c:pt idx="28">
                  <c:v>0.33608862481361079</c:v>
                </c:pt>
                <c:pt idx="29">
                  <c:v>0.41473205887984577</c:v>
                </c:pt>
                <c:pt idx="30">
                  <c:v>0.2548281389198408</c:v>
                </c:pt>
                <c:pt idx="31">
                  <c:v>-1.2776440691139932</c:v>
                </c:pt>
                <c:pt idx="32">
                  <c:v>-0.26445979502721784</c:v>
                </c:pt>
                <c:pt idx="33">
                  <c:v>-9.4590911142660161E-3</c:v>
                </c:pt>
                <c:pt idx="34">
                  <c:v>-0.28310474680098974</c:v>
                </c:pt>
                <c:pt idx="35">
                  <c:v>3.762006801533424E-2</c:v>
                </c:pt>
                <c:pt idx="36">
                  <c:v>0.3157814524678475</c:v>
                </c:pt>
                <c:pt idx="37">
                  <c:v>-0.51740385493196328</c:v>
                </c:pt>
                <c:pt idx="38">
                  <c:v>0.83292768939630157</c:v>
                </c:pt>
                <c:pt idx="39">
                  <c:v>-0.22790229316719035</c:v>
                </c:pt>
                <c:pt idx="40">
                  <c:v>0.93193935527831506</c:v>
                </c:pt>
                <c:pt idx="41">
                  <c:v>1.0454493374932881</c:v>
                </c:pt>
                <c:pt idx="42">
                  <c:v>0.60632026842793341</c:v>
                </c:pt>
                <c:pt idx="43">
                  <c:v>0.43849560089877482</c:v>
                </c:pt>
                <c:pt idx="44">
                  <c:v>-0.67948231734206477</c:v>
                </c:pt>
                <c:pt idx="45">
                  <c:v>-1.2001163220502082</c:v>
                </c:pt>
                <c:pt idx="46">
                  <c:v>4.0704068672981819E-2</c:v>
                </c:pt>
                <c:pt idx="47">
                  <c:v>-2.4330091818054371</c:v>
                </c:pt>
                <c:pt idx="48">
                  <c:v>0.44155422509904163</c:v>
                </c:pt>
                <c:pt idx="49">
                  <c:v>0.80555111629644172</c:v>
                </c:pt>
                <c:pt idx="50">
                  <c:v>0.28610170069030083</c:v>
                </c:pt>
                <c:pt idx="51">
                  <c:v>-0.21561949698341909</c:v>
                </c:pt>
                <c:pt idx="52">
                  <c:v>-1.2853799850085661</c:v>
                </c:pt>
                <c:pt idx="53">
                  <c:v>0.39021215663860609</c:v>
                </c:pt>
                <c:pt idx="54">
                  <c:v>1.5456872594106414</c:v>
                </c:pt>
                <c:pt idx="55">
                  <c:v>-2.9490989994483243</c:v>
                </c:pt>
                <c:pt idx="56">
                  <c:v>-1.2999955042232934</c:v>
                </c:pt>
                <c:pt idx="57">
                  <c:v>0.44911886091469277</c:v>
                </c:pt>
                <c:pt idx="58">
                  <c:v>8.4494098212314128E-2</c:v>
                </c:pt>
                <c:pt idx="59">
                  <c:v>-0.78828675083623878</c:v>
                </c:pt>
                <c:pt idx="60">
                  <c:v>-1.2736522254078224</c:v>
                </c:pt>
                <c:pt idx="61">
                  <c:v>2.4109120817465453</c:v>
                </c:pt>
                <c:pt idx="62">
                  <c:v>-0.54765975755450924</c:v>
                </c:pt>
                <c:pt idx="63">
                  <c:v>-0.30930265908505028</c:v>
                </c:pt>
                <c:pt idx="64">
                  <c:v>-0.81589601898497577</c:v>
                </c:pt>
                <c:pt idx="65">
                  <c:v>0.45097342162303367</c:v>
                </c:pt>
                <c:pt idx="66">
                  <c:v>-0.50785738263060587</c:v>
                </c:pt>
                <c:pt idx="67">
                  <c:v>0.9868469307407679</c:v>
                </c:pt>
                <c:pt idx="68">
                  <c:v>0.36614611148548803</c:v>
                </c:pt>
                <c:pt idx="69">
                  <c:v>-6.6708820064734553E-2</c:v>
                </c:pt>
                <c:pt idx="70">
                  <c:v>-1.5316936389027518</c:v>
                </c:pt>
                <c:pt idx="71">
                  <c:v>-0.61040508097565116</c:v>
                </c:pt>
                <c:pt idx="72">
                  <c:v>1.1078270371812149</c:v>
                </c:pt>
                <c:pt idx="73">
                  <c:v>0.46286535936959883</c:v>
                </c:pt>
                <c:pt idx="74">
                  <c:v>2.0156558234467354</c:v>
                </c:pt>
                <c:pt idx="75">
                  <c:v>-0.89013686364711386</c:v>
                </c:pt>
                <c:pt idx="76">
                  <c:v>-0.97994585512260723</c:v>
                </c:pt>
                <c:pt idx="77">
                  <c:v>1.3818686218494705</c:v>
                </c:pt>
                <c:pt idx="78">
                  <c:v>1.5139196992173813</c:v>
                </c:pt>
                <c:pt idx="79">
                  <c:v>0.47168558877427502</c:v>
                </c:pt>
                <c:pt idx="80">
                  <c:v>-0.51005204665423731</c:v>
                </c:pt>
                <c:pt idx="81">
                  <c:v>1.5722277128030058</c:v>
                </c:pt>
                <c:pt idx="82">
                  <c:v>-1.6432961490168765</c:v>
                </c:pt>
                <c:pt idx="83">
                  <c:v>-0.83865315080292646</c:v>
                </c:pt>
                <c:pt idx="84">
                  <c:v>-0.99761819714301225</c:v>
                </c:pt>
                <c:pt idx="85">
                  <c:v>1.6011467259895777</c:v>
                </c:pt>
                <c:pt idx="86">
                  <c:v>-7.4154546136526278E-2</c:v>
                </c:pt>
                <c:pt idx="87">
                  <c:v>0.50466955157797067</c:v>
                </c:pt>
                <c:pt idx="88">
                  <c:v>1.0877296633793279</c:v>
                </c:pt>
                <c:pt idx="89">
                  <c:v>2.8797433673362764</c:v>
                </c:pt>
                <c:pt idx="90">
                  <c:v>0.53579316108201347</c:v>
                </c:pt>
                <c:pt idx="91">
                  <c:v>0.310340033317555</c:v>
                </c:pt>
                <c:pt idx="92">
                  <c:v>-0.95499491758398491</c:v>
                </c:pt>
                <c:pt idx="93">
                  <c:v>-0.16323139986024771</c:v>
                </c:pt>
                <c:pt idx="94">
                  <c:v>0.44755856519728709</c:v>
                </c:pt>
                <c:pt idx="95">
                  <c:v>-0.37920157221373962</c:v>
                </c:pt>
                <c:pt idx="96">
                  <c:v>1.2070267797772907</c:v>
                </c:pt>
                <c:pt idx="97">
                  <c:v>0.17571234694243465</c:v>
                </c:pt>
                <c:pt idx="98">
                  <c:v>-0.81393938790870557</c:v>
                </c:pt>
                <c:pt idx="99">
                  <c:v>2.0349214301603435</c:v>
                </c:pt>
                <c:pt idx="100">
                  <c:v>-0.34369419684473002</c:v>
                </c:pt>
                <c:pt idx="101">
                  <c:v>1.0658312508561458</c:v>
                </c:pt>
                <c:pt idx="102">
                  <c:v>0.6739774928057729</c:v>
                </c:pt>
                <c:pt idx="103">
                  <c:v>-0.37007300576705582</c:v>
                </c:pt>
                <c:pt idx="104">
                  <c:v>0.8960637943307681</c:v>
                </c:pt>
                <c:pt idx="105">
                  <c:v>1.6454236945020737</c:v>
                </c:pt>
                <c:pt idx="106">
                  <c:v>-1.850340085423019</c:v>
                </c:pt>
                <c:pt idx="107">
                  <c:v>0.5830624904262498</c:v>
                </c:pt>
                <c:pt idx="108">
                  <c:v>-0.64039593380855431</c:v>
                </c:pt>
                <c:pt idx="109">
                  <c:v>-0.40113975414474234</c:v>
                </c:pt>
                <c:pt idx="110">
                  <c:v>-1.6264811873090093</c:v>
                </c:pt>
                <c:pt idx="111">
                  <c:v>-0.45215110926833901</c:v>
                </c:pt>
                <c:pt idx="112">
                  <c:v>-1.2828541079013576</c:v>
                </c:pt>
                <c:pt idx="113">
                  <c:v>0.95725859730649177</c:v>
                </c:pt>
                <c:pt idx="114">
                  <c:v>-1.380614966963865</c:v>
                </c:pt>
                <c:pt idx="115">
                  <c:v>0.11763581624205877</c:v>
                </c:pt>
                <c:pt idx="116">
                  <c:v>1.2192852847072473</c:v>
                </c:pt>
                <c:pt idx="117">
                  <c:v>-1.1178422641132357</c:v>
                </c:pt>
                <c:pt idx="118">
                  <c:v>-1.3785805003205045</c:v>
                </c:pt>
                <c:pt idx="119">
                  <c:v>1.5332849832024138</c:v>
                </c:pt>
                <c:pt idx="120">
                  <c:v>2.8446068772741029E-2</c:v>
                </c:pt>
                <c:pt idx="121">
                  <c:v>8.8537403193811315E-2</c:v>
                </c:pt>
                <c:pt idx="122">
                  <c:v>0.52693083601260682</c:v>
                </c:pt>
                <c:pt idx="123">
                  <c:v>-0.33407241939797139</c:v>
                </c:pt>
                <c:pt idx="124">
                  <c:v>-1.2460174270016515</c:v>
                </c:pt>
                <c:pt idx="125">
                  <c:v>1.2524263124322514</c:v>
                </c:pt>
                <c:pt idx="126">
                  <c:v>0.53139311812233814</c:v>
                </c:pt>
                <c:pt idx="127">
                  <c:v>-1.4771054757510669</c:v>
                </c:pt>
                <c:pt idx="128">
                  <c:v>0.10558211543474982</c:v>
                </c:pt>
                <c:pt idx="129">
                  <c:v>-0.30247524845550267</c:v>
                </c:pt>
                <c:pt idx="130">
                  <c:v>1.7358917867696562</c:v>
                </c:pt>
                <c:pt idx="131">
                  <c:v>1.6473862322486088</c:v>
                </c:pt>
                <c:pt idx="132">
                  <c:v>0.92586811191225316</c:v>
                </c:pt>
                <c:pt idx="133">
                  <c:v>-0.36087802579533523</c:v>
                </c:pt>
                <c:pt idx="134">
                  <c:v>-5.4255466982827905E-2</c:v>
                </c:pt>
                <c:pt idx="135">
                  <c:v>1.5465640581771929</c:v>
                </c:pt>
                <c:pt idx="136">
                  <c:v>0.46046201546808074</c:v>
                </c:pt>
                <c:pt idx="137">
                  <c:v>0.71371277397857558</c:v>
                </c:pt>
                <c:pt idx="138">
                  <c:v>0.640183154876107</c:v>
                </c:pt>
                <c:pt idx="139">
                  <c:v>0.16083680739005679</c:v>
                </c:pt>
                <c:pt idx="140">
                  <c:v>1.5475168871546074</c:v>
                </c:pt>
                <c:pt idx="141">
                  <c:v>-0.77912078582130206</c:v>
                </c:pt>
                <c:pt idx="142">
                  <c:v>0.64258290444002597</c:v>
                </c:pt>
                <c:pt idx="143">
                  <c:v>-0.49023742288616035</c:v>
                </c:pt>
                <c:pt idx="144">
                  <c:v>6.1094886110391045E-2</c:v>
                </c:pt>
                <c:pt idx="145">
                  <c:v>-9.7734485992623021E-2</c:v>
                </c:pt>
                <c:pt idx="146">
                  <c:v>-0.36486566859866443</c:v>
                </c:pt>
                <c:pt idx="147">
                  <c:v>1.6687260853933363</c:v>
                </c:pt>
                <c:pt idx="148">
                  <c:v>-0.69753227644506843</c:v>
                </c:pt>
                <c:pt idx="149">
                  <c:v>-1.6707432232597554</c:v>
                </c:pt>
                <c:pt idx="150">
                  <c:v>8.7519307889753151E-2</c:v>
                </c:pt>
                <c:pt idx="151">
                  <c:v>0.21879346416691803</c:v>
                </c:pt>
                <c:pt idx="152">
                  <c:v>1.1291081126098419</c:v>
                </c:pt>
                <c:pt idx="153">
                  <c:v>-0.32461402209187007</c:v>
                </c:pt>
                <c:pt idx="154">
                  <c:v>0.49980196781795039</c:v>
                </c:pt>
                <c:pt idx="155">
                  <c:v>-1.2553388802408607</c:v>
                </c:pt>
                <c:pt idx="156">
                  <c:v>-0.59074443557418732</c:v>
                </c:pt>
                <c:pt idx="157">
                  <c:v>1.7177809604979011</c:v>
                </c:pt>
                <c:pt idx="158">
                  <c:v>-0.48628377299111847</c:v>
                </c:pt>
                <c:pt idx="159">
                  <c:v>-1.332541708123701</c:v>
                </c:pt>
                <c:pt idx="160">
                  <c:v>1.4949143803906075</c:v>
                </c:pt>
                <c:pt idx="161">
                  <c:v>-4.7268418582614657E-2</c:v>
                </c:pt>
                <c:pt idx="162">
                  <c:v>3.4490131209945929E-2</c:v>
                </c:pt>
                <c:pt idx="163">
                  <c:v>0.59576115204436242</c:v>
                </c:pt>
                <c:pt idx="164">
                  <c:v>0.15754057549774636</c:v>
                </c:pt>
                <c:pt idx="165">
                  <c:v>-0.38213681144558453</c:v>
                </c:pt>
                <c:pt idx="166">
                  <c:v>-0.702309866376158</c:v>
                </c:pt>
                <c:pt idx="167">
                  <c:v>-0.68118183628731899</c:v>
                </c:pt>
                <c:pt idx="168">
                  <c:v>1.4988849791679035</c:v>
                </c:pt>
                <c:pt idx="169">
                  <c:v>-0.36150545816898472</c:v>
                </c:pt>
                <c:pt idx="170">
                  <c:v>-1.970378791331385</c:v>
                </c:pt>
                <c:pt idx="171">
                  <c:v>2.1722816058187977</c:v>
                </c:pt>
                <c:pt idx="172">
                  <c:v>-0.22727581882718439</c:v>
                </c:pt>
                <c:pt idx="173">
                  <c:v>0.10466964680008672</c:v>
                </c:pt>
                <c:pt idx="174">
                  <c:v>1.4475628390133242</c:v>
                </c:pt>
                <c:pt idx="175">
                  <c:v>-1.1106010133185684</c:v>
                </c:pt>
                <c:pt idx="176">
                  <c:v>1.951967964566073</c:v>
                </c:pt>
                <c:pt idx="177">
                  <c:v>0.89450681995651671</c:v>
                </c:pt>
                <c:pt idx="178">
                  <c:v>-0.50155279178275514</c:v>
                </c:pt>
                <c:pt idx="179">
                  <c:v>-7.719147458937492E-2</c:v>
                </c:pt>
                <c:pt idx="180">
                  <c:v>0.80206359810104111</c:v>
                </c:pt>
                <c:pt idx="181">
                  <c:v>1.3365453045592197</c:v>
                </c:pt>
                <c:pt idx="182">
                  <c:v>0.33726673383089789</c:v>
                </c:pt>
                <c:pt idx="183">
                  <c:v>0.49572824101359281</c:v>
                </c:pt>
                <c:pt idx="184">
                  <c:v>0.47813572364767509</c:v>
                </c:pt>
                <c:pt idx="185">
                  <c:v>-7.6387077796925773E-2</c:v>
                </c:pt>
                <c:pt idx="186">
                  <c:v>1.1742029932833056</c:v>
                </c:pt>
                <c:pt idx="187">
                  <c:v>-0.29865398701616641</c:v>
                </c:pt>
                <c:pt idx="188">
                  <c:v>1.6158057113511894</c:v>
                </c:pt>
                <c:pt idx="189">
                  <c:v>-1.2441012864603067</c:v>
                </c:pt>
                <c:pt idx="190">
                  <c:v>-1.1143690449031034</c:v>
                </c:pt>
                <c:pt idx="191">
                  <c:v>-2.3534655111444156</c:v>
                </c:pt>
                <c:pt idx="192">
                  <c:v>-0.12108350905247178</c:v>
                </c:pt>
                <c:pt idx="193">
                  <c:v>-0.2139470775435548</c:v>
                </c:pt>
                <c:pt idx="194">
                  <c:v>-0.31204291603370926</c:v>
                </c:pt>
                <c:pt idx="195">
                  <c:v>-1.0932504032583621</c:v>
                </c:pt>
                <c:pt idx="196">
                  <c:v>-2.1427405424837001</c:v>
                </c:pt>
                <c:pt idx="197">
                  <c:v>-0.23760031052853758</c:v>
                </c:pt>
                <c:pt idx="198">
                  <c:v>-0.63866926838044602</c:v>
                </c:pt>
                <c:pt idx="199">
                  <c:v>0.36199078833358822</c:v>
                </c:pt>
                <c:pt idx="200">
                  <c:v>0.58175731102246875</c:v>
                </c:pt>
                <c:pt idx="201">
                  <c:v>-7.45274888067744E-2</c:v>
                </c:pt>
                <c:pt idx="202">
                  <c:v>5.8523406875698569E-2</c:v>
                </c:pt>
                <c:pt idx="203">
                  <c:v>0.71848012731794242</c:v>
                </c:pt>
                <c:pt idx="204">
                  <c:v>-0.51277576598942431</c:v>
                </c:pt>
                <c:pt idx="205">
                  <c:v>-1.7825360936387451</c:v>
                </c:pt>
                <c:pt idx="206">
                  <c:v>-0.48959642396063252</c:v>
                </c:pt>
                <c:pt idx="207">
                  <c:v>-0.86319830899150318</c:v>
                </c:pt>
                <c:pt idx="208">
                  <c:v>-0.80924222545800184</c:v>
                </c:pt>
                <c:pt idx="209">
                  <c:v>-0.20358367737445526</c:v>
                </c:pt>
                <c:pt idx="210">
                  <c:v>0.40706455076122694</c:v>
                </c:pt>
                <c:pt idx="211">
                  <c:v>-0.72312386239899595</c:v>
                </c:pt>
                <c:pt idx="212">
                  <c:v>0.25649149800300108</c:v>
                </c:pt>
                <c:pt idx="213">
                  <c:v>6.2720108948095543E-2</c:v>
                </c:pt>
                <c:pt idx="214">
                  <c:v>1.8458280526142543</c:v>
                </c:pt>
                <c:pt idx="215">
                  <c:v>1.9263355041607113</c:v>
                </c:pt>
                <c:pt idx="216">
                  <c:v>-4.3287168721155567E-2</c:v>
                </c:pt>
                <c:pt idx="217">
                  <c:v>-0.21953552690780498</c:v>
                </c:pt>
                <c:pt idx="218">
                  <c:v>-0.80268655538283618</c:v>
                </c:pt>
                <c:pt idx="219">
                  <c:v>-0.27581917552402224</c:v>
                </c:pt>
                <c:pt idx="220">
                  <c:v>-0.35790063579191944</c:v>
                </c:pt>
                <c:pt idx="221">
                  <c:v>-2.361401982958288</c:v>
                </c:pt>
                <c:pt idx="222">
                  <c:v>-0.25424343689369167</c:v>
                </c:pt>
                <c:pt idx="223">
                  <c:v>-0.36157052659853939</c:v>
                </c:pt>
                <c:pt idx="224">
                  <c:v>-1.6661270491805418</c:v>
                </c:pt>
                <c:pt idx="225">
                  <c:v>-1.5917223325624379</c:v>
                </c:pt>
                <c:pt idx="226">
                  <c:v>-0.30033827558705273</c:v>
                </c:pt>
                <c:pt idx="227">
                  <c:v>-1.4170581270897751</c:v>
                </c:pt>
                <c:pt idx="228">
                  <c:v>0.37830557696361877</c:v>
                </c:pt>
                <c:pt idx="229">
                  <c:v>5.4764856567451226E-2</c:v>
                </c:pt>
                <c:pt idx="230">
                  <c:v>0.93783518085789108</c:v>
                </c:pt>
                <c:pt idx="231">
                  <c:v>-1.9255075572085749</c:v>
                </c:pt>
                <c:pt idx="232">
                  <c:v>-0.53049685801246405</c:v>
                </c:pt>
                <c:pt idx="233">
                  <c:v>-5.0501679394292509E-2</c:v>
                </c:pt>
                <c:pt idx="234">
                  <c:v>-2.3746416817986642</c:v>
                </c:pt>
                <c:pt idx="235">
                  <c:v>0.52889458168999326</c:v>
                </c:pt>
                <c:pt idx="236">
                  <c:v>-1.7029872162095252</c:v>
                </c:pt>
                <c:pt idx="237">
                  <c:v>1.1967375970944332</c:v>
                </c:pt>
                <c:pt idx="238">
                  <c:v>-0.18897916780430712</c:v>
                </c:pt>
                <c:pt idx="239">
                  <c:v>0.43533166415578073</c:v>
                </c:pt>
                <c:pt idx="240">
                  <c:v>-7.7716226981994652E-2</c:v>
                </c:pt>
                <c:pt idx="241">
                  <c:v>-1.9434605451513853</c:v>
                </c:pt>
                <c:pt idx="242">
                  <c:v>-0.86335516840433968</c:v>
                </c:pt>
                <c:pt idx="243">
                  <c:v>0.3634057914999822</c:v>
                </c:pt>
                <c:pt idx="244">
                  <c:v>1.5279144223589296</c:v>
                </c:pt>
                <c:pt idx="245">
                  <c:v>0.24000368423007057</c:v>
                </c:pt>
                <c:pt idx="246">
                  <c:v>-1.5158253808726485E-2</c:v>
                </c:pt>
                <c:pt idx="247">
                  <c:v>0.81839260219961929</c:v>
                </c:pt>
                <c:pt idx="248">
                  <c:v>7.209437328113566E-2</c:v>
                </c:pt>
                <c:pt idx="249">
                  <c:v>1.6271759199902984</c:v>
                </c:pt>
                <c:pt idx="250">
                  <c:v>-1.0463435416479872</c:v>
                </c:pt>
                <c:pt idx="251">
                  <c:v>-0.658566546437374</c:v>
                </c:pt>
                <c:pt idx="252">
                  <c:v>0.19207784063082389</c:v>
                </c:pt>
                <c:pt idx="253">
                  <c:v>-0.69306974888661976</c:v>
                </c:pt>
                <c:pt idx="254">
                  <c:v>1.4564894953066458</c:v>
                </c:pt>
                <c:pt idx="255">
                  <c:v>1.1640177992452072</c:v>
                </c:pt>
                <c:pt idx="256">
                  <c:v>-0.43961411665471761</c:v>
                </c:pt>
                <c:pt idx="257">
                  <c:v>0.34346191860021236</c:v>
                </c:pt>
                <c:pt idx="258">
                  <c:v>1.2186585342461016</c:v>
                </c:pt>
                <c:pt idx="259">
                  <c:v>-0.33538060508296619</c:v>
                </c:pt>
                <c:pt idx="260">
                  <c:v>1.1031502696753641</c:v>
                </c:pt>
                <c:pt idx="261">
                  <c:v>-0.32908485548354971</c:v>
                </c:pt>
                <c:pt idx="262">
                  <c:v>1.7687394941513563</c:v>
                </c:pt>
                <c:pt idx="263">
                  <c:v>0.83219816569968685</c:v>
                </c:pt>
                <c:pt idx="264">
                  <c:v>1.2489419258748242</c:v>
                </c:pt>
                <c:pt idx="265">
                  <c:v>1.0733504328445722</c:v>
                </c:pt>
                <c:pt idx="266">
                  <c:v>0.94799974230293493</c:v>
                </c:pt>
                <c:pt idx="267">
                  <c:v>1.5649221264255662</c:v>
                </c:pt>
                <c:pt idx="268">
                  <c:v>-5.0061993665687865E-2</c:v>
                </c:pt>
                <c:pt idx="269">
                  <c:v>-0.53549673870997694</c:v>
                </c:pt>
                <c:pt idx="270">
                  <c:v>2.1691478120470986</c:v>
                </c:pt>
                <c:pt idx="271">
                  <c:v>1.5101791846454091</c:v>
                </c:pt>
                <c:pt idx="272">
                  <c:v>1.4388951301480368</c:v>
                </c:pt>
                <c:pt idx="273">
                  <c:v>1.1968179325627482</c:v>
                </c:pt>
                <c:pt idx="274">
                  <c:v>0.69845529945101248</c:v>
                </c:pt>
                <c:pt idx="275">
                  <c:v>1.1062718494769834</c:v>
                </c:pt>
                <c:pt idx="276">
                  <c:v>0.42544433219097577</c:v>
                </c:pt>
                <c:pt idx="277">
                  <c:v>-0.49015217960150537</c:v>
                </c:pt>
                <c:pt idx="278">
                  <c:v>0.21878570408896714</c:v>
                </c:pt>
                <c:pt idx="279">
                  <c:v>0.21177819472904247</c:v>
                </c:pt>
                <c:pt idx="280">
                  <c:v>1.2595902005826876</c:v>
                </c:pt>
                <c:pt idx="281">
                  <c:v>1.8498944887784052</c:v>
                </c:pt>
                <c:pt idx="282">
                  <c:v>-0.73156278998294155</c:v>
                </c:pt>
                <c:pt idx="283">
                  <c:v>-0.72688893555514422</c:v>
                </c:pt>
                <c:pt idx="284">
                  <c:v>0.1275746368641153</c:v>
                </c:pt>
                <c:pt idx="285">
                  <c:v>-8.8413252945919396E-2</c:v>
                </c:pt>
                <c:pt idx="286">
                  <c:v>0.616291147231248</c:v>
                </c:pt>
                <c:pt idx="287">
                  <c:v>-7.8809369239412952E-2</c:v>
                </c:pt>
                <c:pt idx="288">
                  <c:v>-3.0527071339993217E-2</c:v>
                </c:pt>
                <c:pt idx="289">
                  <c:v>0.75541954706877634</c:v>
                </c:pt>
                <c:pt idx="290">
                  <c:v>2.165731338024028</c:v>
                </c:pt>
                <c:pt idx="291">
                  <c:v>7.8675726695744963E-2</c:v>
                </c:pt>
                <c:pt idx="292">
                  <c:v>-1.2058689112027228</c:v>
                </c:pt>
                <c:pt idx="293">
                  <c:v>-1.420172443622274</c:v>
                </c:pt>
                <c:pt idx="294">
                  <c:v>0.49813237779454944</c:v>
                </c:pt>
                <c:pt idx="295">
                  <c:v>1.1230273537507891</c:v>
                </c:pt>
                <c:pt idx="296">
                  <c:v>1.1481074816859991</c:v>
                </c:pt>
                <c:pt idx="297">
                  <c:v>-0.51202513698376784</c:v>
                </c:pt>
                <c:pt idx="298">
                  <c:v>0.41904595162618641</c:v>
                </c:pt>
                <c:pt idx="299">
                  <c:v>1.4896118866889978</c:v>
                </c:pt>
                <c:pt idx="300">
                  <c:v>-1.5322975544854245</c:v>
                </c:pt>
              </c:numCache>
            </c:numRef>
          </c:xVal>
          <c:yVal>
            <c:numRef>
              <c:f>Графики!$Q$341:$Q$641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Графики!$P$31</c:f>
              <c:strCache>
                <c:ptCount val="1"/>
                <c:pt idx="0">
                  <c:v>19.11.2021</c:v>
                </c:pt>
              </c:strCache>
            </c:strRef>
          </c:tx>
          <c:spPr>
            <a:ln w="3175">
              <a:solidFill>
                <a:srgbClr val="7030A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Графики!$U$341:$U$641</c:f>
              <c:numCache>
                <c:formatCode>General</c:formatCode>
                <c:ptCount val="301"/>
                <c:pt idx="0">
                  <c:v>#N/A</c:v>
                </c:pt>
                <c:pt idx="1">
                  <c:v>-1.435533702352064</c:v>
                </c:pt>
                <c:pt idx="2">
                  <c:v>1.3209545020893358</c:v>
                </c:pt>
                <c:pt idx="3">
                  <c:v>-0.79436900313209513</c:v>
                </c:pt>
                <c:pt idx="4">
                  <c:v>0.86636401080320136</c:v>
                </c:pt>
                <c:pt idx="5">
                  <c:v>0.21172763803602646</c:v>
                </c:pt>
                <c:pt idx="6">
                  <c:v>-1.786345123336238</c:v>
                </c:pt>
                <c:pt idx="7">
                  <c:v>1.2682316901348898</c:v>
                </c:pt>
                <c:pt idx="8">
                  <c:v>-3.7096780798993478E-2</c:v>
                </c:pt>
                <c:pt idx="9">
                  <c:v>-0.41298592510366916</c:v>
                </c:pt>
                <c:pt idx="10">
                  <c:v>2.2816702087079133</c:v>
                </c:pt>
                <c:pt idx="11">
                  <c:v>-1.0462745198526129</c:v>
                </c:pt>
                <c:pt idx="12">
                  <c:v>-1.0302362961227027</c:v>
                </c:pt>
                <c:pt idx="13">
                  <c:v>0.77474887141268667</c:v>
                </c:pt>
                <c:pt idx="14">
                  <c:v>-0.25379056732020722</c:v>
                </c:pt>
                <c:pt idx="15">
                  <c:v>0.5252597783297146</c:v>
                </c:pt>
                <c:pt idx="16">
                  <c:v>-1.3356525992225281</c:v>
                </c:pt>
                <c:pt idx="17">
                  <c:v>0.71382770092009817</c:v>
                </c:pt>
                <c:pt idx="18">
                  <c:v>1.4072058283445539</c:v>
                </c:pt>
                <c:pt idx="19">
                  <c:v>1.8712801932444521</c:v>
                </c:pt>
                <c:pt idx="20">
                  <c:v>0.63573303362545897</c:v>
                </c:pt>
                <c:pt idx="21">
                  <c:v>0.95581085579778602</c:v>
                </c:pt>
                <c:pt idx="22">
                  <c:v>0.2201545754781602</c:v>
                </c:pt>
                <c:pt idx="23">
                  <c:v>-1.3657280283789497</c:v>
                </c:pt>
                <c:pt idx="24">
                  <c:v>-4.5847939057546583E-2</c:v>
                </c:pt>
                <c:pt idx="25">
                  <c:v>0.20059216920293821</c:v>
                </c:pt>
                <c:pt idx="26">
                  <c:v>-4.2465592311192069E-2</c:v>
                </c:pt>
                <c:pt idx="27">
                  <c:v>-1.1031368380069146</c:v>
                </c:pt>
                <c:pt idx="28">
                  <c:v>-0.79815930469355401</c:v>
                </c:pt>
                <c:pt idx="29">
                  <c:v>1.1033519755032692</c:v>
                </c:pt>
                <c:pt idx="30">
                  <c:v>-0.64982497328756317</c:v>
                </c:pt>
                <c:pt idx="31">
                  <c:v>-1.5269843873990041</c:v>
                </c:pt>
                <c:pt idx="32">
                  <c:v>1.1663156166044857</c:v>
                </c:pt>
                <c:pt idx="33">
                  <c:v>0.19338102147927572</c:v>
                </c:pt>
                <c:pt idx="34">
                  <c:v>1.1335325962611034</c:v>
                </c:pt>
                <c:pt idx="35">
                  <c:v>-1.7802554804567317</c:v>
                </c:pt>
                <c:pt idx="36">
                  <c:v>0.40103744227421245</c:v>
                </c:pt>
                <c:pt idx="37">
                  <c:v>-0.33287981514520126</c:v>
                </c:pt>
                <c:pt idx="38">
                  <c:v>1.8056580584136608</c:v>
                </c:pt>
                <c:pt idx="39">
                  <c:v>-0.17494732015271452</c:v>
                </c:pt>
                <c:pt idx="40">
                  <c:v>1.9307863335215245</c:v>
                </c:pt>
                <c:pt idx="41">
                  <c:v>1.2309195824042778</c:v>
                </c:pt>
                <c:pt idx="42">
                  <c:v>0.3389695762571554</c:v>
                </c:pt>
                <c:pt idx="43">
                  <c:v>-0.28344337922283547</c:v>
                </c:pt>
                <c:pt idx="44">
                  <c:v>1.3050595696891856</c:v>
                </c:pt>
                <c:pt idx="45">
                  <c:v>-0.52042883908622084</c:v>
                </c:pt>
                <c:pt idx="46">
                  <c:v>-0.23275843558489839</c:v>
                </c:pt>
                <c:pt idx="47">
                  <c:v>-0.55832668738809677</c:v>
                </c:pt>
                <c:pt idx="48">
                  <c:v>0.10427450763660984</c:v>
                </c:pt>
                <c:pt idx="49">
                  <c:v>-0.2254825874477957</c:v>
                </c:pt>
                <c:pt idx="50">
                  <c:v>0.39988392639363113</c:v>
                </c:pt>
                <c:pt idx="51">
                  <c:v>0.38697945967072478</c:v>
                </c:pt>
                <c:pt idx="52">
                  <c:v>-0.14124186325631527</c:v>
                </c:pt>
                <c:pt idx="53">
                  <c:v>1.2590762178812867</c:v>
                </c:pt>
                <c:pt idx="54">
                  <c:v>0.88177839875599062</c:v>
                </c:pt>
                <c:pt idx="55">
                  <c:v>-0.81722349958363161</c:v>
                </c:pt>
                <c:pt idx="56">
                  <c:v>-1.9734189251150394</c:v>
                </c:pt>
                <c:pt idx="57">
                  <c:v>0.34649067367502973</c:v>
                </c:pt>
                <c:pt idx="58">
                  <c:v>0.12999210961732643</c:v>
                </c:pt>
                <c:pt idx="59">
                  <c:v>-0.12976744016756214</c:v>
                </c:pt>
                <c:pt idx="60">
                  <c:v>-1.1672322683981804</c:v>
                </c:pt>
                <c:pt idx="61">
                  <c:v>0.9179375953668405</c:v>
                </c:pt>
                <c:pt idx="62">
                  <c:v>-1.1266503944216382</c:v>
                </c:pt>
                <c:pt idx="63">
                  <c:v>1.7861468986333335</c:v>
                </c:pt>
                <c:pt idx="64">
                  <c:v>-0.45164358782894176</c:v>
                </c:pt>
                <c:pt idx="65">
                  <c:v>1.0667736546113051</c:v>
                </c:pt>
                <c:pt idx="66">
                  <c:v>-1.2238262357232408</c:v>
                </c:pt>
                <c:pt idx="67">
                  <c:v>0.85782296100668276</c:v>
                </c:pt>
                <c:pt idx="68">
                  <c:v>1.0728108933442666</c:v>
                </c:pt>
                <c:pt idx="69">
                  <c:v>0.185243529792114</c:v>
                </c:pt>
                <c:pt idx="70">
                  <c:v>-3.9276525257202266E-2</c:v>
                </c:pt>
                <c:pt idx="71">
                  <c:v>-0.72475161269214539</c:v>
                </c:pt>
                <c:pt idx="72">
                  <c:v>0.79536505802916668</c:v>
                </c:pt>
                <c:pt idx="73">
                  <c:v>-0.49965247557381609</c:v>
                </c:pt>
                <c:pt idx="74">
                  <c:v>0.1620317021608777</c:v>
                </c:pt>
                <c:pt idx="75">
                  <c:v>9.8553881616792793E-2</c:v>
                </c:pt>
                <c:pt idx="76">
                  <c:v>-1.6232863987365365</c:v>
                </c:pt>
                <c:pt idx="77">
                  <c:v>0.49054568011480004</c:v>
                </c:pt>
                <c:pt idx="78">
                  <c:v>0.33628307793405776</c:v>
                </c:pt>
                <c:pt idx="79">
                  <c:v>0.53922924083852175</c:v>
                </c:pt>
                <c:pt idx="80">
                  <c:v>0.78741266851536107</c:v>
                </c:pt>
                <c:pt idx="81">
                  <c:v>0.27200161784929389</c:v>
                </c:pt>
                <c:pt idx="82">
                  <c:v>-0.34988979308314505</c:v>
                </c:pt>
                <c:pt idx="83">
                  <c:v>0.22304855337707963</c:v>
                </c:pt>
                <c:pt idx="84">
                  <c:v>0.17615076665676099</c:v>
                </c:pt>
                <c:pt idx="85">
                  <c:v>1.7480898545088071</c:v>
                </c:pt>
                <c:pt idx="86">
                  <c:v>3.5244392864511198E-2</c:v>
                </c:pt>
                <c:pt idx="87">
                  <c:v>0.86627864524724885</c:v>
                </c:pt>
                <c:pt idx="88">
                  <c:v>1.2326068161428552</c:v>
                </c:pt>
                <c:pt idx="89">
                  <c:v>0.67575482113748642</c:v>
                </c:pt>
                <c:pt idx="90">
                  <c:v>1.9463545946435428</c:v>
                </c:pt>
                <c:pt idx="91">
                  <c:v>-1.103807589818917</c:v>
                </c:pt>
                <c:pt idx="92">
                  <c:v>-0.59567523252513865</c:v>
                </c:pt>
                <c:pt idx="93">
                  <c:v>1.2713066338180301</c:v>
                </c:pt>
                <c:pt idx="94">
                  <c:v>0.541150053545985</c:v>
                </c:pt>
                <c:pt idx="95">
                  <c:v>-0.57670463832312269</c:v>
                </c:pt>
                <c:pt idx="96">
                  <c:v>-1.6083379018695609E-2</c:v>
                </c:pt>
                <c:pt idx="97">
                  <c:v>1.0809668478025625</c:v>
                </c:pt>
                <c:pt idx="98">
                  <c:v>1.4031199316255503</c:v>
                </c:pt>
                <c:pt idx="99">
                  <c:v>0.69902421020204208</c:v>
                </c:pt>
                <c:pt idx="100">
                  <c:v>0.13831425160272914</c:v>
                </c:pt>
                <c:pt idx="101">
                  <c:v>-0.15803432713682852</c:v>
                </c:pt>
                <c:pt idx="102">
                  <c:v>-0.20633669104981323</c:v>
                </c:pt>
                <c:pt idx="103">
                  <c:v>0.52479486779155948</c:v>
                </c:pt>
                <c:pt idx="104">
                  <c:v>7.9982233602907904E-2</c:v>
                </c:pt>
                <c:pt idx="105">
                  <c:v>0.35517944091897657</c:v>
                </c:pt>
                <c:pt idx="106">
                  <c:v>-0.20841985478421421</c:v>
                </c:pt>
                <c:pt idx="107">
                  <c:v>-0.47986088356915602</c:v>
                </c:pt>
                <c:pt idx="108">
                  <c:v>7.7578558965743394E-2</c:v>
                </c:pt>
                <c:pt idx="109">
                  <c:v>0.21534588376185582</c:v>
                </c:pt>
                <c:pt idx="110">
                  <c:v>-0.32767480744193289</c:v>
                </c:pt>
                <c:pt idx="111">
                  <c:v>-0.95010376985387701</c:v>
                </c:pt>
                <c:pt idx="112">
                  <c:v>0.20993253957475488</c:v>
                </c:pt>
                <c:pt idx="113">
                  <c:v>-0.27167709581970634</c:v>
                </c:pt>
                <c:pt idx="114">
                  <c:v>-1.4765777395169746</c:v>
                </c:pt>
                <c:pt idx="115">
                  <c:v>-1.0993185079411738</c:v>
                </c:pt>
                <c:pt idx="116">
                  <c:v>1.8176934517309142</c:v>
                </c:pt>
                <c:pt idx="117">
                  <c:v>-1.3390922898942659</c:v>
                </c:pt>
                <c:pt idx="118">
                  <c:v>0.40814403345814831</c:v>
                </c:pt>
                <c:pt idx="119">
                  <c:v>1.1508058009216242</c:v>
                </c:pt>
                <c:pt idx="120">
                  <c:v>0.41520695901582982</c:v>
                </c:pt>
                <c:pt idx="121">
                  <c:v>-0.5474127506379709</c:v>
                </c:pt>
                <c:pt idx="122">
                  <c:v>0.53044191965922494</c:v>
                </c:pt>
                <c:pt idx="123">
                  <c:v>-0.16734643715399855</c:v>
                </c:pt>
                <c:pt idx="124">
                  <c:v>1.652891249238797E-2</c:v>
                </c:pt>
                <c:pt idx="125">
                  <c:v>-0.40178444093907117</c:v>
                </c:pt>
                <c:pt idx="126">
                  <c:v>0.28731981605028345</c:v>
                </c:pt>
                <c:pt idx="127">
                  <c:v>-1.8768576763618743</c:v>
                </c:pt>
                <c:pt idx="128">
                  <c:v>0.56892390231164036</c:v>
                </c:pt>
                <c:pt idx="129">
                  <c:v>7.1322052796336521E-3</c:v>
                </c:pt>
                <c:pt idx="130">
                  <c:v>0.23443180285925358</c:v>
                </c:pt>
                <c:pt idx="131">
                  <c:v>0.28591469726553953</c:v>
                </c:pt>
                <c:pt idx="132">
                  <c:v>-0.73307729373440633</c:v>
                </c:pt>
                <c:pt idx="133">
                  <c:v>-1.1912688137508294</c:v>
                </c:pt>
                <c:pt idx="134">
                  <c:v>0.21127305063444268</c:v>
                </c:pt>
                <c:pt idx="135">
                  <c:v>0.58120212081039746</c:v>
                </c:pt>
                <c:pt idx="136">
                  <c:v>0.21366586675987342</c:v>
                </c:pt>
                <c:pt idx="137">
                  <c:v>-0.15303807118005874</c:v>
                </c:pt>
                <c:pt idx="138">
                  <c:v>0.72647138528712718</c:v>
                </c:pt>
                <c:pt idx="139">
                  <c:v>-0.72141610105997778</c:v>
                </c:pt>
                <c:pt idx="140">
                  <c:v>0.97840074849765823</c:v>
                </c:pt>
                <c:pt idx="141">
                  <c:v>-1.0013742724146955</c:v>
                </c:pt>
                <c:pt idx="142">
                  <c:v>9.6993118446061288E-2</c:v>
                </c:pt>
                <c:pt idx="143">
                  <c:v>0.4581328968212226</c:v>
                </c:pt>
                <c:pt idx="144">
                  <c:v>-0.46423471575793229</c:v>
                </c:pt>
                <c:pt idx="145">
                  <c:v>-0.42782822128475395</c:v>
                </c:pt>
                <c:pt idx="146">
                  <c:v>-1.8384920476853868</c:v>
                </c:pt>
                <c:pt idx="147">
                  <c:v>1.2120124352949357</c:v>
                </c:pt>
                <c:pt idx="148">
                  <c:v>0.39475094361796081</c:v>
                </c:pt>
                <c:pt idx="149">
                  <c:v>-1.88322365875438</c:v>
                </c:pt>
                <c:pt idx="150">
                  <c:v>1.0869767285367935</c:v>
                </c:pt>
                <c:pt idx="151">
                  <c:v>-0.88887149982117819</c:v>
                </c:pt>
                <c:pt idx="152">
                  <c:v>0.89292383481921789</c:v>
                </c:pt>
                <c:pt idx="153">
                  <c:v>1.1342098015816884</c:v>
                </c:pt>
                <c:pt idx="154">
                  <c:v>-0.98220586937153787</c:v>
                </c:pt>
                <c:pt idx="155">
                  <c:v>-0.5067693024502482</c:v>
                </c:pt>
                <c:pt idx="156">
                  <c:v>-0.90725682307328448</c:v>
                </c:pt>
                <c:pt idx="157">
                  <c:v>1.6026145662020141</c:v>
                </c:pt>
                <c:pt idx="158">
                  <c:v>0.95241716505407226</c:v>
                </c:pt>
                <c:pt idx="159">
                  <c:v>-0.48340301163292665</c:v>
                </c:pt>
                <c:pt idx="160">
                  <c:v>-0.37471879015675569</c:v>
                </c:pt>
                <c:pt idx="161">
                  <c:v>-0.91277769467835856</c:v>
                </c:pt>
                <c:pt idx="162">
                  <c:v>1.2336755257472021</c:v>
                </c:pt>
                <c:pt idx="163">
                  <c:v>1.0956186928323763</c:v>
                </c:pt>
                <c:pt idx="164">
                  <c:v>-0.93198360241580236</c:v>
                </c:pt>
                <c:pt idx="165">
                  <c:v>0.74260059300374248</c:v>
                </c:pt>
                <c:pt idx="166">
                  <c:v>-0.93029083461861894</c:v>
                </c:pt>
                <c:pt idx="167">
                  <c:v>-1.9309301519919444</c:v>
                </c:pt>
                <c:pt idx="168">
                  <c:v>0.51451822921038515</c:v>
                </c:pt>
                <c:pt idx="169">
                  <c:v>1.1824409739729145</c:v>
                </c:pt>
                <c:pt idx="170">
                  <c:v>-0.57254116080244621</c:v>
                </c:pt>
                <c:pt idx="171">
                  <c:v>1.5244747640532896</c:v>
                </c:pt>
                <c:pt idx="172">
                  <c:v>3.4459593895210361E-2</c:v>
                </c:pt>
                <c:pt idx="173">
                  <c:v>-0.2965418991274742</c:v>
                </c:pt>
                <c:pt idx="174">
                  <c:v>0.74207726716290168</c:v>
                </c:pt>
                <c:pt idx="175">
                  <c:v>0.20998873311923205</c:v>
                </c:pt>
                <c:pt idx="176">
                  <c:v>0.81653246707233862</c:v>
                </c:pt>
                <c:pt idx="177">
                  <c:v>-0.25049875375293773</c:v>
                </c:pt>
                <c:pt idx="178">
                  <c:v>-0.39692353937916458</c:v>
                </c:pt>
                <c:pt idx="179">
                  <c:v>0.41629581113841141</c:v>
                </c:pt>
                <c:pt idx="180">
                  <c:v>1.160055648941329</c:v>
                </c:pt>
                <c:pt idx="181">
                  <c:v>1.0784236220758672</c:v>
                </c:pt>
                <c:pt idx="182">
                  <c:v>-0.76219167903972362</c:v>
                </c:pt>
                <c:pt idx="183">
                  <c:v>0.14621059158957372</c:v>
                </c:pt>
                <c:pt idx="184">
                  <c:v>2.1501336651909542</c:v>
                </c:pt>
                <c:pt idx="185">
                  <c:v>-0.51784282863095221</c:v>
                </c:pt>
                <c:pt idx="186">
                  <c:v>1.6209324977389041</c:v>
                </c:pt>
                <c:pt idx="187">
                  <c:v>-1.2802773570677992</c:v>
                </c:pt>
                <c:pt idx="188">
                  <c:v>0.27438806846708275</c:v>
                </c:pt>
                <c:pt idx="189">
                  <c:v>-1.6460786682738284</c:v>
                </c:pt>
                <c:pt idx="190">
                  <c:v>1.0149250817516986</c:v>
                </c:pt>
                <c:pt idx="191">
                  <c:v>-1.4754633133991728</c:v>
                </c:pt>
                <c:pt idx="192">
                  <c:v>1.1590817005829006</c:v>
                </c:pt>
                <c:pt idx="193">
                  <c:v>-0.65344430042979429</c:v>
                </c:pt>
                <c:pt idx="194">
                  <c:v>-1.1902409077006784</c:v>
                </c:pt>
                <c:pt idx="195">
                  <c:v>-1.3000863577697812</c:v>
                </c:pt>
                <c:pt idx="196">
                  <c:v>0.20566193703019842</c:v>
                </c:pt>
                <c:pt idx="197">
                  <c:v>-0.227841501067922</c:v>
                </c:pt>
                <c:pt idx="198">
                  <c:v>0.35847717811472091</c:v>
                </c:pt>
                <c:pt idx="199">
                  <c:v>0.15687903874800302</c:v>
                </c:pt>
                <c:pt idx="200">
                  <c:v>-0.17535013550462786</c:v>
                </c:pt>
                <c:pt idx="201">
                  <c:v>-1.4039717925222384</c:v>
                </c:pt>
                <c:pt idx="202">
                  <c:v>9.1609217544322163E-2</c:v>
                </c:pt>
                <c:pt idx="203">
                  <c:v>-0.35916871110802262</c:v>
                </c:pt>
                <c:pt idx="204">
                  <c:v>-0.91646868153881655</c:v>
                </c:pt>
                <c:pt idx="205">
                  <c:v>-1.3097736527595565</c:v>
                </c:pt>
                <c:pt idx="206">
                  <c:v>1.1899601229720922</c:v>
                </c:pt>
                <c:pt idx="207">
                  <c:v>-1.1467308436748</c:v>
                </c:pt>
                <c:pt idx="208">
                  <c:v>-0.42301803306254193</c:v>
                </c:pt>
                <c:pt idx="209">
                  <c:v>0.67741497707133824</c:v>
                </c:pt>
                <c:pt idx="210">
                  <c:v>1.0614995537084226</c:v>
                </c:pt>
                <c:pt idx="211">
                  <c:v>-0.45165835080247518</c:v>
                </c:pt>
                <c:pt idx="212">
                  <c:v>-2.1248008092562998E-2</c:v>
                </c:pt>
                <c:pt idx="213">
                  <c:v>-1.6136840806330195</c:v>
                </c:pt>
                <c:pt idx="214">
                  <c:v>2.2599191879938543</c:v>
                </c:pt>
                <c:pt idx="215">
                  <c:v>0.77949155853686136</c:v>
                </c:pt>
                <c:pt idx="216">
                  <c:v>0.49052949188405037</c:v>
                </c:pt>
                <c:pt idx="217">
                  <c:v>-2.480825109092164</c:v>
                </c:pt>
                <c:pt idx="218">
                  <c:v>0.24674588112335449</c:v>
                </c:pt>
                <c:pt idx="219">
                  <c:v>-0.37028219241340743</c:v>
                </c:pt>
                <c:pt idx="220">
                  <c:v>1.0673764117810123</c:v>
                </c:pt>
                <c:pt idx="221">
                  <c:v>-0.85608804036400876</c:v>
                </c:pt>
                <c:pt idx="222">
                  <c:v>-0.37758754174954401</c:v>
                </c:pt>
                <c:pt idx="223">
                  <c:v>0.5922315233434805</c:v>
                </c:pt>
                <c:pt idx="224">
                  <c:v>-0.41909012722526562</c:v>
                </c:pt>
                <c:pt idx="225">
                  <c:v>-2.1491150251331037</c:v>
                </c:pt>
                <c:pt idx="226">
                  <c:v>0.25659821463471388</c:v>
                </c:pt>
                <c:pt idx="227">
                  <c:v>-0.34322634637668514</c:v>
                </c:pt>
                <c:pt idx="228">
                  <c:v>-0.24865190717260699</c:v>
                </c:pt>
                <c:pt idx="229">
                  <c:v>-0.37601415620565692</c:v>
                </c:pt>
                <c:pt idx="230">
                  <c:v>0.41383060545528583</c:v>
                </c:pt>
                <c:pt idx="231">
                  <c:v>-2.9516402528663415</c:v>
                </c:pt>
                <c:pt idx="232">
                  <c:v>-2.0867812869806102E-2</c:v>
                </c:pt>
                <c:pt idx="233">
                  <c:v>1.0600945857666115</c:v>
                </c:pt>
                <c:pt idx="234">
                  <c:v>-0.86965294215129418</c:v>
                </c:pt>
                <c:pt idx="235">
                  <c:v>0.37339384037882617</c:v>
                </c:pt>
                <c:pt idx="236">
                  <c:v>-0.17050309698399779</c:v>
                </c:pt>
                <c:pt idx="237">
                  <c:v>-0.39214254033043972</c:v>
                </c:pt>
                <c:pt idx="238">
                  <c:v>0.69288378028003095</c:v>
                </c:pt>
                <c:pt idx="239">
                  <c:v>0.95046932362849468</c:v>
                </c:pt>
                <c:pt idx="240">
                  <c:v>0.15201403591641593</c:v>
                </c:pt>
                <c:pt idx="241">
                  <c:v>-1.0945149583237246</c:v>
                </c:pt>
                <c:pt idx="242">
                  <c:v>-1.1349318813179607</c:v>
                </c:pt>
                <c:pt idx="243">
                  <c:v>-0.90655026679175243</c:v>
                </c:pt>
                <c:pt idx="244">
                  <c:v>1.2537918127422767</c:v>
                </c:pt>
                <c:pt idx="245">
                  <c:v>-9.1815389238752765E-2</c:v>
                </c:pt>
                <c:pt idx="246">
                  <c:v>-0.39548767834286025</c:v>
                </c:pt>
                <c:pt idx="247">
                  <c:v>0.40412595858489198</c:v>
                </c:pt>
                <c:pt idx="248">
                  <c:v>-1.5339026037941998</c:v>
                </c:pt>
                <c:pt idx="249">
                  <c:v>0.51777533904245487</c:v>
                </c:pt>
                <c:pt idx="250">
                  <c:v>-0.42286148705071724</c:v>
                </c:pt>
                <c:pt idx="251">
                  <c:v>0.19507671611257038</c:v>
                </c:pt>
                <c:pt idx="252">
                  <c:v>0.76133907128499789</c:v>
                </c:pt>
                <c:pt idx="253">
                  <c:v>-1.5846515315846883</c:v>
                </c:pt>
                <c:pt idx="254">
                  <c:v>-6.8923317704684628E-2</c:v>
                </c:pt>
                <c:pt idx="255">
                  <c:v>-6.6185958736127759E-2</c:v>
                </c:pt>
                <c:pt idx="256">
                  <c:v>8.3113637080019842E-2</c:v>
                </c:pt>
                <c:pt idx="257">
                  <c:v>1.1218110178490512</c:v>
                </c:pt>
                <c:pt idx="258">
                  <c:v>0.81069640601385418</c:v>
                </c:pt>
                <c:pt idx="259">
                  <c:v>-0.75175365595111732</c:v>
                </c:pt>
                <c:pt idx="260">
                  <c:v>-1.2152859466954782</c:v>
                </c:pt>
                <c:pt idx="261">
                  <c:v>-1.3065093771586396</c:v>
                </c:pt>
                <c:pt idx="262">
                  <c:v>1.4350567526472524</c:v>
                </c:pt>
                <c:pt idx="263">
                  <c:v>7.7709380841010756E-2</c:v>
                </c:pt>
                <c:pt idx="264">
                  <c:v>1.4797549492227535</c:v>
                </c:pt>
                <c:pt idx="265">
                  <c:v>0.1071133447052155</c:v>
                </c:pt>
                <c:pt idx="266">
                  <c:v>1.3515297928489183</c:v>
                </c:pt>
                <c:pt idx="267">
                  <c:v>1.1171745824699926</c:v>
                </c:pt>
                <c:pt idx="268">
                  <c:v>0.14680907037686097</c:v>
                </c:pt>
                <c:pt idx="269">
                  <c:v>-1.5894421159465217</c:v>
                </c:pt>
                <c:pt idx="270">
                  <c:v>2.2331729195490393</c:v>
                </c:pt>
                <c:pt idx="271">
                  <c:v>0.14607998247155862</c:v>
                </c:pt>
                <c:pt idx="272">
                  <c:v>2.4399244747025293</c:v>
                </c:pt>
                <c:pt idx="273">
                  <c:v>1.7431402594119394</c:v>
                </c:pt>
                <c:pt idx="274">
                  <c:v>0.24512391765651342</c:v>
                </c:pt>
                <c:pt idx="275">
                  <c:v>1.9799552850791189</c:v>
                </c:pt>
                <c:pt idx="276">
                  <c:v>0.521020507094347</c:v>
                </c:pt>
                <c:pt idx="277">
                  <c:v>-2.3108690937543805</c:v>
                </c:pt>
                <c:pt idx="278">
                  <c:v>0.71558743736618702</c:v>
                </c:pt>
                <c:pt idx="279">
                  <c:v>-0.38105893109569244</c:v>
                </c:pt>
                <c:pt idx="280">
                  <c:v>9.7919913996257435E-2</c:v>
                </c:pt>
                <c:pt idx="281">
                  <c:v>1.7179888948588999</c:v>
                </c:pt>
                <c:pt idx="282">
                  <c:v>-1.2785122488023228</c:v>
                </c:pt>
                <c:pt idx="283">
                  <c:v>-0.95639079966423246</c:v>
                </c:pt>
                <c:pt idx="284">
                  <c:v>1.5260720698824395</c:v>
                </c:pt>
                <c:pt idx="285">
                  <c:v>1.3551647526061643</c:v>
                </c:pt>
                <c:pt idx="286">
                  <c:v>0.85091796690281729</c:v>
                </c:pt>
                <c:pt idx="287">
                  <c:v>0.20458620570278896</c:v>
                </c:pt>
                <c:pt idx="288">
                  <c:v>0.76142121346214919</c:v>
                </c:pt>
                <c:pt idx="289">
                  <c:v>1.037403499953752</c:v>
                </c:pt>
                <c:pt idx="290">
                  <c:v>2.117087846831049</c:v>
                </c:pt>
                <c:pt idx="291">
                  <c:v>1.4100364309837987</c:v>
                </c:pt>
                <c:pt idx="292">
                  <c:v>-1.4161781426837425</c:v>
                </c:pt>
                <c:pt idx="293">
                  <c:v>-0.37931557364850477</c:v>
                </c:pt>
                <c:pt idx="294">
                  <c:v>-0.66834758549719631</c:v>
                </c:pt>
                <c:pt idx="295">
                  <c:v>-0.67838927368300972</c:v>
                </c:pt>
                <c:pt idx="296">
                  <c:v>0.52171497342210671</c:v>
                </c:pt>
                <c:pt idx="297">
                  <c:v>-1.2916181714152586</c:v>
                </c:pt>
                <c:pt idx="298">
                  <c:v>1.3625559532147946</c:v>
                </c:pt>
                <c:pt idx="299">
                  <c:v>0.14470355431462778</c:v>
                </c:pt>
                <c:pt idx="300">
                  <c:v>-1.2995221781919142</c:v>
                </c:pt>
              </c:numCache>
            </c:numRef>
          </c:xVal>
          <c:yVal>
            <c:numRef>
              <c:f>Графики!$T$341:$T$641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0"/>
          <c:order val="5"/>
          <c:tx>
            <c:strRef>
              <c:f>Графики!$R$31</c:f>
              <c:strCache>
                <c:ptCount val="1"/>
                <c:pt idx="0">
                  <c:v>20.11.2021</c:v>
                </c:pt>
              </c:strCache>
            </c:strRef>
          </c:tx>
          <c:spPr>
            <a:ln w="3175">
              <a:solidFill>
                <a:srgbClr val="FF33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Графики!$X$341:$X$641</c:f>
              <c:numCache>
                <c:formatCode>General</c:formatCode>
                <c:ptCount val="301"/>
                <c:pt idx="0">
                  <c:v>#N/A</c:v>
                </c:pt>
                <c:pt idx="1">
                  <c:v>0.38612818654425496</c:v>
                </c:pt>
                <c:pt idx="2">
                  <c:v>1.2548232172011033</c:v>
                </c:pt>
                <c:pt idx="3">
                  <c:v>0.42031818250852204</c:v>
                </c:pt>
                <c:pt idx="4">
                  <c:v>-0.1577744927175404</c:v>
                </c:pt>
                <c:pt idx="5">
                  <c:v>1.8167652835057009</c:v>
                </c:pt>
                <c:pt idx="6">
                  <c:v>-0.73134231986794696</c:v>
                </c:pt>
                <c:pt idx="7">
                  <c:v>-0.14236798155843999</c:v>
                </c:pt>
                <c:pt idx="8">
                  <c:v>7.7932891788467629E-2</c:v>
                </c:pt>
                <c:pt idx="9">
                  <c:v>-0.62236784127270006</c:v>
                </c:pt>
                <c:pt idx="10">
                  <c:v>1.416470651606522</c:v>
                </c:pt>
                <c:pt idx="11">
                  <c:v>-1.4376448520687504</c:v>
                </c:pt>
                <c:pt idx="12">
                  <c:v>-1.2030279976747043</c:v>
                </c:pt>
                <c:pt idx="13">
                  <c:v>0.78652910612507654</c:v>
                </c:pt>
                <c:pt idx="14">
                  <c:v>-0.67904785837985937</c:v>
                </c:pt>
                <c:pt idx="15">
                  <c:v>0.15178199009146098</c:v>
                </c:pt>
                <c:pt idx="16">
                  <c:v>-0.10653698343419915</c:v>
                </c:pt>
                <c:pt idx="17">
                  <c:v>-0.35509784256036614</c:v>
                </c:pt>
                <c:pt idx="18">
                  <c:v>1.4636305601001645</c:v>
                </c:pt>
                <c:pt idx="19">
                  <c:v>2.4751752754731249</c:v>
                </c:pt>
                <c:pt idx="20">
                  <c:v>-0.67039366481508367</c:v>
                </c:pt>
                <c:pt idx="21">
                  <c:v>1.5987421548787744</c:v>
                </c:pt>
                <c:pt idx="22">
                  <c:v>1.1510220552518877</c:v>
                </c:pt>
                <c:pt idx="23">
                  <c:v>0.7037503305097399</c:v>
                </c:pt>
                <c:pt idx="24">
                  <c:v>0.69087728051660058</c:v>
                </c:pt>
                <c:pt idx="25">
                  <c:v>-0.60357010291279245</c:v>
                </c:pt>
                <c:pt idx="26">
                  <c:v>0.5138500362359153</c:v>
                </c:pt>
                <c:pt idx="27">
                  <c:v>-0.96760728746650138</c:v>
                </c:pt>
                <c:pt idx="28">
                  <c:v>0.19605592640146696</c:v>
                </c:pt>
                <c:pt idx="29">
                  <c:v>1.1956796039644981</c:v>
                </c:pt>
                <c:pt idx="30">
                  <c:v>-0.89926056217206707</c:v>
                </c:pt>
                <c:pt idx="31">
                  <c:v>-1.7230578485833661</c:v>
                </c:pt>
                <c:pt idx="32">
                  <c:v>0.58675303522662148</c:v>
                </c:pt>
                <c:pt idx="33">
                  <c:v>-0.80837030931295395</c:v>
                </c:pt>
                <c:pt idx="34">
                  <c:v>-1.1872972727821747</c:v>
                </c:pt>
                <c:pt idx="35">
                  <c:v>-0.57404130915347551</c:v>
                </c:pt>
                <c:pt idx="36">
                  <c:v>1.2029864027620043</c:v>
                </c:pt>
                <c:pt idx="37">
                  <c:v>-0.32242364719069272</c:v>
                </c:pt>
                <c:pt idx="38">
                  <c:v>2.816602515979838E-2</c:v>
                </c:pt>
                <c:pt idx="39">
                  <c:v>-0.96160734956490046</c:v>
                </c:pt>
                <c:pt idx="40">
                  <c:v>1.242801481200317</c:v>
                </c:pt>
                <c:pt idx="41">
                  <c:v>0.76361934018044586</c:v>
                </c:pt>
                <c:pt idx="42">
                  <c:v>0.28492948507890592</c:v>
                </c:pt>
                <c:pt idx="43">
                  <c:v>-0.63069290867233807</c:v>
                </c:pt>
                <c:pt idx="44">
                  <c:v>0.66854970548560111</c:v>
                </c:pt>
                <c:pt idx="45">
                  <c:v>-1.330049880972453</c:v>
                </c:pt>
                <c:pt idx="46">
                  <c:v>-1.2436694597600848</c:v>
                </c:pt>
                <c:pt idx="47">
                  <c:v>-0.69541705818868138</c:v>
                </c:pt>
                <c:pt idx="48">
                  <c:v>0.48356084393439147</c:v>
                </c:pt>
                <c:pt idx="49">
                  <c:v>-1.0093214909843615</c:v>
                </c:pt>
                <c:pt idx="50">
                  <c:v>-0.43436983444662047</c:v>
                </c:pt>
                <c:pt idx="51">
                  <c:v>-0.84850686818586407</c:v>
                </c:pt>
                <c:pt idx="52">
                  <c:v>-0.37395632315867111</c:v>
                </c:pt>
                <c:pt idx="53">
                  <c:v>1.8628650758771865</c:v>
                </c:pt>
                <c:pt idx="54">
                  <c:v>-0.29958875250371264</c:v>
                </c:pt>
                <c:pt idx="55">
                  <c:v>-2.8966466120439804</c:v>
                </c:pt>
                <c:pt idx="56">
                  <c:v>-0.79933160752688437</c:v>
                </c:pt>
                <c:pt idx="57">
                  <c:v>0.52978150113146505</c:v>
                </c:pt>
                <c:pt idx="58">
                  <c:v>0.62190927100838245</c:v>
                </c:pt>
                <c:pt idx="59">
                  <c:v>0.51914674448578957</c:v>
                </c:pt>
                <c:pt idx="60">
                  <c:v>-2.2439125840191103</c:v>
                </c:pt>
                <c:pt idx="61">
                  <c:v>-0.17887805865743545</c:v>
                </c:pt>
                <c:pt idx="62">
                  <c:v>-1.2897637477304151</c:v>
                </c:pt>
                <c:pt idx="63">
                  <c:v>-0.37554668630367694</c:v>
                </c:pt>
                <c:pt idx="64">
                  <c:v>-1.5978355187410491</c:v>
                </c:pt>
                <c:pt idx="65">
                  <c:v>0.46618553153128151</c:v>
                </c:pt>
                <c:pt idx="66">
                  <c:v>0.16490868206193277</c:v>
                </c:pt>
                <c:pt idx="67">
                  <c:v>0.53332723162642282</c:v>
                </c:pt>
                <c:pt idx="68">
                  <c:v>0.2395673207646194</c:v>
                </c:pt>
                <c:pt idx="69">
                  <c:v>1.1761040259075699</c:v>
                </c:pt>
                <c:pt idx="70">
                  <c:v>-1.6925129159603838</c:v>
                </c:pt>
                <c:pt idx="71">
                  <c:v>-0.76380811177304331</c:v>
                </c:pt>
                <c:pt idx="72">
                  <c:v>0.67012103110349042</c:v>
                </c:pt>
                <c:pt idx="73">
                  <c:v>-1.1340972450967541</c:v>
                </c:pt>
                <c:pt idx="74">
                  <c:v>0.82745002972296788</c:v>
                </c:pt>
                <c:pt idx="75">
                  <c:v>0.36378044935933573</c:v>
                </c:pt>
                <c:pt idx="76">
                  <c:v>-0.58744373866082711</c:v>
                </c:pt>
                <c:pt idx="77">
                  <c:v>1.2840864640763296</c:v>
                </c:pt>
                <c:pt idx="78">
                  <c:v>7.210376756876391E-2</c:v>
                </c:pt>
                <c:pt idx="79">
                  <c:v>1.0168826648161793</c:v>
                </c:pt>
                <c:pt idx="80">
                  <c:v>1.1185534004704927</c:v>
                </c:pt>
                <c:pt idx="81">
                  <c:v>1.0954451856370646</c:v>
                </c:pt>
                <c:pt idx="82">
                  <c:v>-0.62391548313830114</c:v>
                </c:pt>
                <c:pt idx="83">
                  <c:v>-2.0484834750851402</c:v>
                </c:pt>
                <c:pt idx="84">
                  <c:v>0.74918929821298441</c:v>
                </c:pt>
                <c:pt idx="85">
                  <c:v>8.6908317658457079E-2</c:v>
                </c:pt>
                <c:pt idx="86">
                  <c:v>-0.60779922935391362</c:v>
                </c:pt>
                <c:pt idx="87">
                  <c:v>0.11379799168087601</c:v>
                </c:pt>
                <c:pt idx="88">
                  <c:v>0.63156987762915939</c:v>
                </c:pt>
                <c:pt idx="89">
                  <c:v>1.8240077932280006</c:v>
                </c:pt>
                <c:pt idx="90">
                  <c:v>0.61590049960126336</c:v>
                </c:pt>
                <c:pt idx="91">
                  <c:v>1.4393524066135512</c:v>
                </c:pt>
                <c:pt idx="92">
                  <c:v>-1.2539406625744292</c:v>
                </c:pt>
                <c:pt idx="93">
                  <c:v>-1.298909296390482</c:v>
                </c:pt>
                <c:pt idx="94">
                  <c:v>0.7632280486198435</c:v>
                </c:pt>
                <c:pt idx="95">
                  <c:v>-0.46985108685828259</c:v>
                </c:pt>
                <c:pt idx="96">
                  <c:v>1.8588962862686671</c:v>
                </c:pt>
                <c:pt idx="97">
                  <c:v>0.48901326652241828</c:v>
                </c:pt>
                <c:pt idx="98">
                  <c:v>1.1408914700060357</c:v>
                </c:pt>
                <c:pt idx="99">
                  <c:v>0.9681743732284307</c:v>
                </c:pt>
                <c:pt idx="100">
                  <c:v>0.78869363958311922</c:v>
                </c:pt>
                <c:pt idx="101">
                  <c:v>0.64835940680258197</c:v>
                </c:pt>
                <c:pt idx="102">
                  <c:v>-1.0177492285575482</c:v>
                </c:pt>
                <c:pt idx="103">
                  <c:v>-0.17718546048761219</c:v>
                </c:pt>
                <c:pt idx="104">
                  <c:v>0.65715774478813849</c:v>
                </c:pt>
                <c:pt idx="105">
                  <c:v>0.9338525309921053</c:v>
                </c:pt>
                <c:pt idx="106">
                  <c:v>-8.9784162231077325E-2</c:v>
                </c:pt>
                <c:pt idx="107">
                  <c:v>0.16511047289719638</c:v>
                </c:pt>
                <c:pt idx="108">
                  <c:v>-0.19736550073286407</c:v>
                </c:pt>
                <c:pt idx="109">
                  <c:v>1.5651074579091961</c:v>
                </c:pt>
                <c:pt idx="110">
                  <c:v>7.5246129288343511E-2</c:v>
                </c:pt>
                <c:pt idx="111">
                  <c:v>-0.6996214366914657</c:v>
                </c:pt>
                <c:pt idx="112">
                  <c:v>0.65292735643029864</c:v>
                </c:pt>
                <c:pt idx="113">
                  <c:v>-0.24864144376407893</c:v>
                </c:pt>
                <c:pt idx="114">
                  <c:v>-0.32994962314826459</c:v>
                </c:pt>
                <c:pt idx="115">
                  <c:v>-0.78370503382214451</c:v>
                </c:pt>
                <c:pt idx="116">
                  <c:v>0.34643119404968203</c:v>
                </c:pt>
                <c:pt idx="117">
                  <c:v>-0.7165659258772461</c:v>
                </c:pt>
                <c:pt idx="118">
                  <c:v>-0.55987062175952396</c:v>
                </c:pt>
                <c:pt idx="119">
                  <c:v>0.46694593266249029</c:v>
                </c:pt>
                <c:pt idx="120">
                  <c:v>0.18840376957261284</c:v>
                </c:pt>
                <c:pt idx="121">
                  <c:v>-0.46590367810767219</c:v>
                </c:pt>
                <c:pt idx="122">
                  <c:v>0.66351218429304382</c:v>
                </c:pt>
                <c:pt idx="123">
                  <c:v>-1.2330912277060033</c:v>
                </c:pt>
                <c:pt idx="124">
                  <c:v>-0.41346599093242942</c:v>
                </c:pt>
                <c:pt idx="125">
                  <c:v>0.87961970314305571</c:v>
                </c:pt>
                <c:pt idx="126">
                  <c:v>0.48320323820983546</c:v>
                </c:pt>
                <c:pt idx="127">
                  <c:v>-6.4164560935445536E-2</c:v>
                </c:pt>
                <c:pt idx="128">
                  <c:v>3.1890733769076363E-2</c:v>
                </c:pt>
                <c:pt idx="129">
                  <c:v>-0.77648925405711822</c:v>
                </c:pt>
                <c:pt idx="130">
                  <c:v>0.48628665085731626</c:v>
                </c:pt>
                <c:pt idx="131">
                  <c:v>0.81261299963826339</c:v>
                </c:pt>
                <c:pt idx="132">
                  <c:v>6.3532715160619091E-3</c:v>
                </c:pt>
                <c:pt idx="133">
                  <c:v>-1.1451964244072048</c:v>
                </c:pt>
                <c:pt idx="134">
                  <c:v>-0.41066187320595748</c:v>
                </c:pt>
                <c:pt idx="135">
                  <c:v>0.31866022974919517</c:v>
                </c:pt>
                <c:pt idx="136">
                  <c:v>0.43924390738208707</c:v>
                </c:pt>
                <c:pt idx="137">
                  <c:v>0.24991087448613314</c:v>
                </c:pt>
                <c:pt idx="138">
                  <c:v>1.0350219883198699</c:v>
                </c:pt>
                <c:pt idx="139">
                  <c:v>1.0192775806761016</c:v>
                </c:pt>
                <c:pt idx="140">
                  <c:v>0.32557195239464765</c:v>
                </c:pt>
                <c:pt idx="141">
                  <c:v>-0.54183007187279308</c:v>
                </c:pt>
                <c:pt idx="142">
                  <c:v>0.12714623762140675</c:v>
                </c:pt>
                <c:pt idx="143">
                  <c:v>-0.57432249998016971</c:v>
                </c:pt>
                <c:pt idx="144">
                  <c:v>-1.2885604478906103</c:v>
                </c:pt>
                <c:pt idx="145">
                  <c:v>0.21502244164156714</c:v>
                </c:pt>
                <c:pt idx="146">
                  <c:v>-0.21208108593681096</c:v>
                </c:pt>
                <c:pt idx="147">
                  <c:v>1.2519783846151515</c:v>
                </c:pt>
                <c:pt idx="148">
                  <c:v>-0.77347099062743752</c:v>
                </c:pt>
                <c:pt idx="149">
                  <c:v>-1.8023607986249761</c:v>
                </c:pt>
                <c:pt idx="150">
                  <c:v>0.66482470518564085</c:v>
                </c:pt>
                <c:pt idx="151">
                  <c:v>-1.2226123533464417</c:v>
                </c:pt>
                <c:pt idx="152">
                  <c:v>0.41960310893484731</c:v>
                </c:pt>
                <c:pt idx="153">
                  <c:v>-0.10524284254614891</c:v>
                </c:pt>
                <c:pt idx="154">
                  <c:v>5.9813700166771788E-2</c:v>
                </c:pt>
                <c:pt idx="155">
                  <c:v>-0.6459940781617366</c:v>
                </c:pt>
                <c:pt idx="156">
                  <c:v>-0.24097502443835772</c:v>
                </c:pt>
                <c:pt idx="157">
                  <c:v>1.552129281529556</c:v>
                </c:pt>
                <c:pt idx="158">
                  <c:v>0.59956621212451822</c:v>
                </c:pt>
                <c:pt idx="159">
                  <c:v>0.39674697063083997</c:v>
                </c:pt>
                <c:pt idx="160">
                  <c:v>1.1490711402341898</c:v>
                </c:pt>
                <c:pt idx="161">
                  <c:v>0.27969342688067655</c:v>
                </c:pt>
                <c:pt idx="162">
                  <c:v>0.43081943476601836</c:v>
                </c:pt>
                <c:pt idx="163">
                  <c:v>0.61255404922783718</c:v>
                </c:pt>
                <c:pt idx="164">
                  <c:v>1.2815687456505076</c:v>
                </c:pt>
                <c:pt idx="165">
                  <c:v>2.2829549725492448E-2</c:v>
                </c:pt>
                <c:pt idx="166">
                  <c:v>-2.0946986377394801</c:v>
                </c:pt>
                <c:pt idx="167">
                  <c:v>-0.16496190519818654</c:v>
                </c:pt>
                <c:pt idx="168">
                  <c:v>1.2066675053704126</c:v>
                </c:pt>
                <c:pt idx="169">
                  <c:v>-0.11497242562462517</c:v>
                </c:pt>
                <c:pt idx="170">
                  <c:v>-1.1761348211163547</c:v>
                </c:pt>
                <c:pt idx="171">
                  <c:v>0.75284032086031782</c:v>
                </c:pt>
                <c:pt idx="172">
                  <c:v>-1.0744913718797164</c:v>
                </c:pt>
                <c:pt idx="173">
                  <c:v>-1.4679482386063505</c:v>
                </c:pt>
                <c:pt idx="174">
                  <c:v>0.24495219725101691</c:v>
                </c:pt>
                <c:pt idx="175">
                  <c:v>4.3756802939675765E-2</c:v>
                </c:pt>
                <c:pt idx="176">
                  <c:v>1.5853180045633408</c:v>
                </c:pt>
                <c:pt idx="177">
                  <c:v>-1.0683139448690415</c:v>
                </c:pt>
                <c:pt idx="178">
                  <c:v>1.3853224415725851</c:v>
                </c:pt>
                <c:pt idx="179">
                  <c:v>-0.58578947195017861</c:v>
                </c:pt>
                <c:pt idx="180">
                  <c:v>0.54920371585710015</c:v>
                </c:pt>
                <c:pt idx="181">
                  <c:v>1.2413451605276649</c:v>
                </c:pt>
                <c:pt idx="182">
                  <c:v>0.60256049883196283</c:v>
                </c:pt>
                <c:pt idx="183">
                  <c:v>-9.6227742795120363E-2</c:v>
                </c:pt>
                <c:pt idx="184">
                  <c:v>0.92469115566986382</c:v>
                </c:pt>
                <c:pt idx="185">
                  <c:v>0.93717824192518329</c:v>
                </c:pt>
                <c:pt idx="186">
                  <c:v>0.38729331654790933</c:v>
                </c:pt>
                <c:pt idx="187">
                  <c:v>-0.49056296869510163</c:v>
                </c:pt>
                <c:pt idx="188">
                  <c:v>0.2454951960589149</c:v>
                </c:pt>
                <c:pt idx="189">
                  <c:v>-0.76968153682645379</c:v>
                </c:pt>
                <c:pt idx="190">
                  <c:v>0.17665723421949053</c:v>
                </c:pt>
                <c:pt idx="191">
                  <c:v>-2.6719919448172664</c:v>
                </c:pt>
                <c:pt idx="192">
                  <c:v>1.8434299983383067</c:v>
                </c:pt>
                <c:pt idx="193">
                  <c:v>-1.3097614679347434</c:v>
                </c:pt>
                <c:pt idx="194">
                  <c:v>-0.47946433748694783</c:v>
                </c:pt>
                <c:pt idx="195">
                  <c:v>0.58232176690925286</c:v>
                </c:pt>
                <c:pt idx="196">
                  <c:v>-3.4939446834206578E-2</c:v>
                </c:pt>
                <c:pt idx="197">
                  <c:v>-0.53511058312563353</c:v>
                </c:pt>
                <c:pt idx="198">
                  <c:v>-0.32223202702836407</c:v>
                </c:pt>
                <c:pt idx="199">
                  <c:v>-0.99919337877084136</c:v>
                </c:pt>
                <c:pt idx="200">
                  <c:v>-1.019833190186568</c:v>
                </c:pt>
                <c:pt idx="201">
                  <c:v>3.9947353983195377E-2</c:v>
                </c:pt>
                <c:pt idx="202">
                  <c:v>0.29951784693433758</c:v>
                </c:pt>
                <c:pt idx="203">
                  <c:v>0.33034758525362484</c:v>
                </c:pt>
                <c:pt idx="204">
                  <c:v>-0.61992915442384344</c:v>
                </c:pt>
                <c:pt idx="205">
                  <c:v>0.7206617617361033</c:v>
                </c:pt>
                <c:pt idx="206">
                  <c:v>1.1530152114821082</c:v>
                </c:pt>
                <c:pt idx="207">
                  <c:v>0.16120496227599013</c:v>
                </c:pt>
                <c:pt idx="208">
                  <c:v>-1.4445748360295578</c:v>
                </c:pt>
                <c:pt idx="209">
                  <c:v>1.1631970679304633</c:v>
                </c:pt>
                <c:pt idx="210">
                  <c:v>0.28316798258457254</c:v>
                </c:pt>
                <c:pt idx="211">
                  <c:v>-0.88495237957373263</c:v>
                </c:pt>
                <c:pt idx="212">
                  <c:v>0.49526408102625297</c:v>
                </c:pt>
                <c:pt idx="213">
                  <c:v>-0.48317408842091858</c:v>
                </c:pt>
                <c:pt idx="214">
                  <c:v>-0.73754534051771836</c:v>
                </c:pt>
                <c:pt idx="215">
                  <c:v>0.48596554854556295</c:v>
                </c:pt>
                <c:pt idx="216">
                  <c:v>1.9555860600286472</c:v>
                </c:pt>
                <c:pt idx="217">
                  <c:v>-1.7226059220204135</c:v>
                </c:pt>
                <c:pt idx="218">
                  <c:v>-0.90058468614083687</c:v>
                </c:pt>
                <c:pt idx="219">
                  <c:v>0.55178586327024881</c:v>
                </c:pt>
                <c:pt idx="220">
                  <c:v>0.62381419875153377</c:v>
                </c:pt>
                <c:pt idx="221">
                  <c:v>-0.15307116799835185</c:v>
                </c:pt>
                <c:pt idx="222">
                  <c:v>-0.55771731057154028</c:v>
                </c:pt>
                <c:pt idx="223">
                  <c:v>0.44318847487867163</c:v>
                </c:pt>
                <c:pt idx="224">
                  <c:v>-0.48273780286293189</c:v>
                </c:pt>
                <c:pt idx="225">
                  <c:v>-1.4803930438063801</c:v>
                </c:pt>
                <c:pt idx="226">
                  <c:v>1.1236462617795162</c:v>
                </c:pt>
                <c:pt idx="227">
                  <c:v>-3.2737088428762222</c:v>
                </c:pt>
                <c:pt idx="228">
                  <c:v>1.0510427235287625</c:v>
                </c:pt>
                <c:pt idx="229">
                  <c:v>3.9226659593283753E-2</c:v>
                </c:pt>
                <c:pt idx="230">
                  <c:v>0.19757617648648473</c:v>
                </c:pt>
                <c:pt idx="231">
                  <c:v>-1.4025507349234694</c:v>
                </c:pt>
                <c:pt idx="232">
                  <c:v>-1.0218039551280622</c:v>
                </c:pt>
                <c:pt idx="233">
                  <c:v>0.18445617719228125</c:v>
                </c:pt>
                <c:pt idx="234">
                  <c:v>-1.7969563359512843</c:v>
                </c:pt>
                <c:pt idx="235">
                  <c:v>-2.5088078605884689E-2</c:v>
                </c:pt>
                <c:pt idx="236">
                  <c:v>-0.72215671856323205</c:v>
                </c:pt>
                <c:pt idx="237">
                  <c:v>1.0880925778228789</c:v>
                </c:pt>
                <c:pt idx="238">
                  <c:v>0.35023181032849848</c:v>
                </c:pt>
                <c:pt idx="239">
                  <c:v>0.3436504378351124</c:v>
                </c:pt>
                <c:pt idx="240">
                  <c:v>0.77429656459473151</c:v>
                </c:pt>
                <c:pt idx="241">
                  <c:v>-0.59017786642205294</c:v>
                </c:pt>
                <c:pt idx="242">
                  <c:v>-1.4215490160198634</c:v>
                </c:pt>
                <c:pt idx="243">
                  <c:v>-1.0742744304458895</c:v>
                </c:pt>
                <c:pt idx="244">
                  <c:v>2.249819654891084</c:v>
                </c:pt>
                <c:pt idx="245">
                  <c:v>-0.68466915951565088</c:v>
                </c:pt>
                <c:pt idx="246">
                  <c:v>-0.42901045724745046</c:v>
                </c:pt>
                <c:pt idx="247">
                  <c:v>1.3516736637847657</c:v>
                </c:pt>
                <c:pt idx="248">
                  <c:v>-0.49728379579738302</c:v>
                </c:pt>
                <c:pt idx="249">
                  <c:v>0.55887349090264316</c:v>
                </c:pt>
                <c:pt idx="250">
                  <c:v>-1.2464061417193619</c:v>
                </c:pt>
                <c:pt idx="251">
                  <c:v>-8.226957585659278E-2</c:v>
                </c:pt>
                <c:pt idx="252">
                  <c:v>0.48728044664221759</c:v>
                </c:pt>
                <c:pt idx="253">
                  <c:v>-0.89601609195370724</c:v>
                </c:pt>
                <c:pt idx="254">
                  <c:v>0.45527139993824317</c:v>
                </c:pt>
                <c:pt idx="255">
                  <c:v>0.49588206292556958</c:v>
                </c:pt>
                <c:pt idx="256">
                  <c:v>-0.31504644677307692</c:v>
                </c:pt>
                <c:pt idx="257">
                  <c:v>0.50373334802204184</c:v>
                </c:pt>
                <c:pt idx="258">
                  <c:v>-0.61494167677188027</c:v>
                </c:pt>
                <c:pt idx="259">
                  <c:v>-1.0912095163526723</c:v>
                </c:pt>
                <c:pt idx="260">
                  <c:v>-0.59708741443015345</c:v>
                </c:pt>
                <c:pt idx="261">
                  <c:v>-1.0077092928868607</c:v>
                </c:pt>
                <c:pt idx="262">
                  <c:v>0.51412169154873766</c:v>
                </c:pt>
                <c:pt idx="263">
                  <c:v>0.86662970255549077</c:v>
                </c:pt>
                <c:pt idx="264">
                  <c:v>0.5068391557671994</c:v>
                </c:pt>
                <c:pt idx="265">
                  <c:v>-1.0476179653663138</c:v>
                </c:pt>
                <c:pt idx="266">
                  <c:v>1.8298352394143649</c:v>
                </c:pt>
                <c:pt idx="267">
                  <c:v>-0.29995912333059493</c:v>
                </c:pt>
                <c:pt idx="268">
                  <c:v>-2.0514715882736345</c:v>
                </c:pt>
                <c:pt idx="269">
                  <c:v>-1.1384591320177098</c:v>
                </c:pt>
                <c:pt idx="270">
                  <c:v>0.593556366065501</c:v>
                </c:pt>
                <c:pt idx="271">
                  <c:v>1.373377055827337</c:v>
                </c:pt>
                <c:pt idx="272">
                  <c:v>0.50513823962351623</c:v>
                </c:pt>
                <c:pt idx="273">
                  <c:v>1.1855124201324401</c:v>
                </c:pt>
                <c:pt idx="274">
                  <c:v>1.1820963333349099</c:v>
                </c:pt>
                <c:pt idx="275">
                  <c:v>2.1352947437835637</c:v>
                </c:pt>
                <c:pt idx="276">
                  <c:v>0.25312438637480206</c:v>
                </c:pt>
                <c:pt idx="277">
                  <c:v>-1.2946714168840643</c:v>
                </c:pt>
                <c:pt idx="278">
                  <c:v>-1.2285558143642632</c:v>
                </c:pt>
                <c:pt idx="279">
                  <c:v>-0.23277896679288013</c:v>
                </c:pt>
                <c:pt idx="280">
                  <c:v>1.24667090941686</c:v>
                </c:pt>
                <c:pt idx="281">
                  <c:v>1.1604342082146371</c:v>
                </c:pt>
                <c:pt idx="282">
                  <c:v>0.72278773390725082</c:v>
                </c:pt>
                <c:pt idx="283">
                  <c:v>-0.40461657077742075</c:v>
                </c:pt>
                <c:pt idx="284">
                  <c:v>-1.2263584927147351</c:v>
                </c:pt>
                <c:pt idx="285">
                  <c:v>1.0084060146252698</c:v>
                </c:pt>
                <c:pt idx="286">
                  <c:v>1.8756776814784368</c:v>
                </c:pt>
                <c:pt idx="287">
                  <c:v>0.16027819179056024</c:v>
                </c:pt>
                <c:pt idx="288">
                  <c:v>-0.10572612809377624</c:v>
                </c:pt>
                <c:pt idx="289">
                  <c:v>-0.70074719617518832</c:v>
                </c:pt>
                <c:pt idx="290">
                  <c:v>1.4480302279516457</c:v>
                </c:pt>
                <c:pt idx="291">
                  <c:v>0.17093735743056548</c:v>
                </c:pt>
                <c:pt idx="292">
                  <c:v>0.16455338370595918</c:v>
                </c:pt>
                <c:pt idx="293">
                  <c:v>-2.4189755906075163</c:v>
                </c:pt>
                <c:pt idx="294">
                  <c:v>0.44738124838754523</c:v>
                </c:pt>
                <c:pt idx="295">
                  <c:v>-1.8398962487799384</c:v>
                </c:pt>
                <c:pt idx="296">
                  <c:v>-1.0044151544400002</c:v>
                </c:pt>
                <c:pt idx="297">
                  <c:v>-0.60080282963647669</c:v>
                </c:pt>
                <c:pt idx="298">
                  <c:v>1.8859535610097264</c:v>
                </c:pt>
                <c:pt idx="299">
                  <c:v>0.39983320237169728</c:v>
                </c:pt>
                <c:pt idx="300">
                  <c:v>-1.9413071118291274</c:v>
                </c:pt>
              </c:numCache>
            </c:numRef>
          </c:xVal>
          <c:yVal>
            <c:numRef>
              <c:f>Графики!$W$341:$W$641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2"/>
          <c:order val="6"/>
          <c:tx>
            <c:strRef>
              <c:f>Графики!$T$31</c:f>
              <c:strCache>
                <c:ptCount val="1"/>
                <c:pt idx="0">
                  <c:v>22.11.2021</c:v>
                </c:pt>
              </c:strCache>
            </c:strRef>
          </c:tx>
          <c:spPr>
            <a:ln w="3175">
              <a:solidFill>
                <a:srgbClr val="CC66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Графики!$AA$341:$AA$641</c:f>
              <c:numCache>
                <c:formatCode>General</c:formatCode>
                <c:ptCount val="301"/>
                <c:pt idx="0">
                  <c:v>#N/A</c:v>
                </c:pt>
                <c:pt idx="1">
                  <c:v>-2.1117147793958679E-3</c:v>
                </c:pt>
                <c:pt idx="2">
                  <c:v>0.24106342609161402</c:v>
                </c:pt>
                <c:pt idx="3">
                  <c:v>-1.2538315219983485</c:v>
                </c:pt>
                <c:pt idx="4">
                  <c:v>0.37031752617619729</c:v>
                </c:pt>
                <c:pt idx="5">
                  <c:v>0.83036773463617752</c:v>
                </c:pt>
                <c:pt idx="6">
                  <c:v>-0.2908241957588249</c:v>
                </c:pt>
                <c:pt idx="7">
                  <c:v>0.13612637270969685</c:v>
                </c:pt>
                <c:pt idx="8">
                  <c:v>7.7657928732836723E-2</c:v>
                </c:pt>
                <c:pt idx="9">
                  <c:v>-0.40023907649397472</c:v>
                </c:pt>
                <c:pt idx="10">
                  <c:v>2.0742270653659691</c:v>
                </c:pt>
                <c:pt idx="11">
                  <c:v>-0.11897741024611364</c:v>
                </c:pt>
                <c:pt idx="12">
                  <c:v>0.37614023798538998</c:v>
                </c:pt>
                <c:pt idx="13">
                  <c:v>1.1161509109722729</c:v>
                </c:pt>
                <c:pt idx="14">
                  <c:v>0.83129017091987834</c:v>
                </c:pt>
                <c:pt idx="15">
                  <c:v>0.25255364804653624</c:v>
                </c:pt>
                <c:pt idx="16">
                  <c:v>0.48529321435399808</c:v>
                </c:pt>
                <c:pt idx="17">
                  <c:v>-0.7300444697270585</c:v>
                </c:pt>
                <c:pt idx="18">
                  <c:v>1.5063049426345623</c:v>
                </c:pt>
                <c:pt idx="19">
                  <c:v>1.5447659164212224</c:v>
                </c:pt>
                <c:pt idx="20">
                  <c:v>-0.5910669257296064</c:v>
                </c:pt>
                <c:pt idx="21">
                  <c:v>0.25094804627820189</c:v>
                </c:pt>
                <c:pt idx="22">
                  <c:v>-1.2670571603808316</c:v>
                </c:pt>
                <c:pt idx="23">
                  <c:v>-0.21612712479933727</c:v>
                </c:pt>
                <c:pt idx="24">
                  <c:v>0.43615116687536037</c:v>
                </c:pt>
                <c:pt idx="25">
                  <c:v>-0.11779048615734311</c:v>
                </c:pt>
                <c:pt idx="26">
                  <c:v>-9.4324012899667409E-2</c:v>
                </c:pt>
                <c:pt idx="27">
                  <c:v>-0.82148407077464292</c:v>
                </c:pt>
                <c:pt idx="28">
                  <c:v>-0.40881045672545113</c:v>
                </c:pt>
                <c:pt idx="29">
                  <c:v>0.33443450245475148</c:v>
                </c:pt>
                <c:pt idx="30">
                  <c:v>-0.57029138056024919</c:v>
                </c:pt>
                <c:pt idx="31">
                  <c:v>-0.1630986382741284</c:v>
                </c:pt>
                <c:pt idx="32">
                  <c:v>0.40025365112943234</c:v>
                </c:pt>
                <c:pt idx="33">
                  <c:v>-2.1445198823867528E-2</c:v>
                </c:pt>
                <c:pt idx="34">
                  <c:v>-0.45498559913809444</c:v>
                </c:pt>
                <c:pt idx="35">
                  <c:v>-0.72658086214894002</c:v>
                </c:pt>
                <c:pt idx="36">
                  <c:v>0.82930328642635409</c:v>
                </c:pt>
                <c:pt idx="37">
                  <c:v>0.96127905706999783</c:v>
                </c:pt>
                <c:pt idx="38">
                  <c:v>0.99541726979439282</c:v>
                </c:pt>
                <c:pt idx="39">
                  <c:v>-0.20204298839889034</c:v>
                </c:pt>
                <c:pt idx="40">
                  <c:v>0.16462262159221197</c:v>
                </c:pt>
                <c:pt idx="41">
                  <c:v>-0.10612377245792359</c:v>
                </c:pt>
                <c:pt idx="42">
                  <c:v>0.24121948911452229</c:v>
                </c:pt>
                <c:pt idx="43">
                  <c:v>-0.38240288769878106</c:v>
                </c:pt>
                <c:pt idx="44">
                  <c:v>0.49561910540775855</c:v>
                </c:pt>
                <c:pt idx="45">
                  <c:v>-0.11937075472914405</c:v>
                </c:pt>
                <c:pt idx="46">
                  <c:v>-0.10782804418641856</c:v>
                </c:pt>
                <c:pt idx="47">
                  <c:v>-0.80599308596838437</c:v>
                </c:pt>
                <c:pt idx="48">
                  <c:v>-0.10841190998669603</c:v>
                </c:pt>
                <c:pt idx="49">
                  <c:v>-7.4204174897629205E-2</c:v>
                </c:pt>
                <c:pt idx="50">
                  <c:v>-0.59865096868414991</c:v>
                </c:pt>
                <c:pt idx="51">
                  <c:v>0.29640067008083459</c:v>
                </c:pt>
                <c:pt idx="52">
                  <c:v>-0.83651935335427119</c:v>
                </c:pt>
                <c:pt idx="53">
                  <c:v>0.63088881966120525</c:v>
                </c:pt>
                <c:pt idx="54">
                  <c:v>1.7054622096976448</c:v>
                </c:pt>
                <c:pt idx="55">
                  <c:v>-1.005235231864841</c:v>
                </c:pt>
                <c:pt idx="56">
                  <c:v>-0.60536800223450093</c:v>
                </c:pt>
                <c:pt idx="57">
                  <c:v>4.6294780290791593E-2</c:v>
                </c:pt>
                <c:pt idx="58">
                  <c:v>0.13520992829958978</c:v>
                </c:pt>
                <c:pt idx="59">
                  <c:v>1.613088490921383</c:v>
                </c:pt>
                <c:pt idx="60">
                  <c:v>-0.10225930113914927</c:v>
                </c:pt>
                <c:pt idx="61">
                  <c:v>0.35416918022663069</c:v>
                </c:pt>
                <c:pt idx="62">
                  <c:v>-1.9505629005935354</c:v>
                </c:pt>
                <c:pt idx="63">
                  <c:v>0.70113909603619895</c:v>
                </c:pt>
                <c:pt idx="64">
                  <c:v>-0.38516291239531286</c:v>
                </c:pt>
                <c:pt idx="65">
                  <c:v>1.2609482290798493</c:v>
                </c:pt>
                <c:pt idx="66">
                  <c:v>-0.19263301847561465</c:v>
                </c:pt>
                <c:pt idx="67">
                  <c:v>2.0250890275535625</c:v>
                </c:pt>
                <c:pt idx="68">
                  <c:v>0.65163639020683384</c:v>
                </c:pt>
                <c:pt idx="69">
                  <c:v>-0.56258415687268126</c:v>
                </c:pt>
                <c:pt idx="70">
                  <c:v>-2.51780382468616</c:v>
                </c:pt>
                <c:pt idx="71">
                  <c:v>-1.3019535063133212</c:v>
                </c:pt>
                <c:pt idx="72">
                  <c:v>1.1704312490387876</c:v>
                </c:pt>
                <c:pt idx="73">
                  <c:v>0.49084230819606312</c:v>
                </c:pt>
                <c:pt idx="74">
                  <c:v>0.25469089923894916</c:v>
                </c:pt>
                <c:pt idx="75">
                  <c:v>0.26113399487640176</c:v>
                </c:pt>
                <c:pt idx="76">
                  <c:v>-1.0142660358878635</c:v>
                </c:pt>
                <c:pt idx="77">
                  <c:v>1.9381884888017087</c:v>
                </c:pt>
                <c:pt idx="78">
                  <c:v>1.1219513173878641</c:v>
                </c:pt>
                <c:pt idx="79">
                  <c:v>0.9724216631151843</c:v>
                </c:pt>
                <c:pt idx="80">
                  <c:v>0.79905009159467877</c:v>
                </c:pt>
                <c:pt idx="81">
                  <c:v>1.0094171758624713</c:v>
                </c:pt>
                <c:pt idx="82">
                  <c:v>-2.3689635387509531</c:v>
                </c:pt>
                <c:pt idx="83">
                  <c:v>-1.2642690546239432</c:v>
                </c:pt>
                <c:pt idx="84">
                  <c:v>-0.4086039399890975</c:v>
                </c:pt>
                <c:pt idx="85">
                  <c:v>0.76771992654411747</c:v>
                </c:pt>
                <c:pt idx="86">
                  <c:v>-1.5634126202439287</c:v>
                </c:pt>
                <c:pt idx="87">
                  <c:v>0.63464584974255622</c:v>
                </c:pt>
                <c:pt idx="88">
                  <c:v>1.4272827447172922</c:v>
                </c:pt>
                <c:pt idx="89">
                  <c:v>1.0867859862596028</c:v>
                </c:pt>
                <c:pt idx="90">
                  <c:v>2.0085955990566386</c:v>
                </c:pt>
                <c:pt idx="91">
                  <c:v>1.3189597092426943</c:v>
                </c:pt>
                <c:pt idx="92">
                  <c:v>-0.47531037174135804</c:v>
                </c:pt>
                <c:pt idx="93">
                  <c:v>-0.85159183155488805</c:v>
                </c:pt>
                <c:pt idx="94">
                  <c:v>1.144431911624376</c:v>
                </c:pt>
                <c:pt idx="95">
                  <c:v>1.0563100693829108</c:v>
                </c:pt>
                <c:pt idx="96">
                  <c:v>0.19074895546696702</c:v>
                </c:pt>
                <c:pt idx="97">
                  <c:v>1.2958697753594191</c:v>
                </c:pt>
                <c:pt idx="98">
                  <c:v>0.19120641400002825</c:v>
                </c:pt>
                <c:pt idx="99">
                  <c:v>0.60549778653227371</c:v>
                </c:pt>
                <c:pt idx="100">
                  <c:v>0.77744760769327215</c:v>
                </c:pt>
                <c:pt idx="101">
                  <c:v>-0.92514826258237637</c:v>
                </c:pt>
                <c:pt idx="102">
                  <c:v>0.43728440597420182</c:v>
                </c:pt>
                <c:pt idx="103">
                  <c:v>-0.37283612463422244</c:v>
                </c:pt>
                <c:pt idx="104">
                  <c:v>-7.2337032037975924E-2</c:v>
                </c:pt>
                <c:pt idx="105">
                  <c:v>5.2128057492361712E-2</c:v>
                </c:pt>
                <c:pt idx="106">
                  <c:v>-1.1127329656761678</c:v>
                </c:pt>
                <c:pt idx="107">
                  <c:v>0.15429138438219958</c:v>
                </c:pt>
                <c:pt idx="108">
                  <c:v>-0.63420562489570775</c:v>
                </c:pt>
                <c:pt idx="109">
                  <c:v>0.51476612585396442</c:v>
                </c:pt>
                <c:pt idx="110">
                  <c:v>-1.1767210649150512</c:v>
                </c:pt>
                <c:pt idx="111">
                  <c:v>-0.73367770274972877</c:v>
                </c:pt>
                <c:pt idx="112">
                  <c:v>-0.77089909183035665</c:v>
                </c:pt>
                <c:pt idx="113">
                  <c:v>1.8874230027644749</c:v>
                </c:pt>
                <c:pt idx="114">
                  <c:v>0.37250611303140246</c:v>
                </c:pt>
                <c:pt idx="115">
                  <c:v>-1.7367505888592838</c:v>
                </c:pt>
                <c:pt idx="116">
                  <c:v>-0.14543861441629957</c:v>
                </c:pt>
                <c:pt idx="117">
                  <c:v>-0.68444434964791334</c:v>
                </c:pt>
                <c:pt idx="118">
                  <c:v>-1.5353791735635447</c:v>
                </c:pt>
                <c:pt idx="119">
                  <c:v>0.70366055450611675</c:v>
                </c:pt>
                <c:pt idx="120">
                  <c:v>-0.16162931497497013</c:v>
                </c:pt>
                <c:pt idx="121">
                  <c:v>-0.16982008918012781</c:v>
                </c:pt>
                <c:pt idx="122">
                  <c:v>-0.44309144453091065</c:v>
                </c:pt>
                <c:pt idx="123">
                  <c:v>-2.2141227182237522</c:v>
                </c:pt>
                <c:pt idx="124">
                  <c:v>-7.8899677364133947E-2</c:v>
                </c:pt>
                <c:pt idx="125">
                  <c:v>0.68819868409389073</c:v>
                </c:pt>
                <c:pt idx="126">
                  <c:v>-7.0300478073447081E-2</c:v>
                </c:pt>
                <c:pt idx="127">
                  <c:v>-0.92178604232488581</c:v>
                </c:pt>
                <c:pt idx="128">
                  <c:v>1.4298977395707215</c:v>
                </c:pt>
                <c:pt idx="129">
                  <c:v>-5.0757002639377546E-2</c:v>
                </c:pt>
                <c:pt idx="130">
                  <c:v>1.3631026920339728</c:v>
                </c:pt>
                <c:pt idx="131">
                  <c:v>0.67117054293822598</c:v>
                </c:pt>
                <c:pt idx="132">
                  <c:v>-1.6988958708104036</c:v>
                </c:pt>
                <c:pt idx="133">
                  <c:v>-1.2153279578076202</c:v>
                </c:pt>
                <c:pt idx="134">
                  <c:v>-0.71897766952830811</c:v>
                </c:pt>
                <c:pt idx="135">
                  <c:v>0.64037166061859274</c:v>
                </c:pt>
                <c:pt idx="136">
                  <c:v>0.79597622717254168</c:v>
                </c:pt>
                <c:pt idx="137">
                  <c:v>-0.16073055185456653</c:v>
                </c:pt>
                <c:pt idx="138">
                  <c:v>-5.9383064431739463E-2</c:v>
                </c:pt>
                <c:pt idx="139">
                  <c:v>-6.7729763833173084E-2</c:v>
                </c:pt>
                <c:pt idx="140">
                  <c:v>-0.1477154349614862</c:v>
                </c:pt>
                <c:pt idx="141">
                  <c:v>-1.41286702395095</c:v>
                </c:pt>
                <c:pt idx="142">
                  <c:v>0.47569554386910973</c:v>
                </c:pt>
                <c:pt idx="143">
                  <c:v>-0.29681965307899993</c:v>
                </c:pt>
                <c:pt idx="144">
                  <c:v>0.47740445974171131</c:v>
                </c:pt>
                <c:pt idx="145">
                  <c:v>-0.29561698517879442</c:v>
                </c:pt>
                <c:pt idx="146">
                  <c:v>-1.3083188192794086</c:v>
                </c:pt>
                <c:pt idx="147">
                  <c:v>0.11495874679467022</c:v>
                </c:pt>
                <c:pt idx="148">
                  <c:v>-1.110425871903594</c:v>
                </c:pt>
                <c:pt idx="149">
                  <c:v>-1.2692214142784977</c:v>
                </c:pt>
                <c:pt idx="150">
                  <c:v>1.3794785911775733</c:v>
                </c:pt>
                <c:pt idx="151">
                  <c:v>-0.21430237426675802</c:v>
                </c:pt>
                <c:pt idx="152">
                  <c:v>0.79405401053226399</c:v>
                </c:pt>
                <c:pt idx="153">
                  <c:v>-0.24557304511969669</c:v>
                </c:pt>
                <c:pt idx="154">
                  <c:v>-0.85699820733195198</c:v>
                </c:pt>
                <c:pt idx="155">
                  <c:v>-1.376795469192615</c:v>
                </c:pt>
                <c:pt idx="156">
                  <c:v>0.87093050261923821</c:v>
                </c:pt>
                <c:pt idx="157">
                  <c:v>1.0438202881189333</c:v>
                </c:pt>
                <c:pt idx="158">
                  <c:v>1.1261569860983478</c:v>
                </c:pt>
                <c:pt idx="159">
                  <c:v>1.6674927431019171E-2</c:v>
                </c:pt>
                <c:pt idx="160">
                  <c:v>0.16676292380840607</c:v>
                </c:pt>
                <c:pt idx="161">
                  <c:v>-0.68968929807451307</c:v>
                </c:pt>
                <c:pt idx="162">
                  <c:v>-1.0238440347429414</c:v>
                </c:pt>
                <c:pt idx="163">
                  <c:v>0.46818372346600423</c:v>
                </c:pt>
                <c:pt idx="164">
                  <c:v>0.47113043187056025</c:v>
                </c:pt>
                <c:pt idx="165">
                  <c:v>0.98687452343202153</c:v>
                </c:pt>
                <c:pt idx="166">
                  <c:v>-2.1373177348773993</c:v>
                </c:pt>
                <c:pt idx="167">
                  <c:v>-1.4319553145244894</c:v>
                </c:pt>
                <c:pt idx="168">
                  <c:v>0.56027906980698639</c:v>
                </c:pt>
                <c:pt idx="169">
                  <c:v>0.41238451416520849</c:v>
                </c:pt>
                <c:pt idx="170">
                  <c:v>-0.58817220257267078</c:v>
                </c:pt>
                <c:pt idx="171">
                  <c:v>3.592025599949622E-2</c:v>
                </c:pt>
                <c:pt idx="172">
                  <c:v>-1.3184461563895482</c:v>
                </c:pt>
                <c:pt idx="173">
                  <c:v>0.35315239222866168</c:v>
                </c:pt>
                <c:pt idx="174">
                  <c:v>1.4805656450486762</c:v>
                </c:pt>
                <c:pt idx="175">
                  <c:v>0.42375225988887877</c:v>
                </c:pt>
                <c:pt idx="176">
                  <c:v>2.1899049945111297</c:v>
                </c:pt>
                <c:pt idx="177">
                  <c:v>-0.70349872495576093</c:v>
                </c:pt>
                <c:pt idx="178">
                  <c:v>-0.37541580102616834</c:v>
                </c:pt>
                <c:pt idx="179">
                  <c:v>0.3006745857960329</c:v>
                </c:pt>
                <c:pt idx="180">
                  <c:v>2.0320538768448611</c:v>
                </c:pt>
                <c:pt idx="181">
                  <c:v>0.63296701868854655</c:v>
                </c:pt>
                <c:pt idx="182">
                  <c:v>0.34197953487943877</c:v>
                </c:pt>
                <c:pt idx="183">
                  <c:v>-1.3197993703109283</c:v>
                </c:pt>
                <c:pt idx="184">
                  <c:v>2.5262484828859999</c:v>
                </c:pt>
                <c:pt idx="185">
                  <c:v>-0.39913728287616035</c:v>
                </c:pt>
                <c:pt idx="186">
                  <c:v>1.8154301001513247</c:v>
                </c:pt>
                <c:pt idx="187">
                  <c:v>7.0209546887873842E-3</c:v>
                </c:pt>
                <c:pt idx="188">
                  <c:v>0.17630766816825627</c:v>
                </c:pt>
                <c:pt idx="189">
                  <c:v>-2.7324649253745452</c:v>
                </c:pt>
                <c:pt idx="190">
                  <c:v>2.0413350684110654E-2</c:v>
                </c:pt>
                <c:pt idx="191">
                  <c:v>-1.3581727711571503</c:v>
                </c:pt>
                <c:pt idx="192">
                  <c:v>-1.6998883688541078E-2</c:v>
                </c:pt>
                <c:pt idx="193">
                  <c:v>-1.5488294770273354</c:v>
                </c:pt>
                <c:pt idx="194">
                  <c:v>1.5319321806450796</c:v>
                </c:pt>
                <c:pt idx="195">
                  <c:v>-2.0477086384465943</c:v>
                </c:pt>
                <c:pt idx="196">
                  <c:v>-0.59232427076824745</c:v>
                </c:pt>
                <c:pt idx="197">
                  <c:v>-8.4802517157456236E-3</c:v>
                </c:pt>
                <c:pt idx="198">
                  <c:v>-1.2827695031204569</c:v>
                </c:pt>
                <c:pt idx="199">
                  <c:v>0.51881243952287415</c:v>
                </c:pt>
                <c:pt idx="200">
                  <c:v>1.3927733780817446</c:v>
                </c:pt>
                <c:pt idx="201">
                  <c:v>-0.46852522741349034</c:v>
                </c:pt>
                <c:pt idx="202">
                  <c:v>-0.24916487356408012</c:v>
                </c:pt>
                <c:pt idx="203">
                  <c:v>0.45358850199793643</c:v>
                </c:pt>
                <c:pt idx="204">
                  <c:v>-0.57279725606887055</c:v>
                </c:pt>
                <c:pt idx="205">
                  <c:v>-1.1553900656574392</c:v>
                </c:pt>
                <c:pt idx="206">
                  <c:v>0.63347138529049296</c:v>
                </c:pt>
                <c:pt idx="207">
                  <c:v>-0.58380265249907559</c:v>
                </c:pt>
                <c:pt idx="208">
                  <c:v>-1.8425959402615906</c:v>
                </c:pt>
                <c:pt idx="209">
                  <c:v>1.1792681320886924</c:v>
                </c:pt>
                <c:pt idx="210">
                  <c:v>0.50431272876961231</c:v>
                </c:pt>
                <c:pt idx="211">
                  <c:v>-0.75363350239303273</c:v>
                </c:pt>
                <c:pt idx="212">
                  <c:v>1.718137920815149</c:v>
                </c:pt>
                <c:pt idx="213">
                  <c:v>0.75839546492299448</c:v>
                </c:pt>
                <c:pt idx="214">
                  <c:v>0.84855674658110258</c:v>
                </c:pt>
                <c:pt idx="215">
                  <c:v>0.59430182834623313</c:v>
                </c:pt>
                <c:pt idx="216">
                  <c:v>1.8216990476516184</c:v>
                </c:pt>
                <c:pt idx="217">
                  <c:v>-2.2947450932073679</c:v>
                </c:pt>
                <c:pt idx="218">
                  <c:v>0.46673809905946406</c:v>
                </c:pt>
                <c:pt idx="219">
                  <c:v>0.30764923280630363</c:v>
                </c:pt>
                <c:pt idx="220">
                  <c:v>-0.31786378713373509</c:v>
                </c:pt>
                <c:pt idx="221">
                  <c:v>-0.60126655227376347</c:v>
                </c:pt>
                <c:pt idx="222">
                  <c:v>-0.3828517128638369</c:v>
                </c:pt>
                <c:pt idx="223">
                  <c:v>-0.47221119608993334</c:v>
                </c:pt>
                <c:pt idx="224">
                  <c:v>0.73985350479897249</c:v>
                </c:pt>
                <c:pt idx="225">
                  <c:v>-1.1310543168258897</c:v>
                </c:pt>
                <c:pt idx="226">
                  <c:v>0.51520856269131343</c:v>
                </c:pt>
                <c:pt idx="227">
                  <c:v>-1.5723271149125111</c:v>
                </c:pt>
                <c:pt idx="228">
                  <c:v>0.60484176999141859</c:v>
                </c:pt>
                <c:pt idx="229">
                  <c:v>0.89253285993366926</c:v>
                </c:pt>
                <c:pt idx="230">
                  <c:v>6.3405072134949059E-2</c:v>
                </c:pt>
                <c:pt idx="231">
                  <c:v>-3.1080909603484761</c:v>
                </c:pt>
                <c:pt idx="232">
                  <c:v>-0.57218406221450913</c:v>
                </c:pt>
                <c:pt idx="233">
                  <c:v>0.55915144236027459</c:v>
                </c:pt>
                <c:pt idx="234">
                  <c:v>-2.6309245800303778</c:v>
                </c:pt>
                <c:pt idx="235">
                  <c:v>-1.067126169851063</c:v>
                </c:pt>
                <c:pt idx="236">
                  <c:v>0.18170013319904754</c:v>
                </c:pt>
                <c:pt idx="237">
                  <c:v>0.32831756538283052</c:v>
                </c:pt>
                <c:pt idx="238">
                  <c:v>1.807773915110829</c:v>
                </c:pt>
                <c:pt idx="239">
                  <c:v>-0.35937191232684462</c:v>
                </c:pt>
                <c:pt idx="240">
                  <c:v>1.0906904600687142</c:v>
                </c:pt>
                <c:pt idx="241">
                  <c:v>-1.3003557046368286</c:v>
                </c:pt>
                <c:pt idx="242">
                  <c:v>-0.28014525335293428</c:v>
                </c:pt>
                <c:pt idx="243">
                  <c:v>-3.8665517216346146E-2</c:v>
                </c:pt>
                <c:pt idx="244">
                  <c:v>0.64752763288324378</c:v>
                </c:pt>
                <c:pt idx="245">
                  <c:v>1.0913320151487937E-2</c:v>
                </c:pt>
                <c:pt idx="246">
                  <c:v>0.10210946577271685</c:v>
                </c:pt>
                <c:pt idx="247">
                  <c:v>1.1009364804234529</c:v>
                </c:pt>
                <c:pt idx="248">
                  <c:v>-0.26075907737239845</c:v>
                </c:pt>
                <c:pt idx="249">
                  <c:v>0.24126630564087392</c:v>
                </c:pt>
                <c:pt idx="250">
                  <c:v>-2.1619295294955183</c:v>
                </c:pt>
                <c:pt idx="251">
                  <c:v>-0.11687783216990688</c:v>
                </c:pt>
                <c:pt idx="252">
                  <c:v>-7.6376657913556301E-2</c:v>
                </c:pt>
                <c:pt idx="253">
                  <c:v>-1.5048264725413212</c:v>
                </c:pt>
                <c:pt idx="254">
                  <c:v>-0.2201726715375214</c:v>
                </c:pt>
                <c:pt idx="255">
                  <c:v>0.3024116832637711</c:v>
                </c:pt>
                <c:pt idx="256">
                  <c:v>-0.34573706529597104</c:v>
                </c:pt>
                <c:pt idx="257">
                  <c:v>1.878496025325072</c:v>
                </c:pt>
                <c:pt idx="258">
                  <c:v>-9.5074941531055668E-2</c:v>
                </c:pt>
                <c:pt idx="259">
                  <c:v>-1.3823428029326816</c:v>
                </c:pt>
                <c:pt idx="260">
                  <c:v>1.1439041916693489</c:v>
                </c:pt>
                <c:pt idx="261">
                  <c:v>0.46599611938040297</c:v>
                </c:pt>
                <c:pt idx="262">
                  <c:v>1.6026056963662398</c:v>
                </c:pt>
                <c:pt idx="263">
                  <c:v>1.4414916746353743</c:v>
                </c:pt>
                <c:pt idx="264">
                  <c:v>0.97180881459994417</c:v>
                </c:pt>
                <c:pt idx="265">
                  <c:v>0.30164553741500022</c:v>
                </c:pt>
                <c:pt idx="266">
                  <c:v>1.5867868157991349</c:v>
                </c:pt>
                <c:pt idx="267">
                  <c:v>0.3315791234425145</c:v>
                </c:pt>
                <c:pt idx="268">
                  <c:v>-0.1146830244124164</c:v>
                </c:pt>
                <c:pt idx="269">
                  <c:v>-0.96770458937399795</c:v>
                </c:pt>
                <c:pt idx="270">
                  <c:v>1.9601018042513019E-2</c:v>
                </c:pt>
                <c:pt idx="271">
                  <c:v>0.41624903322820472</c:v>
                </c:pt>
                <c:pt idx="272">
                  <c:v>-0.39186755741181045</c:v>
                </c:pt>
                <c:pt idx="273">
                  <c:v>1.1401142708876915</c:v>
                </c:pt>
                <c:pt idx="274">
                  <c:v>-0.11158190245071031</c:v>
                </c:pt>
                <c:pt idx="275">
                  <c:v>0.66542378272763703</c:v>
                </c:pt>
                <c:pt idx="276">
                  <c:v>-0.19899646807891891</c:v>
                </c:pt>
                <c:pt idx="277">
                  <c:v>-0.1895320757417096</c:v>
                </c:pt>
                <c:pt idx="278">
                  <c:v>-0.58809916633574133</c:v>
                </c:pt>
                <c:pt idx="279">
                  <c:v>-0.96612523794522431</c:v>
                </c:pt>
                <c:pt idx="280">
                  <c:v>1.8024555016041752</c:v>
                </c:pt>
                <c:pt idx="281">
                  <c:v>1.7709368053646184</c:v>
                </c:pt>
                <c:pt idx="282">
                  <c:v>0.23435876464506933</c:v>
                </c:pt>
                <c:pt idx="283">
                  <c:v>-1.1055177845363948</c:v>
                </c:pt>
                <c:pt idx="284">
                  <c:v>0.9911642212185745</c:v>
                </c:pt>
                <c:pt idx="285">
                  <c:v>0.44047757388727771</c:v>
                </c:pt>
                <c:pt idx="286">
                  <c:v>0.61921425507408046</c:v>
                </c:pt>
                <c:pt idx="287">
                  <c:v>-1.457767907428495</c:v>
                </c:pt>
                <c:pt idx="288">
                  <c:v>1.6290134781156675</c:v>
                </c:pt>
                <c:pt idx="289">
                  <c:v>-1.5358358403858889</c:v>
                </c:pt>
                <c:pt idx="290">
                  <c:v>1.3297667494938854</c:v>
                </c:pt>
                <c:pt idx="291">
                  <c:v>1.3403118303154065</c:v>
                </c:pt>
                <c:pt idx="292">
                  <c:v>-0.55192595608943762</c:v>
                </c:pt>
                <c:pt idx="293">
                  <c:v>-0.18758499248524707</c:v>
                </c:pt>
                <c:pt idx="294">
                  <c:v>-0.84540080659663275</c:v>
                </c:pt>
                <c:pt idx="295">
                  <c:v>-0.93401608052916529</c:v>
                </c:pt>
                <c:pt idx="296">
                  <c:v>-0.87709044589530905</c:v>
                </c:pt>
                <c:pt idx="297">
                  <c:v>-1.3097107857495267</c:v>
                </c:pt>
                <c:pt idx="298">
                  <c:v>0.49405136822204021</c:v>
                </c:pt>
                <c:pt idx="299">
                  <c:v>0.23163266214674039</c:v>
                </c:pt>
                <c:pt idx="300">
                  <c:v>-1.6449530562699763</c:v>
                </c:pt>
              </c:numCache>
            </c:numRef>
          </c:xVal>
          <c:yVal>
            <c:numRef>
              <c:f>Графики!$Z$341:$Z$641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4"/>
          <c:order val="7"/>
          <c:tx>
            <c:strRef>
              <c:f>Графики!$V$31</c:f>
              <c:strCache>
                <c:ptCount val="1"/>
                <c:pt idx="0">
                  <c:v>23.11.2021</c:v>
                </c:pt>
              </c:strCache>
            </c:strRef>
          </c:tx>
          <c:spPr>
            <a:ln w="3175">
              <a:solidFill>
                <a:srgbClr val="0070C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FF33CC"/>
                </a:solidFill>
              </a:ln>
            </c:spPr>
          </c:marker>
          <c:xVal>
            <c:numRef>
              <c:f>Графики!$AD$341:$AD$641</c:f>
              <c:numCache>
                <c:formatCode>General</c:formatCode>
                <c:ptCount val="301"/>
                <c:pt idx="0">
                  <c:v>#N/A</c:v>
                </c:pt>
                <c:pt idx="1">
                  <c:v>-1.0980277177865467</c:v>
                </c:pt>
                <c:pt idx="2">
                  <c:v>0.12140811619505598</c:v>
                </c:pt>
                <c:pt idx="3">
                  <c:v>0.38107791555009207</c:v>
                </c:pt>
                <c:pt idx="4">
                  <c:v>1.0416215833624656</c:v>
                </c:pt>
                <c:pt idx="5">
                  <c:v>0.48949118671264902</c:v>
                </c:pt>
                <c:pt idx="6">
                  <c:v>-1.306936047639196</c:v>
                </c:pt>
                <c:pt idx="7">
                  <c:v>9.6669460191709078E-2</c:v>
                </c:pt>
                <c:pt idx="8">
                  <c:v>0.56474484456507668</c:v>
                </c:pt>
                <c:pt idx="9">
                  <c:v>-1.891490472305918</c:v>
                </c:pt>
                <c:pt idx="10">
                  <c:v>1.4411130209056964</c:v>
                </c:pt>
                <c:pt idx="11">
                  <c:v>-1.3528364973558489</c:v>
                </c:pt>
                <c:pt idx="12">
                  <c:v>-0.45184469761066115</c:v>
                </c:pt>
                <c:pt idx="13">
                  <c:v>2.676324532038965E-2</c:v>
                </c:pt>
                <c:pt idx="14">
                  <c:v>-1.716313711223096</c:v>
                </c:pt>
                <c:pt idx="15">
                  <c:v>-1.3222851220007614</c:v>
                </c:pt>
                <c:pt idx="16">
                  <c:v>-0.3388624193446983</c:v>
                </c:pt>
                <c:pt idx="17">
                  <c:v>-0.64362829368703345</c:v>
                </c:pt>
                <c:pt idx="18">
                  <c:v>1.378367489516225</c:v>
                </c:pt>
                <c:pt idx="19">
                  <c:v>0.76540518876018027</c:v>
                </c:pt>
                <c:pt idx="20">
                  <c:v>0.49069801409098091</c:v>
                </c:pt>
                <c:pt idx="21">
                  <c:v>0.87704354730159917</c:v>
                </c:pt>
                <c:pt idx="22">
                  <c:v>9.0023240320668663E-2</c:v>
                </c:pt>
                <c:pt idx="23">
                  <c:v>-5.7279799699225364E-2</c:v>
                </c:pt>
                <c:pt idx="24">
                  <c:v>-0.36956464396137889</c:v>
                </c:pt>
                <c:pt idx="25">
                  <c:v>1.0656975461875593</c:v>
                </c:pt>
                <c:pt idx="26">
                  <c:v>1.2247574119875058</c:v>
                </c:pt>
                <c:pt idx="27">
                  <c:v>-1.2384836015305609</c:v>
                </c:pt>
                <c:pt idx="28">
                  <c:v>-1.1688664719960293</c:v>
                </c:pt>
                <c:pt idx="29">
                  <c:v>1.5615056283525739</c:v>
                </c:pt>
                <c:pt idx="30">
                  <c:v>-0.41244843809296228</c:v>
                </c:pt>
                <c:pt idx="31">
                  <c:v>-1.4459173190622181</c:v>
                </c:pt>
                <c:pt idx="32">
                  <c:v>0.45059946185206812</c:v>
                </c:pt>
                <c:pt idx="33">
                  <c:v>-0.61033564748463753</c:v>
                </c:pt>
                <c:pt idx="34">
                  <c:v>-0.6262861328633762</c:v>
                </c:pt>
                <c:pt idx="35">
                  <c:v>-2.0345829510847295</c:v>
                </c:pt>
                <c:pt idx="36">
                  <c:v>1.5606005113750321</c:v>
                </c:pt>
                <c:pt idx="37">
                  <c:v>-0.34554650334171555</c:v>
                </c:pt>
                <c:pt idx="38">
                  <c:v>-0.12528904683343889</c:v>
                </c:pt>
                <c:pt idx="39">
                  <c:v>1.1313846033069197</c:v>
                </c:pt>
                <c:pt idx="40">
                  <c:v>0.16171350843235643</c:v>
                </c:pt>
                <c:pt idx="41">
                  <c:v>0.19484300877409311</c:v>
                </c:pt>
                <c:pt idx="42">
                  <c:v>0.58212818422904711</c:v>
                </c:pt>
                <c:pt idx="43">
                  <c:v>2.4142893434550672E-2</c:v>
                </c:pt>
                <c:pt idx="44">
                  <c:v>0.95860652592622753</c:v>
                </c:pt>
                <c:pt idx="45">
                  <c:v>-1.3984147284118897</c:v>
                </c:pt>
                <c:pt idx="46">
                  <c:v>-1.4700606314294822</c:v>
                </c:pt>
                <c:pt idx="47">
                  <c:v>-0.90128402350768333</c:v>
                </c:pt>
                <c:pt idx="48">
                  <c:v>-0.41242827212141853</c:v>
                </c:pt>
                <c:pt idx="49">
                  <c:v>0.6821101730200918</c:v>
                </c:pt>
                <c:pt idx="50">
                  <c:v>-0.7010509474676061</c:v>
                </c:pt>
                <c:pt idx="51">
                  <c:v>-8.3331078091792854E-2</c:v>
                </c:pt>
                <c:pt idx="52">
                  <c:v>-1.9417166769078218</c:v>
                </c:pt>
                <c:pt idx="53">
                  <c:v>9.382558123530238E-2</c:v>
                </c:pt>
                <c:pt idx="54">
                  <c:v>1.1924418199072502</c:v>
                </c:pt>
                <c:pt idx="55">
                  <c:v>-1.3546639767437121</c:v>
                </c:pt>
                <c:pt idx="56">
                  <c:v>-1.0457329707857923</c:v>
                </c:pt>
                <c:pt idx="57">
                  <c:v>1.3155799035923952</c:v>
                </c:pt>
                <c:pt idx="58">
                  <c:v>-0.35079319628974304</c:v>
                </c:pt>
                <c:pt idx="59">
                  <c:v>1.4765019040467493</c:v>
                </c:pt>
                <c:pt idx="60">
                  <c:v>-0.97782962903503901</c:v>
                </c:pt>
                <c:pt idx="61">
                  <c:v>1.128649979136938</c:v>
                </c:pt>
                <c:pt idx="62">
                  <c:v>-2.2816741818884516</c:v>
                </c:pt>
                <c:pt idx="63">
                  <c:v>1.2992640050018309</c:v>
                </c:pt>
                <c:pt idx="64">
                  <c:v>-0.68800471761224991</c:v>
                </c:pt>
                <c:pt idx="65">
                  <c:v>1.2477883178684106</c:v>
                </c:pt>
                <c:pt idx="66">
                  <c:v>0.44407753025278929</c:v>
                </c:pt>
                <c:pt idx="67">
                  <c:v>1.6170358068489499</c:v>
                </c:pt>
                <c:pt idx="68">
                  <c:v>1.4893670230489722</c:v>
                </c:pt>
                <c:pt idx="69">
                  <c:v>-0.99050599235897963</c:v>
                </c:pt>
                <c:pt idx="70">
                  <c:v>-0.75361061561825338</c:v>
                </c:pt>
                <c:pt idx="71">
                  <c:v>5.3881068512744434E-3</c:v>
                </c:pt>
                <c:pt idx="72">
                  <c:v>0.32758768843955188</c:v>
                </c:pt>
                <c:pt idx="73">
                  <c:v>0.68424538064847962</c:v>
                </c:pt>
                <c:pt idx="74">
                  <c:v>1.4364640849273149</c:v>
                </c:pt>
                <c:pt idx="75">
                  <c:v>-0.67266884169588348</c:v>
                </c:pt>
                <c:pt idx="76">
                  <c:v>-0.44336617120306698</c:v>
                </c:pt>
                <c:pt idx="77">
                  <c:v>0.82678041707865013</c:v>
                </c:pt>
                <c:pt idx="78">
                  <c:v>1.0780526706901079</c:v>
                </c:pt>
                <c:pt idx="79">
                  <c:v>0.90475582068059657</c:v>
                </c:pt>
                <c:pt idx="80">
                  <c:v>1.0258436514437053</c:v>
                </c:pt>
                <c:pt idx="81">
                  <c:v>0.74981394337059193</c:v>
                </c:pt>
                <c:pt idx="82">
                  <c:v>-1.9587745503125742</c:v>
                </c:pt>
                <c:pt idx="83">
                  <c:v>-1.1832403311493405</c:v>
                </c:pt>
                <c:pt idx="84">
                  <c:v>-0.6863778687972637</c:v>
                </c:pt>
                <c:pt idx="85">
                  <c:v>0.53143197548181575</c:v>
                </c:pt>
                <c:pt idx="86">
                  <c:v>-0.66775295089714781</c:v>
                </c:pt>
                <c:pt idx="87">
                  <c:v>0.61777024922604973</c:v>
                </c:pt>
                <c:pt idx="88">
                  <c:v>0.83849571002331835</c:v>
                </c:pt>
                <c:pt idx="89">
                  <c:v>2.3345681078519576</c:v>
                </c:pt>
                <c:pt idx="90">
                  <c:v>0.94530404843430382</c:v>
                </c:pt>
                <c:pt idx="91">
                  <c:v>-0.38098606792591738</c:v>
                </c:pt>
                <c:pt idx="92">
                  <c:v>0.82591212979330209</c:v>
                </c:pt>
                <c:pt idx="93">
                  <c:v>-0.84792610863736151</c:v>
                </c:pt>
                <c:pt idx="94">
                  <c:v>0.42285892482807563</c:v>
                </c:pt>
                <c:pt idx="95">
                  <c:v>-0.8500928405067123</c:v>
                </c:pt>
                <c:pt idx="96">
                  <c:v>1.3751389405452361</c:v>
                </c:pt>
                <c:pt idx="97">
                  <c:v>0.49683299963539262</c:v>
                </c:pt>
                <c:pt idx="98">
                  <c:v>-0.67482281722910287</c:v>
                </c:pt>
                <c:pt idx="99">
                  <c:v>0.72773553008066294</c:v>
                </c:pt>
                <c:pt idx="100">
                  <c:v>0.9693883315563383</c:v>
                </c:pt>
                <c:pt idx="101">
                  <c:v>0.13430504794889764</c:v>
                </c:pt>
                <c:pt idx="102">
                  <c:v>0.70396030595156844</c:v>
                </c:pt>
                <c:pt idx="103">
                  <c:v>-0.3295798626052644</c:v>
                </c:pt>
                <c:pt idx="104">
                  <c:v>-1.4285646198681468</c:v>
                </c:pt>
                <c:pt idx="105">
                  <c:v>1.6357232277005505</c:v>
                </c:pt>
                <c:pt idx="106">
                  <c:v>9.3141034568144931E-3</c:v>
                </c:pt>
                <c:pt idx="107">
                  <c:v>-0.47865047497998958</c:v>
                </c:pt>
                <c:pt idx="108">
                  <c:v>0.76361720788293219</c:v>
                </c:pt>
                <c:pt idx="109">
                  <c:v>1.0260527141528186</c:v>
                </c:pt>
                <c:pt idx="110">
                  <c:v>2.933416202882988E-2</c:v>
                </c:pt>
                <c:pt idx="111">
                  <c:v>-1.0393401861146661</c:v>
                </c:pt>
                <c:pt idx="112">
                  <c:v>-0.70883370170501081</c:v>
                </c:pt>
                <c:pt idx="113">
                  <c:v>0.9929527020304878</c:v>
                </c:pt>
                <c:pt idx="114">
                  <c:v>-0.84114452584018018</c:v>
                </c:pt>
                <c:pt idx="115">
                  <c:v>-1.1204874905430202</c:v>
                </c:pt>
                <c:pt idx="116">
                  <c:v>8.3789404263342249E-2</c:v>
                </c:pt>
                <c:pt idx="117">
                  <c:v>-0.67582375647176285</c:v>
                </c:pt>
                <c:pt idx="118">
                  <c:v>-2.4888380441915183</c:v>
                </c:pt>
                <c:pt idx="119">
                  <c:v>1.3194937906219089</c:v>
                </c:pt>
                <c:pt idx="120">
                  <c:v>0.70274571196077318</c:v>
                </c:pt>
                <c:pt idx="121">
                  <c:v>0.1975517856178115</c:v>
                </c:pt>
                <c:pt idx="122">
                  <c:v>0.6638708813910803</c:v>
                </c:pt>
                <c:pt idx="123">
                  <c:v>-1.497777667045769</c:v>
                </c:pt>
                <c:pt idx="124">
                  <c:v>-0.54379606629789956</c:v>
                </c:pt>
                <c:pt idx="125">
                  <c:v>0.43286423404662067</c:v>
                </c:pt>
                <c:pt idx="126">
                  <c:v>-7.0702974314263756E-2</c:v>
                </c:pt>
                <c:pt idx="127">
                  <c:v>-1.3764340387693217</c:v>
                </c:pt>
                <c:pt idx="128">
                  <c:v>0.49883928721800608</c:v>
                </c:pt>
                <c:pt idx="129">
                  <c:v>-7.7616066437931508E-2</c:v>
                </c:pt>
                <c:pt idx="130">
                  <c:v>0.28150980539375858</c:v>
                </c:pt>
                <c:pt idx="131">
                  <c:v>1.1012243386351184</c:v>
                </c:pt>
                <c:pt idx="132">
                  <c:v>-0.25432108633799633</c:v>
                </c:pt>
                <c:pt idx="133">
                  <c:v>-1.4705853008691268</c:v>
                </c:pt>
                <c:pt idx="134">
                  <c:v>1.5314245914125619</c:v>
                </c:pt>
                <c:pt idx="135">
                  <c:v>1.0247649066800424</c:v>
                </c:pt>
                <c:pt idx="136">
                  <c:v>0.50871384814415599</c:v>
                </c:pt>
                <c:pt idx="137">
                  <c:v>-0.99123431891612013</c:v>
                </c:pt>
                <c:pt idx="138">
                  <c:v>-0.45324797603460487</c:v>
                </c:pt>
                <c:pt idx="139">
                  <c:v>-1.2852492130633877</c:v>
                </c:pt>
                <c:pt idx="140">
                  <c:v>0.35260408881308791</c:v>
                </c:pt>
                <c:pt idx="141">
                  <c:v>-0.48376249884420019</c:v>
                </c:pt>
                <c:pt idx="142">
                  <c:v>1.2075647158814231</c:v>
                </c:pt>
                <c:pt idx="143">
                  <c:v>-0.21820219701581323</c:v>
                </c:pt>
                <c:pt idx="144">
                  <c:v>0.19695382942761697</c:v>
                </c:pt>
                <c:pt idx="145">
                  <c:v>-1.8159399557846125</c:v>
                </c:pt>
                <c:pt idx="146">
                  <c:v>-2.1485244667188805</c:v>
                </c:pt>
                <c:pt idx="147">
                  <c:v>0.55972058211680675</c:v>
                </c:pt>
                <c:pt idx="148">
                  <c:v>-0.53733123274619032</c:v>
                </c:pt>
                <c:pt idx="149">
                  <c:v>-1.0550458761918335</c:v>
                </c:pt>
                <c:pt idx="150">
                  <c:v>-0.21162741442168276</c:v>
                </c:pt>
                <c:pt idx="151">
                  <c:v>-0.39301103681931693</c:v>
                </c:pt>
                <c:pt idx="152">
                  <c:v>1.878192536488438</c:v>
                </c:pt>
                <c:pt idx="153">
                  <c:v>0.19256500959392042</c:v>
                </c:pt>
                <c:pt idx="154">
                  <c:v>0.7893295639459661</c:v>
                </c:pt>
                <c:pt idx="155">
                  <c:v>-0.4770154363447503</c:v>
                </c:pt>
                <c:pt idx="156">
                  <c:v>-0.24792818535080663</c:v>
                </c:pt>
                <c:pt idx="157">
                  <c:v>0.7246454198087271</c:v>
                </c:pt>
                <c:pt idx="158">
                  <c:v>0.54616241074152683</c:v>
                </c:pt>
                <c:pt idx="159">
                  <c:v>-1.4703626430900023</c:v>
                </c:pt>
                <c:pt idx="160">
                  <c:v>-0.1513457735238859</c:v>
                </c:pt>
                <c:pt idx="161">
                  <c:v>0.94315117975489393</c:v>
                </c:pt>
                <c:pt idx="162">
                  <c:v>0.17341685252911088</c:v>
                </c:pt>
                <c:pt idx="163">
                  <c:v>0.2931791873105265</c:v>
                </c:pt>
                <c:pt idx="164">
                  <c:v>0.74271979433988111</c:v>
                </c:pt>
                <c:pt idx="165">
                  <c:v>-0.61302174406211574</c:v>
                </c:pt>
                <c:pt idx="166">
                  <c:v>-2.0051782367902735</c:v>
                </c:pt>
                <c:pt idx="167">
                  <c:v>-0.44606314219188636</c:v>
                </c:pt>
                <c:pt idx="168">
                  <c:v>0.81547813623188503</c:v>
                </c:pt>
                <c:pt idx="169">
                  <c:v>-0.81069584392768768</c:v>
                </c:pt>
                <c:pt idx="170">
                  <c:v>-1.715320342024325</c:v>
                </c:pt>
                <c:pt idx="171">
                  <c:v>2.7218605234153781</c:v>
                </c:pt>
                <c:pt idx="172">
                  <c:v>-2.2361240166349816</c:v>
                </c:pt>
                <c:pt idx="173">
                  <c:v>0.25429774053792364</c:v>
                </c:pt>
                <c:pt idx="174">
                  <c:v>1.9198668357836937</c:v>
                </c:pt>
                <c:pt idx="175">
                  <c:v>-0.58238214170181912</c:v>
                </c:pt>
                <c:pt idx="176">
                  <c:v>2.4541517993628066</c:v>
                </c:pt>
                <c:pt idx="177">
                  <c:v>0.52541524607037005</c:v>
                </c:pt>
                <c:pt idx="178">
                  <c:v>-0.76509656537040804</c:v>
                </c:pt>
                <c:pt idx="179">
                  <c:v>0.99732629644610249</c:v>
                </c:pt>
                <c:pt idx="180">
                  <c:v>0.53010194617594664</c:v>
                </c:pt>
                <c:pt idx="181">
                  <c:v>0.74302213371068859</c:v>
                </c:pt>
                <c:pt idx="182">
                  <c:v>-0.49686067713733451</c:v>
                </c:pt>
                <c:pt idx="183">
                  <c:v>-0.65781476390039373</c:v>
                </c:pt>
                <c:pt idx="184">
                  <c:v>0.21306077126543155</c:v>
                </c:pt>
                <c:pt idx="185">
                  <c:v>-1.3657452625300897</c:v>
                </c:pt>
                <c:pt idx="186">
                  <c:v>0.3402770786406375</c:v>
                </c:pt>
                <c:pt idx="187">
                  <c:v>-0.36589100419269727</c:v>
                </c:pt>
                <c:pt idx="188">
                  <c:v>0.11935294105906991</c:v>
                </c:pt>
                <c:pt idx="189">
                  <c:v>-1.3775389860773402</c:v>
                </c:pt>
                <c:pt idx="190">
                  <c:v>-0.35489034877386239</c:v>
                </c:pt>
                <c:pt idx="191">
                  <c:v>-2.0928673734968903</c:v>
                </c:pt>
                <c:pt idx="192">
                  <c:v>0.7925694673471293</c:v>
                </c:pt>
                <c:pt idx="193">
                  <c:v>-0.84615557697560195</c:v>
                </c:pt>
                <c:pt idx="194">
                  <c:v>0.38778917585829564</c:v>
                </c:pt>
                <c:pt idx="195">
                  <c:v>-0.91611064967050382</c:v>
                </c:pt>
                <c:pt idx="196">
                  <c:v>0.89721576157116445</c:v>
                </c:pt>
                <c:pt idx="197">
                  <c:v>-1.4872385151480323</c:v>
                </c:pt>
                <c:pt idx="198">
                  <c:v>0.90166891699508867</c:v>
                </c:pt>
                <c:pt idx="199">
                  <c:v>0.69016992055182858</c:v>
                </c:pt>
                <c:pt idx="200">
                  <c:v>0.53900501633517006</c:v>
                </c:pt>
                <c:pt idx="201">
                  <c:v>0.21643434415927398</c:v>
                </c:pt>
                <c:pt idx="202">
                  <c:v>-0.79217538720388259</c:v>
                </c:pt>
                <c:pt idx="203">
                  <c:v>0.21690597657798882</c:v>
                </c:pt>
                <c:pt idx="204">
                  <c:v>-1.3176124477527598</c:v>
                </c:pt>
                <c:pt idx="205">
                  <c:v>-0.24284501100972378</c:v>
                </c:pt>
                <c:pt idx="206">
                  <c:v>2.3936100503094231</c:v>
                </c:pt>
                <c:pt idx="207">
                  <c:v>-0.23148187614340543</c:v>
                </c:pt>
                <c:pt idx="208">
                  <c:v>-0.82281369305844798</c:v>
                </c:pt>
                <c:pt idx="209">
                  <c:v>0.46714100209080556</c:v>
                </c:pt>
                <c:pt idx="210">
                  <c:v>1.3195764557981882</c:v>
                </c:pt>
                <c:pt idx="211">
                  <c:v>-0.49990678027593205</c:v>
                </c:pt>
                <c:pt idx="212">
                  <c:v>0.69319831453112002</c:v>
                </c:pt>
                <c:pt idx="213">
                  <c:v>-1.0211891611931811</c:v>
                </c:pt>
                <c:pt idx="214">
                  <c:v>-0.19116362686291177</c:v>
                </c:pt>
                <c:pt idx="215">
                  <c:v>1.6071660610873195</c:v>
                </c:pt>
                <c:pt idx="216">
                  <c:v>1.8451205923468414</c:v>
                </c:pt>
                <c:pt idx="217">
                  <c:v>-0.36995607689710042</c:v>
                </c:pt>
                <c:pt idx="218">
                  <c:v>1.4319826833461509</c:v>
                </c:pt>
                <c:pt idx="219">
                  <c:v>1.1185354155824587</c:v>
                </c:pt>
                <c:pt idx="220">
                  <c:v>-1.0136871741032767</c:v>
                </c:pt>
                <c:pt idx="221">
                  <c:v>-1.4590812853088249</c:v>
                </c:pt>
                <c:pt idx="222">
                  <c:v>-4.598708369893334E-2</c:v>
                </c:pt>
                <c:pt idx="223">
                  <c:v>-0.48823108387546021</c:v>
                </c:pt>
                <c:pt idx="224">
                  <c:v>-0.24578291857385093</c:v>
                </c:pt>
                <c:pt idx="225">
                  <c:v>-0.6285789907196504</c:v>
                </c:pt>
                <c:pt idx="226">
                  <c:v>-0.41501656385630703</c:v>
                </c:pt>
                <c:pt idx="227">
                  <c:v>-0.11584598887283981</c:v>
                </c:pt>
                <c:pt idx="228">
                  <c:v>1.1874425635662154</c:v>
                </c:pt>
                <c:pt idx="229">
                  <c:v>1.1514146957590299</c:v>
                </c:pt>
                <c:pt idx="230">
                  <c:v>1.7455877799908759</c:v>
                </c:pt>
                <c:pt idx="231">
                  <c:v>-1.3718965418303952</c:v>
                </c:pt>
                <c:pt idx="232">
                  <c:v>0.19714329892773641</c:v>
                </c:pt>
                <c:pt idx="233">
                  <c:v>0.96019250455282368</c:v>
                </c:pt>
                <c:pt idx="234">
                  <c:v>-1.7606527221095263</c:v>
                </c:pt>
                <c:pt idx="235">
                  <c:v>0.6510891450541223</c:v>
                </c:pt>
                <c:pt idx="236">
                  <c:v>0.40010206777163582</c:v>
                </c:pt>
                <c:pt idx="237">
                  <c:v>1.085623545571206</c:v>
                </c:pt>
                <c:pt idx="238">
                  <c:v>1.0409186275627054</c:v>
                </c:pt>
                <c:pt idx="239">
                  <c:v>-0.25005097261770182</c:v>
                </c:pt>
                <c:pt idx="240">
                  <c:v>-0.78040036447953121</c:v>
                </c:pt>
                <c:pt idx="241">
                  <c:v>-0.95720817140585979</c:v>
                </c:pt>
                <c:pt idx="242">
                  <c:v>-2.4903689446535715</c:v>
                </c:pt>
                <c:pt idx="243">
                  <c:v>-2.786558743897416E-2</c:v>
                </c:pt>
                <c:pt idx="244">
                  <c:v>1.0752263886241948</c:v>
                </c:pt>
                <c:pt idx="245">
                  <c:v>0.81205580691645185</c:v>
                </c:pt>
                <c:pt idx="246">
                  <c:v>1.6587312937733447</c:v>
                </c:pt>
                <c:pt idx="247">
                  <c:v>-0.41260302993228848</c:v>
                </c:pt>
                <c:pt idx="248">
                  <c:v>-0.56919627755078039</c:v>
                </c:pt>
                <c:pt idx="249">
                  <c:v>1.1167194441210579</c:v>
                </c:pt>
                <c:pt idx="250">
                  <c:v>-0.71852849643915206</c:v>
                </c:pt>
                <c:pt idx="251">
                  <c:v>0.85362652535899741</c:v>
                </c:pt>
                <c:pt idx="252">
                  <c:v>-0.5839148877809075</c:v>
                </c:pt>
                <c:pt idx="253">
                  <c:v>-0.82161695316641481</c:v>
                </c:pt>
                <c:pt idx="254">
                  <c:v>-0.78889505110781677</c:v>
                </c:pt>
                <c:pt idx="255">
                  <c:v>0.23963469947972271</c:v>
                </c:pt>
                <c:pt idx="256">
                  <c:v>-0.99373884828802783</c:v>
                </c:pt>
                <c:pt idx="257">
                  <c:v>0.39619052250151476</c:v>
                </c:pt>
                <c:pt idx="258">
                  <c:v>2.034795821265849</c:v>
                </c:pt>
                <c:pt idx="259">
                  <c:v>-0.43445850397213404</c:v>
                </c:pt>
                <c:pt idx="260">
                  <c:v>0.70903550034691598</c:v>
                </c:pt>
                <c:pt idx="261">
                  <c:v>-0.50082203242905976</c:v>
                </c:pt>
                <c:pt idx="262">
                  <c:v>0.84012310471187668</c:v>
                </c:pt>
                <c:pt idx="263">
                  <c:v>-0.55772614236289364</c:v>
                </c:pt>
                <c:pt idx="264">
                  <c:v>1.1897880720082359</c:v>
                </c:pt>
                <c:pt idx="265">
                  <c:v>0.9504856299682487</c:v>
                </c:pt>
                <c:pt idx="266">
                  <c:v>0.83705469903995677</c:v>
                </c:pt>
                <c:pt idx="267">
                  <c:v>0.54711799253179549</c:v>
                </c:pt>
                <c:pt idx="268">
                  <c:v>-0.99325140498896936</c:v>
                </c:pt>
                <c:pt idx="269">
                  <c:v>-0.64218551505730481</c:v>
                </c:pt>
                <c:pt idx="270">
                  <c:v>1.525459247622484</c:v>
                </c:pt>
                <c:pt idx="271">
                  <c:v>0.27380992427853101</c:v>
                </c:pt>
                <c:pt idx="272">
                  <c:v>5.3133960762927757E-2</c:v>
                </c:pt>
                <c:pt idx="273">
                  <c:v>-0.79301865659838455</c:v>
                </c:pt>
                <c:pt idx="274">
                  <c:v>0.77331850382954048</c:v>
                </c:pt>
                <c:pt idx="275">
                  <c:v>1.8869958656257326</c:v>
                </c:pt>
                <c:pt idx="276">
                  <c:v>0.77468950844222917</c:v>
                </c:pt>
                <c:pt idx="277">
                  <c:v>-1.9697793466143523</c:v>
                </c:pt>
                <c:pt idx="278">
                  <c:v>-0.13750149296239833</c:v>
                </c:pt>
                <c:pt idx="279">
                  <c:v>0.2753549094907406</c:v>
                </c:pt>
                <c:pt idx="280">
                  <c:v>-0.41640956463546352</c:v>
                </c:pt>
                <c:pt idx="281">
                  <c:v>-2.8445158891102551E-2</c:v>
                </c:pt>
                <c:pt idx="282">
                  <c:v>1.67613487923572</c:v>
                </c:pt>
                <c:pt idx="283">
                  <c:v>-0.85321322854530202</c:v>
                </c:pt>
                <c:pt idx="284">
                  <c:v>0.49266321707654281</c:v>
                </c:pt>
                <c:pt idx="285">
                  <c:v>0.35521393514414701</c:v>
                </c:pt>
                <c:pt idx="286">
                  <c:v>-0.60321069298184415</c:v>
                </c:pt>
                <c:pt idx="287">
                  <c:v>0.1256827564657943</c:v>
                </c:pt>
                <c:pt idx="288">
                  <c:v>1.5670505860642132</c:v>
                </c:pt>
                <c:pt idx="289">
                  <c:v>-0.78580513233803728</c:v>
                </c:pt>
                <c:pt idx="290">
                  <c:v>0.32064415187481554</c:v>
                </c:pt>
                <c:pt idx="291">
                  <c:v>0.51880937291833806</c:v>
                </c:pt>
                <c:pt idx="292">
                  <c:v>-0.92508835537209677</c:v>
                </c:pt>
                <c:pt idx="293">
                  <c:v>-1.3319596186291118</c:v>
                </c:pt>
                <c:pt idx="294">
                  <c:v>-0.97003662985058448</c:v>
                </c:pt>
                <c:pt idx="295">
                  <c:v>-0.88013549312186079</c:v>
                </c:pt>
                <c:pt idx="296">
                  <c:v>0.46683160921145372</c:v>
                </c:pt>
                <c:pt idx="297">
                  <c:v>-1.847019235307144</c:v>
                </c:pt>
                <c:pt idx="298">
                  <c:v>1.7482211696181054</c:v>
                </c:pt>
                <c:pt idx="299">
                  <c:v>0.69255325343835317</c:v>
                </c:pt>
                <c:pt idx="300">
                  <c:v>-2.0562091970030103</c:v>
                </c:pt>
              </c:numCache>
            </c:numRef>
          </c:xVal>
          <c:yVal>
            <c:numRef>
              <c:f>Графики!$AC$341:$AC$641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6"/>
          <c:order val="8"/>
          <c:tx>
            <c:strRef>
              <c:f>Графики!$X$31</c:f>
              <c:strCache>
                <c:ptCount val="1"/>
                <c:pt idx="0">
                  <c:v>24.11.2021</c:v>
                </c:pt>
              </c:strCache>
            </c:strRef>
          </c:tx>
          <c:spPr>
            <a:ln w="3175">
              <a:solidFill>
                <a:srgbClr val="00B05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Графики!$AG$341:$AG$641</c:f>
              <c:numCache>
                <c:formatCode>General</c:formatCode>
                <c:ptCount val="301"/>
                <c:pt idx="0">
                  <c:v>#N/A</c:v>
                </c:pt>
                <c:pt idx="1">
                  <c:v>-0.39427308861626997</c:v>
                </c:pt>
                <c:pt idx="2">
                  <c:v>1.1787117843341228</c:v>
                </c:pt>
                <c:pt idx="3">
                  <c:v>-0.8151469709888417</c:v>
                </c:pt>
                <c:pt idx="4">
                  <c:v>1.4441918474433266</c:v>
                </c:pt>
                <c:pt idx="5">
                  <c:v>0.76454183035557843</c:v>
                </c:pt>
                <c:pt idx="6">
                  <c:v>-0.64320252323145866</c:v>
                </c:pt>
                <c:pt idx="7">
                  <c:v>1.3832371099739582</c:v>
                </c:pt>
                <c:pt idx="8">
                  <c:v>-0.10275625868811744</c:v>
                </c:pt>
                <c:pt idx="9">
                  <c:v>-0.7964056810453144</c:v>
                </c:pt>
                <c:pt idx="10">
                  <c:v>1.8878649888728436</c:v>
                </c:pt>
                <c:pt idx="11">
                  <c:v>-0.33685985181788602</c:v>
                </c:pt>
                <c:pt idx="12">
                  <c:v>-1.2373533650239956</c:v>
                </c:pt>
                <c:pt idx="13">
                  <c:v>-0.69492708099866451</c:v>
                </c:pt>
                <c:pt idx="14">
                  <c:v>-0.38356405959812534</c:v>
                </c:pt>
                <c:pt idx="15">
                  <c:v>-1.3233563099173029</c:v>
                </c:pt>
                <c:pt idx="16">
                  <c:v>-0.31735481690391598</c:v>
                </c:pt>
                <c:pt idx="17">
                  <c:v>-0.77429719984406198</c:v>
                </c:pt>
                <c:pt idx="18">
                  <c:v>1.9882868590642915</c:v>
                </c:pt>
                <c:pt idx="19">
                  <c:v>0.57198206621827907</c:v>
                </c:pt>
                <c:pt idx="20">
                  <c:v>-0.77034185447844017</c:v>
                </c:pt>
                <c:pt idx="21">
                  <c:v>0.81097931360208175</c:v>
                </c:pt>
                <c:pt idx="22">
                  <c:v>1.0006422623148286</c:v>
                </c:pt>
                <c:pt idx="23">
                  <c:v>0.60718948549371277</c:v>
                </c:pt>
                <c:pt idx="24">
                  <c:v>-0.57801460820826911</c:v>
                </c:pt>
                <c:pt idx="25">
                  <c:v>-0.2569979756800862</c:v>
                </c:pt>
                <c:pt idx="26">
                  <c:v>-0.41903050436066458</c:v>
                </c:pt>
                <c:pt idx="27">
                  <c:v>-2.4609844429072378</c:v>
                </c:pt>
                <c:pt idx="28">
                  <c:v>-0.57533962145235051</c:v>
                </c:pt>
                <c:pt idx="29">
                  <c:v>-0.56977612340837247</c:v>
                </c:pt>
                <c:pt idx="30">
                  <c:v>-1.2354706665922901</c:v>
                </c:pt>
                <c:pt idx="31">
                  <c:v>-1.8161690168852758</c:v>
                </c:pt>
                <c:pt idx="32">
                  <c:v>-7.4685552137882638E-2</c:v>
                </c:pt>
                <c:pt idx="33">
                  <c:v>-0.90853482207912784</c:v>
                </c:pt>
                <c:pt idx="34">
                  <c:v>0.72846587937212748</c:v>
                </c:pt>
                <c:pt idx="35">
                  <c:v>0.21602295948319039</c:v>
                </c:pt>
                <c:pt idx="36">
                  <c:v>-0.34803551062634419</c:v>
                </c:pt>
                <c:pt idx="37">
                  <c:v>-0.21086933637253225</c:v>
                </c:pt>
                <c:pt idx="38">
                  <c:v>0.44026209873393007</c:v>
                </c:pt>
                <c:pt idx="39">
                  <c:v>-1.0365171608799599</c:v>
                </c:pt>
                <c:pt idx="40">
                  <c:v>0.25376040316572457</c:v>
                </c:pt>
                <c:pt idx="41">
                  <c:v>0.13929438997541155</c:v>
                </c:pt>
                <c:pt idx="42">
                  <c:v>1.1776229863230343</c:v>
                </c:pt>
                <c:pt idx="43">
                  <c:v>-1.183130225439144</c:v>
                </c:pt>
                <c:pt idx="44">
                  <c:v>0.57909489351521071</c:v>
                </c:pt>
                <c:pt idx="45">
                  <c:v>-0.50934896593878154</c:v>
                </c:pt>
                <c:pt idx="46">
                  <c:v>-1.0970510616164786</c:v>
                </c:pt>
                <c:pt idx="47">
                  <c:v>-2.0917141246411051</c:v>
                </c:pt>
                <c:pt idx="48">
                  <c:v>0.20591464245880875</c:v>
                </c:pt>
                <c:pt idx="49">
                  <c:v>-3.6010779202554133E-2</c:v>
                </c:pt>
                <c:pt idx="50">
                  <c:v>0.62935511196937277</c:v>
                </c:pt>
                <c:pt idx="51">
                  <c:v>0.58364409699492192</c:v>
                </c:pt>
                <c:pt idx="52">
                  <c:v>-1.1424922106055266</c:v>
                </c:pt>
                <c:pt idx="53">
                  <c:v>0.45107785174804782</c:v>
                </c:pt>
                <c:pt idx="54">
                  <c:v>0.8849797730487019</c:v>
                </c:pt>
                <c:pt idx="55">
                  <c:v>-1.5457896629855874</c:v>
                </c:pt>
                <c:pt idx="56">
                  <c:v>-1.7023715385327325</c:v>
                </c:pt>
                <c:pt idx="57">
                  <c:v>0.34576518810709977</c:v>
                </c:pt>
                <c:pt idx="58">
                  <c:v>0.31546629522724778</c:v>
                </c:pt>
                <c:pt idx="59">
                  <c:v>-0.70560259829300342</c:v>
                </c:pt>
                <c:pt idx="60">
                  <c:v>-1.2470198629031692</c:v>
                </c:pt>
                <c:pt idx="61">
                  <c:v>0.18122164767357773</c:v>
                </c:pt>
                <c:pt idx="62">
                  <c:v>-2.3067172054260041</c:v>
                </c:pt>
                <c:pt idx="63">
                  <c:v>-0.5643510628865922</c:v>
                </c:pt>
                <c:pt idx="64">
                  <c:v>-0.2380253412771216</c:v>
                </c:pt>
                <c:pt idx="65">
                  <c:v>-0.1510618262060941</c:v>
                </c:pt>
                <c:pt idx="66">
                  <c:v>-7.3922876735394993E-2</c:v>
                </c:pt>
                <c:pt idx="67">
                  <c:v>2.3542266662088629</c:v>
                </c:pt>
                <c:pt idx="68">
                  <c:v>0.94527818959074317</c:v>
                </c:pt>
                <c:pt idx="69">
                  <c:v>-0.44268025184836723</c:v>
                </c:pt>
                <c:pt idx="70">
                  <c:v>-0.92288378312043839</c:v>
                </c:pt>
                <c:pt idx="71">
                  <c:v>8.2270981396284526E-2</c:v>
                </c:pt>
                <c:pt idx="72">
                  <c:v>-0.78951311289531212</c:v>
                </c:pt>
                <c:pt idx="73">
                  <c:v>0.23855932944498814</c:v>
                </c:pt>
                <c:pt idx="74">
                  <c:v>1.8065052904835159</c:v>
                </c:pt>
                <c:pt idx="75">
                  <c:v>-1.3136819633131651</c:v>
                </c:pt>
                <c:pt idx="76">
                  <c:v>-2.1862078506951428</c:v>
                </c:pt>
                <c:pt idx="77">
                  <c:v>1.956992779301018</c:v>
                </c:pt>
                <c:pt idx="78">
                  <c:v>0.94574228204523791</c:v>
                </c:pt>
                <c:pt idx="79">
                  <c:v>1.3909671440060039</c:v>
                </c:pt>
                <c:pt idx="80">
                  <c:v>0.50847690418070979</c:v>
                </c:pt>
                <c:pt idx="81">
                  <c:v>1.5821941848151564</c:v>
                </c:pt>
                <c:pt idx="82">
                  <c:v>0.11964587090588275</c:v>
                </c:pt>
                <c:pt idx="83">
                  <c:v>-1.5130815588120701</c:v>
                </c:pt>
                <c:pt idx="84">
                  <c:v>-0.52628192715809874</c:v>
                </c:pt>
                <c:pt idx="85">
                  <c:v>-0.18560645835245815</c:v>
                </c:pt>
                <c:pt idx="86">
                  <c:v>-0.22127542892885543</c:v>
                </c:pt>
                <c:pt idx="87">
                  <c:v>1.1974017559786141</c:v>
                </c:pt>
                <c:pt idx="88">
                  <c:v>0.20264512986071104</c:v>
                </c:pt>
                <c:pt idx="89">
                  <c:v>1.3036630636771118</c:v>
                </c:pt>
                <c:pt idx="90">
                  <c:v>0.3543995996821323</c:v>
                </c:pt>
                <c:pt idx="91">
                  <c:v>0.4863032537070211</c:v>
                </c:pt>
                <c:pt idx="92">
                  <c:v>0.57278828175905971</c:v>
                </c:pt>
                <c:pt idx="93">
                  <c:v>1.4540008893505743</c:v>
                </c:pt>
                <c:pt idx="94">
                  <c:v>0.24774821557905957</c:v>
                </c:pt>
                <c:pt idx="95">
                  <c:v>-9.9544801407188466E-2</c:v>
                </c:pt>
                <c:pt idx="96">
                  <c:v>1.0126061191273088</c:v>
                </c:pt>
                <c:pt idx="97">
                  <c:v>1.2072304723559224</c:v>
                </c:pt>
                <c:pt idx="98">
                  <c:v>-0.83049920462169347</c:v>
                </c:pt>
                <c:pt idx="99">
                  <c:v>2.1620483590268211</c:v>
                </c:pt>
                <c:pt idx="100">
                  <c:v>-0.77808718322298098</c:v>
                </c:pt>
                <c:pt idx="101">
                  <c:v>0.3461129604713431</c:v>
                </c:pt>
                <c:pt idx="102">
                  <c:v>1.7492232635198945E-3</c:v>
                </c:pt>
                <c:pt idx="103">
                  <c:v>0.61750361152450139</c:v>
                </c:pt>
                <c:pt idx="104">
                  <c:v>-0.15067900836239634</c:v>
                </c:pt>
                <c:pt idx="105">
                  <c:v>1.3735954681445053</c:v>
                </c:pt>
                <c:pt idx="106">
                  <c:v>-0.40912387545542028</c:v>
                </c:pt>
                <c:pt idx="107">
                  <c:v>1.3253124457525995</c:v>
                </c:pt>
                <c:pt idx="108">
                  <c:v>-1.5109286397459993</c:v>
                </c:pt>
                <c:pt idx="109">
                  <c:v>0.14687406171714423</c:v>
                </c:pt>
                <c:pt idx="110">
                  <c:v>-0.23964003887619612</c:v>
                </c:pt>
                <c:pt idx="111">
                  <c:v>-2.1298335859033015</c:v>
                </c:pt>
                <c:pt idx="112">
                  <c:v>0.12133217118452322</c:v>
                </c:pt>
                <c:pt idx="113">
                  <c:v>2.0532127486606822</c:v>
                </c:pt>
                <c:pt idx="114">
                  <c:v>0.79458677446086412</c:v>
                </c:pt>
                <c:pt idx="115">
                  <c:v>-1.1440297241247421</c:v>
                </c:pt>
                <c:pt idx="116">
                  <c:v>1.0603673273975414</c:v>
                </c:pt>
                <c:pt idx="117">
                  <c:v>-0.87051980677140683</c:v>
                </c:pt>
                <c:pt idx="118">
                  <c:v>-1.6433857711988384</c:v>
                </c:pt>
                <c:pt idx="119">
                  <c:v>0.3593435863271921</c:v>
                </c:pt>
                <c:pt idx="120">
                  <c:v>0.67114667009195728</c:v>
                </c:pt>
                <c:pt idx="121">
                  <c:v>-0.63314425728760781</c:v>
                </c:pt>
                <c:pt idx="122">
                  <c:v>0.55725626155670938</c:v>
                </c:pt>
                <c:pt idx="123">
                  <c:v>-0.1926144223736781</c:v>
                </c:pt>
                <c:pt idx="124">
                  <c:v>-8.5399129273368679E-2</c:v>
                </c:pt>
                <c:pt idx="125">
                  <c:v>0.93233303738126061</c:v>
                </c:pt>
                <c:pt idx="126">
                  <c:v>0.14482984871014892</c:v>
                </c:pt>
                <c:pt idx="127">
                  <c:v>-1.0920763149926778</c:v>
                </c:pt>
                <c:pt idx="128">
                  <c:v>0.85981978499796874</c:v>
                </c:pt>
                <c:pt idx="129">
                  <c:v>-0.32200613366753217</c:v>
                </c:pt>
                <c:pt idx="130">
                  <c:v>2.1756750685550408</c:v>
                </c:pt>
                <c:pt idx="131">
                  <c:v>1.4759034967123341</c:v>
                </c:pt>
                <c:pt idx="132">
                  <c:v>0.81766379640393794</c:v>
                </c:pt>
                <c:pt idx="133">
                  <c:v>-0.74022830903437065</c:v>
                </c:pt>
                <c:pt idx="134">
                  <c:v>-1.4125486213539746</c:v>
                </c:pt>
                <c:pt idx="135">
                  <c:v>0.26780773559923787</c:v>
                </c:pt>
                <c:pt idx="136">
                  <c:v>1.4091365957255499</c:v>
                </c:pt>
                <c:pt idx="137">
                  <c:v>-1.2698911950389911</c:v>
                </c:pt>
                <c:pt idx="138">
                  <c:v>-0.39935691388566585</c:v>
                </c:pt>
                <c:pt idx="139">
                  <c:v>-0.63646766959279377</c:v>
                </c:pt>
                <c:pt idx="140">
                  <c:v>0.32156884496247162</c:v>
                </c:pt>
                <c:pt idx="141">
                  <c:v>-2.0884126668067466</c:v>
                </c:pt>
                <c:pt idx="142">
                  <c:v>0.46518446506953204</c:v>
                </c:pt>
                <c:pt idx="143">
                  <c:v>1.2523710826885353</c:v>
                </c:pt>
                <c:pt idx="144">
                  <c:v>-0.90738211979211947</c:v>
                </c:pt>
                <c:pt idx="145">
                  <c:v>-1.856252201794625</c:v>
                </c:pt>
                <c:pt idx="146">
                  <c:v>-1.2882453125778337</c:v>
                </c:pt>
                <c:pt idx="147">
                  <c:v>0.38935372952553138</c:v>
                </c:pt>
                <c:pt idx="148">
                  <c:v>-3.421074127263779E-2</c:v>
                </c:pt>
                <c:pt idx="149">
                  <c:v>-0.31282665815992594</c:v>
                </c:pt>
                <c:pt idx="150">
                  <c:v>-0.24024284755950909</c:v>
                </c:pt>
                <c:pt idx="151">
                  <c:v>-1.1130410714758163</c:v>
                </c:pt>
                <c:pt idx="152">
                  <c:v>0.18180023915744314</c:v>
                </c:pt>
                <c:pt idx="153">
                  <c:v>0.2004037103028562</c:v>
                </c:pt>
                <c:pt idx="154">
                  <c:v>-1.056583464440036</c:v>
                </c:pt>
                <c:pt idx="155">
                  <c:v>0.11272326632291207</c:v>
                </c:pt>
                <c:pt idx="156">
                  <c:v>0.5892079090387039</c:v>
                </c:pt>
                <c:pt idx="157">
                  <c:v>1.2476053104199885</c:v>
                </c:pt>
                <c:pt idx="158">
                  <c:v>0.27020382211816596</c:v>
                </c:pt>
                <c:pt idx="159">
                  <c:v>-0.35592513010267623</c:v>
                </c:pt>
                <c:pt idx="160">
                  <c:v>-0.78802184371566497</c:v>
                </c:pt>
                <c:pt idx="161">
                  <c:v>0.662099777138625</c:v>
                </c:pt>
                <c:pt idx="162">
                  <c:v>0.41002487826836287</c:v>
                </c:pt>
                <c:pt idx="163">
                  <c:v>1.5735080272069526</c:v>
                </c:pt>
                <c:pt idx="164">
                  <c:v>1.2693466537918168</c:v>
                </c:pt>
                <c:pt idx="165">
                  <c:v>0.89362384028279429</c:v>
                </c:pt>
                <c:pt idx="166">
                  <c:v>-0.55898042841872186</c:v>
                </c:pt>
                <c:pt idx="167">
                  <c:v>-0.67943118075799536</c:v>
                </c:pt>
                <c:pt idx="168">
                  <c:v>2.1385927019893494</c:v>
                </c:pt>
                <c:pt idx="169">
                  <c:v>-7.5744137754149676E-2</c:v>
                </c:pt>
                <c:pt idx="170">
                  <c:v>-0.33788064708154852</c:v>
                </c:pt>
                <c:pt idx="171">
                  <c:v>2.1428360364504453</c:v>
                </c:pt>
                <c:pt idx="172">
                  <c:v>-0.31829547863875796</c:v>
                </c:pt>
                <c:pt idx="173">
                  <c:v>0.69106219698732652</c:v>
                </c:pt>
                <c:pt idx="174">
                  <c:v>2.6142676454636984</c:v>
                </c:pt>
                <c:pt idx="175">
                  <c:v>-0.4967771499073752</c:v>
                </c:pt>
                <c:pt idx="176">
                  <c:v>0.88338816236500683</c:v>
                </c:pt>
                <c:pt idx="177">
                  <c:v>-1.2189625649415241</c:v>
                </c:pt>
                <c:pt idx="178">
                  <c:v>-0.66961681511464377</c:v>
                </c:pt>
                <c:pt idx="179">
                  <c:v>0.88551909684691132</c:v>
                </c:pt>
                <c:pt idx="180">
                  <c:v>1.5185327065094949</c:v>
                </c:pt>
                <c:pt idx="181">
                  <c:v>1.3559736981418347</c:v>
                </c:pt>
                <c:pt idx="182">
                  <c:v>-0.3447168799222986</c:v>
                </c:pt>
                <c:pt idx="183">
                  <c:v>2.90353821292193E-2</c:v>
                </c:pt>
                <c:pt idx="184">
                  <c:v>1.2419038908057169</c:v>
                </c:pt>
                <c:pt idx="185">
                  <c:v>-0.85649334066386373</c:v>
                </c:pt>
                <c:pt idx="186">
                  <c:v>1.4930381592610402</c:v>
                </c:pt>
                <c:pt idx="187">
                  <c:v>-1.5117362988444221</c:v>
                </c:pt>
                <c:pt idx="188">
                  <c:v>1.0248881923676123E-2</c:v>
                </c:pt>
                <c:pt idx="189">
                  <c:v>-0.23580385950280558</c:v>
                </c:pt>
                <c:pt idx="190">
                  <c:v>-1.3048963470744308</c:v>
                </c:pt>
                <c:pt idx="191">
                  <c:v>-1.9466684912787819</c:v>
                </c:pt>
                <c:pt idx="192">
                  <c:v>-0.41174570299311419</c:v>
                </c:pt>
                <c:pt idx="193">
                  <c:v>-1.2767495814587848</c:v>
                </c:pt>
                <c:pt idx="194">
                  <c:v>0.17742561682920321</c:v>
                </c:pt>
                <c:pt idx="195">
                  <c:v>-0.30864834479496395</c:v>
                </c:pt>
                <c:pt idx="196">
                  <c:v>0.10484622137321153</c:v>
                </c:pt>
                <c:pt idx="197">
                  <c:v>-6.0585766896879001E-2</c:v>
                </c:pt>
                <c:pt idx="198">
                  <c:v>0.3011050956826411</c:v>
                </c:pt>
                <c:pt idx="199">
                  <c:v>-0.23093887810972413</c:v>
                </c:pt>
                <c:pt idx="200">
                  <c:v>-1.2063358343643538</c:v>
                </c:pt>
                <c:pt idx="201">
                  <c:v>-0.50083380438582381</c:v>
                </c:pt>
                <c:pt idx="202">
                  <c:v>1.3508887372100844</c:v>
                </c:pt>
                <c:pt idx="203">
                  <c:v>-0.47360255698250064</c:v>
                </c:pt>
                <c:pt idx="204">
                  <c:v>-0.49922274110260823</c:v>
                </c:pt>
                <c:pt idx="205">
                  <c:v>0.30352807331992793</c:v>
                </c:pt>
                <c:pt idx="206">
                  <c:v>0.15950632580135604</c:v>
                </c:pt>
                <c:pt idx="207">
                  <c:v>-0.84143828845341062</c:v>
                </c:pt>
                <c:pt idx="208">
                  <c:v>-1.0235025814090477</c:v>
                </c:pt>
                <c:pt idx="209">
                  <c:v>2.2224473829615192</c:v>
                </c:pt>
                <c:pt idx="210">
                  <c:v>0.54552504080395892</c:v>
                </c:pt>
                <c:pt idx="211">
                  <c:v>-1.5554826979798904</c:v>
                </c:pt>
                <c:pt idx="212">
                  <c:v>0.15098828011178256</c:v>
                </c:pt>
                <c:pt idx="213">
                  <c:v>-1.60728508184914</c:v>
                </c:pt>
                <c:pt idx="214">
                  <c:v>2.1147718652857166</c:v>
                </c:pt>
                <c:pt idx="215">
                  <c:v>0.78072012978653849</c:v>
                </c:pt>
                <c:pt idx="216">
                  <c:v>1.5847959226624102</c:v>
                </c:pt>
                <c:pt idx="217">
                  <c:v>-2.4905094532739636</c:v>
                </c:pt>
                <c:pt idx="218">
                  <c:v>1.3495346436434001</c:v>
                </c:pt>
                <c:pt idx="219">
                  <c:v>0.39558158083427664</c:v>
                </c:pt>
                <c:pt idx="220">
                  <c:v>-0.75148559936719828</c:v>
                </c:pt>
                <c:pt idx="221">
                  <c:v>-0.82763827761335307</c:v>
                </c:pt>
                <c:pt idx="222">
                  <c:v>-0.98958979764775634</c:v>
                </c:pt>
                <c:pt idx="223">
                  <c:v>1.2037356867646238</c:v>
                </c:pt>
                <c:pt idx="224">
                  <c:v>-0.48065141531454092</c:v>
                </c:pt>
                <c:pt idx="225">
                  <c:v>-0.74353217778721881</c:v>
                </c:pt>
                <c:pt idx="226">
                  <c:v>-1.7753122360730291</c:v>
                </c:pt>
                <c:pt idx="227">
                  <c:v>-2.1860418840711588</c:v>
                </c:pt>
                <c:pt idx="228">
                  <c:v>-9.2867028344263414E-2</c:v>
                </c:pt>
                <c:pt idx="229">
                  <c:v>-0.77892357172779558</c:v>
                </c:pt>
                <c:pt idx="230">
                  <c:v>1.2100444040878902</c:v>
                </c:pt>
                <c:pt idx="231">
                  <c:v>-1.5642193365169321</c:v>
                </c:pt>
                <c:pt idx="232">
                  <c:v>-0.12951575279440952</c:v>
                </c:pt>
                <c:pt idx="233">
                  <c:v>-0.49001051932093453</c:v>
                </c:pt>
                <c:pt idx="234">
                  <c:v>8.131952496398398E-2</c:v>
                </c:pt>
                <c:pt idx="235">
                  <c:v>-0.50160180142246169</c:v>
                </c:pt>
                <c:pt idx="236">
                  <c:v>-8.4252764797854596E-2</c:v>
                </c:pt>
                <c:pt idx="237">
                  <c:v>0.14405996364974172</c:v>
                </c:pt>
                <c:pt idx="238">
                  <c:v>9.9154768432127227E-2</c:v>
                </c:pt>
                <c:pt idx="239">
                  <c:v>0.75295726580280053</c:v>
                </c:pt>
                <c:pt idx="240">
                  <c:v>-0.73241109848918029</c:v>
                </c:pt>
                <c:pt idx="241">
                  <c:v>-0.95793045877280392</c:v>
                </c:pt>
                <c:pt idx="242">
                  <c:v>-1.7908092993470319</c:v>
                </c:pt>
                <c:pt idx="243">
                  <c:v>-0.39848709209136324</c:v>
                </c:pt>
                <c:pt idx="244">
                  <c:v>1.7568738181485317</c:v>
                </c:pt>
                <c:pt idx="245">
                  <c:v>-0.46702547286912566</c:v>
                </c:pt>
                <c:pt idx="246">
                  <c:v>-0.53572459373384618</c:v>
                </c:pt>
                <c:pt idx="247">
                  <c:v>1.4440662818990688</c:v>
                </c:pt>
                <c:pt idx="248">
                  <c:v>-1.6638589234142493</c:v>
                </c:pt>
                <c:pt idx="249">
                  <c:v>0.9079362925614749</c:v>
                </c:pt>
                <c:pt idx="250">
                  <c:v>-1.6609930424355213E-2</c:v>
                </c:pt>
                <c:pt idx="251">
                  <c:v>8.0187775251655324E-2</c:v>
                </c:pt>
                <c:pt idx="252">
                  <c:v>0.74544450010553653</c:v>
                </c:pt>
                <c:pt idx="253">
                  <c:v>-1.3737335715050483</c:v>
                </c:pt>
                <c:pt idx="254">
                  <c:v>0.47411569662574671</c:v>
                </c:pt>
                <c:pt idx="255">
                  <c:v>-0.8726394318607209</c:v>
                </c:pt>
                <c:pt idx="256">
                  <c:v>-0.65816435637413129</c:v>
                </c:pt>
                <c:pt idx="257">
                  <c:v>2.4184929254040366E-2</c:v>
                </c:pt>
                <c:pt idx="258">
                  <c:v>-0.22393068122237292</c:v>
                </c:pt>
                <c:pt idx="259">
                  <c:v>-0.36809176793583376</c:v>
                </c:pt>
                <c:pt idx="260">
                  <c:v>-0.62055794904784634</c:v>
                </c:pt>
                <c:pt idx="261">
                  <c:v>-0.18460223311399382</c:v>
                </c:pt>
                <c:pt idx="262">
                  <c:v>0.87561255689997353</c:v>
                </c:pt>
                <c:pt idx="263">
                  <c:v>0.84627386654263326</c:v>
                </c:pt>
                <c:pt idx="264">
                  <c:v>2.0110689517218674</c:v>
                </c:pt>
                <c:pt idx="265">
                  <c:v>-0.51100471215839249</c:v>
                </c:pt>
                <c:pt idx="266">
                  <c:v>0.73840135207234425</c:v>
                </c:pt>
                <c:pt idx="267">
                  <c:v>1.0365299427587509</c:v>
                </c:pt>
                <c:pt idx="268">
                  <c:v>-1.8060587736564386</c:v>
                </c:pt>
                <c:pt idx="269">
                  <c:v>-0.43280672984544211</c:v>
                </c:pt>
                <c:pt idx="270">
                  <c:v>0.93977743409452508</c:v>
                </c:pt>
                <c:pt idx="271">
                  <c:v>0.27763324771128239</c:v>
                </c:pt>
                <c:pt idx="272">
                  <c:v>0.96786693173640259</c:v>
                </c:pt>
                <c:pt idx="273">
                  <c:v>0.72047257874995907</c:v>
                </c:pt>
                <c:pt idx="274">
                  <c:v>0.98512760856660719</c:v>
                </c:pt>
                <c:pt idx="275">
                  <c:v>0.71708022594092391</c:v>
                </c:pt>
                <c:pt idx="276">
                  <c:v>0.92187111272148847</c:v>
                </c:pt>
                <c:pt idx="277">
                  <c:v>-1.3742845901653098</c:v>
                </c:pt>
                <c:pt idx="278">
                  <c:v>0.49280733279147704</c:v>
                </c:pt>
                <c:pt idx="279">
                  <c:v>0.54830149329951183</c:v>
                </c:pt>
                <c:pt idx="280">
                  <c:v>0.59954245108585802</c:v>
                </c:pt>
                <c:pt idx="281">
                  <c:v>0.70924306144025362</c:v>
                </c:pt>
                <c:pt idx="282">
                  <c:v>-0.62197955926760606</c:v>
                </c:pt>
                <c:pt idx="283">
                  <c:v>4.362412064865584E-2</c:v>
                </c:pt>
                <c:pt idx="284">
                  <c:v>0.93370750627057664</c:v>
                </c:pt>
                <c:pt idx="285">
                  <c:v>0.15261753627234498</c:v>
                </c:pt>
                <c:pt idx="286">
                  <c:v>0.47554615132453115</c:v>
                </c:pt>
                <c:pt idx="287">
                  <c:v>-0.39542199576679149</c:v>
                </c:pt>
                <c:pt idx="288">
                  <c:v>0.17994293377563064</c:v>
                </c:pt>
                <c:pt idx="289">
                  <c:v>-0.48091868577988706</c:v>
                </c:pt>
                <c:pt idx="290">
                  <c:v>1.7153322618789084</c:v>
                </c:pt>
                <c:pt idx="291">
                  <c:v>-0.80806391505719155</c:v>
                </c:pt>
                <c:pt idx="292">
                  <c:v>-0.58958343121611101</c:v>
                </c:pt>
                <c:pt idx="293">
                  <c:v>-2.3825757858624552</c:v>
                </c:pt>
                <c:pt idx="294">
                  <c:v>7.9754052954008614E-3</c:v>
                </c:pt>
                <c:pt idx="295">
                  <c:v>0.15555094521333501</c:v>
                </c:pt>
                <c:pt idx="296">
                  <c:v>1.6000059602883603</c:v>
                </c:pt>
                <c:pt idx="297">
                  <c:v>-0.65298002158551682</c:v>
                </c:pt>
                <c:pt idx="298">
                  <c:v>0.83969140709319134</c:v>
                </c:pt>
                <c:pt idx="299">
                  <c:v>0.56345633148959706</c:v>
                </c:pt>
                <c:pt idx="300">
                  <c:v>-1.8889387797488606</c:v>
                </c:pt>
              </c:numCache>
            </c:numRef>
          </c:xVal>
          <c:yVal>
            <c:numRef>
              <c:f>Графики!$AF$341:$AF$641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8"/>
          <c:order val="9"/>
          <c:tx>
            <c:strRef>
              <c:f>Графики!$Z$31</c:f>
              <c:strCache>
                <c:ptCount val="1"/>
                <c:pt idx="0">
                  <c:v>25.11.2021</c:v>
                </c:pt>
              </c:strCache>
            </c:strRef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Графики!$AJ$341:$AJ$641</c:f>
              <c:numCache>
                <c:formatCode>General</c:formatCode>
                <c:ptCount val="301"/>
                <c:pt idx="0">
                  <c:v>#N/A</c:v>
                </c:pt>
                <c:pt idx="1">
                  <c:v>-0.35727796771707077</c:v>
                </c:pt>
                <c:pt idx="2">
                  <c:v>1.285506276226279</c:v>
                </c:pt>
                <c:pt idx="3">
                  <c:v>-0.31864445434681876</c:v>
                </c:pt>
                <c:pt idx="4">
                  <c:v>-0.13010121616326753</c:v>
                </c:pt>
                <c:pt idx="5">
                  <c:v>1.2207085014646921</c:v>
                </c:pt>
                <c:pt idx="6">
                  <c:v>-0.33222185516826563</c:v>
                </c:pt>
                <c:pt idx="7">
                  <c:v>-0.36807011784658883</c:v>
                </c:pt>
                <c:pt idx="8">
                  <c:v>0.35340804533383618</c:v>
                </c:pt>
                <c:pt idx="9">
                  <c:v>-0.45963057360200565</c:v>
                </c:pt>
                <c:pt idx="10">
                  <c:v>1.2503606537006551</c:v>
                </c:pt>
                <c:pt idx="11">
                  <c:v>0.18511438951091108</c:v>
                </c:pt>
                <c:pt idx="12">
                  <c:v>0.22534693841728881</c:v>
                </c:pt>
                <c:pt idx="13">
                  <c:v>0.69032524244359195</c:v>
                </c:pt>
                <c:pt idx="14">
                  <c:v>-1.4719757494145576</c:v>
                </c:pt>
                <c:pt idx="15">
                  <c:v>-0.19320944476348068</c:v>
                </c:pt>
                <c:pt idx="16">
                  <c:v>0.29826509021101444</c:v>
                </c:pt>
                <c:pt idx="17">
                  <c:v>-0.18149372836766275</c:v>
                </c:pt>
                <c:pt idx="18">
                  <c:v>1.2419620852461251</c:v>
                </c:pt>
                <c:pt idx="19">
                  <c:v>0.95321040004229518</c:v>
                </c:pt>
                <c:pt idx="20">
                  <c:v>-0.12945594530445259</c:v>
                </c:pt>
                <c:pt idx="21">
                  <c:v>0.6314059611251519</c:v>
                </c:pt>
                <c:pt idx="22">
                  <c:v>-0.10814719698903552</c:v>
                </c:pt>
                <c:pt idx="23">
                  <c:v>-0.51250042054792111</c:v>
                </c:pt>
                <c:pt idx="24">
                  <c:v>-0.2115378782523365</c:v>
                </c:pt>
                <c:pt idx="25">
                  <c:v>0.55390477780516534</c:v>
                </c:pt>
                <c:pt idx="26">
                  <c:v>0.56458639980616709</c:v>
                </c:pt>
                <c:pt idx="27">
                  <c:v>-1.2322310686574856</c:v>
                </c:pt>
                <c:pt idx="28">
                  <c:v>0.57290254957653097</c:v>
                </c:pt>
                <c:pt idx="29">
                  <c:v>0.21632605437562979</c:v>
                </c:pt>
                <c:pt idx="30">
                  <c:v>-0.27561534394807197</c:v>
                </c:pt>
                <c:pt idx="31">
                  <c:v>-1.5058949814576827</c:v>
                </c:pt>
                <c:pt idx="32">
                  <c:v>-1.614448685446348</c:v>
                </c:pt>
                <c:pt idx="33">
                  <c:v>1.1186650413609502</c:v>
                </c:pt>
                <c:pt idx="34">
                  <c:v>0.44408747635026291</c:v>
                </c:pt>
                <c:pt idx="35">
                  <c:v>0.1829361729078478</c:v>
                </c:pt>
                <c:pt idx="36">
                  <c:v>-0.36461488241661577</c:v>
                </c:pt>
                <c:pt idx="37">
                  <c:v>-0.21207762746757908</c:v>
                </c:pt>
                <c:pt idx="38">
                  <c:v>0.33908546842303089</c:v>
                </c:pt>
                <c:pt idx="39">
                  <c:v>0.18735219627460964</c:v>
                </c:pt>
                <c:pt idx="40">
                  <c:v>0.24901222246955079</c:v>
                </c:pt>
                <c:pt idx="41">
                  <c:v>0.23257644398219846</c:v>
                </c:pt>
                <c:pt idx="42">
                  <c:v>1.0053469623361586</c:v>
                </c:pt>
                <c:pt idx="43">
                  <c:v>-0.12173617131251024</c:v>
                </c:pt>
                <c:pt idx="44">
                  <c:v>0.33614299654719471</c:v>
                </c:pt>
                <c:pt idx="45">
                  <c:v>-0.87561895979247151</c:v>
                </c:pt>
                <c:pt idx="46">
                  <c:v>-0.69750151763267176</c:v>
                </c:pt>
                <c:pt idx="47">
                  <c:v>-1.5222697481339758</c:v>
                </c:pt>
                <c:pt idx="48">
                  <c:v>1.0333234613199758</c:v>
                </c:pt>
                <c:pt idx="49">
                  <c:v>0.41208645415711453</c:v>
                </c:pt>
                <c:pt idx="50">
                  <c:v>1.3378916314318214</c:v>
                </c:pt>
                <c:pt idx="51">
                  <c:v>-0.8923330706341801</c:v>
                </c:pt>
                <c:pt idx="52">
                  <c:v>-0.49893192616881521</c:v>
                </c:pt>
                <c:pt idx="53">
                  <c:v>1.0921265079379516</c:v>
                </c:pt>
                <c:pt idx="54">
                  <c:v>0.45809944378633993</c:v>
                </c:pt>
                <c:pt idx="55">
                  <c:v>-2.1956916477655692</c:v>
                </c:pt>
                <c:pt idx="56">
                  <c:v>-1.0217418805665002</c:v>
                </c:pt>
                <c:pt idx="57">
                  <c:v>1.3541054149954093</c:v>
                </c:pt>
                <c:pt idx="58">
                  <c:v>-0.24061869459943708</c:v>
                </c:pt>
                <c:pt idx="59">
                  <c:v>0.42589536043853293</c:v>
                </c:pt>
                <c:pt idx="60">
                  <c:v>0.33540219618074474</c:v>
                </c:pt>
                <c:pt idx="61">
                  <c:v>-4.1457371259330245E-2</c:v>
                </c:pt>
                <c:pt idx="62">
                  <c:v>-1.5259734541425551</c:v>
                </c:pt>
                <c:pt idx="63">
                  <c:v>-0.91814007742900294</c:v>
                </c:pt>
                <c:pt idx="64">
                  <c:v>-2.2142126498244679</c:v>
                </c:pt>
                <c:pt idx="65">
                  <c:v>0.1254502370512407</c:v>
                </c:pt>
                <c:pt idx="66">
                  <c:v>0.53936530407951189</c:v>
                </c:pt>
                <c:pt idx="67">
                  <c:v>1.266083074197649</c:v>
                </c:pt>
                <c:pt idx="68">
                  <c:v>-0.84210742394773597</c:v>
                </c:pt>
                <c:pt idx="69">
                  <c:v>-0.17325573858249754</c:v>
                </c:pt>
                <c:pt idx="70">
                  <c:v>-0.67467116748806433</c:v>
                </c:pt>
                <c:pt idx="71">
                  <c:v>-0.77834359561239452</c:v>
                </c:pt>
                <c:pt idx="72">
                  <c:v>-5.0035101034994867E-2</c:v>
                </c:pt>
                <c:pt idx="73">
                  <c:v>-1.0880580529215003</c:v>
                </c:pt>
                <c:pt idx="74">
                  <c:v>1.104137527489863</c:v>
                </c:pt>
                <c:pt idx="75">
                  <c:v>-1.3194430460823563</c:v>
                </c:pt>
                <c:pt idx="76">
                  <c:v>-1.7621675561255561</c:v>
                </c:pt>
                <c:pt idx="77">
                  <c:v>-0.37050703445496547</c:v>
                </c:pt>
                <c:pt idx="78">
                  <c:v>0.75943738490239721</c:v>
                </c:pt>
                <c:pt idx="79">
                  <c:v>0.93904936213071322</c:v>
                </c:pt>
                <c:pt idx="80">
                  <c:v>2.0745091639807489</c:v>
                </c:pt>
                <c:pt idx="81">
                  <c:v>1.1394454307082338</c:v>
                </c:pt>
                <c:pt idx="82">
                  <c:v>-2.2016123115699635</c:v>
                </c:pt>
                <c:pt idx="83">
                  <c:v>0.17233375862405609</c:v>
                </c:pt>
                <c:pt idx="84">
                  <c:v>0.59207224208760678</c:v>
                </c:pt>
                <c:pt idx="85">
                  <c:v>-0.21392533735892627</c:v>
                </c:pt>
                <c:pt idx="86">
                  <c:v>0.53602943961514349</c:v>
                </c:pt>
                <c:pt idx="87">
                  <c:v>0.67089770884724764</c:v>
                </c:pt>
                <c:pt idx="88">
                  <c:v>0.8520889696940479</c:v>
                </c:pt>
                <c:pt idx="89">
                  <c:v>1.4653480156728964</c:v>
                </c:pt>
                <c:pt idx="90">
                  <c:v>1.7154170774054176</c:v>
                </c:pt>
                <c:pt idx="91">
                  <c:v>-0.4108260834259525</c:v>
                </c:pt>
                <c:pt idx="92">
                  <c:v>0.35109913316594898</c:v>
                </c:pt>
                <c:pt idx="93">
                  <c:v>-0.14113850920406712</c:v>
                </c:pt>
                <c:pt idx="94">
                  <c:v>0.98221806351268626</c:v>
                </c:pt>
                <c:pt idx="95">
                  <c:v>2.1993526368961902E-2</c:v>
                </c:pt>
                <c:pt idx="96">
                  <c:v>1.8732922110408374</c:v>
                </c:pt>
                <c:pt idx="97">
                  <c:v>0.52177424685177165</c:v>
                </c:pt>
                <c:pt idx="98">
                  <c:v>0.42171730911205785</c:v>
                </c:pt>
                <c:pt idx="99">
                  <c:v>0.88445988473162807</c:v>
                </c:pt>
                <c:pt idx="100">
                  <c:v>0.54355619058892657</c:v>
                </c:pt>
                <c:pt idx="101">
                  <c:v>-0.91986498592645205</c:v>
                </c:pt>
                <c:pt idx="102">
                  <c:v>-0.27131699047866498</c:v>
                </c:pt>
                <c:pt idx="103">
                  <c:v>-0.97326297360857694</c:v>
                </c:pt>
                <c:pt idx="104">
                  <c:v>-0.89425678698370792</c:v>
                </c:pt>
                <c:pt idx="105">
                  <c:v>0.63804453606402856</c:v>
                </c:pt>
                <c:pt idx="106">
                  <c:v>7.0637996409079307E-2</c:v>
                </c:pt>
                <c:pt idx="107">
                  <c:v>0.75897584371308646</c:v>
                </c:pt>
                <c:pt idx="108">
                  <c:v>0.15674529804784809</c:v>
                </c:pt>
                <c:pt idx="109">
                  <c:v>0.22494137289422689</c:v>
                </c:pt>
                <c:pt idx="110">
                  <c:v>-0.91095338597467013</c:v>
                </c:pt>
                <c:pt idx="111">
                  <c:v>-1.2344423684730135</c:v>
                </c:pt>
                <c:pt idx="112">
                  <c:v>-1.1731508767313201</c:v>
                </c:pt>
                <c:pt idx="113">
                  <c:v>0.18735000827014758</c:v>
                </c:pt>
                <c:pt idx="114">
                  <c:v>-0.69372797380501972</c:v>
                </c:pt>
                <c:pt idx="115">
                  <c:v>-0.75997898148433762</c:v>
                </c:pt>
                <c:pt idx="116">
                  <c:v>0.36328357274687484</c:v>
                </c:pt>
                <c:pt idx="117">
                  <c:v>-0.48566089692987369</c:v>
                </c:pt>
                <c:pt idx="118">
                  <c:v>-1.3439715402354473</c:v>
                </c:pt>
                <c:pt idx="119">
                  <c:v>0.29367855845538138</c:v>
                </c:pt>
                <c:pt idx="120">
                  <c:v>0.74577637444639677</c:v>
                </c:pt>
                <c:pt idx="121">
                  <c:v>-1.3493797687586522</c:v>
                </c:pt>
                <c:pt idx="122">
                  <c:v>0.64031686326671178</c:v>
                </c:pt>
                <c:pt idx="123">
                  <c:v>-2.3352362427350908</c:v>
                </c:pt>
                <c:pt idx="124">
                  <c:v>-0.75003717499534028</c:v>
                </c:pt>
                <c:pt idx="125">
                  <c:v>1.2627583592003164</c:v>
                </c:pt>
                <c:pt idx="126">
                  <c:v>0.79392702393723802</c:v>
                </c:pt>
                <c:pt idx="127">
                  <c:v>-1.2126245460519094</c:v>
                </c:pt>
                <c:pt idx="128">
                  <c:v>1.4906986548312613</c:v>
                </c:pt>
                <c:pt idx="129">
                  <c:v>0.86770647050567185</c:v>
                </c:pt>
                <c:pt idx="130">
                  <c:v>1.059214180349775</c:v>
                </c:pt>
                <c:pt idx="131">
                  <c:v>1.107308136243363</c:v>
                </c:pt>
                <c:pt idx="132">
                  <c:v>-0.17903144159865647</c:v>
                </c:pt>
                <c:pt idx="133">
                  <c:v>-0.95435011320006158</c:v>
                </c:pt>
                <c:pt idx="134">
                  <c:v>0.750819713512068</c:v>
                </c:pt>
                <c:pt idx="135">
                  <c:v>1.1633636680053225</c:v>
                </c:pt>
                <c:pt idx="136">
                  <c:v>0.44399030478369284</c:v>
                </c:pt>
                <c:pt idx="137">
                  <c:v>-0.70399345164386418</c:v>
                </c:pt>
                <c:pt idx="138">
                  <c:v>-1.2902372663512123</c:v>
                </c:pt>
                <c:pt idx="139">
                  <c:v>-0.1224911684407024</c:v>
                </c:pt>
                <c:pt idx="140">
                  <c:v>0.14969553517159984</c:v>
                </c:pt>
                <c:pt idx="141">
                  <c:v>-0.82521902577238038</c:v>
                </c:pt>
                <c:pt idx="142">
                  <c:v>0.13613982507160394</c:v>
                </c:pt>
                <c:pt idx="143">
                  <c:v>-0.60816811975564633</c:v>
                </c:pt>
                <c:pt idx="144">
                  <c:v>-0.34543188894244992</c:v>
                </c:pt>
                <c:pt idx="145">
                  <c:v>-2.3231313537221343</c:v>
                </c:pt>
                <c:pt idx="146">
                  <c:v>-0.41396284199228894</c:v>
                </c:pt>
                <c:pt idx="147">
                  <c:v>2.0569544181527259</c:v>
                </c:pt>
                <c:pt idx="148">
                  <c:v>0.75041549632736704</c:v>
                </c:pt>
                <c:pt idx="149">
                  <c:v>-1.0175436585616264</c:v>
                </c:pt>
                <c:pt idx="150">
                  <c:v>-1.3112722670701302</c:v>
                </c:pt>
                <c:pt idx="151">
                  <c:v>-2.5422141769730899E-2</c:v>
                </c:pt>
                <c:pt idx="152">
                  <c:v>0.8210084544116647</c:v>
                </c:pt>
                <c:pt idx="153">
                  <c:v>0.55670116882359189</c:v>
                </c:pt>
                <c:pt idx="154">
                  <c:v>-0.69532900658208341</c:v>
                </c:pt>
                <c:pt idx="155">
                  <c:v>4.0254391146024915E-2</c:v>
                </c:pt>
                <c:pt idx="156">
                  <c:v>0.25391836002633461</c:v>
                </c:pt>
                <c:pt idx="157">
                  <c:v>0.19666581928746751</c:v>
                </c:pt>
                <c:pt idx="158">
                  <c:v>1.5727625912100969</c:v>
                </c:pt>
                <c:pt idx="159">
                  <c:v>-1.0495215998330032</c:v>
                </c:pt>
                <c:pt idx="160">
                  <c:v>-0.3105439655245501</c:v>
                </c:pt>
                <c:pt idx="161">
                  <c:v>-0.89455053570263754</c:v>
                </c:pt>
                <c:pt idx="162">
                  <c:v>-0.38900963107570163</c:v>
                </c:pt>
                <c:pt idx="163">
                  <c:v>-0.27627309104933051</c:v>
                </c:pt>
                <c:pt idx="164">
                  <c:v>1.315564632679286</c:v>
                </c:pt>
                <c:pt idx="165">
                  <c:v>-0.70085980028949013</c:v>
                </c:pt>
                <c:pt idx="166">
                  <c:v>-1.6203629041030965</c:v>
                </c:pt>
                <c:pt idx="167">
                  <c:v>-0.62568349964933923</c:v>
                </c:pt>
                <c:pt idx="168">
                  <c:v>0.76476526636486586</c:v>
                </c:pt>
                <c:pt idx="169">
                  <c:v>-0.14768612437736151</c:v>
                </c:pt>
                <c:pt idx="170">
                  <c:v>-0.82569913715236432</c:v>
                </c:pt>
                <c:pt idx="171">
                  <c:v>1.4802867242162652</c:v>
                </c:pt>
                <c:pt idx="172">
                  <c:v>-1.4897014708243166</c:v>
                </c:pt>
                <c:pt idx="173">
                  <c:v>-0.8704470469228216</c:v>
                </c:pt>
                <c:pt idx="174">
                  <c:v>0.68011275480139055</c:v>
                </c:pt>
                <c:pt idx="175">
                  <c:v>0.10399693521346087</c:v>
                </c:pt>
                <c:pt idx="176">
                  <c:v>0.15893616967978019</c:v>
                </c:pt>
                <c:pt idx="177">
                  <c:v>-1.780275223729836</c:v>
                </c:pt>
                <c:pt idx="178">
                  <c:v>-0.93835131164201258</c:v>
                </c:pt>
                <c:pt idx="179">
                  <c:v>1.5175552818523403</c:v>
                </c:pt>
                <c:pt idx="180">
                  <c:v>1.987395046185414</c:v>
                </c:pt>
                <c:pt idx="181">
                  <c:v>2.6504224060667809</c:v>
                </c:pt>
                <c:pt idx="182">
                  <c:v>0.91014850240895484</c:v>
                </c:pt>
                <c:pt idx="183">
                  <c:v>-0.27963755752480957</c:v>
                </c:pt>
                <c:pt idx="184">
                  <c:v>1.1906322458665568</c:v>
                </c:pt>
                <c:pt idx="185">
                  <c:v>-0.28550423140592152</c:v>
                </c:pt>
                <c:pt idx="186">
                  <c:v>1.8151129006836335</c:v>
                </c:pt>
                <c:pt idx="187">
                  <c:v>-0.56767287333137517</c:v>
                </c:pt>
                <c:pt idx="188">
                  <c:v>-0.48021372931806461</c:v>
                </c:pt>
                <c:pt idx="189">
                  <c:v>-2.2582070654891293</c:v>
                </c:pt>
                <c:pt idx="190">
                  <c:v>3.0434902986408829E-2</c:v>
                </c:pt>
                <c:pt idx="191">
                  <c:v>-1.4209241286772514</c:v>
                </c:pt>
                <c:pt idx="192">
                  <c:v>1.1235853474510398</c:v>
                </c:pt>
                <c:pt idx="193">
                  <c:v>-2.1926939479443286</c:v>
                </c:pt>
                <c:pt idx="194">
                  <c:v>0.21208210959282159</c:v>
                </c:pt>
                <c:pt idx="195">
                  <c:v>-0.87971506974103697</c:v>
                </c:pt>
                <c:pt idx="196">
                  <c:v>-6.0731149767007331E-2</c:v>
                </c:pt>
                <c:pt idx="197">
                  <c:v>-1.3047815984492579</c:v>
                </c:pt>
                <c:pt idx="198">
                  <c:v>-8.9719036520534257E-2</c:v>
                </c:pt>
                <c:pt idx="199">
                  <c:v>0.11102047776723323</c:v>
                </c:pt>
                <c:pt idx="200">
                  <c:v>-7.9286512748328875E-2</c:v>
                </c:pt>
                <c:pt idx="201">
                  <c:v>0.81104585179005451</c:v>
                </c:pt>
                <c:pt idx="202">
                  <c:v>0.16925460437211548</c:v>
                </c:pt>
                <c:pt idx="203">
                  <c:v>-6.6867757409729833E-2</c:v>
                </c:pt>
                <c:pt idx="204">
                  <c:v>-1.0656939120755471</c:v>
                </c:pt>
                <c:pt idx="205">
                  <c:v>-1.3207513051214814</c:v>
                </c:pt>
                <c:pt idx="206">
                  <c:v>1.4151407357941181E-2</c:v>
                </c:pt>
                <c:pt idx="207">
                  <c:v>0.20371092612987596</c:v>
                </c:pt>
                <c:pt idx="208">
                  <c:v>-1.638035918042009</c:v>
                </c:pt>
                <c:pt idx="209">
                  <c:v>2.0332322499795001</c:v>
                </c:pt>
                <c:pt idx="210">
                  <c:v>-0.83655266172440967</c:v>
                </c:pt>
                <c:pt idx="211">
                  <c:v>-1.4150818382128882</c:v>
                </c:pt>
                <c:pt idx="212">
                  <c:v>-0.61096820457987988</c:v>
                </c:pt>
                <c:pt idx="213">
                  <c:v>-0.62250999362934678</c:v>
                </c:pt>
                <c:pt idx="214">
                  <c:v>-0.34290061829594487</c:v>
                </c:pt>
                <c:pt idx="215">
                  <c:v>1.0045917901385906</c:v>
                </c:pt>
                <c:pt idx="216">
                  <c:v>-8.5826697907307903E-2</c:v>
                </c:pt>
                <c:pt idx="217">
                  <c:v>-0.38167224773258113</c:v>
                </c:pt>
                <c:pt idx="218">
                  <c:v>-0.2026310625795027</c:v>
                </c:pt>
                <c:pt idx="219">
                  <c:v>0.15245474848658169</c:v>
                </c:pt>
                <c:pt idx="220">
                  <c:v>-0.75914822037049312</c:v>
                </c:pt>
                <c:pt idx="221">
                  <c:v>-1.5126526242483944</c:v>
                </c:pt>
                <c:pt idx="222">
                  <c:v>-0.3808658536469709</c:v>
                </c:pt>
                <c:pt idx="223">
                  <c:v>0.73838427207680191</c:v>
                </c:pt>
                <c:pt idx="224">
                  <c:v>-1.5039538838033533</c:v>
                </c:pt>
                <c:pt idx="225">
                  <c:v>-0.87519913381618331</c:v>
                </c:pt>
                <c:pt idx="226">
                  <c:v>2.9831659946898625E-2</c:v>
                </c:pt>
                <c:pt idx="227">
                  <c:v>-2.8414633419323767</c:v>
                </c:pt>
                <c:pt idx="228">
                  <c:v>1.3494631883823351</c:v>
                </c:pt>
                <c:pt idx="229">
                  <c:v>0.69192248186257821</c:v>
                </c:pt>
                <c:pt idx="230">
                  <c:v>0.85324374977532447</c:v>
                </c:pt>
                <c:pt idx="231">
                  <c:v>-2.1917501178512087</c:v>
                </c:pt>
                <c:pt idx="232">
                  <c:v>-0.35585549567825758</c:v>
                </c:pt>
                <c:pt idx="233">
                  <c:v>0.66416549791798296</c:v>
                </c:pt>
                <c:pt idx="234">
                  <c:v>-2.7210363835980154</c:v>
                </c:pt>
                <c:pt idx="235">
                  <c:v>1.0845115224940134</c:v>
                </c:pt>
                <c:pt idx="236">
                  <c:v>-0.54701775074373238</c:v>
                </c:pt>
                <c:pt idx="237">
                  <c:v>1.4680431425220437</c:v>
                </c:pt>
                <c:pt idx="238">
                  <c:v>1.3472297560273461E-2</c:v>
                </c:pt>
                <c:pt idx="239">
                  <c:v>-0.1076546721825089</c:v>
                </c:pt>
                <c:pt idx="240">
                  <c:v>0.61725885032874217</c:v>
                </c:pt>
                <c:pt idx="241">
                  <c:v>-1.8479188338550792</c:v>
                </c:pt>
                <c:pt idx="242">
                  <c:v>-1.5723994854640218</c:v>
                </c:pt>
                <c:pt idx="243">
                  <c:v>-1.1026331156603995</c:v>
                </c:pt>
                <c:pt idx="244">
                  <c:v>1.7919851274024898</c:v>
                </c:pt>
                <c:pt idx="245">
                  <c:v>-0.2538521301113974</c:v>
                </c:pt>
                <c:pt idx="246">
                  <c:v>0.70738260842992418</c:v>
                </c:pt>
                <c:pt idx="247">
                  <c:v>0.96639261970096157</c:v>
                </c:pt>
                <c:pt idx="248">
                  <c:v>-0.40169747165104752</c:v>
                </c:pt>
                <c:pt idx="249">
                  <c:v>1.223710660505871</c:v>
                </c:pt>
                <c:pt idx="250">
                  <c:v>-1.7107488174907086</c:v>
                </c:pt>
                <c:pt idx="251">
                  <c:v>-1.3294031655881362</c:v>
                </c:pt>
                <c:pt idx="252">
                  <c:v>0.45572918455843592</c:v>
                </c:pt>
                <c:pt idx="253">
                  <c:v>0.42143843319361096</c:v>
                </c:pt>
                <c:pt idx="254">
                  <c:v>1.0743872064935358</c:v>
                </c:pt>
                <c:pt idx="255">
                  <c:v>-1.1654594988576727</c:v>
                </c:pt>
                <c:pt idx="256">
                  <c:v>-0.98383196974004239</c:v>
                </c:pt>
                <c:pt idx="257">
                  <c:v>0.72838099376717036</c:v>
                </c:pt>
                <c:pt idx="258">
                  <c:v>0.63560352861861569</c:v>
                </c:pt>
                <c:pt idx="259">
                  <c:v>0.28392902211195103</c:v>
                </c:pt>
                <c:pt idx="260">
                  <c:v>-0.81491628730265031</c:v>
                </c:pt>
                <c:pt idx="261">
                  <c:v>-1.3408554628131455</c:v>
                </c:pt>
                <c:pt idx="262">
                  <c:v>0.27529850767149355</c:v>
                </c:pt>
                <c:pt idx="263">
                  <c:v>0.71432109932564813</c:v>
                </c:pt>
                <c:pt idx="264">
                  <c:v>2.5966721594792332</c:v>
                </c:pt>
                <c:pt idx="265">
                  <c:v>0.65103310199542008</c:v>
                </c:pt>
                <c:pt idx="266">
                  <c:v>-0.53366563435489134</c:v>
                </c:pt>
                <c:pt idx="267">
                  <c:v>1.4085485678404392</c:v>
                </c:pt>
                <c:pt idx="268">
                  <c:v>-1.3616853364114103</c:v>
                </c:pt>
                <c:pt idx="269">
                  <c:v>-0.5424896728807056</c:v>
                </c:pt>
                <c:pt idx="270">
                  <c:v>0.77993925051134916</c:v>
                </c:pt>
                <c:pt idx="271">
                  <c:v>0.63558729820105597</c:v>
                </c:pt>
                <c:pt idx="272">
                  <c:v>0.43467775332195657</c:v>
                </c:pt>
                <c:pt idx="273">
                  <c:v>0.92253548483932946</c:v>
                </c:pt>
                <c:pt idx="274">
                  <c:v>2.2207271424521573</c:v>
                </c:pt>
                <c:pt idx="275">
                  <c:v>0.53231278063094667</c:v>
                </c:pt>
                <c:pt idx="276">
                  <c:v>0.8353825552570342</c:v>
                </c:pt>
                <c:pt idx="277">
                  <c:v>-1.171531845615263</c:v>
                </c:pt>
                <c:pt idx="278">
                  <c:v>-0.26491364123267225</c:v>
                </c:pt>
                <c:pt idx="279">
                  <c:v>-2.6189854950658287E-2</c:v>
                </c:pt>
                <c:pt idx="280">
                  <c:v>-0.62079375723217822</c:v>
                </c:pt>
                <c:pt idx="281">
                  <c:v>1.5846663624949819</c:v>
                </c:pt>
                <c:pt idx="282">
                  <c:v>9.5953764871931746E-2</c:v>
                </c:pt>
                <c:pt idx="283">
                  <c:v>0.3555059701988057</c:v>
                </c:pt>
                <c:pt idx="284">
                  <c:v>0.34192286071685274</c:v>
                </c:pt>
                <c:pt idx="285">
                  <c:v>0.67633731482116755</c:v>
                </c:pt>
                <c:pt idx="286">
                  <c:v>0.16926126088368765</c:v>
                </c:pt>
                <c:pt idx="287">
                  <c:v>6.8277933352165476E-3</c:v>
                </c:pt>
                <c:pt idx="288">
                  <c:v>1.6853149186066343</c:v>
                </c:pt>
                <c:pt idx="289">
                  <c:v>1.076503578332924</c:v>
                </c:pt>
                <c:pt idx="290">
                  <c:v>2.2664842903032105</c:v>
                </c:pt>
                <c:pt idx="291">
                  <c:v>0.13465673811853218</c:v>
                </c:pt>
                <c:pt idx="292">
                  <c:v>0.74043969796672293</c:v>
                </c:pt>
                <c:pt idx="293">
                  <c:v>-0.54490842772173131</c:v>
                </c:pt>
                <c:pt idx="294">
                  <c:v>-9.0503942483250555E-2</c:v>
                </c:pt>
                <c:pt idx="295">
                  <c:v>-0.11704874100471052</c:v>
                </c:pt>
                <c:pt idx="296">
                  <c:v>-0.20730894643151387</c:v>
                </c:pt>
                <c:pt idx="297">
                  <c:v>-1.3182791827164131</c:v>
                </c:pt>
                <c:pt idx="298">
                  <c:v>0.13842266697566785</c:v>
                </c:pt>
                <c:pt idx="299">
                  <c:v>-0.4255245037091111</c:v>
                </c:pt>
                <c:pt idx="300">
                  <c:v>-1.7918653124618089</c:v>
                </c:pt>
              </c:numCache>
            </c:numRef>
          </c:xVal>
          <c:yVal>
            <c:numRef>
              <c:f>Графики!$AI$341:$AI$641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61184"/>
        <c:axId val="122476032"/>
      </c:scatterChart>
      <c:valAx>
        <c:axId val="122461184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i="1"/>
                </a:pPr>
                <a:r>
                  <a:rPr lang="en-US" i="1"/>
                  <a:t>Деформации,</a:t>
                </a:r>
                <a:r>
                  <a:rPr lang="en-US" i="1" baseline="0"/>
                  <a:t> мм</a:t>
                </a:r>
                <a:endParaRPr lang="ru-RU" i="1"/>
              </a:p>
            </c:rich>
          </c:tx>
          <c:layout>
            <c:manualLayout>
              <c:xMode val="edge"/>
              <c:yMode val="edge"/>
              <c:x val="0.80746194674978233"/>
              <c:y val="0.1215937792823576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2476032"/>
        <c:crosses val="autoZero"/>
        <c:crossBetween val="midCat"/>
      </c:valAx>
      <c:valAx>
        <c:axId val="122476032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i="1"/>
                </a:pPr>
                <a:r>
                  <a:rPr lang="ru-RU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2.1782099720158061E-2"/>
              <c:y val="0.512048369170829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2461184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b"/>
      <c:layout>
        <c:manualLayout>
          <c:xMode val="edge"/>
          <c:yMode val="edge"/>
          <c:x val="8.1860937604239757E-3"/>
          <c:y val="6.6836981372017157E-2"/>
          <c:w val="0.98591218384032864"/>
          <c:h val="4.702537481417812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Графики!$A$23</c:f>
          <c:strCache>
            <c:ptCount val="1"/>
            <c:pt idx="0">
              <c:v>Скважина №4_x000d_ Кумулятивный график, вдоль оси X</c:v>
            </c:pt>
          </c:strCache>
        </c:strRef>
      </c:tx>
      <c:layout>
        <c:manualLayout>
          <c:xMode val="edge"/>
          <c:yMode val="edge"/>
          <c:x val="0.25077358322987447"/>
          <c:y val="6.9026919791924301E-3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7.7347222222222206E-2"/>
          <c:y val="0.19385033333333332"/>
          <c:w val="0.89262148148148146"/>
          <c:h val="0.78976033333333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Графики!$AP$31</c:f>
              <c:strCache>
                <c:ptCount val="1"/>
                <c:pt idx="0">
                  <c:v>01.11.2021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Графики!$AQ$341:$AQ$641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-1.1368683772161603E-13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1.1368683772161603E-13</c:v>
                </c:pt>
                <c:pt idx="37">
                  <c:v>-1.1368683772161603E-13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1.1368683772161603E-13</c:v>
                </c:pt>
                <c:pt idx="48">
                  <c:v>1.1368683772161603E-13</c:v>
                </c:pt>
                <c:pt idx="49">
                  <c:v>1.1368683772161603E-13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-1.1368683772161603E-13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1.1368683772161603E-13</c:v>
                </c:pt>
                <c:pt idx="58">
                  <c:v>-1.1368683772161603E-13</c:v>
                </c:pt>
                <c:pt idx="59">
                  <c:v>1.1368683772161603E-13</c:v>
                </c:pt>
                <c:pt idx="60">
                  <c:v>0</c:v>
                </c:pt>
                <c:pt idx="61">
                  <c:v>0</c:v>
                </c:pt>
                <c:pt idx="62">
                  <c:v>1.1368683772161603E-13</c:v>
                </c:pt>
                <c:pt idx="63">
                  <c:v>-1.1368683772161603E-13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1.1368683772161603E-13</c:v>
                </c:pt>
                <c:pt idx="69">
                  <c:v>-1.1368683772161603E-13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1.1368683772161603E-13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1.1368683772161603E-13</c:v>
                </c:pt>
                <c:pt idx="80">
                  <c:v>0</c:v>
                </c:pt>
                <c:pt idx="81">
                  <c:v>0</c:v>
                </c:pt>
                <c:pt idx="82">
                  <c:v>-1.1368683772161603E-13</c:v>
                </c:pt>
                <c:pt idx="83">
                  <c:v>0</c:v>
                </c:pt>
                <c:pt idx="84">
                  <c:v>0</c:v>
                </c:pt>
                <c:pt idx="85">
                  <c:v>-1.1368683772161603E-13</c:v>
                </c:pt>
                <c:pt idx="86">
                  <c:v>0</c:v>
                </c:pt>
                <c:pt idx="87">
                  <c:v>1.1368683772161603E-13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-1.1368683772161603E-13</c:v>
                </c:pt>
                <c:pt idx="92">
                  <c:v>0</c:v>
                </c:pt>
                <c:pt idx="93">
                  <c:v>1.1368683772161603E-13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-1.1368683772161603E-13</c:v>
                </c:pt>
                <c:pt idx="98">
                  <c:v>0</c:v>
                </c:pt>
                <c:pt idx="99">
                  <c:v>1.1368683772161603E-13</c:v>
                </c:pt>
                <c:pt idx="100">
                  <c:v>-1.1368683772161603E-13</c:v>
                </c:pt>
                <c:pt idx="101">
                  <c:v>0</c:v>
                </c:pt>
                <c:pt idx="102">
                  <c:v>-1.1368683772161603E-13</c:v>
                </c:pt>
                <c:pt idx="103">
                  <c:v>0</c:v>
                </c:pt>
                <c:pt idx="104">
                  <c:v>0</c:v>
                </c:pt>
                <c:pt idx="105">
                  <c:v>-1.1368683772161603E-13</c:v>
                </c:pt>
                <c:pt idx="106">
                  <c:v>1.1368683772161603E-13</c:v>
                </c:pt>
                <c:pt idx="107">
                  <c:v>-1.1368683772161603E-13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-1.1368683772161603E-13</c:v>
                </c:pt>
                <c:pt idx="112">
                  <c:v>0</c:v>
                </c:pt>
                <c:pt idx="113">
                  <c:v>-1.1368683772161603E-13</c:v>
                </c:pt>
                <c:pt idx="114">
                  <c:v>-1.1368683772161603E-13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-1.1368683772161603E-13</c:v>
                </c:pt>
                <c:pt idx="119">
                  <c:v>-1.1368683772161603E-13</c:v>
                </c:pt>
                <c:pt idx="120">
                  <c:v>0</c:v>
                </c:pt>
                <c:pt idx="121">
                  <c:v>-1.1368683772161603E-13</c:v>
                </c:pt>
                <c:pt idx="122">
                  <c:v>1.1368683772161603E-13</c:v>
                </c:pt>
                <c:pt idx="123">
                  <c:v>-1.1368683772161603E-13</c:v>
                </c:pt>
                <c:pt idx="124">
                  <c:v>-1.1368683772161603E-13</c:v>
                </c:pt>
                <c:pt idx="125">
                  <c:v>1.1368683772161603E-13</c:v>
                </c:pt>
                <c:pt idx="126">
                  <c:v>-1.1368683772161603E-13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-1.1368683772161603E-13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-1.1368683772161603E-13</c:v>
                </c:pt>
                <c:pt idx="140">
                  <c:v>0</c:v>
                </c:pt>
                <c:pt idx="141">
                  <c:v>-1.1368683772161603E-13</c:v>
                </c:pt>
                <c:pt idx="142">
                  <c:v>0</c:v>
                </c:pt>
                <c:pt idx="143">
                  <c:v>0</c:v>
                </c:pt>
                <c:pt idx="144">
                  <c:v>-1.1368683772161603E-13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-1.1368683772161603E-13</c:v>
                </c:pt>
                <c:pt idx="154">
                  <c:v>-1.1368683772161603E-13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Графики!$AP$341:$AP$641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Графики!$AR$31</c:f>
              <c:strCache>
                <c:ptCount val="1"/>
                <c:pt idx="0">
                  <c:v>15.11.2021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Графики!$AT$341:$AT$641</c:f>
              <c:numCache>
                <c:formatCode>General</c:formatCode>
                <c:ptCount val="301"/>
                <c:pt idx="0">
                  <c:v>10.950998698704325</c:v>
                </c:pt>
                <c:pt idx="1">
                  <c:v>11.090367481699673</c:v>
                </c:pt>
                <c:pt idx="2">
                  <c:v>12.002295567954548</c:v>
                </c:pt>
                <c:pt idx="3">
                  <c:v>12.000141630466373</c:v>
                </c:pt>
                <c:pt idx="4">
                  <c:v>13.009396642277125</c:v>
                </c:pt>
                <c:pt idx="5">
                  <c:v>13.608243152507157</c:v>
                </c:pt>
                <c:pt idx="6">
                  <c:v>13.303715469824169</c:v>
                </c:pt>
                <c:pt idx="7">
                  <c:v>14.013602101271545</c:v>
                </c:pt>
                <c:pt idx="8">
                  <c:v>13.900492214056044</c:v>
                </c:pt>
                <c:pt idx="9">
                  <c:v>13.640070855800332</c:v>
                </c:pt>
                <c:pt idx="10">
                  <c:v>14.334038564622233</c:v>
                </c:pt>
                <c:pt idx="11">
                  <c:v>14.103838434275872</c:v>
                </c:pt>
                <c:pt idx="12">
                  <c:v>13.986050696198049</c:v>
                </c:pt>
                <c:pt idx="13">
                  <c:v>13.462046491439537</c:v>
                </c:pt>
                <c:pt idx="14">
                  <c:v>13.175194531269312</c:v>
                </c:pt>
                <c:pt idx="15">
                  <c:v>12.57478401197227</c:v>
                </c:pt>
                <c:pt idx="16">
                  <c:v>11.88179428015826</c:v>
                </c:pt>
                <c:pt idx="17">
                  <c:v>11.315038335972758</c:v>
                </c:pt>
                <c:pt idx="18">
                  <c:v>11.310760955373894</c:v>
                </c:pt>
                <c:pt idx="19">
                  <c:v>12.242087277211908</c:v>
                </c:pt>
                <c:pt idx="20">
                  <c:v>12.623790994652154</c:v>
                </c:pt>
                <c:pt idx="21">
                  <c:v>13.069684482569755</c:v>
                </c:pt>
                <c:pt idx="22">
                  <c:v>12.514296329486228</c:v>
                </c:pt>
                <c:pt idx="23">
                  <c:v>11.541824148252317</c:v>
                </c:pt>
                <c:pt idx="24">
                  <c:v>12.030526769817698</c:v>
                </c:pt>
                <c:pt idx="25">
                  <c:v>11.882412012691702</c:v>
                </c:pt>
                <c:pt idx="26">
                  <c:v>11.959648154927777</c:v>
                </c:pt>
                <c:pt idx="27">
                  <c:v>12.01899331782181</c:v>
                </c:pt>
                <c:pt idx="28">
                  <c:v>11.63535710122926</c:v>
                </c:pt>
                <c:pt idx="29">
                  <c:v>12.608078865423181</c:v>
                </c:pt>
                <c:pt idx="30">
                  <c:v>12.032346299987921</c:v>
                </c:pt>
                <c:pt idx="31">
                  <c:v>11.745828468050036</c:v>
                </c:pt>
                <c:pt idx="32">
                  <c:v>12.01814466922508</c:v>
                </c:pt>
                <c:pt idx="33">
                  <c:v>11.632505127465379</c:v>
                </c:pt>
                <c:pt idx="34">
                  <c:v>11.647524758278109</c:v>
                </c:pt>
                <c:pt idx="35">
                  <c:v>11.169194170831133</c:v>
                </c:pt>
                <c:pt idx="36">
                  <c:v>10.814144352260655</c:v>
                </c:pt>
                <c:pt idx="37">
                  <c:v>10.985346818313815</c:v>
                </c:pt>
                <c:pt idx="38">
                  <c:v>11.255007796860923</c:v>
                </c:pt>
                <c:pt idx="39">
                  <c:v>10.341258148678094</c:v>
                </c:pt>
                <c:pt idx="40">
                  <c:v>11.142495208201694</c:v>
                </c:pt>
                <c:pt idx="41">
                  <c:v>11.000248047710443</c:v>
                </c:pt>
                <c:pt idx="42">
                  <c:v>11.446411715678096</c:v>
                </c:pt>
                <c:pt idx="43">
                  <c:v>11.077008401890794</c:v>
                </c:pt>
                <c:pt idx="44">
                  <c:v>10.993130342285781</c:v>
                </c:pt>
                <c:pt idx="45">
                  <c:v>10.797832500617233</c:v>
                </c:pt>
                <c:pt idx="46">
                  <c:v>9.6595792259805648</c:v>
                </c:pt>
                <c:pt idx="47">
                  <c:v>9.4239990034214998</c:v>
                </c:pt>
                <c:pt idx="48">
                  <c:v>9.1263874702679004</c:v>
                </c:pt>
                <c:pt idx="49">
                  <c:v>9.3754200395059115</c:v>
                </c:pt>
                <c:pt idx="50">
                  <c:v>9.3333140796786438</c:v>
                </c:pt>
                <c:pt idx="51">
                  <c:v>9.3099675134853896</c:v>
                </c:pt>
                <c:pt idx="52">
                  <c:v>8.3144891843618325</c:v>
                </c:pt>
                <c:pt idx="53">
                  <c:v>9.0600429654219852</c:v>
                </c:pt>
                <c:pt idx="54">
                  <c:v>9.0322471133238196</c:v>
                </c:pt>
                <c:pt idx="55">
                  <c:v>8.0275389308002332</c:v>
                </c:pt>
                <c:pt idx="56">
                  <c:v>7.2608726836954247</c:v>
                </c:pt>
                <c:pt idx="57">
                  <c:v>7.4962603402892682</c:v>
                </c:pt>
                <c:pt idx="58">
                  <c:v>7.0883809881385105</c:v>
                </c:pt>
                <c:pt idx="59">
                  <c:v>7.0153072178785578</c:v>
                </c:pt>
                <c:pt idx="60">
                  <c:v>6.6323043257310701</c:v>
                </c:pt>
                <c:pt idx="61">
                  <c:v>6.9676474764856948</c:v>
                </c:pt>
                <c:pt idx="62">
                  <c:v>5.7468259892258402</c:v>
                </c:pt>
                <c:pt idx="63">
                  <c:v>6.2844402853910424</c:v>
                </c:pt>
                <c:pt idx="64">
                  <c:v>6.1894326054841713</c:v>
                </c:pt>
                <c:pt idx="65">
                  <c:v>6.5318983111966418</c:v>
                </c:pt>
                <c:pt idx="66">
                  <c:v>6.3672648572007802</c:v>
                </c:pt>
                <c:pt idx="67">
                  <c:v>6.7112136632645161</c:v>
                </c:pt>
                <c:pt idx="68">
                  <c:v>6.7122619702098518</c:v>
                </c:pt>
                <c:pt idx="69">
                  <c:v>6.9686780631487864</c:v>
                </c:pt>
                <c:pt idx="70">
                  <c:v>6.4835674194670219</c:v>
                </c:pt>
                <c:pt idx="71">
                  <c:v>6.687163437360141</c:v>
                </c:pt>
                <c:pt idx="72">
                  <c:v>6.9027675302191938</c:v>
                </c:pt>
                <c:pt idx="73">
                  <c:v>6.1532930021509173</c:v>
                </c:pt>
                <c:pt idx="74">
                  <c:v>6.122490714681021</c:v>
                </c:pt>
                <c:pt idx="75">
                  <c:v>6.0246899340498885</c:v>
                </c:pt>
                <c:pt idx="76">
                  <c:v>5.3095871910986716</c:v>
                </c:pt>
                <c:pt idx="77">
                  <c:v>6.2302498028244599</c:v>
                </c:pt>
                <c:pt idx="78">
                  <c:v>6.7233954835400027</c:v>
                </c:pt>
                <c:pt idx="79">
                  <c:v>7.3239052040974002</c:v>
                </c:pt>
                <c:pt idx="80">
                  <c:v>7.7669929510825568</c:v>
                </c:pt>
                <c:pt idx="81">
                  <c:v>7.8138613952847891</c:v>
                </c:pt>
                <c:pt idx="82">
                  <c:v>7.1089719105449376</c:v>
                </c:pt>
                <c:pt idx="83">
                  <c:v>6.125820001273155</c:v>
                </c:pt>
                <c:pt idx="84">
                  <c:v>6.064563514378392</c:v>
                </c:pt>
                <c:pt idx="85">
                  <c:v>6.7410486343851517</c:v>
                </c:pt>
                <c:pt idx="86">
                  <c:v>6.0226439803287803</c:v>
                </c:pt>
                <c:pt idx="87">
                  <c:v>5.9298651679979457</c:v>
                </c:pt>
                <c:pt idx="88">
                  <c:v>6.7842597674874696</c:v>
                </c:pt>
                <c:pt idx="89">
                  <c:v>8.0660849925806133</c:v>
                </c:pt>
                <c:pt idx="90">
                  <c:v>8.4665467293378924</c:v>
                </c:pt>
                <c:pt idx="91">
                  <c:v>8.5288958004855431</c:v>
                </c:pt>
                <c:pt idx="92">
                  <c:v>8.3132892826057514</c:v>
                </c:pt>
                <c:pt idx="93">
                  <c:v>8.7364384806925273</c:v>
                </c:pt>
                <c:pt idx="94">
                  <c:v>8.5295858628156793</c:v>
                </c:pt>
                <c:pt idx="95">
                  <c:v>8.4750147223170416</c:v>
                </c:pt>
                <c:pt idx="96">
                  <c:v>9.3168407531424009</c:v>
                </c:pt>
                <c:pt idx="97">
                  <c:v>9.526963589178763</c:v>
                </c:pt>
                <c:pt idx="98">
                  <c:v>9.1331211949114959</c:v>
                </c:pt>
                <c:pt idx="99">
                  <c:v>9.5806697010146991</c:v>
                </c:pt>
                <c:pt idx="100">
                  <c:v>10.383116149790226</c:v>
                </c:pt>
                <c:pt idx="101">
                  <c:v>9.9410675848962455</c:v>
                </c:pt>
                <c:pt idx="102">
                  <c:v>10.199018496251142</c:v>
                </c:pt>
                <c:pt idx="103">
                  <c:v>10.113820173758313</c:v>
                </c:pt>
                <c:pt idx="104">
                  <c:v>9.7737277724645537</c:v>
                </c:pt>
                <c:pt idx="105">
                  <c:v>10.148583294413697</c:v>
                </c:pt>
                <c:pt idx="106">
                  <c:v>9.3708312330937815</c:v>
                </c:pt>
                <c:pt idx="107">
                  <c:v>9.5980283247511125</c:v>
                </c:pt>
                <c:pt idx="108">
                  <c:v>9.7540336015363209</c:v>
                </c:pt>
                <c:pt idx="109">
                  <c:v>9.351013330007504</c:v>
                </c:pt>
                <c:pt idx="110">
                  <c:v>8.6932478277483369</c:v>
                </c:pt>
                <c:pt idx="111">
                  <c:v>8.5405156144802277</c:v>
                </c:pt>
                <c:pt idx="112">
                  <c:v>7.8744977992511167</c:v>
                </c:pt>
                <c:pt idx="113">
                  <c:v>8.4545303630997068</c:v>
                </c:pt>
                <c:pt idx="114">
                  <c:v>8.3264637504333905</c:v>
                </c:pt>
                <c:pt idx="115">
                  <c:v>7.7030524077252949</c:v>
                </c:pt>
                <c:pt idx="116">
                  <c:v>7.8287538942320225</c:v>
                </c:pt>
                <c:pt idx="117">
                  <c:v>7.4424978426898178</c:v>
                </c:pt>
                <c:pt idx="118">
                  <c:v>6.5824079817544998</c:v>
                </c:pt>
                <c:pt idx="119">
                  <c:v>6.9138624642347395</c:v>
                </c:pt>
                <c:pt idx="120">
                  <c:v>7.065298447372129</c:v>
                </c:pt>
                <c:pt idx="121">
                  <c:v>6.6098047238614299</c:v>
                </c:pt>
                <c:pt idx="122">
                  <c:v>6.9017913549250807</c:v>
                </c:pt>
                <c:pt idx="123">
                  <c:v>6.3836425569685389</c:v>
                </c:pt>
                <c:pt idx="124">
                  <c:v>6.4120186535051289</c:v>
                </c:pt>
                <c:pt idx="125">
                  <c:v>6.6686983150651713</c:v>
                </c:pt>
                <c:pt idx="126">
                  <c:v>6.25126874979685</c:v>
                </c:pt>
                <c:pt idx="127">
                  <c:v>6.2216766748084638</c:v>
                </c:pt>
                <c:pt idx="128">
                  <c:v>6.6849144971602072</c:v>
                </c:pt>
                <c:pt idx="129">
                  <c:v>7.1039207781935829</c:v>
                </c:pt>
                <c:pt idx="130">
                  <c:v>7.5224802888432123</c:v>
                </c:pt>
                <c:pt idx="131">
                  <c:v>7.6372355884570879</c:v>
                </c:pt>
                <c:pt idx="132">
                  <c:v>7.2542560348384768</c:v>
                </c:pt>
                <c:pt idx="133">
                  <c:v>7.0885185306775611</c:v>
                </c:pt>
                <c:pt idx="134">
                  <c:v>7.6591768816152808</c:v>
                </c:pt>
                <c:pt idx="135">
                  <c:v>7.773967298173261</c:v>
                </c:pt>
                <c:pt idx="136">
                  <c:v>7.7986557358771051</c:v>
                </c:pt>
                <c:pt idx="137">
                  <c:v>8.2709603530928462</c:v>
                </c:pt>
                <c:pt idx="138">
                  <c:v>7.5666893035199791</c:v>
                </c:pt>
                <c:pt idx="139">
                  <c:v>7.2590355819513661</c:v>
                </c:pt>
                <c:pt idx="140">
                  <c:v>6.9514468135690777</c:v>
                </c:pt>
                <c:pt idx="141">
                  <c:v>6.2225367741940545</c:v>
                </c:pt>
                <c:pt idx="142">
                  <c:v>5.8655267758814489</c:v>
                </c:pt>
                <c:pt idx="143">
                  <c:v>5.5791583808235146</c:v>
                </c:pt>
                <c:pt idx="144">
                  <c:v>5.5204605393164456</c:v>
                </c:pt>
                <c:pt idx="145">
                  <c:v>4.441994831139823</c:v>
                </c:pt>
                <c:pt idx="146">
                  <c:v>3.89003757223702</c:v>
                </c:pt>
                <c:pt idx="147">
                  <c:v>4.2376624607703661</c:v>
                </c:pt>
                <c:pt idx="148">
                  <c:v>4.2890832655326676</c:v>
                </c:pt>
                <c:pt idx="149">
                  <c:v>3.443290753080305</c:v>
                </c:pt>
                <c:pt idx="150">
                  <c:v>3.8728039489127468</c:v>
                </c:pt>
                <c:pt idx="151">
                  <c:v>3.838254001125506</c:v>
                </c:pt>
                <c:pt idx="152">
                  <c:v>4.879428442887388</c:v>
                </c:pt>
                <c:pt idx="153">
                  <c:v>4.7230931380744323</c:v>
                </c:pt>
                <c:pt idx="154">
                  <c:v>4.3152570355542821</c:v>
                </c:pt>
                <c:pt idx="155">
                  <c:v>3.6390351013229747</c:v>
                </c:pt>
                <c:pt idx="156">
                  <c:v>3.3717757071003689</c:v>
                </c:pt>
                <c:pt idx="157">
                  <c:v>3.3028871825810029</c:v>
                </c:pt>
                <c:pt idx="158">
                  <c:v>3.2429990757688074</c:v>
                </c:pt>
                <c:pt idx="159">
                  <c:v>3.0731536742880508</c:v>
                </c:pt>
                <c:pt idx="160">
                  <c:v>3.0474511843772234</c:v>
                </c:pt>
                <c:pt idx="161">
                  <c:v>3.576285837462251</c:v>
                </c:pt>
                <c:pt idx="162">
                  <c:v>3.3523860079232009</c:v>
                </c:pt>
                <c:pt idx="163">
                  <c:v>3.625343687571899</c:v>
                </c:pt>
                <c:pt idx="164">
                  <c:v>4.0021835640760628</c:v>
                </c:pt>
                <c:pt idx="165">
                  <c:v>3.9750858253016759</c:v>
                </c:pt>
                <c:pt idx="166">
                  <c:v>3.5691101412373882</c:v>
                </c:pt>
                <c:pt idx="167">
                  <c:v>2.7042493351555095</c:v>
                </c:pt>
                <c:pt idx="168">
                  <c:v>2.8574442725404197</c:v>
                </c:pt>
                <c:pt idx="169">
                  <c:v>2.9365446031570173</c:v>
                </c:pt>
                <c:pt idx="170">
                  <c:v>2.696822787915039</c:v>
                </c:pt>
                <c:pt idx="171">
                  <c:v>2.8632254025145585</c:v>
                </c:pt>
                <c:pt idx="172">
                  <c:v>2.0264019716291841</c:v>
                </c:pt>
                <c:pt idx="173">
                  <c:v>1.5815497135279202</c:v>
                </c:pt>
                <c:pt idx="174">
                  <c:v>1.9531050278259272</c:v>
                </c:pt>
                <c:pt idx="175">
                  <c:v>1.9963883884574898</c:v>
                </c:pt>
                <c:pt idx="176">
                  <c:v>2.7839562865427752</c:v>
                </c:pt>
                <c:pt idx="177">
                  <c:v>2.1136790726424124</c:v>
                </c:pt>
                <c:pt idx="178">
                  <c:v>2.2379893716542938</c:v>
                </c:pt>
                <c:pt idx="179">
                  <c:v>2.1711598281347051</c:v>
                </c:pt>
                <c:pt idx="180">
                  <c:v>2.6722817648694672</c:v>
                </c:pt>
                <c:pt idx="181">
                  <c:v>3.3109944384893879</c:v>
                </c:pt>
                <c:pt idx="182">
                  <c:v>3.4693554943526124</c:v>
                </c:pt>
                <c:pt idx="183">
                  <c:v>3.1501025110416094</c:v>
                </c:pt>
                <c:pt idx="184">
                  <c:v>4.2456806600604295</c:v>
                </c:pt>
                <c:pt idx="185">
                  <c:v>3.9317236064846384</c:v>
                </c:pt>
                <c:pt idx="186">
                  <c:v>4.1363456572104269</c:v>
                </c:pt>
                <c:pt idx="187">
                  <c:v>3.3472281384641747</c:v>
                </c:pt>
                <c:pt idx="188">
                  <c:v>3.6611318706775364</c:v>
                </c:pt>
                <c:pt idx="189">
                  <c:v>2.9385195307642107</c:v>
                </c:pt>
                <c:pt idx="190">
                  <c:v>2.6324798563963441</c:v>
                </c:pt>
                <c:pt idx="191">
                  <c:v>1.0825653170250007</c:v>
                </c:pt>
                <c:pt idx="192">
                  <c:v>1.0790687508440442</c:v>
                </c:pt>
                <c:pt idx="193">
                  <c:v>0.86258358708573724</c:v>
                </c:pt>
                <c:pt idx="194">
                  <c:v>1.5566394441002558</c:v>
                </c:pt>
                <c:pt idx="195">
                  <c:v>1.1111444842722449</c:v>
                </c:pt>
                <c:pt idx="196">
                  <c:v>1.0001023882051641</c:v>
                </c:pt>
                <c:pt idx="197">
                  <c:v>0.45068599867033754</c:v>
                </c:pt>
                <c:pt idx="198">
                  <c:v>9.6895876614780718E-2</c:v>
                </c:pt>
                <c:pt idx="199">
                  <c:v>-0.18708373044216842</c:v>
                </c:pt>
                <c:pt idx="200">
                  <c:v>-6.2403561894370796E-3</c:v>
                </c:pt>
                <c:pt idx="201">
                  <c:v>-0.23030349248040238</c:v>
                </c:pt>
                <c:pt idx="202">
                  <c:v>0.30123868184728053</c:v>
                </c:pt>
                <c:pt idx="203">
                  <c:v>0.77720678303739987</c:v>
                </c:pt>
                <c:pt idx="204">
                  <c:v>0.60016608014007033</c:v>
                </c:pt>
                <c:pt idx="205">
                  <c:v>0.22663942481665345</c:v>
                </c:pt>
                <c:pt idx="206">
                  <c:v>0.77205807899076717</c:v>
                </c:pt>
                <c:pt idx="207">
                  <c:v>0.53876901346598061</c:v>
                </c:pt>
                <c:pt idx="208">
                  <c:v>0.20033326987913824</c:v>
                </c:pt>
                <c:pt idx="209">
                  <c:v>1.268154751355155</c:v>
                </c:pt>
                <c:pt idx="210">
                  <c:v>1.5045791103857482</c:v>
                </c:pt>
                <c:pt idx="211">
                  <c:v>0.95818530207804997</c:v>
                </c:pt>
                <c:pt idx="212">
                  <c:v>1.1153900813341124</c:v>
                </c:pt>
                <c:pt idx="213">
                  <c:v>0.94957203304659288</c:v>
                </c:pt>
                <c:pt idx="214">
                  <c:v>1.6199478103867477</c:v>
                </c:pt>
                <c:pt idx="215">
                  <c:v>2.0824321200570921</c:v>
                </c:pt>
                <c:pt idx="216">
                  <c:v>1.9759786725148842</c:v>
                </c:pt>
                <c:pt idx="217">
                  <c:v>1.023590973403202</c:v>
                </c:pt>
                <c:pt idx="218">
                  <c:v>1.5422138822425495</c:v>
                </c:pt>
                <c:pt idx="219">
                  <c:v>1.4296814075875091</c:v>
                </c:pt>
                <c:pt idx="220">
                  <c:v>0.47787774489802359</c:v>
                </c:pt>
                <c:pt idx="221">
                  <c:v>-0.62321720989109508</c:v>
                </c:pt>
                <c:pt idx="222">
                  <c:v>-0.75522840885253117</c:v>
                </c:pt>
                <c:pt idx="223">
                  <c:v>-0.71883678649192007</c:v>
                </c:pt>
                <c:pt idx="224">
                  <c:v>-1.3499781894240641</c:v>
                </c:pt>
                <c:pt idx="225">
                  <c:v>-1.9779243634579871</c:v>
                </c:pt>
                <c:pt idx="226">
                  <c:v>-1.8981683342847191</c:v>
                </c:pt>
                <c:pt idx="227">
                  <c:v>-2.7746327325380662</c:v>
                </c:pt>
                <c:pt idx="228">
                  <c:v>-2.3317464679389559</c:v>
                </c:pt>
                <c:pt idx="229">
                  <c:v>-1.9352940741644034</c:v>
                </c:pt>
                <c:pt idx="230">
                  <c:v>-1.1411506897972004</c:v>
                </c:pt>
                <c:pt idx="231">
                  <c:v>-2.0441399778173945</c:v>
                </c:pt>
                <c:pt idx="232">
                  <c:v>-2.1697351646907919</c:v>
                </c:pt>
                <c:pt idx="233">
                  <c:v>-2.2857933312232035</c:v>
                </c:pt>
                <c:pt idx="234">
                  <c:v>-2.7101287825398686</c:v>
                </c:pt>
                <c:pt idx="235">
                  <c:v>-1.9329569717452841</c:v>
                </c:pt>
                <c:pt idx="236">
                  <c:v>-2.1451114800464666</c:v>
                </c:pt>
                <c:pt idx="237">
                  <c:v>-1.6275666267837323</c:v>
                </c:pt>
                <c:pt idx="238">
                  <c:v>-1.0339203313868666</c:v>
                </c:pt>
                <c:pt idx="239">
                  <c:v>-1.3930883787310222</c:v>
                </c:pt>
                <c:pt idx="240">
                  <c:v>-1.2598196431957831</c:v>
                </c:pt>
                <c:pt idx="241">
                  <c:v>-1.7193602853590164</c:v>
                </c:pt>
                <c:pt idx="242">
                  <c:v>-2.6034383818737297</c:v>
                </c:pt>
                <c:pt idx="243">
                  <c:v>-3.1986514535444712</c:v>
                </c:pt>
                <c:pt idx="244">
                  <c:v>-2.0501572918960846</c:v>
                </c:pt>
                <c:pt idx="245">
                  <c:v>-1.7973648226461592</c:v>
                </c:pt>
                <c:pt idx="246">
                  <c:v>-1.3849260912957106</c:v>
                </c:pt>
                <c:pt idx="247">
                  <c:v>-0.65251952627272658</c:v>
                </c:pt>
                <c:pt idx="248">
                  <c:v>-1.7690748960570772</c:v>
                </c:pt>
                <c:pt idx="249">
                  <c:v>-0.87424081831090916</c:v>
                </c:pt>
                <c:pt idx="250">
                  <c:v>-1.5897884450771471</c:v>
                </c:pt>
                <c:pt idx="251">
                  <c:v>-0.86681898272900071</c:v>
                </c:pt>
                <c:pt idx="252">
                  <c:v>-1.4150005167585959</c:v>
                </c:pt>
                <c:pt idx="253">
                  <c:v>-1.2120094281752927</c:v>
                </c:pt>
                <c:pt idx="254">
                  <c:v>-0.63103065302141204</c:v>
                </c:pt>
                <c:pt idx="255">
                  <c:v>-0.63038602873461969</c:v>
                </c:pt>
                <c:pt idx="256">
                  <c:v>-1.1879011081407498</c:v>
                </c:pt>
                <c:pt idx="257">
                  <c:v>-1.0307058522729449</c:v>
                </c:pt>
                <c:pt idx="258">
                  <c:v>-1.501997238754484</c:v>
                </c:pt>
                <c:pt idx="259">
                  <c:v>-1.8356495766651051</c:v>
                </c:pt>
                <c:pt idx="260">
                  <c:v>-1.4004988407243673</c:v>
                </c:pt>
                <c:pt idx="261">
                  <c:v>-1.8367500126146297</c:v>
                </c:pt>
                <c:pt idx="262">
                  <c:v>-1.1963657571420754</c:v>
                </c:pt>
                <c:pt idx="263">
                  <c:v>-0.70031687772200257</c:v>
                </c:pt>
                <c:pt idx="264">
                  <c:v>-0.42942368500393968</c:v>
                </c:pt>
                <c:pt idx="265">
                  <c:v>-0.66579980917776993</c:v>
                </c:pt>
                <c:pt idx="266">
                  <c:v>-0.8031631686271794</c:v>
                </c:pt>
                <c:pt idx="267">
                  <c:v>-0.94070520002105695</c:v>
                </c:pt>
                <c:pt idx="268">
                  <c:v>-1.677206551706945</c:v>
                </c:pt>
                <c:pt idx="269">
                  <c:v>-2.4640327399541775</c:v>
                </c:pt>
                <c:pt idx="270">
                  <c:v>-1.4443733342370706</c:v>
                </c:pt>
                <c:pt idx="271">
                  <c:v>-1.3662811550013885</c:v>
                </c:pt>
                <c:pt idx="272">
                  <c:v>-0.78149805886914692</c:v>
                </c:pt>
                <c:pt idx="273">
                  <c:v>-0.59838099070202588</c:v>
                </c:pt>
                <c:pt idx="274">
                  <c:v>-0.12729313782153895</c:v>
                </c:pt>
                <c:pt idx="275">
                  <c:v>0.62142028762025348</c:v>
                </c:pt>
                <c:pt idx="276">
                  <c:v>0.3662976509613145</c:v>
                </c:pt>
                <c:pt idx="277">
                  <c:v>-0.15379323150602886</c:v>
                </c:pt>
                <c:pt idx="278">
                  <c:v>0.1484951004689492</c:v>
                </c:pt>
                <c:pt idx="279">
                  <c:v>-0.44229769796459095</c:v>
                </c:pt>
                <c:pt idx="280">
                  <c:v>1.2641446736779471E-2</c:v>
                </c:pt>
                <c:pt idx="281">
                  <c:v>0.85045642062493698</c:v>
                </c:pt>
                <c:pt idx="282">
                  <c:v>0.82244775599269815</c:v>
                </c:pt>
                <c:pt idx="283">
                  <c:v>0.88442844293149392</c:v>
                </c:pt>
                <c:pt idx="284">
                  <c:v>0.56310223009438687</c:v>
                </c:pt>
                <c:pt idx="285">
                  <c:v>0.63153640512371112</c:v>
                </c:pt>
                <c:pt idx="286">
                  <c:v>1.4220591268768885</c:v>
                </c:pt>
                <c:pt idx="287">
                  <c:v>1.4141216900004565</c:v>
                </c:pt>
                <c:pt idx="288">
                  <c:v>1.9039828611386156</c:v>
                </c:pt>
                <c:pt idx="289">
                  <c:v>1.7428588841224837</c:v>
                </c:pt>
                <c:pt idx="290">
                  <c:v>2.2539562715335251</c:v>
                </c:pt>
                <c:pt idx="291">
                  <c:v>2.288082248580281</c:v>
                </c:pt>
                <c:pt idx="292">
                  <c:v>1.5562014745726174</c:v>
                </c:pt>
                <c:pt idx="293">
                  <c:v>1.0817189003198564</c:v>
                </c:pt>
                <c:pt idx="294">
                  <c:v>0.75188813025772561</c:v>
                </c:pt>
                <c:pt idx="295">
                  <c:v>0.42911000654953568</c:v>
                </c:pt>
                <c:pt idx="296">
                  <c:v>0.10511833417615435</c:v>
                </c:pt>
                <c:pt idx="297">
                  <c:v>-0.34586294525013273</c:v>
                </c:pt>
                <c:pt idx="298">
                  <c:v>1.0365321449056637</c:v>
                </c:pt>
                <c:pt idx="299">
                  <c:v>1.2030614759464697</c:v>
                </c:pt>
                <c:pt idx="300">
                  <c:v>0</c:v>
                </c:pt>
              </c:numCache>
            </c:numRef>
          </c:xVal>
          <c:yVal>
            <c:numRef>
              <c:f>Графики!$AS$341:$AS$641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Графики!$AT$31</c:f>
              <c:strCache>
                <c:ptCount val="1"/>
                <c:pt idx="0">
                  <c:v>16.11.2021</c:v>
                </c:pt>
              </c:strCache>
            </c:strRef>
          </c:tx>
          <c:spPr>
            <a:ln w="25400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Графики!$AW$341:$AW$641</c:f>
              <c:numCache>
                <c:formatCode>General</c:formatCode>
                <c:ptCount val="301"/>
                <c:pt idx="0">
                  <c:v>-0.94905929717970139</c:v>
                </c:pt>
                <c:pt idx="1">
                  <c:v>-0.67869266085858726</c:v>
                </c:pt>
                <c:pt idx="2">
                  <c:v>-5.4445000909709051E-2</c:v>
                </c:pt>
                <c:pt idx="3">
                  <c:v>-1.127601369202921</c:v>
                </c:pt>
                <c:pt idx="4">
                  <c:v>-0.68668383573071878</c:v>
                </c:pt>
                <c:pt idx="5">
                  <c:v>-0.11543544081530399</c:v>
                </c:pt>
                <c:pt idx="6">
                  <c:v>-0.96415918909315224</c:v>
                </c:pt>
                <c:pt idx="7">
                  <c:v>-0.53826112502838441</c:v>
                </c:pt>
                <c:pt idx="8">
                  <c:v>-0.52929967210229734</c:v>
                </c:pt>
                <c:pt idx="9">
                  <c:v>-0.98013118741312155</c:v>
                </c:pt>
                <c:pt idx="10">
                  <c:v>-0.14313289902270299</c:v>
                </c:pt>
                <c:pt idx="11">
                  <c:v>-0.17242628427516138</c:v>
                </c:pt>
                <c:pt idx="12">
                  <c:v>-0.86776145158694362</c:v>
                </c:pt>
                <c:pt idx="13">
                  <c:v>-1.0435652387998289</c:v>
                </c:pt>
                <c:pt idx="14">
                  <c:v>-1.1659592335206526</c:v>
                </c:pt>
                <c:pt idx="15">
                  <c:v>-1.9695075576742056</c:v>
                </c:pt>
                <c:pt idx="16">
                  <c:v>-2.4858997343942519</c:v>
                </c:pt>
                <c:pt idx="17">
                  <c:v>-2.7973641431808574</c:v>
                </c:pt>
                <c:pt idx="18">
                  <c:v>-2.4614280917061251</c:v>
                </c:pt>
                <c:pt idx="19">
                  <c:v>-1.8308662956807211</c:v>
                </c:pt>
                <c:pt idx="20">
                  <c:v>-1.089478748958868</c:v>
                </c:pt>
                <c:pt idx="21">
                  <c:v>-0.54946148052181343</c:v>
                </c:pt>
                <c:pt idx="22">
                  <c:v>-0.42293230696179762</c:v>
                </c:pt>
                <c:pt idx="23">
                  <c:v>-0.19092918132014347</c:v>
                </c:pt>
                <c:pt idx="24">
                  <c:v>5.0109825315303169E-4</c:v>
                </c:pt>
                <c:pt idx="25">
                  <c:v>-0.5193828745771043</c:v>
                </c:pt>
                <c:pt idx="26">
                  <c:v>0.44010466998452102</c:v>
                </c:pt>
                <c:pt idx="27">
                  <c:v>-0.25969226465713291</c:v>
                </c:pt>
                <c:pt idx="28">
                  <c:v>-0.52577233297461134</c:v>
                </c:pt>
                <c:pt idx="29">
                  <c:v>-0.79389167071144584</c:v>
                </c:pt>
                <c:pt idx="30">
                  <c:v>-0.67688914151153767</c:v>
                </c:pt>
                <c:pt idx="31">
                  <c:v>-0.71562646975564803</c:v>
                </c:pt>
                <c:pt idx="32">
                  <c:v>-0.79538957079091688</c:v>
                </c:pt>
                <c:pt idx="33">
                  <c:v>-0.81142680985556126</c:v>
                </c:pt>
                <c:pt idx="34">
                  <c:v>-1.1537836715323238</c:v>
                </c:pt>
                <c:pt idx="35">
                  <c:v>-0.91577043474819675</c:v>
                </c:pt>
                <c:pt idx="36">
                  <c:v>-0.33291454040488588</c:v>
                </c:pt>
                <c:pt idx="37">
                  <c:v>-0.28607160877152182</c:v>
                </c:pt>
                <c:pt idx="38">
                  <c:v>0.67313542994702402</c:v>
                </c:pt>
                <c:pt idx="39">
                  <c:v>0.30706656895210926</c:v>
                </c:pt>
                <c:pt idx="40">
                  <c:v>0.55962068541862209</c:v>
                </c:pt>
                <c:pt idx="41">
                  <c:v>1.1776590780083325</c:v>
                </c:pt>
                <c:pt idx="42">
                  <c:v>1.3712607394384122</c:v>
                </c:pt>
                <c:pt idx="43">
                  <c:v>1.5141774973280917</c:v>
                </c:pt>
                <c:pt idx="44">
                  <c:v>2.0087805016065658</c:v>
                </c:pt>
                <c:pt idx="45">
                  <c:v>1.6601038057837059</c:v>
                </c:pt>
                <c:pt idx="46">
                  <c:v>1.3357581575345421</c:v>
                </c:pt>
                <c:pt idx="47">
                  <c:v>0.58802935655546662</c:v>
                </c:pt>
                <c:pt idx="48">
                  <c:v>0.53476676384582333</c:v>
                </c:pt>
                <c:pt idx="49">
                  <c:v>0.37390652379986022</c:v>
                </c:pt>
                <c:pt idx="50">
                  <c:v>0.1525052529276536</c:v>
                </c:pt>
                <c:pt idx="51">
                  <c:v>-0.31322716891600066</c:v>
                </c:pt>
                <c:pt idx="52">
                  <c:v>-1.1720036486605068</c:v>
                </c:pt>
                <c:pt idx="53">
                  <c:v>-0.72264137052309252</c:v>
                </c:pt>
                <c:pt idx="54">
                  <c:v>-0.51329313852340874</c:v>
                </c:pt>
                <c:pt idx="55">
                  <c:v>-0.44595188583582512</c:v>
                </c:pt>
                <c:pt idx="56">
                  <c:v>-1.7036607500116361</c:v>
                </c:pt>
                <c:pt idx="57">
                  <c:v>-2.0439338911194227</c:v>
                </c:pt>
                <c:pt idx="58">
                  <c:v>-2.2824312926583161</c:v>
                </c:pt>
                <c:pt idx="59">
                  <c:v>-2.1792622687688663</c:v>
                </c:pt>
                <c:pt idx="60">
                  <c:v>-2.9276248757179246</c:v>
                </c:pt>
                <c:pt idx="61">
                  <c:v>-2.418520387386593</c:v>
                </c:pt>
                <c:pt idx="62">
                  <c:v>-3.6878422086922455</c:v>
                </c:pt>
                <c:pt idx="63">
                  <c:v>-3.658087286062937</c:v>
                </c:pt>
                <c:pt idx="64">
                  <c:v>-3.5816170596639267</c:v>
                </c:pt>
                <c:pt idx="65">
                  <c:v>-2.7993890481876633</c:v>
                </c:pt>
                <c:pt idx="66">
                  <c:v>-2.6535610244790178</c:v>
                </c:pt>
                <c:pt idx="67">
                  <c:v>-1.7511496127577857</c:v>
                </c:pt>
                <c:pt idx="68">
                  <c:v>-1.0032965236295013</c:v>
                </c:pt>
                <c:pt idx="69">
                  <c:v>-1.4956428652786826</c:v>
                </c:pt>
                <c:pt idx="70">
                  <c:v>-2.4392966379319887</c:v>
                </c:pt>
                <c:pt idx="71">
                  <c:v>-2.9122127092742858</c:v>
                </c:pt>
                <c:pt idx="72">
                  <c:v>-2.8000480297097283</c:v>
                </c:pt>
                <c:pt idx="73">
                  <c:v>-3.4579330079583315</c:v>
                </c:pt>
                <c:pt idx="74">
                  <c:v>-2.8746377938767864</c:v>
                </c:pt>
                <c:pt idx="75">
                  <c:v>-3.423215370306707</c:v>
                </c:pt>
                <c:pt idx="76">
                  <c:v>-4.0937161926693761</c:v>
                </c:pt>
                <c:pt idx="77">
                  <c:v>-3.3023401793465155</c:v>
                </c:pt>
                <c:pt idx="78">
                  <c:v>-2.7030519407932161</c:v>
                </c:pt>
                <c:pt idx="79">
                  <c:v>-2.4613073127145526</c:v>
                </c:pt>
                <c:pt idx="80">
                  <c:v>-2.7667761533099338</c:v>
                </c:pt>
                <c:pt idx="81">
                  <c:v>-1.9541561052616316</c:v>
                </c:pt>
                <c:pt idx="82">
                  <c:v>-2.2117146107144663</c:v>
                </c:pt>
                <c:pt idx="83">
                  <c:v>-2.5218143738112531</c:v>
                </c:pt>
                <c:pt idx="84">
                  <c:v>-3.2870942737624773</c:v>
                </c:pt>
                <c:pt idx="85">
                  <c:v>-2.8256675189635416</c:v>
                </c:pt>
                <c:pt idx="86">
                  <c:v>-3.4986139319140648</c:v>
                </c:pt>
                <c:pt idx="87">
                  <c:v>-3.0003311283736593</c:v>
                </c:pt>
                <c:pt idx="88">
                  <c:v>-2.1990869841628182</c:v>
                </c:pt>
                <c:pt idx="89">
                  <c:v>-1.5881487914184618</c:v>
                </c:pt>
                <c:pt idx="90">
                  <c:v>-1.5080965808228939</c:v>
                </c:pt>
                <c:pt idx="91">
                  <c:v>-1.4529705139296993</c:v>
                </c:pt>
                <c:pt idx="92">
                  <c:v>-1.6005485995480058</c:v>
                </c:pt>
                <c:pt idx="93">
                  <c:v>-2.2419831090039679</c:v>
                </c:pt>
                <c:pt idx="94">
                  <c:v>-1.7293293918997961</c:v>
                </c:pt>
                <c:pt idx="95">
                  <c:v>-2.1266833776982139</c:v>
                </c:pt>
                <c:pt idx="96">
                  <c:v>-1.1503248141555105</c:v>
                </c:pt>
                <c:pt idx="97">
                  <c:v>-0.66148374178430913</c:v>
                </c:pt>
                <c:pt idx="98">
                  <c:v>-0.89281983120906716</c:v>
                </c:pt>
                <c:pt idx="99">
                  <c:v>-0.51036172197416363</c:v>
                </c:pt>
                <c:pt idx="100">
                  <c:v>-3.6609354472261657E-2</c:v>
                </c:pt>
                <c:pt idx="101">
                  <c:v>0.42344026152375136</c:v>
                </c:pt>
                <c:pt idx="102">
                  <c:v>-7.0769908895385925E-2</c:v>
                </c:pt>
                <c:pt idx="103">
                  <c:v>-0.4794273127241695</c:v>
                </c:pt>
                <c:pt idx="104">
                  <c:v>-0.72105262456193486</c:v>
                </c:pt>
                <c:pt idx="105">
                  <c:v>-1.0418599281492789</c:v>
                </c:pt>
                <c:pt idx="106">
                  <c:v>-1.2734362921306683</c:v>
                </c:pt>
                <c:pt idx="107">
                  <c:v>-0.85925934879605848</c:v>
                </c:pt>
                <c:pt idx="108">
                  <c:v>-1.5483025172812859</c:v>
                </c:pt>
                <c:pt idx="109">
                  <c:v>-0.88005569197696332</c:v>
                </c:pt>
                <c:pt idx="110">
                  <c:v>-0.90074088428821142</c:v>
                </c:pt>
                <c:pt idx="111">
                  <c:v>-1.2111364397151192</c:v>
                </c:pt>
                <c:pt idx="112">
                  <c:v>-1.2869003575077613</c:v>
                </c:pt>
                <c:pt idx="113">
                  <c:v>-0.97479993078070493</c:v>
                </c:pt>
                <c:pt idx="114">
                  <c:v>-0.79333939954574362</c:v>
                </c:pt>
                <c:pt idx="115">
                  <c:v>-1.7600889372705524</c:v>
                </c:pt>
                <c:pt idx="116">
                  <c:v>-1.033003565530521</c:v>
                </c:pt>
                <c:pt idx="117">
                  <c:v>-1.5272802219816413</c:v>
                </c:pt>
                <c:pt idx="118">
                  <c:v>-1.5940145804094072</c:v>
                </c:pt>
                <c:pt idx="119">
                  <c:v>-0.85507123927766315</c:v>
                </c:pt>
                <c:pt idx="120">
                  <c:v>-0.68897947980394747</c:v>
                </c:pt>
                <c:pt idx="121">
                  <c:v>-0.7733788598055753</c:v>
                </c:pt>
                <c:pt idx="122">
                  <c:v>-0.27219328563876388</c:v>
                </c:pt>
                <c:pt idx="123">
                  <c:v>-0.71796719143173959</c:v>
                </c:pt>
                <c:pt idx="124">
                  <c:v>-0.65868756431939346</c:v>
                </c:pt>
                <c:pt idx="125">
                  <c:v>-0.83145355009003197</c:v>
                </c:pt>
                <c:pt idx="126">
                  <c:v>-1.1931240707737061</c:v>
                </c:pt>
                <c:pt idx="127">
                  <c:v>-1.0759515672599491</c:v>
                </c:pt>
                <c:pt idx="128">
                  <c:v>-0.98894434491433003</c:v>
                </c:pt>
                <c:pt idx="129">
                  <c:v>-1.0166857153666342</c:v>
                </c:pt>
                <c:pt idx="130">
                  <c:v>-0.61141805335716981</c:v>
                </c:pt>
                <c:pt idx="131">
                  <c:v>-0.33658736173708803</c:v>
                </c:pt>
                <c:pt idx="132">
                  <c:v>-3.1298937698807094E-2</c:v>
                </c:pt>
                <c:pt idx="133">
                  <c:v>-0.1893751956080223</c:v>
                </c:pt>
                <c:pt idx="134">
                  <c:v>-0.63551070413075195</c:v>
                </c:pt>
                <c:pt idx="135">
                  <c:v>-8.0779439795492181E-2</c:v>
                </c:pt>
                <c:pt idx="136">
                  <c:v>-4.2189248540239532E-2</c:v>
                </c:pt>
                <c:pt idx="137">
                  <c:v>0.61992846808493596</c:v>
                </c:pt>
                <c:pt idx="138">
                  <c:v>0.36406166425604169</c:v>
                </c:pt>
                <c:pt idx="139">
                  <c:v>0.25288690728677921</c:v>
                </c:pt>
                <c:pt idx="140">
                  <c:v>1.5651526404440119E-2</c:v>
                </c:pt>
                <c:pt idx="141">
                  <c:v>-0.39844399273067665</c:v>
                </c:pt>
                <c:pt idx="142">
                  <c:v>-0.14610467682462058</c:v>
                </c:pt>
                <c:pt idx="143">
                  <c:v>0.20796844432413764</c:v>
                </c:pt>
                <c:pt idx="144">
                  <c:v>-0.1939806600536258</c:v>
                </c:pt>
                <c:pt idx="145">
                  <c:v>-1.2025471079141425</c:v>
                </c:pt>
                <c:pt idx="146">
                  <c:v>-2.2366154431431369</c:v>
                </c:pt>
                <c:pt idx="147">
                  <c:v>-1.6717061596783651</c:v>
                </c:pt>
                <c:pt idx="148">
                  <c:v>-1.9714653657252939</c:v>
                </c:pt>
                <c:pt idx="149">
                  <c:v>-1.6000187217551911</c:v>
                </c:pt>
                <c:pt idx="150">
                  <c:v>-1.5986241374954488</c:v>
                </c:pt>
                <c:pt idx="151">
                  <c:v>-2.4494155786529745</c:v>
                </c:pt>
                <c:pt idx="152">
                  <c:v>-2.2347124473945996</c:v>
                </c:pt>
                <c:pt idx="153">
                  <c:v>-2.0460362746579221</c:v>
                </c:pt>
                <c:pt idx="154">
                  <c:v>-2.3099656297080173</c:v>
                </c:pt>
                <c:pt idx="155">
                  <c:v>-2.6709383100720743</c:v>
                </c:pt>
                <c:pt idx="156">
                  <c:v>-2.3379508930098609</c:v>
                </c:pt>
                <c:pt idx="157">
                  <c:v>-1.8639514056204689</c:v>
                </c:pt>
                <c:pt idx="158">
                  <c:v>-1.4166440285390536</c:v>
                </c:pt>
                <c:pt idx="159">
                  <c:v>-1.0714106495901206</c:v>
                </c:pt>
                <c:pt idx="160">
                  <c:v>-0.2567161962094815</c:v>
                </c:pt>
                <c:pt idx="161">
                  <c:v>2.7340441301475948E-2</c:v>
                </c:pt>
                <c:pt idx="162">
                  <c:v>0.28067416217584196</c:v>
                </c:pt>
                <c:pt idx="163">
                  <c:v>0.40081344476584491</c:v>
                </c:pt>
                <c:pt idx="164">
                  <c:v>1.1825984096669799</c:v>
                </c:pt>
                <c:pt idx="165">
                  <c:v>0.924989915955166</c:v>
                </c:pt>
                <c:pt idx="166">
                  <c:v>-0.37019697037385413</c:v>
                </c:pt>
                <c:pt idx="167">
                  <c:v>-0.68420762846130856</c:v>
                </c:pt>
                <c:pt idx="168">
                  <c:v>-0.20455265218890872</c:v>
                </c:pt>
                <c:pt idx="169">
                  <c:v>-0.82379751437451887</c:v>
                </c:pt>
                <c:pt idx="170">
                  <c:v>-1.1124490797457156</c:v>
                </c:pt>
                <c:pt idx="171">
                  <c:v>-0.66263118113988639</c:v>
                </c:pt>
                <c:pt idx="172">
                  <c:v>-1.8696118757253544</c:v>
                </c:pt>
                <c:pt idx="173">
                  <c:v>-2.5050582260405463</c:v>
                </c:pt>
                <c:pt idx="174">
                  <c:v>-1.2693496407630391</c:v>
                </c:pt>
                <c:pt idx="175">
                  <c:v>-2.1659153065754708</c:v>
                </c:pt>
                <c:pt idx="176">
                  <c:v>-1.3633401937856888</c:v>
                </c:pt>
                <c:pt idx="177">
                  <c:v>-1.7057131726279522</c:v>
                </c:pt>
                <c:pt idx="178">
                  <c:v>-1.8012272861801648</c:v>
                </c:pt>
                <c:pt idx="179">
                  <c:v>-0.87319431727758001</c:v>
                </c:pt>
                <c:pt idx="180">
                  <c:v>8.6714121539444022E-2</c:v>
                </c:pt>
                <c:pt idx="181">
                  <c:v>0.72413989120104816</c:v>
                </c:pt>
                <c:pt idx="182">
                  <c:v>1.059201355521509</c:v>
                </c:pt>
                <c:pt idx="183">
                  <c:v>0.56312145614788278</c:v>
                </c:pt>
                <c:pt idx="184">
                  <c:v>1.3955956809348891</c:v>
                </c:pt>
                <c:pt idx="185">
                  <c:v>0.91560256433251652</c:v>
                </c:pt>
                <c:pt idx="186">
                  <c:v>0.77446490306977012</c:v>
                </c:pt>
                <c:pt idx="187">
                  <c:v>0.47878660989783839</c:v>
                </c:pt>
                <c:pt idx="188">
                  <c:v>0.21519050560755204</c:v>
                </c:pt>
                <c:pt idx="189">
                  <c:v>-0.32317699518750942</c:v>
                </c:pt>
                <c:pt idx="190">
                  <c:v>-0.32840292894411505</c:v>
                </c:pt>
                <c:pt idx="191">
                  <c:v>-1.1228692966141125</c:v>
                </c:pt>
                <c:pt idx="192">
                  <c:v>-0.77106794007772805</c:v>
                </c:pt>
                <c:pt idx="193">
                  <c:v>-0.87308919835504639</c:v>
                </c:pt>
                <c:pt idx="194">
                  <c:v>-0.48894089521013484</c:v>
                </c:pt>
                <c:pt idx="195">
                  <c:v>-0.67354546355659295</c:v>
                </c:pt>
                <c:pt idx="196">
                  <c:v>-0.98302367105145549</c:v>
                </c:pt>
                <c:pt idx="197">
                  <c:v>-1.4880819636323395</c:v>
                </c:pt>
                <c:pt idx="198">
                  <c:v>-1.765878640298979</c:v>
                </c:pt>
                <c:pt idx="199">
                  <c:v>-1.6242917588086812</c:v>
                </c:pt>
                <c:pt idx="200">
                  <c:v>-1.891792643888607</c:v>
                </c:pt>
                <c:pt idx="201">
                  <c:v>-2.4969488818480841</c:v>
                </c:pt>
                <c:pt idx="202">
                  <c:v>-2.7442347250348575</c:v>
                </c:pt>
                <c:pt idx="203">
                  <c:v>-2.5837934188383542</c:v>
                </c:pt>
                <c:pt idx="204">
                  <c:v>-3.0787878177361563</c:v>
                </c:pt>
                <c:pt idx="205">
                  <c:v>-3.3440921709545819</c:v>
                </c:pt>
                <c:pt idx="206">
                  <c:v>-2.9167353744965112</c:v>
                </c:pt>
                <c:pt idx="207">
                  <c:v>-2.5961536717377385</c:v>
                </c:pt>
                <c:pt idx="208">
                  <c:v>-3.227913224668896</c:v>
                </c:pt>
                <c:pt idx="209">
                  <c:v>-2.6283372938657976</c:v>
                </c:pt>
                <c:pt idx="210">
                  <c:v>-2.5392072308839033</c:v>
                </c:pt>
                <c:pt idx="211">
                  <c:v>-2.8998816083775409</c:v>
                </c:pt>
                <c:pt idx="212">
                  <c:v>-2.4513070929804144</c:v>
                </c:pt>
                <c:pt idx="213">
                  <c:v>-3.2023224501342611</c:v>
                </c:pt>
                <c:pt idx="214">
                  <c:v>-3.1792765272377892</c:v>
                </c:pt>
                <c:pt idx="215">
                  <c:v>-3.3148699121129539</c:v>
                </c:pt>
                <c:pt idx="216">
                  <c:v>-2.5773525503136625</c:v>
                </c:pt>
                <c:pt idx="217">
                  <c:v>-2.7430220643889243</c:v>
                </c:pt>
                <c:pt idx="218">
                  <c:v>-2.8279817770581985</c:v>
                </c:pt>
                <c:pt idx="219">
                  <c:v>-3.3033607546636858</c:v>
                </c:pt>
                <c:pt idx="220">
                  <c:v>-3.4286043684827519</c:v>
                </c:pt>
                <c:pt idx="221">
                  <c:v>-3.4448126837539803</c:v>
                </c:pt>
                <c:pt idx="222">
                  <c:v>-3.4008401521710994</c:v>
                </c:pt>
                <c:pt idx="223">
                  <c:v>-3.5756891467520973</c:v>
                </c:pt>
                <c:pt idx="224">
                  <c:v>-3.3788415199620658</c:v>
                </c:pt>
                <c:pt idx="225">
                  <c:v>-4.3916316087114637</c:v>
                </c:pt>
                <c:pt idx="226">
                  <c:v>-4.2884996721625157</c:v>
                </c:pt>
                <c:pt idx="227">
                  <c:v>-5.0372128257383793</c:v>
                </c:pt>
                <c:pt idx="228">
                  <c:v>-5.087378919529101</c:v>
                </c:pt>
                <c:pt idx="229">
                  <c:v>-4.3004718276961285</c:v>
                </c:pt>
                <c:pt idx="230">
                  <c:v>-4.4984955576973107</c:v>
                </c:pt>
                <c:pt idx="231">
                  <c:v>-4.7509213336207949</c:v>
                </c:pt>
                <c:pt idx="232">
                  <c:v>-5.0280093836910282</c:v>
                </c:pt>
                <c:pt idx="233">
                  <c:v>-4.6311828203369032</c:v>
                </c:pt>
                <c:pt idx="234">
                  <c:v>-5.3421570943181678</c:v>
                </c:pt>
                <c:pt idx="235">
                  <c:v>-4.8176705748260247</c:v>
                </c:pt>
                <c:pt idx="236">
                  <c:v>-4.9448554139006546</c:v>
                </c:pt>
                <c:pt idx="237">
                  <c:v>-4.8860704741474592</c:v>
                </c:pt>
                <c:pt idx="238">
                  <c:v>-4.4003852966761769</c:v>
                </c:pt>
                <c:pt idx="239">
                  <c:v>-4.4782968203509199</c:v>
                </c:pt>
                <c:pt idx="240">
                  <c:v>-4.4142829749227985</c:v>
                </c:pt>
                <c:pt idx="241">
                  <c:v>-4.4834846921760345</c:v>
                </c:pt>
                <c:pt idx="242">
                  <c:v>-4.8181735308596672</c:v>
                </c:pt>
                <c:pt idx="243">
                  <c:v>-5.1092667759945698</c:v>
                </c:pt>
                <c:pt idx="244">
                  <c:v>-4.4060895104297515</c:v>
                </c:pt>
                <c:pt idx="245">
                  <c:v>-4.3176314930041144</c:v>
                </c:pt>
                <c:pt idx="246">
                  <c:v>-4.4817411180956697</c:v>
                </c:pt>
                <c:pt idx="247">
                  <c:v>-3.5730820780722752</c:v>
                </c:pt>
                <c:pt idx="248">
                  <c:v>-4.1348627415937926</c:v>
                </c:pt>
                <c:pt idx="249">
                  <c:v>-3.8585584619585234</c:v>
                </c:pt>
                <c:pt idx="250">
                  <c:v>-3.9933527560203856</c:v>
                </c:pt>
                <c:pt idx="251">
                  <c:v>-3.8656675279381716</c:v>
                </c:pt>
                <c:pt idx="252">
                  <c:v>-3.8009706231268865</c:v>
                </c:pt>
                <c:pt idx="253">
                  <c:v>-4.7200260782509531</c:v>
                </c:pt>
                <c:pt idx="254">
                  <c:v>-4.8933946443420382</c:v>
                </c:pt>
                <c:pt idx="255">
                  <c:v>-4.6031890534749209</c:v>
                </c:pt>
                <c:pt idx="256">
                  <c:v>-4.5741399021193274</c:v>
                </c:pt>
                <c:pt idx="257">
                  <c:v>-4.4024518771771</c:v>
                </c:pt>
                <c:pt idx="258">
                  <c:v>-4.7006925748893309</c:v>
                </c:pt>
                <c:pt idx="259">
                  <c:v>-4.9992419312923175</c:v>
                </c:pt>
                <c:pt idx="260">
                  <c:v>-4.8882400482760886</c:v>
                </c:pt>
                <c:pt idx="261">
                  <c:v>-4.70154402448577</c:v>
                </c:pt>
                <c:pt idx="262">
                  <c:v>-4.8288512633815799</c:v>
                </c:pt>
                <c:pt idx="263">
                  <c:v>-4.6936924055077043</c:v>
                </c:pt>
                <c:pt idx="264">
                  <c:v>-3.9939220491198739</c:v>
                </c:pt>
                <c:pt idx="265">
                  <c:v>-3.9466845174092668</c:v>
                </c:pt>
                <c:pt idx="266">
                  <c:v>-3.7978563960973588</c:v>
                </c:pt>
                <c:pt idx="267">
                  <c:v>-3.2403389602662855</c:v>
                </c:pt>
                <c:pt idx="268">
                  <c:v>-3.431997904611876</c:v>
                </c:pt>
                <c:pt idx="269">
                  <c:v>-4.3987701911943304</c:v>
                </c:pt>
                <c:pt idx="270">
                  <c:v>-3.3598190070588316</c:v>
                </c:pt>
                <c:pt idx="271">
                  <c:v>-2.7325762386784618</c:v>
                </c:pt>
                <c:pt idx="272">
                  <c:v>-2.4071838254881186</c:v>
                </c:pt>
                <c:pt idx="273">
                  <c:v>-2.3689766055240398</c:v>
                </c:pt>
                <c:pt idx="274">
                  <c:v>-1.9484362936854041</c:v>
                </c:pt>
                <c:pt idx="275">
                  <c:v>-1.2032233421319916</c:v>
                </c:pt>
                <c:pt idx="276">
                  <c:v>-1.0039808988179857</c:v>
                </c:pt>
                <c:pt idx="277">
                  <c:v>-2.0323466833622206</c:v>
                </c:pt>
                <c:pt idx="278">
                  <c:v>-1.3651238265019856</c:v>
                </c:pt>
                <c:pt idx="279">
                  <c:v>-1.5310825934108152</c:v>
                </c:pt>
                <c:pt idx="280">
                  <c:v>-1.0794139416220787</c:v>
                </c:pt>
                <c:pt idx="281">
                  <c:v>-0.73797166103929612</c:v>
                </c:pt>
                <c:pt idx="282">
                  <c:v>-1.0104188999354164</c:v>
                </c:pt>
                <c:pt idx="283">
                  <c:v>-0.97879072031253145</c:v>
                </c:pt>
                <c:pt idx="284">
                  <c:v>-1.4440511259425648</c:v>
                </c:pt>
                <c:pt idx="285">
                  <c:v>-0.85379487618695293</c:v>
                </c:pt>
                <c:pt idx="286">
                  <c:v>-1.0773494316390497</c:v>
                </c:pt>
                <c:pt idx="287">
                  <c:v>-1.3983173215767692</c:v>
                </c:pt>
                <c:pt idx="288">
                  <c:v>-1.2426474458817438</c:v>
                </c:pt>
                <c:pt idx="289">
                  <c:v>-1.9954980179267068</c:v>
                </c:pt>
                <c:pt idx="290">
                  <c:v>-1.7004781427236821</c:v>
                </c:pt>
                <c:pt idx="291">
                  <c:v>-1.8153852586588073</c:v>
                </c:pt>
                <c:pt idx="292">
                  <c:v>-2.3407377673474912</c:v>
                </c:pt>
                <c:pt idx="293">
                  <c:v>-2.9255570213412057</c:v>
                </c:pt>
                <c:pt idx="294">
                  <c:v>-2.6102427490560558</c:v>
                </c:pt>
                <c:pt idx="295">
                  <c:v>-2.1445240887338741</c:v>
                </c:pt>
                <c:pt idx="296">
                  <c:v>-1.2919358958369003</c:v>
                </c:pt>
                <c:pt idx="297">
                  <c:v>-0.96441152922807305</c:v>
                </c:pt>
                <c:pt idx="298">
                  <c:v>-0.18091606176358255</c:v>
                </c:pt>
                <c:pt idx="299">
                  <c:v>0.63829760550765968</c:v>
                </c:pt>
                <c:pt idx="300">
                  <c:v>0</c:v>
                </c:pt>
              </c:numCache>
            </c:numRef>
          </c:xVal>
          <c:yVal>
            <c:numRef>
              <c:f>Графики!$AV$341:$AV$641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Графики!$AV$31</c:f>
              <c:strCache>
                <c:ptCount val="1"/>
                <c:pt idx="0">
                  <c:v>17.11.2021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Графики!$AZ$341:$AZ$641</c:f>
              <c:numCache>
                <c:formatCode>General</c:formatCode>
                <c:ptCount val="301"/>
                <c:pt idx="0">
                  <c:v>-10.871459082606179</c:v>
                </c:pt>
                <c:pt idx="1">
                  <c:v>-11.287636906983607</c:v>
                </c:pt>
                <c:pt idx="2">
                  <c:v>-11.560192966744239</c:v>
                </c:pt>
                <c:pt idx="3">
                  <c:v>-11.681845981157039</c:v>
                </c:pt>
                <c:pt idx="4">
                  <c:v>-11.66231887527988</c:v>
                </c:pt>
                <c:pt idx="5">
                  <c:v>-10.733646997838946</c:v>
                </c:pt>
                <c:pt idx="6">
                  <c:v>-10.994933436667566</c:v>
                </c:pt>
                <c:pt idx="7">
                  <c:v>-10.642287067841607</c:v>
                </c:pt>
                <c:pt idx="8">
                  <c:v>-9.8795185545272943</c:v>
                </c:pt>
                <c:pt idx="9">
                  <c:v>-10.309854211172251</c:v>
                </c:pt>
                <c:pt idx="10">
                  <c:v>-9.5496403382470589</c:v>
                </c:pt>
                <c:pt idx="11">
                  <c:v>-9.9426846640931217</c:v>
                </c:pt>
                <c:pt idx="12">
                  <c:v>-10.491517651233949</c:v>
                </c:pt>
                <c:pt idx="13">
                  <c:v>-10.369471237208131</c:v>
                </c:pt>
                <c:pt idx="14">
                  <c:v>-10.732567405127838</c:v>
                </c:pt>
                <c:pt idx="15">
                  <c:v>-11.496213540875146</c:v>
                </c:pt>
                <c:pt idx="16">
                  <c:v>-11.403451152321509</c:v>
                </c:pt>
                <c:pt idx="17">
                  <c:v>-12.262215586397019</c:v>
                </c:pt>
                <c:pt idx="18">
                  <c:v>-11.673353739226854</c:v>
                </c:pt>
                <c:pt idx="19">
                  <c:v>-10.963588235021007</c:v>
                </c:pt>
                <c:pt idx="20">
                  <c:v>-11.208283756932587</c:v>
                </c:pt>
                <c:pt idx="21">
                  <c:v>-10.802412849568896</c:v>
                </c:pt>
                <c:pt idx="22">
                  <c:v>-10.24013026542741</c:v>
                </c:pt>
                <c:pt idx="23">
                  <c:v>-11.012530353437114</c:v>
                </c:pt>
                <c:pt idx="24">
                  <c:v>-10.74090085363548</c:v>
                </c:pt>
                <c:pt idx="25">
                  <c:v>-10.868820425738704</c:v>
                </c:pt>
                <c:pt idx="26">
                  <c:v>-10.406648234067347</c:v>
                </c:pt>
                <c:pt idx="27">
                  <c:v>-11.091094126416806</c:v>
                </c:pt>
                <c:pt idx="28">
                  <c:v>-10.923049814010028</c:v>
                </c:pt>
                <c:pt idx="29">
                  <c:v>-10.71568378457016</c:v>
                </c:pt>
                <c:pt idx="30">
                  <c:v>-10.588269715110187</c:v>
                </c:pt>
                <c:pt idx="31">
                  <c:v>-11.227091749667238</c:v>
                </c:pt>
                <c:pt idx="32">
                  <c:v>-11.359321647180877</c:v>
                </c:pt>
                <c:pt idx="33">
                  <c:v>-11.364051192737975</c:v>
                </c:pt>
                <c:pt idx="34">
                  <c:v>-11.505603566138461</c:v>
                </c:pt>
                <c:pt idx="35">
                  <c:v>-11.486793532130832</c:v>
                </c:pt>
                <c:pt idx="36">
                  <c:v>-11.328902805896746</c:v>
                </c:pt>
                <c:pt idx="37">
                  <c:v>-11.587604733362923</c:v>
                </c:pt>
                <c:pt idx="38">
                  <c:v>-11.171140888664695</c:v>
                </c:pt>
                <c:pt idx="39">
                  <c:v>-11.28509203524834</c:v>
                </c:pt>
                <c:pt idx="40">
                  <c:v>-10.819122357609103</c:v>
                </c:pt>
                <c:pt idx="41">
                  <c:v>-10.296397688862498</c:v>
                </c:pt>
                <c:pt idx="42">
                  <c:v>-9.9932375546485446</c:v>
                </c:pt>
                <c:pt idx="43">
                  <c:v>-9.7739897541990786</c:v>
                </c:pt>
                <c:pt idx="44">
                  <c:v>-10.113730912870096</c:v>
                </c:pt>
                <c:pt idx="45">
                  <c:v>-10.713789073895327</c:v>
                </c:pt>
                <c:pt idx="46">
                  <c:v>-10.69343703955883</c:v>
                </c:pt>
                <c:pt idx="47">
                  <c:v>-11.909941630461503</c:v>
                </c:pt>
                <c:pt idx="48">
                  <c:v>-11.689164517911991</c:v>
                </c:pt>
                <c:pt idx="49">
                  <c:v>-11.286388959763713</c:v>
                </c:pt>
                <c:pt idx="50">
                  <c:v>-11.143338109418551</c:v>
                </c:pt>
                <c:pt idx="51">
                  <c:v>-11.251147857910382</c:v>
                </c:pt>
                <c:pt idx="52">
                  <c:v>-11.89383785041457</c:v>
                </c:pt>
                <c:pt idx="53">
                  <c:v>-11.698731772095357</c:v>
                </c:pt>
                <c:pt idx="54">
                  <c:v>-10.925888142389908</c:v>
                </c:pt>
                <c:pt idx="55">
                  <c:v>-12.400437642114071</c:v>
                </c:pt>
                <c:pt idx="56">
                  <c:v>-13.050435394225815</c:v>
                </c:pt>
                <c:pt idx="57">
                  <c:v>-12.825875963768453</c:v>
                </c:pt>
                <c:pt idx="58">
                  <c:v>-12.783628914662359</c:v>
                </c:pt>
                <c:pt idx="59">
                  <c:v>-13.177772290080384</c:v>
                </c:pt>
                <c:pt idx="60">
                  <c:v>-13.814598402784327</c:v>
                </c:pt>
                <c:pt idx="61">
                  <c:v>-12.60914236191104</c:v>
                </c:pt>
                <c:pt idx="62">
                  <c:v>-12.882972240688218</c:v>
                </c:pt>
                <c:pt idx="63">
                  <c:v>-13.037623570230835</c:v>
                </c:pt>
                <c:pt idx="64">
                  <c:v>-13.445571579723264</c:v>
                </c:pt>
                <c:pt idx="65">
                  <c:v>-13.220084868911727</c:v>
                </c:pt>
                <c:pt idx="66">
                  <c:v>-13.474013560227036</c:v>
                </c:pt>
                <c:pt idx="67">
                  <c:v>-12.980590094856666</c:v>
                </c:pt>
                <c:pt idx="68">
                  <c:v>-12.797517039113927</c:v>
                </c:pt>
                <c:pt idx="69">
                  <c:v>-12.830871449146343</c:v>
                </c:pt>
                <c:pt idx="70">
                  <c:v>-13.59671826859767</c:v>
                </c:pt>
                <c:pt idx="71">
                  <c:v>-13.901920809085482</c:v>
                </c:pt>
                <c:pt idx="72">
                  <c:v>-13.348007290494934</c:v>
                </c:pt>
                <c:pt idx="73">
                  <c:v>-13.116574610810062</c:v>
                </c:pt>
                <c:pt idx="74">
                  <c:v>-12.108746699086737</c:v>
                </c:pt>
                <c:pt idx="75">
                  <c:v>-12.553815130910266</c:v>
                </c:pt>
                <c:pt idx="76">
                  <c:v>-13.043788058471591</c:v>
                </c:pt>
                <c:pt idx="77">
                  <c:v>-12.352853747546874</c:v>
                </c:pt>
                <c:pt idx="78">
                  <c:v>-11.595893897938254</c:v>
                </c:pt>
                <c:pt idx="79">
                  <c:v>-11.360051103550973</c:v>
                </c:pt>
                <c:pt idx="80">
                  <c:v>-11.615077126878191</c:v>
                </c:pt>
                <c:pt idx="81">
                  <c:v>-10.82896327047672</c:v>
                </c:pt>
                <c:pt idx="82">
                  <c:v>-11.650611344985236</c:v>
                </c:pt>
                <c:pt idx="83">
                  <c:v>-12.069937920386565</c:v>
                </c:pt>
                <c:pt idx="84">
                  <c:v>-12.568747018958106</c:v>
                </c:pt>
                <c:pt idx="85">
                  <c:v>-11.768173655963324</c:v>
                </c:pt>
                <c:pt idx="86">
                  <c:v>-11.805250929031558</c:v>
                </c:pt>
                <c:pt idx="87">
                  <c:v>-11.552916153242563</c:v>
                </c:pt>
                <c:pt idx="88">
                  <c:v>-11.009051321552874</c:v>
                </c:pt>
                <c:pt idx="89">
                  <c:v>-9.5691796378847584</c:v>
                </c:pt>
                <c:pt idx="90">
                  <c:v>-9.3012830573437668</c:v>
                </c:pt>
                <c:pt idx="91">
                  <c:v>-9.1461130406850089</c:v>
                </c:pt>
                <c:pt idx="92">
                  <c:v>-9.6236104994769676</c:v>
                </c:pt>
                <c:pt idx="93">
                  <c:v>-9.7052261994070932</c:v>
                </c:pt>
                <c:pt idx="94">
                  <c:v>-9.4814469168085225</c:v>
                </c:pt>
                <c:pt idx="95">
                  <c:v>-9.6710477029154163</c:v>
                </c:pt>
                <c:pt idx="96">
                  <c:v>-9.0675343130267265</c:v>
                </c:pt>
                <c:pt idx="97">
                  <c:v>-8.9796781395556309</c:v>
                </c:pt>
                <c:pt idx="98">
                  <c:v>-9.3866478335098691</c:v>
                </c:pt>
                <c:pt idx="99">
                  <c:v>-8.369187118429636</c:v>
                </c:pt>
                <c:pt idx="100">
                  <c:v>-8.5410342168521538</c:v>
                </c:pt>
                <c:pt idx="101">
                  <c:v>-8.0081185914240223</c:v>
                </c:pt>
                <c:pt idx="102">
                  <c:v>-7.6711298450212553</c:v>
                </c:pt>
                <c:pt idx="103">
                  <c:v>-7.8561663479046047</c:v>
                </c:pt>
                <c:pt idx="104">
                  <c:v>-7.4081344507393396</c:v>
                </c:pt>
                <c:pt idx="105">
                  <c:v>-6.5854226034882686</c:v>
                </c:pt>
                <c:pt idx="106">
                  <c:v>-7.5105926461995978</c:v>
                </c:pt>
                <c:pt idx="107">
                  <c:v>-7.2190614009865612</c:v>
                </c:pt>
                <c:pt idx="108">
                  <c:v>-7.5392593678908497</c:v>
                </c:pt>
                <c:pt idx="109">
                  <c:v>-7.7398292449632891</c:v>
                </c:pt>
                <c:pt idx="110">
                  <c:v>-8.5530698386177164</c:v>
                </c:pt>
                <c:pt idx="111">
                  <c:v>-8.7791453932519516</c:v>
                </c:pt>
                <c:pt idx="112">
                  <c:v>-9.4205724472025167</c:v>
                </c:pt>
                <c:pt idx="113">
                  <c:v>-8.9419431485493988</c:v>
                </c:pt>
                <c:pt idx="114">
                  <c:v>-9.6322506320312868</c:v>
                </c:pt>
                <c:pt idx="115">
                  <c:v>-9.5734327239101731</c:v>
                </c:pt>
                <c:pt idx="116">
                  <c:v>-8.9637900815565672</c:v>
                </c:pt>
                <c:pt idx="117">
                  <c:v>-9.5227112136132064</c:v>
                </c:pt>
                <c:pt idx="118">
                  <c:v>-10.212001463773618</c:v>
                </c:pt>
                <c:pt idx="119">
                  <c:v>-9.4453589721723574</c:v>
                </c:pt>
                <c:pt idx="120">
                  <c:v>-9.4311359377858253</c:v>
                </c:pt>
                <c:pt idx="121">
                  <c:v>-9.3868672361890049</c:v>
                </c:pt>
                <c:pt idx="122">
                  <c:v>-9.1234018181825149</c:v>
                </c:pt>
                <c:pt idx="123">
                  <c:v>-9.2904380278816916</c:v>
                </c:pt>
                <c:pt idx="124">
                  <c:v>-9.9134467413824723</c:v>
                </c:pt>
                <c:pt idx="125">
                  <c:v>-9.287233585166291</c:v>
                </c:pt>
                <c:pt idx="126">
                  <c:v>-9.021537026105193</c:v>
                </c:pt>
                <c:pt idx="127">
                  <c:v>-9.7600897639807727</c:v>
                </c:pt>
                <c:pt idx="128">
                  <c:v>-9.7072987062632592</c:v>
                </c:pt>
                <c:pt idx="129">
                  <c:v>-9.8585363304911198</c:v>
                </c:pt>
                <c:pt idx="130">
                  <c:v>-8.9905904371062206</c:v>
                </c:pt>
                <c:pt idx="131">
                  <c:v>-8.1668973209820024</c:v>
                </c:pt>
                <c:pt idx="132">
                  <c:v>-7.7039632650258909</c:v>
                </c:pt>
                <c:pt idx="133">
                  <c:v>-7.8844022779235274</c:v>
                </c:pt>
                <c:pt idx="134">
                  <c:v>-7.9115300114150386</c:v>
                </c:pt>
                <c:pt idx="135">
                  <c:v>-7.1382479823264475</c:v>
                </c:pt>
                <c:pt idx="136">
                  <c:v>-6.9080169745923286</c:v>
                </c:pt>
                <c:pt idx="137">
                  <c:v>-6.5511605876030217</c:v>
                </c:pt>
                <c:pt idx="138">
                  <c:v>-6.2310690101650152</c:v>
                </c:pt>
                <c:pt idx="139">
                  <c:v>-6.1506506064700943</c:v>
                </c:pt>
                <c:pt idx="140">
                  <c:v>-5.3768921628926591</c:v>
                </c:pt>
                <c:pt idx="141">
                  <c:v>-5.7664525558034256</c:v>
                </c:pt>
                <c:pt idx="142">
                  <c:v>-5.4451611035833594</c:v>
                </c:pt>
                <c:pt idx="143">
                  <c:v>-5.6902798150264289</c:v>
                </c:pt>
                <c:pt idx="144">
                  <c:v>-5.6597323719712449</c:v>
                </c:pt>
                <c:pt idx="145">
                  <c:v>-5.7085996149675111</c:v>
                </c:pt>
                <c:pt idx="146">
                  <c:v>-5.8910324492668451</c:v>
                </c:pt>
                <c:pt idx="147">
                  <c:v>-5.0566694065702222</c:v>
                </c:pt>
                <c:pt idx="148">
                  <c:v>-5.4054355447927946</c:v>
                </c:pt>
                <c:pt idx="149">
                  <c:v>-6.2408071564226475</c:v>
                </c:pt>
                <c:pt idx="150">
                  <c:v>-6.197047502477858</c:v>
                </c:pt>
                <c:pt idx="151">
                  <c:v>-6.0876507703943616</c:v>
                </c:pt>
                <c:pt idx="152">
                  <c:v>-5.5230967140894336</c:v>
                </c:pt>
                <c:pt idx="153">
                  <c:v>-5.6854037251354157</c:v>
                </c:pt>
                <c:pt idx="154">
                  <c:v>-5.4355027412265144</c:v>
                </c:pt>
                <c:pt idx="155">
                  <c:v>-6.0631721813468857</c:v>
                </c:pt>
                <c:pt idx="156">
                  <c:v>-6.3585443991339616</c:v>
                </c:pt>
                <c:pt idx="157">
                  <c:v>-5.4996539188849738</c:v>
                </c:pt>
                <c:pt idx="158">
                  <c:v>-5.7427958053805241</c:v>
                </c:pt>
                <c:pt idx="159">
                  <c:v>-6.4090666594423737</c:v>
                </c:pt>
                <c:pt idx="160">
                  <c:v>-5.6616094692470824</c:v>
                </c:pt>
                <c:pt idx="161">
                  <c:v>-5.6852436785383134</c:v>
                </c:pt>
                <c:pt idx="162">
                  <c:v>-5.6679986129333884</c:v>
                </c:pt>
                <c:pt idx="163">
                  <c:v>-5.370118036911208</c:v>
                </c:pt>
                <c:pt idx="164">
                  <c:v>-5.2913477491623553</c:v>
                </c:pt>
                <c:pt idx="165">
                  <c:v>-5.4824161548850725</c:v>
                </c:pt>
                <c:pt idx="166">
                  <c:v>-5.8335710880730858</c:v>
                </c:pt>
                <c:pt idx="167">
                  <c:v>-6.1741620062166476</c:v>
                </c:pt>
                <c:pt idx="168">
                  <c:v>-5.4247195166326492</c:v>
                </c:pt>
                <c:pt idx="169">
                  <c:v>-5.6054722457171238</c:v>
                </c:pt>
                <c:pt idx="170">
                  <c:v>-6.5906616413827805</c:v>
                </c:pt>
                <c:pt idx="171">
                  <c:v>-5.5045208384733542</c:v>
                </c:pt>
                <c:pt idx="172">
                  <c:v>-5.6181587478869233</c:v>
                </c:pt>
                <c:pt idx="173">
                  <c:v>-5.5658239244869492</c:v>
                </c:pt>
                <c:pt idx="174">
                  <c:v>-4.8420425049803271</c:v>
                </c:pt>
                <c:pt idx="175">
                  <c:v>-5.3973430116396912</c:v>
                </c:pt>
                <c:pt idx="176">
                  <c:v>-4.4213590293567222</c:v>
                </c:pt>
                <c:pt idx="177">
                  <c:v>-3.9741056193784061</c:v>
                </c:pt>
                <c:pt idx="178">
                  <c:v>-4.2248820152697135</c:v>
                </c:pt>
                <c:pt idx="179">
                  <c:v>-4.2634777525644267</c:v>
                </c:pt>
                <c:pt idx="180">
                  <c:v>-3.862445953513884</c:v>
                </c:pt>
                <c:pt idx="181">
                  <c:v>-3.1941733012342866</c:v>
                </c:pt>
                <c:pt idx="182">
                  <c:v>-3.0255399343188856</c:v>
                </c:pt>
                <c:pt idx="183">
                  <c:v>-2.7776758138121522</c:v>
                </c:pt>
                <c:pt idx="184">
                  <c:v>-2.5386079519882969</c:v>
                </c:pt>
                <c:pt idx="185">
                  <c:v>-2.5768014908867372</c:v>
                </c:pt>
                <c:pt idx="186">
                  <c:v>-1.9896999942450293</c:v>
                </c:pt>
                <c:pt idx="187">
                  <c:v>-2.1390269877530272</c:v>
                </c:pt>
                <c:pt idx="188">
                  <c:v>-1.3311241320774343</c:v>
                </c:pt>
                <c:pt idx="189">
                  <c:v>-1.9531747753075024</c:v>
                </c:pt>
                <c:pt idx="190">
                  <c:v>-2.5103592977590097</c:v>
                </c:pt>
                <c:pt idx="191">
                  <c:v>-3.6870920533311846</c:v>
                </c:pt>
                <c:pt idx="192">
                  <c:v>-3.747633807857369</c:v>
                </c:pt>
                <c:pt idx="193">
                  <c:v>-3.8546073466291091</c:v>
                </c:pt>
                <c:pt idx="194">
                  <c:v>-4.0106288046459895</c:v>
                </c:pt>
                <c:pt idx="195">
                  <c:v>-4.5572540062751159</c:v>
                </c:pt>
                <c:pt idx="196">
                  <c:v>-5.6286242775170194</c:v>
                </c:pt>
                <c:pt idx="197">
                  <c:v>-5.7474244327812585</c:v>
                </c:pt>
                <c:pt idx="198">
                  <c:v>-6.0667590669714855</c:v>
                </c:pt>
                <c:pt idx="199">
                  <c:v>-5.8857636728046145</c:v>
                </c:pt>
                <c:pt idx="200">
                  <c:v>-5.5948850172934499</c:v>
                </c:pt>
                <c:pt idx="201">
                  <c:v>-5.6321487616968398</c:v>
                </c:pt>
                <c:pt idx="202">
                  <c:v>-5.6028870582589434</c:v>
                </c:pt>
                <c:pt idx="203">
                  <c:v>-5.2436469945999988</c:v>
                </c:pt>
                <c:pt idx="204">
                  <c:v>-5.5000348775946577</c:v>
                </c:pt>
                <c:pt idx="205">
                  <c:v>-6.3913029244140489</c:v>
                </c:pt>
                <c:pt idx="206">
                  <c:v>-6.6361011363943589</c:v>
                </c:pt>
                <c:pt idx="207">
                  <c:v>-7.0677002908901159</c:v>
                </c:pt>
                <c:pt idx="208">
                  <c:v>-7.4723214036191621</c:v>
                </c:pt>
                <c:pt idx="209">
                  <c:v>-7.5741132423063391</c:v>
                </c:pt>
                <c:pt idx="210">
                  <c:v>-7.370580966925786</c:v>
                </c:pt>
                <c:pt idx="211">
                  <c:v>-7.7321428981251756</c:v>
                </c:pt>
                <c:pt idx="212">
                  <c:v>-7.603897149123668</c:v>
                </c:pt>
                <c:pt idx="213">
                  <c:v>-7.5725370946496469</c:v>
                </c:pt>
                <c:pt idx="214">
                  <c:v>-6.649623068342521</c:v>
                </c:pt>
                <c:pt idx="215">
                  <c:v>-5.6864553162621405</c:v>
                </c:pt>
                <c:pt idx="216">
                  <c:v>-5.7080989006226446</c:v>
                </c:pt>
                <c:pt idx="217">
                  <c:v>-5.8178666640765186</c:v>
                </c:pt>
                <c:pt idx="218">
                  <c:v>-6.2192099417678719</c:v>
                </c:pt>
                <c:pt idx="219">
                  <c:v>-6.3571195295298821</c:v>
                </c:pt>
                <c:pt idx="220">
                  <c:v>-6.5360698474258925</c:v>
                </c:pt>
                <c:pt idx="221">
                  <c:v>-7.7167708389050631</c:v>
                </c:pt>
                <c:pt idx="222">
                  <c:v>-7.8438925573518645</c:v>
                </c:pt>
                <c:pt idx="223">
                  <c:v>-8.0246778206510498</c:v>
                </c:pt>
                <c:pt idx="224">
                  <c:v>-8.8577413452412657</c:v>
                </c:pt>
                <c:pt idx="225">
                  <c:v>-9.6536025115225357</c:v>
                </c:pt>
                <c:pt idx="226">
                  <c:v>-9.8037716493161042</c:v>
                </c:pt>
                <c:pt idx="227">
                  <c:v>-10.51230071286102</c:v>
                </c:pt>
                <c:pt idx="228">
                  <c:v>-10.323147924379214</c:v>
                </c:pt>
                <c:pt idx="229">
                  <c:v>-10.295765496095555</c:v>
                </c:pt>
                <c:pt idx="230">
                  <c:v>-9.8268479056665683</c:v>
                </c:pt>
                <c:pt idx="231">
                  <c:v>-10.789601684270906</c:v>
                </c:pt>
                <c:pt idx="232">
                  <c:v>-11.054850113277098</c:v>
                </c:pt>
                <c:pt idx="233">
                  <c:v>-11.080100952974249</c:v>
                </c:pt>
                <c:pt idx="234">
                  <c:v>-12.267421793873609</c:v>
                </c:pt>
                <c:pt idx="235">
                  <c:v>-12.002974503028554</c:v>
                </c:pt>
                <c:pt idx="236">
                  <c:v>-12.854468111133315</c:v>
                </c:pt>
                <c:pt idx="237">
                  <c:v>-12.256099312586116</c:v>
                </c:pt>
                <c:pt idx="238">
                  <c:v>-12.350588896488262</c:v>
                </c:pt>
                <c:pt idx="239">
                  <c:v>-12.13292306441042</c:v>
                </c:pt>
                <c:pt idx="240">
                  <c:v>-12.17178117790138</c:v>
                </c:pt>
                <c:pt idx="241">
                  <c:v>-13.143511450477149</c:v>
                </c:pt>
                <c:pt idx="242">
                  <c:v>-13.575189034679283</c:v>
                </c:pt>
                <c:pt idx="243">
                  <c:v>-13.393486138929234</c:v>
                </c:pt>
                <c:pt idx="244">
                  <c:v>-12.629528927749789</c:v>
                </c:pt>
                <c:pt idx="245">
                  <c:v>-12.509527085634772</c:v>
                </c:pt>
                <c:pt idx="246">
                  <c:v>-12.517106212539147</c:v>
                </c:pt>
                <c:pt idx="247">
                  <c:v>-12.107909911439265</c:v>
                </c:pt>
                <c:pt idx="248">
                  <c:v>-12.071862724798734</c:v>
                </c:pt>
                <c:pt idx="249">
                  <c:v>-11.258274764803559</c:v>
                </c:pt>
                <c:pt idx="250">
                  <c:v>-11.781446535627538</c:v>
                </c:pt>
                <c:pt idx="251">
                  <c:v>-12.110729808846258</c:v>
                </c:pt>
                <c:pt idx="252">
                  <c:v>-12.014690888530822</c:v>
                </c:pt>
                <c:pt idx="253">
                  <c:v>-12.361225762974186</c:v>
                </c:pt>
                <c:pt idx="254">
                  <c:v>-11.632981015320865</c:v>
                </c:pt>
                <c:pt idx="255">
                  <c:v>-11.050972115698301</c:v>
                </c:pt>
                <c:pt idx="256">
                  <c:v>-11.27077917402562</c:v>
                </c:pt>
                <c:pt idx="257">
                  <c:v>-11.099048214725599</c:v>
                </c:pt>
                <c:pt idx="258">
                  <c:v>-10.489718947602569</c:v>
                </c:pt>
                <c:pt idx="259">
                  <c:v>-10.657409250144042</c:v>
                </c:pt>
                <c:pt idx="260">
                  <c:v>-10.105834115306379</c:v>
                </c:pt>
                <c:pt idx="261">
                  <c:v>-10.270376543048201</c:v>
                </c:pt>
                <c:pt idx="262">
                  <c:v>-9.3860067959725484</c:v>
                </c:pt>
                <c:pt idx="263">
                  <c:v>-8.9699077131227796</c:v>
                </c:pt>
                <c:pt idx="264">
                  <c:v>-8.3454367501853994</c:v>
                </c:pt>
                <c:pt idx="265">
                  <c:v>-7.8087615337631178</c:v>
                </c:pt>
                <c:pt idx="266">
                  <c:v>-7.3347616626116405</c:v>
                </c:pt>
                <c:pt idx="267">
                  <c:v>-6.5523005993989045</c:v>
                </c:pt>
                <c:pt idx="268">
                  <c:v>-6.5773315962318293</c:v>
                </c:pt>
                <c:pt idx="269">
                  <c:v>-6.8450799655868195</c:v>
                </c:pt>
                <c:pt idx="270">
                  <c:v>-5.7605060595633404</c:v>
                </c:pt>
                <c:pt idx="271">
                  <c:v>-5.0054164672405932</c:v>
                </c:pt>
                <c:pt idx="272">
                  <c:v>-4.2859689021665872</c:v>
                </c:pt>
                <c:pt idx="273">
                  <c:v>-3.6875599358852469</c:v>
                </c:pt>
                <c:pt idx="274">
                  <c:v>-3.338332286159698</c:v>
                </c:pt>
                <c:pt idx="275">
                  <c:v>-2.7851963614211854</c:v>
                </c:pt>
                <c:pt idx="276">
                  <c:v>-2.5724741953256398</c:v>
                </c:pt>
                <c:pt idx="277">
                  <c:v>-2.8175502851263445</c:v>
                </c:pt>
                <c:pt idx="278">
                  <c:v>-2.7081574330818512</c:v>
                </c:pt>
                <c:pt idx="279">
                  <c:v>-2.6022683357173264</c:v>
                </c:pt>
                <c:pt idx="280">
                  <c:v>-1.9724732354259231</c:v>
                </c:pt>
                <c:pt idx="281">
                  <c:v>-1.047525991036764</c:v>
                </c:pt>
                <c:pt idx="282">
                  <c:v>-1.4133073860282366</c:v>
                </c:pt>
                <c:pt idx="283">
                  <c:v>-1.7767518538057629</c:v>
                </c:pt>
                <c:pt idx="284">
                  <c:v>-1.7129645353736578</c:v>
                </c:pt>
                <c:pt idx="285">
                  <c:v>-1.7571711618465997</c:v>
                </c:pt>
                <c:pt idx="286">
                  <c:v>-1.4490255882310521</c:v>
                </c:pt>
                <c:pt idx="287">
                  <c:v>-1.4884302728506782</c:v>
                </c:pt>
                <c:pt idx="288">
                  <c:v>-1.5036938085206657</c:v>
                </c:pt>
                <c:pt idx="289">
                  <c:v>-1.1259840349862316</c:v>
                </c:pt>
                <c:pt idx="290">
                  <c:v>-4.3118365974237349E-2</c:v>
                </c:pt>
                <c:pt idx="291">
                  <c:v>-3.7805026263413311E-3</c:v>
                </c:pt>
                <c:pt idx="292">
                  <c:v>-0.6067149582275988</c:v>
                </c:pt>
                <c:pt idx="293">
                  <c:v>-1.3168011800387376</c:v>
                </c:pt>
                <c:pt idx="294">
                  <c:v>-1.0677349911413785</c:v>
                </c:pt>
                <c:pt idx="295">
                  <c:v>-0.50622131426598571</c:v>
                </c:pt>
                <c:pt idx="296">
                  <c:v>6.7832426577069782E-2</c:v>
                </c:pt>
                <c:pt idx="297">
                  <c:v>-0.18818014191481325</c:v>
                </c:pt>
                <c:pt idx="298">
                  <c:v>2.134283389830216E-2</c:v>
                </c:pt>
                <c:pt idx="299">
                  <c:v>0.76614877724273356</c:v>
                </c:pt>
                <c:pt idx="300">
                  <c:v>0</c:v>
                </c:pt>
              </c:numCache>
            </c:numRef>
          </c:xVal>
          <c:yVal>
            <c:numRef>
              <c:f>Графики!$AY$341:$AY$641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Графики!$AX$31</c:f>
              <c:strCache>
                <c:ptCount val="1"/>
                <c:pt idx="0">
                  <c:v>19.11.2021</c:v>
                </c:pt>
              </c:strCache>
            </c:strRef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Графики!$BC$341:$BC$641</c:f>
              <c:numCache>
                <c:formatCode>General</c:formatCode>
                <c:ptCount val="301"/>
                <c:pt idx="0">
                  <c:v>-10.172947340728342</c:v>
                </c:pt>
                <c:pt idx="1">
                  <c:v>-10.890714191904408</c:v>
                </c:pt>
                <c:pt idx="2">
                  <c:v>-10.230236940859754</c:v>
                </c:pt>
                <c:pt idx="3">
                  <c:v>-10.627421442425771</c:v>
                </c:pt>
                <c:pt idx="4">
                  <c:v>-10.19423943702418</c:v>
                </c:pt>
                <c:pt idx="5">
                  <c:v>-10.088375618006125</c:v>
                </c:pt>
                <c:pt idx="6">
                  <c:v>-10.981548179674292</c:v>
                </c:pt>
                <c:pt idx="7">
                  <c:v>-10.347432334606765</c:v>
                </c:pt>
                <c:pt idx="8">
                  <c:v>-10.365980725006352</c:v>
                </c:pt>
                <c:pt idx="9">
                  <c:v>-10.572473687558158</c:v>
                </c:pt>
                <c:pt idx="10">
                  <c:v>-9.431638583204176</c:v>
                </c:pt>
                <c:pt idx="11">
                  <c:v>-9.9547758431305056</c:v>
                </c:pt>
                <c:pt idx="12">
                  <c:v>-10.469893991191839</c:v>
                </c:pt>
                <c:pt idx="13">
                  <c:v>-10.082519555485419</c:v>
                </c:pt>
                <c:pt idx="14">
                  <c:v>-10.209414839145552</c:v>
                </c:pt>
                <c:pt idx="15">
                  <c:v>-9.9467849499807244</c:v>
                </c:pt>
                <c:pt idx="16">
                  <c:v>-10.614611249592031</c:v>
                </c:pt>
                <c:pt idx="17">
                  <c:v>-10.257697399131985</c:v>
                </c:pt>
                <c:pt idx="18">
                  <c:v>-9.5540944849597054</c:v>
                </c:pt>
                <c:pt idx="19">
                  <c:v>-8.6184543883374545</c:v>
                </c:pt>
                <c:pt idx="20">
                  <c:v>-8.3005878715247263</c:v>
                </c:pt>
                <c:pt idx="21">
                  <c:v>-7.8226824436258084</c:v>
                </c:pt>
                <c:pt idx="22">
                  <c:v>-7.712605155886763</c:v>
                </c:pt>
                <c:pt idx="23">
                  <c:v>-8.3954691700762396</c:v>
                </c:pt>
                <c:pt idx="24">
                  <c:v>-8.4183931396049729</c:v>
                </c:pt>
                <c:pt idx="25">
                  <c:v>-8.3180970550035909</c:v>
                </c:pt>
                <c:pt idx="26">
                  <c:v>-8.3393298511590501</c:v>
                </c:pt>
                <c:pt idx="27">
                  <c:v>-8.8908982701625519</c:v>
                </c:pt>
                <c:pt idx="28">
                  <c:v>-9.2899779225093653</c:v>
                </c:pt>
                <c:pt idx="29">
                  <c:v>-8.7383019347577147</c:v>
                </c:pt>
                <c:pt idx="30">
                  <c:v>-9.0632144214014261</c:v>
                </c:pt>
                <c:pt idx="31">
                  <c:v>-9.8267066151009885</c:v>
                </c:pt>
                <c:pt idx="32">
                  <c:v>-9.243548806798799</c:v>
                </c:pt>
                <c:pt idx="33">
                  <c:v>-9.146858296059122</c:v>
                </c:pt>
                <c:pt idx="34">
                  <c:v>-8.5800919979286618</c:v>
                </c:pt>
                <c:pt idx="35">
                  <c:v>-9.4702197381569704</c:v>
                </c:pt>
                <c:pt idx="36">
                  <c:v>-9.26970101701977</c:v>
                </c:pt>
                <c:pt idx="37">
                  <c:v>-9.4361409245925643</c:v>
                </c:pt>
                <c:pt idx="38">
                  <c:v>-8.5333118953856228</c:v>
                </c:pt>
                <c:pt idx="39">
                  <c:v>-8.620785555462021</c:v>
                </c:pt>
                <c:pt idx="40">
                  <c:v>-7.6553923887012161</c:v>
                </c:pt>
                <c:pt idx="41">
                  <c:v>-7.0399325974990461</c:v>
                </c:pt>
                <c:pt idx="42">
                  <c:v>-6.8704478093704893</c:v>
                </c:pt>
                <c:pt idx="43">
                  <c:v>-7.0121694989819616</c:v>
                </c:pt>
                <c:pt idx="44">
                  <c:v>-6.3596397141373018</c:v>
                </c:pt>
                <c:pt idx="45">
                  <c:v>-6.6198541336804055</c:v>
                </c:pt>
                <c:pt idx="46">
                  <c:v>-6.7362333514729471</c:v>
                </c:pt>
                <c:pt idx="47">
                  <c:v>-7.0153966951669418</c:v>
                </c:pt>
                <c:pt idx="48">
                  <c:v>-6.9632594413485549</c:v>
                </c:pt>
                <c:pt idx="49">
                  <c:v>-7.0760007350725118</c:v>
                </c:pt>
                <c:pt idx="50">
                  <c:v>-6.8760587718757051</c:v>
                </c:pt>
                <c:pt idx="51">
                  <c:v>-6.6825690420404271</c:v>
                </c:pt>
                <c:pt idx="52">
                  <c:v>-6.7531899736685546</c:v>
                </c:pt>
                <c:pt idx="53">
                  <c:v>-6.1236518647280036</c:v>
                </c:pt>
                <c:pt idx="54">
                  <c:v>-5.6827626653498555</c:v>
                </c:pt>
                <c:pt idx="55">
                  <c:v>-6.0913744151416722</c:v>
                </c:pt>
                <c:pt idx="56">
                  <c:v>-7.0780838776992141</c:v>
                </c:pt>
                <c:pt idx="57">
                  <c:v>-6.9048385408616468</c:v>
                </c:pt>
                <c:pt idx="58">
                  <c:v>-6.839842486053044</c:v>
                </c:pt>
                <c:pt idx="59">
                  <c:v>-6.9047262061367292</c:v>
                </c:pt>
                <c:pt idx="60">
                  <c:v>-7.488342340335862</c:v>
                </c:pt>
                <c:pt idx="61">
                  <c:v>-7.029373542652479</c:v>
                </c:pt>
                <c:pt idx="62">
                  <c:v>-7.5926987398632946</c:v>
                </c:pt>
                <c:pt idx="63">
                  <c:v>-6.6996252905466918</c:v>
                </c:pt>
                <c:pt idx="64">
                  <c:v>-6.9254470844610978</c:v>
                </c:pt>
                <c:pt idx="65">
                  <c:v>-6.3920602571554355</c:v>
                </c:pt>
                <c:pt idx="66">
                  <c:v>-7.0039733750170399</c:v>
                </c:pt>
                <c:pt idx="67">
                  <c:v>-6.5750618945137376</c:v>
                </c:pt>
                <c:pt idx="68">
                  <c:v>-6.0386564478416176</c:v>
                </c:pt>
                <c:pt idx="69">
                  <c:v>-5.9460346829456512</c:v>
                </c:pt>
                <c:pt idx="70">
                  <c:v>-5.9656729455741697</c:v>
                </c:pt>
                <c:pt idx="71">
                  <c:v>-6.3280487519201642</c:v>
                </c:pt>
                <c:pt idx="72">
                  <c:v>-5.9303662229056044</c:v>
                </c:pt>
                <c:pt idx="73">
                  <c:v>-6.180192460692524</c:v>
                </c:pt>
                <c:pt idx="74">
                  <c:v>-6.0991766096120728</c:v>
                </c:pt>
                <c:pt idx="75">
                  <c:v>-6.0498996688037323</c:v>
                </c:pt>
                <c:pt idx="76">
                  <c:v>-6.8615428681720232</c:v>
                </c:pt>
                <c:pt idx="77">
                  <c:v>-6.6162700281146272</c:v>
                </c:pt>
                <c:pt idx="78">
                  <c:v>-6.4481284891476207</c:v>
                </c:pt>
                <c:pt idx="79">
                  <c:v>-6.1785138687282597</c:v>
                </c:pt>
                <c:pt idx="80">
                  <c:v>-5.7848075344705876</c:v>
                </c:pt>
                <c:pt idx="81">
                  <c:v>-5.6488067255460237</c:v>
                </c:pt>
                <c:pt idx="82">
                  <c:v>-5.8237516220876842</c:v>
                </c:pt>
                <c:pt idx="83">
                  <c:v>-5.7122273453990147</c:v>
                </c:pt>
                <c:pt idx="84">
                  <c:v>-5.6241519620706413</c:v>
                </c:pt>
                <c:pt idx="85">
                  <c:v>-4.7501070348163239</c:v>
                </c:pt>
                <c:pt idx="86">
                  <c:v>-4.732484838384039</c:v>
                </c:pt>
                <c:pt idx="87">
                  <c:v>-4.2993455157603648</c:v>
                </c:pt>
                <c:pt idx="88">
                  <c:v>-3.6830421076889479</c:v>
                </c:pt>
                <c:pt idx="89">
                  <c:v>-3.3451646971201399</c:v>
                </c:pt>
                <c:pt idx="90">
                  <c:v>-2.3719873997985133</c:v>
                </c:pt>
                <c:pt idx="91">
                  <c:v>-2.9238911947079487</c:v>
                </c:pt>
                <c:pt idx="92">
                  <c:v>-3.2217288109704896</c:v>
                </c:pt>
                <c:pt idx="93">
                  <c:v>-2.586075494061447</c:v>
                </c:pt>
                <c:pt idx="94">
                  <c:v>-2.3155004672884161</c:v>
                </c:pt>
                <c:pt idx="95">
                  <c:v>-2.6038527864500338</c:v>
                </c:pt>
                <c:pt idx="96">
                  <c:v>-2.6118944759593887</c:v>
                </c:pt>
                <c:pt idx="97">
                  <c:v>-2.0714110520581244</c:v>
                </c:pt>
                <c:pt idx="98">
                  <c:v>-1.3698510862453759</c:v>
                </c:pt>
                <c:pt idx="99">
                  <c:v>-1.0203389811442776</c:v>
                </c:pt>
                <c:pt idx="100">
                  <c:v>-0.95118185534295208</c:v>
                </c:pt>
                <c:pt idx="101">
                  <c:v>-1.0301990189113894</c:v>
                </c:pt>
                <c:pt idx="102">
                  <c:v>-1.1333673644363671</c:v>
                </c:pt>
                <c:pt idx="103">
                  <c:v>-0.87096993054046834</c:v>
                </c:pt>
                <c:pt idx="104">
                  <c:v>-0.83097881373907967</c:v>
                </c:pt>
                <c:pt idx="105">
                  <c:v>-0.65338909327954298</c:v>
                </c:pt>
                <c:pt idx="106">
                  <c:v>-0.75759902067159146</c:v>
                </c:pt>
                <c:pt idx="107">
                  <c:v>-0.99752946245621388</c:v>
                </c:pt>
                <c:pt idx="108">
                  <c:v>-0.95874018297320163</c:v>
                </c:pt>
                <c:pt idx="109">
                  <c:v>-0.85106724109232346</c:v>
                </c:pt>
                <c:pt idx="110">
                  <c:v>-1.0149046448133276</c:v>
                </c:pt>
                <c:pt idx="111">
                  <c:v>-1.4899565297403115</c:v>
                </c:pt>
                <c:pt idx="112">
                  <c:v>-1.384990259952815</c:v>
                </c:pt>
                <c:pt idx="113">
                  <c:v>-1.5208288078628129</c:v>
                </c:pt>
                <c:pt idx="114">
                  <c:v>-2.2591176776212478</c:v>
                </c:pt>
                <c:pt idx="115">
                  <c:v>-2.8087769315917512</c:v>
                </c:pt>
                <c:pt idx="116">
                  <c:v>-1.8999302057262639</c:v>
                </c:pt>
                <c:pt idx="117">
                  <c:v>-2.5694763506734262</c:v>
                </c:pt>
                <c:pt idx="118">
                  <c:v>-2.3654043339444115</c:v>
                </c:pt>
                <c:pt idx="119">
                  <c:v>-1.7900014334835532</c:v>
                </c:pt>
                <c:pt idx="120">
                  <c:v>-1.582397953975601</c:v>
                </c:pt>
                <c:pt idx="121">
                  <c:v>-1.8561043292945669</c:v>
                </c:pt>
                <c:pt idx="122">
                  <c:v>-1.590883369464791</c:v>
                </c:pt>
                <c:pt idx="123">
                  <c:v>-1.6745565880419235</c:v>
                </c:pt>
                <c:pt idx="124">
                  <c:v>-1.6662921317957853</c:v>
                </c:pt>
                <c:pt idx="125">
                  <c:v>-1.8671843522650988</c:v>
                </c:pt>
                <c:pt idx="126">
                  <c:v>-1.7235244442400699</c:v>
                </c:pt>
                <c:pt idx="127">
                  <c:v>-2.6619532824209955</c:v>
                </c:pt>
                <c:pt idx="128">
                  <c:v>-2.3774913312651051</c:v>
                </c:pt>
                <c:pt idx="129">
                  <c:v>-2.3739252286253532</c:v>
                </c:pt>
                <c:pt idx="130">
                  <c:v>-2.2567093271957219</c:v>
                </c:pt>
                <c:pt idx="131">
                  <c:v>-2.1137519785629593</c:v>
                </c:pt>
                <c:pt idx="132">
                  <c:v>-2.4802906254301433</c:v>
                </c:pt>
                <c:pt idx="133">
                  <c:v>-3.0759250323055767</c:v>
                </c:pt>
                <c:pt idx="134">
                  <c:v>-2.9702885069883678</c:v>
                </c:pt>
                <c:pt idx="135">
                  <c:v>-2.6796874465832161</c:v>
                </c:pt>
                <c:pt idx="136">
                  <c:v>-2.5728545132031968</c:v>
                </c:pt>
                <c:pt idx="137">
                  <c:v>-2.6493735487932781</c:v>
                </c:pt>
                <c:pt idx="138">
                  <c:v>-2.2861378561498213</c:v>
                </c:pt>
                <c:pt idx="139">
                  <c:v>-2.6468459066799142</c:v>
                </c:pt>
                <c:pt idx="140">
                  <c:v>-2.1576455324309336</c:v>
                </c:pt>
                <c:pt idx="141">
                  <c:v>-2.6583326686383089</c:v>
                </c:pt>
                <c:pt idx="142">
                  <c:v>-2.6098361094153688</c:v>
                </c:pt>
                <c:pt idx="143">
                  <c:v>-2.380769661004706</c:v>
                </c:pt>
                <c:pt idx="144">
                  <c:v>-2.6128870188837254</c:v>
                </c:pt>
                <c:pt idx="145">
                  <c:v>-2.8268011295260749</c:v>
                </c:pt>
                <c:pt idx="146">
                  <c:v>-3.7460471533687496</c:v>
                </c:pt>
                <c:pt idx="147">
                  <c:v>-3.1400409357213448</c:v>
                </c:pt>
                <c:pt idx="148">
                  <c:v>-2.9426654639123626</c:v>
                </c:pt>
                <c:pt idx="149">
                  <c:v>-3.8842772932895286</c:v>
                </c:pt>
                <c:pt idx="150">
                  <c:v>-3.340788929021187</c:v>
                </c:pt>
                <c:pt idx="151">
                  <c:v>-3.7852246789317405</c:v>
                </c:pt>
                <c:pt idx="152">
                  <c:v>-3.3387627615221618</c:v>
                </c:pt>
                <c:pt idx="153">
                  <c:v>-2.7716578607313522</c:v>
                </c:pt>
                <c:pt idx="154">
                  <c:v>-3.2627607954171935</c:v>
                </c:pt>
                <c:pt idx="155">
                  <c:v>-3.5161454466422128</c:v>
                </c:pt>
                <c:pt idx="156">
                  <c:v>-3.9697738581788826</c:v>
                </c:pt>
                <c:pt idx="157">
                  <c:v>-3.1684665750779004</c:v>
                </c:pt>
                <c:pt idx="158">
                  <c:v>-2.6922579925508217</c:v>
                </c:pt>
                <c:pt idx="159">
                  <c:v>-2.9339594983672441</c:v>
                </c:pt>
                <c:pt idx="160">
                  <c:v>-3.1213188934456184</c:v>
                </c:pt>
                <c:pt idx="161">
                  <c:v>-3.577707740784831</c:v>
                </c:pt>
                <c:pt idx="162">
                  <c:v>-2.9608699779112158</c:v>
                </c:pt>
                <c:pt idx="163">
                  <c:v>-2.4130606314950001</c:v>
                </c:pt>
                <c:pt idx="164">
                  <c:v>-2.8790524327029061</c:v>
                </c:pt>
                <c:pt idx="165">
                  <c:v>-2.5077521362010202</c:v>
                </c:pt>
                <c:pt idx="166">
                  <c:v>-2.9728975535102791</c:v>
                </c:pt>
                <c:pt idx="167">
                  <c:v>-3.9383626295061731</c:v>
                </c:pt>
                <c:pt idx="168">
                  <c:v>-3.6811035149009967</c:v>
                </c:pt>
                <c:pt idx="169">
                  <c:v>-3.0898830279145386</c:v>
                </c:pt>
                <c:pt idx="170">
                  <c:v>-3.3761536083158035</c:v>
                </c:pt>
                <c:pt idx="171">
                  <c:v>-2.6139162262891205</c:v>
                </c:pt>
                <c:pt idx="172">
                  <c:v>-2.5966864293415028</c:v>
                </c:pt>
                <c:pt idx="173">
                  <c:v>-2.7449573789052693</c:v>
                </c:pt>
                <c:pt idx="174">
                  <c:v>-2.3739187453238628</c:v>
                </c:pt>
                <c:pt idx="175">
                  <c:v>-2.2689243787642681</c:v>
                </c:pt>
                <c:pt idx="176">
                  <c:v>-1.8606581452281716</c:v>
                </c:pt>
                <c:pt idx="177">
                  <c:v>-1.9859075221046396</c:v>
                </c:pt>
                <c:pt idx="178">
                  <c:v>-2.1843692917941553</c:v>
                </c:pt>
                <c:pt idx="179">
                  <c:v>-1.9762213862250064</c:v>
                </c:pt>
                <c:pt idx="180">
                  <c:v>-1.3961935617543304</c:v>
                </c:pt>
                <c:pt idx="181">
                  <c:v>-0.85698175071638616</c:v>
                </c:pt>
                <c:pt idx="182">
                  <c:v>-1.2380775902363439</c:v>
                </c:pt>
                <c:pt idx="183">
                  <c:v>-1.1649722944415544</c:v>
                </c:pt>
                <c:pt idx="184">
                  <c:v>-8.9905461846115031E-2</c:v>
                </c:pt>
                <c:pt idx="185">
                  <c:v>-0.34882687616152452</c:v>
                </c:pt>
                <c:pt idx="186">
                  <c:v>0.46163937270796396</c:v>
                </c:pt>
                <c:pt idx="187">
                  <c:v>-0.17849930582588058</c:v>
                </c:pt>
                <c:pt idx="188">
                  <c:v>-4.1305271592364079E-2</c:v>
                </c:pt>
                <c:pt idx="189">
                  <c:v>-0.86434460572922944</c:v>
                </c:pt>
                <c:pt idx="190">
                  <c:v>-0.35688206485338014</c:v>
                </c:pt>
                <c:pt idx="191">
                  <c:v>-1.0946137215529461</c:v>
                </c:pt>
                <c:pt idx="192">
                  <c:v>-0.51507287126150914</c:v>
                </c:pt>
                <c:pt idx="193">
                  <c:v>-0.84179502147640051</c:v>
                </c:pt>
                <c:pt idx="194">
                  <c:v>-1.4369154753267139</c:v>
                </c:pt>
                <c:pt idx="195">
                  <c:v>-2.0869586542115712</c:v>
                </c:pt>
                <c:pt idx="196">
                  <c:v>-1.9841276856965351</c:v>
                </c:pt>
                <c:pt idx="197">
                  <c:v>-2.098048436230556</c:v>
                </c:pt>
                <c:pt idx="198">
                  <c:v>-1.9188098471731792</c:v>
                </c:pt>
                <c:pt idx="199">
                  <c:v>-1.8403703277991781</c:v>
                </c:pt>
                <c:pt idx="200">
                  <c:v>-1.9280453955515213</c:v>
                </c:pt>
                <c:pt idx="201">
                  <c:v>-2.6300312918126565</c:v>
                </c:pt>
                <c:pt idx="202">
                  <c:v>-2.5842266830404697</c:v>
                </c:pt>
                <c:pt idx="203">
                  <c:v>-2.7638110385944401</c:v>
                </c:pt>
                <c:pt idx="204">
                  <c:v>-3.2220453793637489</c:v>
                </c:pt>
                <c:pt idx="205">
                  <c:v>-3.8769322057435147</c:v>
                </c:pt>
                <c:pt idx="206">
                  <c:v>-3.2819521442573887</c:v>
                </c:pt>
                <c:pt idx="207">
                  <c:v>-3.8553175660947545</c:v>
                </c:pt>
                <c:pt idx="208">
                  <c:v>-4.0668265826260495</c:v>
                </c:pt>
                <c:pt idx="209">
                  <c:v>-3.7281190940902889</c:v>
                </c:pt>
                <c:pt idx="210">
                  <c:v>-3.1973693172360527</c:v>
                </c:pt>
                <c:pt idx="211">
                  <c:v>-3.4231984926371979</c:v>
                </c:pt>
                <c:pt idx="212">
                  <c:v>-3.4338224966835469</c:v>
                </c:pt>
                <c:pt idx="213">
                  <c:v>-4.2406645370000433</c:v>
                </c:pt>
                <c:pt idx="214">
                  <c:v>-3.1107049430031566</c:v>
                </c:pt>
                <c:pt idx="215">
                  <c:v>-2.720959163734733</c:v>
                </c:pt>
                <c:pt idx="216">
                  <c:v>-2.4756944177926243</c:v>
                </c:pt>
                <c:pt idx="217">
                  <c:v>-3.7161069723387072</c:v>
                </c:pt>
                <c:pt idx="218">
                  <c:v>-3.5927340317770131</c:v>
                </c:pt>
                <c:pt idx="219">
                  <c:v>-3.7778751279836342</c:v>
                </c:pt>
                <c:pt idx="220">
                  <c:v>-3.2441869220931494</c:v>
                </c:pt>
                <c:pt idx="221">
                  <c:v>-3.6722309422751778</c:v>
                </c:pt>
                <c:pt idx="222">
                  <c:v>-3.8610247131498454</c:v>
                </c:pt>
                <c:pt idx="223">
                  <c:v>-3.5649089514780599</c:v>
                </c:pt>
                <c:pt idx="224">
                  <c:v>-3.7744540150906687</c:v>
                </c:pt>
                <c:pt idx="225">
                  <c:v>-4.8490115276572396</c:v>
                </c:pt>
                <c:pt idx="226">
                  <c:v>-4.7207124203398507</c:v>
                </c:pt>
                <c:pt idx="227">
                  <c:v>-4.8923255935281986</c:v>
                </c:pt>
                <c:pt idx="228">
                  <c:v>-5.0166515471144066</c:v>
                </c:pt>
                <c:pt idx="229">
                  <c:v>-5.2046586252172347</c:v>
                </c:pt>
                <c:pt idx="230">
                  <c:v>-4.9977433224895549</c:v>
                </c:pt>
                <c:pt idx="231">
                  <c:v>-6.4735634489227323</c:v>
                </c:pt>
                <c:pt idx="232">
                  <c:v>-6.4839973553575874</c:v>
                </c:pt>
                <c:pt idx="233">
                  <c:v>-5.9539500624742914</c:v>
                </c:pt>
                <c:pt idx="234">
                  <c:v>-6.388776533549958</c:v>
                </c:pt>
                <c:pt idx="235">
                  <c:v>-6.2020796133605245</c:v>
                </c:pt>
                <c:pt idx="236">
                  <c:v>-6.2873311618525349</c:v>
                </c:pt>
                <c:pt idx="237">
                  <c:v>-6.4834024320177832</c:v>
                </c:pt>
                <c:pt idx="238">
                  <c:v>-6.1369605418777837</c:v>
                </c:pt>
                <c:pt idx="239">
                  <c:v>-5.6617258800635</c:v>
                </c:pt>
                <c:pt idx="240">
                  <c:v>-5.5857188621052956</c:v>
                </c:pt>
                <c:pt idx="241">
                  <c:v>-6.1329763412671809</c:v>
                </c:pt>
                <c:pt idx="242">
                  <c:v>-6.7004422819261436</c:v>
                </c:pt>
                <c:pt idx="243">
                  <c:v>-7.1537174153220349</c:v>
                </c:pt>
                <c:pt idx="244">
                  <c:v>-6.5268215089508885</c:v>
                </c:pt>
                <c:pt idx="245">
                  <c:v>-6.5727292035703613</c:v>
                </c:pt>
                <c:pt idx="246">
                  <c:v>-6.7704730427417417</c:v>
                </c:pt>
                <c:pt idx="247">
                  <c:v>-6.5684100634492779</c:v>
                </c:pt>
                <c:pt idx="248">
                  <c:v>-7.3353613653464436</c:v>
                </c:pt>
                <c:pt idx="249">
                  <c:v>-7.0764736958251433</c:v>
                </c:pt>
                <c:pt idx="250">
                  <c:v>-7.2879044393504273</c:v>
                </c:pt>
                <c:pt idx="251">
                  <c:v>-7.1903660812942007</c:v>
                </c:pt>
                <c:pt idx="252">
                  <c:v>-6.8096965456517182</c:v>
                </c:pt>
                <c:pt idx="253">
                  <c:v>-7.6020223114441023</c:v>
                </c:pt>
                <c:pt idx="254">
                  <c:v>-7.6364839702964673</c:v>
                </c:pt>
                <c:pt idx="255">
                  <c:v>-7.669576949664588</c:v>
                </c:pt>
                <c:pt idx="256">
                  <c:v>-7.6280201311245719</c:v>
                </c:pt>
                <c:pt idx="257">
                  <c:v>-7.0671146222000516</c:v>
                </c:pt>
                <c:pt idx="258">
                  <c:v>-6.6617664191930999</c:v>
                </c:pt>
                <c:pt idx="259">
                  <c:v>-7.0376432471687167</c:v>
                </c:pt>
                <c:pt idx="260">
                  <c:v>-7.645286220516482</c:v>
                </c:pt>
                <c:pt idx="261">
                  <c:v>-8.2985409090957774</c:v>
                </c:pt>
                <c:pt idx="262">
                  <c:v>-7.5810125327722062</c:v>
                </c:pt>
                <c:pt idx="263">
                  <c:v>-7.5421578423517985</c:v>
                </c:pt>
                <c:pt idx="264">
                  <c:v>-6.8022803677404227</c:v>
                </c:pt>
                <c:pt idx="265">
                  <c:v>-6.7487236953877527</c:v>
                </c:pt>
                <c:pt idx="266">
                  <c:v>-6.0729587989632137</c:v>
                </c:pt>
                <c:pt idx="267">
                  <c:v>-5.5143715077282422</c:v>
                </c:pt>
                <c:pt idx="268">
                  <c:v>-5.4409669725398544</c:v>
                </c:pt>
                <c:pt idx="269">
                  <c:v>-6.2356880305131881</c:v>
                </c:pt>
                <c:pt idx="270">
                  <c:v>-5.1191015707387351</c:v>
                </c:pt>
                <c:pt idx="271">
                  <c:v>-5.0460615795029753</c:v>
                </c:pt>
                <c:pt idx="272">
                  <c:v>-3.8260993421517924</c:v>
                </c:pt>
                <c:pt idx="273">
                  <c:v>-2.9545292124457774</c:v>
                </c:pt>
                <c:pt idx="274">
                  <c:v>-2.8319672536175631</c:v>
                </c:pt>
                <c:pt idx="275">
                  <c:v>-1.8419896110780201</c:v>
                </c:pt>
                <c:pt idx="276">
                  <c:v>-1.5814793575308386</c:v>
                </c:pt>
                <c:pt idx="277">
                  <c:v>-2.7369139044080839</c:v>
                </c:pt>
                <c:pt idx="278">
                  <c:v>-2.3791201857249007</c:v>
                </c:pt>
                <c:pt idx="279">
                  <c:v>-2.5696496512728118</c:v>
                </c:pt>
                <c:pt idx="280">
                  <c:v>-2.5206896942746653</c:v>
                </c:pt>
                <c:pt idx="281">
                  <c:v>-1.6616952468452837</c:v>
                </c:pt>
                <c:pt idx="282">
                  <c:v>-2.3009513712464695</c:v>
                </c:pt>
                <c:pt idx="283">
                  <c:v>-2.7791467710785582</c:v>
                </c:pt>
                <c:pt idx="284">
                  <c:v>-2.016110736137307</c:v>
                </c:pt>
                <c:pt idx="285">
                  <c:v>-1.3385283598341857</c:v>
                </c:pt>
                <c:pt idx="286">
                  <c:v>-0.91306937638285035</c:v>
                </c:pt>
                <c:pt idx="287">
                  <c:v>-0.81077627353147363</c:v>
                </c:pt>
                <c:pt idx="288">
                  <c:v>-0.43006566680048763</c:v>
                </c:pt>
                <c:pt idx="289">
                  <c:v>8.8636083176425018E-2</c:v>
                </c:pt>
                <c:pt idx="290">
                  <c:v>1.1471800065919524</c:v>
                </c:pt>
                <c:pt idx="291">
                  <c:v>1.8521982220838709</c:v>
                </c:pt>
                <c:pt idx="292">
                  <c:v>1.1441091507419969</c:v>
                </c:pt>
                <c:pt idx="293">
                  <c:v>0.95445136391776941</c:v>
                </c:pt>
                <c:pt idx="294">
                  <c:v>0.62027757116925386</c:v>
                </c:pt>
                <c:pt idx="295">
                  <c:v>0.2810829343277419</c:v>
                </c:pt>
                <c:pt idx="296">
                  <c:v>0.54194042103881657</c:v>
                </c:pt>
                <c:pt idx="297">
                  <c:v>-0.10386866466876654</c:v>
                </c:pt>
                <c:pt idx="298">
                  <c:v>0.57740931193870892</c:v>
                </c:pt>
                <c:pt idx="299">
                  <c:v>0.64976108909593222</c:v>
                </c:pt>
                <c:pt idx="300">
                  <c:v>0</c:v>
                </c:pt>
              </c:numCache>
            </c:numRef>
          </c:xVal>
          <c:yVal>
            <c:numRef>
              <c:f>Графики!$BB$341:$BB$641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0"/>
          <c:order val="5"/>
          <c:tx>
            <c:strRef>
              <c:f>Графики!$AZ$31</c:f>
              <c:strCache>
                <c:ptCount val="1"/>
                <c:pt idx="0">
                  <c:v>20.11.2021</c:v>
                </c:pt>
              </c:strCache>
            </c:strRef>
          </c:tx>
          <c:spPr>
            <a:ln w="25400">
              <a:solidFill>
                <a:srgbClr val="FF33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Графики!$BF$341:$BF$641</c:f>
              <c:numCache>
                <c:formatCode>General</c:formatCode>
                <c:ptCount val="301"/>
                <c:pt idx="0">
                  <c:v>-0.76295880565271545</c:v>
                </c:pt>
                <c:pt idx="1">
                  <c:v>-0.56989471238057376</c:v>
                </c:pt>
                <c:pt idx="2">
                  <c:v>5.7516896219908631E-2</c:v>
                </c:pt>
                <c:pt idx="3">
                  <c:v>0.26767598747426291</c:v>
                </c:pt>
                <c:pt idx="4">
                  <c:v>0.18878874111544519</c:v>
                </c:pt>
                <c:pt idx="5">
                  <c:v>1.0971713828682823</c:v>
                </c:pt>
                <c:pt idx="6">
                  <c:v>0.73150022293430084</c:v>
                </c:pt>
                <c:pt idx="7">
                  <c:v>0.6603162321551963</c:v>
                </c:pt>
                <c:pt idx="8">
                  <c:v>0.69928267804925781</c:v>
                </c:pt>
                <c:pt idx="9">
                  <c:v>0.38809875741299038</c:v>
                </c:pt>
                <c:pt idx="10">
                  <c:v>1.096334083216334</c:v>
                </c:pt>
                <c:pt idx="11">
                  <c:v>0.3775116571819126</c:v>
                </c:pt>
                <c:pt idx="12">
                  <c:v>-0.22400234165547772</c:v>
                </c:pt>
                <c:pt idx="13">
                  <c:v>0.16926221140715825</c:v>
                </c:pt>
                <c:pt idx="14">
                  <c:v>-0.17026171778286425</c:v>
                </c:pt>
                <c:pt idx="15">
                  <c:v>-9.4370722737153301E-2</c:v>
                </c:pt>
                <c:pt idx="16">
                  <c:v>-0.14763921445421602</c:v>
                </c:pt>
                <c:pt idx="17">
                  <c:v>-0.32518813573449279</c:v>
                </c:pt>
                <c:pt idx="18">
                  <c:v>0.40662714431573477</c:v>
                </c:pt>
                <c:pt idx="19">
                  <c:v>1.644214782052245</c:v>
                </c:pt>
                <c:pt idx="20">
                  <c:v>1.3090179496447263</c:v>
                </c:pt>
                <c:pt idx="21">
                  <c:v>2.1083890270840584</c:v>
                </c:pt>
                <c:pt idx="22">
                  <c:v>2.6839000547100795</c:v>
                </c:pt>
                <c:pt idx="23">
                  <c:v>3.0357752199648758</c:v>
                </c:pt>
                <c:pt idx="24">
                  <c:v>3.3812138602232835</c:v>
                </c:pt>
                <c:pt idx="25">
                  <c:v>3.0794288087666928</c:v>
                </c:pt>
                <c:pt idx="26">
                  <c:v>3.3363538268847606</c:v>
                </c:pt>
                <c:pt idx="27">
                  <c:v>2.852550183151493</c:v>
                </c:pt>
                <c:pt idx="28">
                  <c:v>2.9505781463521998</c:v>
                </c:pt>
                <c:pt idx="29">
                  <c:v>3.5484179483345315</c:v>
                </c:pt>
                <c:pt idx="30">
                  <c:v>3.0987876672485299</c:v>
                </c:pt>
                <c:pt idx="31">
                  <c:v>2.237258742956783</c:v>
                </c:pt>
                <c:pt idx="32">
                  <c:v>2.5306352605700795</c:v>
                </c:pt>
                <c:pt idx="33">
                  <c:v>2.126450105913591</c:v>
                </c:pt>
                <c:pt idx="34">
                  <c:v>1.5328014695224965</c:v>
                </c:pt>
                <c:pt idx="35">
                  <c:v>1.2457808149457605</c:v>
                </c:pt>
                <c:pt idx="36">
                  <c:v>1.8472740163268782</c:v>
                </c:pt>
                <c:pt idx="37">
                  <c:v>1.6860621927313559</c:v>
                </c:pt>
                <c:pt idx="38">
                  <c:v>1.7001452053112871</c:v>
                </c:pt>
                <c:pt idx="39">
                  <c:v>1.2193415305288227</c:v>
                </c:pt>
                <c:pt idx="40">
                  <c:v>1.8407422711289882</c:v>
                </c:pt>
                <c:pt idx="41">
                  <c:v>2.2225519412191943</c:v>
                </c:pt>
                <c:pt idx="42">
                  <c:v>2.3650166837586539</c:v>
                </c:pt>
                <c:pt idx="43">
                  <c:v>2.0496702294225315</c:v>
                </c:pt>
                <c:pt idx="44">
                  <c:v>2.3839450821653827</c:v>
                </c:pt>
                <c:pt idx="45">
                  <c:v>1.7189201416790638</c:v>
                </c:pt>
                <c:pt idx="46">
                  <c:v>1.0970854117989575</c:v>
                </c:pt>
                <c:pt idx="47">
                  <c:v>0.74937688270472336</c:v>
                </c:pt>
                <c:pt idx="48">
                  <c:v>0.99115730467190133</c:v>
                </c:pt>
                <c:pt idx="49">
                  <c:v>0.48649655917972723</c:v>
                </c:pt>
                <c:pt idx="50">
                  <c:v>0.26931164195639212</c:v>
                </c:pt>
                <c:pt idx="51">
                  <c:v>-0.15494179213658299</c:v>
                </c:pt>
                <c:pt idx="52">
                  <c:v>-0.34191995371588746</c:v>
                </c:pt>
                <c:pt idx="53">
                  <c:v>0.58951258422268893</c:v>
                </c:pt>
                <c:pt idx="54">
                  <c:v>0.43971820797094097</c:v>
                </c:pt>
                <c:pt idx="55">
                  <c:v>-1.0086050980511345</c:v>
                </c:pt>
                <c:pt idx="56">
                  <c:v>-1.4082709018146033</c:v>
                </c:pt>
                <c:pt idx="57">
                  <c:v>-1.1433801512488344</c:v>
                </c:pt>
                <c:pt idx="58">
                  <c:v>-0.8324255157447169</c:v>
                </c:pt>
                <c:pt idx="59">
                  <c:v>-0.57285214350179103</c:v>
                </c:pt>
                <c:pt idx="60">
                  <c:v>-1.6948084355112769</c:v>
                </c:pt>
                <c:pt idx="61">
                  <c:v>-1.7842474648400639</c:v>
                </c:pt>
                <c:pt idx="62">
                  <c:v>-2.4291293387051383</c:v>
                </c:pt>
                <c:pt idx="63">
                  <c:v>-2.616902681857141</c:v>
                </c:pt>
                <c:pt idx="64">
                  <c:v>-3.4158204412276518</c:v>
                </c:pt>
                <c:pt idx="65">
                  <c:v>-3.1827276754619334</c:v>
                </c:pt>
                <c:pt idx="66">
                  <c:v>-3.1002733344311082</c:v>
                </c:pt>
                <c:pt idx="67">
                  <c:v>-2.8336097186178222</c:v>
                </c:pt>
                <c:pt idx="68">
                  <c:v>-2.7138260582354405</c:v>
                </c:pt>
                <c:pt idx="69">
                  <c:v>-2.125774045281787</c:v>
                </c:pt>
                <c:pt idx="70">
                  <c:v>-2.9720305032618626</c:v>
                </c:pt>
                <c:pt idx="71">
                  <c:v>-3.3539345591484562</c:v>
                </c:pt>
                <c:pt idx="72">
                  <c:v>-3.0188740435967247</c:v>
                </c:pt>
                <c:pt idx="73">
                  <c:v>-3.5859226661451657</c:v>
                </c:pt>
                <c:pt idx="74">
                  <c:v>-3.1721976512835681</c:v>
                </c:pt>
                <c:pt idx="75">
                  <c:v>-2.990307426603863</c:v>
                </c:pt>
                <c:pt idx="76">
                  <c:v>-3.2840292959343742</c:v>
                </c:pt>
                <c:pt idx="77">
                  <c:v>-2.6419860638962973</c:v>
                </c:pt>
                <c:pt idx="78">
                  <c:v>-2.6059341801118308</c:v>
                </c:pt>
                <c:pt idx="79">
                  <c:v>-2.0974928477037338</c:v>
                </c:pt>
                <c:pt idx="80">
                  <c:v>-1.5382161474684608</c:v>
                </c:pt>
                <c:pt idx="81">
                  <c:v>-0.99049355465001554</c:v>
                </c:pt>
                <c:pt idx="82">
                  <c:v>-1.3024512962192603</c:v>
                </c:pt>
                <c:pt idx="83">
                  <c:v>-2.3266930337616714</c:v>
                </c:pt>
                <c:pt idx="84">
                  <c:v>-1.9520983846551871</c:v>
                </c:pt>
                <c:pt idx="85">
                  <c:v>-1.9086442258261513</c:v>
                </c:pt>
                <c:pt idx="86">
                  <c:v>-2.2125438405030309</c:v>
                </c:pt>
                <c:pt idx="87">
                  <c:v>-2.1556448446625609</c:v>
                </c:pt>
                <c:pt idx="88">
                  <c:v>-1.8398599058479022</c:v>
                </c:pt>
                <c:pt idx="89">
                  <c:v>-0.9278560092340058</c:v>
                </c:pt>
                <c:pt idx="90">
                  <c:v>-0.6199057594333226</c:v>
                </c:pt>
                <c:pt idx="91">
                  <c:v>9.9770443873353543E-2</c:v>
                </c:pt>
                <c:pt idx="92">
                  <c:v>-0.52719988741375801</c:v>
                </c:pt>
                <c:pt idx="93">
                  <c:v>-1.1766545356089182</c:v>
                </c:pt>
                <c:pt idx="94">
                  <c:v>-0.79504051129913478</c:v>
                </c:pt>
                <c:pt idx="95">
                  <c:v>-1.0299660547282201</c:v>
                </c:pt>
                <c:pt idx="96">
                  <c:v>-0.10051791159389722</c:v>
                </c:pt>
                <c:pt idx="97">
                  <c:v>0.14398872166725596</c:v>
                </c:pt>
                <c:pt idx="98">
                  <c:v>0.71443445667034666</c:v>
                </c:pt>
                <c:pt idx="99">
                  <c:v>1.1985216432846073</c:v>
                </c:pt>
                <c:pt idx="100">
                  <c:v>1.5928684630761154</c:v>
                </c:pt>
                <c:pt idx="101">
                  <c:v>1.917048166477457</c:v>
                </c:pt>
                <c:pt idx="102">
                  <c:v>1.4081735521987184</c:v>
                </c:pt>
                <c:pt idx="103">
                  <c:v>1.3195808219549008</c:v>
                </c:pt>
                <c:pt idx="104">
                  <c:v>1.6481596943489194</c:v>
                </c:pt>
                <c:pt idx="105">
                  <c:v>2.1150859598450324</c:v>
                </c:pt>
                <c:pt idx="106">
                  <c:v>2.070193878729583</c:v>
                </c:pt>
                <c:pt idx="107">
                  <c:v>2.1527491151780396</c:v>
                </c:pt>
                <c:pt idx="108">
                  <c:v>2.0540663648116606</c:v>
                </c:pt>
                <c:pt idx="109">
                  <c:v>2.836620093766328</c:v>
                </c:pt>
                <c:pt idx="110">
                  <c:v>2.8742431584104224</c:v>
                </c:pt>
                <c:pt idx="111">
                  <c:v>2.5244324400646292</c:v>
                </c:pt>
                <c:pt idx="112">
                  <c:v>2.8508961182798203</c:v>
                </c:pt>
                <c:pt idx="113">
                  <c:v>2.7265753963978341</c:v>
                </c:pt>
                <c:pt idx="114">
                  <c:v>2.5616005848236227</c:v>
                </c:pt>
                <c:pt idx="115">
                  <c:v>2.1697480679126784</c:v>
                </c:pt>
                <c:pt idx="116">
                  <c:v>2.3429636649375425</c:v>
                </c:pt>
                <c:pt idx="117">
                  <c:v>1.9846807019988546</c:v>
                </c:pt>
                <c:pt idx="118">
                  <c:v>1.7047453911189905</c:v>
                </c:pt>
                <c:pt idx="119">
                  <c:v>1.938218357450296</c:v>
                </c:pt>
                <c:pt idx="120">
                  <c:v>2.0324202422367534</c:v>
                </c:pt>
                <c:pt idx="121">
                  <c:v>1.7994684031828001</c:v>
                </c:pt>
                <c:pt idx="122">
                  <c:v>2.1312244953294339</c:v>
                </c:pt>
                <c:pt idx="123">
                  <c:v>1.5146788814762431</c:v>
                </c:pt>
                <c:pt idx="124">
                  <c:v>1.3079458860100885</c:v>
                </c:pt>
                <c:pt idx="125">
                  <c:v>1.7477557375817696</c:v>
                </c:pt>
                <c:pt idx="126">
                  <c:v>1.9893573566865825</c:v>
                </c:pt>
                <c:pt idx="127">
                  <c:v>1.9572750762189344</c:v>
                </c:pt>
                <c:pt idx="128">
                  <c:v>1.9732204431034006</c:v>
                </c:pt>
                <c:pt idx="129">
                  <c:v>1.5849758160748024</c:v>
                </c:pt>
                <c:pt idx="130">
                  <c:v>1.8281191415034073</c:v>
                </c:pt>
                <c:pt idx="131">
                  <c:v>2.2344256413225594</c:v>
                </c:pt>
                <c:pt idx="132">
                  <c:v>2.2376022770805548</c:v>
                </c:pt>
                <c:pt idx="133">
                  <c:v>1.6650040648770528</c:v>
                </c:pt>
                <c:pt idx="134">
                  <c:v>1.4596731282739484</c:v>
                </c:pt>
                <c:pt idx="135">
                  <c:v>1.6190032431485406</c:v>
                </c:pt>
                <c:pt idx="136">
                  <c:v>1.8386251968396436</c:v>
                </c:pt>
                <c:pt idx="137">
                  <c:v>1.9635806340826321</c:v>
                </c:pt>
                <c:pt idx="138">
                  <c:v>2.4810916282425524</c:v>
                </c:pt>
                <c:pt idx="139">
                  <c:v>2.990730418580597</c:v>
                </c:pt>
                <c:pt idx="140">
                  <c:v>3.1535163947779665</c:v>
                </c:pt>
                <c:pt idx="141">
                  <c:v>2.882601358841498</c:v>
                </c:pt>
                <c:pt idx="142">
                  <c:v>2.9461744776523346</c:v>
                </c:pt>
                <c:pt idx="143">
                  <c:v>2.6590132276621716</c:v>
                </c:pt>
                <c:pt idx="144">
                  <c:v>2.0147330037168558</c:v>
                </c:pt>
                <c:pt idx="145">
                  <c:v>2.1222442245376669</c:v>
                </c:pt>
                <c:pt idx="146">
                  <c:v>2.016203681569209</c:v>
                </c:pt>
                <c:pt idx="147">
                  <c:v>2.6421928738768656</c:v>
                </c:pt>
                <c:pt idx="148">
                  <c:v>2.2554573785631646</c:v>
                </c:pt>
                <c:pt idx="149">
                  <c:v>1.3542769792505851</c:v>
                </c:pt>
                <c:pt idx="150">
                  <c:v>1.6866893318434677</c:v>
                </c:pt>
                <c:pt idx="151">
                  <c:v>1.0753831551702433</c:v>
                </c:pt>
                <c:pt idx="152">
                  <c:v>1.2851847096375195</c:v>
                </c:pt>
                <c:pt idx="153">
                  <c:v>1.2325632883644175</c:v>
                </c:pt>
                <c:pt idx="154">
                  <c:v>1.2624701384478385</c:v>
                </c:pt>
                <c:pt idx="155">
                  <c:v>0.9394730993669782</c:v>
                </c:pt>
                <c:pt idx="156">
                  <c:v>0.81898558714772207</c:v>
                </c:pt>
                <c:pt idx="157">
                  <c:v>1.5950502279125658</c:v>
                </c:pt>
                <c:pt idx="158">
                  <c:v>1.894833333974816</c:v>
                </c:pt>
                <c:pt idx="159">
                  <c:v>2.0932068192902307</c:v>
                </c:pt>
                <c:pt idx="160">
                  <c:v>2.6677423894074082</c:v>
                </c:pt>
                <c:pt idx="161">
                  <c:v>2.8075891028477145</c:v>
                </c:pt>
                <c:pt idx="162">
                  <c:v>3.0229988202306686</c:v>
                </c:pt>
                <c:pt idx="163">
                  <c:v>3.3292758448445738</c:v>
                </c:pt>
                <c:pt idx="164">
                  <c:v>3.9700602176698112</c:v>
                </c:pt>
                <c:pt idx="165">
                  <c:v>3.9814749925326396</c:v>
                </c:pt>
                <c:pt idx="166">
                  <c:v>2.9341256736629475</c:v>
                </c:pt>
                <c:pt idx="167">
                  <c:v>2.8516447210638489</c:v>
                </c:pt>
                <c:pt idx="168">
                  <c:v>3.4549784737490654</c:v>
                </c:pt>
                <c:pt idx="169">
                  <c:v>3.397492260936815</c:v>
                </c:pt>
                <c:pt idx="170">
                  <c:v>2.8094248503786048</c:v>
                </c:pt>
                <c:pt idx="171">
                  <c:v>3.1858450108087482</c:v>
                </c:pt>
                <c:pt idx="172">
                  <c:v>2.6485993248688828</c:v>
                </c:pt>
                <c:pt idx="173">
                  <c:v>1.9146252055656987</c:v>
                </c:pt>
                <c:pt idx="174">
                  <c:v>2.0371013041911965</c:v>
                </c:pt>
                <c:pt idx="175">
                  <c:v>2.058979705661045</c:v>
                </c:pt>
                <c:pt idx="176">
                  <c:v>2.8516387079426977</c:v>
                </c:pt>
                <c:pt idx="177">
                  <c:v>2.3174817355081814</c:v>
                </c:pt>
                <c:pt idx="178">
                  <c:v>3.0101429562945441</c:v>
                </c:pt>
                <c:pt idx="179">
                  <c:v>2.7172482203194477</c:v>
                </c:pt>
                <c:pt idx="180">
                  <c:v>2.9918500782480351</c:v>
                </c:pt>
                <c:pt idx="181">
                  <c:v>3.6125226585118071</c:v>
                </c:pt>
                <c:pt idx="182">
                  <c:v>3.9138029079277885</c:v>
                </c:pt>
                <c:pt idx="183">
                  <c:v>3.8656890365301706</c:v>
                </c:pt>
                <c:pt idx="184">
                  <c:v>4.3280346143651514</c:v>
                </c:pt>
                <c:pt idx="185">
                  <c:v>4.7966237353277847</c:v>
                </c:pt>
                <c:pt idx="186">
                  <c:v>4.9902703936018042</c:v>
                </c:pt>
                <c:pt idx="187">
                  <c:v>4.744988909254289</c:v>
                </c:pt>
                <c:pt idx="188">
                  <c:v>4.8677365072837802</c:v>
                </c:pt>
                <c:pt idx="189">
                  <c:v>4.4828957388706385</c:v>
                </c:pt>
                <c:pt idx="190">
                  <c:v>4.5712243559803483</c:v>
                </c:pt>
                <c:pt idx="191">
                  <c:v>3.2352283835716662</c:v>
                </c:pt>
                <c:pt idx="192">
                  <c:v>4.1569433827409057</c:v>
                </c:pt>
                <c:pt idx="193">
                  <c:v>3.5020626487735171</c:v>
                </c:pt>
                <c:pt idx="194">
                  <c:v>3.262330480030073</c:v>
                </c:pt>
                <c:pt idx="195">
                  <c:v>3.5534913634846816</c:v>
                </c:pt>
                <c:pt idx="196">
                  <c:v>3.5360216400675881</c:v>
                </c:pt>
                <c:pt idx="197">
                  <c:v>3.2684663485047167</c:v>
                </c:pt>
                <c:pt idx="198">
                  <c:v>3.1073503349905423</c:v>
                </c:pt>
                <c:pt idx="199">
                  <c:v>2.6077536456051575</c:v>
                </c:pt>
                <c:pt idx="200">
                  <c:v>2.0978370505117709</c:v>
                </c:pt>
                <c:pt idx="201">
                  <c:v>2.1178107275032971</c:v>
                </c:pt>
                <c:pt idx="202">
                  <c:v>2.2675696509704721</c:v>
                </c:pt>
                <c:pt idx="203">
                  <c:v>2.4327434435973601</c:v>
                </c:pt>
                <c:pt idx="204">
                  <c:v>2.1227788663854881</c:v>
                </c:pt>
                <c:pt idx="205">
                  <c:v>2.4831097472534793</c:v>
                </c:pt>
                <c:pt idx="206">
                  <c:v>3.0596173529945645</c:v>
                </c:pt>
                <c:pt idx="207">
                  <c:v>3.1402198341326084</c:v>
                </c:pt>
                <c:pt idx="208">
                  <c:v>2.4179324161177647</c:v>
                </c:pt>
                <c:pt idx="209">
                  <c:v>2.999530950082999</c:v>
                </c:pt>
                <c:pt idx="210">
                  <c:v>3.1411149413752355</c:v>
                </c:pt>
                <c:pt idx="211">
                  <c:v>2.6986387515884189</c:v>
                </c:pt>
                <c:pt idx="212">
                  <c:v>2.9462707921014726</c:v>
                </c:pt>
                <c:pt idx="213">
                  <c:v>2.7046837478909538</c:v>
                </c:pt>
                <c:pt idx="214">
                  <c:v>2.3359110776320904</c:v>
                </c:pt>
                <c:pt idx="215">
                  <c:v>2.5788938519048088</c:v>
                </c:pt>
                <c:pt idx="216">
                  <c:v>3.5566868819191768</c:v>
                </c:pt>
                <c:pt idx="217">
                  <c:v>2.6953839209089665</c:v>
                </c:pt>
                <c:pt idx="218">
                  <c:v>2.2450915778385934</c:v>
                </c:pt>
                <c:pt idx="219">
                  <c:v>2.5209845094738057</c:v>
                </c:pt>
                <c:pt idx="220">
                  <c:v>2.8328916088495362</c:v>
                </c:pt>
                <c:pt idx="221">
                  <c:v>2.7563560248503336</c:v>
                </c:pt>
                <c:pt idx="222">
                  <c:v>2.4774973695646167</c:v>
                </c:pt>
                <c:pt idx="223">
                  <c:v>2.699091607003993</c:v>
                </c:pt>
                <c:pt idx="224">
                  <c:v>2.4577227055725643</c:v>
                </c:pt>
                <c:pt idx="225">
                  <c:v>1.7175261836694062</c:v>
                </c:pt>
                <c:pt idx="226">
                  <c:v>2.2793493145591128</c:v>
                </c:pt>
                <c:pt idx="227">
                  <c:v>0.64249489312101105</c:v>
                </c:pt>
                <c:pt idx="228">
                  <c:v>1.1680162548854014</c:v>
                </c:pt>
                <c:pt idx="229">
                  <c:v>1.1876295846819858</c:v>
                </c:pt>
                <c:pt idx="230">
                  <c:v>1.2864176729252677</c:v>
                </c:pt>
                <c:pt idx="231">
                  <c:v>0.5851423054634779</c:v>
                </c:pt>
                <c:pt idx="232">
                  <c:v>7.4240327899474323E-2</c:v>
                </c:pt>
                <c:pt idx="233">
                  <c:v>0.16646841649560429</c:v>
                </c:pt>
                <c:pt idx="234">
                  <c:v>-0.73200975148006364</c:v>
                </c:pt>
                <c:pt idx="235">
                  <c:v>-0.74455379078301576</c:v>
                </c:pt>
                <c:pt idx="236">
                  <c:v>-1.1056321500645936</c:v>
                </c:pt>
                <c:pt idx="237">
                  <c:v>-0.56158586115316211</c:v>
                </c:pt>
                <c:pt idx="238">
                  <c:v>-0.38646995598890044</c:v>
                </c:pt>
                <c:pt idx="239">
                  <c:v>-0.21464473707135312</c:v>
                </c:pt>
                <c:pt idx="240">
                  <c:v>0.17250354522604994</c:v>
                </c:pt>
                <c:pt idx="241">
                  <c:v>-0.12258538798505469</c:v>
                </c:pt>
                <c:pt idx="242">
                  <c:v>-0.83335989599493132</c:v>
                </c:pt>
                <c:pt idx="243">
                  <c:v>-1.370497111217901</c:v>
                </c:pt>
                <c:pt idx="244">
                  <c:v>-0.24558728377235184</c:v>
                </c:pt>
                <c:pt idx="245">
                  <c:v>-0.587921863530255</c:v>
                </c:pt>
                <c:pt idx="246">
                  <c:v>-0.80242709215394825</c:v>
                </c:pt>
                <c:pt idx="247">
                  <c:v>-0.12659026026153697</c:v>
                </c:pt>
                <c:pt idx="248">
                  <c:v>-0.37523215816031552</c:v>
                </c:pt>
                <c:pt idx="249">
                  <c:v>-9.5795412708980621E-2</c:v>
                </c:pt>
                <c:pt idx="250">
                  <c:v>-0.71899848356861185</c:v>
                </c:pt>
                <c:pt idx="251">
                  <c:v>-0.76013327149689758</c:v>
                </c:pt>
                <c:pt idx="252">
                  <c:v>-0.51649304817578923</c:v>
                </c:pt>
                <c:pt idx="253">
                  <c:v>-0.96450109415263796</c:v>
                </c:pt>
                <c:pt idx="254">
                  <c:v>-0.73686539418361008</c:v>
                </c:pt>
                <c:pt idx="255">
                  <c:v>-0.48892436272092255</c:v>
                </c:pt>
                <c:pt idx="256">
                  <c:v>-0.64644758610745612</c:v>
                </c:pt>
                <c:pt idx="257">
                  <c:v>-0.39458091209644408</c:v>
                </c:pt>
                <c:pt idx="258">
                  <c:v>-0.70205175048238289</c:v>
                </c:pt>
                <c:pt idx="259">
                  <c:v>-1.2476565086586788</c:v>
                </c:pt>
                <c:pt idx="260">
                  <c:v>-1.546200215873796</c:v>
                </c:pt>
                <c:pt idx="261">
                  <c:v>-2.0500548623172108</c:v>
                </c:pt>
                <c:pt idx="262">
                  <c:v>-1.7929940165428206</c:v>
                </c:pt>
                <c:pt idx="263">
                  <c:v>-1.3596791652651063</c:v>
                </c:pt>
                <c:pt idx="264">
                  <c:v>-1.1062595873816008</c:v>
                </c:pt>
                <c:pt idx="265">
                  <c:v>-1.6300685700647364</c:v>
                </c:pt>
                <c:pt idx="266">
                  <c:v>-0.71515095035749709</c:v>
                </c:pt>
                <c:pt idx="267">
                  <c:v>-0.86513051202280167</c:v>
                </c:pt>
                <c:pt idx="268">
                  <c:v>-1.8908663061596371</c:v>
                </c:pt>
                <c:pt idx="269">
                  <c:v>-2.4600958721684947</c:v>
                </c:pt>
                <c:pt idx="270">
                  <c:v>-2.163317689135738</c:v>
                </c:pt>
                <c:pt idx="271">
                  <c:v>-1.4766291612220357</c:v>
                </c:pt>
                <c:pt idx="272">
                  <c:v>-1.2240600414103255</c:v>
                </c:pt>
                <c:pt idx="273">
                  <c:v>-0.6313038313440984</c:v>
                </c:pt>
                <c:pt idx="274">
                  <c:v>-4.0255664676692504E-2</c:v>
                </c:pt>
                <c:pt idx="275">
                  <c:v>1.027391707215088</c:v>
                </c:pt>
                <c:pt idx="276">
                  <c:v>1.1539539004024846</c:v>
                </c:pt>
                <c:pt idx="277">
                  <c:v>0.50661819196045599</c:v>
                </c:pt>
                <c:pt idx="278">
                  <c:v>-0.10765971522164364</c:v>
                </c:pt>
                <c:pt idx="279">
                  <c:v>-0.22404919861810413</c:v>
                </c:pt>
                <c:pt idx="280">
                  <c:v>0.39928625609036317</c:v>
                </c:pt>
                <c:pt idx="281">
                  <c:v>0.97950336019766837</c:v>
                </c:pt>
                <c:pt idx="282">
                  <c:v>1.3408972271513449</c:v>
                </c:pt>
                <c:pt idx="283">
                  <c:v>1.1385889417626913</c:v>
                </c:pt>
                <c:pt idx="284">
                  <c:v>0.52540969540530114</c:v>
                </c:pt>
                <c:pt idx="285">
                  <c:v>1.0296127027179409</c:v>
                </c:pt>
                <c:pt idx="286">
                  <c:v>1.9674515434570594</c:v>
                </c:pt>
                <c:pt idx="287">
                  <c:v>2.0475906393523928</c:v>
                </c:pt>
                <c:pt idx="288">
                  <c:v>1.9947275753054328</c:v>
                </c:pt>
                <c:pt idx="289">
                  <c:v>1.644353977217861</c:v>
                </c:pt>
                <c:pt idx="290">
                  <c:v>2.3683690911936992</c:v>
                </c:pt>
                <c:pt idx="291">
                  <c:v>2.4538377699090006</c:v>
                </c:pt>
                <c:pt idx="292">
                  <c:v>2.5361144617620539</c:v>
                </c:pt>
                <c:pt idx="293">
                  <c:v>1.32662666645831</c:v>
                </c:pt>
                <c:pt idx="294">
                  <c:v>1.5503172906521741</c:v>
                </c:pt>
                <c:pt idx="295">
                  <c:v>0.63036916626219863</c:v>
                </c:pt>
                <c:pt idx="296">
                  <c:v>0.128161589042179</c:v>
                </c:pt>
                <c:pt idx="297">
                  <c:v>-0.17223982577604602</c:v>
                </c:pt>
                <c:pt idx="298">
                  <c:v>0.77073695472881809</c:v>
                </c:pt>
                <c:pt idx="299">
                  <c:v>0.97065355591462321</c:v>
                </c:pt>
                <c:pt idx="300">
                  <c:v>0</c:v>
                </c:pt>
              </c:numCache>
            </c:numRef>
          </c:xVal>
          <c:yVal>
            <c:numRef>
              <c:f>Графики!$BE$341:$BE$641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2"/>
          <c:order val="6"/>
          <c:tx>
            <c:strRef>
              <c:f>Графики!$BB$31</c:f>
              <c:strCache>
                <c:ptCount val="1"/>
                <c:pt idx="0">
                  <c:v>22.11.2021</c:v>
                </c:pt>
              </c:strCache>
            </c:strRef>
          </c:tx>
          <c:spPr>
            <a:ln w="25400">
              <a:solidFill>
                <a:srgbClr val="CC66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Графики!$BI$341:$BI$641</c:f>
              <c:numCache>
                <c:formatCode>General</c:formatCode>
                <c:ptCount val="301"/>
                <c:pt idx="0">
                  <c:v>-2.4874399552145405</c:v>
                </c:pt>
                <c:pt idx="1">
                  <c:v>-2.488495812604242</c:v>
                </c:pt>
                <c:pt idx="2">
                  <c:v>-2.367964099558435</c:v>
                </c:pt>
                <c:pt idx="3">
                  <c:v>-2.994879860557603</c:v>
                </c:pt>
                <c:pt idx="4">
                  <c:v>-2.8097210974694917</c:v>
                </c:pt>
                <c:pt idx="5">
                  <c:v>-2.3945372301513999</c:v>
                </c:pt>
                <c:pt idx="6">
                  <c:v>-2.5399493280308434</c:v>
                </c:pt>
                <c:pt idx="7">
                  <c:v>-2.4718861416758955</c:v>
                </c:pt>
                <c:pt idx="8">
                  <c:v>-2.4330571773095926</c:v>
                </c:pt>
                <c:pt idx="9">
                  <c:v>-2.6331767155566013</c:v>
                </c:pt>
                <c:pt idx="10">
                  <c:v>-1.5960631828735359</c:v>
                </c:pt>
                <c:pt idx="11">
                  <c:v>-1.6555518879965803</c:v>
                </c:pt>
                <c:pt idx="12">
                  <c:v>-1.467481769003939</c:v>
                </c:pt>
                <c:pt idx="13">
                  <c:v>-0.90940631351770662</c:v>
                </c:pt>
                <c:pt idx="14">
                  <c:v>-0.49376122805779232</c:v>
                </c:pt>
                <c:pt idx="15">
                  <c:v>-0.36748440403459881</c:v>
                </c:pt>
                <c:pt idx="16">
                  <c:v>-0.1248377968576051</c:v>
                </c:pt>
                <c:pt idx="17">
                  <c:v>-0.48986003172115034</c:v>
                </c:pt>
                <c:pt idx="18">
                  <c:v>0.26329243959617088</c:v>
                </c:pt>
                <c:pt idx="19">
                  <c:v>1.0356753978068127</c:v>
                </c:pt>
                <c:pt idx="20">
                  <c:v>0.74014193494201663</c:v>
                </c:pt>
                <c:pt idx="21">
                  <c:v>0.86561595808109359</c:v>
                </c:pt>
                <c:pt idx="22">
                  <c:v>0.2320873778907071</c:v>
                </c:pt>
                <c:pt idx="23">
                  <c:v>0.12402381549100028</c:v>
                </c:pt>
                <c:pt idx="24">
                  <c:v>0.34209939892878083</c:v>
                </c:pt>
                <c:pt idx="25">
                  <c:v>0.28320415584994407</c:v>
                </c:pt>
                <c:pt idx="26">
                  <c:v>0.23604214940019119</c:v>
                </c:pt>
                <c:pt idx="27">
                  <c:v>-0.17469988598713826</c:v>
                </c:pt>
                <c:pt idx="28">
                  <c:v>-0.37910511434984073</c:v>
                </c:pt>
                <c:pt idx="29">
                  <c:v>-0.2118878631225698</c:v>
                </c:pt>
                <c:pt idx="30">
                  <c:v>-0.49703355340261623</c:v>
                </c:pt>
                <c:pt idx="31">
                  <c:v>-0.57858287253964136</c:v>
                </c:pt>
                <c:pt idx="32">
                  <c:v>-0.37845604697497492</c:v>
                </c:pt>
                <c:pt idx="33">
                  <c:v>-0.38917864638699484</c:v>
                </c:pt>
                <c:pt idx="34">
                  <c:v>-0.61667144595594436</c:v>
                </c:pt>
                <c:pt idx="35">
                  <c:v>-0.97996187703040505</c:v>
                </c:pt>
                <c:pt idx="36">
                  <c:v>-0.56531023381717205</c:v>
                </c:pt>
                <c:pt idx="37">
                  <c:v>-8.4670705282292147E-2</c:v>
                </c:pt>
                <c:pt idx="38">
                  <c:v>0.41303792961491581</c:v>
                </c:pt>
                <c:pt idx="39">
                  <c:v>0.31201643541544399</c:v>
                </c:pt>
                <c:pt idx="40">
                  <c:v>0.3943277462116157</c:v>
                </c:pt>
                <c:pt idx="41">
                  <c:v>0.34126585998262726</c:v>
                </c:pt>
                <c:pt idx="42">
                  <c:v>0.46187560453984133</c:v>
                </c:pt>
                <c:pt idx="43">
                  <c:v>0.27067416069053252</c:v>
                </c:pt>
                <c:pt idx="44">
                  <c:v>0.51848371339440291</c:v>
                </c:pt>
                <c:pt idx="45">
                  <c:v>0.4587983360297585</c:v>
                </c:pt>
                <c:pt idx="46">
                  <c:v>0.4048843139365772</c:v>
                </c:pt>
                <c:pt idx="47">
                  <c:v>1.8877709525213504E-3</c:v>
                </c:pt>
                <c:pt idx="48">
                  <c:v>-5.2318184040927918E-2</c:v>
                </c:pt>
                <c:pt idx="49">
                  <c:v>-8.9420271489757397E-2</c:v>
                </c:pt>
                <c:pt idx="50">
                  <c:v>-0.38874575583179194</c:v>
                </c:pt>
                <c:pt idx="51">
                  <c:v>-0.24054542079147723</c:v>
                </c:pt>
                <c:pt idx="52">
                  <c:v>-0.65880509746853022</c:v>
                </c:pt>
                <c:pt idx="53">
                  <c:v>-0.34336068763798266</c:v>
                </c:pt>
                <c:pt idx="54">
                  <c:v>0.50937041721090281</c:v>
                </c:pt>
                <c:pt idx="55">
                  <c:v>6.7528012784805469E-3</c:v>
                </c:pt>
                <c:pt idx="56">
                  <c:v>-0.29593119983883298</c:v>
                </c:pt>
                <c:pt idx="57">
                  <c:v>-0.27278380969335103</c:v>
                </c:pt>
                <c:pt idx="58">
                  <c:v>-0.20517884554362809</c:v>
                </c:pt>
                <c:pt idx="59">
                  <c:v>0.60136539991719928</c:v>
                </c:pt>
                <c:pt idx="60">
                  <c:v>0.55023574934750741</c:v>
                </c:pt>
                <c:pt idx="61">
                  <c:v>0.727320339460789</c:v>
                </c:pt>
                <c:pt idx="62">
                  <c:v>-0.24796111083583128</c:v>
                </c:pt>
                <c:pt idx="63">
                  <c:v>0.10260843718208434</c:v>
                </c:pt>
                <c:pt idx="64">
                  <c:v>-8.9973019015474165E-2</c:v>
                </c:pt>
                <c:pt idx="65">
                  <c:v>0.54050109552440517</c:v>
                </c:pt>
                <c:pt idx="66">
                  <c:v>0.44418458628661028</c:v>
                </c:pt>
                <c:pt idx="67">
                  <c:v>1.4567291000633986</c:v>
                </c:pt>
                <c:pt idx="68">
                  <c:v>1.7825472951668644</c:v>
                </c:pt>
                <c:pt idx="69">
                  <c:v>1.5012552167303284</c:v>
                </c:pt>
                <c:pt idx="70">
                  <c:v>0.24235330438739311</c:v>
                </c:pt>
                <c:pt idx="71">
                  <c:v>-0.40862344876927637</c:v>
                </c:pt>
                <c:pt idx="72">
                  <c:v>0.17659217575010189</c:v>
                </c:pt>
                <c:pt idx="73">
                  <c:v>0.42201332984814144</c:v>
                </c:pt>
                <c:pt idx="74">
                  <c:v>0.54935877946763867</c:v>
                </c:pt>
                <c:pt idx="75">
                  <c:v>0.67992577690586131</c:v>
                </c:pt>
                <c:pt idx="76">
                  <c:v>0.17279275896191848</c:v>
                </c:pt>
                <c:pt idx="77">
                  <c:v>1.14188700336274</c:v>
                </c:pt>
                <c:pt idx="78">
                  <c:v>1.7028626620566456</c:v>
                </c:pt>
                <c:pt idx="79">
                  <c:v>2.1890734936142735</c:v>
                </c:pt>
                <c:pt idx="80">
                  <c:v>2.5885985394115778</c:v>
                </c:pt>
                <c:pt idx="81">
                  <c:v>3.0933071273427686</c:v>
                </c:pt>
                <c:pt idx="82">
                  <c:v>1.9088253579672028</c:v>
                </c:pt>
                <c:pt idx="83">
                  <c:v>1.2766908306554114</c:v>
                </c:pt>
                <c:pt idx="84">
                  <c:v>1.0723888606607943</c:v>
                </c:pt>
                <c:pt idx="85">
                  <c:v>1.4562488239328104</c:v>
                </c:pt>
                <c:pt idx="86">
                  <c:v>0.674542513810934</c:v>
                </c:pt>
                <c:pt idx="87">
                  <c:v>0.99186543868222543</c:v>
                </c:pt>
                <c:pt idx="88">
                  <c:v>1.7055068110408911</c:v>
                </c:pt>
                <c:pt idx="89">
                  <c:v>2.2488998041707191</c:v>
                </c:pt>
                <c:pt idx="90">
                  <c:v>3.25319760369905</c:v>
                </c:pt>
                <c:pt idx="91">
                  <c:v>3.9126774583202177</c:v>
                </c:pt>
                <c:pt idx="92">
                  <c:v>3.6750222724496098</c:v>
                </c:pt>
                <c:pt idx="93">
                  <c:v>3.2492263566722386</c:v>
                </c:pt>
                <c:pt idx="94">
                  <c:v>3.8214423124843506</c:v>
                </c:pt>
                <c:pt idx="95">
                  <c:v>4.3495973471757452</c:v>
                </c:pt>
                <c:pt idx="96">
                  <c:v>4.444971824909203</c:v>
                </c:pt>
                <c:pt idx="97">
                  <c:v>5.0929067125888423</c:v>
                </c:pt>
                <c:pt idx="98">
                  <c:v>5.1885099195889097</c:v>
                </c:pt>
                <c:pt idx="99">
                  <c:v>5.4912588128551079</c:v>
                </c:pt>
                <c:pt idx="100">
                  <c:v>5.8799826167016818</c:v>
                </c:pt>
                <c:pt idx="101">
                  <c:v>5.4174084854105331</c:v>
                </c:pt>
                <c:pt idx="102">
                  <c:v>5.6360506883976313</c:v>
                </c:pt>
                <c:pt idx="103">
                  <c:v>5.449632626080529</c:v>
                </c:pt>
                <c:pt idx="104">
                  <c:v>5.4134641100615681</c:v>
                </c:pt>
                <c:pt idx="105">
                  <c:v>5.4395281388077592</c:v>
                </c:pt>
                <c:pt idx="106">
                  <c:v>4.8831616559697295</c:v>
                </c:pt>
                <c:pt idx="107">
                  <c:v>4.9603073481606543</c:v>
                </c:pt>
                <c:pt idx="108">
                  <c:v>4.6432045357129255</c:v>
                </c:pt>
                <c:pt idx="109">
                  <c:v>4.9005875986398451</c:v>
                </c:pt>
                <c:pt idx="110">
                  <c:v>4.312227066182345</c:v>
                </c:pt>
                <c:pt idx="111">
                  <c:v>3.9453882148073944</c:v>
                </c:pt>
                <c:pt idx="112">
                  <c:v>3.5599386688924142</c:v>
                </c:pt>
                <c:pt idx="113">
                  <c:v>4.5036501702745682</c:v>
                </c:pt>
                <c:pt idx="114">
                  <c:v>4.6899032267903067</c:v>
                </c:pt>
                <c:pt idx="115">
                  <c:v>3.8215279323607092</c:v>
                </c:pt>
                <c:pt idx="116">
                  <c:v>3.7488086251526056</c:v>
                </c:pt>
                <c:pt idx="117">
                  <c:v>3.4065864503286321</c:v>
                </c:pt>
                <c:pt idx="118">
                  <c:v>2.6388968635468473</c:v>
                </c:pt>
                <c:pt idx="119">
                  <c:v>2.9907271407998905</c:v>
                </c:pt>
                <c:pt idx="120">
                  <c:v>2.9099124833124961</c:v>
                </c:pt>
                <c:pt idx="121">
                  <c:v>2.8250024387224357</c:v>
                </c:pt>
                <c:pt idx="122">
                  <c:v>2.6034567164571172</c:v>
                </c:pt>
                <c:pt idx="123">
                  <c:v>1.4963953573450226</c:v>
                </c:pt>
                <c:pt idx="124">
                  <c:v>1.4569455186630194</c:v>
                </c:pt>
                <c:pt idx="125">
                  <c:v>1.8010448607100216</c:v>
                </c:pt>
                <c:pt idx="126">
                  <c:v>1.7658946216732829</c:v>
                </c:pt>
                <c:pt idx="127">
                  <c:v>1.3050016005107636</c:v>
                </c:pt>
                <c:pt idx="128">
                  <c:v>2.0199504702961804</c:v>
                </c:pt>
                <c:pt idx="129">
                  <c:v>1.9945719689764019</c:v>
                </c:pt>
                <c:pt idx="130">
                  <c:v>2.6761233149934469</c:v>
                </c:pt>
                <c:pt idx="131">
                  <c:v>3.0117085864625324</c:v>
                </c:pt>
                <c:pt idx="132">
                  <c:v>2.1622606510574087</c:v>
                </c:pt>
                <c:pt idx="133">
                  <c:v>1.5545966721534796</c:v>
                </c:pt>
                <c:pt idx="134">
                  <c:v>1.1951078373894006</c:v>
                </c:pt>
                <c:pt idx="135">
                  <c:v>1.5152936676985291</c:v>
                </c:pt>
                <c:pt idx="136">
                  <c:v>1.9132817812849225</c:v>
                </c:pt>
                <c:pt idx="137">
                  <c:v>1.8329165053576162</c:v>
                </c:pt>
                <c:pt idx="138">
                  <c:v>1.8032249731417096</c:v>
                </c:pt>
                <c:pt idx="139">
                  <c:v>1.7693600912250531</c:v>
                </c:pt>
                <c:pt idx="140">
                  <c:v>1.6955023737443753</c:v>
                </c:pt>
                <c:pt idx="141">
                  <c:v>0.98906886176882836</c:v>
                </c:pt>
                <c:pt idx="142">
                  <c:v>1.2269166337033539</c:v>
                </c:pt>
                <c:pt idx="143">
                  <c:v>1.0785068071638761</c:v>
                </c:pt>
                <c:pt idx="144">
                  <c:v>1.3172090370346723</c:v>
                </c:pt>
                <c:pt idx="145">
                  <c:v>1.1694005444452387</c:v>
                </c:pt>
                <c:pt idx="146">
                  <c:v>0.51524113480559208</c:v>
                </c:pt>
                <c:pt idx="147">
                  <c:v>0.57272050820290588</c:v>
                </c:pt>
                <c:pt idx="148">
                  <c:v>1.7507572251020065E-2</c:v>
                </c:pt>
                <c:pt idx="149">
                  <c:v>-0.61710313488822521</c:v>
                </c:pt>
                <c:pt idx="150">
                  <c:v>7.2636160700653818E-2</c:v>
                </c:pt>
                <c:pt idx="151">
                  <c:v>-3.4515026432814011E-2</c:v>
                </c:pt>
                <c:pt idx="152">
                  <c:v>0.36251197883336772</c:v>
                </c:pt>
                <c:pt idx="153">
                  <c:v>0.23972545627339059</c:v>
                </c:pt>
                <c:pt idx="154">
                  <c:v>-0.18877364739262248</c:v>
                </c:pt>
                <c:pt idx="155">
                  <c:v>-0.87717138198888733</c:v>
                </c:pt>
                <c:pt idx="156">
                  <c:v>-0.44170613067933573</c:v>
                </c:pt>
                <c:pt idx="157">
                  <c:v>8.0204013380239303E-2</c:v>
                </c:pt>
                <c:pt idx="158">
                  <c:v>0.64328250642938656</c:v>
                </c:pt>
                <c:pt idx="159">
                  <c:v>0.6516199701449068</c:v>
                </c:pt>
                <c:pt idx="160">
                  <c:v>0.73500143204921642</c:v>
                </c:pt>
                <c:pt idx="161">
                  <c:v>0.39015678301188927</c:v>
                </c:pt>
                <c:pt idx="162">
                  <c:v>-0.12176523435960007</c:v>
                </c:pt>
                <c:pt idx="163">
                  <c:v>0.11232662737336341</c:v>
                </c:pt>
                <c:pt idx="164">
                  <c:v>0.34789184330861644</c:v>
                </c:pt>
                <c:pt idx="165">
                  <c:v>0.84132910502466984</c:v>
                </c:pt>
                <c:pt idx="166">
                  <c:v>-0.22732976241400138</c:v>
                </c:pt>
                <c:pt idx="167">
                  <c:v>-0.94330741967621634</c:v>
                </c:pt>
                <c:pt idx="168">
                  <c:v>-0.66316788477274713</c:v>
                </c:pt>
                <c:pt idx="169">
                  <c:v>-0.45697562769009892</c:v>
                </c:pt>
                <c:pt idx="170">
                  <c:v>-0.75106172897642409</c:v>
                </c:pt>
                <c:pt idx="171">
                  <c:v>-0.73310160097662447</c:v>
                </c:pt>
                <c:pt idx="172">
                  <c:v>-1.3923246791713382</c:v>
                </c:pt>
                <c:pt idx="173">
                  <c:v>-1.2157484830570411</c:v>
                </c:pt>
                <c:pt idx="174">
                  <c:v>-0.47546566053267725</c:v>
                </c:pt>
                <c:pt idx="175">
                  <c:v>-0.26358953058831958</c:v>
                </c:pt>
                <c:pt idx="176">
                  <c:v>0.83136296666714316</c:v>
                </c:pt>
                <c:pt idx="177">
                  <c:v>0.4796136041892396</c:v>
                </c:pt>
                <c:pt idx="178">
                  <c:v>0.29190570367620694</c:v>
                </c:pt>
                <c:pt idx="179">
                  <c:v>0.44224299657423671</c:v>
                </c:pt>
                <c:pt idx="180">
                  <c:v>1.4582699349966788</c:v>
                </c:pt>
                <c:pt idx="181">
                  <c:v>1.774753444340945</c:v>
                </c:pt>
                <c:pt idx="182">
                  <c:v>1.9457432117806093</c:v>
                </c:pt>
                <c:pt idx="183">
                  <c:v>1.2858435266251718</c:v>
                </c:pt>
                <c:pt idx="184">
                  <c:v>2.5489677680682234</c:v>
                </c:pt>
                <c:pt idx="185">
                  <c:v>2.3493991266301464</c:v>
                </c:pt>
                <c:pt idx="186">
                  <c:v>3.2571141767058407</c:v>
                </c:pt>
                <c:pt idx="187">
                  <c:v>3.2606246540502752</c:v>
                </c:pt>
                <c:pt idx="188">
                  <c:v>3.3487784881344851</c:v>
                </c:pt>
                <c:pt idx="189">
                  <c:v>1.9825460254472773</c:v>
                </c:pt>
                <c:pt idx="190">
                  <c:v>1.9927527007893104</c:v>
                </c:pt>
                <c:pt idx="191">
                  <c:v>1.3136663152107531</c:v>
                </c:pt>
                <c:pt idx="192">
                  <c:v>1.3051668733664883</c:v>
                </c:pt>
                <c:pt idx="193">
                  <c:v>0.53075213485283257</c:v>
                </c:pt>
                <c:pt idx="194">
                  <c:v>1.2967182251753684</c:v>
                </c:pt>
                <c:pt idx="195">
                  <c:v>0.27286390595213561</c:v>
                </c:pt>
                <c:pt idx="196">
                  <c:v>-2.3298229432043627E-2</c:v>
                </c:pt>
                <c:pt idx="197">
                  <c:v>-2.7538355289948413E-2</c:v>
                </c:pt>
                <c:pt idx="198">
                  <c:v>-0.66892310685022949</c:v>
                </c:pt>
                <c:pt idx="199">
                  <c:v>-0.40951688708878464</c:v>
                </c:pt>
                <c:pt idx="200">
                  <c:v>0.28686980195209344</c:v>
                </c:pt>
                <c:pt idx="201">
                  <c:v>5.2607188245247016E-2</c:v>
                </c:pt>
                <c:pt idx="202">
                  <c:v>-7.1975248536773506E-2</c:v>
                </c:pt>
                <c:pt idx="203">
                  <c:v>0.15481900246220448</c:v>
                </c:pt>
                <c:pt idx="204">
                  <c:v>-0.13157962557215797</c:v>
                </c:pt>
                <c:pt idx="205">
                  <c:v>-0.70927465840088644</c:v>
                </c:pt>
                <c:pt idx="206">
                  <c:v>-0.39253896575553426</c:v>
                </c:pt>
                <c:pt idx="207">
                  <c:v>-0.6844402920049788</c:v>
                </c:pt>
                <c:pt idx="208">
                  <c:v>-1.6057382621357874</c:v>
                </c:pt>
                <c:pt idx="209">
                  <c:v>-1.016104196091419</c:v>
                </c:pt>
                <c:pt idx="210">
                  <c:v>-0.76394783170667324</c:v>
                </c:pt>
                <c:pt idx="211">
                  <c:v>-1.1407645829031026</c:v>
                </c:pt>
                <c:pt idx="212">
                  <c:v>-0.28169562249559021</c:v>
                </c:pt>
                <c:pt idx="213">
                  <c:v>9.7502109965944328E-2</c:v>
                </c:pt>
                <c:pt idx="214">
                  <c:v>0.52178048325640702</c:v>
                </c:pt>
                <c:pt idx="215">
                  <c:v>0.81893139742953736</c:v>
                </c:pt>
                <c:pt idx="216">
                  <c:v>1.729780921255383</c:v>
                </c:pt>
                <c:pt idx="217">
                  <c:v>0.58240837465177719</c:v>
                </c:pt>
                <c:pt idx="218">
                  <c:v>0.81577742418153321</c:v>
                </c:pt>
                <c:pt idx="219">
                  <c:v>0.96960204058473209</c:v>
                </c:pt>
                <c:pt idx="220">
                  <c:v>0.81067014701784501</c:v>
                </c:pt>
                <c:pt idx="221">
                  <c:v>0.51003687088098104</c:v>
                </c:pt>
                <c:pt idx="222">
                  <c:v>0.31861101444906126</c:v>
                </c:pt>
                <c:pt idx="223">
                  <c:v>8.2505416404160314E-2</c:v>
                </c:pt>
                <c:pt idx="224">
                  <c:v>0.45243216880362525</c:v>
                </c:pt>
                <c:pt idx="225">
                  <c:v>-0.11309498960929432</c:v>
                </c:pt>
                <c:pt idx="226">
                  <c:v>0.14450929173631266</c:v>
                </c:pt>
                <c:pt idx="227">
                  <c:v>-0.64165426571992157</c:v>
                </c:pt>
                <c:pt idx="228">
                  <c:v>-0.33923338072418119</c:v>
                </c:pt>
                <c:pt idx="229">
                  <c:v>0.10703304924265922</c:v>
                </c:pt>
                <c:pt idx="230">
                  <c:v>0.13873558531008712</c:v>
                </c:pt>
                <c:pt idx="231">
                  <c:v>-1.4153098948642082</c:v>
                </c:pt>
                <c:pt idx="232">
                  <c:v>-1.7014019259714814</c:v>
                </c:pt>
                <c:pt idx="233">
                  <c:v>-1.4218262047912731</c:v>
                </c:pt>
                <c:pt idx="234">
                  <c:v>-2.7372884948064211</c:v>
                </c:pt>
                <c:pt idx="235">
                  <c:v>-3.2708515797319251</c:v>
                </c:pt>
                <c:pt idx="236">
                  <c:v>-3.1800015131324244</c:v>
                </c:pt>
                <c:pt idx="237">
                  <c:v>-3.0158427304410225</c:v>
                </c:pt>
                <c:pt idx="238">
                  <c:v>-2.111955772885608</c:v>
                </c:pt>
                <c:pt idx="239">
                  <c:v>-2.2916417290490472</c:v>
                </c:pt>
                <c:pt idx="240">
                  <c:v>-1.7462964990146475</c:v>
                </c:pt>
                <c:pt idx="241">
                  <c:v>-2.3964743513331541</c:v>
                </c:pt>
                <c:pt idx="242">
                  <c:v>-2.5365469780095964</c:v>
                </c:pt>
                <c:pt idx="243">
                  <c:v>-2.5558797366177259</c:v>
                </c:pt>
                <c:pt idx="244">
                  <c:v>-2.2321159201760565</c:v>
                </c:pt>
                <c:pt idx="245">
                  <c:v>-2.2266592601004049</c:v>
                </c:pt>
                <c:pt idx="246">
                  <c:v>-2.1756045272140909</c:v>
                </c:pt>
                <c:pt idx="247">
                  <c:v>-1.6251362870023058</c:v>
                </c:pt>
                <c:pt idx="248">
                  <c:v>-1.7555158256885761</c:v>
                </c:pt>
                <c:pt idx="249">
                  <c:v>-1.6348826728681161</c:v>
                </c:pt>
                <c:pt idx="250">
                  <c:v>-2.715847437615821</c:v>
                </c:pt>
                <c:pt idx="251">
                  <c:v>-2.7742863537007452</c:v>
                </c:pt>
                <c:pt idx="252">
                  <c:v>-2.8124746826575802</c:v>
                </c:pt>
                <c:pt idx="253">
                  <c:v>-3.5648879189283207</c:v>
                </c:pt>
                <c:pt idx="254">
                  <c:v>-3.6749742546971902</c:v>
                </c:pt>
                <c:pt idx="255">
                  <c:v>-3.5237684130653406</c:v>
                </c:pt>
                <c:pt idx="256">
                  <c:v>-3.6966369457132942</c:v>
                </c:pt>
                <c:pt idx="257">
                  <c:v>-2.7573889330508337</c:v>
                </c:pt>
                <c:pt idx="258">
                  <c:v>-2.8049264038163528</c:v>
                </c:pt>
                <c:pt idx="259">
                  <c:v>-3.4960978052827159</c:v>
                </c:pt>
                <c:pt idx="260">
                  <c:v>-2.924145709448112</c:v>
                </c:pt>
                <c:pt idx="261">
                  <c:v>-2.6911476497579088</c:v>
                </c:pt>
                <c:pt idx="262">
                  <c:v>-1.8898448015747817</c:v>
                </c:pt>
                <c:pt idx="263">
                  <c:v>-1.1690989642571594</c:v>
                </c:pt>
                <c:pt idx="264">
                  <c:v>-0.68319455695723263</c:v>
                </c:pt>
                <c:pt idx="265">
                  <c:v>-0.53237178824963394</c:v>
                </c:pt>
                <c:pt idx="266">
                  <c:v>0.26102161965002324</c:v>
                </c:pt>
                <c:pt idx="267">
                  <c:v>0.4268111813712494</c:v>
                </c:pt>
                <c:pt idx="268">
                  <c:v>0.36946966916502788</c:v>
                </c:pt>
                <c:pt idx="269">
                  <c:v>-0.11438262552201195</c:v>
                </c:pt>
                <c:pt idx="270">
                  <c:v>-0.104582116500751</c:v>
                </c:pt>
                <c:pt idx="271">
                  <c:v>0.10354240011338334</c:v>
                </c:pt>
                <c:pt idx="272">
                  <c:v>-9.2391378592537876E-2</c:v>
                </c:pt>
                <c:pt idx="273">
                  <c:v>0.4776657568512519</c:v>
                </c:pt>
                <c:pt idx="274">
                  <c:v>0.42187480562586188</c:v>
                </c:pt>
                <c:pt idx="275">
                  <c:v>0.75458669698969061</c:v>
                </c:pt>
                <c:pt idx="276">
                  <c:v>0.65508846295028889</c:v>
                </c:pt>
                <c:pt idx="277">
                  <c:v>0.56032242507944829</c:v>
                </c:pt>
                <c:pt idx="278">
                  <c:v>0.26627284191158651</c:v>
                </c:pt>
                <c:pt idx="279">
                  <c:v>-0.21678977706108071</c:v>
                </c:pt>
                <c:pt idx="280">
                  <c:v>0.68443797374106907</c:v>
                </c:pt>
                <c:pt idx="281">
                  <c:v>1.5699063764233188</c:v>
                </c:pt>
                <c:pt idx="282">
                  <c:v>1.6870857587458659</c:v>
                </c:pt>
                <c:pt idx="283">
                  <c:v>1.1343268664777497</c:v>
                </c:pt>
                <c:pt idx="284">
                  <c:v>1.6299089770869841</c:v>
                </c:pt>
                <c:pt idx="285">
                  <c:v>1.8501477640306803</c:v>
                </c:pt>
                <c:pt idx="286">
                  <c:v>2.1597548915676725</c:v>
                </c:pt>
                <c:pt idx="287">
                  <c:v>1.4308709378534559</c:v>
                </c:pt>
                <c:pt idx="288">
                  <c:v>2.2453776769112892</c:v>
                </c:pt>
                <c:pt idx="289">
                  <c:v>1.4774597567183037</c:v>
                </c:pt>
                <c:pt idx="290">
                  <c:v>2.1423431314652817</c:v>
                </c:pt>
                <c:pt idx="291">
                  <c:v>2.8124990466230884</c:v>
                </c:pt>
                <c:pt idx="292">
                  <c:v>2.5365360685784708</c:v>
                </c:pt>
                <c:pt idx="293">
                  <c:v>2.4427435723358712</c:v>
                </c:pt>
                <c:pt idx="294">
                  <c:v>2.0200431690375353</c:v>
                </c:pt>
                <c:pt idx="295">
                  <c:v>1.55303512877299</c:v>
                </c:pt>
                <c:pt idx="296">
                  <c:v>1.1144899058253941</c:v>
                </c:pt>
                <c:pt idx="297">
                  <c:v>0.45963451295062896</c:v>
                </c:pt>
                <c:pt idx="298">
                  <c:v>0.70666019706163752</c:v>
                </c:pt>
                <c:pt idx="299">
                  <c:v>0.82247652813498462</c:v>
                </c:pt>
                <c:pt idx="300">
                  <c:v>0</c:v>
                </c:pt>
              </c:numCache>
            </c:numRef>
          </c:xVal>
          <c:yVal>
            <c:numRef>
              <c:f>Графики!$BH$341:$BH$641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4"/>
          <c:order val="7"/>
          <c:tx>
            <c:strRef>
              <c:f>Графики!$BD$31</c:f>
              <c:strCache>
                <c:ptCount val="1"/>
                <c:pt idx="0">
                  <c:v>23.11.2021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Графики!$BL$341:$BL$641</c:f>
              <c:numCache>
                <c:formatCode>General</c:formatCode>
                <c:ptCount val="301"/>
                <c:pt idx="0">
                  <c:v>-1.7434094519592236</c:v>
                </c:pt>
                <c:pt idx="1">
                  <c:v>-2.2924233108525414</c:v>
                </c:pt>
                <c:pt idx="2">
                  <c:v>-2.2317192527549423</c:v>
                </c:pt>
                <c:pt idx="3">
                  <c:v>-2.0411802949798812</c:v>
                </c:pt>
                <c:pt idx="4">
                  <c:v>-1.5203695032987525</c:v>
                </c:pt>
                <c:pt idx="5">
                  <c:v>-1.2756239099423965</c:v>
                </c:pt>
                <c:pt idx="6">
                  <c:v>-1.929091933762038</c:v>
                </c:pt>
                <c:pt idx="7">
                  <c:v>-1.8807572036661213</c:v>
                </c:pt>
                <c:pt idx="8">
                  <c:v>-1.5983847813836292</c:v>
                </c:pt>
                <c:pt idx="9">
                  <c:v>-2.5441300175365313</c:v>
                </c:pt>
                <c:pt idx="10">
                  <c:v>-1.8235735070836654</c:v>
                </c:pt>
                <c:pt idx="11">
                  <c:v>-2.4999917557615845</c:v>
                </c:pt>
                <c:pt idx="12">
                  <c:v>-2.7259141045668684</c:v>
                </c:pt>
                <c:pt idx="13">
                  <c:v>-2.7125324819066918</c:v>
                </c:pt>
                <c:pt idx="14">
                  <c:v>-3.5706893375182744</c:v>
                </c:pt>
                <c:pt idx="15">
                  <c:v>-4.2318318985186352</c:v>
                </c:pt>
                <c:pt idx="16">
                  <c:v>-4.4012631081909603</c:v>
                </c:pt>
                <c:pt idx="17">
                  <c:v>-4.7230772550345819</c:v>
                </c:pt>
                <c:pt idx="18">
                  <c:v>-4.0338935102763571</c:v>
                </c:pt>
                <c:pt idx="19">
                  <c:v>-3.6511909158963363</c:v>
                </c:pt>
                <c:pt idx="20">
                  <c:v>-3.4058419088509027</c:v>
                </c:pt>
                <c:pt idx="21">
                  <c:v>-2.9673201351999978</c:v>
                </c:pt>
                <c:pt idx="22">
                  <c:v>-2.922308515039731</c:v>
                </c:pt>
                <c:pt idx="23">
                  <c:v>-2.9509484148893534</c:v>
                </c:pt>
                <c:pt idx="24">
                  <c:v>-3.1357307368699594</c:v>
                </c:pt>
                <c:pt idx="25">
                  <c:v>-2.6028819637762126</c:v>
                </c:pt>
                <c:pt idx="26">
                  <c:v>-1.9905032577825068</c:v>
                </c:pt>
                <c:pt idx="27">
                  <c:v>-2.6097450585476736</c:v>
                </c:pt>
                <c:pt idx="28">
                  <c:v>-3.1941782945457362</c:v>
                </c:pt>
                <c:pt idx="29">
                  <c:v>-2.413425480369483</c:v>
                </c:pt>
                <c:pt idx="30">
                  <c:v>-2.6196496994159588</c:v>
                </c:pt>
                <c:pt idx="31">
                  <c:v>-3.3426083589470181</c:v>
                </c:pt>
                <c:pt idx="32">
                  <c:v>-3.1173086280210782</c:v>
                </c:pt>
                <c:pt idx="33">
                  <c:v>-3.422476451763373</c:v>
                </c:pt>
                <c:pt idx="34">
                  <c:v>-3.735619518195108</c:v>
                </c:pt>
                <c:pt idx="35">
                  <c:v>-4.7529109937373732</c:v>
                </c:pt>
                <c:pt idx="36">
                  <c:v>-3.9726107380498661</c:v>
                </c:pt>
                <c:pt idx="37">
                  <c:v>-4.1453839897208127</c:v>
                </c:pt>
                <c:pt idx="38">
                  <c:v>-4.2080285131374922</c:v>
                </c:pt>
                <c:pt idx="39">
                  <c:v>-3.6423362114840074</c:v>
                </c:pt>
                <c:pt idx="40">
                  <c:v>-3.5614794572678647</c:v>
                </c:pt>
                <c:pt idx="41">
                  <c:v>-3.4640579528808075</c:v>
                </c:pt>
                <c:pt idx="42">
                  <c:v>-3.1729938607662689</c:v>
                </c:pt>
                <c:pt idx="43">
                  <c:v>-3.1609224140489687</c:v>
                </c:pt>
                <c:pt idx="44">
                  <c:v>-2.6816191510858971</c:v>
                </c:pt>
                <c:pt idx="45">
                  <c:v>-3.3808265152919148</c:v>
                </c:pt>
                <c:pt idx="46">
                  <c:v>-4.1158568310066812</c:v>
                </c:pt>
                <c:pt idx="47">
                  <c:v>-4.5664988427603248</c:v>
                </c:pt>
                <c:pt idx="48">
                  <c:v>-4.7727129788211187</c:v>
                </c:pt>
                <c:pt idx="49">
                  <c:v>-4.4316578923110228</c:v>
                </c:pt>
                <c:pt idx="50">
                  <c:v>-4.7821833660449329</c:v>
                </c:pt>
                <c:pt idx="51">
                  <c:v>-4.8238489050908129</c:v>
                </c:pt>
                <c:pt idx="52">
                  <c:v>-5.7947072435446216</c:v>
                </c:pt>
                <c:pt idx="53">
                  <c:v>-5.7477944529271099</c:v>
                </c:pt>
                <c:pt idx="54">
                  <c:v>-5.151573542973324</c:v>
                </c:pt>
                <c:pt idx="55">
                  <c:v>-5.8289055313452991</c:v>
                </c:pt>
                <c:pt idx="56">
                  <c:v>-6.3517720167382095</c:v>
                </c:pt>
                <c:pt idx="57">
                  <c:v>-5.6939820649419062</c:v>
                </c:pt>
                <c:pt idx="58">
                  <c:v>-5.8693786630868772</c:v>
                </c:pt>
                <c:pt idx="59">
                  <c:v>-5.1311277110634137</c:v>
                </c:pt>
                <c:pt idx="60">
                  <c:v>-5.6200425255809705</c:v>
                </c:pt>
                <c:pt idx="61">
                  <c:v>-5.0557175360125939</c:v>
                </c:pt>
                <c:pt idx="62">
                  <c:v>-6.196554626956754</c:v>
                </c:pt>
                <c:pt idx="63">
                  <c:v>-5.546922624455874</c:v>
                </c:pt>
                <c:pt idx="64">
                  <c:v>-5.8909249832619253</c:v>
                </c:pt>
                <c:pt idx="65">
                  <c:v>-5.2670308243277759</c:v>
                </c:pt>
                <c:pt idx="66">
                  <c:v>-5.0449920592013768</c:v>
                </c:pt>
                <c:pt idx="67">
                  <c:v>-4.2364741557768184</c:v>
                </c:pt>
                <c:pt idx="68">
                  <c:v>-3.491790644252319</c:v>
                </c:pt>
                <c:pt idx="69">
                  <c:v>-3.9870436404320344</c:v>
                </c:pt>
                <c:pt idx="70">
                  <c:v>-4.3638489482410705</c:v>
                </c:pt>
                <c:pt idx="71">
                  <c:v>-4.3611548948153995</c:v>
                </c:pt>
                <c:pt idx="72">
                  <c:v>-4.1973610505955321</c:v>
                </c:pt>
                <c:pt idx="73">
                  <c:v>-3.8552383602713007</c:v>
                </c:pt>
                <c:pt idx="74">
                  <c:v>-3.1370063178077316</c:v>
                </c:pt>
                <c:pt idx="75">
                  <c:v>-3.4733407386555655</c:v>
                </c:pt>
                <c:pt idx="76">
                  <c:v>-3.6950238242571913</c:v>
                </c:pt>
                <c:pt idx="77">
                  <c:v>-3.2816336157178512</c:v>
                </c:pt>
                <c:pt idx="78">
                  <c:v>-2.7426072803727948</c:v>
                </c:pt>
                <c:pt idx="79">
                  <c:v>-2.2902293700325345</c:v>
                </c:pt>
                <c:pt idx="80">
                  <c:v>-1.7773075443107018</c:v>
                </c:pt>
                <c:pt idx="81">
                  <c:v>-1.4024005726254245</c:v>
                </c:pt>
                <c:pt idx="82">
                  <c:v>-2.3817878477817658</c:v>
                </c:pt>
                <c:pt idx="83">
                  <c:v>-2.9734080133563339</c:v>
                </c:pt>
                <c:pt idx="84">
                  <c:v>-3.3165969477549879</c:v>
                </c:pt>
                <c:pt idx="85">
                  <c:v>-3.0508809600140694</c:v>
                </c:pt>
                <c:pt idx="86">
                  <c:v>-3.3847574354626886</c:v>
                </c:pt>
                <c:pt idx="87">
                  <c:v>-3.0758723108496042</c:v>
                </c:pt>
                <c:pt idx="88">
                  <c:v>-2.656624455837914</c:v>
                </c:pt>
                <c:pt idx="89">
                  <c:v>-1.4893404019120453</c:v>
                </c:pt>
                <c:pt idx="90">
                  <c:v>-1.016688377694777</c:v>
                </c:pt>
                <c:pt idx="91">
                  <c:v>-1.2071814116578707</c:v>
                </c:pt>
                <c:pt idx="92">
                  <c:v>-0.79422534676120904</c:v>
                </c:pt>
                <c:pt idx="93">
                  <c:v>-1.2181884010798285</c:v>
                </c:pt>
                <c:pt idx="94">
                  <c:v>-1.0067589386659392</c:v>
                </c:pt>
                <c:pt idx="95">
                  <c:v>-1.4318053589191777</c:v>
                </c:pt>
                <c:pt idx="96">
                  <c:v>-0.74423588864658541</c:v>
                </c:pt>
                <c:pt idx="97">
                  <c:v>-0.49581938882897703</c:v>
                </c:pt>
                <c:pt idx="98">
                  <c:v>-0.83323079744343431</c:v>
                </c:pt>
                <c:pt idx="99">
                  <c:v>-0.46936303240306643</c:v>
                </c:pt>
                <c:pt idx="100">
                  <c:v>1.5331133375070749E-2</c:v>
                </c:pt>
                <c:pt idx="101">
                  <c:v>8.2483657349484929E-2</c:v>
                </c:pt>
                <c:pt idx="102">
                  <c:v>0.43446381032515546</c:v>
                </c:pt>
                <c:pt idx="103">
                  <c:v>0.26967387902266182</c:v>
                </c:pt>
                <c:pt idx="104">
                  <c:v>-0.44460843091144397</c:v>
                </c:pt>
                <c:pt idx="105">
                  <c:v>0.37325318293881082</c:v>
                </c:pt>
                <c:pt idx="106">
                  <c:v>0.37791023466729712</c:v>
                </c:pt>
                <c:pt idx="107">
                  <c:v>0.13858499717719042</c:v>
                </c:pt>
                <c:pt idx="108">
                  <c:v>0.52039360111871247</c:v>
                </c:pt>
                <c:pt idx="109">
                  <c:v>1.033419958195168</c:v>
                </c:pt>
                <c:pt idx="110">
                  <c:v>1.048087039209463</c:v>
                </c:pt>
                <c:pt idx="111">
                  <c:v>0.52841694615210599</c:v>
                </c:pt>
                <c:pt idx="112">
                  <c:v>0.17400009529967519</c:v>
                </c:pt>
                <c:pt idx="113">
                  <c:v>0.67047644631486492</c:v>
                </c:pt>
                <c:pt idx="114">
                  <c:v>0.24990418339484677</c:v>
                </c:pt>
                <c:pt idx="115">
                  <c:v>-0.31033956187650347</c:v>
                </c:pt>
                <c:pt idx="116">
                  <c:v>-0.26844485974481813</c:v>
                </c:pt>
                <c:pt idx="117">
                  <c:v>-0.60635673798071821</c:v>
                </c:pt>
                <c:pt idx="118">
                  <c:v>-1.8507757600765444</c:v>
                </c:pt>
                <c:pt idx="119">
                  <c:v>-1.1910288647655989</c:v>
                </c:pt>
                <c:pt idx="120">
                  <c:v>-0.83965600878525493</c:v>
                </c:pt>
                <c:pt idx="121">
                  <c:v>-0.7408801159763243</c:v>
                </c:pt>
                <c:pt idx="122">
                  <c:v>-0.4089446752806225</c:v>
                </c:pt>
                <c:pt idx="123">
                  <c:v>-1.1578335088036056</c:v>
                </c:pt>
                <c:pt idx="124">
                  <c:v>-1.4297315419524921</c:v>
                </c:pt>
                <c:pt idx="125">
                  <c:v>-1.2132994249291187</c:v>
                </c:pt>
                <c:pt idx="126">
                  <c:v>-1.2486509120864184</c:v>
                </c:pt>
                <c:pt idx="127">
                  <c:v>-1.9368679314709425</c:v>
                </c:pt>
                <c:pt idx="128">
                  <c:v>-1.6874482878619119</c:v>
                </c:pt>
                <c:pt idx="129">
                  <c:v>-1.7262563210808821</c:v>
                </c:pt>
                <c:pt idx="130">
                  <c:v>-1.5855014183840694</c:v>
                </c:pt>
                <c:pt idx="131">
                  <c:v>-1.0348892490663957</c:v>
                </c:pt>
                <c:pt idx="132">
                  <c:v>-1.1620497922355071</c:v>
                </c:pt>
                <c:pt idx="133">
                  <c:v>-1.8973424426700376</c:v>
                </c:pt>
                <c:pt idx="134">
                  <c:v>-1.1316301469637438</c:v>
                </c:pt>
                <c:pt idx="135">
                  <c:v>-0.61924769362383358</c:v>
                </c:pt>
                <c:pt idx="136">
                  <c:v>-0.36489076955160726</c:v>
                </c:pt>
                <c:pt idx="137">
                  <c:v>-0.86050792900971373</c:v>
                </c:pt>
                <c:pt idx="138">
                  <c:v>-1.0871319170270226</c:v>
                </c:pt>
                <c:pt idx="139">
                  <c:v>-1.7297565235587626</c:v>
                </c:pt>
                <c:pt idx="140">
                  <c:v>-1.5534544791521512</c:v>
                </c:pt>
                <c:pt idx="141">
                  <c:v>-1.7953357285742868</c:v>
                </c:pt>
                <c:pt idx="142">
                  <c:v>-1.1915533706336419</c:v>
                </c:pt>
                <c:pt idx="143">
                  <c:v>-1.3006544691414774</c:v>
                </c:pt>
                <c:pt idx="144">
                  <c:v>-1.2021775544277489</c:v>
                </c:pt>
                <c:pt idx="145">
                  <c:v>-2.1101475323199566</c:v>
                </c:pt>
                <c:pt idx="146">
                  <c:v>-3.1844097656794474</c:v>
                </c:pt>
                <c:pt idx="147">
                  <c:v>-2.9045494746210352</c:v>
                </c:pt>
                <c:pt idx="148">
                  <c:v>-3.1732150909941765</c:v>
                </c:pt>
                <c:pt idx="149">
                  <c:v>-3.7007380290900755</c:v>
                </c:pt>
                <c:pt idx="150">
                  <c:v>-3.8065517363010031</c:v>
                </c:pt>
                <c:pt idx="151">
                  <c:v>-4.0030572547105976</c:v>
                </c:pt>
                <c:pt idx="152">
                  <c:v>-3.0639609864664408</c:v>
                </c:pt>
                <c:pt idx="153">
                  <c:v>-2.967678481669509</c:v>
                </c:pt>
                <c:pt idx="154">
                  <c:v>-2.5730136996966166</c:v>
                </c:pt>
                <c:pt idx="155">
                  <c:v>-2.811521417868903</c:v>
                </c:pt>
                <c:pt idx="156">
                  <c:v>-2.9354855105442539</c:v>
                </c:pt>
                <c:pt idx="157">
                  <c:v>-2.5731628006400342</c:v>
                </c:pt>
                <c:pt idx="158">
                  <c:v>-2.3000815952692619</c:v>
                </c:pt>
                <c:pt idx="159">
                  <c:v>-3.0352629168141902</c:v>
                </c:pt>
                <c:pt idx="160">
                  <c:v>-3.1109358035761261</c:v>
                </c:pt>
                <c:pt idx="161">
                  <c:v>-2.6393602136987511</c:v>
                </c:pt>
                <c:pt idx="162">
                  <c:v>-2.5526517874342289</c:v>
                </c:pt>
                <c:pt idx="163">
                  <c:v>-2.4060621937788937</c:v>
                </c:pt>
                <c:pt idx="164">
                  <c:v>-2.034702296608998</c:v>
                </c:pt>
                <c:pt idx="165">
                  <c:v>-2.3412131686400244</c:v>
                </c:pt>
                <c:pt idx="166">
                  <c:v>-3.343802287035146</c:v>
                </c:pt>
                <c:pt idx="167">
                  <c:v>-3.5668338581310763</c:v>
                </c:pt>
                <c:pt idx="168">
                  <c:v>-3.1590947900151605</c:v>
                </c:pt>
                <c:pt idx="169">
                  <c:v>-3.564442711978927</c:v>
                </c:pt>
                <c:pt idx="170">
                  <c:v>-4.422102882991112</c:v>
                </c:pt>
                <c:pt idx="171">
                  <c:v>-3.0611726212833901</c:v>
                </c:pt>
                <c:pt idx="172">
                  <c:v>-4.1792346296008418</c:v>
                </c:pt>
                <c:pt idx="173">
                  <c:v>-4.0520857593319306</c:v>
                </c:pt>
                <c:pt idx="174">
                  <c:v>-3.0921523414400554</c:v>
                </c:pt>
                <c:pt idx="175">
                  <c:v>-3.3833434122909694</c:v>
                </c:pt>
                <c:pt idx="176">
                  <c:v>-2.1562675126095883</c:v>
                </c:pt>
                <c:pt idx="177">
                  <c:v>-1.8935598895743624</c:v>
                </c:pt>
                <c:pt idx="178">
                  <c:v>-2.2761081722595691</c:v>
                </c:pt>
                <c:pt idx="179">
                  <c:v>-1.777445024036524</c:v>
                </c:pt>
                <c:pt idx="180">
                  <c:v>-1.5123940509486147</c:v>
                </c:pt>
                <c:pt idx="181">
                  <c:v>-1.1408829840933095</c:v>
                </c:pt>
                <c:pt idx="182">
                  <c:v>-1.3893133226620193</c:v>
                </c:pt>
                <c:pt idx="183">
                  <c:v>-1.7182207046122357</c:v>
                </c:pt>
                <c:pt idx="184">
                  <c:v>-1.6116903189795266</c:v>
                </c:pt>
                <c:pt idx="185">
                  <c:v>-2.2945629502445399</c:v>
                </c:pt>
                <c:pt idx="186">
                  <c:v>-2.1244244109241208</c:v>
                </c:pt>
                <c:pt idx="187">
                  <c:v>-2.3073699130204659</c:v>
                </c:pt>
                <c:pt idx="188">
                  <c:v>-2.2476934424909132</c:v>
                </c:pt>
                <c:pt idx="189">
                  <c:v>-2.9364629355295619</c:v>
                </c:pt>
                <c:pt idx="190">
                  <c:v>-3.1139081099164514</c:v>
                </c:pt>
                <c:pt idx="191">
                  <c:v>-4.1603417966648522</c:v>
                </c:pt>
                <c:pt idx="192">
                  <c:v>-3.7640570629912418</c:v>
                </c:pt>
                <c:pt idx="193">
                  <c:v>-4.1871348514790725</c:v>
                </c:pt>
                <c:pt idx="194">
                  <c:v>-3.9932402635499784</c:v>
                </c:pt>
                <c:pt idx="195">
                  <c:v>-4.4512955883851646</c:v>
                </c:pt>
                <c:pt idx="196">
                  <c:v>-4.0026877075996481</c:v>
                </c:pt>
                <c:pt idx="197">
                  <c:v>-4.7463069651736305</c:v>
                </c:pt>
                <c:pt idx="198">
                  <c:v>-4.2954725066761057</c:v>
                </c:pt>
                <c:pt idx="199">
                  <c:v>-3.9503875464001794</c:v>
                </c:pt>
                <c:pt idx="200">
                  <c:v>-3.6808850382326455</c:v>
                </c:pt>
                <c:pt idx="201">
                  <c:v>-3.5726678661530968</c:v>
                </c:pt>
                <c:pt idx="202">
                  <c:v>-3.9687555597549817</c:v>
                </c:pt>
                <c:pt idx="203">
                  <c:v>-3.8603025714659225</c:v>
                </c:pt>
                <c:pt idx="204">
                  <c:v>-4.5191087953422766</c:v>
                </c:pt>
                <c:pt idx="205">
                  <c:v>-4.6405313008472149</c:v>
                </c:pt>
                <c:pt idx="206">
                  <c:v>-3.4437262756924838</c:v>
                </c:pt>
                <c:pt idx="207">
                  <c:v>-3.559467213764151</c:v>
                </c:pt>
                <c:pt idx="208">
                  <c:v>-3.970874060293454</c:v>
                </c:pt>
                <c:pt idx="209">
                  <c:v>-3.7373035592479482</c:v>
                </c:pt>
                <c:pt idx="210">
                  <c:v>-3.0775153313488772</c:v>
                </c:pt>
                <c:pt idx="211">
                  <c:v>-3.3274687214867527</c:v>
                </c:pt>
                <c:pt idx="212">
                  <c:v>-2.9808695642212797</c:v>
                </c:pt>
                <c:pt idx="213">
                  <c:v>-3.4914641448178827</c:v>
                </c:pt>
                <c:pt idx="214">
                  <c:v>-3.587045958249405</c:v>
                </c:pt>
                <c:pt idx="215">
                  <c:v>-2.7834629277057275</c:v>
                </c:pt>
                <c:pt idx="216">
                  <c:v>-1.8609026315323263</c:v>
                </c:pt>
                <c:pt idx="217">
                  <c:v>-2.0458806699808747</c:v>
                </c:pt>
                <c:pt idx="218">
                  <c:v>-1.3298893283077859</c:v>
                </c:pt>
                <c:pt idx="219">
                  <c:v>-0.77062162051652194</c:v>
                </c:pt>
                <c:pt idx="220">
                  <c:v>-1.2774652075681843</c:v>
                </c:pt>
                <c:pt idx="221">
                  <c:v>-2.0070058502225265</c:v>
                </c:pt>
                <c:pt idx="222">
                  <c:v>-2.0299993920718862</c:v>
                </c:pt>
                <c:pt idx="223">
                  <c:v>-2.2741149340096172</c:v>
                </c:pt>
                <c:pt idx="224">
                  <c:v>-2.3970063932964649</c:v>
                </c:pt>
                <c:pt idx="225">
                  <c:v>-2.7112958886563092</c:v>
                </c:pt>
                <c:pt idx="226">
                  <c:v>-2.918804170584508</c:v>
                </c:pt>
                <c:pt idx="227">
                  <c:v>-2.976727165020975</c:v>
                </c:pt>
                <c:pt idx="228">
                  <c:v>-2.3830058832378427</c:v>
                </c:pt>
                <c:pt idx="229">
                  <c:v>-1.8072985353583135</c:v>
                </c:pt>
                <c:pt idx="230">
                  <c:v>-0.93450464536283562</c:v>
                </c:pt>
                <c:pt idx="231">
                  <c:v>-1.6204529162780545</c:v>
                </c:pt>
                <c:pt idx="232">
                  <c:v>-1.5218812668141481</c:v>
                </c:pt>
                <c:pt idx="233">
                  <c:v>-1.0417850145377088</c:v>
                </c:pt>
                <c:pt idx="234">
                  <c:v>-1.922111375592408</c:v>
                </c:pt>
                <c:pt idx="235">
                  <c:v>-1.5965668030653433</c:v>
                </c:pt>
                <c:pt idx="236">
                  <c:v>-1.396515769179473</c:v>
                </c:pt>
                <c:pt idx="237">
                  <c:v>-0.85370399639396055</c:v>
                </c:pt>
                <c:pt idx="238">
                  <c:v>-0.3332446826125306</c:v>
                </c:pt>
                <c:pt idx="239">
                  <c:v>-0.45827016892144457</c:v>
                </c:pt>
                <c:pt idx="240">
                  <c:v>-0.8484703511612679</c:v>
                </c:pt>
                <c:pt idx="241">
                  <c:v>-1.3270744368642227</c:v>
                </c:pt>
                <c:pt idx="242">
                  <c:v>-2.572258909190964</c:v>
                </c:pt>
                <c:pt idx="243">
                  <c:v>-2.5861917029104688</c:v>
                </c:pt>
                <c:pt idx="244">
                  <c:v>-2.0485785085983252</c:v>
                </c:pt>
                <c:pt idx="245">
                  <c:v>-1.6425506051401726</c:v>
                </c:pt>
                <c:pt idx="246">
                  <c:v>-0.81318495825348691</c:v>
                </c:pt>
                <c:pt idx="247">
                  <c:v>-1.0194864732195583</c:v>
                </c:pt>
                <c:pt idx="248">
                  <c:v>-1.3040846119949947</c:v>
                </c:pt>
                <c:pt idx="249">
                  <c:v>-0.74572488993442221</c:v>
                </c:pt>
                <c:pt idx="250">
                  <c:v>-1.1049891381539965</c:v>
                </c:pt>
                <c:pt idx="251">
                  <c:v>-0.67817587547449421</c:v>
                </c:pt>
                <c:pt idx="252">
                  <c:v>-0.97013331936500435</c:v>
                </c:pt>
                <c:pt idx="253">
                  <c:v>-1.3809417959482744</c:v>
                </c:pt>
                <c:pt idx="254">
                  <c:v>-1.775389321502189</c:v>
                </c:pt>
                <c:pt idx="255">
                  <c:v>-1.655571971762356</c:v>
                </c:pt>
                <c:pt idx="256">
                  <c:v>-2.1524413959064077</c:v>
                </c:pt>
                <c:pt idx="257">
                  <c:v>-1.9543461346556796</c:v>
                </c:pt>
                <c:pt idx="258">
                  <c:v>-0.93694822402278533</c:v>
                </c:pt>
                <c:pt idx="259">
                  <c:v>-1.1541774760088401</c:v>
                </c:pt>
                <c:pt idx="260">
                  <c:v>-0.79965972583545408</c:v>
                </c:pt>
                <c:pt idx="261">
                  <c:v>-1.0500707420500248</c:v>
                </c:pt>
                <c:pt idx="262">
                  <c:v>-0.63000918969407849</c:v>
                </c:pt>
                <c:pt idx="263">
                  <c:v>-0.90887226087556883</c:v>
                </c:pt>
                <c:pt idx="264">
                  <c:v>-0.31397822487144822</c:v>
                </c:pt>
                <c:pt idx="265">
                  <c:v>0.16126459011275074</c:v>
                </c:pt>
                <c:pt idx="266">
                  <c:v>0.57979193963274156</c:v>
                </c:pt>
                <c:pt idx="267">
                  <c:v>0.85335093589856115</c:v>
                </c:pt>
                <c:pt idx="268">
                  <c:v>0.35672523340406315</c:v>
                </c:pt>
                <c:pt idx="269">
                  <c:v>3.5632475875331693E-2</c:v>
                </c:pt>
                <c:pt idx="270">
                  <c:v>0.79836209968652838</c:v>
                </c:pt>
                <c:pt idx="271">
                  <c:v>0.93526706182581165</c:v>
                </c:pt>
                <c:pt idx="272">
                  <c:v>0.96183404220721513</c:v>
                </c:pt>
                <c:pt idx="273">
                  <c:v>0.5653247139080122</c:v>
                </c:pt>
                <c:pt idx="274">
                  <c:v>0.9519839658228193</c:v>
                </c:pt>
                <c:pt idx="275">
                  <c:v>1.8954818986356941</c:v>
                </c:pt>
                <c:pt idx="276">
                  <c:v>2.2828266528567838</c:v>
                </c:pt>
                <c:pt idx="277">
                  <c:v>1.2979369795496041</c:v>
                </c:pt>
                <c:pt idx="278">
                  <c:v>1.2291862330683898</c:v>
                </c:pt>
                <c:pt idx="279">
                  <c:v>1.3668636878137477</c:v>
                </c:pt>
                <c:pt idx="280">
                  <c:v>1.1586589054960541</c:v>
                </c:pt>
                <c:pt idx="281">
                  <c:v>1.1444363260504815</c:v>
                </c:pt>
                <c:pt idx="282">
                  <c:v>1.982503765668298</c:v>
                </c:pt>
                <c:pt idx="283">
                  <c:v>1.5558971513956976</c:v>
                </c:pt>
                <c:pt idx="284">
                  <c:v>1.8022287599339961</c:v>
                </c:pt>
                <c:pt idx="285">
                  <c:v>1.9798357275060425</c:v>
                </c:pt>
                <c:pt idx="286">
                  <c:v>1.6782303810150552</c:v>
                </c:pt>
                <c:pt idx="287">
                  <c:v>1.7410717592480296</c:v>
                </c:pt>
                <c:pt idx="288">
                  <c:v>2.5245970522801144</c:v>
                </c:pt>
                <c:pt idx="289">
                  <c:v>2.1316944861110869</c:v>
                </c:pt>
                <c:pt idx="290">
                  <c:v>2.2920165620485022</c:v>
                </c:pt>
                <c:pt idx="291">
                  <c:v>2.5514212485077223</c:v>
                </c:pt>
                <c:pt idx="292">
                  <c:v>2.0888770708216953</c:v>
                </c:pt>
                <c:pt idx="293">
                  <c:v>1.4228972615071598</c:v>
                </c:pt>
                <c:pt idx="294">
                  <c:v>0.93787894658191817</c:v>
                </c:pt>
                <c:pt idx="295">
                  <c:v>0.49781120002103307</c:v>
                </c:pt>
                <c:pt idx="296">
                  <c:v>0.73122700462681678</c:v>
                </c:pt>
                <c:pt idx="297">
                  <c:v>-0.19228261302669125</c:v>
                </c:pt>
                <c:pt idx="298">
                  <c:v>0.68182797178235433</c:v>
                </c:pt>
                <c:pt idx="299">
                  <c:v>1.0281045985014998</c:v>
                </c:pt>
                <c:pt idx="300">
                  <c:v>0</c:v>
                </c:pt>
              </c:numCache>
            </c:numRef>
          </c:xVal>
          <c:yVal>
            <c:numRef>
              <c:f>Графики!$BK$341:$BK$641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6"/>
          <c:order val="8"/>
          <c:tx>
            <c:strRef>
              <c:f>Графики!$BF$31</c:f>
              <c:strCache>
                <c:ptCount val="1"/>
                <c:pt idx="0">
                  <c:v>24.11.2021</c:v>
                </c:pt>
              </c:strCache>
            </c:strRef>
          </c:tx>
          <c:spPr>
            <a:ln w="3175">
              <a:solidFill>
                <a:srgbClr val="00B05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Графики!$BO$341:$BO$641</c:f>
              <c:numCache>
                <c:formatCode>General</c:formatCode>
                <c:ptCount val="301"/>
                <c:pt idx="0">
                  <c:v>0.93894591610592215</c:v>
                </c:pt>
                <c:pt idx="1">
                  <c:v>0.74180937179778539</c:v>
                </c:pt>
                <c:pt idx="2">
                  <c:v>1.3311652639648628</c:v>
                </c:pt>
                <c:pt idx="3">
                  <c:v>0.92359177847038154</c:v>
                </c:pt>
                <c:pt idx="4">
                  <c:v>1.6456877021920491</c:v>
                </c:pt>
                <c:pt idx="5">
                  <c:v>2.0279586173699045</c:v>
                </c:pt>
                <c:pt idx="6">
                  <c:v>1.7063573557541076</c:v>
                </c:pt>
                <c:pt idx="7">
                  <c:v>2.3979759107411383</c:v>
                </c:pt>
                <c:pt idx="8">
                  <c:v>2.3465977813970085</c:v>
                </c:pt>
                <c:pt idx="9">
                  <c:v>1.9483949408743229</c:v>
                </c:pt>
                <c:pt idx="10">
                  <c:v>2.8923274353109036</c:v>
                </c:pt>
                <c:pt idx="11">
                  <c:v>2.7238975094019224</c:v>
                </c:pt>
                <c:pt idx="12">
                  <c:v>2.1052208268898767</c:v>
                </c:pt>
                <c:pt idx="13">
                  <c:v>1.7577572863906425</c:v>
                </c:pt>
                <c:pt idx="14">
                  <c:v>1.5659752565915142</c:v>
                </c:pt>
                <c:pt idx="15">
                  <c:v>0.90429710163289201</c:v>
                </c:pt>
                <c:pt idx="16">
                  <c:v>0.74561969318096999</c:v>
                </c:pt>
                <c:pt idx="17">
                  <c:v>0.35847109325879956</c:v>
                </c:pt>
                <c:pt idx="18">
                  <c:v>1.3526145227909865</c:v>
                </c:pt>
                <c:pt idx="19">
                  <c:v>1.6386055559001989</c:v>
                </c:pt>
                <c:pt idx="20">
                  <c:v>1.2534346286608979</c:v>
                </c:pt>
                <c:pt idx="21">
                  <c:v>1.6589242854619215</c:v>
                </c:pt>
                <c:pt idx="22">
                  <c:v>2.1592454166194557</c:v>
                </c:pt>
                <c:pt idx="23">
                  <c:v>2.4628401593662375</c:v>
                </c:pt>
                <c:pt idx="24">
                  <c:v>2.1738328552621624</c:v>
                </c:pt>
                <c:pt idx="25">
                  <c:v>2.0453338674220731</c:v>
                </c:pt>
                <c:pt idx="26">
                  <c:v>1.835818615241692</c:v>
                </c:pt>
                <c:pt idx="27">
                  <c:v>0.60532639378811837</c:v>
                </c:pt>
                <c:pt idx="28">
                  <c:v>0.31765658306187561</c:v>
                </c:pt>
                <c:pt idx="29">
                  <c:v>3.2768521357752434E-2</c:v>
                </c:pt>
                <c:pt idx="30">
                  <c:v>-0.58496681193832956</c:v>
                </c:pt>
                <c:pt idx="31">
                  <c:v>-1.4930513203810278</c:v>
                </c:pt>
                <c:pt idx="32">
                  <c:v>-1.5303940964499816</c:v>
                </c:pt>
                <c:pt idx="33">
                  <c:v>-1.9846615074895908</c:v>
                </c:pt>
                <c:pt idx="34">
                  <c:v>-1.6204285678035149</c:v>
                </c:pt>
                <c:pt idx="35">
                  <c:v>-1.5124170880618522</c:v>
                </c:pt>
                <c:pt idx="36">
                  <c:v>-1.6864348433749683</c:v>
                </c:pt>
                <c:pt idx="37">
                  <c:v>-1.7918695115613446</c:v>
                </c:pt>
                <c:pt idx="38">
                  <c:v>-1.5717384621943893</c:v>
                </c:pt>
                <c:pt idx="39">
                  <c:v>-2.0899970426343089</c:v>
                </c:pt>
                <c:pt idx="40">
                  <c:v>-1.9631168410514874</c:v>
                </c:pt>
                <c:pt idx="41">
                  <c:v>-1.8934696460637497</c:v>
                </c:pt>
                <c:pt idx="42">
                  <c:v>-1.3046581529022205</c:v>
                </c:pt>
                <c:pt idx="43">
                  <c:v>-1.8962232656217566</c:v>
                </c:pt>
                <c:pt idx="44">
                  <c:v>-1.6066758188641188</c:v>
                </c:pt>
                <c:pt idx="45">
                  <c:v>-1.8613503018335678</c:v>
                </c:pt>
                <c:pt idx="46">
                  <c:v>-2.4098758326418874</c:v>
                </c:pt>
                <c:pt idx="47">
                  <c:v>-3.4557328949623525</c:v>
                </c:pt>
                <c:pt idx="48">
                  <c:v>-3.3527755737329699</c:v>
                </c:pt>
                <c:pt idx="49">
                  <c:v>-3.3707809633342549</c:v>
                </c:pt>
                <c:pt idx="50">
                  <c:v>-3.0561034073496103</c:v>
                </c:pt>
                <c:pt idx="51">
                  <c:v>-2.7642813588521449</c:v>
                </c:pt>
                <c:pt idx="52">
                  <c:v>-3.3355274641548931</c:v>
                </c:pt>
                <c:pt idx="53">
                  <c:v>-3.1099885382809589</c:v>
                </c:pt>
                <c:pt idx="54">
                  <c:v>-2.6674986517565458</c:v>
                </c:pt>
                <c:pt idx="55">
                  <c:v>-3.4403934832492951</c:v>
                </c:pt>
                <c:pt idx="56">
                  <c:v>-4.291579252515703</c:v>
                </c:pt>
                <c:pt idx="57">
                  <c:v>-4.1186966584621132</c:v>
                </c:pt>
                <c:pt idx="58">
                  <c:v>-3.9609635108486145</c:v>
                </c:pt>
                <c:pt idx="59">
                  <c:v>-4.3137648099949502</c:v>
                </c:pt>
                <c:pt idx="60">
                  <c:v>-4.9372747414465721</c:v>
                </c:pt>
                <c:pt idx="61">
                  <c:v>-4.846663917609817</c:v>
                </c:pt>
                <c:pt idx="62">
                  <c:v>-6.0000225203227728</c:v>
                </c:pt>
                <c:pt idx="63">
                  <c:v>-6.2821980517661586</c:v>
                </c:pt>
                <c:pt idx="64">
                  <c:v>-6.4012107224046986</c:v>
                </c:pt>
                <c:pt idx="65">
                  <c:v>-6.4767416355076648</c:v>
                </c:pt>
                <c:pt idx="66">
                  <c:v>-6.5137030738753765</c:v>
                </c:pt>
                <c:pt idx="67">
                  <c:v>-5.3365897407709326</c:v>
                </c:pt>
                <c:pt idx="68">
                  <c:v>-4.8639506459755921</c:v>
                </c:pt>
                <c:pt idx="69">
                  <c:v>-5.0852907718998495</c:v>
                </c:pt>
                <c:pt idx="70">
                  <c:v>-5.5467326634599203</c:v>
                </c:pt>
                <c:pt idx="71">
                  <c:v>-5.5055971727618953</c:v>
                </c:pt>
                <c:pt idx="72">
                  <c:v>-5.9003537292095416</c:v>
                </c:pt>
                <c:pt idx="73">
                  <c:v>-5.7810740644870293</c:v>
                </c:pt>
                <c:pt idx="74">
                  <c:v>-4.8778214192452651</c:v>
                </c:pt>
                <c:pt idx="75">
                  <c:v>-5.534662400901766</c:v>
                </c:pt>
                <c:pt idx="76">
                  <c:v>-6.6277663262493434</c:v>
                </c:pt>
                <c:pt idx="77">
                  <c:v>-5.6492699365988983</c:v>
                </c:pt>
                <c:pt idx="78">
                  <c:v>-5.1763987955763469</c:v>
                </c:pt>
                <c:pt idx="79">
                  <c:v>-4.4809152235732199</c:v>
                </c:pt>
                <c:pt idx="80">
                  <c:v>-4.2266767714829712</c:v>
                </c:pt>
                <c:pt idx="81">
                  <c:v>-3.4355796790754312</c:v>
                </c:pt>
                <c:pt idx="82">
                  <c:v>-3.37575674362256</c:v>
                </c:pt>
                <c:pt idx="83">
                  <c:v>-4.1322975230284555</c:v>
                </c:pt>
                <c:pt idx="84">
                  <c:v>-4.3954384866075316</c:v>
                </c:pt>
                <c:pt idx="85">
                  <c:v>-4.488241715783829</c:v>
                </c:pt>
                <c:pt idx="86">
                  <c:v>-4.5988794302483029</c:v>
                </c:pt>
                <c:pt idx="87">
                  <c:v>-4.0001785522589444</c:v>
                </c:pt>
                <c:pt idx="88">
                  <c:v>-3.8988559873286022</c:v>
                </c:pt>
                <c:pt idx="89">
                  <c:v>-3.2470244554900773</c:v>
                </c:pt>
                <c:pt idx="90">
                  <c:v>-3.0698246556489721</c:v>
                </c:pt>
                <c:pt idx="91">
                  <c:v>-2.8266730287955397</c:v>
                </c:pt>
                <c:pt idx="92">
                  <c:v>-2.5402788879159743</c:v>
                </c:pt>
                <c:pt idx="93">
                  <c:v>-1.8132784432406197</c:v>
                </c:pt>
                <c:pt idx="94">
                  <c:v>-1.6894043354511723</c:v>
                </c:pt>
                <c:pt idx="95">
                  <c:v>-1.7391767361547181</c:v>
                </c:pt>
                <c:pt idx="96">
                  <c:v>-1.2328736765911117</c:v>
                </c:pt>
                <c:pt idx="97">
                  <c:v>-0.62925844041319579</c:v>
                </c:pt>
                <c:pt idx="98">
                  <c:v>-1.0445080427240327</c:v>
                </c:pt>
                <c:pt idx="99">
                  <c:v>3.651613678960075E-2</c:v>
                </c:pt>
                <c:pt idx="100">
                  <c:v>-0.35252745482205228</c:v>
                </c:pt>
                <c:pt idx="101">
                  <c:v>-0.17947097458636563</c:v>
                </c:pt>
                <c:pt idx="102">
                  <c:v>-0.17859636295463588</c:v>
                </c:pt>
                <c:pt idx="103">
                  <c:v>0.13015544280767699</c:v>
                </c:pt>
                <c:pt idx="104">
                  <c:v>5.4815938626461502E-2</c:v>
                </c:pt>
                <c:pt idx="105">
                  <c:v>0.74161367269869061</c:v>
                </c:pt>
                <c:pt idx="106">
                  <c:v>0.53705173497110081</c:v>
                </c:pt>
                <c:pt idx="107">
                  <c:v>1.1997079578472949</c:v>
                </c:pt>
                <c:pt idx="108">
                  <c:v>0.44424363797440947</c:v>
                </c:pt>
                <c:pt idx="109">
                  <c:v>0.51768066883289521</c:v>
                </c:pt>
                <c:pt idx="110">
                  <c:v>0.39786064939482912</c:v>
                </c:pt>
                <c:pt idx="111">
                  <c:v>-0.66705614355691978</c:v>
                </c:pt>
                <c:pt idx="112">
                  <c:v>-0.60639005796463152</c:v>
                </c:pt>
                <c:pt idx="113">
                  <c:v>0.42021631636578149</c:v>
                </c:pt>
                <c:pt idx="114">
                  <c:v>0.81750970359610164</c:v>
                </c:pt>
                <c:pt idx="115">
                  <c:v>0.24549484153385492</c:v>
                </c:pt>
                <c:pt idx="116">
                  <c:v>0.77567850523257675</c:v>
                </c:pt>
                <c:pt idx="117">
                  <c:v>0.34041860184686357</c:v>
                </c:pt>
                <c:pt idx="118">
                  <c:v>-0.48127428375255477</c:v>
                </c:pt>
                <c:pt idx="119">
                  <c:v>-0.30160249058894806</c:v>
                </c:pt>
                <c:pt idx="120">
                  <c:v>3.397084445703058E-2</c:v>
                </c:pt>
                <c:pt idx="121">
                  <c:v>-0.28260128418685326</c:v>
                </c:pt>
                <c:pt idx="122">
                  <c:v>-3.9731534083102815E-3</c:v>
                </c:pt>
                <c:pt idx="123">
                  <c:v>-0.10028036459527812</c:v>
                </c:pt>
                <c:pt idx="124">
                  <c:v>-0.14297992923195579</c:v>
                </c:pt>
                <c:pt idx="125">
                  <c:v>0.32318658945871448</c:v>
                </c:pt>
                <c:pt idx="126">
                  <c:v>0.39560151381374453</c:v>
                </c:pt>
                <c:pt idx="127">
                  <c:v>-0.15043664368261034</c:v>
                </c:pt>
                <c:pt idx="128">
                  <c:v>0.27947324881642999</c:v>
                </c:pt>
                <c:pt idx="129">
                  <c:v>0.11847018198261594</c:v>
                </c:pt>
                <c:pt idx="130">
                  <c:v>1.2063077162600848</c:v>
                </c:pt>
                <c:pt idx="131">
                  <c:v>1.9442594646162661</c:v>
                </c:pt>
                <c:pt idx="132">
                  <c:v>2.3530913628183043</c:v>
                </c:pt>
                <c:pt idx="133">
                  <c:v>1.9829772083011221</c:v>
                </c:pt>
                <c:pt idx="134">
                  <c:v>1.2767028976240908</c:v>
                </c:pt>
                <c:pt idx="135">
                  <c:v>1.4106067654236085</c:v>
                </c:pt>
                <c:pt idx="136">
                  <c:v>2.1151750632865287</c:v>
                </c:pt>
                <c:pt idx="137">
                  <c:v>1.4802294657669108</c:v>
                </c:pt>
                <c:pt idx="138">
                  <c:v>1.2805510088240908</c:v>
                </c:pt>
                <c:pt idx="139">
                  <c:v>0.96231717402758932</c:v>
                </c:pt>
                <c:pt idx="140">
                  <c:v>1.1231015965089455</c:v>
                </c:pt>
                <c:pt idx="141">
                  <c:v>7.8895263105437152E-2</c:v>
                </c:pt>
                <c:pt idx="142">
                  <c:v>0.31148749564022182</c:v>
                </c:pt>
                <c:pt idx="143">
                  <c:v>0.93767303698439264</c:v>
                </c:pt>
                <c:pt idx="144">
                  <c:v>0.48398197708831958</c:v>
                </c:pt>
                <c:pt idx="145">
                  <c:v>-0.4441441238088828</c:v>
                </c:pt>
                <c:pt idx="146">
                  <c:v>-1.088266780097797</c:v>
                </c:pt>
                <c:pt idx="147">
                  <c:v>-0.89358991533504195</c:v>
                </c:pt>
                <c:pt idx="148">
                  <c:v>-0.91069528597142835</c:v>
                </c:pt>
                <c:pt idx="149">
                  <c:v>-1.0671086150513247</c:v>
                </c:pt>
                <c:pt idx="150">
                  <c:v>-1.1872300388311032</c:v>
                </c:pt>
                <c:pt idx="151">
                  <c:v>-1.7437505745690487</c:v>
                </c:pt>
                <c:pt idx="152">
                  <c:v>-1.6528504549903573</c:v>
                </c:pt>
                <c:pt idx="153">
                  <c:v>-1.5526485998390172</c:v>
                </c:pt>
                <c:pt idx="154">
                  <c:v>-2.0809403320589581</c:v>
                </c:pt>
                <c:pt idx="155">
                  <c:v>-2.0245786988974714</c:v>
                </c:pt>
                <c:pt idx="156">
                  <c:v>-1.7299747443781825</c:v>
                </c:pt>
                <c:pt idx="157">
                  <c:v>-1.1061720891681261</c:v>
                </c:pt>
                <c:pt idx="158">
                  <c:v>-0.97107017810901652</c:v>
                </c:pt>
                <c:pt idx="159">
                  <c:v>-1.1490327431603191</c:v>
                </c:pt>
                <c:pt idx="160">
                  <c:v>-1.5430436650182173</c:v>
                </c:pt>
                <c:pt idx="161">
                  <c:v>-1.2119937764488213</c:v>
                </c:pt>
                <c:pt idx="162">
                  <c:v>-1.0069813373146417</c:v>
                </c:pt>
                <c:pt idx="163">
                  <c:v>-0.22022732371124221</c:v>
                </c:pt>
                <c:pt idx="164">
                  <c:v>0.41444600318459379</c:v>
                </c:pt>
                <c:pt idx="165">
                  <c:v>0.86125792332597939</c:v>
                </c:pt>
                <c:pt idx="166">
                  <c:v>0.58176770911666154</c:v>
                </c:pt>
                <c:pt idx="167">
                  <c:v>0.24205211873766075</c:v>
                </c:pt>
                <c:pt idx="168">
                  <c:v>1.3113484697323656</c:v>
                </c:pt>
                <c:pt idx="169">
                  <c:v>1.2734764008553157</c:v>
                </c:pt>
                <c:pt idx="170">
                  <c:v>1.1045360773146058</c:v>
                </c:pt>
                <c:pt idx="171">
                  <c:v>2.1759540955398506</c:v>
                </c:pt>
                <c:pt idx="172">
                  <c:v>2.0168063562205134</c:v>
                </c:pt>
                <c:pt idx="173">
                  <c:v>2.3623374547141793</c:v>
                </c:pt>
                <c:pt idx="174">
                  <c:v>3.6694712774460641</c:v>
                </c:pt>
                <c:pt idx="175">
                  <c:v>3.4210827024922992</c:v>
                </c:pt>
                <c:pt idx="176">
                  <c:v>3.8627767836748035</c:v>
                </c:pt>
                <c:pt idx="177">
                  <c:v>3.2532955012040929</c:v>
                </c:pt>
                <c:pt idx="178">
                  <c:v>2.9184870936468315</c:v>
                </c:pt>
                <c:pt idx="179">
                  <c:v>3.3612466420702276</c:v>
                </c:pt>
                <c:pt idx="180">
                  <c:v>4.1205129953249298</c:v>
                </c:pt>
                <c:pt idx="181">
                  <c:v>4.798499844395792</c:v>
                </c:pt>
                <c:pt idx="182">
                  <c:v>4.6261414044346338</c:v>
                </c:pt>
                <c:pt idx="183">
                  <c:v>4.6406590954992453</c:v>
                </c:pt>
                <c:pt idx="184">
                  <c:v>5.261611040902153</c:v>
                </c:pt>
                <c:pt idx="185">
                  <c:v>4.8333643705702798</c:v>
                </c:pt>
                <c:pt idx="186">
                  <c:v>5.5798834502008958</c:v>
                </c:pt>
                <c:pt idx="187">
                  <c:v>4.8240153007787967</c:v>
                </c:pt>
                <c:pt idx="188">
                  <c:v>4.8291397417406188</c:v>
                </c:pt>
                <c:pt idx="189">
                  <c:v>4.7112378119892355</c:v>
                </c:pt>
                <c:pt idx="190">
                  <c:v>4.0587896384520263</c:v>
                </c:pt>
                <c:pt idx="191">
                  <c:v>3.0854553928126052</c:v>
                </c:pt>
                <c:pt idx="192">
                  <c:v>2.8795825413160401</c:v>
                </c:pt>
                <c:pt idx="193">
                  <c:v>2.2412077505866819</c:v>
                </c:pt>
                <c:pt idx="194">
                  <c:v>2.3299205590012662</c:v>
                </c:pt>
                <c:pt idx="195">
                  <c:v>2.1755963866038428</c:v>
                </c:pt>
                <c:pt idx="196">
                  <c:v>2.228019497290461</c:v>
                </c:pt>
                <c:pt idx="197">
                  <c:v>2.1977266138420646</c:v>
                </c:pt>
                <c:pt idx="198">
                  <c:v>2.348279161683422</c:v>
                </c:pt>
                <c:pt idx="199">
                  <c:v>2.2328097226286445</c:v>
                </c:pt>
                <c:pt idx="200">
                  <c:v>1.6296418054464539</c:v>
                </c:pt>
                <c:pt idx="201">
                  <c:v>1.3792249032535437</c:v>
                </c:pt>
                <c:pt idx="202">
                  <c:v>2.0546692718586428</c:v>
                </c:pt>
                <c:pt idx="203">
                  <c:v>1.817867993367372</c:v>
                </c:pt>
                <c:pt idx="204">
                  <c:v>1.5682566228160795</c:v>
                </c:pt>
                <c:pt idx="205">
                  <c:v>1.720020659476063</c:v>
                </c:pt>
                <c:pt idx="206">
                  <c:v>1.7997738223767783</c:v>
                </c:pt>
                <c:pt idx="207">
                  <c:v>1.3790546781501689</c:v>
                </c:pt>
                <c:pt idx="208">
                  <c:v>0.86730338744564506</c:v>
                </c:pt>
                <c:pt idx="209">
                  <c:v>1.9785270789265041</c:v>
                </c:pt>
                <c:pt idx="210">
                  <c:v>2.2512895993285156</c:v>
                </c:pt>
                <c:pt idx="211">
                  <c:v>1.4735482503385811</c:v>
                </c:pt>
                <c:pt idx="212">
                  <c:v>1.5490423903944475</c:v>
                </c:pt>
                <c:pt idx="213">
                  <c:v>0.7453998494698908</c:v>
                </c:pt>
                <c:pt idx="214">
                  <c:v>1.8027857821126645</c:v>
                </c:pt>
                <c:pt idx="215">
                  <c:v>2.1931458470058942</c:v>
                </c:pt>
                <c:pt idx="216">
                  <c:v>2.9855438083371837</c:v>
                </c:pt>
                <c:pt idx="217">
                  <c:v>1.7402890817002117</c:v>
                </c:pt>
                <c:pt idx="218">
                  <c:v>2.4150564035219304</c:v>
                </c:pt>
                <c:pt idx="219">
                  <c:v>2.6128471939391602</c:v>
                </c:pt>
                <c:pt idx="220">
                  <c:v>2.2371043942555389</c:v>
                </c:pt>
                <c:pt idx="221">
                  <c:v>1.8232852554489227</c:v>
                </c:pt>
                <c:pt idx="222">
                  <c:v>1.3284903566251387</c:v>
                </c:pt>
                <c:pt idx="223">
                  <c:v>1.9303582000075039</c:v>
                </c:pt>
                <c:pt idx="224">
                  <c:v>1.6900324923502694</c:v>
                </c:pt>
                <c:pt idx="225">
                  <c:v>1.3182664034566187</c:v>
                </c:pt>
                <c:pt idx="226">
                  <c:v>0.43061028542012991</c:v>
                </c:pt>
                <c:pt idx="227">
                  <c:v>-0.66241065661552057</c:v>
                </c:pt>
                <c:pt idx="228">
                  <c:v>-0.70884417078764272</c:v>
                </c:pt>
                <c:pt idx="229">
                  <c:v>-1.0983059566515294</c:v>
                </c:pt>
                <c:pt idx="230">
                  <c:v>-0.49328375460754614</c:v>
                </c:pt>
                <c:pt idx="231">
                  <c:v>-1.2753934228660455</c:v>
                </c:pt>
                <c:pt idx="232">
                  <c:v>-1.3401512992631979</c:v>
                </c:pt>
                <c:pt idx="233">
                  <c:v>-1.5851565589235861</c:v>
                </c:pt>
                <c:pt idx="234">
                  <c:v>-1.5444967964415355</c:v>
                </c:pt>
                <c:pt idx="235">
                  <c:v>-1.795297697152705</c:v>
                </c:pt>
                <c:pt idx="236">
                  <c:v>-1.8374240795516243</c:v>
                </c:pt>
                <c:pt idx="237">
                  <c:v>-1.7653940977268121</c:v>
                </c:pt>
                <c:pt idx="238">
                  <c:v>-1.7158167135106623</c:v>
                </c:pt>
                <c:pt idx="239">
                  <c:v>-1.3393380806093091</c:v>
                </c:pt>
                <c:pt idx="240">
                  <c:v>-1.705543629853878</c:v>
                </c:pt>
                <c:pt idx="241">
                  <c:v>-2.1845088592402817</c:v>
                </c:pt>
                <c:pt idx="242">
                  <c:v>-3.079913508913819</c:v>
                </c:pt>
                <c:pt idx="243">
                  <c:v>-3.2791570549594553</c:v>
                </c:pt>
                <c:pt idx="244">
                  <c:v>-2.4007201458852023</c:v>
                </c:pt>
                <c:pt idx="245">
                  <c:v>-2.6342328823197931</c:v>
                </c:pt>
                <c:pt idx="246">
                  <c:v>-2.9020951791867446</c:v>
                </c:pt>
                <c:pt idx="247">
                  <c:v>-2.1800620382372244</c:v>
                </c:pt>
                <c:pt idx="248">
                  <c:v>-3.0119914999444291</c:v>
                </c:pt>
                <c:pt idx="249">
                  <c:v>-2.558023353663657</c:v>
                </c:pt>
                <c:pt idx="250">
                  <c:v>-2.5663283188757759</c:v>
                </c:pt>
                <c:pt idx="251">
                  <c:v>-2.5262344312499181</c:v>
                </c:pt>
                <c:pt idx="252">
                  <c:v>-2.1535121811971294</c:v>
                </c:pt>
                <c:pt idx="253">
                  <c:v>-2.8403789669497428</c:v>
                </c:pt>
                <c:pt idx="254">
                  <c:v>-2.6033211186369272</c:v>
                </c:pt>
                <c:pt idx="255">
                  <c:v>-3.039640834567308</c:v>
                </c:pt>
                <c:pt idx="256">
                  <c:v>-3.3687230127543444</c:v>
                </c:pt>
                <c:pt idx="257">
                  <c:v>-3.3566305481273275</c:v>
                </c:pt>
                <c:pt idx="258">
                  <c:v>-3.4685958887384913</c:v>
                </c:pt>
                <c:pt idx="259">
                  <c:v>-3.6526417727063745</c:v>
                </c:pt>
                <c:pt idx="260">
                  <c:v>-3.9629207472303278</c:v>
                </c:pt>
                <c:pt idx="261">
                  <c:v>-4.0552218637873239</c:v>
                </c:pt>
                <c:pt idx="262">
                  <c:v>-3.6174155853373122</c:v>
                </c:pt>
                <c:pt idx="263">
                  <c:v>-3.194278652066032</c:v>
                </c:pt>
                <c:pt idx="264">
                  <c:v>-2.1887441762052049</c:v>
                </c:pt>
                <c:pt idx="265">
                  <c:v>-2.4442465322842963</c:v>
                </c:pt>
                <c:pt idx="266">
                  <c:v>-2.0750458562480389</c:v>
                </c:pt>
                <c:pt idx="267">
                  <c:v>-1.5567808848686582</c:v>
                </c:pt>
                <c:pt idx="268">
                  <c:v>-2.4598102716969379</c:v>
                </c:pt>
                <c:pt idx="269">
                  <c:v>-2.6762136366196501</c:v>
                </c:pt>
                <c:pt idx="270">
                  <c:v>-2.2063249195724666</c:v>
                </c:pt>
                <c:pt idx="271">
                  <c:v>-2.0675082957168343</c:v>
                </c:pt>
                <c:pt idx="272">
                  <c:v>-1.5835748298486578</c:v>
                </c:pt>
                <c:pt idx="273">
                  <c:v>-1.2233385404737191</c:v>
                </c:pt>
                <c:pt idx="274">
                  <c:v>-0.73077473619036937</c:v>
                </c:pt>
                <c:pt idx="275">
                  <c:v>-0.37223462321992429</c:v>
                </c:pt>
                <c:pt idx="276">
                  <c:v>8.8700933140898996E-2</c:v>
                </c:pt>
                <c:pt idx="277">
                  <c:v>-0.59844136194180919</c:v>
                </c:pt>
                <c:pt idx="278">
                  <c:v>-0.35203769554607334</c:v>
                </c:pt>
                <c:pt idx="279">
                  <c:v>-7.7886948896320973E-2</c:v>
                </c:pt>
                <c:pt idx="280">
                  <c:v>0.22188427664661958</c:v>
                </c:pt>
                <c:pt idx="281">
                  <c:v>0.57650580736674328</c:v>
                </c:pt>
                <c:pt idx="282">
                  <c:v>0.26551602773292871</c:v>
                </c:pt>
                <c:pt idx="283">
                  <c:v>0.28732808805727927</c:v>
                </c:pt>
                <c:pt idx="284">
                  <c:v>0.75418184119257603</c:v>
                </c:pt>
                <c:pt idx="285">
                  <c:v>0.83049060932876273</c:v>
                </c:pt>
                <c:pt idx="286">
                  <c:v>1.0682636849909386</c:v>
                </c:pt>
                <c:pt idx="287">
                  <c:v>0.87055268710753353</c:v>
                </c:pt>
                <c:pt idx="288">
                  <c:v>0.96052415399526581</c:v>
                </c:pt>
                <c:pt idx="289">
                  <c:v>0.72006481110531695</c:v>
                </c:pt>
                <c:pt idx="290">
                  <c:v>1.5777309420448091</c:v>
                </c:pt>
                <c:pt idx="291">
                  <c:v>1.1736989845162498</c:v>
                </c:pt>
                <c:pt idx="292">
                  <c:v>0.87890726890827864</c:v>
                </c:pt>
                <c:pt idx="293">
                  <c:v>-0.31238062402292144</c:v>
                </c:pt>
                <c:pt idx="294">
                  <c:v>-0.30839292137522989</c:v>
                </c:pt>
                <c:pt idx="295">
                  <c:v>-0.23061744876849843</c:v>
                </c:pt>
                <c:pt idx="296">
                  <c:v>0.56938553137570125</c:v>
                </c:pt>
                <c:pt idx="297">
                  <c:v>0.24289552058303343</c:v>
                </c:pt>
                <c:pt idx="298">
                  <c:v>0.66274122412971792</c:v>
                </c:pt>
                <c:pt idx="299">
                  <c:v>0.94446938987448448</c:v>
                </c:pt>
                <c:pt idx="300">
                  <c:v>0</c:v>
                </c:pt>
              </c:numCache>
            </c:numRef>
          </c:xVal>
          <c:yVal>
            <c:numRef>
              <c:f>Графики!$BN$341:$BN$641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8"/>
          <c:order val="9"/>
          <c:tx>
            <c:strRef>
              <c:f>Графики!$BH$31</c:f>
              <c:strCache>
                <c:ptCount val="1"/>
                <c:pt idx="0">
                  <c:v>25.11.2021</c:v>
                </c:pt>
              </c:strCache>
            </c:strRef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Графики!$BR$341:$BR$641</c:f>
              <c:numCache>
                <c:formatCode>General</c:formatCode>
                <c:ptCount val="301"/>
                <c:pt idx="0">
                  <c:v>3.6135620785041738</c:v>
                </c:pt>
                <c:pt idx="1">
                  <c:v>3.4349230946456828</c:v>
                </c:pt>
                <c:pt idx="2">
                  <c:v>4.0776762327587903</c:v>
                </c:pt>
                <c:pt idx="3">
                  <c:v>3.9183540055853427</c:v>
                </c:pt>
                <c:pt idx="4">
                  <c:v>3.853303397503737</c:v>
                </c:pt>
                <c:pt idx="5">
                  <c:v>4.4636576482361079</c:v>
                </c:pt>
                <c:pt idx="6">
                  <c:v>4.2975467206518942</c:v>
                </c:pt>
                <c:pt idx="7">
                  <c:v>4.113511661728694</c:v>
                </c:pt>
                <c:pt idx="8">
                  <c:v>4.2902156843955481</c:v>
                </c:pt>
                <c:pt idx="9">
                  <c:v>4.0604003975945488</c:v>
                </c:pt>
                <c:pt idx="10">
                  <c:v>4.6855807244448897</c:v>
                </c:pt>
                <c:pt idx="11">
                  <c:v>4.7781379192003897</c:v>
                </c:pt>
                <c:pt idx="12">
                  <c:v>4.8908113884090199</c:v>
                </c:pt>
                <c:pt idx="13">
                  <c:v>5.2359740096308087</c:v>
                </c:pt>
                <c:pt idx="14">
                  <c:v>4.4999861349235744</c:v>
                </c:pt>
                <c:pt idx="15">
                  <c:v>4.4033814125417621</c:v>
                </c:pt>
                <c:pt idx="16">
                  <c:v>4.5525139576473066</c:v>
                </c:pt>
                <c:pt idx="17">
                  <c:v>4.4617670934634361</c:v>
                </c:pt>
                <c:pt idx="18">
                  <c:v>5.0827481360864795</c:v>
                </c:pt>
                <c:pt idx="19">
                  <c:v>5.5593533361076197</c:v>
                </c:pt>
                <c:pt idx="20">
                  <c:v>5.4946253634553841</c:v>
                </c:pt>
                <c:pt idx="21">
                  <c:v>5.8103283440179894</c:v>
                </c:pt>
                <c:pt idx="22">
                  <c:v>5.7562547455235062</c:v>
                </c:pt>
                <c:pt idx="23">
                  <c:v>5.500004535249559</c:v>
                </c:pt>
                <c:pt idx="24">
                  <c:v>5.3942355961233943</c:v>
                </c:pt>
                <c:pt idx="25">
                  <c:v>5.6711879850258811</c:v>
                </c:pt>
                <c:pt idx="26">
                  <c:v>5.9534811849290463</c:v>
                </c:pt>
                <c:pt idx="27">
                  <c:v>5.3373656506003044</c:v>
                </c:pt>
                <c:pt idx="28">
                  <c:v>5.6238169253884962</c:v>
                </c:pt>
                <c:pt idx="29">
                  <c:v>5.7319799525763528</c:v>
                </c:pt>
                <c:pt idx="30">
                  <c:v>5.594172280602379</c:v>
                </c:pt>
                <c:pt idx="31">
                  <c:v>4.8412247898735359</c:v>
                </c:pt>
                <c:pt idx="32">
                  <c:v>4.0340004471503335</c:v>
                </c:pt>
                <c:pt idx="33">
                  <c:v>4.5933329678307473</c:v>
                </c:pt>
                <c:pt idx="34">
                  <c:v>4.8153767060058499</c:v>
                </c:pt>
                <c:pt idx="35">
                  <c:v>4.9068447924598786</c:v>
                </c:pt>
                <c:pt idx="36">
                  <c:v>4.7245373512515698</c:v>
                </c:pt>
                <c:pt idx="37">
                  <c:v>4.6184985375176666</c:v>
                </c:pt>
                <c:pt idx="38">
                  <c:v>4.7880412717292984</c:v>
                </c:pt>
                <c:pt idx="39">
                  <c:v>4.8817173698665783</c:v>
                </c:pt>
                <c:pt idx="40">
                  <c:v>5.006223481101415</c:v>
                </c:pt>
                <c:pt idx="41">
                  <c:v>5.1225117030924139</c:v>
                </c:pt>
                <c:pt idx="42">
                  <c:v>5.6251851842605447</c:v>
                </c:pt>
                <c:pt idx="43">
                  <c:v>5.564317098604306</c:v>
                </c:pt>
                <c:pt idx="44">
                  <c:v>5.7323885968779678</c:v>
                </c:pt>
                <c:pt idx="45">
                  <c:v>5.2945791169815948</c:v>
                </c:pt>
                <c:pt idx="46">
                  <c:v>4.9458283581652722</c:v>
                </c:pt>
                <c:pt idx="47">
                  <c:v>4.1846934840983749</c:v>
                </c:pt>
                <c:pt idx="48">
                  <c:v>4.7013552147583368</c:v>
                </c:pt>
                <c:pt idx="49">
                  <c:v>4.9073984418369037</c:v>
                </c:pt>
                <c:pt idx="50">
                  <c:v>5.5763442575527051</c:v>
                </c:pt>
                <c:pt idx="51">
                  <c:v>5.1301777222356577</c:v>
                </c:pt>
                <c:pt idx="52">
                  <c:v>4.8807117591512679</c:v>
                </c:pt>
                <c:pt idx="53">
                  <c:v>5.4267750131201637</c:v>
                </c:pt>
                <c:pt idx="54">
                  <c:v>5.6558247350134252</c:v>
                </c:pt>
                <c:pt idx="55">
                  <c:v>4.5579789111305899</c:v>
                </c:pt>
                <c:pt idx="56">
                  <c:v>4.0471079708473781</c:v>
                </c:pt>
                <c:pt idx="57">
                  <c:v>4.7241606783451289</c:v>
                </c:pt>
                <c:pt idx="58">
                  <c:v>4.6038513310453482</c:v>
                </c:pt>
                <c:pt idx="59">
                  <c:v>4.8167990112647203</c:v>
                </c:pt>
                <c:pt idx="60">
                  <c:v>4.9845001093550536</c:v>
                </c:pt>
                <c:pt idx="61">
                  <c:v>4.9637714237253476</c:v>
                </c:pt>
                <c:pt idx="62">
                  <c:v>4.200784696654182</c:v>
                </c:pt>
                <c:pt idx="63">
                  <c:v>3.7417146579396103</c:v>
                </c:pt>
                <c:pt idx="64">
                  <c:v>2.6346083330273586</c:v>
                </c:pt>
                <c:pt idx="65">
                  <c:v>2.6973334515529359</c:v>
                </c:pt>
                <c:pt idx="66">
                  <c:v>2.9670161035927549</c:v>
                </c:pt>
                <c:pt idx="67">
                  <c:v>3.6000576406916025</c:v>
                </c:pt>
                <c:pt idx="68">
                  <c:v>3.1790039287177478</c:v>
                </c:pt>
                <c:pt idx="69">
                  <c:v>3.0923760594263285</c:v>
                </c:pt>
                <c:pt idx="70">
                  <c:v>2.7550404756824491</c:v>
                </c:pt>
                <c:pt idx="71">
                  <c:v>2.3658686778761648</c:v>
                </c:pt>
                <c:pt idx="72">
                  <c:v>2.3408511273587465</c:v>
                </c:pt>
                <c:pt idx="73">
                  <c:v>1.7968221008978844</c:v>
                </c:pt>
                <c:pt idx="74">
                  <c:v>2.3488908646428399</c:v>
                </c:pt>
                <c:pt idx="75">
                  <c:v>1.6891693416017688</c:v>
                </c:pt>
                <c:pt idx="76">
                  <c:v>0.80808556353895256</c:v>
                </c:pt>
                <c:pt idx="77">
                  <c:v>0.62283204631137323</c:v>
                </c:pt>
                <c:pt idx="78">
                  <c:v>1.0025507387625794</c:v>
                </c:pt>
                <c:pt idx="79">
                  <c:v>1.4720754198280019</c:v>
                </c:pt>
                <c:pt idx="80">
                  <c:v>2.5093300018182845</c:v>
                </c:pt>
                <c:pt idx="81">
                  <c:v>3.0790527171724307</c:v>
                </c:pt>
                <c:pt idx="82">
                  <c:v>1.9782465613874365</c:v>
                </c:pt>
                <c:pt idx="83">
                  <c:v>2.0644134406994681</c:v>
                </c:pt>
                <c:pt idx="84">
                  <c:v>2.3604495617432804</c:v>
                </c:pt>
                <c:pt idx="85">
                  <c:v>2.2534868930637231</c:v>
                </c:pt>
                <c:pt idx="86">
                  <c:v>2.5215016128713614</c:v>
                </c:pt>
                <c:pt idx="87">
                  <c:v>2.8569504672950643</c:v>
                </c:pt>
                <c:pt idx="88">
                  <c:v>3.2829949521420758</c:v>
                </c:pt>
                <c:pt idx="89">
                  <c:v>4.0156689599784841</c:v>
                </c:pt>
                <c:pt idx="90">
                  <c:v>4.8733774986811795</c:v>
                </c:pt>
                <c:pt idx="91">
                  <c:v>4.6679644569682068</c:v>
                </c:pt>
                <c:pt idx="92">
                  <c:v>4.8435140235511653</c:v>
                </c:pt>
                <c:pt idx="93">
                  <c:v>4.7729447689491735</c:v>
                </c:pt>
                <c:pt idx="94">
                  <c:v>5.2640538007054829</c:v>
                </c:pt>
                <c:pt idx="95">
                  <c:v>5.2750505638899767</c:v>
                </c:pt>
                <c:pt idx="96">
                  <c:v>6.2116966694103439</c:v>
                </c:pt>
                <c:pt idx="97">
                  <c:v>6.4725837928361898</c:v>
                </c:pt>
                <c:pt idx="98">
                  <c:v>6.6834424473923946</c:v>
                </c:pt>
                <c:pt idx="99">
                  <c:v>7.1256723897582788</c:v>
                </c:pt>
                <c:pt idx="100">
                  <c:v>7.3974504850526728</c:v>
                </c:pt>
                <c:pt idx="101">
                  <c:v>6.937517992089397</c:v>
                </c:pt>
                <c:pt idx="102">
                  <c:v>6.8018594968499428</c:v>
                </c:pt>
                <c:pt idx="103">
                  <c:v>6.3152280100457574</c:v>
                </c:pt>
                <c:pt idx="104">
                  <c:v>5.8680996165538772</c:v>
                </c:pt>
                <c:pt idx="105">
                  <c:v>6.1871218845858493</c:v>
                </c:pt>
                <c:pt idx="106">
                  <c:v>6.2224408827904654</c:v>
                </c:pt>
                <c:pt idx="107">
                  <c:v>6.6019288046469455</c:v>
                </c:pt>
                <c:pt idx="108">
                  <c:v>6.6803014536709497</c:v>
                </c:pt>
                <c:pt idx="109">
                  <c:v>6.7927721401180179</c:v>
                </c:pt>
                <c:pt idx="110">
                  <c:v>6.3372954471307139</c:v>
                </c:pt>
                <c:pt idx="111">
                  <c:v>5.7200742628941725</c:v>
                </c:pt>
                <c:pt idx="112">
                  <c:v>5.1334988245286013</c:v>
                </c:pt>
                <c:pt idx="113">
                  <c:v>5.2271738286635809</c:v>
                </c:pt>
                <c:pt idx="114">
                  <c:v>4.8803098417611182</c:v>
                </c:pt>
                <c:pt idx="115">
                  <c:v>4.5003203510190133</c:v>
                </c:pt>
                <c:pt idx="116">
                  <c:v>4.6819621373924747</c:v>
                </c:pt>
                <c:pt idx="117">
                  <c:v>4.4391316889275458</c:v>
                </c:pt>
                <c:pt idx="118">
                  <c:v>3.7671459188097742</c:v>
                </c:pt>
                <c:pt idx="119">
                  <c:v>3.9139851980374942</c:v>
                </c:pt>
                <c:pt idx="120">
                  <c:v>4.2868733852607193</c:v>
                </c:pt>
                <c:pt idx="121">
                  <c:v>3.612183500881315</c:v>
                </c:pt>
                <c:pt idx="122">
                  <c:v>3.9323419325148734</c:v>
                </c:pt>
                <c:pt idx="123">
                  <c:v>2.7647238111472916</c:v>
                </c:pt>
                <c:pt idx="124">
                  <c:v>2.3897052236495711</c:v>
                </c:pt>
                <c:pt idx="125">
                  <c:v>3.0210844032498017</c:v>
                </c:pt>
                <c:pt idx="126">
                  <c:v>3.4180479152183807</c:v>
                </c:pt>
                <c:pt idx="127">
                  <c:v>2.8117356421925024</c:v>
                </c:pt>
                <c:pt idx="128">
                  <c:v>3.5570849696081268</c:v>
                </c:pt>
                <c:pt idx="129">
                  <c:v>3.9909382048609814</c:v>
                </c:pt>
                <c:pt idx="130">
                  <c:v>4.5205452950357312</c:v>
                </c:pt>
                <c:pt idx="131">
                  <c:v>5.0741993631573905</c:v>
                </c:pt>
                <c:pt idx="132">
                  <c:v>4.9846836423581635</c:v>
                </c:pt>
                <c:pt idx="133">
                  <c:v>4.5075085857580461</c:v>
                </c:pt>
                <c:pt idx="134">
                  <c:v>4.8829184425140966</c:v>
                </c:pt>
                <c:pt idx="135">
                  <c:v>5.4646002765166486</c:v>
                </c:pt>
                <c:pt idx="136">
                  <c:v>5.6865954289086176</c:v>
                </c:pt>
                <c:pt idx="137">
                  <c:v>5.3345987030866127</c:v>
                </c:pt>
                <c:pt idx="138">
                  <c:v>4.6894800699109283</c:v>
                </c:pt>
                <c:pt idx="139">
                  <c:v>4.6282344856905411</c:v>
                </c:pt>
                <c:pt idx="140">
                  <c:v>4.7030822532764205</c:v>
                </c:pt>
                <c:pt idx="141">
                  <c:v>4.2904727403901006</c:v>
                </c:pt>
                <c:pt idx="142">
                  <c:v>4.3585426529260758</c:v>
                </c:pt>
                <c:pt idx="143">
                  <c:v>4.0544585930482526</c:v>
                </c:pt>
                <c:pt idx="144">
                  <c:v>3.8817426485769602</c:v>
                </c:pt>
                <c:pt idx="145">
                  <c:v>2.7201769717158868</c:v>
                </c:pt>
                <c:pt idx="146">
                  <c:v>2.5131955507198427</c:v>
                </c:pt>
                <c:pt idx="147">
                  <c:v>3.5416727597961426</c:v>
                </c:pt>
                <c:pt idx="148">
                  <c:v>3.9168805079598314</c:v>
                </c:pt>
                <c:pt idx="149">
                  <c:v>3.4081086786790138</c:v>
                </c:pt>
                <c:pt idx="150">
                  <c:v>2.7524725451438599</c:v>
                </c:pt>
                <c:pt idx="151">
                  <c:v>2.7397614742591259</c:v>
                </c:pt>
                <c:pt idx="152">
                  <c:v>3.1502657014649458</c:v>
                </c:pt>
                <c:pt idx="153">
                  <c:v>3.4286162858766147</c:v>
                </c:pt>
                <c:pt idx="154">
                  <c:v>3.0809517825855437</c:v>
                </c:pt>
                <c:pt idx="155">
                  <c:v>3.1010789781586254</c:v>
                </c:pt>
                <c:pt idx="156">
                  <c:v>3.2280381581717847</c:v>
                </c:pt>
                <c:pt idx="157">
                  <c:v>3.3263710678155576</c:v>
                </c:pt>
                <c:pt idx="158">
                  <c:v>4.1127523634205545</c:v>
                </c:pt>
                <c:pt idx="159">
                  <c:v>3.5879915635040334</c:v>
                </c:pt>
                <c:pt idx="160">
                  <c:v>3.432719580741832</c:v>
                </c:pt>
                <c:pt idx="161">
                  <c:v>2.9854443128905359</c:v>
                </c:pt>
                <c:pt idx="162">
                  <c:v>2.7909394973526105</c:v>
                </c:pt>
                <c:pt idx="163">
                  <c:v>2.65280295182788</c:v>
                </c:pt>
                <c:pt idx="164">
                  <c:v>3.3105852681675287</c:v>
                </c:pt>
                <c:pt idx="165">
                  <c:v>2.9601553680228108</c:v>
                </c:pt>
                <c:pt idx="166">
                  <c:v>2.149973915971259</c:v>
                </c:pt>
                <c:pt idx="167">
                  <c:v>1.8371321661466027</c:v>
                </c:pt>
                <c:pt idx="168">
                  <c:v>2.2195147993290902</c:v>
                </c:pt>
                <c:pt idx="169">
                  <c:v>2.1456717371404466</c:v>
                </c:pt>
                <c:pt idx="170">
                  <c:v>1.7328221685643257</c:v>
                </c:pt>
                <c:pt idx="171">
                  <c:v>2.472965530672468</c:v>
                </c:pt>
                <c:pt idx="172">
                  <c:v>1.7281147952603533</c:v>
                </c:pt>
                <c:pt idx="173">
                  <c:v>1.2928912717989078</c:v>
                </c:pt>
                <c:pt idx="174">
                  <c:v>1.6329476491996502</c:v>
                </c:pt>
                <c:pt idx="175">
                  <c:v>1.6849461168063726</c:v>
                </c:pt>
                <c:pt idx="176">
                  <c:v>1.7644142016462183</c:v>
                </c:pt>
                <c:pt idx="177">
                  <c:v>0.87427658978128875</c:v>
                </c:pt>
                <c:pt idx="178">
                  <c:v>0.40510093396028424</c:v>
                </c:pt>
                <c:pt idx="179">
                  <c:v>1.1638785748864393</c:v>
                </c:pt>
                <c:pt idx="180">
                  <c:v>2.1575760979791312</c:v>
                </c:pt>
                <c:pt idx="181">
                  <c:v>3.4827873010125359</c:v>
                </c:pt>
                <c:pt idx="182">
                  <c:v>3.9378615522169866</c:v>
                </c:pt>
                <c:pt idx="183">
                  <c:v>3.7980427734545401</c:v>
                </c:pt>
                <c:pt idx="184">
                  <c:v>4.393358896387781</c:v>
                </c:pt>
                <c:pt idx="185">
                  <c:v>4.2506067806848478</c:v>
                </c:pt>
                <c:pt idx="186">
                  <c:v>5.1581632310267196</c:v>
                </c:pt>
                <c:pt idx="187">
                  <c:v>4.8743267943610817</c:v>
                </c:pt>
                <c:pt idx="188">
                  <c:v>4.6342199297021125</c:v>
                </c:pt>
                <c:pt idx="189">
                  <c:v>3.5051163969575327</c:v>
                </c:pt>
                <c:pt idx="190">
                  <c:v>3.5203338484507185</c:v>
                </c:pt>
                <c:pt idx="191">
                  <c:v>2.809871784112147</c:v>
                </c:pt>
                <c:pt idx="192">
                  <c:v>3.37166445783771</c:v>
                </c:pt>
                <c:pt idx="193">
                  <c:v>2.2753174838654786</c:v>
                </c:pt>
                <c:pt idx="194">
                  <c:v>2.381358538661857</c:v>
                </c:pt>
                <c:pt idx="195">
                  <c:v>1.9415010037913589</c:v>
                </c:pt>
                <c:pt idx="196">
                  <c:v>1.911135428907869</c:v>
                </c:pt>
                <c:pt idx="197">
                  <c:v>1.2587446296831786</c:v>
                </c:pt>
                <c:pt idx="198">
                  <c:v>1.2138851114228828</c:v>
                </c:pt>
                <c:pt idx="199">
                  <c:v>1.2693953503065813</c:v>
                </c:pt>
                <c:pt idx="200">
                  <c:v>1.2297520939323476</c:v>
                </c:pt>
                <c:pt idx="201">
                  <c:v>1.6352750198273043</c:v>
                </c:pt>
                <c:pt idx="202">
                  <c:v>1.719902322013354</c:v>
                </c:pt>
                <c:pt idx="203">
                  <c:v>1.6864684433085131</c:v>
                </c:pt>
                <c:pt idx="204">
                  <c:v>1.1536214872708115</c:v>
                </c:pt>
                <c:pt idx="205">
                  <c:v>0.4932458347100237</c:v>
                </c:pt>
                <c:pt idx="206">
                  <c:v>0.5003215383890165</c:v>
                </c:pt>
                <c:pt idx="207">
                  <c:v>0.60217700145403796</c:v>
                </c:pt>
                <c:pt idx="208">
                  <c:v>-0.21684095756700117</c:v>
                </c:pt>
                <c:pt idx="209">
                  <c:v>0.79977516742280841</c:v>
                </c:pt>
                <c:pt idx="210">
                  <c:v>0.38149883656058137</c:v>
                </c:pt>
                <c:pt idx="211">
                  <c:v>-0.32604208254576861</c:v>
                </c:pt>
                <c:pt idx="212">
                  <c:v>-0.63152618483570677</c:v>
                </c:pt>
                <c:pt idx="213">
                  <c:v>-0.94278118165038904</c:v>
                </c:pt>
                <c:pt idx="214">
                  <c:v>-1.1142314907983746</c:v>
                </c:pt>
                <c:pt idx="215">
                  <c:v>-0.61193559572905087</c:v>
                </c:pt>
                <c:pt idx="216">
                  <c:v>-0.65484894468272614</c:v>
                </c:pt>
                <c:pt idx="217">
                  <c:v>-0.84568506854895986</c:v>
                </c:pt>
                <c:pt idx="218">
                  <c:v>-0.94700059983870233</c:v>
                </c:pt>
                <c:pt idx="219">
                  <c:v>-0.87077322559537151</c:v>
                </c:pt>
                <c:pt idx="220">
                  <c:v>-1.2503473357805888</c:v>
                </c:pt>
                <c:pt idx="221">
                  <c:v>-2.0066736479047904</c:v>
                </c:pt>
                <c:pt idx="222">
                  <c:v>-2.1971065747281955</c:v>
                </c:pt>
                <c:pt idx="223">
                  <c:v>-1.8279144386897315</c:v>
                </c:pt>
                <c:pt idx="224">
                  <c:v>-2.5798913805913344</c:v>
                </c:pt>
                <c:pt idx="225">
                  <c:v>-3.017490947499482</c:v>
                </c:pt>
                <c:pt idx="226">
                  <c:v>-3.0025751175260211</c:v>
                </c:pt>
                <c:pt idx="227">
                  <c:v>-4.4233067884922548</c:v>
                </c:pt>
                <c:pt idx="228">
                  <c:v>-3.7485751943009973</c:v>
                </c:pt>
                <c:pt idx="229">
                  <c:v>-3.4026139533697233</c:v>
                </c:pt>
                <c:pt idx="230">
                  <c:v>-2.9759920784820224</c:v>
                </c:pt>
                <c:pt idx="231">
                  <c:v>-4.0718671374075939</c:v>
                </c:pt>
                <c:pt idx="232">
                  <c:v>-4.2497948852467289</c:v>
                </c:pt>
                <c:pt idx="233">
                  <c:v>-3.9177121362877187</c:v>
                </c:pt>
                <c:pt idx="234">
                  <c:v>-5.2782303280866927</c:v>
                </c:pt>
                <c:pt idx="235">
                  <c:v>-4.7359745668396727</c:v>
                </c:pt>
                <c:pt idx="236">
                  <c:v>-5.00948344221149</c:v>
                </c:pt>
                <c:pt idx="237">
                  <c:v>-4.2754618709504939</c:v>
                </c:pt>
                <c:pt idx="238">
                  <c:v>-4.2687257221703021</c:v>
                </c:pt>
                <c:pt idx="239">
                  <c:v>-4.3225530582615193</c:v>
                </c:pt>
                <c:pt idx="240">
                  <c:v>-4.0139236330971926</c:v>
                </c:pt>
                <c:pt idx="241">
                  <c:v>-4.9378830500247659</c:v>
                </c:pt>
                <c:pt idx="242">
                  <c:v>-5.7240827927568034</c:v>
                </c:pt>
                <c:pt idx="243">
                  <c:v>-6.2753993505870085</c:v>
                </c:pt>
                <c:pt idx="244">
                  <c:v>-5.3794067868857383</c:v>
                </c:pt>
                <c:pt idx="245">
                  <c:v>-5.5063328519414654</c:v>
                </c:pt>
                <c:pt idx="246">
                  <c:v>-5.1526415477264891</c:v>
                </c:pt>
                <c:pt idx="247">
                  <c:v>-4.6694452378759479</c:v>
                </c:pt>
                <c:pt idx="248">
                  <c:v>-4.870293973701564</c:v>
                </c:pt>
                <c:pt idx="249">
                  <c:v>-4.258438643448585</c:v>
                </c:pt>
                <c:pt idx="250">
                  <c:v>-5.1138130521939047</c:v>
                </c:pt>
                <c:pt idx="251">
                  <c:v>-5.7785146349880279</c:v>
                </c:pt>
                <c:pt idx="252">
                  <c:v>-5.5506500427088667</c:v>
                </c:pt>
                <c:pt idx="253">
                  <c:v>-5.339930826112095</c:v>
                </c:pt>
                <c:pt idx="254">
                  <c:v>-4.8027372228654031</c:v>
                </c:pt>
                <c:pt idx="255">
                  <c:v>-5.385466972294239</c:v>
                </c:pt>
                <c:pt idx="256">
                  <c:v>-5.8773829571642864</c:v>
                </c:pt>
                <c:pt idx="257">
                  <c:v>-5.5131924602807203</c:v>
                </c:pt>
                <c:pt idx="258">
                  <c:v>-5.1953906959714686</c:v>
                </c:pt>
                <c:pt idx="259">
                  <c:v>-5.0534261849154518</c:v>
                </c:pt>
                <c:pt idx="260">
                  <c:v>-5.460884328566749</c:v>
                </c:pt>
                <c:pt idx="261">
                  <c:v>-6.1313120599733111</c:v>
                </c:pt>
                <c:pt idx="262">
                  <c:v>-5.9936628061375359</c:v>
                </c:pt>
                <c:pt idx="263">
                  <c:v>-5.6365022564747278</c:v>
                </c:pt>
                <c:pt idx="264">
                  <c:v>-4.3381661767351716</c:v>
                </c:pt>
                <c:pt idx="265">
                  <c:v>-4.0126496257373674</c:v>
                </c:pt>
                <c:pt idx="266">
                  <c:v>-4.2794824429147411</c:v>
                </c:pt>
                <c:pt idx="267">
                  <c:v>-3.5752081589945419</c:v>
                </c:pt>
                <c:pt idx="268">
                  <c:v>-4.2560508272002835</c:v>
                </c:pt>
                <c:pt idx="269">
                  <c:v>-4.5272956636406434</c:v>
                </c:pt>
                <c:pt idx="270">
                  <c:v>-4.1373260383850265</c:v>
                </c:pt>
                <c:pt idx="271">
                  <c:v>-3.8195323892845181</c:v>
                </c:pt>
                <c:pt idx="272">
                  <c:v>-3.6021935126235576</c:v>
                </c:pt>
                <c:pt idx="273">
                  <c:v>-3.1409257702039213</c:v>
                </c:pt>
                <c:pt idx="274">
                  <c:v>-2.0305621989778047</c:v>
                </c:pt>
                <c:pt idx="275">
                  <c:v>-1.7644058086623318</c:v>
                </c:pt>
                <c:pt idx="276">
                  <c:v>-1.3467145310337401</c:v>
                </c:pt>
                <c:pt idx="277">
                  <c:v>-1.9324804538413218</c:v>
                </c:pt>
                <c:pt idx="278">
                  <c:v>-2.064937274457634</c:v>
                </c:pt>
                <c:pt idx="279">
                  <c:v>-2.078032201932956</c:v>
                </c:pt>
                <c:pt idx="280">
                  <c:v>-2.3884290805490309</c:v>
                </c:pt>
                <c:pt idx="281">
                  <c:v>-1.5960958993015311</c:v>
                </c:pt>
                <c:pt idx="282">
                  <c:v>-1.5481190168655985</c:v>
                </c:pt>
                <c:pt idx="283">
                  <c:v>-1.3703660317661388</c:v>
                </c:pt>
                <c:pt idx="284">
                  <c:v>-1.1994046014077639</c:v>
                </c:pt>
                <c:pt idx="285">
                  <c:v>-0.8612359439971442</c:v>
                </c:pt>
                <c:pt idx="286">
                  <c:v>-0.77660531355536477</c:v>
                </c:pt>
                <c:pt idx="287">
                  <c:v>-0.77319141688769832</c:v>
                </c:pt>
                <c:pt idx="288">
                  <c:v>6.9466042415569973E-2</c:v>
                </c:pt>
                <c:pt idx="289">
                  <c:v>0.60771783158202197</c:v>
                </c:pt>
                <c:pt idx="290">
                  <c:v>1.7409599767336204</c:v>
                </c:pt>
                <c:pt idx="291">
                  <c:v>1.8082883457929029</c:v>
                </c:pt>
                <c:pt idx="292">
                  <c:v>2.1785081947763274</c:v>
                </c:pt>
                <c:pt idx="293">
                  <c:v>1.9060539809155443</c:v>
                </c:pt>
                <c:pt idx="294">
                  <c:v>1.8608020096739892</c:v>
                </c:pt>
                <c:pt idx="295">
                  <c:v>1.8022776391716206</c:v>
                </c:pt>
                <c:pt idx="296">
                  <c:v>1.6986231659559508</c:v>
                </c:pt>
                <c:pt idx="297">
                  <c:v>1.0394835745977389</c:v>
                </c:pt>
                <c:pt idx="298">
                  <c:v>1.1086949080855675</c:v>
                </c:pt>
                <c:pt idx="299">
                  <c:v>0.89593265623091156</c:v>
                </c:pt>
                <c:pt idx="300">
                  <c:v>0</c:v>
                </c:pt>
              </c:numCache>
            </c:numRef>
          </c:xVal>
          <c:yVal>
            <c:numRef>
              <c:f>Графики!$BQ$341:$BQ$641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532608"/>
        <c:axId val="122534912"/>
      </c:scatterChart>
      <c:valAx>
        <c:axId val="122532608"/>
        <c:scaling>
          <c:orientation val="minMax"/>
        </c:scaling>
        <c:delete val="0"/>
        <c:axPos val="t"/>
        <c:majorGridlines/>
        <c:minorGridlines/>
        <c:title>
          <c:tx>
            <c:rich>
              <a:bodyPr/>
              <a:lstStyle/>
              <a:p>
                <a:pPr>
                  <a:defRPr sz="1000" i="1"/>
                </a:pPr>
                <a:r>
                  <a:rPr lang="en-US" sz="1000" i="1"/>
                  <a:t>Деформации,</a:t>
                </a:r>
                <a:r>
                  <a:rPr lang="en-US" sz="1000" i="1" baseline="0"/>
                  <a:t> мм</a:t>
                </a:r>
                <a:endParaRPr lang="ru-RU" sz="1000" i="1"/>
              </a:p>
            </c:rich>
          </c:tx>
          <c:layout>
            <c:manualLayout>
              <c:xMode val="edge"/>
              <c:yMode val="edge"/>
              <c:x val="0.80443185185185184"/>
              <c:y val="0.1377766666666666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2534912"/>
        <c:crosses val="autoZero"/>
        <c:crossBetween val="midCat"/>
      </c:valAx>
      <c:valAx>
        <c:axId val="122534912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i="1"/>
                </a:pPr>
                <a:r>
                  <a:rPr lang="ru-RU" sz="1000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1.8044629629629626E-2"/>
              <c:y val="0.504983444444444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2532608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l"/>
      <c:layout>
        <c:manualLayout>
          <c:xMode val="edge"/>
          <c:yMode val="edge"/>
          <c:x val="3.2925925925925928E-2"/>
          <c:y val="8.0375888888888886E-2"/>
          <c:w val="0.9525405555555555"/>
          <c:h val="5.0375555555555555E-2"/>
        </c:manualLayout>
      </c:layout>
      <c:overlay val="1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Графики!$A$25</c:f>
          <c:strCache>
            <c:ptCount val="1"/>
            <c:pt idx="0">
              <c:v>Скважина №4_x000d_ Плановый график</c:v>
            </c:pt>
          </c:strCache>
        </c:strRef>
      </c:tx>
      <c:layout>
        <c:manualLayout>
          <c:xMode val="edge"/>
          <c:yMode val="edge"/>
          <c:x val="0.426629078226754"/>
          <c:y val="6.0322931070093476E-4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917589835034943E-2"/>
          <c:y val="0.17180318472424369"/>
          <c:w val="0.89793437970762069"/>
          <c:h val="0.78682472359742139"/>
        </c:manualLayout>
      </c:layout>
      <c:scatterChart>
        <c:scatterStyle val="lineMarker"/>
        <c:varyColors val="0"/>
        <c:ser>
          <c:idx val="0"/>
          <c:order val="0"/>
          <c:tx>
            <c:strRef>
              <c:f>Графики!$AP$31</c:f>
              <c:strCache>
                <c:ptCount val="1"/>
                <c:pt idx="0">
                  <c:v>01.11.2021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Графики!$AQ$341:$AQ$641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-1.1368683772161603E-13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1.1368683772161603E-13</c:v>
                </c:pt>
                <c:pt idx="37">
                  <c:v>-1.1368683772161603E-13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1.1368683772161603E-13</c:v>
                </c:pt>
                <c:pt idx="48">
                  <c:v>1.1368683772161603E-13</c:v>
                </c:pt>
                <c:pt idx="49">
                  <c:v>1.1368683772161603E-13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-1.1368683772161603E-13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1.1368683772161603E-13</c:v>
                </c:pt>
                <c:pt idx="58">
                  <c:v>-1.1368683772161603E-13</c:v>
                </c:pt>
                <c:pt idx="59">
                  <c:v>1.1368683772161603E-13</c:v>
                </c:pt>
                <c:pt idx="60">
                  <c:v>0</c:v>
                </c:pt>
                <c:pt idx="61">
                  <c:v>0</c:v>
                </c:pt>
                <c:pt idx="62">
                  <c:v>1.1368683772161603E-13</c:v>
                </c:pt>
                <c:pt idx="63">
                  <c:v>-1.1368683772161603E-13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1.1368683772161603E-13</c:v>
                </c:pt>
                <c:pt idx="69">
                  <c:v>-1.1368683772161603E-13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1.1368683772161603E-13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1.1368683772161603E-13</c:v>
                </c:pt>
                <c:pt idx="80">
                  <c:v>0</c:v>
                </c:pt>
                <c:pt idx="81">
                  <c:v>0</c:v>
                </c:pt>
                <c:pt idx="82">
                  <c:v>-1.1368683772161603E-13</c:v>
                </c:pt>
                <c:pt idx="83">
                  <c:v>0</c:v>
                </c:pt>
                <c:pt idx="84">
                  <c:v>0</c:v>
                </c:pt>
                <c:pt idx="85">
                  <c:v>-1.1368683772161603E-13</c:v>
                </c:pt>
                <c:pt idx="86">
                  <c:v>0</c:v>
                </c:pt>
                <c:pt idx="87">
                  <c:v>1.1368683772161603E-13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-1.1368683772161603E-13</c:v>
                </c:pt>
                <c:pt idx="92">
                  <c:v>0</c:v>
                </c:pt>
                <c:pt idx="93">
                  <c:v>1.1368683772161603E-13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-1.1368683772161603E-13</c:v>
                </c:pt>
                <c:pt idx="98">
                  <c:v>0</c:v>
                </c:pt>
                <c:pt idx="99">
                  <c:v>1.1368683772161603E-13</c:v>
                </c:pt>
                <c:pt idx="100">
                  <c:v>-1.1368683772161603E-13</c:v>
                </c:pt>
                <c:pt idx="101">
                  <c:v>0</c:v>
                </c:pt>
                <c:pt idx="102">
                  <c:v>-1.1368683772161603E-13</c:v>
                </c:pt>
                <c:pt idx="103">
                  <c:v>0</c:v>
                </c:pt>
                <c:pt idx="104">
                  <c:v>0</c:v>
                </c:pt>
                <c:pt idx="105">
                  <c:v>-1.1368683772161603E-13</c:v>
                </c:pt>
                <c:pt idx="106">
                  <c:v>1.1368683772161603E-13</c:v>
                </c:pt>
                <c:pt idx="107">
                  <c:v>-1.1368683772161603E-13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-1.1368683772161603E-13</c:v>
                </c:pt>
                <c:pt idx="112">
                  <c:v>0</c:v>
                </c:pt>
                <c:pt idx="113">
                  <c:v>-1.1368683772161603E-13</c:v>
                </c:pt>
                <c:pt idx="114">
                  <c:v>-1.1368683772161603E-13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-1.1368683772161603E-13</c:v>
                </c:pt>
                <c:pt idx="119">
                  <c:v>-1.1368683772161603E-13</c:v>
                </c:pt>
                <c:pt idx="120">
                  <c:v>0</c:v>
                </c:pt>
                <c:pt idx="121">
                  <c:v>-1.1368683772161603E-13</c:v>
                </c:pt>
                <c:pt idx="122">
                  <c:v>1.1368683772161603E-13</c:v>
                </c:pt>
                <c:pt idx="123">
                  <c:v>-1.1368683772161603E-13</c:v>
                </c:pt>
                <c:pt idx="124">
                  <c:v>-1.1368683772161603E-13</c:v>
                </c:pt>
                <c:pt idx="125">
                  <c:v>1.1368683772161603E-13</c:v>
                </c:pt>
                <c:pt idx="126">
                  <c:v>-1.1368683772161603E-13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-1.1368683772161603E-13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-1.1368683772161603E-13</c:v>
                </c:pt>
                <c:pt idx="140">
                  <c:v>0</c:v>
                </c:pt>
                <c:pt idx="141">
                  <c:v>-1.1368683772161603E-13</c:v>
                </c:pt>
                <c:pt idx="142">
                  <c:v>0</c:v>
                </c:pt>
                <c:pt idx="143">
                  <c:v>0</c:v>
                </c:pt>
                <c:pt idx="144">
                  <c:v>-1.1368683772161603E-13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-1.1368683772161603E-13</c:v>
                </c:pt>
                <c:pt idx="154">
                  <c:v>-1.1368683772161603E-13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Графики!$AR$341:$AR$641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Графики!$AR$31</c:f>
              <c:strCache>
                <c:ptCount val="1"/>
                <c:pt idx="0">
                  <c:v>15.11.2021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Графики!$AT$341:$AT$641</c:f>
              <c:numCache>
                <c:formatCode>General</c:formatCode>
                <c:ptCount val="301"/>
                <c:pt idx="0">
                  <c:v>10.950998698704325</c:v>
                </c:pt>
                <c:pt idx="1">
                  <c:v>11.090367481699673</c:v>
                </c:pt>
                <c:pt idx="2">
                  <c:v>12.002295567954548</c:v>
                </c:pt>
                <c:pt idx="3">
                  <c:v>12.000141630466373</c:v>
                </c:pt>
                <c:pt idx="4">
                  <c:v>13.009396642277125</c:v>
                </c:pt>
                <c:pt idx="5">
                  <c:v>13.608243152507157</c:v>
                </c:pt>
                <c:pt idx="6">
                  <c:v>13.303715469824169</c:v>
                </c:pt>
                <c:pt idx="7">
                  <c:v>14.013602101271545</c:v>
                </c:pt>
                <c:pt idx="8">
                  <c:v>13.900492214056044</c:v>
                </c:pt>
                <c:pt idx="9">
                  <c:v>13.640070855800332</c:v>
                </c:pt>
                <c:pt idx="10">
                  <c:v>14.334038564622233</c:v>
                </c:pt>
                <c:pt idx="11">
                  <c:v>14.103838434275872</c:v>
                </c:pt>
                <c:pt idx="12">
                  <c:v>13.986050696198049</c:v>
                </c:pt>
                <c:pt idx="13">
                  <c:v>13.462046491439537</c:v>
                </c:pt>
                <c:pt idx="14">
                  <c:v>13.175194531269312</c:v>
                </c:pt>
                <c:pt idx="15">
                  <c:v>12.57478401197227</c:v>
                </c:pt>
                <c:pt idx="16">
                  <c:v>11.88179428015826</c:v>
                </c:pt>
                <c:pt idx="17">
                  <c:v>11.315038335972758</c:v>
                </c:pt>
                <c:pt idx="18">
                  <c:v>11.310760955373894</c:v>
                </c:pt>
                <c:pt idx="19">
                  <c:v>12.242087277211908</c:v>
                </c:pt>
                <c:pt idx="20">
                  <c:v>12.623790994652154</c:v>
                </c:pt>
                <c:pt idx="21">
                  <c:v>13.069684482569755</c:v>
                </c:pt>
                <c:pt idx="22">
                  <c:v>12.514296329486228</c:v>
                </c:pt>
                <c:pt idx="23">
                  <c:v>11.541824148252317</c:v>
                </c:pt>
                <c:pt idx="24">
                  <c:v>12.030526769817698</c:v>
                </c:pt>
                <c:pt idx="25">
                  <c:v>11.882412012691702</c:v>
                </c:pt>
                <c:pt idx="26">
                  <c:v>11.959648154927777</c:v>
                </c:pt>
                <c:pt idx="27">
                  <c:v>12.01899331782181</c:v>
                </c:pt>
                <c:pt idx="28">
                  <c:v>11.63535710122926</c:v>
                </c:pt>
                <c:pt idx="29">
                  <c:v>12.608078865423181</c:v>
                </c:pt>
                <c:pt idx="30">
                  <c:v>12.032346299987921</c:v>
                </c:pt>
                <c:pt idx="31">
                  <c:v>11.745828468050036</c:v>
                </c:pt>
                <c:pt idx="32">
                  <c:v>12.01814466922508</c:v>
                </c:pt>
                <c:pt idx="33">
                  <c:v>11.632505127465379</c:v>
                </c:pt>
                <c:pt idx="34">
                  <c:v>11.647524758278109</c:v>
                </c:pt>
                <c:pt idx="35">
                  <c:v>11.169194170831133</c:v>
                </c:pt>
                <c:pt idx="36">
                  <c:v>10.814144352260655</c:v>
                </c:pt>
                <c:pt idx="37">
                  <c:v>10.985346818313815</c:v>
                </c:pt>
                <c:pt idx="38">
                  <c:v>11.255007796860923</c:v>
                </c:pt>
                <c:pt idx="39">
                  <c:v>10.341258148678094</c:v>
                </c:pt>
                <c:pt idx="40">
                  <c:v>11.142495208201694</c:v>
                </c:pt>
                <c:pt idx="41">
                  <c:v>11.000248047710443</c:v>
                </c:pt>
                <c:pt idx="42">
                  <c:v>11.446411715678096</c:v>
                </c:pt>
                <c:pt idx="43">
                  <c:v>11.077008401890794</c:v>
                </c:pt>
                <c:pt idx="44">
                  <c:v>10.993130342285781</c:v>
                </c:pt>
                <c:pt idx="45">
                  <c:v>10.797832500617233</c:v>
                </c:pt>
                <c:pt idx="46">
                  <c:v>9.6595792259805648</c:v>
                </c:pt>
                <c:pt idx="47">
                  <c:v>9.4239990034214998</c:v>
                </c:pt>
                <c:pt idx="48">
                  <c:v>9.1263874702679004</c:v>
                </c:pt>
                <c:pt idx="49">
                  <c:v>9.3754200395059115</c:v>
                </c:pt>
                <c:pt idx="50">
                  <c:v>9.3333140796786438</c:v>
                </c:pt>
                <c:pt idx="51">
                  <c:v>9.3099675134853896</c:v>
                </c:pt>
                <c:pt idx="52">
                  <c:v>8.3144891843618325</c:v>
                </c:pt>
                <c:pt idx="53">
                  <c:v>9.0600429654219852</c:v>
                </c:pt>
                <c:pt idx="54">
                  <c:v>9.0322471133238196</c:v>
                </c:pt>
                <c:pt idx="55">
                  <c:v>8.0275389308002332</c:v>
                </c:pt>
                <c:pt idx="56">
                  <c:v>7.2608726836954247</c:v>
                </c:pt>
                <c:pt idx="57">
                  <c:v>7.4962603402892682</c:v>
                </c:pt>
                <c:pt idx="58">
                  <c:v>7.0883809881385105</c:v>
                </c:pt>
                <c:pt idx="59">
                  <c:v>7.0153072178785578</c:v>
                </c:pt>
                <c:pt idx="60">
                  <c:v>6.6323043257310701</c:v>
                </c:pt>
                <c:pt idx="61">
                  <c:v>6.9676474764856948</c:v>
                </c:pt>
                <c:pt idx="62">
                  <c:v>5.7468259892258402</c:v>
                </c:pt>
                <c:pt idx="63">
                  <c:v>6.2844402853910424</c:v>
                </c:pt>
                <c:pt idx="64">
                  <c:v>6.1894326054841713</c:v>
                </c:pt>
                <c:pt idx="65">
                  <c:v>6.5318983111966418</c:v>
                </c:pt>
                <c:pt idx="66">
                  <c:v>6.3672648572007802</c:v>
                </c:pt>
                <c:pt idx="67">
                  <c:v>6.7112136632645161</c:v>
                </c:pt>
                <c:pt idx="68">
                  <c:v>6.7122619702098518</c:v>
                </c:pt>
                <c:pt idx="69">
                  <c:v>6.9686780631487864</c:v>
                </c:pt>
                <c:pt idx="70">
                  <c:v>6.4835674194670219</c:v>
                </c:pt>
                <c:pt idx="71">
                  <c:v>6.687163437360141</c:v>
                </c:pt>
                <c:pt idx="72">
                  <c:v>6.9027675302191938</c:v>
                </c:pt>
                <c:pt idx="73">
                  <c:v>6.1532930021509173</c:v>
                </c:pt>
                <c:pt idx="74">
                  <c:v>6.122490714681021</c:v>
                </c:pt>
                <c:pt idx="75">
                  <c:v>6.0246899340498885</c:v>
                </c:pt>
                <c:pt idx="76">
                  <c:v>5.3095871910986716</c:v>
                </c:pt>
                <c:pt idx="77">
                  <c:v>6.2302498028244599</c:v>
                </c:pt>
                <c:pt idx="78">
                  <c:v>6.7233954835400027</c:v>
                </c:pt>
                <c:pt idx="79">
                  <c:v>7.3239052040974002</c:v>
                </c:pt>
                <c:pt idx="80">
                  <c:v>7.7669929510825568</c:v>
                </c:pt>
                <c:pt idx="81">
                  <c:v>7.8138613952847891</c:v>
                </c:pt>
                <c:pt idx="82">
                  <c:v>7.1089719105449376</c:v>
                </c:pt>
                <c:pt idx="83">
                  <c:v>6.125820001273155</c:v>
                </c:pt>
                <c:pt idx="84">
                  <c:v>6.064563514378392</c:v>
                </c:pt>
                <c:pt idx="85">
                  <c:v>6.7410486343851517</c:v>
                </c:pt>
                <c:pt idx="86">
                  <c:v>6.0226439803287803</c:v>
                </c:pt>
                <c:pt idx="87">
                  <c:v>5.9298651679979457</c:v>
                </c:pt>
                <c:pt idx="88">
                  <c:v>6.7842597674874696</c:v>
                </c:pt>
                <c:pt idx="89">
                  <c:v>8.0660849925806133</c:v>
                </c:pt>
                <c:pt idx="90">
                  <c:v>8.4665467293378924</c:v>
                </c:pt>
                <c:pt idx="91">
                  <c:v>8.5288958004855431</c:v>
                </c:pt>
                <c:pt idx="92">
                  <c:v>8.3132892826057514</c:v>
                </c:pt>
                <c:pt idx="93">
                  <c:v>8.7364384806925273</c:v>
                </c:pt>
                <c:pt idx="94">
                  <c:v>8.5295858628156793</c:v>
                </c:pt>
                <c:pt idx="95">
                  <c:v>8.4750147223170416</c:v>
                </c:pt>
                <c:pt idx="96">
                  <c:v>9.3168407531424009</c:v>
                </c:pt>
                <c:pt idx="97">
                  <c:v>9.526963589178763</c:v>
                </c:pt>
                <c:pt idx="98">
                  <c:v>9.1331211949114959</c:v>
                </c:pt>
                <c:pt idx="99">
                  <c:v>9.5806697010146991</c:v>
                </c:pt>
                <c:pt idx="100">
                  <c:v>10.383116149790226</c:v>
                </c:pt>
                <c:pt idx="101">
                  <c:v>9.9410675848962455</c:v>
                </c:pt>
                <c:pt idx="102">
                  <c:v>10.199018496251142</c:v>
                </c:pt>
                <c:pt idx="103">
                  <c:v>10.113820173758313</c:v>
                </c:pt>
                <c:pt idx="104">
                  <c:v>9.7737277724645537</c:v>
                </c:pt>
                <c:pt idx="105">
                  <c:v>10.148583294413697</c:v>
                </c:pt>
                <c:pt idx="106">
                  <c:v>9.3708312330937815</c:v>
                </c:pt>
                <c:pt idx="107">
                  <c:v>9.5980283247511125</c:v>
                </c:pt>
                <c:pt idx="108">
                  <c:v>9.7540336015363209</c:v>
                </c:pt>
                <c:pt idx="109">
                  <c:v>9.351013330007504</c:v>
                </c:pt>
                <c:pt idx="110">
                  <c:v>8.6932478277483369</c:v>
                </c:pt>
                <c:pt idx="111">
                  <c:v>8.5405156144802277</c:v>
                </c:pt>
                <c:pt idx="112">
                  <c:v>7.8744977992511167</c:v>
                </c:pt>
                <c:pt idx="113">
                  <c:v>8.4545303630997068</c:v>
                </c:pt>
                <c:pt idx="114">
                  <c:v>8.3264637504333905</c:v>
                </c:pt>
                <c:pt idx="115">
                  <c:v>7.7030524077252949</c:v>
                </c:pt>
                <c:pt idx="116">
                  <c:v>7.8287538942320225</c:v>
                </c:pt>
                <c:pt idx="117">
                  <c:v>7.4424978426898178</c:v>
                </c:pt>
                <c:pt idx="118">
                  <c:v>6.5824079817544998</c:v>
                </c:pt>
                <c:pt idx="119">
                  <c:v>6.9138624642347395</c:v>
                </c:pt>
                <c:pt idx="120">
                  <c:v>7.065298447372129</c:v>
                </c:pt>
                <c:pt idx="121">
                  <c:v>6.6098047238614299</c:v>
                </c:pt>
                <c:pt idx="122">
                  <c:v>6.9017913549250807</c:v>
                </c:pt>
                <c:pt idx="123">
                  <c:v>6.3836425569685389</c:v>
                </c:pt>
                <c:pt idx="124">
                  <c:v>6.4120186535051289</c:v>
                </c:pt>
                <c:pt idx="125">
                  <c:v>6.6686983150651713</c:v>
                </c:pt>
                <c:pt idx="126">
                  <c:v>6.25126874979685</c:v>
                </c:pt>
                <c:pt idx="127">
                  <c:v>6.2216766748084638</c:v>
                </c:pt>
                <c:pt idx="128">
                  <c:v>6.6849144971602072</c:v>
                </c:pt>
                <c:pt idx="129">
                  <c:v>7.1039207781935829</c:v>
                </c:pt>
                <c:pt idx="130">
                  <c:v>7.5224802888432123</c:v>
                </c:pt>
                <c:pt idx="131">
                  <c:v>7.6372355884570879</c:v>
                </c:pt>
                <c:pt idx="132">
                  <c:v>7.2542560348384768</c:v>
                </c:pt>
                <c:pt idx="133">
                  <c:v>7.0885185306775611</c:v>
                </c:pt>
                <c:pt idx="134">
                  <c:v>7.6591768816152808</c:v>
                </c:pt>
                <c:pt idx="135">
                  <c:v>7.773967298173261</c:v>
                </c:pt>
                <c:pt idx="136">
                  <c:v>7.7986557358771051</c:v>
                </c:pt>
                <c:pt idx="137">
                  <c:v>8.2709603530928462</c:v>
                </c:pt>
                <c:pt idx="138">
                  <c:v>7.5666893035199791</c:v>
                </c:pt>
                <c:pt idx="139">
                  <c:v>7.2590355819513661</c:v>
                </c:pt>
                <c:pt idx="140">
                  <c:v>6.9514468135690777</c:v>
                </c:pt>
                <c:pt idx="141">
                  <c:v>6.2225367741940545</c:v>
                </c:pt>
                <c:pt idx="142">
                  <c:v>5.8655267758814489</c:v>
                </c:pt>
                <c:pt idx="143">
                  <c:v>5.5791583808235146</c:v>
                </c:pt>
                <c:pt idx="144">
                  <c:v>5.5204605393164456</c:v>
                </c:pt>
                <c:pt idx="145">
                  <c:v>4.441994831139823</c:v>
                </c:pt>
                <c:pt idx="146">
                  <c:v>3.89003757223702</c:v>
                </c:pt>
                <c:pt idx="147">
                  <c:v>4.2376624607703661</c:v>
                </c:pt>
                <c:pt idx="148">
                  <c:v>4.2890832655326676</c:v>
                </c:pt>
                <c:pt idx="149">
                  <c:v>3.443290753080305</c:v>
                </c:pt>
                <c:pt idx="150">
                  <c:v>3.8728039489127468</c:v>
                </c:pt>
                <c:pt idx="151">
                  <c:v>3.838254001125506</c:v>
                </c:pt>
                <c:pt idx="152">
                  <c:v>4.879428442887388</c:v>
                </c:pt>
                <c:pt idx="153">
                  <c:v>4.7230931380744323</c:v>
                </c:pt>
                <c:pt idx="154">
                  <c:v>4.3152570355542821</c:v>
                </c:pt>
                <c:pt idx="155">
                  <c:v>3.6390351013229747</c:v>
                </c:pt>
                <c:pt idx="156">
                  <c:v>3.3717757071003689</c:v>
                </c:pt>
                <c:pt idx="157">
                  <c:v>3.3028871825810029</c:v>
                </c:pt>
                <c:pt idx="158">
                  <c:v>3.2429990757688074</c:v>
                </c:pt>
                <c:pt idx="159">
                  <c:v>3.0731536742880508</c:v>
                </c:pt>
                <c:pt idx="160">
                  <c:v>3.0474511843772234</c:v>
                </c:pt>
                <c:pt idx="161">
                  <c:v>3.576285837462251</c:v>
                </c:pt>
                <c:pt idx="162">
                  <c:v>3.3523860079232009</c:v>
                </c:pt>
                <c:pt idx="163">
                  <c:v>3.625343687571899</c:v>
                </c:pt>
                <c:pt idx="164">
                  <c:v>4.0021835640760628</c:v>
                </c:pt>
                <c:pt idx="165">
                  <c:v>3.9750858253016759</c:v>
                </c:pt>
                <c:pt idx="166">
                  <c:v>3.5691101412373882</c:v>
                </c:pt>
                <c:pt idx="167">
                  <c:v>2.7042493351555095</c:v>
                </c:pt>
                <c:pt idx="168">
                  <c:v>2.8574442725404197</c:v>
                </c:pt>
                <c:pt idx="169">
                  <c:v>2.9365446031570173</c:v>
                </c:pt>
                <c:pt idx="170">
                  <c:v>2.696822787915039</c:v>
                </c:pt>
                <c:pt idx="171">
                  <c:v>2.8632254025145585</c:v>
                </c:pt>
                <c:pt idx="172">
                  <c:v>2.0264019716291841</c:v>
                </c:pt>
                <c:pt idx="173">
                  <c:v>1.5815497135279202</c:v>
                </c:pt>
                <c:pt idx="174">
                  <c:v>1.9531050278259272</c:v>
                </c:pt>
                <c:pt idx="175">
                  <c:v>1.9963883884574898</c:v>
                </c:pt>
                <c:pt idx="176">
                  <c:v>2.7839562865427752</c:v>
                </c:pt>
                <c:pt idx="177">
                  <c:v>2.1136790726424124</c:v>
                </c:pt>
                <c:pt idx="178">
                  <c:v>2.2379893716542938</c:v>
                </c:pt>
                <c:pt idx="179">
                  <c:v>2.1711598281347051</c:v>
                </c:pt>
                <c:pt idx="180">
                  <c:v>2.6722817648694672</c:v>
                </c:pt>
                <c:pt idx="181">
                  <c:v>3.3109944384893879</c:v>
                </c:pt>
                <c:pt idx="182">
                  <c:v>3.4693554943526124</c:v>
                </c:pt>
                <c:pt idx="183">
                  <c:v>3.1501025110416094</c:v>
                </c:pt>
                <c:pt idx="184">
                  <c:v>4.2456806600604295</c:v>
                </c:pt>
                <c:pt idx="185">
                  <c:v>3.9317236064846384</c:v>
                </c:pt>
                <c:pt idx="186">
                  <c:v>4.1363456572104269</c:v>
                </c:pt>
                <c:pt idx="187">
                  <c:v>3.3472281384641747</c:v>
                </c:pt>
                <c:pt idx="188">
                  <c:v>3.6611318706775364</c:v>
                </c:pt>
                <c:pt idx="189">
                  <c:v>2.9385195307642107</c:v>
                </c:pt>
                <c:pt idx="190">
                  <c:v>2.6324798563963441</c:v>
                </c:pt>
                <c:pt idx="191">
                  <c:v>1.0825653170250007</c:v>
                </c:pt>
                <c:pt idx="192">
                  <c:v>1.0790687508440442</c:v>
                </c:pt>
                <c:pt idx="193">
                  <c:v>0.86258358708573724</c:v>
                </c:pt>
                <c:pt idx="194">
                  <c:v>1.5566394441002558</c:v>
                </c:pt>
                <c:pt idx="195">
                  <c:v>1.1111444842722449</c:v>
                </c:pt>
                <c:pt idx="196">
                  <c:v>1.0001023882051641</c:v>
                </c:pt>
                <c:pt idx="197">
                  <c:v>0.45068599867033754</c:v>
                </c:pt>
                <c:pt idx="198">
                  <c:v>9.6895876614780718E-2</c:v>
                </c:pt>
                <c:pt idx="199">
                  <c:v>-0.18708373044216842</c:v>
                </c:pt>
                <c:pt idx="200">
                  <c:v>-6.2403561894370796E-3</c:v>
                </c:pt>
                <c:pt idx="201">
                  <c:v>-0.23030349248040238</c:v>
                </c:pt>
                <c:pt idx="202">
                  <c:v>0.30123868184728053</c:v>
                </c:pt>
                <c:pt idx="203">
                  <c:v>0.77720678303739987</c:v>
                </c:pt>
                <c:pt idx="204">
                  <c:v>0.60016608014007033</c:v>
                </c:pt>
                <c:pt idx="205">
                  <c:v>0.22663942481665345</c:v>
                </c:pt>
                <c:pt idx="206">
                  <c:v>0.77205807899076717</c:v>
                </c:pt>
                <c:pt idx="207">
                  <c:v>0.53876901346598061</c:v>
                </c:pt>
                <c:pt idx="208">
                  <c:v>0.20033326987913824</c:v>
                </c:pt>
                <c:pt idx="209">
                  <c:v>1.268154751355155</c:v>
                </c:pt>
                <c:pt idx="210">
                  <c:v>1.5045791103857482</c:v>
                </c:pt>
                <c:pt idx="211">
                  <c:v>0.95818530207804997</c:v>
                </c:pt>
                <c:pt idx="212">
                  <c:v>1.1153900813341124</c:v>
                </c:pt>
                <c:pt idx="213">
                  <c:v>0.94957203304659288</c:v>
                </c:pt>
                <c:pt idx="214">
                  <c:v>1.6199478103867477</c:v>
                </c:pt>
                <c:pt idx="215">
                  <c:v>2.0824321200570921</c:v>
                </c:pt>
                <c:pt idx="216">
                  <c:v>1.9759786725148842</c:v>
                </c:pt>
                <c:pt idx="217">
                  <c:v>1.023590973403202</c:v>
                </c:pt>
                <c:pt idx="218">
                  <c:v>1.5422138822425495</c:v>
                </c:pt>
                <c:pt idx="219">
                  <c:v>1.4296814075875091</c:v>
                </c:pt>
                <c:pt idx="220">
                  <c:v>0.47787774489802359</c:v>
                </c:pt>
                <c:pt idx="221">
                  <c:v>-0.62321720989109508</c:v>
                </c:pt>
                <c:pt idx="222">
                  <c:v>-0.75522840885253117</c:v>
                </c:pt>
                <c:pt idx="223">
                  <c:v>-0.71883678649192007</c:v>
                </c:pt>
                <c:pt idx="224">
                  <c:v>-1.3499781894240641</c:v>
                </c:pt>
                <c:pt idx="225">
                  <c:v>-1.9779243634579871</c:v>
                </c:pt>
                <c:pt idx="226">
                  <c:v>-1.8981683342847191</c:v>
                </c:pt>
                <c:pt idx="227">
                  <c:v>-2.7746327325380662</c:v>
                </c:pt>
                <c:pt idx="228">
                  <c:v>-2.3317464679389559</c:v>
                </c:pt>
                <c:pt idx="229">
                  <c:v>-1.9352940741644034</c:v>
                </c:pt>
                <c:pt idx="230">
                  <c:v>-1.1411506897972004</c:v>
                </c:pt>
                <c:pt idx="231">
                  <c:v>-2.0441399778173945</c:v>
                </c:pt>
                <c:pt idx="232">
                  <c:v>-2.1697351646907919</c:v>
                </c:pt>
                <c:pt idx="233">
                  <c:v>-2.2857933312232035</c:v>
                </c:pt>
                <c:pt idx="234">
                  <c:v>-2.7101287825398686</c:v>
                </c:pt>
                <c:pt idx="235">
                  <c:v>-1.9329569717452841</c:v>
                </c:pt>
                <c:pt idx="236">
                  <c:v>-2.1451114800464666</c:v>
                </c:pt>
                <c:pt idx="237">
                  <c:v>-1.6275666267837323</c:v>
                </c:pt>
                <c:pt idx="238">
                  <c:v>-1.0339203313868666</c:v>
                </c:pt>
                <c:pt idx="239">
                  <c:v>-1.3930883787310222</c:v>
                </c:pt>
                <c:pt idx="240">
                  <c:v>-1.2598196431957831</c:v>
                </c:pt>
                <c:pt idx="241">
                  <c:v>-1.7193602853590164</c:v>
                </c:pt>
                <c:pt idx="242">
                  <c:v>-2.6034383818737297</c:v>
                </c:pt>
                <c:pt idx="243">
                  <c:v>-3.1986514535444712</c:v>
                </c:pt>
                <c:pt idx="244">
                  <c:v>-2.0501572918960846</c:v>
                </c:pt>
                <c:pt idx="245">
                  <c:v>-1.7973648226461592</c:v>
                </c:pt>
                <c:pt idx="246">
                  <c:v>-1.3849260912957106</c:v>
                </c:pt>
                <c:pt idx="247">
                  <c:v>-0.65251952627272658</c:v>
                </c:pt>
                <c:pt idx="248">
                  <c:v>-1.7690748960570772</c:v>
                </c:pt>
                <c:pt idx="249">
                  <c:v>-0.87424081831090916</c:v>
                </c:pt>
                <c:pt idx="250">
                  <c:v>-1.5897884450771471</c:v>
                </c:pt>
                <c:pt idx="251">
                  <c:v>-0.86681898272900071</c:v>
                </c:pt>
                <c:pt idx="252">
                  <c:v>-1.4150005167585959</c:v>
                </c:pt>
                <c:pt idx="253">
                  <c:v>-1.2120094281752927</c:v>
                </c:pt>
                <c:pt idx="254">
                  <c:v>-0.63103065302141204</c:v>
                </c:pt>
                <c:pt idx="255">
                  <c:v>-0.63038602873461969</c:v>
                </c:pt>
                <c:pt idx="256">
                  <c:v>-1.1879011081407498</c:v>
                </c:pt>
                <c:pt idx="257">
                  <c:v>-1.0307058522729449</c:v>
                </c:pt>
                <c:pt idx="258">
                  <c:v>-1.501997238754484</c:v>
                </c:pt>
                <c:pt idx="259">
                  <c:v>-1.8356495766651051</c:v>
                </c:pt>
                <c:pt idx="260">
                  <c:v>-1.4004988407243673</c:v>
                </c:pt>
                <c:pt idx="261">
                  <c:v>-1.8367500126146297</c:v>
                </c:pt>
                <c:pt idx="262">
                  <c:v>-1.1963657571420754</c:v>
                </c:pt>
                <c:pt idx="263">
                  <c:v>-0.70031687772200257</c:v>
                </c:pt>
                <c:pt idx="264">
                  <c:v>-0.42942368500393968</c:v>
                </c:pt>
                <c:pt idx="265">
                  <c:v>-0.66579980917776993</c:v>
                </c:pt>
                <c:pt idx="266">
                  <c:v>-0.8031631686271794</c:v>
                </c:pt>
                <c:pt idx="267">
                  <c:v>-0.94070520002105695</c:v>
                </c:pt>
                <c:pt idx="268">
                  <c:v>-1.677206551706945</c:v>
                </c:pt>
                <c:pt idx="269">
                  <c:v>-2.4640327399541775</c:v>
                </c:pt>
                <c:pt idx="270">
                  <c:v>-1.4443733342370706</c:v>
                </c:pt>
                <c:pt idx="271">
                  <c:v>-1.3662811550013885</c:v>
                </c:pt>
                <c:pt idx="272">
                  <c:v>-0.78149805886914692</c:v>
                </c:pt>
                <c:pt idx="273">
                  <c:v>-0.59838099070202588</c:v>
                </c:pt>
                <c:pt idx="274">
                  <c:v>-0.12729313782153895</c:v>
                </c:pt>
                <c:pt idx="275">
                  <c:v>0.62142028762025348</c:v>
                </c:pt>
                <c:pt idx="276">
                  <c:v>0.3662976509613145</c:v>
                </c:pt>
                <c:pt idx="277">
                  <c:v>-0.15379323150602886</c:v>
                </c:pt>
                <c:pt idx="278">
                  <c:v>0.1484951004689492</c:v>
                </c:pt>
                <c:pt idx="279">
                  <c:v>-0.44229769796459095</c:v>
                </c:pt>
                <c:pt idx="280">
                  <c:v>1.2641446736779471E-2</c:v>
                </c:pt>
                <c:pt idx="281">
                  <c:v>0.85045642062493698</c:v>
                </c:pt>
                <c:pt idx="282">
                  <c:v>0.82244775599269815</c:v>
                </c:pt>
                <c:pt idx="283">
                  <c:v>0.88442844293149392</c:v>
                </c:pt>
                <c:pt idx="284">
                  <c:v>0.56310223009438687</c:v>
                </c:pt>
                <c:pt idx="285">
                  <c:v>0.63153640512371112</c:v>
                </c:pt>
                <c:pt idx="286">
                  <c:v>1.4220591268768885</c:v>
                </c:pt>
                <c:pt idx="287">
                  <c:v>1.4141216900004565</c:v>
                </c:pt>
                <c:pt idx="288">
                  <c:v>1.9039828611386156</c:v>
                </c:pt>
                <c:pt idx="289">
                  <c:v>1.7428588841224837</c:v>
                </c:pt>
                <c:pt idx="290">
                  <c:v>2.2539562715335251</c:v>
                </c:pt>
                <c:pt idx="291">
                  <c:v>2.288082248580281</c:v>
                </c:pt>
                <c:pt idx="292">
                  <c:v>1.5562014745726174</c:v>
                </c:pt>
                <c:pt idx="293">
                  <c:v>1.0817189003198564</c:v>
                </c:pt>
                <c:pt idx="294">
                  <c:v>0.75188813025772561</c:v>
                </c:pt>
                <c:pt idx="295">
                  <c:v>0.42911000654953568</c:v>
                </c:pt>
                <c:pt idx="296">
                  <c:v>0.10511833417615435</c:v>
                </c:pt>
                <c:pt idx="297">
                  <c:v>-0.34586294525013273</c:v>
                </c:pt>
                <c:pt idx="298">
                  <c:v>1.0365321449056637</c:v>
                </c:pt>
                <c:pt idx="299">
                  <c:v>1.2030614759464697</c:v>
                </c:pt>
                <c:pt idx="300">
                  <c:v>0</c:v>
                </c:pt>
              </c:numCache>
            </c:numRef>
          </c:xVal>
          <c:yVal>
            <c:numRef>
              <c:f>Графики!$AU$341:$AU$641</c:f>
              <c:numCache>
                <c:formatCode>General</c:formatCode>
                <c:ptCount val="301"/>
                <c:pt idx="0">
                  <c:v>5.3946689358112963</c:v>
                </c:pt>
                <c:pt idx="1">
                  <c:v>5.2205088809780591</c:v>
                </c:pt>
                <c:pt idx="2">
                  <c:v>5.142407751167184</c:v>
                </c:pt>
                <c:pt idx="3">
                  <c:v>4.9492262001770086</c:v>
                </c:pt>
                <c:pt idx="4">
                  <c:v>5.5355549549128682</c:v>
                </c:pt>
                <c:pt idx="5">
                  <c:v>5.0130654530132688</c:v>
                </c:pt>
                <c:pt idx="6">
                  <c:v>4.6230039468953237</c:v>
                </c:pt>
                <c:pt idx="7">
                  <c:v>3.9622238925571764</c:v>
                </c:pt>
                <c:pt idx="8">
                  <c:v>4.1673905280051713</c:v>
                </c:pt>
                <c:pt idx="9">
                  <c:v>3.9569038904273839</c:v>
                </c:pt>
                <c:pt idx="10">
                  <c:v>3.8108618172950628</c:v>
                </c:pt>
                <c:pt idx="11">
                  <c:v>4.2226502317296308</c:v>
                </c:pt>
                <c:pt idx="12">
                  <c:v>4.1868780211659669</c:v>
                </c:pt>
                <c:pt idx="13">
                  <c:v>3.9918881571052225</c:v>
                </c:pt>
                <c:pt idx="14">
                  <c:v>3.9912596892634156</c:v>
                </c:pt>
                <c:pt idx="15">
                  <c:v>4.0734615715730342</c:v>
                </c:pt>
                <c:pt idx="16">
                  <c:v>4.1756185877102325</c:v>
                </c:pt>
                <c:pt idx="17">
                  <c:v>4.4152179807929315</c:v>
                </c:pt>
                <c:pt idx="18">
                  <c:v>4.4002006599175729</c:v>
                </c:pt>
                <c:pt idx="19">
                  <c:v>3.3004721619993234</c:v>
                </c:pt>
                <c:pt idx="20">
                  <c:v>4.0485907828149266</c:v>
                </c:pt>
                <c:pt idx="21">
                  <c:v>4.1265364530543138</c:v>
                </c:pt>
                <c:pt idx="22">
                  <c:v>5.1541695214355059</c:v>
                </c:pt>
                <c:pt idx="23">
                  <c:v>4.7992741109330836</c:v>
                </c:pt>
                <c:pt idx="24">
                  <c:v>5.0530124208482903</c:v>
                </c:pt>
                <c:pt idx="25">
                  <c:v>5.6105083906857089</c:v>
                </c:pt>
                <c:pt idx="26">
                  <c:v>5.7248900666536429</c:v>
                </c:pt>
                <c:pt idx="27">
                  <c:v>5.120786327074029</c:v>
                </c:pt>
                <c:pt idx="28">
                  <c:v>4.8203626405688738</c:v>
                </c:pt>
                <c:pt idx="29">
                  <c:v>4.5392224779375283</c:v>
                </c:pt>
                <c:pt idx="30">
                  <c:v>4.2708270476000507</c:v>
                </c:pt>
                <c:pt idx="31">
                  <c:v>4.2049792207117207</c:v>
                </c:pt>
                <c:pt idx="32">
                  <c:v>4.8206470107138557</c:v>
                </c:pt>
                <c:pt idx="33">
                  <c:v>5.0453179597193412</c:v>
                </c:pt>
                <c:pt idx="34">
                  <c:v>5.2972516891995838</c:v>
                </c:pt>
                <c:pt idx="35">
                  <c:v>5.1416137071096273</c:v>
                </c:pt>
                <c:pt idx="36">
                  <c:v>5.6294849579280708</c:v>
                </c:pt>
                <c:pt idx="37">
                  <c:v>6.1501719718453387</c:v>
                </c:pt>
                <c:pt idx="38">
                  <c:v>6.1823313658342158</c:v>
                </c:pt>
                <c:pt idx="39">
                  <c:v>5.9206823871263623</c:v>
                </c:pt>
                <c:pt idx="40">
                  <c:v>7.0953390748836682</c:v>
                </c:pt>
                <c:pt idx="41">
                  <c:v>6.5282259213365705</c:v>
                </c:pt>
                <c:pt idx="42">
                  <c:v>6.4343925452267285</c:v>
                </c:pt>
                <c:pt idx="43">
                  <c:v>5.8834443790076421</c:v>
                </c:pt>
                <c:pt idx="44">
                  <c:v>5.6329719439904693</c:v>
                </c:pt>
                <c:pt idx="45">
                  <c:v>5.9360507597182277</c:v>
                </c:pt>
                <c:pt idx="46">
                  <c:v>6.3168858147842002</c:v>
                </c:pt>
                <c:pt idx="47">
                  <c:v>6.1315139051150709</c:v>
                </c:pt>
                <c:pt idx="48">
                  <c:v>6.7120468603404788</c:v>
                </c:pt>
                <c:pt idx="49">
                  <c:v>6.7338969839349829</c:v>
                </c:pt>
                <c:pt idx="50">
                  <c:v>7.063563012081886</c:v>
                </c:pt>
                <c:pt idx="51">
                  <c:v>7.2688503456793114</c:v>
                </c:pt>
                <c:pt idx="52">
                  <c:v>7.0721670414857272</c:v>
                </c:pt>
                <c:pt idx="53">
                  <c:v>7.763971836749306</c:v>
                </c:pt>
                <c:pt idx="54">
                  <c:v>7.2786228945865332</c:v>
                </c:pt>
                <c:pt idx="55">
                  <c:v>6.8592777581689006</c:v>
                </c:pt>
                <c:pt idx="56">
                  <c:v>6.2746851243023229</c:v>
                </c:pt>
                <c:pt idx="57">
                  <c:v>6.2769340242334692</c:v>
                </c:pt>
                <c:pt idx="58">
                  <c:v>5.1265289672419385</c:v>
                </c:pt>
                <c:pt idx="59">
                  <c:v>5.1122092752912067</c:v>
                </c:pt>
                <c:pt idx="60">
                  <c:v>5.1443105888633909</c:v>
                </c:pt>
                <c:pt idx="61">
                  <c:v>5.6152871314031927</c:v>
                </c:pt>
                <c:pt idx="62">
                  <c:v>5.9810165005071667</c:v>
                </c:pt>
                <c:pt idx="63">
                  <c:v>6.8805357809796988</c:v>
                </c:pt>
                <c:pt idx="64">
                  <c:v>7.3032884018437016</c:v>
                </c:pt>
                <c:pt idx="65">
                  <c:v>7.2118353920225218</c:v>
                </c:pt>
                <c:pt idx="66">
                  <c:v>6.552247875610874</c:v>
                </c:pt>
                <c:pt idx="67">
                  <c:v>6.0423094187681272</c:v>
                </c:pt>
                <c:pt idx="68">
                  <c:v>6.0999632071604992</c:v>
                </c:pt>
                <c:pt idx="69">
                  <c:v>6.2461330847577301</c:v>
                </c:pt>
                <c:pt idx="70">
                  <c:v>5.6868560119628455</c:v>
                </c:pt>
                <c:pt idx="71">
                  <c:v>5.0166460233858743</c:v>
                </c:pt>
                <c:pt idx="72">
                  <c:v>5.0220174725166089</c:v>
                </c:pt>
                <c:pt idx="73">
                  <c:v>5.2787973641450208</c:v>
                </c:pt>
                <c:pt idx="74">
                  <c:v>4.4488599248304581</c:v>
                </c:pt>
                <c:pt idx="75">
                  <c:v>3.5149944936467818</c:v>
                </c:pt>
                <c:pt idx="76">
                  <c:v>4.0789389794988438</c:v>
                </c:pt>
                <c:pt idx="77">
                  <c:v>4.2755518596477486</c:v>
                </c:pt>
                <c:pt idx="78">
                  <c:v>3.5194917320454806</c:v>
                </c:pt>
                <c:pt idx="79">
                  <c:v>2.6315768289482548</c:v>
                </c:pt>
                <c:pt idx="80">
                  <c:v>2.5058406902019215</c:v>
                </c:pt>
                <c:pt idx="81">
                  <c:v>2.3514371565261172</c:v>
                </c:pt>
                <c:pt idx="82">
                  <c:v>2.3825104916431883</c:v>
                </c:pt>
                <c:pt idx="83">
                  <c:v>2.3577185022943468</c:v>
                </c:pt>
                <c:pt idx="84">
                  <c:v>2.4145396617714141</c:v>
                </c:pt>
                <c:pt idx="85">
                  <c:v>2.4554855190904163</c:v>
                </c:pt>
                <c:pt idx="86">
                  <c:v>1.8735838226425585</c:v>
                </c:pt>
                <c:pt idx="87">
                  <c:v>1.2149909396796374</c:v>
                </c:pt>
                <c:pt idx="88">
                  <c:v>0.64878606986826526</c:v>
                </c:pt>
                <c:pt idx="89">
                  <c:v>1.0490605250111003</c:v>
                </c:pt>
                <c:pt idx="90">
                  <c:v>1.2211065766384763</c:v>
                </c:pt>
                <c:pt idx="91">
                  <c:v>1.0553492776070925</c:v>
                </c:pt>
                <c:pt idx="92">
                  <c:v>0.83112351976024001</c:v>
                </c:pt>
                <c:pt idx="93">
                  <c:v>1.2823350219980512</c:v>
                </c:pt>
                <c:pt idx="94">
                  <c:v>-7.3186409451864165E-2</c:v>
                </c:pt>
                <c:pt idx="95">
                  <c:v>8.7965912894560461E-2</c:v>
                </c:pt>
                <c:pt idx="96">
                  <c:v>-0.17879280424654098</c:v>
                </c:pt>
                <c:pt idx="97">
                  <c:v>1.0760611697701279</c:v>
                </c:pt>
                <c:pt idx="98">
                  <c:v>0.95636897795952791</c:v>
                </c:pt>
                <c:pt idx="99">
                  <c:v>0.76626347448041088</c:v>
                </c:pt>
                <c:pt idx="100">
                  <c:v>0.81069150163011727</c:v>
                </c:pt>
                <c:pt idx="101">
                  <c:v>0.10272513334211908</c:v>
                </c:pt>
                <c:pt idx="102">
                  <c:v>-0.47007788920564053</c:v>
                </c:pt>
                <c:pt idx="103">
                  <c:v>-0.18100834298547852</c:v>
                </c:pt>
                <c:pt idx="104">
                  <c:v>-0.74847419263733173</c:v>
                </c:pt>
                <c:pt idx="105">
                  <c:v>-1.1284281155167264</c:v>
                </c:pt>
                <c:pt idx="106">
                  <c:v>-0.53959762100203079</c:v>
                </c:pt>
                <c:pt idx="107">
                  <c:v>-0.10506728660379849</c:v>
                </c:pt>
                <c:pt idx="108">
                  <c:v>-0.17160708923961465</c:v>
                </c:pt>
                <c:pt idx="109">
                  <c:v>0.57362251670633668</c:v>
                </c:pt>
                <c:pt idx="110">
                  <c:v>0.81634727776486216</c:v>
                </c:pt>
                <c:pt idx="111">
                  <c:v>1.0524138506814325</c:v>
                </c:pt>
                <c:pt idx="112">
                  <c:v>1.4257094900838183</c:v>
                </c:pt>
                <c:pt idx="113">
                  <c:v>1.3079842786521567</c:v>
                </c:pt>
                <c:pt idx="114">
                  <c:v>1.1536769416852621</c:v>
                </c:pt>
                <c:pt idx="115">
                  <c:v>1.9731691392050834</c:v>
                </c:pt>
                <c:pt idx="116">
                  <c:v>2.3618763183922056</c:v>
                </c:pt>
                <c:pt idx="117">
                  <c:v>1.7479097918992466</c:v>
                </c:pt>
                <c:pt idx="118">
                  <c:v>2.6128673610157875</c:v>
                </c:pt>
                <c:pt idx="119">
                  <c:v>2.525527365689868</c:v>
                </c:pt>
                <c:pt idx="120">
                  <c:v>2.0716210692173718</c:v>
                </c:pt>
                <c:pt idx="121">
                  <c:v>1.7799373835694041</c:v>
                </c:pt>
                <c:pt idx="122">
                  <c:v>1.6167679101292833</c:v>
                </c:pt>
                <c:pt idx="123">
                  <c:v>1.439964552739184</c:v>
                </c:pt>
                <c:pt idx="124">
                  <c:v>0.9524610138614662</c:v>
                </c:pt>
                <c:pt idx="125">
                  <c:v>0.36554347909986973</c:v>
                </c:pt>
                <c:pt idx="126">
                  <c:v>0.99570645146877723</c:v>
                </c:pt>
                <c:pt idx="127">
                  <c:v>0.67715654535254544</c:v>
                </c:pt>
                <c:pt idx="128">
                  <c:v>7.6924080865637734E-2</c:v>
                </c:pt>
                <c:pt idx="129">
                  <c:v>5.4535416880071352E-2</c:v>
                </c:pt>
                <c:pt idx="130">
                  <c:v>0.64137455332775062</c:v>
                </c:pt>
                <c:pt idx="131">
                  <c:v>0.43750419738898927</c:v>
                </c:pt>
                <c:pt idx="132">
                  <c:v>0.55543710295046367</c:v>
                </c:pt>
                <c:pt idx="133">
                  <c:v>0.66376274425783777</c:v>
                </c:pt>
                <c:pt idx="134">
                  <c:v>1.0567300105408322</c:v>
                </c:pt>
                <c:pt idx="135">
                  <c:v>1.1004017031414151</c:v>
                </c:pt>
                <c:pt idx="136">
                  <c:v>9.6564672431895815E-2</c:v>
                </c:pt>
                <c:pt idx="137">
                  <c:v>-0.97638421023748379</c:v>
                </c:pt>
                <c:pt idx="138">
                  <c:v>-1.2984071532468988</c:v>
                </c:pt>
                <c:pt idx="139">
                  <c:v>-2.4604262951268083</c:v>
                </c:pt>
                <c:pt idx="140">
                  <c:v>-2.2900045793019217</c:v>
                </c:pt>
                <c:pt idx="141">
                  <c:v>-2.2754885135318546</c:v>
                </c:pt>
                <c:pt idx="142">
                  <c:v>-2.1125542937488717</c:v>
                </c:pt>
                <c:pt idx="143">
                  <c:v>-2.513672990622581</c:v>
                </c:pt>
                <c:pt idx="144">
                  <c:v>-2.6420157613690662</c:v>
                </c:pt>
                <c:pt idx="145">
                  <c:v>-2.1595979317939964</c:v>
                </c:pt>
                <c:pt idx="146">
                  <c:v>-3.0392406782048056</c:v>
                </c:pt>
                <c:pt idx="147">
                  <c:v>-2.9254797795927061</c:v>
                </c:pt>
                <c:pt idx="148">
                  <c:v>-2.5305851037637694</c:v>
                </c:pt>
                <c:pt idx="149">
                  <c:v>-1.8689968047569891</c:v>
                </c:pt>
                <c:pt idx="150">
                  <c:v>-0.71206557819095906</c:v>
                </c:pt>
                <c:pt idx="151">
                  <c:v>-1.2506443164675147</c:v>
                </c:pt>
                <c:pt idx="152">
                  <c:v>-1.0133697765838861</c:v>
                </c:pt>
                <c:pt idx="153">
                  <c:v>-1.0822048096399612</c:v>
                </c:pt>
                <c:pt idx="154">
                  <c:v>-1.3599819048097288</c:v>
                </c:pt>
                <c:pt idx="155">
                  <c:v>-1.8024005237773508</c:v>
                </c:pt>
                <c:pt idx="156">
                  <c:v>-1.0712253386059274</c:v>
                </c:pt>
                <c:pt idx="157">
                  <c:v>-1.5017350566063215</c:v>
                </c:pt>
                <c:pt idx="158">
                  <c:v>-1.0004258815524736</c:v>
                </c:pt>
                <c:pt idx="159">
                  <c:v>-1.3949593921531687</c:v>
                </c:pt>
                <c:pt idx="160">
                  <c:v>-0.42262348502572422</c:v>
                </c:pt>
                <c:pt idx="161">
                  <c:v>-0.56361343868638869</c:v>
                </c:pt>
                <c:pt idx="162">
                  <c:v>-0.30591378710778372</c:v>
                </c:pt>
                <c:pt idx="163">
                  <c:v>-0.32958623972831447</c:v>
                </c:pt>
                <c:pt idx="164">
                  <c:v>-0.40473916564292267</c:v>
                </c:pt>
                <c:pt idx="165">
                  <c:v>-3.7523413263670591E-2</c:v>
                </c:pt>
                <c:pt idx="166">
                  <c:v>-5.2615875019910163E-2</c:v>
                </c:pt>
                <c:pt idx="167">
                  <c:v>-0.45052574484952856</c:v>
                </c:pt>
                <c:pt idx="168">
                  <c:v>0.15637335784595052</c:v>
                </c:pt>
                <c:pt idx="169">
                  <c:v>0.13072523306891526</c:v>
                </c:pt>
                <c:pt idx="170">
                  <c:v>-0.41853381970440751</c:v>
                </c:pt>
                <c:pt idx="171">
                  <c:v>-0.8071156525375045</c:v>
                </c:pt>
                <c:pt idx="172">
                  <c:v>-0.6422445978455471</c:v>
                </c:pt>
                <c:pt idx="173">
                  <c:v>0.10889142566156806</c:v>
                </c:pt>
                <c:pt idx="174">
                  <c:v>8.5820231158322713E-2</c:v>
                </c:pt>
                <c:pt idx="175">
                  <c:v>3.9408386996910849E-2</c:v>
                </c:pt>
                <c:pt idx="176">
                  <c:v>0.68672581778787389</c:v>
                </c:pt>
                <c:pt idx="177">
                  <c:v>1.3077468933815908</c:v>
                </c:pt>
                <c:pt idx="178">
                  <c:v>1.261749433898558</c:v>
                </c:pt>
                <c:pt idx="179">
                  <c:v>1.6018880324691054</c:v>
                </c:pt>
                <c:pt idx="180">
                  <c:v>1.7157020500399085</c:v>
                </c:pt>
                <c:pt idx="181">
                  <c:v>1.9715864611471261</c:v>
                </c:pt>
                <c:pt idx="182">
                  <c:v>1.8005200591392168</c:v>
                </c:pt>
                <c:pt idx="183">
                  <c:v>2.4373530205793941</c:v>
                </c:pt>
                <c:pt idx="184">
                  <c:v>2.6060176578048413</c:v>
                </c:pt>
                <c:pt idx="185">
                  <c:v>2.5336273756686296</c:v>
                </c:pt>
                <c:pt idx="186">
                  <c:v>1.8380077489352971</c:v>
                </c:pt>
                <c:pt idx="187">
                  <c:v>1.9705605450162693</c:v>
                </c:pt>
                <c:pt idx="188">
                  <c:v>2.7196972627289142</c:v>
                </c:pt>
                <c:pt idx="189">
                  <c:v>3.762460801920497</c:v>
                </c:pt>
                <c:pt idx="190">
                  <c:v>3.7509426482688468</c:v>
                </c:pt>
                <c:pt idx="191">
                  <c:v>3.6361770162889115</c:v>
                </c:pt>
                <c:pt idx="192">
                  <c:v>4.3048892940721544</c:v>
                </c:pt>
                <c:pt idx="193">
                  <c:v>4.2354081918119846</c:v>
                </c:pt>
                <c:pt idx="194">
                  <c:v>4.7349294821367494</c:v>
                </c:pt>
                <c:pt idx="195">
                  <c:v>4.0824930330456937</c:v>
                </c:pt>
                <c:pt idx="196">
                  <c:v>3.9028249965740542</c:v>
                </c:pt>
                <c:pt idx="197">
                  <c:v>4.2212095831519036</c:v>
                </c:pt>
                <c:pt idx="198">
                  <c:v>3.3917561657835904</c:v>
                </c:pt>
                <c:pt idx="199">
                  <c:v>3.9280989391695584</c:v>
                </c:pt>
                <c:pt idx="200">
                  <c:v>4.1404952194257021</c:v>
                </c:pt>
                <c:pt idx="201">
                  <c:v>3.3393737015082934</c:v>
                </c:pt>
                <c:pt idx="202">
                  <c:v>4.019541885010085</c:v>
                </c:pt>
                <c:pt idx="203">
                  <c:v>3.4444657022831962</c:v>
                </c:pt>
                <c:pt idx="204">
                  <c:v>3.3691549310356095</c:v>
                </c:pt>
                <c:pt idx="205">
                  <c:v>3.2347221002687547</c:v>
                </c:pt>
                <c:pt idx="206">
                  <c:v>3.603933210617015</c:v>
                </c:pt>
                <c:pt idx="207">
                  <c:v>3.5925723623768135</c:v>
                </c:pt>
                <c:pt idx="208">
                  <c:v>3.4721841648340614</c:v>
                </c:pt>
                <c:pt idx="209">
                  <c:v>2.6732223006620188</c:v>
                </c:pt>
                <c:pt idx="210">
                  <c:v>2.4053968668836205</c:v>
                </c:pt>
                <c:pt idx="211">
                  <c:v>2.6014619255647631</c:v>
                </c:pt>
                <c:pt idx="212">
                  <c:v>2.8870449536507294</c:v>
                </c:pt>
                <c:pt idx="213">
                  <c:v>1.9830732705922856</c:v>
                </c:pt>
                <c:pt idx="214">
                  <c:v>2.6493229163986598</c:v>
                </c:pt>
                <c:pt idx="215">
                  <c:v>2.8959397304618051</c:v>
                </c:pt>
                <c:pt idx="216">
                  <c:v>2.7974049259607909</c:v>
                </c:pt>
                <c:pt idx="217">
                  <c:v>1.9541742816243186</c:v>
                </c:pt>
                <c:pt idx="218">
                  <c:v>2.2233787275908981</c:v>
                </c:pt>
                <c:pt idx="219">
                  <c:v>2.0253007609057931</c:v>
                </c:pt>
                <c:pt idx="220">
                  <c:v>2.2437404745642198</c:v>
                </c:pt>
                <c:pt idx="221">
                  <c:v>2.196160016235126</c:v>
                </c:pt>
                <c:pt idx="222">
                  <c:v>1.7708480661171961</c:v>
                </c:pt>
                <c:pt idx="223">
                  <c:v>2.1101575800526007</c:v>
                </c:pt>
                <c:pt idx="224">
                  <c:v>2.7477861076342833</c:v>
                </c:pt>
                <c:pt idx="225">
                  <c:v>2.5931431270355461</c:v>
                </c:pt>
                <c:pt idx="226">
                  <c:v>2.9226697713424983</c:v>
                </c:pt>
                <c:pt idx="227">
                  <c:v>2.5537581438079542</c:v>
                </c:pt>
                <c:pt idx="228">
                  <c:v>2.9344771267083161</c:v>
                </c:pt>
                <c:pt idx="229">
                  <c:v>3.3141651543148782</c:v>
                </c:pt>
                <c:pt idx="230">
                  <c:v>3.8333318296299694</c:v>
                </c:pt>
                <c:pt idx="231">
                  <c:v>3.7020506579717676</c:v>
                </c:pt>
                <c:pt idx="232">
                  <c:v>4.001796539064344</c:v>
                </c:pt>
                <c:pt idx="233">
                  <c:v>4.3962520950149155</c:v>
                </c:pt>
                <c:pt idx="234">
                  <c:v>5.0134581667446128</c:v>
                </c:pt>
                <c:pt idx="235">
                  <c:v>5.1643126165865851</c:v>
                </c:pt>
                <c:pt idx="236">
                  <c:v>4.6869851321253009</c:v>
                </c:pt>
                <c:pt idx="237">
                  <c:v>4.8854548856227211</c:v>
                </c:pt>
                <c:pt idx="238">
                  <c:v>4.7580027985695779</c:v>
                </c:pt>
                <c:pt idx="239">
                  <c:v>5.1483165912316053</c:v>
                </c:pt>
                <c:pt idx="240">
                  <c:v>4.508875347941057</c:v>
                </c:pt>
                <c:pt idx="241">
                  <c:v>4.1789044344388913</c:v>
                </c:pt>
                <c:pt idx="242">
                  <c:v>3.9841830991899769</c:v>
                </c:pt>
                <c:pt idx="243">
                  <c:v>2.9547240083377346</c:v>
                </c:pt>
                <c:pt idx="244">
                  <c:v>1.9782858077132914</c:v>
                </c:pt>
                <c:pt idx="245">
                  <c:v>2.1160515529741133</c:v>
                </c:pt>
                <c:pt idx="246">
                  <c:v>2.5839926515463958</c:v>
                </c:pt>
                <c:pt idx="247">
                  <c:v>3.1361734402912589</c:v>
                </c:pt>
                <c:pt idx="248">
                  <c:v>2.8668038456835347</c:v>
                </c:pt>
                <c:pt idx="249">
                  <c:v>3.2803087022555246</c:v>
                </c:pt>
                <c:pt idx="250">
                  <c:v>3.2799085713393197</c:v>
                </c:pt>
                <c:pt idx="251">
                  <c:v>3.2304281686569993</c:v>
                </c:pt>
                <c:pt idx="252">
                  <c:v>3.5014505971978451</c:v>
                </c:pt>
                <c:pt idx="253">
                  <c:v>4.2825059355964186</c:v>
                </c:pt>
                <c:pt idx="254">
                  <c:v>4.5545761635762574</c:v>
                </c:pt>
                <c:pt idx="255">
                  <c:v>4.3226401634419744</c:v>
                </c:pt>
                <c:pt idx="256">
                  <c:v>4.0764118593226613</c:v>
                </c:pt>
                <c:pt idx="257">
                  <c:v>4.4306133479644814</c:v>
                </c:pt>
                <c:pt idx="258">
                  <c:v>4.250447957502729</c:v>
                </c:pt>
                <c:pt idx="259">
                  <c:v>3.7380173661231311</c:v>
                </c:pt>
                <c:pt idx="260">
                  <c:v>3.793922244924488</c:v>
                </c:pt>
                <c:pt idx="261">
                  <c:v>3.7680597767744075</c:v>
                </c:pt>
                <c:pt idx="262">
                  <c:v>3.0399235860668341</c:v>
                </c:pt>
                <c:pt idx="263">
                  <c:v>3.0448092961787552</c:v>
                </c:pt>
                <c:pt idx="264">
                  <c:v>2.8486155616465112</c:v>
                </c:pt>
                <c:pt idx="265">
                  <c:v>2.2719708162362622</c:v>
                </c:pt>
                <c:pt idx="266">
                  <c:v>2.1544434621537221</c:v>
                </c:pt>
                <c:pt idx="267">
                  <c:v>1.5701421204885264</c:v>
                </c:pt>
                <c:pt idx="268">
                  <c:v>1.5196625892303928</c:v>
                </c:pt>
                <c:pt idx="269">
                  <c:v>1.7284793096721387</c:v>
                </c:pt>
                <c:pt idx="270">
                  <c:v>1.481612213121025</c:v>
                </c:pt>
                <c:pt idx="271">
                  <c:v>1.7294832693241915</c:v>
                </c:pt>
                <c:pt idx="272">
                  <c:v>1.6537376120666067</c:v>
                </c:pt>
                <c:pt idx="273">
                  <c:v>1.0287264545531798</c:v>
                </c:pt>
                <c:pt idx="274">
                  <c:v>0.31646445377350574</c:v>
                </c:pt>
                <c:pt idx="275">
                  <c:v>0.62815677477829013</c:v>
                </c:pt>
                <c:pt idx="276">
                  <c:v>0.70662476763391169</c:v>
                </c:pt>
                <c:pt idx="277">
                  <c:v>0.39766810388482554</c:v>
                </c:pt>
                <c:pt idx="278">
                  <c:v>-9.858656155506651E-2</c:v>
                </c:pt>
                <c:pt idx="279">
                  <c:v>0.17629227515453749</c:v>
                </c:pt>
                <c:pt idx="280">
                  <c:v>-1.0094837607043701</c:v>
                </c:pt>
                <c:pt idx="281">
                  <c:v>-0.43196178472408064</c:v>
                </c:pt>
                <c:pt idx="282">
                  <c:v>-1.515833553412449E-2</c:v>
                </c:pt>
                <c:pt idx="283">
                  <c:v>-1.7847779562771393E-2</c:v>
                </c:pt>
                <c:pt idx="284">
                  <c:v>0.78665328270767532</c:v>
                </c:pt>
                <c:pt idx="285">
                  <c:v>0.44441168090907013</c:v>
                </c:pt>
                <c:pt idx="286">
                  <c:v>-0.49805764897246263</c:v>
                </c:pt>
                <c:pt idx="287">
                  <c:v>-0.68040617398651193</c:v>
                </c:pt>
                <c:pt idx="288">
                  <c:v>-0.73984492283489089</c:v>
                </c:pt>
                <c:pt idx="289">
                  <c:v>-0.28028559094605043</c:v>
                </c:pt>
                <c:pt idx="290">
                  <c:v>0.34113160305855672</c:v>
                </c:pt>
                <c:pt idx="291">
                  <c:v>-0.2411028569267728</c:v>
                </c:pt>
                <c:pt idx="292">
                  <c:v>-0.42714606019558232</c:v>
                </c:pt>
                <c:pt idx="293">
                  <c:v>0.58665643379299581</c:v>
                </c:pt>
                <c:pt idx="294">
                  <c:v>0.93955442305627912</c:v>
                </c:pt>
                <c:pt idx="295">
                  <c:v>0.39567541425685704</c:v>
                </c:pt>
                <c:pt idx="296">
                  <c:v>-0.15803135705823479</c:v>
                </c:pt>
                <c:pt idx="297">
                  <c:v>0.58940310400521412</c:v>
                </c:pt>
                <c:pt idx="298">
                  <c:v>-0.335861814955706</c:v>
                </c:pt>
                <c:pt idx="299">
                  <c:v>-0.76337651777816973</c:v>
                </c:pt>
                <c:pt idx="300">
                  <c:v>0</c:v>
                </c:pt>
              </c:numCache>
            </c:numRef>
          </c:yVal>
          <c:smooth val="0"/>
        </c:ser>
        <c:ser>
          <c:idx val="4"/>
          <c:order val="2"/>
          <c:tx>
            <c:strRef>
              <c:f>Графики!$AT$31</c:f>
              <c:strCache>
                <c:ptCount val="1"/>
                <c:pt idx="0">
                  <c:v>16.11.2021</c:v>
                </c:pt>
              </c:strCache>
            </c:strRef>
          </c:tx>
          <c:spPr>
            <a:ln w="25400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Графики!$AW$341:$AW$641</c:f>
              <c:numCache>
                <c:formatCode>General</c:formatCode>
                <c:ptCount val="301"/>
                <c:pt idx="0">
                  <c:v>-0.94905929717970139</c:v>
                </c:pt>
                <c:pt idx="1">
                  <c:v>-0.67869266085858726</c:v>
                </c:pt>
                <c:pt idx="2">
                  <c:v>-5.4445000909709051E-2</c:v>
                </c:pt>
                <c:pt idx="3">
                  <c:v>-1.127601369202921</c:v>
                </c:pt>
                <c:pt idx="4">
                  <c:v>-0.68668383573071878</c:v>
                </c:pt>
                <c:pt idx="5">
                  <c:v>-0.11543544081530399</c:v>
                </c:pt>
                <c:pt idx="6">
                  <c:v>-0.96415918909315224</c:v>
                </c:pt>
                <c:pt idx="7">
                  <c:v>-0.53826112502838441</c:v>
                </c:pt>
                <c:pt idx="8">
                  <c:v>-0.52929967210229734</c:v>
                </c:pt>
                <c:pt idx="9">
                  <c:v>-0.98013118741312155</c:v>
                </c:pt>
                <c:pt idx="10">
                  <c:v>-0.14313289902270299</c:v>
                </c:pt>
                <c:pt idx="11">
                  <c:v>-0.17242628427516138</c:v>
                </c:pt>
                <c:pt idx="12">
                  <c:v>-0.86776145158694362</c:v>
                </c:pt>
                <c:pt idx="13">
                  <c:v>-1.0435652387998289</c:v>
                </c:pt>
                <c:pt idx="14">
                  <c:v>-1.1659592335206526</c:v>
                </c:pt>
                <c:pt idx="15">
                  <c:v>-1.9695075576742056</c:v>
                </c:pt>
                <c:pt idx="16">
                  <c:v>-2.4858997343942519</c:v>
                </c:pt>
                <c:pt idx="17">
                  <c:v>-2.7973641431808574</c:v>
                </c:pt>
                <c:pt idx="18">
                  <c:v>-2.4614280917061251</c:v>
                </c:pt>
                <c:pt idx="19">
                  <c:v>-1.8308662956807211</c:v>
                </c:pt>
                <c:pt idx="20">
                  <c:v>-1.089478748958868</c:v>
                </c:pt>
                <c:pt idx="21">
                  <c:v>-0.54946148052181343</c:v>
                </c:pt>
                <c:pt idx="22">
                  <c:v>-0.42293230696179762</c:v>
                </c:pt>
                <c:pt idx="23">
                  <c:v>-0.19092918132014347</c:v>
                </c:pt>
                <c:pt idx="24">
                  <c:v>5.0109825315303169E-4</c:v>
                </c:pt>
                <c:pt idx="25">
                  <c:v>-0.5193828745771043</c:v>
                </c:pt>
                <c:pt idx="26">
                  <c:v>0.44010466998452102</c:v>
                </c:pt>
                <c:pt idx="27">
                  <c:v>-0.25969226465713291</c:v>
                </c:pt>
                <c:pt idx="28">
                  <c:v>-0.52577233297461134</c:v>
                </c:pt>
                <c:pt idx="29">
                  <c:v>-0.79389167071144584</c:v>
                </c:pt>
                <c:pt idx="30">
                  <c:v>-0.67688914151153767</c:v>
                </c:pt>
                <c:pt idx="31">
                  <c:v>-0.71562646975564803</c:v>
                </c:pt>
                <c:pt idx="32">
                  <c:v>-0.79538957079091688</c:v>
                </c:pt>
                <c:pt idx="33">
                  <c:v>-0.81142680985556126</c:v>
                </c:pt>
                <c:pt idx="34">
                  <c:v>-1.1537836715323238</c:v>
                </c:pt>
                <c:pt idx="35">
                  <c:v>-0.91577043474819675</c:v>
                </c:pt>
                <c:pt idx="36">
                  <c:v>-0.33291454040488588</c:v>
                </c:pt>
                <c:pt idx="37">
                  <c:v>-0.28607160877152182</c:v>
                </c:pt>
                <c:pt idx="38">
                  <c:v>0.67313542994702402</c:v>
                </c:pt>
                <c:pt idx="39">
                  <c:v>0.30706656895210926</c:v>
                </c:pt>
                <c:pt idx="40">
                  <c:v>0.55962068541862209</c:v>
                </c:pt>
                <c:pt idx="41">
                  <c:v>1.1776590780083325</c:v>
                </c:pt>
                <c:pt idx="42">
                  <c:v>1.3712607394384122</c:v>
                </c:pt>
                <c:pt idx="43">
                  <c:v>1.5141774973280917</c:v>
                </c:pt>
                <c:pt idx="44">
                  <c:v>2.0087805016065658</c:v>
                </c:pt>
                <c:pt idx="45">
                  <c:v>1.6601038057837059</c:v>
                </c:pt>
                <c:pt idx="46">
                  <c:v>1.3357581575345421</c:v>
                </c:pt>
                <c:pt idx="47">
                  <c:v>0.58802935655546662</c:v>
                </c:pt>
                <c:pt idx="48">
                  <c:v>0.53476676384582333</c:v>
                </c:pt>
                <c:pt idx="49">
                  <c:v>0.37390652379986022</c:v>
                </c:pt>
                <c:pt idx="50">
                  <c:v>0.1525052529276536</c:v>
                </c:pt>
                <c:pt idx="51">
                  <c:v>-0.31322716891600066</c:v>
                </c:pt>
                <c:pt idx="52">
                  <c:v>-1.1720036486605068</c:v>
                </c:pt>
                <c:pt idx="53">
                  <c:v>-0.72264137052309252</c:v>
                </c:pt>
                <c:pt idx="54">
                  <c:v>-0.51329313852340874</c:v>
                </c:pt>
                <c:pt idx="55">
                  <c:v>-0.44595188583582512</c:v>
                </c:pt>
                <c:pt idx="56">
                  <c:v>-1.7036607500116361</c:v>
                </c:pt>
                <c:pt idx="57">
                  <c:v>-2.0439338911194227</c:v>
                </c:pt>
                <c:pt idx="58">
                  <c:v>-2.2824312926583161</c:v>
                </c:pt>
                <c:pt idx="59">
                  <c:v>-2.1792622687688663</c:v>
                </c:pt>
                <c:pt idx="60">
                  <c:v>-2.9276248757179246</c:v>
                </c:pt>
                <c:pt idx="61">
                  <c:v>-2.418520387386593</c:v>
                </c:pt>
                <c:pt idx="62">
                  <c:v>-3.6878422086922455</c:v>
                </c:pt>
                <c:pt idx="63">
                  <c:v>-3.658087286062937</c:v>
                </c:pt>
                <c:pt idx="64">
                  <c:v>-3.5816170596639267</c:v>
                </c:pt>
                <c:pt idx="65">
                  <c:v>-2.7993890481876633</c:v>
                </c:pt>
                <c:pt idx="66">
                  <c:v>-2.6535610244790178</c:v>
                </c:pt>
                <c:pt idx="67">
                  <c:v>-1.7511496127577857</c:v>
                </c:pt>
                <c:pt idx="68">
                  <c:v>-1.0032965236295013</c:v>
                </c:pt>
                <c:pt idx="69">
                  <c:v>-1.4956428652786826</c:v>
                </c:pt>
                <c:pt idx="70">
                  <c:v>-2.4392966379319887</c:v>
                </c:pt>
                <c:pt idx="71">
                  <c:v>-2.9122127092742858</c:v>
                </c:pt>
                <c:pt idx="72">
                  <c:v>-2.8000480297097283</c:v>
                </c:pt>
                <c:pt idx="73">
                  <c:v>-3.4579330079583315</c:v>
                </c:pt>
                <c:pt idx="74">
                  <c:v>-2.8746377938767864</c:v>
                </c:pt>
                <c:pt idx="75">
                  <c:v>-3.423215370306707</c:v>
                </c:pt>
                <c:pt idx="76">
                  <c:v>-4.0937161926693761</c:v>
                </c:pt>
                <c:pt idx="77">
                  <c:v>-3.3023401793465155</c:v>
                </c:pt>
                <c:pt idx="78">
                  <c:v>-2.7030519407932161</c:v>
                </c:pt>
                <c:pt idx="79">
                  <c:v>-2.4613073127145526</c:v>
                </c:pt>
                <c:pt idx="80">
                  <c:v>-2.7667761533099338</c:v>
                </c:pt>
                <c:pt idx="81">
                  <c:v>-1.9541561052616316</c:v>
                </c:pt>
                <c:pt idx="82">
                  <c:v>-2.2117146107144663</c:v>
                </c:pt>
                <c:pt idx="83">
                  <c:v>-2.5218143738112531</c:v>
                </c:pt>
                <c:pt idx="84">
                  <c:v>-3.2870942737624773</c:v>
                </c:pt>
                <c:pt idx="85">
                  <c:v>-2.8256675189635416</c:v>
                </c:pt>
                <c:pt idx="86">
                  <c:v>-3.4986139319140648</c:v>
                </c:pt>
                <c:pt idx="87">
                  <c:v>-3.0003311283736593</c:v>
                </c:pt>
                <c:pt idx="88">
                  <c:v>-2.1990869841628182</c:v>
                </c:pt>
                <c:pt idx="89">
                  <c:v>-1.5881487914184618</c:v>
                </c:pt>
                <c:pt idx="90">
                  <c:v>-1.5080965808228939</c:v>
                </c:pt>
                <c:pt idx="91">
                  <c:v>-1.4529705139296993</c:v>
                </c:pt>
                <c:pt idx="92">
                  <c:v>-1.6005485995480058</c:v>
                </c:pt>
                <c:pt idx="93">
                  <c:v>-2.2419831090039679</c:v>
                </c:pt>
                <c:pt idx="94">
                  <c:v>-1.7293293918997961</c:v>
                </c:pt>
                <c:pt idx="95">
                  <c:v>-2.1266833776982139</c:v>
                </c:pt>
                <c:pt idx="96">
                  <c:v>-1.1503248141555105</c:v>
                </c:pt>
                <c:pt idx="97">
                  <c:v>-0.66148374178430913</c:v>
                </c:pt>
                <c:pt idx="98">
                  <c:v>-0.89281983120906716</c:v>
                </c:pt>
                <c:pt idx="99">
                  <c:v>-0.51036172197416363</c:v>
                </c:pt>
                <c:pt idx="100">
                  <c:v>-3.6609354472261657E-2</c:v>
                </c:pt>
                <c:pt idx="101">
                  <c:v>0.42344026152375136</c:v>
                </c:pt>
                <c:pt idx="102">
                  <c:v>-7.0769908895385925E-2</c:v>
                </c:pt>
                <c:pt idx="103">
                  <c:v>-0.4794273127241695</c:v>
                </c:pt>
                <c:pt idx="104">
                  <c:v>-0.72105262456193486</c:v>
                </c:pt>
                <c:pt idx="105">
                  <c:v>-1.0418599281492789</c:v>
                </c:pt>
                <c:pt idx="106">
                  <c:v>-1.2734362921306683</c:v>
                </c:pt>
                <c:pt idx="107">
                  <c:v>-0.85925934879605848</c:v>
                </c:pt>
                <c:pt idx="108">
                  <c:v>-1.5483025172812859</c:v>
                </c:pt>
                <c:pt idx="109">
                  <c:v>-0.88005569197696332</c:v>
                </c:pt>
                <c:pt idx="110">
                  <c:v>-0.90074088428821142</c:v>
                </c:pt>
                <c:pt idx="111">
                  <c:v>-1.2111364397151192</c:v>
                </c:pt>
                <c:pt idx="112">
                  <c:v>-1.2869003575077613</c:v>
                </c:pt>
                <c:pt idx="113">
                  <c:v>-0.97479993078070493</c:v>
                </c:pt>
                <c:pt idx="114">
                  <c:v>-0.79333939954574362</c:v>
                </c:pt>
                <c:pt idx="115">
                  <c:v>-1.7600889372705524</c:v>
                </c:pt>
                <c:pt idx="116">
                  <c:v>-1.033003565530521</c:v>
                </c:pt>
                <c:pt idx="117">
                  <c:v>-1.5272802219816413</c:v>
                </c:pt>
                <c:pt idx="118">
                  <c:v>-1.5940145804094072</c:v>
                </c:pt>
                <c:pt idx="119">
                  <c:v>-0.85507123927766315</c:v>
                </c:pt>
                <c:pt idx="120">
                  <c:v>-0.68897947980394747</c:v>
                </c:pt>
                <c:pt idx="121">
                  <c:v>-0.7733788598055753</c:v>
                </c:pt>
                <c:pt idx="122">
                  <c:v>-0.27219328563876388</c:v>
                </c:pt>
                <c:pt idx="123">
                  <c:v>-0.71796719143173959</c:v>
                </c:pt>
                <c:pt idx="124">
                  <c:v>-0.65868756431939346</c:v>
                </c:pt>
                <c:pt idx="125">
                  <c:v>-0.83145355009003197</c:v>
                </c:pt>
                <c:pt idx="126">
                  <c:v>-1.1931240707737061</c:v>
                </c:pt>
                <c:pt idx="127">
                  <c:v>-1.0759515672599491</c:v>
                </c:pt>
                <c:pt idx="128">
                  <c:v>-0.98894434491433003</c:v>
                </c:pt>
                <c:pt idx="129">
                  <c:v>-1.0166857153666342</c:v>
                </c:pt>
                <c:pt idx="130">
                  <c:v>-0.61141805335716981</c:v>
                </c:pt>
                <c:pt idx="131">
                  <c:v>-0.33658736173708803</c:v>
                </c:pt>
                <c:pt idx="132">
                  <c:v>-3.1298937698807094E-2</c:v>
                </c:pt>
                <c:pt idx="133">
                  <c:v>-0.1893751956080223</c:v>
                </c:pt>
                <c:pt idx="134">
                  <c:v>-0.63551070413075195</c:v>
                </c:pt>
                <c:pt idx="135">
                  <c:v>-8.0779439795492181E-2</c:v>
                </c:pt>
                <c:pt idx="136">
                  <c:v>-4.2189248540239532E-2</c:v>
                </c:pt>
                <c:pt idx="137">
                  <c:v>0.61992846808493596</c:v>
                </c:pt>
                <c:pt idx="138">
                  <c:v>0.36406166425604169</c:v>
                </c:pt>
                <c:pt idx="139">
                  <c:v>0.25288690728677921</c:v>
                </c:pt>
                <c:pt idx="140">
                  <c:v>1.5651526404440119E-2</c:v>
                </c:pt>
                <c:pt idx="141">
                  <c:v>-0.39844399273067665</c:v>
                </c:pt>
                <c:pt idx="142">
                  <c:v>-0.14610467682462058</c:v>
                </c:pt>
                <c:pt idx="143">
                  <c:v>0.20796844432413764</c:v>
                </c:pt>
                <c:pt idx="144">
                  <c:v>-0.1939806600536258</c:v>
                </c:pt>
                <c:pt idx="145">
                  <c:v>-1.2025471079141425</c:v>
                </c:pt>
                <c:pt idx="146">
                  <c:v>-2.2366154431431369</c:v>
                </c:pt>
                <c:pt idx="147">
                  <c:v>-1.6717061596783651</c:v>
                </c:pt>
                <c:pt idx="148">
                  <c:v>-1.9714653657252939</c:v>
                </c:pt>
                <c:pt idx="149">
                  <c:v>-1.6000187217551911</c:v>
                </c:pt>
                <c:pt idx="150">
                  <c:v>-1.5986241374954488</c:v>
                </c:pt>
                <c:pt idx="151">
                  <c:v>-2.4494155786529745</c:v>
                </c:pt>
                <c:pt idx="152">
                  <c:v>-2.2347124473945996</c:v>
                </c:pt>
                <c:pt idx="153">
                  <c:v>-2.0460362746579221</c:v>
                </c:pt>
                <c:pt idx="154">
                  <c:v>-2.3099656297080173</c:v>
                </c:pt>
                <c:pt idx="155">
                  <c:v>-2.6709383100720743</c:v>
                </c:pt>
                <c:pt idx="156">
                  <c:v>-2.3379508930098609</c:v>
                </c:pt>
                <c:pt idx="157">
                  <c:v>-1.8639514056204689</c:v>
                </c:pt>
                <c:pt idx="158">
                  <c:v>-1.4166440285390536</c:v>
                </c:pt>
                <c:pt idx="159">
                  <c:v>-1.0714106495901206</c:v>
                </c:pt>
                <c:pt idx="160">
                  <c:v>-0.2567161962094815</c:v>
                </c:pt>
                <c:pt idx="161">
                  <c:v>2.7340441301475948E-2</c:v>
                </c:pt>
                <c:pt idx="162">
                  <c:v>0.28067416217584196</c:v>
                </c:pt>
                <c:pt idx="163">
                  <c:v>0.40081344476584491</c:v>
                </c:pt>
                <c:pt idx="164">
                  <c:v>1.1825984096669799</c:v>
                </c:pt>
                <c:pt idx="165">
                  <c:v>0.924989915955166</c:v>
                </c:pt>
                <c:pt idx="166">
                  <c:v>-0.37019697037385413</c:v>
                </c:pt>
                <c:pt idx="167">
                  <c:v>-0.68420762846130856</c:v>
                </c:pt>
                <c:pt idx="168">
                  <c:v>-0.20455265218890872</c:v>
                </c:pt>
                <c:pt idx="169">
                  <c:v>-0.82379751437451887</c:v>
                </c:pt>
                <c:pt idx="170">
                  <c:v>-1.1124490797457156</c:v>
                </c:pt>
                <c:pt idx="171">
                  <c:v>-0.66263118113988639</c:v>
                </c:pt>
                <c:pt idx="172">
                  <c:v>-1.8696118757253544</c:v>
                </c:pt>
                <c:pt idx="173">
                  <c:v>-2.5050582260405463</c:v>
                </c:pt>
                <c:pt idx="174">
                  <c:v>-1.2693496407630391</c:v>
                </c:pt>
                <c:pt idx="175">
                  <c:v>-2.1659153065754708</c:v>
                </c:pt>
                <c:pt idx="176">
                  <c:v>-1.3633401937856888</c:v>
                </c:pt>
                <c:pt idx="177">
                  <c:v>-1.7057131726279522</c:v>
                </c:pt>
                <c:pt idx="178">
                  <c:v>-1.8012272861801648</c:v>
                </c:pt>
                <c:pt idx="179">
                  <c:v>-0.87319431727758001</c:v>
                </c:pt>
                <c:pt idx="180">
                  <c:v>8.6714121539444022E-2</c:v>
                </c:pt>
                <c:pt idx="181">
                  <c:v>0.72413989120104816</c:v>
                </c:pt>
                <c:pt idx="182">
                  <c:v>1.059201355521509</c:v>
                </c:pt>
                <c:pt idx="183">
                  <c:v>0.56312145614788278</c:v>
                </c:pt>
                <c:pt idx="184">
                  <c:v>1.3955956809348891</c:v>
                </c:pt>
                <c:pt idx="185">
                  <c:v>0.91560256433251652</c:v>
                </c:pt>
                <c:pt idx="186">
                  <c:v>0.77446490306977012</c:v>
                </c:pt>
                <c:pt idx="187">
                  <c:v>0.47878660989783839</c:v>
                </c:pt>
                <c:pt idx="188">
                  <c:v>0.21519050560755204</c:v>
                </c:pt>
                <c:pt idx="189">
                  <c:v>-0.32317699518750942</c:v>
                </c:pt>
                <c:pt idx="190">
                  <c:v>-0.32840292894411505</c:v>
                </c:pt>
                <c:pt idx="191">
                  <c:v>-1.1228692966141125</c:v>
                </c:pt>
                <c:pt idx="192">
                  <c:v>-0.77106794007772805</c:v>
                </c:pt>
                <c:pt idx="193">
                  <c:v>-0.87308919835504639</c:v>
                </c:pt>
                <c:pt idx="194">
                  <c:v>-0.48894089521013484</c:v>
                </c:pt>
                <c:pt idx="195">
                  <c:v>-0.67354546355659295</c:v>
                </c:pt>
                <c:pt idx="196">
                  <c:v>-0.98302367105145549</c:v>
                </c:pt>
                <c:pt idx="197">
                  <c:v>-1.4880819636323395</c:v>
                </c:pt>
                <c:pt idx="198">
                  <c:v>-1.765878640298979</c:v>
                </c:pt>
                <c:pt idx="199">
                  <c:v>-1.6242917588086812</c:v>
                </c:pt>
                <c:pt idx="200">
                  <c:v>-1.891792643888607</c:v>
                </c:pt>
                <c:pt idx="201">
                  <c:v>-2.4969488818480841</c:v>
                </c:pt>
                <c:pt idx="202">
                  <c:v>-2.7442347250348575</c:v>
                </c:pt>
                <c:pt idx="203">
                  <c:v>-2.5837934188383542</c:v>
                </c:pt>
                <c:pt idx="204">
                  <c:v>-3.0787878177361563</c:v>
                </c:pt>
                <c:pt idx="205">
                  <c:v>-3.3440921709545819</c:v>
                </c:pt>
                <c:pt idx="206">
                  <c:v>-2.9167353744965112</c:v>
                </c:pt>
                <c:pt idx="207">
                  <c:v>-2.5961536717377385</c:v>
                </c:pt>
                <c:pt idx="208">
                  <c:v>-3.227913224668896</c:v>
                </c:pt>
                <c:pt idx="209">
                  <c:v>-2.6283372938657976</c:v>
                </c:pt>
                <c:pt idx="210">
                  <c:v>-2.5392072308839033</c:v>
                </c:pt>
                <c:pt idx="211">
                  <c:v>-2.8998816083775409</c:v>
                </c:pt>
                <c:pt idx="212">
                  <c:v>-2.4513070929804144</c:v>
                </c:pt>
                <c:pt idx="213">
                  <c:v>-3.2023224501342611</c:v>
                </c:pt>
                <c:pt idx="214">
                  <c:v>-3.1792765272377892</c:v>
                </c:pt>
                <c:pt idx="215">
                  <c:v>-3.3148699121129539</c:v>
                </c:pt>
                <c:pt idx="216">
                  <c:v>-2.5773525503136625</c:v>
                </c:pt>
                <c:pt idx="217">
                  <c:v>-2.7430220643889243</c:v>
                </c:pt>
                <c:pt idx="218">
                  <c:v>-2.8279817770581985</c:v>
                </c:pt>
                <c:pt idx="219">
                  <c:v>-3.3033607546636858</c:v>
                </c:pt>
                <c:pt idx="220">
                  <c:v>-3.4286043684827519</c:v>
                </c:pt>
                <c:pt idx="221">
                  <c:v>-3.4448126837539803</c:v>
                </c:pt>
                <c:pt idx="222">
                  <c:v>-3.4008401521710994</c:v>
                </c:pt>
                <c:pt idx="223">
                  <c:v>-3.5756891467520973</c:v>
                </c:pt>
                <c:pt idx="224">
                  <c:v>-3.3788415199620658</c:v>
                </c:pt>
                <c:pt idx="225">
                  <c:v>-4.3916316087114637</c:v>
                </c:pt>
                <c:pt idx="226">
                  <c:v>-4.2884996721625157</c:v>
                </c:pt>
                <c:pt idx="227">
                  <c:v>-5.0372128257383793</c:v>
                </c:pt>
                <c:pt idx="228">
                  <c:v>-5.087378919529101</c:v>
                </c:pt>
                <c:pt idx="229">
                  <c:v>-4.3004718276961285</c:v>
                </c:pt>
                <c:pt idx="230">
                  <c:v>-4.4984955576973107</c:v>
                </c:pt>
                <c:pt idx="231">
                  <c:v>-4.7509213336207949</c:v>
                </c:pt>
                <c:pt idx="232">
                  <c:v>-5.0280093836910282</c:v>
                </c:pt>
                <c:pt idx="233">
                  <c:v>-4.6311828203369032</c:v>
                </c:pt>
                <c:pt idx="234">
                  <c:v>-5.3421570943181678</c:v>
                </c:pt>
                <c:pt idx="235">
                  <c:v>-4.8176705748260247</c:v>
                </c:pt>
                <c:pt idx="236">
                  <c:v>-4.9448554139006546</c:v>
                </c:pt>
                <c:pt idx="237">
                  <c:v>-4.8860704741474592</c:v>
                </c:pt>
                <c:pt idx="238">
                  <c:v>-4.4003852966761769</c:v>
                </c:pt>
                <c:pt idx="239">
                  <c:v>-4.4782968203509199</c:v>
                </c:pt>
                <c:pt idx="240">
                  <c:v>-4.4142829749227985</c:v>
                </c:pt>
                <c:pt idx="241">
                  <c:v>-4.4834846921760345</c:v>
                </c:pt>
                <c:pt idx="242">
                  <c:v>-4.8181735308596672</c:v>
                </c:pt>
                <c:pt idx="243">
                  <c:v>-5.1092667759945698</c:v>
                </c:pt>
                <c:pt idx="244">
                  <c:v>-4.4060895104297515</c:v>
                </c:pt>
                <c:pt idx="245">
                  <c:v>-4.3176314930041144</c:v>
                </c:pt>
                <c:pt idx="246">
                  <c:v>-4.4817411180956697</c:v>
                </c:pt>
                <c:pt idx="247">
                  <c:v>-3.5730820780722752</c:v>
                </c:pt>
                <c:pt idx="248">
                  <c:v>-4.1348627415937926</c:v>
                </c:pt>
                <c:pt idx="249">
                  <c:v>-3.8585584619585234</c:v>
                </c:pt>
                <c:pt idx="250">
                  <c:v>-3.9933527560203856</c:v>
                </c:pt>
                <c:pt idx="251">
                  <c:v>-3.8656675279381716</c:v>
                </c:pt>
                <c:pt idx="252">
                  <c:v>-3.8009706231268865</c:v>
                </c:pt>
                <c:pt idx="253">
                  <c:v>-4.7200260782509531</c:v>
                </c:pt>
                <c:pt idx="254">
                  <c:v>-4.8933946443420382</c:v>
                </c:pt>
                <c:pt idx="255">
                  <c:v>-4.6031890534749209</c:v>
                </c:pt>
                <c:pt idx="256">
                  <c:v>-4.5741399021193274</c:v>
                </c:pt>
                <c:pt idx="257">
                  <c:v>-4.4024518771771</c:v>
                </c:pt>
                <c:pt idx="258">
                  <c:v>-4.7006925748893309</c:v>
                </c:pt>
                <c:pt idx="259">
                  <c:v>-4.9992419312923175</c:v>
                </c:pt>
                <c:pt idx="260">
                  <c:v>-4.8882400482760886</c:v>
                </c:pt>
                <c:pt idx="261">
                  <c:v>-4.70154402448577</c:v>
                </c:pt>
                <c:pt idx="262">
                  <c:v>-4.8288512633815799</c:v>
                </c:pt>
                <c:pt idx="263">
                  <c:v>-4.6936924055077043</c:v>
                </c:pt>
                <c:pt idx="264">
                  <c:v>-3.9939220491198739</c:v>
                </c:pt>
                <c:pt idx="265">
                  <c:v>-3.9466845174092668</c:v>
                </c:pt>
                <c:pt idx="266">
                  <c:v>-3.7978563960973588</c:v>
                </c:pt>
                <c:pt idx="267">
                  <c:v>-3.2403389602662855</c:v>
                </c:pt>
                <c:pt idx="268">
                  <c:v>-3.431997904611876</c:v>
                </c:pt>
                <c:pt idx="269">
                  <c:v>-4.3987701911943304</c:v>
                </c:pt>
                <c:pt idx="270">
                  <c:v>-3.3598190070588316</c:v>
                </c:pt>
                <c:pt idx="271">
                  <c:v>-2.7325762386784618</c:v>
                </c:pt>
                <c:pt idx="272">
                  <c:v>-2.4071838254881186</c:v>
                </c:pt>
                <c:pt idx="273">
                  <c:v>-2.3689766055240398</c:v>
                </c:pt>
                <c:pt idx="274">
                  <c:v>-1.9484362936854041</c:v>
                </c:pt>
                <c:pt idx="275">
                  <c:v>-1.2032233421319916</c:v>
                </c:pt>
                <c:pt idx="276">
                  <c:v>-1.0039808988179857</c:v>
                </c:pt>
                <c:pt idx="277">
                  <c:v>-2.0323466833622206</c:v>
                </c:pt>
                <c:pt idx="278">
                  <c:v>-1.3651238265019856</c:v>
                </c:pt>
                <c:pt idx="279">
                  <c:v>-1.5310825934108152</c:v>
                </c:pt>
                <c:pt idx="280">
                  <c:v>-1.0794139416220787</c:v>
                </c:pt>
                <c:pt idx="281">
                  <c:v>-0.73797166103929612</c:v>
                </c:pt>
                <c:pt idx="282">
                  <c:v>-1.0104188999354164</c:v>
                </c:pt>
                <c:pt idx="283">
                  <c:v>-0.97879072031253145</c:v>
                </c:pt>
                <c:pt idx="284">
                  <c:v>-1.4440511259425648</c:v>
                </c:pt>
                <c:pt idx="285">
                  <c:v>-0.85379487618695293</c:v>
                </c:pt>
                <c:pt idx="286">
                  <c:v>-1.0773494316390497</c:v>
                </c:pt>
                <c:pt idx="287">
                  <c:v>-1.3983173215767692</c:v>
                </c:pt>
                <c:pt idx="288">
                  <c:v>-1.2426474458817438</c:v>
                </c:pt>
                <c:pt idx="289">
                  <c:v>-1.9954980179267068</c:v>
                </c:pt>
                <c:pt idx="290">
                  <c:v>-1.7004781427236821</c:v>
                </c:pt>
                <c:pt idx="291">
                  <c:v>-1.8153852586588073</c:v>
                </c:pt>
                <c:pt idx="292">
                  <c:v>-2.3407377673474912</c:v>
                </c:pt>
                <c:pt idx="293">
                  <c:v>-2.9255570213412057</c:v>
                </c:pt>
                <c:pt idx="294">
                  <c:v>-2.6102427490560558</c:v>
                </c:pt>
                <c:pt idx="295">
                  <c:v>-2.1445240887338741</c:v>
                </c:pt>
                <c:pt idx="296">
                  <c:v>-1.2919358958369003</c:v>
                </c:pt>
                <c:pt idx="297">
                  <c:v>-0.96441152922807305</c:v>
                </c:pt>
                <c:pt idx="298">
                  <c:v>-0.18091606176358255</c:v>
                </c:pt>
                <c:pt idx="299">
                  <c:v>0.63829760550765968</c:v>
                </c:pt>
                <c:pt idx="300">
                  <c:v>0</c:v>
                </c:pt>
              </c:numCache>
            </c:numRef>
          </c:xVal>
          <c:yVal>
            <c:numRef>
              <c:f>Графики!$AX$341:$AX$641</c:f>
              <c:numCache>
                <c:formatCode>General</c:formatCode>
                <c:ptCount val="301"/>
                <c:pt idx="0">
                  <c:v>4.5841398841275804</c:v>
                </c:pt>
                <c:pt idx="1">
                  <c:v>4.3893658429462903</c:v>
                </c:pt>
                <c:pt idx="2">
                  <c:v>4.1150609739481752</c:v>
                </c:pt>
                <c:pt idx="3">
                  <c:v>4.8745474043830654</c:v>
                </c:pt>
                <c:pt idx="4">
                  <c:v>5.7404386972323209</c:v>
                </c:pt>
                <c:pt idx="5">
                  <c:v>4.589597151607677</c:v>
                </c:pt>
                <c:pt idx="6">
                  <c:v>4.468953011417625</c:v>
                </c:pt>
                <c:pt idx="7">
                  <c:v>4.1656885135344055</c:v>
                </c:pt>
                <c:pt idx="8">
                  <c:v>4.4495847842499643</c:v>
                </c:pt>
                <c:pt idx="9">
                  <c:v>4.1913477655368752</c:v>
                </c:pt>
                <c:pt idx="10">
                  <c:v>3.8212004514095952</c:v>
                </c:pt>
                <c:pt idx="11">
                  <c:v>3.8343116230146279</c:v>
                </c:pt>
                <c:pt idx="12">
                  <c:v>3.8436602366070929</c:v>
                </c:pt>
                <c:pt idx="13">
                  <c:v>3.1935828696739463</c:v>
                </c:pt>
                <c:pt idx="14">
                  <c:v>3.5255702742945232</c:v>
                </c:pt>
                <c:pt idx="15">
                  <c:v>3.308336698755511</c:v>
                </c:pt>
                <c:pt idx="16">
                  <c:v>2.8265271048467184</c:v>
                </c:pt>
                <c:pt idx="17">
                  <c:v>3.4391249306645477</c:v>
                </c:pt>
                <c:pt idx="18">
                  <c:v>3.412548560292862</c:v>
                </c:pt>
                <c:pt idx="19">
                  <c:v>3.1036200956534685</c:v>
                </c:pt>
                <c:pt idx="20">
                  <c:v>3.7328323905703655</c:v>
                </c:pt>
                <c:pt idx="21">
                  <c:v>3.7423385307508852</c:v>
                </c:pt>
                <c:pt idx="22">
                  <c:v>4.8065514141783297</c:v>
                </c:pt>
                <c:pt idx="23">
                  <c:v>5.0239285297730021</c:v>
                </c:pt>
                <c:pt idx="24">
                  <c:v>5.3334647301999212</c:v>
                </c:pt>
                <c:pt idx="25">
                  <c:v>5.2967195837811687</c:v>
                </c:pt>
                <c:pt idx="26">
                  <c:v>5.1107617092675355</c:v>
                </c:pt>
                <c:pt idx="27">
                  <c:v>4.2750775942049586</c:v>
                </c:pt>
                <c:pt idx="28">
                  <c:v>4.4065131721829403</c:v>
                </c:pt>
                <c:pt idx="29">
                  <c:v>5.1413920221013996</c:v>
                </c:pt>
                <c:pt idx="30">
                  <c:v>5.581796302097473</c:v>
                </c:pt>
                <c:pt idx="31">
                  <c:v>5.7104499332326668</c:v>
                </c:pt>
                <c:pt idx="32">
                  <c:v>6.2633926229834742</c:v>
                </c:pt>
                <c:pt idx="33">
                  <c:v>5.8200087597401762</c:v>
                </c:pt>
                <c:pt idx="34">
                  <c:v>5.8073505382444637</c:v>
                </c:pt>
                <c:pt idx="35">
                  <c:v>5.9152317901050537</c:v>
                </c:pt>
                <c:pt idx="36">
                  <c:v>5.8866559226173649</c:v>
                </c:pt>
                <c:pt idx="37">
                  <c:v>5.8967796105375783</c:v>
                </c:pt>
                <c:pt idx="38">
                  <c:v>4.9769267507183486</c:v>
                </c:pt>
                <c:pt idx="39">
                  <c:v>4.7205911716228002</c:v>
                </c:pt>
                <c:pt idx="40">
                  <c:v>4.7659993464178569</c:v>
                </c:pt>
                <c:pt idx="41">
                  <c:v>4.7569040889497956</c:v>
                </c:pt>
                <c:pt idx="42">
                  <c:v>4.2211613992603816</c:v>
                </c:pt>
                <c:pt idx="43">
                  <c:v>3.293331054976079</c:v>
                </c:pt>
                <c:pt idx="44">
                  <c:v>3.4074717632827287</c:v>
                </c:pt>
                <c:pt idx="45">
                  <c:v>4.1899955696108009</c:v>
                </c:pt>
                <c:pt idx="46">
                  <c:v>4.349570726478305</c:v>
                </c:pt>
                <c:pt idx="47">
                  <c:v>4.684395492280828</c:v>
                </c:pt>
                <c:pt idx="48">
                  <c:v>5.1050884848139049</c:v>
                </c:pt>
                <c:pt idx="49">
                  <c:v>4.9658811476681421</c:v>
                </c:pt>
                <c:pt idx="50">
                  <c:v>5.2360196397175969</c:v>
                </c:pt>
                <c:pt idx="51">
                  <c:v>5.4184902159636295</c:v>
                </c:pt>
                <c:pt idx="52">
                  <c:v>4.6884318559298208</c:v>
                </c:pt>
                <c:pt idx="53">
                  <c:v>5.9499071080215344</c:v>
                </c:pt>
                <c:pt idx="54">
                  <c:v>6.2645006875209219</c:v>
                </c:pt>
                <c:pt idx="55">
                  <c:v>5.649965662156319</c:v>
                </c:pt>
                <c:pt idx="56">
                  <c:v>5.7372453886243875</c:v>
                </c:pt>
                <c:pt idx="57">
                  <c:v>6.4948306011733621</c:v>
                </c:pt>
                <c:pt idx="58">
                  <c:v>5.7078928575338068</c:v>
                </c:pt>
                <c:pt idx="59">
                  <c:v>5.8593424995533496</c:v>
                </c:pt>
                <c:pt idx="60">
                  <c:v>6.4935787797930971</c:v>
                </c:pt>
                <c:pt idx="61">
                  <c:v>6.7351018330484749</c:v>
                </c:pt>
                <c:pt idx="62">
                  <c:v>6.4425078746530744</c:v>
                </c:pt>
                <c:pt idx="63">
                  <c:v>6.8077718267236378</c:v>
                </c:pt>
                <c:pt idx="64">
                  <c:v>6.4091941712372318</c:v>
                </c:pt>
                <c:pt idx="65">
                  <c:v>6.3794709589706144</c:v>
                </c:pt>
                <c:pt idx="66">
                  <c:v>6.7270043638336574</c:v>
                </c:pt>
                <c:pt idx="67">
                  <c:v>6.5501350852580345</c:v>
                </c:pt>
                <c:pt idx="68">
                  <c:v>6.3079307749744657</c:v>
                </c:pt>
                <c:pt idx="69">
                  <c:v>7.3215470857116998</c:v>
                </c:pt>
                <c:pt idx="70">
                  <c:v>7.5314041001081478</c:v>
                </c:pt>
                <c:pt idx="71">
                  <c:v>7.4922590755750207</c:v>
                </c:pt>
                <c:pt idx="72">
                  <c:v>6.7049657999714327</c:v>
                </c:pt>
                <c:pt idx="73">
                  <c:v>6.987865432685112</c:v>
                </c:pt>
                <c:pt idx="74">
                  <c:v>6.6176517608164431</c:v>
                </c:pt>
                <c:pt idx="75">
                  <c:v>5.7669046358566902</c:v>
                </c:pt>
                <c:pt idx="76">
                  <c:v>5.8343155005584322</c:v>
                </c:pt>
                <c:pt idx="77">
                  <c:v>5.7625352769530309</c:v>
                </c:pt>
                <c:pt idx="78">
                  <c:v>5.0414700758917661</c:v>
                </c:pt>
                <c:pt idx="79">
                  <c:v>4.5227175616205386</c:v>
                </c:pt>
                <c:pt idx="80">
                  <c:v>4.0640393115513689</c:v>
                </c:pt>
                <c:pt idx="81">
                  <c:v>3.3773392381162921</c:v>
                </c:pt>
                <c:pt idx="82">
                  <c:v>3.638687794211819</c:v>
                </c:pt>
                <c:pt idx="83">
                  <c:v>4.2316571395663232</c:v>
                </c:pt>
                <c:pt idx="84">
                  <c:v>3.9720548509667424</c:v>
                </c:pt>
                <c:pt idx="85">
                  <c:v>3.4995733554974322</c:v>
                </c:pt>
                <c:pt idx="86">
                  <c:v>3.703049617111219</c:v>
                </c:pt>
                <c:pt idx="87">
                  <c:v>2.7651281286139238</c:v>
                </c:pt>
                <c:pt idx="88">
                  <c:v>1.8822143355373555</c:v>
                </c:pt>
                <c:pt idx="89">
                  <c:v>1.9263754254188825</c:v>
                </c:pt>
                <c:pt idx="90">
                  <c:v>2.5226297510444056</c:v>
                </c:pt>
                <c:pt idx="91">
                  <c:v>2.8317223365695554</c:v>
                </c:pt>
                <c:pt idx="92">
                  <c:v>2.7331983824365125</c:v>
                </c:pt>
                <c:pt idx="93">
                  <c:v>3.346741797973209</c:v>
                </c:pt>
                <c:pt idx="94">
                  <c:v>2.1060014864578989</c:v>
                </c:pt>
                <c:pt idx="95">
                  <c:v>2.0974191314562631</c:v>
                </c:pt>
                <c:pt idx="96">
                  <c:v>1.6118946495039381</c:v>
                </c:pt>
                <c:pt idx="97">
                  <c:v>2.8695500087378605</c:v>
                </c:pt>
                <c:pt idx="98">
                  <c:v>3.3840174203928655</c:v>
                </c:pt>
                <c:pt idx="99">
                  <c:v>3.0328738674384113</c:v>
                </c:pt>
                <c:pt idx="100">
                  <c:v>2.1518267293918143</c:v>
                </c:pt>
                <c:pt idx="101">
                  <c:v>2.8595150520623065</c:v>
                </c:pt>
                <c:pt idx="102">
                  <c:v>3.0254563559224152</c:v>
                </c:pt>
                <c:pt idx="103">
                  <c:v>3.2824783150172152</c:v>
                </c:pt>
                <c:pt idx="104">
                  <c:v>3.7291117824843241</c:v>
                </c:pt>
                <c:pt idx="105">
                  <c:v>3.8243926922557421</c:v>
                </c:pt>
                <c:pt idx="106">
                  <c:v>4.1623671606016615</c:v>
                </c:pt>
                <c:pt idx="107">
                  <c:v>4.1529750603392586</c:v>
                </c:pt>
                <c:pt idx="108">
                  <c:v>4.8701461192301849</c:v>
                </c:pt>
                <c:pt idx="109">
                  <c:v>5.7240729060017657</c:v>
                </c:pt>
                <c:pt idx="110">
                  <c:v>6.2623911812193001</c:v>
                </c:pt>
                <c:pt idx="111">
                  <c:v>6.8583636723203654</c:v>
                </c:pt>
                <c:pt idx="112">
                  <c:v>7.0086528289452872</c:v>
                </c:pt>
                <c:pt idx="113">
                  <c:v>6.7408499409275464</c:v>
                </c:pt>
                <c:pt idx="114">
                  <c:v>6.315678967162512</c:v>
                </c:pt>
                <c:pt idx="115">
                  <c:v>6.2698485079097281</c:v>
                </c:pt>
                <c:pt idx="116">
                  <c:v>6.7227565282491923</c:v>
                </c:pt>
                <c:pt idx="117">
                  <c:v>6.6343120165804521</c:v>
                </c:pt>
                <c:pt idx="118">
                  <c:v>6.990135018274259</c:v>
                </c:pt>
                <c:pt idx="119">
                  <c:v>7.6719165948268255</c:v>
                </c:pt>
                <c:pt idx="120">
                  <c:v>7.7274607371896309</c:v>
                </c:pt>
                <c:pt idx="121">
                  <c:v>7.8388438257877624</c:v>
                </c:pt>
                <c:pt idx="122">
                  <c:v>7.97091299705653</c:v>
                </c:pt>
                <c:pt idx="123">
                  <c:v>8.3383327041422035</c:v>
                </c:pt>
                <c:pt idx="124">
                  <c:v>7.5494377087818521</c:v>
                </c:pt>
                <c:pt idx="125">
                  <c:v>7.5650659635898592</c:v>
                </c:pt>
                <c:pt idx="126">
                  <c:v>8.0834592202818385</c:v>
                </c:pt>
                <c:pt idx="127">
                  <c:v>7.3693960858195169</c:v>
                </c:pt>
                <c:pt idx="128">
                  <c:v>6.9077473806382841</c:v>
                </c:pt>
                <c:pt idx="129">
                  <c:v>7.1670273620318312</c:v>
                </c:pt>
                <c:pt idx="130">
                  <c:v>7.2101107956123087</c:v>
                </c:pt>
                <c:pt idx="131">
                  <c:v>6.878897472228573</c:v>
                </c:pt>
                <c:pt idx="132">
                  <c:v>7.1334749314960391</c:v>
                </c:pt>
                <c:pt idx="133">
                  <c:v>7.3607325305222275</c:v>
                </c:pt>
                <c:pt idx="134">
                  <c:v>6.8620528668659517</c:v>
                </c:pt>
                <c:pt idx="135">
                  <c:v>6.7719427657750657</c:v>
                </c:pt>
                <c:pt idx="136">
                  <c:v>6.7179340413867976</c:v>
                </c:pt>
                <c:pt idx="137">
                  <c:v>6.5743992149461974</c:v>
                </c:pt>
                <c:pt idx="138">
                  <c:v>6.7612958601080209</c:v>
                </c:pt>
                <c:pt idx="139">
                  <c:v>6.150193076121468</c:v>
                </c:pt>
                <c:pt idx="140">
                  <c:v>6.5157200906396611</c:v>
                </c:pt>
                <c:pt idx="141">
                  <c:v>6.4364433727830601</c:v>
                </c:pt>
                <c:pt idx="142">
                  <c:v>7.0118665712611801</c:v>
                </c:pt>
                <c:pt idx="143">
                  <c:v>7.5080102248625735</c:v>
                </c:pt>
                <c:pt idx="144">
                  <c:v>6.8487502423258775</c:v>
                </c:pt>
                <c:pt idx="145">
                  <c:v>6.6229534990629872</c:v>
                </c:pt>
                <c:pt idx="146">
                  <c:v>6.2987356622252264</c:v>
                </c:pt>
                <c:pt idx="147">
                  <c:v>6.3956762780928784</c:v>
                </c:pt>
                <c:pt idx="148">
                  <c:v>6.1502283711597556</c:v>
                </c:pt>
                <c:pt idx="149">
                  <c:v>6.8158090066604018</c:v>
                </c:pt>
                <c:pt idx="150">
                  <c:v>7.7140122667451578</c:v>
                </c:pt>
                <c:pt idx="151">
                  <c:v>6.9043012358486067</c:v>
                </c:pt>
                <c:pt idx="152">
                  <c:v>6.4129305082810788</c:v>
                </c:pt>
                <c:pt idx="153">
                  <c:v>6.4726048086781702</c:v>
                </c:pt>
                <c:pt idx="154">
                  <c:v>6.4139154306221826</c:v>
                </c:pt>
                <c:pt idx="155">
                  <c:v>5.3950885538124567</c:v>
                </c:pt>
                <c:pt idx="156">
                  <c:v>5.9173641098914231</c:v>
                </c:pt>
                <c:pt idx="157">
                  <c:v>5.6625646650611543</c:v>
                </c:pt>
                <c:pt idx="158">
                  <c:v>5.1386274787178081</c:v>
                </c:pt>
                <c:pt idx="159">
                  <c:v>4.9240962174771994</c:v>
                </c:pt>
                <c:pt idx="160">
                  <c:v>5.682980375635907</c:v>
                </c:pt>
                <c:pt idx="161">
                  <c:v>5.3945335692426397</c:v>
                </c:pt>
                <c:pt idx="162">
                  <c:v>6.0742490649677165</c:v>
                </c:pt>
                <c:pt idx="163">
                  <c:v>5.9580135909609453</c:v>
                </c:pt>
                <c:pt idx="164">
                  <c:v>5.8292944852562414</c:v>
                </c:pt>
                <c:pt idx="165">
                  <c:v>6.3553838039865695</c:v>
                </c:pt>
                <c:pt idx="166">
                  <c:v>6.0114206434875541</c:v>
                </c:pt>
                <c:pt idx="167">
                  <c:v>5.8521777944854421</c:v>
                </c:pt>
                <c:pt idx="168">
                  <c:v>6.4749658825007828</c:v>
                </c:pt>
                <c:pt idx="169">
                  <c:v>6.3907716003302539</c:v>
                </c:pt>
                <c:pt idx="170">
                  <c:v>6.446816163950416</c:v>
                </c:pt>
                <c:pt idx="171">
                  <c:v>6.3739269658458397</c:v>
                </c:pt>
                <c:pt idx="172">
                  <c:v>6.3550659215729866</c:v>
                </c:pt>
                <c:pt idx="173">
                  <c:v>6.7136180072438947</c:v>
                </c:pt>
                <c:pt idx="174">
                  <c:v>6.7872407607856076</c:v>
                </c:pt>
                <c:pt idx="175">
                  <c:v>7.1476567559127488</c:v>
                </c:pt>
                <c:pt idx="176">
                  <c:v>7.2703084731733725</c:v>
                </c:pt>
                <c:pt idx="177">
                  <c:v>7.0639193863432865</c:v>
                </c:pt>
                <c:pt idx="178">
                  <c:v>7.413463693612357</c:v>
                </c:pt>
                <c:pt idx="179">
                  <c:v>8.4571562115675079</c:v>
                </c:pt>
                <c:pt idx="180">
                  <c:v>8.1592746864453147</c:v>
                </c:pt>
                <c:pt idx="181">
                  <c:v>8.0790939626226645</c:v>
                </c:pt>
                <c:pt idx="182">
                  <c:v>7.6689929424878756</c:v>
                </c:pt>
                <c:pt idx="183">
                  <c:v>8.1977510569481638</c:v>
                </c:pt>
                <c:pt idx="184">
                  <c:v>7.7299505016649164</c:v>
                </c:pt>
                <c:pt idx="185">
                  <c:v>6.7809794601425892</c:v>
                </c:pt>
                <c:pt idx="186">
                  <c:v>6.7028437453568586</c:v>
                </c:pt>
                <c:pt idx="187">
                  <c:v>6.4031332501463112</c:v>
                </c:pt>
                <c:pt idx="188">
                  <c:v>6.504375877990924</c:v>
                </c:pt>
                <c:pt idx="189">
                  <c:v>6.7944422028019744</c:v>
                </c:pt>
                <c:pt idx="190">
                  <c:v>6.4650187405659381</c:v>
                </c:pt>
                <c:pt idx="191">
                  <c:v>6.0643726977309598</c:v>
                </c:pt>
                <c:pt idx="192">
                  <c:v>5.9817447409564011</c:v>
                </c:pt>
                <c:pt idx="193">
                  <c:v>5.5235504158613367</c:v>
                </c:pt>
                <c:pt idx="194">
                  <c:v>5.4559598327466574</c:v>
                </c:pt>
                <c:pt idx="195">
                  <c:v>5.7139367379202213</c:v>
                </c:pt>
                <c:pt idx="196">
                  <c:v>5.5845230244774484</c:v>
                </c:pt>
                <c:pt idx="197">
                  <c:v>5.6148933541539918</c:v>
                </c:pt>
                <c:pt idx="198">
                  <c:v>5.9199773126617856</c:v>
                </c:pt>
                <c:pt idx="199">
                  <c:v>6.4725440337601867</c:v>
                </c:pt>
                <c:pt idx="200">
                  <c:v>7.543639154290986</c:v>
                </c:pt>
                <c:pt idx="201">
                  <c:v>7.8448773805127985</c:v>
                </c:pt>
                <c:pt idx="202">
                  <c:v>7.7324796305981636</c:v>
                </c:pt>
                <c:pt idx="203">
                  <c:v>7.4692692103076297</c:v>
                </c:pt>
                <c:pt idx="204">
                  <c:v>6.7014661894888832</c:v>
                </c:pt>
                <c:pt idx="205">
                  <c:v>6.9267594613788788</c:v>
                </c:pt>
                <c:pt idx="206">
                  <c:v>6.5984164948754369</c:v>
                </c:pt>
                <c:pt idx="207">
                  <c:v>7.2497994279394788</c:v>
                </c:pt>
                <c:pt idx="208">
                  <c:v>7.0012681391012848</c:v>
                </c:pt>
                <c:pt idx="209">
                  <c:v>7.4897634126336925</c:v>
                </c:pt>
                <c:pt idx="210">
                  <c:v>6.4180263909106543</c:v>
                </c:pt>
                <c:pt idx="211">
                  <c:v>6.9430921509288055</c:v>
                </c:pt>
                <c:pt idx="212">
                  <c:v>6.7242644604887118</c:v>
                </c:pt>
                <c:pt idx="213">
                  <c:v>6.4417298142620893</c:v>
                </c:pt>
                <c:pt idx="214">
                  <c:v>6.8705152972097494</c:v>
                </c:pt>
                <c:pt idx="215">
                  <c:v>7.002287822006565</c:v>
                </c:pt>
                <c:pt idx="216">
                  <c:v>7.1685060708500714</c:v>
                </c:pt>
                <c:pt idx="217">
                  <c:v>7.0161916816750818</c:v>
                </c:pt>
                <c:pt idx="218">
                  <c:v>6.7819467033914407</c:v>
                </c:pt>
                <c:pt idx="219">
                  <c:v>6.8173699260491958</c:v>
                </c:pt>
                <c:pt idx="220">
                  <c:v>7.3083643055583707</c:v>
                </c:pt>
                <c:pt idx="221">
                  <c:v>6.7718798439132115</c:v>
                </c:pt>
                <c:pt idx="222">
                  <c:v>6.1745239761330595</c:v>
                </c:pt>
                <c:pt idx="223">
                  <c:v>7.120757831467472</c:v>
                </c:pt>
                <c:pt idx="224">
                  <c:v>6.7947693365808846</c:v>
                </c:pt>
                <c:pt idx="225">
                  <c:v>6.6619922416616646</c:v>
                </c:pt>
                <c:pt idx="226">
                  <c:v>6.5876256746673789</c:v>
                </c:pt>
                <c:pt idx="227">
                  <c:v>6.1804289649153361</c:v>
                </c:pt>
                <c:pt idx="228">
                  <c:v>5.9426622811220113</c:v>
                </c:pt>
                <c:pt idx="229">
                  <c:v>6.4230501582439956</c:v>
                </c:pt>
                <c:pt idx="230">
                  <c:v>5.7044735776705693</c:v>
                </c:pt>
                <c:pt idx="231">
                  <c:v>6.4808468905303016</c:v>
                </c:pt>
                <c:pt idx="232">
                  <c:v>6.3576819538602649</c:v>
                </c:pt>
                <c:pt idx="233">
                  <c:v>6.2160770544796833</c:v>
                </c:pt>
                <c:pt idx="234">
                  <c:v>7.2108845743312031</c:v>
                </c:pt>
                <c:pt idx="235">
                  <c:v>6.7054383601844165</c:v>
                </c:pt>
                <c:pt idx="236">
                  <c:v>6.1012626264591745</c:v>
                </c:pt>
                <c:pt idx="237">
                  <c:v>4.9796758656018483</c:v>
                </c:pt>
                <c:pt idx="238">
                  <c:v>4.8821350202260874</c:v>
                </c:pt>
                <c:pt idx="239">
                  <c:v>5.0921807177760456</c:v>
                </c:pt>
                <c:pt idx="240">
                  <c:v>4.4258216747143706</c:v>
                </c:pt>
                <c:pt idx="241">
                  <c:v>4.8690121336835546</c:v>
                </c:pt>
                <c:pt idx="242">
                  <c:v>4.388397840371681</c:v>
                </c:pt>
                <c:pt idx="243">
                  <c:v>3.2622294936491016</c:v>
                </c:pt>
                <c:pt idx="244">
                  <c:v>2.4557817511395115</c:v>
                </c:pt>
                <c:pt idx="245">
                  <c:v>2.3322228499109769</c:v>
                </c:pt>
                <c:pt idx="246">
                  <c:v>2.7808401048632732</c:v>
                </c:pt>
                <c:pt idx="247">
                  <c:v>2.6541023389002021</c:v>
                </c:pt>
                <c:pt idx="248">
                  <c:v>2.2724417109147907</c:v>
                </c:pt>
                <c:pt idx="249">
                  <c:v>2.5038710154340151</c:v>
                </c:pt>
                <c:pt idx="250">
                  <c:v>2.3904337693966227</c:v>
                </c:pt>
                <c:pt idx="251">
                  <c:v>2.0444872505904641</c:v>
                </c:pt>
                <c:pt idx="252">
                  <c:v>1.5344558299987057</c:v>
                </c:pt>
                <c:pt idx="253">
                  <c:v>1.7194096572643502</c:v>
                </c:pt>
                <c:pt idx="254">
                  <c:v>1.9766924017988003</c:v>
                </c:pt>
                <c:pt idx="255">
                  <c:v>1.6090605326571676</c:v>
                </c:pt>
                <c:pt idx="256">
                  <c:v>1.3164883104691398</c:v>
                </c:pt>
                <c:pt idx="257">
                  <c:v>1.3783588541741665</c:v>
                </c:pt>
                <c:pt idx="258">
                  <c:v>1.2454997643894785</c:v>
                </c:pt>
                <c:pt idx="259">
                  <c:v>0.64989578714539675</c:v>
                </c:pt>
                <c:pt idx="260">
                  <c:v>1.0106599997079684</c:v>
                </c:pt>
                <c:pt idx="261">
                  <c:v>1.4161261175077016</c:v>
                </c:pt>
                <c:pt idx="262">
                  <c:v>1.1644955081096668</c:v>
                </c:pt>
                <c:pt idx="263">
                  <c:v>1.2068383834939596</c:v>
                </c:pt>
                <c:pt idx="264">
                  <c:v>0.95054795601595288</c:v>
                </c:pt>
                <c:pt idx="265">
                  <c:v>0.76438974825850892</c:v>
                </c:pt>
                <c:pt idx="266">
                  <c:v>0.82152666460433466</c:v>
                </c:pt>
                <c:pt idx="267">
                  <c:v>0.8648122900326598</c:v>
                </c:pt>
                <c:pt idx="268">
                  <c:v>0.43830432429194843</c:v>
                </c:pt>
                <c:pt idx="269">
                  <c:v>0.44065188355330065</c:v>
                </c:pt>
                <c:pt idx="270">
                  <c:v>-0.29289591985207153</c:v>
                </c:pt>
                <c:pt idx="271">
                  <c:v>0.82401357917024143</c:v>
                </c:pt>
                <c:pt idx="272">
                  <c:v>1.6167043311570524</c:v>
                </c:pt>
                <c:pt idx="273">
                  <c:v>0.87401163660888415</c:v>
                </c:pt>
                <c:pt idx="274">
                  <c:v>7.4669958608183151E-2</c:v>
                </c:pt>
                <c:pt idx="275">
                  <c:v>0.12349872126105765</c:v>
                </c:pt>
                <c:pt idx="276">
                  <c:v>0.19292310083801567</c:v>
                </c:pt>
                <c:pt idx="277">
                  <c:v>-3.570089450317937E-2</c:v>
                </c:pt>
                <c:pt idx="278">
                  <c:v>3.6868924092686939E-2</c:v>
                </c:pt>
                <c:pt idx="279">
                  <c:v>-0.48370013065732564</c:v>
                </c:pt>
                <c:pt idx="280">
                  <c:v>-1.3867461231559446</c:v>
                </c:pt>
                <c:pt idx="281">
                  <c:v>-0.62904455495595357</c:v>
                </c:pt>
                <c:pt idx="282">
                  <c:v>-0.49268201103041065</c:v>
                </c:pt>
                <c:pt idx="283">
                  <c:v>-0.10400388686502993</c:v>
                </c:pt>
                <c:pt idx="284">
                  <c:v>0.35165993739747137</c:v>
                </c:pt>
                <c:pt idx="285">
                  <c:v>-0.23798706782599766</c:v>
                </c:pt>
                <c:pt idx="286">
                  <c:v>-0.12648117982371332</c:v>
                </c:pt>
                <c:pt idx="287">
                  <c:v>0.33366599701366795</c:v>
                </c:pt>
                <c:pt idx="288">
                  <c:v>0.90737161202901007</c:v>
                </c:pt>
                <c:pt idx="289">
                  <c:v>0.37444391833628288</c:v>
                </c:pt>
                <c:pt idx="290">
                  <c:v>0.24335076766010388</c:v>
                </c:pt>
                <c:pt idx="291">
                  <c:v>0.72122944230363828</c:v>
                </c:pt>
                <c:pt idx="292">
                  <c:v>-9.629930253117891E-2</c:v>
                </c:pt>
                <c:pt idx="293">
                  <c:v>0.92625503814974763</c:v>
                </c:pt>
                <c:pt idx="294">
                  <c:v>0.84026055832873681</c:v>
                </c:pt>
                <c:pt idx="295">
                  <c:v>-0.33293081479337161</c:v>
                </c:pt>
                <c:pt idx="296">
                  <c:v>-1.3744109799640682</c:v>
                </c:pt>
                <c:pt idx="297">
                  <c:v>-1.4683394130743181</c:v>
                </c:pt>
                <c:pt idx="298">
                  <c:v>-1.383529654134918</c:v>
                </c:pt>
                <c:pt idx="299">
                  <c:v>-1.1941035930019552</c:v>
                </c:pt>
                <c:pt idx="300">
                  <c:v>0</c:v>
                </c:pt>
              </c:numCache>
            </c:numRef>
          </c:yVal>
          <c:smooth val="0"/>
        </c:ser>
        <c:ser>
          <c:idx val="6"/>
          <c:order val="3"/>
          <c:tx>
            <c:strRef>
              <c:f>Графики!$AV$31</c:f>
              <c:strCache>
                <c:ptCount val="1"/>
                <c:pt idx="0">
                  <c:v>17.11.2021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Графики!$AZ$341:$AZ$641</c:f>
              <c:numCache>
                <c:formatCode>General</c:formatCode>
                <c:ptCount val="301"/>
                <c:pt idx="0">
                  <c:v>-10.871459082606179</c:v>
                </c:pt>
                <c:pt idx="1">
                  <c:v>-11.287636906983607</c:v>
                </c:pt>
                <c:pt idx="2">
                  <c:v>-11.560192966744239</c:v>
                </c:pt>
                <c:pt idx="3">
                  <c:v>-11.681845981157039</c:v>
                </c:pt>
                <c:pt idx="4">
                  <c:v>-11.66231887527988</c:v>
                </c:pt>
                <c:pt idx="5">
                  <c:v>-10.733646997838946</c:v>
                </c:pt>
                <c:pt idx="6">
                  <c:v>-10.994933436667566</c:v>
                </c:pt>
                <c:pt idx="7">
                  <c:v>-10.642287067841607</c:v>
                </c:pt>
                <c:pt idx="8">
                  <c:v>-9.8795185545272943</c:v>
                </c:pt>
                <c:pt idx="9">
                  <c:v>-10.309854211172251</c:v>
                </c:pt>
                <c:pt idx="10">
                  <c:v>-9.5496403382470589</c:v>
                </c:pt>
                <c:pt idx="11">
                  <c:v>-9.9426846640931217</c:v>
                </c:pt>
                <c:pt idx="12">
                  <c:v>-10.491517651233949</c:v>
                </c:pt>
                <c:pt idx="13">
                  <c:v>-10.369471237208131</c:v>
                </c:pt>
                <c:pt idx="14">
                  <c:v>-10.732567405127838</c:v>
                </c:pt>
                <c:pt idx="15">
                  <c:v>-11.496213540875146</c:v>
                </c:pt>
                <c:pt idx="16">
                  <c:v>-11.403451152321509</c:v>
                </c:pt>
                <c:pt idx="17">
                  <c:v>-12.262215586397019</c:v>
                </c:pt>
                <c:pt idx="18">
                  <c:v>-11.673353739226854</c:v>
                </c:pt>
                <c:pt idx="19">
                  <c:v>-10.963588235021007</c:v>
                </c:pt>
                <c:pt idx="20">
                  <c:v>-11.208283756932587</c:v>
                </c:pt>
                <c:pt idx="21">
                  <c:v>-10.802412849568896</c:v>
                </c:pt>
                <c:pt idx="22">
                  <c:v>-10.24013026542741</c:v>
                </c:pt>
                <c:pt idx="23">
                  <c:v>-11.012530353437114</c:v>
                </c:pt>
                <c:pt idx="24">
                  <c:v>-10.74090085363548</c:v>
                </c:pt>
                <c:pt idx="25">
                  <c:v>-10.868820425738704</c:v>
                </c:pt>
                <c:pt idx="26">
                  <c:v>-10.406648234067347</c:v>
                </c:pt>
                <c:pt idx="27">
                  <c:v>-11.091094126416806</c:v>
                </c:pt>
                <c:pt idx="28">
                  <c:v>-10.923049814010028</c:v>
                </c:pt>
                <c:pt idx="29">
                  <c:v>-10.71568378457016</c:v>
                </c:pt>
                <c:pt idx="30">
                  <c:v>-10.588269715110187</c:v>
                </c:pt>
                <c:pt idx="31">
                  <c:v>-11.227091749667238</c:v>
                </c:pt>
                <c:pt idx="32">
                  <c:v>-11.359321647180877</c:v>
                </c:pt>
                <c:pt idx="33">
                  <c:v>-11.364051192737975</c:v>
                </c:pt>
                <c:pt idx="34">
                  <c:v>-11.505603566138461</c:v>
                </c:pt>
                <c:pt idx="35">
                  <c:v>-11.486793532130832</c:v>
                </c:pt>
                <c:pt idx="36">
                  <c:v>-11.328902805896746</c:v>
                </c:pt>
                <c:pt idx="37">
                  <c:v>-11.587604733362923</c:v>
                </c:pt>
                <c:pt idx="38">
                  <c:v>-11.171140888664695</c:v>
                </c:pt>
                <c:pt idx="39">
                  <c:v>-11.28509203524834</c:v>
                </c:pt>
                <c:pt idx="40">
                  <c:v>-10.819122357609103</c:v>
                </c:pt>
                <c:pt idx="41">
                  <c:v>-10.296397688862498</c:v>
                </c:pt>
                <c:pt idx="42">
                  <c:v>-9.9932375546485446</c:v>
                </c:pt>
                <c:pt idx="43">
                  <c:v>-9.7739897541990786</c:v>
                </c:pt>
                <c:pt idx="44">
                  <c:v>-10.113730912870096</c:v>
                </c:pt>
                <c:pt idx="45">
                  <c:v>-10.713789073895327</c:v>
                </c:pt>
                <c:pt idx="46">
                  <c:v>-10.69343703955883</c:v>
                </c:pt>
                <c:pt idx="47">
                  <c:v>-11.909941630461503</c:v>
                </c:pt>
                <c:pt idx="48">
                  <c:v>-11.689164517911991</c:v>
                </c:pt>
                <c:pt idx="49">
                  <c:v>-11.286388959763713</c:v>
                </c:pt>
                <c:pt idx="50">
                  <c:v>-11.143338109418551</c:v>
                </c:pt>
                <c:pt idx="51">
                  <c:v>-11.251147857910382</c:v>
                </c:pt>
                <c:pt idx="52">
                  <c:v>-11.89383785041457</c:v>
                </c:pt>
                <c:pt idx="53">
                  <c:v>-11.698731772095357</c:v>
                </c:pt>
                <c:pt idx="54">
                  <c:v>-10.925888142389908</c:v>
                </c:pt>
                <c:pt idx="55">
                  <c:v>-12.400437642114071</c:v>
                </c:pt>
                <c:pt idx="56">
                  <c:v>-13.050435394225815</c:v>
                </c:pt>
                <c:pt idx="57">
                  <c:v>-12.825875963768453</c:v>
                </c:pt>
                <c:pt idx="58">
                  <c:v>-12.783628914662359</c:v>
                </c:pt>
                <c:pt idx="59">
                  <c:v>-13.177772290080384</c:v>
                </c:pt>
                <c:pt idx="60">
                  <c:v>-13.814598402784327</c:v>
                </c:pt>
                <c:pt idx="61">
                  <c:v>-12.60914236191104</c:v>
                </c:pt>
                <c:pt idx="62">
                  <c:v>-12.882972240688218</c:v>
                </c:pt>
                <c:pt idx="63">
                  <c:v>-13.037623570230835</c:v>
                </c:pt>
                <c:pt idx="64">
                  <c:v>-13.445571579723264</c:v>
                </c:pt>
                <c:pt idx="65">
                  <c:v>-13.220084868911727</c:v>
                </c:pt>
                <c:pt idx="66">
                  <c:v>-13.474013560227036</c:v>
                </c:pt>
                <c:pt idx="67">
                  <c:v>-12.980590094856666</c:v>
                </c:pt>
                <c:pt idx="68">
                  <c:v>-12.797517039113927</c:v>
                </c:pt>
                <c:pt idx="69">
                  <c:v>-12.830871449146343</c:v>
                </c:pt>
                <c:pt idx="70">
                  <c:v>-13.59671826859767</c:v>
                </c:pt>
                <c:pt idx="71">
                  <c:v>-13.901920809085482</c:v>
                </c:pt>
                <c:pt idx="72">
                  <c:v>-13.348007290494934</c:v>
                </c:pt>
                <c:pt idx="73">
                  <c:v>-13.116574610810062</c:v>
                </c:pt>
                <c:pt idx="74">
                  <c:v>-12.108746699086737</c:v>
                </c:pt>
                <c:pt idx="75">
                  <c:v>-12.553815130910266</c:v>
                </c:pt>
                <c:pt idx="76">
                  <c:v>-13.043788058471591</c:v>
                </c:pt>
                <c:pt idx="77">
                  <c:v>-12.352853747546874</c:v>
                </c:pt>
                <c:pt idx="78">
                  <c:v>-11.595893897938254</c:v>
                </c:pt>
                <c:pt idx="79">
                  <c:v>-11.360051103550973</c:v>
                </c:pt>
                <c:pt idx="80">
                  <c:v>-11.615077126878191</c:v>
                </c:pt>
                <c:pt idx="81">
                  <c:v>-10.82896327047672</c:v>
                </c:pt>
                <c:pt idx="82">
                  <c:v>-11.650611344985236</c:v>
                </c:pt>
                <c:pt idx="83">
                  <c:v>-12.069937920386565</c:v>
                </c:pt>
                <c:pt idx="84">
                  <c:v>-12.568747018958106</c:v>
                </c:pt>
                <c:pt idx="85">
                  <c:v>-11.768173655963324</c:v>
                </c:pt>
                <c:pt idx="86">
                  <c:v>-11.805250929031558</c:v>
                </c:pt>
                <c:pt idx="87">
                  <c:v>-11.552916153242563</c:v>
                </c:pt>
                <c:pt idx="88">
                  <c:v>-11.009051321552874</c:v>
                </c:pt>
                <c:pt idx="89">
                  <c:v>-9.5691796378847584</c:v>
                </c:pt>
                <c:pt idx="90">
                  <c:v>-9.3012830573437668</c:v>
                </c:pt>
                <c:pt idx="91">
                  <c:v>-9.1461130406850089</c:v>
                </c:pt>
                <c:pt idx="92">
                  <c:v>-9.6236104994769676</c:v>
                </c:pt>
                <c:pt idx="93">
                  <c:v>-9.7052261994070932</c:v>
                </c:pt>
                <c:pt idx="94">
                  <c:v>-9.4814469168085225</c:v>
                </c:pt>
                <c:pt idx="95">
                  <c:v>-9.6710477029154163</c:v>
                </c:pt>
                <c:pt idx="96">
                  <c:v>-9.0675343130267265</c:v>
                </c:pt>
                <c:pt idx="97">
                  <c:v>-8.9796781395556309</c:v>
                </c:pt>
                <c:pt idx="98">
                  <c:v>-9.3866478335098691</c:v>
                </c:pt>
                <c:pt idx="99">
                  <c:v>-8.369187118429636</c:v>
                </c:pt>
                <c:pt idx="100">
                  <c:v>-8.5410342168521538</c:v>
                </c:pt>
                <c:pt idx="101">
                  <c:v>-8.0081185914240223</c:v>
                </c:pt>
                <c:pt idx="102">
                  <c:v>-7.6711298450212553</c:v>
                </c:pt>
                <c:pt idx="103">
                  <c:v>-7.8561663479046047</c:v>
                </c:pt>
                <c:pt idx="104">
                  <c:v>-7.4081344507393396</c:v>
                </c:pt>
                <c:pt idx="105">
                  <c:v>-6.5854226034882686</c:v>
                </c:pt>
                <c:pt idx="106">
                  <c:v>-7.5105926461995978</c:v>
                </c:pt>
                <c:pt idx="107">
                  <c:v>-7.2190614009865612</c:v>
                </c:pt>
                <c:pt idx="108">
                  <c:v>-7.5392593678908497</c:v>
                </c:pt>
                <c:pt idx="109">
                  <c:v>-7.7398292449632891</c:v>
                </c:pt>
                <c:pt idx="110">
                  <c:v>-8.5530698386177164</c:v>
                </c:pt>
                <c:pt idx="111">
                  <c:v>-8.7791453932519516</c:v>
                </c:pt>
                <c:pt idx="112">
                  <c:v>-9.4205724472025167</c:v>
                </c:pt>
                <c:pt idx="113">
                  <c:v>-8.9419431485493988</c:v>
                </c:pt>
                <c:pt idx="114">
                  <c:v>-9.6322506320312868</c:v>
                </c:pt>
                <c:pt idx="115">
                  <c:v>-9.5734327239101731</c:v>
                </c:pt>
                <c:pt idx="116">
                  <c:v>-8.9637900815565672</c:v>
                </c:pt>
                <c:pt idx="117">
                  <c:v>-9.5227112136132064</c:v>
                </c:pt>
                <c:pt idx="118">
                  <c:v>-10.212001463773618</c:v>
                </c:pt>
                <c:pt idx="119">
                  <c:v>-9.4453589721723574</c:v>
                </c:pt>
                <c:pt idx="120">
                  <c:v>-9.4311359377858253</c:v>
                </c:pt>
                <c:pt idx="121">
                  <c:v>-9.3868672361890049</c:v>
                </c:pt>
                <c:pt idx="122">
                  <c:v>-9.1234018181825149</c:v>
                </c:pt>
                <c:pt idx="123">
                  <c:v>-9.2904380278816916</c:v>
                </c:pt>
                <c:pt idx="124">
                  <c:v>-9.9134467413824723</c:v>
                </c:pt>
                <c:pt idx="125">
                  <c:v>-9.287233585166291</c:v>
                </c:pt>
                <c:pt idx="126">
                  <c:v>-9.021537026105193</c:v>
                </c:pt>
                <c:pt idx="127">
                  <c:v>-9.7600897639807727</c:v>
                </c:pt>
                <c:pt idx="128">
                  <c:v>-9.7072987062632592</c:v>
                </c:pt>
                <c:pt idx="129">
                  <c:v>-9.8585363304911198</c:v>
                </c:pt>
                <c:pt idx="130">
                  <c:v>-8.9905904371062206</c:v>
                </c:pt>
                <c:pt idx="131">
                  <c:v>-8.1668973209820024</c:v>
                </c:pt>
                <c:pt idx="132">
                  <c:v>-7.7039632650258909</c:v>
                </c:pt>
                <c:pt idx="133">
                  <c:v>-7.8844022779235274</c:v>
                </c:pt>
                <c:pt idx="134">
                  <c:v>-7.9115300114150386</c:v>
                </c:pt>
                <c:pt idx="135">
                  <c:v>-7.1382479823264475</c:v>
                </c:pt>
                <c:pt idx="136">
                  <c:v>-6.9080169745923286</c:v>
                </c:pt>
                <c:pt idx="137">
                  <c:v>-6.5511605876030217</c:v>
                </c:pt>
                <c:pt idx="138">
                  <c:v>-6.2310690101650152</c:v>
                </c:pt>
                <c:pt idx="139">
                  <c:v>-6.1506506064700943</c:v>
                </c:pt>
                <c:pt idx="140">
                  <c:v>-5.3768921628926591</c:v>
                </c:pt>
                <c:pt idx="141">
                  <c:v>-5.7664525558034256</c:v>
                </c:pt>
                <c:pt idx="142">
                  <c:v>-5.4451611035833594</c:v>
                </c:pt>
                <c:pt idx="143">
                  <c:v>-5.6902798150264289</c:v>
                </c:pt>
                <c:pt idx="144">
                  <c:v>-5.6597323719712449</c:v>
                </c:pt>
                <c:pt idx="145">
                  <c:v>-5.7085996149675111</c:v>
                </c:pt>
                <c:pt idx="146">
                  <c:v>-5.8910324492668451</c:v>
                </c:pt>
                <c:pt idx="147">
                  <c:v>-5.0566694065702222</c:v>
                </c:pt>
                <c:pt idx="148">
                  <c:v>-5.4054355447927946</c:v>
                </c:pt>
                <c:pt idx="149">
                  <c:v>-6.2408071564226475</c:v>
                </c:pt>
                <c:pt idx="150">
                  <c:v>-6.197047502477858</c:v>
                </c:pt>
                <c:pt idx="151">
                  <c:v>-6.0876507703943616</c:v>
                </c:pt>
                <c:pt idx="152">
                  <c:v>-5.5230967140894336</c:v>
                </c:pt>
                <c:pt idx="153">
                  <c:v>-5.6854037251354157</c:v>
                </c:pt>
                <c:pt idx="154">
                  <c:v>-5.4355027412265144</c:v>
                </c:pt>
                <c:pt idx="155">
                  <c:v>-6.0631721813468857</c:v>
                </c:pt>
                <c:pt idx="156">
                  <c:v>-6.3585443991339616</c:v>
                </c:pt>
                <c:pt idx="157">
                  <c:v>-5.4996539188849738</c:v>
                </c:pt>
                <c:pt idx="158">
                  <c:v>-5.7427958053805241</c:v>
                </c:pt>
                <c:pt idx="159">
                  <c:v>-6.4090666594423737</c:v>
                </c:pt>
                <c:pt idx="160">
                  <c:v>-5.6616094692470824</c:v>
                </c:pt>
                <c:pt idx="161">
                  <c:v>-5.6852436785383134</c:v>
                </c:pt>
                <c:pt idx="162">
                  <c:v>-5.6679986129333884</c:v>
                </c:pt>
                <c:pt idx="163">
                  <c:v>-5.370118036911208</c:v>
                </c:pt>
                <c:pt idx="164">
                  <c:v>-5.2913477491623553</c:v>
                </c:pt>
                <c:pt idx="165">
                  <c:v>-5.4824161548850725</c:v>
                </c:pt>
                <c:pt idx="166">
                  <c:v>-5.8335710880730858</c:v>
                </c:pt>
                <c:pt idx="167">
                  <c:v>-6.1741620062166476</c:v>
                </c:pt>
                <c:pt idx="168">
                  <c:v>-5.4247195166326492</c:v>
                </c:pt>
                <c:pt idx="169">
                  <c:v>-5.6054722457171238</c:v>
                </c:pt>
                <c:pt idx="170">
                  <c:v>-6.5906616413827805</c:v>
                </c:pt>
                <c:pt idx="171">
                  <c:v>-5.5045208384733542</c:v>
                </c:pt>
                <c:pt idx="172">
                  <c:v>-5.6181587478869233</c:v>
                </c:pt>
                <c:pt idx="173">
                  <c:v>-5.5658239244869492</c:v>
                </c:pt>
                <c:pt idx="174">
                  <c:v>-4.8420425049803271</c:v>
                </c:pt>
                <c:pt idx="175">
                  <c:v>-5.3973430116396912</c:v>
                </c:pt>
                <c:pt idx="176">
                  <c:v>-4.4213590293567222</c:v>
                </c:pt>
                <c:pt idx="177">
                  <c:v>-3.9741056193784061</c:v>
                </c:pt>
                <c:pt idx="178">
                  <c:v>-4.2248820152697135</c:v>
                </c:pt>
                <c:pt idx="179">
                  <c:v>-4.2634777525644267</c:v>
                </c:pt>
                <c:pt idx="180">
                  <c:v>-3.862445953513884</c:v>
                </c:pt>
                <c:pt idx="181">
                  <c:v>-3.1941733012342866</c:v>
                </c:pt>
                <c:pt idx="182">
                  <c:v>-3.0255399343188856</c:v>
                </c:pt>
                <c:pt idx="183">
                  <c:v>-2.7776758138121522</c:v>
                </c:pt>
                <c:pt idx="184">
                  <c:v>-2.5386079519882969</c:v>
                </c:pt>
                <c:pt idx="185">
                  <c:v>-2.5768014908867372</c:v>
                </c:pt>
                <c:pt idx="186">
                  <c:v>-1.9896999942450293</c:v>
                </c:pt>
                <c:pt idx="187">
                  <c:v>-2.1390269877530272</c:v>
                </c:pt>
                <c:pt idx="188">
                  <c:v>-1.3311241320774343</c:v>
                </c:pt>
                <c:pt idx="189">
                  <c:v>-1.9531747753075024</c:v>
                </c:pt>
                <c:pt idx="190">
                  <c:v>-2.5103592977590097</c:v>
                </c:pt>
                <c:pt idx="191">
                  <c:v>-3.6870920533311846</c:v>
                </c:pt>
                <c:pt idx="192">
                  <c:v>-3.747633807857369</c:v>
                </c:pt>
                <c:pt idx="193">
                  <c:v>-3.8546073466291091</c:v>
                </c:pt>
                <c:pt idx="194">
                  <c:v>-4.0106288046459895</c:v>
                </c:pt>
                <c:pt idx="195">
                  <c:v>-4.5572540062751159</c:v>
                </c:pt>
                <c:pt idx="196">
                  <c:v>-5.6286242775170194</c:v>
                </c:pt>
                <c:pt idx="197">
                  <c:v>-5.7474244327812585</c:v>
                </c:pt>
                <c:pt idx="198">
                  <c:v>-6.0667590669714855</c:v>
                </c:pt>
                <c:pt idx="199">
                  <c:v>-5.8857636728046145</c:v>
                </c:pt>
                <c:pt idx="200">
                  <c:v>-5.5948850172934499</c:v>
                </c:pt>
                <c:pt idx="201">
                  <c:v>-5.6321487616968398</c:v>
                </c:pt>
                <c:pt idx="202">
                  <c:v>-5.6028870582589434</c:v>
                </c:pt>
                <c:pt idx="203">
                  <c:v>-5.2436469945999988</c:v>
                </c:pt>
                <c:pt idx="204">
                  <c:v>-5.5000348775946577</c:v>
                </c:pt>
                <c:pt idx="205">
                  <c:v>-6.3913029244140489</c:v>
                </c:pt>
                <c:pt idx="206">
                  <c:v>-6.6361011363943589</c:v>
                </c:pt>
                <c:pt idx="207">
                  <c:v>-7.0677002908901159</c:v>
                </c:pt>
                <c:pt idx="208">
                  <c:v>-7.4723214036191621</c:v>
                </c:pt>
                <c:pt idx="209">
                  <c:v>-7.5741132423063391</c:v>
                </c:pt>
                <c:pt idx="210">
                  <c:v>-7.370580966925786</c:v>
                </c:pt>
                <c:pt idx="211">
                  <c:v>-7.7321428981251756</c:v>
                </c:pt>
                <c:pt idx="212">
                  <c:v>-7.603897149123668</c:v>
                </c:pt>
                <c:pt idx="213">
                  <c:v>-7.5725370946496469</c:v>
                </c:pt>
                <c:pt idx="214">
                  <c:v>-6.649623068342521</c:v>
                </c:pt>
                <c:pt idx="215">
                  <c:v>-5.6864553162621405</c:v>
                </c:pt>
                <c:pt idx="216">
                  <c:v>-5.7080989006226446</c:v>
                </c:pt>
                <c:pt idx="217">
                  <c:v>-5.8178666640765186</c:v>
                </c:pt>
                <c:pt idx="218">
                  <c:v>-6.2192099417678719</c:v>
                </c:pt>
                <c:pt idx="219">
                  <c:v>-6.3571195295298821</c:v>
                </c:pt>
                <c:pt idx="220">
                  <c:v>-6.5360698474258925</c:v>
                </c:pt>
                <c:pt idx="221">
                  <c:v>-7.7167708389050631</c:v>
                </c:pt>
                <c:pt idx="222">
                  <c:v>-7.8438925573518645</c:v>
                </c:pt>
                <c:pt idx="223">
                  <c:v>-8.0246778206510498</c:v>
                </c:pt>
                <c:pt idx="224">
                  <c:v>-8.8577413452412657</c:v>
                </c:pt>
                <c:pt idx="225">
                  <c:v>-9.6536025115225357</c:v>
                </c:pt>
                <c:pt idx="226">
                  <c:v>-9.8037716493161042</c:v>
                </c:pt>
                <c:pt idx="227">
                  <c:v>-10.51230071286102</c:v>
                </c:pt>
                <c:pt idx="228">
                  <c:v>-10.323147924379214</c:v>
                </c:pt>
                <c:pt idx="229">
                  <c:v>-10.295765496095555</c:v>
                </c:pt>
                <c:pt idx="230">
                  <c:v>-9.8268479056665683</c:v>
                </c:pt>
                <c:pt idx="231">
                  <c:v>-10.789601684270906</c:v>
                </c:pt>
                <c:pt idx="232">
                  <c:v>-11.054850113277098</c:v>
                </c:pt>
                <c:pt idx="233">
                  <c:v>-11.080100952974249</c:v>
                </c:pt>
                <c:pt idx="234">
                  <c:v>-12.267421793873609</c:v>
                </c:pt>
                <c:pt idx="235">
                  <c:v>-12.002974503028554</c:v>
                </c:pt>
                <c:pt idx="236">
                  <c:v>-12.854468111133315</c:v>
                </c:pt>
                <c:pt idx="237">
                  <c:v>-12.256099312586116</c:v>
                </c:pt>
                <c:pt idx="238">
                  <c:v>-12.350588896488262</c:v>
                </c:pt>
                <c:pt idx="239">
                  <c:v>-12.13292306441042</c:v>
                </c:pt>
                <c:pt idx="240">
                  <c:v>-12.17178117790138</c:v>
                </c:pt>
                <c:pt idx="241">
                  <c:v>-13.143511450477149</c:v>
                </c:pt>
                <c:pt idx="242">
                  <c:v>-13.575189034679283</c:v>
                </c:pt>
                <c:pt idx="243">
                  <c:v>-13.393486138929234</c:v>
                </c:pt>
                <c:pt idx="244">
                  <c:v>-12.629528927749789</c:v>
                </c:pt>
                <c:pt idx="245">
                  <c:v>-12.509527085634772</c:v>
                </c:pt>
                <c:pt idx="246">
                  <c:v>-12.517106212539147</c:v>
                </c:pt>
                <c:pt idx="247">
                  <c:v>-12.107909911439265</c:v>
                </c:pt>
                <c:pt idx="248">
                  <c:v>-12.071862724798734</c:v>
                </c:pt>
                <c:pt idx="249">
                  <c:v>-11.258274764803559</c:v>
                </c:pt>
                <c:pt idx="250">
                  <c:v>-11.781446535627538</c:v>
                </c:pt>
                <c:pt idx="251">
                  <c:v>-12.110729808846258</c:v>
                </c:pt>
                <c:pt idx="252">
                  <c:v>-12.014690888530822</c:v>
                </c:pt>
                <c:pt idx="253">
                  <c:v>-12.361225762974186</c:v>
                </c:pt>
                <c:pt idx="254">
                  <c:v>-11.632981015320865</c:v>
                </c:pt>
                <c:pt idx="255">
                  <c:v>-11.050972115698301</c:v>
                </c:pt>
                <c:pt idx="256">
                  <c:v>-11.27077917402562</c:v>
                </c:pt>
                <c:pt idx="257">
                  <c:v>-11.099048214725599</c:v>
                </c:pt>
                <c:pt idx="258">
                  <c:v>-10.489718947602569</c:v>
                </c:pt>
                <c:pt idx="259">
                  <c:v>-10.657409250144042</c:v>
                </c:pt>
                <c:pt idx="260">
                  <c:v>-10.105834115306379</c:v>
                </c:pt>
                <c:pt idx="261">
                  <c:v>-10.270376543048201</c:v>
                </c:pt>
                <c:pt idx="262">
                  <c:v>-9.3860067959725484</c:v>
                </c:pt>
                <c:pt idx="263">
                  <c:v>-8.9699077131227796</c:v>
                </c:pt>
                <c:pt idx="264">
                  <c:v>-8.3454367501853994</c:v>
                </c:pt>
                <c:pt idx="265">
                  <c:v>-7.8087615337631178</c:v>
                </c:pt>
                <c:pt idx="266">
                  <c:v>-7.3347616626116405</c:v>
                </c:pt>
                <c:pt idx="267">
                  <c:v>-6.5523005993989045</c:v>
                </c:pt>
                <c:pt idx="268">
                  <c:v>-6.5773315962318293</c:v>
                </c:pt>
                <c:pt idx="269">
                  <c:v>-6.8450799655868195</c:v>
                </c:pt>
                <c:pt idx="270">
                  <c:v>-5.7605060595633404</c:v>
                </c:pt>
                <c:pt idx="271">
                  <c:v>-5.0054164672405932</c:v>
                </c:pt>
                <c:pt idx="272">
                  <c:v>-4.2859689021665872</c:v>
                </c:pt>
                <c:pt idx="273">
                  <c:v>-3.6875599358852469</c:v>
                </c:pt>
                <c:pt idx="274">
                  <c:v>-3.338332286159698</c:v>
                </c:pt>
                <c:pt idx="275">
                  <c:v>-2.7851963614211854</c:v>
                </c:pt>
                <c:pt idx="276">
                  <c:v>-2.5724741953256398</c:v>
                </c:pt>
                <c:pt idx="277">
                  <c:v>-2.8175502851263445</c:v>
                </c:pt>
                <c:pt idx="278">
                  <c:v>-2.7081574330818512</c:v>
                </c:pt>
                <c:pt idx="279">
                  <c:v>-2.6022683357173264</c:v>
                </c:pt>
                <c:pt idx="280">
                  <c:v>-1.9724732354259231</c:v>
                </c:pt>
                <c:pt idx="281">
                  <c:v>-1.047525991036764</c:v>
                </c:pt>
                <c:pt idx="282">
                  <c:v>-1.4133073860282366</c:v>
                </c:pt>
                <c:pt idx="283">
                  <c:v>-1.7767518538057629</c:v>
                </c:pt>
                <c:pt idx="284">
                  <c:v>-1.7129645353736578</c:v>
                </c:pt>
                <c:pt idx="285">
                  <c:v>-1.7571711618465997</c:v>
                </c:pt>
                <c:pt idx="286">
                  <c:v>-1.4490255882310521</c:v>
                </c:pt>
                <c:pt idx="287">
                  <c:v>-1.4884302728506782</c:v>
                </c:pt>
                <c:pt idx="288">
                  <c:v>-1.5036938085206657</c:v>
                </c:pt>
                <c:pt idx="289">
                  <c:v>-1.1259840349862316</c:v>
                </c:pt>
                <c:pt idx="290">
                  <c:v>-4.3118365974237349E-2</c:v>
                </c:pt>
                <c:pt idx="291">
                  <c:v>-3.7805026263413311E-3</c:v>
                </c:pt>
                <c:pt idx="292">
                  <c:v>-0.6067149582275988</c:v>
                </c:pt>
                <c:pt idx="293">
                  <c:v>-1.3168011800387376</c:v>
                </c:pt>
                <c:pt idx="294">
                  <c:v>-1.0677349911413785</c:v>
                </c:pt>
                <c:pt idx="295">
                  <c:v>-0.50622131426598571</c:v>
                </c:pt>
                <c:pt idx="296">
                  <c:v>6.7832426577069782E-2</c:v>
                </c:pt>
                <c:pt idx="297">
                  <c:v>-0.18818014191481325</c:v>
                </c:pt>
                <c:pt idx="298">
                  <c:v>2.134283389830216E-2</c:v>
                </c:pt>
                <c:pt idx="299">
                  <c:v>0.76614877724273356</c:v>
                </c:pt>
                <c:pt idx="300">
                  <c:v>0</c:v>
                </c:pt>
              </c:numCache>
            </c:numRef>
          </c:xVal>
          <c:yVal>
            <c:numRef>
              <c:f>Графики!$BA$341:$BA$641</c:f>
              <c:numCache>
                <c:formatCode>General</c:formatCode>
                <c:ptCount val="301"/>
                <c:pt idx="0">
                  <c:v>10.22563553737632</c:v>
                </c:pt>
                <c:pt idx="1">
                  <c:v>9.6222946018147013</c:v>
                </c:pt>
                <c:pt idx="2">
                  <c:v>8.5427135159598038</c:v>
                </c:pt>
                <c:pt idx="3">
                  <c:v>8.5660137071215559</c:v>
                </c:pt>
                <c:pt idx="4">
                  <c:v>8.2924327175251165</c:v>
                </c:pt>
                <c:pt idx="5">
                  <c:v>7.5827657812671987</c:v>
                </c:pt>
                <c:pt idx="6">
                  <c:v>7.4635438915943269</c:v>
                </c:pt>
                <c:pt idx="7">
                  <c:v>7.5310215819797577</c:v>
                </c:pt>
                <c:pt idx="8">
                  <c:v>7.7203200010148976</c:v>
                </c:pt>
                <c:pt idx="9">
                  <c:v>7.710248457470243</c:v>
                </c:pt>
                <c:pt idx="10">
                  <c:v>8.054161772812904</c:v>
                </c:pt>
                <c:pt idx="11">
                  <c:v>8.0473399358941151</c:v>
                </c:pt>
                <c:pt idx="12">
                  <c:v>8.0018989941609107</c:v>
                </c:pt>
                <c:pt idx="13">
                  <c:v>7.9331040785548339</c:v>
                </c:pt>
                <c:pt idx="14">
                  <c:v>7.8756052365424694</c:v>
                </c:pt>
                <c:pt idx="15">
                  <c:v>8.0498009960795116</c:v>
                </c:pt>
                <c:pt idx="16">
                  <c:v>8.2630811863871259</c:v>
                </c:pt>
                <c:pt idx="17">
                  <c:v>9.008498943250288</c:v>
                </c:pt>
                <c:pt idx="18">
                  <c:v>9.1163412241157857</c:v>
                </c:pt>
                <c:pt idx="19">
                  <c:v>8.4104373576337821</c:v>
                </c:pt>
                <c:pt idx="20">
                  <c:v>8.210052414687425</c:v>
                </c:pt>
                <c:pt idx="21">
                  <c:v>8.214974962574388</c:v>
                </c:pt>
                <c:pt idx="22">
                  <c:v>8.4021825530239767</c:v>
                </c:pt>
                <c:pt idx="23">
                  <c:v>8.1528949993314654</c:v>
                </c:pt>
                <c:pt idx="24">
                  <c:v>8.6871166218863891</c:v>
                </c:pt>
                <c:pt idx="25">
                  <c:v>8.3163288256628221</c:v>
                </c:pt>
                <c:pt idx="26">
                  <c:v>8.5598210082723654</c:v>
                </c:pt>
                <c:pt idx="27">
                  <c:v>8.315835653926797</c:v>
                </c:pt>
                <c:pt idx="28">
                  <c:v>7.8069808052289318</c:v>
                </c:pt>
                <c:pt idx="29">
                  <c:v>8.5552355916784109</c:v>
                </c:pt>
                <c:pt idx="30">
                  <c:v>8.5269515855875397</c:v>
                </c:pt>
                <c:pt idx="31">
                  <c:v>9.0927616606195443</c:v>
                </c:pt>
                <c:pt idx="32">
                  <c:v>9.6176720354935696</c:v>
                </c:pt>
                <c:pt idx="33">
                  <c:v>9.3852033310479328</c:v>
                </c:pt>
                <c:pt idx="34">
                  <c:v>9.8149770553122835</c:v>
                </c:pt>
                <c:pt idx="35">
                  <c:v>9.9080527724256626</c:v>
                </c:pt>
                <c:pt idx="36">
                  <c:v>9.8093760720212231</c:v>
                </c:pt>
                <c:pt idx="37">
                  <c:v>9.2842259063213532</c:v>
                </c:pt>
                <c:pt idx="38">
                  <c:v>8.9574525571438244</c:v>
                </c:pt>
                <c:pt idx="39">
                  <c:v>8.5124685850162223</c:v>
                </c:pt>
                <c:pt idx="40">
                  <c:v>8.9973249034560467</c:v>
                </c:pt>
                <c:pt idx="41">
                  <c:v>8.326137334418263</c:v>
                </c:pt>
                <c:pt idx="42">
                  <c:v>7.8204441849620707</c:v>
                </c:pt>
                <c:pt idx="43">
                  <c:v>6.8498055902082342</c:v>
                </c:pt>
                <c:pt idx="44">
                  <c:v>7.0875435616151208</c:v>
                </c:pt>
                <c:pt idx="45">
                  <c:v>7.5240271472712266</c:v>
                </c:pt>
                <c:pt idx="46">
                  <c:v>8.2235806546445929</c:v>
                </c:pt>
                <c:pt idx="47">
                  <c:v>8.1654951600191907</c:v>
                </c:pt>
                <c:pt idx="48">
                  <c:v>9.179326110467855</c:v>
                </c:pt>
                <c:pt idx="49">
                  <c:v>9.103451820490136</c:v>
                </c:pt>
                <c:pt idx="50">
                  <c:v>9.1416673365829411</c:v>
                </c:pt>
                <c:pt idx="51">
                  <c:v>8.8535659404683429</c:v>
                </c:pt>
                <c:pt idx="52">
                  <c:v>8.6054493882886618</c:v>
                </c:pt>
                <c:pt idx="53">
                  <c:v>9.3709525401377505</c:v>
                </c:pt>
                <c:pt idx="54">
                  <c:v>9.9493129062493608</c:v>
                </c:pt>
                <c:pt idx="55">
                  <c:v>9.165886231937975</c:v>
                </c:pt>
                <c:pt idx="56">
                  <c:v>9.1601139259907995</c:v>
                </c:pt>
                <c:pt idx="57">
                  <c:v>9.6888702192466098</c:v>
                </c:pt>
                <c:pt idx="58">
                  <c:v>8.954642786797649</c:v>
                </c:pt>
                <c:pt idx="59">
                  <c:v>8.1506853688838419</c:v>
                </c:pt>
                <c:pt idx="60">
                  <c:v>8.554927198572841</c:v>
                </c:pt>
                <c:pt idx="61">
                  <c:v>8.2546134577657995</c:v>
                </c:pt>
                <c:pt idx="62">
                  <c:v>8.8162396087348043</c:v>
                </c:pt>
                <c:pt idx="63">
                  <c:v>9.2537273961206665</c:v>
                </c:pt>
                <c:pt idx="64">
                  <c:v>9.1323959786291198</c:v>
                </c:pt>
                <c:pt idx="65">
                  <c:v>8.2250104075617401</c:v>
                </c:pt>
                <c:pt idx="66">
                  <c:v>8.909610021915114</c:v>
                </c:pt>
                <c:pt idx="67">
                  <c:v>8.7454585597163259</c:v>
                </c:pt>
                <c:pt idx="68">
                  <c:v>8.3292402989961829</c:v>
                </c:pt>
                <c:pt idx="69">
                  <c:v>8.4420152515447171</c:v>
                </c:pt>
                <c:pt idx="70">
                  <c:v>8.0990635982384447</c:v>
                </c:pt>
                <c:pt idx="71">
                  <c:v>8.0662866985446726</c:v>
                </c:pt>
                <c:pt idx="72">
                  <c:v>7.4884107329769449</c:v>
                </c:pt>
                <c:pt idx="73">
                  <c:v>8.2926686588832581</c:v>
                </c:pt>
                <c:pt idx="74">
                  <c:v>8.3046518310129613</c:v>
                </c:pt>
                <c:pt idx="75">
                  <c:v>7.5218356689456414</c:v>
                </c:pt>
                <c:pt idx="76">
                  <c:v>8.5000652230100968</c:v>
                </c:pt>
                <c:pt idx="77">
                  <c:v>8.181852571782656</c:v>
                </c:pt>
                <c:pt idx="78">
                  <c:v>7.655937104183522</c:v>
                </c:pt>
                <c:pt idx="79">
                  <c:v>7.1238294402307929</c:v>
                </c:pt>
                <c:pt idx="80">
                  <c:v>6.429588176301877</c:v>
                </c:pt>
                <c:pt idx="81">
                  <c:v>6.2777030354022827</c:v>
                </c:pt>
                <c:pt idx="82">
                  <c:v>6.1216204927500257</c:v>
                </c:pt>
                <c:pt idx="83">
                  <c:v>6.0222735641175404</c:v>
                </c:pt>
                <c:pt idx="84">
                  <c:v>6.4904909482722815</c:v>
                </c:pt>
                <c:pt idx="85">
                  <c:v>6.394345496177948</c:v>
                </c:pt>
                <c:pt idx="86">
                  <c:v>5.9443936732927796</c:v>
                </c:pt>
                <c:pt idx="87">
                  <c:v>5.9355898713506576</c:v>
                </c:pt>
                <c:pt idx="88">
                  <c:v>6.0584968455846138</c:v>
                </c:pt>
                <c:pt idx="89">
                  <c:v>6.3815880858785476</c:v>
                </c:pt>
                <c:pt idx="90">
                  <c:v>7.2034760861915856</c:v>
                </c:pt>
                <c:pt idx="91">
                  <c:v>6.9717955336857358</c:v>
                </c:pt>
                <c:pt idx="92">
                  <c:v>7.0685105130935426</c:v>
                </c:pt>
                <c:pt idx="93">
                  <c:v>7.3343996386972776</c:v>
                </c:pt>
                <c:pt idx="94">
                  <c:v>6.6633831436251967</c:v>
                </c:pt>
                <c:pt idx="95">
                  <c:v>6.9154278009029895</c:v>
                </c:pt>
                <c:pt idx="96">
                  <c:v>6.5955244708968621</c:v>
                </c:pt>
                <c:pt idx="97">
                  <c:v>8.0054952458190201</c:v>
                </c:pt>
                <c:pt idx="98">
                  <c:v>8.054739065827107</c:v>
                </c:pt>
                <c:pt idx="99">
                  <c:v>8.6605067406092076</c:v>
                </c:pt>
                <c:pt idx="100">
                  <c:v>8.4731283947264728</c:v>
                </c:pt>
                <c:pt idx="101">
                  <c:v>8.5092220978337991</c:v>
                </c:pt>
                <c:pt idx="102">
                  <c:v>8.6237452679392845</c:v>
                </c:pt>
                <c:pt idx="103">
                  <c:v>8.3637000198912119</c:v>
                </c:pt>
                <c:pt idx="104">
                  <c:v>8.3731306347895043</c:v>
                </c:pt>
                <c:pt idx="105">
                  <c:v>7.7249660753775515</c:v>
                </c:pt>
                <c:pt idx="106">
                  <c:v>8.4033667759022137</c:v>
                </c:pt>
                <c:pt idx="107">
                  <c:v>8.2605869373635414</c:v>
                </c:pt>
                <c:pt idx="108">
                  <c:v>8.8965236214874039</c:v>
                </c:pt>
                <c:pt idx="109">
                  <c:v>9.0482086522360987</c:v>
                </c:pt>
                <c:pt idx="110">
                  <c:v>9.7019804200906492</c:v>
                </c:pt>
                <c:pt idx="111">
                  <c:v>10.221490413304537</c:v>
                </c:pt>
                <c:pt idx="112">
                  <c:v>10.295759949721969</c:v>
                </c:pt>
                <c:pt idx="113">
                  <c:v>9.9978153642146026</c:v>
                </c:pt>
                <c:pt idx="114">
                  <c:v>10.070122547560686</c:v>
                </c:pt>
                <c:pt idx="115">
                  <c:v>10.445459641467551</c:v>
                </c:pt>
                <c:pt idx="116">
                  <c:v>10.138103862856951</c:v>
                </c:pt>
                <c:pt idx="117">
                  <c:v>10.357478142751006</c:v>
                </c:pt>
                <c:pt idx="118">
                  <c:v>10.36638209535181</c:v>
                </c:pt>
                <c:pt idx="119">
                  <c:v>9.6883257585636784</c:v>
                </c:pt>
                <c:pt idx="120">
                  <c:v>10.005472860302689</c:v>
                </c:pt>
                <c:pt idx="121">
                  <c:v>9.9418550459060953</c:v>
                </c:pt>
                <c:pt idx="122">
                  <c:v>9.6926384677719852</c:v>
                </c:pt>
                <c:pt idx="123">
                  <c:v>9.3058067179374575</c:v>
                </c:pt>
                <c:pt idx="124">
                  <c:v>9.5673506771468055</c:v>
                </c:pt>
                <c:pt idx="125">
                  <c:v>8.8324848811664651</c:v>
                </c:pt>
                <c:pt idx="126">
                  <c:v>9.2191505724283616</c:v>
                </c:pt>
                <c:pt idx="127">
                  <c:v>8.1016550801800804</c:v>
                </c:pt>
                <c:pt idx="128">
                  <c:v>7.7678968585466919</c:v>
                </c:pt>
                <c:pt idx="129">
                  <c:v>7.1666635384649453</c:v>
                </c:pt>
                <c:pt idx="130">
                  <c:v>7.3664813876141579</c:v>
                </c:pt>
                <c:pt idx="131">
                  <c:v>6.7087341113820003</c:v>
                </c:pt>
                <c:pt idx="132">
                  <c:v>6.5326058352386553</c:v>
                </c:pt>
                <c:pt idx="133">
                  <c:v>5.9594183881069966</c:v>
                </c:pt>
                <c:pt idx="134">
                  <c:v>5.899178619060649</c:v>
                </c:pt>
                <c:pt idx="135">
                  <c:v>6.0670615162500781</c:v>
                </c:pt>
                <c:pt idx="136">
                  <c:v>5.2995530088339819</c:v>
                </c:pt>
                <c:pt idx="137">
                  <c:v>3.9819245197011242</c:v>
                </c:pt>
                <c:pt idx="138">
                  <c:v>3.4345929979624543</c:v>
                </c:pt>
                <c:pt idx="139">
                  <c:v>2.7753417545343382</c:v>
                </c:pt>
                <c:pt idx="140">
                  <c:v>2.7847113801333307</c:v>
                </c:pt>
                <c:pt idx="141">
                  <c:v>2.3265503729987813</c:v>
                </c:pt>
                <c:pt idx="142">
                  <c:v>2.8943426364492097</c:v>
                </c:pt>
                <c:pt idx="143">
                  <c:v>3.4626772934082055</c:v>
                </c:pt>
                <c:pt idx="144">
                  <c:v>3.1905000192366515</c:v>
                </c:pt>
                <c:pt idx="145">
                  <c:v>3.8855857982041471</c:v>
                </c:pt>
                <c:pt idx="146">
                  <c:v>4.0352925186064112</c:v>
                </c:pt>
                <c:pt idx="147">
                  <c:v>3.6558795032117359</c:v>
                </c:pt>
                <c:pt idx="148">
                  <c:v>3.8406698104415682</c:v>
                </c:pt>
                <c:pt idx="149">
                  <c:v>4.5280230299979394</c:v>
                </c:pt>
                <c:pt idx="150">
                  <c:v>5.3304114041070534</c:v>
                </c:pt>
                <c:pt idx="151">
                  <c:v>4.624905323759549</c:v>
                </c:pt>
                <c:pt idx="152">
                  <c:v>4.580719251743858</c:v>
                </c:pt>
                <c:pt idx="153">
                  <c:v>5.2484884486373176</c:v>
                </c:pt>
                <c:pt idx="154">
                  <c:v>4.5431173838396717</c:v>
                </c:pt>
                <c:pt idx="155">
                  <c:v>4.4466153241235133</c:v>
                </c:pt>
                <c:pt idx="156">
                  <c:v>5.0766393727201375</c:v>
                </c:pt>
                <c:pt idx="157">
                  <c:v>4.3822003525087894</c:v>
                </c:pt>
                <c:pt idx="158">
                  <c:v>4.2494200928979353</c:v>
                </c:pt>
                <c:pt idx="159">
                  <c:v>4.065995464341313</c:v>
                </c:pt>
                <c:pt idx="160">
                  <c:v>4.3153567262875185</c:v>
                </c:pt>
                <c:pt idx="161">
                  <c:v>4.3391752722375259</c:v>
                </c:pt>
                <c:pt idx="162">
                  <c:v>4.558268219503816</c:v>
                </c:pt>
                <c:pt idx="163">
                  <c:v>4.298304920035207</c:v>
                </c:pt>
                <c:pt idx="164">
                  <c:v>3.7754594704022111</c:v>
                </c:pt>
                <c:pt idx="165">
                  <c:v>3.9763108537238168</c:v>
                </c:pt>
                <c:pt idx="166">
                  <c:v>3.2542988440516183</c:v>
                </c:pt>
                <c:pt idx="167">
                  <c:v>2.644157317773761</c:v>
                </c:pt>
                <c:pt idx="168">
                  <c:v>2.9541887455120559</c:v>
                </c:pt>
                <c:pt idx="169">
                  <c:v>2.1723047666994262</c:v>
                </c:pt>
                <c:pt idx="170">
                  <c:v>1.4229306629715666</c:v>
                </c:pt>
                <c:pt idx="171">
                  <c:v>1.8919248997237901</c:v>
                </c:pt>
                <c:pt idx="172">
                  <c:v>1.982209208728591</c:v>
                </c:pt>
                <c:pt idx="173">
                  <c:v>1.7494054395790499</c:v>
                </c:pt>
                <c:pt idx="174">
                  <c:v>2.1251764020337305</c:v>
                </c:pt>
                <c:pt idx="175">
                  <c:v>1.8283518316673053</c:v>
                </c:pt>
                <c:pt idx="176">
                  <c:v>1.9855116319417903</c:v>
                </c:pt>
                <c:pt idx="177">
                  <c:v>1.5774179288080177</c:v>
                </c:pt>
                <c:pt idx="178">
                  <c:v>1.0583718831749138</c:v>
                </c:pt>
                <c:pt idx="179">
                  <c:v>1.6337345264464602</c:v>
                </c:pt>
                <c:pt idx="180">
                  <c:v>1.7250563815630358</c:v>
                </c:pt>
                <c:pt idx="181">
                  <c:v>2.3143657769392121</c:v>
                </c:pt>
                <c:pt idx="182">
                  <c:v>2.6102642119763004</c:v>
                </c:pt>
                <c:pt idx="183">
                  <c:v>3.3210507649853298</c:v>
                </c:pt>
                <c:pt idx="184">
                  <c:v>2.9681866742332659</c:v>
                </c:pt>
                <c:pt idx="185">
                  <c:v>3.0545287600548363</c:v>
                </c:pt>
                <c:pt idx="186">
                  <c:v>2.9956634463344471</c:v>
                </c:pt>
                <c:pt idx="187">
                  <c:v>3.0453568700747837</c:v>
                </c:pt>
                <c:pt idx="188">
                  <c:v>3.7079725846183464</c:v>
                </c:pt>
                <c:pt idx="189">
                  <c:v>4.731134073055955</c:v>
                </c:pt>
                <c:pt idx="190">
                  <c:v>4.8844363175646777</c:v>
                </c:pt>
                <c:pt idx="191">
                  <c:v>5.4338785838497188</c:v>
                </c:pt>
                <c:pt idx="192">
                  <c:v>6.015766570615142</c:v>
                </c:pt>
                <c:pt idx="193">
                  <c:v>6.1678112436554784</c:v>
                </c:pt>
                <c:pt idx="194">
                  <c:v>5.6705622954179944</c:v>
                </c:pt>
                <c:pt idx="195">
                  <c:v>5.7677699678713452</c:v>
                </c:pt>
                <c:pt idx="196">
                  <c:v>5.5154097865072345</c:v>
                </c:pt>
                <c:pt idx="197">
                  <c:v>5.1465740915302831</c:v>
                </c:pt>
                <c:pt idx="198">
                  <c:v>5.460866077414039</c:v>
                </c:pt>
                <c:pt idx="199">
                  <c:v>5.5887555887791223</c:v>
                </c:pt>
                <c:pt idx="200">
                  <c:v>6.0518596055546823</c:v>
                </c:pt>
                <c:pt idx="201">
                  <c:v>5.319190403962466</c:v>
                </c:pt>
                <c:pt idx="202">
                  <c:v>5.6122748519344441</c:v>
                </c:pt>
                <c:pt idx="203">
                  <c:v>5.7800599749041339</c:v>
                </c:pt>
                <c:pt idx="204">
                  <c:v>5.9827378909012623</c:v>
                </c:pt>
                <c:pt idx="205">
                  <c:v>6.8065854205240157</c:v>
                </c:pt>
                <c:pt idx="206">
                  <c:v>6.7321245596758672</c:v>
                </c:pt>
                <c:pt idx="207">
                  <c:v>6.6951962919570178</c:v>
                </c:pt>
                <c:pt idx="208">
                  <c:v>6.1209527292082839</c:v>
                </c:pt>
                <c:pt idx="209">
                  <c:v>6.6285074273525879</c:v>
                </c:pt>
                <c:pt idx="210">
                  <c:v>6.178587202875633</c:v>
                </c:pt>
                <c:pt idx="211">
                  <c:v>6.2654362224341185</c:v>
                </c:pt>
                <c:pt idx="212">
                  <c:v>6.2151335708379065</c:v>
                </c:pt>
                <c:pt idx="213">
                  <c:v>6.4449505372647309</c:v>
                </c:pt>
                <c:pt idx="214">
                  <c:v>6.6352976489076809</c:v>
                </c:pt>
                <c:pt idx="215">
                  <c:v>6.5112354702862376</c:v>
                </c:pt>
                <c:pt idx="216">
                  <c:v>6.0101582419163151</c:v>
                </c:pt>
                <c:pt idx="217">
                  <c:v>6.0107401378197665</c:v>
                </c:pt>
                <c:pt idx="218">
                  <c:v>6.056143176044543</c:v>
                </c:pt>
                <c:pt idx="219">
                  <c:v>5.6658003584211656</c:v>
                </c:pt>
                <c:pt idx="220">
                  <c:v>6.0198588131027009</c:v>
                </c:pt>
                <c:pt idx="221">
                  <c:v>5.8322125501231312</c:v>
                </c:pt>
                <c:pt idx="222">
                  <c:v>6.094394297728968</c:v>
                </c:pt>
                <c:pt idx="223">
                  <c:v>6.2363737569414752</c:v>
                </c:pt>
                <c:pt idx="224">
                  <c:v>6.5468282867561811</c:v>
                </c:pt>
                <c:pt idx="225">
                  <c:v>6.9411167351679524</c:v>
                </c:pt>
                <c:pt idx="226">
                  <c:v>6.1587627291894478</c:v>
                </c:pt>
                <c:pt idx="227">
                  <c:v>5.388579392137899</c:v>
                </c:pt>
                <c:pt idx="228">
                  <c:v>5.5892897787184666</c:v>
                </c:pt>
                <c:pt idx="229">
                  <c:v>6.0431042764384983</c:v>
                </c:pt>
                <c:pt idx="230">
                  <c:v>5.7302562564711934</c:v>
                </c:pt>
                <c:pt idx="231">
                  <c:v>6.7295022967321074</c:v>
                </c:pt>
                <c:pt idx="232">
                  <c:v>6.5508231629798956</c:v>
                </c:pt>
                <c:pt idx="233">
                  <c:v>6.1095194393458314</c:v>
                </c:pt>
                <c:pt idx="234">
                  <c:v>7.0320009562403811</c:v>
                </c:pt>
                <c:pt idx="235">
                  <c:v>6.6762204358351482</c:v>
                </c:pt>
                <c:pt idx="236">
                  <c:v>5.8707057813398933</c:v>
                </c:pt>
                <c:pt idx="237">
                  <c:v>5.0216648996579352</c:v>
                </c:pt>
                <c:pt idx="238">
                  <c:v>4.4257361416207459</c:v>
                </c:pt>
                <c:pt idx="239">
                  <c:v>4.3121418719954363</c:v>
                </c:pt>
                <c:pt idx="240">
                  <c:v>3.4149056292262685</c:v>
                </c:pt>
                <c:pt idx="241">
                  <c:v>3.8462603544992362</c:v>
                </c:pt>
                <c:pt idx="242">
                  <c:v>3.2203084051427595</c:v>
                </c:pt>
                <c:pt idx="243">
                  <c:v>2.3648522530463651</c:v>
                </c:pt>
                <c:pt idx="244">
                  <c:v>1.5622670273448875</c:v>
                </c:pt>
                <c:pt idx="245">
                  <c:v>1.9922775740808447</c:v>
                </c:pt>
                <c:pt idx="246">
                  <c:v>2.4403115415625507</c:v>
                </c:pt>
                <c:pt idx="247">
                  <c:v>3.2267500614432265</c:v>
                </c:pt>
                <c:pt idx="248">
                  <c:v>2.4287147509965052</c:v>
                </c:pt>
                <c:pt idx="249">
                  <c:v>3.2989258131908628</c:v>
                </c:pt>
                <c:pt idx="250">
                  <c:v>2.8747860178673363</c:v>
                </c:pt>
                <c:pt idx="251">
                  <c:v>2.9433937112805779</c:v>
                </c:pt>
                <c:pt idx="252">
                  <c:v>2.8792307952778629</c:v>
                </c:pt>
                <c:pt idx="253">
                  <c:v>3.242258475339213</c:v>
                </c:pt>
                <c:pt idx="254">
                  <c:v>3.3592063044493443</c:v>
                </c:pt>
                <c:pt idx="255">
                  <c:v>2.6677470698755315</c:v>
                </c:pt>
                <c:pt idx="256">
                  <c:v>2.2705036532668146</c:v>
                </c:pt>
                <c:pt idx="257">
                  <c:v>2.9164363316158415</c:v>
                </c:pt>
                <c:pt idx="258">
                  <c:v>2.6819508235948888</c:v>
                </c:pt>
                <c:pt idx="259">
                  <c:v>2.1652436364772711</c:v>
                </c:pt>
                <c:pt idx="260">
                  <c:v>1.5125710874215201</c:v>
                </c:pt>
                <c:pt idx="261">
                  <c:v>1.6341430070654042</c:v>
                </c:pt>
                <c:pt idx="262">
                  <c:v>0.89550965957982953</c:v>
                </c:pt>
                <c:pt idx="263">
                  <c:v>0.90253372783831765</c:v>
                </c:pt>
                <c:pt idx="264">
                  <c:v>1.030451005572786</c:v>
                </c:pt>
                <c:pt idx="265">
                  <c:v>0.95668297500264998</c:v>
                </c:pt>
                <c:pt idx="266">
                  <c:v>0.77202361123272567</c:v>
                </c:pt>
                <c:pt idx="267">
                  <c:v>1.0234747564643385</c:v>
                </c:pt>
                <c:pt idx="268">
                  <c:v>0.88392342735392049</c:v>
                </c:pt>
                <c:pt idx="269">
                  <c:v>1.126702055114265</c:v>
                </c:pt>
                <c:pt idx="270">
                  <c:v>0.75276114040912034</c:v>
                </c:pt>
                <c:pt idx="271">
                  <c:v>1.9064946487919769</c:v>
                </c:pt>
                <c:pt idx="272">
                  <c:v>2.4882775603998653</c:v>
                </c:pt>
                <c:pt idx="273">
                  <c:v>2.2738869681577398</c:v>
                </c:pt>
                <c:pt idx="274">
                  <c:v>1.6936653078469135</c:v>
                </c:pt>
                <c:pt idx="275">
                  <c:v>1.9535524851060018</c:v>
                </c:pt>
                <c:pt idx="276">
                  <c:v>2.0406200947811612</c:v>
                </c:pt>
                <c:pt idx="277">
                  <c:v>1.1499547280111528</c:v>
                </c:pt>
                <c:pt idx="278">
                  <c:v>0.6571946923638734</c:v>
                </c:pt>
                <c:pt idx="279">
                  <c:v>0.63008308461166962</c:v>
                </c:pt>
                <c:pt idx="280">
                  <c:v>-0.15817044161963167</c:v>
                </c:pt>
                <c:pt idx="281">
                  <c:v>-3.4202711444550005E-2</c:v>
                </c:pt>
                <c:pt idx="282">
                  <c:v>0.39993529256798865</c:v>
                </c:pt>
                <c:pt idx="283">
                  <c:v>0.16423269459755829</c:v>
                </c:pt>
                <c:pt idx="284">
                  <c:v>0.36236574155509516</c:v>
                </c:pt>
                <c:pt idx="285">
                  <c:v>-0.21609988661407442</c:v>
                </c:pt>
                <c:pt idx="286">
                  <c:v>-0.22385004367561123</c:v>
                </c:pt>
                <c:pt idx="287">
                  <c:v>7.5957527086075061E-2</c:v>
                </c:pt>
                <c:pt idx="288">
                  <c:v>0.67067901617019743</c:v>
                </c:pt>
                <c:pt idx="289">
                  <c:v>0.34209152607400029</c:v>
                </c:pt>
                <c:pt idx="290">
                  <c:v>-3.0643091680758516E-2</c:v>
                </c:pt>
                <c:pt idx="291">
                  <c:v>-0.19640962912535542</c:v>
                </c:pt>
                <c:pt idx="292">
                  <c:v>-0.63273454166483134</c:v>
                </c:pt>
                <c:pt idx="293">
                  <c:v>0.57174412745280279</c:v>
                </c:pt>
                <c:pt idx="294">
                  <c:v>0.85472875599748477</c:v>
                </c:pt>
                <c:pt idx="295">
                  <c:v>-9.2747441903611616E-2</c:v>
                </c:pt>
                <c:pt idx="296">
                  <c:v>-0.30155902611272722</c:v>
                </c:pt>
                <c:pt idx="297">
                  <c:v>-0.65160026958210437</c:v>
                </c:pt>
                <c:pt idx="298">
                  <c:v>-0.53559947966937216</c:v>
                </c:pt>
                <c:pt idx="299">
                  <c:v>0.2088782017729045</c:v>
                </c:pt>
                <c:pt idx="300">
                  <c:v>0</c:v>
                </c:pt>
              </c:numCache>
            </c:numRef>
          </c:yVal>
          <c:smooth val="0"/>
        </c:ser>
        <c:ser>
          <c:idx val="8"/>
          <c:order val="4"/>
          <c:tx>
            <c:strRef>
              <c:f>Графики!$AX$31</c:f>
              <c:strCache>
                <c:ptCount val="1"/>
                <c:pt idx="0">
                  <c:v>19.11.2021</c:v>
                </c:pt>
              </c:strCache>
            </c:strRef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Графики!$BC$341:$BC$641</c:f>
              <c:numCache>
                <c:formatCode>General</c:formatCode>
                <c:ptCount val="301"/>
                <c:pt idx="0">
                  <c:v>-10.172947340728342</c:v>
                </c:pt>
                <c:pt idx="1">
                  <c:v>-10.890714191904408</c:v>
                </c:pt>
                <c:pt idx="2">
                  <c:v>-10.230236940859754</c:v>
                </c:pt>
                <c:pt idx="3">
                  <c:v>-10.627421442425771</c:v>
                </c:pt>
                <c:pt idx="4">
                  <c:v>-10.19423943702418</c:v>
                </c:pt>
                <c:pt idx="5">
                  <c:v>-10.088375618006125</c:v>
                </c:pt>
                <c:pt idx="6">
                  <c:v>-10.981548179674292</c:v>
                </c:pt>
                <c:pt idx="7">
                  <c:v>-10.347432334606765</c:v>
                </c:pt>
                <c:pt idx="8">
                  <c:v>-10.365980725006352</c:v>
                </c:pt>
                <c:pt idx="9">
                  <c:v>-10.572473687558158</c:v>
                </c:pt>
                <c:pt idx="10">
                  <c:v>-9.431638583204176</c:v>
                </c:pt>
                <c:pt idx="11">
                  <c:v>-9.9547758431305056</c:v>
                </c:pt>
                <c:pt idx="12">
                  <c:v>-10.469893991191839</c:v>
                </c:pt>
                <c:pt idx="13">
                  <c:v>-10.082519555485419</c:v>
                </c:pt>
                <c:pt idx="14">
                  <c:v>-10.209414839145552</c:v>
                </c:pt>
                <c:pt idx="15">
                  <c:v>-9.9467849499807244</c:v>
                </c:pt>
                <c:pt idx="16">
                  <c:v>-10.614611249592031</c:v>
                </c:pt>
                <c:pt idx="17">
                  <c:v>-10.257697399131985</c:v>
                </c:pt>
                <c:pt idx="18">
                  <c:v>-9.5540944849597054</c:v>
                </c:pt>
                <c:pt idx="19">
                  <c:v>-8.6184543883374545</c:v>
                </c:pt>
                <c:pt idx="20">
                  <c:v>-8.3005878715247263</c:v>
                </c:pt>
                <c:pt idx="21">
                  <c:v>-7.8226824436258084</c:v>
                </c:pt>
                <c:pt idx="22">
                  <c:v>-7.712605155886763</c:v>
                </c:pt>
                <c:pt idx="23">
                  <c:v>-8.3954691700762396</c:v>
                </c:pt>
                <c:pt idx="24">
                  <c:v>-8.4183931396049729</c:v>
                </c:pt>
                <c:pt idx="25">
                  <c:v>-8.3180970550035909</c:v>
                </c:pt>
                <c:pt idx="26">
                  <c:v>-8.3393298511590501</c:v>
                </c:pt>
                <c:pt idx="27">
                  <c:v>-8.8908982701625519</c:v>
                </c:pt>
                <c:pt idx="28">
                  <c:v>-9.2899779225093653</c:v>
                </c:pt>
                <c:pt idx="29">
                  <c:v>-8.7383019347577147</c:v>
                </c:pt>
                <c:pt idx="30">
                  <c:v>-9.0632144214014261</c:v>
                </c:pt>
                <c:pt idx="31">
                  <c:v>-9.8267066151009885</c:v>
                </c:pt>
                <c:pt idx="32">
                  <c:v>-9.243548806798799</c:v>
                </c:pt>
                <c:pt idx="33">
                  <c:v>-9.146858296059122</c:v>
                </c:pt>
                <c:pt idx="34">
                  <c:v>-8.5800919979286618</c:v>
                </c:pt>
                <c:pt idx="35">
                  <c:v>-9.4702197381569704</c:v>
                </c:pt>
                <c:pt idx="36">
                  <c:v>-9.26970101701977</c:v>
                </c:pt>
                <c:pt idx="37">
                  <c:v>-9.4361409245925643</c:v>
                </c:pt>
                <c:pt idx="38">
                  <c:v>-8.5333118953856228</c:v>
                </c:pt>
                <c:pt idx="39">
                  <c:v>-8.620785555462021</c:v>
                </c:pt>
                <c:pt idx="40">
                  <c:v>-7.6553923887012161</c:v>
                </c:pt>
                <c:pt idx="41">
                  <c:v>-7.0399325974990461</c:v>
                </c:pt>
                <c:pt idx="42">
                  <c:v>-6.8704478093704893</c:v>
                </c:pt>
                <c:pt idx="43">
                  <c:v>-7.0121694989819616</c:v>
                </c:pt>
                <c:pt idx="44">
                  <c:v>-6.3596397141373018</c:v>
                </c:pt>
                <c:pt idx="45">
                  <c:v>-6.6198541336804055</c:v>
                </c:pt>
                <c:pt idx="46">
                  <c:v>-6.7362333514729471</c:v>
                </c:pt>
                <c:pt idx="47">
                  <c:v>-7.0153966951669418</c:v>
                </c:pt>
                <c:pt idx="48">
                  <c:v>-6.9632594413485549</c:v>
                </c:pt>
                <c:pt idx="49">
                  <c:v>-7.0760007350725118</c:v>
                </c:pt>
                <c:pt idx="50">
                  <c:v>-6.8760587718757051</c:v>
                </c:pt>
                <c:pt idx="51">
                  <c:v>-6.6825690420404271</c:v>
                </c:pt>
                <c:pt idx="52">
                  <c:v>-6.7531899736685546</c:v>
                </c:pt>
                <c:pt idx="53">
                  <c:v>-6.1236518647280036</c:v>
                </c:pt>
                <c:pt idx="54">
                  <c:v>-5.6827626653498555</c:v>
                </c:pt>
                <c:pt idx="55">
                  <c:v>-6.0913744151416722</c:v>
                </c:pt>
                <c:pt idx="56">
                  <c:v>-7.0780838776992141</c:v>
                </c:pt>
                <c:pt idx="57">
                  <c:v>-6.9048385408616468</c:v>
                </c:pt>
                <c:pt idx="58">
                  <c:v>-6.839842486053044</c:v>
                </c:pt>
                <c:pt idx="59">
                  <c:v>-6.9047262061367292</c:v>
                </c:pt>
                <c:pt idx="60">
                  <c:v>-7.488342340335862</c:v>
                </c:pt>
                <c:pt idx="61">
                  <c:v>-7.029373542652479</c:v>
                </c:pt>
                <c:pt idx="62">
                  <c:v>-7.5926987398632946</c:v>
                </c:pt>
                <c:pt idx="63">
                  <c:v>-6.6996252905466918</c:v>
                </c:pt>
                <c:pt idx="64">
                  <c:v>-6.9254470844610978</c:v>
                </c:pt>
                <c:pt idx="65">
                  <c:v>-6.3920602571554355</c:v>
                </c:pt>
                <c:pt idx="66">
                  <c:v>-7.0039733750170399</c:v>
                </c:pt>
                <c:pt idx="67">
                  <c:v>-6.5750618945137376</c:v>
                </c:pt>
                <c:pt idx="68">
                  <c:v>-6.0386564478416176</c:v>
                </c:pt>
                <c:pt idx="69">
                  <c:v>-5.9460346829456512</c:v>
                </c:pt>
                <c:pt idx="70">
                  <c:v>-5.9656729455741697</c:v>
                </c:pt>
                <c:pt idx="71">
                  <c:v>-6.3280487519201642</c:v>
                </c:pt>
                <c:pt idx="72">
                  <c:v>-5.9303662229056044</c:v>
                </c:pt>
                <c:pt idx="73">
                  <c:v>-6.180192460692524</c:v>
                </c:pt>
                <c:pt idx="74">
                  <c:v>-6.0991766096120728</c:v>
                </c:pt>
                <c:pt idx="75">
                  <c:v>-6.0498996688037323</c:v>
                </c:pt>
                <c:pt idx="76">
                  <c:v>-6.8615428681720232</c:v>
                </c:pt>
                <c:pt idx="77">
                  <c:v>-6.6162700281146272</c:v>
                </c:pt>
                <c:pt idx="78">
                  <c:v>-6.4481284891476207</c:v>
                </c:pt>
                <c:pt idx="79">
                  <c:v>-6.1785138687282597</c:v>
                </c:pt>
                <c:pt idx="80">
                  <c:v>-5.7848075344705876</c:v>
                </c:pt>
                <c:pt idx="81">
                  <c:v>-5.6488067255460237</c:v>
                </c:pt>
                <c:pt idx="82">
                  <c:v>-5.8237516220876842</c:v>
                </c:pt>
                <c:pt idx="83">
                  <c:v>-5.7122273453990147</c:v>
                </c:pt>
                <c:pt idx="84">
                  <c:v>-5.6241519620706413</c:v>
                </c:pt>
                <c:pt idx="85">
                  <c:v>-4.7501070348163239</c:v>
                </c:pt>
                <c:pt idx="86">
                  <c:v>-4.732484838384039</c:v>
                </c:pt>
                <c:pt idx="87">
                  <c:v>-4.2993455157603648</c:v>
                </c:pt>
                <c:pt idx="88">
                  <c:v>-3.6830421076889479</c:v>
                </c:pt>
                <c:pt idx="89">
                  <c:v>-3.3451646971201399</c:v>
                </c:pt>
                <c:pt idx="90">
                  <c:v>-2.3719873997985133</c:v>
                </c:pt>
                <c:pt idx="91">
                  <c:v>-2.9238911947079487</c:v>
                </c:pt>
                <c:pt idx="92">
                  <c:v>-3.2217288109704896</c:v>
                </c:pt>
                <c:pt idx="93">
                  <c:v>-2.586075494061447</c:v>
                </c:pt>
                <c:pt idx="94">
                  <c:v>-2.3155004672884161</c:v>
                </c:pt>
                <c:pt idx="95">
                  <c:v>-2.6038527864500338</c:v>
                </c:pt>
                <c:pt idx="96">
                  <c:v>-2.6118944759593887</c:v>
                </c:pt>
                <c:pt idx="97">
                  <c:v>-2.0714110520581244</c:v>
                </c:pt>
                <c:pt idx="98">
                  <c:v>-1.3698510862453759</c:v>
                </c:pt>
                <c:pt idx="99">
                  <c:v>-1.0203389811442776</c:v>
                </c:pt>
                <c:pt idx="100">
                  <c:v>-0.95118185534295208</c:v>
                </c:pt>
                <c:pt idx="101">
                  <c:v>-1.0301990189113894</c:v>
                </c:pt>
                <c:pt idx="102">
                  <c:v>-1.1333673644363671</c:v>
                </c:pt>
                <c:pt idx="103">
                  <c:v>-0.87096993054046834</c:v>
                </c:pt>
                <c:pt idx="104">
                  <c:v>-0.83097881373907967</c:v>
                </c:pt>
                <c:pt idx="105">
                  <c:v>-0.65338909327954298</c:v>
                </c:pt>
                <c:pt idx="106">
                  <c:v>-0.75759902067159146</c:v>
                </c:pt>
                <c:pt idx="107">
                  <c:v>-0.99752946245621388</c:v>
                </c:pt>
                <c:pt idx="108">
                  <c:v>-0.95874018297320163</c:v>
                </c:pt>
                <c:pt idx="109">
                  <c:v>-0.85106724109232346</c:v>
                </c:pt>
                <c:pt idx="110">
                  <c:v>-1.0149046448133276</c:v>
                </c:pt>
                <c:pt idx="111">
                  <c:v>-1.4899565297403115</c:v>
                </c:pt>
                <c:pt idx="112">
                  <c:v>-1.384990259952815</c:v>
                </c:pt>
                <c:pt idx="113">
                  <c:v>-1.5208288078628129</c:v>
                </c:pt>
                <c:pt idx="114">
                  <c:v>-2.2591176776212478</c:v>
                </c:pt>
                <c:pt idx="115">
                  <c:v>-2.8087769315917512</c:v>
                </c:pt>
                <c:pt idx="116">
                  <c:v>-1.8999302057262639</c:v>
                </c:pt>
                <c:pt idx="117">
                  <c:v>-2.5694763506734262</c:v>
                </c:pt>
                <c:pt idx="118">
                  <c:v>-2.3654043339444115</c:v>
                </c:pt>
                <c:pt idx="119">
                  <c:v>-1.7900014334835532</c:v>
                </c:pt>
                <c:pt idx="120">
                  <c:v>-1.582397953975601</c:v>
                </c:pt>
                <c:pt idx="121">
                  <c:v>-1.8561043292945669</c:v>
                </c:pt>
                <c:pt idx="122">
                  <c:v>-1.590883369464791</c:v>
                </c:pt>
                <c:pt idx="123">
                  <c:v>-1.6745565880419235</c:v>
                </c:pt>
                <c:pt idx="124">
                  <c:v>-1.6662921317957853</c:v>
                </c:pt>
                <c:pt idx="125">
                  <c:v>-1.8671843522650988</c:v>
                </c:pt>
                <c:pt idx="126">
                  <c:v>-1.7235244442400699</c:v>
                </c:pt>
                <c:pt idx="127">
                  <c:v>-2.6619532824209955</c:v>
                </c:pt>
                <c:pt idx="128">
                  <c:v>-2.3774913312651051</c:v>
                </c:pt>
                <c:pt idx="129">
                  <c:v>-2.3739252286253532</c:v>
                </c:pt>
                <c:pt idx="130">
                  <c:v>-2.2567093271957219</c:v>
                </c:pt>
                <c:pt idx="131">
                  <c:v>-2.1137519785629593</c:v>
                </c:pt>
                <c:pt idx="132">
                  <c:v>-2.4802906254301433</c:v>
                </c:pt>
                <c:pt idx="133">
                  <c:v>-3.0759250323055767</c:v>
                </c:pt>
                <c:pt idx="134">
                  <c:v>-2.9702885069883678</c:v>
                </c:pt>
                <c:pt idx="135">
                  <c:v>-2.6796874465832161</c:v>
                </c:pt>
                <c:pt idx="136">
                  <c:v>-2.5728545132031968</c:v>
                </c:pt>
                <c:pt idx="137">
                  <c:v>-2.6493735487932781</c:v>
                </c:pt>
                <c:pt idx="138">
                  <c:v>-2.2861378561498213</c:v>
                </c:pt>
                <c:pt idx="139">
                  <c:v>-2.6468459066799142</c:v>
                </c:pt>
                <c:pt idx="140">
                  <c:v>-2.1576455324309336</c:v>
                </c:pt>
                <c:pt idx="141">
                  <c:v>-2.6583326686383089</c:v>
                </c:pt>
                <c:pt idx="142">
                  <c:v>-2.6098361094153688</c:v>
                </c:pt>
                <c:pt idx="143">
                  <c:v>-2.380769661004706</c:v>
                </c:pt>
                <c:pt idx="144">
                  <c:v>-2.6128870188837254</c:v>
                </c:pt>
                <c:pt idx="145">
                  <c:v>-2.8268011295260749</c:v>
                </c:pt>
                <c:pt idx="146">
                  <c:v>-3.7460471533687496</c:v>
                </c:pt>
                <c:pt idx="147">
                  <c:v>-3.1400409357213448</c:v>
                </c:pt>
                <c:pt idx="148">
                  <c:v>-2.9426654639123626</c:v>
                </c:pt>
                <c:pt idx="149">
                  <c:v>-3.8842772932895286</c:v>
                </c:pt>
                <c:pt idx="150">
                  <c:v>-3.340788929021187</c:v>
                </c:pt>
                <c:pt idx="151">
                  <c:v>-3.7852246789317405</c:v>
                </c:pt>
                <c:pt idx="152">
                  <c:v>-3.3387627615221618</c:v>
                </c:pt>
                <c:pt idx="153">
                  <c:v>-2.7716578607313522</c:v>
                </c:pt>
                <c:pt idx="154">
                  <c:v>-3.2627607954171935</c:v>
                </c:pt>
                <c:pt idx="155">
                  <c:v>-3.5161454466422128</c:v>
                </c:pt>
                <c:pt idx="156">
                  <c:v>-3.9697738581788826</c:v>
                </c:pt>
                <c:pt idx="157">
                  <c:v>-3.1684665750779004</c:v>
                </c:pt>
                <c:pt idx="158">
                  <c:v>-2.6922579925508217</c:v>
                </c:pt>
                <c:pt idx="159">
                  <c:v>-2.9339594983672441</c:v>
                </c:pt>
                <c:pt idx="160">
                  <c:v>-3.1213188934456184</c:v>
                </c:pt>
                <c:pt idx="161">
                  <c:v>-3.577707740784831</c:v>
                </c:pt>
                <c:pt idx="162">
                  <c:v>-2.9608699779112158</c:v>
                </c:pt>
                <c:pt idx="163">
                  <c:v>-2.4130606314950001</c:v>
                </c:pt>
                <c:pt idx="164">
                  <c:v>-2.8790524327029061</c:v>
                </c:pt>
                <c:pt idx="165">
                  <c:v>-2.5077521362010202</c:v>
                </c:pt>
                <c:pt idx="166">
                  <c:v>-2.9728975535102791</c:v>
                </c:pt>
                <c:pt idx="167">
                  <c:v>-3.9383626295061731</c:v>
                </c:pt>
                <c:pt idx="168">
                  <c:v>-3.6811035149009967</c:v>
                </c:pt>
                <c:pt idx="169">
                  <c:v>-3.0898830279145386</c:v>
                </c:pt>
                <c:pt idx="170">
                  <c:v>-3.3761536083158035</c:v>
                </c:pt>
                <c:pt idx="171">
                  <c:v>-2.6139162262891205</c:v>
                </c:pt>
                <c:pt idx="172">
                  <c:v>-2.5966864293415028</c:v>
                </c:pt>
                <c:pt idx="173">
                  <c:v>-2.7449573789052693</c:v>
                </c:pt>
                <c:pt idx="174">
                  <c:v>-2.3739187453238628</c:v>
                </c:pt>
                <c:pt idx="175">
                  <c:v>-2.2689243787642681</c:v>
                </c:pt>
                <c:pt idx="176">
                  <c:v>-1.8606581452281716</c:v>
                </c:pt>
                <c:pt idx="177">
                  <c:v>-1.9859075221046396</c:v>
                </c:pt>
                <c:pt idx="178">
                  <c:v>-2.1843692917941553</c:v>
                </c:pt>
                <c:pt idx="179">
                  <c:v>-1.9762213862250064</c:v>
                </c:pt>
                <c:pt idx="180">
                  <c:v>-1.3961935617543304</c:v>
                </c:pt>
                <c:pt idx="181">
                  <c:v>-0.85698175071638616</c:v>
                </c:pt>
                <c:pt idx="182">
                  <c:v>-1.2380775902363439</c:v>
                </c:pt>
                <c:pt idx="183">
                  <c:v>-1.1649722944415544</c:v>
                </c:pt>
                <c:pt idx="184">
                  <c:v>-8.9905461846115031E-2</c:v>
                </c:pt>
                <c:pt idx="185">
                  <c:v>-0.34882687616152452</c:v>
                </c:pt>
                <c:pt idx="186">
                  <c:v>0.46163937270796396</c:v>
                </c:pt>
                <c:pt idx="187">
                  <c:v>-0.17849930582588058</c:v>
                </c:pt>
                <c:pt idx="188">
                  <c:v>-4.1305271592364079E-2</c:v>
                </c:pt>
                <c:pt idx="189">
                  <c:v>-0.86434460572922944</c:v>
                </c:pt>
                <c:pt idx="190">
                  <c:v>-0.35688206485338014</c:v>
                </c:pt>
                <c:pt idx="191">
                  <c:v>-1.0946137215529461</c:v>
                </c:pt>
                <c:pt idx="192">
                  <c:v>-0.51507287126150914</c:v>
                </c:pt>
                <c:pt idx="193">
                  <c:v>-0.84179502147640051</c:v>
                </c:pt>
                <c:pt idx="194">
                  <c:v>-1.4369154753267139</c:v>
                </c:pt>
                <c:pt idx="195">
                  <c:v>-2.0869586542115712</c:v>
                </c:pt>
                <c:pt idx="196">
                  <c:v>-1.9841276856965351</c:v>
                </c:pt>
                <c:pt idx="197">
                  <c:v>-2.098048436230556</c:v>
                </c:pt>
                <c:pt idx="198">
                  <c:v>-1.9188098471731792</c:v>
                </c:pt>
                <c:pt idx="199">
                  <c:v>-1.8403703277991781</c:v>
                </c:pt>
                <c:pt idx="200">
                  <c:v>-1.9280453955515213</c:v>
                </c:pt>
                <c:pt idx="201">
                  <c:v>-2.6300312918126565</c:v>
                </c:pt>
                <c:pt idx="202">
                  <c:v>-2.5842266830404697</c:v>
                </c:pt>
                <c:pt idx="203">
                  <c:v>-2.7638110385944401</c:v>
                </c:pt>
                <c:pt idx="204">
                  <c:v>-3.2220453793637489</c:v>
                </c:pt>
                <c:pt idx="205">
                  <c:v>-3.8769322057435147</c:v>
                </c:pt>
                <c:pt idx="206">
                  <c:v>-3.2819521442573887</c:v>
                </c:pt>
                <c:pt idx="207">
                  <c:v>-3.8553175660947545</c:v>
                </c:pt>
                <c:pt idx="208">
                  <c:v>-4.0668265826260495</c:v>
                </c:pt>
                <c:pt idx="209">
                  <c:v>-3.7281190940902889</c:v>
                </c:pt>
                <c:pt idx="210">
                  <c:v>-3.1973693172360527</c:v>
                </c:pt>
                <c:pt idx="211">
                  <c:v>-3.4231984926371979</c:v>
                </c:pt>
                <c:pt idx="212">
                  <c:v>-3.4338224966835469</c:v>
                </c:pt>
                <c:pt idx="213">
                  <c:v>-4.2406645370000433</c:v>
                </c:pt>
                <c:pt idx="214">
                  <c:v>-3.1107049430031566</c:v>
                </c:pt>
                <c:pt idx="215">
                  <c:v>-2.720959163734733</c:v>
                </c:pt>
                <c:pt idx="216">
                  <c:v>-2.4756944177926243</c:v>
                </c:pt>
                <c:pt idx="217">
                  <c:v>-3.7161069723387072</c:v>
                </c:pt>
                <c:pt idx="218">
                  <c:v>-3.5927340317770131</c:v>
                </c:pt>
                <c:pt idx="219">
                  <c:v>-3.7778751279836342</c:v>
                </c:pt>
                <c:pt idx="220">
                  <c:v>-3.2441869220931494</c:v>
                </c:pt>
                <c:pt idx="221">
                  <c:v>-3.6722309422751778</c:v>
                </c:pt>
                <c:pt idx="222">
                  <c:v>-3.8610247131498454</c:v>
                </c:pt>
                <c:pt idx="223">
                  <c:v>-3.5649089514780599</c:v>
                </c:pt>
                <c:pt idx="224">
                  <c:v>-3.7744540150906687</c:v>
                </c:pt>
                <c:pt idx="225">
                  <c:v>-4.8490115276572396</c:v>
                </c:pt>
                <c:pt idx="226">
                  <c:v>-4.7207124203398507</c:v>
                </c:pt>
                <c:pt idx="227">
                  <c:v>-4.8923255935281986</c:v>
                </c:pt>
                <c:pt idx="228">
                  <c:v>-5.0166515471144066</c:v>
                </c:pt>
                <c:pt idx="229">
                  <c:v>-5.2046586252172347</c:v>
                </c:pt>
                <c:pt idx="230">
                  <c:v>-4.9977433224895549</c:v>
                </c:pt>
                <c:pt idx="231">
                  <c:v>-6.4735634489227323</c:v>
                </c:pt>
                <c:pt idx="232">
                  <c:v>-6.4839973553575874</c:v>
                </c:pt>
                <c:pt idx="233">
                  <c:v>-5.9539500624742914</c:v>
                </c:pt>
                <c:pt idx="234">
                  <c:v>-6.388776533549958</c:v>
                </c:pt>
                <c:pt idx="235">
                  <c:v>-6.2020796133605245</c:v>
                </c:pt>
                <c:pt idx="236">
                  <c:v>-6.2873311618525349</c:v>
                </c:pt>
                <c:pt idx="237">
                  <c:v>-6.4834024320177832</c:v>
                </c:pt>
                <c:pt idx="238">
                  <c:v>-6.1369605418777837</c:v>
                </c:pt>
                <c:pt idx="239">
                  <c:v>-5.6617258800635</c:v>
                </c:pt>
                <c:pt idx="240">
                  <c:v>-5.5857188621052956</c:v>
                </c:pt>
                <c:pt idx="241">
                  <c:v>-6.1329763412671809</c:v>
                </c:pt>
                <c:pt idx="242">
                  <c:v>-6.7004422819261436</c:v>
                </c:pt>
                <c:pt idx="243">
                  <c:v>-7.1537174153220349</c:v>
                </c:pt>
                <c:pt idx="244">
                  <c:v>-6.5268215089508885</c:v>
                </c:pt>
                <c:pt idx="245">
                  <c:v>-6.5727292035703613</c:v>
                </c:pt>
                <c:pt idx="246">
                  <c:v>-6.7704730427417417</c:v>
                </c:pt>
                <c:pt idx="247">
                  <c:v>-6.5684100634492779</c:v>
                </c:pt>
                <c:pt idx="248">
                  <c:v>-7.3353613653464436</c:v>
                </c:pt>
                <c:pt idx="249">
                  <c:v>-7.0764736958251433</c:v>
                </c:pt>
                <c:pt idx="250">
                  <c:v>-7.2879044393504273</c:v>
                </c:pt>
                <c:pt idx="251">
                  <c:v>-7.1903660812942007</c:v>
                </c:pt>
                <c:pt idx="252">
                  <c:v>-6.8096965456517182</c:v>
                </c:pt>
                <c:pt idx="253">
                  <c:v>-7.6020223114441023</c:v>
                </c:pt>
                <c:pt idx="254">
                  <c:v>-7.6364839702964673</c:v>
                </c:pt>
                <c:pt idx="255">
                  <c:v>-7.669576949664588</c:v>
                </c:pt>
                <c:pt idx="256">
                  <c:v>-7.6280201311245719</c:v>
                </c:pt>
                <c:pt idx="257">
                  <c:v>-7.0671146222000516</c:v>
                </c:pt>
                <c:pt idx="258">
                  <c:v>-6.6617664191930999</c:v>
                </c:pt>
                <c:pt idx="259">
                  <c:v>-7.0376432471687167</c:v>
                </c:pt>
                <c:pt idx="260">
                  <c:v>-7.645286220516482</c:v>
                </c:pt>
                <c:pt idx="261">
                  <c:v>-8.2985409090957774</c:v>
                </c:pt>
                <c:pt idx="262">
                  <c:v>-7.5810125327722062</c:v>
                </c:pt>
                <c:pt idx="263">
                  <c:v>-7.5421578423517985</c:v>
                </c:pt>
                <c:pt idx="264">
                  <c:v>-6.8022803677404227</c:v>
                </c:pt>
                <c:pt idx="265">
                  <c:v>-6.7487236953877527</c:v>
                </c:pt>
                <c:pt idx="266">
                  <c:v>-6.0729587989632137</c:v>
                </c:pt>
                <c:pt idx="267">
                  <c:v>-5.5143715077282422</c:v>
                </c:pt>
                <c:pt idx="268">
                  <c:v>-5.4409669725398544</c:v>
                </c:pt>
                <c:pt idx="269">
                  <c:v>-6.2356880305131881</c:v>
                </c:pt>
                <c:pt idx="270">
                  <c:v>-5.1191015707387351</c:v>
                </c:pt>
                <c:pt idx="271">
                  <c:v>-5.0460615795029753</c:v>
                </c:pt>
                <c:pt idx="272">
                  <c:v>-3.8260993421517924</c:v>
                </c:pt>
                <c:pt idx="273">
                  <c:v>-2.9545292124457774</c:v>
                </c:pt>
                <c:pt idx="274">
                  <c:v>-2.8319672536175631</c:v>
                </c:pt>
                <c:pt idx="275">
                  <c:v>-1.8419896110780201</c:v>
                </c:pt>
                <c:pt idx="276">
                  <c:v>-1.5814793575308386</c:v>
                </c:pt>
                <c:pt idx="277">
                  <c:v>-2.7369139044080839</c:v>
                </c:pt>
                <c:pt idx="278">
                  <c:v>-2.3791201857249007</c:v>
                </c:pt>
                <c:pt idx="279">
                  <c:v>-2.5696496512728118</c:v>
                </c:pt>
                <c:pt idx="280">
                  <c:v>-2.5206896942746653</c:v>
                </c:pt>
                <c:pt idx="281">
                  <c:v>-1.6616952468452837</c:v>
                </c:pt>
                <c:pt idx="282">
                  <c:v>-2.3009513712464695</c:v>
                </c:pt>
                <c:pt idx="283">
                  <c:v>-2.7791467710785582</c:v>
                </c:pt>
                <c:pt idx="284">
                  <c:v>-2.016110736137307</c:v>
                </c:pt>
                <c:pt idx="285">
                  <c:v>-1.3385283598341857</c:v>
                </c:pt>
                <c:pt idx="286">
                  <c:v>-0.91306937638285035</c:v>
                </c:pt>
                <c:pt idx="287">
                  <c:v>-0.81077627353147363</c:v>
                </c:pt>
                <c:pt idx="288">
                  <c:v>-0.43006566680048763</c:v>
                </c:pt>
                <c:pt idx="289">
                  <c:v>8.8636083176425018E-2</c:v>
                </c:pt>
                <c:pt idx="290">
                  <c:v>1.1471800065919524</c:v>
                </c:pt>
                <c:pt idx="291">
                  <c:v>1.8521982220838709</c:v>
                </c:pt>
                <c:pt idx="292">
                  <c:v>1.1441091507419969</c:v>
                </c:pt>
                <c:pt idx="293">
                  <c:v>0.95445136391776941</c:v>
                </c:pt>
                <c:pt idx="294">
                  <c:v>0.62027757116925386</c:v>
                </c:pt>
                <c:pt idx="295">
                  <c:v>0.2810829343277419</c:v>
                </c:pt>
                <c:pt idx="296">
                  <c:v>0.54194042103881657</c:v>
                </c:pt>
                <c:pt idx="297">
                  <c:v>-0.10386866466876654</c:v>
                </c:pt>
                <c:pt idx="298">
                  <c:v>0.57740931193870892</c:v>
                </c:pt>
                <c:pt idx="299">
                  <c:v>0.64976108909593222</c:v>
                </c:pt>
                <c:pt idx="300">
                  <c:v>0</c:v>
                </c:pt>
              </c:numCache>
            </c:numRef>
          </c:xVal>
          <c:yVal>
            <c:numRef>
              <c:f>Графики!$BD$341:$BD$641</c:f>
              <c:numCache>
                <c:formatCode>General</c:formatCode>
                <c:ptCount val="301"/>
                <c:pt idx="0">
                  <c:v>6.8095091676527773</c:v>
                </c:pt>
                <c:pt idx="1">
                  <c:v>6.9588447991964131</c:v>
                </c:pt>
                <c:pt idx="2">
                  <c:v>6.5642356873170229</c:v>
                </c:pt>
                <c:pt idx="3">
                  <c:v>6.5299368310079444</c:v>
                </c:pt>
                <c:pt idx="4">
                  <c:v>6.5115320473817064</c:v>
                </c:pt>
                <c:pt idx="5">
                  <c:v>6.148541905515458</c:v>
                </c:pt>
                <c:pt idx="6">
                  <c:v>5.243443682095176</c:v>
                </c:pt>
                <c:pt idx="7">
                  <c:v>4.0825785550941873</c:v>
                </c:pt>
                <c:pt idx="8">
                  <c:v>4.0433013091776502</c:v>
                </c:pt>
                <c:pt idx="9">
                  <c:v>3.5790380413798175</c:v>
                </c:pt>
                <c:pt idx="10">
                  <c:v>3.1666267662023984</c:v>
                </c:pt>
                <c:pt idx="11">
                  <c:v>3.5920021056085716</c:v>
                </c:pt>
                <c:pt idx="12">
                  <c:v>3.8164374435227728</c:v>
                </c:pt>
                <c:pt idx="13">
                  <c:v>3.4289855606780293</c:v>
                </c:pt>
                <c:pt idx="14">
                  <c:v>4.3705579149252571</c:v>
                </c:pt>
                <c:pt idx="15">
                  <c:v>3.9737176497383189</c:v>
                </c:pt>
                <c:pt idx="16">
                  <c:v>3.947978945364639</c:v>
                </c:pt>
                <c:pt idx="17">
                  <c:v>4.4592763510624991</c:v>
                </c:pt>
                <c:pt idx="18">
                  <c:v>3.767189509651871</c:v>
                </c:pt>
                <c:pt idx="19">
                  <c:v>3.3209899620894703</c:v>
                </c:pt>
                <c:pt idx="20">
                  <c:v>3.5719757014874176</c:v>
                </c:pt>
                <c:pt idx="21">
                  <c:v>3.8289000976994885</c:v>
                </c:pt>
                <c:pt idx="22">
                  <c:v>4.5336308363412172</c:v>
                </c:pt>
                <c:pt idx="23">
                  <c:v>4.6042339151867964</c:v>
                </c:pt>
                <c:pt idx="24">
                  <c:v>5.3296562799464482</c:v>
                </c:pt>
                <c:pt idx="25">
                  <c:v>5.0378703056242102</c:v>
                </c:pt>
                <c:pt idx="26">
                  <c:v>5.3199745929873643</c:v>
                </c:pt>
                <c:pt idx="27">
                  <c:v>4.6343674040424503</c:v>
                </c:pt>
                <c:pt idx="28">
                  <c:v>5.240692173910702</c:v>
                </c:pt>
                <c:pt idx="29">
                  <c:v>5.0592298521355588</c:v>
                </c:pt>
                <c:pt idx="30">
                  <c:v>5.7032272007666052</c:v>
                </c:pt>
                <c:pt idx="31">
                  <c:v>5.9394886520046839</c:v>
                </c:pt>
                <c:pt idx="32">
                  <c:v>5.8716553777228455</c:v>
                </c:pt>
                <c:pt idx="33">
                  <c:v>6.1574089987443585</c:v>
                </c:pt>
                <c:pt idx="34">
                  <c:v>5.7184935097782272</c:v>
                </c:pt>
                <c:pt idx="35">
                  <c:v>5.6668808664246626</c:v>
                </c:pt>
                <c:pt idx="36">
                  <c:v>5.8781112865472096</c:v>
                </c:pt>
                <c:pt idx="37">
                  <c:v>5.6506582579845599</c:v>
                </c:pt>
                <c:pt idx="38">
                  <c:v>4.9747812843522752</c:v>
                </c:pt>
                <c:pt idx="39">
                  <c:v>4.6146404378978332</c:v>
                </c:pt>
                <c:pt idx="40">
                  <c:v>5.5200581620708817</c:v>
                </c:pt>
                <c:pt idx="41">
                  <c:v>5.3824164696168282</c:v>
                </c:pt>
                <c:pt idx="42">
                  <c:v>5.2881000218021654</c:v>
                </c:pt>
                <c:pt idx="43">
                  <c:v>4.9258046601285059</c:v>
                </c:pt>
                <c:pt idx="44">
                  <c:v>4.8991990524007178</c:v>
                </c:pt>
                <c:pt idx="45">
                  <c:v>4.6138290145227074</c:v>
                </c:pt>
                <c:pt idx="46">
                  <c:v>5.6070571925258719</c:v>
                </c:pt>
                <c:pt idx="47">
                  <c:v>4.8152894560867026</c:v>
                </c:pt>
                <c:pt idx="48">
                  <c:v>5.4461882268878981</c:v>
                </c:pt>
                <c:pt idx="49">
                  <c:v>5.9577955153019957</c:v>
                </c:pt>
                <c:pt idx="50">
                  <c:v>5.609810400788092</c:v>
                </c:pt>
                <c:pt idx="51">
                  <c:v>5.0840912345656761</c:v>
                </c:pt>
                <c:pt idx="52">
                  <c:v>5.8375527147413777</c:v>
                </c:pt>
                <c:pt idx="53">
                  <c:v>6.1011983513481027</c:v>
                </c:pt>
                <c:pt idx="54">
                  <c:v>5.9782375347692778</c:v>
                </c:pt>
                <c:pt idx="55">
                  <c:v>5.733520115704323</c:v>
                </c:pt>
                <c:pt idx="56">
                  <c:v>5.4212302015841942</c:v>
                </c:pt>
                <c:pt idx="57">
                  <c:v>5.9566604905901386</c:v>
                </c:pt>
                <c:pt idx="58">
                  <c:v>5.2670406011266095</c:v>
                </c:pt>
                <c:pt idx="59">
                  <c:v>5.2998013557164541</c:v>
                </c:pt>
                <c:pt idx="60">
                  <c:v>5.3328188822742959</c:v>
                </c:pt>
                <c:pt idx="61">
                  <c:v>5.4727345241567491</c:v>
                </c:pt>
                <c:pt idx="62">
                  <c:v>5.843391831496092</c:v>
                </c:pt>
                <c:pt idx="63">
                  <c:v>7.2099218469297739</c:v>
                </c:pt>
                <c:pt idx="64">
                  <c:v>7.2404351202924317</c:v>
                </c:pt>
                <c:pt idx="65">
                  <c:v>6.7516961500405159</c:v>
                </c:pt>
                <c:pt idx="66">
                  <c:v>6.1946557054322966</c:v>
                </c:pt>
                <c:pt idx="67">
                  <c:v>5.5222721907173309</c:v>
                </c:pt>
                <c:pt idx="68">
                  <c:v>5.4882743851915166</c:v>
                </c:pt>
                <c:pt idx="69">
                  <c:v>6.0616556548111475</c:v>
                </c:pt>
                <c:pt idx="70">
                  <c:v>6.5635112242214291</c:v>
                </c:pt>
                <c:pt idx="71">
                  <c:v>6.5201786838119915</c:v>
                </c:pt>
                <c:pt idx="72">
                  <c:v>6.3955266250027307</c:v>
                </c:pt>
                <c:pt idx="73">
                  <c:v>6.7567557613235749</c:v>
                </c:pt>
                <c:pt idx="74">
                  <c:v>7.115821619131566</c:v>
                </c:pt>
                <c:pt idx="75">
                  <c:v>7.1076095273142528</c:v>
                </c:pt>
                <c:pt idx="76">
                  <c:v>6.7320441945189486</c:v>
                </c:pt>
                <c:pt idx="77">
                  <c:v>6.3547754056967278</c:v>
                </c:pt>
                <c:pt idx="78">
                  <c:v>6.5575638538175554</c:v>
                </c:pt>
                <c:pt idx="79">
                  <c:v>5.3114385897263219</c:v>
                </c:pt>
                <c:pt idx="80">
                  <c:v>5.1631922753208528</c:v>
                </c:pt>
                <c:pt idx="81">
                  <c:v>4.7646502433260594</c:v>
                </c:pt>
                <c:pt idx="82">
                  <c:v>4.1943401490893848</c:v>
                </c:pt>
                <c:pt idx="83">
                  <c:v>4.484116759729659</c:v>
                </c:pt>
                <c:pt idx="84">
                  <c:v>4.6987527397134272</c:v>
                </c:pt>
                <c:pt idx="85">
                  <c:v>4.9590291520673873</c:v>
                </c:pt>
                <c:pt idx="86">
                  <c:v>5.1126716932003546</c:v>
                </c:pt>
                <c:pt idx="87">
                  <c:v>4.457978447966525</c:v>
                </c:pt>
                <c:pt idx="88">
                  <c:v>4.1880703117678877</c:v>
                </c:pt>
                <c:pt idx="89">
                  <c:v>3.8129440637503649</c:v>
                </c:pt>
                <c:pt idx="90">
                  <c:v>4.098103206799351</c:v>
                </c:pt>
                <c:pt idx="91">
                  <c:v>4.4401930304557027</c:v>
                </c:pt>
                <c:pt idx="92">
                  <c:v>4.6799955399897044</c:v>
                </c:pt>
                <c:pt idx="93">
                  <c:v>4.6019291842128496</c:v>
                </c:pt>
                <c:pt idx="94">
                  <c:v>4.2121755351017782</c:v>
                </c:pt>
                <c:pt idx="95">
                  <c:v>4.4689267094688603</c:v>
                </c:pt>
                <c:pt idx="96">
                  <c:v>4.2415872961391869</c:v>
                </c:pt>
                <c:pt idx="97">
                  <c:v>5.6493689124765751</c:v>
                </c:pt>
                <c:pt idx="98">
                  <c:v>5.9724075336855549</c:v>
                </c:pt>
                <c:pt idx="99">
                  <c:v>6.2703709173015341</c:v>
                </c:pt>
                <c:pt idx="100">
                  <c:v>6.2668778067559288</c:v>
                </c:pt>
                <c:pt idx="101">
                  <c:v>6.6507414565953695</c:v>
                </c:pt>
                <c:pt idx="102">
                  <c:v>6.0230590170026517</c:v>
                </c:pt>
                <c:pt idx="103">
                  <c:v>6.4870617055817092</c:v>
                </c:pt>
                <c:pt idx="104">
                  <c:v>6.9799140260126933</c:v>
                </c:pt>
                <c:pt idx="105">
                  <c:v>6.748777184486471</c:v>
                </c:pt>
                <c:pt idx="106">
                  <c:v>7.1230645327734692</c:v>
                </c:pt>
                <c:pt idx="107">
                  <c:v>8.1297039497285368</c:v>
                </c:pt>
                <c:pt idx="108">
                  <c:v>7.8994688244215467</c:v>
                </c:pt>
                <c:pt idx="109">
                  <c:v>7.8363415001817884</c:v>
                </c:pt>
                <c:pt idx="110">
                  <c:v>7.7925018837217976</c:v>
                </c:pt>
                <c:pt idx="111">
                  <c:v>7.9561488504014051</c:v>
                </c:pt>
                <c:pt idx="112">
                  <c:v>8.2765514354630341</c:v>
                </c:pt>
                <c:pt idx="113">
                  <c:v>7.6365871409423107</c:v>
                </c:pt>
                <c:pt idx="114">
                  <c:v>7.6901990055462193</c:v>
                </c:pt>
                <c:pt idx="115">
                  <c:v>8.1866735159840118</c:v>
                </c:pt>
                <c:pt idx="116">
                  <c:v>8.192748117185829</c:v>
                </c:pt>
                <c:pt idx="117">
                  <c:v>8.0600825937412992</c:v>
                </c:pt>
                <c:pt idx="118">
                  <c:v>8.4884117314604737</c:v>
                </c:pt>
                <c:pt idx="119">
                  <c:v>8.6743027506308863</c:v>
                </c:pt>
                <c:pt idx="120">
                  <c:v>9.5845008412798052</c:v>
                </c:pt>
                <c:pt idx="121">
                  <c:v>10.077963382528651</c:v>
                </c:pt>
                <c:pt idx="122">
                  <c:v>10.042163615138634</c:v>
                </c:pt>
                <c:pt idx="123">
                  <c:v>10.129474314098843</c:v>
                </c:pt>
                <c:pt idx="124">
                  <c:v>9.2600160610263629</c:v>
                </c:pt>
                <c:pt idx="125">
                  <c:v>8.8545215491897125</c:v>
                </c:pt>
                <c:pt idx="126">
                  <c:v>8.941392402821748</c:v>
                </c:pt>
                <c:pt idx="127">
                  <c:v>7.7428532674268808</c:v>
                </c:pt>
                <c:pt idx="128">
                  <c:v>7.3967619794502752</c:v>
                </c:pt>
                <c:pt idx="129">
                  <c:v>7.1768368989387454</c:v>
                </c:pt>
                <c:pt idx="130">
                  <c:v>7.0694060866214841</c:v>
                </c:pt>
                <c:pt idx="131">
                  <c:v>5.8832352111494401</c:v>
                </c:pt>
                <c:pt idx="132">
                  <c:v>6.573794822056243</c:v>
                </c:pt>
                <c:pt idx="133">
                  <c:v>5.996523211946851</c:v>
                </c:pt>
                <c:pt idx="134">
                  <c:v>5.7976230862809643</c:v>
                </c:pt>
                <c:pt idx="135">
                  <c:v>5.693627441532044</c:v>
                </c:pt>
                <c:pt idx="136">
                  <c:v>4.8693374112381207</c:v>
                </c:pt>
                <c:pt idx="137">
                  <c:v>3.6949934700328413</c:v>
                </c:pt>
                <c:pt idx="138">
                  <c:v>3.6105456012287505</c:v>
                </c:pt>
                <c:pt idx="139">
                  <c:v>3.2327681546805707</c:v>
                </c:pt>
                <c:pt idx="140">
                  <c:v>3.7767419866409</c:v>
                </c:pt>
                <c:pt idx="141">
                  <c:v>3.4440970288028439</c:v>
                </c:pt>
                <c:pt idx="142">
                  <c:v>3.3085875896335892</c:v>
                </c:pt>
                <c:pt idx="143">
                  <c:v>3.142408625880762</c:v>
                </c:pt>
                <c:pt idx="144">
                  <c:v>3.2630681911196007</c:v>
                </c:pt>
                <c:pt idx="145">
                  <c:v>4.0775489533557447</c:v>
                </c:pt>
                <c:pt idx="146">
                  <c:v>3.0604741445745276</c:v>
                </c:pt>
                <c:pt idx="147">
                  <c:v>3.150423057019907</c:v>
                </c:pt>
                <c:pt idx="148">
                  <c:v>2.3644772646866841</c:v>
                </c:pt>
                <c:pt idx="149">
                  <c:v>2.383956784518432</c:v>
                </c:pt>
                <c:pt idx="150">
                  <c:v>2.6155407903975174</c:v>
                </c:pt>
                <c:pt idx="151">
                  <c:v>2.2142746574800185</c:v>
                </c:pt>
                <c:pt idx="152">
                  <c:v>1.4136069112046243</c:v>
                </c:pt>
                <c:pt idx="153">
                  <c:v>1.9790539746709328</c:v>
                </c:pt>
                <c:pt idx="154">
                  <c:v>1.3538111823304462</c:v>
                </c:pt>
                <c:pt idx="155">
                  <c:v>0.79608140809250472</c:v>
                </c:pt>
                <c:pt idx="156">
                  <c:v>0.8041355277484854</c:v>
                </c:pt>
                <c:pt idx="157">
                  <c:v>0.25501266102742193</c:v>
                </c:pt>
                <c:pt idx="158">
                  <c:v>-0.62485825492194635</c:v>
                </c:pt>
                <c:pt idx="159">
                  <c:v>-1.3034816693284483</c:v>
                </c:pt>
                <c:pt idx="160">
                  <c:v>-1.2453611120295136</c:v>
                </c:pt>
                <c:pt idx="161">
                  <c:v>-0.8196315352606689</c:v>
                </c:pt>
                <c:pt idx="162">
                  <c:v>1.3262228724897795E-2</c:v>
                </c:pt>
                <c:pt idx="163">
                  <c:v>0.45741485268308679</c:v>
                </c:pt>
                <c:pt idx="164">
                  <c:v>0.94253881791064487</c:v>
                </c:pt>
                <c:pt idx="165">
                  <c:v>1.9616942064390059</c:v>
                </c:pt>
                <c:pt idx="166">
                  <c:v>1.5424336564249188</c:v>
                </c:pt>
                <c:pt idx="167">
                  <c:v>0.61172518766215944</c:v>
                </c:pt>
                <c:pt idx="168">
                  <c:v>1.7223233389890993</c:v>
                </c:pt>
                <c:pt idx="169">
                  <c:v>1.8939413780562973</c:v>
                </c:pt>
                <c:pt idx="170">
                  <c:v>1.4637303487827467</c:v>
                </c:pt>
                <c:pt idx="171">
                  <c:v>2.1834062110126524</c:v>
                </c:pt>
                <c:pt idx="172">
                  <c:v>1.9937937815411715</c:v>
                </c:pt>
                <c:pt idx="173">
                  <c:v>1.6848404300230868</c:v>
                </c:pt>
                <c:pt idx="174">
                  <c:v>2.3258609958343186</c:v>
                </c:pt>
                <c:pt idx="175">
                  <c:v>1.8267760421535968</c:v>
                </c:pt>
                <c:pt idx="176">
                  <c:v>1.7520608321606232</c:v>
                </c:pt>
                <c:pt idx="177">
                  <c:v>1.2142262726702029</c:v>
                </c:pt>
                <c:pt idx="178">
                  <c:v>1.3901593391656206</c:v>
                </c:pt>
                <c:pt idx="179">
                  <c:v>2.4280711953360878</c:v>
                </c:pt>
                <c:pt idx="180">
                  <c:v>3.3985921363528178</c:v>
                </c:pt>
                <c:pt idx="181">
                  <c:v>3.7081983760626827</c:v>
                </c:pt>
                <c:pt idx="182">
                  <c:v>3.2977104715976111</c:v>
                </c:pt>
                <c:pt idx="183">
                  <c:v>4.2464009291629736</c:v>
                </c:pt>
                <c:pt idx="184">
                  <c:v>3.5423915324377049</c:v>
                </c:pt>
                <c:pt idx="185">
                  <c:v>3.554403412159445</c:v>
                </c:pt>
                <c:pt idx="186">
                  <c:v>3.1129647306438528</c:v>
                </c:pt>
                <c:pt idx="187">
                  <c:v>3.7329370175671102</c:v>
                </c:pt>
                <c:pt idx="188">
                  <c:v>4.2058049035867953</c:v>
                </c:pt>
                <c:pt idx="189">
                  <c:v>4.4357714365091852</c:v>
                </c:pt>
                <c:pt idx="190">
                  <c:v>5.3324713803222039</c:v>
                </c:pt>
                <c:pt idx="191">
                  <c:v>5.2748540426348427</c:v>
                </c:pt>
                <c:pt idx="192">
                  <c:v>5.8868201992968352</c:v>
                </c:pt>
                <c:pt idx="193">
                  <c:v>5.5330398560138292</c:v>
                </c:pt>
                <c:pt idx="194">
                  <c:v>4.672706956766433</c:v>
                </c:pt>
                <c:pt idx="195">
                  <c:v>4.2097337122040699</c:v>
                </c:pt>
                <c:pt idx="196">
                  <c:v>4.2316296710507686</c:v>
                </c:pt>
                <c:pt idx="197">
                  <c:v>4.4522170322622969</c:v>
                </c:pt>
                <c:pt idx="198">
                  <c:v>4.3161831504207839</c:v>
                </c:pt>
                <c:pt idx="199">
                  <c:v>5.0028640179236845</c:v>
                </c:pt>
                <c:pt idx="200">
                  <c:v>5.9526590918699185</c:v>
                </c:pt>
                <c:pt idx="201">
                  <c:v>6.0709122759999445</c:v>
                </c:pt>
                <c:pt idx="202">
                  <c:v>6.4937992206137096</c:v>
                </c:pt>
                <c:pt idx="203">
                  <c:v>6.7918492347962456</c:v>
                </c:pt>
                <c:pt idx="204">
                  <c:v>6.185853875080511</c:v>
                </c:pt>
                <c:pt idx="205">
                  <c:v>6.5687078811070023</c:v>
                </c:pt>
                <c:pt idx="206">
                  <c:v>6.4119247746939436</c:v>
                </c:pt>
                <c:pt idx="207">
                  <c:v>7.1891541053785204</c:v>
                </c:pt>
                <c:pt idx="208">
                  <c:v>6.4963662138607106</c:v>
                </c:pt>
                <c:pt idx="209">
                  <c:v>6.0620878388604069</c:v>
                </c:pt>
                <c:pt idx="210">
                  <c:v>5.8432485008192998</c:v>
                </c:pt>
                <c:pt idx="211">
                  <c:v>6.1238339460774114</c:v>
                </c:pt>
                <c:pt idx="212">
                  <c:v>6.3099566899113597</c:v>
                </c:pt>
                <c:pt idx="213">
                  <c:v>6.2165040733727892</c:v>
                </c:pt>
                <c:pt idx="214">
                  <c:v>6.3748044928456693</c:v>
                </c:pt>
                <c:pt idx="215">
                  <c:v>6.5982510244161858</c:v>
                </c:pt>
                <c:pt idx="216">
                  <c:v>6.2817703763610098</c:v>
                </c:pt>
                <c:pt idx="217">
                  <c:v>6.1605300067087683</c:v>
                </c:pt>
                <c:pt idx="218">
                  <c:v>5.9755326366571353</c:v>
                </c:pt>
                <c:pt idx="219">
                  <c:v>6.5143637755495547</c:v>
                </c:pt>
                <c:pt idx="220">
                  <c:v>6.7973534486925473</c:v>
                </c:pt>
                <c:pt idx="221">
                  <c:v>6.5786212325774613</c:v>
                </c:pt>
                <c:pt idx="222">
                  <c:v>6.5524400118993071</c:v>
                </c:pt>
                <c:pt idx="223">
                  <c:v>6.996142862025863</c:v>
                </c:pt>
                <c:pt idx="224">
                  <c:v>7.3349517937617748</c:v>
                </c:pt>
                <c:pt idx="225">
                  <c:v>7.3006293172388723</c:v>
                </c:pt>
                <c:pt idx="226">
                  <c:v>7.3612500745723537</c:v>
                </c:pt>
                <c:pt idx="227">
                  <c:v>6.7219746643163489</c:v>
                </c:pt>
                <c:pt idx="228">
                  <c:v>7.0217384464626775</c:v>
                </c:pt>
                <c:pt idx="229">
                  <c:v>7.2698739509517054</c:v>
                </c:pt>
                <c:pt idx="230">
                  <c:v>7.9235701833640633</c:v>
                </c:pt>
                <c:pt idx="231">
                  <c:v>8.8696801264845817</c:v>
                </c:pt>
                <c:pt idx="232">
                  <c:v>8.9474796671815966</c:v>
                </c:pt>
                <c:pt idx="233">
                  <c:v>8.3267839616223682</c:v>
                </c:pt>
                <c:pt idx="234">
                  <c:v>8.9455287288610634</c:v>
                </c:pt>
                <c:pt idx="235">
                  <c:v>8.790898755356011</c:v>
                </c:pt>
                <c:pt idx="236">
                  <c:v>8.1228161936455763</c:v>
                </c:pt>
                <c:pt idx="237">
                  <c:v>8.365694548996089</c:v>
                </c:pt>
                <c:pt idx="238">
                  <c:v>7.3956523204510631</c:v>
                </c:pt>
                <c:pt idx="239">
                  <c:v>7.2983864148159228</c:v>
                </c:pt>
                <c:pt idx="240">
                  <c:v>7.4385384947636339</c:v>
                </c:pt>
                <c:pt idx="241">
                  <c:v>7.9955466422700283</c:v>
                </c:pt>
                <c:pt idx="242">
                  <c:v>7.7753023728259905</c:v>
                </c:pt>
                <c:pt idx="243">
                  <c:v>6.8723383314109014</c:v>
                </c:pt>
                <c:pt idx="244">
                  <c:v>6.9623346949738334</c:v>
                </c:pt>
                <c:pt idx="245">
                  <c:v>6.7653147660751074</c:v>
                </c:pt>
                <c:pt idx="246">
                  <c:v>6.9402594833854891</c:v>
                </c:pt>
                <c:pt idx="247">
                  <c:v>6.9685694383033479</c:v>
                </c:pt>
                <c:pt idx="248">
                  <c:v>7.2129996030964776</c:v>
                </c:pt>
                <c:pt idx="249">
                  <c:v>7.6343382717795976</c:v>
                </c:pt>
                <c:pt idx="250">
                  <c:v>7.9666215081563223</c:v>
                </c:pt>
                <c:pt idx="251">
                  <c:v>8.0228386499175031</c:v>
                </c:pt>
                <c:pt idx="252">
                  <c:v>7.6700154326790653</c:v>
                </c:pt>
                <c:pt idx="253">
                  <c:v>7.0261793902809586</c:v>
                </c:pt>
                <c:pt idx="254">
                  <c:v>7.5507589408621243</c:v>
                </c:pt>
                <c:pt idx="255">
                  <c:v>6.746209404601359</c:v>
                </c:pt>
                <c:pt idx="256">
                  <c:v>6.760577635538084</c:v>
                </c:pt>
                <c:pt idx="257">
                  <c:v>7.2115556288376865</c:v>
                </c:pt>
                <c:pt idx="258">
                  <c:v>7.1476107141761531</c:v>
                </c:pt>
                <c:pt idx="259">
                  <c:v>6.4919620483531162</c:v>
                </c:pt>
                <c:pt idx="260">
                  <c:v>6.5021540142615777</c:v>
                </c:pt>
                <c:pt idx="261">
                  <c:v>5.9070774688357233</c:v>
                </c:pt>
                <c:pt idx="262">
                  <c:v>4.7227474872074708</c:v>
                </c:pt>
                <c:pt idx="263">
                  <c:v>5.0775600025167478</c:v>
                </c:pt>
                <c:pt idx="264">
                  <c:v>4.5166652967691334</c:v>
                </c:pt>
                <c:pt idx="265">
                  <c:v>4.6781740884453029</c:v>
                </c:pt>
                <c:pt idx="266">
                  <c:v>4.2448378727858653</c:v>
                </c:pt>
                <c:pt idx="267">
                  <c:v>4.2011041091404877</c:v>
                </c:pt>
                <c:pt idx="268">
                  <c:v>3.6773087105116247</c:v>
                </c:pt>
                <c:pt idx="269">
                  <c:v>3.0126263443951302</c:v>
                </c:pt>
                <c:pt idx="270">
                  <c:v>2.3633164258158104</c:v>
                </c:pt>
                <c:pt idx="271">
                  <c:v>2.7464630778965784</c:v>
                </c:pt>
                <c:pt idx="272">
                  <c:v>3.3084266342450519</c:v>
                </c:pt>
                <c:pt idx="273">
                  <c:v>2.3192022060839008</c:v>
                </c:pt>
                <c:pt idx="274">
                  <c:v>1.9011117266172732</c:v>
                </c:pt>
                <c:pt idx="275">
                  <c:v>1.4970238364273882</c:v>
                </c:pt>
                <c:pt idx="276">
                  <c:v>1.5112569577906925</c:v>
                </c:pt>
                <c:pt idx="277">
                  <c:v>1.0812279548999868</c:v>
                </c:pt>
                <c:pt idx="278">
                  <c:v>9.7728078654199635E-2</c:v>
                </c:pt>
                <c:pt idx="279">
                  <c:v>0.61243030255036501</c:v>
                </c:pt>
                <c:pt idx="280">
                  <c:v>-0.32643190051908277</c:v>
                </c:pt>
                <c:pt idx="281">
                  <c:v>-6.3443643415894257E-2</c:v>
                </c:pt>
                <c:pt idx="282">
                  <c:v>0.73324041959426722</c:v>
                </c:pt>
                <c:pt idx="283">
                  <c:v>0.37345289473296361</c:v>
                </c:pt>
                <c:pt idx="284">
                  <c:v>0.71558559203867844</c:v>
                </c:pt>
                <c:pt idx="285">
                  <c:v>0.28819138142421252</c:v>
                </c:pt>
                <c:pt idx="286">
                  <c:v>0.22645082546887352</c:v>
                </c:pt>
                <c:pt idx="287">
                  <c:v>0.55558170021049591</c:v>
                </c:pt>
                <c:pt idx="288">
                  <c:v>0.27932167639551153</c:v>
                </c:pt>
                <c:pt idx="289">
                  <c:v>0.11938095521895775</c:v>
                </c:pt>
                <c:pt idx="290">
                  <c:v>-0.21641058660611634</c:v>
                </c:pt>
                <c:pt idx="291">
                  <c:v>-0.64137600277990714</c:v>
                </c:pt>
                <c:pt idx="292">
                  <c:v>-1.1115125926132805</c:v>
                </c:pt>
                <c:pt idx="293">
                  <c:v>0.1076802757634141</c:v>
                </c:pt>
                <c:pt idx="294">
                  <c:v>0.12923308135918887</c:v>
                </c:pt>
                <c:pt idx="295">
                  <c:v>-0.275779829907151</c:v>
                </c:pt>
                <c:pt idx="296">
                  <c:v>-1.0633774443560924</c:v>
                </c:pt>
                <c:pt idx="297">
                  <c:v>-0.53684158958822081</c:v>
                </c:pt>
                <c:pt idx="298">
                  <c:v>-1.1600749451863521</c:v>
                </c:pt>
                <c:pt idx="299">
                  <c:v>-0.68731815927776552</c:v>
                </c:pt>
                <c:pt idx="300">
                  <c:v>0</c:v>
                </c:pt>
              </c:numCache>
            </c:numRef>
          </c:yVal>
          <c:smooth val="0"/>
        </c:ser>
        <c:ser>
          <c:idx val="10"/>
          <c:order val="5"/>
          <c:tx>
            <c:strRef>
              <c:f>Графики!$AZ$31</c:f>
              <c:strCache>
                <c:ptCount val="1"/>
                <c:pt idx="0">
                  <c:v>20.11.2021</c:v>
                </c:pt>
              </c:strCache>
            </c:strRef>
          </c:tx>
          <c:spPr>
            <a:ln w="25400">
              <a:solidFill>
                <a:srgbClr val="FF33CC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Графики!$BF$341:$BF$641</c:f>
              <c:numCache>
                <c:formatCode>General</c:formatCode>
                <c:ptCount val="301"/>
                <c:pt idx="0">
                  <c:v>-0.76295880565271545</c:v>
                </c:pt>
                <c:pt idx="1">
                  <c:v>-0.56989471238057376</c:v>
                </c:pt>
                <c:pt idx="2">
                  <c:v>5.7516896219908631E-2</c:v>
                </c:pt>
                <c:pt idx="3">
                  <c:v>0.26767598747426291</c:v>
                </c:pt>
                <c:pt idx="4">
                  <c:v>0.18878874111544519</c:v>
                </c:pt>
                <c:pt idx="5">
                  <c:v>1.0971713828682823</c:v>
                </c:pt>
                <c:pt idx="6">
                  <c:v>0.73150022293430084</c:v>
                </c:pt>
                <c:pt idx="7">
                  <c:v>0.6603162321551963</c:v>
                </c:pt>
                <c:pt idx="8">
                  <c:v>0.69928267804925781</c:v>
                </c:pt>
                <c:pt idx="9">
                  <c:v>0.38809875741299038</c:v>
                </c:pt>
                <c:pt idx="10">
                  <c:v>1.096334083216334</c:v>
                </c:pt>
                <c:pt idx="11">
                  <c:v>0.3775116571819126</c:v>
                </c:pt>
                <c:pt idx="12">
                  <c:v>-0.22400234165547772</c:v>
                </c:pt>
                <c:pt idx="13">
                  <c:v>0.16926221140715825</c:v>
                </c:pt>
                <c:pt idx="14">
                  <c:v>-0.17026171778286425</c:v>
                </c:pt>
                <c:pt idx="15">
                  <c:v>-9.4370722737153301E-2</c:v>
                </c:pt>
                <c:pt idx="16">
                  <c:v>-0.14763921445421602</c:v>
                </c:pt>
                <c:pt idx="17">
                  <c:v>-0.32518813573449279</c:v>
                </c:pt>
                <c:pt idx="18">
                  <c:v>0.40662714431573477</c:v>
                </c:pt>
                <c:pt idx="19">
                  <c:v>1.644214782052245</c:v>
                </c:pt>
                <c:pt idx="20">
                  <c:v>1.3090179496447263</c:v>
                </c:pt>
                <c:pt idx="21">
                  <c:v>2.1083890270840584</c:v>
                </c:pt>
                <c:pt idx="22">
                  <c:v>2.6839000547100795</c:v>
                </c:pt>
                <c:pt idx="23">
                  <c:v>3.0357752199648758</c:v>
                </c:pt>
                <c:pt idx="24">
                  <c:v>3.3812138602232835</c:v>
                </c:pt>
                <c:pt idx="25">
                  <c:v>3.0794288087666928</c:v>
                </c:pt>
                <c:pt idx="26">
                  <c:v>3.3363538268847606</c:v>
                </c:pt>
                <c:pt idx="27">
                  <c:v>2.852550183151493</c:v>
                </c:pt>
                <c:pt idx="28">
                  <c:v>2.9505781463521998</c:v>
                </c:pt>
                <c:pt idx="29">
                  <c:v>3.5484179483345315</c:v>
                </c:pt>
                <c:pt idx="30">
                  <c:v>3.0987876672485299</c:v>
                </c:pt>
                <c:pt idx="31">
                  <c:v>2.237258742956783</c:v>
                </c:pt>
                <c:pt idx="32">
                  <c:v>2.5306352605700795</c:v>
                </c:pt>
                <c:pt idx="33">
                  <c:v>2.126450105913591</c:v>
                </c:pt>
                <c:pt idx="34">
                  <c:v>1.5328014695224965</c:v>
                </c:pt>
                <c:pt idx="35">
                  <c:v>1.2457808149457605</c:v>
                </c:pt>
                <c:pt idx="36">
                  <c:v>1.8472740163268782</c:v>
                </c:pt>
                <c:pt idx="37">
                  <c:v>1.6860621927313559</c:v>
                </c:pt>
                <c:pt idx="38">
                  <c:v>1.7001452053112871</c:v>
                </c:pt>
                <c:pt idx="39">
                  <c:v>1.2193415305288227</c:v>
                </c:pt>
                <c:pt idx="40">
                  <c:v>1.8407422711289882</c:v>
                </c:pt>
                <c:pt idx="41">
                  <c:v>2.2225519412191943</c:v>
                </c:pt>
                <c:pt idx="42">
                  <c:v>2.3650166837586539</c:v>
                </c:pt>
                <c:pt idx="43">
                  <c:v>2.0496702294225315</c:v>
                </c:pt>
                <c:pt idx="44">
                  <c:v>2.3839450821653827</c:v>
                </c:pt>
                <c:pt idx="45">
                  <c:v>1.7189201416790638</c:v>
                </c:pt>
                <c:pt idx="46">
                  <c:v>1.0970854117989575</c:v>
                </c:pt>
                <c:pt idx="47">
                  <c:v>0.74937688270472336</c:v>
                </c:pt>
                <c:pt idx="48">
                  <c:v>0.99115730467190133</c:v>
                </c:pt>
                <c:pt idx="49">
                  <c:v>0.48649655917972723</c:v>
                </c:pt>
                <c:pt idx="50">
                  <c:v>0.26931164195639212</c:v>
                </c:pt>
                <c:pt idx="51">
                  <c:v>-0.15494179213658299</c:v>
                </c:pt>
                <c:pt idx="52">
                  <c:v>-0.34191995371588746</c:v>
                </c:pt>
                <c:pt idx="53">
                  <c:v>0.58951258422268893</c:v>
                </c:pt>
                <c:pt idx="54">
                  <c:v>0.43971820797094097</c:v>
                </c:pt>
                <c:pt idx="55">
                  <c:v>-1.0086050980511345</c:v>
                </c:pt>
                <c:pt idx="56">
                  <c:v>-1.4082709018146033</c:v>
                </c:pt>
                <c:pt idx="57">
                  <c:v>-1.1433801512488344</c:v>
                </c:pt>
                <c:pt idx="58">
                  <c:v>-0.8324255157447169</c:v>
                </c:pt>
                <c:pt idx="59">
                  <c:v>-0.57285214350179103</c:v>
                </c:pt>
                <c:pt idx="60">
                  <c:v>-1.6948084355112769</c:v>
                </c:pt>
                <c:pt idx="61">
                  <c:v>-1.7842474648400639</c:v>
                </c:pt>
                <c:pt idx="62">
                  <c:v>-2.4291293387051383</c:v>
                </c:pt>
                <c:pt idx="63">
                  <c:v>-2.616902681857141</c:v>
                </c:pt>
                <c:pt idx="64">
                  <c:v>-3.4158204412276518</c:v>
                </c:pt>
                <c:pt idx="65">
                  <c:v>-3.1827276754619334</c:v>
                </c:pt>
                <c:pt idx="66">
                  <c:v>-3.1002733344311082</c:v>
                </c:pt>
                <c:pt idx="67">
                  <c:v>-2.8336097186178222</c:v>
                </c:pt>
                <c:pt idx="68">
                  <c:v>-2.7138260582354405</c:v>
                </c:pt>
                <c:pt idx="69">
                  <c:v>-2.125774045281787</c:v>
                </c:pt>
                <c:pt idx="70">
                  <c:v>-2.9720305032618626</c:v>
                </c:pt>
                <c:pt idx="71">
                  <c:v>-3.3539345591484562</c:v>
                </c:pt>
                <c:pt idx="72">
                  <c:v>-3.0188740435967247</c:v>
                </c:pt>
                <c:pt idx="73">
                  <c:v>-3.5859226661451657</c:v>
                </c:pt>
                <c:pt idx="74">
                  <c:v>-3.1721976512835681</c:v>
                </c:pt>
                <c:pt idx="75">
                  <c:v>-2.990307426603863</c:v>
                </c:pt>
                <c:pt idx="76">
                  <c:v>-3.2840292959343742</c:v>
                </c:pt>
                <c:pt idx="77">
                  <c:v>-2.6419860638962973</c:v>
                </c:pt>
                <c:pt idx="78">
                  <c:v>-2.6059341801118308</c:v>
                </c:pt>
                <c:pt idx="79">
                  <c:v>-2.0974928477037338</c:v>
                </c:pt>
                <c:pt idx="80">
                  <c:v>-1.5382161474684608</c:v>
                </c:pt>
                <c:pt idx="81">
                  <c:v>-0.99049355465001554</c:v>
                </c:pt>
                <c:pt idx="82">
                  <c:v>-1.3024512962192603</c:v>
                </c:pt>
                <c:pt idx="83">
                  <c:v>-2.3266930337616714</c:v>
                </c:pt>
                <c:pt idx="84">
                  <c:v>-1.9520983846551871</c:v>
                </c:pt>
                <c:pt idx="85">
                  <c:v>-1.9086442258261513</c:v>
                </c:pt>
                <c:pt idx="86">
                  <c:v>-2.2125438405030309</c:v>
                </c:pt>
                <c:pt idx="87">
                  <c:v>-2.1556448446625609</c:v>
                </c:pt>
                <c:pt idx="88">
                  <c:v>-1.8398599058479022</c:v>
                </c:pt>
                <c:pt idx="89">
                  <c:v>-0.9278560092340058</c:v>
                </c:pt>
                <c:pt idx="90">
                  <c:v>-0.6199057594333226</c:v>
                </c:pt>
                <c:pt idx="91">
                  <c:v>9.9770443873353543E-2</c:v>
                </c:pt>
                <c:pt idx="92">
                  <c:v>-0.52719988741375801</c:v>
                </c:pt>
                <c:pt idx="93">
                  <c:v>-1.1766545356089182</c:v>
                </c:pt>
                <c:pt idx="94">
                  <c:v>-0.79504051129913478</c:v>
                </c:pt>
                <c:pt idx="95">
                  <c:v>-1.0299660547282201</c:v>
                </c:pt>
                <c:pt idx="96">
                  <c:v>-0.10051791159389722</c:v>
                </c:pt>
                <c:pt idx="97">
                  <c:v>0.14398872166725596</c:v>
                </c:pt>
                <c:pt idx="98">
                  <c:v>0.71443445667034666</c:v>
                </c:pt>
                <c:pt idx="99">
                  <c:v>1.1985216432846073</c:v>
                </c:pt>
                <c:pt idx="100">
                  <c:v>1.5928684630761154</c:v>
                </c:pt>
                <c:pt idx="101">
                  <c:v>1.917048166477457</c:v>
                </c:pt>
                <c:pt idx="102">
                  <c:v>1.4081735521987184</c:v>
                </c:pt>
                <c:pt idx="103">
                  <c:v>1.3195808219549008</c:v>
                </c:pt>
                <c:pt idx="104">
                  <c:v>1.6481596943489194</c:v>
                </c:pt>
                <c:pt idx="105">
                  <c:v>2.1150859598450324</c:v>
                </c:pt>
                <c:pt idx="106">
                  <c:v>2.070193878729583</c:v>
                </c:pt>
                <c:pt idx="107">
                  <c:v>2.1527491151780396</c:v>
                </c:pt>
                <c:pt idx="108">
                  <c:v>2.0540663648116606</c:v>
                </c:pt>
                <c:pt idx="109">
                  <c:v>2.836620093766328</c:v>
                </c:pt>
                <c:pt idx="110">
                  <c:v>2.8742431584104224</c:v>
                </c:pt>
                <c:pt idx="111">
                  <c:v>2.5244324400646292</c:v>
                </c:pt>
                <c:pt idx="112">
                  <c:v>2.8508961182798203</c:v>
                </c:pt>
                <c:pt idx="113">
                  <c:v>2.7265753963978341</c:v>
                </c:pt>
                <c:pt idx="114">
                  <c:v>2.5616005848236227</c:v>
                </c:pt>
                <c:pt idx="115">
                  <c:v>2.1697480679126784</c:v>
                </c:pt>
                <c:pt idx="116">
                  <c:v>2.3429636649375425</c:v>
                </c:pt>
                <c:pt idx="117">
                  <c:v>1.9846807019988546</c:v>
                </c:pt>
                <c:pt idx="118">
                  <c:v>1.7047453911189905</c:v>
                </c:pt>
                <c:pt idx="119">
                  <c:v>1.938218357450296</c:v>
                </c:pt>
                <c:pt idx="120">
                  <c:v>2.0324202422367534</c:v>
                </c:pt>
                <c:pt idx="121">
                  <c:v>1.7994684031828001</c:v>
                </c:pt>
                <c:pt idx="122">
                  <c:v>2.1312244953294339</c:v>
                </c:pt>
                <c:pt idx="123">
                  <c:v>1.5146788814762431</c:v>
                </c:pt>
                <c:pt idx="124">
                  <c:v>1.3079458860100885</c:v>
                </c:pt>
                <c:pt idx="125">
                  <c:v>1.7477557375817696</c:v>
                </c:pt>
                <c:pt idx="126">
                  <c:v>1.9893573566865825</c:v>
                </c:pt>
                <c:pt idx="127">
                  <c:v>1.9572750762189344</c:v>
                </c:pt>
                <c:pt idx="128">
                  <c:v>1.9732204431034006</c:v>
                </c:pt>
                <c:pt idx="129">
                  <c:v>1.5849758160748024</c:v>
                </c:pt>
                <c:pt idx="130">
                  <c:v>1.8281191415034073</c:v>
                </c:pt>
                <c:pt idx="131">
                  <c:v>2.2344256413225594</c:v>
                </c:pt>
                <c:pt idx="132">
                  <c:v>2.2376022770805548</c:v>
                </c:pt>
                <c:pt idx="133">
                  <c:v>1.6650040648770528</c:v>
                </c:pt>
                <c:pt idx="134">
                  <c:v>1.4596731282739484</c:v>
                </c:pt>
                <c:pt idx="135">
                  <c:v>1.6190032431485406</c:v>
                </c:pt>
                <c:pt idx="136">
                  <c:v>1.8386251968396436</c:v>
                </c:pt>
                <c:pt idx="137">
                  <c:v>1.9635806340826321</c:v>
                </c:pt>
                <c:pt idx="138">
                  <c:v>2.4810916282425524</c:v>
                </c:pt>
                <c:pt idx="139">
                  <c:v>2.990730418580597</c:v>
                </c:pt>
                <c:pt idx="140">
                  <c:v>3.1535163947779665</c:v>
                </c:pt>
                <c:pt idx="141">
                  <c:v>2.882601358841498</c:v>
                </c:pt>
                <c:pt idx="142">
                  <c:v>2.9461744776523346</c:v>
                </c:pt>
                <c:pt idx="143">
                  <c:v>2.6590132276621716</c:v>
                </c:pt>
                <c:pt idx="144">
                  <c:v>2.0147330037168558</c:v>
                </c:pt>
                <c:pt idx="145">
                  <c:v>2.1222442245376669</c:v>
                </c:pt>
                <c:pt idx="146">
                  <c:v>2.016203681569209</c:v>
                </c:pt>
                <c:pt idx="147">
                  <c:v>2.6421928738768656</c:v>
                </c:pt>
                <c:pt idx="148">
                  <c:v>2.2554573785631646</c:v>
                </c:pt>
                <c:pt idx="149">
                  <c:v>1.3542769792505851</c:v>
                </c:pt>
                <c:pt idx="150">
                  <c:v>1.6866893318434677</c:v>
                </c:pt>
                <c:pt idx="151">
                  <c:v>1.0753831551702433</c:v>
                </c:pt>
                <c:pt idx="152">
                  <c:v>1.2851847096375195</c:v>
                </c:pt>
                <c:pt idx="153">
                  <c:v>1.2325632883644175</c:v>
                </c:pt>
                <c:pt idx="154">
                  <c:v>1.2624701384478385</c:v>
                </c:pt>
                <c:pt idx="155">
                  <c:v>0.9394730993669782</c:v>
                </c:pt>
                <c:pt idx="156">
                  <c:v>0.81898558714772207</c:v>
                </c:pt>
                <c:pt idx="157">
                  <c:v>1.5950502279125658</c:v>
                </c:pt>
                <c:pt idx="158">
                  <c:v>1.894833333974816</c:v>
                </c:pt>
                <c:pt idx="159">
                  <c:v>2.0932068192902307</c:v>
                </c:pt>
                <c:pt idx="160">
                  <c:v>2.6677423894074082</c:v>
                </c:pt>
                <c:pt idx="161">
                  <c:v>2.8075891028477145</c:v>
                </c:pt>
                <c:pt idx="162">
                  <c:v>3.0229988202306686</c:v>
                </c:pt>
                <c:pt idx="163">
                  <c:v>3.3292758448445738</c:v>
                </c:pt>
                <c:pt idx="164">
                  <c:v>3.9700602176698112</c:v>
                </c:pt>
                <c:pt idx="165">
                  <c:v>3.9814749925326396</c:v>
                </c:pt>
                <c:pt idx="166">
                  <c:v>2.9341256736629475</c:v>
                </c:pt>
                <c:pt idx="167">
                  <c:v>2.8516447210638489</c:v>
                </c:pt>
                <c:pt idx="168">
                  <c:v>3.4549784737490654</c:v>
                </c:pt>
                <c:pt idx="169">
                  <c:v>3.397492260936815</c:v>
                </c:pt>
                <c:pt idx="170">
                  <c:v>2.8094248503786048</c:v>
                </c:pt>
                <c:pt idx="171">
                  <c:v>3.1858450108087482</c:v>
                </c:pt>
                <c:pt idx="172">
                  <c:v>2.6485993248688828</c:v>
                </c:pt>
                <c:pt idx="173">
                  <c:v>1.9146252055656987</c:v>
                </c:pt>
                <c:pt idx="174">
                  <c:v>2.0371013041911965</c:v>
                </c:pt>
                <c:pt idx="175">
                  <c:v>2.058979705661045</c:v>
                </c:pt>
                <c:pt idx="176">
                  <c:v>2.8516387079426977</c:v>
                </c:pt>
                <c:pt idx="177">
                  <c:v>2.3174817355081814</c:v>
                </c:pt>
                <c:pt idx="178">
                  <c:v>3.0101429562945441</c:v>
                </c:pt>
                <c:pt idx="179">
                  <c:v>2.7172482203194477</c:v>
                </c:pt>
                <c:pt idx="180">
                  <c:v>2.9918500782480351</c:v>
                </c:pt>
                <c:pt idx="181">
                  <c:v>3.6125226585118071</c:v>
                </c:pt>
                <c:pt idx="182">
                  <c:v>3.9138029079277885</c:v>
                </c:pt>
                <c:pt idx="183">
                  <c:v>3.8656890365301706</c:v>
                </c:pt>
                <c:pt idx="184">
                  <c:v>4.3280346143651514</c:v>
                </c:pt>
                <c:pt idx="185">
                  <c:v>4.7966237353277847</c:v>
                </c:pt>
                <c:pt idx="186">
                  <c:v>4.9902703936018042</c:v>
                </c:pt>
                <c:pt idx="187">
                  <c:v>4.744988909254289</c:v>
                </c:pt>
                <c:pt idx="188">
                  <c:v>4.8677365072837802</c:v>
                </c:pt>
                <c:pt idx="189">
                  <c:v>4.4828957388706385</c:v>
                </c:pt>
                <c:pt idx="190">
                  <c:v>4.5712243559803483</c:v>
                </c:pt>
                <c:pt idx="191">
                  <c:v>3.2352283835716662</c:v>
                </c:pt>
                <c:pt idx="192">
                  <c:v>4.1569433827409057</c:v>
                </c:pt>
                <c:pt idx="193">
                  <c:v>3.5020626487735171</c:v>
                </c:pt>
                <c:pt idx="194">
                  <c:v>3.262330480030073</c:v>
                </c:pt>
                <c:pt idx="195">
                  <c:v>3.5534913634846816</c:v>
                </c:pt>
                <c:pt idx="196">
                  <c:v>3.5360216400675881</c:v>
                </c:pt>
                <c:pt idx="197">
                  <c:v>3.2684663485047167</c:v>
                </c:pt>
                <c:pt idx="198">
                  <c:v>3.1073503349905423</c:v>
                </c:pt>
                <c:pt idx="199">
                  <c:v>2.6077536456051575</c:v>
                </c:pt>
                <c:pt idx="200">
                  <c:v>2.0978370505117709</c:v>
                </c:pt>
                <c:pt idx="201">
                  <c:v>2.1178107275032971</c:v>
                </c:pt>
                <c:pt idx="202">
                  <c:v>2.2675696509704721</c:v>
                </c:pt>
                <c:pt idx="203">
                  <c:v>2.4327434435973601</c:v>
                </c:pt>
                <c:pt idx="204">
                  <c:v>2.1227788663854881</c:v>
                </c:pt>
                <c:pt idx="205">
                  <c:v>2.4831097472534793</c:v>
                </c:pt>
                <c:pt idx="206">
                  <c:v>3.0596173529945645</c:v>
                </c:pt>
                <c:pt idx="207">
                  <c:v>3.1402198341326084</c:v>
                </c:pt>
                <c:pt idx="208">
                  <c:v>2.4179324161177647</c:v>
                </c:pt>
                <c:pt idx="209">
                  <c:v>2.999530950082999</c:v>
                </c:pt>
                <c:pt idx="210">
                  <c:v>3.1411149413752355</c:v>
                </c:pt>
                <c:pt idx="211">
                  <c:v>2.6986387515884189</c:v>
                </c:pt>
                <c:pt idx="212">
                  <c:v>2.9462707921014726</c:v>
                </c:pt>
                <c:pt idx="213">
                  <c:v>2.7046837478909538</c:v>
                </c:pt>
                <c:pt idx="214">
                  <c:v>2.3359110776320904</c:v>
                </c:pt>
                <c:pt idx="215">
                  <c:v>2.5788938519048088</c:v>
                </c:pt>
                <c:pt idx="216">
                  <c:v>3.5566868819191768</c:v>
                </c:pt>
                <c:pt idx="217">
                  <c:v>2.6953839209089665</c:v>
                </c:pt>
                <c:pt idx="218">
                  <c:v>2.2450915778385934</c:v>
                </c:pt>
                <c:pt idx="219">
                  <c:v>2.5209845094738057</c:v>
                </c:pt>
                <c:pt idx="220">
                  <c:v>2.8328916088495362</c:v>
                </c:pt>
                <c:pt idx="221">
                  <c:v>2.7563560248503336</c:v>
                </c:pt>
                <c:pt idx="222">
                  <c:v>2.4774973695646167</c:v>
                </c:pt>
                <c:pt idx="223">
                  <c:v>2.699091607003993</c:v>
                </c:pt>
                <c:pt idx="224">
                  <c:v>2.4577227055725643</c:v>
                </c:pt>
                <c:pt idx="225">
                  <c:v>1.7175261836694062</c:v>
                </c:pt>
                <c:pt idx="226">
                  <c:v>2.2793493145591128</c:v>
                </c:pt>
                <c:pt idx="227">
                  <c:v>0.64249489312101105</c:v>
                </c:pt>
                <c:pt idx="228">
                  <c:v>1.1680162548854014</c:v>
                </c:pt>
                <c:pt idx="229">
                  <c:v>1.1876295846819858</c:v>
                </c:pt>
                <c:pt idx="230">
                  <c:v>1.2864176729252677</c:v>
                </c:pt>
                <c:pt idx="231">
                  <c:v>0.5851423054634779</c:v>
                </c:pt>
                <c:pt idx="232">
                  <c:v>7.4240327899474323E-2</c:v>
                </c:pt>
                <c:pt idx="233">
                  <c:v>0.16646841649560429</c:v>
                </c:pt>
                <c:pt idx="234">
                  <c:v>-0.73200975148006364</c:v>
                </c:pt>
                <c:pt idx="235">
                  <c:v>-0.74455379078301576</c:v>
                </c:pt>
                <c:pt idx="236">
                  <c:v>-1.1056321500645936</c:v>
                </c:pt>
                <c:pt idx="237">
                  <c:v>-0.56158586115316211</c:v>
                </c:pt>
                <c:pt idx="238">
                  <c:v>-0.38646995598890044</c:v>
                </c:pt>
                <c:pt idx="239">
                  <c:v>-0.21464473707135312</c:v>
                </c:pt>
                <c:pt idx="240">
                  <c:v>0.17250354522604994</c:v>
                </c:pt>
                <c:pt idx="241">
                  <c:v>-0.12258538798505469</c:v>
                </c:pt>
                <c:pt idx="242">
                  <c:v>-0.83335989599493132</c:v>
                </c:pt>
                <c:pt idx="243">
                  <c:v>-1.370497111217901</c:v>
                </c:pt>
                <c:pt idx="244">
                  <c:v>-0.24558728377235184</c:v>
                </c:pt>
                <c:pt idx="245">
                  <c:v>-0.587921863530255</c:v>
                </c:pt>
                <c:pt idx="246">
                  <c:v>-0.80242709215394825</c:v>
                </c:pt>
                <c:pt idx="247">
                  <c:v>-0.12659026026153697</c:v>
                </c:pt>
                <c:pt idx="248">
                  <c:v>-0.37523215816031552</c:v>
                </c:pt>
                <c:pt idx="249">
                  <c:v>-9.5795412708980621E-2</c:v>
                </c:pt>
                <c:pt idx="250">
                  <c:v>-0.71899848356861185</c:v>
                </c:pt>
                <c:pt idx="251">
                  <c:v>-0.76013327149689758</c:v>
                </c:pt>
                <c:pt idx="252">
                  <c:v>-0.51649304817578923</c:v>
                </c:pt>
                <c:pt idx="253">
                  <c:v>-0.96450109415263796</c:v>
                </c:pt>
                <c:pt idx="254">
                  <c:v>-0.73686539418361008</c:v>
                </c:pt>
                <c:pt idx="255">
                  <c:v>-0.48892436272092255</c:v>
                </c:pt>
                <c:pt idx="256">
                  <c:v>-0.64644758610745612</c:v>
                </c:pt>
                <c:pt idx="257">
                  <c:v>-0.39458091209644408</c:v>
                </c:pt>
                <c:pt idx="258">
                  <c:v>-0.70205175048238289</c:v>
                </c:pt>
                <c:pt idx="259">
                  <c:v>-1.2476565086586788</c:v>
                </c:pt>
                <c:pt idx="260">
                  <c:v>-1.546200215873796</c:v>
                </c:pt>
                <c:pt idx="261">
                  <c:v>-2.0500548623172108</c:v>
                </c:pt>
                <c:pt idx="262">
                  <c:v>-1.7929940165428206</c:v>
                </c:pt>
                <c:pt idx="263">
                  <c:v>-1.3596791652651063</c:v>
                </c:pt>
                <c:pt idx="264">
                  <c:v>-1.1062595873816008</c:v>
                </c:pt>
                <c:pt idx="265">
                  <c:v>-1.6300685700647364</c:v>
                </c:pt>
                <c:pt idx="266">
                  <c:v>-0.71515095035749709</c:v>
                </c:pt>
                <c:pt idx="267">
                  <c:v>-0.86513051202280167</c:v>
                </c:pt>
                <c:pt idx="268">
                  <c:v>-1.8908663061596371</c:v>
                </c:pt>
                <c:pt idx="269">
                  <c:v>-2.4600958721684947</c:v>
                </c:pt>
                <c:pt idx="270">
                  <c:v>-2.163317689135738</c:v>
                </c:pt>
                <c:pt idx="271">
                  <c:v>-1.4766291612220357</c:v>
                </c:pt>
                <c:pt idx="272">
                  <c:v>-1.2240600414103255</c:v>
                </c:pt>
                <c:pt idx="273">
                  <c:v>-0.6313038313440984</c:v>
                </c:pt>
                <c:pt idx="274">
                  <c:v>-4.0255664676692504E-2</c:v>
                </c:pt>
                <c:pt idx="275">
                  <c:v>1.027391707215088</c:v>
                </c:pt>
                <c:pt idx="276">
                  <c:v>1.1539539004024846</c:v>
                </c:pt>
                <c:pt idx="277">
                  <c:v>0.50661819196045599</c:v>
                </c:pt>
                <c:pt idx="278">
                  <c:v>-0.10765971522164364</c:v>
                </c:pt>
                <c:pt idx="279">
                  <c:v>-0.22404919861810413</c:v>
                </c:pt>
                <c:pt idx="280">
                  <c:v>0.39928625609036317</c:v>
                </c:pt>
                <c:pt idx="281">
                  <c:v>0.97950336019766837</c:v>
                </c:pt>
                <c:pt idx="282">
                  <c:v>1.3408972271513449</c:v>
                </c:pt>
                <c:pt idx="283">
                  <c:v>1.1385889417626913</c:v>
                </c:pt>
                <c:pt idx="284">
                  <c:v>0.52540969540530114</c:v>
                </c:pt>
                <c:pt idx="285">
                  <c:v>1.0296127027179409</c:v>
                </c:pt>
                <c:pt idx="286">
                  <c:v>1.9674515434570594</c:v>
                </c:pt>
                <c:pt idx="287">
                  <c:v>2.0475906393523928</c:v>
                </c:pt>
                <c:pt idx="288">
                  <c:v>1.9947275753054328</c:v>
                </c:pt>
                <c:pt idx="289">
                  <c:v>1.644353977217861</c:v>
                </c:pt>
                <c:pt idx="290">
                  <c:v>2.3683690911936992</c:v>
                </c:pt>
                <c:pt idx="291">
                  <c:v>2.4538377699090006</c:v>
                </c:pt>
                <c:pt idx="292">
                  <c:v>2.5361144617620539</c:v>
                </c:pt>
                <c:pt idx="293">
                  <c:v>1.32662666645831</c:v>
                </c:pt>
                <c:pt idx="294">
                  <c:v>1.5503172906521741</c:v>
                </c:pt>
                <c:pt idx="295">
                  <c:v>0.63036916626219863</c:v>
                </c:pt>
                <c:pt idx="296">
                  <c:v>0.128161589042179</c:v>
                </c:pt>
                <c:pt idx="297">
                  <c:v>-0.17223982577604602</c:v>
                </c:pt>
                <c:pt idx="298">
                  <c:v>0.77073695472881809</c:v>
                </c:pt>
                <c:pt idx="299">
                  <c:v>0.97065355591462321</c:v>
                </c:pt>
                <c:pt idx="300">
                  <c:v>0</c:v>
                </c:pt>
              </c:numCache>
            </c:numRef>
          </c:xVal>
          <c:yVal>
            <c:numRef>
              <c:f>Графики!$BG$341:$BG$641</c:f>
              <c:numCache>
                <c:formatCode>General</c:formatCode>
                <c:ptCount val="301"/>
                <c:pt idx="0">
                  <c:v>5.2354595104884538</c:v>
                </c:pt>
                <c:pt idx="1">
                  <c:v>4.595546692696189</c:v>
                </c:pt>
                <c:pt idx="2">
                  <c:v>3.8865110180286138</c:v>
                </c:pt>
                <c:pt idx="3">
                  <c:v>3.4566035385112173</c:v>
                </c:pt>
                <c:pt idx="4">
                  <c:v>4.4497179425991362</c:v>
                </c:pt>
                <c:pt idx="5">
                  <c:v>3.5116684673519103</c:v>
                </c:pt>
                <c:pt idx="6">
                  <c:v>3.3641298246379847</c:v>
                </c:pt>
                <c:pt idx="7">
                  <c:v>3.196542802489148</c:v>
                </c:pt>
                <c:pt idx="8">
                  <c:v>3.4789580680308063</c:v>
                </c:pt>
                <c:pt idx="9">
                  <c:v>3.4501431625556052</c:v>
                </c:pt>
                <c:pt idx="10">
                  <c:v>3.5363460630069312</c:v>
                </c:pt>
                <c:pt idx="11">
                  <c:v>4.1072161293616318</c:v>
                </c:pt>
                <c:pt idx="12">
                  <c:v>4.2068552802475097</c:v>
                </c:pt>
                <c:pt idx="13">
                  <c:v>4.0320576988581251</c:v>
                </c:pt>
                <c:pt idx="14">
                  <c:v>3.9768302613290416</c:v>
                </c:pt>
                <c:pt idx="15">
                  <c:v>4.811457771379537</c:v>
                </c:pt>
                <c:pt idx="16">
                  <c:v>5.4838291317232688</c:v>
                </c:pt>
                <c:pt idx="17">
                  <c:v>6.0836223575252006</c:v>
                </c:pt>
                <c:pt idx="18">
                  <c:v>6.1939161433519985</c:v>
                </c:pt>
                <c:pt idx="19">
                  <c:v>6.0201555384960557</c:v>
                </c:pt>
                <c:pt idx="20">
                  <c:v>6.6962854671376135</c:v>
                </c:pt>
                <c:pt idx="21">
                  <c:v>7.1930606188798265</c:v>
                </c:pt>
                <c:pt idx="22">
                  <c:v>8.0767922408206232</c:v>
                </c:pt>
                <c:pt idx="23">
                  <c:v>8.1730929991454104</c:v>
                </c:pt>
                <c:pt idx="24">
                  <c:v>8.3876726308340039</c:v>
                </c:pt>
                <c:pt idx="25">
                  <c:v>8.0481790529331647</c:v>
                </c:pt>
                <c:pt idx="26">
                  <c:v>8.3562342606685434</c:v>
                </c:pt>
                <c:pt idx="27">
                  <c:v>8.2563860229156489</c:v>
                </c:pt>
                <c:pt idx="28">
                  <c:v>8.2741563353145011</c:v>
                </c:pt>
                <c:pt idx="29">
                  <c:v>8.7857319051317972</c:v>
                </c:pt>
                <c:pt idx="30">
                  <c:v>9.0551677664966519</c:v>
                </c:pt>
                <c:pt idx="31">
                  <c:v>8.9446436140735841</c:v>
                </c:pt>
                <c:pt idx="32">
                  <c:v>8.6572334181746555</c:v>
                </c:pt>
                <c:pt idx="33">
                  <c:v>9.2275555720339071</c:v>
                </c:pt>
                <c:pt idx="34">
                  <c:v>9.378304702563355</c:v>
                </c:pt>
                <c:pt idx="35">
                  <c:v>9.425904578217569</c:v>
                </c:pt>
                <c:pt idx="36">
                  <c:v>9.9714146885530681</c:v>
                </c:pt>
                <c:pt idx="37">
                  <c:v>9.5597002455010625</c:v>
                </c:pt>
                <c:pt idx="38">
                  <c:v>8.9852966441749231</c:v>
                </c:pt>
                <c:pt idx="39">
                  <c:v>8.5932507836871537</c:v>
                </c:pt>
                <c:pt idx="40">
                  <c:v>9.6004877289731212</c:v>
                </c:pt>
                <c:pt idx="41">
                  <c:v>8.8235345330328983</c:v>
                </c:pt>
                <c:pt idx="42">
                  <c:v>8.5340042128366349</c:v>
                </c:pt>
                <c:pt idx="43">
                  <c:v>8.4570150607144114</c:v>
                </c:pt>
                <c:pt idx="44">
                  <c:v>8.8588440255077785</c:v>
                </c:pt>
                <c:pt idx="45">
                  <c:v>9.3229164935416975</c:v>
                </c:pt>
                <c:pt idx="46">
                  <c:v>9.7830759329992816</c:v>
                </c:pt>
                <c:pt idx="47">
                  <c:v>9.502916528990454</c:v>
                </c:pt>
                <c:pt idx="48">
                  <c:v>9.5713988836346289</c:v>
                </c:pt>
                <c:pt idx="49">
                  <c:v>9.8016506112044226</c:v>
                </c:pt>
                <c:pt idx="50">
                  <c:v>9.8958269651279807</c:v>
                </c:pt>
                <c:pt idx="51">
                  <c:v>9.1299750694051909</c:v>
                </c:pt>
                <c:pt idx="52">
                  <c:v>9.0478050949129738</c:v>
                </c:pt>
                <c:pt idx="53">
                  <c:v>8.7452228396271039</c:v>
                </c:pt>
                <c:pt idx="54">
                  <c:v>8.7449573363328454</c:v>
                </c:pt>
                <c:pt idx="55">
                  <c:v>8.9856505089651364</c:v>
                </c:pt>
                <c:pt idx="56">
                  <c:v>8.9361901404895434</c:v>
                </c:pt>
                <c:pt idx="57">
                  <c:v>8.9251013157534089</c:v>
                </c:pt>
                <c:pt idx="58">
                  <c:v>8.1784204369628242</c:v>
                </c:pt>
                <c:pt idx="59">
                  <c:v>7.6684078732018861</c:v>
                </c:pt>
                <c:pt idx="60">
                  <c:v>8.0555190809557189</c:v>
                </c:pt>
                <c:pt idx="61">
                  <c:v>8.0924565376660667</c:v>
                </c:pt>
                <c:pt idx="62">
                  <c:v>8.557131980702934</c:v>
                </c:pt>
                <c:pt idx="63">
                  <c:v>9.1177779696304242</c:v>
                </c:pt>
                <c:pt idx="64">
                  <c:v>9.1959167950926712</c:v>
                </c:pt>
                <c:pt idx="65">
                  <c:v>8.2260012117869792</c:v>
                </c:pt>
                <c:pt idx="66">
                  <c:v>7.7190743960809414</c:v>
                </c:pt>
                <c:pt idx="67">
                  <c:v>7.35834444423881</c:v>
                </c:pt>
                <c:pt idx="68">
                  <c:v>7.5195411087404409</c:v>
                </c:pt>
                <c:pt idx="69">
                  <c:v>8.2661436360629068</c:v>
                </c:pt>
                <c:pt idx="70">
                  <c:v>8.4798154682548557</c:v>
                </c:pt>
                <c:pt idx="71">
                  <c:v>7.8530546294291526</c:v>
                </c:pt>
                <c:pt idx="72">
                  <c:v>7.792211581690708</c:v>
                </c:pt>
                <c:pt idx="73">
                  <c:v>7.9828730022866239</c:v>
                </c:pt>
                <c:pt idx="74">
                  <c:v>7.6183399304868544</c:v>
                </c:pt>
                <c:pt idx="75">
                  <c:v>7.9058076184767287</c:v>
                </c:pt>
                <c:pt idx="76">
                  <c:v>8.0691491964307716</c:v>
                </c:pt>
                <c:pt idx="77">
                  <c:v>7.6749866991031013</c:v>
                </c:pt>
                <c:pt idx="78">
                  <c:v>7.4308420993272648</c:v>
                </c:pt>
                <c:pt idx="79">
                  <c:v>6.978426273759851</c:v>
                </c:pt>
                <c:pt idx="80">
                  <c:v>6.9758931128017139</c:v>
                </c:pt>
                <c:pt idx="81">
                  <c:v>6.2509414416517757</c:v>
                </c:pt>
                <c:pt idx="82">
                  <c:v>6.6788322447703194</c:v>
                </c:pt>
                <c:pt idx="83">
                  <c:v>6.2497580172002927</c:v>
                </c:pt>
                <c:pt idx="84">
                  <c:v>6.2986336925987416</c:v>
                </c:pt>
                <c:pt idx="85">
                  <c:v>5.9328534221224345</c:v>
                </c:pt>
                <c:pt idx="86">
                  <c:v>5.60426805932957</c:v>
                </c:pt>
                <c:pt idx="87">
                  <c:v>5.1282004956956371</c:v>
                </c:pt>
                <c:pt idx="88">
                  <c:v>5.4781115423643314</c:v>
                </c:pt>
                <c:pt idx="89">
                  <c:v>4.9231904027890323</c:v>
                </c:pt>
                <c:pt idx="90">
                  <c:v>5.226527261538422</c:v>
                </c:pt>
                <c:pt idx="91">
                  <c:v>4.9153120162131927</c:v>
                </c:pt>
                <c:pt idx="92">
                  <c:v>4.4566434629327887</c:v>
                </c:pt>
                <c:pt idx="93">
                  <c:v>4.5848598566694818</c:v>
                </c:pt>
                <c:pt idx="94">
                  <c:v>3.7118958968812876</c:v>
                </c:pt>
                <c:pt idx="95">
                  <c:v>4.0452316775049439</c:v>
                </c:pt>
                <c:pt idx="96">
                  <c:v>3.8787058689442802</c:v>
                </c:pt>
                <c:pt idx="97">
                  <c:v>4.5627270928368944</c:v>
                </c:pt>
                <c:pt idx="98">
                  <c:v>4.9719753040983505</c:v>
                </c:pt>
                <c:pt idx="99">
                  <c:v>5.2480907562699031</c:v>
                </c:pt>
                <c:pt idx="100">
                  <c:v>5.2645498829642747</c:v>
                </c:pt>
                <c:pt idx="101">
                  <c:v>4.7431631214144545</c:v>
                </c:pt>
                <c:pt idx="102">
                  <c:v>4.6353282952165955</c:v>
                </c:pt>
                <c:pt idx="103">
                  <c:v>4.1492302059407393</c:v>
                </c:pt>
                <c:pt idx="104">
                  <c:v>4.0188062414533761</c:v>
                </c:pt>
                <c:pt idx="105">
                  <c:v>4.0905635452650131</c:v>
                </c:pt>
                <c:pt idx="106">
                  <c:v>3.8665657066844688</c:v>
                </c:pt>
                <c:pt idx="107">
                  <c:v>4.2450957260518862</c:v>
                </c:pt>
                <c:pt idx="108">
                  <c:v>4.8501163168386938</c:v>
                </c:pt>
                <c:pt idx="109">
                  <c:v>5.8356491909469241</c:v>
                </c:pt>
                <c:pt idx="110">
                  <c:v>5.966272923735005</c:v>
                </c:pt>
                <c:pt idx="111">
                  <c:v>6.1588467428377953</c:v>
                </c:pt>
                <c:pt idx="112">
                  <c:v>5.9155705100927207</c:v>
                </c:pt>
                <c:pt idx="113">
                  <c:v>5.7711347041122281</c:v>
                </c:pt>
                <c:pt idx="114">
                  <c:v>5.7852556878008272</c:v>
                </c:pt>
                <c:pt idx="115">
                  <c:v>5.6394768578361436</c:v>
                </c:pt>
                <c:pt idx="116">
                  <c:v>6.4135917111025265</c:v>
                </c:pt>
                <c:pt idx="117">
                  <c:v>6.9556848129936952</c:v>
                </c:pt>
                <c:pt idx="118">
                  <c:v>6.604602844154897</c:v>
                </c:pt>
                <c:pt idx="119">
                  <c:v>7.2385761533232653</c:v>
                </c:pt>
                <c:pt idx="120">
                  <c:v>7.6087022997737677</c:v>
                </c:pt>
                <c:pt idx="121">
                  <c:v>7.8796285758862723</c:v>
                </c:pt>
                <c:pt idx="122">
                  <c:v>7.6394854094355651</c:v>
                </c:pt>
                <c:pt idx="123">
                  <c:v>6.965311631025088</c:v>
                </c:pt>
                <c:pt idx="124">
                  <c:v>5.8514476924558494</c:v>
                </c:pt>
                <c:pt idx="125">
                  <c:v>4.8265542181170531</c:v>
                </c:pt>
                <c:pt idx="126">
                  <c:v>5.5370501678869459</c:v>
                </c:pt>
                <c:pt idx="127">
                  <c:v>4.6280369380524462</c:v>
                </c:pt>
                <c:pt idx="128">
                  <c:v>4.8090833565563571</c:v>
                </c:pt>
                <c:pt idx="129">
                  <c:v>4.0264533648687575</c:v>
                </c:pt>
                <c:pt idx="130">
                  <c:v>4.3583928262769405</c:v>
                </c:pt>
                <c:pt idx="131">
                  <c:v>3.1084341476901045</c:v>
                </c:pt>
                <c:pt idx="132">
                  <c:v>3.7274264544626021</c:v>
                </c:pt>
                <c:pt idx="133">
                  <c:v>3.1284712629958449</c:v>
                </c:pt>
                <c:pt idx="134">
                  <c:v>2.8332727838692335</c:v>
                </c:pt>
                <c:pt idx="135">
                  <c:v>2.7895694601163541</c:v>
                </c:pt>
                <c:pt idx="136">
                  <c:v>2.4260193575478297</c:v>
                </c:pt>
                <c:pt idx="137">
                  <c:v>1.7206540548224893</c:v>
                </c:pt>
                <c:pt idx="138">
                  <c:v>1.4508276883229883</c:v>
                </c:pt>
                <c:pt idx="139">
                  <c:v>0.49846456099930947</c:v>
                </c:pt>
                <c:pt idx="140">
                  <c:v>0.62909015909031041</c:v>
                </c:pt>
                <c:pt idx="141">
                  <c:v>0.14181928648372377</c:v>
                </c:pt>
                <c:pt idx="142">
                  <c:v>-0.27205979624022802</c:v>
                </c:pt>
                <c:pt idx="143">
                  <c:v>-0.23705410608840793</c:v>
                </c:pt>
                <c:pt idx="144">
                  <c:v>-0.45491469235594195</c:v>
                </c:pt>
                <c:pt idx="145">
                  <c:v>0.27203600398115668</c:v>
                </c:pt>
                <c:pt idx="146">
                  <c:v>0.66669918407569639</c:v>
                </c:pt>
                <c:pt idx="147">
                  <c:v>0.58903064170044672</c:v>
                </c:pt>
                <c:pt idx="148">
                  <c:v>0.7070617624760871</c:v>
                </c:pt>
                <c:pt idx="149">
                  <c:v>1.1340144340256302</c:v>
                </c:pt>
                <c:pt idx="150">
                  <c:v>2.2901621742455518</c:v>
                </c:pt>
                <c:pt idx="151">
                  <c:v>1.7643306822822069</c:v>
                </c:pt>
                <c:pt idx="152">
                  <c:v>1.4711614255872973</c:v>
                </c:pt>
                <c:pt idx="153">
                  <c:v>1.4180944802660633</c:v>
                </c:pt>
                <c:pt idx="154">
                  <c:v>0.31090178726481099</c:v>
                </c:pt>
                <c:pt idx="155">
                  <c:v>-0.44775965413600716</c:v>
                </c:pt>
                <c:pt idx="156">
                  <c:v>8.2713914165424285E-2</c:v>
                </c:pt>
                <c:pt idx="157">
                  <c:v>0.22287958902006721</c:v>
                </c:pt>
                <c:pt idx="158">
                  <c:v>-0.23991569054123829</c:v>
                </c:pt>
                <c:pt idx="159">
                  <c:v>0.25105659842733985</c:v>
                </c:pt>
                <c:pt idx="160">
                  <c:v>0.43592454730401187</c:v>
                </c:pt>
                <c:pt idx="161">
                  <c:v>0.53880141609261045</c:v>
                </c:pt>
                <c:pt idx="162">
                  <c:v>0.88649886635562325</c:v>
                </c:pt>
                <c:pt idx="163">
                  <c:v>0.92286523973189105</c:v>
                </c:pt>
                <c:pt idx="164">
                  <c:v>1.478567390556691</c:v>
                </c:pt>
                <c:pt idx="165">
                  <c:v>2.4357239954706529</c:v>
                </c:pt>
                <c:pt idx="166">
                  <c:v>2.8232326223765085</c:v>
                </c:pt>
                <c:pt idx="167">
                  <c:v>2.9798267994076468</c:v>
                </c:pt>
                <c:pt idx="168">
                  <c:v>3.2229250649766072</c:v>
                </c:pt>
                <c:pt idx="169">
                  <c:v>3.4224750812159073</c:v>
                </c:pt>
                <c:pt idx="170">
                  <c:v>3.2334092671578674</c:v>
                </c:pt>
                <c:pt idx="171">
                  <c:v>2.942643861345914</c:v>
                </c:pt>
                <c:pt idx="172">
                  <c:v>2.1694212972429341</c:v>
                </c:pt>
                <c:pt idx="173">
                  <c:v>2.0511481076837299</c:v>
                </c:pt>
                <c:pt idx="174">
                  <c:v>2.3119714178556023</c:v>
                </c:pt>
                <c:pt idx="175">
                  <c:v>2.1654307156516097</c:v>
                </c:pt>
                <c:pt idx="176">
                  <c:v>1.8755391497709297</c:v>
                </c:pt>
                <c:pt idx="177">
                  <c:v>2.6186684950048402</c:v>
                </c:pt>
                <c:pt idx="178">
                  <c:v>2.3307084751320417</c:v>
                </c:pt>
                <c:pt idx="179">
                  <c:v>2.8168268329893635</c:v>
                </c:pt>
                <c:pt idx="180">
                  <c:v>2.9179577897916715</c:v>
                </c:pt>
                <c:pt idx="181">
                  <c:v>2.8443250749523941</c:v>
                </c:pt>
                <c:pt idx="182">
                  <c:v>2.9392388974868027</c:v>
                </c:pt>
                <c:pt idx="183">
                  <c:v>3.8669803072884861</c:v>
                </c:pt>
                <c:pt idx="184">
                  <c:v>3.3941490949905528</c:v>
                </c:pt>
                <c:pt idx="185">
                  <c:v>3.1275156778433484</c:v>
                </c:pt>
                <c:pt idx="186">
                  <c:v>1.8328190366910349</c:v>
                </c:pt>
                <c:pt idx="187">
                  <c:v>1.8169767785361728</c:v>
                </c:pt>
                <c:pt idx="188">
                  <c:v>2.8566237017807907</c:v>
                </c:pt>
                <c:pt idx="189">
                  <c:v>3.1644728087719614</c:v>
                </c:pt>
                <c:pt idx="190">
                  <c:v>3.4806195119467702</c:v>
                </c:pt>
                <c:pt idx="191">
                  <c:v>3.597267229770523</c:v>
                </c:pt>
                <c:pt idx="192">
                  <c:v>4.3733094587109917</c:v>
                </c:pt>
                <c:pt idx="193">
                  <c:v>3.9429118807624945</c:v>
                </c:pt>
                <c:pt idx="194">
                  <c:v>3.8843881448890443</c:v>
                </c:pt>
                <c:pt idx="195">
                  <c:v>3.7483845861843292</c:v>
                </c:pt>
                <c:pt idx="196">
                  <c:v>3.506367225601025</c:v>
                </c:pt>
                <c:pt idx="197">
                  <c:v>3.549910481293864</c:v>
                </c:pt>
                <c:pt idx="198">
                  <c:v>2.9598439538942785</c:v>
                </c:pt>
                <c:pt idx="199">
                  <c:v>3.2619659563342793</c:v>
                </c:pt>
                <c:pt idx="200">
                  <c:v>3.6277919221042794</c:v>
                </c:pt>
                <c:pt idx="201">
                  <c:v>3.3813675655865154</c:v>
                </c:pt>
                <c:pt idx="202">
                  <c:v>4.3586384493460173</c:v>
                </c:pt>
                <c:pt idx="203">
                  <c:v>4.2745311574415155</c:v>
                </c:pt>
                <c:pt idx="204">
                  <c:v>3.9131179216017244</c:v>
                </c:pt>
                <c:pt idx="205">
                  <c:v>3.9352679958512908</c:v>
                </c:pt>
                <c:pt idx="206">
                  <c:v>4.4586322139796266</c:v>
                </c:pt>
                <c:pt idx="207">
                  <c:v>4.991122006194928</c:v>
                </c:pt>
                <c:pt idx="208">
                  <c:v>4.9659850146942972</c:v>
                </c:pt>
                <c:pt idx="209">
                  <c:v>4.792786440306827</c:v>
                </c:pt>
                <c:pt idx="210">
                  <c:v>3.764988871251262</c:v>
                </c:pt>
                <c:pt idx="211">
                  <c:v>3.7866138120170945</c:v>
                </c:pt>
                <c:pt idx="212">
                  <c:v>3.9088656936298776</c:v>
                </c:pt>
                <c:pt idx="213">
                  <c:v>3.6776434663042892</c:v>
                </c:pt>
                <c:pt idx="214">
                  <c:v>4.4584688002269104</c:v>
                </c:pt>
                <c:pt idx="215">
                  <c:v>3.9400449667198245</c:v>
                </c:pt>
                <c:pt idx="216">
                  <c:v>3.8794623787480305</c:v>
                </c:pt>
                <c:pt idx="217">
                  <c:v>3.6456959877182271</c:v>
                </c:pt>
                <c:pt idx="218">
                  <c:v>3.9129038364646931</c:v>
                </c:pt>
                <c:pt idx="219">
                  <c:v>3.4247281349009882</c:v>
                </c:pt>
                <c:pt idx="220">
                  <c:v>3.6899502970782123</c:v>
                </c:pt>
                <c:pt idx="221">
                  <c:v>3.1775503676710741</c:v>
                </c:pt>
                <c:pt idx="222">
                  <c:v>3.5150326391215003</c:v>
                </c:pt>
                <c:pt idx="223">
                  <c:v>4.0569475490281093</c:v>
                </c:pt>
                <c:pt idx="224">
                  <c:v>3.9386963934989581</c:v>
                </c:pt>
                <c:pt idx="225">
                  <c:v>4.6709359979872715</c:v>
                </c:pt>
                <c:pt idx="226">
                  <c:v>4.7265335482165938</c:v>
                </c:pt>
                <c:pt idx="227">
                  <c:v>4.2332676678179268</c:v>
                </c:pt>
                <c:pt idx="228">
                  <c:v>4.7274518109575183</c:v>
                </c:pt>
                <c:pt idx="229">
                  <c:v>4.2802802922046794</c:v>
                </c:pt>
                <c:pt idx="230">
                  <c:v>4.7340771368887999</c:v>
                </c:pt>
                <c:pt idx="231">
                  <c:v>5.7598070237554566</c:v>
                </c:pt>
                <c:pt idx="232">
                  <c:v>6.562767152188826</c:v>
                </c:pt>
                <c:pt idx="233">
                  <c:v>6.3655299943616228</c:v>
                </c:pt>
                <c:pt idx="234">
                  <c:v>6.5654543827276939</c:v>
                </c:pt>
                <c:pt idx="235">
                  <c:v>6.5391258591844235</c:v>
                </c:pt>
                <c:pt idx="236">
                  <c:v>5.7940097250555027</c:v>
                </c:pt>
                <c:pt idx="237">
                  <c:v>5.4193218258330944</c:v>
                </c:pt>
                <c:pt idx="238">
                  <c:v>4.4246735885853923</c:v>
                </c:pt>
                <c:pt idx="239">
                  <c:v>4.2839831399573995</c:v>
                </c:pt>
                <c:pt idx="240">
                  <c:v>3.910672467246286</c:v>
                </c:pt>
                <c:pt idx="241">
                  <c:v>3.8343794669895033</c:v>
                </c:pt>
                <c:pt idx="242">
                  <c:v>3.74327047950419</c:v>
                </c:pt>
                <c:pt idx="243">
                  <c:v>3.0415464415937095</c:v>
                </c:pt>
                <c:pt idx="244">
                  <c:v>2.7844880085426666</c:v>
                </c:pt>
                <c:pt idx="245">
                  <c:v>3.5766551579890802</c:v>
                </c:pt>
                <c:pt idx="246">
                  <c:v>4.1628436399735165</c:v>
                </c:pt>
                <c:pt idx="247">
                  <c:v>4.7581407863194727</c:v>
                </c:pt>
                <c:pt idx="248">
                  <c:v>3.8128121309284779</c:v>
                </c:pt>
                <c:pt idx="249">
                  <c:v>3.9869495680409273</c:v>
                </c:pt>
                <c:pt idx="250">
                  <c:v>3.9097225472942227</c:v>
                </c:pt>
                <c:pt idx="251">
                  <c:v>3.7669965855234295</c:v>
                </c:pt>
                <c:pt idx="252">
                  <c:v>2.9512693479064183</c:v>
                </c:pt>
                <c:pt idx="253">
                  <c:v>2.4424869656691044</c:v>
                </c:pt>
                <c:pt idx="254">
                  <c:v>2.8679481408189531</c:v>
                </c:pt>
                <c:pt idx="255">
                  <c:v>2.2106147764561683</c:v>
                </c:pt>
                <c:pt idx="256">
                  <c:v>2.094644993681186</c:v>
                </c:pt>
                <c:pt idx="257">
                  <c:v>1.8968250126488329</c:v>
                </c:pt>
                <c:pt idx="258">
                  <c:v>1.6823719813780826</c:v>
                </c:pt>
                <c:pt idx="259">
                  <c:v>1.5305143794021205</c:v>
                </c:pt>
                <c:pt idx="260">
                  <c:v>1.6426049853239419</c:v>
                </c:pt>
                <c:pt idx="261">
                  <c:v>1.5841504467155119</c:v>
                </c:pt>
                <c:pt idx="262">
                  <c:v>0.55592566002314925</c:v>
                </c:pt>
                <c:pt idx="263">
                  <c:v>0.80322136170570957</c:v>
                </c:pt>
                <c:pt idx="264">
                  <c:v>1.1141225825003858</c:v>
                </c:pt>
                <c:pt idx="265">
                  <c:v>1.3210580127645244</c:v>
                </c:pt>
                <c:pt idx="266">
                  <c:v>1.4870862338693769</c:v>
                </c:pt>
                <c:pt idx="267">
                  <c:v>1.0067619116130118</c:v>
                </c:pt>
                <c:pt idx="268">
                  <c:v>0.98752254251871818</c:v>
                </c:pt>
                <c:pt idx="269">
                  <c:v>0.81060558636227142</c:v>
                </c:pt>
                <c:pt idx="270">
                  <c:v>0.33179642003801746</c:v>
                </c:pt>
                <c:pt idx="271">
                  <c:v>0.8683855141366621</c:v>
                </c:pt>
                <c:pt idx="272">
                  <c:v>2.0228817510615045</c:v>
                </c:pt>
                <c:pt idx="273">
                  <c:v>1.2023756923172186</c:v>
                </c:pt>
                <c:pt idx="274">
                  <c:v>1.4435287622950455</c:v>
                </c:pt>
                <c:pt idx="275">
                  <c:v>1.9164783780513517</c:v>
                </c:pt>
                <c:pt idx="276">
                  <c:v>2.3261271353562734</c:v>
                </c:pt>
                <c:pt idx="277">
                  <c:v>1.8910760605308496</c:v>
                </c:pt>
                <c:pt idx="278">
                  <c:v>0.63242788368279435</c:v>
                </c:pt>
                <c:pt idx="279">
                  <c:v>0.69405675762027386</c:v>
                </c:pt>
                <c:pt idx="280">
                  <c:v>0.17501410486602254</c:v>
                </c:pt>
                <c:pt idx="281">
                  <c:v>0.7386807179200332</c:v>
                </c:pt>
                <c:pt idx="282">
                  <c:v>0.90588295364636906</c:v>
                </c:pt>
                <c:pt idx="283">
                  <c:v>0.94187632473881422</c:v>
                </c:pt>
                <c:pt idx="284">
                  <c:v>1.2340008840701557</c:v>
                </c:pt>
                <c:pt idx="285">
                  <c:v>1.0940302287303894</c:v>
                </c:pt>
                <c:pt idx="286">
                  <c:v>1.2369668661112883</c:v>
                </c:pt>
                <c:pt idx="287">
                  <c:v>1.5556351780785462</c:v>
                </c:pt>
                <c:pt idx="288">
                  <c:v>1.699110026246899</c:v>
                </c:pt>
                <c:pt idx="289">
                  <c:v>1.2709411008602274</c:v>
                </c:pt>
                <c:pt idx="290">
                  <c:v>1.4187393854231232</c:v>
                </c:pt>
                <c:pt idx="291">
                  <c:v>1.0834432927647413</c:v>
                </c:pt>
                <c:pt idx="292">
                  <c:v>0.89607499343537711</c:v>
                </c:pt>
                <c:pt idx="293">
                  <c:v>0.99655608112857408</c:v>
                </c:pt>
                <c:pt idx="294">
                  <c:v>1.0196841756453523</c:v>
                </c:pt>
                <c:pt idx="295">
                  <c:v>0.27337644345402623</c:v>
                </c:pt>
                <c:pt idx="296">
                  <c:v>-0.38450222937490253</c:v>
                </c:pt>
                <c:pt idx="297">
                  <c:v>3.6442458385636201E-2</c:v>
                </c:pt>
                <c:pt idx="298">
                  <c:v>-0.83553256566051459</c:v>
                </c:pt>
                <c:pt idx="299">
                  <c:v>-1.2275733390263213</c:v>
                </c:pt>
                <c:pt idx="300">
                  <c:v>0</c:v>
                </c:pt>
              </c:numCache>
            </c:numRef>
          </c:yVal>
          <c:smooth val="0"/>
        </c:ser>
        <c:ser>
          <c:idx val="12"/>
          <c:order val="6"/>
          <c:tx>
            <c:strRef>
              <c:f>Графики!$BB$31</c:f>
              <c:strCache>
                <c:ptCount val="1"/>
                <c:pt idx="0">
                  <c:v>22.11.2021</c:v>
                </c:pt>
              </c:strCache>
            </c:strRef>
          </c:tx>
          <c:spPr>
            <a:ln w="25400">
              <a:solidFill>
                <a:srgbClr val="CC66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Графики!$BI$341:$BI$641</c:f>
              <c:numCache>
                <c:formatCode>General</c:formatCode>
                <c:ptCount val="301"/>
                <c:pt idx="0">
                  <c:v>-2.4874399552145405</c:v>
                </c:pt>
                <c:pt idx="1">
                  <c:v>-2.488495812604242</c:v>
                </c:pt>
                <c:pt idx="2">
                  <c:v>-2.367964099558435</c:v>
                </c:pt>
                <c:pt idx="3">
                  <c:v>-2.994879860557603</c:v>
                </c:pt>
                <c:pt idx="4">
                  <c:v>-2.8097210974694917</c:v>
                </c:pt>
                <c:pt idx="5">
                  <c:v>-2.3945372301513999</c:v>
                </c:pt>
                <c:pt idx="6">
                  <c:v>-2.5399493280308434</c:v>
                </c:pt>
                <c:pt idx="7">
                  <c:v>-2.4718861416758955</c:v>
                </c:pt>
                <c:pt idx="8">
                  <c:v>-2.4330571773095926</c:v>
                </c:pt>
                <c:pt idx="9">
                  <c:v>-2.6331767155566013</c:v>
                </c:pt>
                <c:pt idx="10">
                  <c:v>-1.5960631828735359</c:v>
                </c:pt>
                <c:pt idx="11">
                  <c:v>-1.6555518879965803</c:v>
                </c:pt>
                <c:pt idx="12">
                  <c:v>-1.467481769003939</c:v>
                </c:pt>
                <c:pt idx="13">
                  <c:v>-0.90940631351770662</c:v>
                </c:pt>
                <c:pt idx="14">
                  <c:v>-0.49376122805779232</c:v>
                </c:pt>
                <c:pt idx="15">
                  <c:v>-0.36748440403459881</c:v>
                </c:pt>
                <c:pt idx="16">
                  <c:v>-0.1248377968576051</c:v>
                </c:pt>
                <c:pt idx="17">
                  <c:v>-0.48986003172115034</c:v>
                </c:pt>
                <c:pt idx="18">
                  <c:v>0.26329243959617088</c:v>
                </c:pt>
                <c:pt idx="19">
                  <c:v>1.0356753978068127</c:v>
                </c:pt>
                <c:pt idx="20">
                  <c:v>0.74014193494201663</c:v>
                </c:pt>
                <c:pt idx="21">
                  <c:v>0.86561595808109359</c:v>
                </c:pt>
                <c:pt idx="22">
                  <c:v>0.2320873778907071</c:v>
                </c:pt>
                <c:pt idx="23">
                  <c:v>0.12402381549100028</c:v>
                </c:pt>
                <c:pt idx="24">
                  <c:v>0.34209939892878083</c:v>
                </c:pt>
                <c:pt idx="25">
                  <c:v>0.28320415584994407</c:v>
                </c:pt>
                <c:pt idx="26">
                  <c:v>0.23604214940019119</c:v>
                </c:pt>
                <c:pt idx="27">
                  <c:v>-0.17469988598713826</c:v>
                </c:pt>
                <c:pt idx="28">
                  <c:v>-0.37910511434984073</c:v>
                </c:pt>
                <c:pt idx="29">
                  <c:v>-0.2118878631225698</c:v>
                </c:pt>
                <c:pt idx="30">
                  <c:v>-0.49703355340261623</c:v>
                </c:pt>
                <c:pt idx="31">
                  <c:v>-0.57858287253964136</c:v>
                </c:pt>
                <c:pt idx="32">
                  <c:v>-0.37845604697497492</c:v>
                </c:pt>
                <c:pt idx="33">
                  <c:v>-0.38917864638699484</c:v>
                </c:pt>
                <c:pt idx="34">
                  <c:v>-0.61667144595594436</c:v>
                </c:pt>
                <c:pt idx="35">
                  <c:v>-0.97996187703040505</c:v>
                </c:pt>
                <c:pt idx="36">
                  <c:v>-0.56531023381717205</c:v>
                </c:pt>
                <c:pt idx="37">
                  <c:v>-8.4670705282292147E-2</c:v>
                </c:pt>
                <c:pt idx="38">
                  <c:v>0.41303792961491581</c:v>
                </c:pt>
                <c:pt idx="39">
                  <c:v>0.31201643541544399</c:v>
                </c:pt>
                <c:pt idx="40">
                  <c:v>0.3943277462116157</c:v>
                </c:pt>
                <c:pt idx="41">
                  <c:v>0.34126585998262726</c:v>
                </c:pt>
                <c:pt idx="42">
                  <c:v>0.46187560453984133</c:v>
                </c:pt>
                <c:pt idx="43">
                  <c:v>0.27067416069053252</c:v>
                </c:pt>
                <c:pt idx="44">
                  <c:v>0.51848371339440291</c:v>
                </c:pt>
                <c:pt idx="45">
                  <c:v>0.4587983360297585</c:v>
                </c:pt>
                <c:pt idx="46">
                  <c:v>0.4048843139365772</c:v>
                </c:pt>
                <c:pt idx="47">
                  <c:v>1.8877709525213504E-3</c:v>
                </c:pt>
                <c:pt idx="48">
                  <c:v>-5.2318184040927918E-2</c:v>
                </c:pt>
                <c:pt idx="49">
                  <c:v>-8.9420271489757397E-2</c:v>
                </c:pt>
                <c:pt idx="50">
                  <c:v>-0.38874575583179194</c:v>
                </c:pt>
                <c:pt idx="51">
                  <c:v>-0.24054542079147723</c:v>
                </c:pt>
                <c:pt idx="52">
                  <c:v>-0.65880509746853022</c:v>
                </c:pt>
                <c:pt idx="53">
                  <c:v>-0.34336068763798266</c:v>
                </c:pt>
                <c:pt idx="54">
                  <c:v>0.50937041721090281</c:v>
                </c:pt>
                <c:pt idx="55">
                  <c:v>6.7528012784805469E-3</c:v>
                </c:pt>
                <c:pt idx="56">
                  <c:v>-0.29593119983883298</c:v>
                </c:pt>
                <c:pt idx="57">
                  <c:v>-0.27278380969335103</c:v>
                </c:pt>
                <c:pt idx="58">
                  <c:v>-0.20517884554362809</c:v>
                </c:pt>
                <c:pt idx="59">
                  <c:v>0.60136539991719928</c:v>
                </c:pt>
                <c:pt idx="60">
                  <c:v>0.55023574934750741</c:v>
                </c:pt>
                <c:pt idx="61">
                  <c:v>0.727320339460789</c:v>
                </c:pt>
                <c:pt idx="62">
                  <c:v>-0.24796111083583128</c:v>
                </c:pt>
                <c:pt idx="63">
                  <c:v>0.10260843718208434</c:v>
                </c:pt>
                <c:pt idx="64">
                  <c:v>-8.9973019015474165E-2</c:v>
                </c:pt>
                <c:pt idx="65">
                  <c:v>0.54050109552440517</c:v>
                </c:pt>
                <c:pt idx="66">
                  <c:v>0.44418458628661028</c:v>
                </c:pt>
                <c:pt idx="67">
                  <c:v>1.4567291000633986</c:v>
                </c:pt>
                <c:pt idx="68">
                  <c:v>1.7825472951668644</c:v>
                </c:pt>
                <c:pt idx="69">
                  <c:v>1.5012552167303284</c:v>
                </c:pt>
                <c:pt idx="70">
                  <c:v>0.24235330438739311</c:v>
                </c:pt>
                <c:pt idx="71">
                  <c:v>-0.40862344876927637</c:v>
                </c:pt>
                <c:pt idx="72">
                  <c:v>0.17659217575010189</c:v>
                </c:pt>
                <c:pt idx="73">
                  <c:v>0.42201332984814144</c:v>
                </c:pt>
                <c:pt idx="74">
                  <c:v>0.54935877946763867</c:v>
                </c:pt>
                <c:pt idx="75">
                  <c:v>0.67992577690586131</c:v>
                </c:pt>
                <c:pt idx="76">
                  <c:v>0.17279275896191848</c:v>
                </c:pt>
                <c:pt idx="77">
                  <c:v>1.14188700336274</c:v>
                </c:pt>
                <c:pt idx="78">
                  <c:v>1.7028626620566456</c:v>
                </c:pt>
                <c:pt idx="79">
                  <c:v>2.1890734936142735</c:v>
                </c:pt>
                <c:pt idx="80">
                  <c:v>2.5885985394115778</c:v>
                </c:pt>
                <c:pt idx="81">
                  <c:v>3.0933071273427686</c:v>
                </c:pt>
                <c:pt idx="82">
                  <c:v>1.9088253579672028</c:v>
                </c:pt>
                <c:pt idx="83">
                  <c:v>1.2766908306554114</c:v>
                </c:pt>
                <c:pt idx="84">
                  <c:v>1.0723888606607943</c:v>
                </c:pt>
                <c:pt idx="85">
                  <c:v>1.4562488239328104</c:v>
                </c:pt>
                <c:pt idx="86">
                  <c:v>0.674542513810934</c:v>
                </c:pt>
                <c:pt idx="87">
                  <c:v>0.99186543868222543</c:v>
                </c:pt>
                <c:pt idx="88">
                  <c:v>1.7055068110408911</c:v>
                </c:pt>
                <c:pt idx="89">
                  <c:v>2.2488998041707191</c:v>
                </c:pt>
                <c:pt idx="90">
                  <c:v>3.25319760369905</c:v>
                </c:pt>
                <c:pt idx="91">
                  <c:v>3.9126774583202177</c:v>
                </c:pt>
                <c:pt idx="92">
                  <c:v>3.6750222724496098</c:v>
                </c:pt>
                <c:pt idx="93">
                  <c:v>3.2492263566722386</c:v>
                </c:pt>
                <c:pt idx="94">
                  <c:v>3.8214423124843506</c:v>
                </c:pt>
                <c:pt idx="95">
                  <c:v>4.3495973471757452</c:v>
                </c:pt>
                <c:pt idx="96">
                  <c:v>4.444971824909203</c:v>
                </c:pt>
                <c:pt idx="97">
                  <c:v>5.0929067125888423</c:v>
                </c:pt>
                <c:pt idx="98">
                  <c:v>5.1885099195889097</c:v>
                </c:pt>
                <c:pt idx="99">
                  <c:v>5.4912588128551079</c:v>
                </c:pt>
                <c:pt idx="100">
                  <c:v>5.8799826167016818</c:v>
                </c:pt>
                <c:pt idx="101">
                  <c:v>5.4174084854105331</c:v>
                </c:pt>
                <c:pt idx="102">
                  <c:v>5.6360506883976313</c:v>
                </c:pt>
                <c:pt idx="103">
                  <c:v>5.449632626080529</c:v>
                </c:pt>
                <c:pt idx="104">
                  <c:v>5.4134641100615681</c:v>
                </c:pt>
                <c:pt idx="105">
                  <c:v>5.4395281388077592</c:v>
                </c:pt>
                <c:pt idx="106">
                  <c:v>4.8831616559697295</c:v>
                </c:pt>
                <c:pt idx="107">
                  <c:v>4.9603073481606543</c:v>
                </c:pt>
                <c:pt idx="108">
                  <c:v>4.6432045357129255</c:v>
                </c:pt>
                <c:pt idx="109">
                  <c:v>4.9005875986398451</c:v>
                </c:pt>
                <c:pt idx="110">
                  <c:v>4.312227066182345</c:v>
                </c:pt>
                <c:pt idx="111">
                  <c:v>3.9453882148073944</c:v>
                </c:pt>
                <c:pt idx="112">
                  <c:v>3.5599386688924142</c:v>
                </c:pt>
                <c:pt idx="113">
                  <c:v>4.5036501702745682</c:v>
                </c:pt>
                <c:pt idx="114">
                  <c:v>4.6899032267903067</c:v>
                </c:pt>
                <c:pt idx="115">
                  <c:v>3.8215279323607092</c:v>
                </c:pt>
                <c:pt idx="116">
                  <c:v>3.7488086251526056</c:v>
                </c:pt>
                <c:pt idx="117">
                  <c:v>3.4065864503286321</c:v>
                </c:pt>
                <c:pt idx="118">
                  <c:v>2.6388968635468473</c:v>
                </c:pt>
                <c:pt idx="119">
                  <c:v>2.9907271407998905</c:v>
                </c:pt>
                <c:pt idx="120">
                  <c:v>2.9099124833124961</c:v>
                </c:pt>
                <c:pt idx="121">
                  <c:v>2.8250024387224357</c:v>
                </c:pt>
                <c:pt idx="122">
                  <c:v>2.6034567164571172</c:v>
                </c:pt>
                <c:pt idx="123">
                  <c:v>1.4963953573450226</c:v>
                </c:pt>
                <c:pt idx="124">
                  <c:v>1.4569455186630194</c:v>
                </c:pt>
                <c:pt idx="125">
                  <c:v>1.8010448607100216</c:v>
                </c:pt>
                <c:pt idx="126">
                  <c:v>1.7658946216732829</c:v>
                </c:pt>
                <c:pt idx="127">
                  <c:v>1.3050016005107636</c:v>
                </c:pt>
                <c:pt idx="128">
                  <c:v>2.0199504702961804</c:v>
                </c:pt>
                <c:pt idx="129">
                  <c:v>1.9945719689764019</c:v>
                </c:pt>
                <c:pt idx="130">
                  <c:v>2.6761233149934469</c:v>
                </c:pt>
                <c:pt idx="131">
                  <c:v>3.0117085864625324</c:v>
                </c:pt>
                <c:pt idx="132">
                  <c:v>2.1622606510574087</c:v>
                </c:pt>
                <c:pt idx="133">
                  <c:v>1.5545966721534796</c:v>
                </c:pt>
                <c:pt idx="134">
                  <c:v>1.1951078373894006</c:v>
                </c:pt>
                <c:pt idx="135">
                  <c:v>1.5152936676985291</c:v>
                </c:pt>
                <c:pt idx="136">
                  <c:v>1.9132817812849225</c:v>
                </c:pt>
                <c:pt idx="137">
                  <c:v>1.8329165053576162</c:v>
                </c:pt>
                <c:pt idx="138">
                  <c:v>1.8032249731417096</c:v>
                </c:pt>
                <c:pt idx="139">
                  <c:v>1.7693600912250531</c:v>
                </c:pt>
                <c:pt idx="140">
                  <c:v>1.6955023737443753</c:v>
                </c:pt>
                <c:pt idx="141">
                  <c:v>0.98906886176882836</c:v>
                </c:pt>
                <c:pt idx="142">
                  <c:v>1.2269166337033539</c:v>
                </c:pt>
                <c:pt idx="143">
                  <c:v>1.0785068071638761</c:v>
                </c:pt>
                <c:pt idx="144">
                  <c:v>1.3172090370346723</c:v>
                </c:pt>
                <c:pt idx="145">
                  <c:v>1.1694005444452387</c:v>
                </c:pt>
                <c:pt idx="146">
                  <c:v>0.51524113480559208</c:v>
                </c:pt>
                <c:pt idx="147">
                  <c:v>0.57272050820290588</c:v>
                </c:pt>
                <c:pt idx="148">
                  <c:v>1.7507572251020065E-2</c:v>
                </c:pt>
                <c:pt idx="149">
                  <c:v>-0.61710313488822521</c:v>
                </c:pt>
                <c:pt idx="150">
                  <c:v>7.2636160700653818E-2</c:v>
                </c:pt>
                <c:pt idx="151">
                  <c:v>-3.4515026432814011E-2</c:v>
                </c:pt>
                <c:pt idx="152">
                  <c:v>0.36251197883336772</c:v>
                </c:pt>
                <c:pt idx="153">
                  <c:v>0.23972545627339059</c:v>
                </c:pt>
                <c:pt idx="154">
                  <c:v>-0.18877364739262248</c:v>
                </c:pt>
                <c:pt idx="155">
                  <c:v>-0.87717138198888733</c:v>
                </c:pt>
                <c:pt idx="156">
                  <c:v>-0.44170613067933573</c:v>
                </c:pt>
                <c:pt idx="157">
                  <c:v>8.0204013380239303E-2</c:v>
                </c:pt>
                <c:pt idx="158">
                  <c:v>0.64328250642938656</c:v>
                </c:pt>
                <c:pt idx="159">
                  <c:v>0.6516199701449068</c:v>
                </c:pt>
                <c:pt idx="160">
                  <c:v>0.73500143204921642</c:v>
                </c:pt>
                <c:pt idx="161">
                  <c:v>0.39015678301188927</c:v>
                </c:pt>
                <c:pt idx="162">
                  <c:v>-0.12176523435960007</c:v>
                </c:pt>
                <c:pt idx="163">
                  <c:v>0.11232662737336341</c:v>
                </c:pt>
                <c:pt idx="164">
                  <c:v>0.34789184330861644</c:v>
                </c:pt>
                <c:pt idx="165">
                  <c:v>0.84132910502466984</c:v>
                </c:pt>
                <c:pt idx="166">
                  <c:v>-0.22732976241400138</c:v>
                </c:pt>
                <c:pt idx="167">
                  <c:v>-0.94330741967621634</c:v>
                </c:pt>
                <c:pt idx="168">
                  <c:v>-0.66316788477274713</c:v>
                </c:pt>
                <c:pt idx="169">
                  <c:v>-0.45697562769009892</c:v>
                </c:pt>
                <c:pt idx="170">
                  <c:v>-0.75106172897642409</c:v>
                </c:pt>
                <c:pt idx="171">
                  <c:v>-0.73310160097662447</c:v>
                </c:pt>
                <c:pt idx="172">
                  <c:v>-1.3923246791713382</c:v>
                </c:pt>
                <c:pt idx="173">
                  <c:v>-1.2157484830570411</c:v>
                </c:pt>
                <c:pt idx="174">
                  <c:v>-0.47546566053267725</c:v>
                </c:pt>
                <c:pt idx="175">
                  <c:v>-0.26358953058831958</c:v>
                </c:pt>
                <c:pt idx="176">
                  <c:v>0.83136296666714316</c:v>
                </c:pt>
                <c:pt idx="177">
                  <c:v>0.4796136041892396</c:v>
                </c:pt>
                <c:pt idx="178">
                  <c:v>0.29190570367620694</c:v>
                </c:pt>
                <c:pt idx="179">
                  <c:v>0.44224299657423671</c:v>
                </c:pt>
                <c:pt idx="180">
                  <c:v>1.4582699349966788</c:v>
                </c:pt>
                <c:pt idx="181">
                  <c:v>1.774753444340945</c:v>
                </c:pt>
                <c:pt idx="182">
                  <c:v>1.9457432117806093</c:v>
                </c:pt>
                <c:pt idx="183">
                  <c:v>1.2858435266251718</c:v>
                </c:pt>
                <c:pt idx="184">
                  <c:v>2.5489677680682234</c:v>
                </c:pt>
                <c:pt idx="185">
                  <c:v>2.3493991266301464</c:v>
                </c:pt>
                <c:pt idx="186">
                  <c:v>3.2571141767058407</c:v>
                </c:pt>
                <c:pt idx="187">
                  <c:v>3.2606246540502752</c:v>
                </c:pt>
                <c:pt idx="188">
                  <c:v>3.3487784881344851</c:v>
                </c:pt>
                <c:pt idx="189">
                  <c:v>1.9825460254472773</c:v>
                </c:pt>
                <c:pt idx="190">
                  <c:v>1.9927527007893104</c:v>
                </c:pt>
                <c:pt idx="191">
                  <c:v>1.3136663152107531</c:v>
                </c:pt>
                <c:pt idx="192">
                  <c:v>1.3051668733664883</c:v>
                </c:pt>
                <c:pt idx="193">
                  <c:v>0.53075213485283257</c:v>
                </c:pt>
                <c:pt idx="194">
                  <c:v>1.2967182251753684</c:v>
                </c:pt>
                <c:pt idx="195">
                  <c:v>0.27286390595213561</c:v>
                </c:pt>
                <c:pt idx="196">
                  <c:v>-2.3298229432043627E-2</c:v>
                </c:pt>
                <c:pt idx="197">
                  <c:v>-2.7538355289948413E-2</c:v>
                </c:pt>
                <c:pt idx="198">
                  <c:v>-0.66892310685022949</c:v>
                </c:pt>
                <c:pt idx="199">
                  <c:v>-0.40951688708878464</c:v>
                </c:pt>
                <c:pt idx="200">
                  <c:v>0.28686980195209344</c:v>
                </c:pt>
                <c:pt idx="201">
                  <c:v>5.2607188245247016E-2</c:v>
                </c:pt>
                <c:pt idx="202">
                  <c:v>-7.1975248536773506E-2</c:v>
                </c:pt>
                <c:pt idx="203">
                  <c:v>0.15481900246220448</c:v>
                </c:pt>
                <c:pt idx="204">
                  <c:v>-0.13157962557215797</c:v>
                </c:pt>
                <c:pt idx="205">
                  <c:v>-0.70927465840088644</c:v>
                </c:pt>
                <c:pt idx="206">
                  <c:v>-0.39253896575553426</c:v>
                </c:pt>
                <c:pt idx="207">
                  <c:v>-0.6844402920049788</c:v>
                </c:pt>
                <c:pt idx="208">
                  <c:v>-1.6057382621357874</c:v>
                </c:pt>
                <c:pt idx="209">
                  <c:v>-1.016104196091419</c:v>
                </c:pt>
                <c:pt idx="210">
                  <c:v>-0.76394783170667324</c:v>
                </c:pt>
                <c:pt idx="211">
                  <c:v>-1.1407645829031026</c:v>
                </c:pt>
                <c:pt idx="212">
                  <c:v>-0.28169562249559021</c:v>
                </c:pt>
                <c:pt idx="213">
                  <c:v>9.7502109965944328E-2</c:v>
                </c:pt>
                <c:pt idx="214">
                  <c:v>0.52178048325640702</c:v>
                </c:pt>
                <c:pt idx="215">
                  <c:v>0.81893139742953736</c:v>
                </c:pt>
                <c:pt idx="216">
                  <c:v>1.729780921255383</c:v>
                </c:pt>
                <c:pt idx="217">
                  <c:v>0.58240837465177719</c:v>
                </c:pt>
                <c:pt idx="218">
                  <c:v>0.81577742418153321</c:v>
                </c:pt>
                <c:pt idx="219">
                  <c:v>0.96960204058473209</c:v>
                </c:pt>
                <c:pt idx="220">
                  <c:v>0.81067014701784501</c:v>
                </c:pt>
                <c:pt idx="221">
                  <c:v>0.51003687088098104</c:v>
                </c:pt>
                <c:pt idx="222">
                  <c:v>0.31861101444906126</c:v>
                </c:pt>
                <c:pt idx="223">
                  <c:v>8.2505416404160314E-2</c:v>
                </c:pt>
                <c:pt idx="224">
                  <c:v>0.45243216880362525</c:v>
                </c:pt>
                <c:pt idx="225">
                  <c:v>-0.11309498960929432</c:v>
                </c:pt>
                <c:pt idx="226">
                  <c:v>0.14450929173631266</c:v>
                </c:pt>
                <c:pt idx="227">
                  <c:v>-0.64165426571992157</c:v>
                </c:pt>
                <c:pt idx="228">
                  <c:v>-0.33923338072418119</c:v>
                </c:pt>
                <c:pt idx="229">
                  <c:v>0.10703304924265922</c:v>
                </c:pt>
                <c:pt idx="230">
                  <c:v>0.13873558531008712</c:v>
                </c:pt>
                <c:pt idx="231">
                  <c:v>-1.4153098948642082</c:v>
                </c:pt>
                <c:pt idx="232">
                  <c:v>-1.7014019259714814</c:v>
                </c:pt>
                <c:pt idx="233">
                  <c:v>-1.4218262047912731</c:v>
                </c:pt>
                <c:pt idx="234">
                  <c:v>-2.7372884948064211</c:v>
                </c:pt>
                <c:pt idx="235">
                  <c:v>-3.2708515797319251</c:v>
                </c:pt>
                <c:pt idx="236">
                  <c:v>-3.1800015131324244</c:v>
                </c:pt>
                <c:pt idx="237">
                  <c:v>-3.0158427304410225</c:v>
                </c:pt>
                <c:pt idx="238">
                  <c:v>-2.111955772885608</c:v>
                </c:pt>
                <c:pt idx="239">
                  <c:v>-2.2916417290490472</c:v>
                </c:pt>
                <c:pt idx="240">
                  <c:v>-1.7462964990146475</c:v>
                </c:pt>
                <c:pt idx="241">
                  <c:v>-2.3964743513331541</c:v>
                </c:pt>
                <c:pt idx="242">
                  <c:v>-2.5365469780095964</c:v>
                </c:pt>
                <c:pt idx="243">
                  <c:v>-2.5558797366177259</c:v>
                </c:pt>
                <c:pt idx="244">
                  <c:v>-2.2321159201760565</c:v>
                </c:pt>
                <c:pt idx="245">
                  <c:v>-2.2266592601004049</c:v>
                </c:pt>
                <c:pt idx="246">
                  <c:v>-2.1756045272140909</c:v>
                </c:pt>
                <c:pt idx="247">
                  <c:v>-1.6251362870023058</c:v>
                </c:pt>
                <c:pt idx="248">
                  <c:v>-1.7555158256885761</c:v>
                </c:pt>
                <c:pt idx="249">
                  <c:v>-1.6348826728681161</c:v>
                </c:pt>
                <c:pt idx="250">
                  <c:v>-2.715847437615821</c:v>
                </c:pt>
                <c:pt idx="251">
                  <c:v>-2.7742863537007452</c:v>
                </c:pt>
                <c:pt idx="252">
                  <c:v>-2.8124746826575802</c:v>
                </c:pt>
                <c:pt idx="253">
                  <c:v>-3.5648879189283207</c:v>
                </c:pt>
                <c:pt idx="254">
                  <c:v>-3.6749742546971902</c:v>
                </c:pt>
                <c:pt idx="255">
                  <c:v>-3.5237684130653406</c:v>
                </c:pt>
                <c:pt idx="256">
                  <c:v>-3.6966369457132942</c:v>
                </c:pt>
                <c:pt idx="257">
                  <c:v>-2.7573889330508337</c:v>
                </c:pt>
                <c:pt idx="258">
                  <c:v>-2.8049264038163528</c:v>
                </c:pt>
                <c:pt idx="259">
                  <c:v>-3.4960978052827159</c:v>
                </c:pt>
                <c:pt idx="260">
                  <c:v>-2.924145709448112</c:v>
                </c:pt>
                <c:pt idx="261">
                  <c:v>-2.6911476497579088</c:v>
                </c:pt>
                <c:pt idx="262">
                  <c:v>-1.8898448015747817</c:v>
                </c:pt>
                <c:pt idx="263">
                  <c:v>-1.1690989642571594</c:v>
                </c:pt>
                <c:pt idx="264">
                  <c:v>-0.68319455695723263</c:v>
                </c:pt>
                <c:pt idx="265">
                  <c:v>-0.53237178824963394</c:v>
                </c:pt>
                <c:pt idx="266">
                  <c:v>0.26102161965002324</c:v>
                </c:pt>
                <c:pt idx="267">
                  <c:v>0.4268111813712494</c:v>
                </c:pt>
                <c:pt idx="268">
                  <c:v>0.36946966916502788</c:v>
                </c:pt>
                <c:pt idx="269">
                  <c:v>-0.11438262552201195</c:v>
                </c:pt>
                <c:pt idx="270">
                  <c:v>-0.104582116500751</c:v>
                </c:pt>
                <c:pt idx="271">
                  <c:v>0.10354240011338334</c:v>
                </c:pt>
                <c:pt idx="272">
                  <c:v>-9.2391378592537876E-2</c:v>
                </c:pt>
                <c:pt idx="273">
                  <c:v>0.4776657568512519</c:v>
                </c:pt>
                <c:pt idx="274">
                  <c:v>0.42187480562586188</c:v>
                </c:pt>
                <c:pt idx="275">
                  <c:v>0.75458669698969061</c:v>
                </c:pt>
                <c:pt idx="276">
                  <c:v>0.65508846295028889</c:v>
                </c:pt>
                <c:pt idx="277">
                  <c:v>0.56032242507944829</c:v>
                </c:pt>
                <c:pt idx="278">
                  <c:v>0.26627284191158651</c:v>
                </c:pt>
                <c:pt idx="279">
                  <c:v>-0.21678977706108071</c:v>
                </c:pt>
                <c:pt idx="280">
                  <c:v>0.68443797374106907</c:v>
                </c:pt>
                <c:pt idx="281">
                  <c:v>1.5699063764233188</c:v>
                </c:pt>
                <c:pt idx="282">
                  <c:v>1.6870857587458659</c:v>
                </c:pt>
                <c:pt idx="283">
                  <c:v>1.1343268664777497</c:v>
                </c:pt>
                <c:pt idx="284">
                  <c:v>1.6299089770869841</c:v>
                </c:pt>
                <c:pt idx="285">
                  <c:v>1.8501477640306803</c:v>
                </c:pt>
                <c:pt idx="286">
                  <c:v>2.1597548915676725</c:v>
                </c:pt>
                <c:pt idx="287">
                  <c:v>1.4308709378534559</c:v>
                </c:pt>
                <c:pt idx="288">
                  <c:v>2.2453776769112892</c:v>
                </c:pt>
                <c:pt idx="289">
                  <c:v>1.4774597567183037</c:v>
                </c:pt>
                <c:pt idx="290">
                  <c:v>2.1423431314652817</c:v>
                </c:pt>
                <c:pt idx="291">
                  <c:v>2.8124990466230884</c:v>
                </c:pt>
                <c:pt idx="292">
                  <c:v>2.5365360685784708</c:v>
                </c:pt>
                <c:pt idx="293">
                  <c:v>2.4427435723358712</c:v>
                </c:pt>
                <c:pt idx="294">
                  <c:v>2.0200431690375353</c:v>
                </c:pt>
                <c:pt idx="295">
                  <c:v>1.55303512877299</c:v>
                </c:pt>
                <c:pt idx="296">
                  <c:v>1.1144899058253941</c:v>
                </c:pt>
                <c:pt idx="297">
                  <c:v>0.45963451295062896</c:v>
                </c:pt>
                <c:pt idx="298">
                  <c:v>0.70666019706163752</c:v>
                </c:pt>
                <c:pt idx="299">
                  <c:v>0.82247652813498462</c:v>
                </c:pt>
                <c:pt idx="300">
                  <c:v>0</c:v>
                </c:pt>
              </c:numCache>
            </c:numRef>
          </c:xVal>
          <c:yVal>
            <c:numRef>
              <c:f>Графики!$BJ$341:$BJ$641</c:f>
              <c:numCache>
                <c:formatCode>General</c:formatCode>
                <c:ptCount val="301"/>
                <c:pt idx="0">
                  <c:v>-2.1600238610333236</c:v>
                </c:pt>
                <c:pt idx="1">
                  <c:v>-2.0571889058271609</c:v>
                </c:pt>
                <c:pt idx="2">
                  <c:v>-2.66280370123377</c:v>
                </c:pt>
                <c:pt idx="3">
                  <c:v>-3.0390663247283101</c:v>
                </c:pt>
                <c:pt idx="4">
                  <c:v>-2.3457846071323729</c:v>
                </c:pt>
                <c:pt idx="5">
                  <c:v>-2.9006527769506647</c:v>
                </c:pt>
                <c:pt idx="6">
                  <c:v>-3.2044651637418156</c:v>
                </c:pt>
                <c:pt idx="7">
                  <c:v>-4.5881149050228487</c:v>
                </c:pt>
                <c:pt idx="8">
                  <c:v>-4.6248743036171618</c:v>
                </c:pt>
                <c:pt idx="9">
                  <c:v>-4.8384989900503115</c:v>
                </c:pt>
                <c:pt idx="10">
                  <c:v>-5.5838754816836627</c:v>
                </c:pt>
                <c:pt idx="11">
                  <c:v>-5.1981315031639497</c:v>
                </c:pt>
                <c:pt idx="12">
                  <c:v>-5.0738517264821894</c:v>
                </c:pt>
                <c:pt idx="13">
                  <c:v>-5.4614860923870765</c:v>
                </c:pt>
                <c:pt idx="14">
                  <c:v>-5.4092977003570013</c:v>
                </c:pt>
                <c:pt idx="15">
                  <c:v>-4.4819156879646016</c:v>
                </c:pt>
                <c:pt idx="16">
                  <c:v>-4.8422835433279943</c:v>
                </c:pt>
                <c:pt idx="17">
                  <c:v>-4.2155720316204679</c:v>
                </c:pt>
                <c:pt idx="18">
                  <c:v>-4.5044231680315079</c:v>
                </c:pt>
                <c:pt idx="19">
                  <c:v>-5.4441289311405399</c:v>
                </c:pt>
                <c:pt idx="20">
                  <c:v>-4.6537149140970087</c:v>
                </c:pt>
                <c:pt idx="21">
                  <c:v>-4.6197069881061452</c:v>
                </c:pt>
                <c:pt idx="22">
                  <c:v>-3.3326058075024321</c:v>
                </c:pt>
                <c:pt idx="23">
                  <c:v>-3.4548688661664073</c:v>
                </c:pt>
                <c:pt idx="24">
                  <c:v>-3.8583887845818481</c:v>
                </c:pt>
                <c:pt idx="25">
                  <c:v>-4.1776886795057635</c:v>
                </c:pt>
                <c:pt idx="26">
                  <c:v>-3.7635866683765471</c:v>
                </c:pt>
                <c:pt idx="27">
                  <c:v>-4.697579932142844</c:v>
                </c:pt>
                <c:pt idx="28">
                  <c:v>-4.3497138276725309</c:v>
                </c:pt>
                <c:pt idx="29">
                  <c:v>-3.6341884865444172</c:v>
                </c:pt>
                <c:pt idx="30">
                  <c:v>-3.960855974175729</c:v>
                </c:pt>
                <c:pt idx="31">
                  <c:v>-3.4693879648359598</c:v>
                </c:pt>
                <c:pt idx="32">
                  <c:v>-3.44637630707075</c:v>
                </c:pt>
                <c:pt idx="33">
                  <c:v>-3.8790767430907636</c:v>
                </c:pt>
                <c:pt idx="34">
                  <c:v>-3.823506245641056</c:v>
                </c:pt>
                <c:pt idx="35">
                  <c:v>-3.5435627554693383</c:v>
                </c:pt>
                <c:pt idx="36">
                  <c:v>-2.7815673605641678</c:v>
                </c:pt>
                <c:pt idx="37">
                  <c:v>-2.8981100079015505</c:v>
                </c:pt>
                <c:pt idx="38">
                  <c:v>-2.7434725885184434</c:v>
                </c:pt>
                <c:pt idx="39">
                  <c:v>-2.3014858183073557</c:v>
                </c:pt>
                <c:pt idx="40">
                  <c:v>-1.3044030327553173</c:v>
                </c:pt>
                <c:pt idx="41">
                  <c:v>-1.0316010788210406</c:v>
                </c:pt>
                <c:pt idx="42">
                  <c:v>-1.4268287201114163</c:v>
                </c:pt>
                <c:pt idx="43">
                  <c:v>-2.0802053508748486</c:v>
                </c:pt>
                <c:pt idx="44">
                  <c:v>-1.4386684415399031</c:v>
                </c:pt>
                <c:pt idx="45">
                  <c:v>-1.5283898253571806</c:v>
                </c:pt>
                <c:pt idx="46">
                  <c:v>-1.3183797016602057</c:v>
                </c:pt>
                <c:pt idx="47">
                  <c:v>-1.6871807517813977</c:v>
                </c:pt>
                <c:pt idx="48">
                  <c:v>-1.3523476129967094</c:v>
                </c:pt>
                <c:pt idx="49">
                  <c:v>-1.2826801795065421</c:v>
                </c:pt>
                <c:pt idx="50">
                  <c:v>-1.0214786684985029</c:v>
                </c:pt>
                <c:pt idx="51">
                  <c:v>-0.89008750806874559</c:v>
                </c:pt>
                <c:pt idx="52">
                  <c:v>-0.37303093594528036</c:v>
                </c:pt>
                <c:pt idx="53">
                  <c:v>-0.38888833235364473</c:v>
                </c:pt>
                <c:pt idx="54">
                  <c:v>-1.117062071498367</c:v>
                </c:pt>
                <c:pt idx="55">
                  <c:v>-1.3503613016357576</c:v>
                </c:pt>
                <c:pt idx="56">
                  <c:v>-1.5975017265818678</c:v>
                </c:pt>
                <c:pt idx="57">
                  <c:v>-0.92914163939462924</c:v>
                </c:pt>
                <c:pt idx="58">
                  <c:v>-1.8976130754442693</c:v>
                </c:pt>
                <c:pt idx="59">
                  <c:v>-1.7434716844172726</c:v>
                </c:pt>
                <c:pt idx="60">
                  <c:v>-1.1742824359171209</c:v>
                </c:pt>
                <c:pt idx="61">
                  <c:v>-0.34680918406502315</c:v>
                </c:pt>
                <c:pt idx="62">
                  <c:v>0.18720918573148992</c:v>
                </c:pt>
                <c:pt idx="63">
                  <c:v>1.0865289838629906</c:v>
                </c:pt>
                <c:pt idx="64">
                  <c:v>1.064568141466907</c:v>
                </c:pt>
                <c:pt idx="65">
                  <c:v>0.56881819219097451</c:v>
                </c:pt>
                <c:pt idx="66">
                  <c:v>0.52049591733020861</c:v>
                </c:pt>
                <c:pt idx="67">
                  <c:v>3.601073626100515E-2</c:v>
                </c:pt>
                <c:pt idx="68">
                  <c:v>-0.22827964580983462</c:v>
                </c:pt>
                <c:pt idx="69">
                  <c:v>-3.9943634361179647E-2</c:v>
                </c:pt>
                <c:pt idx="70">
                  <c:v>-0.4908930330457224</c:v>
                </c:pt>
                <c:pt idx="71">
                  <c:v>-0.45977621376891875</c:v>
                </c:pt>
                <c:pt idx="72">
                  <c:v>-0.13927069146257054</c:v>
                </c:pt>
                <c:pt idx="73">
                  <c:v>-8.2582955033558392E-2</c:v>
                </c:pt>
                <c:pt idx="74">
                  <c:v>0.26382093065194567</c:v>
                </c:pt>
                <c:pt idx="75">
                  <c:v>-0.71406836572896282</c:v>
                </c:pt>
                <c:pt idx="76">
                  <c:v>-0.13568163853597071</c:v>
                </c:pt>
                <c:pt idx="77">
                  <c:v>0.33413114442487313</c:v>
                </c:pt>
                <c:pt idx="78">
                  <c:v>0.26149794394268611</c:v>
                </c:pt>
                <c:pt idx="79">
                  <c:v>-0.92492604400422351</c:v>
                </c:pt>
                <c:pt idx="80">
                  <c:v>-0.36615214437529175</c:v>
                </c:pt>
                <c:pt idx="81">
                  <c:v>-1.0348778093400597</c:v>
                </c:pt>
                <c:pt idx="82">
                  <c:v>-0.93528287661501963</c:v>
                </c:pt>
                <c:pt idx="83">
                  <c:v>-0.60307392789809455</c:v>
                </c:pt>
                <c:pt idx="84">
                  <c:v>-0.45265872135701102</c:v>
                </c:pt>
                <c:pt idx="85">
                  <c:v>-0.49439303150143132</c:v>
                </c:pt>
                <c:pt idx="86">
                  <c:v>-0.18510387071569312</c:v>
                </c:pt>
                <c:pt idx="87">
                  <c:v>-0.68331299672058776</c:v>
                </c:pt>
                <c:pt idx="88">
                  <c:v>-0.44967773759481133</c:v>
                </c:pt>
                <c:pt idx="89">
                  <c:v>-0.61680988118064306</c:v>
                </c:pt>
                <c:pt idx="90">
                  <c:v>-2.8758296583191623E-2</c:v>
                </c:pt>
                <c:pt idx="91">
                  <c:v>0.24210540788499202</c:v>
                </c:pt>
                <c:pt idx="92">
                  <c:v>0.2833824788090169</c:v>
                </c:pt>
                <c:pt idx="93">
                  <c:v>0.6527562478127038</c:v>
                </c:pt>
                <c:pt idx="94">
                  <c:v>-0.49876120102589994</c:v>
                </c:pt>
                <c:pt idx="95">
                  <c:v>-1.2237923324521489</c:v>
                </c:pt>
                <c:pt idx="96">
                  <c:v>-1.9355500152244076</c:v>
                </c:pt>
                <c:pt idx="97">
                  <c:v>-1.1304696091087862</c:v>
                </c:pt>
                <c:pt idx="98">
                  <c:v>-0.66372118726508234</c:v>
                </c:pt>
                <c:pt idx="99">
                  <c:v>-0.53774624162610962</c:v>
                </c:pt>
                <c:pt idx="100">
                  <c:v>-0.58589754561603513</c:v>
                </c:pt>
                <c:pt idx="101">
                  <c:v>-0.61903493713180069</c:v>
                </c:pt>
                <c:pt idx="102">
                  <c:v>-1.1303887594474418</c:v>
                </c:pt>
                <c:pt idx="103">
                  <c:v>-1.270948464937419</c:v>
                </c:pt>
                <c:pt idx="104">
                  <c:v>-0.96299035285824175</c:v>
                </c:pt>
                <c:pt idx="105">
                  <c:v>-0.84995711832584675</c:v>
                </c:pt>
                <c:pt idx="106">
                  <c:v>-5.9461213713802863E-3</c:v>
                </c:pt>
                <c:pt idx="107">
                  <c:v>0.80767397622275894</c:v>
                </c:pt>
                <c:pt idx="108">
                  <c:v>1.9741360545249336</c:v>
                </c:pt>
                <c:pt idx="109">
                  <c:v>2.5485501898408529</c:v>
                </c:pt>
                <c:pt idx="110">
                  <c:v>2.9130487640670708</c:v>
                </c:pt>
                <c:pt idx="111">
                  <c:v>3.5483190695542817</c:v>
                </c:pt>
                <c:pt idx="112">
                  <c:v>3.3805279335520027</c:v>
                </c:pt>
                <c:pt idx="113">
                  <c:v>3.6473708779280969</c:v>
                </c:pt>
                <c:pt idx="114">
                  <c:v>3.6865001848748307</c:v>
                </c:pt>
                <c:pt idx="115">
                  <c:v>3.7449368786435571</c:v>
                </c:pt>
                <c:pt idx="116">
                  <c:v>3.4290320603074633</c:v>
                </c:pt>
                <c:pt idx="117">
                  <c:v>3.2924423769579789</c:v>
                </c:pt>
                <c:pt idx="118">
                  <c:v>3.7250970090565261</c:v>
                </c:pt>
                <c:pt idx="119">
                  <c:v>3.8700398738155855</c:v>
                </c:pt>
                <c:pt idx="120">
                  <c:v>4.041060096399633</c:v>
                </c:pt>
                <c:pt idx="121">
                  <c:v>4.0184234573300728</c:v>
                </c:pt>
                <c:pt idx="122">
                  <c:v>4.3076404704686411</c:v>
                </c:pt>
                <c:pt idx="123">
                  <c:v>5.0099465324503853</c:v>
                </c:pt>
                <c:pt idx="124">
                  <c:v>4.3521824635965913</c:v>
                </c:pt>
                <c:pt idx="125">
                  <c:v>4.4045317833526951</c:v>
                </c:pt>
                <c:pt idx="126">
                  <c:v>5.0931253802730225</c:v>
                </c:pt>
                <c:pt idx="127">
                  <c:v>4.7643926055670818</c:v>
                </c:pt>
                <c:pt idx="128">
                  <c:v>4.6065003783930933</c:v>
                </c:pt>
                <c:pt idx="129">
                  <c:v>3.7403579968952272</c:v>
                </c:pt>
                <c:pt idx="130">
                  <c:v>4.1461131688045043</c:v>
                </c:pt>
                <c:pt idx="131">
                  <c:v>3.5966785480736689</c:v>
                </c:pt>
                <c:pt idx="132">
                  <c:v>3.5287920915370705</c:v>
                </c:pt>
                <c:pt idx="133">
                  <c:v>2.9527333406847447</c:v>
                </c:pt>
                <c:pt idx="134">
                  <c:v>2.8833773697972447</c:v>
                </c:pt>
                <c:pt idx="135">
                  <c:v>2.9630149043027814</c:v>
                </c:pt>
                <c:pt idx="136">
                  <c:v>2.3882856124994305</c:v>
                </c:pt>
                <c:pt idx="137">
                  <c:v>1.778495487305463</c:v>
                </c:pt>
                <c:pt idx="138">
                  <c:v>1.406345129427109</c:v>
                </c:pt>
                <c:pt idx="139">
                  <c:v>0.92720609597085968</c:v>
                </c:pt>
                <c:pt idx="140">
                  <c:v>1.1461360712730766</c:v>
                </c:pt>
                <c:pt idx="141">
                  <c:v>0.44057231612055148</c:v>
                </c:pt>
                <c:pt idx="142">
                  <c:v>0.74299590948317018</c:v>
                </c:pt>
                <c:pt idx="143">
                  <c:v>0.58147690181044709</c:v>
                </c:pt>
                <c:pt idx="144">
                  <c:v>0.70232700336305243</c:v>
                </c:pt>
                <c:pt idx="145">
                  <c:v>1.6796784705372829</c:v>
                </c:pt>
                <c:pt idx="146">
                  <c:v>1.3260910986809904</c:v>
                </c:pt>
                <c:pt idx="147">
                  <c:v>1.5203297685045527</c:v>
                </c:pt>
                <c:pt idx="148">
                  <c:v>1.2261995537362509</c:v>
                </c:pt>
                <c:pt idx="149">
                  <c:v>1.7026803066305547</c:v>
                </c:pt>
                <c:pt idx="150">
                  <c:v>3.1016016569942622</c:v>
                </c:pt>
                <c:pt idx="151">
                  <c:v>2.4237396365610948</c:v>
                </c:pt>
                <c:pt idx="152">
                  <c:v>1.8156428882136879</c:v>
                </c:pt>
                <c:pt idx="153">
                  <c:v>2.1997338018225037</c:v>
                </c:pt>
                <c:pt idx="154">
                  <c:v>1.5165185416142322</c:v>
                </c:pt>
                <c:pt idx="155">
                  <c:v>1.5671522110903879</c:v>
                </c:pt>
                <c:pt idx="156">
                  <c:v>2.2354840382868133</c:v>
                </c:pt>
                <c:pt idx="157">
                  <c:v>1.860776445161946</c:v>
                </c:pt>
                <c:pt idx="158">
                  <c:v>1.6074755682504929</c:v>
                </c:pt>
                <c:pt idx="159">
                  <c:v>1.0782462135159676</c:v>
                </c:pt>
                <c:pt idx="160">
                  <c:v>1.1642139285406756</c:v>
                </c:pt>
                <c:pt idx="161">
                  <c:v>1.6974418366173722</c:v>
                </c:pt>
                <c:pt idx="162">
                  <c:v>2.3176729328681631</c:v>
                </c:pt>
                <c:pt idx="163">
                  <c:v>2.4524581843556916</c:v>
                </c:pt>
                <c:pt idx="164">
                  <c:v>1.7420977707918155</c:v>
                </c:pt>
                <c:pt idx="165">
                  <c:v>2.2866028062469468</c:v>
                </c:pt>
                <c:pt idx="166">
                  <c:v>2.7337905892295566</c:v>
                </c:pt>
                <c:pt idx="167">
                  <c:v>2.094874711105831</c:v>
                </c:pt>
                <c:pt idx="168">
                  <c:v>2.833400300855601</c:v>
                </c:pt>
                <c:pt idx="169">
                  <c:v>3.2330148237481353</c:v>
                </c:pt>
                <c:pt idx="170">
                  <c:v>3.0711019053026121</c:v>
                </c:pt>
                <c:pt idx="171">
                  <c:v>3.301655064525221</c:v>
                </c:pt>
                <c:pt idx="172">
                  <c:v>3.4636518902905209</c:v>
                </c:pt>
                <c:pt idx="173">
                  <c:v>3.5565245849077201</c:v>
                </c:pt>
                <c:pt idx="174">
                  <c:v>3.8144156938453762</c:v>
                </c:pt>
                <c:pt idx="175">
                  <c:v>3.6409172557416696</c:v>
                </c:pt>
                <c:pt idx="176">
                  <c:v>3.0542014650511646</c:v>
                </c:pt>
                <c:pt idx="177">
                  <c:v>3.2210797100228774</c:v>
                </c:pt>
                <c:pt idx="178">
                  <c:v>3.3174885707005615</c:v>
                </c:pt>
                <c:pt idx="179">
                  <c:v>3.6570620241343477</c:v>
                </c:pt>
                <c:pt idx="180">
                  <c:v>4.1929587157467267</c:v>
                </c:pt>
                <c:pt idx="181">
                  <c:v>5.1079682989418416</c:v>
                </c:pt>
                <c:pt idx="182">
                  <c:v>4.7007169598598466</c:v>
                </c:pt>
                <c:pt idx="183">
                  <c:v>5.9084607094362127</c:v>
                </c:pt>
                <c:pt idx="184">
                  <c:v>5.857932381629098</c:v>
                </c:pt>
                <c:pt idx="185">
                  <c:v>5.3083530364249327</c:v>
                </c:pt>
                <c:pt idx="186">
                  <c:v>5.0223582533337776</c:v>
                </c:pt>
                <c:pt idx="187">
                  <c:v>5.4163762822729495</c:v>
                </c:pt>
                <c:pt idx="188">
                  <c:v>5.7597889252913319</c:v>
                </c:pt>
                <c:pt idx="189">
                  <c:v>6.1723234194794259</c:v>
                </c:pt>
                <c:pt idx="190">
                  <c:v>6.4810883268321504</c:v>
                </c:pt>
                <c:pt idx="191">
                  <c:v>6.207256888485972</c:v>
                </c:pt>
                <c:pt idx="192">
                  <c:v>6.3575197024340468</c:v>
                </c:pt>
                <c:pt idx="193">
                  <c:v>5.8104180730736061</c:v>
                </c:pt>
                <c:pt idx="194">
                  <c:v>5.6531069858372121</c:v>
                </c:pt>
                <c:pt idx="195">
                  <c:v>5.6312718197361846</c:v>
                </c:pt>
                <c:pt idx="196">
                  <c:v>5.0753505965778913</c:v>
                </c:pt>
                <c:pt idx="197">
                  <c:v>5.3393176668193973</c:v>
                </c:pt>
                <c:pt idx="198">
                  <c:v>5.5396561746040334</c:v>
                </c:pt>
                <c:pt idx="199">
                  <c:v>5.4924528913606991</c:v>
                </c:pt>
                <c:pt idx="200">
                  <c:v>6.4998259633257476</c:v>
                </c:pt>
                <c:pt idx="201">
                  <c:v>6.3180885308659072</c:v>
                </c:pt>
                <c:pt idx="202">
                  <c:v>6.7516524300847323</c:v>
                </c:pt>
                <c:pt idx="203">
                  <c:v>6.5004038855511226</c:v>
                </c:pt>
                <c:pt idx="204">
                  <c:v>6.2190712918788904</c:v>
                </c:pt>
                <c:pt idx="205">
                  <c:v>7.0927133206312192</c:v>
                </c:pt>
                <c:pt idx="206">
                  <c:v>7.414333022691153</c:v>
                </c:pt>
                <c:pt idx="207">
                  <c:v>7.8131931744080703</c:v>
                </c:pt>
                <c:pt idx="208">
                  <c:v>7.8854558916184487</c:v>
                </c:pt>
                <c:pt idx="209">
                  <c:v>8.1008477932066398</c:v>
                </c:pt>
                <c:pt idx="210">
                  <c:v>7.8384145378040557</c:v>
                </c:pt>
                <c:pt idx="211">
                  <c:v>8.1013950980880054</c:v>
                </c:pt>
                <c:pt idx="212">
                  <c:v>8.0558290430935813</c:v>
                </c:pt>
                <c:pt idx="213">
                  <c:v>8.6559618048875109</c:v>
                </c:pt>
                <c:pt idx="214">
                  <c:v>8.1705248179198406</c:v>
                </c:pt>
                <c:pt idx="215">
                  <c:v>7.94765327772825</c:v>
                </c:pt>
                <c:pt idx="216">
                  <c:v>7.6268538449819516</c:v>
                </c:pt>
                <c:pt idx="217">
                  <c:v>7.3171929423490383</c:v>
                </c:pt>
                <c:pt idx="218">
                  <c:v>7.6178561483309295</c:v>
                </c:pt>
                <c:pt idx="219">
                  <c:v>7.3933086940103294</c:v>
                </c:pt>
                <c:pt idx="220">
                  <c:v>7.0043093058150134</c:v>
                </c:pt>
                <c:pt idx="221">
                  <c:v>6.6935254661868839</c:v>
                </c:pt>
                <c:pt idx="222">
                  <c:v>6.8650761982751192</c:v>
                </c:pt>
                <c:pt idx="223">
                  <c:v>7.0017010604185543</c:v>
                </c:pt>
                <c:pt idx="224">
                  <c:v>7.5123415466355254</c:v>
                </c:pt>
                <c:pt idx="225">
                  <c:v>7.7482304906759509</c:v>
                </c:pt>
                <c:pt idx="226">
                  <c:v>7.8840539382524639</c:v>
                </c:pt>
                <c:pt idx="227">
                  <c:v>6.6738146580764806</c:v>
                </c:pt>
                <c:pt idx="228">
                  <c:v>7.0901942599236918</c:v>
                </c:pt>
                <c:pt idx="229">
                  <c:v>7.2630863442068403</c:v>
                </c:pt>
                <c:pt idx="230">
                  <c:v>6.6418511154297448</c:v>
                </c:pt>
                <c:pt idx="231">
                  <c:v>7.7855891837753006</c:v>
                </c:pt>
                <c:pt idx="232">
                  <c:v>7.4250903039089735</c:v>
                </c:pt>
                <c:pt idx="233">
                  <c:v>7.3944666466611579</c:v>
                </c:pt>
                <c:pt idx="234">
                  <c:v>8.1400019011132372</c:v>
                </c:pt>
                <c:pt idx="235">
                  <c:v>7.7032113409393332</c:v>
                </c:pt>
                <c:pt idx="236">
                  <c:v>6.9113909468849215</c:v>
                </c:pt>
                <c:pt idx="237">
                  <c:v>6.0943689963216912</c:v>
                </c:pt>
                <c:pt idx="238">
                  <c:v>5.6470175084707535</c:v>
                </c:pt>
                <c:pt idx="239">
                  <c:v>5.7304145134555711</c:v>
                </c:pt>
                <c:pt idx="240">
                  <c:v>4.9560779382588862</c:v>
                </c:pt>
                <c:pt idx="241">
                  <c:v>4.425066707536871</c:v>
                </c:pt>
                <c:pt idx="242">
                  <c:v>4.2487985000961999</c:v>
                </c:pt>
                <c:pt idx="243">
                  <c:v>3.076731761702149</c:v>
                </c:pt>
                <c:pt idx="244">
                  <c:v>3.1048900205144037</c:v>
                </c:pt>
                <c:pt idx="245">
                  <c:v>3.2308262977060167</c:v>
                </c:pt>
                <c:pt idx="246">
                  <c:v>4.2252214255354374</c:v>
                </c:pt>
                <c:pt idx="247">
                  <c:v>4.8791724428235739</c:v>
                </c:pt>
                <c:pt idx="248">
                  <c:v>4.7421759196627136</c:v>
                </c:pt>
                <c:pt idx="249">
                  <c:v>5.4902717503430267</c:v>
                </c:pt>
                <c:pt idx="250">
                  <c:v>5.2157615965536479</c:v>
                </c:pt>
                <c:pt idx="251">
                  <c:v>4.6642698845428185</c:v>
                </c:pt>
                <c:pt idx="252">
                  <c:v>4.1922326050837455</c:v>
                </c:pt>
                <c:pt idx="253">
                  <c:v>4.5484799199632562</c:v>
                </c:pt>
                <c:pt idx="254">
                  <c:v>3.8639577082105916</c:v>
                </c:pt>
                <c:pt idx="255">
                  <c:v>2.7915796032805247</c:v>
                </c:pt>
                <c:pt idx="256">
                  <c:v>2.603856623563388</c:v>
                </c:pt>
                <c:pt idx="257">
                  <c:v>2.9232237872513451</c:v>
                </c:pt>
                <c:pt idx="258">
                  <c:v>2.6220730130964967</c:v>
                </c:pt>
                <c:pt idx="259">
                  <c:v>1.9736551577882437</c:v>
                </c:pt>
                <c:pt idx="260">
                  <c:v>2.4251904108780309</c:v>
                </c:pt>
                <c:pt idx="261">
                  <c:v>2.9438857104676117</c:v>
                </c:pt>
                <c:pt idx="262">
                  <c:v>2.2349625986660158</c:v>
                </c:pt>
                <c:pt idx="263">
                  <c:v>2.111598011547585</c:v>
                </c:pt>
                <c:pt idx="264">
                  <c:v>1.7881005698579884</c:v>
                </c:pt>
                <c:pt idx="265">
                  <c:v>1.8394693688971984</c:v>
                </c:pt>
                <c:pt idx="266">
                  <c:v>2.2481911066458906</c:v>
                </c:pt>
                <c:pt idx="267">
                  <c:v>1.462232979385135</c:v>
                </c:pt>
                <c:pt idx="268">
                  <c:v>1.4276637121959084</c:v>
                </c:pt>
                <c:pt idx="269">
                  <c:v>1.656484633682112</c:v>
                </c:pt>
                <c:pt idx="270">
                  <c:v>1.1931329622225348</c:v>
                </c:pt>
                <c:pt idx="271">
                  <c:v>1.8789666302611749</c:v>
                </c:pt>
                <c:pt idx="272">
                  <c:v>2.0713964578112609</c:v>
                </c:pt>
                <c:pt idx="273">
                  <c:v>1.3343880588902266</c:v>
                </c:pt>
                <c:pt idx="274">
                  <c:v>1.2037846562591312</c:v>
                </c:pt>
                <c:pt idx="275">
                  <c:v>0.84883273023069705</c:v>
                </c:pt>
                <c:pt idx="276">
                  <c:v>1.3831120363684022</c:v>
                </c:pt>
                <c:pt idx="277">
                  <c:v>0.40297387336204338</c:v>
                </c:pt>
                <c:pt idx="278">
                  <c:v>0.28497643019863972</c:v>
                </c:pt>
                <c:pt idx="279">
                  <c:v>0.69897678616030134</c:v>
                </c:pt>
                <c:pt idx="280">
                  <c:v>0.70758656028601763</c:v>
                </c:pt>
                <c:pt idx="281">
                  <c:v>1.1153357696671264</c:v>
                </c:pt>
                <c:pt idx="282">
                  <c:v>1.8883751662501709</c:v>
                </c:pt>
                <c:pt idx="283">
                  <c:v>1.6814315560532123</c:v>
                </c:pt>
                <c:pt idx="284">
                  <c:v>2.0404670224493202</c:v>
                </c:pt>
                <c:pt idx="285">
                  <c:v>1.0218494881260085</c:v>
                </c:pt>
                <c:pt idx="286">
                  <c:v>1.180123012625927</c:v>
                </c:pt>
                <c:pt idx="287">
                  <c:v>1.6983419068576495</c:v>
                </c:pt>
                <c:pt idx="288">
                  <c:v>1.4256486689139365</c:v>
                </c:pt>
                <c:pt idx="289">
                  <c:v>1.7051730273242356</c:v>
                </c:pt>
                <c:pt idx="290">
                  <c:v>1.3870760090946987</c:v>
                </c:pt>
                <c:pt idx="291">
                  <c:v>1.0329846026886571</c:v>
                </c:pt>
                <c:pt idx="292">
                  <c:v>1.0919983595838403</c:v>
                </c:pt>
                <c:pt idx="293">
                  <c:v>1.0338540191200991</c:v>
                </c:pt>
                <c:pt idx="294">
                  <c:v>1.419098906948193</c:v>
                </c:pt>
                <c:pt idx="295">
                  <c:v>1.5403447249536839</c:v>
                </c:pt>
                <c:pt idx="296">
                  <c:v>0.90182475041251564</c:v>
                </c:pt>
                <c:pt idx="297">
                  <c:v>0.34280088325226643</c:v>
                </c:pt>
                <c:pt idx="298">
                  <c:v>-4.97099418560083E-2</c:v>
                </c:pt>
                <c:pt idx="299">
                  <c:v>-0.28477287167265786</c:v>
                </c:pt>
                <c:pt idx="300">
                  <c:v>0</c:v>
                </c:pt>
              </c:numCache>
            </c:numRef>
          </c:yVal>
          <c:smooth val="0"/>
        </c:ser>
        <c:ser>
          <c:idx val="14"/>
          <c:order val="7"/>
          <c:tx>
            <c:strRef>
              <c:f>Графики!$BD$31</c:f>
              <c:strCache>
                <c:ptCount val="1"/>
                <c:pt idx="0">
                  <c:v>23.11.2021</c:v>
                </c:pt>
              </c:strCache>
            </c:strRef>
          </c:tx>
          <c:spPr>
            <a:ln w="25400">
              <a:solidFill>
                <a:srgbClr val="0070C0"/>
              </a:solidFill>
              <a:prstDash val="solid"/>
            </a:ln>
          </c:spPr>
          <c:marker>
            <c:symbol val="none"/>
          </c:marker>
          <c:xVal>
            <c:numRef>
              <c:f>Графики!$BL$341:$BL$641</c:f>
              <c:numCache>
                <c:formatCode>General</c:formatCode>
                <c:ptCount val="301"/>
                <c:pt idx="0">
                  <c:v>-1.7434094519592236</c:v>
                </c:pt>
                <c:pt idx="1">
                  <c:v>-2.2924233108525414</c:v>
                </c:pt>
                <c:pt idx="2">
                  <c:v>-2.2317192527549423</c:v>
                </c:pt>
                <c:pt idx="3">
                  <c:v>-2.0411802949798812</c:v>
                </c:pt>
                <c:pt idx="4">
                  <c:v>-1.5203695032987525</c:v>
                </c:pt>
                <c:pt idx="5">
                  <c:v>-1.2756239099423965</c:v>
                </c:pt>
                <c:pt idx="6">
                  <c:v>-1.929091933762038</c:v>
                </c:pt>
                <c:pt idx="7">
                  <c:v>-1.8807572036661213</c:v>
                </c:pt>
                <c:pt idx="8">
                  <c:v>-1.5983847813836292</c:v>
                </c:pt>
                <c:pt idx="9">
                  <c:v>-2.5441300175365313</c:v>
                </c:pt>
                <c:pt idx="10">
                  <c:v>-1.8235735070836654</c:v>
                </c:pt>
                <c:pt idx="11">
                  <c:v>-2.4999917557615845</c:v>
                </c:pt>
                <c:pt idx="12">
                  <c:v>-2.7259141045668684</c:v>
                </c:pt>
                <c:pt idx="13">
                  <c:v>-2.7125324819066918</c:v>
                </c:pt>
                <c:pt idx="14">
                  <c:v>-3.5706893375182744</c:v>
                </c:pt>
                <c:pt idx="15">
                  <c:v>-4.2318318985186352</c:v>
                </c:pt>
                <c:pt idx="16">
                  <c:v>-4.4012631081909603</c:v>
                </c:pt>
                <c:pt idx="17">
                  <c:v>-4.7230772550345819</c:v>
                </c:pt>
                <c:pt idx="18">
                  <c:v>-4.0338935102763571</c:v>
                </c:pt>
                <c:pt idx="19">
                  <c:v>-3.6511909158963363</c:v>
                </c:pt>
                <c:pt idx="20">
                  <c:v>-3.4058419088509027</c:v>
                </c:pt>
                <c:pt idx="21">
                  <c:v>-2.9673201351999978</c:v>
                </c:pt>
                <c:pt idx="22">
                  <c:v>-2.922308515039731</c:v>
                </c:pt>
                <c:pt idx="23">
                  <c:v>-2.9509484148893534</c:v>
                </c:pt>
                <c:pt idx="24">
                  <c:v>-3.1357307368699594</c:v>
                </c:pt>
                <c:pt idx="25">
                  <c:v>-2.6028819637762126</c:v>
                </c:pt>
                <c:pt idx="26">
                  <c:v>-1.9905032577825068</c:v>
                </c:pt>
                <c:pt idx="27">
                  <c:v>-2.6097450585476736</c:v>
                </c:pt>
                <c:pt idx="28">
                  <c:v>-3.1941782945457362</c:v>
                </c:pt>
                <c:pt idx="29">
                  <c:v>-2.413425480369483</c:v>
                </c:pt>
                <c:pt idx="30">
                  <c:v>-2.6196496994159588</c:v>
                </c:pt>
                <c:pt idx="31">
                  <c:v>-3.3426083589470181</c:v>
                </c:pt>
                <c:pt idx="32">
                  <c:v>-3.1173086280210782</c:v>
                </c:pt>
                <c:pt idx="33">
                  <c:v>-3.422476451763373</c:v>
                </c:pt>
                <c:pt idx="34">
                  <c:v>-3.735619518195108</c:v>
                </c:pt>
                <c:pt idx="35">
                  <c:v>-4.7529109937373732</c:v>
                </c:pt>
                <c:pt idx="36">
                  <c:v>-3.9726107380498661</c:v>
                </c:pt>
                <c:pt idx="37">
                  <c:v>-4.1453839897208127</c:v>
                </c:pt>
                <c:pt idx="38">
                  <c:v>-4.2080285131374922</c:v>
                </c:pt>
                <c:pt idx="39">
                  <c:v>-3.6423362114840074</c:v>
                </c:pt>
                <c:pt idx="40">
                  <c:v>-3.5614794572678647</c:v>
                </c:pt>
                <c:pt idx="41">
                  <c:v>-3.4640579528808075</c:v>
                </c:pt>
                <c:pt idx="42">
                  <c:v>-3.1729938607662689</c:v>
                </c:pt>
                <c:pt idx="43">
                  <c:v>-3.1609224140489687</c:v>
                </c:pt>
                <c:pt idx="44">
                  <c:v>-2.6816191510858971</c:v>
                </c:pt>
                <c:pt idx="45">
                  <c:v>-3.3808265152919148</c:v>
                </c:pt>
                <c:pt idx="46">
                  <c:v>-4.1158568310066812</c:v>
                </c:pt>
                <c:pt idx="47">
                  <c:v>-4.5664988427603248</c:v>
                </c:pt>
                <c:pt idx="48">
                  <c:v>-4.7727129788211187</c:v>
                </c:pt>
                <c:pt idx="49">
                  <c:v>-4.4316578923110228</c:v>
                </c:pt>
                <c:pt idx="50">
                  <c:v>-4.7821833660449329</c:v>
                </c:pt>
                <c:pt idx="51">
                  <c:v>-4.8238489050908129</c:v>
                </c:pt>
                <c:pt idx="52">
                  <c:v>-5.7947072435446216</c:v>
                </c:pt>
                <c:pt idx="53">
                  <c:v>-5.7477944529271099</c:v>
                </c:pt>
                <c:pt idx="54">
                  <c:v>-5.151573542973324</c:v>
                </c:pt>
                <c:pt idx="55">
                  <c:v>-5.8289055313452991</c:v>
                </c:pt>
                <c:pt idx="56">
                  <c:v>-6.3517720167382095</c:v>
                </c:pt>
                <c:pt idx="57">
                  <c:v>-5.6939820649419062</c:v>
                </c:pt>
                <c:pt idx="58">
                  <c:v>-5.8693786630868772</c:v>
                </c:pt>
                <c:pt idx="59">
                  <c:v>-5.1311277110634137</c:v>
                </c:pt>
                <c:pt idx="60">
                  <c:v>-5.6200425255809705</c:v>
                </c:pt>
                <c:pt idx="61">
                  <c:v>-5.0557175360125939</c:v>
                </c:pt>
                <c:pt idx="62">
                  <c:v>-6.196554626956754</c:v>
                </c:pt>
                <c:pt idx="63">
                  <c:v>-5.546922624455874</c:v>
                </c:pt>
                <c:pt idx="64">
                  <c:v>-5.8909249832619253</c:v>
                </c:pt>
                <c:pt idx="65">
                  <c:v>-5.2670308243277759</c:v>
                </c:pt>
                <c:pt idx="66">
                  <c:v>-5.0449920592013768</c:v>
                </c:pt>
                <c:pt idx="67">
                  <c:v>-4.2364741557768184</c:v>
                </c:pt>
                <c:pt idx="68">
                  <c:v>-3.491790644252319</c:v>
                </c:pt>
                <c:pt idx="69">
                  <c:v>-3.9870436404320344</c:v>
                </c:pt>
                <c:pt idx="70">
                  <c:v>-4.3638489482410705</c:v>
                </c:pt>
                <c:pt idx="71">
                  <c:v>-4.3611548948153995</c:v>
                </c:pt>
                <c:pt idx="72">
                  <c:v>-4.1973610505955321</c:v>
                </c:pt>
                <c:pt idx="73">
                  <c:v>-3.8552383602713007</c:v>
                </c:pt>
                <c:pt idx="74">
                  <c:v>-3.1370063178077316</c:v>
                </c:pt>
                <c:pt idx="75">
                  <c:v>-3.4733407386555655</c:v>
                </c:pt>
                <c:pt idx="76">
                  <c:v>-3.6950238242571913</c:v>
                </c:pt>
                <c:pt idx="77">
                  <c:v>-3.2816336157178512</c:v>
                </c:pt>
                <c:pt idx="78">
                  <c:v>-2.7426072803727948</c:v>
                </c:pt>
                <c:pt idx="79">
                  <c:v>-2.2902293700325345</c:v>
                </c:pt>
                <c:pt idx="80">
                  <c:v>-1.7773075443107018</c:v>
                </c:pt>
                <c:pt idx="81">
                  <c:v>-1.4024005726254245</c:v>
                </c:pt>
                <c:pt idx="82">
                  <c:v>-2.3817878477817658</c:v>
                </c:pt>
                <c:pt idx="83">
                  <c:v>-2.9734080133563339</c:v>
                </c:pt>
                <c:pt idx="84">
                  <c:v>-3.3165969477549879</c:v>
                </c:pt>
                <c:pt idx="85">
                  <c:v>-3.0508809600140694</c:v>
                </c:pt>
                <c:pt idx="86">
                  <c:v>-3.3847574354626886</c:v>
                </c:pt>
                <c:pt idx="87">
                  <c:v>-3.0758723108496042</c:v>
                </c:pt>
                <c:pt idx="88">
                  <c:v>-2.656624455837914</c:v>
                </c:pt>
                <c:pt idx="89">
                  <c:v>-1.4893404019120453</c:v>
                </c:pt>
                <c:pt idx="90">
                  <c:v>-1.016688377694777</c:v>
                </c:pt>
                <c:pt idx="91">
                  <c:v>-1.2071814116578707</c:v>
                </c:pt>
                <c:pt idx="92">
                  <c:v>-0.79422534676120904</c:v>
                </c:pt>
                <c:pt idx="93">
                  <c:v>-1.2181884010798285</c:v>
                </c:pt>
                <c:pt idx="94">
                  <c:v>-1.0067589386659392</c:v>
                </c:pt>
                <c:pt idx="95">
                  <c:v>-1.4318053589191777</c:v>
                </c:pt>
                <c:pt idx="96">
                  <c:v>-0.74423588864658541</c:v>
                </c:pt>
                <c:pt idx="97">
                  <c:v>-0.49581938882897703</c:v>
                </c:pt>
                <c:pt idx="98">
                  <c:v>-0.83323079744343431</c:v>
                </c:pt>
                <c:pt idx="99">
                  <c:v>-0.46936303240306643</c:v>
                </c:pt>
                <c:pt idx="100">
                  <c:v>1.5331133375070749E-2</c:v>
                </c:pt>
                <c:pt idx="101">
                  <c:v>8.2483657349484929E-2</c:v>
                </c:pt>
                <c:pt idx="102">
                  <c:v>0.43446381032515546</c:v>
                </c:pt>
                <c:pt idx="103">
                  <c:v>0.26967387902266182</c:v>
                </c:pt>
                <c:pt idx="104">
                  <c:v>-0.44460843091144397</c:v>
                </c:pt>
                <c:pt idx="105">
                  <c:v>0.37325318293881082</c:v>
                </c:pt>
                <c:pt idx="106">
                  <c:v>0.37791023466729712</c:v>
                </c:pt>
                <c:pt idx="107">
                  <c:v>0.13858499717719042</c:v>
                </c:pt>
                <c:pt idx="108">
                  <c:v>0.52039360111871247</c:v>
                </c:pt>
                <c:pt idx="109">
                  <c:v>1.033419958195168</c:v>
                </c:pt>
                <c:pt idx="110">
                  <c:v>1.048087039209463</c:v>
                </c:pt>
                <c:pt idx="111">
                  <c:v>0.52841694615210599</c:v>
                </c:pt>
                <c:pt idx="112">
                  <c:v>0.17400009529967519</c:v>
                </c:pt>
                <c:pt idx="113">
                  <c:v>0.67047644631486492</c:v>
                </c:pt>
                <c:pt idx="114">
                  <c:v>0.24990418339484677</c:v>
                </c:pt>
                <c:pt idx="115">
                  <c:v>-0.31033956187650347</c:v>
                </c:pt>
                <c:pt idx="116">
                  <c:v>-0.26844485974481813</c:v>
                </c:pt>
                <c:pt idx="117">
                  <c:v>-0.60635673798071821</c:v>
                </c:pt>
                <c:pt idx="118">
                  <c:v>-1.8507757600765444</c:v>
                </c:pt>
                <c:pt idx="119">
                  <c:v>-1.1910288647655989</c:v>
                </c:pt>
                <c:pt idx="120">
                  <c:v>-0.83965600878525493</c:v>
                </c:pt>
                <c:pt idx="121">
                  <c:v>-0.7408801159763243</c:v>
                </c:pt>
                <c:pt idx="122">
                  <c:v>-0.4089446752806225</c:v>
                </c:pt>
                <c:pt idx="123">
                  <c:v>-1.1578335088036056</c:v>
                </c:pt>
                <c:pt idx="124">
                  <c:v>-1.4297315419524921</c:v>
                </c:pt>
                <c:pt idx="125">
                  <c:v>-1.2132994249291187</c:v>
                </c:pt>
                <c:pt idx="126">
                  <c:v>-1.2486509120864184</c:v>
                </c:pt>
                <c:pt idx="127">
                  <c:v>-1.9368679314709425</c:v>
                </c:pt>
                <c:pt idx="128">
                  <c:v>-1.6874482878619119</c:v>
                </c:pt>
                <c:pt idx="129">
                  <c:v>-1.7262563210808821</c:v>
                </c:pt>
                <c:pt idx="130">
                  <c:v>-1.5855014183840694</c:v>
                </c:pt>
                <c:pt idx="131">
                  <c:v>-1.0348892490663957</c:v>
                </c:pt>
                <c:pt idx="132">
                  <c:v>-1.1620497922355071</c:v>
                </c:pt>
                <c:pt idx="133">
                  <c:v>-1.8973424426700376</c:v>
                </c:pt>
                <c:pt idx="134">
                  <c:v>-1.1316301469637438</c:v>
                </c:pt>
                <c:pt idx="135">
                  <c:v>-0.61924769362383358</c:v>
                </c:pt>
                <c:pt idx="136">
                  <c:v>-0.36489076955160726</c:v>
                </c:pt>
                <c:pt idx="137">
                  <c:v>-0.86050792900971373</c:v>
                </c:pt>
                <c:pt idx="138">
                  <c:v>-1.0871319170270226</c:v>
                </c:pt>
                <c:pt idx="139">
                  <c:v>-1.7297565235587626</c:v>
                </c:pt>
                <c:pt idx="140">
                  <c:v>-1.5534544791521512</c:v>
                </c:pt>
                <c:pt idx="141">
                  <c:v>-1.7953357285742868</c:v>
                </c:pt>
                <c:pt idx="142">
                  <c:v>-1.1915533706336419</c:v>
                </c:pt>
                <c:pt idx="143">
                  <c:v>-1.3006544691414774</c:v>
                </c:pt>
                <c:pt idx="144">
                  <c:v>-1.2021775544277489</c:v>
                </c:pt>
                <c:pt idx="145">
                  <c:v>-2.1101475323199566</c:v>
                </c:pt>
                <c:pt idx="146">
                  <c:v>-3.1844097656794474</c:v>
                </c:pt>
                <c:pt idx="147">
                  <c:v>-2.9045494746210352</c:v>
                </c:pt>
                <c:pt idx="148">
                  <c:v>-3.1732150909941765</c:v>
                </c:pt>
                <c:pt idx="149">
                  <c:v>-3.7007380290900755</c:v>
                </c:pt>
                <c:pt idx="150">
                  <c:v>-3.8065517363010031</c:v>
                </c:pt>
                <c:pt idx="151">
                  <c:v>-4.0030572547105976</c:v>
                </c:pt>
                <c:pt idx="152">
                  <c:v>-3.0639609864664408</c:v>
                </c:pt>
                <c:pt idx="153">
                  <c:v>-2.967678481669509</c:v>
                </c:pt>
                <c:pt idx="154">
                  <c:v>-2.5730136996966166</c:v>
                </c:pt>
                <c:pt idx="155">
                  <c:v>-2.811521417868903</c:v>
                </c:pt>
                <c:pt idx="156">
                  <c:v>-2.9354855105442539</c:v>
                </c:pt>
                <c:pt idx="157">
                  <c:v>-2.5731628006400342</c:v>
                </c:pt>
                <c:pt idx="158">
                  <c:v>-2.3000815952692619</c:v>
                </c:pt>
                <c:pt idx="159">
                  <c:v>-3.0352629168141902</c:v>
                </c:pt>
                <c:pt idx="160">
                  <c:v>-3.1109358035761261</c:v>
                </c:pt>
                <c:pt idx="161">
                  <c:v>-2.6393602136987511</c:v>
                </c:pt>
                <c:pt idx="162">
                  <c:v>-2.5526517874342289</c:v>
                </c:pt>
                <c:pt idx="163">
                  <c:v>-2.4060621937788937</c:v>
                </c:pt>
                <c:pt idx="164">
                  <c:v>-2.034702296608998</c:v>
                </c:pt>
                <c:pt idx="165">
                  <c:v>-2.3412131686400244</c:v>
                </c:pt>
                <c:pt idx="166">
                  <c:v>-3.343802287035146</c:v>
                </c:pt>
                <c:pt idx="167">
                  <c:v>-3.5668338581310763</c:v>
                </c:pt>
                <c:pt idx="168">
                  <c:v>-3.1590947900151605</c:v>
                </c:pt>
                <c:pt idx="169">
                  <c:v>-3.564442711978927</c:v>
                </c:pt>
                <c:pt idx="170">
                  <c:v>-4.422102882991112</c:v>
                </c:pt>
                <c:pt idx="171">
                  <c:v>-3.0611726212833901</c:v>
                </c:pt>
                <c:pt idx="172">
                  <c:v>-4.1792346296008418</c:v>
                </c:pt>
                <c:pt idx="173">
                  <c:v>-4.0520857593319306</c:v>
                </c:pt>
                <c:pt idx="174">
                  <c:v>-3.0921523414400554</c:v>
                </c:pt>
                <c:pt idx="175">
                  <c:v>-3.3833434122909694</c:v>
                </c:pt>
                <c:pt idx="176">
                  <c:v>-2.1562675126095883</c:v>
                </c:pt>
                <c:pt idx="177">
                  <c:v>-1.8935598895743624</c:v>
                </c:pt>
                <c:pt idx="178">
                  <c:v>-2.2761081722595691</c:v>
                </c:pt>
                <c:pt idx="179">
                  <c:v>-1.777445024036524</c:v>
                </c:pt>
                <c:pt idx="180">
                  <c:v>-1.5123940509486147</c:v>
                </c:pt>
                <c:pt idx="181">
                  <c:v>-1.1408829840933095</c:v>
                </c:pt>
                <c:pt idx="182">
                  <c:v>-1.3893133226620193</c:v>
                </c:pt>
                <c:pt idx="183">
                  <c:v>-1.7182207046122357</c:v>
                </c:pt>
                <c:pt idx="184">
                  <c:v>-1.6116903189795266</c:v>
                </c:pt>
                <c:pt idx="185">
                  <c:v>-2.2945629502445399</c:v>
                </c:pt>
                <c:pt idx="186">
                  <c:v>-2.1244244109241208</c:v>
                </c:pt>
                <c:pt idx="187">
                  <c:v>-2.3073699130204659</c:v>
                </c:pt>
                <c:pt idx="188">
                  <c:v>-2.2476934424909132</c:v>
                </c:pt>
                <c:pt idx="189">
                  <c:v>-2.9364629355295619</c:v>
                </c:pt>
                <c:pt idx="190">
                  <c:v>-3.1139081099164514</c:v>
                </c:pt>
                <c:pt idx="191">
                  <c:v>-4.1603417966648522</c:v>
                </c:pt>
                <c:pt idx="192">
                  <c:v>-3.7640570629912418</c:v>
                </c:pt>
                <c:pt idx="193">
                  <c:v>-4.1871348514790725</c:v>
                </c:pt>
                <c:pt idx="194">
                  <c:v>-3.9932402635499784</c:v>
                </c:pt>
                <c:pt idx="195">
                  <c:v>-4.4512955883851646</c:v>
                </c:pt>
                <c:pt idx="196">
                  <c:v>-4.0026877075996481</c:v>
                </c:pt>
                <c:pt idx="197">
                  <c:v>-4.7463069651736305</c:v>
                </c:pt>
                <c:pt idx="198">
                  <c:v>-4.2954725066761057</c:v>
                </c:pt>
                <c:pt idx="199">
                  <c:v>-3.9503875464001794</c:v>
                </c:pt>
                <c:pt idx="200">
                  <c:v>-3.6808850382326455</c:v>
                </c:pt>
                <c:pt idx="201">
                  <c:v>-3.5726678661530968</c:v>
                </c:pt>
                <c:pt idx="202">
                  <c:v>-3.9687555597549817</c:v>
                </c:pt>
                <c:pt idx="203">
                  <c:v>-3.8603025714659225</c:v>
                </c:pt>
                <c:pt idx="204">
                  <c:v>-4.5191087953422766</c:v>
                </c:pt>
                <c:pt idx="205">
                  <c:v>-4.6405313008472149</c:v>
                </c:pt>
                <c:pt idx="206">
                  <c:v>-3.4437262756924838</c:v>
                </c:pt>
                <c:pt idx="207">
                  <c:v>-3.559467213764151</c:v>
                </c:pt>
                <c:pt idx="208">
                  <c:v>-3.970874060293454</c:v>
                </c:pt>
                <c:pt idx="209">
                  <c:v>-3.7373035592479482</c:v>
                </c:pt>
                <c:pt idx="210">
                  <c:v>-3.0775153313488772</c:v>
                </c:pt>
                <c:pt idx="211">
                  <c:v>-3.3274687214867527</c:v>
                </c:pt>
                <c:pt idx="212">
                  <c:v>-2.9808695642212797</c:v>
                </c:pt>
                <c:pt idx="213">
                  <c:v>-3.4914641448178827</c:v>
                </c:pt>
                <c:pt idx="214">
                  <c:v>-3.587045958249405</c:v>
                </c:pt>
                <c:pt idx="215">
                  <c:v>-2.7834629277057275</c:v>
                </c:pt>
                <c:pt idx="216">
                  <c:v>-1.8609026315323263</c:v>
                </c:pt>
                <c:pt idx="217">
                  <c:v>-2.0458806699808747</c:v>
                </c:pt>
                <c:pt idx="218">
                  <c:v>-1.3298893283077859</c:v>
                </c:pt>
                <c:pt idx="219">
                  <c:v>-0.77062162051652194</c:v>
                </c:pt>
                <c:pt idx="220">
                  <c:v>-1.2774652075681843</c:v>
                </c:pt>
                <c:pt idx="221">
                  <c:v>-2.0070058502225265</c:v>
                </c:pt>
                <c:pt idx="222">
                  <c:v>-2.0299993920718862</c:v>
                </c:pt>
                <c:pt idx="223">
                  <c:v>-2.2741149340096172</c:v>
                </c:pt>
                <c:pt idx="224">
                  <c:v>-2.3970063932964649</c:v>
                </c:pt>
                <c:pt idx="225">
                  <c:v>-2.7112958886563092</c:v>
                </c:pt>
                <c:pt idx="226">
                  <c:v>-2.918804170584508</c:v>
                </c:pt>
                <c:pt idx="227">
                  <c:v>-2.976727165020975</c:v>
                </c:pt>
                <c:pt idx="228">
                  <c:v>-2.3830058832378427</c:v>
                </c:pt>
                <c:pt idx="229">
                  <c:v>-1.8072985353583135</c:v>
                </c:pt>
                <c:pt idx="230">
                  <c:v>-0.93450464536283562</c:v>
                </c:pt>
                <c:pt idx="231">
                  <c:v>-1.6204529162780545</c:v>
                </c:pt>
                <c:pt idx="232">
                  <c:v>-1.5218812668141481</c:v>
                </c:pt>
                <c:pt idx="233">
                  <c:v>-1.0417850145377088</c:v>
                </c:pt>
                <c:pt idx="234">
                  <c:v>-1.922111375592408</c:v>
                </c:pt>
                <c:pt idx="235">
                  <c:v>-1.5965668030653433</c:v>
                </c:pt>
                <c:pt idx="236">
                  <c:v>-1.396515769179473</c:v>
                </c:pt>
                <c:pt idx="237">
                  <c:v>-0.85370399639396055</c:v>
                </c:pt>
                <c:pt idx="238">
                  <c:v>-0.3332446826125306</c:v>
                </c:pt>
                <c:pt idx="239">
                  <c:v>-0.45827016892144457</c:v>
                </c:pt>
                <c:pt idx="240">
                  <c:v>-0.8484703511612679</c:v>
                </c:pt>
                <c:pt idx="241">
                  <c:v>-1.3270744368642227</c:v>
                </c:pt>
                <c:pt idx="242">
                  <c:v>-2.572258909190964</c:v>
                </c:pt>
                <c:pt idx="243">
                  <c:v>-2.5861917029104688</c:v>
                </c:pt>
                <c:pt idx="244">
                  <c:v>-2.0485785085983252</c:v>
                </c:pt>
                <c:pt idx="245">
                  <c:v>-1.6425506051401726</c:v>
                </c:pt>
                <c:pt idx="246">
                  <c:v>-0.81318495825348691</c:v>
                </c:pt>
                <c:pt idx="247">
                  <c:v>-1.0194864732195583</c:v>
                </c:pt>
                <c:pt idx="248">
                  <c:v>-1.3040846119949947</c:v>
                </c:pt>
                <c:pt idx="249">
                  <c:v>-0.74572488993442221</c:v>
                </c:pt>
                <c:pt idx="250">
                  <c:v>-1.1049891381539965</c:v>
                </c:pt>
                <c:pt idx="251">
                  <c:v>-0.67817587547449421</c:v>
                </c:pt>
                <c:pt idx="252">
                  <c:v>-0.97013331936500435</c:v>
                </c:pt>
                <c:pt idx="253">
                  <c:v>-1.3809417959482744</c:v>
                </c:pt>
                <c:pt idx="254">
                  <c:v>-1.775389321502189</c:v>
                </c:pt>
                <c:pt idx="255">
                  <c:v>-1.655571971762356</c:v>
                </c:pt>
                <c:pt idx="256">
                  <c:v>-2.1524413959064077</c:v>
                </c:pt>
                <c:pt idx="257">
                  <c:v>-1.9543461346556796</c:v>
                </c:pt>
                <c:pt idx="258">
                  <c:v>-0.93694822402278533</c:v>
                </c:pt>
                <c:pt idx="259">
                  <c:v>-1.1541774760088401</c:v>
                </c:pt>
                <c:pt idx="260">
                  <c:v>-0.79965972583545408</c:v>
                </c:pt>
                <c:pt idx="261">
                  <c:v>-1.0500707420500248</c:v>
                </c:pt>
                <c:pt idx="262">
                  <c:v>-0.63000918969407849</c:v>
                </c:pt>
                <c:pt idx="263">
                  <c:v>-0.90887226087556883</c:v>
                </c:pt>
                <c:pt idx="264">
                  <c:v>-0.31397822487144822</c:v>
                </c:pt>
                <c:pt idx="265">
                  <c:v>0.16126459011275074</c:v>
                </c:pt>
                <c:pt idx="266">
                  <c:v>0.57979193963274156</c:v>
                </c:pt>
                <c:pt idx="267">
                  <c:v>0.85335093589856115</c:v>
                </c:pt>
                <c:pt idx="268">
                  <c:v>0.35672523340406315</c:v>
                </c:pt>
                <c:pt idx="269">
                  <c:v>3.5632475875331693E-2</c:v>
                </c:pt>
                <c:pt idx="270">
                  <c:v>0.79836209968652838</c:v>
                </c:pt>
                <c:pt idx="271">
                  <c:v>0.93526706182581165</c:v>
                </c:pt>
                <c:pt idx="272">
                  <c:v>0.96183404220721513</c:v>
                </c:pt>
                <c:pt idx="273">
                  <c:v>0.5653247139080122</c:v>
                </c:pt>
                <c:pt idx="274">
                  <c:v>0.9519839658228193</c:v>
                </c:pt>
                <c:pt idx="275">
                  <c:v>1.8954818986356941</c:v>
                </c:pt>
                <c:pt idx="276">
                  <c:v>2.2828266528567838</c:v>
                </c:pt>
                <c:pt idx="277">
                  <c:v>1.2979369795496041</c:v>
                </c:pt>
                <c:pt idx="278">
                  <c:v>1.2291862330683898</c:v>
                </c:pt>
                <c:pt idx="279">
                  <c:v>1.3668636878137477</c:v>
                </c:pt>
                <c:pt idx="280">
                  <c:v>1.1586589054960541</c:v>
                </c:pt>
                <c:pt idx="281">
                  <c:v>1.1444363260504815</c:v>
                </c:pt>
                <c:pt idx="282">
                  <c:v>1.982503765668298</c:v>
                </c:pt>
                <c:pt idx="283">
                  <c:v>1.5558971513956976</c:v>
                </c:pt>
                <c:pt idx="284">
                  <c:v>1.8022287599339961</c:v>
                </c:pt>
                <c:pt idx="285">
                  <c:v>1.9798357275060425</c:v>
                </c:pt>
                <c:pt idx="286">
                  <c:v>1.6782303810150552</c:v>
                </c:pt>
                <c:pt idx="287">
                  <c:v>1.7410717592480296</c:v>
                </c:pt>
                <c:pt idx="288">
                  <c:v>2.5245970522801144</c:v>
                </c:pt>
                <c:pt idx="289">
                  <c:v>2.1316944861110869</c:v>
                </c:pt>
                <c:pt idx="290">
                  <c:v>2.2920165620485022</c:v>
                </c:pt>
                <c:pt idx="291">
                  <c:v>2.5514212485077223</c:v>
                </c:pt>
                <c:pt idx="292">
                  <c:v>2.0888770708216953</c:v>
                </c:pt>
                <c:pt idx="293">
                  <c:v>1.4228972615071598</c:v>
                </c:pt>
                <c:pt idx="294">
                  <c:v>0.93787894658191817</c:v>
                </c:pt>
                <c:pt idx="295">
                  <c:v>0.49781120002103307</c:v>
                </c:pt>
                <c:pt idx="296">
                  <c:v>0.73122700462681678</c:v>
                </c:pt>
                <c:pt idx="297">
                  <c:v>-0.19228261302669125</c:v>
                </c:pt>
                <c:pt idx="298">
                  <c:v>0.68182797178235433</c:v>
                </c:pt>
                <c:pt idx="299">
                  <c:v>1.0281045985014998</c:v>
                </c:pt>
                <c:pt idx="300">
                  <c:v>0</c:v>
                </c:pt>
              </c:numCache>
            </c:numRef>
          </c:xVal>
          <c:yVal>
            <c:numRef>
              <c:f>Графики!$BM$341:$BM$641</c:f>
              <c:numCache>
                <c:formatCode>General</c:formatCode>
                <c:ptCount val="301"/>
                <c:pt idx="0">
                  <c:v>19.547196381261074</c:v>
                </c:pt>
                <c:pt idx="1">
                  <c:v>19.241524136064527</c:v>
                </c:pt>
                <c:pt idx="2">
                  <c:v>18.118500239670993</c:v>
                </c:pt>
                <c:pt idx="3">
                  <c:v>18.558232344801581</c:v>
                </c:pt>
                <c:pt idx="4">
                  <c:v>19.133972487320534</c:v>
                </c:pt>
                <c:pt idx="5">
                  <c:v>18.019795094168103</c:v>
                </c:pt>
                <c:pt idx="6">
                  <c:v>18.133511065242601</c:v>
                </c:pt>
                <c:pt idx="7">
                  <c:v>17.350210480603891</c:v>
                </c:pt>
                <c:pt idx="8">
                  <c:v>17.218582722433439</c:v>
                </c:pt>
                <c:pt idx="9">
                  <c:v>17.411120788132166</c:v>
                </c:pt>
                <c:pt idx="10">
                  <c:v>16.695925559021362</c:v>
                </c:pt>
                <c:pt idx="11">
                  <c:v>17.388246443443904</c:v>
                </c:pt>
                <c:pt idx="12">
                  <c:v>16.990780226617062</c:v>
                </c:pt>
                <c:pt idx="13">
                  <c:v>16.671221758261254</c:v>
                </c:pt>
                <c:pt idx="14">
                  <c:v>16.50398491808437</c:v>
                </c:pt>
                <c:pt idx="15">
                  <c:v>16.434814606291866</c:v>
                </c:pt>
                <c:pt idx="16">
                  <c:v>16.499462381493231</c:v>
                </c:pt>
                <c:pt idx="17">
                  <c:v>16.259191986956012</c:v>
                </c:pt>
                <c:pt idx="18">
                  <c:v>16.979422830426302</c:v>
                </c:pt>
                <c:pt idx="19">
                  <c:v>16.456905386220569</c:v>
                </c:pt>
                <c:pt idx="20">
                  <c:v>17.30925937819643</c:v>
                </c:pt>
                <c:pt idx="21">
                  <c:v>16.954387534277657</c:v>
                </c:pt>
                <c:pt idx="22">
                  <c:v>17.53852036012222</c:v>
                </c:pt>
                <c:pt idx="23">
                  <c:v>17.664288892507102</c:v>
                </c:pt>
                <c:pt idx="24">
                  <c:v>17.838401550764956</c:v>
                </c:pt>
                <c:pt idx="25">
                  <c:v>17.991199337434864</c:v>
                </c:pt>
                <c:pt idx="26">
                  <c:v>17.631456266395162</c:v>
                </c:pt>
                <c:pt idx="27">
                  <c:v>16.821627868641599</c:v>
                </c:pt>
                <c:pt idx="28">
                  <c:v>16.702624212122373</c:v>
                </c:pt>
                <c:pt idx="29">
                  <c:v>17.3156745306419</c:v>
                </c:pt>
                <c:pt idx="30">
                  <c:v>17.116759788584432</c:v>
                </c:pt>
                <c:pt idx="31">
                  <c:v>17.748240185320128</c:v>
                </c:pt>
                <c:pt idx="32">
                  <c:v>17.750088162772499</c:v>
                </c:pt>
                <c:pt idx="33">
                  <c:v>18.180371266337488</c:v>
                </c:pt>
                <c:pt idx="34">
                  <c:v>18.092788910754734</c:v>
                </c:pt>
                <c:pt idx="35">
                  <c:v>18.003810498342546</c:v>
                </c:pt>
                <c:pt idx="36">
                  <c:v>17.932066268134349</c:v>
                </c:pt>
                <c:pt idx="37">
                  <c:v>17.689295470347588</c:v>
                </c:pt>
                <c:pt idx="38">
                  <c:v>17.465841077927053</c:v>
                </c:pt>
                <c:pt idx="39">
                  <c:v>17.669046902503851</c:v>
                </c:pt>
                <c:pt idx="40">
                  <c:v>18.269979579731398</c:v>
                </c:pt>
                <c:pt idx="41">
                  <c:v>17.980832389946272</c:v>
                </c:pt>
                <c:pt idx="42">
                  <c:v>17.579397208576665</c:v>
                </c:pt>
                <c:pt idx="43">
                  <c:v>16.793430752582253</c:v>
                </c:pt>
                <c:pt idx="44">
                  <c:v>16.910804709887771</c:v>
                </c:pt>
                <c:pt idx="45">
                  <c:v>16.886094167082547</c:v>
                </c:pt>
                <c:pt idx="46">
                  <c:v>17.733082964753976</c:v>
                </c:pt>
                <c:pt idx="47">
                  <c:v>16.952369994370656</c:v>
                </c:pt>
                <c:pt idx="48">
                  <c:v>17.812430064428554</c:v>
                </c:pt>
                <c:pt idx="49">
                  <c:v>18.150252245848606</c:v>
                </c:pt>
                <c:pt idx="50">
                  <c:v>17.646702750949544</c:v>
                </c:pt>
                <c:pt idx="51">
                  <c:v>17.885081183970215</c:v>
                </c:pt>
                <c:pt idx="52">
                  <c:v>17.635164742533334</c:v>
                </c:pt>
                <c:pt idx="53">
                  <c:v>17.807526766536739</c:v>
                </c:pt>
                <c:pt idx="54">
                  <c:v>17.684832446756445</c:v>
                </c:pt>
                <c:pt idx="55">
                  <c:v>17.530043034426626</c:v>
                </c:pt>
                <c:pt idx="56">
                  <c:v>17.782073269693456</c:v>
                </c:pt>
                <c:pt idx="57">
                  <c:v>18.012969465595233</c:v>
                </c:pt>
                <c:pt idx="58">
                  <c:v>17.212208089383466</c:v>
                </c:pt>
                <c:pt idx="59">
                  <c:v>17.610811478022697</c:v>
                </c:pt>
                <c:pt idx="60">
                  <c:v>17.228628742397859</c:v>
                </c:pt>
                <c:pt idx="61">
                  <c:v>17.335162249373752</c:v>
                </c:pt>
                <c:pt idx="62">
                  <c:v>17.187727898260846</c:v>
                </c:pt>
                <c:pt idx="63">
                  <c:v>17.847223547716339</c:v>
                </c:pt>
                <c:pt idx="64">
                  <c:v>18.22972313294099</c:v>
                </c:pt>
                <c:pt idx="65">
                  <c:v>17.72840647532712</c:v>
                </c:pt>
                <c:pt idx="66">
                  <c:v>17.533633190463661</c:v>
                </c:pt>
                <c:pt idx="67">
                  <c:v>16.652577374395605</c:v>
                </c:pt>
                <c:pt idx="68">
                  <c:v>16.760260002647328</c:v>
                </c:pt>
                <c:pt idx="69">
                  <c:v>17.488153198952205</c:v>
                </c:pt>
                <c:pt idx="70">
                  <c:v>17.428466039307523</c:v>
                </c:pt>
                <c:pt idx="71">
                  <c:v>18.009628937285015</c:v>
                </c:pt>
                <c:pt idx="72">
                  <c:v>17.341695309253055</c:v>
                </c:pt>
                <c:pt idx="73">
                  <c:v>17.601547858831054</c:v>
                </c:pt>
                <c:pt idx="74">
                  <c:v>17.618373741954201</c:v>
                </c:pt>
                <c:pt idx="75">
                  <c:v>16.986357625552728</c:v>
                </c:pt>
                <c:pt idx="76">
                  <c:v>17.345132790989737</c:v>
                </c:pt>
                <c:pt idx="77">
                  <c:v>17.885743864166443</c:v>
                </c:pt>
                <c:pt idx="78">
                  <c:v>17.106113058551728</c:v>
                </c:pt>
                <c:pt idx="79">
                  <c:v>16.15417874984837</c:v>
                </c:pt>
                <c:pt idx="80">
                  <c:v>16.494445058144038</c:v>
                </c:pt>
                <c:pt idx="81">
                  <c:v>15.919533440001715</c:v>
                </c:pt>
                <c:pt idx="82">
                  <c:v>16.321321777689036</c:v>
                </c:pt>
                <c:pt idx="83">
                  <c:v>16.42887578622026</c:v>
                </c:pt>
                <c:pt idx="84">
                  <c:v>16.804851972756751</c:v>
                </c:pt>
                <c:pt idx="85">
                  <c:v>17.168928474347013</c:v>
                </c:pt>
                <c:pt idx="86">
                  <c:v>17.120002533572915</c:v>
                </c:pt>
                <c:pt idx="87">
                  <c:v>15.847583949999944</c:v>
                </c:pt>
                <c:pt idx="88">
                  <c:v>15.280447622650172</c:v>
                </c:pt>
                <c:pt idx="89">
                  <c:v>15.633597213337907</c:v>
                </c:pt>
                <c:pt idx="90">
                  <c:v>15.960478516552257</c:v>
                </c:pt>
                <c:pt idx="91">
                  <c:v>15.842355167940468</c:v>
                </c:pt>
                <c:pt idx="92">
                  <c:v>15.930749916035211</c:v>
                </c:pt>
                <c:pt idx="93">
                  <c:v>16.288572897159384</c:v>
                </c:pt>
                <c:pt idx="94">
                  <c:v>15.81370087119717</c:v>
                </c:pt>
                <c:pt idx="95">
                  <c:v>15.539039343703053</c:v>
                </c:pt>
                <c:pt idx="96">
                  <c:v>15.026453427781689</c:v>
                </c:pt>
                <c:pt idx="97">
                  <c:v>15.773367522880562</c:v>
                </c:pt>
                <c:pt idx="98">
                  <c:v>15.985549439024226</c:v>
                </c:pt>
                <c:pt idx="99">
                  <c:v>16.339887844963869</c:v>
                </c:pt>
                <c:pt idx="100">
                  <c:v>16.337353662427631</c:v>
                </c:pt>
                <c:pt idx="101">
                  <c:v>16.058783556692788</c:v>
                </c:pt>
                <c:pt idx="102">
                  <c:v>15.505991046731651</c:v>
                </c:pt>
                <c:pt idx="103">
                  <c:v>15.939806290433125</c:v>
                </c:pt>
                <c:pt idx="104">
                  <c:v>15.959287171376445</c:v>
                </c:pt>
                <c:pt idx="105">
                  <c:v>15.702731567410638</c:v>
                </c:pt>
                <c:pt idx="106">
                  <c:v>15.416449307195307</c:v>
                </c:pt>
                <c:pt idx="107">
                  <c:v>15.877021794847678</c:v>
                </c:pt>
                <c:pt idx="108">
                  <c:v>16.080714058077092</c:v>
                </c:pt>
                <c:pt idx="109">
                  <c:v>15.976214931596814</c:v>
                </c:pt>
                <c:pt idx="110">
                  <c:v>15.880992886114655</c:v>
                </c:pt>
                <c:pt idx="111">
                  <c:v>16.383327943256518</c:v>
                </c:pt>
                <c:pt idx="112">
                  <c:v>16.568946255383025</c:v>
                </c:pt>
                <c:pt idx="113">
                  <c:v>16.131348036325107</c:v>
                </c:pt>
                <c:pt idx="114">
                  <c:v>16.193931394958327</c:v>
                </c:pt>
                <c:pt idx="115">
                  <c:v>16.863841997800591</c:v>
                </c:pt>
                <c:pt idx="116">
                  <c:v>17.587881413998502</c:v>
                </c:pt>
                <c:pt idx="117">
                  <c:v>17.692028457282049</c:v>
                </c:pt>
                <c:pt idx="118">
                  <c:v>18.205181442333469</c:v>
                </c:pt>
                <c:pt idx="119">
                  <c:v>18.309549722662268</c:v>
                </c:pt>
                <c:pt idx="120">
                  <c:v>17.804295573589798</c:v>
                </c:pt>
                <c:pt idx="121">
                  <c:v>17.125892378006483</c:v>
                </c:pt>
                <c:pt idx="122">
                  <c:v>17.384044367937804</c:v>
                </c:pt>
                <c:pt idx="123">
                  <c:v>17.446417766880359</c:v>
                </c:pt>
                <c:pt idx="124">
                  <c:v>16.463348934731357</c:v>
                </c:pt>
                <c:pt idx="125">
                  <c:v>15.548795528494338</c:v>
                </c:pt>
                <c:pt idx="126">
                  <c:v>15.302713566050897</c:v>
                </c:pt>
                <c:pt idx="127">
                  <c:v>14.896344301904264</c:v>
                </c:pt>
                <c:pt idx="128">
                  <c:v>14.0879105939091</c:v>
                </c:pt>
                <c:pt idx="129">
                  <c:v>14.092476142502846</c:v>
                </c:pt>
                <c:pt idx="130">
                  <c:v>14.377119736254144</c:v>
                </c:pt>
                <c:pt idx="131">
                  <c:v>13.728574724805412</c:v>
                </c:pt>
                <c:pt idx="132">
                  <c:v>14.196180354901571</c:v>
                </c:pt>
                <c:pt idx="133">
                  <c:v>14.146267814160183</c:v>
                </c:pt>
                <c:pt idx="134">
                  <c:v>13.959151245628618</c:v>
                </c:pt>
                <c:pt idx="135">
                  <c:v>13.516591390449094</c:v>
                </c:pt>
                <c:pt idx="136">
                  <c:v>12.526453899294665</c:v>
                </c:pt>
                <c:pt idx="137">
                  <c:v>11.394970773983005</c:v>
                </c:pt>
                <c:pt idx="138">
                  <c:v>11.362312128381745</c:v>
                </c:pt>
                <c:pt idx="139">
                  <c:v>10.045784278414658</c:v>
                </c:pt>
                <c:pt idx="140">
                  <c:v>9.6596157849667179</c:v>
                </c:pt>
                <c:pt idx="141">
                  <c:v>9.9290785744685763</c:v>
                </c:pt>
                <c:pt idx="142">
                  <c:v>10.070311251286057</c:v>
                </c:pt>
                <c:pt idx="143">
                  <c:v>9.3923050070266072</c:v>
                </c:pt>
                <c:pt idx="144">
                  <c:v>9.5619958216802843</c:v>
                </c:pt>
                <c:pt idx="145">
                  <c:v>10.294125830892426</c:v>
                </c:pt>
                <c:pt idx="146">
                  <c:v>10.017093258564501</c:v>
                </c:pt>
                <c:pt idx="147">
                  <c:v>9.4515538943524007</c:v>
                </c:pt>
                <c:pt idx="148">
                  <c:v>9.5294733697000993</c:v>
                </c:pt>
                <c:pt idx="149">
                  <c:v>10.658347066399074</c:v>
                </c:pt>
                <c:pt idx="150">
                  <c:v>10.670713887926468</c:v>
                </c:pt>
                <c:pt idx="151">
                  <c:v>9.9341526881287336</c:v>
                </c:pt>
                <c:pt idx="152">
                  <c:v>9.9708749463757158</c:v>
                </c:pt>
                <c:pt idx="153">
                  <c:v>9.619941440634193</c:v>
                </c:pt>
                <c:pt idx="154">
                  <c:v>8.5114021499957744</c:v>
                </c:pt>
                <c:pt idx="155">
                  <c:v>7.8378970415446929</c:v>
                </c:pt>
                <c:pt idx="156">
                  <c:v>8.6271887160417009</c:v>
                </c:pt>
                <c:pt idx="157">
                  <c:v>8.3706298557278842</c:v>
                </c:pt>
                <c:pt idx="158">
                  <c:v>8.3119982698674448</c:v>
                </c:pt>
                <c:pt idx="159">
                  <c:v>8.0538946867031882</c:v>
                </c:pt>
                <c:pt idx="160">
                  <c:v>7.8059310739356533</c:v>
                </c:pt>
                <c:pt idx="161">
                  <c:v>8.076668182945923</c:v>
                </c:pt>
                <c:pt idx="162">
                  <c:v>8.6353633407172765</c:v>
                </c:pt>
                <c:pt idx="163">
                  <c:v>8.2964186548242651</c:v>
                </c:pt>
                <c:pt idx="164">
                  <c:v>8.3883733194006709</c:v>
                </c:pt>
                <c:pt idx="165">
                  <c:v>8.9496540408276815</c:v>
                </c:pt>
                <c:pt idx="166">
                  <c:v>9.1862453464884766</c:v>
                </c:pt>
                <c:pt idx="167">
                  <c:v>8.9493541631454718</c:v>
                </c:pt>
                <c:pt idx="168">
                  <c:v>9.0222931966441138</c:v>
                </c:pt>
                <c:pt idx="169">
                  <c:v>8.5341335975012953</c:v>
                </c:pt>
                <c:pt idx="170">
                  <c:v>7.8810679587695631</c:v>
                </c:pt>
                <c:pt idx="171">
                  <c:v>7.9312885414815355</c:v>
                </c:pt>
                <c:pt idx="172">
                  <c:v>8.0463490904458013</c:v>
                </c:pt>
                <c:pt idx="173">
                  <c:v>8.7170223876833006</c:v>
                </c:pt>
                <c:pt idx="174">
                  <c:v>9.6194595727324668</c:v>
                </c:pt>
                <c:pt idx="175">
                  <c:v>9.1940362902782908</c:v>
                </c:pt>
                <c:pt idx="176">
                  <c:v>9.3326164929842435</c:v>
                </c:pt>
                <c:pt idx="177">
                  <c:v>9.9575065275002999</c:v>
                </c:pt>
                <c:pt idx="178">
                  <c:v>10.155031368305572</c:v>
                </c:pt>
                <c:pt idx="179">
                  <c:v>10.195981709041007</c:v>
                </c:pt>
                <c:pt idx="180">
                  <c:v>10.76049277133643</c:v>
                </c:pt>
                <c:pt idx="181">
                  <c:v>10.825483652574803</c:v>
                </c:pt>
                <c:pt idx="182">
                  <c:v>10.975827250849306</c:v>
                </c:pt>
                <c:pt idx="183">
                  <c:v>11.365368266424866</c:v>
                </c:pt>
                <c:pt idx="184">
                  <c:v>11.366461906304039</c:v>
                </c:pt>
                <c:pt idx="185">
                  <c:v>10.556700427919168</c:v>
                </c:pt>
                <c:pt idx="186">
                  <c:v>10.225036924291771</c:v>
                </c:pt>
                <c:pt idx="187">
                  <c:v>10.018883327129515</c:v>
                </c:pt>
                <c:pt idx="188">
                  <c:v>9.9997604824554855</c:v>
                </c:pt>
                <c:pt idx="189">
                  <c:v>10.455559047811903</c:v>
                </c:pt>
                <c:pt idx="190">
                  <c:v>10.314753936380157</c:v>
                </c:pt>
                <c:pt idx="191">
                  <c:v>10.407143032583463</c:v>
                </c:pt>
                <c:pt idx="192">
                  <c:v>10.488091539274819</c:v>
                </c:pt>
                <c:pt idx="193">
                  <c:v>10.319332251873675</c:v>
                </c:pt>
                <c:pt idx="194">
                  <c:v>9.8994297013614414</c:v>
                </c:pt>
                <c:pt idx="195">
                  <c:v>9.5080347314451501</c:v>
                </c:pt>
                <c:pt idx="196">
                  <c:v>8.8654578942011995</c:v>
                </c:pt>
                <c:pt idx="197">
                  <c:v>9.1015604968245043</c:v>
                </c:pt>
                <c:pt idx="198">
                  <c:v>9.3199107967193413</c:v>
                </c:pt>
                <c:pt idx="199">
                  <c:v>9.1620161661398924</c:v>
                </c:pt>
                <c:pt idx="200">
                  <c:v>10.14996057348776</c:v>
                </c:pt>
                <c:pt idx="201">
                  <c:v>9.8102354431816821</c:v>
                </c:pt>
                <c:pt idx="202">
                  <c:v>10.257855641477818</c:v>
                </c:pt>
                <c:pt idx="203">
                  <c:v>10.285482662452523</c:v>
                </c:pt>
                <c:pt idx="204">
                  <c:v>9.9645795104850095</c:v>
                </c:pt>
                <c:pt idx="205">
                  <c:v>10.475676553518724</c:v>
                </c:pt>
                <c:pt idx="206">
                  <c:v>10.016889127248305</c:v>
                </c:pt>
                <c:pt idx="207">
                  <c:v>10.737455849617163</c:v>
                </c:pt>
                <c:pt idx="208">
                  <c:v>11.094366000524133</c:v>
                </c:pt>
                <c:pt idx="209">
                  <c:v>10.545866974597175</c:v>
                </c:pt>
                <c:pt idx="210">
                  <c:v>9.9153861790960036</c:v>
                </c:pt>
                <c:pt idx="211">
                  <c:v>10.387158139409166</c:v>
                </c:pt>
                <c:pt idx="212">
                  <c:v>9.9286661096280113</c:v>
                </c:pt>
                <c:pt idx="213">
                  <c:v>9.8084659352648487</c:v>
                </c:pt>
                <c:pt idx="214">
                  <c:v>10.130610400727164</c:v>
                </c:pt>
                <c:pt idx="215">
                  <c:v>9.8895150520220341</c:v>
                </c:pt>
                <c:pt idx="216">
                  <c:v>8.7757869885190303</c:v>
                </c:pt>
                <c:pt idx="217">
                  <c:v>8.4897484981879643</c:v>
                </c:pt>
                <c:pt idx="218">
                  <c:v>8.3904129199868294</c:v>
                </c:pt>
                <c:pt idx="219">
                  <c:v>8.1840593652595999</c:v>
                </c:pt>
                <c:pt idx="220">
                  <c:v>7.8825703950626576</c:v>
                </c:pt>
                <c:pt idx="221">
                  <c:v>8.1348469043728073</c:v>
                </c:pt>
                <c:pt idx="222">
                  <c:v>7.482586596742749</c:v>
                </c:pt>
                <c:pt idx="223">
                  <c:v>8.268114880821031</c:v>
                </c:pt>
                <c:pt idx="224">
                  <c:v>8.1670944074403451</c:v>
                </c:pt>
                <c:pt idx="225">
                  <c:v>8.031258086147318</c:v>
                </c:pt>
                <c:pt idx="226">
                  <c:v>7.9396891413391586</c:v>
                </c:pt>
                <c:pt idx="227">
                  <c:v>7.3812654168432346</c:v>
                </c:pt>
                <c:pt idx="228">
                  <c:v>7.8335167204713798</c:v>
                </c:pt>
                <c:pt idx="229">
                  <c:v>8.498069539205062</c:v>
                </c:pt>
                <c:pt idx="230">
                  <c:v>8.3979919112134667</c:v>
                </c:pt>
                <c:pt idx="231">
                  <c:v>9.0517543111250234</c:v>
                </c:pt>
                <c:pt idx="232">
                  <c:v>9.0241425569997773</c:v>
                </c:pt>
                <c:pt idx="233">
                  <c:v>9.2591469244080145</c:v>
                </c:pt>
                <c:pt idx="234">
                  <c:v>9.6521049702091659</c:v>
                </c:pt>
                <c:pt idx="235">
                  <c:v>9.2514446689897341</c:v>
                </c:pt>
                <c:pt idx="236">
                  <c:v>7.9062871548251223</c:v>
                </c:pt>
                <c:pt idx="237">
                  <c:v>7.8146153636041618</c:v>
                </c:pt>
                <c:pt idx="238">
                  <c:v>6.7762183176191684</c:v>
                </c:pt>
                <c:pt idx="239">
                  <c:v>6.3119069560225398</c:v>
                </c:pt>
                <c:pt idx="240">
                  <c:v>5.9589268498316414</c:v>
                </c:pt>
                <c:pt idx="241">
                  <c:v>5.855058928851804</c:v>
                </c:pt>
                <c:pt idx="242">
                  <c:v>5.9196457186103544</c:v>
                </c:pt>
                <c:pt idx="243">
                  <c:v>5.2713777504422978</c:v>
                </c:pt>
                <c:pt idx="244">
                  <c:v>4.3229714893868731</c:v>
                </c:pt>
                <c:pt idx="245">
                  <c:v>5.0151197034583674</c:v>
                </c:pt>
                <c:pt idx="246">
                  <c:v>4.8302485859385342</c:v>
                </c:pt>
                <c:pt idx="247">
                  <c:v>4.7646109828583576</c:v>
                </c:pt>
                <c:pt idx="248">
                  <c:v>4.651449569288161</c:v>
                </c:pt>
                <c:pt idx="249">
                  <c:v>4.6664431239244095</c:v>
                </c:pt>
                <c:pt idx="250">
                  <c:v>4.6846074000445697</c:v>
                </c:pt>
                <c:pt idx="251">
                  <c:v>5.1265596624800764</c:v>
                </c:pt>
                <c:pt idx="252">
                  <c:v>4.7043059021279987</c:v>
                </c:pt>
                <c:pt idx="253">
                  <c:v>4.8046046711315284</c:v>
                </c:pt>
                <c:pt idx="254">
                  <c:v>5.06396942459196</c:v>
                </c:pt>
                <c:pt idx="255">
                  <c:v>5.1414963184665794</c:v>
                </c:pt>
                <c:pt idx="256">
                  <c:v>4.2755259820341962</c:v>
                </c:pt>
                <c:pt idx="257">
                  <c:v>4.6685706422595104</c:v>
                </c:pt>
                <c:pt idx="258">
                  <c:v>4.8552710709336679</c:v>
                </c:pt>
                <c:pt idx="259">
                  <c:v>5.291136857581705</c:v>
                </c:pt>
                <c:pt idx="260">
                  <c:v>5.1224008637225324</c:v>
                </c:pt>
                <c:pt idx="261">
                  <c:v>5.2974748655574331</c:v>
                </c:pt>
                <c:pt idx="262">
                  <c:v>4.0172628556165364</c:v>
                </c:pt>
                <c:pt idx="263">
                  <c:v>3.8873936732115908</c:v>
                </c:pt>
                <c:pt idx="264">
                  <c:v>4.2666644329246992</c:v>
                </c:pt>
                <c:pt idx="265">
                  <c:v>4.2594215606127364</c:v>
                </c:pt>
                <c:pt idx="266">
                  <c:v>4.0780121275247438</c:v>
                </c:pt>
                <c:pt idx="267">
                  <c:v>3.3566952927301372</c:v>
                </c:pt>
                <c:pt idx="268">
                  <c:v>2.8928573509283524</c:v>
                </c:pt>
                <c:pt idx="269">
                  <c:v>2.8238374801348982</c:v>
                </c:pt>
                <c:pt idx="270">
                  <c:v>2.0612026239280112</c:v>
                </c:pt>
                <c:pt idx="271">
                  <c:v>1.9553880342334651</c:v>
                </c:pt>
                <c:pt idx="272">
                  <c:v>2.6492076384402026</c:v>
                </c:pt>
                <c:pt idx="273">
                  <c:v>1.6766048708086601</c:v>
                </c:pt>
                <c:pt idx="274">
                  <c:v>1.5365476224537815</c:v>
                </c:pt>
                <c:pt idx="275">
                  <c:v>2.0329925390660719</c:v>
                </c:pt>
                <c:pt idx="276">
                  <c:v>2.5902499972689839</c:v>
                </c:pt>
                <c:pt idx="277">
                  <c:v>1.9103774832631188</c:v>
                </c:pt>
                <c:pt idx="278">
                  <c:v>1.4059118270192812</c:v>
                </c:pt>
                <c:pt idx="279">
                  <c:v>1.9836534016519636</c:v>
                </c:pt>
                <c:pt idx="280">
                  <c:v>1.257126451895374</c:v>
                </c:pt>
                <c:pt idx="281">
                  <c:v>1.3927890662334903</c:v>
                </c:pt>
                <c:pt idx="282">
                  <c:v>1.728447283882133</c:v>
                </c:pt>
                <c:pt idx="283">
                  <c:v>1.3249693866073358</c:v>
                </c:pt>
                <c:pt idx="284">
                  <c:v>1.9649582166587152</c:v>
                </c:pt>
                <c:pt idx="285">
                  <c:v>1.5648645281978588</c:v>
                </c:pt>
                <c:pt idx="286">
                  <c:v>1.3872224282349634</c:v>
                </c:pt>
                <c:pt idx="287">
                  <c:v>1.8158264703624809</c:v>
                </c:pt>
                <c:pt idx="288">
                  <c:v>2.0840946762875774</c:v>
                </c:pt>
                <c:pt idx="289">
                  <c:v>1.6563846485869362</c:v>
                </c:pt>
                <c:pt idx="290">
                  <c:v>1.4103179438593543</c:v>
                </c:pt>
                <c:pt idx="291">
                  <c:v>1.2969559510186173</c:v>
                </c:pt>
                <c:pt idx="292">
                  <c:v>1.1889228646978154</c:v>
                </c:pt>
                <c:pt idx="293">
                  <c:v>1.906670056894427</c:v>
                </c:pt>
                <c:pt idx="294">
                  <c:v>1.7038176164535344</c:v>
                </c:pt>
                <c:pt idx="295">
                  <c:v>0.79184414277960968</c:v>
                </c:pt>
                <c:pt idx="296">
                  <c:v>0.60029677999568776</c:v>
                </c:pt>
                <c:pt idx="297">
                  <c:v>0.72419947899970794</c:v>
                </c:pt>
                <c:pt idx="298">
                  <c:v>-7.4038184239270777E-2</c:v>
                </c:pt>
                <c:pt idx="299">
                  <c:v>-0.25024979671957226</c:v>
                </c:pt>
                <c:pt idx="300">
                  <c:v>0</c:v>
                </c:pt>
              </c:numCache>
            </c:numRef>
          </c:yVal>
          <c:smooth val="0"/>
        </c:ser>
        <c:ser>
          <c:idx val="16"/>
          <c:order val="8"/>
          <c:tx>
            <c:strRef>
              <c:f>Графики!$BF$31</c:f>
              <c:strCache>
                <c:ptCount val="1"/>
                <c:pt idx="0">
                  <c:v>24.11.2021</c:v>
                </c:pt>
              </c:strCache>
            </c:strRef>
          </c:tx>
          <c:spPr>
            <a:ln w="3175">
              <a:solidFill>
                <a:srgbClr val="00B05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Графики!$BO$341:$BO$641</c:f>
              <c:numCache>
                <c:formatCode>General</c:formatCode>
                <c:ptCount val="301"/>
                <c:pt idx="0">
                  <c:v>0.93894591610592215</c:v>
                </c:pt>
                <c:pt idx="1">
                  <c:v>0.74180937179778539</c:v>
                </c:pt>
                <c:pt idx="2">
                  <c:v>1.3311652639648628</c:v>
                </c:pt>
                <c:pt idx="3">
                  <c:v>0.92359177847038154</c:v>
                </c:pt>
                <c:pt idx="4">
                  <c:v>1.6456877021920491</c:v>
                </c:pt>
                <c:pt idx="5">
                  <c:v>2.0279586173699045</c:v>
                </c:pt>
                <c:pt idx="6">
                  <c:v>1.7063573557541076</c:v>
                </c:pt>
                <c:pt idx="7">
                  <c:v>2.3979759107411383</c:v>
                </c:pt>
                <c:pt idx="8">
                  <c:v>2.3465977813970085</c:v>
                </c:pt>
                <c:pt idx="9">
                  <c:v>1.9483949408743229</c:v>
                </c:pt>
                <c:pt idx="10">
                  <c:v>2.8923274353109036</c:v>
                </c:pt>
                <c:pt idx="11">
                  <c:v>2.7238975094019224</c:v>
                </c:pt>
                <c:pt idx="12">
                  <c:v>2.1052208268898767</c:v>
                </c:pt>
                <c:pt idx="13">
                  <c:v>1.7577572863906425</c:v>
                </c:pt>
                <c:pt idx="14">
                  <c:v>1.5659752565915142</c:v>
                </c:pt>
                <c:pt idx="15">
                  <c:v>0.90429710163289201</c:v>
                </c:pt>
                <c:pt idx="16">
                  <c:v>0.74561969318096999</c:v>
                </c:pt>
                <c:pt idx="17">
                  <c:v>0.35847109325879956</c:v>
                </c:pt>
                <c:pt idx="18">
                  <c:v>1.3526145227909865</c:v>
                </c:pt>
                <c:pt idx="19">
                  <c:v>1.6386055559001989</c:v>
                </c:pt>
                <c:pt idx="20">
                  <c:v>1.2534346286608979</c:v>
                </c:pt>
                <c:pt idx="21">
                  <c:v>1.6589242854619215</c:v>
                </c:pt>
                <c:pt idx="22">
                  <c:v>2.1592454166194557</c:v>
                </c:pt>
                <c:pt idx="23">
                  <c:v>2.4628401593662375</c:v>
                </c:pt>
                <c:pt idx="24">
                  <c:v>2.1738328552621624</c:v>
                </c:pt>
                <c:pt idx="25">
                  <c:v>2.0453338674220731</c:v>
                </c:pt>
                <c:pt idx="26">
                  <c:v>1.835818615241692</c:v>
                </c:pt>
                <c:pt idx="27">
                  <c:v>0.60532639378811837</c:v>
                </c:pt>
                <c:pt idx="28">
                  <c:v>0.31765658306187561</c:v>
                </c:pt>
                <c:pt idx="29">
                  <c:v>3.2768521357752434E-2</c:v>
                </c:pt>
                <c:pt idx="30">
                  <c:v>-0.58496681193832956</c:v>
                </c:pt>
                <c:pt idx="31">
                  <c:v>-1.4930513203810278</c:v>
                </c:pt>
                <c:pt idx="32">
                  <c:v>-1.5303940964499816</c:v>
                </c:pt>
                <c:pt idx="33">
                  <c:v>-1.9846615074895908</c:v>
                </c:pt>
                <c:pt idx="34">
                  <c:v>-1.6204285678035149</c:v>
                </c:pt>
                <c:pt idx="35">
                  <c:v>-1.5124170880618522</c:v>
                </c:pt>
                <c:pt idx="36">
                  <c:v>-1.6864348433749683</c:v>
                </c:pt>
                <c:pt idx="37">
                  <c:v>-1.7918695115613446</c:v>
                </c:pt>
                <c:pt idx="38">
                  <c:v>-1.5717384621943893</c:v>
                </c:pt>
                <c:pt idx="39">
                  <c:v>-2.0899970426343089</c:v>
                </c:pt>
                <c:pt idx="40">
                  <c:v>-1.9631168410514874</c:v>
                </c:pt>
                <c:pt idx="41">
                  <c:v>-1.8934696460637497</c:v>
                </c:pt>
                <c:pt idx="42">
                  <c:v>-1.3046581529022205</c:v>
                </c:pt>
                <c:pt idx="43">
                  <c:v>-1.8962232656217566</c:v>
                </c:pt>
                <c:pt idx="44">
                  <c:v>-1.6066758188641188</c:v>
                </c:pt>
                <c:pt idx="45">
                  <c:v>-1.8613503018335678</c:v>
                </c:pt>
                <c:pt idx="46">
                  <c:v>-2.4098758326418874</c:v>
                </c:pt>
                <c:pt idx="47">
                  <c:v>-3.4557328949623525</c:v>
                </c:pt>
                <c:pt idx="48">
                  <c:v>-3.3527755737329699</c:v>
                </c:pt>
                <c:pt idx="49">
                  <c:v>-3.3707809633342549</c:v>
                </c:pt>
                <c:pt idx="50">
                  <c:v>-3.0561034073496103</c:v>
                </c:pt>
                <c:pt idx="51">
                  <c:v>-2.7642813588521449</c:v>
                </c:pt>
                <c:pt idx="52">
                  <c:v>-3.3355274641548931</c:v>
                </c:pt>
                <c:pt idx="53">
                  <c:v>-3.1099885382809589</c:v>
                </c:pt>
                <c:pt idx="54">
                  <c:v>-2.6674986517565458</c:v>
                </c:pt>
                <c:pt idx="55">
                  <c:v>-3.4403934832492951</c:v>
                </c:pt>
                <c:pt idx="56">
                  <c:v>-4.291579252515703</c:v>
                </c:pt>
                <c:pt idx="57">
                  <c:v>-4.1186966584621132</c:v>
                </c:pt>
                <c:pt idx="58">
                  <c:v>-3.9609635108486145</c:v>
                </c:pt>
                <c:pt idx="59">
                  <c:v>-4.3137648099949502</c:v>
                </c:pt>
                <c:pt idx="60">
                  <c:v>-4.9372747414465721</c:v>
                </c:pt>
                <c:pt idx="61">
                  <c:v>-4.846663917609817</c:v>
                </c:pt>
                <c:pt idx="62">
                  <c:v>-6.0000225203227728</c:v>
                </c:pt>
                <c:pt idx="63">
                  <c:v>-6.2821980517661586</c:v>
                </c:pt>
                <c:pt idx="64">
                  <c:v>-6.4012107224046986</c:v>
                </c:pt>
                <c:pt idx="65">
                  <c:v>-6.4767416355076648</c:v>
                </c:pt>
                <c:pt idx="66">
                  <c:v>-6.5137030738753765</c:v>
                </c:pt>
                <c:pt idx="67">
                  <c:v>-5.3365897407709326</c:v>
                </c:pt>
                <c:pt idx="68">
                  <c:v>-4.8639506459755921</c:v>
                </c:pt>
                <c:pt idx="69">
                  <c:v>-5.0852907718998495</c:v>
                </c:pt>
                <c:pt idx="70">
                  <c:v>-5.5467326634599203</c:v>
                </c:pt>
                <c:pt idx="71">
                  <c:v>-5.5055971727618953</c:v>
                </c:pt>
                <c:pt idx="72">
                  <c:v>-5.9003537292095416</c:v>
                </c:pt>
                <c:pt idx="73">
                  <c:v>-5.7810740644870293</c:v>
                </c:pt>
                <c:pt idx="74">
                  <c:v>-4.8778214192452651</c:v>
                </c:pt>
                <c:pt idx="75">
                  <c:v>-5.534662400901766</c:v>
                </c:pt>
                <c:pt idx="76">
                  <c:v>-6.6277663262493434</c:v>
                </c:pt>
                <c:pt idx="77">
                  <c:v>-5.6492699365988983</c:v>
                </c:pt>
                <c:pt idx="78">
                  <c:v>-5.1763987955763469</c:v>
                </c:pt>
                <c:pt idx="79">
                  <c:v>-4.4809152235732199</c:v>
                </c:pt>
                <c:pt idx="80">
                  <c:v>-4.2266767714829712</c:v>
                </c:pt>
                <c:pt idx="81">
                  <c:v>-3.4355796790754312</c:v>
                </c:pt>
                <c:pt idx="82">
                  <c:v>-3.37575674362256</c:v>
                </c:pt>
                <c:pt idx="83">
                  <c:v>-4.1322975230284555</c:v>
                </c:pt>
                <c:pt idx="84">
                  <c:v>-4.3954384866075316</c:v>
                </c:pt>
                <c:pt idx="85">
                  <c:v>-4.488241715783829</c:v>
                </c:pt>
                <c:pt idx="86">
                  <c:v>-4.5988794302483029</c:v>
                </c:pt>
                <c:pt idx="87">
                  <c:v>-4.0001785522589444</c:v>
                </c:pt>
                <c:pt idx="88">
                  <c:v>-3.8988559873286022</c:v>
                </c:pt>
                <c:pt idx="89">
                  <c:v>-3.2470244554900773</c:v>
                </c:pt>
                <c:pt idx="90">
                  <c:v>-3.0698246556489721</c:v>
                </c:pt>
                <c:pt idx="91">
                  <c:v>-2.8266730287955397</c:v>
                </c:pt>
                <c:pt idx="92">
                  <c:v>-2.5402788879159743</c:v>
                </c:pt>
                <c:pt idx="93">
                  <c:v>-1.8132784432406197</c:v>
                </c:pt>
                <c:pt idx="94">
                  <c:v>-1.6894043354511723</c:v>
                </c:pt>
                <c:pt idx="95">
                  <c:v>-1.7391767361547181</c:v>
                </c:pt>
                <c:pt idx="96">
                  <c:v>-1.2328736765911117</c:v>
                </c:pt>
                <c:pt idx="97">
                  <c:v>-0.62925844041319579</c:v>
                </c:pt>
                <c:pt idx="98">
                  <c:v>-1.0445080427240327</c:v>
                </c:pt>
                <c:pt idx="99">
                  <c:v>3.651613678960075E-2</c:v>
                </c:pt>
                <c:pt idx="100">
                  <c:v>-0.35252745482205228</c:v>
                </c:pt>
                <c:pt idx="101">
                  <c:v>-0.17947097458636563</c:v>
                </c:pt>
                <c:pt idx="102">
                  <c:v>-0.17859636295463588</c:v>
                </c:pt>
                <c:pt idx="103">
                  <c:v>0.13015544280767699</c:v>
                </c:pt>
                <c:pt idx="104">
                  <c:v>5.4815938626461502E-2</c:v>
                </c:pt>
                <c:pt idx="105">
                  <c:v>0.74161367269869061</c:v>
                </c:pt>
                <c:pt idx="106">
                  <c:v>0.53705173497110081</c:v>
                </c:pt>
                <c:pt idx="107">
                  <c:v>1.1997079578472949</c:v>
                </c:pt>
                <c:pt idx="108">
                  <c:v>0.44424363797440947</c:v>
                </c:pt>
                <c:pt idx="109">
                  <c:v>0.51768066883289521</c:v>
                </c:pt>
                <c:pt idx="110">
                  <c:v>0.39786064939482912</c:v>
                </c:pt>
                <c:pt idx="111">
                  <c:v>-0.66705614355691978</c:v>
                </c:pt>
                <c:pt idx="112">
                  <c:v>-0.60639005796463152</c:v>
                </c:pt>
                <c:pt idx="113">
                  <c:v>0.42021631636578149</c:v>
                </c:pt>
                <c:pt idx="114">
                  <c:v>0.81750970359610164</c:v>
                </c:pt>
                <c:pt idx="115">
                  <c:v>0.24549484153385492</c:v>
                </c:pt>
                <c:pt idx="116">
                  <c:v>0.77567850523257675</c:v>
                </c:pt>
                <c:pt idx="117">
                  <c:v>0.34041860184686357</c:v>
                </c:pt>
                <c:pt idx="118">
                  <c:v>-0.48127428375255477</c:v>
                </c:pt>
                <c:pt idx="119">
                  <c:v>-0.30160249058894806</c:v>
                </c:pt>
                <c:pt idx="120">
                  <c:v>3.397084445703058E-2</c:v>
                </c:pt>
                <c:pt idx="121">
                  <c:v>-0.28260128418685326</c:v>
                </c:pt>
                <c:pt idx="122">
                  <c:v>-3.9731534083102815E-3</c:v>
                </c:pt>
                <c:pt idx="123">
                  <c:v>-0.10028036459527812</c:v>
                </c:pt>
                <c:pt idx="124">
                  <c:v>-0.14297992923195579</c:v>
                </c:pt>
                <c:pt idx="125">
                  <c:v>0.32318658945871448</c:v>
                </c:pt>
                <c:pt idx="126">
                  <c:v>0.39560151381374453</c:v>
                </c:pt>
                <c:pt idx="127">
                  <c:v>-0.15043664368261034</c:v>
                </c:pt>
                <c:pt idx="128">
                  <c:v>0.27947324881642999</c:v>
                </c:pt>
                <c:pt idx="129">
                  <c:v>0.11847018198261594</c:v>
                </c:pt>
                <c:pt idx="130">
                  <c:v>1.2063077162600848</c:v>
                </c:pt>
                <c:pt idx="131">
                  <c:v>1.9442594646162661</c:v>
                </c:pt>
                <c:pt idx="132">
                  <c:v>2.3530913628183043</c:v>
                </c:pt>
                <c:pt idx="133">
                  <c:v>1.9829772083011221</c:v>
                </c:pt>
                <c:pt idx="134">
                  <c:v>1.2767028976240908</c:v>
                </c:pt>
                <c:pt idx="135">
                  <c:v>1.4106067654236085</c:v>
                </c:pt>
                <c:pt idx="136">
                  <c:v>2.1151750632865287</c:v>
                </c:pt>
                <c:pt idx="137">
                  <c:v>1.4802294657669108</c:v>
                </c:pt>
                <c:pt idx="138">
                  <c:v>1.2805510088240908</c:v>
                </c:pt>
                <c:pt idx="139">
                  <c:v>0.96231717402758932</c:v>
                </c:pt>
                <c:pt idx="140">
                  <c:v>1.1231015965089455</c:v>
                </c:pt>
                <c:pt idx="141">
                  <c:v>7.8895263105437152E-2</c:v>
                </c:pt>
                <c:pt idx="142">
                  <c:v>0.31148749564022182</c:v>
                </c:pt>
                <c:pt idx="143">
                  <c:v>0.93767303698439264</c:v>
                </c:pt>
                <c:pt idx="144">
                  <c:v>0.48398197708831958</c:v>
                </c:pt>
                <c:pt idx="145">
                  <c:v>-0.4441441238088828</c:v>
                </c:pt>
                <c:pt idx="146">
                  <c:v>-1.088266780097797</c:v>
                </c:pt>
                <c:pt idx="147">
                  <c:v>-0.89358991533504195</c:v>
                </c:pt>
                <c:pt idx="148">
                  <c:v>-0.91069528597142835</c:v>
                </c:pt>
                <c:pt idx="149">
                  <c:v>-1.0671086150513247</c:v>
                </c:pt>
                <c:pt idx="150">
                  <c:v>-1.1872300388311032</c:v>
                </c:pt>
                <c:pt idx="151">
                  <c:v>-1.7437505745690487</c:v>
                </c:pt>
                <c:pt idx="152">
                  <c:v>-1.6528504549903573</c:v>
                </c:pt>
                <c:pt idx="153">
                  <c:v>-1.5526485998390172</c:v>
                </c:pt>
                <c:pt idx="154">
                  <c:v>-2.0809403320589581</c:v>
                </c:pt>
                <c:pt idx="155">
                  <c:v>-2.0245786988974714</c:v>
                </c:pt>
                <c:pt idx="156">
                  <c:v>-1.7299747443781825</c:v>
                </c:pt>
                <c:pt idx="157">
                  <c:v>-1.1061720891681261</c:v>
                </c:pt>
                <c:pt idx="158">
                  <c:v>-0.97107017810901652</c:v>
                </c:pt>
                <c:pt idx="159">
                  <c:v>-1.1490327431603191</c:v>
                </c:pt>
                <c:pt idx="160">
                  <c:v>-1.5430436650182173</c:v>
                </c:pt>
                <c:pt idx="161">
                  <c:v>-1.2119937764488213</c:v>
                </c:pt>
                <c:pt idx="162">
                  <c:v>-1.0069813373146417</c:v>
                </c:pt>
                <c:pt idx="163">
                  <c:v>-0.22022732371124221</c:v>
                </c:pt>
                <c:pt idx="164">
                  <c:v>0.41444600318459379</c:v>
                </c:pt>
                <c:pt idx="165">
                  <c:v>0.86125792332597939</c:v>
                </c:pt>
                <c:pt idx="166">
                  <c:v>0.58176770911666154</c:v>
                </c:pt>
                <c:pt idx="167">
                  <c:v>0.24205211873766075</c:v>
                </c:pt>
                <c:pt idx="168">
                  <c:v>1.3113484697323656</c:v>
                </c:pt>
                <c:pt idx="169">
                  <c:v>1.2734764008553157</c:v>
                </c:pt>
                <c:pt idx="170">
                  <c:v>1.1045360773146058</c:v>
                </c:pt>
                <c:pt idx="171">
                  <c:v>2.1759540955398506</c:v>
                </c:pt>
                <c:pt idx="172">
                  <c:v>2.0168063562205134</c:v>
                </c:pt>
                <c:pt idx="173">
                  <c:v>2.3623374547141793</c:v>
                </c:pt>
                <c:pt idx="174">
                  <c:v>3.6694712774460641</c:v>
                </c:pt>
                <c:pt idx="175">
                  <c:v>3.4210827024922992</c:v>
                </c:pt>
                <c:pt idx="176">
                  <c:v>3.8627767836748035</c:v>
                </c:pt>
                <c:pt idx="177">
                  <c:v>3.2532955012040929</c:v>
                </c:pt>
                <c:pt idx="178">
                  <c:v>2.9184870936468315</c:v>
                </c:pt>
                <c:pt idx="179">
                  <c:v>3.3612466420702276</c:v>
                </c:pt>
                <c:pt idx="180">
                  <c:v>4.1205129953249298</c:v>
                </c:pt>
                <c:pt idx="181">
                  <c:v>4.798499844395792</c:v>
                </c:pt>
                <c:pt idx="182">
                  <c:v>4.6261414044346338</c:v>
                </c:pt>
                <c:pt idx="183">
                  <c:v>4.6406590954992453</c:v>
                </c:pt>
                <c:pt idx="184">
                  <c:v>5.261611040902153</c:v>
                </c:pt>
                <c:pt idx="185">
                  <c:v>4.8333643705702798</c:v>
                </c:pt>
                <c:pt idx="186">
                  <c:v>5.5798834502008958</c:v>
                </c:pt>
                <c:pt idx="187">
                  <c:v>4.8240153007787967</c:v>
                </c:pt>
                <c:pt idx="188">
                  <c:v>4.8291397417406188</c:v>
                </c:pt>
                <c:pt idx="189">
                  <c:v>4.7112378119892355</c:v>
                </c:pt>
                <c:pt idx="190">
                  <c:v>4.0587896384520263</c:v>
                </c:pt>
                <c:pt idx="191">
                  <c:v>3.0854553928126052</c:v>
                </c:pt>
                <c:pt idx="192">
                  <c:v>2.8795825413160401</c:v>
                </c:pt>
                <c:pt idx="193">
                  <c:v>2.2412077505866819</c:v>
                </c:pt>
                <c:pt idx="194">
                  <c:v>2.3299205590012662</c:v>
                </c:pt>
                <c:pt idx="195">
                  <c:v>2.1755963866038428</c:v>
                </c:pt>
                <c:pt idx="196">
                  <c:v>2.228019497290461</c:v>
                </c:pt>
                <c:pt idx="197">
                  <c:v>2.1977266138420646</c:v>
                </c:pt>
                <c:pt idx="198">
                  <c:v>2.348279161683422</c:v>
                </c:pt>
                <c:pt idx="199">
                  <c:v>2.2328097226286445</c:v>
                </c:pt>
                <c:pt idx="200">
                  <c:v>1.6296418054464539</c:v>
                </c:pt>
                <c:pt idx="201">
                  <c:v>1.3792249032535437</c:v>
                </c:pt>
                <c:pt idx="202">
                  <c:v>2.0546692718586428</c:v>
                </c:pt>
                <c:pt idx="203">
                  <c:v>1.817867993367372</c:v>
                </c:pt>
                <c:pt idx="204">
                  <c:v>1.5682566228160795</c:v>
                </c:pt>
                <c:pt idx="205">
                  <c:v>1.720020659476063</c:v>
                </c:pt>
                <c:pt idx="206">
                  <c:v>1.7997738223767783</c:v>
                </c:pt>
                <c:pt idx="207">
                  <c:v>1.3790546781501689</c:v>
                </c:pt>
                <c:pt idx="208">
                  <c:v>0.86730338744564506</c:v>
                </c:pt>
                <c:pt idx="209">
                  <c:v>1.9785270789265041</c:v>
                </c:pt>
                <c:pt idx="210">
                  <c:v>2.2512895993285156</c:v>
                </c:pt>
                <c:pt idx="211">
                  <c:v>1.4735482503385811</c:v>
                </c:pt>
                <c:pt idx="212">
                  <c:v>1.5490423903944475</c:v>
                </c:pt>
                <c:pt idx="213">
                  <c:v>0.7453998494698908</c:v>
                </c:pt>
                <c:pt idx="214">
                  <c:v>1.8027857821126645</c:v>
                </c:pt>
                <c:pt idx="215">
                  <c:v>2.1931458470058942</c:v>
                </c:pt>
                <c:pt idx="216">
                  <c:v>2.9855438083371837</c:v>
                </c:pt>
                <c:pt idx="217">
                  <c:v>1.7402890817002117</c:v>
                </c:pt>
                <c:pt idx="218">
                  <c:v>2.4150564035219304</c:v>
                </c:pt>
                <c:pt idx="219">
                  <c:v>2.6128471939391602</c:v>
                </c:pt>
                <c:pt idx="220">
                  <c:v>2.2371043942555389</c:v>
                </c:pt>
                <c:pt idx="221">
                  <c:v>1.8232852554489227</c:v>
                </c:pt>
                <c:pt idx="222">
                  <c:v>1.3284903566251387</c:v>
                </c:pt>
                <c:pt idx="223">
                  <c:v>1.9303582000075039</c:v>
                </c:pt>
                <c:pt idx="224">
                  <c:v>1.6900324923502694</c:v>
                </c:pt>
                <c:pt idx="225">
                  <c:v>1.3182664034566187</c:v>
                </c:pt>
                <c:pt idx="226">
                  <c:v>0.43061028542012991</c:v>
                </c:pt>
                <c:pt idx="227">
                  <c:v>-0.66241065661552057</c:v>
                </c:pt>
                <c:pt idx="228">
                  <c:v>-0.70884417078764272</c:v>
                </c:pt>
                <c:pt idx="229">
                  <c:v>-1.0983059566515294</c:v>
                </c:pt>
                <c:pt idx="230">
                  <c:v>-0.49328375460754614</c:v>
                </c:pt>
                <c:pt idx="231">
                  <c:v>-1.2753934228660455</c:v>
                </c:pt>
                <c:pt idx="232">
                  <c:v>-1.3401512992631979</c:v>
                </c:pt>
                <c:pt idx="233">
                  <c:v>-1.5851565589235861</c:v>
                </c:pt>
                <c:pt idx="234">
                  <c:v>-1.5444967964415355</c:v>
                </c:pt>
                <c:pt idx="235">
                  <c:v>-1.795297697152705</c:v>
                </c:pt>
                <c:pt idx="236">
                  <c:v>-1.8374240795516243</c:v>
                </c:pt>
                <c:pt idx="237">
                  <c:v>-1.7653940977268121</c:v>
                </c:pt>
                <c:pt idx="238">
                  <c:v>-1.7158167135106623</c:v>
                </c:pt>
                <c:pt idx="239">
                  <c:v>-1.3393380806093091</c:v>
                </c:pt>
                <c:pt idx="240">
                  <c:v>-1.705543629853878</c:v>
                </c:pt>
                <c:pt idx="241">
                  <c:v>-2.1845088592402817</c:v>
                </c:pt>
                <c:pt idx="242">
                  <c:v>-3.079913508913819</c:v>
                </c:pt>
                <c:pt idx="243">
                  <c:v>-3.2791570549594553</c:v>
                </c:pt>
                <c:pt idx="244">
                  <c:v>-2.4007201458852023</c:v>
                </c:pt>
                <c:pt idx="245">
                  <c:v>-2.6342328823197931</c:v>
                </c:pt>
                <c:pt idx="246">
                  <c:v>-2.9020951791867446</c:v>
                </c:pt>
                <c:pt idx="247">
                  <c:v>-2.1800620382372244</c:v>
                </c:pt>
                <c:pt idx="248">
                  <c:v>-3.0119914999444291</c:v>
                </c:pt>
                <c:pt idx="249">
                  <c:v>-2.558023353663657</c:v>
                </c:pt>
                <c:pt idx="250">
                  <c:v>-2.5663283188757759</c:v>
                </c:pt>
                <c:pt idx="251">
                  <c:v>-2.5262344312499181</c:v>
                </c:pt>
                <c:pt idx="252">
                  <c:v>-2.1535121811971294</c:v>
                </c:pt>
                <c:pt idx="253">
                  <c:v>-2.8403789669497428</c:v>
                </c:pt>
                <c:pt idx="254">
                  <c:v>-2.6033211186369272</c:v>
                </c:pt>
                <c:pt idx="255">
                  <c:v>-3.039640834567308</c:v>
                </c:pt>
                <c:pt idx="256">
                  <c:v>-3.3687230127543444</c:v>
                </c:pt>
                <c:pt idx="257">
                  <c:v>-3.3566305481273275</c:v>
                </c:pt>
                <c:pt idx="258">
                  <c:v>-3.4685958887384913</c:v>
                </c:pt>
                <c:pt idx="259">
                  <c:v>-3.6526417727063745</c:v>
                </c:pt>
                <c:pt idx="260">
                  <c:v>-3.9629207472303278</c:v>
                </c:pt>
                <c:pt idx="261">
                  <c:v>-4.0552218637873239</c:v>
                </c:pt>
                <c:pt idx="262">
                  <c:v>-3.6174155853373122</c:v>
                </c:pt>
                <c:pt idx="263">
                  <c:v>-3.194278652066032</c:v>
                </c:pt>
                <c:pt idx="264">
                  <c:v>-2.1887441762052049</c:v>
                </c:pt>
                <c:pt idx="265">
                  <c:v>-2.4442465322842963</c:v>
                </c:pt>
                <c:pt idx="266">
                  <c:v>-2.0750458562480389</c:v>
                </c:pt>
                <c:pt idx="267">
                  <c:v>-1.5567808848686582</c:v>
                </c:pt>
                <c:pt idx="268">
                  <c:v>-2.4598102716969379</c:v>
                </c:pt>
                <c:pt idx="269">
                  <c:v>-2.6762136366196501</c:v>
                </c:pt>
                <c:pt idx="270">
                  <c:v>-2.2063249195724666</c:v>
                </c:pt>
                <c:pt idx="271">
                  <c:v>-2.0675082957168343</c:v>
                </c:pt>
                <c:pt idx="272">
                  <c:v>-1.5835748298486578</c:v>
                </c:pt>
                <c:pt idx="273">
                  <c:v>-1.2233385404737191</c:v>
                </c:pt>
                <c:pt idx="274">
                  <c:v>-0.73077473619036937</c:v>
                </c:pt>
                <c:pt idx="275">
                  <c:v>-0.37223462321992429</c:v>
                </c:pt>
                <c:pt idx="276">
                  <c:v>8.8700933140898996E-2</c:v>
                </c:pt>
                <c:pt idx="277">
                  <c:v>-0.59844136194180919</c:v>
                </c:pt>
                <c:pt idx="278">
                  <c:v>-0.35203769554607334</c:v>
                </c:pt>
                <c:pt idx="279">
                  <c:v>-7.7886948896320973E-2</c:v>
                </c:pt>
                <c:pt idx="280">
                  <c:v>0.22188427664661958</c:v>
                </c:pt>
                <c:pt idx="281">
                  <c:v>0.57650580736674328</c:v>
                </c:pt>
                <c:pt idx="282">
                  <c:v>0.26551602773292871</c:v>
                </c:pt>
                <c:pt idx="283">
                  <c:v>0.28732808805727927</c:v>
                </c:pt>
                <c:pt idx="284">
                  <c:v>0.75418184119257603</c:v>
                </c:pt>
                <c:pt idx="285">
                  <c:v>0.83049060932876273</c:v>
                </c:pt>
                <c:pt idx="286">
                  <c:v>1.0682636849909386</c:v>
                </c:pt>
                <c:pt idx="287">
                  <c:v>0.87055268710753353</c:v>
                </c:pt>
                <c:pt idx="288">
                  <c:v>0.96052415399526581</c:v>
                </c:pt>
                <c:pt idx="289">
                  <c:v>0.72006481110531695</c:v>
                </c:pt>
                <c:pt idx="290">
                  <c:v>1.5777309420448091</c:v>
                </c:pt>
                <c:pt idx="291">
                  <c:v>1.1736989845162498</c:v>
                </c:pt>
                <c:pt idx="292">
                  <c:v>0.87890726890827864</c:v>
                </c:pt>
                <c:pt idx="293">
                  <c:v>-0.31238062402292144</c:v>
                </c:pt>
                <c:pt idx="294">
                  <c:v>-0.30839292137522989</c:v>
                </c:pt>
                <c:pt idx="295">
                  <c:v>-0.23061744876849843</c:v>
                </c:pt>
                <c:pt idx="296">
                  <c:v>0.56938553137570125</c:v>
                </c:pt>
                <c:pt idx="297">
                  <c:v>0.24289552058303343</c:v>
                </c:pt>
                <c:pt idx="298">
                  <c:v>0.66274122412971792</c:v>
                </c:pt>
                <c:pt idx="299">
                  <c:v>0.94446938987448448</c:v>
                </c:pt>
                <c:pt idx="300">
                  <c:v>0</c:v>
                </c:pt>
              </c:numCache>
            </c:numRef>
          </c:xVal>
          <c:yVal>
            <c:numRef>
              <c:f>Графики!$BP$341:$BP$641</c:f>
              <c:numCache>
                <c:formatCode>General</c:formatCode>
                <c:ptCount val="301"/>
                <c:pt idx="0">
                  <c:v>11.090915370583389</c:v>
                </c:pt>
                <c:pt idx="1">
                  <c:v>10.959015574687101</c:v>
                </c:pt>
                <c:pt idx="2">
                  <c:v>9.7587695860711392</c:v>
                </c:pt>
                <c:pt idx="3">
                  <c:v>9.3264622196506934</c:v>
                </c:pt>
                <c:pt idx="4">
                  <c:v>10.070648949143106</c:v>
                </c:pt>
                <c:pt idx="5">
                  <c:v>9.4138374810572714</c:v>
                </c:pt>
                <c:pt idx="6">
                  <c:v>9.3272814734523308</c:v>
                </c:pt>
                <c:pt idx="7">
                  <c:v>9.0888582830200448</c:v>
                </c:pt>
                <c:pt idx="8">
                  <c:v>9.2543284158866754</c:v>
                </c:pt>
                <c:pt idx="9">
                  <c:v>9.0849196959429719</c:v>
                </c:pt>
                <c:pt idx="10">
                  <c:v>9.0632664231109175</c:v>
                </c:pt>
                <c:pt idx="11">
                  <c:v>9.519770440219645</c:v>
                </c:pt>
                <c:pt idx="12">
                  <c:v>9.4070939648674994</c:v>
                </c:pt>
                <c:pt idx="13">
                  <c:v>9.7127279572209773</c:v>
                </c:pt>
                <c:pt idx="14">
                  <c:v>9.2701352409289939</c:v>
                </c:pt>
                <c:pt idx="15">
                  <c:v>9.4314385648312964</c:v>
                </c:pt>
                <c:pt idx="16">
                  <c:v>9.5000474260164083</c:v>
                </c:pt>
                <c:pt idx="17">
                  <c:v>9.6401463243512353</c:v>
                </c:pt>
                <c:pt idx="18">
                  <c:v>9.4192882157617532</c:v>
                </c:pt>
                <c:pt idx="19">
                  <c:v>8.6752727765863256</c:v>
                </c:pt>
                <c:pt idx="20">
                  <c:v>8.7205140513524384</c:v>
                </c:pt>
                <c:pt idx="21">
                  <c:v>8.7533538791017236</c:v>
                </c:pt>
                <c:pt idx="22">
                  <c:v>9.6498206832548021</c:v>
                </c:pt>
                <c:pt idx="23">
                  <c:v>9.2294485655661447</c:v>
                </c:pt>
                <c:pt idx="24">
                  <c:v>9.3182977497601769</c:v>
                </c:pt>
                <c:pt idx="25">
                  <c:v>9.1454330419762755</c:v>
                </c:pt>
                <c:pt idx="26">
                  <c:v>9.250904880308326</c:v>
                </c:pt>
                <c:pt idx="27">
                  <c:v>8.5515349001589129</c:v>
                </c:pt>
                <c:pt idx="28">
                  <c:v>8.2680564476145264</c:v>
                </c:pt>
                <c:pt idx="29">
                  <c:v>8.5648762409123265</c:v>
                </c:pt>
                <c:pt idx="30">
                  <c:v>8.346407304654349</c:v>
                </c:pt>
                <c:pt idx="31">
                  <c:v>8.7547313916570602</c:v>
                </c:pt>
                <c:pt idx="32">
                  <c:v>8.872584107952207</c:v>
                </c:pt>
                <c:pt idx="33">
                  <c:v>9.4000371319982605</c:v>
                </c:pt>
                <c:pt idx="34">
                  <c:v>9.3112122999034455</c:v>
                </c:pt>
                <c:pt idx="35">
                  <c:v>8.8879669041534726</c:v>
                </c:pt>
                <c:pt idx="36">
                  <c:v>9.197528040160023</c:v>
                </c:pt>
                <c:pt idx="37">
                  <c:v>8.9353853663028531</c:v>
                </c:pt>
                <c:pt idx="38">
                  <c:v>8.5867468699077563</c:v>
                </c:pt>
                <c:pt idx="39">
                  <c:v>8.0614517922754203</c:v>
                </c:pt>
                <c:pt idx="40">
                  <c:v>8.5564867670475451</c:v>
                </c:pt>
                <c:pt idx="41">
                  <c:v>8.2002857608165414</c:v>
                </c:pt>
                <c:pt idx="42">
                  <c:v>7.6407069371241505</c:v>
                </c:pt>
                <c:pt idx="43">
                  <c:v>6.9312498915542164</c:v>
                </c:pt>
                <c:pt idx="44">
                  <c:v>7.4560306404973744</c:v>
                </c:pt>
                <c:pt idx="45">
                  <c:v>7.2922015116976127</c:v>
                </c:pt>
                <c:pt idx="46">
                  <c:v>7.8383978533470327</c:v>
                </c:pt>
                <c:pt idx="47">
                  <c:v>7.0354563562282237</c:v>
                </c:pt>
                <c:pt idx="48">
                  <c:v>8.1288604442561336</c:v>
                </c:pt>
                <c:pt idx="49">
                  <c:v>7.734300768596313</c:v>
                </c:pt>
                <c:pt idx="50">
                  <c:v>7.4959875908243703</c:v>
                </c:pt>
                <c:pt idx="51">
                  <c:v>7.1137809580450266</c:v>
                </c:pt>
                <c:pt idx="52">
                  <c:v>6.6003254755007674</c:v>
                </c:pt>
                <c:pt idx="53">
                  <c:v>6.3559764473809537</c:v>
                </c:pt>
                <c:pt idx="54">
                  <c:v>6.2883647388803183</c:v>
                </c:pt>
                <c:pt idx="55">
                  <c:v>5.6001198176470552</c:v>
                </c:pt>
                <c:pt idx="56">
                  <c:v>5.5744743530960932</c:v>
                </c:pt>
                <c:pt idx="57">
                  <c:v>6.004360275165709</c:v>
                </c:pt>
                <c:pt idx="58">
                  <c:v>5.0053506842218667</c:v>
                </c:pt>
                <c:pt idx="59">
                  <c:v>4.9368264513450413</c:v>
                </c:pt>
                <c:pt idx="60">
                  <c:v>4.6043817189647598</c:v>
                </c:pt>
                <c:pt idx="61">
                  <c:v>5.5975621999230043</c:v>
                </c:pt>
                <c:pt idx="62">
                  <c:v>6.2867894075816366</c:v>
                </c:pt>
                <c:pt idx="63">
                  <c:v>6.3713783358493856</c:v>
                </c:pt>
                <c:pt idx="64">
                  <c:v>6.1458542889706678</c:v>
                </c:pt>
                <c:pt idx="65">
                  <c:v>4.8372257829535101</c:v>
                </c:pt>
                <c:pt idx="66">
                  <c:v>4.4927938393434488</c:v>
                </c:pt>
                <c:pt idx="67">
                  <c:v>3.4264477616404747</c:v>
                </c:pt>
                <c:pt idx="68">
                  <c:v>2.40653687190661</c:v>
                </c:pt>
                <c:pt idx="69">
                  <c:v>2.7367654073154881</c:v>
                </c:pt>
                <c:pt idx="70">
                  <c:v>2.7575590313817884</c:v>
                </c:pt>
                <c:pt idx="71">
                  <c:v>2.9105475119044968</c:v>
                </c:pt>
                <c:pt idx="72">
                  <c:v>3.2471466941278777</c:v>
                </c:pt>
                <c:pt idx="73">
                  <c:v>3.1732288918815357</c:v>
                </c:pt>
                <c:pt idx="74">
                  <c:v>2.7111468780997257</c:v>
                </c:pt>
                <c:pt idx="75">
                  <c:v>2.1424350822260294</c:v>
                </c:pt>
                <c:pt idx="76">
                  <c:v>2.058586683086105</c:v>
                </c:pt>
                <c:pt idx="77">
                  <c:v>2.657479113846648</c:v>
                </c:pt>
                <c:pt idx="78">
                  <c:v>2.6052693986646318</c:v>
                </c:pt>
                <c:pt idx="79">
                  <c:v>1.7597296543062839</c:v>
                </c:pt>
                <c:pt idx="80">
                  <c:v>2.009208476128606</c:v>
                </c:pt>
                <c:pt idx="81">
                  <c:v>1.5220516860258613</c:v>
                </c:pt>
                <c:pt idx="82">
                  <c:v>2.0491674255081307</c:v>
                </c:pt>
                <c:pt idx="83">
                  <c:v>1.8861361222693631</c:v>
                </c:pt>
                <c:pt idx="84">
                  <c:v>1.2535041369762894</c:v>
                </c:pt>
                <c:pt idx="85">
                  <c:v>1.8496964282421686</c:v>
                </c:pt>
                <c:pt idx="86">
                  <c:v>1.7403953745397303</c:v>
                </c:pt>
                <c:pt idx="87">
                  <c:v>1.2194284057038658</c:v>
                </c:pt>
                <c:pt idx="88">
                  <c:v>1.141036099287021</c:v>
                </c:pt>
                <c:pt idx="89">
                  <c:v>1.7228275745039809</c:v>
                </c:pt>
                <c:pt idx="90">
                  <c:v>2.4779091792615873</c:v>
                </c:pt>
                <c:pt idx="91">
                  <c:v>1.9320305871492565</c:v>
                </c:pt>
                <c:pt idx="92">
                  <c:v>2.324008598851151</c:v>
                </c:pt>
                <c:pt idx="93">
                  <c:v>2.674304525845173</c:v>
                </c:pt>
                <c:pt idx="94">
                  <c:v>2.8134881444927942</c:v>
                </c:pt>
                <c:pt idx="95">
                  <c:v>2.5956247330391307</c:v>
                </c:pt>
                <c:pt idx="96">
                  <c:v>2.4819469605363338</c:v>
                </c:pt>
                <c:pt idx="97">
                  <c:v>2.803360608685125</c:v>
                </c:pt>
                <c:pt idx="98">
                  <c:v>3.5931215754653749</c:v>
                </c:pt>
                <c:pt idx="99">
                  <c:v>4.0302651887368484</c:v>
                </c:pt>
                <c:pt idx="100">
                  <c:v>3.1080374998987281</c:v>
                </c:pt>
                <c:pt idx="101">
                  <c:v>2.8646289139458077</c:v>
                </c:pt>
                <c:pt idx="102">
                  <c:v>2.6729586872522759</c:v>
                </c:pt>
                <c:pt idx="103">
                  <c:v>3.10757140030546</c:v>
                </c:pt>
                <c:pt idx="104">
                  <c:v>3.3119281463061725</c:v>
                </c:pt>
                <c:pt idx="105">
                  <c:v>2.64605959904884</c:v>
                </c:pt>
                <c:pt idx="106">
                  <c:v>2.2962618220390141</c:v>
                </c:pt>
                <c:pt idx="107">
                  <c:v>2.5052958900123485</c:v>
                </c:pt>
                <c:pt idx="108">
                  <c:v>3.0452885920519748</c:v>
                </c:pt>
                <c:pt idx="109">
                  <c:v>3.0425992180419144</c:v>
                </c:pt>
                <c:pt idx="110">
                  <c:v>2.9728491482569552</c:v>
                </c:pt>
                <c:pt idx="111">
                  <c:v>3.1156863325711583</c:v>
                </c:pt>
                <c:pt idx="112">
                  <c:v>3.7047568720188337</c:v>
                </c:pt>
                <c:pt idx="113">
                  <c:v>3.4407110222866777</c:v>
                </c:pt>
                <c:pt idx="114">
                  <c:v>3.8615058508949005</c:v>
                </c:pt>
                <c:pt idx="115">
                  <c:v>3.3376391825222527</c:v>
                </c:pt>
                <c:pt idx="116">
                  <c:v>3.3601705674016102</c:v>
                </c:pt>
                <c:pt idx="117">
                  <c:v>3.4858484496144229</c:v>
                </c:pt>
                <c:pt idx="118">
                  <c:v>4.2894529857589987</c:v>
                </c:pt>
                <c:pt idx="119">
                  <c:v>4.7712243961386775</c:v>
                </c:pt>
                <c:pt idx="120">
                  <c:v>5.0560284381208476</c:v>
                </c:pt>
                <c:pt idx="121">
                  <c:v>4.4746188828617051</c:v>
                </c:pt>
                <c:pt idx="122">
                  <c:v>3.6770228159336966</c:v>
                </c:pt>
                <c:pt idx="123">
                  <c:v>3.4303201173088382</c:v>
                </c:pt>
                <c:pt idx="124">
                  <c:v>3.1214092003824589</c:v>
                </c:pt>
                <c:pt idx="125">
                  <c:v>2.7688735202646058</c:v>
                </c:pt>
                <c:pt idx="126">
                  <c:v>3.7388773356742604</c:v>
                </c:pt>
                <c:pt idx="127">
                  <c:v>3.0132277966054062</c:v>
                </c:pt>
                <c:pt idx="128">
                  <c:v>2.0302974675942096</c:v>
                </c:pt>
                <c:pt idx="129">
                  <c:v>1.6865827604456172</c:v>
                </c:pt>
                <c:pt idx="130">
                  <c:v>2.4440980074509753</c:v>
                </c:pt>
                <c:pt idx="131">
                  <c:v>2.2369787497602829</c:v>
                </c:pt>
                <c:pt idx="132">
                  <c:v>2.3137494809413965</c:v>
                </c:pt>
                <c:pt idx="133">
                  <c:v>2.1376061644584752</c:v>
                </c:pt>
                <c:pt idx="134">
                  <c:v>1.8710458912751164</c:v>
                </c:pt>
                <c:pt idx="135">
                  <c:v>2.0757315089181247</c:v>
                </c:pt>
                <c:pt idx="136">
                  <c:v>1.731280369780734</c:v>
                </c:pt>
                <c:pt idx="137">
                  <c:v>0.71041416056459639</c:v>
                </c:pt>
                <c:pt idx="138">
                  <c:v>1.2665386553289864</c:v>
                </c:pt>
                <c:pt idx="139">
                  <c:v>0.22345898504840989</c:v>
                </c:pt>
                <c:pt idx="140">
                  <c:v>6.0455820736024179E-2</c:v>
                </c:pt>
                <c:pt idx="141">
                  <c:v>0.3922772224552773</c:v>
                </c:pt>
                <c:pt idx="142">
                  <c:v>1.3458617231656262</c:v>
                </c:pt>
                <c:pt idx="143">
                  <c:v>2.0471508608277418</c:v>
                </c:pt>
                <c:pt idx="144">
                  <c:v>2.2019610401430327</c:v>
                </c:pt>
                <c:pt idx="145">
                  <c:v>3.0079044833082662</c:v>
                </c:pt>
                <c:pt idx="146">
                  <c:v>2.6340741173503375</c:v>
                </c:pt>
                <c:pt idx="147">
                  <c:v>2.9249656307015357</c:v>
                </c:pt>
                <c:pt idx="148">
                  <c:v>2.4003925766437533</c:v>
                </c:pt>
                <c:pt idx="149">
                  <c:v>3.001478195648815</c:v>
                </c:pt>
                <c:pt idx="150">
                  <c:v>3.4879183846778687</c:v>
                </c:pt>
                <c:pt idx="151">
                  <c:v>3.4940914550975322</c:v>
                </c:pt>
                <c:pt idx="152">
                  <c:v>3.0831821482481701</c:v>
                </c:pt>
                <c:pt idx="153">
                  <c:v>3.3183687497689789</c:v>
                </c:pt>
                <c:pt idx="154">
                  <c:v>3.5571183514957738</c:v>
                </c:pt>
                <c:pt idx="155">
                  <c:v>2.8322600302901719</c:v>
                </c:pt>
                <c:pt idx="156">
                  <c:v>2.9848404510848923</c:v>
                </c:pt>
                <c:pt idx="157">
                  <c:v>2.7898785647123532</c:v>
                </c:pt>
                <c:pt idx="158">
                  <c:v>2.3893775232372718</c:v>
                </c:pt>
                <c:pt idx="159">
                  <c:v>1.9792431892929017</c:v>
                </c:pt>
                <c:pt idx="160">
                  <c:v>2.3450168068482071</c:v>
                </c:pt>
                <c:pt idx="161">
                  <c:v>2.3115760298946952</c:v>
                </c:pt>
                <c:pt idx="162">
                  <c:v>2.6306059768107843</c:v>
                </c:pt>
                <c:pt idx="163">
                  <c:v>2.3055326075004814</c:v>
                </c:pt>
                <c:pt idx="164">
                  <c:v>2.3773581622540405</c:v>
                </c:pt>
                <c:pt idx="165">
                  <c:v>2.9614958648317042</c:v>
                </c:pt>
                <c:pt idx="166">
                  <c:v>3.0972618182750011</c:v>
                </c:pt>
                <c:pt idx="167">
                  <c:v>3.0274377131681831</c:v>
                </c:pt>
                <c:pt idx="168">
                  <c:v>3.264492249742716</c:v>
                </c:pt>
                <c:pt idx="169">
                  <c:v>2.8015640542976143</c:v>
                </c:pt>
                <c:pt idx="170">
                  <c:v>1.9848277784958555</c:v>
                </c:pt>
                <c:pt idx="171">
                  <c:v>2.0143441669627009</c:v>
                </c:pt>
                <c:pt idx="172">
                  <c:v>1.9399519252519895</c:v>
                </c:pt>
                <c:pt idx="173">
                  <c:v>2.0773266252749636</c:v>
                </c:pt>
                <c:pt idx="174">
                  <c:v>3.1637084342060007</c:v>
                </c:pt>
                <c:pt idx="175">
                  <c:v>2.9919302533935479</c:v>
                </c:pt>
                <c:pt idx="176">
                  <c:v>2.9390208131876534</c:v>
                </c:pt>
                <c:pt idx="177">
                  <c:v>2.9880900838202251</c:v>
                </c:pt>
                <c:pt idx="178">
                  <c:v>2.3119534656075302</c:v>
                </c:pt>
                <c:pt idx="179">
                  <c:v>2.0928491543704695</c:v>
                </c:pt>
                <c:pt idx="180">
                  <c:v>2.1940098076433969</c:v>
                </c:pt>
                <c:pt idx="181">
                  <c:v>2.6257264373507496</c:v>
                </c:pt>
                <c:pt idx="182">
                  <c:v>2.2542396826363529</c:v>
                </c:pt>
                <c:pt idx="183">
                  <c:v>3.2920571628408197</c:v>
                </c:pt>
                <c:pt idx="184">
                  <c:v>3.1033241103273213</c:v>
                </c:pt>
                <c:pt idx="185">
                  <c:v>2.6144169658364262</c:v>
                </c:pt>
                <c:pt idx="186">
                  <c:v>2.4654113946216967</c:v>
                </c:pt>
                <c:pt idx="187">
                  <c:v>3.0500141077532135</c:v>
                </c:pt>
                <c:pt idx="188">
                  <c:v>3.1855768930909107</c:v>
                </c:pt>
                <c:pt idx="189">
                  <c:v>3.7577408765391738</c:v>
                </c:pt>
                <c:pt idx="190">
                  <c:v>4.3153966147617666</c:v>
                </c:pt>
                <c:pt idx="191">
                  <c:v>4.7547900344802656</c:v>
                </c:pt>
                <c:pt idx="192">
                  <c:v>5.0431343982554608</c:v>
                </c:pt>
                <c:pt idx="193">
                  <c:v>4.1835471143476752</c:v>
                </c:pt>
                <c:pt idx="194">
                  <c:v>3.7931307193978228</c:v>
                </c:pt>
                <c:pt idx="195">
                  <c:v>3.1401643804206287</c:v>
                </c:pt>
                <c:pt idx="196">
                  <c:v>3.3943445667634933</c:v>
                </c:pt>
                <c:pt idx="197">
                  <c:v>4.0852970158982771</c:v>
                </c:pt>
                <c:pt idx="198">
                  <c:v>4.1769657340266804</c:v>
                </c:pt>
                <c:pt idx="199">
                  <c:v>4.4427723184794559</c:v>
                </c:pt>
                <c:pt idx="200">
                  <c:v>5.3422845710247202</c:v>
                </c:pt>
                <c:pt idx="201">
                  <c:v>5.752072512484574</c:v>
                </c:pt>
                <c:pt idx="202">
                  <c:v>6.1970458301038889</c:v>
                </c:pt>
                <c:pt idx="203">
                  <c:v>5.6845490324719776</c:v>
                </c:pt>
                <c:pt idx="204">
                  <c:v>5.0271063147811219</c:v>
                </c:pt>
                <c:pt idx="205">
                  <c:v>5.3196467960046903</c:v>
                </c:pt>
                <c:pt idx="206">
                  <c:v>5.5508005976371351</c:v>
                </c:pt>
                <c:pt idx="207">
                  <c:v>5.922418016429674</c:v>
                </c:pt>
                <c:pt idx="208">
                  <c:v>5.1958377869145806</c:v>
                </c:pt>
                <c:pt idx="209">
                  <c:v>5.7542574443114063</c:v>
                </c:pt>
                <c:pt idx="210">
                  <c:v>4.9784716976769232</c:v>
                </c:pt>
                <c:pt idx="211">
                  <c:v>5.3965159567080718</c:v>
                </c:pt>
                <c:pt idx="212">
                  <c:v>5.1468209585709701</c:v>
                </c:pt>
                <c:pt idx="213">
                  <c:v>4.9080243302428244</c:v>
                </c:pt>
                <c:pt idx="214">
                  <c:v>5.6547347537780297</c:v>
                </c:pt>
                <c:pt idx="215">
                  <c:v>5.6642918224908954</c:v>
                </c:pt>
                <c:pt idx="216">
                  <c:v>4.7363750133920348</c:v>
                </c:pt>
                <c:pt idx="217">
                  <c:v>4.2602230142510962</c:v>
                </c:pt>
                <c:pt idx="218">
                  <c:v>3.9997263532136458</c:v>
                </c:pt>
                <c:pt idx="219">
                  <c:v>3.9489071242719547</c:v>
                </c:pt>
                <c:pt idx="220">
                  <c:v>3.5617052410111683</c:v>
                </c:pt>
                <c:pt idx="221">
                  <c:v>3.7936442270931821</c:v>
                </c:pt>
                <c:pt idx="222">
                  <c:v>3.0781611677821274</c:v>
                </c:pt>
                <c:pt idx="223">
                  <c:v>4.0220090498610261</c:v>
                </c:pt>
                <c:pt idx="224">
                  <c:v>4.2074614164544073</c:v>
                </c:pt>
                <c:pt idx="225">
                  <c:v>3.7337268123194463</c:v>
                </c:pt>
                <c:pt idx="226">
                  <c:v>3.5265289967869649</c:v>
                </c:pt>
                <c:pt idx="227">
                  <c:v>3.0364971743790647</c:v>
                </c:pt>
                <c:pt idx="228">
                  <c:v>3.4115745408803377</c:v>
                </c:pt>
                <c:pt idx="229">
                  <c:v>3.669657652744263</c:v>
                </c:pt>
                <c:pt idx="230">
                  <c:v>3.1974084682835837</c:v>
                </c:pt>
                <c:pt idx="231">
                  <c:v>3.2475323849557753</c:v>
                </c:pt>
                <c:pt idx="232">
                  <c:v>3.9384682032298315</c:v>
                </c:pt>
                <c:pt idx="233">
                  <c:v>3.2931777795542985</c:v>
                </c:pt>
                <c:pt idx="234">
                  <c:v>4.1417097698054022</c:v>
                </c:pt>
                <c:pt idx="235">
                  <c:v>4.3278352211550555</c:v>
                </c:pt>
                <c:pt idx="236">
                  <c:v>3.0446184760148753</c:v>
                </c:pt>
                <c:pt idx="237">
                  <c:v>2.7013581180804067</c:v>
                </c:pt>
                <c:pt idx="238">
                  <c:v>2.1431704697683926</c:v>
                </c:pt>
                <c:pt idx="239">
                  <c:v>1.7057287007323794</c:v>
                </c:pt>
                <c:pt idx="240">
                  <c:v>0.42686620760605365</c:v>
                </c:pt>
                <c:pt idx="241">
                  <c:v>0.8890394161153381</c:v>
                </c:pt>
                <c:pt idx="242">
                  <c:v>0.54328113991095961</c:v>
                </c:pt>
                <c:pt idx="243">
                  <c:v>-0.88879354438495284</c:v>
                </c:pt>
                <c:pt idx="244">
                  <c:v>-1.0232333453113824</c:v>
                </c:pt>
                <c:pt idx="245">
                  <c:v>-0.56880259452032078</c:v>
                </c:pt>
                <c:pt idx="246">
                  <c:v>0.21588173028544588</c:v>
                </c:pt>
                <c:pt idx="247">
                  <c:v>0.49398039350785439</c:v>
                </c:pt>
                <c:pt idx="248">
                  <c:v>0.41818403525985559</c:v>
                </c:pt>
                <c:pt idx="249">
                  <c:v>0.42952210985868078</c:v>
                </c:pt>
                <c:pt idx="250">
                  <c:v>-8.4944438817274204E-2</c:v>
                </c:pt>
                <c:pt idx="251">
                  <c:v>-2.9159274663697943E-2</c:v>
                </c:pt>
                <c:pt idx="252">
                  <c:v>0.27465981784825999</c:v>
                </c:pt>
                <c:pt idx="253">
                  <c:v>0.47768689134500164</c:v>
                </c:pt>
                <c:pt idx="254">
                  <c:v>0.57207090613678702</c:v>
                </c:pt>
                <c:pt idx="255">
                  <c:v>-2.6669280539408646E-3</c:v>
                </c:pt>
                <c:pt idx="256">
                  <c:v>-0.28075060713854327</c:v>
                </c:pt>
                <c:pt idx="257">
                  <c:v>-3.7769193472968254E-2</c:v>
                </c:pt>
                <c:pt idx="258">
                  <c:v>-0.97554701545755051</c:v>
                </c:pt>
                <c:pt idx="259">
                  <c:v>-1.1784924450523704</c:v>
                </c:pt>
                <c:pt idx="260">
                  <c:v>-1.6025244784316328</c:v>
                </c:pt>
                <c:pt idx="261">
                  <c:v>-1.5609438013343606</c:v>
                </c:pt>
                <c:pt idx="262">
                  <c:v>-2.5051758426841388</c:v>
                </c:pt>
                <c:pt idx="263">
                  <c:v>-2.9333696068897552</c:v>
                </c:pt>
                <c:pt idx="264">
                  <c:v>-2.6333036905243716</c:v>
                </c:pt>
                <c:pt idx="265">
                  <c:v>-2.473233749832616</c:v>
                </c:pt>
                <c:pt idx="266">
                  <c:v>-2.4631457060056619</c:v>
                </c:pt>
                <c:pt idx="267">
                  <c:v>-2.5111786680331534</c:v>
                </c:pt>
                <c:pt idx="268">
                  <c:v>-2.7360732935819669</c:v>
                </c:pt>
                <c:pt idx="269">
                  <c:v>-2.6092442433166525</c:v>
                </c:pt>
                <c:pt idx="270">
                  <c:v>-3.677665596311499</c:v>
                </c:pt>
                <c:pt idx="271">
                  <c:v>-2.7347426216228996</c:v>
                </c:pt>
                <c:pt idx="272">
                  <c:v>-1.3508321688816523</c:v>
                </c:pt>
                <c:pt idx="273">
                  <c:v>-1.7956139799478024</c:v>
                </c:pt>
                <c:pt idx="274">
                  <c:v>-1.6597761098730643</c:v>
                </c:pt>
                <c:pt idx="275">
                  <c:v>-1.7489305857807267</c:v>
                </c:pt>
                <c:pt idx="276">
                  <c:v>-1.5730218882390545</c:v>
                </c:pt>
                <c:pt idx="277">
                  <c:v>-1.8819826235367145</c:v>
                </c:pt>
                <c:pt idx="278">
                  <c:v>-2.3823046178961249</c:v>
                </c:pt>
                <c:pt idx="279">
                  <c:v>-1.9469973566517638</c:v>
                </c:pt>
                <c:pt idx="280">
                  <c:v>-2.723373780957445</c:v>
                </c:pt>
                <c:pt idx="281">
                  <c:v>-2.6164658727584538</c:v>
                </c:pt>
                <c:pt idx="282">
                  <c:v>-2.3998224027052402</c:v>
                </c:pt>
                <c:pt idx="283">
                  <c:v>-2.3439353719543305</c:v>
                </c:pt>
                <c:pt idx="284">
                  <c:v>-2.2814846411524741</c:v>
                </c:pt>
                <c:pt idx="285">
                  <c:v>-2.5449306639900442</c:v>
                </c:pt>
                <c:pt idx="286">
                  <c:v>-2.3495296610012701</c:v>
                </c:pt>
                <c:pt idx="287">
                  <c:v>-1.3840011339184457</c:v>
                </c:pt>
                <c:pt idx="288">
                  <c:v>-0.82109656051807178</c:v>
                </c:pt>
                <c:pt idx="289">
                  <c:v>-0.80806487675363314</c:v>
                </c:pt>
                <c:pt idx="290">
                  <c:v>3.975717640946641E-2</c:v>
                </c:pt>
                <c:pt idx="291">
                  <c:v>0.25161509376334834</c:v>
                </c:pt>
                <c:pt idx="292">
                  <c:v>0.29915884713159357</c:v>
                </c:pt>
                <c:pt idx="293">
                  <c:v>0.79082465853730355</c:v>
                </c:pt>
                <c:pt idx="294">
                  <c:v>0.28181133150292226</c:v>
                </c:pt>
                <c:pt idx="295">
                  <c:v>-0.27756046762874576</c:v>
                </c:pt>
                <c:pt idx="296">
                  <c:v>-0.86919330041223475</c:v>
                </c:pt>
                <c:pt idx="297">
                  <c:v>-0.53718106762335083</c:v>
                </c:pt>
                <c:pt idx="298">
                  <c:v>-0.57100002128663618</c:v>
                </c:pt>
                <c:pt idx="299">
                  <c:v>-0.61035693903204447</c:v>
                </c:pt>
                <c:pt idx="300">
                  <c:v>0</c:v>
                </c:pt>
              </c:numCache>
            </c:numRef>
          </c:yVal>
          <c:smooth val="0"/>
        </c:ser>
        <c:ser>
          <c:idx val="18"/>
          <c:order val="9"/>
          <c:tx>
            <c:strRef>
              <c:f>Графики!$BH$31</c:f>
              <c:strCache>
                <c:ptCount val="1"/>
                <c:pt idx="0">
                  <c:v>25.11.2021</c:v>
                </c:pt>
              </c:strCache>
            </c:strRef>
          </c:tx>
          <c:spPr>
            <a:ln w="3175">
              <a:solidFill>
                <a:srgbClr val="FFFF00"/>
              </a:solidFill>
              <a:prstDash val="solid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Графики!$BR$341:$BR$641</c:f>
              <c:numCache>
                <c:formatCode>General</c:formatCode>
                <c:ptCount val="301"/>
                <c:pt idx="0">
                  <c:v>3.6135620785041738</c:v>
                </c:pt>
                <c:pt idx="1">
                  <c:v>3.4349230946456828</c:v>
                </c:pt>
                <c:pt idx="2">
                  <c:v>4.0776762327587903</c:v>
                </c:pt>
                <c:pt idx="3">
                  <c:v>3.9183540055853427</c:v>
                </c:pt>
                <c:pt idx="4">
                  <c:v>3.853303397503737</c:v>
                </c:pt>
                <c:pt idx="5">
                  <c:v>4.4636576482361079</c:v>
                </c:pt>
                <c:pt idx="6">
                  <c:v>4.2975467206518942</c:v>
                </c:pt>
                <c:pt idx="7">
                  <c:v>4.113511661728694</c:v>
                </c:pt>
                <c:pt idx="8">
                  <c:v>4.2902156843955481</c:v>
                </c:pt>
                <c:pt idx="9">
                  <c:v>4.0604003975945488</c:v>
                </c:pt>
                <c:pt idx="10">
                  <c:v>4.6855807244448897</c:v>
                </c:pt>
                <c:pt idx="11">
                  <c:v>4.7781379192003897</c:v>
                </c:pt>
                <c:pt idx="12">
                  <c:v>4.8908113884090199</c:v>
                </c:pt>
                <c:pt idx="13">
                  <c:v>5.2359740096308087</c:v>
                </c:pt>
                <c:pt idx="14">
                  <c:v>4.4999861349235744</c:v>
                </c:pt>
                <c:pt idx="15">
                  <c:v>4.4033814125417621</c:v>
                </c:pt>
                <c:pt idx="16">
                  <c:v>4.5525139576473066</c:v>
                </c:pt>
                <c:pt idx="17">
                  <c:v>4.4617670934634361</c:v>
                </c:pt>
                <c:pt idx="18">
                  <c:v>5.0827481360864795</c:v>
                </c:pt>
                <c:pt idx="19">
                  <c:v>5.5593533361076197</c:v>
                </c:pt>
                <c:pt idx="20">
                  <c:v>5.4946253634553841</c:v>
                </c:pt>
                <c:pt idx="21">
                  <c:v>5.8103283440179894</c:v>
                </c:pt>
                <c:pt idx="22">
                  <c:v>5.7562547455235062</c:v>
                </c:pt>
                <c:pt idx="23">
                  <c:v>5.500004535249559</c:v>
                </c:pt>
                <c:pt idx="24">
                  <c:v>5.3942355961233943</c:v>
                </c:pt>
                <c:pt idx="25">
                  <c:v>5.6711879850258811</c:v>
                </c:pt>
                <c:pt idx="26">
                  <c:v>5.9534811849290463</c:v>
                </c:pt>
                <c:pt idx="27">
                  <c:v>5.3373656506003044</c:v>
                </c:pt>
                <c:pt idx="28">
                  <c:v>5.6238169253884962</c:v>
                </c:pt>
                <c:pt idx="29">
                  <c:v>5.7319799525763528</c:v>
                </c:pt>
                <c:pt idx="30">
                  <c:v>5.594172280602379</c:v>
                </c:pt>
                <c:pt idx="31">
                  <c:v>4.8412247898735359</c:v>
                </c:pt>
                <c:pt idx="32">
                  <c:v>4.0340004471503335</c:v>
                </c:pt>
                <c:pt idx="33">
                  <c:v>4.5933329678307473</c:v>
                </c:pt>
                <c:pt idx="34">
                  <c:v>4.8153767060058499</c:v>
                </c:pt>
                <c:pt idx="35">
                  <c:v>4.9068447924598786</c:v>
                </c:pt>
                <c:pt idx="36">
                  <c:v>4.7245373512515698</c:v>
                </c:pt>
                <c:pt idx="37">
                  <c:v>4.6184985375176666</c:v>
                </c:pt>
                <c:pt idx="38">
                  <c:v>4.7880412717292984</c:v>
                </c:pt>
                <c:pt idx="39">
                  <c:v>4.8817173698665783</c:v>
                </c:pt>
                <c:pt idx="40">
                  <c:v>5.006223481101415</c:v>
                </c:pt>
                <c:pt idx="41">
                  <c:v>5.1225117030924139</c:v>
                </c:pt>
                <c:pt idx="42">
                  <c:v>5.6251851842605447</c:v>
                </c:pt>
                <c:pt idx="43">
                  <c:v>5.564317098604306</c:v>
                </c:pt>
                <c:pt idx="44">
                  <c:v>5.7323885968779678</c:v>
                </c:pt>
                <c:pt idx="45">
                  <c:v>5.2945791169815948</c:v>
                </c:pt>
                <c:pt idx="46">
                  <c:v>4.9458283581652722</c:v>
                </c:pt>
                <c:pt idx="47">
                  <c:v>4.1846934840983749</c:v>
                </c:pt>
                <c:pt idx="48">
                  <c:v>4.7013552147583368</c:v>
                </c:pt>
                <c:pt idx="49">
                  <c:v>4.9073984418369037</c:v>
                </c:pt>
                <c:pt idx="50">
                  <c:v>5.5763442575527051</c:v>
                </c:pt>
                <c:pt idx="51">
                  <c:v>5.1301777222356577</c:v>
                </c:pt>
                <c:pt idx="52">
                  <c:v>4.8807117591512679</c:v>
                </c:pt>
                <c:pt idx="53">
                  <c:v>5.4267750131201637</c:v>
                </c:pt>
                <c:pt idx="54">
                  <c:v>5.6558247350134252</c:v>
                </c:pt>
                <c:pt idx="55">
                  <c:v>4.5579789111305899</c:v>
                </c:pt>
                <c:pt idx="56">
                  <c:v>4.0471079708473781</c:v>
                </c:pt>
                <c:pt idx="57">
                  <c:v>4.7241606783451289</c:v>
                </c:pt>
                <c:pt idx="58">
                  <c:v>4.6038513310453482</c:v>
                </c:pt>
                <c:pt idx="59">
                  <c:v>4.8167990112647203</c:v>
                </c:pt>
                <c:pt idx="60">
                  <c:v>4.9845001093550536</c:v>
                </c:pt>
                <c:pt idx="61">
                  <c:v>4.9637714237253476</c:v>
                </c:pt>
                <c:pt idx="62">
                  <c:v>4.200784696654182</c:v>
                </c:pt>
                <c:pt idx="63">
                  <c:v>3.7417146579396103</c:v>
                </c:pt>
                <c:pt idx="64">
                  <c:v>2.6346083330273586</c:v>
                </c:pt>
                <c:pt idx="65">
                  <c:v>2.6973334515529359</c:v>
                </c:pt>
                <c:pt idx="66">
                  <c:v>2.9670161035927549</c:v>
                </c:pt>
                <c:pt idx="67">
                  <c:v>3.6000576406916025</c:v>
                </c:pt>
                <c:pt idx="68">
                  <c:v>3.1790039287177478</c:v>
                </c:pt>
                <c:pt idx="69">
                  <c:v>3.0923760594263285</c:v>
                </c:pt>
                <c:pt idx="70">
                  <c:v>2.7550404756824491</c:v>
                </c:pt>
                <c:pt idx="71">
                  <c:v>2.3658686778761648</c:v>
                </c:pt>
                <c:pt idx="72">
                  <c:v>2.3408511273587465</c:v>
                </c:pt>
                <c:pt idx="73">
                  <c:v>1.7968221008978844</c:v>
                </c:pt>
                <c:pt idx="74">
                  <c:v>2.3488908646428399</c:v>
                </c:pt>
                <c:pt idx="75">
                  <c:v>1.6891693416017688</c:v>
                </c:pt>
                <c:pt idx="76">
                  <c:v>0.80808556353895256</c:v>
                </c:pt>
                <c:pt idx="77">
                  <c:v>0.62283204631137323</c:v>
                </c:pt>
                <c:pt idx="78">
                  <c:v>1.0025507387625794</c:v>
                </c:pt>
                <c:pt idx="79">
                  <c:v>1.4720754198280019</c:v>
                </c:pt>
                <c:pt idx="80">
                  <c:v>2.5093300018182845</c:v>
                </c:pt>
                <c:pt idx="81">
                  <c:v>3.0790527171724307</c:v>
                </c:pt>
                <c:pt idx="82">
                  <c:v>1.9782465613874365</c:v>
                </c:pt>
                <c:pt idx="83">
                  <c:v>2.0644134406994681</c:v>
                </c:pt>
                <c:pt idx="84">
                  <c:v>2.3604495617432804</c:v>
                </c:pt>
                <c:pt idx="85">
                  <c:v>2.2534868930637231</c:v>
                </c:pt>
                <c:pt idx="86">
                  <c:v>2.5215016128713614</c:v>
                </c:pt>
                <c:pt idx="87">
                  <c:v>2.8569504672950643</c:v>
                </c:pt>
                <c:pt idx="88">
                  <c:v>3.2829949521420758</c:v>
                </c:pt>
                <c:pt idx="89">
                  <c:v>4.0156689599784841</c:v>
                </c:pt>
                <c:pt idx="90">
                  <c:v>4.8733774986811795</c:v>
                </c:pt>
                <c:pt idx="91">
                  <c:v>4.6679644569682068</c:v>
                </c:pt>
                <c:pt idx="92">
                  <c:v>4.8435140235511653</c:v>
                </c:pt>
                <c:pt idx="93">
                  <c:v>4.7729447689491735</c:v>
                </c:pt>
                <c:pt idx="94">
                  <c:v>5.2640538007054829</c:v>
                </c:pt>
                <c:pt idx="95">
                  <c:v>5.2750505638899767</c:v>
                </c:pt>
                <c:pt idx="96">
                  <c:v>6.2116966694103439</c:v>
                </c:pt>
                <c:pt idx="97">
                  <c:v>6.4725837928361898</c:v>
                </c:pt>
                <c:pt idx="98">
                  <c:v>6.6834424473923946</c:v>
                </c:pt>
                <c:pt idx="99">
                  <c:v>7.1256723897582788</c:v>
                </c:pt>
                <c:pt idx="100">
                  <c:v>7.3974504850526728</c:v>
                </c:pt>
                <c:pt idx="101">
                  <c:v>6.937517992089397</c:v>
                </c:pt>
                <c:pt idx="102">
                  <c:v>6.8018594968499428</c:v>
                </c:pt>
                <c:pt idx="103">
                  <c:v>6.3152280100457574</c:v>
                </c:pt>
                <c:pt idx="104">
                  <c:v>5.8680996165538772</c:v>
                </c:pt>
                <c:pt idx="105">
                  <c:v>6.1871218845858493</c:v>
                </c:pt>
                <c:pt idx="106">
                  <c:v>6.2224408827904654</c:v>
                </c:pt>
                <c:pt idx="107">
                  <c:v>6.6019288046469455</c:v>
                </c:pt>
                <c:pt idx="108">
                  <c:v>6.6803014536709497</c:v>
                </c:pt>
                <c:pt idx="109">
                  <c:v>6.7927721401180179</c:v>
                </c:pt>
                <c:pt idx="110">
                  <c:v>6.3372954471307139</c:v>
                </c:pt>
                <c:pt idx="111">
                  <c:v>5.7200742628941725</c:v>
                </c:pt>
                <c:pt idx="112">
                  <c:v>5.1334988245286013</c:v>
                </c:pt>
                <c:pt idx="113">
                  <c:v>5.2271738286635809</c:v>
                </c:pt>
                <c:pt idx="114">
                  <c:v>4.8803098417611182</c:v>
                </c:pt>
                <c:pt idx="115">
                  <c:v>4.5003203510190133</c:v>
                </c:pt>
                <c:pt idx="116">
                  <c:v>4.6819621373924747</c:v>
                </c:pt>
                <c:pt idx="117">
                  <c:v>4.4391316889275458</c:v>
                </c:pt>
                <c:pt idx="118">
                  <c:v>3.7671459188097742</c:v>
                </c:pt>
                <c:pt idx="119">
                  <c:v>3.9139851980374942</c:v>
                </c:pt>
                <c:pt idx="120">
                  <c:v>4.2868733852607193</c:v>
                </c:pt>
                <c:pt idx="121">
                  <c:v>3.612183500881315</c:v>
                </c:pt>
                <c:pt idx="122">
                  <c:v>3.9323419325148734</c:v>
                </c:pt>
                <c:pt idx="123">
                  <c:v>2.7647238111472916</c:v>
                </c:pt>
                <c:pt idx="124">
                  <c:v>2.3897052236495711</c:v>
                </c:pt>
                <c:pt idx="125">
                  <c:v>3.0210844032498017</c:v>
                </c:pt>
                <c:pt idx="126">
                  <c:v>3.4180479152183807</c:v>
                </c:pt>
                <c:pt idx="127">
                  <c:v>2.8117356421925024</c:v>
                </c:pt>
                <c:pt idx="128">
                  <c:v>3.5570849696081268</c:v>
                </c:pt>
                <c:pt idx="129">
                  <c:v>3.9909382048609814</c:v>
                </c:pt>
                <c:pt idx="130">
                  <c:v>4.5205452950357312</c:v>
                </c:pt>
                <c:pt idx="131">
                  <c:v>5.0741993631573905</c:v>
                </c:pt>
                <c:pt idx="132">
                  <c:v>4.9846836423581635</c:v>
                </c:pt>
                <c:pt idx="133">
                  <c:v>4.5075085857580461</c:v>
                </c:pt>
                <c:pt idx="134">
                  <c:v>4.8829184425140966</c:v>
                </c:pt>
                <c:pt idx="135">
                  <c:v>5.4646002765166486</c:v>
                </c:pt>
                <c:pt idx="136">
                  <c:v>5.6865954289086176</c:v>
                </c:pt>
                <c:pt idx="137">
                  <c:v>5.3345987030866127</c:v>
                </c:pt>
                <c:pt idx="138">
                  <c:v>4.6894800699109283</c:v>
                </c:pt>
                <c:pt idx="139">
                  <c:v>4.6282344856905411</c:v>
                </c:pt>
                <c:pt idx="140">
                  <c:v>4.7030822532764205</c:v>
                </c:pt>
                <c:pt idx="141">
                  <c:v>4.2904727403901006</c:v>
                </c:pt>
                <c:pt idx="142">
                  <c:v>4.3585426529260758</c:v>
                </c:pt>
                <c:pt idx="143">
                  <c:v>4.0544585930482526</c:v>
                </c:pt>
                <c:pt idx="144">
                  <c:v>3.8817426485769602</c:v>
                </c:pt>
                <c:pt idx="145">
                  <c:v>2.7201769717158868</c:v>
                </c:pt>
                <c:pt idx="146">
                  <c:v>2.5131955507198427</c:v>
                </c:pt>
                <c:pt idx="147">
                  <c:v>3.5416727597961426</c:v>
                </c:pt>
                <c:pt idx="148">
                  <c:v>3.9168805079598314</c:v>
                </c:pt>
                <c:pt idx="149">
                  <c:v>3.4081086786790138</c:v>
                </c:pt>
                <c:pt idx="150">
                  <c:v>2.7524725451438599</c:v>
                </c:pt>
                <c:pt idx="151">
                  <c:v>2.7397614742591259</c:v>
                </c:pt>
                <c:pt idx="152">
                  <c:v>3.1502657014649458</c:v>
                </c:pt>
                <c:pt idx="153">
                  <c:v>3.4286162858766147</c:v>
                </c:pt>
                <c:pt idx="154">
                  <c:v>3.0809517825855437</c:v>
                </c:pt>
                <c:pt idx="155">
                  <c:v>3.1010789781586254</c:v>
                </c:pt>
                <c:pt idx="156">
                  <c:v>3.2280381581717847</c:v>
                </c:pt>
                <c:pt idx="157">
                  <c:v>3.3263710678155576</c:v>
                </c:pt>
                <c:pt idx="158">
                  <c:v>4.1127523634205545</c:v>
                </c:pt>
                <c:pt idx="159">
                  <c:v>3.5879915635040334</c:v>
                </c:pt>
                <c:pt idx="160">
                  <c:v>3.432719580741832</c:v>
                </c:pt>
                <c:pt idx="161">
                  <c:v>2.9854443128905359</c:v>
                </c:pt>
                <c:pt idx="162">
                  <c:v>2.7909394973526105</c:v>
                </c:pt>
                <c:pt idx="163">
                  <c:v>2.65280295182788</c:v>
                </c:pt>
                <c:pt idx="164">
                  <c:v>3.3105852681675287</c:v>
                </c:pt>
                <c:pt idx="165">
                  <c:v>2.9601553680228108</c:v>
                </c:pt>
                <c:pt idx="166">
                  <c:v>2.149973915971259</c:v>
                </c:pt>
                <c:pt idx="167">
                  <c:v>1.8371321661466027</c:v>
                </c:pt>
                <c:pt idx="168">
                  <c:v>2.2195147993290902</c:v>
                </c:pt>
                <c:pt idx="169">
                  <c:v>2.1456717371404466</c:v>
                </c:pt>
                <c:pt idx="170">
                  <c:v>1.7328221685643257</c:v>
                </c:pt>
                <c:pt idx="171">
                  <c:v>2.472965530672468</c:v>
                </c:pt>
                <c:pt idx="172">
                  <c:v>1.7281147952603533</c:v>
                </c:pt>
                <c:pt idx="173">
                  <c:v>1.2928912717989078</c:v>
                </c:pt>
                <c:pt idx="174">
                  <c:v>1.6329476491996502</c:v>
                </c:pt>
                <c:pt idx="175">
                  <c:v>1.6849461168063726</c:v>
                </c:pt>
                <c:pt idx="176">
                  <c:v>1.7644142016462183</c:v>
                </c:pt>
                <c:pt idx="177">
                  <c:v>0.87427658978128875</c:v>
                </c:pt>
                <c:pt idx="178">
                  <c:v>0.40510093396028424</c:v>
                </c:pt>
                <c:pt idx="179">
                  <c:v>1.1638785748864393</c:v>
                </c:pt>
                <c:pt idx="180">
                  <c:v>2.1575760979791312</c:v>
                </c:pt>
                <c:pt idx="181">
                  <c:v>3.4827873010125359</c:v>
                </c:pt>
                <c:pt idx="182">
                  <c:v>3.9378615522169866</c:v>
                </c:pt>
                <c:pt idx="183">
                  <c:v>3.7980427734545401</c:v>
                </c:pt>
                <c:pt idx="184">
                  <c:v>4.393358896387781</c:v>
                </c:pt>
                <c:pt idx="185">
                  <c:v>4.2506067806848478</c:v>
                </c:pt>
                <c:pt idx="186">
                  <c:v>5.1581632310267196</c:v>
                </c:pt>
                <c:pt idx="187">
                  <c:v>4.8743267943610817</c:v>
                </c:pt>
                <c:pt idx="188">
                  <c:v>4.6342199297021125</c:v>
                </c:pt>
                <c:pt idx="189">
                  <c:v>3.5051163969575327</c:v>
                </c:pt>
                <c:pt idx="190">
                  <c:v>3.5203338484507185</c:v>
                </c:pt>
                <c:pt idx="191">
                  <c:v>2.809871784112147</c:v>
                </c:pt>
                <c:pt idx="192">
                  <c:v>3.37166445783771</c:v>
                </c:pt>
                <c:pt idx="193">
                  <c:v>2.2753174838654786</c:v>
                </c:pt>
                <c:pt idx="194">
                  <c:v>2.381358538661857</c:v>
                </c:pt>
                <c:pt idx="195">
                  <c:v>1.9415010037913589</c:v>
                </c:pt>
                <c:pt idx="196">
                  <c:v>1.911135428907869</c:v>
                </c:pt>
                <c:pt idx="197">
                  <c:v>1.2587446296831786</c:v>
                </c:pt>
                <c:pt idx="198">
                  <c:v>1.2138851114228828</c:v>
                </c:pt>
                <c:pt idx="199">
                  <c:v>1.2693953503065813</c:v>
                </c:pt>
                <c:pt idx="200">
                  <c:v>1.2297520939323476</c:v>
                </c:pt>
                <c:pt idx="201">
                  <c:v>1.6352750198273043</c:v>
                </c:pt>
                <c:pt idx="202">
                  <c:v>1.719902322013354</c:v>
                </c:pt>
                <c:pt idx="203">
                  <c:v>1.6864684433085131</c:v>
                </c:pt>
                <c:pt idx="204">
                  <c:v>1.1536214872708115</c:v>
                </c:pt>
                <c:pt idx="205">
                  <c:v>0.4932458347100237</c:v>
                </c:pt>
                <c:pt idx="206">
                  <c:v>0.5003215383890165</c:v>
                </c:pt>
                <c:pt idx="207">
                  <c:v>0.60217700145403796</c:v>
                </c:pt>
                <c:pt idx="208">
                  <c:v>-0.21684095756700117</c:v>
                </c:pt>
                <c:pt idx="209">
                  <c:v>0.79977516742280841</c:v>
                </c:pt>
                <c:pt idx="210">
                  <c:v>0.38149883656058137</c:v>
                </c:pt>
                <c:pt idx="211">
                  <c:v>-0.32604208254576861</c:v>
                </c:pt>
                <c:pt idx="212">
                  <c:v>-0.63152618483570677</c:v>
                </c:pt>
                <c:pt idx="213">
                  <c:v>-0.94278118165038904</c:v>
                </c:pt>
                <c:pt idx="214">
                  <c:v>-1.1142314907983746</c:v>
                </c:pt>
                <c:pt idx="215">
                  <c:v>-0.61193559572905087</c:v>
                </c:pt>
                <c:pt idx="216">
                  <c:v>-0.65484894468272614</c:v>
                </c:pt>
                <c:pt idx="217">
                  <c:v>-0.84568506854895986</c:v>
                </c:pt>
                <c:pt idx="218">
                  <c:v>-0.94700059983870233</c:v>
                </c:pt>
                <c:pt idx="219">
                  <c:v>-0.87077322559537151</c:v>
                </c:pt>
                <c:pt idx="220">
                  <c:v>-1.2503473357805888</c:v>
                </c:pt>
                <c:pt idx="221">
                  <c:v>-2.0066736479047904</c:v>
                </c:pt>
                <c:pt idx="222">
                  <c:v>-2.1971065747281955</c:v>
                </c:pt>
                <c:pt idx="223">
                  <c:v>-1.8279144386897315</c:v>
                </c:pt>
                <c:pt idx="224">
                  <c:v>-2.5798913805913344</c:v>
                </c:pt>
                <c:pt idx="225">
                  <c:v>-3.017490947499482</c:v>
                </c:pt>
                <c:pt idx="226">
                  <c:v>-3.0025751175260211</c:v>
                </c:pt>
                <c:pt idx="227">
                  <c:v>-4.4233067884922548</c:v>
                </c:pt>
                <c:pt idx="228">
                  <c:v>-3.7485751943009973</c:v>
                </c:pt>
                <c:pt idx="229">
                  <c:v>-3.4026139533697233</c:v>
                </c:pt>
                <c:pt idx="230">
                  <c:v>-2.9759920784820224</c:v>
                </c:pt>
                <c:pt idx="231">
                  <c:v>-4.0718671374075939</c:v>
                </c:pt>
                <c:pt idx="232">
                  <c:v>-4.2497948852467289</c:v>
                </c:pt>
                <c:pt idx="233">
                  <c:v>-3.9177121362877187</c:v>
                </c:pt>
                <c:pt idx="234">
                  <c:v>-5.2782303280866927</c:v>
                </c:pt>
                <c:pt idx="235">
                  <c:v>-4.7359745668396727</c:v>
                </c:pt>
                <c:pt idx="236">
                  <c:v>-5.00948344221149</c:v>
                </c:pt>
                <c:pt idx="237">
                  <c:v>-4.2754618709504939</c:v>
                </c:pt>
                <c:pt idx="238">
                  <c:v>-4.2687257221703021</c:v>
                </c:pt>
                <c:pt idx="239">
                  <c:v>-4.3225530582615193</c:v>
                </c:pt>
                <c:pt idx="240">
                  <c:v>-4.0139236330971926</c:v>
                </c:pt>
                <c:pt idx="241">
                  <c:v>-4.9378830500247659</c:v>
                </c:pt>
                <c:pt idx="242">
                  <c:v>-5.7240827927568034</c:v>
                </c:pt>
                <c:pt idx="243">
                  <c:v>-6.2753993505870085</c:v>
                </c:pt>
                <c:pt idx="244">
                  <c:v>-5.3794067868857383</c:v>
                </c:pt>
                <c:pt idx="245">
                  <c:v>-5.5063328519414654</c:v>
                </c:pt>
                <c:pt idx="246">
                  <c:v>-5.1526415477264891</c:v>
                </c:pt>
                <c:pt idx="247">
                  <c:v>-4.6694452378759479</c:v>
                </c:pt>
                <c:pt idx="248">
                  <c:v>-4.870293973701564</c:v>
                </c:pt>
                <c:pt idx="249">
                  <c:v>-4.258438643448585</c:v>
                </c:pt>
                <c:pt idx="250">
                  <c:v>-5.1138130521939047</c:v>
                </c:pt>
                <c:pt idx="251">
                  <c:v>-5.7785146349880279</c:v>
                </c:pt>
                <c:pt idx="252">
                  <c:v>-5.5506500427088667</c:v>
                </c:pt>
                <c:pt idx="253">
                  <c:v>-5.339930826112095</c:v>
                </c:pt>
                <c:pt idx="254">
                  <c:v>-4.8027372228654031</c:v>
                </c:pt>
                <c:pt idx="255">
                  <c:v>-5.385466972294239</c:v>
                </c:pt>
                <c:pt idx="256">
                  <c:v>-5.8773829571642864</c:v>
                </c:pt>
                <c:pt idx="257">
                  <c:v>-5.5131924602807203</c:v>
                </c:pt>
                <c:pt idx="258">
                  <c:v>-5.1953906959714686</c:v>
                </c:pt>
                <c:pt idx="259">
                  <c:v>-5.0534261849154518</c:v>
                </c:pt>
                <c:pt idx="260">
                  <c:v>-5.460884328566749</c:v>
                </c:pt>
                <c:pt idx="261">
                  <c:v>-6.1313120599733111</c:v>
                </c:pt>
                <c:pt idx="262">
                  <c:v>-5.9936628061375359</c:v>
                </c:pt>
                <c:pt idx="263">
                  <c:v>-5.6365022564747278</c:v>
                </c:pt>
                <c:pt idx="264">
                  <c:v>-4.3381661767351716</c:v>
                </c:pt>
                <c:pt idx="265">
                  <c:v>-4.0126496257373674</c:v>
                </c:pt>
                <c:pt idx="266">
                  <c:v>-4.2794824429147411</c:v>
                </c:pt>
                <c:pt idx="267">
                  <c:v>-3.5752081589945419</c:v>
                </c:pt>
                <c:pt idx="268">
                  <c:v>-4.2560508272002835</c:v>
                </c:pt>
                <c:pt idx="269">
                  <c:v>-4.5272956636406434</c:v>
                </c:pt>
                <c:pt idx="270">
                  <c:v>-4.1373260383850265</c:v>
                </c:pt>
                <c:pt idx="271">
                  <c:v>-3.8195323892845181</c:v>
                </c:pt>
                <c:pt idx="272">
                  <c:v>-3.6021935126235576</c:v>
                </c:pt>
                <c:pt idx="273">
                  <c:v>-3.1409257702039213</c:v>
                </c:pt>
                <c:pt idx="274">
                  <c:v>-2.0305621989778047</c:v>
                </c:pt>
                <c:pt idx="275">
                  <c:v>-1.7644058086623318</c:v>
                </c:pt>
                <c:pt idx="276">
                  <c:v>-1.3467145310337401</c:v>
                </c:pt>
                <c:pt idx="277">
                  <c:v>-1.9324804538413218</c:v>
                </c:pt>
                <c:pt idx="278">
                  <c:v>-2.064937274457634</c:v>
                </c:pt>
                <c:pt idx="279">
                  <c:v>-2.078032201932956</c:v>
                </c:pt>
                <c:pt idx="280">
                  <c:v>-2.3884290805490309</c:v>
                </c:pt>
                <c:pt idx="281">
                  <c:v>-1.5960958993015311</c:v>
                </c:pt>
                <c:pt idx="282">
                  <c:v>-1.5481190168655985</c:v>
                </c:pt>
                <c:pt idx="283">
                  <c:v>-1.3703660317661388</c:v>
                </c:pt>
                <c:pt idx="284">
                  <c:v>-1.1994046014077639</c:v>
                </c:pt>
                <c:pt idx="285">
                  <c:v>-0.8612359439971442</c:v>
                </c:pt>
                <c:pt idx="286">
                  <c:v>-0.77660531355536477</c:v>
                </c:pt>
                <c:pt idx="287">
                  <c:v>-0.77319141688769832</c:v>
                </c:pt>
                <c:pt idx="288">
                  <c:v>6.9466042415569973E-2</c:v>
                </c:pt>
                <c:pt idx="289">
                  <c:v>0.60771783158202197</c:v>
                </c:pt>
                <c:pt idx="290">
                  <c:v>1.7409599767336204</c:v>
                </c:pt>
                <c:pt idx="291">
                  <c:v>1.8082883457929029</c:v>
                </c:pt>
                <c:pt idx="292">
                  <c:v>2.1785081947763274</c:v>
                </c:pt>
                <c:pt idx="293">
                  <c:v>1.9060539809155443</c:v>
                </c:pt>
                <c:pt idx="294">
                  <c:v>1.8608020096739892</c:v>
                </c:pt>
                <c:pt idx="295">
                  <c:v>1.8022776391716206</c:v>
                </c:pt>
                <c:pt idx="296">
                  <c:v>1.6986231659559508</c:v>
                </c:pt>
                <c:pt idx="297">
                  <c:v>1.0394835745977389</c:v>
                </c:pt>
                <c:pt idx="298">
                  <c:v>1.1086949080855675</c:v>
                </c:pt>
                <c:pt idx="299">
                  <c:v>0.89593265623091156</c:v>
                </c:pt>
                <c:pt idx="300">
                  <c:v>0</c:v>
                </c:pt>
              </c:numCache>
            </c:numRef>
          </c:xVal>
          <c:yVal>
            <c:numRef>
              <c:f>Графики!$BS$341:$BS$641</c:f>
              <c:numCache>
                <c:formatCode>General</c:formatCode>
                <c:ptCount val="301"/>
                <c:pt idx="0">
                  <c:v>7.4292161265361756</c:v>
                </c:pt>
                <c:pt idx="1">
                  <c:v>7.5762537462817363</c:v>
                </c:pt>
                <c:pt idx="2">
                  <c:v>7.1437205487598021</c:v>
                </c:pt>
                <c:pt idx="3">
                  <c:v>7.2290601541008073</c:v>
                </c:pt>
                <c:pt idx="4">
                  <c:v>7.9732295866388085</c:v>
                </c:pt>
                <c:pt idx="5">
                  <c:v>7.0925880953166143</c:v>
                </c:pt>
                <c:pt idx="6">
                  <c:v>7.2042977833109489</c:v>
                </c:pt>
                <c:pt idx="7">
                  <c:v>6.6224342095642896</c:v>
                </c:pt>
                <c:pt idx="8">
                  <c:v>7.1541001541716014</c:v>
                </c:pt>
                <c:pt idx="9">
                  <c:v>7.1311610995162482</c:v>
                </c:pt>
                <c:pt idx="10">
                  <c:v>7.2422556904607518</c:v>
                </c:pt>
                <c:pt idx="11">
                  <c:v>7.8827666895208495</c:v>
                </c:pt>
                <c:pt idx="12">
                  <c:v>7.290294352126466</c:v>
                </c:pt>
                <c:pt idx="13">
                  <c:v>6.8494746936607953</c:v>
                </c:pt>
                <c:pt idx="14">
                  <c:v>7.3560293768418887</c:v>
                </c:pt>
                <c:pt idx="15">
                  <c:v>7.7811189231217668</c:v>
                </c:pt>
                <c:pt idx="16">
                  <c:v>8.0250937000294016</c:v>
                </c:pt>
                <c:pt idx="17">
                  <c:v>8.3027534074665255</c:v>
                </c:pt>
                <c:pt idx="18">
                  <c:v>8.1665541825723267</c:v>
                </c:pt>
                <c:pt idx="19">
                  <c:v>7.4863258032223712</c:v>
                </c:pt>
                <c:pt idx="20">
                  <c:v>8.3385971119355418</c:v>
                </c:pt>
                <c:pt idx="21">
                  <c:v>7.883360372149582</c:v>
                </c:pt>
                <c:pt idx="22">
                  <c:v>8.4266814978195725</c:v>
                </c:pt>
                <c:pt idx="23">
                  <c:v>8.8285218244943735</c:v>
                </c:pt>
                <c:pt idx="24">
                  <c:v>9.7066375243678067</c:v>
                </c:pt>
                <c:pt idx="25">
                  <c:v>9.5537223844685286</c:v>
                </c:pt>
                <c:pt idx="26">
                  <c:v>9.3644692062143804</c:v>
                </c:pt>
                <c:pt idx="27">
                  <c:v>8.3406876580415883</c:v>
                </c:pt>
                <c:pt idx="28">
                  <c:v>8.5825315298818623</c:v>
                </c:pt>
                <c:pt idx="29">
                  <c:v>9.0128036188914393</c:v>
                </c:pt>
                <c:pt idx="30">
                  <c:v>8.6221358367872654</c:v>
                </c:pt>
                <c:pt idx="31">
                  <c:v>8.6263169451910926</c:v>
                </c:pt>
                <c:pt idx="32">
                  <c:v>8.9366112109532878</c:v>
                </c:pt>
                <c:pt idx="33">
                  <c:v>9.2802717764277531</c:v>
                </c:pt>
                <c:pt idx="34">
                  <c:v>9.1387107592940993</c:v>
                </c:pt>
                <c:pt idx="35">
                  <c:v>9.5686294393074149</c:v>
                </c:pt>
                <c:pt idx="36">
                  <c:v>9.7918707745725442</c:v>
                </c:pt>
                <c:pt idx="37">
                  <c:v>9.6479186335116083</c:v>
                </c:pt>
                <c:pt idx="38">
                  <c:v>9.3439484196687772</c:v>
                </c:pt>
                <c:pt idx="39">
                  <c:v>9.309270322708926</c:v>
                </c:pt>
                <c:pt idx="40">
                  <c:v>10.181843666165378</c:v>
                </c:pt>
                <c:pt idx="41">
                  <c:v>9.7740030518316416</c:v>
                </c:pt>
                <c:pt idx="42">
                  <c:v>9.4676350002175695</c:v>
                </c:pt>
                <c:pt idx="43">
                  <c:v>9.1226837745468856</c:v>
                </c:pt>
                <c:pt idx="44">
                  <c:v>9.2003081544107772</c:v>
                </c:pt>
                <c:pt idx="45">
                  <c:v>8.7555286486615387</c:v>
                </c:pt>
                <c:pt idx="46">
                  <c:v>9.2737400076648555</c:v>
                </c:pt>
                <c:pt idx="47">
                  <c:v>9.1891883914004211</c:v>
                </c:pt>
                <c:pt idx="48">
                  <c:v>10.097980485726566</c:v>
                </c:pt>
                <c:pt idx="49">
                  <c:v>10.053673474353218</c:v>
                </c:pt>
                <c:pt idx="50">
                  <c:v>9.4318149914840888</c:v>
                </c:pt>
                <c:pt idx="51">
                  <c:v>9.4348173830303494</c:v>
                </c:pt>
                <c:pt idx="52">
                  <c:v>8.9876990885682062</c:v>
                </c:pt>
                <c:pt idx="53">
                  <c:v>9.3575442905798809</c:v>
                </c:pt>
                <c:pt idx="54">
                  <c:v>8.9060837961187644</c:v>
                </c:pt>
                <c:pt idx="55">
                  <c:v>8.3175701266939086</c:v>
                </c:pt>
                <c:pt idx="56">
                  <c:v>8.0948585681321674</c:v>
                </c:pt>
                <c:pt idx="57">
                  <c:v>8.078630519066337</c:v>
                </c:pt>
                <c:pt idx="58">
                  <c:v>7.7300550920645037</c:v>
                </c:pt>
                <c:pt idx="59">
                  <c:v>7.5989787982621237</c:v>
                </c:pt>
                <c:pt idx="60">
                  <c:v>8.2338448914092623</c:v>
                </c:pt>
                <c:pt idx="61">
                  <c:v>8.480393681464875</c:v>
                </c:pt>
                <c:pt idx="62">
                  <c:v>8.0269826956714496</c:v>
                </c:pt>
                <c:pt idx="63">
                  <c:v>8.366230968890477</c:v>
                </c:pt>
                <c:pt idx="64">
                  <c:v>8.627544068036741</c:v>
                </c:pt>
                <c:pt idx="65">
                  <c:v>7.792558264061654</c:v>
                </c:pt>
                <c:pt idx="66">
                  <c:v>7.7203056266789645</c:v>
                </c:pt>
                <c:pt idx="67">
                  <c:v>7.1430472177084994</c:v>
                </c:pt>
                <c:pt idx="68">
                  <c:v>6.9126975537337785</c:v>
                </c:pt>
                <c:pt idx="69">
                  <c:v>7.7710550374279137</c:v>
                </c:pt>
                <c:pt idx="70">
                  <c:v>7.7752837799268946</c:v>
                </c:pt>
                <c:pt idx="71">
                  <c:v>7.7132443390364642</c:v>
                </c:pt>
                <c:pt idx="72">
                  <c:v>7.117032167154548</c:v>
                </c:pt>
                <c:pt idx="73">
                  <c:v>7.5968985347335547</c:v>
                </c:pt>
                <c:pt idx="74">
                  <c:v>6.9838616145564174</c:v>
                </c:pt>
                <c:pt idx="75">
                  <c:v>7.1299358674868927</c:v>
                </c:pt>
                <c:pt idx="76">
                  <c:v>6.7512856515072599</c:v>
                </c:pt>
                <c:pt idx="77">
                  <c:v>6.3236278845608922</c:v>
                </c:pt>
                <c:pt idx="78">
                  <c:v>5.6270994611265905</c:v>
                </c:pt>
                <c:pt idx="79">
                  <c:v>4.944094096805884</c:v>
                </c:pt>
                <c:pt idx="80">
                  <c:v>4.8264872449767608</c:v>
                </c:pt>
                <c:pt idx="81">
                  <c:v>5.015502729576383</c:v>
                </c:pt>
                <c:pt idx="82">
                  <c:v>5.4010678836903026</c:v>
                </c:pt>
                <c:pt idx="83">
                  <c:v>5.7768350554356402</c:v>
                </c:pt>
                <c:pt idx="84">
                  <c:v>5.1433431391619706</c:v>
                </c:pt>
                <c:pt idx="85">
                  <c:v>5.572265533912514</c:v>
                </c:pt>
                <c:pt idx="86">
                  <c:v>5.3500387141041301</c:v>
                </c:pt>
                <c:pt idx="87">
                  <c:v>4.8591083442852323</c:v>
                </c:pt>
                <c:pt idx="88">
                  <c:v>5.0117105615152013</c:v>
                </c:pt>
                <c:pt idx="89">
                  <c:v>4.6395626068347156</c:v>
                </c:pt>
                <c:pt idx="90">
                  <c:v>5.3905489166588723</c:v>
                </c:pt>
                <c:pt idx="91">
                  <c:v>5.4265947779711041</c:v>
                </c:pt>
                <c:pt idx="92">
                  <c:v>5.5967744363758811</c:v>
                </c:pt>
                <c:pt idx="93">
                  <c:v>6.5738977255209647</c:v>
                </c:pt>
                <c:pt idx="94">
                  <c:v>6.2473025001427231</c:v>
                </c:pt>
                <c:pt idx="95">
                  <c:v>6.3682112657450034</c:v>
                </c:pt>
                <c:pt idx="96">
                  <c:v>6.4479417820709841</c:v>
                </c:pt>
                <c:pt idx="97">
                  <c:v>7.8640537680189482</c:v>
                </c:pt>
                <c:pt idx="98">
                  <c:v>8.3471551185143653</c:v>
                </c:pt>
                <c:pt idx="99">
                  <c:v>8.3708415770063311</c:v>
                </c:pt>
                <c:pt idx="100">
                  <c:v>8.2064147648295602</c:v>
                </c:pt>
                <c:pt idx="101">
                  <c:v>7.9462166726070791</c:v>
                </c:pt>
                <c:pt idx="102">
                  <c:v>7.8466101206042822</c:v>
                </c:pt>
                <c:pt idx="103">
                  <c:v>7.6029546643485446</c:v>
                </c:pt>
                <c:pt idx="104">
                  <c:v>8.2082437140400089</c:v>
                </c:pt>
                <c:pt idx="105">
                  <c:v>7.2236323161243945</c:v>
                </c:pt>
                <c:pt idx="106">
                  <c:v>7.1536405469719284</c:v>
                </c:pt>
                <c:pt idx="107">
                  <c:v>7.6103450671500923</c:v>
                </c:pt>
                <c:pt idx="108">
                  <c:v>8.1451230996678987</c:v>
                </c:pt>
                <c:pt idx="109">
                  <c:v>8.2583366018075139</c:v>
                </c:pt>
                <c:pt idx="110">
                  <c:v>8.956386103775003</c:v>
                </c:pt>
                <c:pt idx="111">
                  <c:v>9.8166935223832752</c:v>
                </c:pt>
                <c:pt idx="112">
                  <c:v>10.443979512066107</c:v>
                </c:pt>
                <c:pt idx="113">
                  <c:v>9.8753938094714613</c:v>
                </c:pt>
                <c:pt idx="114">
                  <c:v>10.022992122583901</c:v>
                </c:pt>
                <c:pt idx="115">
                  <c:v>10.15475357936225</c:v>
                </c:pt>
                <c:pt idx="116">
                  <c:v>10.059053632215409</c:v>
                </c:pt>
                <c:pt idx="117">
                  <c:v>9.7541552581242286</c:v>
                </c:pt>
                <c:pt idx="118">
                  <c:v>10.149238571890692</c:v>
                </c:pt>
                <c:pt idx="119">
                  <c:v>10.137447009104562</c:v>
                </c:pt>
                <c:pt idx="120">
                  <c:v>10.353296057325906</c:v>
                </c:pt>
                <c:pt idx="121">
                  <c:v>10.569715882448236</c:v>
                </c:pt>
                <c:pt idx="122">
                  <c:v>10.808423655296565</c:v>
                </c:pt>
                <c:pt idx="123">
                  <c:v>10.96380191641174</c:v>
                </c:pt>
                <c:pt idx="124">
                  <c:v>9.8844850093030345</c:v>
                </c:pt>
                <c:pt idx="125">
                  <c:v>10.033749452586108</c:v>
                </c:pt>
                <c:pt idx="126">
                  <c:v>11.047726026676855</c:v>
                </c:pt>
                <c:pt idx="127">
                  <c:v>10.560706562695941</c:v>
                </c:pt>
                <c:pt idx="128">
                  <c:v>10.898641803635655</c:v>
                </c:pt>
                <c:pt idx="129">
                  <c:v>9.9274953861076938</c:v>
                </c:pt>
                <c:pt idx="130">
                  <c:v>10.562925332451414</c:v>
                </c:pt>
                <c:pt idx="131">
                  <c:v>10.234017703332256</c:v>
                </c:pt>
                <c:pt idx="132">
                  <c:v>10.625787857056366</c:v>
                </c:pt>
                <c:pt idx="133">
                  <c:v>10.529979629996433</c:v>
                </c:pt>
                <c:pt idx="134">
                  <c:v>9.8032887493761791</c:v>
                </c:pt>
                <c:pt idx="135">
                  <c:v>9.9255888600926028</c:v>
                </c:pt>
                <c:pt idx="136">
                  <c:v>9.0345919740589125</c:v>
                </c:pt>
                <c:pt idx="137">
                  <c:v>7.9373706837761802</c:v>
                </c:pt>
                <c:pt idx="138">
                  <c:v>7.8119818883287735</c:v>
                </c:pt>
                <c:pt idx="139">
                  <c:v>6.8742588876493755</c:v>
                </c:pt>
                <c:pt idx="140">
                  <c:v>7.618018458490269</c:v>
                </c:pt>
                <c:pt idx="141">
                  <c:v>7.1714627298929372</c:v>
                </c:pt>
                <c:pt idx="142">
                  <c:v>7.394546638470274</c:v>
                </c:pt>
                <c:pt idx="143">
                  <c:v>7.6714550860660893</c:v>
                </c:pt>
                <c:pt idx="144">
                  <c:v>7.4231210528523661</c:v>
                </c:pt>
                <c:pt idx="145">
                  <c:v>7.1985226185438478</c:v>
                </c:pt>
                <c:pt idx="146">
                  <c:v>7.1943550892331132</c:v>
                </c:pt>
                <c:pt idx="147">
                  <c:v>7.2155833246038128</c:v>
                </c:pt>
                <c:pt idx="148">
                  <c:v>7.2598141734986257</c:v>
                </c:pt>
                <c:pt idx="149">
                  <c:v>7.3721991470292778</c:v>
                </c:pt>
                <c:pt idx="150">
                  <c:v>7.8608801073826271</c:v>
                </c:pt>
                <c:pt idx="151">
                  <c:v>8.2998094507454425</c:v>
                </c:pt>
                <c:pt idx="152">
                  <c:v>8.022199730468401</c:v>
                </c:pt>
                <c:pt idx="153">
                  <c:v>8.0169659600464911</c:v>
                </c:pt>
                <c:pt idx="154">
                  <c:v>7.4306003666147262</c:v>
                </c:pt>
                <c:pt idx="155">
                  <c:v>7.3872886784092771</c:v>
                </c:pt>
                <c:pt idx="156">
                  <c:v>7.235053918444919</c:v>
                </c:pt>
                <c:pt idx="157">
                  <c:v>6.7825195703860572</c:v>
                </c:pt>
                <c:pt idx="158">
                  <c:v>6.9359717519423612</c:v>
                </c:pt>
                <c:pt idx="159">
                  <c:v>6.939112115675016</c:v>
                </c:pt>
                <c:pt idx="160">
                  <c:v>6.8380545551362957</c:v>
                </c:pt>
                <c:pt idx="161">
                  <c:v>6.9301082747499549</c:v>
                </c:pt>
                <c:pt idx="162">
                  <c:v>6.8149550604139222</c:v>
                </c:pt>
                <c:pt idx="163">
                  <c:v>6.7574472728354067</c:v>
                </c:pt>
                <c:pt idx="164">
                  <c:v>6.3532931381450908</c:v>
                </c:pt>
                <c:pt idx="165">
                  <c:v>7.5285971327211882</c:v>
                </c:pt>
                <c:pt idx="166">
                  <c:v>7.2312790258158657</c:v>
                </c:pt>
                <c:pt idx="167">
                  <c:v>6.4373539862301641</c:v>
                </c:pt>
                <c:pt idx="168">
                  <c:v>7.1189438211738434</c:v>
                </c:pt>
                <c:pt idx="169">
                  <c:v>6.9308344922815195</c:v>
                </c:pt>
                <c:pt idx="170">
                  <c:v>6.9354778390797946</c:v>
                </c:pt>
                <c:pt idx="171">
                  <c:v>7.1624070583357025</c:v>
                </c:pt>
                <c:pt idx="172">
                  <c:v>7.5572676767583289</c:v>
                </c:pt>
                <c:pt idx="173">
                  <c:v>7.1739098887605905</c:v>
                </c:pt>
                <c:pt idx="174">
                  <c:v>7.6594645495365512</c:v>
                </c:pt>
                <c:pt idx="175">
                  <c:v>7.1709666543808908</c:v>
                </c:pt>
                <c:pt idx="176">
                  <c:v>7.0626863361130745</c:v>
                </c:pt>
                <c:pt idx="177">
                  <c:v>7.1365395863858794</c:v>
                </c:pt>
                <c:pt idx="178">
                  <c:v>6.412418939705276</c:v>
                </c:pt>
                <c:pt idx="179">
                  <c:v>6.3781305261009038</c:v>
                </c:pt>
                <c:pt idx="180">
                  <c:v>6.7743546557981063</c:v>
                </c:pt>
                <c:pt idx="181">
                  <c:v>6.9701767640249273</c:v>
                </c:pt>
                <c:pt idx="182">
                  <c:v>6.6135968484281875</c:v>
                </c:pt>
                <c:pt idx="183">
                  <c:v>7.0655556497408725</c:v>
                </c:pt>
                <c:pt idx="184">
                  <c:v>6.858109658318881</c:v>
                </c:pt>
                <c:pt idx="185">
                  <c:v>5.9610347558418653</c:v>
                </c:pt>
                <c:pt idx="186">
                  <c:v>5.0856448308500148</c:v>
                </c:pt>
                <c:pt idx="187">
                  <c:v>4.798899038488571</c:v>
                </c:pt>
                <c:pt idx="188">
                  <c:v>5.0176253153017569</c:v>
                </c:pt>
                <c:pt idx="189">
                  <c:v>5.524015828913889</c:v>
                </c:pt>
                <c:pt idx="190">
                  <c:v>5.5531544152447623</c:v>
                </c:pt>
                <c:pt idx="191">
                  <c:v>5.6320080662928831</c:v>
                </c:pt>
                <c:pt idx="192">
                  <c:v>6.1157450888613312</c:v>
                </c:pt>
                <c:pt idx="193">
                  <c:v>5.6725692208490273</c:v>
                </c:pt>
                <c:pt idx="194">
                  <c:v>5.4186559916067836</c:v>
                </c:pt>
                <c:pt idx="195">
                  <c:v>5.0091044907485411</c:v>
                </c:pt>
                <c:pt idx="196">
                  <c:v>4.8383434894794846</c:v>
                </c:pt>
                <c:pt idx="197">
                  <c:v>4.8663727089274289</c:v>
                </c:pt>
                <c:pt idx="198">
                  <c:v>5.3389082447442888</c:v>
                </c:pt>
                <c:pt idx="199">
                  <c:v>5.7207272076216213</c:v>
                </c:pt>
                <c:pt idx="200">
                  <c:v>5.7975784759669295</c:v>
                </c:pt>
                <c:pt idx="201">
                  <c:v>5.6441307131251506</c:v>
                </c:pt>
                <c:pt idx="202">
                  <c:v>6.6222353780312915</c:v>
                </c:pt>
                <c:pt idx="203">
                  <c:v>6.0534135866164434</c:v>
                </c:pt>
                <c:pt idx="204">
                  <c:v>5.8877047541711818</c:v>
                </c:pt>
                <c:pt idx="205">
                  <c:v>6.7754655606358938</c:v>
                </c:pt>
                <c:pt idx="206">
                  <c:v>7.0032030727379606</c:v>
                </c:pt>
                <c:pt idx="207">
                  <c:v>7.4744539428318149</c:v>
                </c:pt>
                <c:pt idx="208">
                  <c:v>7.3833625810138983</c:v>
                </c:pt>
                <c:pt idx="209">
                  <c:v>7.4412064437424306</c:v>
                </c:pt>
                <c:pt idx="210">
                  <c:v>7.0394768253961502</c:v>
                </c:pt>
                <c:pt idx="211">
                  <c:v>7.321314353860771</c:v>
                </c:pt>
                <c:pt idx="212">
                  <c:v>7.0115792256121949</c:v>
                </c:pt>
                <c:pt idx="213">
                  <c:v>7.4132569946509648</c:v>
                </c:pt>
                <c:pt idx="214">
                  <c:v>7.9432162707869338</c:v>
                </c:pt>
                <c:pt idx="215">
                  <c:v>8.337231391350997</c:v>
                </c:pt>
                <c:pt idx="216">
                  <c:v>7.5464167400280076</c:v>
                </c:pt>
                <c:pt idx="217">
                  <c:v>6.5807656008187223</c:v>
                </c:pt>
                <c:pt idx="218">
                  <c:v>6.8031021334636534</c:v>
                </c:pt>
                <c:pt idx="219">
                  <c:v>6.5004461721830467</c:v>
                </c:pt>
                <c:pt idx="220">
                  <c:v>6.4113176781056609</c:v>
                </c:pt>
                <c:pt idx="221">
                  <c:v>6.7093946150998818</c:v>
                </c:pt>
                <c:pt idx="222">
                  <c:v>7.0303587244172832</c:v>
                </c:pt>
                <c:pt idx="223">
                  <c:v>7.0701427400504144</c:v>
                </c:pt>
                <c:pt idx="224">
                  <c:v>7.5080312302382026</c:v>
                </c:pt>
                <c:pt idx="225">
                  <c:v>6.9089922701855357</c:v>
                </c:pt>
                <c:pt idx="226">
                  <c:v>7.4258220023189097</c:v>
                </c:pt>
                <c:pt idx="227">
                  <c:v>6.991456973001732</c:v>
                </c:pt>
                <c:pt idx="228">
                  <c:v>7.2438812767086347</c:v>
                </c:pt>
                <c:pt idx="229">
                  <c:v>6.8889238337792449</c:v>
                </c:pt>
                <c:pt idx="230">
                  <c:v>6.5773892648876426</c:v>
                </c:pt>
                <c:pt idx="231">
                  <c:v>6.9304411303746747</c:v>
                </c:pt>
                <c:pt idx="232">
                  <c:v>6.9188127097584129</c:v>
                </c:pt>
                <c:pt idx="233">
                  <c:v>6.9910639080630972</c:v>
                </c:pt>
                <c:pt idx="234">
                  <c:v>7.8100707966141272</c:v>
                </c:pt>
                <c:pt idx="235">
                  <c:v>7.8405564015538403</c:v>
                </c:pt>
                <c:pt idx="236">
                  <c:v>7.1868420544467426</c:v>
                </c:pt>
                <c:pt idx="237">
                  <c:v>7.3050533794209969</c:v>
                </c:pt>
                <c:pt idx="238">
                  <c:v>7.0067419774138671</c:v>
                </c:pt>
                <c:pt idx="239">
                  <c:v>6.8729752272051883</c:v>
                </c:pt>
                <c:pt idx="240">
                  <c:v>6.0496643677061002</c:v>
                </c:pt>
                <c:pt idx="241">
                  <c:v>5.8322465908931918</c:v>
                </c:pt>
                <c:pt idx="242">
                  <c:v>5.2749671924727863</c:v>
                </c:pt>
                <c:pt idx="243">
                  <c:v>4.0947823598389732</c:v>
                </c:pt>
                <c:pt idx="244">
                  <c:v>3.6052358044748871</c:v>
                </c:pt>
                <c:pt idx="245">
                  <c:v>3.8603677416081155</c:v>
                </c:pt>
                <c:pt idx="246">
                  <c:v>4.0102431811851602</c:v>
                </c:pt>
                <c:pt idx="247">
                  <c:v>3.4502736362030646</c:v>
                </c:pt>
                <c:pt idx="248">
                  <c:v>3.2480274288375313</c:v>
                </c:pt>
                <c:pt idx="249">
                  <c:v>3.2041812902671154</c:v>
                </c:pt>
                <c:pt idx="250">
                  <c:v>2.5037140512185942</c:v>
                </c:pt>
                <c:pt idx="251">
                  <c:v>2.5045407611912651</c:v>
                </c:pt>
                <c:pt idx="252">
                  <c:v>2.7572561659187613</c:v>
                </c:pt>
                <c:pt idx="253">
                  <c:v>3.4809851794748283</c:v>
                </c:pt>
                <c:pt idx="254">
                  <c:v>2.8221522871999696</c:v>
                </c:pt>
                <c:pt idx="255">
                  <c:v>2.6467290775963193</c:v>
                </c:pt>
                <c:pt idx="256">
                  <c:v>2.692912739928488</c:v>
                </c:pt>
                <c:pt idx="257">
                  <c:v>3.6850788386398108</c:v>
                </c:pt>
                <c:pt idx="258">
                  <c:v>3.2767155418478069</c:v>
                </c:pt>
                <c:pt idx="259">
                  <c:v>3.6902877631405318</c:v>
                </c:pt>
                <c:pt idx="260">
                  <c:v>3.3871510175017647</c:v>
                </c:pt>
                <c:pt idx="261">
                  <c:v>3.724026480998873</c:v>
                </c:pt>
                <c:pt idx="262">
                  <c:v>2.5692584377561616</c:v>
                </c:pt>
                <c:pt idx="263">
                  <c:v>2.7643873693796195</c:v>
                </c:pt>
                <c:pt idx="264">
                  <c:v>2.9762161865955932</c:v>
                </c:pt>
                <c:pt idx="265">
                  <c:v>2.7924841944964101</c:v>
                </c:pt>
                <c:pt idx="266">
                  <c:v>2.4046268841798337</c:v>
                </c:pt>
                <c:pt idx="267">
                  <c:v>2.6240248491328657</c:v>
                </c:pt>
                <c:pt idx="268">
                  <c:v>2.5721074595603568</c:v>
                </c:pt>
                <c:pt idx="269">
                  <c:v>2.0288118010012113</c:v>
                </c:pt>
                <c:pt idx="270">
                  <c:v>1.0237210561429038</c:v>
                </c:pt>
                <c:pt idx="271">
                  <c:v>2.0607874233535313</c:v>
                </c:pt>
                <c:pt idx="272">
                  <c:v>2.0157299011377745</c:v>
                </c:pt>
                <c:pt idx="273">
                  <c:v>1.2774432474361674</c:v>
                </c:pt>
                <c:pt idx="274">
                  <c:v>0.79717946728942479</c:v>
                </c:pt>
                <c:pt idx="275">
                  <c:v>1.1187989054119498</c:v>
                </c:pt>
                <c:pt idx="276">
                  <c:v>1.9277184622640107</c:v>
                </c:pt>
                <c:pt idx="277">
                  <c:v>1.0389617452703988</c:v>
                </c:pt>
                <c:pt idx="278">
                  <c:v>0.94450540209845713</c:v>
                </c:pt>
                <c:pt idx="279">
                  <c:v>1.2774981530278637</c:v>
                </c:pt>
                <c:pt idx="280">
                  <c:v>6.5140988007442502E-2</c:v>
                </c:pt>
                <c:pt idx="281">
                  <c:v>0.11988816595294338</c:v>
                </c:pt>
                <c:pt idx="282">
                  <c:v>0.61040643099067893</c:v>
                </c:pt>
                <c:pt idx="283">
                  <c:v>0.67437998851460179</c:v>
                </c:pt>
                <c:pt idx="284">
                  <c:v>0.22866196896416113</c:v>
                </c:pt>
                <c:pt idx="285">
                  <c:v>-0.4651965556658979</c:v>
                </c:pt>
                <c:pt idx="286">
                  <c:v>-0.14088937801147949</c:v>
                </c:pt>
                <c:pt idx="287">
                  <c:v>-2.0281946064642398E-2</c:v>
                </c:pt>
                <c:pt idx="288">
                  <c:v>0.21022807040912994</c:v>
                </c:pt>
                <c:pt idx="289">
                  <c:v>-0.30789973614650989</c:v>
                </c:pt>
                <c:pt idx="290">
                  <c:v>-0.42991410144918518</c:v>
                </c:pt>
                <c:pt idx="291">
                  <c:v>-0.75132257777977429</c:v>
                </c:pt>
                <c:pt idx="292">
                  <c:v>-0.93505880322504709</c:v>
                </c:pt>
                <c:pt idx="293">
                  <c:v>-0.43142678792901279</c:v>
                </c:pt>
                <c:pt idx="294">
                  <c:v>-4.9406503982027061E-2</c:v>
                </c:pt>
                <c:pt idx="295">
                  <c:v>-9.9771411441906821E-3</c:v>
                </c:pt>
                <c:pt idx="296">
                  <c:v>-0.23417760995812387</c:v>
                </c:pt>
                <c:pt idx="297">
                  <c:v>0.24145463385843868</c:v>
                </c:pt>
                <c:pt idx="298">
                  <c:v>-0.34415298731414623</c:v>
                </c:pt>
                <c:pt idx="299">
                  <c:v>-0.31852850777613639</c:v>
                </c:pt>
                <c:pt idx="3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38368"/>
        <c:axId val="123769600"/>
      </c:scatterChart>
      <c:valAx>
        <c:axId val="123738368"/>
        <c:scaling>
          <c:orientation val="minMax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X,</a:t>
                </a:r>
                <a:r>
                  <a:rPr lang="en-US" sz="1200" baseline="0"/>
                  <a:t> </a:t>
                </a:r>
                <a:r>
                  <a:rPr lang="ru-RU" sz="1200" baseline="0"/>
                  <a:t>мм</a:t>
                </a:r>
                <a:endParaRPr lang="ru-RU" sz="1200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3769600"/>
        <c:crosses val="autoZero"/>
        <c:crossBetween val="midCat"/>
      </c:valAx>
      <c:valAx>
        <c:axId val="123769600"/>
        <c:scaling>
          <c:orientation val="minMax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Y,</a:t>
                </a:r>
                <a:r>
                  <a:rPr lang="en-US" sz="1200" baseline="0"/>
                  <a:t> </a:t>
                </a:r>
                <a:r>
                  <a:rPr lang="ru-RU" sz="1200" baseline="0"/>
                  <a:t>мм</a:t>
                </a:r>
                <a:endParaRPr lang="ru-RU" sz="1200"/>
              </a:p>
            </c:rich>
          </c:tx>
          <c:layout>
            <c:manualLayout>
              <c:xMode val="edge"/>
              <c:yMode val="edge"/>
              <c:x val="1.2157483667710281E-2"/>
              <c:y val="0.4692712719027583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3738368"/>
        <c:crosses val="autoZero"/>
        <c:crossBetween val="midCat"/>
      </c:valAx>
      <c:spPr>
        <a:solidFill>
          <a:schemeClr val="accent6">
            <a:lumMod val="20000"/>
            <a:lumOff val="80000"/>
          </a:schemeClr>
        </a:solidFill>
      </c:spPr>
    </c:plotArea>
    <c:legend>
      <c:legendPos val="t"/>
      <c:layout>
        <c:manualLayout>
          <c:xMode val="edge"/>
          <c:yMode val="edge"/>
          <c:x val="1.3926734568049126E-2"/>
          <c:y val="9.3768577268678516E-2"/>
          <c:w val="0.97303616577377205"/>
          <c:h val="5.6472732490031582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Графики!$A$24</c:f>
          <c:strCache>
            <c:ptCount val="1"/>
            <c:pt idx="0">
              <c:v>Скважина №4_x000d_ Кумулятивный график, вдоль оси Y</c:v>
            </c:pt>
          </c:strCache>
        </c:strRef>
      </c:tx>
      <c:layout>
        <c:manualLayout>
          <c:xMode val="edge"/>
          <c:yMode val="edge"/>
          <c:x val="0.27489170970755689"/>
          <c:y val="1.1098575033831261E-3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264074074074072E-2"/>
          <c:y val="0.18521666666666667"/>
          <c:w val="0.89945351851851851"/>
          <c:h val="0.79686011111111099"/>
        </c:manualLayout>
      </c:layout>
      <c:scatterChart>
        <c:scatterStyle val="lineMarker"/>
        <c:varyColors val="0"/>
        <c:ser>
          <c:idx val="1"/>
          <c:order val="0"/>
          <c:tx>
            <c:strRef>
              <c:f>Графики!$AP$31</c:f>
              <c:strCache>
                <c:ptCount val="1"/>
                <c:pt idx="0">
                  <c:v>01.11.2021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Графики!$AR$341:$AR$641</c:f>
              <c:numCache>
                <c:formatCode>General</c:formatCode>
                <c:ptCount val="3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Графики!$AP$341:$AP$641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Графики!$AR$31</c:f>
              <c:strCache>
                <c:ptCount val="1"/>
                <c:pt idx="0">
                  <c:v>15.11.2021</c:v>
                </c:pt>
              </c:strCache>
            </c:strRef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Графики!$AU$341:$AU$641</c:f>
              <c:numCache>
                <c:formatCode>General</c:formatCode>
                <c:ptCount val="301"/>
                <c:pt idx="0">
                  <c:v>5.3946689358112963</c:v>
                </c:pt>
                <c:pt idx="1">
                  <c:v>5.2205088809780591</c:v>
                </c:pt>
                <c:pt idx="2">
                  <c:v>5.142407751167184</c:v>
                </c:pt>
                <c:pt idx="3">
                  <c:v>4.9492262001770086</c:v>
                </c:pt>
                <c:pt idx="4">
                  <c:v>5.5355549549128682</c:v>
                </c:pt>
                <c:pt idx="5">
                  <c:v>5.0130654530132688</c:v>
                </c:pt>
                <c:pt idx="6">
                  <c:v>4.6230039468953237</c:v>
                </c:pt>
                <c:pt idx="7">
                  <c:v>3.9622238925571764</c:v>
                </c:pt>
                <c:pt idx="8">
                  <c:v>4.1673905280051713</c:v>
                </c:pt>
                <c:pt idx="9">
                  <c:v>3.9569038904273839</c:v>
                </c:pt>
                <c:pt idx="10">
                  <c:v>3.8108618172950628</c:v>
                </c:pt>
                <c:pt idx="11">
                  <c:v>4.2226502317296308</c:v>
                </c:pt>
                <c:pt idx="12">
                  <c:v>4.1868780211659669</c:v>
                </c:pt>
                <c:pt idx="13">
                  <c:v>3.9918881571052225</c:v>
                </c:pt>
                <c:pt idx="14">
                  <c:v>3.9912596892634156</c:v>
                </c:pt>
                <c:pt idx="15">
                  <c:v>4.0734615715730342</c:v>
                </c:pt>
                <c:pt idx="16">
                  <c:v>4.1756185877102325</c:v>
                </c:pt>
                <c:pt idx="17">
                  <c:v>4.4152179807929315</c:v>
                </c:pt>
                <c:pt idx="18">
                  <c:v>4.4002006599175729</c:v>
                </c:pt>
                <c:pt idx="19">
                  <c:v>3.3004721619993234</c:v>
                </c:pt>
                <c:pt idx="20">
                  <c:v>4.0485907828149266</c:v>
                </c:pt>
                <c:pt idx="21">
                  <c:v>4.1265364530543138</c:v>
                </c:pt>
                <c:pt idx="22">
                  <c:v>5.1541695214355059</c:v>
                </c:pt>
                <c:pt idx="23">
                  <c:v>4.7992741109330836</c:v>
                </c:pt>
                <c:pt idx="24">
                  <c:v>5.0530124208482903</c:v>
                </c:pt>
                <c:pt idx="25">
                  <c:v>5.6105083906857089</c:v>
                </c:pt>
                <c:pt idx="26">
                  <c:v>5.7248900666536429</c:v>
                </c:pt>
                <c:pt idx="27">
                  <c:v>5.120786327074029</c:v>
                </c:pt>
                <c:pt idx="28">
                  <c:v>4.8203626405688738</c:v>
                </c:pt>
                <c:pt idx="29">
                  <c:v>4.5392224779375283</c:v>
                </c:pt>
                <c:pt idx="30">
                  <c:v>4.2708270476000507</c:v>
                </c:pt>
                <c:pt idx="31">
                  <c:v>4.2049792207117207</c:v>
                </c:pt>
                <c:pt idx="32">
                  <c:v>4.8206470107138557</c:v>
                </c:pt>
                <c:pt idx="33">
                  <c:v>5.0453179597193412</c:v>
                </c:pt>
                <c:pt idx="34">
                  <c:v>5.2972516891995838</c:v>
                </c:pt>
                <c:pt idx="35">
                  <c:v>5.1416137071096273</c:v>
                </c:pt>
                <c:pt idx="36">
                  <c:v>5.6294849579280708</c:v>
                </c:pt>
                <c:pt idx="37">
                  <c:v>6.1501719718453387</c:v>
                </c:pt>
                <c:pt idx="38">
                  <c:v>6.1823313658342158</c:v>
                </c:pt>
                <c:pt idx="39">
                  <c:v>5.9206823871263623</c:v>
                </c:pt>
                <c:pt idx="40">
                  <c:v>7.0953390748836682</c:v>
                </c:pt>
                <c:pt idx="41">
                  <c:v>6.5282259213365705</c:v>
                </c:pt>
                <c:pt idx="42">
                  <c:v>6.4343925452267285</c:v>
                </c:pt>
                <c:pt idx="43">
                  <c:v>5.8834443790076421</c:v>
                </c:pt>
                <c:pt idx="44">
                  <c:v>5.6329719439904693</c:v>
                </c:pt>
                <c:pt idx="45">
                  <c:v>5.9360507597182277</c:v>
                </c:pt>
                <c:pt idx="46">
                  <c:v>6.3168858147842002</c:v>
                </c:pt>
                <c:pt idx="47">
                  <c:v>6.1315139051150709</c:v>
                </c:pt>
                <c:pt idx="48">
                  <c:v>6.7120468603404788</c:v>
                </c:pt>
                <c:pt idx="49">
                  <c:v>6.7338969839349829</c:v>
                </c:pt>
                <c:pt idx="50">
                  <c:v>7.063563012081886</c:v>
                </c:pt>
                <c:pt idx="51">
                  <c:v>7.2688503456793114</c:v>
                </c:pt>
                <c:pt idx="52">
                  <c:v>7.0721670414857272</c:v>
                </c:pt>
                <c:pt idx="53">
                  <c:v>7.763971836749306</c:v>
                </c:pt>
                <c:pt idx="54">
                  <c:v>7.2786228945865332</c:v>
                </c:pt>
                <c:pt idx="55">
                  <c:v>6.8592777581689006</c:v>
                </c:pt>
                <c:pt idx="56">
                  <c:v>6.2746851243023229</c:v>
                </c:pt>
                <c:pt idx="57">
                  <c:v>6.2769340242334692</c:v>
                </c:pt>
                <c:pt idx="58">
                  <c:v>5.1265289672419385</c:v>
                </c:pt>
                <c:pt idx="59">
                  <c:v>5.1122092752912067</c:v>
                </c:pt>
                <c:pt idx="60">
                  <c:v>5.1443105888633909</c:v>
                </c:pt>
                <c:pt idx="61">
                  <c:v>5.6152871314031927</c:v>
                </c:pt>
                <c:pt idx="62">
                  <c:v>5.9810165005071667</c:v>
                </c:pt>
                <c:pt idx="63">
                  <c:v>6.8805357809796988</c:v>
                </c:pt>
                <c:pt idx="64">
                  <c:v>7.3032884018437016</c:v>
                </c:pt>
                <c:pt idx="65">
                  <c:v>7.2118353920225218</c:v>
                </c:pt>
                <c:pt idx="66">
                  <c:v>6.552247875610874</c:v>
                </c:pt>
                <c:pt idx="67">
                  <c:v>6.0423094187681272</c:v>
                </c:pt>
                <c:pt idx="68">
                  <c:v>6.0999632071604992</c:v>
                </c:pt>
                <c:pt idx="69">
                  <c:v>6.2461330847577301</c:v>
                </c:pt>
                <c:pt idx="70">
                  <c:v>5.6868560119628455</c:v>
                </c:pt>
                <c:pt idx="71">
                  <c:v>5.0166460233858743</c:v>
                </c:pt>
                <c:pt idx="72">
                  <c:v>5.0220174725166089</c:v>
                </c:pt>
                <c:pt idx="73">
                  <c:v>5.2787973641450208</c:v>
                </c:pt>
                <c:pt idx="74">
                  <c:v>4.4488599248304581</c:v>
                </c:pt>
                <c:pt idx="75">
                  <c:v>3.5149944936467818</c:v>
                </c:pt>
                <c:pt idx="76">
                  <c:v>4.0789389794988438</c:v>
                </c:pt>
                <c:pt idx="77">
                  <c:v>4.2755518596477486</c:v>
                </c:pt>
                <c:pt idx="78">
                  <c:v>3.5194917320454806</c:v>
                </c:pt>
                <c:pt idx="79">
                  <c:v>2.6315768289482548</c:v>
                </c:pt>
                <c:pt idx="80">
                  <c:v>2.5058406902019215</c:v>
                </c:pt>
                <c:pt idx="81">
                  <c:v>2.3514371565261172</c:v>
                </c:pt>
                <c:pt idx="82">
                  <c:v>2.3825104916431883</c:v>
                </c:pt>
                <c:pt idx="83">
                  <c:v>2.3577185022943468</c:v>
                </c:pt>
                <c:pt idx="84">
                  <c:v>2.4145396617714141</c:v>
                </c:pt>
                <c:pt idx="85">
                  <c:v>2.4554855190904163</c:v>
                </c:pt>
                <c:pt idx="86">
                  <c:v>1.8735838226425585</c:v>
                </c:pt>
                <c:pt idx="87">
                  <c:v>1.2149909396796374</c:v>
                </c:pt>
                <c:pt idx="88">
                  <c:v>0.64878606986826526</c:v>
                </c:pt>
                <c:pt idx="89">
                  <c:v>1.0490605250111003</c:v>
                </c:pt>
                <c:pt idx="90">
                  <c:v>1.2211065766384763</c:v>
                </c:pt>
                <c:pt idx="91">
                  <c:v>1.0553492776070925</c:v>
                </c:pt>
                <c:pt idx="92">
                  <c:v>0.83112351976024001</c:v>
                </c:pt>
                <c:pt idx="93">
                  <c:v>1.2823350219980512</c:v>
                </c:pt>
                <c:pt idx="94">
                  <c:v>-7.3186409451864165E-2</c:v>
                </c:pt>
                <c:pt idx="95">
                  <c:v>8.7965912894560461E-2</c:v>
                </c:pt>
                <c:pt idx="96">
                  <c:v>-0.17879280424654098</c:v>
                </c:pt>
                <c:pt idx="97">
                  <c:v>1.0760611697701279</c:v>
                </c:pt>
                <c:pt idx="98">
                  <c:v>0.95636897795952791</c:v>
                </c:pt>
                <c:pt idx="99">
                  <c:v>0.76626347448041088</c:v>
                </c:pt>
                <c:pt idx="100">
                  <c:v>0.81069150163011727</c:v>
                </c:pt>
                <c:pt idx="101">
                  <c:v>0.10272513334211908</c:v>
                </c:pt>
                <c:pt idx="102">
                  <c:v>-0.47007788920564053</c:v>
                </c:pt>
                <c:pt idx="103">
                  <c:v>-0.18100834298547852</c:v>
                </c:pt>
                <c:pt idx="104">
                  <c:v>-0.74847419263733173</c:v>
                </c:pt>
                <c:pt idx="105">
                  <c:v>-1.1284281155167264</c:v>
                </c:pt>
                <c:pt idx="106">
                  <c:v>-0.53959762100203079</c:v>
                </c:pt>
                <c:pt idx="107">
                  <c:v>-0.10506728660379849</c:v>
                </c:pt>
                <c:pt idx="108">
                  <c:v>-0.17160708923961465</c:v>
                </c:pt>
                <c:pt idx="109">
                  <c:v>0.57362251670633668</c:v>
                </c:pt>
                <c:pt idx="110">
                  <c:v>0.81634727776486216</c:v>
                </c:pt>
                <c:pt idx="111">
                  <c:v>1.0524138506814325</c:v>
                </c:pt>
                <c:pt idx="112">
                  <c:v>1.4257094900838183</c:v>
                </c:pt>
                <c:pt idx="113">
                  <c:v>1.3079842786521567</c:v>
                </c:pt>
                <c:pt idx="114">
                  <c:v>1.1536769416852621</c:v>
                </c:pt>
                <c:pt idx="115">
                  <c:v>1.9731691392050834</c:v>
                </c:pt>
                <c:pt idx="116">
                  <c:v>2.3618763183922056</c:v>
                </c:pt>
                <c:pt idx="117">
                  <c:v>1.7479097918992466</c:v>
                </c:pt>
                <c:pt idx="118">
                  <c:v>2.6128673610157875</c:v>
                </c:pt>
                <c:pt idx="119">
                  <c:v>2.525527365689868</c:v>
                </c:pt>
                <c:pt idx="120">
                  <c:v>2.0716210692173718</c:v>
                </c:pt>
                <c:pt idx="121">
                  <c:v>1.7799373835694041</c:v>
                </c:pt>
                <c:pt idx="122">
                  <c:v>1.6167679101292833</c:v>
                </c:pt>
                <c:pt idx="123">
                  <c:v>1.439964552739184</c:v>
                </c:pt>
                <c:pt idx="124">
                  <c:v>0.9524610138614662</c:v>
                </c:pt>
                <c:pt idx="125">
                  <c:v>0.36554347909986973</c:v>
                </c:pt>
                <c:pt idx="126">
                  <c:v>0.99570645146877723</c:v>
                </c:pt>
                <c:pt idx="127">
                  <c:v>0.67715654535254544</c:v>
                </c:pt>
                <c:pt idx="128">
                  <c:v>7.6924080865637734E-2</c:v>
                </c:pt>
                <c:pt idx="129">
                  <c:v>5.4535416880071352E-2</c:v>
                </c:pt>
                <c:pt idx="130">
                  <c:v>0.64137455332775062</c:v>
                </c:pt>
                <c:pt idx="131">
                  <c:v>0.43750419738898927</c:v>
                </c:pt>
                <c:pt idx="132">
                  <c:v>0.55543710295046367</c:v>
                </c:pt>
                <c:pt idx="133">
                  <c:v>0.66376274425783777</c:v>
                </c:pt>
                <c:pt idx="134">
                  <c:v>1.0567300105408322</c:v>
                </c:pt>
                <c:pt idx="135">
                  <c:v>1.1004017031414151</c:v>
                </c:pt>
                <c:pt idx="136">
                  <c:v>9.6564672431895815E-2</c:v>
                </c:pt>
                <c:pt idx="137">
                  <c:v>-0.97638421023748379</c:v>
                </c:pt>
                <c:pt idx="138">
                  <c:v>-1.2984071532468988</c:v>
                </c:pt>
                <c:pt idx="139">
                  <c:v>-2.4604262951268083</c:v>
                </c:pt>
                <c:pt idx="140">
                  <c:v>-2.2900045793019217</c:v>
                </c:pt>
                <c:pt idx="141">
                  <c:v>-2.2754885135318546</c:v>
                </c:pt>
                <c:pt idx="142">
                  <c:v>-2.1125542937488717</c:v>
                </c:pt>
                <c:pt idx="143">
                  <c:v>-2.513672990622581</c:v>
                </c:pt>
                <c:pt idx="144">
                  <c:v>-2.6420157613690662</c:v>
                </c:pt>
                <c:pt idx="145">
                  <c:v>-2.1595979317939964</c:v>
                </c:pt>
                <c:pt idx="146">
                  <c:v>-3.0392406782048056</c:v>
                </c:pt>
                <c:pt idx="147">
                  <c:v>-2.9254797795927061</c:v>
                </c:pt>
                <c:pt idx="148">
                  <c:v>-2.5305851037637694</c:v>
                </c:pt>
                <c:pt idx="149">
                  <c:v>-1.8689968047569891</c:v>
                </c:pt>
                <c:pt idx="150">
                  <c:v>-0.71206557819095906</c:v>
                </c:pt>
                <c:pt idx="151">
                  <c:v>-1.2506443164675147</c:v>
                </c:pt>
                <c:pt idx="152">
                  <c:v>-1.0133697765838861</c:v>
                </c:pt>
                <c:pt idx="153">
                  <c:v>-1.0822048096399612</c:v>
                </c:pt>
                <c:pt idx="154">
                  <c:v>-1.3599819048097288</c:v>
                </c:pt>
                <c:pt idx="155">
                  <c:v>-1.8024005237773508</c:v>
                </c:pt>
                <c:pt idx="156">
                  <c:v>-1.0712253386059274</c:v>
                </c:pt>
                <c:pt idx="157">
                  <c:v>-1.5017350566063215</c:v>
                </c:pt>
                <c:pt idx="158">
                  <c:v>-1.0004258815524736</c:v>
                </c:pt>
                <c:pt idx="159">
                  <c:v>-1.3949593921531687</c:v>
                </c:pt>
                <c:pt idx="160">
                  <c:v>-0.42262348502572422</c:v>
                </c:pt>
                <c:pt idx="161">
                  <c:v>-0.56361343868638869</c:v>
                </c:pt>
                <c:pt idx="162">
                  <c:v>-0.30591378710778372</c:v>
                </c:pt>
                <c:pt idx="163">
                  <c:v>-0.32958623972831447</c:v>
                </c:pt>
                <c:pt idx="164">
                  <c:v>-0.40473916564292267</c:v>
                </c:pt>
                <c:pt idx="165">
                  <c:v>-3.7523413263670591E-2</c:v>
                </c:pt>
                <c:pt idx="166">
                  <c:v>-5.2615875019910163E-2</c:v>
                </c:pt>
                <c:pt idx="167">
                  <c:v>-0.45052574484952856</c:v>
                </c:pt>
                <c:pt idx="168">
                  <c:v>0.15637335784595052</c:v>
                </c:pt>
                <c:pt idx="169">
                  <c:v>0.13072523306891526</c:v>
                </c:pt>
                <c:pt idx="170">
                  <c:v>-0.41853381970440751</c:v>
                </c:pt>
                <c:pt idx="171">
                  <c:v>-0.8071156525375045</c:v>
                </c:pt>
                <c:pt idx="172">
                  <c:v>-0.6422445978455471</c:v>
                </c:pt>
                <c:pt idx="173">
                  <c:v>0.10889142566156806</c:v>
                </c:pt>
                <c:pt idx="174">
                  <c:v>8.5820231158322713E-2</c:v>
                </c:pt>
                <c:pt idx="175">
                  <c:v>3.9408386996910849E-2</c:v>
                </c:pt>
                <c:pt idx="176">
                  <c:v>0.68672581778787389</c:v>
                </c:pt>
                <c:pt idx="177">
                  <c:v>1.3077468933815908</c:v>
                </c:pt>
                <c:pt idx="178">
                  <c:v>1.261749433898558</c:v>
                </c:pt>
                <c:pt idx="179">
                  <c:v>1.6018880324691054</c:v>
                </c:pt>
                <c:pt idx="180">
                  <c:v>1.7157020500399085</c:v>
                </c:pt>
                <c:pt idx="181">
                  <c:v>1.9715864611471261</c:v>
                </c:pt>
                <c:pt idx="182">
                  <c:v>1.8005200591392168</c:v>
                </c:pt>
                <c:pt idx="183">
                  <c:v>2.4373530205793941</c:v>
                </c:pt>
                <c:pt idx="184">
                  <c:v>2.6060176578048413</c:v>
                </c:pt>
                <c:pt idx="185">
                  <c:v>2.5336273756686296</c:v>
                </c:pt>
                <c:pt idx="186">
                  <c:v>1.8380077489352971</c:v>
                </c:pt>
                <c:pt idx="187">
                  <c:v>1.9705605450162693</c:v>
                </c:pt>
                <c:pt idx="188">
                  <c:v>2.7196972627289142</c:v>
                </c:pt>
                <c:pt idx="189">
                  <c:v>3.762460801920497</c:v>
                </c:pt>
                <c:pt idx="190">
                  <c:v>3.7509426482688468</c:v>
                </c:pt>
                <c:pt idx="191">
                  <c:v>3.6361770162889115</c:v>
                </c:pt>
                <c:pt idx="192">
                  <c:v>4.3048892940721544</c:v>
                </c:pt>
                <c:pt idx="193">
                  <c:v>4.2354081918119846</c:v>
                </c:pt>
                <c:pt idx="194">
                  <c:v>4.7349294821367494</c:v>
                </c:pt>
                <c:pt idx="195">
                  <c:v>4.0824930330456937</c:v>
                </c:pt>
                <c:pt idx="196">
                  <c:v>3.9028249965740542</c:v>
                </c:pt>
                <c:pt idx="197">
                  <c:v>4.2212095831519036</c:v>
                </c:pt>
                <c:pt idx="198">
                  <c:v>3.3917561657835904</c:v>
                </c:pt>
                <c:pt idx="199">
                  <c:v>3.9280989391695584</c:v>
                </c:pt>
                <c:pt idx="200">
                  <c:v>4.1404952194257021</c:v>
                </c:pt>
                <c:pt idx="201">
                  <c:v>3.3393737015082934</c:v>
                </c:pt>
                <c:pt idx="202">
                  <c:v>4.019541885010085</c:v>
                </c:pt>
                <c:pt idx="203">
                  <c:v>3.4444657022831962</c:v>
                </c:pt>
                <c:pt idx="204">
                  <c:v>3.3691549310356095</c:v>
                </c:pt>
                <c:pt idx="205">
                  <c:v>3.2347221002687547</c:v>
                </c:pt>
                <c:pt idx="206">
                  <c:v>3.603933210617015</c:v>
                </c:pt>
                <c:pt idx="207">
                  <c:v>3.5925723623768135</c:v>
                </c:pt>
                <c:pt idx="208">
                  <c:v>3.4721841648340614</c:v>
                </c:pt>
                <c:pt idx="209">
                  <c:v>2.6732223006620188</c:v>
                </c:pt>
                <c:pt idx="210">
                  <c:v>2.4053968668836205</c:v>
                </c:pt>
                <c:pt idx="211">
                  <c:v>2.6014619255647631</c:v>
                </c:pt>
                <c:pt idx="212">
                  <c:v>2.8870449536507294</c:v>
                </c:pt>
                <c:pt idx="213">
                  <c:v>1.9830732705922856</c:v>
                </c:pt>
                <c:pt idx="214">
                  <c:v>2.6493229163986598</c:v>
                </c:pt>
                <c:pt idx="215">
                  <c:v>2.8959397304618051</c:v>
                </c:pt>
                <c:pt idx="216">
                  <c:v>2.7974049259607909</c:v>
                </c:pt>
                <c:pt idx="217">
                  <c:v>1.9541742816243186</c:v>
                </c:pt>
                <c:pt idx="218">
                  <c:v>2.2233787275908981</c:v>
                </c:pt>
                <c:pt idx="219">
                  <c:v>2.0253007609057931</c:v>
                </c:pt>
                <c:pt idx="220">
                  <c:v>2.2437404745642198</c:v>
                </c:pt>
                <c:pt idx="221">
                  <c:v>2.196160016235126</c:v>
                </c:pt>
                <c:pt idx="222">
                  <c:v>1.7708480661171961</c:v>
                </c:pt>
                <c:pt idx="223">
                  <c:v>2.1101575800526007</c:v>
                </c:pt>
                <c:pt idx="224">
                  <c:v>2.7477861076342833</c:v>
                </c:pt>
                <c:pt idx="225">
                  <c:v>2.5931431270355461</c:v>
                </c:pt>
                <c:pt idx="226">
                  <c:v>2.9226697713424983</c:v>
                </c:pt>
                <c:pt idx="227">
                  <c:v>2.5537581438079542</c:v>
                </c:pt>
                <c:pt idx="228">
                  <c:v>2.9344771267083161</c:v>
                </c:pt>
                <c:pt idx="229">
                  <c:v>3.3141651543148782</c:v>
                </c:pt>
                <c:pt idx="230">
                  <c:v>3.8333318296299694</c:v>
                </c:pt>
                <c:pt idx="231">
                  <c:v>3.7020506579717676</c:v>
                </c:pt>
                <c:pt idx="232">
                  <c:v>4.001796539064344</c:v>
                </c:pt>
                <c:pt idx="233">
                  <c:v>4.3962520950149155</c:v>
                </c:pt>
                <c:pt idx="234">
                  <c:v>5.0134581667446128</c:v>
                </c:pt>
                <c:pt idx="235">
                  <c:v>5.1643126165865851</c:v>
                </c:pt>
                <c:pt idx="236">
                  <c:v>4.6869851321253009</c:v>
                </c:pt>
                <c:pt idx="237">
                  <c:v>4.8854548856227211</c:v>
                </c:pt>
                <c:pt idx="238">
                  <c:v>4.7580027985695779</c:v>
                </c:pt>
                <c:pt idx="239">
                  <c:v>5.1483165912316053</c:v>
                </c:pt>
                <c:pt idx="240">
                  <c:v>4.508875347941057</c:v>
                </c:pt>
                <c:pt idx="241">
                  <c:v>4.1789044344388913</c:v>
                </c:pt>
                <c:pt idx="242">
                  <c:v>3.9841830991899769</c:v>
                </c:pt>
                <c:pt idx="243">
                  <c:v>2.9547240083377346</c:v>
                </c:pt>
                <c:pt idx="244">
                  <c:v>1.9782858077132914</c:v>
                </c:pt>
                <c:pt idx="245">
                  <c:v>2.1160515529741133</c:v>
                </c:pt>
                <c:pt idx="246">
                  <c:v>2.5839926515463958</c:v>
                </c:pt>
                <c:pt idx="247">
                  <c:v>3.1361734402912589</c:v>
                </c:pt>
                <c:pt idx="248">
                  <c:v>2.8668038456835347</c:v>
                </c:pt>
                <c:pt idx="249">
                  <c:v>3.2803087022555246</c:v>
                </c:pt>
                <c:pt idx="250">
                  <c:v>3.2799085713393197</c:v>
                </c:pt>
                <c:pt idx="251">
                  <c:v>3.2304281686569993</c:v>
                </c:pt>
                <c:pt idx="252">
                  <c:v>3.5014505971978451</c:v>
                </c:pt>
                <c:pt idx="253">
                  <c:v>4.2825059355964186</c:v>
                </c:pt>
                <c:pt idx="254">
                  <c:v>4.5545761635762574</c:v>
                </c:pt>
                <c:pt idx="255">
                  <c:v>4.3226401634419744</c:v>
                </c:pt>
                <c:pt idx="256">
                  <c:v>4.0764118593226613</c:v>
                </c:pt>
                <c:pt idx="257">
                  <c:v>4.4306133479644814</c:v>
                </c:pt>
                <c:pt idx="258">
                  <c:v>4.250447957502729</c:v>
                </c:pt>
                <c:pt idx="259">
                  <c:v>3.7380173661231311</c:v>
                </c:pt>
                <c:pt idx="260">
                  <c:v>3.793922244924488</c:v>
                </c:pt>
                <c:pt idx="261">
                  <c:v>3.7680597767744075</c:v>
                </c:pt>
                <c:pt idx="262">
                  <c:v>3.0399235860668341</c:v>
                </c:pt>
                <c:pt idx="263">
                  <c:v>3.0448092961787552</c:v>
                </c:pt>
                <c:pt idx="264">
                  <c:v>2.8486155616465112</c:v>
                </c:pt>
                <c:pt idx="265">
                  <c:v>2.2719708162362622</c:v>
                </c:pt>
                <c:pt idx="266">
                  <c:v>2.1544434621537221</c:v>
                </c:pt>
                <c:pt idx="267">
                  <c:v>1.5701421204885264</c:v>
                </c:pt>
                <c:pt idx="268">
                  <c:v>1.5196625892303928</c:v>
                </c:pt>
                <c:pt idx="269">
                  <c:v>1.7284793096721387</c:v>
                </c:pt>
                <c:pt idx="270">
                  <c:v>1.481612213121025</c:v>
                </c:pt>
                <c:pt idx="271">
                  <c:v>1.7294832693241915</c:v>
                </c:pt>
                <c:pt idx="272">
                  <c:v>1.6537376120666067</c:v>
                </c:pt>
                <c:pt idx="273">
                  <c:v>1.0287264545531798</c:v>
                </c:pt>
                <c:pt idx="274">
                  <c:v>0.31646445377350574</c:v>
                </c:pt>
                <c:pt idx="275">
                  <c:v>0.62815677477829013</c:v>
                </c:pt>
                <c:pt idx="276">
                  <c:v>0.70662476763391169</c:v>
                </c:pt>
                <c:pt idx="277">
                  <c:v>0.39766810388482554</c:v>
                </c:pt>
                <c:pt idx="278">
                  <c:v>-9.858656155506651E-2</c:v>
                </c:pt>
                <c:pt idx="279">
                  <c:v>0.17629227515453749</c:v>
                </c:pt>
                <c:pt idx="280">
                  <c:v>-1.0094837607043701</c:v>
                </c:pt>
                <c:pt idx="281">
                  <c:v>-0.43196178472408064</c:v>
                </c:pt>
                <c:pt idx="282">
                  <c:v>-1.515833553412449E-2</c:v>
                </c:pt>
                <c:pt idx="283">
                  <c:v>-1.7847779562771393E-2</c:v>
                </c:pt>
                <c:pt idx="284">
                  <c:v>0.78665328270767532</c:v>
                </c:pt>
                <c:pt idx="285">
                  <c:v>0.44441168090907013</c:v>
                </c:pt>
                <c:pt idx="286">
                  <c:v>-0.49805764897246263</c:v>
                </c:pt>
                <c:pt idx="287">
                  <c:v>-0.68040617398651193</c:v>
                </c:pt>
                <c:pt idx="288">
                  <c:v>-0.73984492283489089</c:v>
                </c:pt>
                <c:pt idx="289">
                  <c:v>-0.28028559094605043</c:v>
                </c:pt>
                <c:pt idx="290">
                  <c:v>0.34113160305855672</c:v>
                </c:pt>
                <c:pt idx="291">
                  <c:v>-0.2411028569267728</c:v>
                </c:pt>
                <c:pt idx="292">
                  <c:v>-0.42714606019558232</c:v>
                </c:pt>
                <c:pt idx="293">
                  <c:v>0.58665643379299581</c:v>
                </c:pt>
                <c:pt idx="294">
                  <c:v>0.93955442305627912</c:v>
                </c:pt>
                <c:pt idx="295">
                  <c:v>0.39567541425685704</c:v>
                </c:pt>
                <c:pt idx="296">
                  <c:v>-0.15803135705823479</c:v>
                </c:pt>
                <c:pt idx="297">
                  <c:v>0.58940310400521412</c:v>
                </c:pt>
                <c:pt idx="298">
                  <c:v>-0.335861814955706</c:v>
                </c:pt>
                <c:pt idx="299">
                  <c:v>-0.76337651777816973</c:v>
                </c:pt>
                <c:pt idx="300">
                  <c:v>0</c:v>
                </c:pt>
              </c:numCache>
            </c:numRef>
          </c:xVal>
          <c:yVal>
            <c:numRef>
              <c:f>Графики!$AS$341:$AS$641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Графики!$AT$31</c:f>
              <c:strCache>
                <c:ptCount val="1"/>
                <c:pt idx="0">
                  <c:v>16.11.2021</c:v>
                </c:pt>
              </c:strCache>
            </c:strRef>
          </c:tx>
          <c:spPr>
            <a:ln w="25400">
              <a:solidFill>
                <a:srgbClr val="66FF33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Графики!$AX$341:$AX$641</c:f>
              <c:numCache>
                <c:formatCode>General</c:formatCode>
                <c:ptCount val="301"/>
                <c:pt idx="0">
                  <c:v>4.5841398841275804</c:v>
                </c:pt>
                <c:pt idx="1">
                  <c:v>4.3893658429462903</c:v>
                </c:pt>
                <c:pt idx="2">
                  <c:v>4.1150609739481752</c:v>
                </c:pt>
                <c:pt idx="3">
                  <c:v>4.8745474043830654</c:v>
                </c:pt>
                <c:pt idx="4">
                  <c:v>5.7404386972323209</c:v>
                </c:pt>
                <c:pt idx="5">
                  <c:v>4.589597151607677</c:v>
                </c:pt>
                <c:pt idx="6">
                  <c:v>4.468953011417625</c:v>
                </c:pt>
                <c:pt idx="7">
                  <c:v>4.1656885135344055</c:v>
                </c:pt>
                <c:pt idx="8">
                  <c:v>4.4495847842499643</c:v>
                </c:pt>
                <c:pt idx="9">
                  <c:v>4.1913477655368752</c:v>
                </c:pt>
                <c:pt idx="10">
                  <c:v>3.8212004514095952</c:v>
                </c:pt>
                <c:pt idx="11">
                  <c:v>3.8343116230146279</c:v>
                </c:pt>
                <c:pt idx="12">
                  <c:v>3.8436602366070929</c:v>
                </c:pt>
                <c:pt idx="13">
                  <c:v>3.1935828696739463</c:v>
                </c:pt>
                <c:pt idx="14">
                  <c:v>3.5255702742945232</c:v>
                </c:pt>
                <c:pt idx="15">
                  <c:v>3.308336698755511</c:v>
                </c:pt>
                <c:pt idx="16">
                  <c:v>2.8265271048467184</c:v>
                </c:pt>
                <c:pt idx="17">
                  <c:v>3.4391249306645477</c:v>
                </c:pt>
                <c:pt idx="18">
                  <c:v>3.412548560292862</c:v>
                </c:pt>
                <c:pt idx="19">
                  <c:v>3.1036200956534685</c:v>
                </c:pt>
                <c:pt idx="20">
                  <c:v>3.7328323905703655</c:v>
                </c:pt>
                <c:pt idx="21">
                  <c:v>3.7423385307508852</c:v>
                </c:pt>
                <c:pt idx="22">
                  <c:v>4.8065514141783297</c:v>
                </c:pt>
                <c:pt idx="23">
                  <c:v>5.0239285297730021</c:v>
                </c:pt>
                <c:pt idx="24">
                  <c:v>5.3334647301999212</c:v>
                </c:pt>
                <c:pt idx="25">
                  <c:v>5.2967195837811687</c:v>
                </c:pt>
                <c:pt idx="26">
                  <c:v>5.1107617092675355</c:v>
                </c:pt>
                <c:pt idx="27">
                  <c:v>4.2750775942049586</c:v>
                </c:pt>
                <c:pt idx="28">
                  <c:v>4.4065131721829403</c:v>
                </c:pt>
                <c:pt idx="29">
                  <c:v>5.1413920221013996</c:v>
                </c:pt>
                <c:pt idx="30">
                  <c:v>5.581796302097473</c:v>
                </c:pt>
                <c:pt idx="31">
                  <c:v>5.7104499332326668</c:v>
                </c:pt>
                <c:pt idx="32">
                  <c:v>6.2633926229834742</c:v>
                </c:pt>
                <c:pt idx="33">
                  <c:v>5.8200087597401762</c:v>
                </c:pt>
                <c:pt idx="34">
                  <c:v>5.8073505382444637</c:v>
                </c:pt>
                <c:pt idx="35">
                  <c:v>5.9152317901050537</c:v>
                </c:pt>
                <c:pt idx="36">
                  <c:v>5.8866559226173649</c:v>
                </c:pt>
                <c:pt idx="37">
                  <c:v>5.8967796105375783</c:v>
                </c:pt>
                <c:pt idx="38">
                  <c:v>4.9769267507183486</c:v>
                </c:pt>
                <c:pt idx="39">
                  <c:v>4.7205911716228002</c:v>
                </c:pt>
                <c:pt idx="40">
                  <c:v>4.7659993464178569</c:v>
                </c:pt>
                <c:pt idx="41">
                  <c:v>4.7569040889497956</c:v>
                </c:pt>
                <c:pt idx="42">
                  <c:v>4.2211613992603816</c:v>
                </c:pt>
                <c:pt idx="43">
                  <c:v>3.293331054976079</c:v>
                </c:pt>
                <c:pt idx="44">
                  <c:v>3.4074717632827287</c:v>
                </c:pt>
                <c:pt idx="45">
                  <c:v>4.1899955696108009</c:v>
                </c:pt>
                <c:pt idx="46">
                  <c:v>4.349570726478305</c:v>
                </c:pt>
                <c:pt idx="47">
                  <c:v>4.684395492280828</c:v>
                </c:pt>
                <c:pt idx="48">
                  <c:v>5.1050884848139049</c:v>
                </c:pt>
                <c:pt idx="49">
                  <c:v>4.9658811476681421</c:v>
                </c:pt>
                <c:pt idx="50">
                  <c:v>5.2360196397175969</c:v>
                </c:pt>
                <c:pt idx="51">
                  <c:v>5.4184902159636295</c:v>
                </c:pt>
                <c:pt idx="52">
                  <c:v>4.6884318559298208</c:v>
                </c:pt>
                <c:pt idx="53">
                  <c:v>5.9499071080215344</c:v>
                </c:pt>
                <c:pt idx="54">
                  <c:v>6.2645006875209219</c:v>
                </c:pt>
                <c:pt idx="55">
                  <c:v>5.649965662156319</c:v>
                </c:pt>
                <c:pt idx="56">
                  <c:v>5.7372453886243875</c:v>
                </c:pt>
                <c:pt idx="57">
                  <c:v>6.4948306011733621</c:v>
                </c:pt>
                <c:pt idx="58">
                  <c:v>5.7078928575338068</c:v>
                </c:pt>
                <c:pt idx="59">
                  <c:v>5.8593424995533496</c:v>
                </c:pt>
                <c:pt idx="60">
                  <c:v>6.4935787797930971</c:v>
                </c:pt>
                <c:pt idx="61">
                  <c:v>6.7351018330484749</c:v>
                </c:pt>
                <c:pt idx="62">
                  <c:v>6.4425078746530744</c:v>
                </c:pt>
                <c:pt idx="63">
                  <c:v>6.8077718267236378</c:v>
                </c:pt>
                <c:pt idx="64">
                  <c:v>6.4091941712372318</c:v>
                </c:pt>
                <c:pt idx="65">
                  <c:v>6.3794709589706144</c:v>
                </c:pt>
                <c:pt idx="66">
                  <c:v>6.7270043638336574</c:v>
                </c:pt>
                <c:pt idx="67">
                  <c:v>6.5501350852580345</c:v>
                </c:pt>
                <c:pt idx="68">
                  <c:v>6.3079307749744657</c:v>
                </c:pt>
                <c:pt idx="69">
                  <c:v>7.3215470857116998</c:v>
                </c:pt>
                <c:pt idx="70">
                  <c:v>7.5314041001081478</c:v>
                </c:pt>
                <c:pt idx="71">
                  <c:v>7.4922590755750207</c:v>
                </c:pt>
                <c:pt idx="72">
                  <c:v>6.7049657999714327</c:v>
                </c:pt>
                <c:pt idx="73">
                  <c:v>6.987865432685112</c:v>
                </c:pt>
                <c:pt idx="74">
                  <c:v>6.6176517608164431</c:v>
                </c:pt>
                <c:pt idx="75">
                  <c:v>5.7669046358566902</c:v>
                </c:pt>
                <c:pt idx="76">
                  <c:v>5.8343155005584322</c:v>
                </c:pt>
                <c:pt idx="77">
                  <c:v>5.7625352769530309</c:v>
                </c:pt>
                <c:pt idx="78">
                  <c:v>5.0414700758917661</c:v>
                </c:pt>
                <c:pt idx="79">
                  <c:v>4.5227175616205386</c:v>
                </c:pt>
                <c:pt idx="80">
                  <c:v>4.0640393115513689</c:v>
                </c:pt>
                <c:pt idx="81">
                  <c:v>3.3773392381162921</c:v>
                </c:pt>
                <c:pt idx="82">
                  <c:v>3.638687794211819</c:v>
                </c:pt>
                <c:pt idx="83">
                  <c:v>4.2316571395663232</c:v>
                </c:pt>
                <c:pt idx="84">
                  <c:v>3.9720548509667424</c:v>
                </c:pt>
                <c:pt idx="85">
                  <c:v>3.4995733554974322</c:v>
                </c:pt>
                <c:pt idx="86">
                  <c:v>3.703049617111219</c:v>
                </c:pt>
                <c:pt idx="87">
                  <c:v>2.7651281286139238</c:v>
                </c:pt>
                <c:pt idx="88">
                  <c:v>1.8822143355373555</c:v>
                </c:pt>
                <c:pt idx="89">
                  <c:v>1.9263754254188825</c:v>
                </c:pt>
                <c:pt idx="90">
                  <c:v>2.5226297510444056</c:v>
                </c:pt>
                <c:pt idx="91">
                  <c:v>2.8317223365695554</c:v>
                </c:pt>
                <c:pt idx="92">
                  <c:v>2.7331983824365125</c:v>
                </c:pt>
                <c:pt idx="93">
                  <c:v>3.346741797973209</c:v>
                </c:pt>
                <c:pt idx="94">
                  <c:v>2.1060014864578989</c:v>
                </c:pt>
                <c:pt idx="95">
                  <c:v>2.0974191314562631</c:v>
                </c:pt>
                <c:pt idx="96">
                  <c:v>1.6118946495039381</c:v>
                </c:pt>
                <c:pt idx="97">
                  <c:v>2.8695500087378605</c:v>
                </c:pt>
                <c:pt idx="98">
                  <c:v>3.3840174203928655</c:v>
                </c:pt>
                <c:pt idx="99">
                  <c:v>3.0328738674384113</c:v>
                </c:pt>
                <c:pt idx="100">
                  <c:v>2.1518267293918143</c:v>
                </c:pt>
                <c:pt idx="101">
                  <c:v>2.8595150520623065</c:v>
                </c:pt>
                <c:pt idx="102">
                  <c:v>3.0254563559224152</c:v>
                </c:pt>
                <c:pt idx="103">
                  <c:v>3.2824783150172152</c:v>
                </c:pt>
                <c:pt idx="104">
                  <c:v>3.7291117824843241</c:v>
                </c:pt>
                <c:pt idx="105">
                  <c:v>3.8243926922557421</c:v>
                </c:pt>
                <c:pt idx="106">
                  <c:v>4.1623671606016615</c:v>
                </c:pt>
                <c:pt idx="107">
                  <c:v>4.1529750603392586</c:v>
                </c:pt>
                <c:pt idx="108">
                  <c:v>4.8701461192301849</c:v>
                </c:pt>
                <c:pt idx="109">
                  <c:v>5.7240729060017657</c:v>
                </c:pt>
                <c:pt idx="110">
                  <c:v>6.2623911812193001</c:v>
                </c:pt>
                <c:pt idx="111">
                  <c:v>6.8583636723203654</c:v>
                </c:pt>
                <c:pt idx="112">
                  <c:v>7.0086528289452872</c:v>
                </c:pt>
                <c:pt idx="113">
                  <c:v>6.7408499409275464</c:v>
                </c:pt>
                <c:pt idx="114">
                  <c:v>6.315678967162512</c:v>
                </c:pt>
                <c:pt idx="115">
                  <c:v>6.2698485079097281</c:v>
                </c:pt>
                <c:pt idx="116">
                  <c:v>6.7227565282491923</c:v>
                </c:pt>
                <c:pt idx="117">
                  <c:v>6.6343120165804521</c:v>
                </c:pt>
                <c:pt idx="118">
                  <c:v>6.990135018274259</c:v>
                </c:pt>
                <c:pt idx="119">
                  <c:v>7.6719165948268255</c:v>
                </c:pt>
                <c:pt idx="120">
                  <c:v>7.7274607371896309</c:v>
                </c:pt>
                <c:pt idx="121">
                  <c:v>7.8388438257877624</c:v>
                </c:pt>
                <c:pt idx="122">
                  <c:v>7.97091299705653</c:v>
                </c:pt>
                <c:pt idx="123">
                  <c:v>8.3383327041422035</c:v>
                </c:pt>
                <c:pt idx="124">
                  <c:v>7.5494377087818521</c:v>
                </c:pt>
                <c:pt idx="125">
                  <c:v>7.5650659635898592</c:v>
                </c:pt>
                <c:pt idx="126">
                  <c:v>8.0834592202818385</c:v>
                </c:pt>
                <c:pt idx="127">
                  <c:v>7.3693960858195169</c:v>
                </c:pt>
                <c:pt idx="128">
                  <c:v>6.9077473806382841</c:v>
                </c:pt>
                <c:pt idx="129">
                  <c:v>7.1670273620318312</c:v>
                </c:pt>
                <c:pt idx="130">
                  <c:v>7.2101107956123087</c:v>
                </c:pt>
                <c:pt idx="131">
                  <c:v>6.878897472228573</c:v>
                </c:pt>
                <c:pt idx="132">
                  <c:v>7.1334749314960391</c:v>
                </c:pt>
                <c:pt idx="133">
                  <c:v>7.3607325305222275</c:v>
                </c:pt>
                <c:pt idx="134">
                  <c:v>6.8620528668659517</c:v>
                </c:pt>
                <c:pt idx="135">
                  <c:v>6.7719427657750657</c:v>
                </c:pt>
                <c:pt idx="136">
                  <c:v>6.7179340413867976</c:v>
                </c:pt>
                <c:pt idx="137">
                  <c:v>6.5743992149461974</c:v>
                </c:pt>
                <c:pt idx="138">
                  <c:v>6.7612958601080209</c:v>
                </c:pt>
                <c:pt idx="139">
                  <c:v>6.150193076121468</c:v>
                </c:pt>
                <c:pt idx="140">
                  <c:v>6.5157200906396611</c:v>
                </c:pt>
                <c:pt idx="141">
                  <c:v>6.4364433727830601</c:v>
                </c:pt>
                <c:pt idx="142">
                  <c:v>7.0118665712611801</c:v>
                </c:pt>
                <c:pt idx="143">
                  <c:v>7.5080102248625735</c:v>
                </c:pt>
                <c:pt idx="144">
                  <c:v>6.8487502423258775</c:v>
                </c:pt>
                <c:pt idx="145">
                  <c:v>6.6229534990629872</c:v>
                </c:pt>
                <c:pt idx="146">
                  <c:v>6.2987356622252264</c:v>
                </c:pt>
                <c:pt idx="147">
                  <c:v>6.3956762780928784</c:v>
                </c:pt>
                <c:pt idx="148">
                  <c:v>6.1502283711597556</c:v>
                </c:pt>
                <c:pt idx="149">
                  <c:v>6.8158090066604018</c:v>
                </c:pt>
                <c:pt idx="150">
                  <c:v>7.7140122667451578</c:v>
                </c:pt>
                <c:pt idx="151">
                  <c:v>6.9043012358486067</c:v>
                </c:pt>
                <c:pt idx="152">
                  <c:v>6.4129305082810788</c:v>
                </c:pt>
                <c:pt idx="153">
                  <c:v>6.4726048086781702</c:v>
                </c:pt>
                <c:pt idx="154">
                  <c:v>6.4139154306221826</c:v>
                </c:pt>
                <c:pt idx="155">
                  <c:v>5.3950885538124567</c:v>
                </c:pt>
                <c:pt idx="156">
                  <c:v>5.9173641098914231</c:v>
                </c:pt>
                <c:pt idx="157">
                  <c:v>5.6625646650611543</c:v>
                </c:pt>
                <c:pt idx="158">
                  <c:v>5.1386274787178081</c:v>
                </c:pt>
                <c:pt idx="159">
                  <c:v>4.9240962174771994</c:v>
                </c:pt>
                <c:pt idx="160">
                  <c:v>5.682980375635907</c:v>
                </c:pt>
                <c:pt idx="161">
                  <c:v>5.3945335692426397</c:v>
                </c:pt>
                <c:pt idx="162">
                  <c:v>6.0742490649677165</c:v>
                </c:pt>
                <c:pt idx="163">
                  <c:v>5.9580135909609453</c:v>
                </c:pt>
                <c:pt idx="164">
                  <c:v>5.8292944852562414</c:v>
                </c:pt>
                <c:pt idx="165">
                  <c:v>6.3553838039865695</c:v>
                </c:pt>
                <c:pt idx="166">
                  <c:v>6.0114206434875541</c:v>
                </c:pt>
                <c:pt idx="167">
                  <c:v>5.8521777944854421</c:v>
                </c:pt>
                <c:pt idx="168">
                  <c:v>6.4749658825007828</c:v>
                </c:pt>
                <c:pt idx="169">
                  <c:v>6.3907716003302539</c:v>
                </c:pt>
                <c:pt idx="170">
                  <c:v>6.446816163950416</c:v>
                </c:pt>
                <c:pt idx="171">
                  <c:v>6.3739269658458397</c:v>
                </c:pt>
                <c:pt idx="172">
                  <c:v>6.3550659215729866</c:v>
                </c:pt>
                <c:pt idx="173">
                  <c:v>6.7136180072438947</c:v>
                </c:pt>
                <c:pt idx="174">
                  <c:v>6.7872407607856076</c:v>
                </c:pt>
                <c:pt idx="175">
                  <c:v>7.1476567559127488</c:v>
                </c:pt>
                <c:pt idx="176">
                  <c:v>7.2703084731733725</c:v>
                </c:pt>
                <c:pt idx="177">
                  <c:v>7.0639193863432865</c:v>
                </c:pt>
                <c:pt idx="178">
                  <c:v>7.413463693612357</c:v>
                </c:pt>
                <c:pt idx="179">
                  <c:v>8.4571562115675079</c:v>
                </c:pt>
                <c:pt idx="180">
                  <c:v>8.1592746864453147</c:v>
                </c:pt>
                <c:pt idx="181">
                  <c:v>8.0790939626226645</c:v>
                </c:pt>
                <c:pt idx="182">
                  <c:v>7.6689929424878756</c:v>
                </c:pt>
                <c:pt idx="183">
                  <c:v>8.1977510569481638</c:v>
                </c:pt>
                <c:pt idx="184">
                  <c:v>7.7299505016649164</c:v>
                </c:pt>
                <c:pt idx="185">
                  <c:v>6.7809794601425892</c:v>
                </c:pt>
                <c:pt idx="186">
                  <c:v>6.7028437453568586</c:v>
                </c:pt>
                <c:pt idx="187">
                  <c:v>6.4031332501463112</c:v>
                </c:pt>
                <c:pt idx="188">
                  <c:v>6.504375877990924</c:v>
                </c:pt>
                <c:pt idx="189">
                  <c:v>6.7944422028019744</c:v>
                </c:pt>
                <c:pt idx="190">
                  <c:v>6.4650187405659381</c:v>
                </c:pt>
                <c:pt idx="191">
                  <c:v>6.0643726977309598</c:v>
                </c:pt>
                <c:pt idx="192">
                  <c:v>5.9817447409564011</c:v>
                </c:pt>
                <c:pt idx="193">
                  <c:v>5.5235504158613367</c:v>
                </c:pt>
                <c:pt idx="194">
                  <c:v>5.4559598327466574</c:v>
                </c:pt>
                <c:pt idx="195">
                  <c:v>5.7139367379202213</c:v>
                </c:pt>
                <c:pt idx="196">
                  <c:v>5.5845230244774484</c:v>
                </c:pt>
                <c:pt idx="197">
                  <c:v>5.6148933541539918</c:v>
                </c:pt>
                <c:pt idx="198">
                  <c:v>5.9199773126617856</c:v>
                </c:pt>
                <c:pt idx="199">
                  <c:v>6.4725440337601867</c:v>
                </c:pt>
                <c:pt idx="200">
                  <c:v>7.543639154290986</c:v>
                </c:pt>
                <c:pt idx="201">
                  <c:v>7.8448773805127985</c:v>
                </c:pt>
                <c:pt idx="202">
                  <c:v>7.7324796305981636</c:v>
                </c:pt>
                <c:pt idx="203">
                  <c:v>7.4692692103076297</c:v>
                </c:pt>
                <c:pt idx="204">
                  <c:v>6.7014661894888832</c:v>
                </c:pt>
                <c:pt idx="205">
                  <c:v>6.9267594613788788</c:v>
                </c:pt>
                <c:pt idx="206">
                  <c:v>6.5984164948754369</c:v>
                </c:pt>
                <c:pt idx="207">
                  <c:v>7.2497994279394788</c:v>
                </c:pt>
                <c:pt idx="208">
                  <c:v>7.0012681391012848</c:v>
                </c:pt>
                <c:pt idx="209">
                  <c:v>7.4897634126336925</c:v>
                </c:pt>
                <c:pt idx="210">
                  <c:v>6.4180263909106543</c:v>
                </c:pt>
                <c:pt idx="211">
                  <c:v>6.9430921509288055</c:v>
                </c:pt>
                <c:pt idx="212">
                  <c:v>6.7242644604887118</c:v>
                </c:pt>
                <c:pt idx="213">
                  <c:v>6.4417298142620893</c:v>
                </c:pt>
                <c:pt idx="214">
                  <c:v>6.8705152972097494</c:v>
                </c:pt>
                <c:pt idx="215">
                  <c:v>7.002287822006565</c:v>
                </c:pt>
                <c:pt idx="216">
                  <c:v>7.1685060708500714</c:v>
                </c:pt>
                <c:pt idx="217">
                  <c:v>7.0161916816750818</c:v>
                </c:pt>
                <c:pt idx="218">
                  <c:v>6.7819467033914407</c:v>
                </c:pt>
                <c:pt idx="219">
                  <c:v>6.8173699260491958</c:v>
                </c:pt>
                <c:pt idx="220">
                  <c:v>7.3083643055583707</c:v>
                </c:pt>
                <c:pt idx="221">
                  <c:v>6.7718798439132115</c:v>
                </c:pt>
                <c:pt idx="222">
                  <c:v>6.1745239761330595</c:v>
                </c:pt>
                <c:pt idx="223">
                  <c:v>7.120757831467472</c:v>
                </c:pt>
                <c:pt idx="224">
                  <c:v>6.7947693365808846</c:v>
                </c:pt>
                <c:pt idx="225">
                  <c:v>6.6619922416616646</c:v>
                </c:pt>
                <c:pt idx="226">
                  <c:v>6.5876256746673789</c:v>
                </c:pt>
                <c:pt idx="227">
                  <c:v>6.1804289649153361</c:v>
                </c:pt>
                <c:pt idx="228">
                  <c:v>5.9426622811220113</c:v>
                </c:pt>
                <c:pt idx="229">
                  <c:v>6.4230501582439956</c:v>
                </c:pt>
                <c:pt idx="230">
                  <c:v>5.7044735776705693</c:v>
                </c:pt>
                <c:pt idx="231">
                  <c:v>6.4808468905303016</c:v>
                </c:pt>
                <c:pt idx="232">
                  <c:v>6.3576819538602649</c:v>
                </c:pt>
                <c:pt idx="233">
                  <c:v>6.2160770544796833</c:v>
                </c:pt>
                <c:pt idx="234">
                  <c:v>7.2108845743312031</c:v>
                </c:pt>
                <c:pt idx="235">
                  <c:v>6.7054383601844165</c:v>
                </c:pt>
                <c:pt idx="236">
                  <c:v>6.1012626264591745</c:v>
                </c:pt>
                <c:pt idx="237">
                  <c:v>4.9796758656018483</c:v>
                </c:pt>
                <c:pt idx="238">
                  <c:v>4.8821350202260874</c:v>
                </c:pt>
                <c:pt idx="239">
                  <c:v>5.0921807177760456</c:v>
                </c:pt>
                <c:pt idx="240">
                  <c:v>4.4258216747143706</c:v>
                </c:pt>
                <c:pt idx="241">
                  <c:v>4.8690121336835546</c:v>
                </c:pt>
                <c:pt idx="242">
                  <c:v>4.388397840371681</c:v>
                </c:pt>
                <c:pt idx="243">
                  <c:v>3.2622294936491016</c:v>
                </c:pt>
                <c:pt idx="244">
                  <c:v>2.4557817511395115</c:v>
                </c:pt>
                <c:pt idx="245">
                  <c:v>2.3322228499109769</c:v>
                </c:pt>
                <c:pt idx="246">
                  <c:v>2.7808401048632732</c:v>
                </c:pt>
                <c:pt idx="247">
                  <c:v>2.6541023389002021</c:v>
                </c:pt>
                <c:pt idx="248">
                  <c:v>2.2724417109147907</c:v>
                </c:pt>
                <c:pt idx="249">
                  <c:v>2.5038710154340151</c:v>
                </c:pt>
                <c:pt idx="250">
                  <c:v>2.3904337693966227</c:v>
                </c:pt>
                <c:pt idx="251">
                  <c:v>2.0444872505904641</c:v>
                </c:pt>
                <c:pt idx="252">
                  <c:v>1.5344558299987057</c:v>
                </c:pt>
                <c:pt idx="253">
                  <c:v>1.7194096572643502</c:v>
                </c:pt>
                <c:pt idx="254">
                  <c:v>1.9766924017988003</c:v>
                </c:pt>
                <c:pt idx="255">
                  <c:v>1.6090605326571676</c:v>
                </c:pt>
                <c:pt idx="256">
                  <c:v>1.3164883104691398</c:v>
                </c:pt>
                <c:pt idx="257">
                  <c:v>1.3783588541741665</c:v>
                </c:pt>
                <c:pt idx="258">
                  <c:v>1.2454997643894785</c:v>
                </c:pt>
                <c:pt idx="259">
                  <c:v>0.64989578714539675</c:v>
                </c:pt>
                <c:pt idx="260">
                  <c:v>1.0106599997079684</c:v>
                </c:pt>
                <c:pt idx="261">
                  <c:v>1.4161261175077016</c:v>
                </c:pt>
                <c:pt idx="262">
                  <c:v>1.1644955081096668</c:v>
                </c:pt>
                <c:pt idx="263">
                  <c:v>1.2068383834939596</c:v>
                </c:pt>
                <c:pt idx="264">
                  <c:v>0.95054795601595288</c:v>
                </c:pt>
                <c:pt idx="265">
                  <c:v>0.76438974825850892</c:v>
                </c:pt>
                <c:pt idx="266">
                  <c:v>0.82152666460433466</c:v>
                </c:pt>
                <c:pt idx="267">
                  <c:v>0.8648122900326598</c:v>
                </c:pt>
                <c:pt idx="268">
                  <c:v>0.43830432429194843</c:v>
                </c:pt>
                <c:pt idx="269">
                  <c:v>0.44065188355330065</c:v>
                </c:pt>
                <c:pt idx="270">
                  <c:v>-0.29289591985207153</c:v>
                </c:pt>
                <c:pt idx="271">
                  <c:v>0.82401357917024143</c:v>
                </c:pt>
                <c:pt idx="272">
                  <c:v>1.6167043311570524</c:v>
                </c:pt>
                <c:pt idx="273">
                  <c:v>0.87401163660888415</c:v>
                </c:pt>
                <c:pt idx="274">
                  <c:v>7.4669958608183151E-2</c:v>
                </c:pt>
                <c:pt idx="275">
                  <c:v>0.12349872126105765</c:v>
                </c:pt>
                <c:pt idx="276">
                  <c:v>0.19292310083801567</c:v>
                </c:pt>
                <c:pt idx="277">
                  <c:v>-3.570089450317937E-2</c:v>
                </c:pt>
                <c:pt idx="278">
                  <c:v>3.6868924092686939E-2</c:v>
                </c:pt>
                <c:pt idx="279">
                  <c:v>-0.48370013065732564</c:v>
                </c:pt>
                <c:pt idx="280">
                  <c:v>-1.3867461231559446</c:v>
                </c:pt>
                <c:pt idx="281">
                  <c:v>-0.62904455495595357</c:v>
                </c:pt>
                <c:pt idx="282">
                  <c:v>-0.49268201103041065</c:v>
                </c:pt>
                <c:pt idx="283">
                  <c:v>-0.10400388686502993</c:v>
                </c:pt>
                <c:pt idx="284">
                  <c:v>0.35165993739747137</c:v>
                </c:pt>
                <c:pt idx="285">
                  <c:v>-0.23798706782599766</c:v>
                </c:pt>
                <c:pt idx="286">
                  <c:v>-0.12648117982371332</c:v>
                </c:pt>
                <c:pt idx="287">
                  <c:v>0.33366599701366795</c:v>
                </c:pt>
                <c:pt idx="288">
                  <c:v>0.90737161202901007</c:v>
                </c:pt>
                <c:pt idx="289">
                  <c:v>0.37444391833628288</c:v>
                </c:pt>
                <c:pt idx="290">
                  <c:v>0.24335076766010388</c:v>
                </c:pt>
                <c:pt idx="291">
                  <c:v>0.72122944230363828</c:v>
                </c:pt>
                <c:pt idx="292">
                  <c:v>-9.629930253117891E-2</c:v>
                </c:pt>
                <c:pt idx="293">
                  <c:v>0.92625503814974763</c:v>
                </c:pt>
                <c:pt idx="294">
                  <c:v>0.84026055832873681</c:v>
                </c:pt>
                <c:pt idx="295">
                  <c:v>-0.33293081479337161</c:v>
                </c:pt>
                <c:pt idx="296">
                  <c:v>-1.3744109799640682</c:v>
                </c:pt>
                <c:pt idx="297">
                  <c:v>-1.4683394130743181</c:v>
                </c:pt>
                <c:pt idx="298">
                  <c:v>-1.383529654134918</c:v>
                </c:pt>
                <c:pt idx="299">
                  <c:v>-1.1941035930019552</c:v>
                </c:pt>
                <c:pt idx="300">
                  <c:v>0</c:v>
                </c:pt>
              </c:numCache>
            </c:numRef>
          </c:xVal>
          <c:yVal>
            <c:numRef>
              <c:f>Графики!$AV$341:$AV$641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Графики!$N$31</c:f>
              <c:strCache>
                <c:ptCount val="1"/>
                <c:pt idx="0">
                  <c:v>17.11.2021</c:v>
                </c:pt>
              </c:strCache>
            </c:strRef>
          </c:tx>
          <c:spPr>
            <a:ln w="25400">
              <a:solidFill>
                <a:srgbClr val="FFC000"/>
              </a:solidFill>
              <a:prstDash val="solid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Графики!$BA$341:$BA$641</c:f>
              <c:numCache>
                <c:formatCode>General</c:formatCode>
                <c:ptCount val="301"/>
                <c:pt idx="0">
                  <c:v>10.22563553737632</c:v>
                </c:pt>
                <c:pt idx="1">
                  <c:v>9.6222946018147013</c:v>
                </c:pt>
                <c:pt idx="2">
                  <c:v>8.5427135159598038</c:v>
                </c:pt>
                <c:pt idx="3">
                  <c:v>8.5660137071215559</c:v>
                </c:pt>
                <c:pt idx="4">
                  <c:v>8.2924327175251165</c:v>
                </c:pt>
                <c:pt idx="5">
                  <c:v>7.5827657812671987</c:v>
                </c:pt>
                <c:pt idx="6">
                  <c:v>7.4635438915943269</c:v>
                </c:pt>
                <c:pt idx="7">
                  <c:v>7.5310215819797577</c:v>
                </c:pt>
                <c:pt idx="8">
                  <c:v>7.7203200010148976</c:v>
                </c:pt>
                <c:pt idx="9">
                  <c:v>7.710248457470243</c:v>
                </c:pt>
                <c:pt idx="10">
                  <c:v>8.054161772812904</c:v>
                </c:pt>
                <c:pt idx="11">
                  <c:v>8.0473399358941151</c:v>
                </c:pt>
                <c:pt idx="12">
                  <c:v>8.0018989941609107</c:v>
                </c:pt>
                <c:pt idx="13">
                  <c:v>7.9331040785548339</c:v>
                </c:pt>
                <c:pt idx="14">
                  <c:v>7.8756052365424694</c:v>
                </c:pt>
                <c:pt idx="15">
                  <c:v>8.0498009960795116</c:v>
                </c:pt>
                <c:pt idx="16">
                  <c:v>8.2630811863871259</c:v>
                </c:pt>
                <c:pt idx="17">
                  <c:v>9.008498943250288</c:v>
                </c:pt>
                <c:pt idx="18">
                  <c:v>9.1163412241157857</c:v>
                </c:pt>
                <c:pt idx="19">
                  <c:v>8.4104373576337821</c:v>
                </c:pt>
                <c:pt idx="20">
                  <c:v>8.210052414687425</c:v>
                </c:pt>
                <c:pt idx="21">
                  <c:v>8.214974962574388</c:v>
                </c:pt>
                <c:pt idx="22">
                  <c:v>8.4021825530239767</c:v>
                </c:pt>
                <c:pt idx="23">
                  <c:v>8.1528949993314654</c:v>
                </c:pt>
                <c:pt idx="24">
                  <c:v>8.6871166218863891</c:v>
                </c:pt>
                <c:pt idx="25">
                  <c:v>8.3163288256628221</c:v>
                </c:pt>
                <c:pt idx="26">
                  <c:v>8.5598210082723654</c:v>
                </c:pt>
                <c:pt idx="27">
                  <c:v>8.315835653926797</c:v>
                </c:pt>
                <c:pt idx="28">
                  <c:v>7.8069808052289318</c:v>
                </c:pt>
                <c:pt idx="29">
                  <c:v>8.5552355916784109</c:v>
                </c:pt>
                <c:pt idx="30">
                  <c:v>8.5269515855875397</c:v>
                </c:pt>
                <c:pt idx="31">
                  <c:v>9.0927616606195443</c:v>
                </c:pt>
                <c:pt idx="32">
                  <c:v>9.6176720354935696</c:v>
                </c:pt>
                <c:pt idx="33">
                  <c:v>9.3852033310479328</c:v>
                </c:pt>
                <c:pt idx="34">
                  <c:v>9.8149770553122835</c:v>
                </c:pt>
                <c:pt idx="35">
                  <c:v>9.9080527724256626</c:v>
                </c:pt>
                <c:pt idx="36">
                  <c:v>9.8093760720212231</c:v>
                </c:pt>
                <c:pt idx="37">
                  <c:v>9.2842259063213532</c:v>
                </c:pt>
                <c:pt idx="38">
                  <c:v>8.9574525571438244</c:v>
                </c:pt>
                <c:pt idx="39">
                  <c:v>8.5124685850162223</c:v>
                </c:pt>
                <c:pt idx="40">
                  <c:v>8.9973249034560467</c:v>
                </c:pt>
                <c:pt idx="41">
                  <c:v>8.326137334418263</c:v>
                </c:pt>
                <c:pt idx="42">
                  <c:v>7.8204441849620707</c:v>
                </c:pt>
                <c:pt idx="43">
                  <c:v>6.8498055902082342</c:v>
                </c:pt>
                <c:pt idx="44">
                  <c:v>7.0875435616151208</c:v>
                </c:pt>
                <c:pt idx="45">
                  <c:v>7.5240271472712266</c:v>
                </c:pt>
                <c:pt idx="46">
                  <c:v>8.2235806546445929</c:v>
                </c:pt>
                <c:pt idx="47">
                  <c:v>8.1654951600191907</c:v>
                </c:pt>
                <c:pt idx="48">
                  <c:v>9.179326110467855</c:v>
                </c:pt>
                <c:pt idx="49">
                  <c:v>9.103451820490136</c:v>
                </c:pt>
                <c:pt idx="50">
                  <c:v>9.1416673365829411</c:v>
                </c:pt>
                <c:pt idx="51">
                  <c:v>8.8535659404683429</c:v>
                </c:pt>
                <c:pt idx="52">
                  <c:v>8.6054493882886618</c:v>
                </c:pt>
                <c:pt idx="53">
                  <c:v>9.3709525401377505</c:v>
                </c:pt>
                <c:pt idx="54">
                  <c:v>9.9493129062493608</c:v>
                </c:pt>
                <c:pt idx="55">
                  <c:v>9.165886231937975</c:v>
                </c:pt>
                <c:pt idx="56">
                  <c:v>9.1601139259907995</c:v>
                </c:pt>
                <c:pt idx="57">
                  <c:v>9.6888702192466098</c:v>
                </c:pt>
                <c:pt idx="58">
                  <c:v>8.954642786797649</c:v>
                </c:pt>
                <c:pt idx="59">
                  <c:v>8.1506853688838419</c:v>
                </c:pt>
                <c:pt idx="60">
                  <c:v>8.554927198572841</c:v>
                </c:pt>
                <c:pt idx="61">
                  <c:v>8.2546134577657995</c:v>
                </c:pt>
                <c:pt idx="62">
                  <c:v>8.8162396087348043</c:v>
                </c:pt>
                <c:pt idx="63">
                  <c:v>9.2537273961206665</c:v>
                </c:pt>
                <c:pt idx="64">
                  <c:v>9.1323959786291198</c:v>
                </c:pt>
                <c:pt idx="65">
                  <c:v>8.2250104075617401</c:v>
                </c:pt>
                <c:pt idx="66">
                  <c:v>8.909610021915114</c:v>
                </c:pt>
                <c:pt idx="67">
                  <c:v>8.7454585597163259</c:v>
                </c:pt>
                <c:pt idx="68">
                  <c:v>8.3292402989961829</c:v>
                </c:pt>
                <c:pt idx="69">
                  <c:v>8.4420152515447171</c:v>
                </c:pt>
                <c:pt idx="70">
                  <c:v>8.0990635982384447</c:v>
                </c:pt>
                <c:pt idx="71">
                  <c:v>8.0662866985446726</c:v>
                </c:pt>
                <c:pt idx="72">
                  <c:v>7.4884107329769449</c:v>
                </c:pt>
                <c:pt idx="73">
                  <c:v>8.2926686588832581</c:v>
                </c:pt>
                <c:pt idx="74">
                  <c:v>8.3046518310129613</c:v>
                </c:pt>
                <c:pt idx="75">
                  <c:v>7.5218356689456414</c:v>
                </c:pt>
                <c:pt idx="76">
                  <c:v>8.5000652230100968</c:v>
                </c:pt>
                <c:pt idx="77">
                  <c:v>8.181852571782656</c:v>
                </c:pt>
                <c:pt idx="78">
                  <c:v>7.655937104183522</c:v>
                </c:pt>
                <c:pt idx="79">
                  <c:v>7.1238294402307929</c:v>
                </c:pt>
                <c:pt idx="80">
                  <c:v>6.429588176301877</c:v>
                </c:pt>
                <c:pt idx="81">
                  <c:v>6.2777030354022827</c:v>
                </c:pt>
                <c:pt idx="82">
                  <c:v>6.1216204927500257</c:v>
                </c:pt>
                <c:pt idx="83">
                  <c:v>6.0222735641175404</c:v>
                </c:pt>
                <c:pt idx="84">
                  <c:v>6.4904909482722815</c:v>
                </c:pt>
                <c:pt idx="85">
                  <c:v>6.394345496177948</c:v>
                </c:pt>
                <c:pt idx="86">
                  <c:v>5.9443936732927796</c:v>
                </c:pt>
                <c:pt idx="87">
                  <c:v>5.9355898713506576</c:v>
                </c:pt>
                <c:pt idx="88">
                  <c:v>6.0584968455846138</c:v>
                </c:pt>
                <c:pt idx="89">
                  <c:v>6.3815880858785476</c:v>
                </c:pt>
                <c:pt idx="90">
                  <c:v>7.2034760861915856</c:v>
                </c:pt>
                <c:pt idx="91">
                  <c:v>6.9717955336857358</c:v>
                </c:pt>
                <c:pt idx="92">
                  <c:v>7.0685105130935426</c:v>
                </c:pt>
                <c:pt idx="93">
                  <c:v>7.3343996386972776</c:v>
                </c:pt>
                <c:pt idx="94">
                  <c:v>6.6633831436251967</c:v>
                </c:pt>
                <c:pt idx="95">
                  <c:v>6.9154278009029895</c:v>
                </c:pt>
                <c:pt idx="96">
                  <c:v>6.5955244708968621</c:v>
                </c:pt>
                <c:pt idx="97">
                  <c:v>8.0054952458190201</c:v>
                </c:pt>
                <c:pt idx="98">
                  <c:v>8.054739065827107</c:v>
                </c:pt>
                <c:pt idx="99">
                  <c:v>8.6605067406092076</c:v>
                </c:pt>
                <c:pt idx="100">
                  <c:v>8.4731283947264728</c:v>
                </c:pt>
                <c:pt idx="101">
                  <c:v>8.5092220978337991</c:v>
                </c:pt>
                <c:pt idx="102">
                  <c:v>8.6237452679392845</c:v>
                </c:pt>
                <c:pt idx="103">
                  <c:v>8.3637000198912119</c:v>
                </c:pt>
                <c:pt idx="104">
                  <c:v>8.3731306347895043</c:v>
                </c:pt>
                <c:pt idx="105">
                  <c:v>7.7249660753775515</c:v>
                </c:pt>
                <c:pt idx="106">
                  <c:v>8.4033667759022137</c:v>
                </c:pt>
                <c:pt idx="107">
                  <c:v>8.2605869373635414</c:v>
                </c:pt>
                <c:pt idx="108">
                  <c:v>8.8965236214874039</c:v>
                </c:pt>
                <c:pt idx="109">
                  <c:v>9.0482086522360987</c:v>
                </c:pt>
                <c:pt idx="110">
                  <c:v>9.7019804200906492</c:v>
                </c:pt>
                <c:pt idx="111">
                  <c:v>10.221490413304537</c:v>
                </c:pt>
                <c:pt idx="112">
                  <c:v>10.295759949721969</c:v>
                </c:pt>
                <c:pt idx="113">
                  <c:v>9.9978153642146026</c:v>
                </c:pt>
                <c:pt idx="114">
                  <c:v>10.070122547560686</c:v>
                </c:pt>
                <c:pt idx="115">
                  <c:v>10.445459641467551</c:v>
                </c:pt>
                <c:pt idx="116">
                  <c:v>10.138103862856951</c:v>
                </c:pt>
                <c:pt idx="117">
                  <c:v>10.357478142751006</c:v>
                </c:pt>
                <c:pt idx="118">
                  <c:v>10.36638209535181</c:v>
                </c:pt>
                <c:pt idx="119">
                  <c:v>9.6883257585636784</c:v>
                </c:pt>
                <c:pt idx="120">
                  <c:v>10.005472860302689</c:v>
                </c:pt>
                <c:pt idx="121">
                  <c:v>9.9418550459060953</c:v>
                </c:pt>
                <c:pt idx="122">
                  <c:v>9.6926384677719852</c:v>
                </c:pt>
                <c:pt idx="123">
                  <c:v>9.3058067179374575</c:v>
                </c:pt>
                <c:pt idx="124">
                  <c:v>9.5673506771468055</c:v>
                </c:pt>
                <c:pt idx="125">
                  <c:v>8.8324848811664651</c:v>
                </c:pt>
                <c:pt idx="126">
                  <c:v>9.2191505724283616</c:v>
                </c:pt>
                <c:pt idx="127">
                  <c:v>8.1016550801800804</c:v>
                </c:pt>
                <c:pt idx="128">
                  <c:v>7.7678968585466919</c:v>
                </c:pt>
                <c:pt idx="129">
                  <c:v>7.1666635384649453</c:v>
                </c:pt>
                <c:pt idx="130">
                  <c:v>7.3664813876141579</c:v>
                </c:pt>
                <c:pt idx="131">
                  <c:v>6.7087341113820003</c:v>
                </c:pt>
                <c:pt idx="132">
                  <c:v>6.5326058352386553</c:v>
                </c:pt>
                <c:pt idx="133">
                  <c:v>5.9594183881069966</c:v>
                </c:pt>
                <c:pt idx="134">
                  <c:v>5.899178619060649</c:v>
                </c:pt>
                <c:pt idx="135">
                  <c:v>6.0670615162500781</c:v>
                </c:pt>
                <c:pt idx="136">
                  <c:v>5.2995530088339819</c:v>
                </c:pt>
                <c:pt idx="137">
                  <c:v>3.9819245197011242</c:v>
                </c:pt>
                <c:pt idx="138">
                  <c:v>3.4345929979624543</c:v>
                </c:pt>
                <c:pt idx="139">
                  <c:v>2.7753417545343382</c:v>
                </c:pt>
                <c:pt idx="140">
                  <c:v>2.7847113801333307</c:v>
                </c:pt>
                <c:pt idx="141">
                  <c:v>2.3265503729987813</c:v>
                </c:pt>
                <c:pt idx="142">
                  <c:v>2.8943426364492097</c:v>
                </c:pt>
                <c:pt idx="143">
                  <c:v>3.4626772934082055</c:v>
                </c:pt>
                <c:pt idx="144">
                  <c:v>3.1905000192366515</c:v>
                </c:pt>
                <c:pt idx="145">
                  <c:v>3.8855857982041471</c:v>
                </c:pt>
                <c:pt idx="146">
                  <c:v>4.0352925186064112</c:v>
                </c:pt>
                <c:pt idx="147">
                  <c:v>3.6558795032117359</c:v>
                </c:pt>
                <c:pt idx="148">
                  <c:v>3.8406698104415682</c:v>
                </c:pt>
                <c:pt idx="149">
                  <c:v>4.5280230299979394</c:v>
                </c:pt>
                <c:pt idx="150">
                  <c:v>5.3304114041070534</c:v>
                </c:pt>
                <c:pt idx="151">
                  <c:v>4.624905323759549</c:v>
                </c:pt>
                <c:pt idx="152">
                  <c:v>4.580719251743858</c:v>
                </c:pt>
                <c:pt idx="153">
                  <c:v>5.2484884486373176</c:v>
                </c:pt>
                <c:pt idx="154">
                  <c:v>4.5431173838396717</c:v>
                </c:pt>
                <c:pt idx="155">
                  <c:v>4.4466153241235133</c:v>
                </c:pt>
                <c:pt idx="156">
                  <c:v>5.0766393727201375</c:v>
                </c:pt>
                <c:pt idx="157">
                  <c:v>4.3822003525087894</c:v>
                </c:pt>
                <c:pt idx="158">
                  <c:v>4.2494200928979353</c:v>
                </c:pt>
                <c:pt idx="159">
                  <c:v>4.065995464341313</c:v>
                </c:pt>
                <c:pt idx="160">
                  <c:v>4.3153567262875185</c:v>
                </c:pt>
                <c:pt idx="161">
                  <c:v>4.3391752722375259</c:v>
                </c:pt>
                <c:pt idx="162">
                  <c:v>4.558268219503816</c:v>
                </c:pt>
                <c:pt idx="163">
                  <c:v>4.298304920035207</c:v>
                </c:pt>
                <c:pt idx="164">
                  <c:v>3.7754594704022111</c:v>
                </c:pt>
                <c:pt idx="165">
                  <c:v>3.9763108537238168</c:v>
                </c:pt>
                <c:pt idx="166">
                  <c:v>3.2542988440516183</c:v>
                </c:pt>
                <c:pt idx="167">
                  <c:v>2.644157317773761</c:v>
                </c:pt>
                <c:pt idx="168">
                  <c:v>2.9541887455120559</c:v>
                </c:pt>
                <c:pt idx="169">
                  <c:v>2.1723047666994262</c:v>
                </c:pt>
                <c:pt idx="170">
                  <c:v>1.4229306629715666</c:v>
                </c:pt>
                <c:pt idx="171">
                  <c:v>1.8919248997237901</c:v>
                </c:pt>
                <c:pt idx="172">
                  <c:v>1.982209208728591</c:v>
                </c:pt>
                <c:pt idx="173">
                  <c:v>1.7494054395790499</c:v>
                </c:pt>
                <c:pt idx="174">
                  <c:v>2.1251764020337305</c:v>
                </c:pt>
                <c:pt idx="175">
                  <c:v>1.8283518316673053</c:v>
                </c:pt>
                <c:pt idx="176">
                  <c:v>1.9855116319417903</c:v>
                </c:pt>
                <c:pt idx="177">
                  <c:v>1.5774179288080177</c:v>
                </c:pt>
                <c:pt idx="178">
                  <c:v>1.0583718831749138</c:v>
                </c:pt>
                <c:pt idx="179">
                  <c:v>1.6337345264464602</c:v>
                </c:pt>
                <c:pt idx="180">
                  <c:v>1.7250563815630358</c:v>
                </c:pt>
                <c:pt idx="181">
                  <c:v>2.3143657769392121</c:v>
                </c:pt>
                <c:pt idx="182">
                  <c:v>2.6102642119763004</c:v>
                </c:pt>
                <c:pt idx="183">
                  <c:v>3.3210507649853298</c:v>
                </c:pt>
                <c:pt idx="184">
                  <c:v>2.9681866742332659</c:v>
                </c:pt>
                <c:pt idx="185">
                  <c:v>3.0545287600548363</c:v>
                </c:pt>
                <c:pt idx="186">
                  <c:v>2.9956634463344471</c:v>
                </c:pt>
                <c:pt idx="187">
                  <c:v>3.0453568700747837</c:v>
                </c:pt>
                <c:pt idx="188">
                  <c:v>3.7079725846183464</c:v>
                </c:pt>
                <c:pt idx="189">
                  <c:v>4.731134073055955</c:v>
                </c:pt>
                <c:pt idx="190">
                  <c:v>4.8844363175646777</c:v>
                </c:pt>
                <c:pt idx="191">
                  <c:v>5.4338785838497188</c:v>
                </c:pt>
                <c:pt idx="192">
                  <c:v>6.015766570615142</c:v>
                </c:pt>
                <c:pt idx="193">
                  <c:v>6.1678112436554784</c:v>
                </c:pt>
                <c:pt idx="194">
                  <c:v>5.6705622954179944</c:v>
                </c:pt>
                <c:pt idx="195">
                  <c:v>5.7677699678713452</c:v>
                </c:pt>
                <c:pt idx="196">
                  <c:v>5.5154097865072345</c:v>
                </c:pt>
                <c:pt idx="197">
                  <c:v>5.1465740915302831</c:v>
                </c:pt>
                <c:pt idx="198">
                  <c:v>5.460866077414039</c:v>
                </c:pt>
                <c:pt idx="199">
                  <c:v>5.5887555887791223</c:v>
                </c:pt>
                <c:pt idx="200">
                  <c:v>6.0518596055546823</c:v>
                </c:pt>
                <c:pt idx="201">
                  <c:v>5.319190403962466</c:v>
                </c:pt>
                <c:pt idx="202">
                  <c:v>5.6122748519344441</c:v>
                </c:pt>
                <c:pt idx="203">
                  <c:v>5.7800599749041339</c:v>
                </c:pt>
                <c:pt idx="204">
                  <c:v>5.9827378909012623</c:v>
                </c:pt>
                <c:pt idx="205">
                  <c:v>6.8065854205240157</c:v>
                </c:pt>
                <c:pt idx="206">
                  <c:v>6.7321245596758672</c:v>
                </c:pt>
                <c:pt idx="207">
                  <c:v>6.6951962919570178</c:v>
                </c:pt>
                <c:pt idx="208">
                  <c:v>6.1209527292082839</c:v>
                </c:pt>
                <c:pt idx="209">
                  <c:v>6.6285074273525879</c:v>
                </c:pt>
                <c:pt idx="210">
                  <c:v>6.178587202875633</c:v>
                </c:pt>
                <c:pt idx="211">
                  <c:v>6.2654362224341185</c:v>
                </c:pt>
                <c:pt idx="212">
                  <c:v>6.2151335708379065</c:v>
                </c:pt>
                <c:pt idx="213">
                  <c:v>6.4449505372647309</c:v>
                </c:pt>
                <c:pt idx="214">
                  <c:v>6.6352976489076809</c:v>
                </c:pt>
                <c:pt idx="215">
                  <c:v>6.5112354702862376</c:v>
                </c:pt>
                <c:pt idx="216">
                  <c:v>6.0101582419163151</c:v>
                </c:pt>
                <c:pt idx="217">
                  <c:v>6.0107401378197665</c:v>
                </c:pt>
                <c:pt idx="218">
                  <c:v>6.056143176044543</c:v>
                </c:pt>
                <c:pt idx="219">
                  <c:v>5.6658003584211656</c:v>
                </c:pt>
                <c:pt idx="220">
                  <c:v>6.0198588131027009</c:v>
                </c:pt>
                <c:pt idx="221">
                  <c:v>5.8322125501231312</c:v>
                </c:pt>
                <c:pt idx="222">
                  <c:v>6.094394297728968</c:v>
                </c:pt>
                <c:pt idx="223">
                  <c:v>6.2363737569414752</c:v>
                </c:pt>
                <c:pt idx="224">
                  <c:v>6.5468282867561811</c:v>
                </c:pt>
                <c:pt idx="225">
                  <c:v>6.9411167351679524</c:v>
                </c:pt>
                <c:pt idx="226">
                  <c:v>6.1587627291894478</c:v>
                </c:pt>
                <c:pt idx="227">
                  <c:v>5.388579392137899</c:v>
                </c:pt>
                <c:pt idx="228">
                  <c:v>5.5892897787184666</c:v>
                </c:pt>
                <c:pt idx="229">
                  <c:v>6.0431042764384983</c:v>
                </c:pt>
                <c:pt idx="230">
                  <c:v>5.7302562564711934</c:v>
                </c:pt>
                <c:pt idx="231">
                  <c:v>6.7295022967321074</c:v>
                </c:pt>
                <c:pt idx="232">
                  <c:v>6.5508231629798956</c:v>
                </c:pt>
                <c:pt idx="233">
                  <c:v>6.1095194393458314</c:v>
                </c:pt>
                <c:pt idx="234">
                  <c:v>7.0320009562403811</c:v>
                </c:pt>
                <c:pt idx="235">
                  <c:v>6.6762204358351482</c:v>
                </c:pt>
                <c:pt idx="236">
                  <c:v>5.8707057813398933</c:v>
                </c:pt>
                <c:pt idx="237">
                  <c:v>5.0216648996579352</c:v>
                </c:pt>
                <c:pt idx="238">
                  <c:v>4.4257361416207459</c:v>
                </c:pt>
                <c:pt idx="239">
                  <c:v>4.3121418719954363</c:v>
                </c:pt>
                <c:pt idx="240">
                  <c:v>3.4149056292262685</c:v>
                </c:pt>
                <c:pt idx="241">
                  <c:v>3.8462603544992362</c:v>
                </c:pt>
                <c:pt idx="242">
                  <c:v>3.2203084051427595</c:v>
                </c:pt>
                <c:pt idx="243">
                  <c:v>2.3648522530463651</c:v>
                </c:pt>
                <c:pt idx="244">
                  <c:v>1.5622670273448875</c:v>
                </c:pt>
                <c:pt idx="245">
                  <c:v>1.9922775740808447</c:v>
                </c:pt>
                <c:pt idx="246">
                  <c:v>2.4403115415625507</c:v>
                </c:pt>
                <c:pt idx="247">
                  <c:v>3.2267500614432265</c:v>
                </c:pt>
                <c:pt idx="248">
                  <c:v>2.4287147509965052</c:v>
                </c:pt>
                <c:pt idx="249">
                  <c:v>3.2989258131908628</c:v>
                </c:pt>
                <c:pt idx="250">
                  <c:v>2.8747860178673363</c:v>
                </c:pt>
                <c:pt idx="251">
                  <c:v>2.9433937112805779</c:v>
                </c:pt>
                <c:pt idx="252">
                  <c:v>2.8792307952778629</c:v>
                </c:pt>
                <c:pt idx="253">
                  <c:v>3.242258475339213</c:v>
                </c:pt>
                <c:pt idx="254">
                  <c:v>3.3592063044493443</c:v>
                </c:pt>
                <c:pt idx="255">
                  <c:v>2.6677470698755315</c:v>
                </c:pt>
                <c:pt idx="256">
                  <c:v>2.2705036532668146</c:v>
                </c:pt>
                <c:pt idx="257">
                  <c:v>2.9164363316158415</c:v>
                </c:pt>
                <c:pt idx="258">
                  <c:v>2.6819508235948888</c:v>
                </c:pt>
                <c:pt idx="259">
                  <c:v>2.1652436364772711</c:v>
                </c:pt>
                <c:pt idx="260">
                  <c:v>1.5125710874215201</c:v>
                </c:pt>
                <c:pt idx="261">
                  <c:v>1.6341430070654042</c:v>
                </c:pt>
                <c:pt idx="262">
                  <c:v>0.89550965957982953</c:v>
                </c:pt>
                <c:pt idx="263">
                  <c:v>0.90253372783831765</c:v>
                </c:pt>
                <c:pt idx="264">
                  <c:v>1.030451005572786</c:v>
                </c:pt>
                <c:pt idx="265">
                  <c:v>0.95668297500264998</c:v>
                </c:pt>
                <c:pt idx="266">
                  <c:v>0.77202361123272567</c:v>
                </c:pt>
                <c:pt idx="267">
                  <c:v>1.0234747564643385</c:v>
                </c:pt>
                <c:pt idx="268">
                  <c:v>0.88392342735392049</c:v>
                </c:pt>
                <c:pt idx="269">
                  <c:v>1.126702055114265</c:v>
                </c:pt>
                <c:pt idx="270">
                  <c:v>0.75276114040912034</c:v>
                </c:pt>
                <c:pt idx="271">
                  <c:v>1.9064946487919769</c:v>
                </c:pt>
                <c:pt idx="272">
                  <c:v>2.4882775603998653</c:v>
                </c:pt>
                <c:pt idx="273">
                  <c:v>2.2738869681577398</c:v>
                </c:pt>
                <c:pt idx="274">
                  <c:v>1.6936653078469135</c:v>
                </c:pt>
                <c:pt idx="275">
                  <c:v>1.9535524851060018</c:v>
                </c:pt>
                <c:pt idx="276">
                  <c:v>2.0406200947811612</c:v>
                </c:pt>
                <c:pt idx="277">
                  <c:v>1.1499547280111528</c:v>
                </c:pt>
                <c:pt idx="278">
                  <c:v>0.6571946923638734</c:v>
                </c:pt>
                <c:pt idx="279">
                  <c:v>0.63008308461166962</c:v>
                </c:pt>
                <c:pt idx="280">
                  <c:v>-0.15817044161963167</c:v>
                </c:pt>
                <c:pt idx="281">
                  <c:v>-3.4202711444550005E-2</c:v>
                </c:pt>
                <c:pt idx="282">
                  <c:v>0.39993529256798865</c:v>
                </c:pt>
                <c:pt idx="283">
                  <c:v>0.16423269459755829</c:v>
                </c:pt>
                <c:pt idx="284">
                  <c:v>0.36236574155509516</c:v>
                </c:pt>
                <c:pt idx="285">
                  <c:v>-0.21609988661407442</c:v>
                </c:pt>
                <c:pt idx="286">
                  <c:v>-0.22385004367561123</c:v>
                </c:pt>
                <c:pt idx="287">
                  <c:v>7.5957527086075061E-2</c:v>
                </c:pt>
                <c:pt idx="288">
                  <c:v>0.67067901617019743</c:v>
                </c:pt>
                <c:pt idx="289">
                  <c:v>0.34209152607400029</c:v>
                </c:pt>
                <c:pt idx="290">
                  <c:v>-3.0643091680758516E-2</c:v>
                </c:pt>
                <c:pt idx="291">
                  <c:v>-0.19640962912535542</c:v>
                </c:pt>
                <c:pt idx="292">
                  <c:v>-0.63273454166483134</c:v>
                </c:pt>
                <c:pt idx="293">
                  <c:v>0.57174412745280279</c:v>
                </c:pt>
                <c:pt idx="294">
                  <c:v>0.85472875599748477</c:v>
                </c:pt>
                <c:pt idx="295">
                  <c:v>-9.2747441903611616E-2</c:v>
                </c:pt>
                <c:pt idx="296">
                  <c:v>-0.30155902611272722</c:v>
                </c:pt>
                <c:pt idx="297">
                  <c:v>-0.65160026958210437</c:v>
                </c:pt>
                <c:pt idx="298">
                  <c:v>-0.53559947966937216</c:v>
                </c:pt>
                <c:pt idx="299">
                  <c:v>0.2088782017729045</c:v>
                </c:pt>
                <c:pt idx="300">
                  <c:v>0</c:v>
                </c:pt>
              </c:numCache>
            </c:numRef>
          </c:xVal>
          <c:yVal>
            <c:numRef>
              <c:f>Графики!$AY$341:$AY$641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9"/>
          <c:order val="4"/>
          <c:tx>
            <c:strRef>
              <c:f>Графики!$AX$31</c:f>
              <c:strCache>
                <c:ptCount val="1"/>
                <c:pt idx="0">
                  <c:v>19.11.2021</c:v>
                </c:pt>
              </c:strCache>
            </c:strRef>
          </c:tx>
          <c:spPr>
            <a:ln w="25400">
              <a:solidFill>
                <a:srgbClr val="7030A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Графики!$BD$341:$BD$641</c:f>
              <c:numCache>
                <c:formatCode>General</c:formatCode>
                <c:ptCount val="301"/>
                <c:pt idx="0">
                  <c:v>6.8095091676527773</c:v>
                </c:pt>
                <c:pt idx="1">
                  <c:v>6.9588447991964131</c:v>
                </c:pt>
                <c:pt idx="2">
                  <c:v>6.5642356873170229</c:v>
                </c:pt>
                <c:pt idx="3">
                  <c:v>6.5299368310079444</c:v>
                </c:pt>
                <c:pt idx="4">
                  <c:v>6.5115320473817064</c:v>
                </c:pt>
                <c:pt idx="5">
                  <c:v>6.148541905515458</c:v>
                </c:pt>
                <c:pt idx="6">
                  <c:v>5.243443682095176</c:v>
                </c:pt>
                <c:pt idx="7">
                  <c:v>4.0825785550941873</c:v>
                </c:pt>
                <c:pt idx="8">
                  <c:v>4.0433013091776502</c:v>
                </c:pt>
                <c:pt idx="9">
                  <c:v>3.5790380413798175</c:v>
                </c:pt>
                <c:pt idx="10">
                  <c:v>3.1666267662023984</c:v>
                </c:pt>
                <c:pt idx="11">
                  <c:v>3.5920021056085716</c:v>
                </c:pt>
                <c:pt idx="12">
                  <c:v>3.8164374435227728</c:v>
                </c:pt>
                <c:pt idx="13">
                  <c:v>3.4289855606780293</c:v>
                </c:pt>
                <c:pt idx="14">
                  <c:v>4.3705579149252571</c:v>
                </c:pt>
                <c:pt idx="15">
                  <c:v>3.9737176497383189</c:v>
                </c:pt>
                <c:pt idx="16">
                  <c:v>3.947978945364639</c:v>
                </c:pt>
                <c:pt idx="17">
                  <c:v>4.4592763510624991</c:v>
                </c:pt>
                <c:pt idx="18">
                  <c:v>3.767189509651871</c:v>
                </c:pt>
                <c:pt idx="19">
                  <c:v>3.3209899620894703</c:v>
                </c:pt>
                <c:pt idx="20">
                  <c:v>3.5719757014874176</c:v>
                </c:pt>
                <c:pt idx="21">
                  <c:v>3.8289000976994885</c:v>
                </c:pt>
                <c:pt idx="22">
                  <c:v>4.5336308363412172</c:v>
                </c:pt>
                <c:pt idx="23">
                  <c:v>4.6042339151867964</c:v>
                </c:pt>
                <c:pt idx="24">
                  <c:v>5.3296562799464482</c:v>
                </c:pt>
                <c:pt idx="25">
                  <c:v>5.0378703056242102</c:v>
                </c:pt>
                <c:pt idx="26">
                  <c:v>5.3199745929873643</c:v>
                </c:pt>
                <c:pt idx="27">
                  <c:v>4.6343674040424503</c:v>
                </c:pt>
                <c:pt idx="28">
                  <c:v>5.240692173910702</c:v>
                </c:pt>
                <c:pt idx="29">
                  <c:v>5.0592298521355588</c:v>
                </c:pt>
                <c:pt idx="30">
                  <c:v>5.7032272007666052</c:v>
                </c:pt>
                <c:pt idx="31">
                  <c:v>5.9394886520046839</c:v>
                </c:pt>
                <c:pt idx="32">
                  <c:v>5.8716553777228455</c:v>
                </c:pt>
                <c:pt idx="33">
                  <c:v>6.1574089987443585</c:v>
                </c:pt>
                <c:pt idx="34">
                  <c:v>5.7184935097782272</c:v>
                </c:pt>
                <c:pt idx="35">
                  <c:v>5.6668808664246626</c:v>
                </c:pt>
                <c:pt idx="36">
                  <c:v>5.8781112865472096</c:v>
                </c:pt>
                <c:pt idx="37">
                  <c:v>5.6506582579845599</c:v>
                </c:pt>
                <c:pt idx="38">
                  <c:v>4.9747812843522752</c:v>
                </c:pt>
                <c:pt idx="39">
                  <c:v>4.6146404378978332</c:v>
                </c:pt>
                <c:pt idx="40">
                  <c:v>5.5200581620708817</c:v>
                </c:pt>
                <c:pt idx="41">
                  <c:v>5.3824164696168282</c:v>
                </c:pt>
                <c:pt idx="42">
                  <c:v>5.2881000218021654</c:v>
                </c:pt>
                <c:pt idx="43">
                  <c:v>4.9258046601285059</c:v>
                </c:pt>
                <c:pt idx="44">
                  <c:v>4.8991990524007178</c:v>
                </c:pt>
                <c:pt idx="45">
                  <c:v>4.6138290145227074</c:v>
                </c:pt>
                <c:pt idx="46">
                  <c:v>5.6070571925258719</c:v>
                </c:pt>
                <c:pt idx="47">
                  <c:v>4.8152894560867026</c:v>
                </c:pt>
                <c:pt idx="48">
                  <c:v>5.4461882268878981</c:v>
                </c:pt>
                <c:pt idx="49">
                  <c:v>5.9577955153019957</c:v>
                </c:pt>
                <c:pt idx="50">
                  <c:v>5.609810400788092</c:v>
                </c:pt>
                <c:pt idx="51">
                  <c:v>5.0840912345656761</c:v>
                </c:pt>
                <c:pt idx="52">
                  <c:v>5.8375527147413777</c:v>
                </c:pt>
                <c:pt idx="53">
                  <c:v>6.1011983513481027</c:v>
                </c:pt>
                <c:pt idx="54">
                  <c:v>5.9782375347692778</c:v>
                </c:pt>
                <c:pt idx="55">
                  <c:v>5.733520115704323</c:v>
                </c:pt>
                <c:pt idx="56">
                  <c:v>5.4212302015841942</c:v>
                </c:pt>
                <c:pt idx="57">
                  <c:v>5.9566604905901386</c:v>
                </c:pt>
                <c:pt idx="58">
                  <c:v>5.2670406011266095</c:v>
                </c:pt>
                <c:pt idx="59">
                  <c:v>5.2998013557164541</c:v>
                </c:pt>
                <c:pt idx="60">
                  <c:v>5.3328188822742959</c:v>
                </c:pt>
                <c:pt idx="61">
                  <c:v>5.4727345241567491</c:v>
                </c:pt>
                <c:pt idx="62">
                  <c:v>5.843391831496092</c:v>
                </c:pt>
                <c:pt idx="63">
                  <c:v>7.2099218469297739</c:v>
                </c:pt>
                <c:pt idx="64">
                  <c:v>7.2404351202924317</c:v>
                </c:pt>
                <c:pt idx="65">
                  <c:v>6.7516961500405159</c:v>
                </c:pt>
                <c:pt idx="66">
                  <c:v>6.1946557054322966</c:v>
                </c:pt>
                <c:pt idx="67">
                  <c:v>5.5222721907173309</c:v>
                </c:pt>
                <c:pt idx="68">
                  <c:v>5.4882743851915166</c:v>
                </c:pt>
                <c:pt idx="69">
                  <c:v>6.0616556548111475</c:v>
                </c:pt>
                <c:pt idx="70">
                  <c:v>6.5635112242214291</c:v>
                </c:pt>
                <c:pt idx="71">
                  <c:v>6.5201786838119915</c:v>
                </c:pt>
                <c:pt idx="72">
                  <c:v>6.3955266250027307</c:v>
                </c:pt>
                <c:pt idx="73">
                  <c:v>6.7567557613235749</c:v>
                </c:pt>
                <c:pt idx="74">
                  <c:v>7.115821619131566</c:v>
                </c:pt>
                <c:pt idx="75">
                  <c:v>7.1076095273142528</c:v>
                </c:pt>
                <c:pt idx="76">
                  <c:v>6.7320441945189486</c:v>
                </c:pt>
                <c:pt idx="77">
                  <c:v>6.3547754056967278</c:v>
                </c:pt>
                <c:pt idx="78">
                  <c:v>6.5575638538175554</c:v>
                </c:pt>
                <c:pt idx="79">
                  <c:v>5.3114385897263219</c:v>
                </c:pt>
                <c:pt idx="80">
                  <c:v>5.1631922753208528</c:v>
                </c:pt>
                <c:pt idx="81">
                  <c:v>4.7646502433260594</c:v>
                </c:pt>
                <c:pt idx="82">
                  <c:v>4.1943401490893848</c:v>
                </c:pt>
                <c:pt idx="83">
                  <c:v>4.484116759729659</c:v>
                </c:pt>
                <c:pt idx="84">
                  <c:v>4.6987527397134272</c:v>
                </c:pt>
                <c:pt idx="85">
                  <c:v>4.9590291520673873</c:v>
                </c:pt>
                <c:pt idx="86">
                  <c:v>5.1126716932003546</c:v>
                </c:pt>
                <c:pt idx="87">
                  <c:v>4.457978447966525</c:v>
                </c:pt>
                <c:pt idx="88">
                  <c:v>4.1880703117678877</c:v>
                </c:pt>
                <c:pt idx="89">
                  <c:v>3.8129440637503649</c:v>
                </c:pt>
                <c:pt idx="90">
                  <c:v>4.098103206799351</c:v>
                </c:pt>
                <c:pt idx="91">
                  <c:v>4.4401930304557027</c:v>
                </c:pt>
                <c:pt idx="92">
                  <c:v>4.6799955399897044</c:v>
                </c:pt>
                <c:pt idx="93">
                  <c:v>4.6019291842128496</c:v>
                </c:pt>
                <c:pt idx="94">
                  <c:v>4.2121755351017782</c:v>
                </c:pt>
                <c:pt idx="95">
                  <c:v>4.4689267094688603</c:v>
                </c:pt>
                <c:pt idx="96">
                  <c:v>4.2415872961391869</c:v>
                </c:pt>
                <c:pt idx="97">
                  <c:v>5.6493689124765751</c:v>
                </c:pt>
                <c:pt idx="98">
                  <c:v>5.9724075336855549</c:v>
                </c:pt>
                <c:pt idx="99">
                  <c:v>6.2703709173015341</c:v>
                </c:pt>
                <c:pt idx="100">
                  <c:v>6.2668778067559288</c:v>
                </c:pt>
                <c:pt idx="101">
                  <c:v>6.6507414565953695</c:v>
                </c:pt>
                <c:pt idx="102">
                  <c:v>6.0230590170026517</c:v>
                </c:pt>
                <c:pt idx="103">
                  <c:v>6.4870617055817092</c:v>
                </c:pt>
                <c:pt idx="104">
                  <c:v>6.9799140260126933</c:v>
                </c:pt>
                <c:pt idx="105">
                  <c:v>6.748777184486471</c:v>
                </c:pt>
                <c:pt idx="106">
                  <c:v>7.1230645327734692</c:v>
                </c:pt>
                <c:pt idx="107">
                  <c:v>8.1297039497285368</c:v>
                </c:pt>
                <c:pt idx="108">
                  <c:v>7.8994688244215467</c:v>
                </c:pt>
                <c:pt idx="109">
                  <c:v>7.8363415001817884</c:v>
                </c:pt>
                <c:pt idx="110">
                  <c:v>7.7925018837217976</c:v>
                </c:pt>
                <c:pt idx="111">
                  <c:v>7.9561488504014051</c:v>
                </c:pt>
                <c:pt idx="112">
                  <c:v>8.2765514354630341</c:v>
                </c:pt>
                <c:pt idx="113">
                  <c:v>7.6365871409423107</c:v>
                </c:pt>
                <c:pt idx="114">
                  <c:v>7.6901990055462193</c:v>
                </c:pt>
                <c:pt idx="115">
                  <c:v>8.1866735159840118</c:v>
                </c:pt>
                <c:pt idx="116">
                  <c:v>8.192748117185829</c:v>
                </c:pt>
                <c:pt idx="117">
                  <c:v>8.0600825937412992</c:v>
                </c:pt>
                <c:pt idx="118">
                  <c:v>8.4884117314604737</c:v>
                </c:pt>
                <c:pt idx="119">
                  <c:v>8.6743027506308863</c:v>
                </c:pt>
                <c:pt idx="120">
                  <c:v>9.5845008412798052</c:v>
                </c:pt>
                <c:pt idx="121">
                  <c:v>10.077963382528651</c:v>
                </c:pt>
                <c:pt idx="122">
                  <c:v>10.042163615138634</c:v>
                </c:pt>
                <c:pt idx="123">
                  <c:v>10.129474314098843</c:v>
                </c:pt>
                <c:pt idx="124">
                  <c:v>9.2600160610263629</c:v>
                </c:pt>
                <c:pt idx="125">
                  <c:v>8.8545215491897125</c:v>
                </c:pt>
                <c:pt idx="126">
                  <c:v>8.941392402821748</c:v>
                </c:pt>
                <c:pt idx="127">
                  <c:v>7.7428532674268808</c:v>
                </c:pt>
                <c:pt idx="128">
                  <c:v>7.3967619794502752</c:v>
                </c:pt>
                <c:pt idx="129">
                  <c:v>7.1768368989387454</c:v>
                </c:pt>
                <c:pt idx="130">
                  <c:v>7.0694060866214841</c:v>
                </c:pt>
                <c:pt idx="131">
                  <c:v>5.8832352111494401</c:v>
                </c:pt>
                <c:pt idx="132">
                  <c:v>6.573794822056243</c:v>
                </c:pt>
                <c:pt idx="133">
                  <c:v>5.996523211946851</c:v>
                </c:pt>
                <c:pt idx="134">
                  <c:v>5.7976230862809643</c:v>
                </c:pt>
                <c:pt idx="135">
                  <c:v>5.693627441532044</c:v>
                </c:pt>
                <c:pt idx="136">
                  <c:v>4.8693374112381207</c:v>
                </c:pt>
                <c:pt idx="137">
                  <c:v>3.6949934700328413</c:v>
                </c:pt>
                <c:pt idx="138">
                  <c:v>3.6105456012287505</c:v>
                </c:pt>
                <c:pt idx="139">
                  <c:v>3.2327681546805707</c:v>
                </c:pt>
                <c:pt idx="140">
                  <c:v>3.7767419866409</c:v>
                </c:pt>
                <c:pt idx="141">
                  <c:v>3.4440970288028439</c:v>
                </c:pt>
                <c:pt idx="142">
                  <c:v>3.3085875896335892</c:v>
                </c:pt>
                <c:pt idx="143">
                  <c:v>3.142408625880762</c:v>
                </c:pt>
                <c:pt idx="144">
                  <c:v>3.2630681911196007</c:v>
                </c:pt>
                <c:pt idx="145">
                  <c:v>4.0775489533557447</c:v>
                </c:pt>
                <c:pt idx="146">
                  <c:v>3.0604741445745276</c:v>
                </c:pt>
                <c:pt idx="147">
                  <c:v>3.150423057019907</c:v>
                </c:pt>
                <c:pt idx="148">
                  <c:v>2.3644772646866841</c:v>
                </c:pt>
                <c:pt idx="149">
                  <c:v>2.383956784518432</c:v>
                </c:pt>
                <c:pt idx="150">
                  <c:v>2.6155407903975174</c:v>
                </c:pt>
                <c:pt idx="151">
                  <c:v>2.2142746574800185</c:v>
                </c:pt>
                <c:pt idx="152">
                  <c:v>1.4136069112046243</c:v>
                </c:pt>
                <c:pt idx="153">
                  <c:v>1.9790539746709328</c:v>
                </c:pt>
                <c:pt idx="154">
                  <c:v>1.3538111823304462</c:v>
                </c:pt>
                <c:pt idx="155">
                  <c:v>0.79608140809250472</c:v>
                </c:pt>
                <c:pt idx="156">
                  <c:v>0.8041355277484854</c:v>
                </c:pt>
                <c:pt idx="157">
                  <c:v>0.25501266102742193</c:v>
                </c:pt>
                <c:pt idx="158">
                  <c:v>-0.62485825492194635</c:v>
                </c:pt>
                <c:pt idx="159">
                  <c:v>-1.3034816693284483</c:v>
                </c:pt>
                <c:pt idx="160">
                  <c:v>-1.2453611120295136</c:v>
                </c:pt>
                <c:pt idx="161">
                  <c:v>-0.8196315352606689</c:v>
                </c:pt>
                <c:pt idx="162">
                  <c:v>1.3262228724897795E-2</c:v>
                </c:pt>
                <c:pt idx="163">
                  <c:v>0.45741485268308679</c:v>
                </c:pt>
                <c:pt idx="164">
                  <c:v>0.94253881791064487</c:v>
                </c:pt>
                <c:pt idx="165">
                  <c:v>1.9616942064390059</c:v>
                </c:pt>
                <c:pt idx="166">
                  <c:v>1.5424336564249188</c:v>
                </c:pt>
                <c:pt idx="167">
                  <c:v>0.61172518766215944</c:v>
                </c:pt>
                <c:pt idx="168">
                  <c:v>1.7223233389890993</c:v>
                </c:pt>
                <c:pt idx="169">
                  <c:v>1.8939413780562973</c:v>
                </c:pt>
                <c:pt idx="170">
                  <c:v>1.4637303487827467</c:v>
                </c:pt>
                <c:pt idx="171">
                  <c:v>2.1834062110126524</c:v>
                </c:pt>
                <c:pt idx="172">
                  <c:v>1.9937937815411715</c:v>
                </c:pt>
                <c:pt idx="173">
                  <c:v>1.6848404300230868</c:v>
                </c:pt>
                <c:pt idx="174">
                  <c:v>2.3258609958343186</c:v>
                </c:pt>
                <c:pt idx="175">
                  <c:v>1.8267760421535968</c:v>
                </c:pt>
                <c:pt idx="176">
                  <c:v>1.7520608321606232</c:v>
                </c:pt>
                <c:pt idx="177">
                  <c:v>1.2142262726702029</c:v>
                </c:pt>
                <c:pt idx="178">
                  <c:v>1.3901593391656206</c:v>
                </c:pt>
                <c:pt idx="179">
                  <c:v>2.4280711953360878</c:v>
                </c:pt>
                <c:pt idx="180">
                  <c:v>3.3985921363528178</c:v>
                </c:pt>
                <c:pt idx="181">
                  <c:v>3.7081983760626827</c:v>
                </c:pt>
                <c:pt idx="182">
                  <c:v>3.2977104715976111</c:v>
                </c:pt>
                <c:pt idx="183">
                  <c:v>4.2464009291629736</c:v>
                </c:pt>
                <c:pt idx="184">
                  <c:v>3.5423915324377049</c:v>
                </c:pt>
                <c:pt idx="185">
                  <c:v>3.554403412159445</c:v>
                </c:pt>
                <c:pt idx="186">
                  <c:v>3.1129647306438528</c:v>
                </c:pt>
                <c:pt idx="187">
                  <c:v>3.7329370175671102</c:v>
                </c:pt>
                <c:pt idx="188">
                  <c:v>4.2058049035867953</c:v>
                </c:pt>
                <c:pt idx="189">
                  <c:v>4.4357714365091852</c:v>
                </c:pt>
                <c:pt idx="190">
                  <c:v>5.3324713803222039</c:v>
                </c:pt>
                <c:pt idx="191">
                  <c:v>5.2748540426348427</c:v>
                </c:pt>
                <c:pt idx="192">
                  <c:v>5.8868201992968352</c:v>
                </c:pt>
                <c:pt idx="193">
                  <c:v>5.5330398560138292</c:v>
                </c:pt>
                <c:pt idx="194">
                  <c:v>4.672706956766433</c:v>
                </c:pt>
                <c:pt idx="195">
                  <c:v>4.2097337122040699</c:v>
                </c:pt>
                <c:pt idx="196">
                  <c:v>4.2316296710507686</c:v>
                </c:pt>
                <c:pt idx="197">
                  <c:v>4.4522170322622969</c:v>
                </c:pt>
                <c:pt idx="198">
                  <c:v>4.3161831504207839</c:v>
                </c:pt>
                <c:pt idx="199">
                  <c:v>5.0028640179236845</c:v>
                </c:pt>
                <c:pt idx="200">
                  <c:v>5.9526590918699185</c:v>
                </c:pt>
                <c:pt idx="201">
                  <c:v>6.0709122759999445</c:v>
                </c:pt>
                <c:pt idx="202">
                  <c:v>6.4937992206137096</c:v>
                </c:pt>
                <c:pt idx="203">
                  <c:v>6.7918492347962456</c:v>
                </c:pt>
                <c:pt idx="204">
                  <c:v>6.185853875080511</c:v>
                </c:pt>
                <c:pt idx="205">
                  <c:v>6.5687078811070023</c:v>
                </c:pt>
                <c:pt idx="206">
                  <c:v>6.4119247746939436</c:v>
                </c:pt>
                <c:pt idx="207">
                  <c:v>7.1891541053785204</c:v>
                </c:pt>
                <c:pt idx="208">
                  <c:v>6.4963662138607106</c:v>
                </c:pt>
                <c:pt idx="209">
                  <c:v>6.0620878388604069</c:v>
                </c:pt>
                <c:pt idx="210">
                  <c:v>5.8432485008192998</c:v>
                </c:pt>
                <c:pt idx="211">
                  <c:v>6.1238339460774114</c:v>
                </c:pt>
                <c:pt idx="212">
                  <c:v>6.3099566899113597</c:v>
                </c:pt>
                <c:pt idx="213">
                  <c:v>6.2165040733727892</c:v>
                </c:pt>
                <c:pt idx="214">
                  <c:v>6.3748044928456693</c:v>
                </c:pt>
                <c:pt idx="215">
                  <c:v>6.5982510244161858</c:v>
                </c:pt>
                <c:pt idx="216">
                  <c:v>6.2817703763610098</c:v>
                </c:pt>
                <c:pt idx="217">
                  <c:v>6.1605300067087683</c:v>
                </c:pt>
                <c:pt idx="218">
                  <c:v>5.9755326366571353</c:v>
                </c:pt>
                <c:pt idx="219">
                  <c:v>6.5143637755495547</c:v>
                </c:pt>
                <c:pt idx="220">
                  <c:v>6.7973534486925473</c:v>
                </c:pt>
                <c:pt idx="221">
                  <c:v>6.5786212325774613</c:v>
                </c:pt>
                <c:pt idx="222">
                  <c:v>6.5524400118993071</c:v>
                </c:pt>
                <c:pt idx="223">
                  <c:v>6.996142862025863</c:v>
                </c:pt>
                <c:pt idx="224">
                  <c:v>7.3349517937617748</c:v>
                </c:pt>
                <c:pt idx="225">
                  <c:v>7.3006293172388723</c:v>
                </c:pt>
                <c:pt idx="226">
                  <c:v>7.3612500745723537</c:v>
                </c:pt>
                <c:pt idx="227">
                  <c:v>6.7219746643163489</c:v>
                </c:pt>
                <c:pt idx="228">
                  <c:v>7.0217384464626775</c:v>
                </c:pt>
                <c:pt idx="229">
                  <c:v>7.2698739509517054</c:v>
                </c:pt>
                <c:pt idx="230">
                  <c:v>7.9235701833640633</c:v>
                </c:pt>
                <c:pt idx="231">
                  <c:v>8.8696801264845817</c:v>
                </c:pt>
                <c:pt idx="232">
                  <c:v>8.9474796671815966</c:v>
                </c:pt>
                <c:pt idx="233">
                  <c:v>8.3267839616223682</c:v>
                </c:pt>
                <c:pt idx="234">
                  <c:v>8.9455287288610634</c:v>
                </c:pt>
                <c:pt idx="235">
                  <c:v>8.790898755356011</c:v>
                </c:pt>
                <c:pt idx="236">
                  <c:v>8.1228161936455763</c:v>
                </c:pt>
                <c:pt idx="237">
                  <c:v>8.365694548996089</c:v>
                </c:pt>
                <c:pt idx="238">
                  <c:v>7.3956523204510631</c:v>
                </c:pt>
                <c:pt idx="239">
                  <c:v>7.2983864148159228</c:v>
                </c:pt>
                <c:pt idx="240">
                  <c:v>7.4385384947636339</c:v>
                </c:pt>
                <c:pt idx="241">
                  <c:v>7.9955466422700283</c:v>
                </c:pt>
                <c:pt idx="242">
                  <c:v>7.7753023728259905</c:v>
                </c:pt>
                <c:pt idx="243">
                  <c:v>6.8723383314109014</c:v>
                </c:pt>
                <c:pt idx="244">
                  <c:v>6.9623346949738334</c:v>
                </c:pt>
                <c:pt idx="245">
                  <c:v>6.7653147660751074</c:v>
                </c:pt>
                <c:pt idx="246">
                  <c:v>6.9402594833854891</c:v>
                </c:pt>
                <c:pt idx="247">
                  <c:v>6.9685694383033479</c:v>
                </c:pt>
                <c:pt idx="248">
                  <c:v>7.2129996030964776</c:v>
                </c:pt>
                <c:pt idx="249">
                  <c:v>7.6343382717795976</c:v>
                </c:pt>
                <c:pt idx="250">
                  <c:v>7.9666215081563223</c:v>
                </c:pt>
                <c:pt idx="251">
                  <c:v>8.0228386499175031</c:v>
                </c:pt>
                <c:pt idx="252">
                  <c:v>7.6700154326790653</c:v>
                </c:pt>
                <c:pt idx="253">
                  <c:v>7.0261793902809586</c:v>
                </c:pt>
                <c:pt idx="254">
                  <c:v>7.5507589408621243</c:v>
                </c:pt>
                <c:pt idx="255">
                  <c:v>6.746209404601359</c:v>
                </c:pt>
                <c:pt idx="256">
                  <c:v>6.760577635538084</c:v>
                </c:pt>
                <c:pt idx="257">
                  <c:v>7.2115556288376865</c:v>
                </c:pt>
                <c:pt idx="258">
                  <c:v>7.1476107141761531</c:v>
                </c:pt>
                <c:pt idx="259">
                  <c:v>6.4919620483531162</c:v>
                </c:pt>
                <c:pt idx="260">
                  <c:v>6.5021540142615777</c:v>
                </c:pt>
                <c:pt idx="261">
                  <c:v>5.9070774688357233</c:v>
                </c:pt>
                <c:pt idx="262">
                  <c:v>4.7227474872074708</c:v>
                </c:pt>
                <c:pt idx="263">
                  <c:v>5.0775600025167478</c:v>
                </c:pt>
                <c:pt idx="264">
                  <c:v>4.5166652967691334</c:v>
                </c:pt>
                <c:pt idx="265">
                  <c:v>4.6781740884453029</c:v>
                </c:pt>
                <c:pt idx="266">
                  <c:v>4.2448378727858653</c:v>
                </c:pt>
                <c:pt idx="267">
                  <c:v>4.2011041091404877</c:v>
                </c:pt>
                <c:pt idx="268">
                  <c:v>3.6773087105116247</c:v>
                </c:pt>
                <c:pt idx="269">
                  <c:v>3.0126263443951302</c:v>
                </c:pt>
                <c:pt idx="270">
                  <c:v>2.3633164258158104</c:v>
                </c:pt>
                <c:pt idx="271">
                  <c:v>2.7464630778965784</c:v>
                </c:pt>
                <c:pt idx="272">
                  <c:v>3.3084266342450519</c:v>
                </c:pt>
                <c:pt idx="273">
                  <c:v>2.3192022060839008</c:v>
                </c:pt>
                <c:pt idx="274">
                  <c:v>1.9011117266172732</c:v>
                </c:pt>
                <c:pt idx="275">
                  <c:v>1.4970238364273882</c:v>
                </c:pt>
                <c:pt idx="276">
                  <c:v>1.5112569577906925</c:v>
                </c:pt>
                <c:pt idx="277">
                  <c:v>1.0812279548999868</c:v>
                </c:pt>
                <c:pt idx="278">
                  <c:v>9.7728078654199635E-2</c:v>
                </c:pt>
                <c:pt idx="279">
                  <c:v>0.61243030255036501</c:v>
                </c:pt>
                <c:pt idx="280">
                  <c:v>-0.32643190051908277</c:v>
                </c:pt>
                <c:pt idx="281">
                  <c:v>-6.3443643415894257E-2</c:v>
                </c:pt>
                <c:pt idx="282">
                  <c:v>0.73324041959426722</c:v>
                </c:pt>
                <c:pt idx="283">
                  <c:v>0.37345289473296361</c:v>
                </c:pt>
                <c:pt idx="284">
                  <c:v>0.71558559203867844</c:v>
                </c:pt>
                <c:pt idx="285">
                  <c:v>0.28819138142421252</c:v>
                </c:pt>
                <c:pt idx="286">
                  <c:v>0.22645082546887352</c:v>
                </c:pt>
                <c:pt idx="287">
                  <c:v>0.55558170021049591</c:v>
                </c:pt>
                <c:pt idx="288">
                  <c:v>0.27932167639551153</c:v>
                </c:pt>
                <c:pt idx="289">
                  <c:v>0.11938095521895775</c:v>
                </c:pt>
                <c:pt idx="290">
                  <c:v>-0.21641058660611634</c:v>
                </c:pt>
                <c:pt idx="291">
                  <c:v>-0.64137600277990714</c:v>
                </c:pt>
                <c:pt idx="292">
                  <c:v>-1.1115125926132805</c:v>
                </c:pt>
                <c:pt idx="293">
                  <c:v>0.1076802757634141</c:v>
                </c:pt>
                <c:pt idx="294">
                  <c:v>0.12923308135918887</c:v>
                </c:pt>
                <c:pt idx="295">
                  <c:v>-0.275779829907151</c:v>
                </c:pt>
                <c:pt idx="296">
                  <c:v>-1.0633774443560924</c:v>
                </c:pt>
                <c:pt idx="297">
                  <c:v>-0.53684158958822081</c:v>
                </c:pt>
                <c:pt idx="298">
                  <c:v>-1.1600749451863521</c:v>
                </c:pt>
                <c:pt idx="299">
                  <c:v>-0.68731815927776552</c:v>
                </c:pt>
                <c:pt idx="300">
                  <c:v>0</c:v>
                </c:pt>
              </c:numCache>
            </c:numRef>
          </c:xVal>
          <c:yVal>
            <c:numRef>
              <c:f>Графики!$BB$341:$BB$641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1"/>
          <c:order val="5"/>
          <c:tx>
            <c:strRef>
              <c:f>Графики!$AZ$31</c:f>
              <c:strCache>
                <c:ptCount val="1"/>
                <c:pt idx="0">
                  <c:v>20.11.2021</c:v>
                </c:pt>
              </c:strCache>
            </c:strRef>
          </c:tx>
          <c:spPr>
            <a:ln w="25400">
              <a:solidFill>
                <a:srgbClr val="FF33CC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Графики!$BG$341:$BG$641</c:f>
              <c:numCache>
                <c:formatCode>General</c:formatCode>
                <c:ptCount val="301"/>
                <c:pt idx="0">
                  <c:v>5.2354595104884538</c:v>
                </c:pt>
                <c:pt idx="1">
                  <c:v>4.595546692696189</c:v>
                </c:pt>
                <c:pt idx="2">
                  <c:v>3.8865110180286138</c:v>
                </c:pt>
                <c:pt idx="3">
                  <c:v>3.4566035385112173</c:v>
                </c:pt>
                <c:pt idx="4">
                  <c:v>4.4497179425991362</c:v>
                </c:pt>
                <c:pt idx="5">
                  <c:v>3.5116684673519103</c:v>
                </c:pt>
                <c:pt idx="6">
                  <c:v>3.3641298246379847</c:v>
                </c:pt>
                <c:pt idx="7">
                  <c:v>3.196542802489148</c:v>
                </c:pt>
                <c:pt idx="8">
                  <c:v>3.4789580680308063</c:v>
                </c:pt>
                <c:pt idx="9">
                  <c:v>3.4501431625556052</c:v>
                </c:pt>
                <c:pt idx="10">
                  <c:v>3.5363460630069312</c:v>
                </c:pt>
                <c:pt idx="11">
                  <c:v>4.1072161293616318</c:v>
                </c:pt>
                <c:pt idx="12">
                  <c:v>4.2068552802475097</c:v>
                </c:pt>
                <c:pt idx="13">
                  <c:v>4.0320576988581251</c:v>
                </c:pt>
                <c:pt idx="14">
                  <c:v>3.9768302613290416</c:v>
                </c:pt>
                <c:pt idx="15">
                  <c:v>4.811457771379537</c:v>
                </c:pt>
                <c:pt idx="16">
                  <c:v>5.4838291317232688</c:v>
                </c:pt>
                <c:pt idx="17">
                  <c:v>6.0836223575252006</c:v>
                </c:pt>
                <c:pt idx="18">
                  <c:v>6.1939161433519985</c:v>
                </c:pt>
                <c:pt idx="19">
                  <c:v>6.0201555384960557</c:v>
                </c:pt>
                <c:pt idx="20">
                  <c:v>6.6962854671376135</c:v>
                </c:pt>
                <c:pt idx="21">
                  <c:v>7.1930606188798265</c:v>
                </c:pt>
                <c:pt idx="22">
                  <c:v>8.0767922408206232</c:v>
                </c:pt>
                <c:pt idx="23">
                  <c:v>8.1730929991454104</c:v>
                </c:pt>
                <c:pt idx="24">
                  <c:v>8.3876726308340039</c:v>
                </c:pt>
                <c:pt idx="25">
                  <c:v>8.0481790529331647</c:v>
                </c:pt>
                <c:pt idx="26">
                  <c:v>8.3562342606685434</c:v>
                </c:pt>
                <c:pt idx="27">
                  <c:v>8.2563860229156489</c:v>
                </c:pt>
                <c:pt idx="28">
                  <c:v>8.2741563353145011</c:v>
                </c:pt>
                <c:pt idx="29">
                  <c:v>8.7857319051317972</c:v>
                </c:pt>
                <c:pt idx="30">
                  <c:v>9.0551677664966519</c:v>
                </c:pt>
                <c:pt idx="31">
                  <c:v>8.9446436140735841</c:v>
                </c:pt>
                <c:pt idx="32">
                  <c:v>8.6572334181746555</c:v>
                </c:pt>
                <c:pt idx="33">
                  <c:v>9.2275555720339071</c:v>
                </c:pt>
                <c:pt idx="34">
                  <c:v>9.378304702563355</c:v>
                </c:pt>
                <c:pt idx="35">
                  <c:v>9.425904578217569</c:v>
                </c:pt>
                <c:pt idx="36">
                  <c:v>9.9714146885530681</c:v>
                </c:pt>
                <c:pt idx="37">
                  <c:v>9.5597002455010625</c:v>
                </c:pt>
                <c:pt idx="38">
                  <c:v>8.9852966441749231</c:v>
                </c:pt>
                <c:pt idx="39">
                  <c:v>8.5932507836871537</c:v>
                </c:pt>
                <c:pt idx="40">
                  <c:v>9.6004877289731212</c:v>
                </c:pt>
                <c:pt idx="41">
                  <c:v>8.8235345330328983</c:v>
                </c:pt>
                <c:pt idx="42">
                  <c:v>8.5340042128366349</c:v>
                </c:pt>
                <c:pt idx="43">
                  <c:v>8.4570150607144114</c:v>
                </c:pt>
                <c:pt idx="44">
                  <c:v>8.8588440255077785</c:v>
                </c:pt>
                <c:pt idx="45">
                  <c:v>9.3229164935416975</c:v>
                </c:pt>
                <c:pt idx="46">
                  <c:v>9.7830759329992816</c:v>
                </c:pt>
                <c:pt idx="47">
                  <c:v>9.502916528990454</c:v>
                </c:pt>
                <c:pt idx="48">
                  <c:v>9.5713988836346289</c:v>
                </c:pt>
                <c:pt idx="49">
                  <c:v>9.8016506112044226</c:v>
                </c:pt>
                <c:pt idx="50">
                  <c:v>9.8958269651279807</c:v>
                </c:pt>
                <c:pt idx="51">
                  <c:v>9.1299750694051909</c:v>
                </c:pt>
                <c:pt idx="52">
                  <c:v>9.0478050949129738</c:v>
                </c:pt>
                <c:pt idx="53">
                  <c:v>8.7452228396271039</c:v>
                </c:pt>
                <c:pt idx="54">
                  <c:v>8.7449573363328454</c:v>
                </c:pt>
                <c:pt idx="55">
                  <c:v>8.9856505089651364</c:v>
                </c:pt>
                <c:pt idx="56">
                  <c:v>8.9361901404895434</c:v>
                </c:pt>
                <c:pt idx="57">
                  <c:v>8.9251013157534089</c:v>
                </c:pt>
                <c:pt idx="58">
                  <c:v>8.1784204369628242</c:v>
                </c:pt>
                <c:pt idx="59">
                  <c:v>7.6684078732018861</c:v>
                </c:pt>
                <c:pt idx="60">
                  <c:v>8.0555190809557189</c:v>
                </c:pt>
                <c:pt idx="61">
                  <c:v>8.0924565376660667</c:v>
                </c:pt>
                <c:pt idx="62">
                  <c:v>8.557131980702934</c:v>
                </c:pt>
                <c:pt idx="63">
                  <c:v>9.1177779696304242</c:v>
                </c:pt>
                <c:pt idx="64">
                  <c:v>9.1959167950926712</c:v>
                </c:pt>
                <c:pt idx="65">
                  <c:v>8.2260012117869792</c:v>
                </c:pt>
                <c:pt idx="66">
                  <c:v>7.7190743960809414</c:v>
                </c:pt>
                <c:pt idx="67">
                  <c:v>7.35834444423881</c:v>
                </c:pt>
                <c:pt idx="68">
                  <c:v>7.5195411087404409</c:v>
                </c:pt>
                <c:pt idx="69">
                  <c:v>8.2661436360629068</c:v>
                </c:pt>
                <c:pt idx="70">
                  <c:v>8.4798154682548557</c:v>
                </c:pt>
                <c:pt idx="71">
                  <c:v>7.8530546294291526</c:v>
                </c:pt>
                <c:pt idx="72">
                  <c:v>7.792211581690708</c:v>
                </c:pt>
                <c:pt idx="73">
                  <c:v>7.9828730022866239</c:v>
                </c:pt>
                <c:pt idx="74">
                  <c:v>7.6183399304868544</c:v>
                </c:pt>
                <c:pt idx="75">
                  <c:v>7.9058076184767287</c:v>
                </c:pt>
                <c:pt idx="76">
                  <c:v>8.0691491964307716</c:v>
                </c:pt>
                <c:pt idx="77">
                  <c:v>7.6749866991031013</c:v>
                </c:pt>
                <c:pt idx="78">
                  <c:v>7.4308420993272648</c:v>
                </c:pt>
                <c:pt idx="79">
                  <c:v>6.978426273759851</c:v>
                </c:pt>
                <c:pt idx="80">
                  <c:v>6.9758931128017139</c:v>
                </c:pt>
                <c:pt idx="81">
                  <c:v>6.2509414416517757</c:v>
                </c:pt>
                <c:pt idx="82">
                  <c:v>6.6788322447703194</c:v>
                </c:pt>
                <c:pt idx="83">
                  <c:v>6.2497580172002927</c:v>
                </c:pt>
                <c:pt idx="84">
                  <c:v>6.2986336925987416</c:v>
                </c:pt>
                <c:pt idx="85">
                  <c:v>5.9328534221224345</c:v>
                </c:pt>
                <c:pt idx="86">
                  <c:v>5.60426805932957</c:v>
                </c:pt>
                <c:pt idx="87">
                  <c:v>5.1282004956956371</c:v>
                </c:pt>
                <c:pt idx="88">
                  <c:v>5.4781115423643314</c:v>
                </c:pt>
                <c:pt idx="89">
                  <c:v>4.9231904027890323</c:v>
                </c:pt>
                <c:pt idx="90">
                  <c:v>5.226527261538422</c:v>
                </c:pt>
                <c:pt idx="91">
                  <c:v>4.9153120162131927</c:v>
                </c:pt>
                <c:pt idx="92">
                  <c:v>4.4566434629327887</c:v>
                </c:pt>
                <c:pt idx="93">
                  <c:v>4.5848598566694818</c:v>
                </c:pt>
                <c:pt idx="94">
                  <c:v>3.7118958968812876</c:v>
                </c:pt>
                <c:pt idx="95">
                  <c:v>4.0452316775049439</c:v>
                </c:pt>
                <c:pt idx="96">
                  <c:v>3.8787058689442802</c:v>
                </c:pt>
                <c:pt idx="97">
                  <c:v>4.5627270928368944</c:v>
                </c:pt>
                <c:pt idx="98">
                  <c:v>4.9719753040983505</c:v>
                </c:pt>
                <c:pt idx="99">
                  <c:v>5.2480907562699031</c:v>
                </c:pt>
                <c:pt idx="100">
                  <c:v>5.2645498829642747</c:v>
                </c:pt>
                <c:pt idx="101">
                  <c:v>4.7431631214144545</c:v>
                </c:pt>
                <c:pt idx="102">
                  <c:v>4.6353282952165955</c:v>
                </c:pt>
                <c:pt idx="103">
                  <c:v>4.1492302059407393</c:v>
                </c:pt>
                <c:pt idx="104">
                  <c:v>4.0188062414533761</c:v>
                </c:pt>
                <c:pt idx="105">
                  <c:v>4.0905635452650131</c:v>
                </c:pt>
                <c:pt idx="106">
                  <c:v>3.8665657066844688</c:v>
                </c:pt>
                <c:pt idx="107">
                  <c:v>4.2450957260518862</c:v>
                </c:pt>
                <c:pt idx="108">
                  <c:v>4.8501163168386938</c:v>
                </c:pt>
                <c:pt idx="109">
                  <c:v>5.8356491909469241</c:v>
                </c:pt>
                <c:pt idx="110">
                  <c:v>5.966272923735005</c:v>
                </c:pt>
                <c:pt idx="111">
                  <c:v>6.1588467428377953</c:v>
                </c:pt>
                <c:pt idx="112">
                  <c:v>5.9155705100927207</c:v>
                </c:pt>
                <c:pt idx="113">
                  <c:v>5.7711347041122281</c:v>
                </c:pt>
                <c:pt idx="114">
                  <c:v>5.7852556878008272</c:v>
                </c:pt>
                <c:pt idx="115">
                  <c:v>5.6394768578361436</c:v>
                </c:pt>
                <c:pt idx="116">
                  <c:v>6.4135917111025265</c:v>
                </c:pt>
                <c:pt idx="117">
                  <c:v>6.9556848129936952</c:v>
                </c:pt>
                <c:pt idx="118">
                  <c:v>6.604602844154897</c:v>
                </c:pt>
                <c:pt idx="119">
                  <c:v>7.2385761533232653</c:v>
                </c:pt>
                <c:pt idx="120">
                  <c:v>7.6087022997737677</c:v>
                </c:pt>
                <c:pt idx="121">
                  <c:v>7.8796285758862723</c:v>
                </c:pt>
                <c:pt idx="122">
                  <c:v>7.6394854094355651</c:v>
                </c:pt>
                <c:pt idx="123">
                  <c:v>6.965311631025088</c:v>
                </c:pt>
                <c:pt idx="124">
                  <c:v>5.8514476924558494</c:v>
                </c:pt>
                <c:pt idx="125">
                  <c:v>4.8265542181170531</c:v>
                </c:pt>
                <c:pt idx="126">
                  <c:v>5.5370501678869459</c:v>
                </c:pt>
                <c:pt idx="127">
                  <c:v>4.6280369380524462</c:v>
                </c:pt>
                <c:pt idx="128">
                  <c:v>4.8090833565563571</c:v>
                </c:pt>
                <c:pt idx="129">
                  <c:v>4.0264533648687575</c:v>
                </c:pt>
                <c:pt idx="130">
                  <c:v>4.3583928262769405</c:v>
                </c:pt>
                <c:pt idx="131">
                  <c:v>3.1084341476901045</c:v>
                </c:pt>
                <c:pt idx="132">
                  <c:v>3.7274264544626021</c:v>
                </c:pt>
                <c:pt idx="133">
                  <c:v>3.1284712629958449</c:v>
                </c:pt>
                <c:pt idx="134">
                  <c:v>2.8332727838692335</c:v>
                </c:pt>
                <c:pt idx="135">
                  <c:v>2.7895694601163541</c:v>
                </c:pt>
                <c:pt idx="136">
                  <c:v>2.4260193575478297</c:v>
                </c:pt>
                <c:pt idx="137">
                  <c:v>1.7206540548224893</c:v>
                </c:pt>
                <c:pt idx="138">
                  <c:v>1.4508276883229883</c:v>
                </c:pt>
                <c:pt idx="139">
                  <c:v>0.49846456099930947</c:v>
                </c:pt>
                <c:pt idx="140">
                  <c:v>0.62909015909031041</c:v>
                </c:pt>
                <c:pt idx="141">
                  <c:v>0.14181928648372377</c:v>
                </c:pt>
                <c:pt idx="142">
                  <c:v>-0.27205979624022802</c:v>
                </c:pt>
                <c:pt idx="143">
                  <c:v>-0.23705410608840793</c:v>
                </c:pt>
                <c:pt idx="144">
                  <c:v>-0.45491469235594195</c:v>
                </c:pt>
                <c:pt idx="145">
                  <c:v>0.27203600398115668</c:v>
                </c:pt>
                <c:pt idx="146">
                  <c:v>0.66669918407569639</c:v>
                </c:pt>
                <c:pt idx="147">
                  <c:v>0.58903064170044672</c:v>
                </c:pt>
                <c:pt idx="148">
                  <c:v>0.7070617624760871</c:v>
                </c:pt>
                <c:pt idx="149">
                  <c:v>1.1340144340256302</c:v>
                </c:pt>
                <c:pt idx="150">
                  <c:v>2.2901621742455518</c:v>
                </c:pt>
                <c:pt idx="151">
                  <c:v>1.7643306822822069</c:v>
                </c:pt>
                <c:pt idx="152">
                  <c:v>1.4711614255872973</c:v>
                </c:pt>
                <c:pt idx="153">
                  <c:v>1.4180944802660633</c:v>
                </c:pt>
                <c:pt idx="154">
                  <c:v>0.31090178726481099</c:v>
                </c:pt>
                <c:pt idx="155">
                  <c:v>-0.44775965413600716</c:v>
                </c:pt>
                <c:pt idx="156">
                  <c:v>8.2713914165424285E-2</c:v>
                </c:pt>
                <c:pt idx="157">
                  <c:v>0.22287958902006721</c:v>
                </c:pt>
                <c:pt idx="158">
                  <c:v>-0.23991569054123829</c:v>
                </c:pt>
                <c:pt idx="159">
                  <c:v>0.25105659842733985</c:v>
                </c:pt>
                <c:pt idx="160">
                  <c:v>0.43592454730401187</c:v>
                </c:pt>
                <c:pt idx="161">
                  <c:v>0.53880141609261045</c:v>
                </c:pt>
                <c:pt idx="162">
                  <c:v>0.88649886635562325</c:v>
                </c:pt>
                <c:pt idx="163">
                  <c:v>0.92286523973189105</c:v>
                </c:pt>
                <c:pt idx="164">
                  <c:v>1.478567390556691</c:v>
                </c:pt>
                <c:pt idx="165">
                  <c:v>2.4357239954706529</c:v>
                </c:pt>
                <c:pt idx="166">
                  <c:v>2.8232326223765085</c:v>
                </c:pt>
                <c:pt idx="167">
                  <c:v>2.9798267994076468</c:v>
                </c:pt>
                <c:pt idx="168">
                  <c:v>3.2229250649766072</c:v>
                </c:pt>
                <c:pt idx="169">
                  <c:v>3.4224750812159073</c:v>
                </c:pt>
                <c:pt idx="170">
                  <c:v>3.2334092671578674</c:v>
                </c:pt>
                <c:pt idx="171">
                  <c:v>2.942643861345914</c:v>
                </c:pt>
                <c:pt idx="172">
                  <c:v>2.1694212972429341</c:v>
                </c:pt>
                <c:pt idx="173">
                  <c:v>2.0511481076837299</c:v>
                </c:pt>
                <c:pt idx="174">
                  <c:v>2.3119714178556023</c:v>
                </c:pt>
                <c:pt idx="175">
                  <c:v>2.1654307156516097</c:v>
                </c:pt>
                <c:pt idx="176">
                  <c:v>1.8755391497709297</c:v>
                </c:pt>
                <c:pt idx="177">
                  <c:v>2.6186684950048402</c:v>
                </c:pt>
                <c:pt idx="178">
                  <c:v>2.3307084751320417</c:v>
                </c:pt>
                <c:pt idx="179">
                  <c:v>2.8168268329893635</c:v>
                </c:pt>
                <c:pt idx="180">
                  <c:v>2.9179577897916715</c:v>
                </c:pt>
                <c:pt idx="181">
                  <c:v>2.8443250749523941</c:v>
                </c:pt>
                <c:pt idx="182">
                  <c:v>2.9392388974868027</c:v>
                </c:pt>
                <c:pt idx="183">
                  <c:v>3.8669803072884861</c:v>
                </c:pt>
                <c:pt idx="184">
                  <c:v>3.3941490949905528</c:v>
                </c:pt>
                <c:pt idx="185">
                  <c:v>3.1275156778433484</c:v>
                </c:pt>
                <c:pt idx="186">
                  <c:v>1.8328190366910349</c:v>
                </c:pt>
                <c:pt idx="187">
                  <c:v>1.8169767785361728</c:v>
                </c:pt>
                <c:pt idx="188">
                  <c:v>2.8566237017807907</c:v>
                </c:pt>
                <c:pt idx="189">
                  <c:v>3.1644728087719614</c:v>
                </c:pt>
                <c:pt idx="190">
                  <c:v>3.4806195119467702</c:v>
                </c:pt>
                <c:pt idx="191">
                  <c:v>3.597267229770523</c:v>
                </c:pt>
                <c:pt idx="192">
                  <c:v>4.3733094587109917</c:v>
                </c:pt>
                <c:pt idx="193">
                  <c:v>3.9429118807624945</c:v>
                </c:pt>
                <c:pt idx="194">
                  <c:v>3.8843881448890443</c:v>
                </c:pt>
                <c:pt idx="195">
                  <c:v>3.7483845861843292</c:v>
                </c:pt>
                <c:pt idx="196">
                  <c:v>3.506367225601025</c:v>
                </c:pt>
                <c:pt idx="197">
                  <c:v>3.549910481293864</c:v>
                </c:pt>
                <c:pt idx="198">
                  <c:v>2.9598439538942785</c:v>
                </c:pt>
                <c:pt idx="199">
                  <c:v>3.2619659563342793</c:v>
                </c:pt>
                <c:pt idx="200">
                  <c:v>3.6277919221042794</c:v>
                </c:pt>
                <c:pt idx="201">
                  <c:v>3.3813675655865154</c:v>
                </c:pt>
                <c:pt idx="202">
                  <c:v>4.3586384493460173</c:v>
                </c:pt>
                <c:pt idx="203">
                  <c:v>4.2745311574415155</c:v>
                </c:pt>
                <c:pt idx="204">
                  <c:v>3.9131179216017244</c:v>
                </c:pt>
                <c:pt idx="205">
                  <c:v>3.9352679958512908</c:v>
                </c:pt>
                <c:pt idx="206">
                  <c:v>4.4586322139796266</c:v>
                </c:pt>
                <c:pt idx="207">
                  <c:v>4.991122006194928</c:v>
                </c:pt>
                <c:pt idx="208">
                  <c:v>4.9659850146942972</c:v>
                </c:pt>
                <c:pt idx="209">
                  <c:v>4.792786440306827</c:v>
                </c:pt>
                <c:pt idx="210">
                  <c:v>3.764988871251262</c:v>
                </c:pt>
                <c:pt idx="211">
                  <c:v>3.7866138120170945</c:v>
                </c:pt>
                <c:pt idx="212">
                  <c:v>3.9088656936298776</c:v>
                </c:pt>
                <c:pt idx="213">
                  <c:v>3.6776434663042892</c:v>
                </c:pt>
                <c:pt idx="214">
                  <c:v>4.4584688002269104</c:v>
                </c:pt>
                <c:pt idx="215">
                  <c:v>3.9400449667198245</c:v>
                </c:pt>
                <c:pt idx="216">
                  <c:v>3.8794623787480305</c:v>
                </c:pt>
                <c:pt idx="217">
                  <c:v>3.6456959877182271</c:v>
                </c:pt>
                <c:pt idx="218">
                  <c:v>3.9129038364646931</c:v>
                </c:pt>
                <c:pt idx="219">
                  <c:v>3.4247281349009882</c:v>
                </c:pt>
                <c:pt idx="220">
                  <c:v>3.6899502970782123</c:v>
                </c:pt>
                <c:pt idx="221">
                  <c:v>3.1775503676710741</c:v>
                </c:pt>
                <c:pt idx="222">
                  <c:v>3.5150326391215003</c:v>
                </c:pt>
                <c:pt idx="223">
                  <c:v>4.0569475490281093</c:v>
                </c:pt>
                <c:pt idx="224">
                  <c:v>3.9386963934989581</c:v>
                </c:pt>
                <c:pt idx="225">
                  <c:v>4.6709359979872715</c:v>
                </c:pt>
                <c:pt idx="226">
                  <c:v>4.7265335482165938</c:v>
                </c:pt>
                <c:pt idx="227">
                  <c:v>4.2332676678179268</c:v>
                </c:pt>
                <c:pt idx="228">
                  <c:v>4.7274518109575183</c:v>
                </c:pt>
                <c:pt idx="229">
                  <c:v>4.2802802922046794</c:v>
                </c:pt>
                <c:pt idx="230">
                  <c:v>4.7340771368887999</c:v>
                </c:pt>
                <c:pt idx="231">
                  <c:v>5.7598070237554566</c:v>
                </c:pt>
                <c:pt idx="232">
                  <c:v>6.562767152188826</c:v>
                </c:pt>
                <c:pt idx="233">
                  <c:v>6.3655299943616228</c:v>
                </c:pt>
                <c:pt idx="234">
                  <c:v>6.5654543827276939</c:v>
                </c:pt>
                <c:pt idx="235">
                  <c:v>6.5391258591844235</c:v>
                </c:pt>
                <c:pt idx="236">
                  <c:v>5.7940097250555027</c:v>
                </c:pt>
                <c:pt idx="237">
                  <c:v>5.4193218258330944</c:v>
                </c:pt>
                <c:pt idx="238">
                  <c:v>4.4246735885853923</c:v>
                </c:pt>
                <c:pt idx="239">
                  <c:v>4.2839831399573995</c:v>
                </c:pt>
                <c:pt idx="240">
                  <c:v>3.910672467246286</c:v>
                </c:pt>
                <c:pt idx="241">
                  <c:v>3.8343794669895033</c:v>
                </c:pt>
                <c:pt idx="242">
                  <c:v>3.74327047950419</c:v>
                </c:pt>
                <c:pt idx="243">
                  <c:v>3.0415464415937095</c:v>
                </c:pt>
                <c:pt idx="244">
                  <c:v>2.7844880085426666</c:v>
                </c:pt>
                <c:pt idx="245">
                  <c:v>3.5766551579890802</c:v>
                </c:pt>
                <c:pt idx="246">
                  <c:v>4.1628436399735165</c:v>
                </c:pt>
                <c:pt idx="247">
                  <c:v>4.7581407863194727</c:v>
                </c:pt>
                <c:pt idx="248">
                  <c:v>3.8128121309284779</c:v>
                </c:pt>
                <c:pt idx="249">
                  <c:v>3.9869495680409273</c:v>
                </c:pt>
                <c:pt idx="250">
                  <c:v>3.9097225472942227</c:v>
                </c:pt>
                <c:pt idx="251">
                  <c:v>3.7669965855234295</c:v>
                </c:pt>
                <c:pt idx="252">
                  <c:v>2.9512693479064183</c:v>
                </c:pt>
                <c:pt idx="253">
                  <c:v>2.4424869656691044</c:v>
                </c:pt>
                <c:pt idx="254">
                  <c:v>2.8679481408189531</c:v>
                </c:pt>
                <c:pt idx="255">
                  <c:v>2.2106147764561683</c:v>
                </c:pt>
                <c:pt idx="256">
                  <c:v>2.094644993681186</c:v>
                </c:pt>
                <c:pt idx="257">
                  <c:v>1.8968250126488329</c:v>
                </c:pt>
                <c:pt idx="258">
                  <c:v>1.6823719813780826</c:v>
                </c:pt>
                <c:pt idx="259">
                  <c:v>1.5305143794021205</c:v>
                </c:pt>
                <c:pt idx="260">
                  <c:v>1.6426049853239419</c:v>
                </c:pt>
                <c:pt idx="261">
                  <c:v>1.5841504467155119</c:v>
                </c:pt>
                <c:pt idx="262">
                  <c:v>0.55592566002314925</c:v>
                </c:pt>
                <c:pt idx="263">
                  <c:v>0.80322136170570957</c:v>
                </c:pt>
                <c:pt idx="264">
                  <c:v>1.1141225825003858</c:v>
                </c:pt>
                <c:pt idx="265">
                  <c:v>1.3210580127645244</c:v>
                </c:pt>
                <c:pt idx="266">
                  <c:v>1.4870862338693769</c:v>
                </c:pt>
                <c:pt idx="267">
                  <c:v>1.0067619116130118</c:v>
                </c:pt>
                <c:pt idx="268">
                  <c:v>0.98752254251871818</c:v>
                </c:pt>
                <c:pt idx="269">
                  <c:v>0.81060558636227142</c:v>
                </c:pt>
                <c:pt idx="270">
                  <c:v>0.33179642003801746</c:v>
                </c:pt>
                <c:pt idx="271">
                  <c:v>0.8683855141366621</c:v>
                </c:pt>
                <c:pt idx="272">
                  <c:v>2.0228817510615045</c:v>
                </c:pt>
                <c:pt idx="273">
                  <c:v>1.2023756923172186</c:v>
                </c:pt>
                <c:pt idx="274">
                  <c:v>1.4435287622950455</c:v>
                </c:pt>
                <c:pt idx="275">
                  <c:v>1.9164783780513517</c:v>
                </c:pt>
                <c:pt idx="276">
                  <c:v>2.3261271353562734</c:v>
                </c:pt>
                <c:pt idx="277">
                  <c:v>1.8910760605308496</c:v>
                </c:pt>
                <c:pt idx="278">
                  <c:v>0.63242788368279435</c:v>
                </c:pt>
                <c:pt idx="279">
                  <c:v>0.69405675762027386</c:v>
                </c:pt>
                <c:pt idx="280">
                  <c:v>0.17501410486602254</c:v>
                </c:pt>
                <c:pt idx="281">
                  <c:v>0.7386807179200332</c:v>
                </c:pt>
                <c:pt idx="282">
                  <c:v>0.90588295364636906</c:v>
                </c:pt>
                <c:pt idx="283">
                  <c:v>0.94187632473881422</c:v>
                </c:pt>
                <c:pt idx="284">
                  <c:v>1.2340008840701557</c:v>
                </c:pt>
                <c:pt idx="285">
                  <c:v>1.0940302287303894</c:v>
                </c:pt>
                <c:pt idx="286">
                  <c:v>1.2369668661112883</c:v>
                </c:pt>
                <c:pt idx="287">
                  <c:v>1.5556351780785462</c:v>
                </c:pt>
                <c:pt idx="288">
                  <c:v>1.699110026246899</c:v>
                </c:pt>
                <c:pt idx="289">
                  <c:v>1.2709411008602274</c:v>
                </c:pt>
                <c:pt idx="290">
                  <c:v>1.4187393854231232</c:v>
                </c:pt>
                <c:pt idx="291">
                  <c:v>1.0834432927647413</c:v>
                </c:pt>
                <c:pt idx="292">
                  <c:v>0.89607499343537711</c:v>
                </c:pt>
                <c:pt idx="293">
                  <c:v>0.99655608112857408</c:v>
                </c:pt>
                <c:pt idx="294">
                  <c:v>1.0196841756453523</c:v>
                </c:pt>
                <c:pt idx="295">
                  <c:v>0.27337644345402623</c:v>
                </c:pt>
                <c:pt idx="296">
                  <c:v>-0.38450222937490253</c:v>
                </c:pt>
                <c:pt idx="297">
                  <c:v>3.6442458385636201E-2</c:v>
                </c:pt>
                <c:pt idx="298">
                  <c:v>-0.83553256566051459</c:v>
                </c:pt>
                <c:pt idx="299">
                  <c:v>-1.2275733390263213</c:v>
                </c:pt>
                <c:pt idx="300">
                  <c:v>0</c:v>
                </c:pt>
              </c:numCache>
            </c:numRef>
          </c:xVal>
          <c:yVal>
            <c:numRef>
              <c:f>Графики!$BE$341:$BE$641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3"/>
          <c:order val="6"/>
          <c:tx>
            <c:strRef>
              <c:f>Графики!$BB$31</c:f>
              <c:strCache>
                <c:ptCount val="1"/>
                <c:pt idx="0">
                  <c:v>22.11.2021</c:v>
                </c:pt>
              </c:strCache>
            </c:strRef>
          </c:tx>
          <c:spPr>
            <a:ln w="25400">
              <a:solidFill>
                <a:srgbClr val="CC66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Графики!$BJ$341:$BJ$641</c:f>
              <c:numCache>
                <c:formatCode>General</c:formatCode>
                <c:ptCount val="301"/>
                <c:pt idx="0">
                  <c:v>-2.1600238610333236</c:v>
                </c:pt>
                <c:pt idx="1">
                  <c:v>-2.0571889058271609</c:v>
                </c:pt>
                <c:pt idx="2">
                  <c:v>-2.66280370123377</c:v>
                </c:pt>
                <c:pt idx="3">
                  <c:v>-3.0390663247283101</c:v>
                </c:pt>
                <c:pt idx="4">
                  <c:v>-2.3457846071323729</c:v>
                </c:pt>
                <c:pt idx="5">
                  <c:v>-2.9006527769506647</c:v>
                </c:pt>
                <c:pt idx="6">
                  <c:v>-3.2044651637418156</c:v>
                </c:pt>
                <c:pt idx="7">
                  <c:v>-4.5881149050228487</c:v>
                </c:pt>
                <c:pt idx="8">
                  <c:v>-4.6248743036171618</c:v>
                </c:pt>
                <c:pt idx="9">
                  <c:v>-4.8384989900503115</c:v>
                </c:pt>
                <c:pt idx="10">
                  <c:v>-5.5838754816836627</c:v>
                </c:pt>
                <c:pt idx="11">
                  <c:v>-5.1981315031639497</c:v>
                </c:pt>
                <c:pt idx="12">
                  <c:v>-5.0738517264821894</c:v>
                </c:pt>
                <c:pt idx="13">
                  <c:v>-5.4614860923870765</c:v>
                </c:pt>
                <c:pt idx="14">
                  <c:v>-5.4092977003570013</c:v>
                </c:pt>
                <c:pt idx="15">
                  <c:v>-4.4819156879646016</c:v>
                </c:pt>
                <c:pt idx="16">
                  <c:v>-4.8422835433279943</c:v>
                </c:pt>
                <c:pt idx="17">
                  <c:v>-4.2155720316204679</c:v>
                </c:pt>
                <c:pt idx="18">
                  <c:v>-4.5044231680315079</c:v>
                </c:pt>
                <c:pt idx="19">
                  <c:v>-5.4441289311405399</c:v>
                </c:pt>
                <c:pt idx="20">
                  <c:v>-4.6537149140970087</c:v>
                </c:pt>
                <c:pt idx="21">
                  <c:v>-4.6197069881061452</c:v>
                </c:pt>
                <c:pt idx="22">
                  <c:v>-3.3326058075024321</c:v>
                </c:pt>
                <c:pt idx="23">
                  <c:v>-3.4548688661664073</c:v>
                </c:pt>
                <c:pt idx="24">
                  <c:v>-3.8583887845818481</c:v>
                </c:pt>
                <c:pt idx="25">
                  <c:v>-4.1776886795057635</c:v>
                </c:pt>
                <c:pt idx="26">
                  <c:v>-3.7635866683765471</c:v>
                </c:pt>
                <c:pt idx="27">
                  <c:v>-4.697579932142844</c:v>
                </c:pt>
                <c:pt idx="28">
                  <c:v>-4.3497138276725309</c:v>
                </c:pt>
                <c:pt idx="29">
                  <c:v>-3.6341884865444172</c:v>
                </c:pt>
                <c:pt idx="30">
                  <c:v>-3.960855974175729</c:v>
                </c:pt>
                <c:pt idx="31">
                  <c:v>-3.4693879648359598</c:v>
                </c:pt>
                <c:pt idx="32">
                  <c:v>-3.44637630707075</c:v>
                </c:pt>
                <c:pt idx="33">
                  <c:v>-3.8790767430907636</c:v>
                </c:pt>
                <c:pt idx="34">
                  <c:v>-3.823506245641056</c:v>
                </c:pt>
                <c:pt idx="35">
                  <c:v>-3.5435627554693383</c:v>
                </c:pt>
                <c:pt idx="36">
                  <c:v>-2.7815673605641678</c:v>
                </c:pt>
                <c:pt idx="37">
                  <c:v>-2.8981100079015505</c:v>
                </c:pt>
                <c:pt idx="38">
                  <c:v>-2.7434725885184434</c:v>
                </c:pt>
                <c:pt idx="39">
                  <c:v>-2.3014858183073557</c:v>
                </c:pt>
                <c:pt idx="40">
                  <c:v>-1.3044030327553173</c:v>
                </c:pt>
                <c:pt idx="41">
                  <c:v>-1.0316010788210406</c:v>
                </c:pt>
                <c:pt idx="42">
                  <c:v>-1.4268287201114163</c:v>
                </c:pt>
                <c:pt idx="43">
                  <c:v>-2.0802053508748486</c:v>
                </c:pt>
                <c:pt idx="44">
                  <c:v>-1.4386684415399031</c:v>
                </c:pt>
                <c:pt idx="45">
                  <c:v>-1.5283898253571806</c:v>
                </c:pt>
                <c:pt idx="46">
                  <c:v>-1.3183797016602057</c:v>
                </c:pt>
                <c:pt idx="47">
                  <c:v>-1.6871807517813977</c:v>
                </c:pt>
                <c:pt idx="48">
                  <c:v>-1.3523476129967094</c:v>
                </c:pt>
                <c:pt idx="49">
                  <c:v>-1.2826801795065421</c:v>
                </c:pt>
                <c:pt idx="50">
                  <c:v>-1.0214786684985029</c:v>
                </c:pt>
                <c:pt idx="51">
                  <c:v>-0.89008750806874559</c:v>
                </c:pt>
                <c:pt idx="52">
                  <c:v>-0.37303093594528036</c:v>
                </c:pt>
                <c:pt idx="53">
                  <c:v>-0.38888833235364473</c:v>
                </c:pt>
                <c:pt idx="54">
                  <c:v>-1.117062071498367</c:v>
                </c:pt>
                <c:pt idx="55">
                  <c:v>-1.3503613016357576</c:v>
                </c:pt>
                <c:pt idx="56">
                  <c:v>-1.5975017265818678</c:v>
                </c:pt>
                <c:pt idx="57">
                  <c:v>-0.92914163939462924</c:v>
                </c:pt>
                <c:pt idx="58">
                  <c:v>-1.8976130754442693</c:v>
                </c:pt>
                <c:pt idx="59">
                  <c:v>-1.7434716844172726</c:v>
                </c:pt>
                <c:pt idx="60">
                  <c:v>-1.1742824359171209</c:v>
                </c:pt>
                <c:pt idx="61">
                  <c:v>-0.34680918406502315</c:v>
                </c:pt>
                <c:pt idx="62">
                  <c:v>0.18720918573148992</c:v>
                </c:pt>
                <c:pt idx="63">
                  <c:v>1.0865289838629906</c:v>
                </c:pt>
                <c:pt idx="64">
                  <c:v>1.064568141466907</c:v>
                </c:pt>
                <c:pt idx="65">
                  <c:v>0.56881819219097451</c:v>
                </c:pt>
                <c:pt idx="66">
                  <c:v>0.52049591733020861</c:v>
                </c:pt>
                <c:pt idx="67">
                  <c:v>3.601073626100515E-2</c:v>
                </c:pt>
                <c:pt idx="68">
                  <c:v>-0.22827964580983462</c:v>
                </c:pt>
                <c:pt idx="69">
                  <c:v>-3.9943634361179647E-2</c:v>
                </c:pt>
                <c:pt idx="70">
                  <c:v>-0.4908930330457224</c:v>
                </c:pt>
                <c:pt idx="71">
                  <c:v>-0.45977621376891875</c:v>
                </c:pt>
                <c:pt idx="72">
                  <c:v>-0.13927069146257054</c:v>
                </c:pt>
                <c:pt idx="73">
                  <c:v>-8.2582955033558392E-2</c:v>
                </c:pt>
                <c:pt idx="74">
                  <c:v>0.26382093065194567</c:v>
                </c:pt>
                <c:pt idx="75">
                  <c:v>-0.71406836572896282</c:v>
                </c:pt>
                <c:pt idx="76">
                  <c:v>-0.13568163853597071</c:v>
                </c:pt>
                <c:pt idx="77">
                  <c:v>0.33413114442487313</c:v>
                </c:pt>
                <c:pt idx="78">
                  <c:v>0.26149794394268611</c:v>
                </c:pt>
                <c:pt idx="79">
                  <c:v>-0.92492604400422351</c:v>
                </c:pt>
                <c:pt idx="80">
                  <c:v>-0.36615214437529175</c:v>
                </c:pt>
                <c:pt idx="81">
                  <c:v>-1.0348778093400597</c:v>
                </c:pt>
                <c:pt idx="82">
                  <c:v>-0.93528287661501963</c:v>
                </c:pt>
                <c:pt idx="83">
                  <c:v>-0.60307392789809455</c:v>
                </c:pt>
                <c:pt idx="84">
                  <c:v>-0.45265872135701102</c:v>
                </c:pt>
                <c:pt idx="85">
                  <c:v>-0.49439303150143132</c:v>
                </c:pt>
                <c:pt idx="86">
                  <c:v>-0.18510387071569312</c:v>
                </c:pt>
                <c:pt idx="87">
                  <c:v>-0.68331299672058776</c:v>
                </c:pt>
                <c:pt idx="88">
                  <c:v>-0.44967773759481133</c:v>
                </c:pt>
                <c:pt idx="89">
                  <c:v>-0.61680988118064306</c:v>
                </c:pt>
                <c:pt idx="90">
                  <c:v>-2.8758296583191623E-2</c:v>
                </c:pt>
                <c:pt idx="91">
                  <c:v>0.24210540788499202</c:v>
                </c:pt>
                <c:pt idx="92">
                  <c:v>0.2833824788090169</c:v>
                </c:pt>
                <c:pt idx="93">
                  <c:v>0.6527562478127038</c:v>
                </c:pt>
                <c:pt idx="94">
                  <c:v>-0.49876120102589994</c:v>
                </c:pt>
                <c:pt idx="95">
                  <c:v>-1.2237923324521489</c:v>
                </c:pt>
                <c:pt idx="96">
                  <c:v>-1.9355500152244076</c:v>
                </c:pt>
                <c:pt idx="97">
                  <c:v>-1.1304696091087862</c:v>
                </c:pt>
                <c:pt idx="98">
                  <c:v>-0.66372118726508234</c:v>
                </c:pt>
                <c:pt idx="99">
                  <c:v>-0.53774624162610962</c:v>
                </c:pt>
                <c:pt idx="100">
                  <c:v>-0.58589754561603513</c:v>
                </c:pt>
                <c:pt idx="101">
                  <c:v>-0.61903493713180069</c:v>
                </c:pt>
                <c:pt idx="102">
                  <c:v>-1.1303887594474418</c:v>
                </c:pt>
                <c:pt idx="103">
                  <c:v>-1.270948464937419</c:v>
                </c:pt>
                <c:pt idx="104">
                  <c:v>-0.96299035285824175</c:v>
                </c:pt>
                <c:pt idx="105">
                  <c:v>-0.84995711832584675</c:v>
                </c:pt>
                <c:pt idx="106">
                  <c:v>-5.9461213713802863E-3</c:v>
                </c:pt>
                <c:pt idx="107">
                  <c:v>0.80767397622275894</c:v>
                </c:pt>
                <c:pt idx="108">
                  <c:v>1.9741360545249336</c:v>
                </c:pt>
                <c:pt idx="109">
                  <c:v>2.5485501898408529</c:v>
                </c:pt>
                <c:pt idx="110">
                  <c:v>2.9130487640670708</c:v>
                </c:pt>
                <c:pt idx="111">
                  <c:v>3.5483190695542817</c:v>
                </c:pt>
                <c:pt idx="112">
                  <c:v>3.3805279335520027</c:v>
                </c:pt>
                <c:pt idx="113">
                  <c:v>3.6473708779280969</c:v>
                </c:pt>
                <c:pt idx="114">
                  <c:v>3.6865001848748307</c:v>
                </c:pt>
                <c:pt idx="115">
                  <c:v>3.7449368786435571</c:v>
                </c:pt>
                <c:pt idx="116">
                  <c:v>3.4290320603074633</c:v>
                </c:pt>
                <c:pt idx="117">
                  <c:v>3.2924423769579789</c:v>
                </c:pt>
                <c:pt idx="118">
                  <c:v>3.7250970090565261</c:v>
                </c:pt>
                <c:pt idx="119">
                  <c:v>3.8700398738155855</c:v>
                </c:pt>
                <c:pt idx="120">
                  <c:v>4.041060096399633</c:v>
                </c:pt>
                <c:pt idx="121">
                  <c:v>4.0184234573300728</c:v>
                </c:pt>
                <c:pt idx="122">
                  <c:v>4.3076404704686411</c:v>
                </c:pt>
                <c:pt idx="123">
                  <c:v>5.0099465324503853</c:v>
                </c:pt>
                <c:pt idx="124">
                  <c:v>4.3521824635965913</c:v>
                </c:pt>
                <c:pt idx="125">
                  <c:v>4.4045317833526951</c:v>
                </c:pt>
                <c:pt idx="126">
                  <c:v>5.0931253802730225</c:v>
                </c:pt>
                <c:pt idx="127">
                  <c:v>4.7643926055670818</c:v>
                </c:pt>
                <c:pt idx="128">
                  <c:v>4.6065003783930933</c:v>
                </c:pt>
                <c:pt idx="129">
                  <c:v>3.7403579968952272</c:v>
                </c:pt>
                <c:pt idx="130">
                  <c:v>4.1461131688045043</c:v>
                </c:pt>
                <c:pt idx="131">
                  <c:v>3.5966785480736689</c:v>
                </c:pt>
                <c:pt idx="132">
                  <c:v>3.5287920915370705</c:v>
                </c:pt>
                <c:pt idx="133">
                  <c:v>2.9527333406847447</c:v>
                </c:pt>
                <c:pt idx="134">
                  <c:v>2.8833773697972447</c:v>
                </c:pt>
                <c:pt idx="135">
                  <c:v>2.9630149043027814</c:v>
                </c:pt>
                <c:pt idx="136">
                  <c:v>2.3882856124994305</c:v>
                </c:pt>
                <c:pt idx="137">
                  <c:v>1.778495487305463</c:v>
                </c:pt>
                <c:pt idx="138">
                  <c:v>1.406345129427109</c:v>
                </c:pt>
                <c:pt idx="139">
                  <c:v>0.92720609597085968</c:v>
                </c:pt>
                <c:pt idx="140">
                  <c:v>1.1461360712730766</c:v>
                </c:pt>
                <c:pt idx="141">
                  <c:v>0.44057231612055148</c:v>
                </c:pt>
                <c:pt idx="142">
                  <c:v>0.74299590948317018</c:v>
                </c:pt>
                <c:pt idx="143">
                  <c:v>0.58147690181044709</c:v>
                </c:pt>
                <c:pt idx="144">
                  <c:v>0.70232700336305243</c:v>
                </c:pt>
                <c:pt idx="145">
                  <c:v>1.6796784705372829</c:v>
                </c:pt>
                <c:pt idx="146">
                  <c:v>1.3260910986809904</c:v>
                </c:pt>
                <c:pt idx="147">
                  <c:v>1.5203297685045527</c:v>
                </c:pt>
                <c:pt idx="148">
                  <c:v>1.2261995537362509</c:v>
                </c:pt>
                <c:pt idx="149">
                  <c:v>1.7026803066305547</c:v>
                </c:pt>
                <c:pt idx="150">
                  <c:v>3.1016016569942622</c:v>
                </c:pt>
                <c:pt idx="151">
                  <c:v>2.4237396365610948</c:v>
                </c:pt>
                <c:pt idx="152">
                  <c:v>1.8156428882136879</c:v>
                </c:pt>
                <c:pt idx="153">
                  <c:v>2.1997338018225037</c:v>
                </c:pt>
                <c:pt idx="154">
                  <c:v>1.5165185416142322</c:v>
                </c:pt>
                <c:pt idx="155">
                  <c:v>1.5671522110903879</c:v>
                </c:pt>
                <c:pt idx="156">
                  <c:v>2.2354840382868133</c:v>
                </c:pt>
                <c:pt idx="157">
                  <c:v>1.860776445161946</c:v>
                </c:pt>
                <c:pt idx="158">
                  <c:v>1.6074755682504929</c:v>
                </c:pt>
                <c:pt idx="159">
                  <c:v>1.0782462135159676</c:v>
                </c:pt>
                <c:pt idx="160">
                  <c:v>1.1642139285406756</c:v>
                </c:pt>
                <c:pt idx="161">
                  <c:v>1.6974418366173722</c:v>
                </c:pt>
                <c:pt idx="162">
                  <c:v>2.3176729328681631</c:v>
                </c:pt>
                <c:pt idx="163">
                  <c:v>2.4524581843556916</c:v>
                </c:pt>
                <c:pt idx="164">
                  <c:v>1.7420977707918155</c:v>
                </c:pt>
                <c:pt idx="165">
                  <c:v>2.2866028062469468</c:v>
                </c:pt>
                <c:pt idx="166">
                  <c:v>2.7337905892295566</c:v>
                </c:pt>
                <c:pt idx="167">
                  <c:v>2.094874711105831</c:v>
                </c:pt>
                <c:pt idx="168">
                  <c:v>2.833400300855601</c:v>
                </c:pt>
                <c:pt idx="169">
                  <c:v>3.2330148237481353</c:v>
                </c:pt>
                <c:pt idx="170">
                  <c:v>3.0711019053026121</c:v>
                </c:pt>
                <c:pt idx="171">
                  <c:v>3.301655064525221</c:v>
                </c:pt>
                <c:pt idx="172">
                  <c:v>3.4636518902905209</c:v>
                </c:pt>
                <c:pt idx="173">
                  <c:v>3.5565245849077201</c:v>
                </c:pt>
                <c:pt idx="174">
                  <c:v>3.8144156938453762</c:v>
                </c:pt>
                <c:pt idx="175">
                  <c:v>3.6409172557416696</c:v>
                </c:pt>
                <c:pt idx="176">
                  <c:v>3.0542014650511646</c:v>
                </c:pt>
                <c:pt idx="177">
                  <c:v>3.2210797100228774</c:v>
                </c:pt>
                <c:pt idx="178">
                  <c:v>3.3174885707005615</c:v>
                </c:pt>
                <c:pt idx="179">
                  <c:v>3.6570620241343477</c:v>
                </c:pt>
                <c:pt idx="180">
                  <c:v>4.1929587157467267</c:v>
                </c:pt>
                <c:pt idx="181">
                  <c:v>5.1079682989418416</c:v>
                </c:pt>
                <c:pt idx="182">
                  <c:v>4.7007169598598466</c:v>
                </c:pt>
                <c:pt idx="183">
                  <c:v>5.9084607094362127</c:v>
                </c:pt>
                <c:pt idx="184">
                  <c:v>5.857932381629098</c:v>
                </c:pt>
                <c:pt idx="185">
                  <c:v>5.3083530364249327</c:v>
                </c:pt>
                <c:pt idx="186">
                  <c:v>5.0223582533337776</c:v>
                </c:pt>
                <c:pt idx="187">
                  <c:v>5.4163762822729495</c:v>
                </c:pt>
                <c:pt idx="188">
                  <c:v>5.7597889252913319</c:v>
                </c:pt>
                <c:pt idx="189">
                  <c:v>6.1723234194794259</c:v>
                </c:pt>
                <c:pt idx="190">
                  <c:v>6.4810883268321504</c:v>
                </c:pt>
                <c:pt idx="191">
                  <c:v>6.207256888485972</c:v>
                </c:pt>
                <c:pt idx="192">
                  <c:v>6.3575197024340468</c:v>
                </c:pt>
                <c:pt idx="193">
                  <c:v>5.8104180730736061</c:v>
                </c:pt>
                <c:pt idx="194">
                  <c:v>5.6531069858372121</c:v>
                </c:pt>
                <c:pt idx="195">
                  <c:v>5.6312718197361846</c:v>
                </c:pt>
                <c:pt idx="196">
                  <c:v>5.0753505965778913</c:v>
                </c:pt>
                <c:pt idx="197">
                  <c:v>5.3393176668193973</c:v>
                </c:pt>
                <c:pt idx="198">
                  <c:v>5.5396561746040334</c:v>
                </c:pt>
                <c:pt idx="199">
                  <c:v>5.4924528913606991</c:v>
                </c:pt>
                <c:pt idx="200">
                  <c:v>6.4998259633257476</c:v>
                </c:pt>
                <c:pt idx="201">
                  <c:v>6.3180885308659072</c:v>
                </c:pt>
                <c:pt idx="202">
                  <c:v>6.7516524300847323</c:v>
                </c:pt>
                <c:pt idx="203">
                  <c:v>6.5004038855511226</c:v>
                </c:pt>
                <c:pt idx="204">
                  <c:v>6.2190712918788904</c:v>
                </c:pt>
                <c:pt idx="205">
                  <c:v>7.0927133206312192</c:v>
                </c:pt>
                <c:pt idx="206">
                  <c:v>7.414333022691153</c:v>
                </c:pt>
                <c:pt idx="207">
                  <c:v>7.8131931744080703</c:v>
                </c:pt>
                <c:pt idx="208">
                  <c:v>7.8854558916184487</c:v>
                </c:pt>
                <c:pt idx="209">
                  <c:v>8.1008477932066398</c:v>
                </c:pt>
                <c:pt idx="210">
                  <c:v>7.8384145378040557</c:v>
                </c:pt>
                <c:pt idx="211">
                  <c:v>8.1013950980880054</c:v>
                </c:pt>
                <c:pt idx="212">
                  <c:v>8.0558290430935813</c:v>
                </c:pt>
                <c:pt idx="213">
                  <c:v>8.6559618048875109</c:v>
                </c:pt>
                <c:pt idx="214">
                  <c:v>8.1705248179198406</c:v>
                </c:pt>
                <c:pt idx="215">
                  <c:v>7.94765327772825</c:v>
                </c:pt>
                <c:pt idx="216">
                  <c:v>7.6268538449819516</c:v>
                </c:pt>
                <c:pt idx="217">
                  <c:v>7.3171929423490383</c:v>
                </c:pt>
                <c:pt idx="218">
                  <c:v>7.6178561483309295</c:v>
                </c:pt>
                <c:pt idx="219">
                  <c:v>7.3933086940103294</c:v>
                </c:pt>
                <c:pt idx="220">
                  <c:v>7.0043093058150134</c:v>
                </c:pt>
                <c:pt idx="221">
                  <c:v>6.6935254661868839</c:v>
                </c:pt>
                <c:pt idx="222">
                  <c:v>6.8650761982751192</c:v>
                </c:pt>
                <c:pt idx="223">
                  <c:v>7.0017010604185543</c:v>
                </c:pt>
                <c:pt idx="224">
                  <c:v>7.5123415466355254</c:v>
                </c:pt>
                <c:pt idx="225">
                  <c:v>7.7482304906759509</c:v>
                </c:pt>
                <c:pt idx="226">
                  <c:v>7.8840539382524639</c:v>
                </c:pt>
                <c:pt idx="227">
                  <c:v>6.6738146580764806</c:v>
                </c:pt>
                <c:pt idx="228">
                  <c:v>7.0901942599236918</c:v>
                </c:pt>
                <c:pt idx="229">
                  <c:v>7.2630863442068403</c:v>
                </c:pt>
                <c:pt idx="230">
                  <c:v>6.6418511154297448</c:v>
                </c:pt>
                <c:pt idx="231">
                  <c:v>7.7855891837753006</c:v>
                </c:pt>
                <c:pt idx="232">
                  <c:v>7.4250903039089735</c:v>
                </c:pt>
                <c:pt idx="233">
                  <c:v>7.3944666466611579</c:v>
                </c:pt>
                <c:pt idx="234">
                  <c:v>8.1400019011132372</c:v>
                </c:pt>
                <c:pt idx="235">
                  <c:v>7.7032113409393332</c:v>
                </c:pt>
                <c:pt idx="236">
                  <c:v>6.9113909468849215</c:v>
                </c:pt>
                <c:pt idx="237">
                  <c:v>6.0943689963216912</c:v>
                </c:pt>
                <c:pt idx="238">
                  <c:v>5.6470175084707535</c:v>
                </c:pt>
                <c:pt idx="239">
                  <c:v>5.7304145134555711</c:v>
                </c:pt>
                <c:pt idx="240">
                  <c:v>4.9560779382588862</c:v>
                </c:pt>
                <c:pt idx="241">
                  <c:v>4.425066707536871</c:v>
                </c:pt>
                <c:pt idx="242">
                  <c:v>4.2487985000961999</c:v>
                </c:pt>
                <c:pt idx="243">
                  <c:v>3.076731761702149</c:v>
                </c:pt>
                <c:pt idx="244">
                  <c:v>3.1048900205144037</c:v>
                </c:pt>
                <c:pt idx="245">
                  <c:v>3.2308262977060167</c:v>
                </c:pt>
                <c:pt idx="246">
                  <c:v>4.2252214255354374</c:v>
                </c:pt>
                <c:pt idx="247">
                  <c:v>4.8791724428235739</c:v>
                </c:pt>
                <c:pt idx="248">
                  <c:v>4.7421759196627136</c:v>
                </c:pt>
                <c:pt idx="249">
                  <c:v>5.4902717503430267</c:v>
                </c:pt>
                <c:pt idx="250">
                  <c:v>5.2157615965536479</c:v>
                </c:pt>
                <c:pt idx="251">
                  <c:v>4.6642698845428185</c:v>
                </c:pt>
                <c:pt idx="252">
                  <c:v>4.1922326050837455</c:v>
                </c:pt>
                <c:pt idx="253">
                  <c:v>4.5484799199632562</c:v>
                </c:pt>
                <c:pt idx="254">
                  <c:v>3.8639577082105916</c:v>
                </c:pt>
                <c:pt idx="255">
                  <c:v>2.7915796032805247</c:v>
                </c:pt>
                <c:pt idx="256">
                  <c:v>2.603856623563388</c:v>
                </c:pt>
                <c:pt idx="257">
                  <c:v>2.9232237872513451</c:v>
                </c:pt>
                <c:pt idx="258">
                  <c:v>2.6220730130964967</c:v>
                </c:pt>
                <c:pt idx="259">
                  <c:v>1.9736551577882437</c:v>
                </c:pt>
                <c:pt idx="260">
                  <c:v>2.4251904108780309</c:v>
                </c:pt>
                <c:pt idx="261">
                  <c:v>2.9438857104676117</c:v>
                </c:pt>
                <c:pt idx="262">
                  <c:v>2.2349625986660158</c:v>
                </c:pt>
                <c:pt idx="263">
                  <c:v>2.111598011547585</c:v>
                </c:pt>
                <c:pt idx="264">
                  <c:v>1.7881005698579884</c:v>
                </c:pt>
                <c:pt idx="265">
                  <c:v>1.8394693688971984</c:v>
                </c:pt>
                <c:pt idx="266">
                  <c:v>2.2481911066458906</c:v>
                </c:pt>
                <c:pt idx="267">
                  <c:v>1.462232979385135</c:v>
                </c:pt>
                <c:pt idx="268">
                  <c:v>1.4276637121959084</c:v>
                </c:pt>
                <c:pt idx="269">
                  <c:v>1.656484633682112</c:v>
                </c:pt>
                <c:pt idx="270">
                  <c:v>1.1931329622225348</c:v>
                </c:pt>
                <c:pt idx="271">
                  <c:v>1.8789666302611749</c:v>
                </c:pt>
                <c:pt idx="272">
                  <c:v>2.0713964578112609</c:v>
                </c:pt>
                <c:pt idx="273">
                  <c:v>1.3343880588902266</c:v>
                </c:pt>
                <c:pt idx="274">
                  <c:v>1.2037846562591312</c:v>
                </c:pt>
                <c:pt idx="275">
                  <c:v>0.84883273023069705</c:v>
                </c:pt>
                <c:pt idx="276">
                  <c:v>1.3831120363684022</c:v>
                </c:pt>
                <c:pt idx="277">
                  <c:v>0.40297387336204338</c:v>
                </c:pt>
                <c:pt idx="278">
                  <c:v>0.28497643019863972</c:v>
                </c:pt>
                <c:pt idx="279">
                  <c:v>0.69897678616030134</c:v>
                </c:pt>
                <c:pt idx="280">
                  <c:v>0.70758656028601763</c:v>
                </c:pt>
                <c:pt idx="281">
                  <c:v>1.1153357696671264</c:v>
                </c:pt>
                <c:pt idx="282">
                  <c:v>1.8883751662501709</c:v>
                </c:pt>
                <c:pt idx="283">
                  <c:v>1.6814315560532123</c:v>
                </c:pt>
                <c:pt idx="284">
                  <c:v>2.0404670224493202</c:v>
                </c:pt>
                <c:pt idx="285">
                  <c:v>1.0218494881260085</c:v>
                </c:pt>
                <c:pt idx="286">
                  <c:v>1.180123012625927</c:v>
                </c:pt>
                <c:pt idx="287">
                  <c:v>1.6983419068576495</c:v>
                </c:pt>
                <c:pt idx="288">
                  <c:v>1.4256486689139365</c:v>
                </c:pt>
                <c:pt idx="289">
                  <c:v>1.7051730273242356</c:v>
                </c:pt>
                <c:pt idx="290">
                  <c:v>1.3870760090946987</c:v>
                </c:pt>
                <c:pt idx="291">
                  <c:v>1.0329846026886571</c:v>
                </c:pt>
                <c:pt idx="292">
                  <c:v>1.0919983595838403</c:v>
                </c:pt>
                <c:pt idx="293">
                  <c:v>1.0338540191200991</c:v>
                </c:pt>
                <c:pt idx="294">
                  <c:v>1.419098906948193</c:v>
                </c:pt>
                <c:pt idx="295">
                  <c:v>1.5403447249536839</c:v>
                </c:pt>
                <c:pt idx="296">
                  <c:v>0.90182475041251564</c:v>
                </c:pt>
                <c:pt idx="297">
                  <c:v>0.34280088325226643</c:v>
                </c:pt>
                <c:pt idx="298">
                  <c:v>-4.97099418560083E-2</c:v>
                </c:pt>
                <c:pt idx="299">
                  <c:v>-0.28477287167265786</c:v>
                </c:pt>
                <c:pt idx="300">
                  <c:v>0</c:v>
                </c:pt>
              </c:numCache>
            </c:numRef>
          </c:xVal>
          <c:yVal>
            <c:numRef>
              <c:f>Графики!$BH$341:$BH$641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5"/>
          <c:order val="7"/>
          <c:tx>
            <c:strRef>
              <c:f>Графики!$BD$31</c:f>
              <c:strCache>
                <c:ptCount val="1"/>
                <c:pt idx="0">
                  <c:v>23.11.2021</c:v>
                </c:pt>
              </c:strCache>
            </c:strRef>
          </c:tx>
          <c:spPr>
            <a:ln w="25400">
              <a:solidFill>
                <a:srgbClr val="00B050"/>
              </a:solidFill>
              <a:prstDash val="dash"/>
            </a:ln>
          </c:spPr>
          <c:marker>
            <c:symbol val="none"/>
          </c:marker>
          <c:dPt>
            <c:idx val="3"/>
            <c:bubble3D val="0"/>
            <c:spPr>
              <a:ln w="25400">
                <a:solidFill>
                  <a:srgbClr val="0070C0"/>
                </a:solidFill>
                <a:prstDash val="dash"/>
              </a:ln>
            </c:spPr>
          </c:dPt>
          <c:xVal>
            <c:numRef>
              <c:f>Графики!$BM$341:$BM$641</c:f>
              <c:numCache>
                <c:formatCode>General</c:formatCode>
                <c:ptCount val="301"/>
                <c:pt idx="0">
                  <c:v>19.547196381261074</c:v>
                </c:pt>
                <c:pt idx="1">
                  <c:v>19.241524136064527</c:v>
                </c:pt>
                <c:pt idx="2">
                  <c:v>18.118500239670993</c:v>
                </c:pt>
                <c:pt idx="3">
                  <c:v>18.558232344801581</c:v>
                </c:pt>
                <c:pt idx="4">
                  <c:v>19.133972487320534</c:v>
                </c:pt>
                <c:pt idx="5">
                  <c:v>18.019795094168103</c:v>
                </c:pt>
                <c:pt idx="6">
                  <c:v>18.133511065242601</c:v>
                </c:pt>
                <c:pt idx="7">
                  <c:v>17.350210480603891</c:v>
                </c:pt>
                <c:pt idx="8">
                  <c:v>17.218582722433439</c:v>
                </c:pt>
                <c:pt idx="9">
                  <c:v>17.411120788132166</c:v>
                </c:pt>
                <c:pt idx="10">
                  <c:v>16.695925559021362</c:v>
                </c:pt>
                <c:pt idx="11">
                  <c:v>17.388246443443904</c:v>
                </c:pt>
                <c:pt idx="12">
                  <c:v>16.990780226617062</c:v>
                </c:pt>
                <c:pt idx="13">
                  <c:v>16.671221758261254</c:v>
                </c:pt>
                <c:pt idx="14">
                  <c:v>16.50398491808437</c:v>
                </c:pt>
                <c:pt idx="15">
                  <c:v>16.434814606291866</c:v>
                </c:pt>
                <c:pt idx="16">
                  <c:v>16.499462381493231</c:v>
                </c:pt>
                <c:pt idx="17">
                  <c:v>16.259191986956012</c:v>
                </c:pt>
                <c:pt idx="18">
                  <c:v>16.979422830426302</c:v>
                </c:pt>
                <c:pt idx="19">
                  <c:v>16.456905386220569</c:v>
                </c:pt>
                <c:pt idx="20">
                  <c:v>17.30925937819643</c:v>
                </c:pt>
                <c:pt idx="21">
                  <c:v>16.954387534277657</c:v>
                </c:pt>
                <c:pt idx="22">
                  <c:v>17.53852036012222</c:v>
                </c:pt>
                <c:pt idx="23">
                  <c:v>17.664288892507102</c:v>
                </c:pt>
                <c:pt idx="24">
                  <c:v>17.838401550764956</c:v>
                </c:pt>
                <c:pt idx="25">
                  <c:v>17.991199337434864</c:v>
                </c:pt>
                <c:pt idx="26">
                  <c:v>17.631456266395162</c:v>
                </c:pt>
                <c:pt idx="27">
                  <c:v>16.821627868641599</c:v>
                </c:pt>
                <c:pt idx="28">
                  <c:v>16.702624212122373</c:v>
                </c:pt>
                <c:pt idx="29">
                  <c:v>17.3156745306419</c:v>
                </c:pt>
                <c:pt idx="30">
                  <c:v>17.116759788584432</c:v>
                </c:pt>
                <c:pt idx="31">
                  <c:v>17.748240185320128</c:v>
                </c:pt>
                <c:pt idx="32">
                  <c:v>17.750088162772499</c:v>
                </c:pt>
                <c:pt idx="33">
                  <c:v>18.180371266337488</c:v>
                </c:pt>
                <c:pt idx="34">
                  <c:v>18.092788910754734</c:v>
                </c:pt>
                <c:pt idx="35">
                  <c:v>18.003810498342546</c:v>
                </c:pt>
                <c:pt idx="36">
                  <c:v>17.932066268134349</c:v>
                </c:pt>
                <c:pt idx="37">
                  <c:v>17.689295470347588</c:v>
                </c:pt>
                <c:pt idx="38">
                  <c:v>17.465841077927053</c:v>
                </c:pt>
                <c:pt idx="39">
                  <c:v>17.669046902503851</c:v>
                </c:pt>
                <c:pt idx="40">
                  <c:v>18.269979579731398</c:v>
                </c:pt>
                <c:pt idx="41">
                  <c:v>17.980832389946272</c:v>
                </c:pt>
                <c:pt idx="42">
                  <c:v>17.579397208576665</c:v>
                </c:pt>
                <c:pt idx="43">
                  <c:v>16.793430752582253</c:v>
                </c:pt>
                <c:pt idx="44">
                  <c:v>16.910804709887771</c:v>
                </c:pt>
                <c:pt idx="45">
                  <c:v>16.886094167082547</c:v>
                </c:pt>
                <c:pt idx="46">
                  <c:v>17.733082964753976</c:v>
                </c:pt>
                <c:pt idx="47">
                  <c:v>16.952369994370656</c:v>
                </c:pt>
                <c:pt idx="48">
                  <c:v>17.812430064428554</c:v>
                </c:pt>
                <c:pt idx="49">
                  <c:v>18.150252245848606</c:v>
                </c:pt>
                <c:pt idx="50">
                  <c:v>17.646702750949544</c:v>
                </c:pt>
                <c:pt idx="51">
                  <c:v>17.885081183970215</c:v>
                </c:pt>
                <c:pt idx="52">
                  <c:v>17.635164742533334</c:v>
                </c:pt>
                <c:pt idx="53">
                  <c:v>17.807526766536739</c:v>
                </c:pt>
                <c:pt idx="54">
                  <c:v>17.684832446756445</c:v>
                </c:pt>
                <c:pt idx="55">
                  <c:v>17.530043034426626</c:v>
                </c:pt>
                <c:pt idx="56">
                  <c:v>17.782073269693456</c:v>
                </c:pt>
                <c:pt idx="57">
                  <c:v>18.012969465595233</c:v>
                </c:pt>
                <c:pt idx="58">
                  <c:v>17.212208089383466</c:v>
                </c:pt>
                <c:pt idx="59">
                  <c:v>17.610811478022697</c:v>
                </c:pt>
                <c:pt idx="60">
                  <c:v>17.228628742397859</c:v>
                </c:pt>
                <c:pt idx="61">
                  <c:v>17.335162249373752</c:v>
                </c:pt>
                <c:pt idx="62">
                  <c:v>17.187727898260846</c:v>
                </c:pt>
                <c:pt idx="63">
                  <c:v>17.847223547716339</c:v>
                </c:pt>
                <c:pt idx="64">
                  <c:v>18.22972313294099</c:v>
                </c:pt>
                <c:pt idx="65">
                  <c:v>17.72840647532712</c:v>
                </c:pt>
                <c:pt idx="66">
                  <c:v>17.533633190463661</c:v>
                </c:pt>
                <c:pt idx="67">
                  <c:v>16.652577374395605</c:v>
                </c:pt>
                <c:pt idx="68">
                  <c:v>16.760260002647328</c:v>
                </c:pt>
                <c:pt idx="69">
                  <c:v>17.488153198952205</c:v>
                </c:pt>
                <c:pt idx="70">
                  <c:v>17.428466039307523</c:v>
                </c:pt>
                <c:pt idx="71">
                  <c:v>18.009628937285015</c:v>
                </c:pt>
                <c:pt idx="72">
                  <c:v>17.341695309253055</c:v>
                </c:pt>
                <c:pt idx="73">
                  <c:v>17.601547858831054</c:v>
                </c:pt>
                <c:pt idx="74">
                  <c:v>17.618373741954201</c:v>
                </c:pt>
                <c:pt idx="75">
                  <c:v>16.986357625552728</c:v>
                </c:pt>
                <c:pt idx="76">
                  <c:v>17.345132790989737</c:v>
                </c:pt>
                <c:pt idx="77">
                  <c:v>17.885743864166443</c:v>
                </c:pt>
                <c:pt idx="78">
                  <c:v>17.106113058551728</c:v>
                </c:pt>
                <c:pt idx="79">
                  <c:v>16.15417874984837</c:v>
                </c:pt>
                <c:pt idx="80">
                  <c:v>16.494445058144038</c:v>
                </c:pt>
                <c:pt idx="81">
                  <c:v>15.919533440001715</c:v>
                </c:pt>
                <c:pt idx="82">
                  <c:v>16.321321777689036</c:v>
                </c:pt>
                <c:pt idx="83">
                  <c:v>16.42887578622026</c:v>
                </c:pt>
                <c:pt idx="84">
                  <c:v>16.804851972756751</c:v>
                </c:pt>
                <c:pt idx="85">
                  <c:v>17.168928474347013</c:v>
                </c:pt>
                <c:pt idx="86">
                  <c:v>17.120002533572915</c:v>
                </c:pt>
                <c:pt idx="87">
                  <c:v>15.847583949999944</c:v>
                </c:pt>
                <c:pt idx="88">
                  <c:v>15.280447622650172</c:v>
                </c:pt>
                <c:pt idx="89">
                  <c:v>15.633597213337907</c:v>
                </c:pt>
                <c:pt idx="90">
                  <c:v>15.960478516552257</c:v>
                </c:pt>
                <c:pt idx="91">
                  <c:v>15.842355167940468</c:v>
                </c:pt>
                <c:pt idx="92">
                  <c:v>15.930749916035211</c:v>
                </c:pt>
                <c:pt idx="93">
                  <c:v>16.288572897159384</c:v>
                </c:pt>
                <c:pt idx="94">
                  <c:v>15.81370087119717</c:v>
                </c:pt>
                <c:pt idx="95">
                  <c:v>15.539039343703053</c:v>
                </c:pt>
                <c:pt idx="96">
                  <c:v>15.026453427781689</c:v>
                </c:pt>
                <c:pt idx="97">
                  <c:v>15.773367522880562</c:v>
                </c:pt>
                <c:pt idx="98">
                  <c:v>15.985549439024226</c:v>
                </c:pt>
                <c:pt idx="99">
                  <c:v>16.339887844963869</c:v>
                </c:pt>
                <c:pt idx="100">
                  <c:v>16.337353662427631</c:v>
                </c:pt>
                <c:pt idx="101">
                  <c:v>16.058783556692788</c:v>
                </c:pt>
                <c:pt idx="102">
                  <c:v>15.505991046731651</c:v>
                </c:pt>
                <c:pt idx="103">
                  <c:v>15.939806290433125</c:v>
                </c:pt>
                <c:pt idx="104">
                  <c:v>15.959287171376445</c:v>
                </c:pt>
                <c:pt idx="105">
                  <c:v>15.702731567410638</c:v>
                </c:pt>
                <c:pt idx="106">
                  <c:v>15.416449307195307</c:v>
                </c:pt>
                <c:pt idx="107">
                  <c:v>15.877021794847678</c:v>
                </c:pt>
                <c:pt idx="108">
                  <c:v>16.080714058077092</c:v>
                </c:pt>
                <c:pt idx="109">
                  <c:v>15.976214931596814</c:v>
                </c:pt>
                <c:pt idx="110">
                  <c:v>15.880992886114655</c:v>
                </c:pt>
                <c:pt idx="111">
                  <c:v>16.383327943256518</c:v>
                </c:pt>
                <c:pt idx="112">
                  <c:v>16.568946255383025</c:v>
                </c:pt>
                <c:pt idx="113">
                  <c:v>16.131348036325107</c:v>
                </c:pt>
                <c:pt idx="114">
                  <c:v>16.193931394958327</c:v>
                </c:pt>
                <c:pt idx="115">
                  <c:v>16.863841997800591</c:v>
                </c:pt>
                <c:pt idx="116">
                  <c:v>17.587881413998502</c:v>
                </c:pt>
                <c:pt idx="117">
                  <c:v>17.692028457282049</c:v>
                </c:pt>
                <c:pt idx="118">
                  <c:v>18.205181442333469</c:v>
                </c:pt>
                <c:pt idx="119">
                  <c:v>18.309549722662268</c:v>
                </c:pt>
                <c:pt idx="120">
                  <c:v>17.804295573589798</c:v>
                </c:pt>
                <c:pt idx="121">
                  <c:v>17.125892378006483</c:v>
                </c:pt>
                <c:pt idx="122">
                  <c:v>17.384044367937804</c:v>
                </c:pt>
                <c:pt idx="123">
                  <c:v>17.446417766880359</c:v>
                </c:pt>
                <c:pt idx="124">
                  <c:v>16.463348934731357</c:v>
                </c:pt>
                <c:pt idx="125">
                  <c:v>15.548795528494338</c:v>
                </c:pt>
                <c:pt idx="126">
                  <c:v>15.302713566050897</c:v>
                </c:pt>
                <c:pt idx="127">
                  <c:v>14.896344301904264</c:v>
                </c:pt>
                <c:pt idx="128">
                  <c:v>14.0879105939091</c:v>
                </c:pt>
                <c:pt idx="129">
                  <c:v>14.092476142502846</c:v>
                </c:pt>
                <c:pt idx="130">
                  <c:v>14.377119736254144</c:v>
                </c:pt>
                <c:pt idx="131">
                  <c:v>13.728574724805412</c:v>
                </c:pt>
                <c:pt idx="132">
                  <c:v>14.196180354901571</c:v>
                </c:pt>
                <c:pt idx="133">
                  <c:v>14.146267814160183</c:v>
                </c:pt>
                <c:pt idx="134">
                  <c:v>13.959151245628618</c:v>
                </c:pt>
                <c:pt idx="135">
                  <c:v>13.516591390449094</c:v>
                </c:pt>
                <c:pt idx="136">
                  <c:v>12.526453899294665</c:v>
                </c:pt>
                <c:pt idx="137">
                  <c:v>11.394970773983005</c:v>
                </c:pt>
                <c:pt idx="138">
                  <c:v>11.362312128381745</c:v>
                </c:pt>
                <c:pt idx="139">
                  <c:v>10.045784278414658</c:v>
                </c:pt>
                <c:pt idx="140">
                  <c:v>9.6596157849667179</c:v>
                </c:pt>
                <c:pt idx="141">
                  <c:v>9.9290785744685763</c:v>
                </c:pt>
                <c:pt idx="142">
                  <c:v>10.070311251286057</c:v>
                </c:pt>
                <c:pt idx="143">
                  <c:v>9.3923050070266072</c:v>
                </c:pt>
                <c:pt idx="144">
                  <c:v>9.5619958216802843</c:v>
                </c:pt>
                <c:pt idx="145">
                  <c:v>10.294125830892426</c:v>
                </c:pt>
                <c:pt idx="146">
                  <c:v>10.017093258564501</c:v>
                </c:pt>
                <c:pt idx="147">
                  <c:v>9.4515538943524007</c:v>
                </c:pt>
                <c:pt idx="148">
                  <c:v>9.5294733697000993</c:v>
                </c:pt>
                <c:pt idx="149">
                  <c:v>10.658347066399074</c:v>
                </c:pt>
                <c:pt idx="150">
                  <c:v>10.670713887926468</c:v>
                </c:pt>
                <c:pt idx="151">
                  <c:v>9.9341526881287336</c:v>
                </c:pt>
                <c:pt idx="152">
                  <c:v>9.9708749463757158</c:v>
                </c:pt>
                <c:pt idx="153">
                  <c:v>9.619941440634193</c:v>
                </c:pt>
                <c:pt idx="154">
                  <c:v>8.5114021499957744</c:v>
                </c:pt>
                <c:pt idx="155">
                  <c:v>7.8378970415446929</c:v>
                </c:pt>
                <c:pt idx="156">
                  <c:v>8.6271887160417009</c:v>
                </c:pt>
                <c:pt idx="157">
                  <c:v>8.3706298557278842</c:v>
                </c:pt>
                <c:pt idx="158">
                  <c:v>8.3119982698674448</c:v>
                </c:pt>
                <c:pt idx="159">
                  <c:v>8.0538946867031882</c:v>
                </c:pt>
                <c:pt idx="160">
                  <c:v>7.8059310739356533</c:v>
                </c:pt>
                <c:pt idx="161">
                  <c:v>8.076668182945923</c:v>
                </c:pt>
                <c:pt idx="162">
                  <c:v>8.6353633407172765</c:v>
                </c:pt>
                <c:pt idx="163">
                  <c:v>8.2964186548242651</c:v>
                </c:pt>
                <c:pt idx="164">
                  <c:v>8.3883733194006709</c:v>
                </c:pt>
                <c:pt idx="165">
                  <c:v>8.9496540408276815</c:v>
                </c:pt>
                <c:pt idx="166">
                  <c:v>9.1862453464884766</c:v>
                </c:pt>
                <c:pt idx="167">
                  <c:v>8.9493541631454718</c:v>
                </c:pt>
                <c:pt idx="168">
                  <c:v>9.0222931966441138</c:v>
                </c:pt>
                <c:pt idx="169">
                  <c:v>8.5341335975012953</c:v>
                </c:pt>
                <c:pt idx="170">
                  <c:v>7.8810679587695631</c:v>
                </c:pt>
                <c:pt idx="171">
                  <c:v>7.9312885414815355</c:v>
                </c:pt>
                <c:pt idx="172">
                  <c:v>8.0463490904458013</c:v>
                </c:pt>
                <c:pt idx="173">
                  <c:v>8.7170223876833006</c:v>
                </c:pt>
                <c:pt idx="174">
                  <c:v>9.6194595727324668</c:v>
                </c:pt>
                <c:pt idx="175">
                  <c:v>9.1940362902782908</c:v>
                </c:pt>
                <c:pt idx="176">
                  <c:v>9.3326164929842435</c:v>
                </c:pt>
                <c:pt idx="177">
                  <c:v>9.9575065275002999</c:v>
                </c:pt>
                <c:pt idx="178">
                  <c:v>10.155031368305572</c:v>
                </c:pt>
                <c:pt idx="179">
                  <c:v>10.195981709041007</c:v>
                </c:pt>
                <c:pt idx="180">
                  <c:v>10.76049277133643</c:v>
                </c:pt>
                <c:pt idx="181">
                  <c:v>10.825483652574803</c:v>
                </c:pt>
                <c:pt idx="182">
                  <c:v>10.975827250849306</c:v>
                </c:pt>
                <c:pt idx="183">
                  <c:v>11.365368266424866</c:v>
                </c:pt>
                <c:pt idx="184">
                  <c:v>11.366461906304039</c:v>
                </c:pt>
                <c:pt idx="185">
                  <c:v>10.556700427919168</c:v>
                </c:pt>
                <c:pt idx="186">
                  <c:v>10.225036924291771</c:v>
                </c:pt>
                <c:pt idx="187">
                  <c:v>10.018883327129515</c:v>
                </c:pt>
                <c:pt idx="188">
                  <c:v>9.9997604824554855</c:v>
                </c:pt>
                <c:pt idx="189">
                  <c:v>10.455559047811903</c:v>
                </c:pt>
                <c:pt idx="190">
                  <c:v>10.314753936380157</c:v>
                </c:pt>
                <c:pt idx="191">
                  <c:v>10.407143032583463</c:v>
                </c:pt>
                <c:pt idx="192">
                  <c:v>10.488091539274819</c:v>
                </c:pt>
                <c:pt idx="193">
                  <c:v>10.319332251873675</c:v>
                </c:pt>
                <c:pt idx="194">
                  <c:v>9.8994297013614414</c:v>
                </c:pt>
                <c:pt idx="195">
                  <c:v>9.5080347314451501</c:v>
                </c:pt>
                <c:pt idx="196">
                  <c:v>8.8654578942011995</c:v>
                </c:pt>
                <c:pt idx="197">
                  <c:v>9.1015604968245043</c:v>
                </c:pt>
                <c:pt idx="198">
                  <c:v>9.3199107967193413</c:v>
                </c:pt>
                <c:pt idx="199">
                  <c:v>9.1620161661398924</c:v>
                </c:pt>
                <c:pt idx="200">
                  <c:v>10.14996057348776</c:v>
                </c:pt>
                <c:pt idx="201">
                  <c:v>9.8102354431816821</c:v>
                </c:pt>
                <c:pt idx="202">
                  <c:v>10.257855641477818</c:v>
                </c:pt>
                <c:pt idx="203">
                  <c:v>10.285482662452523</c:v>
                </c:pt>
                <c:pt idx="204">
                  <c:v>9.9645795104850095</c:v>
                </c:pt>
                <c:pt idx="205">
                  <c:v>10.475676553518724</c:v>
                </c:pt>
                <c:pt idx="206">
                  <c:v>10.016889127248305</c:v>
                </c:pt>
                <c:pt idx="207">
                  <c:v>10.737455849617163</c:v>
                </c:pt>
                <c:pt idx="208">
                  <c:v>11.094366000524133</c:v>
                </c:pt>
                <c:pt idx="209">
                  <c:v>10.545866974597175</c:v>
                </c:pt>
                <c:pt idx="210">
                  <c:v>9.9153861790960036</c:v>
                </c:pt>
                <c:pt idx="211">
                  <c:v>10.387158139409166</c:v>
                </c:pt>
                <c:pt idx="212">
                  <c:v>9.9286661096280113</c:v>
                </c:pt>
                <c:pt idx="213">
                  <c:v>9.8084659352648487</c:v>
                </c:pt>
                <c:pt idx="214">
                  <c:v>10.130610400727164</c:v>
                </c:pt>
                <c:pt idx="215">
                  <c:v>9.8895150520220341</c:v>
                </c:pt>
                <c:pt idx="216">
                  <c:v>8.7757869885190303</c:v>
                </c:pt>
                <c:pt idx="217">
                  <c:v>8.4897484981879643</c:v>
                </c:pt>
                <c:pt idx="218">
                  <c:v>8.3904129199868294</c:v>
                </c:pt>
                <c:pt idx="219">
                  <c:v>8.1840593652595999</c:v>
                </c:pt>
                <c:pt idx="220">
                  <c:v>7.8825703950626576</c:v>
                </c:pt>
                <c:pt idx="221">
                  <c:v>8.1348469043728073</c:v>
                </c:pt>
                <c:pt idx="222">
                  <c:v>7.482586596742749</c:v>
                </c:pt>
                <c:pt idx="223">
                  <c:v>8.268114880821031</c:v>
                </c:pt>
                <c:pt idx="224">
                  <c:v>8.1670944074403451</c:v>
                </c:pt>
                <c:pt idx="225">
                  <c:v>8.031258086147318</c:v>
                </c:pt>
                <c:pt idx="226">
                  <c:v>7.9396891413391586</c:v>
                </c:pt>
                <c:pt idx="227">
                  <c:v>7.3812654168432346</c:v>
                </c:pt>
                <c:pt idx="228">
                  <c:v>7.8335167204713798</c:v>
                </c:pt>
                <c:pt idx="229">
                  <c:v>8.498069539205062</c:v>
                </c:pt>
                <c:pt idx="230">
                  <c:v>8.3979919112134667</c:v>
                </c:pt>
                <c:pt idx="231">
                  <c:v>9.0517543111250234</c:v>
                </c:pt>
                <c:pt idx="232">
                  <c:v>9.0241425569997773</c:v>
                </c:pt>
                <c:pt idx="233">
                  <c:v>9.2591469244080145</c:v>
                </c:pt>
                <c:pt idx="234">
                  <c:v>9.6521049702091659</c:v>
                </c:pt>
                <c:pt idx="235">
                  <c:v>9.2514446689897341</c:v>
                </c:pt>
                <c:pt idx="236">
                  <c:v>7.9062871548251223</c:v>
                </c:pt>
                <c:pt idx="237">
                  <c:v>7.8146153636041618</c:v>
                </c:pt>
                <c:pt idx="238">
                  <c:v>6.7762183176191684</c:v>
                </c:pt>
                <c:pt idx="239">
                  <c:v>6.3119069560225398</c:v>
                </c:pt>
                <c:pt idx="240">
                  <c:v>5.9589268498316414</c:v>
                </c:pt>
                <c:pt idx="241">
                  <c:v>5.855058928851804</c:v>
                </c:pt>
                <c:pt idx="242">
                  <c:v>5.9196457186103544</c:v>
                </c:pt>
                <c:pt idx="243">
                  <c:v>5.2713777504422978</c:v>
                </c:pt>
                <c:pt idx="244">
                  <c:v>4.3229714893868731</c:v>
                </c:pt>
                <c:pt idx="245">
                  <c:v>5.0151197034583674</c:v>
                </c:pt>
                <c:pt idx="246">
                  <c:v>4.8302485859385342</c:v>
                </c:pt>
                <c:pt idx="247">
                  <c:v>4.7646109828583576</c:v>
                </c:pt>
                <c:pt idx="248">
                  <c:v>4.651449569288161</c:v>
                </c:pt>
                <c:pt idx="249">
                  <c:v>4.6664431239244095</c:v>
                </c:pt>
                <c:pt idx="250">
                  <c:v>4.6846074000445697</c:v>
                </c:pt>
                <c:pt idx="251">
                  <c:v>5.1265596624800764</c:v>
                </c:pt>
                <c:pt idx="252">
                  <c:v>4.7043059021279987</c:v>
                </c:pt>
                <c:pt idx="253">
                  <c:v>4.8046046711315284</c:v>
                </c:pt>
                <c:pt idx="254">
                  <c:v>5.06396942459196</c:v>
                </c:pt>
                <c:pt idx="255">
                  <c:v>5.1414963184665794</c:v>
                </c:pt>
                <c:pt idx="256">
                  <c:v>4.2755259820341962</c:v>
                </c:pt>
                <c:pt idx="257">
                  <c:v>4.6685706422595104</c:v>
                </c:pt>
                <c:pt idx="258">
                  <c:v>4.8552710709336679</c:v>
                </c:pt>
                <c:pt idx="259">
                  <c:v>5.291136857581705</c:v>
                </c:pt>
                <c:pt idx="260">
                  <c:v>5.1224008637225324</c:v>
                </c:pt>
                <c:pt idx="261">
                  <c:v>5.2974748655574331</c:v>
                </c:pt>
                <c:pt idx="262">
                  <c:v>4.0172628556165364</c:v>
                </c:pt>
                <c:pt idx="263">
                  <c:v>3.8873936732115908</c:v>
                </c:pt>
                <c:pt idx="264">
                  <c:v>4.2666644329246992</c:v>
                </c:pt>
                <c:pt idx="265">
                  <c:v>4.2594215606127364</c:v>
                </c:pt>
                <c:pt idx="266">
                  <c:v>4.0780121275247438</c:v>
                </c:pt>
                <c:pt idx="267">
                  <c:v>3.3566952927301372</c:v>
                </c:pt>
                <c:pt idx="268">
                  <c:v>2.8928573509283524</c:v>
                </c:pt>
                <c:pt idx="269">
                  <c:v>2.8238374801348982</c:v>
                </c:pt>
                <c:pt idx="270">
                  <c:v>2.0612026239280112</c:v>
                </c:pt>
                <c:pt idx="271">
                  <c:v>1.9553880342334651</c:v>
                </c:pt>
                <c:pt idx="272">
                  <c:v>2.6492076384402026</c:v>
                </c:pt>
                <c:pt idx="273">
                  <c:v>1.6766048708086601</c:v>
                </c:pt>
                <c:pt idx="274">
                  <c:v>1.5365476224537815</c:v>
                </c:pt>
                <c:pt idx="275">
                  <c:v>2.0329925390660719</c:v>
                </c:pt>
                <c:pt idx="276">
                  <c:v>2.5902499972689839</c:v>
                </c:pt>
                <c:pt idx="277">
                  <c:v>1.9103774832631188</c:v>
                </c:pt>
                <c:pt idx="278">
                  <c:v>1.4059118270192812</c:v>
                </c:pt>
                <c:pt idx="279">
                  <c:v>1.9836534016519636</c:v>
                </c:pt>
                <c:pt idx="280">
                  <c:v>1.257126451895374</c:v>
                </c:pt>
                <c:pt idx="281">
                  <c:v>1.3927890662334903</c:v>
                </c:pt>
                <c:pt idx="282">
                  <c:v>1.728447283882133</c:v>
                </c:pt>
                <c:pt idx="283">
                  <c:v>1.3249693866073358</c:v>
                </c:pt>
                <c:pt idx="284">
                  <c:v>1.9649582166587152</c:v>
                </c:pt>
                <c:pt idx="285">
                  <c:v>1.5648645281978588</c:v>
                </c:pt>
                <c:pt idx="286">
                  <c:v>1.3872224282349634</c:v>
                </c:pt>
                <c:pt idx="287">
                  <c:v>1.8158264703624809</c:v>
                </c:pt>
                <c:pt idx="288">
                  <c:v>2.0840946762875774</c:v>
                </c:pt>
                <c:pt idx="289">
                  <c:v>1.6563846485869362</c:v>
                </c:pt>
                <c:pt idx="290">
                  <c:v>1.4103179438593543</c:v>
                </c:pt>
                <c:pt idx="291">
                  <c:v>1.2969559510186173</c:v>
                </c:pt>
                <c:pt idx="292">
                  <c:v>1.1889228646978154</c:v>
                </c:pt>
                <c:pt idx="293">
                  <c:v>1.906670056894427</c:v>
                </c:pt>
                <c:pt idx="294">
                  <c:v>1.7038176164535344</c:v>
                </c:pt>
                <c:pt idx="295">
                  <c:v>0.79184414277960968</c:v>
                </c:pt>
                <c:pt idx="296">
                  <c:v>0.60029677999568776</c:v>
                </c:pt>
                <c:pt idx="297">
                  <c:v>0.72419947899970794</c:v>
                </c:pt>
                <c:pt idx="298">
                  <c:v>-7.4038184239270777E-2</c:v>
                </c:pt>
                <c:pt idx="299">
                  <c:v>-0.25024979671957226</c:v>
                </c:pt>
                <c:pt idx="300">
                  <c:v>0</c:v>
                </c:pt>
              </c:numCache>
            </c:numRef>
          </c:xVal>
          <c:yVal>
            <c:numRef>
              <c:f>Графики!$BK$341:$BK$641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7"/>
          <c:order val="8"/>
          <c:tx>
            <c:strRef>
              <c:f>Графики!$BF$31</c:f>
              <c:strCache>
                <c:ptCount val="1"/>
                <c:pt idx="0">
                  <c:v>24.11.2021</c:v>
                </c:pt>
              </c:strCache>
            </c:strRef>
          </c:tx>
          <c:spPr>
            <a:ln w="3175">
              <a:solidFill>
                <a:srgbClr val="00B05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Графики!$BP$341:$BP$641</c:f>
              <c:numCache>
                <c:formatCode>General</c:formatCode>
                <c:ptCount val="301"/>
                <c:pt idx="0">
                  <c:v>11.090915370583389</c:v>
                </c:pt>
                <c:pt idx="1">
                  <c:v>10.959015574687101</c:v>
                </c:pt>
                <c:pt idx="2">
                  <c:v>9.7587695860711392</c:v>
                </c:pt>
                <c:pt idx="3">
                  <c:v>9.3264622196506934</c:v>
                </c:pt>
                <c:pt idx="4">
                  <c:v>10.070648949143106</c:v>
                </c:pt>
                <c:pt idx="5">
                  <c:v>9.4138374810572714</c:v>
                </c:pt>
                <c:pt idx="6">
                  <c:v>9.3272814734523308</c:v>
                </c:pt>
                <c:pt idx="7">
                  <c:v>9.0888582830200448</c:v>
                </c:pt>
                <c:pt idx="8">
                  <c:v>9.2543284158866754</c:v>
                </c:pt>
                <c:pt idx="9">
                  <c:v>9.0849196959429719</c:v>
                </c:pt>
                <c:pt idx="10">
                  <c:v>9.0632664231109175</c:v>
                </c:pt>
                <c:pt idx="11">
                  <c:v>9.519770440219645</c:v>
                </c:pt>
                <c:pt idx="12">
                  <c:v>9.4070939648674994</c:v>
                </c:pt>
                <c:pt idx="13">
                  <c:v>9.7127279572209773</c:v>
                </c:pt>
                <c:pt idx="14">
                  <c:v>9.2701352409289939</c:v>
                </c:pt>
                <c:pt idx="15">
                  <c:v>9.4314385648312964</c:v>
                </c:pt>
                <c:pt idx="16">
                  <c:v>9.5000474260164083</c:v>
                </c:pt>
                <c:pt idx="17">
                  <c:v>9.6401463243512353</c:v>
                </c:pt>
                <c:pt idx="18">
                  <c:v>9.4192882157617532</c:v>
                </c:pt>
                <c:pt idx="19">
                  <c:v>8.6752727765863256</c:v>
                </c:pt>
                <c:pt idx="20">
                  <c:v>8.7205140513524384</c:v>
                </c:pt>
                <c:pt idx="21">
                  <c:v>8.7533538791017236</c:v>
                </c:pt>
                <c:pt idx="22">
                  <c:v>9.6498206832548021</c:v>
                </c:pt>
                <c:pt idx="23">
                  <c:v>9.2294485655661447</c:v>
                </c:pt>
                <c:pt idx="24">
                  <c:v>9.3182977497601769</c:v>
                </c:pt>
                <c:pt idx="25">
                  <c:v>9.1454330419762755</c:v>
                </c:pt>
                <c:pt idx="26">
                  <c:v>9.250904880308326</c:v>
                </c:pt>
                <c:pt idx="27">
                  <c:v>8.5515349001589129</c:v>
                </c:pt>
                <c:pt idx="28">
                  <c:v>8.2680564476145264</c:v>
                </c:pt>
                <c:pt idx="29">
                  <c:v>8.5648762409123265</c:v>
                </c:pt>
                <c:pt idx="30">
                  <c:v>8.346407304654349</c:v>
                </c:pt>
                <c:pt idx="31">
                  <c:v>8.7547313916570602</c:v>
                </c:pt>
                <c:pt idx="32">
                  <c:v>8.872584107952207</c:v>
                </c:pt>
                <c:pt idx="33">
                  <c:v>9.4000371319982605</c:v>
                </c:pt>
                <c:pt idx="34">
                  <c:v>9.3112122999034455</c:v>
                </c:pt>
                <c:pt idx="35">
                  <c:v>8.8879669041534726</c:v>
                </c:pt>
                <c:pt idx="36">
                  <c:v>9.197528040160023</c:v>
                </c:pt>
                <c:pt idx="37">
                  <c:v>8.9353853663028531</c:v>
                </c:pt>
                <c:pt idx="38">
                  <c:v>8.5867468699077563</c:v>
                </c:pt>
                <c:pt idx="39">
                  <c:v>8.0614517922754203</c:v>
                </c:pt>
                <c:pt idx="40">
                  <c:v>8.5564867670475451</c:v>
                </c:pt>
                <c:pt idx="41">
                  <c:v>8.2002857608165414</c:v>
                </c:pt>
                <c:pt idx="42">
                  <c:v>7.6407069371241505</c:v>
                </c:pt>
                <c:pt idx="43">
                  <c:v>6.9312498915542164</c:v>
                </c:pt>
                <c:pt idx="44">
                  <c:v>7.4560306404973744</c:v>
                </c:pt>
                <c:pt idx="45">
                  <c:v>7.2922015116976127</c:v>
                </c:pt>
                <c:pt idx="46">
                  <c:v>7.8383978533470327</c:v>
                </c:pt>
                <c:pt idx="47">
                  <c:v>7.0354563562282237</c:v>
                </c:pt>
                <c:pt idx="48">
                  <c:v>8.1288604442561336</c:v>
                </c:pt>
                <c:pt idx="49">
                  <c:v>7.734300768596313</c:v>
                </c:pt>
                <c:pt idx="50">
                  <c:v>7.4959875908243703</c:v>
                </c:pt>
                <c:pt idx="51">
                  <c:v>7.1137809580450266</c:v>
                </c:pt>
                <c:pt idx="52">
                  <c:v>6.6003254755007674</c:v>
                </c:pt>
                <c:pt idx="53">
                  <c:v>6.3559764473809537</c:v>
                </c:pt>
                <c:pt idx="54">
                  <c:v>6.2883647388803183</c:v>
                </c:pt>
                <c:pt idx="55">
                  <c:v>5.6001198176470552</c:v>
                </c:pt>
                <c:pt idx="56">
                  <c:v>5.5744743530960932</c:v>
                </c:pt>
                <c:pt idx="57">
                  <c:v>6.004360275165709</c:v>
                </c:pt>
                <c:pt idx="58">
                  <c:v>5.0053506842218667</c:v>
                </c:pt>
                <c:pt idx="59">
                  <c:v>4.9368264513450413</c:v>
                </c:pt>
                <c:pt idx="60">
                  <c:v>4.6043817189647598</c:v>
                </c:pt>
                <c:pt idx="61">
                  <c:v>5.5975621999230043</c:v>
                </c:pt>
                <c:pt idx="62">
                  <c:v>6.2867894075816366</c:v>
                </c:pt>
                <c:pt idx="63">
                  <c:v>6.3713783358493856</c:v>
                </c:pt>
                <c:pt idx="64">
                  <c:v>6.1458542889706678</c:v>
                </c:pt>
                <c:pt idx="65">
                  <c:v>4.8372257829535101</c:v>
                </c:pt>
                <c:pt idx="66">
                  <c:v>4.4927938393434488</c:v>
                </c:pt>
                <c:pt idx="67">
                  <c:v>3.4264477616404747</c:v>
                </c:pt>
                <c:pt idx="68">
                  <c:v>2.40653687190661</c:v>
                </c:pt>
                <c:pt idx="69">
                  <c:v>2.7367654073154881</c:v>
                </c:pt>
                <c:pt idx="70">
                  <c:v>2.7575590313817884</c:v>
                </c:pt>
                <c:pt idx="71">
                  <c:v>2.9105475119044968</c:v>
                </c:pt>
                <c:pt idx="72">
                  <c:v>3.2471466941278777</c:v>
                </c:pt>
                <c:pt idx="73">
                  <c:v>3.1732288918815357</c:v>
                </c:pt>
                <c:pt idx="74">
                  <c:v>2.7111468780997257</c:v>
                </c:pt>
                <c:pt idx="75">
                  <c:v>2.1424350822260294</c:v>
                </c:pt>
                <c:pt idx="76">
                  <c:v>2.058586683086105</c:v>
                </c:pt>
                <c:pt idx="77">
                  <c:v>2.657479113846648</c:v>
                </c:pt>
                <c:pt idx="78">
                  <c:v>2.6052693986646318</c:v>
                </c:pt>
                <c:pt idx="79">
                  <c:v>1.7597296543062839</c:v>
                </c:pt>
                <c:pt idx="80">
                  <c:v>2.009208476128606</c:v>
                </c:pt>
                <c:pt idx="81">
                  <c:v>1.5220516860258613</c:v>
                </c:pt>
                <c:pt idx="82">
                  <c:v>2.0491674255081307</c:v>
                </c:pt>
                <c:pt idx="83">
                  <c:v>1.8861361222693631</c:v>
                </c:pt>
                <c:pt idx="84">
                  <c:v>1.2535041369762894</c:v>
                </c:pt>
                <c:pt idx="85">
                  <c:v>1.8496964282421686</c:v>
                </c:pt>
                <c:pt idx="86">
                  <c:v>1.7403953745397303</c:v>
                </c:pt>
                <c:pt idx="87">
                  <c:v>1.2194284057038658</c:v>
                </c:pt>
                <c:pt idx="88">
                  <c:v>1.141036099287021</c:v>
                </c:pt>
                <c:pt idx="89">
                  <c:v>1.7228275745039809</c:v>
                </c:pt>
                <c:pt idx="90">
                  <c:v>2.4779091792615873</c:v>
                </c:pt>
                <c:pt idx="91">
                  <c:v>1.9320305871492565</c:v>
                </c:pt>
                <c:pt idx="92">
                  <c:v>2.324008598851151</c:v>
                </c:pt>
                <c:pt idx="93">
                  <c:v>2.674304525845173</c:v>
                </c:pt>
                <c:pt idx="94">
                  <c:v>2.8134881444927942</c:v>
                </c:pt>
                <c:pt idx="95">
                  <c:v>2.5956247330391307</c:v>
                </c:pt>
                <c:pt idx="96">
                  <c:v>2.4819469605363338</c:v>
                </c:pt>
                <c:pt idx="97">
                  <c:v>2.803360608685125</c:v>
                </c:pt>
                <c:pt idx="98">
                  <c:v>3.5931215754653749</c:v>
                </c:pt>
                <c:pt idx="99">
                  <c:v>4.0302651887368484</c:v>
                </c:pt>
                <c:pt idx="100">
                  <c:v>3.1080374998987281</c:v>
                </c:pt>
                <c:pt idx="101">
                  <c:v>2.8646289139458077</c:v>
                </c:pt>
                <c:pt idx="102">
                  <c:v>2.6729586872522759</c:v>
                </c:pt>
                <c:pt idx="103">
                  <c:v>3.10757140030546</c:v>
                </c:pt>
                <c:pt idx="104">
                  <c:v>3.3119281463061725</c:v>
                </c:pt>
                <c:pt idx="105">
                  <c:v>2.64605959904884</c:v>
                </c:pt>
                <c:pt idx="106">
                  <c:v>2.2962618220390141</c:v>
                </c:pt>
                <c:pt idx="107">
                  <c:v>2.5052958900123485</c:v>
                </c:pt>
                <c:pt idx="108">
                  <c:v>3.0452885920519748</c:v>
                </c:pt>
                <c:pt idx="109">
                  <c:v>3.0425992180419144</c:v>
                </c:pt>
                <c:pt idx="110">
                  <c:v>2.9728491482569552</c:v>
                </c:pt>
                <c:pt idx="111">
                  <c:v>3.1156863325711583</c:v>
                </c:pt>
                <c:pt idx="112">
                  <c:v>3.7047568720188337</c:v>
                </c:pt>
                <c:pt idx="113">
                  <c:v>3.4407110222866777</c:v>
                </c:pt>
                <c:pt idx="114">
                  <c:v>3.8615058508949005</c:v>
                </c:pt>
                <c:pt idx="115">
                  <c:v>3.3376391825222527</c:v>
                </c:pt>
                <c:pt idx="116">
                  <c:v>3.3601705674016102</c:v>
                </c:pt>
                <c:pt idx="117">
                  <c:v>3.4858484496144229</c:v>
                </c:pt>
                <c:pt idx="118">
                  <c:v>4.2894529857589987</c:v>
                </c:pt>
                <c:pt idx="119">
                  <c:v>4.7712243961386775</c:v>
                </c:pt>
                <c:pt idx="120">
                  <c:v>5.0560284381208476</c:v>
                </c:pt>
                <c:pt idx="121">
                  <c:v>4.4746188828617051</c:v>
                </c:pt>
                <c:pt idx="122">
                  <c:v>3.6770228159336966</c:v>
                </c:pt>
                <c:pt idx="123">
                  <c:v>3.4303201173088382</c:v>
                </c:pt>
                <c:pt idx="124">
                  <c:v>3.1214092003824589</c:v>
                </c:pt>
                <c:pt idx="125">
                  <c:v>2.7688735202646058</c:v>
                </c:pt>
                <c:pt idx="126">
                  <c:v>3.7388773356742604</c:v>
                </c:pt>
                <c:pt idx="127">
                  <c:v>3.0132277966054062</c:v>
                </c:pt>
                <c:pt idx="128">
                  <c:v>2.0302974675942096</c:v>
                </c:pt>
                <c:pt idx="129">
                  <c:v>1.6865827604456172</c:v>
                </c:pt>
                <c:pt idx="130">
                  <c:v>2.4440980074509753</c:v>
                </c:pt>
                <c:pt idx="131">
                  <c:v>2.2369787497602829</c:v>
                </c:pt>
                <c:pt idx="132">
                  <c:v>2.3137494809413965</c:v>
                </c:pt>
                <c:pt idx="133">
                  <c:v>2.1376061644584752</c:v>
                </c:pt>
                <c:pt idx="134">
                  <c:v>1.8710458912751164</c:v>
                </c:pt>
                <c:pt idx="135">
                  <c:v>2.0757315089181247</c:v>
                </c:pt>
                <c:pt idx="136">
                  <c:v>1.731280369780734</c:v>
                </c:pt>
                <c:pt idx="137">
                  <c:v>0.71041416056459639</c:v>
                </c:pt>
                <c:pt idx="138">
                  <c:v>1.2665386553289864</c:v>
                </c:pt>
                <c:pt idx="139">
                  <c:v>0.22345898504840989</c:v>
                </c:pt>
                <c:pt idx="140">
                  <c:v>6.0455820736024179E-2</c:v>
                </c:pt>
                <c:pt idx="141">
                  <c:v>0.3922772224552773</c:v>
                </c:pt>
                <c:pt idx="142">
                  <c:v>1.3458617231656262</c:v>
                </c:pt>
                <c:pt idx="143">
                  <c:v>2.0471508608277418</c:v>
                </c:pt>
                <c:pt idx="144">
                  <c:v>2.2019610401430327</c:v>
                </c:pt>
                <c:pt idx="145">
                  <c:v>3.0079044833082662</c:v>
                </c:pt>
                <c:pt idx="146">
                  <c:v>2.6340741173503375</c:v>
                </c:pt>
                <c:pt idx="147">
                  <c:v>2.9249656307015357</c:v>
                </c:pt>
                <c:pt idx="148">
                  <c:v>2.4003925766437533</c:v>
                </c:pt>
                <c:pt idx="149">
                  <c:v>3.001478195648815</c:v>
                </c:pt>
                <c:pt idx="150">
                  <c:v>3.4879183846778687</c:v>
                </c:pt>
                <c:pt idx="151">
                  <c:v>3.4940914550975322</c:v>
                </c:pt>
                <c:pt idx="152">
                  <c:v>3.0831821482481701</c:v>
                </c:pt>
                <c:pt idx="153">
                  <c:v>3.3183687497689789</c:v>
                </c:pt>
                <c:pt idx="154">
                  <c:v>3.5571183514957738</c:v>
                </c:pt>
                <c:pt idx="155">
                  <c:v>2.8322600302901719</c:v>
                </c:pt>
                <c:pt idx="156">
                  <c:v>2.9848404510848923</c:v>
                </c:pt>
                <c:pt idx="157">
                  <c:v>2.7898785647123532</c:v>
                </c:pt>
                <c:pt idx="158">
                  <c:v>2.3893775232372718</c:v>
                </c:pt>
                <c:pt idx="159">
                  <c:v>1.9792431892929017</c:v>
                </c:pt>
                <c:pt idx="160">
                  <c:v>2.3450168068482071</c:v>
                </c:pt>
                <c:pt idx="161">
                  <c:v>2.3115760298946952</c:v>
                </c:pt>
                <c:pt idx="162">
                  <c:v>2.6306059768107843</c:v>
                </c:pt>
                <c:pt idx="163">
                  <c:v>2.3055326075004814</c:v>
                </c:pt>
                <c:pt idx="164">
                  <c:v>2.3773581622540405</c:v>
                </c:pt>
                <c:pt idx="165">
                  <c:v>2.9614958648317042</c:v>
                </c:pt>
                <c:pt idx="166">
                  <c:v>3.0972618182750011</c:v>
                </c:pt>
                <c:pt idx="167">
                  <c:v>3.0274377131681831</c:v>
                </c:pt>
                <c:pt idx="168">
                  <c:v>3.264492249742716</c:v>
                </c:pt>
                <c:pt idx="169">
                  <c:v>2.8015640542976143</c:v>
                </c:pt>
                <c:pt idx="170">
                  <c:v>1.9848277784958555</c:v>
                </c:pt>
                <c:pt idx="171">
                  <c:v>2.0143441669627009</c:v>
                </c:pt>
                <c:pt idx="172">
                  <c:v>1.9399519252519895</c:v>
                </c:pt>
                <c:pt idx="173">
                  <c:v>2.0773266252749636</c:v>
                </c:pt>
                <c:pt idx="174">
                  <c:v>3.1637084342060007</c:v>
                </c:pt>
                <c:pt idx="175">
                  <c:v>2.9919302533935479</c:v>
                </c:pt>
                <c:pt idx="176">
                  <c:v>2.9390208131876534</c:v>
                </c:pt>
                <c:pt idx="177">
                  <c:v>2.9880900838202251</c:v>
                </c:pt>
                <c:pt idx="178">
                  <c:v>2.3119534656075302</c:v>
                </c:pt>
                <c:pt idx="179">
                  <c:v>2.0928491543704695</c:v>
                </c:pt>
                <c:pt idx="180">
                  <c:v>2.1940098076433969</c:v>
                </c:pt>
                <c:pt idx="181">
                  <c:v>2.6257264373507496</c:v>
                </c:pt>
                <c:pt idx="182">
                  <c:v>2.2542396826363529</c:v>
                </c:pt>
                <c:pt idx="183">
                  <c:v>3.2920571628408197</c:v>
                </c:pt>
                <c:pt idx="184">
                  <c:v>3.1033241103273213</c:v>
                </c:pt>
                <c:pt idx="185">
                  <c:v>2.6144169658364262</c:v>
                </c:pt>
                <c:pt idx="186">
                  <c:v>2.4654113946216967</c:v>
                </c:pt>
                <c:pt idx="187">
                  <c:v>3.0500141077532135</c:v>
                </c:pt>
                <c:pt idx="188">
                  <c:v>3.1855768930909107</c:v>
                </c:pt>
                <c:pt idx="189">
                  <c:v>3.7577408765391738</c:v>
                </c:pt>
                <c:pt idx="190">
                  <c:v>4.3153966147617666</c:v>
                </c:pt>
                <c:pt idx="191">
                  <c:v>4.7547900344802656</c:v>
                </c:pt>
                <c:pt idx="192">
                  <c:v>5.0431343982554608</c:v>
                </c:pt>
                <c:pt idx="193">
                  <c:v>4.1835471143476752</c:v>
                </c:pt>
                <c:pt idx="194">
                  <c:v>3.7931307193978228</c:v>
                </c:pt>
                <c:pt idx="195">
                  <c:v>3.1401643804206287</c:v>
                </c:pt>
                <c:pt idx="196">
                  <c:v>3.3943445667634933</c:v>
                </c:pt>
                <c:pt idx="197">
                  <c:v>4.0852970158982771</c:v>
                </c:pt>
                <c:pt idx="198">
                  <c:v>4.1769657340266804</c:v>
                </c:pt>
                <c:pt idx="199">
                  <c:v>4.4427723184794559</c:v>
                </c:pt>
                <c:pt idx="200">
                  <c:v>5.3422845710247202</c:v>
                </c:pt>
                <c:pt idx="201">
                  <c:v>5.752072512484574</c:v>
                </c:pt>
                <c:pt idx="202">
                  <c:v>6.1970458301038889</c:v>
                </c:pt>
                <c:pt idx="203">
                  <c:v>5.6845490324719776</c:v>
                </c:pt>
                <c:pt idx="204">
                  <c:v>5.0271063147811219</c:v>
                </c:pt>
                <c:pt idx="205">
                  <c:v>5.3196467960046903</c:v>
                </c:pt>
                <c:pt idx="206">
                  <c:v>5.5508005976371351</c:v>
                </c:pt>
                <c:pt idx="207">
                  <c:v>5.922418016429674</c:v>
                </c:pt>
                <c:pt idx="208">
                  <c:v>5.1958377869145806</c:v>
                </c:pt>
                <c:pt idx="209">
                  <c:v>5.7542574443114063</c:v>
                </c:pt>
                <c:pt idx="210">
                  <c:v>4.9784716976769232</c:v>
                </c:pt>
                <c:pt idx="211">
                  <c:v>5.3965159567080718</c:v>
                </c:pt>
                <c:pt idx="212">
                  <c:v>5.1468209585709701</c:v>
                </c:pt>
                <c:pt idx="213">
                  <c:v>4.9080243302428244</c:v>
                </c:pt>
                <c:pt idx="214">
                  <c:v>5.6547347537780297</c:v>
                </c:pt>
                <c:pt idx="215">
                  <c:v>5.6642918224908954</c:v>
                </c:pt>
                <c:pt idx="216">
                  <c:v>4.7363750133920348</c:v>
                </c:pt>
                <c:pt idx="217">
                  <c:v>4.2602230142510962</c:v>
                </c:pt>
                <c:pt idx="218">
                  <c:v>3.9997263532136458</c:v>
                </c:pt>
                <c:pt idx="219">
                  <c:v>3.9489071242719547</c:v>
                </c:pt>
                <c:pt idx="220">
                  <c:v>3.5617052410111683</c:v>
                </c:pt>
                <c:pt idx="221">
                  <c:v>3.7936442270931821</c:v>
                </c:pt>
                <c:pt idx="222">
                  <c:v>3.0781611677821274</c:v>
                </c:pt>
                <c:pt idx="223">
                  <c:v>4.0220090498610261</c:v>
                </c:pt>
                <c:pt idx="224">
                  <c:v>4.2074614164544073</c:v>
                </c:pt>
                <c:pt idx="225">
                  <c:v>3.7337268123194463</c:v>
                </c:pt>
                <c:pt idx="226">
                  <c:v>3.5265289967869649</c:v>
                </c:pt>
                <c:pt idx="227">
                  <c:v>3.0364971743790647</c:v>
                </c:pt>
                <c:pt idx="228">
                  <c:v>3.4115745408803377</c:v>
                </c:pt>
                <c:pt idx="229">
                  <c:v>3.669657652744263</c:v>
                </c:pt>
                <c:pt idx="230">
                  <c:v>3.1974084682835837</c:v>
                </c:pt>
                <c:pt idx="231">
                  <c:v>3.2475323849557753</c:v>
                </c:pt>
                <c:pt idx="232">
                  <c:v>3.9384682032298315</c:v>
                </c:pt>
                <c:pt idx="233">
                  <c:v>3.2931777795542985</c:v>
                </c:pt>
                <c:pt idx="234">
                  <c:v>4.1417097698054022</c:v>
                </c:pt>
                <c:pt idx="235">
                  <c:v>4.3278352211550555</c:v>
                </c:pt>
                <c:pt idx="236">
                  <c:v>3.0446184760148753</c:v>
                </c:pt>
                <c:pt idx="237">
                  <c:v>2.7013581180804067</c:v>
                </c:pt>
                <c:pt idx="238">
                  <c:v>2.1431704697683926</c:v>
                </c:pt>
                <c:pt idx="239">
                  <c:v>1.7057287007323794</c:v>
                </c:pt>
                <c:pt idx="240">
                  <c:v>0.42686620760605365</c:v>
                </c:pt>
                <c:pt idx="241">
                  <c:v>0.8890394161153381</c:v>
                </c:pt>
                <c:pt idx="242">
                  <c:v>0.54328113991095961</c:v>
                </c:pt>
                <c:pt idx="243">
                  <c:v>-0.88879354438495284</c:v>
                </c:pt>
                <c:pt idx="244">
                  <c:v>-1.0232333453113824</c:v>
                </c:pt>
                <c:pt idx="245">
                  <c:v>-0.56880259452032078</c:v>
                </c:pt>
                <c:pt idx="246">
                  <c:v>0.21588173028544588</c:v>
                </c:pt>
                <c:pt idx="247">
                  <c:v>0.49398039350785439</c:v>
                </c:pt>
                <c:pt idx="248">
                  <c:v>0.41818403525985559</c:v>
                </c:pt>
                <c:pt idx="249">
                  <c:v>0.42952210985868078</c:v>
                </c:pt>
                <c:pt idx="250">
                  <c:v>-8.4944438817274204E-2</c:v>
                </c:pt>
                <c:pt idx="251">
                  <c:v>-2.9159274663697943E-2</c:v>
                </c:pt>
                <c:pt idx="252">
                  <c:v>0.27465981784825999</c:v>
                </c:pt>
                <c:pt idx="253">
                  <c:v>0.47768689134500164</c:v>
                </c:pt>
                <c:pt idx="254">
                  <c:v>0.57207090613678702</c:v>
                </c:pt>
                <c:pt idx="255">
                  <c:v>-2.6669280539408646E-3</c:v>
                </c:pt>
                <c:pt idx="256">
                  <c:v>-0.28075060713854327</c:v>
                </c:pt>
                <c:pt idx="257">
                  <c:v>-3.7769193472968254E-2</c:v>
                </c:pt>
                <c:pt idx="258">
                  <c:v>-0.97554701545755051</c:v>
                </c:pt>
                <c:pt idx="259">
                  <c:v>-1.1784924450523704</c:v>
                </c:pt>
                <c:pt idx="260">
                  <c:v>-1.6025244784316328</c:v>
                </c:pt>
                <c:pt idx="261">
                  <c:v>-1.5609438013343606</c:v>
                </c:pt>
                <c:pt idx="262">
                  <c:v>-2.5051758426841388</c:v>
                </c:pt>
                <c:pt idx="263">
                  <c:v>-2.9333696068897552</c:v>
                </c:pt>
                <c:pt idx="264">
                  <c:v>-2.6333036905243716</c:v>
                </c:pt>
                <c:pt idx="265">
                  <c:v>-2.473233749832616</c:v>
                </c:pt>
                <c:pt idx="266">
                  <c:v>-2.4631457060056619</c:v>
                </c:pt>
                <c:pt idx="267">
                  <c:v>-2.5111786680331534</c:v>
                </c:pt>
                <c:pt idx="268">
                  <c:v>-2.7360732935819669</c:v>
                </c:pt>
                <c:pt idx="269">
                  <c:v>-2.6092442433166525</c:v>
                </c:pt>
                <c:pt idx="270">
                  <c:v>-3.677665596311499</c:v>
                </c:pt>
                <c:pt idx="271">
                  <c:v>-2.7347426216228996</c:v>
                </c:pt>
                <c:pt idx="272">
                  <c:v>-1.3508321688816523</c:v>
                </c:pt>
                <c:pt idx="273">
                  <c:v>-1.7956139799478024</c:v>
                </c:pt>
                <c:pt idx="274">
                  <c:v>-1.6597761098730643</c:v>
                </c:pt>
                <c:pt idx="275">
                  <c:v>-1.7489305857807267</c:v>
                </c:pt>
                <c:pt idx="276">
                  <c:v>-1.5730218882390545</c:v>
                </c:pt>
                <c:pt idx="277">
                  <c:v>-1.8819826235367145</c:v>
                </c:pt>
                <c:pt idx="278">
                  <c:v>-2.3823046178961249</c:v>
                </c:pt>
                <c:pt idx="279">
                  <c:v>-1.9469973566517638</c:v>
                </c:pt>
                <c:pt idx="280">
                  <c:v>-2.723373780957445</c:v>
                </c:pt>
                <c:pt idx="281">
                  <c:v>-2.6164658727584538</c:v>
                </c:pt>
                <c:pt idx="282">
                  <c:v>-2.3998224027052402</c:v>
                </c:pt>
                <c:pt idx="283">
                  <c:v>-2.3439353719543305</c:v>
                </c:pt>
                <c:pt idx="284">
                  <c:v>-2.2814846411524741</c:v>
                </c:pt>
                <c:pt idx="285">
                  <c:v>-2.5449306639900442</c:v>
                </c:pt>
                <c:pt idx="286">
                  <c:v>-2.3495296610012701</c:v>
                </c:pt>
                <c:pt idx="287">
                  <c:v>-1.3840011339184457</c:v>
                </c:pt>
                <c:pt idx="288">
                  <c:v>-0.82109656051807178</c:v>
                </c:pt>
                <c:pt idx="289">
                  <c:v>-0.80806487675363314</c:v>
                </c:pt>
                <c:pt idx="290">
                  <c:v>3.975717640946641E-2</c:v>
                </c:pt>
                <c:pt idx="291">
                  <c:v>0.25161509376334834</c:v>
                </c:pt>
                <c:pt idx="292">
                  <c:v>0.29915884713159357</c:v>
                </c:pt>
                <c:pt idx="293">
                  <c:v>0.79082465853730355</c:v>
                </c:pt>
                <c:pt idx="294">
                  <c:v>0.28181133150292226</c:v>
                </c:pt>
                <c:pt idx="295">
                  <c:v>-0.27756046762874576</c:v>
                </c:pt>
                <c:pt idx="296">
                  <c:v>-0.86919330041223475</c:v>
                </c:pt>
                <c:pt idx="297">
                  <c:v>-0.53718106762335083</c:v>
                </c:pt>
                <c:pt idx="298">
                  <c:v>-0.57100002128663618</c:v>
                </c:pt>
                <c:pt idx="299">
                  <c:v>-0.61035693903204447</c:v>
                </c:pt>
                <c:pt idx="300">
                  <c:v>0</c:v>
                </c:pt>
              </c:numCache>
            </c:numRef>
          </c:xVal>
          <c:yVal>
            <c:numRef>
              <c:f>Графики!$BN$341:$BN$641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9"/>
          <c:order val="9"/>
          <c:tx>
            <c:strRef>
              <c:f>Графики!$BH$31</c:f>
              <c:strCache>
                <c:ptCount val="1"/>
                <c:pt idx="0">
                  <c:v>25.11.2021</c:v>
                </c:pt>
              </c:strCache>
            </c:strRef>
          </c:tx>
          <c:spPr>
            <a:ln w="3175">
              <a:solidFill>
                <a:srgbClr val="FFFF00"/>
              </a:solidFill>
              <a:prstDash val="dash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Графики!$BS$341:$BS$641</c:f>
              <c:numCache>
                <c:formatCode>General</c:formatCode>
                <c:ptCount val="301"/>
                <c:pt idx="0">
                  <c:v>7.4292161265361756</c:v>
                </c:pt>
                <c:pt idx="1">
                  <c:v>7.5762537462817363</c:v>
                </c:pt>
                <c:pt idx="2">
                  <c:v>7.1437205487598021</c:v>
                </c:pt>
                <c:pt idx="3">
                  <c:v>7.2290601541008073</c:v>
                </c:pt>
                <c:pt idx="4">
                  <c:v>7.9732295866388085</c:v>
                </c:pt>
                <c:pt idx="5">
                  <c:v>7.0925880953166143</c:v>
                </c:pt>
                <c:pt idx="6">
                  <c:v>7.2042977833109489</c:v>
                </c:pt>
                <c:pt idx="7">
                  <c:v>6.6224342095642896</c:v>
                </c:pt>
                <c:pt idx="8">
                  <c:v>7.1541001541716014</c:v>
                </c:pt>
                <c:pt idx="9">
                  <c:v>7.1311610995162482</c:v>
                </c:pt>
                <c:pt idx="10">
                  <c:v>7.2422556904607518</c:v>
                </c:pt>
                <c:pt idx="11">
                  <c:v>7.8827666895208495</c:v>
                </c:pt>
                <c:pt idx="12">
                  <c:v>7.290294352126466</c:v>
                </c:pt>
                <c:pt idx="13">
                  <c:v>6.8494746936607953</c:v>
                </c:pt>
                <c:pt idx="14">
                  <c:v>7.3560293768418887</c:v>
                </c:pt>
                <c:pt idx="15">
                  <c:v>7.7811189231217668</c:v>
                </c:pt>
                <c:pt idx="16">
                  <c:v>8.0250937000294016</c:v>
                </c:pt>
                <c:pt idx="17">
                  <c:v>8.3027534074665255</c:v>
                </c:pt>
                <c:pt idx="18">
                  <c:v>8.1665541825723267</c:v>
                </c:pt>
                <c:pt idx="19">
                  <c:v>7.4863258032223712</c:v>
                </c:pt>
                <c:pt idx="20">
                  <c:v>8.3385971119355418</c:v>
                </c:pt>
                <c:pt idx="21">
                  <c:v>7.883360372149582</c:v>
                </c:pt>
                <c:pt idx="22">
                  <c:v>8.4266814978195725</c:v>
                </c:pt>
                <c:pt idx="23">
                  <c:v>8.8285218244943735</c:v>
                </c:pt>
                <c:pt idx="24">
                  <c:v>9.7066375243678067</c:v>
                </c:pt>
                <c:pt idx="25">
                  <c:v>9.5537223844685286</c:v>
                </c:pt>
                <c:pt idx="26">
                  <c:v>9.3644692062143804</c:v>
                </c:pt>
                <c:pt idx="27">
                  <c:v>8.3406876580415883</c:v>
                </c:pt>
                <c:pt idx="28">
                  <c:v>8.5825315298818623</c:v>
                </c:pt>
                <c:pt idx="29">
                  <c:v>9.0128036188914393</c:v>
                </c:pt>
                <c:pt idx="30">
                  <c:v>8.6221358367872654</c:v>
                </c:pt>
                <c:pt idx="31">
                  <c:v>8.6263169451910926</c:v>
                </c:pt>
                <c:pt idx="32">
                  <c:v>8.9366112109532878</c:v>
                </c:pt>
                <c:pt idx="33">
                  <c:v>9.2802717764277531</c:v>
                </c:pt>
                <c:pt idx="34">
                  <c:v>9.1387107592940993</c:v>
                </c:pt>
                <c:pt idx="35">
                  <c:v>9.5686294393074149</c:v>
                </c:pt>
                <c:pt idx="36">
                  <c:v>9.7918707745725442</c:v>
                </c:pt>
                <c:pt idx="37">
                  <c:v>9.6479186335116083</c:v>
                </c:pt>
                <c:pt idx="38">
                  <c:v>9.3439484196687772</c:v>
                </c:pt>
                <c:pt idx="39">
                  <c:v>9.309270322708926</c:v>
                </c:pt>
                <c:pt idx="40">
                  <c:v>10.181843666165378</c:v>
                </c:pt>
                <c:pt idx="41">
                  <c:v>9.7740030518316416</c:v>
                </c:pt>
                <c:pt idx="42">
                  <c:v>9.4676350002175695</c:v>
                </c:pt>
                <c:pt idx="43">
                  <c:v>9.1226837745468856</c:v>
                </c:pt>
                <c:pt idx="44">
                  <c:v>9.2003081544107772</c:v>
                </c:pt>
                <c:pt idx="45">
                  <c:v>8.7555286486615387</c:v>
                </c:pt>
                <c:pt idx="46">
                  <c:v>9.2737400076648555</c:v>
                </c:pt>
                <c:pt idx="47">
                  <c:v>9.1891883914004211</c:v>
                </c:pt>
                <c:pt idx="48">
                  <c:v>10.097980485726566</c:v>
                </c:pt>
                <c:pt idx="49">
                  <c:v>10.053673474353218</c:v>
                </c:pt>
                <c:pt idx="50">
                  <c:v>9.4318149914840888</c:v>
                </c:pt>
                <c:pt idx="51">
                  <c:v>9.4348173830303494</c:v>
                </c:pt>
                <c:pt idx="52">
                  <c:v>8.9876990885682062</c:v>
                </c:pt>
                <c:pt idx="53">
                  <c:v>9.3575442905798809</c:v>
                </c:pt>
                <c:pt idx="54">
                  <c:v>8.9060837961187644</c:v>
                </c:pt>
                <c:pt idx="55">
                  <c:v>8.3175701266939086</c:v>
                </c:pt>
                <c:pt idx="56">
                  <c:v>8.0948585681321674</c:v>
                </c:pt>
                <c:pt idx="57">
                  <c:v>8.078630519066337</c:v>
                </c:pt>
                <c:pt idx="58">
                  <c:v>7.7300550920645037</c:v>
                </c:pt>
                <c:pt idx="59">
                  <c:v>7.5989787982621237</c:v>
                </c:pt>
                <c:pt idx="60">
                  <c:v>8.2338448914092623</c:v>
                </c:pt>
                <c:pt idx="61">
                  <c:v>8.480393681464875</c:v>
                </c:pt>
                <c:pt idx="62">
                  <c:v>8.0269826956714496</c:v>
                </c:pt>
                <c:pt idx="63">
                  <c:v>8.366230968890477</c:v>
                </c:pt>
                <c:pt idx="64">
                  <c:v>8.627544068036741</c:v>
                </c:pt>
                <c:pt idx="65">
                  <c:v>7.792558264061654</c:v>
                </c:pt>
                <c:pt idx="66">
                  <c:v>7.7203056266789645</c:v>
                </c:pt>
                <c:pt idx="67">
                  <c:v>7.1430472177084994</c:v>
                </c:pt>
                <c:pt idx="68">
                  <c:v>6.9126975537337785</c:v>
                </c:pt>
                <c:pt idx="69">
                  <c:v>7.7710550374279137</c:v>
                </c:pt>
                <c:pt idx="70">
                  <c:v>7.7752837799268946</c:v>
                </c:pt>
                <c:pt idx="71">
                  <c:v>7.7132443390364642</c:v>
                </c:pt>
                <c:pt idx="72">
                  <c:v>7.117032167154548</c:v>
                </c:pt>
                <c:pt idx="73">
                  <c:v>7.5968985347335547</c:v>
                </c:pt>
                <c:pt idx="74">
                  <c:v>6.9838616145564174</c:v>
                </c:pt>
                <c:pt idx="75">
                  <c:v>7.1299358674868927</c:v>
                </c:pt>
                <c:pt idx="76">
                  <c:v>6.7512856515072599</c:v>
                </c:pt>
                <c:pt idx="77">
                  <c:v>6.3236278845608922</c:v>
                </c:pt>
                <c:pt idx="78">
                  <c:v>5.6270994611265905</c:v>
                </c:pt>
                <c:pt idx="79">
                  <c:v>4.944094096805884</c:v>
                </c:pt>
                <c:pt idx="80">
                  <c:v>4.8264872449767608</c:v>
                </c:pt>
                <c:pt idx="81">
                  <c:v>5.015502729576383</c:v>
                </c:pt>
                <c:pt idx="82">
                  <c:v>5.4010678836903026</c:v>
                </c:pt>
                <c:pt idx="83">
                  <c:v>5.7768350554356402</c:v>
                </c:pt>
                <c:pt idx="84">
                  <c:v>5.1433431391619706</c:v>
                </c:pt>
                <c:pt idx="85">
                  <c:v>5.572265533912514</c:v>
                </c:pt>
                <c:pt idx="86">
                  <c:v>5.3500387141041301</c:v>
                </c:pt>
                <c:pt idx="87">
                  <c:v>4.8591083442852323</c:v>
                </c:pt>
                <c:pt idx="88">
                  <c:v>5.0117105615152013</c:v>
                </c:pt>
                <c:pt idx="89">
                  <c:v>4.6395626068347156</c:v>
                </c:pt>
                <c:pt idx="90">
                  <c:v>5.3905489166588723</c:v>
                </c:pt>
                <c:pt idx="91">
                  <c:v>5.4265947779711041</c:v>
                </c:pt>
                <c:pt idx="92">
                  <c:v>5.5967744363758811</c:v>
                </c:pt>
                <c:pt idx="93">
                  <c:v>6.5738977255209647</c:v>
                </c:pt>
                <c:pt idx="94">
                  <c:v>6.2473025001427231</c:v>
                </c:pt>
                <c:pt idx="95">
                  <c:v>6.3682112657450034</c:v>
                </c:pt>
                <c:pt idx="96">
                  <c:v>6.4479417820709841</c:v>
                </c:pt>
                <c:pt idx="97">
                  <c:v>7.8640537680189482</c:v>
                </c:pt>
                <c:pt idx="98">
                  <c:v>8.3471551185143653</c:v>
                </c:pt>
                <c:pt idx="99">
                  <c:v>8.3708415770063311</c:v>
                </c:pt>
                <c:pt idx="100">
                  <c:v>8.2064147648295602</c:v>
                </c:pt>
                <c:pt idx="101">
                  <c:v>7.9462166726070791</c:v>
                </c:pt>
                <c:pt idx="102">
                  <c:v>7.8466101206042822</c:v>
                </c:pt>
                <c:pt idx="103">
                  <c:v>7.6029546643485446</c:v>
                </c:pt>
                <c:pt idx="104">
                  <c:v>8.2082437140400089</c:v>
                </c:pt>
                <c:pt idx="105">
                  <c:v>7.2236323161243945</c:v>
                </c:pt>
                <c:pt idx="106">
                  <c:v>7.1536405469719284</c:v>
                </c:pt>
                <c:pt idx="107">
                  <c:v>7.6103450671500923</c:v>
                </c:pt>
                <c:pt idx="108">
                  <c:v>8.1451230996678987</c:v>
                </c:pt>
                <c:pt idx="109">
                  <c:v>8.2583366018075139</c:v>
                </c:pt>
                <c:pt idx="110">
                  <c:v>8.956386103775003</c:v>
                </c:pt>
                <c:pt idx="111">
                  <c:v>9.8166935223832752</c:v>
                </c:pt>
                <c:pt idx="112">
                  <c:v>10.443979512066107</c:v>
                </c:pt>
                <c:pt idx="113">
                  <c:v>9.8753938094714613</c:v>
                </c:pt>
                <c:pt idx="114">
                  <c:v>10.022992122583901</c:v>
                </c:pt>
                <c:pt idx="115">
                  <c:v>10.15475357936225</c:v>
                </c:pt>
                <c:pt idx="116">
                  <c:v>10.059053632215409</c:v>
                </c:pt>
                <c:pt idx="117">
                  <c:v>9.7541552581242286</c:v>
                </c:pt>
                <c:pt idx="118">
                  <c:v>10.149238571890692</c:v>
                </c:pt>
                <c:pt idx="119">
                  <c:v>10.137447009104562</c:v>
                </c:pt>
                <c:pt idx="120">
                  <c:v>10.353296057325906</c:v>
                </c:pt>
                <c:pt idx="121">
                  <c:v>10.569715882448236</c:v>
                </c:pt>
                <c:pt idx="122">
                  <c:v>10.808423655296565</c:v>
                </c:pt>
                <c:pt idx="123">
                  <c:v>10.96380191641174</c:v>
                </c:pt>
                <c:pt idx="124">
                  <c:v>9.8844850093030345</c:v>
                </c:pt>
                <c:pt idx="125">
                  <c:v>10.033749452586108</c:v>
                </c:pt>
                <c:pt idx="126">
                  <c:v>11.047726026676855</c:v>
                </c:pt>
                <c:pt idx="127">
                  <c:v>10.560706562695941</c:v>
                </c:pt>
                <c:pt idx="128">
                  <c:v>10.898641803635655</c:v>
                </c:pt>
                <c:pt idx="129">
                  <c:v>9.9274953861076938</c:v>
                </c:pt>
                <c:pt idx="130">
                  <c:v>10.562925332451414</c:v>
                </c:pt>
                <c:pt idx="131">
                  <c:v>10.234017703332256</c:v>
                </c:pt>
                <c:pt idx="132">
                  <c:v>10.625787857056366</c:v>
                </c:pt>
                <c:pt idx="133">
                  <c:v>10.529979629996433</c:v>
                </c:pt>
                <c:pt idx="134">
                  <c:v>9.8032887493761791</c:v>
                </c:pt>
                <c:pt idx="135">
                  <c:v>9.9255888600926028</c:v>
                </c:pt>
                <c:pt idx="136">
                  <c:v>9.0345919740589125</c:v>
                </c:pt>
                <c:pt idx="137">
                  <c:v>7.9373706837761802</c:v>
                </c:pt>
                <c:pt idx="138">
                  <c:v>7.8119818883287735</c:v>
                </c:pt>
                <c:pt idx="139">
                  <c:v>6.8742588876493755</c:v>
                </c:pt>
                <c:pt idx="140">
                  <c:v>7.618018458490269</c:v>
                </c:pt>
                <c:pt idx="141">
                  <c:v>7.1714627298929372</c:v>
                </c:pt>
                <c:pt idx="142">
                  <c:v>7.394546638470274</c:v>
                </c:pt>
                <c:pt idx="143">
                  <c:v>7.6714550860660893</c:v>
                </c:pt>
                <c:pt idx="144">
                  <c:v>7.4231210528523661</c:v>
                </c:pt>
                <c:pt idx="145">
                  <c:v>7.1985226185438478</c:v>
                </c:pt>
                <c:pt idx="146">
                  <c:v>7.1943550892331132</c:v>
                </c:pt>
                <c:pt idx="147">
                  <c:v>7.2155833246038128</c:v>
                </c:pt>
                <c:pt idx="148">
                  <c:v>7.2598141734986257</c:v>
                </c:pt>
                <c:pt idx="149">
                  <c:v>7.3721991470292778</c:v>
                </c:pt>
                <c:pt idx="150">
                  <c:v>7.8608801073826271</c:v>
                </c:pt>
                <c:pt idx="151">
                  <c:v>8.2998094507454425</c:v>
                </c:pt>
                <c:pt idx="152">
                  <c:v>8.022199730468401</c:v>
                </c:pt>
                <c:pt idx="153">
                  <c:v>8.0169659600464911</c:v>
                </c:pt>
                <c:pt idx="154">
                  <c:v>7.4306003666147262</c:v>
                </c:pt>
                <c:pt idx="155">
                  <c:v>7.3872886784092771</c:v>
                </c:pt>
                <c:pt idx="156">
                  <c:v>7.235053918444919</c:v>
                </c:pt>
                <c:pt idx="157">
                  <c:v>6.7825195703860572</c:v>
                </c:pt>
                <c:pt idx="158">
                  <c:v>6.9359717519423612</c:v>
                </c:pt>
                <c:pt idx="159">
                  <c:v>6.939112115675016</c:v>
                </c:pt>
                <c:pt idx="160">
                  <c:v>6.8380545551362957</c:v>
                </c:pt>
                <c:pt idx="161">
                  <c:v>6.9301082747499549</c:v>
                </c:pt>
                <c:pt idx="162">
                  <c:v>6.8149550604139222</c:v>
                </c:pt>
                <c:pt idx="163">
                  <c:v>6.7574472728354067</c:v>
                </c:pt>
                <c:pt idx="164">
                  <c:v>6.3532931381450908</c:v>
                </c:pt>
                <c:pt idx="165">
                  <c:v>7.5285971327211882</c:v>
                </c:pt>
                <c:pt idx="166">
                  <c:v>7.2312790258158657</c:v>
                </c:pt>
                <c:pt idx="167">
                  <c:v>6.4373539862301641</c:v>
                </c:pt>
                <c:pt idx="168">
                  <c:v>7.1189438211738434</c:v>
                </c:pt>
                <c:pt idx="169">
                  <c:v>6.9308344922815195</c:v>
                </c:pt>
                <c:pt idx="170">
                  <c:v>6.9354778390797946</c:v>
                </c:pt>
                <c:pt idx="171">
                  <c:v>7.1624070583357025</c:v>
                </c:pt>
                <c:pt idx="172">
                  <c:v>7.5572676767583289</c:v>
                </c:pt>
                <c:pt idx="173">
                  <c:v>7.1739098887605905</c:v>
                </c:pt>
                <c:pt idx="174">
                  <c:v>7.6594645495365512</c:v>
                </c:pt>
                <c:pt idx="175">
                  <c:v>7.1709666543808908</c:v>
                </c:pt>
                <c:pt idx="176">
                  <c:v>7.0626863361130745</c:v>
                </c:pt>
                <c:pt idx="177">
                  <c:v>7.1365395863858794</c:v>
                </c:pt>
                <c:pt idx="178">
                  <c:v>6.412418939705276</c:v>
                </c:pt>
                <c:pt idx="179">
                  <c:v>6.3781305261009038</c:v>
                </c:pt>
                <c:pt idx="180">
                  <c:v>6.7743546557981063</c:v>
                </c:pt>
                <c:pt idx="181">
                  <c:v>6.9701767640249273</c:v>
                </c:pt>
                <c:pt idx="182">
                  <c:v>6.6135968484281875</c:v>
                </c:pt>
                <c:pt idx="183">
                  <c:v>7.0655556497408725</c:v>
                </c:pt>
                <c:pt idx="184">
                  <c:v>6.858109658318881</c:v>
                </c:pt>
                <c:pt idx="185">
                  <c:v>5.9610347558418653</c:v>
                </c:pt>
                <c:pt idx="186">
                  <c:v>5.0856448308500148</c:v>
                </c:pt>
                <c:pt idx="187">
                  <c:v>4.798899038488571</c:v>
                </c:pt>
                <c:pt idx="188">
                  <c:v>5.0176253153017569</c:v>
                </c:pt>
                <c:pt idx="189">
                  <c:v>5.524015828913889</c:v>
                </c:pt>
                <c:pt idx="190">
                  <c:v>5.5531544152447623</c:v>
                </c:pt>
                <c:pt idx="191">
                  <c:v>5.6320080662928831</c:v>
                </c:pt>
                <c:pt idx="192">
                  <c:v>6.1157450888613312</c:v>
                </c:pt>
                <c:pt idx="193">
                  <c:v>5.6725692208490273</c:v>
                </c:pt>
                <c:pt idx="194">
                  <c:v>5.4186559916067836</c:v>
                </c:pt>
                <c:pt idx="195">
                  <c:v>5.0091044907485411</c:v>
                </c:pt>
                <c:pt idx="196">
                  <c:v>4.8383434894794846</c:v>
                </c:pt>
                <c:pt idx="197">
                  <c:v>4.8663727089274289</c:v>
                </c:pt>
                <c:pt idx="198">
                  <c:v>5.3389082447442888</c:v>
                </c:pt>
                <c:pt idx="199">
                  <c:v>5.7207272076216213</c:v>
                </c:pt>
                <c:pt idx="200">
                  <c:v>5.7975784759669295</c:v>
                </c:pt>
                <c:pt idx="201">
                  <c:v>5.6441307131251506</c:v>
                </c:pt>
                <c:pt idx="202">
                  <c:v>6.6222353780312915</c:v>
                </c:pt>
                <c:pt idx="203">
                  <c:v>6.0534135866164434</c:v>
                </c:pt>
                <c:pt idx="204">
                  <c:v>5.8877047541711818</c:v>
                </c:pt>
                <c:pt idx="205">
                  <c:v>6.7754655606358938</c:v>
                </c:pt>
                <c:pt idx="206">
                  <c:v>7.0032030727379606</c:v>
                </c:pt>
                <c:pt idx="207">
                  <c:v>7.4744539428318149</c:v>
                </c:pt>
                <c:pt idx="208">
                  <c:v>7.3833625810138983</c:v>
                </c:pt>
                <c:pt idx="209">
                  <c:v>7.4412064437424306</c:v>
                </c:pt>
                <c:pt idx="210">
                  <c:v>7.0394768253961502</c:v>
                </c:pt>
                <c:pt idx="211">
                  <c:v>7.321314353860771</c:v>
                </c:pt>
                <c:pt idx="212">
                  <c:v>7.0115792256121949</c:v>
                </c:pt>
                <c:pt idx="213">
                  <c:v>7.4132569946509648</c:v>
                </c:pt>
                <c:pt idx="214">
                  <c:v>7.9432162707869338</c:v>
                </c:pt>
                <c:pt idx="215">
                  <c:v>8.337231391350997</c:v>
                </c:pt>
                <c:pt idx="216">
                  <c:v>7.5464167400280076</c:v>
                </c:pt>
                <c:pt idx="217">
                  <c:v>6.5807656008187223</c:v>
                </c:pt>
                <c:pt idx="218">
                  <c:v>6.8031021334636534</c:v>
                </c:pt>
                <c:pt idx="219">
                  <c:v>6.5004461721830467</c:v>
                </c:pt>
                <c:pt idx="220">
                  <c:v>6.4113176781056609</c:v>
                </c:pt>
                <c:pt idx="221">
                  <c:v>6.7093946150998818</c:v>
                </c:pt>
                <c:pt idx="222">
                  <c:v>7.0303587244172832</c:v>
                </c:pt>
                <c:pt idx="223">
                  <c:v>7.0701427400504144</c:v>
                </c:pt>
                <c:pt idx="224">
                  <c:v>7.5080312302382026</c:v>
                </c:pt>
                <c:pt idx="225">
                  <c:v>6.9089922701855357</c:v>
                </c:pt>
                <c:pt idx="226">
                  <c:v>7.4258220023189097</c:v>
                </c:pt>
                <c:pt idx="227">
                  <c:v>6.991456973001732</c:v>
                </c:pt>
                <c:pt idx="228">
                  <c:v>7.2438812767086347</c:v>
                </c:pt>
                <c:pt idx="229">
                  <c:v>6.8889238337792449</c:v>
                </c:pt>
                <c:pt idx="230">
                  <c:v>6.5773892648876426</c:v>
                </c:pt>
                <c:pt idx="231">
                  <c:v>6.9304411303746747</c:v>
                </c:pt>
                <c:pt idx="232">
                  <c:v>6.9188127097584129</c:v>
                </c:pt>
                <c:pt idx="233">
                  <c:v>6.9910639080630972</c:v>
                </c:pt>
                <c:pt idx="234">
                  <c:v>7.8100707966141272</c:v>
                </c:pt>
                <c:pt idx="235">
                  <c:v>7.8405564015538403</c:v>
                </c:pt>
                <c:pt idx="236">
                  <c:v>7.1868420544467426</c:v>
                </c:pt>
                <c:pt idx="237">
                  <c:v>7.3050533794209969</c:v>
                </c:pt>
                <c:pt idx="238">
                  <c:v>7.0067419774138671</c:v>
                </c:pt>
                <c:pt idx="239">
                  <c:v>6.8729752272051883</c:v>
                </c:pt>
                <c:pt idx="240">
                  <c:v>6.0496643677061002</c:v>
                </c:pt>
                <c:pt idx="241">
                  <c:v>5.8322465908931918</c:v>
                </c:pt>
                <c:pt idx="242">
                  <c:v>5.2749671924727863</c:v>
                </c:pt>
                <c:pt idx="243">
                  <c:v>4.0947823598389732</c:v>
                </c:pt>
                <c:pt idx="244">
                  <c:v>3.6052358044748871</c:v>
                </c:pt>
                <c:pt idx="245">
                  <c:v>3.8603677416081155</c:v>
                </c:pt>
                <c:pt idx="246">
                  <c:v>4.0102431811851602</c:v>
                </c:pt>
                <c:pt idx="247">
                  <c:v>3.4502736362030646</c:v>
                </c:pt>
                <c:pt idx="248">
                  <c:v>3.2480274288375313</c:v>
                </c:pt>
                <c:pt idx="249">
                  <c:v>3.2041812902671154</c:v>
                </c:pt>
                <c:pt idx="250">
                  <c:v>2.5037140512185942</c:v>
                </c:pt>
                <c:pt idx="251">
                  <c:v>2.5045407611912651</c:v>
                </c:pt>
                <c:pt idx="252">
                  <c:v>2.7572561659187613</c:v>
                </c:pt>
                <c:pt idx="253">
                  <c:v>3.4809851794748283</c:v>
                </c:pt>
                <c:pt idx="254">
                  <c:v>2.8221522871999696</c:v>
                </c:pt>
                <c:pt idx="255">
                  <c:v>2.6467290775963193</c:v>
                </c:pt>
                <c:pt idx="256">
                  <c:v>2.692912739928488</c:v>
                </c:pt>
                <c:pt idx="257">
                  <c:v>3.6850788386398108</c:v>
                </c:pt>
                <c:pt idx="258">
                  <c:v>3.2767155418478069</c:v>
                </c:pt>
                <c:pt idx="259">
                  <c:v>3.6902877631405318</c:v>
                </c:pt>
                <c:pt idx="260">
                  <c:v>3.3871510175017647</c:v>
                </c:pt>
                <c:pt idx="261">
                  <c:v>3.724026480998873</c:v>
                </c:pt>
                <c:pt idx="262">
                  <c:v>2.5692584377561616</c:v>
                </c:pt>
                <c:pt idx="263">
                  <c:v>2.7643873693796195</c:v>
                </c:pt>
                <c:pt idx="264">
                  <c:v>2.9762161865955932</c:v>
                </c:pt>
                <c:pt idx="265">
                  <c:v>2.7924841944964101</c:v>
                </c:pt>
                <c:pt idx="266">
                  <c:v>2.4046268841798337</c:v>
                </c:pt>
                <c:pt idx="267">
                  <c:v>2.6240248491328657</c:v>
                </c:pt>
                <c:pt idx="268">
                  <c:v>2.5721074595603568</c:v>
                </c:pt>
                <c:pt idx="269">
                  <c:v>2.0288118010012113</c:v>
                </c:pt>
                <c:pt idx="270">
                  <c:v>1.0237210561429038</c:v>
                </c:pt>
                <c:pt idx="271">
                  <c:v>2.0607874233535313</c:v>
                </c:pt>
                <c:pt idx="272">
                  <c:v>2.0157299011377745</c:v>
                </c:pt>
                <c:pt idx="273">
                  <c:v>1.2774432474361674</c:v>
                </c:pt>
                <c:pt idx="274">
                  <c:v>0.79717946728942479</c:v>
                </c:pt>
                <c:pt idx="275">
                  <c:v>1.1187989054119498</c:v>
                </c:pt>
                <c:pt idx="276">
                  <c:v>1.9277184622640107</c:v>
                </c:pt>
                <c:pt idx="277">
                  <c:v>1.0389617452703988</c:v>
                </c:pt>
                <c:pt idx="278">
                  <c:v>0.94450540209845713</c:v>
                </c:pt>
                <c:pt idx="279">
                  <c:v>1.2774981530278637</c:v>
                </c:pt>
                <c:pt idx="280">
                  <c:v>6.5140988007442502E-2</c:v>
                </c:pt>
                <c:pt idx="281">
                  <c:v>0.11988816595294338</c:v>
                </c:pt>
                <c:pt idx="282">
                  <c:v>0.61040643099067893</c:v>
                </c:pt>
                <c:pt idx="283">
                  <c:v>0.67437998851460179</c:v>
                </c:pt>
                <c:pt idx="284">
                  <c:v>0.22866196896416113</c:v>
                </c:pt>
                <c:pt idx="285">
                  <c:v>-0.4651965556658979</c:v>
                </c:pt>
                <c:pt idx="286">
                  <c:v>-0.14088937801147949</c:v>
                </c:pt>
                <c:pt idx="287">
                  <c:v>-2.0281946064642398E-2</c:v>
                </c:pt>
                <c:pt idx="288">
                  <c:v>0.21022807040912994</c:v>
                </c:pt>
                <c:pt idx="289">
                  <c:v>-0.30789973614650989</c:v>
                </c:pt>
                <c:pt idx="290">
                  <c:v>-0.42991410144918518</c:v>
                </c:pt>
                <c:pt idx="291">
                  <c:v>-0.75132257777977429</c:v>
                </c:pt>
                <c:pt idx="292">
                  <c:v>-0.93505880322504709</c:v>
                </c:pt>
                <c:pt idx="293">
                  <c:v>-0.43142678792901279</c:v>
                </c:pt>
                <c:pt idx="294">
                  <c:v>-4.9406503982027061E-2</c:v>
                </c:pt>
                <c:pt idx="295">
                  <c:v>-9.9771411441906821E-3</c:v>
                </c:pt>
                <c:pt idx="296">
                  <c:v>-0.23417760995812387</c:v>
                </c:pt>
                <c:pt idx="297">
                  <c:v>0.24145463385843868</c:v>
                </c:pt>
                <c:pt idx="298">
                  <c:v>-0.34415298731414623</c:v>
                </c:pt>
                <c:pt idx="299">
                  <c:v>-0.31852850777613639</c:v>
                </c:pt>
                <c:pt idx="300">
                  <c:v>0</c:v>
                </c:pt>
              </c:numCache>
            </c:numRef>
          </c:xVal>
          <c:yVal>
            <c:numRef>
              <c:f>Графики!$BQ$341:$BQ$641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185856"/>
        <c:axId val="126188160"/>
      </c:scatterChart>
      <c:valAx>
        <c:axId val="126185856"/>
        <c:scaling>
          <c:orientation val="minMax"/>
        </c:scaling>
        <c:delete val="0"/>
        <c:axPos val="t"/>
        <c:majorGridlines/>
        <c:minorGridlines/>
        <c:title>
          <c:tx>
            <c:rich>
              <a:bodyPr/>
              <a:lstStyle/>
              <a:p>
                <a:pPr>
                  <a:defRPr sz="1000" i="1"/>
                </a:pPr>
                <a:r>
                  <a:rPr lang="en-US" sz="1000" i="1"/>
                  <a:t>Деформации, мм</a:t>
                </a:r>
                <a:endParaRPr lang="ru-RU" sz="1000" i="1"/>
              </a:p>
            </c:rich>
          </c:tx>
          <c:layout>
            <c:manualLayout>
              <c:xMode val="edge"/>
              <c:yMode val="edge"/>
              <c:x val="0.80443185185185184"/>
              <c:y val="0.1255881111111111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6188160"/>
        <c:crosses val="autoZero"/>
        <c:crossBetween val="midCat"/>
      </c:valAx>
      <c:valAx>
        <c:axId val="126188160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 i="1"/>
                </a:pPr>
                <a:r>
                  <a:rPr lang="ru-RU" sz="1000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1.3442962962962962E-2"/>
              <c:y val="0.5026931111111111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6185856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l"/>
      <c:layout>
        <c:manualLayout>
          <c:xMode val="edge"/>
          <c:yMode val="edge"/>
          <c:x val="1.1601851851851855E-2"/>
          <c:y val="6.9163666666666665E-2"/>
          <c:w val="0.96617870370370373"/>
          <c:h val="5.2731888888888898E-2"/>
        </c:manualLayout>
      </c:layout>
      <c:overlay val="1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Графики!$A$22</c:f>
          <c:strCache>
            <c:ptCount val="1"/>
            <c:pt idx="0">
              <c:v>Скважина №4_x000d_ Инкрементальный график, вдоль оси Y</c:v>
            </c:pt>
          </c:strCache>
        </c:strRef>
      </c:tx>
      <c:layout>
        <c:manualLayout>
          <c:xMode val="edge"/>
          <c:yMode val="edge"/>
          <c:x val="0.24899705882353027"/>
          <c:y val="1.0103258523227157E-3"/>
        </c:manualLayout>
      </c:layout>
      <c:overlay val="0"/>
      <c:txPr>
        <a:bodyPr/>
        <a:lstStyle/>
        <a:p>
          <a:pPr>
            <a:defRPr/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6.6219719734634641E-2"/>
          <c:y val="0.1832315012876998"/>
          <c:w val="0.90788549374239391"/>
          <c:h val="0.80657199146499803"/>
        </c:manualLayout>
      </c:layout>
      <c:scatterChart>
        <c:scatterStyle val="lineMarker"/>
        <c:varyColors val="0"/>
        <c:ser>
          <c:idx val="1"/>
          <c:order val="0"/>
          <c:tx>
            <c:strRef>
              <c:f>Графики!$H$31</c:f>
              <c:strCache>
                <c:ptCount val="1"/>
                <c:pt idx="0">
                  <c:v>01.11.2021</c:v>
                </c:pt>
              </c:strCache>
            </c:strRef>
          </c:tx>
          <c:spPr>
            <a:ln w="3175">
              <a:solidFill>
                <a:srgbClr val="FF00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Графики!$J$341:$J$641</c:f>
              <c:numCache>
                <c:formatCode>General</c:formatCode>
                <c:ptCount val="30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</c:numCache>
            </c:numRef>
          </c:xVal>
          <c:yVal>
            <c:numRef>
              <c:f>Графики!$H$341:$H$641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Графики!$J$31</c:f>
              <c:strCache>
                <c:ptCount val="1"/>
                <c:pt idx="0">
                  <c:v>15.11.2021</c:v>
                </c:pt>
              </c:strCache>
            </c:strRef>
          </c:tx>
          <c:spPr>
            <a:ln w="3175">
              <a:solidFill>
                <a:srgbClr val="00B0F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B0F0"/>
              </a:solidFill>
              <a:ln>
                <a:noFill/>
              </a:ln>
            </c:spPr>
          </c:marker>
          <c:xVal>
            <c:numRef>
              <c:f>Графики!$M$341:$M$641</c:f>
              <c:numCache>
                <c:formatCode>General</c:formatCode>
                <c:ptCount val="301"/>
                <c:pt idx="0">
                  <c:v>#N/A</c:v>
                </c:pt>
                <c:pt idx="1">
                  <c:v>-0.34832010966646987</c:v>
                </c:pt>
                <c:pt idx="2">
                  <c:v>-0.15620225962180889</c:v>
                </c:pt>
                <c:pt idx="3">
                  <c:v>-0.38636310198017654</c:v>
                </c:pt>
                <c:pt idx="4">
                  <c:v>1.1726575094713105</c:v>
                </c:pt>
                <c:pt idx="5">
                  <c:v>-1.0449790037987539</c:v>
                </c:pt>
                <c:pt idx="6">
                  <c:v>-0.7801230122359486</c:v>
                </c:pt>
                <c:pt idx="7">
                  <c:v>-1.3215601086765516</c:v>
                </c:pt>
                <c:pt idx="8">
                  <c:v>0.41033327089609029</c:v>
                </c:pt>
                <c:pt idx="9">
                  <c:v>-0.42097327515550953</c:v>
                </c:pt>
                <c:pt idx="10">
                  <c:v>-0.29208414626432511</c:v>
                </c:pt>
                <c:pt idx="11">
                  <c:v>0.82357682886882433</c:v>
                </c:pt>
                <c:pt idx="12">
                  <c:v>-7.1544421127481606E-2</c:v>
                </c:pt>
                <c:pt idx="13">
                  <c:v>-0.38997972812127646</c:v>
                </c:pt>
                <c:pt idx="14">
                  <c:v>-1.2569356836442669E-3</c:v>
                </c:pt>
                <c:pt idx="15">
                  <c:v>0.1644037646192571</c:v>
                </c:pt>
                <c:pt idx="16">
                  <c:v>0.20431403227436284</c:v>
                </c:pt>
                <c:pt idx="17">
                  <c:v>0.47919878616537126</c:v>
                </c:pt>
                <c:pt idx="18">
                  <c:v>-3.0034641750910751E-2</c:v>
                </c:pt>
                <c:pt idx="19">
                  <c:v>-2.1994569958361652</c:v>
                </c:pt>
                <c:pt idx="20">
                  <c:v>1.4962372416312757</c:v>
                </c:pt>
                <c:pt idx="21">
                  <c:v>0.155891340478437</c:v>
                </c:pt>
                <c:pt idx="22">
                  <c:v>2.0552661367628122</c:v>
                </c:pt>
                <c:pt idx="23">
                  <c:v>-0.70979082100514646</c:v>
                </c:pt>
                <c:pt idx="24">
                  <c:v>0.50747661983056958</c:v>
                </c:pt>
                <c:pt idx="25">
                  <c:v>1.1149919396746526</c:v>
                </c:pt>
                <c:pt idx="26">
                  <c:v>0.22876335193570441</c:v>
                </c:pt>
                <c:pt idx="27">
                  <c:v>-1.2082074791592419</c:v>
                </c:pt>
                <c:pt idx="28">
                  <c:v>-0.60084737301012936</c:v>
                </c:pt>
                <c:pt idx="29">
                  <c:v>-0.56228032526291116</c:v>
                </c:pt>
                <c:pt idx="30">
                  <c:v>-0.53679086067457504</c:v>
                </c:pt>
                <c:pt idx="31">
                  <c:v>-0.13169565377688564</c:v>
                </c:pt>
                <c:pt idx="32">
                  <c:v>1.2313355800046546</c:v>
                </c:pt>
                <c:pt idx="33">
                  <c:v>0.44934189801047175</c:v>
                </c:pt>
                <c:pt idx="34">
                  <c:v>0.50386745896076235</c:v>
                </c:pt>
                <c:pt idx="35">
                  <c:v>-0.3112759641802878</c:v>
                </c:pt>
                <c:pt idx="36">
                  <c:v>0.97574250163741771</c:v>
                </c:pt>
                <c:pt idx="37">
                  <c:v>1.041374027834421</c:v>
                </c:pt>
                <c:pt idx="38">
                  <c:v>6.4318787977553971E-2</c:v>
                </c:pt>
                <c:pt idx="39">
                  <c:v>-0.52329795741545437</c:v>
                </c:pt>
                <c:pt idx="40">
                  <c:v>2.3493133755140727</c:v>
                </c:pt>
                <c:pt idx="41">
                  <c:v>-1.1342263070937371</c:v>
                </c:pt>
                <c:pt idx="42">
                  <c:v>-0.18766675221985452</c:v>
                </c:pt>
                <c:pt idx="43">
                  <c:v>-1.1018963324381361</c:v>
                </c:pt>
                <c:pt idx="44">
                  <c:v>-0.50094487003423449</c:v>
                </c:pt>
                <c:pt idx="45">
                  <c:v>0.60615763145532475</c:v>
                </c:pt>
                <c:pt idx="46">
                  <c:v>0.76167011013223362</c:v>
                </c:pt>
                <c:pt idx="47">
                  <c:v>-0.37074381933836253</c:v>
                </c:pt>
                <c:pt idx="48">
                  <c:v>1.1610659104506453</c:v>
                </c:pt>
                <c:pt idx="49">
                  <c:v>4.3700247189222274E-2</c:v>
                </c:pt>
                <c:pt idx="50">
                  <c:v>0.65933205629360536</c:v>
                </c:pt>
                <c:pt idx="51">
                  <c:v>0.41057466719468927</c:v>
                </c:pt>
                <c:pt idx="52">
                  <c:v>-0.39336660838689674</c:v>
                </c:pt>
                <c:pt idx="53">
                  <c:v>1.3836095905272288</c:v>
                </c:pt>
                <c:pt idx="54">
                  <c:v>-0.97069788432578008</c:v>
                </c:pt>
                <c:pt idx="55">
                  <c:v>-0.83869027283511244</c:v>
                </c:pt>
                <c:pt idx="56">
                  <c:v>-1.1691852677331838</c:v>
                </c:pt>
                <c:pt idx="57">
                  <c:v>4.4977998623956239E-3</c:v>
                </c:pt>
                <c:pt idx="58">
                  <c:v>-2.3008101139830259</c:v>
                </c:pt>
                <c:pt idx="59">
                  <c:v>-2.8639383901413851E-2</c:v>
                </c:pt>
                <c:pt idx="60">
                  <c:v>6.4202627143924218E-2</c:v>
                </c:pt>
                <c:pt idx="61">
                  <c:v>0.94195308507993758</c:v>
                </c:pt>
                <c:pt idx="62">
                  <c:v>0.73145873820804219</c:v>
                </c:pt>
                <c:pt idx="63">
                  <c:v>1.7990385609447923</c:v>
                </c:pt>
                <c:pt idx="64">
                  <c:v>0.8455052417283957</c:v>
                </c:pt>
                <c:pt idx="65">
                  <c:v>-0.18290601964237441</c:v>
                </c:pt>
                <c:pt idx="66">
                  <c:v>-1.3191750328233192</c:v>
                </c:pt>
                <c:pt idx="67">
                  <c:v>-1.01987691368564</c:v>
                </c:pt>
                <c:pt idx="68">
                  <c:v>0.11530757678452508</c:v>
                </c:pt>
                <c:pt idx="69">
                  <c:v>0.29233975519474154</c:v>
                </c:pt>
                <c:pt idx="70">
                  <c:v>-1.1185541455899868</c:v>
                </c:pt>
                <c:pt idx="71">
                  <c:v>-1.3404199771536298</c:v>
                </c:pt>
                <c:pt idx="72">
                  <c:v>1.0742898261380418E-2</c:v>
                </c:pt>
                <c:pt idx="73">
                  <c:v>0.51355978325661322</c:v>
                </c:pt>
                <c:pt idx="74">
                  <c:v>-1.6598748786289426</c:v>
                </c:pt>
                <c:pt idx="75">
                  <c:v>-1.8677308623670337</c:v>
                </c:pt>
                <c:pt idx="76">
                  <c:v>1.1278889717039569</c:v>
                </c:pt>
                <c:pt idx="77">
                  <c:v>0.39322576029796963</c:v>
                </c:pt>
                <c:pt idx="78">
                  <c:v>-1.5121202552044002</c:v>
                </c:pt>
                <c:pt idx="79">
                  <c:v>-1.7758298061949036</c:v>
                </c:pt>
                <c:pt idx="80">
                  <c:v>-0.25147227749263124</c:v>
                </c:pt>
                <c:pt idx="81">
                  <c:v>-0.30880706735183061</c:v>
                </c:pt>
                <c:pt idx="82">
                  <c:v>6.2146670234199064E-2</c:v>
                </c:pt>
                <c:pt idx="83">
                  <c:v>-4.9583978697750553E-2</c:v>
                </c:pt>
                <c:pt idx="84">
                  <c:v>0.11364231895404231</c:v>
                </c:pt>
                <c:pt idx="85">
                  <c:v>8.1891714638160806E-2</c:v>
                </c:pt>
                <c:pt idx="86">
                  <c:v>-1.163803392895943</c:v>
                </c:pt>
                <c:pt idx="87">
                  <c:v>-1.3171857659255224</c:v>
                </c:pt>
                <c:pt idx="88">
                  <c:v>-1.1324097396229007</c:v>
                </c:pt>
                <c:pt idx="89">
                  <c:v>0.80054891028560959</c:v>
                </c:pt>
                <c:pt idx="90">
                  <c:v>0.34409210325509321</c:v>
                </c:pt>
                <c:pt idx="91">
                  <c:v>-0.33151459806270012</c:v>
                </c:pt>
                <c:pt idx="92">
                  <c:v>-0.44845151569409758</c:v>
                </c:pt>
                <c:pt idx="93">
                  <c:v>0.9024230044759376</c:v>
                </c:pt>
                <c:pt idx="94">
                  <c:v>-2.7110428629000687</c:v>
                </c:pt>
                <c:pt idx="95">
                  <c:v>0.32230464469326003</c:v>
                </c:pt>
                <c:pt idx="96">
                  <c:v>-0.53351743428243692</c:v>
                </c:pt>
                <c:pt idx="97">
                  <c:v>2.5097079480336388</c:v>
                </c:pt>
                <c:pt idx="98">
                  <c:v>-0.23938438362139558</c:v>
                </c:pt>
                <c:pt idx="99">
                  <c:v>-0.3802110069583331</c:v>
                </c:pt>
                <c:pt idx="100">
                  <c:v>8.8856054299390586E-2</c:v>
                </c:pt>
                <c:pt idx="101">
                  <c:v>-1.4159327365757388</c:v>
                </c:pt>
                <c:pt idx="102">
                  <c:v>-1.145606045095537</c:v>
                </c:pt>
                <c:pt idx="103">
                  <c:v>0.57813909244005091</c:v>
                </c:pt>
                <c:pt idx="104">
                  <c:v>-1.1349316993035354</c:v>
                </c:pt>
                <c:pt idx="105">
                  <c:v>-0.75990784575916037</c:v>
                </c:pt>
                <c:pt idx="106">
                  <c:v>1.1776609890298424</c:v>
                </c:pt>
                <c:pt idx="107">
                  <c:v>0.86906066879619548</c:v>
                </c:pt>
                <c:pt idx="108">
                  <c:v>-0.13307960527152218</c:v>
                </c:pt>
                <c:pt idx="109">
                  <c:v>1.490459211891733</c:v>
                </c:pt>
                <c:pt idx="110">
                  <c:v>0.48544952211732628</c:v>
                </c:pt>
                <c:pt idx="111">
                  <c:v>0.47213314583332355</c:v>
                </c:pt>
                <c:pt idx="112">
                  <c:v>0.746591278804555</c:v>
                </c:pt>
                <c:pt idx="113">
                  <c:v>-0.23545042286311002</c:v>
                </c:pt>
                <c:pt idx="114">
                  <c:v>-0.30861467393402009</c:v>
                </c:pt>
                <c:pt idx="115">
                  <c:v>1.6389843950398912</c:v>
                </c:pt>
                <c:pt idx="116">
                  <c:v>0.77741435837419104</c:v>
                </c:pt>
                <c:pt idx="117">
                  <c:v>-1.2279330529860317</c:v>
                </c:pt>
                <c:pt idx="118">
                  <c:v>1.7299151382330749</c:v>
                </c:pt>
                <c:pt idx="119">
                  <c:v>-0.17467999065181417</c:v>
                </c:pt>
                <c:pt idx="120">
                  <c:v>-0.90781259294492855</c:v>
                </c:pt>
                <c:pt idx="121">
                  <c:v>-0.58336737129605076</c:v>
                </c:pt>
                <c:pt idx="122">
                  <c:v>-0.32633894688019893</c:v>
                </c:pt>
                <c:pt idx="123">
                  <c:v>-0.35360671478019867</c:v>
                </c:pt>
                <c:pt idx="124">
                  <c:v>-0.97500707775542583</c:v>
                </c:pt>
                <c:pt idx="125">
                  <c:v>-1.1738350695234021</c:v>
                </c:pt>
                <c:pt idx="126">
                  <c:v>1.2603259447380322</c:v>
                </c:pt>
                <c:pt idx="127">
                  <c:v>-0.63709981223261947</c:v>
                </c:pt>
                <c:pt idx="128">
                  <c:v>-1.2004649289738456</c:v>
                </c:pt>
                <c:pt idx="129">
                  <c:v>-4.4777327970764169E-2</c:v>
                </c:pt>
                <c:pt idx="130">
                  <c:v>1.1736782728949473</c:v>
                </c:pt>
                <c:pt idx="131">
                  <c:v>-0.40774071187756</c:v>
                </c:pt>
                <c:pt idx="132">
                  <c:v>0.23586581112307758</c:v>
                </c:pt>
                <c:pt idx="133">
                  <c:v>0.21665128261498445</c:v>
                </c:pt>
                <c:pt idx="134">
                  <c:v>0.78593453256585732</c:v>
                </c:pt>
                <c:pt idx="135">
                  <c:v>8.7343385201080759E-2</c:v>
                </c:pt>
                <c:pt idx="136">
                  <c:v>-2.0076740614191548</c:v>
                </c:pt>
                <c:pt idx="137">
                  <c:v>-2.1458977653389968</c:v>
                </c:pt>
                <c:pt idx="138">
                  <c:v>-0.64404588601861734</c:v>
                </c:pt>
                <c:pt idx="139">
                  <c:v>-2.3240382837597924</c:v>
                </c:pt>
                <c:pt idx="140">
                  <c:v>0.3408434316497484</c:v>
                </c:pt>
                <c:pt idx="141">
                  <c:v>2.9032131539974415E-2</c:v>
                </c:pt>
                <c:pt idx="142">
                  <c:v>0.32586843956633871</c:v>
                </c:pt>
                <c:pt idx="143">
                  <c:v>-0.80223739374750025</c:v>
                </c:pt>
                <c:pt idx="144">
                  <c:v>-0.25668554149312328</c:v>
                </c:pt>
                <c:pt idx="145">
                  <c:v>0.96483565915041325</c:v>
                </c:pt>
                <c:pt idx="146">
                  <c:v>-1.7592854928221833</c:v>
                </c:pt>
                <c:pt idx="147">
                  <c:v>0.22752179722434462</c:v>
                </c:pt>
                <c:pt idx="148">
                  <c:v>0.78978935165813624</c:v>
                </c:pt>
                <c:pt idx="149">
                  <c:v>1.3231765980130703</c:v>
                </c:pt>
                <c:pt idx="150">
                  <c:v>2.3138624531324083</c:v>
                </c:pt>
                <c:pt idx="151">
                  <c:v>-1.0771574765534098</c:v>
                </c:pt>
                <c:pt idx="152">
                  <c:v>0.47454907976739591</c:v>
                </c:pt>
                <c:pt idx="153">
                  <c:v>-0.13767006611231558</c:v>
                </c:pt>
                <c:pt idx="154">
                  <c:v>-0.55555419033961417</c:v>
                </c:pt>
                <c:pt idx="155">
                  <c:v>-0.88483723793507685</c:v>
                </c:pt>
                <c:pt idx="156">
                  <c:v>1.4623503703431175</c:v>
                </c:pt>
                <c:pt idx="157">
                  <c:v>-0.86101943600107766</c:v>
                </c:pt>
                <c:pt idx="158">
                  <c:v>1.0026183501078521</c:v>
                </c:pt>
                <c:pt idx="159">
                  <c:v>-0.78906702120154426</c:v>
                </c:pt>
                <c:pt idx="160">
                  <c:v>1.9446718142551394</c:v>
                </c:pt>
                <c:pt idx="161">
                  <c:v>-0.28197990732119393</c:v>
                </c:pt>
                <c:pt idx="162">
                  <c:v>0.51539930315722593</c:v>
                </c:pt>
                <c:pt idx="163">
                  <c:v>-4.73449052412378E-2</c:v>
                </c:pt>
                <c:pt idx="164">
                  <c:v>-0.15030585182905543</c:v>
                </c:pt>
                <c:pt idx="165">
                  <c:v>0.73443150475848917</c:v>
                </c:pt>
                <c:pt idx="166">
                  <c:v>-3.0184923512656781E-2</c:v>
                </c:pt>
                <c:pt idx="167">
                  <c:v>-0.79581973965895525</c:v>
                </c:pt>
                <c:pt idx="168">
                  <c:v>1.2137982053907086</c:v>
                </c:pt>
                <c:pt idx="169">
                  <c:v>-5.1296249554286355E-2</c:v>
                </c:pt>
                <c:pt idx="170">
                  <c:v>-1.0985181055460718</c:v>
                </c:pt>
                <c:pt idx="171">
                  <c:v>-0.77716366566632544</c:v>
                </c:pt>
                <c:pt idx="172">
                  <c:v>0.3297421093837869</c:v>
                </c:pt>
                <c:pt idx="173">
                  <c:v>1.5022720470142303</c:v>
                </c:pt>
                <c:pt idx="174">
                  <c:v>-4.6142389006622153E-2</c:v>
                </c:pt>
                <c:pt idx="175">
                  <c:v>-9.282368832236898E-2</c:v>
                </c:pt>
                <c:pt idx="176">
                  <c:v>1.2946348615818692</c:v>
                </c:pt>
                <c:pt idx="177">
                  <c:v>1.2420421511871567</c:v>
                </c:pt>
                <c:pt idx="178">
                  <c:v>-9.1994918965959016E-2</c:v>
                </c:pt>
                <c:pt idx="179">
                  <c:v>0.68027719714141099</c:v>
                </c:pt>
                <c:pt idx="180">
                  <c:v>0.2276280351410982</c:v>
                </c:pt>
                <c:pt idx="181">
                  <c:v>0.51176882221480557</c:v>
                </c:pt>
                <c:pt idx="182">
                  <c:v>-0.34213280401625745</c:v>
                </c:pt>
                <c:pt idx="183">
                  <c:v>1.2736659228803067</c:v>
                </c:pt>
                <c:pt idx="184">
                  <c:v>0.33732927445092997</c:v>
                </c:pt>
                <c:pt idx="185">
                  <c:v>-0.14478056427219976</c:v>
                </c:pt>
                <c:pt idx="186">
                  <c:v>-1.3912392534666567</c:v>
                </c:pt>
                <c:pt idx="187">
                  <c:v>0.26510559216178958</c:v>
                </c:pt>
                <c:pt idx="188">
                  <c:v>1.498273435425439</c:v>
                </c:pt>
                <c:pt idx="189">
                  <c:v>2.0855270783829365</c:v>
                </c:pt>
                <c:pt idx="190">
                  <c:v>-2.303630730310946E-2</c:v>
                </c:pt>
                <c:pt idx="191">
                  <c:v>-0.229531263959597</c:v>
                </c:pt>
                <c:pt idx="192">
                  <c:v>1.3374245555662814</c:v>
                </c:pt>
                <c:pt idx="193">
                  <c:v>-0.13896220452028452</c:v>
                </c:pt>
                <c:pt idx="194">
                  <c:v>0.99904258064943807</c:v>
                </c:pt>
                <c:pt idx="195">
                  <c:v>-1.3048728981821429</c:v>
                </c:pt>
                <c:pt idx="196">
                  <c:v>-0.35933607294316694</c:v>
                </c:pt>
                <c:pt idx="197">
                  <c:v>0.63676917315563131</c:v>
                </c:pt>
                <c:pt idx="198">
                  <c:v>-1.6589068347372464</c:v>
                </c:pt>
                <c:pt idx="199">
                  <c:v>1.0726855467721492</c:v>
                </c:pt>
                <c:pt idx="200">
                  <c:v>0.42479256051201553</c:v>
                </c:pt>
                <c:pt idx="201">
                  <c:v>-1.6022430358346327</c:v>
                </c:pt>
                <c:pt idx="202">
                  <c:v>1.3603363670035993</c:v>
                </c:pt>
                <c:pt idx="203">
                  <c:v>-1.1501523654539945</c:v>
                </c:pt>
                <c:pt idx="204">
                  <c:v>-0.15062154249466175</c:v>
                </c:pt>
                <c:pt idx="205">
                  <c:v>-0.26886566153415359</c:v>
                </c:pt>
                <c:pt idx="206">
                  <c:v>0.73842222069683672</c:v>
                </c:pt>
                <c:pt idx="207">
                  <c:v>-2.272169648061606E-2</c:v>
                </c:pt>
                <c:pt idx="208">
                  <c:v>-0.24077639508555393</c:v>
                </c:pt>
                <c:pt idx="209">
                  <c:v>-1.5979237283441812</c:v>
                </c:pt>
                <c:pt idx="210">
                  <c:v>-0.53565086755689606</c:v>
                </c:pt>
                <c:pt idx="211">
                  <c:v>0.3921301173625249</c:v>
                </c:pt>
                <c:pt idx="212">
                  <c:v>0.57116605617151084</c:v>
                </c:pt>
                <c:pt idx="213">
                  <c:v>-1.8079433661168229</c:v>
                </c:pt>
                <c:pt idx="214">
                  <c:v>1.332499291612983</c:v>
                </c:pt>
                <c:pt idx="215">
                  <c:v>0.49323362812639626</c:v>
                </c:pt>
                <c:pt idx="216">
                  <c:v>-0.19706960900202347</c:v>
                </c:pt>
                <c:pt idx="217">
                  <c:v>-1.6864612886730765</c:v>
                </c:pt>
                <c:pt idx="218">
                  <c:v>0.53840889193310693</c:v>
                </c:pt>
                <c:pt idx="219">
                  <c:v>-0.39615593337016231</c:v>
                </c:pt>
                <c:pt idx="220">
                  <c:v>0.43687942731689056</c:v>
                </c:pt>
                <c:pt idx="221">
                  <c:v>-9.5160916658414862E-2</c:v>
                </c:pt>
                <c:pt idx="222">
                  <c:v>-0.8506239002357443</c:v>
                </c:pt>
                <c:pt idx="223">
                  <c:v>0.67861902787072648</c:v>
                </c:pt>
                <c:pt idx="224">
                  <c:v>1.2752570551634634</c:v>
                </c:pt>
                <c:pt idx="225">
                  <c:v>-0.30928596119772034</c:v>
                </c:pt>
                <c:pt idx="226">
                  <c:v>0.65905328861392753</c:v>
                </c:pt>
                <c:pt idx="227">
                  <c:v>-0.73782325506901358</c:v>
                </c:pt>
                <c:pt idx="228">
                  <c:v>0.76143796580114298</c:v>
                </c:pt>
                <c:pt idx="229">
                  <c:v>0.75937605521283658</c:v>
                </c:pt>
                <c:pt idx="230">
                  <c:v>1.0383333506304009</c:v>
                </c:pt>
                <c:pt idx="231">
                  <c:v>-0.26256234331662043</c:v>
                </c:pt>
                <c:pt idx="232">
                  <c:v>0.59949176218492184</c:v>
                </c:pt>
                <c:pt idx="233">
                  <c:v>0.78891111190175067</c:v>
                </c:pt>
                <c:pt idx="234">
                  <c:v>1.2344121434592346</c:v>
                </c:pt>
                <c:pt idx="235">
                  <c:v>0.30170889968397674</c:v>
                </c:pt>
                <c:pt idx="236">
                  <c:v>-0.95465496892238022</c:v>
                </c:pt>
                <c:pt idx="237">
                  <c:v>0.39693950699471969</c:v>
                </c:pt>
                <c:pt idx="238">
                  <c:v>-0.25490417410594901</c:v>
                </c:pt>
                <c:pt idx="239">
                  <c:v>0.7806275853239697</c:v>
                </c:pt>
                <c:pt idx="240">
                  <c:v>-1.27888248658099</c:v>
                </c:pt>
                <c:pt idx="241">
                  <c:v>-0.65994182700427295</c:v>
                </c:pt>
                <c:pt idx="242">
                  <c:v>-0.3894426704978855</c:v>
                </c:pt>
                <c:pt idx="243">
                  <c:v>-2.0589181817043691</c:v>
                </c:pt>
                <c:pt idx="244">
                  <c:v>-1.9528764012487647</c:v>
                </c:pt>
                <c:pt idx="245">
                  <c:v>0.2755314905215549</c:v>
                </c:pt>
                <c:pt idx="246">
                  <c:v>0.93588219714433485</c:v>
                </c:pt>
                <c:pt idx="247">
                  <c:v>1.1043615774894939</c:v>
                </c:pt>
                <c:pt idx="248">
                  <c:v>-0.53873918921497177</c:v>
                </c:pt>
                <c:pt idx="249">
                  <c:v>0.82700971314369998</c:v>
                </c:pt>
                <c:pt idx="250">
                  <c:v>-8.0026183248982363E-4</c:v>
                </c:pt>
                <c:pt idx="251">
                  <c:v>-9.8960805364542992E-2</c:v>
                </c:pt>
                <c:pt idx="252">
                  <c:v>0.5420448570816081</c:v>
                </c:pt>
                <c:pt idx="253">
                  <c:v>1.5621106767974378</c:v>
                </c:pt>
                <c:pt idx="254">
                  <c:v>0.54414045595985261</c:v>
                </c:pt>
                <c:pt idx="255">
                  <c:v>-0.4638720002685055</c:v>
                </c:pt>
                <c:pt idx="256">
                  <c:v>-0.49245660823876136</c:v>
                </c:pt>
                <c:pt idx="257">
                  <c:v>0.70840297728348434</c:v>
                </c:pt>
                <c:pt idx="258">
                  <c:v>-0.36033078092356252</c:v>
                </c:pt>
                <c:pt idx="259">
                  <c:v>-1.0248611827592038</c:v>
                </c:pt>
                <c:pt idx="260">
                  <c:v>0.11180975760267131</c:v>
                </c:pt>
                <c:pt idx="261">
                  <c:v>-5.1724936299887503E-2</c:v>
                </c:pt>
                <c:pt idx="262">
                  <c:v>-1.4562723814153973</c:v>
                </c:pt>
                <c:pt idx="263">
                  <c:v>9.7714202237426662E-3</c:v>
                </c:pt>
                <c:pt idx="264">
                  <c:v>-0.39238746906410427</c:v>
                </c:pt>
                <c:pt idx="265">
                  <c:v>-1.1532894908201996</c:v>
                </c:pt>
                <c:pt idx="266">
                  <c:v>-0.23505470816494878</c:v>
                </c:pt>
                <c:pt idx="267">
                  <c:v>-1.1686026833304943</c:v>
                </c:pt>
                <c:pt idx="268">
                  <c:v>-0.10095906251660125</c:v>
                </c:pt>
                <c:pt idx="269">
                  <c:v>0.41763344088378673</c:v>
                </c:pt>
                <c:pt idx="270">
                  <c:v>-0.49373419310217059</c:v>
                </c:pt>
                <c:pt idx="271">
                  <c:v>0.49574211240646182</c:v>
                </c:pt>
                <c:pt idx="272">
                  <c:v>-0.15149131451523168</c:v>
                </c:pt>
                <c:pt idx="273">
                  <c:v>-1.2500223150269276</c:v>
                </c:pt>
                <c:pt idx="274">
                  <c:v>-1.4245240015595568</c:v>
                </c:pt>
                <c:pt idx="275">
                  <c:v>0.62338464200986499</c:v>
                </c:pt>
                <c:pt idx="276">
                  <c:v>0.15693598571114009</c:v>
                </c:pt>
                <c:pt idx="277">
                  <c:v>-0.61791332749814032</c:v>
                </c:pt>
                <c:pt idx="278">
                  <c:v>-0.99250933088017468</c:v>
                </c:pt>
                <c:pt idx="279">
                  <c:v>0.54975767341923332</c:v>
                </c:pt>
                <c:pt idx="280">
                  <c:v>-2.3715520717178151</c:v>
                </c:pt>
                <c:pt idx="281">
                  <c:v>1.1550439519605593</c:v>
                </c:pt>
                <c:pt idx="282">
                  <c:v>0.83360689837989543</c:v>
                </c:pt>
                <c:pt idx="283">
                  <c:v>-5.3788880572813724E-3</c:v>
                </c:pt>
                <c:pt idx="284">
                  <c:v>1.6090021245409254</c:v>
                </c:pt>
                <c:pt idx="285">
                  <c:v>-0.68448320359699588</c:v>
                </c:pt>
                <c:pt idx="286">
                  <c:v>-1.8849386597633471</c:v>
                </c:pt>
                <c:pt idx="287">
                  <c:v>-0.36469705002814612</c:v>
                </c:pt>
                <c:pt idx="288">
                  <c:v>-0.11887749769653588</c:v>
                </c:pt>
                <c:pt idx="289">
                  <c:v>0.91911866377751128</c:v>
                </c:pt>
                <c:pt idx="290">
                  <c:v>1.2428343880089177</c:v>
                </c:pt>
                <c:pt idx="291">
                  <c:v>-1.1644689199706821</c:v>
                </c:pt>
                <c:pt idx="292">
                  <c:v>-0.37208640653748759</c:v>
                </c:pt>
                <c:pt idx="293">
                  <c:v>2.0276049879773446</c:v>
                </c:pt>
                <c:pt idx="294">
                  <c:v>0.70579597852642806</c:v>
                </c:pt>
                <c:pt idx="295">
                  <c:v>-1.0877580175990964</c:v>
                </c:pt>
                <c:pt idx="296">
                  <c:v>-1.1074135426303613</c:v>
                </c:pt>
                <c:pt idx="297">
                  <c:v>1.4948689221267806</c:v>
                </c:pt>
                <c:pt idx="298">
                  <c:v>-1.8505298379217443</c:v>
                </c:pt>
                <c:pt idx="299">
                  <c:v>-0.8550294056445864</c:v>
                </c:pt>
                <c:pt idx="300">
                  <c:v>1.5267530355561796</c:v>
                </c:pt>
              </c:numCache>
            </c:numRef>
          </c:xVal>
          <c:yVal>
            <c:numRef>
              <c:f>Графики!$K$341:$K$641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5"/>
          <c:order val="2"/>
          <c:tx>
            <c:strRef>
              <c:f>Графики!$L$31</c:f>
              <c:strCache>
                <c:ptCount val="1"/>
                <c:pt idx="0">
                  <c:v>16.11.2021</c:v>
                </c:pt>
              </c:strCache>
            </c:strRef>
          </c:tx>
          <c:spPr>
            <a:ln w="3175">
              <a:solidFill>
                <a:srgbClr val="66FF33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66FF33"/>
              </a:solidFill>
              <a:ln>
                <a:noFill/>
              </a:ln>
            </c:spPr>
          </c:marker>
          <c:xVal>
            <c:numRef>
              <c:f>Графики!$P$341:$P$641</c:f>
              <c:numCache>
                <c:formatCode>General</c:formatCode>
                <c:ptCount val="301"/>
                <c:pt idx="0">
                  <c:v>#N/A</c:v>
                </c:pt>
                <c:pt idx="1">
                  <c:v>-0.38954808236284677</c:v>
                </c:pt>
                <c:pt idx="2">
                  <c:v>-0.54860973799590784</c:v>
                </c:pt>
                <c:pt idx="3">
                  <c:v>1.5189728608699147</c:v>
                </c:pt>
                <c:pt idx="4">
                  <c:v>1.7317825856982774</c:v>
                </c:pt>
                <c:pt idx="5">
                  <c:v>-2.3016830912492989</c:v>
                </c:pt>
                <c:pt idx="6">
                  <c:v>-0.24128828038013239</c:v>
                </c:pt>
                <c:pt idx="7">
                  <c:v>-0.6065289957661204</c:v>
                </c:pt>
                <c:pt idx="8">
                  <c:v>0.56779254143086644</c:v>
                </c:pt>
                <c:pt idx="9">
                  <c:v>-0.51647403742605169</c:v>
                </c:pt>
                <c:pt idx="10">
                  <c:v>-0.74029462825458925</c:v>
                </c:pt>
                <c:pt idx="11">
                  <c:v>2.6222343210115184E-2</c:v>
                </c:pt>
                <c:pt idx="12">
                  <c:v>1.8697227184826914E-2</c:v>
                </c:pt>
                <c:pt idx="13">
                  <c:v>-1.300154733866389</c:v>
                </c:pt>
                <c:pt idx="14">
                  <c:v>0.66397480924112195</c:v>
                </c:pt>
                <c:pt idx="15">
                  <c:v>-0.43446715107788192</c:v>
                </c:pt>
                <c:pt idx="16">
                  <c:v>-0.96361918781732259</c:v>
                </c:pt>
                <c:pt idx="17">
                  <c:v>1.2251956516352056</c:v>
                </c:pt>
                <c:pt idx="18">
                  <c:v>-5.3152740743069415E-2</c:v>
                </c:pt>
                <c:pt idx="19">
                  <c:v>-0.61785692927887581</c:v>
                </c:pt>
                <c:pt idx="20">
                  <c:v>1.2584245898337052</c:v>
                </c:pt>
                <c:pt idx="21">
                  <c:v>1.901228036089897E-2</c:v>
                </c:pt>
                <c:pt idx="22">
                  <c:v>2.1284257668552566</c:v>
                </c:pt>
                <c:pt idx="23">
                  <c:v>0.43475423118941237</c:v>
                </c:pt>
                <c:pt idx="24">
                  <c:v>0.6190724008538524</c:v>
                </c:pt>
                <c:pt idx="25">
                  <c:v>-7.3490292837696813E-2</c:v>
                </c:pt>
                <c:pt idx="26">
                  <c:v>-0.37191574902764657</c:v>
                </c:pt>
                <c:pt idx="27">
                  <c:v>-1.6713682301247808</c:v>
                </c:pt>
                <c:pt idx="28">
                  <c:v>0.2628711559558603</c:v>
                </c:pt>
                <c:pt idx="29">
                  <c:v>1.469757699836812</c:v>
                </c:pt>
                <c:pt idx="30">
                  <c:v>0.88080855999200125</c:v>
                </c:pt>
                <c:pt idx="31">
                  <c:v>0.25730726227081746</c:v>
                </c:pt>
                <c:pt idx="32">
                  <c:v>1.1058853795015695</c:v>
                </c:pt>
                <c:pt idx="33">
                  <c:v>-0.88676772648679325</c:v>
                </c:pt>
                <c:pt idx="34">
                  <c:v>-2.5316442991279331E-2</c:v>
                </c:pt>
                <c:pt idx="35">
                  <c:v>0.21576250372093853</c:v>
                </c:pt>
                <c:pt idx="36">
                  <c:v>-5.7151734975103285E-2</c:v>
                </c:pt>
                <c:pt idx="37">
                  <c:v>2.0247375840271253E-2</c:v>
                </c:pt>
                <c:pt idx="38">
                  <c:v>-1.8397057196384503</c:v>
                </c:pt>
                <c:pt idx="39">
                  <c:v>-0.51267115819081743</c:v>
                </c:pt>
                <c:pt idx="40">
                  <c:v>9.0816349589536216E-2</c:v>
                </c:pt>
                <c:pt idx="41">
                  <c:v>-1.8190514935874091E-2</c:v>
                </c:pt>
                <c:pt idx="42">
                  <c:v>-1.0714853793790393</c:v>
                </c:pt>
                <c:pt idx="43">
                  <c:v>-1.8556606885680562</c:v>
                </c:pt>
                <c:pt idx="44">
                  <c:v>0.22828141661313772</c:v>
                </c:pt>
                <c:pt idx="45">
                  <c:v>1.5650476126559958</c:v>
                </c:pt>
                <c:pt idx="46">
                  <c:v>0.31915031373506864</c:v>
                </c:pt>
                <c:pt idx="47">
                  <c:v>0.66964953160481766</c:v>
                </c:pt>
                <c:pt idx="48">
                  <c:v>0.8413859850661769</c:v>
                </c:pt>
                <c:pt idx="49">
                  <c:v>-0.27841467429141353</c:v>
                </c:pt>
                <c:pt idx="50">
                  <c:v>0.54027698409882596</c:v>
                </c:pt>
                <c:pt idx="51">
                  <c:v>0.36494115249207226</c:v>
                </c:pt>
                <c:pt idx="52">
                  <c:v>-1.4601167200672478</c:v>
                </c:pt>
                <c:pt idx="53">
                  <c:v>2.5229505041831324</c:v>
                </c:pt>
                <c:pt idx="54">
                  <c:v>0.62918715899888156</c:v>
                </c:pt>
                <c:pt idx="55">
                  <c:v>-1.2290700507290246</c:v>
                </c:pt>
                <c:pt idx="56">
                  <c:v>0.1745594529358705</c:v>
                </c:pt>
                <c:pt idx="57">
                  <c:v>1.5151704250977964</c:v>
                </c:pt>
                <c:pt idx="58">
                  <c:v>-1.5738754872789009</c:v>
                </c:pt>
                <c:pt idx="59">
                  <c:v>0.30289928403941246</c:v>
                </c:pt>
                <c:pt idx="60">
                  <c:v>1.2684725604790366</c:v>
                </c:pt>
                <c:pt idx="61">
                  <c:v>0.48304610651111535</c:v>
                </c:pt>
                <c:pt idx="62">
                  <c:v>-0.58518791679109761</c:v>
                </c:pt>
                <c:pt idx="63">
                  <c:v>0.73052790414100777</c:v>
                </c:pt>
                <c:pt idx="64">
                  <c:v>-0.79715531097250025</c:v>
                </c:pt>
                <c:pt idx="65">
                  <c:v>-5.9446424533471376E-2</c:v>
                </c:pt>
                <c:pt idx="66">
                  <c:v>0.69506680972626</c:v>
                </c:pt>
                <c:pt idx="67">
                  <c:v>-0.35373855715102898</c:v>
                </c:pt>
                <c:pt idx="68">
                  <c:v>-0.48440862056761458</c:v>
                </c:pt>
                <c:pt idx="69">
                  <c:v>2.0272326214747349</c:v>
                </c:pt>
                <c:pt idx="70">
                  <c:v>0.4197140287929555</c:v>
                </c:pt>
                <c:pt idx="71">
                  <c:v>-7.8290049066303879E-2</c:v>
                </c:pt>
                <c:pt idx="72">
                  <c:v>-1.5745865512071813</c:v>
                </c:pt>
                <c:pt idx="73">
                  <c:v>0.56579926542698811</c:v>
                </c:pt>
                <c:pt idx="74">
                  <c:v>-0.74042734373734498</c:v>
                </c:pt>
                <c:pt idx="75">
                  <c:v>-1.7014942499192771</c:v>
                </c:pt>
                <c:pt idx="76">
                  <c:v>0.13482172940360915</c:v>
                </c:pt>
                <c:pt idx="77">
                  <c:v>-0.14356044721070926</c:v>
                </c:pt>
                <c:pt idx="78">
                  <c:v>-1.4421304021225358</c:v>
                </c:pt>
                <c:pt idx="79">
                  <c:v>-1.0375050285425136</c:v>
                </c:pt>
                <c:pt idx="80">
                  <c:v>-0.91735650013851355</c:v>
                </c:pt>
                <c:pt idx="81">
                  <c:v>-1.3734001468699475</c:v>
                </c:pt>
                <c:pt idx="82">
                  <c:v>0.52269711219080506</c:v>
                </c:pt>
                <c:pt idx="83">
                  <c:v>1.185938690708749</c:v>
                </c:pt>
                <c:pt idx="84">
                  <c:v>-0.51920457719904078</c:v>
                </c:pt>
                <c:pt idx="85">
                  <c:v>-0.94496299093860614</c:v>
                </c:pt>
                <c:pt idx="86">
                  <c:v>0.40695252322766962</c:v>
                </c:pt>
                <c:pt idx="87">
                  <c:v>-1.8758429769947824</c:v>
                </c:pt>
                <c:pt idx="88">
                  <c:v>-1.7658275861530015</c:v>
                </c:pt>
                <c:pt idx="89">
                  <c:v>8.8322179763164144E-2</c:v>
                </c:pt>
                <c:pt idx="90">
                  <c:v>1.1925086512512486</c:v>
                </c:pt>
                <c:pt idx="91">
                  <c:v>0.61818517104999859</c:v>
                </c:pt>
                <c:pt idx="92">
                  <c:v>-0.19704790826632035</c:v>
                </c:pt>
                <c:pt idx="93">
                  <c:v>1.2270868310740228</c:v>
                </c:pt>
                <c:pt idx="94">
                  <c:v>-2.4814806230306896</c:v>
                </c:pt>
                <c:pt idx="95">
                  <c:v>-1.7164710003054751E-2</c:v>
                </c:pt>
                <c:pt idx="96">
                  <c:v>-0.97104896390478612</c:v>
                </c:pt>
                <c:pt idx="97">
                  <c:v>2.5153107184680135</c:v>
                </c:pt>
                <c:pt idx="98">
                  <c:v>1.0289348233093807</c:v>
                </c:pt>
                <c:pt idx="99">
                  <c:v>-0.70228710590881382</c:v>
                </c:pt>
                <c:pt idx="100">
                  <c:v>-1.7620942760929621</c:v>
                </c:pt>
                <c:pt idx="101">
                  <c:v>1.4153766453412278</c:v>
                </c:pt>
                <c:pt idx="102">
                  <c:v>0.33188260771992439</c:v>
                </c:pt>
                <c:pt idx="103">
                  <c:v>0.5140439181898544</c:v>
                </c:pt>
                <c:pt idx="104">
                  <c:v>0.89326693493361509</c:v>
                </c:pt>
                <c:pt idx="105">
                  <c:v>0.19056181954309137</c:v>
                </c:pt>
                <c:pt idx="106">
                  <c:v>0.67594893669176592</c:v>
                </c:pt>
                <c:pt idx="107">
                  <c:v>-1.8784200524562422E-2</c:v>
                </c:pt>
                <c:pt idx="108">
                  <c:v>1.4343421177818656</c:v>
                </c:pt>
                <c:pt idx="109">
                  <c:v>1.7078535735429563</c:v>
                </c:pt>
                <c:pt idx="110">
                  <c:v>1.0766365504350315</c:v>
                </c:pt>
                <c:pt idx="111">
                  <c:v>1.1919449822024202</c:v>
                </c:pt>
                <c:pt idx="112">
                  <c:v>0.30057831324964646</c:v>
                </c:pt>
                <c:pt idx="113">
                  <c:v>-0.53560577603567339</c:v>
                </c:pt>
                <c:pt idx="114">
                  <c:v>-0.85034194753002623</c:v>
                </c:pt>
                <c:pt idx="115">
                  <c:v>-9.1660918505329647E-2</c:v>
                </c:pt>
                <c:pt idx="116">
                  <c:v>0.90581604067862997</c:v>
                </c:pt>
                <c:pt idx="117">
                  <c:v>-0.17688902333716072</c:v>
                </c:pt>
                <c:pt idx="118">
                  <c:v>0.71164600338766704</c:v>
                </c:pt>
                <c:pt idx="119">
                  <c:v>1.3635631531046748</c:v>
                </c:pt>
                <c:pt idx="120">
                  <c:v>0.11108828472563204</c:v>
                </c:pt>
                <c:pt idx="121">
                  <c:v>0.22276617719649128</c:v>
                </c:pt>
                <c:pt idx="122">
                  <c:v>0.26413834253772883</c:v>
                </c:pt>
                <c:pt idx="123">
                  <c:v>0.73483941417104504</c:v>
                </c:pt>
                <c:pt idx="124">
                  <c:v>-1.5777899907206558</c:v>
                </c:pt>
                <c:pt idx="125">
                  <c:v>3.1256509616093719E-2</c:v>
                </c:pt>
                <c:pt idx="126">
                  <c:v>1.0367865133837149</c:v>
                </c:pt>
                <c:pt idx="127">
                  <c:v>-1.4281262689245744</c:v>
                </c:pt>
                <c:pt idx="128">
                  <c:v>-0.92329741036246604</c:v>
                </c:pt>
                <c:pt idx="129">
                  <c:v>0.5185599627872195</c:v>
                </c:pt>
                <c:pt idx="130">
                  <c:v>8.6166867161205474E-2</c:v>
                </c:pt>
                <c:pt idx="131">
                  <c:v>-0.66242664676759944</c:v>
                </c:pt>
                <c:pt idx="132">
                  <c:v>0.50915491853461159</c:v>
                </c:pt>
                <c:pt idx="133">
                  <c:v>0.4545151980525608</c:v>
                </c:pt>
                <c:pt idx="134">
                  <c:v>-0.99735932731269017</c:v>
                </c:pt>
                <c:pt idx="135">
                  <c:v>-0.18022020218171253</c:v>
                </c:pt>
                <c:pt idx="136">
                  <c:v>-0.10801744877662944</c:v>
                </c:pt>
                <c:pt idx="137">
                  <c:v>-0.28706965288130526</c:v>
                </c:pt>
                <c:pt idx="138">
                  <c:v>0.37379329032401643</c:v>
                </c:pt>
                <c:pt idx="139">
                  <c:v>-1.2222055679730683</c:v>
                </c:pt>
                <c:pt idx="140">
                  <c:v>0.73105402903614269</c:v>
                </c:pt>
                <c:pt idx="141">
                  <c:v>-0.15855343571340619</c:v>
                </c:pt>
                <c:pt idx="142">
                  <c:v>1.1508463969563003</c:v>
                </c:pt>
                <c:pt idx="143">
                  <c:v>0.99228730720285085</c:v>
                </c:pt>
                <c:pt idx="144">
                  <c:v>-1.3185199650731221</c:v>
                </c:pt>
                <c:pt idx="145">
                  <c:v>-0.45159348652630626</c:v>
                </c:pt>
                <c:pt idx="146">
                  <c:v>-0.64843567367546129</c:v>
                </c:pt>
                <c:pt idx="147">
                  <c:v>0.19388123173555627</c:v>
                </c:pt>
                <c:pt idx="148">
                  <c:v>-0.49089581386622427</c:v>
                </c:pt>
                <c:pt idx="149">
                  <c:v>1.3311612710014025</c:v>
                </c:pt>
                <c:pt idx="150">
                  <c:v>1.7964065201693593</c:v>
                </c:pt>
                <c:pt idx="151">
                  <c:v>-1.61942206179328</c:v>
                </c:pt>
                <c:pt idx="152">
                  <c:v>-0.98274145513507349</c:v>
                </c:pt>
                <c:pt idx="153">
                  <c:v>0.11934860079428677</c:v>
                </c:pt>
                <c:pt idx="154">
                  <c:v>-0.11737875611226301</c:v>
                </c:pt>
                <c:pt idx="155">
                  <c:v>-2.0376537536196073</c:v>
                </c:pt>
                <c:pt idx="156">
                  <c:v>1.0445511121580759</c:v>
                </c:pt>
                <c:pt idx="157">
                  <c:v>-0.5095988896603687</c:v>
                </c:pt>
                <c:pt idx="158">
                  <c:v>-1.0478743726866844</c:v>
                </c:pt>
                <c:pt idx="159">
                  <c:v>-0.42906252248110244</c:v>
                </c:pt>
                <c:pt idx="160">
                  <c:v>1.5177683163171896</c:v>
                </c:pt>
                <c:pt idx="161">
                  <c:v>-0.57689361278615614</c:v>
                </c:pt>
                <c:pt idx="162">
                  <c:v>1.3594309914505489</c:v>
                </c:pt>
                <c:pt idx="163">
                  <c:v>-0.23247094801352741</c:v>
                </c:pt>
                <c:pt idx="164">
                  <c:v>-0.25743821140958567</c:v>
                </c:pt>
                <c:pt idx="165">
                  <c:v>1.052178637460889</c:v>
                </c:pt>
                <c:pt idx="166">
                  <c:v>-0.68792632099826356</c:v>
                </c:pt>
                <c:pt idx="167">
                  <c:v>-0.31848569800422677</c:v>
                </c:pt>
                <c:pt idx="168">
                  <c:v>1.2455761760307613</c:v>
                </c:pt>
                <c:pt idx="169">
                  <c:v>-0.16838856434092353</c:v>
                </c:pt>
                <c:pt idx="170">
                  <c:v>0.1120891272404112</c:v>
                </c:pt>
                <c:pt idx="171">
                  <c:v>-0.14577839620920585</c:v>
                </c:pt>
                <c:pt idx="172">
                  <c:v>-3.7722088545411481E-2</c:v>
                </c:pt>
                <c:pt idx="173">
                  <c:v>0.71710417134123716</c:v>
                </c:pt>
                <c:pt idx="174">
                  <c:v>0.14724550708392314</c:v>
                </c:pt>
                <c:pt idx="175">
                  <c:v>0.7208319902541227</c:v>
                </c:pt>
                <c:pt idx="176">
                  <c:v>0.24530343452168779</c:v>
                </c:pt>
                <c:pt idx="177">
                  <c:v>-0.41277817366043479</c:v>
                </c:pt>
                <c:pt idx="178">
                  <c:v>0.69908861453814097</c:v>
                </c:pt>
                <c:pt idx="179">
                  <c:v>2.0873850359101027</c:v>
                </c:pt>
                <c:pt idx="180">
                  <c:v>-0.59576305024388176</c:v>
                </c:pt>
                <c:pt idx="181">
                  <c:v>-0.16036144764523819</c:v>
                </c:pt>
                <c:pt idx="182">
                  <c:v>-0.82020204026967747</c:v>
                </c:pt>
                <c:pt idx="183">
                  <c:v>1.057516228920246</c:v>
                </c:pt>
                <c:pt idx="184">
                  <c:v>-0.93560111056597783</c:v>
                </c:pt>
                <c:pt idx="185">
                  <c:v>-1.8979420830447589</c:v>
                </c:pt>
                <c:pt idx="186">
                  <c:v>-0.15627142957176038</c:v>
                </c:pt>
                <c:pt idx="187">
                  <c:v>-0.59942099042110364</c:v>
                </c:pt>
                <c:pt idx="188">
                  <c:v>0.20248525568936238</c:v>
                </c:pt>
                <c:pt idx="189">
                  <c:v>0.58013264962210886</c:v>
                </c:pt>
                <c:pt idx="190">
                  <c:v>-0.6588469244718107</c:v>
                </c:pt>
                <c:pt idx="191">
                  <c:v>-0.80129208566985177</c:v>
                </c:pt>
                <c:pt idx="192">
                  <c:v>-0.16525591354950908</c:v>
                </c:pt>
                <c:pt idx="193">
                  <c:v>-0.91638865019015192</c:v>
                </c:pt>
                <c:pt idx="194">
                  <c:v>-0.13518116622934873</c:v>
                </c:pt>
                <c:pt idx="195">
                  <c:v>0.51595381034706822</c:v>
                </c:pt>
                <c:pt idx="196">
                  <c:v>-0.25882742688559546</c:v>
                </c:pt>
                <c:pt idx="197">
                  <c:v>6.0740659353195614E-2</c:v>
                </c:pt>
                <c:pt idx="198">
                  <c:v>0.61016791701541973</c:v>
                </c:pt>
                <c:pt idx="199">
                  <c:v>1.1051334421965819</c:v>
                </c:pt>
                <c:pt idx="200">
                  <c:v>2.1421902410618436</c:v>
                </c:pt>
                <c:pt idx="201">
                  <c:v>0.60247645244374937</c:v>
                </c:pt>
                <c:pt idx="202">
                  <c:v>-0.22479549982923785</c:v>
                </c:pt>
                <c:pt idx="203">
                  <c:v>-0.52642084058068761</c:v>
                </c:pt>
                <c:pt idx="204">
                  <c:v>-1.5356060416376103</c:v>
                </c:pt>
                <c:pt idx="205">
                  <c:v>0.45058654378009422</c:v>
                </c:pt>
                <c:pt idx="206">
                  <c:v>-0.65668593300694411</c:v>
                </c:pt>
                <c:pt idx="207">
                  <c:v>1.3027658661278316</c:v>
                </c:pt>
                <c:pt idx="208">
                  <c:v>-0.4970625776763633</c:v>
                </c:pt>
                <c:pt idx="209">
                  <c:v>0.97699054706450994</c:v>
                </c:pt>
                <c:pt idx="210">
                  <c:v>-2.1434740434462149</c:v>
                </c:pt>
                <c:pt idx="211">
                  <c:v>1.0501315200364489</c:v>
                </c:pt>
                <c:pt idx="212">
                  <c:v>-0.4376553808802619</c:v>
                </c:pt>
                <c:pt idx="213">
                  <c:v>-0.56506929245296522</c:v>
                </c:pt>
                <c:pt idx="214">
                  <c:v>0.85757096589486181</c:v>
                </c:pt>
                <c:pt idx="215">
                  <c:v>0.26354504959394953</c:v>
                </c:pt>
                <c:pt idx="216">
                  <c:v>0.33243649768684302</c:v>
                </c:pt>
                <c:pt idx="217">
                  <c:v>-0.30462877835018176</c:v>
                </c:pt>
                <c:pt idx="218">
                  <c:v>-0.46848995656718828</c:v>
                </c:pt>
                <c:pt idx="219">
                  <c:v>7.0846445315121187E-2</c:v>
                </c:pt>
                <c:pt idx="220">
                  <c:v>0.98198875901840932</c:v>
                </c:pt>
                <c:pt idx="221">
                  <c:v>-1.0729689232902517</c:v>
                </c:pt>
                <c:pt idx="222">
                  <c:v>-1.1947117355606389</c:v>
                </c:pt>
                <c:pt idx="223">
                  <c:v>1.8924677106689929</c:v>
                </c:pt>
                <c:pt idx="224">
                  <c:v>-0.65197698977314489</c:v>
                </c:pt>
                <c:pt idx="225">
                  <c:v>-0.26555418983843371</c:v>
                </c:pt>
                <c:pt idx="226">
                  <c:v>-0.1487331339887259</c:v>
                </c:pt>
                <c:pt idx="227">
                  <c:v>-0.81439341950390798</c:v>
                </c:pt>
                <c:pt idx="228">
                  <c:v>-0.47553336758668463</c:v>
                </c:pt>
                <c:pt idx="229">
                  <c:v>0.96077575424390993</c:v>
                </c:pt>
                <c:pt idx="230">
                  <c:v>-1.4371531611469415</c:v>
                </c:pt>
                <c:pt idx="231">
                  <c:v>1.5527466257193439</c:v>
                </c:pt>
                <c:pt idx="232">
                  <c:v>-0.24632987333987266</c:v>
                </c:pt>
                <c:pt idx="233">
                  <c:v>-0.28320979876111707</c:v>
                </c:pt>
                <c:pt idx="234">
                  <c:v>1.9896150397027306</c:v>
                </c:pt>
                <c:pt idx="235">
                  <c:v>-1.0108924282934311</c:v>
                </c:pt>
                <c:pt idx="236">
                  <c:v>-1.2083514674502176</c:v>
                </c:pt>
                <c:pt idx="237">
                  <c:v>-2.2431735217147093</c:v>
                </c:pt>
                <c:pt idx="238">
                  <c:v>-0.19508169075143655</c:v>
                </c:pt>
                <c:pt idx="239">
                  <c:v>0.42009139510005156</c:v>
                </c:pt>
                <c:pt idx="240">
                  <c:v>-1.332718086123176</c:v>
                </c:pt>
                <c:pt idx="241">
                  <c:v>0.8863809179381148</c:v>
                </c:pt>
                <c:pt idx="242">
                  <c:v>-0.96122858662347177</c:v>
                </c:pt>
                <c:pt idx="243">
                  <c:v>-2.2523366934453879</c:v>
                </c:pt>
                <c:pt idx="244">
                  <c:v>-1.6128954850192292</c:v>
                </c:pt>
                <c:pt idx="245">
                  <c:v>-0.24711780245682791</c:v>
                </c:pt>
                <c:pt idx="246">
                  <c:v>0.8972345099045449</c:v>
                </c:pt>
                <c:pt idx="247">
                  <c:v>-0.25347553192629124</c:v>
                </c:pt>
                <c:pt idx="248">
                  <c:v>-0.76332125597096434</c:v>
                </c:pt>
                <c:pt idx="249">
                  <c:v>0.46285860903839637</c:v>
                </c:pt>
                <c:pt idx="250">
                  <c:v>-0.22687449207471921</c:v>
                </c:pt>
                <c:pt idx="251">
                  <c:v>-0.6918930376120862</c:v>
                </c:pt>
                <c:pt idx="252">
                  <c:v>-1.0200628411836794</c:v>
                </c:pt>
                <c:pt idx="253">
                  <c:v>0.36990765453104624</c:v>
                </c:pt>
                <c:pt idx="254">
                  <c:v>0.51456548906924082</c:v>
                </c:pt>
                <c:pt idx="255">
                  <c:v>-0.73526373828336844</c:v>
                </c:pt>
                <c:pt idx="256">
                  <c:v>-0.585144444376132</c:v>
                </c:pt>
                <c:pt idx="257">
                  <c:v>0.12374108741057199</c:v>
                </c:pt>
                <c:pt idx="258">
                  <c:v>-0.26571817956975252</c:v>
                </c:pt>
                <c:pt idx="259">
                  <c:v>-1.1912079544882861</c:v>
                </c:pt>
                <c:pt idx="260">
                  <c:v>0.7215284251250047</c:v>
                </c:pt>
                <c:pt idx="261">
                  <c:v>0.81093223560012717</c:v>
                </c:pt>
                <c:pt idx="262">
                  <c:v>-0.50326121879606589</c:v>
                </c:pt>
                <c:pt idx="263">
                  <c:v>8.4685750768194623E-2</c:v>
                </c:pt>
                <c:pt idx="264">
                  <c:v>-0.51258085495579664</c:v>
                </c:pt>
                <c:pt idx="265">
                  <c:v>-0.37231641551487726</c:v>
                </c:pt>
                <c:pt idx="266">
                  <c:v>0.11427383269166924</c:v>
                </c:pt>
                <c:pt idx="267">
                  <c:v>8.6571250856810167E-2</c:v>
                </c:pt>
                <c:pt idx="268">
                  <c:v>-0.85301593148161103</c:v>
                </c:pt>
                <c:pt idx="269">
                  <c:v>4.6951185226937753E-3</c:v>
                </c:pt>
                <c:pt idx="270">
                  <c:v>-1.467095606810858</c:v>
                </c:pt>
                <c:pt idx="271">
                  <c:v>2.2338189980449084</c:v>
                </c:pt>
                <c:pt idx="272">
                  <c:v>1.5853815039732577</c:v>
                </c:pt>
                <c:pt idx="273">
                  <c:v>-1.4853853890963569</c:v>
                </c:pt>
                <c:pt idx="274">
                  <c:v>-1.5986833560014713</c:v>
                </c:pt>
                <c:pt idx="275">
                  <c:v>9.7657525305609116E-2</c:v>
                </c:pt>
                <c:pt idx="276">
                  <c:v>0.13884875915377815</c:v>
                </c:pt>
                <c:pt idx="277">
                  <c:v>-0.457247990682077</c:v>
                </c:pt>
                <c:pt idx="278">
                  <c:v>0.14513963719192491</c:v>
                </c:pt>
                <c:pt idx="279">
                  <c:v>-1.0411381095000336</c:v>
                </c:pt>
                <c:pt idx="280">
                  <c:v>-1.8060919849973134</c:v>
                </c:pt>
                <c:pt idx="281">
                  <c:v>1.5154031364000513</c:v>
                </c:pt>
                <c:pt idx="282">
                  <c:v>0.27272508785085225</c:v>
                </c:pt>
                <c:pt idx="283">
                  <c:v>0.77735624833091332</c:v>
                </c:pt>
                <c:pt idx="284">
                  <c:v>0.91132764852498571</c:v>
                </c:pt>
                <c:pt idx="285">
                  <c:v>-1.1792940104467926</c:v>
                </c:pt>
                <c:pt idx="286">
                  <c:v>0.2230117760043635</c:v>
                </c:pt>
                <c:pt idx="287">
                  <c:v>0.92029435367464885</c:v>
                </c:pt>
                <c:pt idx="288">
                  <c:v>1.1474112300309791</c:v>
                </c:pt>
                <c:pt idx="289">
                  <c:v>-1.0658553873856809</c:v>
                </c:pt>
                <c:pt idx="290">
                  <c:v>-0.2621863013524024</c:v>
                </c:pt>
                <c:pt idx="291">
                  <c:v>0.95575734928692846</c:v>
                </c:pt>
                <c:pt idx="292">
                  <c:v>-1.6350574896694425</c:v>
                </c:pt>
                <c:pt idx="293">
                  <c:v>2.0451086813622261</c:v>
                </c:pt>
                <c:pt idx="294">
                  <c:v>-0.17198895964229521</c:v>
                </c:pt>
                <c:pt idx="295">
                  <c:v>-2.34638274624443</c:v>
                </c:pt>
                <c:pt idx="296">
                  <c:v>-2.0829603303413968</c:v>
                </c:pt>
                <c:pt idx="297">
                  <c:v>-0.18785686622058151</c:v>
                </c:pt>
                <c:pt idx="298">
                  <c:v>0.16961951787903118</c:v>
                </c:pt>
                <c:pt idx="299">
                  <c:v>0.37885212226615295</c:v>
                </c:pt>
                <c:pt idx="300">
                  <c:v>2.3882071860040135</c:v>
                </c:pt>
              </c:numCache>
            </c:numRef>
          </c:xVal>
          <c:yVal>
            <c:numRef>
              <c:f>Графики!$N$341:$N$641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7"/>
          <c:order val="3"/>
          <c:tx>
            <c:strRef>
              <c:f>Графики!$N$31</c:f>
              <c:strCache>
                <c:ptCount val="1"/>
                <c:pt idx="0">
                  <c:v>17.11.2021</c:v>
                </c:pt>
              </c:strCache>
            </c:strRef>
          </c:tx>
          <c:spPr>
            <a:ln w="3175">
              <a:solidFill>
                <a:srgbClr val="FFC0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C000"/>
              </a:solidFill>
              <a:ln>
                <a:noFill/>
              </a:ln>
            </c:spPr>
          </c:marker>
          <c:xVal>
            <c:numRef>
              <c:f>Графики!$S$341:$S$641</c:f>
              <c:numCache>
                <c:formatCode>General</c:formatCode>
                <c:ptCount val="301"/>
                <c:pt idx="0">
                  <c:v>#N/A</c:v>
                </c:pt>
                <c:pt idx="1">
                  <c:v>-1.2066818711235596</c:v>
                </c:pt>
                <c:pt idx="2">
                  <c:v>-2.1591621717094505</c:v>
                </c:pt>
                <c:pt idx="3">
                  <c:v>4.6600382323319423E-2</c:v>
                </c:pt>
                <c:pt idx="4">
                  <c:v>-0.54716197919302356</c:v>
                </c:pt>
                <c:pt idx="5">
                  <c:v>-1.4193338725156623</c:v>
                </c:pt>
                <c:pt idx="6">
                  <c:v>-0.23844377934558514</c:v>
                </c:pt>
                <c:pt idx="7">
                  <c:v>0.13495538077086566</c:v>
                </c:pt>
                <c:pt idx="8">
                  <c:v>0.378596838069994</c:v>
                </c:pt>
                <c:pt idx="9">
                  <c:v>-2.0143087088859701E-2</c:v>
                </c:pt>
                <c:pt idx="10">
                  <c:v>0.68782663068547123</c:v>
                </c:pt>
                <c:pt idx="11">
                  <c:v>-1.3643673837968606E-2</c:v>
                </c:pt>
                <c:pt idx="12">
                  <c:v>-9.088188346636894E-2</c:v>
                </c:pt>
                <c:pt idx="13">
                  <c:v>-0.13758983121249191</c:v>
                </c:pt>
                <c:pt idx="14">
                  <c:v>-0.11499768402410959</c:v>
                </c:pt>
                <c:pt idx="15">
                  <c:v>0.34839151907406829</c:v>
                </c:pt>
                <c:pt idx="16">
                  <c:v>0.42656038061506596</c:v>
                </c:pt>
                <c:pt idx="17">
                  <c:v>1.4908355137259788</c:v>
                </c:pt>
                <c:pt idx="18">
                  <c:v>0.21568456173128681</c:v>
                </c:pt>
                <c:pt idx="19">
                  <c:v>-1.4118077329638536</c:v>
                </c:pt>
                <c:pt idx="20">
                  <c:v>-0.40076988589314944</c:v>
                </c:pt>
                <c:pt idx="21">
                  <c:v>9.8450957740876532E-3</c:v>
                </c:pt>
                <c:pt idx="22">
                  <c:v>0.37441518089930881</c:v>
                </c:pt>
                <c:pt idx="23">
                  <c:v>-0.49857510738494071</c:v>
                </c:pt>
                <c:pt idx="24">
                  <c:v>1.0684432451100925</c:v>
                </c:pt>
                <c:pt idx="25">
                  <c:v>-0.7415755924474432</c:v>
                </c:pt>
                <c:pt idx="26">
                  <c:v>0.48698436521916477</c:v>
                </c:pt>
                <c:pt idx="27">
                  <c:v>-0.48797070869122194</c:v>
                </c:pt>
                <c:pt idx="28">
                  <c:v>-1.0177096973958442</c:v>
                </c:pt>
                <c:pt idx="29">
                  <c:v>1.496509572898713</c:v>
                </c:pt>
                <c:pt idx="30">
                  <c:v>-5.6568012181713812E-2</c:v>
                </c:pt>
                <c:pt idx="31">
                  <c:v>1.1316201500642054</c:v>
                </c:pt>
                <c:pt idx="32">
                  <c:v>1.0498207497484273</c:v>
                </c:pt>
                <c:pt idx="33">
                  <c:v>-0.46493740889170709</c:v>
                </c:pt>
                <c:pt idx="34">
                  <c:v>0.85954744852916498</c:v>
                </c:pt>
                <c:pt idx="35">
                  <c:v>0.1861514342260282</c:v>
                </c:pt>
                <c:pt idx="36">
                  <c:v>-0.19735340080830399</c:v>
                </c:pt>
                <c:pt idx="37">
                  <c:v>-1.0503003313997905</c:v>
                </c:pt>
                <c:pt idx="38">
                  <c:v>-0.65354669835512746</c:v>
                </c:pt>
                <c:pt idx="39">
                  <c:v>-0.8899679442550581</c:v>
                </c:pt>
                <c:pt idx="40">
                  <c:v>0.96971263687927678</c:v>
                </c:pt>
                <c:pt idx="41">
                  <c:v>-1.3423751380753721</c:v>
                </c:pt>
                <c:pt idx="42">
                  <c:v>-1.011386298912659</c:v>
                </c:pt>
                <c:pt idx="43">
                  <c:v>-1.9412771895075136</c:v>
                </c:pt>
                <c:pt idx="44">
                  <c:v>0.47547594281382577</c:v>
                </c:pt>
                <c:pt idx="45">
                  <c:v>0.87296717131226242</c:v>
                </c:pt>
                <c:pt idx="46">
                  <c:v>1.3991070147469822</c:v>
                </c:pt>
                <c:pt idx="47">
                  <c:v>-0.11617098925126879</c:v>
                </c:pt>
                <c:pt idx="48">
                  <c:v>2.0276619008973524</c:v>
                </c:pt>
                <c:pt idx="49">
                  <c:v>-0.15174857995515545</c:v>
                </c:pt>
                <c:pt idx="50">
                  <c:v>7.6431032185350745E-2</c:v>
                </c:pt>
                <c:pt idx="51">
                  <c:v>-0.57620279222923543</c:v>
                </c:pt>
                <c:pt idx="52">
                  <c:v>-0.49623310435890033</c:v>
                </c:pt>
                <c:pt idx="53">
                  <c:v>1.5310063036978043</c:v>
                </c:pt>
                <c:pt idx="54">
                  <c:v>1.1567207322233095</c:v>
                </c:pt>
                <c:pt idx="55">
                  <c:v>-1.5668533486225655</c:v>
                </c:pt>
                <c:pt idx="56">
                  <c:v>-1.1544611894418466E-2</c:v>
                </c:pt>
                <c:pt idx="57">
                  <c:v>1.0575125865116064</c:v>
                </c:pt>
                <c:pt idx="58">
                  <c:v>-1.4684548648979892</c:v>
                </c:pt>
                <c:pt idx="59">
                  <c:v>-1.6079148358275859</c:v>
                </c:pt>
                <c:pt idx="60">
                  <c:v>0.80848365937772471</c:v>
                </c:pt>
                <c:pt idx="61">
                  <c:v>-0.60062748161374113</c:v>
                </c:pt>
                <c:pt idx="62">
                  <c:v>1.1232523019378631</c:v>
                </c:pt>
                <c:pt idx="63">
                  <c:v>0.87497557477168897</c:v>
                </c:pt>
                <c:pt idx="64">
                  <c:v>-0.24266283498275687</c:v>
                </c:pt>
                <c:pt idx="65">
                  <c:v>-1.8147711421347956</c:v>
                </c:pt>
                <c:pt idx="66">
                  <c:v>1.3691992287069321</c:v>
                </c:pt>
                <c:pt idx="67">
                  <c:v>-0.32830292439802311</c:v>
                </c:pt>
                <c:pt idx="68">
                  <c:v>-0.83243652144037639</c:v>
                </c:pt>
                <c:pt idx="69">
                  <c:v>0.22554990509713413</c:v>
                </c:pt>
                <c:pt idx="70">
                  <c:v>-0.68590330661264343</c:v>
                </c:pt>
                <c:pt idx="71">
                  <c:v>-6.5553799387473077E-2</c:v>
                </c:pt>
                <c:pt idx="72">
                  <c:v>-1.1557519311352404</c:v>
                </c:pt>
                <c:pt idx="73">
                  <c:v>1.6085158518123261</c:v>
                </c:pt>
                <c:pt idx="74">
                  <c:v>2.3966344259478856E-2</c:v>
                </c:pt>
                <c:pt idx="75">
                  <c:v>-1.5656323241342567</c:v>
                </c:pt>
                <c:pt idx="76">
                  <c:v>1.9564591081284037</c:v>
                </c:pt>
                <c:pt idx="77">
                  <c:v>-0.63642530245448059</c:v>
                </c:pt>
                <c:pt idx="78">
                  <c:v>-1.0518309351982236</c:v>
                </c:pt>
                <c:pt idx="79">
                  <c:v>-1.0642153279054973</c:v>
                </c:pt>
                <c:pt idx="80">
                  <c:v>-1.3884825278578585</c:v>
                </c:pt>
                <c:pt idx="81">
                  <c:v>-0.30377028179924714</c:v>
                </c:pt>
                <c:pt idx="82">
                  <c:v>-0.31216508530488696</c:v>
                </c:pt>
                <c:pt idx="83">
                  <c:v>-0.19869385726458688</c:v>
                </c:pt>
                <c:pt idx="84">
                  <c:v>0.93643476830930439</c:v>
                </c:pt>
                <c:pt idx="85">
                  <c:v>-0.1922909041889227</c:v>
                </c:pt>
                <c:pt idx="86">
                  <c:v>-0.89990364577010951</c:v>
                </c:pt>
                <c:pt idx="87">
                  <c:v>-1.7607603884236767E-2</c:v>
                </c:pt>
                <c:pt idx="88">
                  <c:v>0.2458139484679478</c:v>
                </c:pt>
                <c:pt idx="89">
                  <c:v>0.64618248058791394</c:v>
                </c:pt>
                <c:pt idx="90">
                  <c:v>1.6437760006260369</c:v>
                </c:pt>
                <c:pt idx="91">
                  <c:v>-0.46336110501193062</c:v>
                </c:pt>
                <c:pt idx="92">
                  <c:v>0.19342995881551772</c:v>
                </c:pt>
                <c:pt idx="93">
                  <c:v>0.53177825120778088</c:v>
                </c:pt>
                <c:pt idx="94">
                  <c:v>-1.3420329901442365</c:v>
                </c:pt>
                <c:pt idx="95">
                  <c:v>0.50408931455585959</c:v>
                </c:pt>
                <c:pt idx="96">
                  <c:v>-0.63980666001227293</c:v>
                </c:pt>
                <c:pt idx="97">
                  <c:v>2.8199415498445406</c:v>
                </c:pt>
                <c:pt idx="98">
                  <c:v>9.8487640015763711E-2</c:v>
                </c:pt>
                <c:pt idx="99">
                  <c:v>1.2115353495644618</c:v>
                </c:pt>
                <c:pt idx="100">
                  <c:v>-0.37475669176522342</c:v>
                </c:pt>
                <c:pt idx="101">
                  <c:v>7.2187406214057503E-2</c:v>
                </c:pt>
                <c:pt idx="102">
                  <c:v>0.22904634021116266</c:v>
                </c:pt>
                <c:pt idx="103">
                  <c:v>-0.5200904960962438</c:v>
                </c:pt>
                <c:pt idx="104">
                  <c:v>1.886122979663396E-2</c:v>
                </c:pt>
                <c:pt idx="105">
                  <c:v>-1.2963291188242514</c:v>
                </c:pt>
                <c:pt idx="106">
                  <c:v>1.3568014010495393</c:v>
                </c:pt>
                <c:pt idx="107">
                  <c:v>-0.28555967707740981</c:v>
                </c:pt>
                <c:pt idx="108">
                  <c:v>1.2718733682477823</c:v>
                </c:pt>
                <c:pt idx="109">
                  <c:v>0.30337006149743839</c:v>
                </c:pt>
                <c:pt idx="110">
                  <c:v>1.3075435357097192</c:v>
                </c:pt>
                <c:pt idx="111">
                  <c:v>1.0390199864278404</c:v>
                </c:pt>
                <c:pt idx="112">
                  <c:v>0.1485390728342999</c:v>
                </c:pt>
                <c:pt idx="113">
                  <c:v>-0.59588917101467942</c:v>
                </c:pt>
                <c:pt idx="114">
                  <c:v>0.1446143666921138</c:v>
                </c:pt>
                <c:pt idx="115">
                  <c:v>0.75067418781403461</c:v>
                </c:pt>
                <c:pt idx="116">
                  <c:v>-0.61471155722119164</c:v>
                </c:pt>
                <c:pt idx="117">
                  <c:v>0.43874855978820548</c:v>
                </c:pt>
                <c:pt idx="118">
                  <c:v>1.7807905201767227E-2</c:v>
                </c:pt>
                <c:pt idx="119">
                  <c:v>-1.3561126735766429</c:v>
                </c:pt>
                <c:pt idx="120">
                  <c:v>0.63429420347811316</c:v>
                </c:pt>
                <c:pt idx="121">
                  <c:v>-0.12723562879321726</c:v>
                </c:pt>
                <c:pt idx="122">
                  <c:v>-0.49843315626837992</c:v>
                </c:pt>
                <c:pt idx="123">
                  <c:v>-0.77366349966917092</c:v>
                </c:pt>
                <c:pt idx="124">
                  <c:v>0.52308791841884306</c:v>
                </c:pt>
                <c:pt idx="125">
                  <c:v>-1.4697315919605725</c:v>
                </c:pt>
                <c:pt idx="126">
                  <c:v>0.77333138252345646</c:v>
                </c:pt>
                <c:pt idx="127">
                  <c:v>-2.2349909844963824</c:v>
                </c:pt>
                <c:pt idx="128">
                  <c:v>-0.6675164432668852</c:v>
                </c:pt>
                <c:pt idx="129">
                  <c:v>-1.2024666401632036</c:v>
                </c:pt>
                <c:pt idx="130">
                  <c:v>0.39963569829850876</c:v>
                </c:pt>
                <c:pt idx="131">
                  <c:v>-1.3154945524643828</c:v>
                </c:pt>
                <c:pt idx="132">
                  <c:v>-0.35225655228669428</c:v>
                </c:pt>
                <c:pt idx="133">
                  <c:v>-1.1463748942635297</c:v>
                </c:pt>
                <c:pt idx="134">
                  <c:v>-0.1204795380929804</c:v>
                </c:pt>
                <c:pt idx="135">
                  <c:v>0.335765794379288</c:v>
                </c:pt>
                <c:pt idx="136">
                  <c:v>-1.5350170148328335</c:v>
                </c:pt>
                <c:pt idx="137">
                  <c:v>-2.635256978265621</c:v>
                </c:pt>
                <c:pt idx="138">
                  <c:v>-1.0946630434768583</c:v>
                </c:pt>
                <c:pt idx="139">
                  <c:v>-1.318502486856314</c:v>
                </c:pt>
                <c:pt idx="140">
                  <c:v>1.8739251197903428E-2</c:v>
                </c:pt>
                <c:pt idx="141">
                  <c:v>-0.91632201426934756</c:v>
                </c:pt>
                <c:pt idx="142">
                  <c:v>1.1355845269013329</c:v>
                </c:pt>
                <c:pt idx="143">
                  <c:v>1.1366693139176967</c:v>
                </c:pt>
                <c:pt idx="144">
                  <c:v>-0.54435454834306896</c:v>
                </c:pt>
                <c:pt idx="145">
                  <c:v>1.390171557935318</c:v>
                </c:pt>
                <c:pt idx="146">
                  <c:v>0.29941344080399901</c:v>
                </c:pt>
                <c:pt idx="147">
                  <c:v>-0.75882603078927247</c:v>
                </c:pt>
                <c:pt idx="148">
                  <c:v>0.36958061446002333</c:v>
                </c:pt>
                <c:pt idx="149">
                  <c:v>1.3747064391123516</c:v>
                </c:pt>
                <c:pt idx="150">
                  <c:v>1.6047767482181783</c:v>
                </c:pt>
                <c:pt idx="151">
                  <c:v>-1.4110121606950798</c:v>
                </c:pt>
                <c:pt idx="152">
                  <c:v>-8.83721440315135E-2</c:v>
                </c:pt>
                <c:pt idx="153">
                  <c:v>1.3355383937870906</c:v>
                </c:pt>
                <c:pt idx="154">
                  <c:v>-1.4107421295954552</c:v>
                </c:pt>
                <c:pt idx="155">
                  <c:v>-0.19300411943255624</c:v>
                </c:pt>
                <c:pt idx="156">
                  <c:v>1.2600480971932273</c:v>
                </c:pt>
                <c:pt idx="157">
                  <c:v>-1.3888780404225711</c:v>
                </c:pt>
                <c:pt idx="158">
                  <c:v>-0.26556051922148871</c:v>
                </c:pt>
                <c:pt idx="159">
                  <c:v>-0.36684925711321403</c:v>
                </c:pt>
                <c:pt idx="160">
                  <c:v>0.49872252389219174</c:v>
                </c:pt>
                <c:pt idx="161">
                  <c:v>4.7637091900117667E-2</c:v>
                </c:pt>
                <c:pt idx="162">
                  <c:v>0.43818589453287782</c:v>
                </c:pt>
                <c:pt idx="163">
                  <c:v>-0.51992659893749815</c:v>
                </c:pt>
                <c:pt idx="164">
                  <c:v>-1.0456908992656724</c:v>
                </c:pt>
                <c:pt idx="165">
                  <c:v>0.40170276664336713</c:v>
                </c:pt>
                <c:pt idx="166">
                  <c:v>-1.4440240193450578</c:v>
                </c:pt>
                <c:pt idx="167">
                  <c:v>-1.2202830525552546</c:v>
                </c:pt>
                <c:pt idx="168">
                  <c:v>0.62006285547633855</c:v>
                </c:pt>
                <c:pt idx="169">
                  <c:v>-1.5637679576252292</c:v>
                </c:pt>
                <c:pt idx="170">
                  <c:v>-1.4987482074553871</c:v>
                </c:pt>
                <c:pt idx="171">
                  <c:v>0.93798847350383774</c:v>
                </c:pt>
                <c:pt idx="172">
                  <c:v>0.18056861800985757</c:v>
                </c:pt>
                <c:pt idx="173">
                  <c:v>-0.46560753829900392</c:v>
                </c:pt>
                <c:pt idx="174">
                  <c:v>0.75154192490913374</c:v>
                </c:pt>
                <c:pt idx="175">
                  <c:v>-0.5936491407328397</c:v>
                </c:pt>
                <c:pt idx="176">
                  <c:v>0.31431960054921859</c:v>
                </c:pt>
                <c:pt idx="177">
                  <c:v>-0.81618740626742436</c:v>
                </c:pt>
                <c:pt idx="178">
                  <c:v>-1.038092091266531</c:v>
                </c:pt>
                <c:pt idx="179">
                  <c:v>1.1507252865431781</c:v>
                </c:pt>
                <c:pt idx="180">
                  <c:v>0.18264371023301962</c:v>
                </c:pt>
                <c:pt idx="181">
                  <c:v>1.17861879075258</c:v>
                </c:pt>
                <c:pt idx="182">
                  <c:v>0.59179687007419446</c:v>
                </c:pt>
                <c:pt idx="183">
                  <c:v>1.4215731060178411</c:v>
                </c:pt>
                <c:pt idx="184">
                  <c:v>-0.70572818150400707</c:v>
                </c:pt>
                <c:pt idx="185">
                  <c:v>0.1726841716433265</c:v>
                </c:pt>
                <c:pt idx="186">
                  <c:v>-0.11773062744086193</c:v>
                </c:pt>
                <c:pt idx="187">
                  <c:v>9.9386847480684326E-2</c:v>
                </c:pt>
                <c:pt idx="188">
                  <c:v>1.325231429087447</c:v>
                </c:pt>
                <c:pt idx="189">
                  <c:v>2.0463229768755022</c:v>
                </c:pt>
                <c:pt idx="190">
                  <c:v>0.30660448901700033</c:v>
                </c:pt>
                <c:pt idx="191">
                  <c:v>1.0988845325703611</c:v>
                </c:pt>
                <c:pt idx="192">
                  <c:v>1.1637759735308437</c:v>
                </c:pt>
                <c:pt idx="193">
                  <c:v>0.30408934608088867</c:v>
                </c:pt>
                <c:pt idx="194">
                  <c:v>-0.994497896474966</c:v>
                </c:pt>
                <c:pt idx="195">
                  <c:v>0.19441534490635304</c:v>
                </c:pt>
                <c:pt idx="196">
                  <c:v>-0.504720362728178</c:v>
                </c:pt>
                <c:pt idx="197">
                  <c:v>-0.73767138995389958</c:v>
                </c:pt>
                <c:pt idx="198">
                  <c:v>0.62858397176735537</c:v>
                </c:pt>
                <c:pt idx="199">
                  <c:v>0.25577902273024034</c:v>
                </c:pt>
                <c:pt idx="200">
                  <c:v>0.9262080335511591</c:v>
                </c:pt>
                <c:pt idx="201">
                  <c:v>-1.4653384031846084</c:v>
                </c:pt>
                <c:pt idx="202">
                  <c:v>0.58616889594406274</c:v>
                </c:pt>
                <c:pt idx="203">
                  <c:v>0.33557024593950402</c:v>
                </c:pt>
                <c:pt idx="204">
                  <c:v>0.40535583199440239</c:v>
                </c:pt>
                <c:pt idx="205">
                  <c:v>1.6476950592450876</c:v>
                </c:pt>
                <c:pt idx="206">
                  <c:v>-0.14892172169610518</c:v>
                </c:pt>
                <c:pt idx="207">
                  <c:v>-7.3856535437695214E-2</c:v>
                </c:pt>
                <c:pt idx="208">
                  <c:v>-1.1484871254975708</c:v>
                </c:pt>
                <c:pt idx="209">
                  <c:v>1.0151093962887643</c:v>
                </c:pt>
                <c:pt idx="210">
                  <c:v>-0.89984044895427928</c:v>
                </c:pt>
                <c:pt idx="211">
                  <c:v>0.17369803911733683</c:v>
                </c:pt>
                <c:pt idx="212">
                  <c:v>-0.10060530319285377</c:v>
                </c:pt>
                <c:pt idx="213">
                  <c:v>0.4596339328541541</c:v>
                </c:pt>
                <c:pt idx="214">
                  <c:v>0.3806942232859214</c:v>
                </c:pt>
                <c:pt idx="215">
                  <c:v>-0.24812435724320991</c:v>
                </c:pt>
                <c:pt idx="216">
                  <c:v>-1.0021544567397254</c:v>
                </c:pt>
                <c:pt idx="217">
                  <c:v>1.1637918064633102E-3</c:v>
                </c:pt>
                <c:pt idx="218">
                  <c:v>9.0806076449763795E-2</c:v>
                </c:pt>
                <c:pt idx="219">
                  <c:v>-0.78068563524715007</c:v>
                </c:pt>
                <c:pt idx="220">
                  <c:v>0.70811690936330152</c:v>
                </c:pt>
                <c:pt idx="221">
                  <c:v>-0.37529252595947682</c:v>
                </c:pt>
                <c:pt idx="222">
                  <c:v>0.52436349521143466</c:v>
                </c:pt>
                <c:pt idx="223">
                  <c:v>0.28395891842496246</c:v>
                </c:pt>
                <c:pt idx="224">
                  <c:v>0.6209090596295348</c:v>
                </c:pt>
                <c:pt idx="225">
                  <c:v>0.78857689682362908</c:v>
                </c:pt>
                <c:pt idx="226">
                  <c:v>-1.5647080119569186</c:v>
                </c:pt>
                <c:pt idx="227">
                  <c:v>-1.5403666741027102</c:v>
                </c:pt>
                <c:pt idx="228">
                  <c:v>0.40142077316103908</c:v>
                </c:pt>
                <c:pt idx="229">
                  <c:v>0.90762899544000231</c:v>
                </c:pt>
                <c:pt idx="230">
                  <c:v>-0.62569603993463296</c:v>
                </c:pt>
                <c:pt idx="231">
                  <c:v>1.9984920805213946</c:v>
                </c:pt>
                <c:pt idx="232">
                  <c:v>-0.35735826750411803</c:v>
                </c:pt>
                <c:pt idx="233">
                  <c:v>-0.88260744726801477</c:v>
                </c:pt>
                <c:pt idx="234">
                  <c:v>1.8449630337892735</c:v>
                </c:pt>
                <c:pt idx="235">
                  <c:v>-0.7115610408106896</c:v>
                </c:pt>
                <c:pt idx="236">
                  <c:v>-1.6110293089905632</c:v>
                </c:pt>
                <c:pt idx="237">
                  <c:v>-1.6980817633638381</c:v>
                </c:pt>
                <c:pt idx="238">
                  <c:v>-1.1918575160742186</c:v>
                </c:pt>
                <c:pt idx="239">
                  <c:v>-0.22718853925071514</c:v>
                </c:pt>
                <c:pt idx="240">
                  <c:v>-1.7944724855381367</c:v>
                </c:pt>
                <c:pt idx="241">
                  <c:v>0.86270945054577108</c:v>
                </c:pt>
                <c:pt idx="242">
                  <c:v>-1.2519038987123512</c:v>
                </c:pt>
                <c:pt idx="243">
                  <c:v>-1.710912304192906</c:v>
                </c:pt>
                <c:pt idx="244">
                  <c:v>-1.6051704514029268</c:v>
                </c:pt>
                <c:pt idx="245">
                  <c:v>0.86002109347155331</c:v>
                </c:pt>
                <c:pt idx="246">
                  <c:v>0.89606793496342707</c:v>
                </c:pt>
                <c:pt idx="247">
                  <c:v>1.5728770397615595</c:v>
                </c:pt>
                <c:pt idx="248">
                  <c:v>-1.5960706208939905</c:v>
                </c:pt>
                <c:pt idx="249">
                  <c:v>1.7404221243889273</c:v>
                </c:pt>
                <c:pt idx="250">
                  <c:v>-0.84827959064701375</c:v>
                </c:pt>
                <c:pt idx="251">
                  <c:v>0.13721538682616519</c:v>
                </c:pt>
                <c:pt idx="252">
                  <c:v>-0.12832583200510417</c:v>
                </c:pt>
                <c:pt idx="253">
                  <c:v>0.72605536012247152</c:v>
                </c:pt>
                <c:pt idx="254">
                  <c:v>0.23389565822052649</c:v>
                </c:pt>
                <c:pt idx="255">
                  <c:v>-1.3829184691476206</c:v>
                </c:pt>
                <c:pt idx="256">
                  <c:v>-0.79448683321712954</c:v>
                </c:pt>
                <c:pt idx="257">
                  <c:v>1.2918653566977638</c:v>
                </c:pt>
                <c:pt idx="258">
                  <c:v>-0.46897101604203506</c:v>
                </c:pt>
                <c:pt idx="259">
                  <c:v>-1.033414374235142</c:v>
                </c:pt>
                <c:pt idx="260">
                  <c:v>-1.3053450981115358</c:v>
                </c:pt>
                <c:pt idx="261">
                  <c:v>0.24314383928789063</c:v>
                </c:pt>
                <c:pt idx="262">
                  <c:v>-1.4772666949710995</c:v>
                </c:pt>
                <c:pt idx="263">
                  <c:v>1.4048136516773724E-2</c:v>
                </c:pt>
                <c:pt idx="264">
                  <c:v>0.25583455546914635</c:v>
                </c:pt>
                <c:pt idx="265">
                  <c:v>-0.14753606114033957</c:v>
                </c:pt>
                <c:pt idx="266">
                  <c:v>-0.36931872753974559</c:v>
                </c:pt>
                <c:pt idx="267">
                  <c:v>0.50290229046337842</c:v>
                </c:pt>
                <c:pt idx="268">
                  <c:v>-0.27910265822141511</c:v>
                </c:pt>
                <c:pt idx="269">
                  <c:v>0.48555725552098394</c:v>
                </c:pt>
                <c:pt idx="270">
                  <c:v>-0.74788182941057002</c:v>
                </c:pt>
                <c:pt idx="271">
                  <c:v>2.3074670167658393</c:v>
                </c:pt>
                <c:pt idx="272">
                  <c:v>1.1635658232157144</c:v>
                </c:pt>
                <c:pt idx="273">
                  <c:v>-0.42878118448431746</c:v>
                </c:pt>
                <c:pt idx="274">
                  <c:v>-1.1604433206218934</c:v>
                </c:pt>
                <c:pt idx="275">
                  <c:v>0.51977435451846121</c:v>
                </c:pt>
                <c:pt idx="276">
                  <c:v>0.17413521935016374</c:v>
                </c:pt>
                <c:pt idx="277">
                  <c:v>-1.7813307335403867</c:v>
                </c:pt>
                <c:pt idx="278">
                  <c:v>-0.98552007129424979</c:v>
                </c:pt>
                <c:pt idx="279">
                  <c:v>-5.4223215504751288E-2</c:v>
                </c:pt>
                <c:pt idx="280">
                  <c:v>-1.5765070524622669</c:v>
                </c:pt>
                <c:pt idx="281">
                  <c:v>0.24793546035005321</c:v>
                </c:pt>
                <c:pt idx="282">
                  <c:v>0.8682760080249059</c:v>
                </c:pt>
                <c:pt idx="283">
                  <c:v>-0.47140519594073282</c:v>
                </c:pt>
                <c:pt idx="284">
                  <c:v>0.39626609391485501</c:v>
                </c:pt>
                <c:pt idx="285">
                  <c:v>-1.1569312563381551</c:v>
                </c:pt>
                <c:pt idx="286">
                  <c:v>-1.5500314123059411E-2</c:v>
                </c:pt>
                <c:pt idx="287">
                  <c:v>0.59961514152314788</c:v>
                </c:pt>
                <c:pt idx="288">
                  <c:v>1.1894429781681213</c:v>
                </c:pt>
                <c:pt idx="289">
                  <c:v>-0.65717498019256482</c:v>
                </c:pt>
                <c:pt idx="290">
                  <c:v>-0.74546923550971655</c:v>
                </c:pt>
                <c:pt idx="291">
                  <c:v>-0.33153307488959705</c:v>
                </c:pt>
                <c:pt idx="292">
                  <c:v>-0.87264982507895539</c:v>
                </c:pt>
                <c:pt idx="293">
                  <c:v>2.4089573382354068</c:v>
                </c:pt>
                <c:pt idx="294">
                  <c:v>0.5659692570894741</c:v>
                </c:pt>
                <c:pt idx="295">
                  <c:v>-1.8949523958023704</c:v>
                </c:pt>
                <c:pt idx="296">
                  <c:v>-0.41762316841849412</c:v>
                </c:pt>
                <c:pt idx="297">
                  <c:v>-0.70008248693871877</c:v>
                </c:pt>
                <c:pt idx="298">
                  <c:v>0.23200157982572733</c:v>
                </c:pt>
                <c:pt idx="299">
                  <c:v>1.4889553628845569</c:v>
                </c:pt>
                <c:pt idx="300">
                  <c:v>-0.4177564035457344</c:v>
                </c:pt>
              </c:numCache>
            </c:numRef>
          </c:xVal>
          <c:yVal>
            <c:numRef>
              <c:f>Графики!$Q$341:$Q$641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9"/>
          <c:order val="4"/>
          <c:tx>
            <c:strRef>
              <c:f>Графики!$P$31</c:f>
              <c:strCache>
                <c:ptCount val="1"/>
                <c:pt idx="0">
                  <c:v>19.11.2021</c:v>
                </c:pt>
              </c:strCache>
            </c:strRef>
          </c:tx>
          <c:spPr>
            <a:ln w="3175">
              <a:solidFill>
                <a:srgbClr val="7030A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7030A0"/>
              </a:solidFill>
              <a:ln>
                <a:noFill/>
              </a:ln>
            </c:spPr>
          </c:marker>
          <c:xVal>
            <c:numRef>
              <c:f>Графики!$V$341:$V$641</c:f>
              <c:numCache>
                <c:formatCode>General</c:formatCode>
                <c:ptCount val="301"/>
                <c:pt idx="0">
                  <c:v>#N/A</c:v>
                </c:pt>
                <c:pt idx="1">
                  <c:v>0.29867126308716685</c:v>
                </c:pt>
                <c:pt idx="2">
                  <c:v>-0.78921822375852635</c:v>
                </c:pt>
                <c:pt idx="3">
                  <c:v>-6.8597712618293727E-2</c:v>
                </c:pt>
                <c:pt idx="4">
                  <c:v>-3.6809567252710451E-2</c:v>
                </c:pt>
                <c:pt idx="5">
                  <c:v>-0.72598028373235923</c:v>
                </c:pt>
                <c:pt idx="6">
                  <c:v>-1.8101964468404428</c:v>
                </c:pt>
                <c:pt idx="7">
                  <c:v>-2.3217302540018214</c:v>
                </c:pt>
                <c:pt idx="8">
                  <c:v>-7.8554491833123574E-2</c:v>
                </c:pt>
                <c:pt idx="9">
                  <c:v>-0.92852653559585008</c:v>
                </c:pt>
                <c:pt idx="10">
                  <c:v>-0.82482255035469798</c:v>
                </c:pt>
                <c:pt idx="11">
                  <c:v>0.85075067881207023</c:v>
                </c:pt>
                <c:pt idx="12">
                  <c:v>0.44887067582847617</c:v>
                </c:pt>
                <c:pt idx="13">
                  <c:v>-0.77490376568948083</c:v>
                </c:pt>
                <c:pt idx="14">
                  <c:v>1.8831447084946566</c:v>
                </c:pt>
                <c:pt idx="15">
                  <c:v>-0.79368053037401554</c:v>
                </c:pt>
                <c:pt idx="16">
                  <c:v>-5.1477408747119036E-2</c:v>
                </c:pt>
                <c:pt idx="17">
                  <c:v>1.0225948113952912</c:v>
                </c:pt>
                <c:pt idx="18">
                  <c:v>-1.3841736828208795</c:v>
                </c:pt>
                <c:pt idx="19">
                  <c:v>-0.89239909512469762</c:v>
                </c:pt>
                <c:pt idx="20">
                  <c:v>0.50197147879562287</c:v>
                </c:pt>
                <c:pt idx="21">
                  <c:v>0.5138487924241133</c:v>
                </c:pt>
                <c:pt idx="22">
                  <c:v>1.40946147728366</c:v>
                </c:pt>
                <c:pt idx="23">
                  <c:v>0.14120615769098421</c:v>
                </c:pt>
                <c:pt idx="24">
                  <c:v>1.4508447295194848</c:v>
                </c:pt>
                <c:pt idx="25">
                  <c:v>-0.58357194864456829</c:v>
                </c:pt>
                <c:pt idx="26">
                  <c:v>0.56420857472613051</c:v>
                </c:pt>
                <c:pt idx="27">
                  <c:v>-1.3712143778898138</c:v>
                </c:pt>
                <c:pt idx="28">
                  <c:v>1.2126495397365602</c:v>
                </c:pt>
                <c:pt idx="29">
                  <c:v>-0.36292464355026866</c:v>
                </c:pt>
                <c:pt idx="30">
                  <c:v>1.2879946972622101</c:v>
                </c:pt>
                <c:pt idx="31">
                  <c:v>0.47252290247605266</c:v>
                </c:pt>
                <c:pt idx="32">
                  <c:v>-0.13566654856351335</c:v>
                </c:pt>
                <c:pt idx="33">
                  <c:v>0.57150724204253933</c:v>
                </c:pt>
                <c:pt idx="34">
                  <c:v>-0.87783097793178921</c:v>
                </c:pt>
                <c:pt idx="35">
                  <c:v>-0.10322528670747033</c:v>
                </c:pt>
                <c:pt idx="36">
                  <c:v>0.4224608402455583</c:v>
                </c:pt>
                <c:pt idx="37">
                  <c:v>-0.45490605712524834</c:v>
                </c:pt>
                <c:pt idx="38">
                  <c:v>-1.3517539472649032</c:v>
                </c:pt>
                <c:pt idx="39">
                  <c:v>-0.72028169290869704</c:v>
                </c:pt>
                <c:pt idx="40">
                  <c:v>1.8108354483456424</c:v>
                </c:pt>
                <c:pt idx="41">
                  <c:v>-0.27528338490775184</c:v>
                </c:pt>
                <c:pt idx="42">
                  <c:v>-0.18863289562942764</c:v>
                </c:pt>
                <c:pt idx="43">
                  <c:v>-0.72459072334737051</c:v>
                </c:pt>
                <c:pt idx="44">
                  <c:v>-5.321121545512697E-2</c:v>
                </c:pt>
                <c:pt idx="45">
                  <c:v>-0.57074007575633268</c:v>
                </c:pt>
                <c:pt idx="46">
                  <c:v>1.9864563560063688</c:v>
                </c:pt>
                <c:pt idx="47">
                  <c:v>-1.5835354728784408</c:v>
                </c:pt>
                <c:pt idx="48">
                  <c:v>1.2617975416022071</c:v>
                </c:pt>
                <c:pt idx="49">
                  <c:v>1.0232145768282619</c:v>
                </c:pt>
                <c:pt idx="50">
                  <c:v>-0.69597022902765637</c:v>
                </c:pt>
                <c:pt idx="51">
                  <c:v>-1.0514383324451231</c:v>
                </c:pt>
                <c:pt idx="52">
                  <c:v>1.5069229603517531</c:v>
                </c:pt>
                <c:pt idx="53">
                  <c:v>0.52729127321336122</c:v>
                </c:pt>
                <c:pt idx="54">
                  <c:v>-0.24592163315766058</c:v>
                </c:pt>
                <c:pt idx="55">
                  <c:v>-0.48943483812982436</c:v>
                </c:pt>
                <c:pt idx="56">
                  <c:v>-0.62457982824035696</c:v>
                </c:pt>
                <c:pt idx="57">
                  <c:v>1.0708605780121196</c:v>
                </c:pt>
                <c:pt idx="58">
                  <c:v>-1.3792397789270545</c:v>
                </c:pt>
                <c:pt idx="59">
                  <c:v>6.5521509179760073E-2</c:v>
                </c:pt>
                <c:pt idx="60">
                  <c:v>6.6035053115363951E-2</c:v>
                </c:pt>
                <c:pt idx="61">
                  <c:v>0.27983128376520572</c:v>
                </c:pt>
                <c:pt idx="62">
                  <c:v>0.74131461467861826</c:v>
                </c:pt>
                <c:pt idx="63">
                  <c:v>2.7330600308670103</c:v>
                </c:pt>
                <c:pt idx="64">
                  <c:v>6.1026546725728714E-2</c:v>
                </c:pt>
                <c:pt idx="65">
                  <c:v>-0.97747794050401704</c:v>
                </c:pt>
                <c:pt idx="66">
                  <c:v>-1.1140808892162872</c:v>
                </c:pt>
                <c:pt idx="67">
                  <c:v>-1.3447670294299341</c:v>
                </c:pt>
                <c:pt idx="68">
                  <c:v>-6.7995611051646865E-2</c:v>
                </c:pt>
                <c:pt idx="69">
                  <c:v>1.1467625392391967</c:v>
                </c:pt>
                <c:pt idx="70">
                  <c:v>1.0037111388203641</c:v>
                </c:pt>
                <c:pt idx="71">
                  <c:v>-8.6665080818942641E-2</c:v>
                </c:pt>
                <c:pt idx="72">
                  <c:v>-0.24930411761857574</c:v>
                </c:pt>
                <c:pt idx="73">
                  <c:v>0.72245827264196016</c:v>
                </c:pt>
                <c:pt idx="74">
                  <c:v>0.71813171561596478</c:v>
                </c:pt>
                <c:pt idx="75">
                  <c:v>-1.6424183634601963E-2</c:v>
                </c:pt>
                <c:pt idx="76">
                  <c:v>-0.75113066559079966</c:v>
                </c:pt>
                <c:pt idx="77">
                  <c:v>-0.75453757764424578</c:v>
                </c:pt>
                <c:pt idx="78">
                  <c:v>0.40557689624176518</c:v>
                </c:pt>
                <c:pt idx="79">
                  <c:v>-2.4922505281825558</c:v>
                </c:pt>
                <c:pt idx="80">
                  <c:v>-0.29649262881093463</c:v>
                </c:pt>
                <c:pt idx="81">
                  <c:v>-0.79708406398993148</c:v>
                </c:pt>
                <c:pt idx="82">
                  <c:v>-1.1406201884734859</c:v>
                </c:pt>
                <c:pt idx="83">
                  <c:v>0.57955322128080411</c:v>
                </c:pt>
                <c:pt idx="84">
                  <c:v>0.42927195996753298</c:v>
                </c:pt>
                <c:pt idx="85">
                  <c:v>0.5205528247081439</c:v>
                </c:pt>
                <c:pt idx="86">
                  <c:v>0.30728508226590634</c:v>
                </c:pt>
                <c:pt idx="87">
                  <c:v>-1.3093864904675918</c:v>
                </c:pt>
                <c:pt idx="88">
                  <c:v>-0.53981627239747709</c:v>
                </c:pt>
                <c:pt idx="89">
                  <c:v>-0.7502524960350847</c:v>
                </c:pt>
                <c:pt idx="90">
                  <c:v>0.5703182860979048</c:v>
                </c:pt>
                <c:pt idx="91">
                  <c:v>0.68417964731254877</c:v>
                </c:pt>
                <c:pt idx="92">
                  <c:v>0.47960501906807895</c:v>
                </c:pt>
                <c:pt idx="93">
                  <c:v>-0.15613271155347697</c:v>
                </c:pt>
                <c:pt idx="94">
                  <c:v>-0.77950729822238962</c:v>
                </c:pt>
                <c:pt idx="95">
                  <c:v>0.51350234873454514</c:v>
                </c:pt>
                <c:pt idx="96">
                  <c:v>-0.4546788266597418</c:v>
                </c:pt>
                <c:pt idx="97">
                  <c:v>2.8155632326749096</c:v>
                </c:pt>
                <c:pt idx="98">
                  <c:v>0.64607724241774123</c:v>
                </c:pt>
                <c:pt idx="99">
                  <c:v>0.59592676723207871</c:v>
                </c:pt>
                <c:pt idx="100">
                  <c:v>-6.9862210910374145E-3</c:v>
                </c:pt>
                <c:pt idx="101">
                  <c:v>0.76772729967882825</c:v>
                </c:pt>
                <c:pt idx="102">
                  <c:v>-1.2553648791857359</c:v>
                </c:pt>
                <c:pt idx="103">
                  <c:v>0.92800537715835629</c:v>
                </c:pt>
                <c:pt idx="104">
                  <c:v>0.98570464086147247</c:v>
                </c:pt>
                <c:pt idx="105">
                  <c:v>-0.46227368305234662</c:v>
                </c:pt>
                <c:pt idx="106">
                  <c:v>0.74857469657406384</c:v>
                </c:pt>
                <c:pt idx="107">
                  <c:v>2.0132788339101255</c:v>
                </c:pt>
                <c:pt idx="108">
                  <c:v>-0.46047025061406277</c:v>
                </c:pt>
                <c:pt idx="109">
                  <c:v>-0.1262546484796232</c:v>
                </c:pt>
                <c:pt idx="110">
                  <c:v>-8.7679232919818162E-2</c:v>
                </c:pt>
                <c:pt idx="111">
                  <c:v>0.32729393335938362</c:v>
                </c:pt>
                <c:pt idx="112">
                  <c:v>0.64080517012340366</c:v>
                </c:pt>
                <c:pt idx="113">
                  <c:v>-1.2799285890417593</c:v>
                </c:pt>
                <c:pt idx="114">
                  <c:v>0.10722372920753642</c:v>
                </c:pt>
                <c:pt idx="115">
                  <c:v>0.99294902087606118</c:v>
                </c:pt>
                <c:pt idx="116">
                  <c:v>1.2149202403435311E-2</c:v>
                </c:pt>
                <c:pt idx="117">
                  <c:v>-0.26533104688918385</c:v>
                </c:pt>
                <c:pt idx="118">
                  <c:v>0.85665827543859407</c:v>
                </c:pt>
                <c:pt idx="119">
                  <c:v>0.37178203834034207</c:v>
                </c:pt>
                <c:pt idx="120">
                  <c:v>1.8203961812984382</c:v>
                </c:pt>
                <c:pt idx="121">
                  <c:v>0.98692508249765254</c:v>
                </c:pt>
                <c:pt idx="122">
                  <c:v>-7.1599534780331098E-2</c:v>
                </c:pt>
                <c:pt idx="123">
                  <c:v>0.17462139792054288</c:v>
                </c:pt>
                <c:pt idx="124">
                  <c:v>-1.7389165061446832</c:v>
                </c:pt>
                <c:pt idx="125">
                  <c:v>-0.81098902367359615</c:v>
                </c:pt>
                <c:pt idx="126">
                  <c:v>0.17374170726417693</c:v>
                </c:pt>
                <c:pt idx="127">
                  <c:v>-2.3970782707897267</c:v>
                </c:pt>
                <c:pt idx="128">
                  <c:v>-0.69218257595347743</c:v>
                </c:pt>
                <c:pt idx="129">
                  <c:v>-0.43985016102300811</c:v>
                </c:pt>
                <c:pt idx="130">
                  <c:v>-0.2148616246342403</c:v>
                </c:pt>
                <c:pt idx="131">
                  <c:v>-2.3723417509445142</c:v>
                </c:pt>
                <c:pt idx="132">
                  <c:v>1.3811192218137727</c:v>
                </c:pt>
                <c:pt idx="133">
                  <c:v>-1.1545432202187649</c:v>
                </c:pt>
                <c:pt idx="134">
                  <c:v>-0.39780025133183017</c:v>
                </c:pt>
                <c:pt idx="135">
                  <c:v>-0.20799128949790413</c:v>
                </c:pt>
                <c:pt idx="136">
                  <c:v>-1.6485800605880887</c:v>
                </c:pt>
                <c:pt idx="137">
                  <c:v>-2.3486878824102524</c:v>
                </c:pt>
                <c:pt idx="138">
                  <c:v>-0.16889573760822607</c:v>
                </c:pt>
                <c:pt idx="139">
                  <c:v>-0.7555548930960363</c:v>
                </c:pt>
                <c:pt idx="140">
                  <c:v>1.0879476639204348</c:v>
                </c:pt>
                <c:pt idx="141">
                  <c:v>-0.66528991567578011</c:v>
                </c:pt>
                <c:pt idx="142">
                  <c:v>-0.27101887833857674</c:v>
                </c:pt>
                <c:pt idx="143">
                  <c:v>-0.33235792750583926</c:v>
                </c:pt>
                <c:pt idx="144">
                  <c:v>0.2413191304775637</c:v>
                </c:pt>
                <c:pt idx="145">
                  <c:v>1.6289615244727571</c:v>
                </c:pt>
                <c:pt idx="146">
                  <c:v>-2.0341496175624165</c:v>
                </c:pt>
                <c:pt idx="147">
                  <c:v>0.17989782489028627</c:v>
                </c:pt>
                <c:pt idx="148">
                  <c:v>-1.5718915846661261</c:v>
                </c:pt>
                <c:pt idx="149">
                  <c:v>3.8959039663357231E-2</c:v>
                </c:pt>
                <c:pt idx="150">
                  <c:v>0.46316801175804301</c:v>
                </c:pt>
                <c:pt idx="151">
                  <c:v>-0.80253226583496406</c:v>
                </c:pt>
                <c:pt idx="152">
                  <c:v>-1.6013354925506604</c:v>
                </c:pt>
                <c:pt idx="153">
                  <c:v>1.1308941269321187</c:v>
                </c:pt>
                <c:pt idx="154">
                  <c:v>-1.2504855846807494</c:v>
                </c:pt>
                <c:pt idx="155">
                  <c:v>-1.1154595484754746</c:v>
                </c:pt>
                <c:pt idx="156">
                  <c:v>1.6108239311768635E-2</c:v>
                </c:pt>
                <c:pt idx="157">
                  <c:v>-1.0982457334422855</c:v>
                </c:pt>
                <c:pt idx="158">
                  <c:v>-1.7597418318985121</c:v>
                </c:pt>
                <c:pt idx="159">
                  <c:v>-1.3572468288131474</c:v>
                </c:pt>
                <c:pt idx="160">
                  <c:v>0.11624111459802045</c:v>
                </c:pt>
                <c:pt idx="161">
                  <c:v>0.85145915353774626</c:v>
                </c:pt>
                <c:pt idx="162">
                  <c:v>1.6657875279709895</c:v>
                </c:pt>
                <c:pt idx="163">
                  <c:v>0.88830524791614662</c:v>
                </c:pt>
                <c:pt idx="164">
                  <c:v>0.97024793045510505</c:v>
                </c:pt>
                <c:pt idx="165">
                  <c:v>2.0383107770573359</c:v>
                </c:pt>
                <c:pt idx="166">
                  <c:v>-0.83852110002858282</c:v>
                </c:pt>
                <c:pt idx="167">
                  <c:v>-1.8614169375257466</c:v>
                </c:pt>
                <c:pt idx="168">
                  <c:v>2.2211963026540209</c:v>
                </c:pt>
                <c:pt idx="169">
                  <c:v>0.34323607813489421</c:v>
                </c:pt>
                <c:pt idx="170">
                  <c:v>-0.86042205854721487</c:v>
                </c:pt>
                <c:pt idx="171">
                  <c:v>1.4393517244597298</c:v>
                </c:pt>
                <c:pt idx="172">
                  <c:v>-0.37922485894272384</c:v>
                </c:pt>
                <c:pt idx="173">
                  <c:v>-0.61790670303647133</c:v>
                </c:pt>
                <c:pt idx="174">
                  <c:v>1.2820411316224885</c:v>
                </c:pt>
                <c:pt idx="175">
                  <c:v>-0.99816990736114519</c:v>
                </c:pt>
                <c:pt idx="176">
                  <c:v>-0.14943041998606788</c:v>
                </c:pt>
                <c:pt idx="177">
                  <c:v>-1.0756691189811249</c:v>
                </c:pt>
                <c:pt idx="178">
                  <c:v>0.35186613299071112</c:v>
                </c:pt>
                <c:pt idx="179">
                  <c:v>2.0758237123409593</c:v>
                </c:pt>
                <c:pt idx="180">
                  <c:v>1.9410418820338684</c:v>
                </c:pt>
                <c:pt idx="181">
                  <c:v>0.61921247941940205</c:v>
                </c:pt>
                <c:pt idx="182">
                  <c:v>-0.82097580893004718</c:v>
                </c:pt>
                <c:pt idx="183">
                  <c:v>1.8973809151308814</c:v>
                </c:pt>
                <c:pt idx="184">
                  <c:v>-1.4080187934509576</c:v>
                </c:pt>
                <c:pt idx="185">
                  <c:v>2.4023759443726478E-2</c:v>
                </c:pt>
                <c:pt idx="186">
                  <c:v>-0.88287736303105957</c:v>
                </c:pt>
                <c:pt idx="187">
                  <c:v>1.2399445738464474</c:v>
                </c:pt>
                <c:pt idx="188">
                  <c:v>0.94573577203943149</c:v>
                </c:pt>
                <c:pt idx="189">
                  <c:v>0.45993306584483129</c:v>
                </c:pt>
                <c:pt idx="190">
                  <c:v>1.7933998876261565</c:v>
                </c:pt>
                <c:pt idx="191">
                  <c:v>-0.1152346753745892</c:v>
                </c:pt>
                <c:pt idx="192">
                  <c:v>1.2239323133241005</c:v>
                </c:pt>
                <c:pt idx="193">
                  <c:v>-0.70756068656615767</c:v>
                </c:pt>
                <c:pt idx="194">
                  <c:v>-1.7206657984949549</c:v>
                </c:pt>
                <c:pt idx="195">
                  <c:v>-0.92594648912481325</c:v>
                </c:pt>
                <c:pt idx="196">
                  <c:v>4.3791917693680738E-2</c:v>
                </c:pt>
                <c:pt idx="197">
                  <c:v>0.44117472242319877</c:v>
                </c:pt>
                <c:pt idx="198">
                  <c:v>-0.27206776368306951</c:v>
                </c:pt>
                <c:pt idx="199">
                  <c:v>1.3733617350057701</c:v>
                </c:pt>
                <c:pt idx="200">
                  <c:v>1.8995901478925461</c:v>
                </c:pt>
                <c:pt idx="201">
                  <c:v>0.23650636826009297</c:v>
                </c:pt>
                <c:pt idx="202">
                  <c:v>0.84577388922782148</c:v>
                </c:pt>
                <c:pt idx="203">
                  <c:v>0.59610002836490139</c:v>
                </c:pt>
                <c:pt idx="204">
                  <c:v>-1.2119907194313377</c:v>
                </c:pt>
                <c:pt idx="205">
                  <c:v>0.76570801205275174</c:v>
                </c:pt>
                <c:pt idx="206">
                  <c:v>-0.31356621282552055</c:v>
                </c:pt>
                <c:pt idx="207">
                  <c:v>1.5544586613688693</c:v>
                </c:pt>
                <c:pt idx="208">
                  <c:v>-1.3855757830357582</c:v>
                </c:pt>
                <c:pt idx="209">
                  <c:v>-0.86855675000034083</c:v>
                </c:pt>
                <c:pt idx="210">
                  <c:v>-0.43767867608261923</c:v>
                </c:pt>
                <c:pt idx="211">
                  <c:v>0.5611708905166255</c:v>
                </c:pt>
                <c:pt idx="212">
                  <c:v>0.37224548766731225</c:v>
                </c:pt>
                <c:pt idx="213">
                  <c:v>-0.18690523307684082</c:v>
                </c:pt>
                <c:pt idx="214">
                  <c:v>0.31660083894565183</c:v>
                </c:pt>
                <c:pt idx="215">
                  <c:v>0.44689306314127597</c:v>
                </c:pt>
                <c:pt idx="216">
                  <c:v>-0.63296129611072172</c:v>
                </c:pt>
                <c:pt idx="217">
                  <c:v>-0.24248073930462799</c:v>
                </c:pt>
                <c:pt idx="218">
                  <c:v>-0.36999474010340694</c:v>
                </c:pt>
                <c:pt idx="219">
                  <c:v>1.0776622777850227</c:v>
                </c:pt>
                <c:pt idx="220">
                  <c:v>0.56597934628568503</c:v>
                </c:pt>
                <c:pt idx="221">
                  <c:v>-0.43746443223050768</c:v>
                </c:pt>
                <c:pt idx="222">
                  <c:v>-5.236244135622492E-2</c:v>
                </c:pt>
                <c:pt idx="223">
                  <c:v>0.88740570025325471</c:v>
                </c:pt>
                <c:pt idx="224">
                  <c:v>0.67761786347190078</c:v>
                </c:pt>
                <c:pt idx="225">
                  <c:v>-6.8644953045770007E-2</c:v>
                </c:pt>
                <c:pt idx="226">
                  <c:v>0.12124151466692279</c:v>
                </c:pt>
                <c:pt idx="227">
                  <c:v>-1.2785508205116987</c:v>
                </c:pt>
                <c:pt idx="228">
                  <c:v>0.59952756429235965</c:v>
                </c:pt>
                <c:pt idx="229">
                  <c:v>0.49627100897806109</c:v>
                </c:pt>
                <c:pt idx="230">
                  <c:v>1.3073924648244191</c:v>
                </c:pt>
                <c:pt idx="231">
                  <c:v>1.8922198862410351</c:v>
                </c:pt>
                <c:pt idx="232">
                  <c:v>0.15559908139413636</c:v>
                </c:pt>
                <c:pt idx="233">
                  <c:v>-1.2413914111178102</c:v>
                </c:pt>
                <c:pt idx="234">
                  <c:v>1.2374895344771915</c:v>
                </c:pt>
                <c:pt idx="235">
                  <c:v>-0.30925994701003034</c:v>
                </c:pt>
                <c:pt idx="236">
                  <c:v>-1.3361651234208232</c:v>
                </c:pt>
                <c:pt idx="237">
                  <c:v>0.4857567107010432</c:v>
                </c:pt>
                <c:pt idx="238">
                  <c:v>-1.940084457090002</c:v>
                </c:pt>
                <c:pt idx="239">
                  <c:v>-0.1945318112703589</c:v>
                </c:pt>
                <c:pt idx="240">
                  <c:v>0.28030415989575985</c:v>
                </c:pt>
                <c:pt idx="241">
                  <c:v>1.1140162950125285</c:v>
                </c:pt>
                <c:pt idx="242">
                  <c:v>-0.44048853888817874</c:v>
                </c:pt>
                <c:pt idx="243">
                  <c:v>-1.8059280828296416</c:v>
                </c:pt>
                <c:pt idx="244">
                  <c:v>0.17999272712533632</c:v>
                </c:pt>
                <c:pt idx="245">
                  <c:v>-0.39403985779728679</c:v>
                </c:pt>
                <c:pt idx="246">
                  <c:v>0.34988943462075284</c:v>
                </c:pt>
                <c:pt idx="247">
                  <c:v>5.6619909835739113E-2</c:v>
                </c:pt>
                <c:pt idx="248">
                  <c:v>0.4888603295862799</c:v>
                </c:pt>
                <c:pt idx="249">
                  <c:v>0.84267733736617867</c:v>
                </c:pt>
                <c:pt idx="250">
                  <c:v>0.66456647275340153</c:v>
                </c:pt>
                <c:pt idx="251">
                  <c:v>0.11243428352239704</c:v>
                </c:pt>
                <c:pt idx="252">
                  <c:v>-0.70564643447696884</c:v>
                </c:pt>
                <c:pt idx="253">
                  <c:v>-1.2876720847962759</c:v>
                </c:pt>
                <c:pt idx="254">
                  <c:v>1.0491591011625596</c:v>
                </c:pt>
                <c:pt idx="255">
                  <c:v>-1.6090990725214986</c:v>
                </c:pt>
                <c:pt idx="256">
                  <c:v>2.8736461873744013E-2</c:v>
                </c:pt>
                <c:pt idx="257">
                  <c:v>0.90195598659867082</c:v>
                </c:pt>
                <c:pt idx="258">
                  <c:v>-0.12788982932309256</c:v>
                </c:pt>
                <c:pt idx="259">
                  <c:v>-1.3112973316458758</c:v>
                </c:pt>
                <c:pt idx="260">
                  <c:v>2.0383931817104184E-2</c:v>
                </c:pt>
                <c:pt idx="261">
                  <c:v>-1.1901530908516378</c:v>
                </c:pt>
                <c:pt idx="262">
                  <c:v>-2.3686599632568868</c:v>
                </c:pt>
                <c:pt idx="263">
                  <c:v>0.70962503061895532</c:v>
                </c:pt>
                <c:pt idx="264">
                  <c:v>-1.1217894114951079</c:v>
                </c:pt>
                <c:pt idx="265">
                  <c:v>0.32301758335192687</c:v>
                </c:pt>
                <c:pt idx="266">
                  <c:v>-0.86667243131854832</c:v>
                </c:pt>
                <c:pt idx="267">
                  <c:v>-8.746752729088314E-2</c:v>
                </c:pt>
                <c:pt idx="268">
                  <c:v>-1.0475907972576159</c:v>
                </c:pt>
                <c:pt idx="269">
                  <c:v>-1.3293647322331168</c:v>
                </c:pt>
                <c:pt idx="270">
                  <c:v>-1.2986198371585367</c:v>
                </c:pt>
                <c:pt idx="271">
                  <c:v>0.76629330416151475</c:v>
                </c:pt>
                <c:pt idx="272">
                  <c:v>1.1239271126966983</c:v>
                </c:pt>
                <c:pt idx="273">
                  <c:v>-1.9784488563219975</c:v>
                </c:pt>
                <c:pt idx="274">
                  <c:v>-0.83618095893330313</c:v>
                </c:pt>
                <c:pt idx="275">
                  <c:v>-0.80817578037990012</c:v>
                </c:pt>
                <c:pt idx="276">
                  <c:v>2.8466242726447488E-2</c:v>
                </c:pt>
                <c:pt idx="277">
                  <c:v>-0.86005800578121816</c:v>
                </c:pt>
                <c:pt idx="278">
                  <c:v>-1.9669997524920126</c:v>
                </c:pt>
                <c:pt idx="279">
                  <c:v>1.0294044477923792</c:v>
                </c:pt>
                <c:pt idx="280">
                  <c:v>-1.8777244061386922</c:v>
                </c:pt>
                <c:pt idx="281">
                  <c:v>0.52597651420635749</c:v>
                </c:pt>
                <c:pt idx="282">
                  <c:v>1.5933681260203088</c:v>
                </c:pt>
                <c:pt idx="283">
                  <c:v>-0.71957504972254593</c:v>
                </c:pt>
                <c:pt idx="284">
                  <c:v>0.68426539461116587</c:v>
                </c:pt>
                <c:pt idx="285">
                  <c:v>-0.85478842122898491</c:v>
                </c:pt>
                <c:pt idx="286">
                  <c:v>-0.12348111191069044</c:v>
                </c:pt>
                <c:pt idx="287">
                  <c:v>0.65826174948327409</c:v>
                </c:pt>
                <c:pt idx="288">
                  <c:v>-0.55252004762995632</c:v>
                </c:pt>
                <c:pt idx="289">
                  <c:v>-0.31988144235321769</c:v>
                </c:pt>
                <c:pt idx="290">
                  <c:v>-0.67158308365038444</c:v>
                </c:pt>
                <c:pt idx="291">
                  <c:v>-0.84993083234776812</c:v>
                </c:pt>
                <c:pt idx="292">
                  <c:v>-0.94027317966657087</c:v>
                </c:pt>
                <c:pt idx="293">
                  <c:v>2.4383857367536201</c:v>
                </c:pt>
                <c:pt idx="294">
                  <c:v>4.3105611191357696E-2</c:v>
                </c:pt>
                <c:pt idx="295">
                  <c:v>-0.81002582253253053</c:v>
                </c:pt>
                <c:pt idx="296">
                  <c:v>-1.5751952288979858</c:v>
                </c:pt>
                <c:pt idx="297">
                  <c:v>1.0530717095358604</c:v>
                </c:pt>
                <c:pt idx="298">
                  <c:v>-1.2464667111961667</c:v>
                </c:pt>
                <c:pt idx="299">
                  <c:v>0.94551357181738993</c:v>
                </c:pt>
                <c:pt idx="300">
                  <c:v>1.3746363185555275</c:v>
                </c:pt>
              </c:numCache>
            </c:numRef>
          </c:xVal>
          <c:yVal>
            <c:numRef>
              <c:f>Графики!$T$341:$T$641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1"/>
          <c:order val="5"/>
          <c:tx>
            <c:strRef>
              <c:f>Графики!$R$31</c:f>
              <c:strCache>
                <c:ptCount val="1"/>
                <c:pt idx="0">
                  <c:v>20.11.2021</c:v>
                </c:pt>
              </c:strCache>
            </c:strRef>
          </c:tx>
          <c:spPr>
            <a:ln w="3175">
              <a:solidFill>
                <a:srgbClr val="FF33CC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FF33CC"/>
              </a:solidFill>
              <a:ln>
                <a:noFill/>
              </a:ln>
            </c:spPr>
          </c:marker>
          <c:xVal>
            <c:numRef>
              <c:f>Графики!$Y$341:$Y$641</c:f>
              <c:numCache>
                <c:formatCode>General</c:formatCode>
                <c:ptCount val="301"/>
                <c:pt idx="0">
                  <c:v>#N/A</c:v>
                </c:pt>
                <c:pt idx="1">
                  <c:v>-1.2798256355845048</c:v>
                </c:pt>
                <c:pt idx="2">
                  <c:v>-1.4180713493354062</c:v>
                </c:pt>
                <c:pt idx="3">
                  <c:v>-0.85981495903445193</c:v>
                </c:pt>
                <c:pt idx="4">
                  <c:v>1.9862288081754924</c:v>
                </c:pt>
                <c:pt idx="5">
                  <c:v>-1.8760989504942742</c:v>
                </c:pt>
                <c:pt idx="6">
                  <c:v>-0.29507728542809919</c:v>
                </c:pt>
                <c:pt idx="7">
                  <c:v>-0.33517404429723485</c:v>
                </c:pt>
                <c:pt idx="8">
                  <c:v>0.56483053108312808</c:v>
                </c:pt>
                <c:pt idx="9">
                  <c:v>-5.7629810950554194E-2</c:v>
                </c:pt>
                <c:pt idx="10">
                  <c:v>0.17240580090282265</c:v>
                </c:pt>
                <c:pt idx="11">
                  <c:v>1.1417401327094892</c:v>
                </c:pt>
                <c:pt idx="12">
                  <c:v>0.19927830177170947</c:v>
                </c:pt>
                <c:pt idx="13">
                  <c:v>-0.34959516277890046</c:v>
                </c:pt>
                <c:pt idx="14">
                  <c:v>-0.11045487505793661</c:v>
                </c:pt>
                <c:pt idx="15">
                  <c:v>1.6692550201010896</c:v>
                </c:pt>
                <c:pt idx="16">
                  <c:v>1.3447427206873899</c:v>
                </c:pt>
                <c:pt idx="17">
                  <c:v>1.19958645160352</c:v>
                </c:pt>
                <c:pt idx="18">
                  <c:v>0.22058757165357878</c:v>
                </c:pt>
                <c:pt idx="19">
                  <c:v>-0.34752120971142908</c:v>
                </c:pt>
                <c:pt idx="20">
                  <c:v>1.3522598572827302</c:v>
                </c:pt>
                <c:pt idx="21">
                  <c:v>0.99355030348467999</c:v>
                </c:pt>
                <c:pt idx="22">
                  <c:v>1.7674632438817017</c:v>
                </c:pt>
                <c:pt idx="23">
                  <c:v>0.19260151664968106</c:v>
                </c:pt>
                <c:pt idx="24">
                  <c:v>0.42915926337692056</c:v>
                </c:pt>
                <c:pt idx="25">
                  <c:v>-0.67898715580172819</c:v>
                </c:pt>
                <c:pt idx="26">
                  <c:v>0.61611041547069334</c:v>
                </c:pt>
                <c:pt idx="27">
                  <c:v>-0.19969647550587766</c:v>
                </c:pt>
                <c:pt idx="28">
                  <c:v>3.5540624798091613E-2</c:v>
                </c:pt>
                <c:pt idx="29">
                  <c:v>1.0231511396341979</c:v>
                </c:pt>
                <c:pt idx="30">
                  <c:v>0.53887172272965245</c:v>
                </c:pt>
                <c:pt idx="31">
                  <c:v>-0.22104830484559645</c:v>
                </c:pt>
                <c:pt idx="32">
                  <c:v>-0.57482039179790867</c:v>
                </c:pt>
                <c:pt idx="33">
                  <c:v>1.1406443077182127</c:v>
                </c:pt>
                <c:pt idx="34">
                  <c:v>0.30149826105932309</c:v>
                </c:pt>
                <c:pt idx="35">
                  <c:v>9.5199751307985192E-2</c:v>
                </c:pt>
                <c:pt idx="36">
                  <c:v>1.091020220671012</c:v>
                </c:pt>
                <c:pt idx="37">
                  <c:v>-0.82342888610400111</c:v>
                </c:pt>
                <c:pt idx="38">
                  <c:v>-1.1488072026522795</c:v>
                </c:pt>
                <c:pt idx="39">
                  <c:v>-0.784091720975578</c:v>
                </c:pt>
                <c:pt idx="40">
                  <c:v>2.0144738905718276</c:v>
                </c:pt>
                <c:pt idx="41">
                  <c:v>-1.5539063918802034</c:v>
                </c:pt>
                <c:pt idx="42">
                  <c:v>-0.57906064039263505</c:v>
                </c:pt>
                <c:pt idx="43">
                  <c:v>-0.15397830424422576</c:v>
                </c:pt>
                <c:pt idx="44">
                  <c:v>0.80365792958694926</c:v>
                </c:pt>
                <c:pt idx="45">
                  <c:v>0.92814493606758597</c:v>
                </c:pt>
                <c:pt idx="46">
                  <c:v>0.92031887891551456</c:v>
                </c:pt>
                <c:pt idx="47">
                  <c:v>-0.56031880801829015</c:v>
                </c:pt>
                <c:pt idx="48">
                  <c:v>0.13696470928867388</c:v>
                </c:pt>
                <c:pt idx="49">
                  <c:v>0.46050345513944357</c:v>
                </c:pt>
                <c:pt idx="50">
                  <c:v>0.18835270784716585</c:v>
                </c:pt>
                <c:pt idx="51">
                  <c:v>-1.5317037914456186</c:v>
                </c:pt>
                <c:pt idx="52">
                  <c:v>-0.16433994898418014</c:v>
                </c:pt>
                <c:pt idx="53">
                  <c:v>-0.60516451057211817</c:v>
                </c:pt>
                <c:pt idx="54">
                  <c:v>-5.310065883072923E-4</c:v>
                </c:pt>
                <c:pt idx="55">
                  <c:v>0.48138634526458546</c:v>
                </c:pt>
                <c:pt idx="56">
                  <c:v>-9.8920736951107813E-2</c:v>
                </c:pt>
                <c:pt idx="57">
                  <c:v>-2.217764947248213E-2</c:v>
                </c:pt>
                <c:pt idx="58">
                  <c:v>-1.4933617575807538</c:v>
                </c:pt>
                <c:pt idx="59">
                  <c:v>-1.0200251275222456</c:v>
                </c:pt>
                <c:pt idx="60">
                  <c:v>0.77422241550791426</c:v>
                </c:pt>
                <c:pt idx="61">
                  <c:v>7.3874913420580057E-2</c:v>
                </c:pt>
                <c:pt idx="62">
                  <c:v>0.92935088607369565</c:v>
                </c:pt>
                <c:pt idx="63">
                  <c:v>1.1212919778551695</c:v>
                </c:pt>
                <c:pt idx="64">
                  <c:v>0.15627765092478008</c:v>
                </c:pt>
                <c:pt idx="65">
                  <c:v>-1.9398311666117973</c:v>
                </c:pt>
                <c:pt idx="66">
                  <c:v>-1.0138536314117563</c:v>
                </c:pt>
                <c:pt idx="67">
                  <c:v>-0.72145990368449553</c:v>
                </c:pt>
                <c:pt idx="68">
                  <c:v>0.3223933290030061</c:v>
                </c:pt>
                <c:pt idx="69">
                  <c:v>1.4932050546450273</c:v>
                </c:pt>
                <c:pt idx="70">
                  <c:v>0.42734366438382665</c:v>
                </c:pt>
                <c:pt idx="71">
                  <c:v>-1.253521677651384</c:v>
                </c:pt>
                <c:pt idx="72">
                  <c:v>-0.12168609547663944</c:v>
                </c:pt>
                <c:pt idx="73">
                  <c:v>0.38132284119163851</c:v>
                </c:pt>
                <c:pt idx="74">
                  <c:v>-0.72906614359976296</c:v>
                </c:pt>
                <c:pt idx="75">
                  <c:v>0.57493537598023536</c:v>
                </c:pt>
                <c:pt idx="76">
                  <c:v>0.32668315590775343</c:v>
                </c:pt>
                <c:pt idx="77">
                  <c:v>-0.78832499465471662</c:v>
                </c:pt>
                <c:pt idx="78">
                  <c:v>-0.48828919955214545</c:v>
                </c:pt>
                <c:pt idx="79">
                  <c:v>-0.90483165113498742</c:v>
                </c:pt>
                <c:pt idx="80">
                  <c:v>-5.0663219161677375E-3</c:v>
                </c:pt>
                <c:pt idx="81">
                  <c:v>-1.4499033423000558</c:v>
                </c:pt>
                <c:pt idx="82">
                  <c:v>0.85578160623732558</c:v>
                </c:pt>
                <c:pt idx="83">
                  <c:v>-0.85814845514035021</c:v>
                </c:pt>
                <c:pt idx="84">
                  <c:v>9.775135079725672E-2</c:v>
                </c:pt>
                <c:pt idx="85">
                  <c:v>-0.7315605409527457</c:v>
                </c:pt>
                <c:pt idx="86">
                  <c:v>-0.65717072558595291</c:v>
                </c:pt>
                <c:pt idx="87">
                  <c:v>-0.95213512726770944</c:v>
                </c:pt>
                <c:pt idx="88">
                  <c:v>0.69982209333748813</c:v>
                </c:pt>
                <c:pt idx="89">
                  <c:v>-1.1098422791504063</c:v>
                </c:pt>
                <c:pt idx="90">
                  <c:v>0.60667371749852705</c:v>
                </c:pt>
                <c:pt idx="91">
                  <c:v>-0.62243049065033951</c:v>
                </c:pt>
                <c:pt idx="92">
                  <c:v>-0.91733710656097855</c:v>
                </c:pt>
                <c:pt idx="93">
                  <c:v>0.25643278747358167</c:v>
                </c:pt>
                <c:pt idx="94">
                  <c:v>-1.7459279195766548</c:v>
                </c:pt>
                <c:pt idx="95">
                  <c:v>0.66667156124776272</c:v>
                </c:pt>
                <c:pt idx="96">
                  <c:v>-0.33305161712151254</c:v>
                </c:pt>
                <c:pt idx="97">
                  <c:v>1.3680424477853208</c:v>
                </c:pt>
                <c:pt idx="98">
                  <c:v>0.81849642252287902</c:v>
                </c:pt>
                <c:pt idx="99">
                  <c:v>0.55223090434298827</c:v>
                </c:pt>
                <c:pt idx="100">
                  <c:v>3.2918253388654506E-2</c:v>
                </c:pt>
                <c:pt idx="101">
                  <c:v>-1.0427735230994113</c:v>
                </c:pt>
                <c:pt idx="102">
                  <c:v>-0.21566965239577662</c:v>
                </c:pt>
                <c:pt idx="103">
                  <c:v>-0.97219617855189577</c:v>
                </c:pt>
                <c:pt idx="104">
                  <c:v>-0.26084792897490772</c:v>
                </c:pt>
                <c:pt idx="105">
                  <c:v>0.14351460762366042</c:v>
                </c:pt>
                <c:pt idx="106">
                  <c:v>-0.447995677161106</c:v>
                </c:pt>
                <c:pt idx="107">
                  <c:v>0.75706003873458094</c:v>
                </c:pt>
                <c:pt idx="108">
                  <c:v>1.2100411815737409</c:v>
                </c:pt>
                <c:pt idx="109">
                  <c:v>1.9710657482163496</c:v>
                </c:pt>
                <c:pt idx="110">
                  <c:v>0.26124746557646539</c:v>
                </c:pt>
                <c:pt idx="111">
                  <c:v>0.38514763820574416</c:v>
                </c:pt>
                <c:pt idx="112">
                  <c:v>-0.48655246549042275</c:v>
                </c:pt>
                <c:pt idx="113">
                  <c:v>-0.28887161196099242</c:v>
                </c:pt>
                <c:pt idx="114">
                  <c:v>2.8241967377002908E-2</c:v>
                </c:pt>
                <c:pt idx="115">
                  <c:v>-0.2915576599295342</c:v>
                </c:pt>
                <c:pt idx="116">
                  <c:v>1.5482297065332133</c:v>
                </c:pt>
                <c:pt idx="117">
                  <c:v>1.0841862037823944</c:v>
                </c:pt>
                <c:pt idx="118">
                  <c:v>-0.70216393767787721</c:v>
                </c:pt>
                <c:pt idx="119">
                  <c:v>1.2679466183364525</c:v>
                </c:pt>
                <c:pt idx="120">
                  <c:v>0.74025229290099759</c:v>
                </c:pt>
                <c:pt idx="121">
                  <c:v>0.5418525522252553</c:v>
                </c:pt>
                <c:pt idx="122">
                  <c:v>-0.48028633290138245</c:v>
                </c:pt>
                <c:pt idx="123">
                  <c:v>-1.3483475568208867</c:v>
                </c:pt>
                <c:pt idx="124">
                  <c:v>-2.2277278771386655</c:v>
                </c:pt>
                <c:pt idx="125">
                  <c:v>-2.0497869486777116</c:v>
                </c:pt>
                <c:pt idx="126">
                  <c:v>1.4209918995397617</c:v>
                </c:pt>
                <c:pt idx="127">
                  <c:v>-1.8180264596688915</c:v>
                </c:pt>
                <c:pt idx="128">
                  <c:v>0.36209283700778583</c:v>
                </c:pt>
                <c:pt idx="129">
                  <c:v>-1.5652599833749892</c:v>
                </c:pt>
                <c:pt idx="130">
                  <c:v>0.66387892281654803</c:v>
                </c:pt>
                <c:pt idx="131">
                  <c:v>-2.4999173571739419</c:v>
                </c:pt>
                <c:pt idx="132">
                  <c:v>1.2379846135448203</c:v>
                </c:pt>
                <c:pt idx="133">
                  <c:v>-1.1979103829336246</c:v>
                </c:pt>
                <c:pt idx="134">
                  <c:v>-0.59039695825327509</c:v>
                </c:pt>
                <c:pt idx="135">
                  <c:v>-8.7406647505577695E-2</c:v>
                </c:pt>
                <c:pt idx="136">
                  <c:v>-0.72710020513726104</c:v>
                </c:pt>
                <c:pt idx="137">
                  <c:v>-1.4107306054503148</c:v>
                </c:pt>
                <c:pt idx="138">
                  <c:v>-0.53965273299919758</c:v>
                </c:pt>
                <c:pt idx="139">
                  <c:v>-1.9047262546470209</c:v>
                </c:pt>
                <c:pt idx="140">
                  <c:v>0.26125119618199655</c:v>
                </c:pt>
                <c:pt idx="141">
                  <c:v>-0.97454174521344328</c:v>
                </c:pt>
                <c:pt idx="142">
                  <c:v>-0.82775816544776326</c:v>
                </c:pt>
                <c:pt idx="143">
                  <c:v>7.0011380303640181E-2</c:v>
                </c:pt>
                <c:pt idx="144">
                  <c:v>-0.43572117253524212</c:v>
                </c:pt>
                <c:pt idx="145">
                  <c:v>1.4539013926747018</c:v>
                </c:pt>
                <c:pt idx="146">
                  <c:v>0.78932636018868507</c:v>
                </c:pt>
                <c:pt idx="147">
                  <c:v>-0.15533708475016539</c:v>
                </c:pt>
                <c:pt idx="148">
                  <c:v>0.23606224155100008</c:v>
                </c:pt>
                <c:pt idx="149">
                  <c:v>0.85390534309926736</c:v>
                </c:pt>
                <c:pt idx="150">
                  <c:v>2.3122954804395093</c:v>
                </c:pt>
                <c:pt idx="151">
                  <c:v>-1.0516629839266169</c:v>
                </c:pt>
                <c:pt idx="152">
                  <c:v>-0.58633851338981557</c:v>
                </c:pt>
                <c:pt idx="153">
                  <c:v>-0.1061338906424627</c:v>
                </c:pt>
                <c:pt idx="154">
                  <c:v>-2.2143853860026042</c:v>
                </c:pt>
                <c:pt idx="155">
                  <c:v>-1.5173228828015135</c:v>
                </c:pt>
                <c:pt idx="156">
                  <c:v>1.060947136602993</c:v>
                </c:pt>
                <c:pt idx="157">
                  <c:v>0.2803313497093658</c:v>
                </c:pt>
                <c:pt idx="158">
                  <c:v>-0.92559055912302779</c:v>
                </c:pt>
                <c:pt idx="159">
                  <c:v>0.98194457793739076</c:v>
                </c:pt>
                <c:pt idx="160">
                  <c:v>0.36973589775334137</c:v>
                </c:pt>
                <c:pt idx="161">
                  <c:v>0.20575373757694848</c:v>
                </c:pt>
                <c:pt idx="162">
                  <c:v>0.69539490052644659</c:v>
                </c:pt>
                <c:pt idx="163">
                  <c:v>7.2732746752704802E-2</c:v>
                </c:pt>
                <c:pt idx="164">
                  <c:v>1.1114043016494919</c:v>
                </c:pt>
                <c:pt idx="165">
                  <c:v>1.914313209827764</c:v>
                </c:pt>
                <c:pt idx="166">
                  <c:v>0.77501725381199815</c:v>
                </c:pt>
                <c:pt idx="167">
                  <c:v>0.31318835406210166</c:v>
                </c:pt>
                <c:pt idx="168">
                  <c:v>0.48619653113818284</c:v>
                </c:pt>
                <c:pt idx="169">
                  <c:v>0.39910003247861869</c:v>
                </c:pt>
                <c:pt idx="170">
                  <c:v>-0.37813162811630718</c:v>
                </c:pt>
                <c:pt idx="171">
                  <c:v>-0.58153081162398124</c:v>
                </c:pt>
                <c:pt idx="172">
                  <c:v>-1.5464451282060612</c:v>
                </c:pt>
                <c:pt idx="173">
                  <c:v>-0.23654637911863219</c:v>
                </c:pt>
                <c:pt idx="174">
                  <c:v>0.52164662034393672</c:v>
                </c:pt>
                <c:pt idx="175">
                  <c:v>-0.29308140440782893</c:v>
                </c:pt>
                <c:pt idx="176">
                  <c:v>-0.57978313176124985</c:v>
                </c:pt>
                <c:pt idx="177">
                  <c:v>1.4862586904676078</c:v>
                </c:pt>
                <c:pt idx="178">
                  <c:v>-0.57592003974538386</c:v>
                </c:pt>
                <c:pt idx="179">
                  <c:v>0.97223671571475023</c:v>
                </c:pt>
                <c:pt idx="180">
                  <c:v>0.20226191360491796</c:v>
                </c:pt>
                <c:pt idx="181">
                  <c:v>-0.14726542967909939</c:v>
                </c:pt>
                <c:pt idx="182">
                  <c:v>0.18982764506905347</c:v>
                </c:pt>
                <c:pt idx="183">
                  <c:v>1.8554828196033419</c:v>
                </c:pt>
                <c:pt idx="184">
                  <c:v>-0.94566242459611782</c:v>
                </c:pt>
                <c:pt idx="185">
                  <c:v>-0.53326683429395261</c:v>
                </c:pt>
                <c:pt idx="186">
                  <c:v>-2.5893932823051324</c:v>
                </c:pt>
                <c:pt idx="187">
                  <c:v>-3.1684516309094024E-2</c:v>
                </c:pt>
                <c:pt idx="188">
                  <c:v>2.0792938464891524</c:v>
                </c:pt>
                <c:pt idx="189">
                  <c:v>0.61569821398231195</c:v>
                </c:pt>
                <c:pt idx="190">
                  <c:v>0.63229340634955999</c:v>
                </c:pt>
                <c:pt idx="191">
                  <c:v>0.23329543564752342</c:v>
                </c:pt>
                <c:pt idx="192">
                  <c:v>1.5520844578807633</c:v>
                </c:pt>
                <c:pt idx="193">
                  <c:v>-0.86079515589675104</c:v>
                </c:pt>
                <c:pt idx="194">
                  <c:v>-0.11704747174724073</c:v>
                </c:pt>
                <c:pt idx="195">
                  <c:v>-0.27200711740956662</c:v>
                </c:pt>
                <c:pt idx="196">
                  <c:v>-0.48403472116644952</c:v>
                </c:pt>
                <c:pt idx="197">
                  <c:v>8.7086511385363607E-2</c:v>
                </c:pt>
                <c:pt idx="198">
                  <c:v>-1.1801330547990632</c:v>
                </c:pt>
                <c:pt idx="199">
                  <c:v>0.60424400487987917</c:v>
                </c:pt>
                <c:pt idx="200">
                  <c:v>0.73165193154014396</c:v>
                </c:pt>
                <c:pt idx="201">
                  <c:v>-0.49284871303503053</c:v>
                </c:pt>
                <c:pt idx="202">
                  <c:v>1.9545417675189594</c:v>
                </c:pt>
                <c:pt idx="203">
                  <c:v>-0.16821458380922749</c:v>
                </c:pt>
                <c:pt idx="204">
                  <c:v>-0.72282647167957492</c:v>
                </c:pt>
                <c:pt idx="205">
                  <c:v>4.4300148499033298E-2</c:v>
                </c:pt>
                <c:pt idx="206">
                  <c:v>1.0467284362566147</c:v>
                </c:pt>
                <c:pt idx="207">
                  <c:v>1.064979584430791</c:v>
                </c:pt>
                <c:pt idx="208">
                  <c:v>-5.0273983001680733E-2</c:v>
                </c:pt>
                <c:pt idx="209">
                  <c:v>-0.34639714877480898</c:v>
                </c:pt>
                <c:pt idx="210">
                  <c:v>-2.0555951381113182</c:v>
                </c:pt>
                <c:pt idx="211">
                  <c:v>4.3249881531416179E-2</c:v>
                </c:pt>
                <c:pt idx="212">
                  <c:v>0.24450376322586109</c:v>
                </c:pt>
                <c:pt idx="213">
                  <c:v>-0.46244445465081352</c:v>
                </c:pt>
                <c:pt idx="214">
                  <c:v>1.5616506678448863</c:v>
                </c:pt>
                <c:pt idx="215">
                  <c:v>-1.0368476670138973</c:v>
                </c:pt>
                <c:pt idx="216">
                  <c:v>-0.12116517594378656</c:v>
                </c:pt>
                <c:pt idx="217">
                  <c:v>-0.4675327820592714</c:v>
                </c:pt>
                <c:pt idx="218">
                  <c:v>0.53441569749264106</c:v>
                </c:pt>
                <c:pt idx="219">
                  <c:v>-0.97635140312741919</c:v>
                </c:pt>
                <c:pt idx="220">
                  <c:v>0.53044432435481603</c:v>
                </c:pt>
                <c:pt idx="221">
                  <c:v>-1.0247998588145713</c:v>
                </c:pt>
                <c:pt idx="222">
                  <c:v>0.67496454290077779</c:v>
                </c:pt>
                <c:pt idx="223">
                  <c:v>1.0838298198132863</c:v>
                </c:pt>
                <c:pt idx="224">
                  <c:v>-0.23650231105822961</c:v>
                </c:pt>
                <c:pt idx="225">
                  <c:v>1.4644792089764138</c:v>
                </c:pt>
                <c:pt idx="226">
                  <c:v>0.11119510045879544</c:v>
                </c:pt>
                <c:pt idx="227">
                  <c:v>-0.98653176079703986</c:v>
                </c:pt>
                <c:pt idx="228">
                  <c:v>0.98836828627943163</c:v>
                </c:pt>
                <c:pt idx="229">
                  <c:v>-0.89434303750605615</c:v>
                </c:pt>
                <c:pt idx="230">
                  <c:v>0.90759368936814866</c:v>
                </c:pt>
                <c:pt idx="231">
                  <c:v>2.0514597737333951</c:v>
                </c:pt>
                <c:pt idx="232">
                  <c:v>1.6059202568668809</c:v>
                </c:pt>
                <c:pt idx="233">
                  <c:v>-0.39447431565476165</c:v>
                </c:pt>
                <c:pt idx="234">
                  <c:v>0.39984877673257557</c:v>
                </c:pt>
                <c:pt idx="235">
                  <c:v>-5.265704708662966E-2</c:v>
                </c:pt>
                <c:pt idx="236">
                  <c:v>-1.4902322682577953</c:v>
                </c:pt>
                <c:pt idx="237">
                  <c:v>-0.74937579844479885</c:v>
                </c:pt>
                <c:pt idx="238">
                  <c:v>-1.9892964744950596</c:v>
                </c:pt>
                <c:pt idx="239">
                  <c:v>-0.28138089725593218</c:v>
                </c:pt>
                <c:pt idx="240">
                  <c:v>-0.7466213454223265</c:v>
                </c:pt>
                <c:pt idx="241">
                  <c:v>-0.15258600051384441</c:v>
                </c:pt>
                <c:pt idx="242">
                  <c:v>-0.18221797496995507</c:v>
                </c:pt>
                <c:pt idx="243">
                  <c:v>-1.4034480758209762</c:v>
                </c:pt>
                <c:pt idx="244">
                  <c:v>-0.5141168661022002</c:v>
                </c:pt>
                <c:pt idx="245">
                  <c:v>1.5843342988925362</c:v>
                </c:pt>
                <c:pt idx="246">
                  <c:v>1.1723769639687944</c:v>
                </c:pt>
                <c:pt idx="247">
                  <c:v>1.1905942926918069</c:v>
                </c:pt>
                <c:pt idx="248">
                  <c:v>-1.8906573107819784</c:v>
                </c:pt>
                <c:pt idx="249">
                  <c:v>0.34827487422457937</c:v>
                </c:pt>
                <c:pt idx="250">
                  <c:v>-0.15445404149302888</c:v>
                </c:pt>
                <c:pt idx="251">
                  <c:v>-0.28545192354178894</c:v>
                </c:pt>
                <c:pt idx="252">
                  <c:v>-1.6314544752342508</c:v>
                </c:pt>
                <c:pt idx="253">
                  <c:v>-1.0175647644742241</c:v>
                </c:pt>
                <c:pt idx="254">
                  <c:v>0.85092235029988084</c:v>
                </c:pt>
                <c:pt idx="255">
                  <c:v>-1.3146667287253977</c:v>
                </c:pt>
                <c:pt idx="256">
                  <c:v>-0.23193956555014772</c:v>
                </c:pt>
                <c:pt idx="257">
                  <c:v>-0.39563996206482921</c:v>
                </c:pt>
                <c:pt idx="258">
                  <c:v>-0.42890606254145514</c:v>
                </c:pt>
                <c:pt idx="259">
                  <c:v>-0.30371520395217733</c:v>
                </c:pt>
                <c:pt idx="260">
                  <c:v>0.22418121184367301</c:v>
                </c:pt>
                <c:pt idx="261">
                  <c:v>-0.11690907721676957</c:v>
                </c:pt>
                <c:pt idx="262">
                  <c:v>-2.0564495733845227</c:v>
                </c:pt>
                <c:pt idx="263">
                  <c:v>0.49459140336508867</c:v>
                </c:pt>
                <c:pt idx="264">
                  <c:v>0.62180244158896159</c:v>
                </c:pt>
                <c:pt idx="265">
                  <c:v>0.413870860528462</c:v>
                </c:pt>
                <c:pt idx="266">
                  <c:v>0.33205644220987196</c:v>
                </c:pt>
                <c:pt idx="267">
                  <c:v>-0.96064864451316012</c:v>
                </c:pt>
                <c:pt idx="268">
                  <c:v>-3.8478738188349126E-2</c:v>
                </c:pt>
                <c:pt idx="269">
                  <c:v>-0.35383391231291839</c:v>
                </c:pt>
                <c:pt idx="270">
                  <c:v>-0.95761833264863938</c:v>
                </c:pt>
                <c:pt idx="271">
                  <c:v>1.0731781881971401</c:v>
                </c:pt>
                <c:pt idx="272">
                  <c:v>2.3089924738496537</c:v>
                </c:pt>
                <c:pt idx="273">
                  <c:v>-1.641012117488347</c:v>
                </c:pt>
                <c:pt idx="274">
                  <c:v>0.48230613995504523</c:v>
                </c:pt>
                <c:pt idx="275">
                  <c:v>0.94589923151299993</c:v>
                </c:pt>
                <c:pt idx="276">
                  <c:v>0.81929751460995148</c:v>
                </c:pt>
                <c:pt idx="277">
                  <c:v>-0.87010214965125532</c:v>
                </c:pt>
                <c:pt idx="278">
                  <c:v>-2.5172963536962567</c:v>
                </c:pt>
                <c:pt idx="279">
                  <c:v>0.12325774787484001</c:v>
                </c:pt>
                <c:pt idx="280">
                  <c:v>-1.0380853055079857</c:v>
                </c:pt>
                <c:pt idx="281">
                  <c:v>1.1273332261077904</c:v>
                </c:pt>
                <c:pt idx="282">
                  <c:v>0.33440447145247276</c:v>
                </c:pt>
                <c:pt idx="283">
                  <c:v>7.1986742184861008E-2</c:v>
                </c:pt>
                <c:pt idx="284">
                  <c:v>0.58424911866256934</c:v>
                </c:pt>
                <c:pt idx="285">
                  <c:v>-0.27994131067921924</c:v>
                </c:pt>
                <c:pt idx="286">
                  <c:v>0.28587327476162816</c:v>
                </c:pt>
                <c:pt idx="287">
                  <c:v>0.63733662393446977</c:v>
                </c:pt>
                <c:pt idx="288">
                  <c:v>0.28694969633660428</c:v>
                </c:pt>
                <c:pt idx="289">
                  <c:v>-0.85633785077332103</c:v>
                </c:pt>
                <c:pt idx="290">
                  <c:v>0.29559656912585019</c:v>
                </c:pt>
                <c:pt idx="291">
                  <c:v>-0.67059218531689524</c:v>
                </c:pt>
                <c:pt idx="292">
                  <c:v>-0.37473659865858622</c:v>
                </c:pt>
                <c:pt idx="293">
                  <c:v>0.20096217538679895</c:v>
                </c:pt>
                <c:pt idx="294">
                  <c:v>4.6256189033389461E-2</c:v>
                </c:pt>
                <c:pt idx="295">
                  <c:v>-1.4926154643828902</c:v>
                </c:pt>
                <c:pt idx="296">
                  <c:v>-1.3157573456580494</c:v>
                </c:pt>
                <c:pt idx="297">
                  <c:v>0.84188937552131904</c:v>
                </c:pt>
                <c:pt idx="298">
                  <c:v>-1.7439500480919783</c:v>
                </c:pt>
                <c:pt idx="299">
                  <c:v>-0.7840815467313611</c:v>
                </c:pt>
                <c:pt idx="300">
                  <c:v>2.4551466780526745</c:v>
                </c:pt>
              </c:numCache>
            </c:numRef>
          </c:xVal>
          <c:yVal>
            <c:numRef>
              <c:f>Графики!$W$341:$W$641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3"/>
          <c:order val="6"/>
          <c:tx>
            <c:strRef>
              <c:f>Графики!$T$31</c:f>
              <c:strCache>
                <c:ptCount val="1"/>
                <c:pt idx="0">
                  <c:v>22.11.2021</c:v>
                </c:pt>
              </c:strCache>
            </c:strRef>
          </c:tx>
          <c:spPr>
            <a:ln w="3175">
              <a:solidFill>
                <a:srgbClr val="CC660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CC6600"/>
              </a:solidFill>
              <a:ln>
                <a:noFill/>
              </a:ln>
            </c:spPr>
          </c:marker>
          <c:xVal>
            <c:numRef>
              <c:f>Графики!$AB$341:$AB$641</c:f>
              <c:numCache>
                <c:formatCode>General</c:formatCode>
                <c:ptCount val="301"/>
                <c:pt idx="0">
                  <c:v>#N/A</c:v>
                </c:pt>
                <c:pt idx="1">
                  <c:v>0.20566991041231475</c:v>
                </c:pt>
                <c:pt idx="2">
                  <c:v>-1.2112295908131738</c:v>
                </c:pt>
                <c:pt idx="3">
                  <c:v>-0.75252524698896828</c:v>
                </c:pt>
                <c:pt idx="4">
                  <c:v>1.38656343519144</c:v>
                </c:pt>
                <c:pt idx="5">
                  <c:v>-1.1097363396362705</c:v>
                </c:pt>
                <c:pt idx="6">
                  <c:v>-0.60762477358258549</c:v>
                </c:pt>
                <c:pt idx="7">
                  <c:v>-2.7672994825616573</c:v>
                </c:pt>
                <c:pt idx="8">
                  <c:v>-7.3518797188658169E-2</c:v>
                </c:pt>
                <c:pt idx="9">
                  <c:v>-0.42724937286624298</c:v>
                </c:pt>
                <c:pt idx="10">
                  <c:v>-1.4907529832667219</c:v>
                </c:pt>
                <c:pt idx="11">
                  <c:v>0.77148795703907869</c:v>
                </c:pt>
                <c:pt idx="12">
                  <c:v>0.24855955336371682</c:v>
                </c:pt>
                <c:pt idx="13">
                  <c:v>-0.77526873180971245</c:v>
                </c:pt>
                <c:pt idx="14">
                  <c:v>0.10437678406007334</c:v>
                </c:pt>
                <c:pt idx="15">
                  <c:v>1.8547640247851207</c:v>
                </c:pt>
                <c:pt idx="16">
                  <c:v>-0.72073571072672094</c:v>
                </c:pt>
                <c:pt idx="17">
                  <c:v>1.2534230234146841</c:v>
                </c:pt>
                <c:pt idx="18">
                  <c:v>-0.57770227282221409</c:v>
                </c:pt>
                <c:pt idx="19">
                  <c:v>-1.8794115262176776</c:v>
                </c:pt>
                <c:pt idx="20">
                  <c:v>1.580828034086684</c:v>
                </c:pt>
                <c:pt idx="21">
                  <c:v>6.8015851981728659E-2</c:v>
                </c:pt>
                <c:pt idx="22">
                  <c:v>2.5742023612075347</c:v>
                </c:pt>
                <c:pt idx="23">
                  <c:v>-0.2445261173278972</c:v>
                </c:pt>
                <c:pt idx="24">
                  <c:v>-0.80703983683067193</c:v>
                </c:pt>
                <c:pt idx="25">
                  <c:v>-0.6385997898482465</c:v>
                </c:pt>
                <c:pt idx="26">
                  <c:v>0.82820402225866019</c:v>
                </c:pt>
                <c:pt idx="27">
                  <c:v>-1.8679865275328851</c:v>
                </c:pt>
                <c:pt idx="28">
                  <c:v>0.69573220894113774</c:v>
                </c:pt>
                <c:pt idx="29">
                  <c:v>1.4310506822555773</c:v>
                </c:pt>
                <c:pt idx="30">
                  <c:v>-0.65333497526235362</c:v>
                </c:pt>
                <c:pt idx="31">
                  <c:v>0.98293601867978531</c:v>
                </c:pt>
                <c:pt idx="32">
                  <c:v>4.6023315530467457E-2</c:v>
                </c:pt>
                <c:pt idx="33">
                  <c:v>-0.865400872040194</c:v>
                </c:pt>
                <c:pt idx="34">
                  <c:v>0.11114099489946216</c:v>
                </c:pt>
                <c:pt idx="35">
                  <c:v>0.55988698034304019</c:v>
                </c:pt>
                <c:pt idx="36">
                  <c:v>1.5239907898107243</c:v>
                </c:pt>
                <c:pt idx="37">
                  <c:v>-0.23308529467455263</c:v>
                </c:pt>
                <c:pt idx="38">
                  <c:v>0.30927483876590012</c:v>
                </c:pt>
                <c:pt idx="39">
                  <c:v>0.88397354042218002</c:v>
                </c:pt>
                <c:pt idx="40">
                  <c:v>1.9941655711037365</c:v>
                </c:pt>
                <c:pt idx="41">
                  <c:v>0.54560390786889101</c:v>
                </c:pt>
                <c:pt idx="42">
                  <c:v>-0.79045528258107822</c:v>
                </c:pt>
                <c:pt idx="43">
                  <c:v>-1.3067532615265214</c:v>
                </c:pt>
                <c:pt idx="44">
                  <c:v>1.2830738186701496</c:v>
                </c:pt>
                <c:pt idx="45">
                  <c:v>-0.17944276763474587</c:v>
                </c:pt>
                <c:pt idx="46">
                  <c:v>0.42002024739398225</c:v>
                </c:pt>
                <c:pt idx="47">
                  <c:v>-0.73760210024264561</c:v>
                </c:pt>
                <c:pt idx="48">
                  <c:v>0.66966627756955432</c:v>
                </c:pt>
                <c:pt idx="49">
                  <c:v>0.13933486698001296</c:v>
                </c:pt>
                <c:pt idx="50">
                  <c:v>0.52240302201643196</c:v>
                </c:pt>
                <c:pt idx="51">
                  <c:v>0.26278232085905806</c:v>
                </c:pt>
                <c:pt idx="52">
                  <c:v>1.0341131442474722</c:v>
                </c:pt>
                <c:pt idx="53">
                  <c:v>-3.1714792816828208E-2</c:v>
                </c:pt>
                <c:pt idx="54">
                  <c:v>-1.4563474782895405</c:v>
                </c:pt>
                <c:pt idx="55">
                  <c:v>-0.46659846027490559</c:v>
                </c:pt>
                <c:pt idx="56">
                  <c:v>-0.49428084989205345</c:v>
                </c:pt>
                <c:pt idx="57">
                  <c:v>1.3367201743744062</c:v>
                </c:pt>
                <c:pt idx="58">
                  <c:v>-1.9369428720992872</c:v>
                </c:pt>
                <c:pt idx="59">
                  <c:v>0.30828278205424908</c:v>
                </c:pt>
                <c:pt idx="60">
                  <c:v>1.1383784970000299</c:v>
                </c:pt>
                <c:pt idx="61">
                  <c:v>1.6549465037044904</c:v>
                </c:pt>
                <c:pt idx="62">
                  <c:v>1.0680367395928547</c:v>
                </c:pt>
                <c:pt idx="63">
                  <c:v>1.7986395962629347</c:v>
                </c:pt>
                <c:pt idx="64">
                  <c:v>-4.3921684792011639E-2</c:v>
                </c:pt>
                <c:pt idx="65">
                  <c:v>-0.99149989855192655</c:v>
                </c:pt>
                <c:pt idx="66">
                  <c:v>-9.6644549721588868E-2</c:v>
                </c:pt>
                <c:pt idx="67">
                  <c:v>-0.96897036213830989</c:v>
                </c:pt>
                <c:pt idx="68">
                  <c:v>-0.52858076414178923</c:v>
                </c:pt>
                <c:pt idx="69">
                  <c:v>0.3766720228972078</c:v>
                </c:pt>
                <c:pt idx="70">
                  <c:v>-0.90189879736895406</c:v>
                </c:pt>
                <c:pt idx="71">
                  <c:v>6.2233638553372828E-2</c:v>
                </c:pt>
                <c:pt idx="72">
                  <c:v>0.64101104461300462</c:v>
                </c:pt>
                <c:pt idx="73">
                  <c:v>0.11337547285771965</c:v>
                </c:pt>
                <c:pt idx="74">
                  <c:v>0.69280777137125371</c:v>
                </c:pt>
                <c:pt idx="75">
                  <c:v>-1.9557785927618103</c:v>
                </c:pt>
                <c:pt idx="76">
                  <c:v>1.1567734543858395</c:v>
                </c:pt>
                <c:pt idx="77">
                  <c:v>0.93962556592187774</c:v>
                </c:pt>
                <c:pt idx="78">
                  <c:v>-0.14526640096423638</c:v>
                </c:pt>
                <c:pt idx="79">
                  <c:v>-2.3728479758940377</c:v>
                </c:pt>
                <c:pt idx="80">
                  <c:v>1.1175477992580003</c:v>
                </c:pt>
                <c:pt idx="81">
                  <c:v>-1.3374513299297366</c:v>
                </c:pt>
                <c:pt idx="82">
                  <c:v>0.19918986544984207</c:v>
                </c:pt>
                <c:pt idx="83">
                  <c:v>0.6644178974341628</c:v>
                </c:pt>
                <c:pt idx="84">
                  <c:v>0.30083041308185798</c:v>
                </c:pt>
                <c:pt idx="85">
                  <c:v>-8.3468620288488893E-2</c:v>
                </c:pt>
                <c:pt idx="86">
                  <c:v>0.61857832157142667</c:v>
                </c:pt>
                <c:pt idx="87">
                  <c:v>-0.99641825201013035</c:v>
                </c:pt>
                <c:pt idx="88">
                  <c:v>0.46727051825157062</c:v>
                </c:pt>
                <c:pt idx="89">
                  <c:v>-0.3342642871715249</c:v>
                </c:pt>
                <c:pt idx="90">
                  <c:v>1.1761031691950983</c:v>
                </c:pt>
                <c:pt idx="91">
                  <c:v>0.54172740893636906</c:v>
                </c:pt>
                <c:pt idx="92">
                  <c:v>8.2554141847754892E-2</c:v>
                </c:pt>
                <c:pt idx="93">
                  <c:v>0.73874753800761006</c:v>
                </c:pt>
                <c:pt idx="94">
                  <c:v>-2.3030348976771844</c:v>
                </c:pt>
                <c:pt idx="95">
                  <c:v>-1.4500622628523279</c:v>
                </c:pt>
                <c:pt idx="96">
                  <c:v>-1.4235153655446808</c:v>
                </c:pt>
                <c:pt idx="97">
                  <c:v>1.610160812231249</c:v>
                </c:pt>
                <c:pt idx="98">
                  <c:v>0.93349684368745889</c:v>
                </c:pt>
                <c:pt idx="99">
                  <c:v>0.25194989127772294</c:v>
                </c:pt>
                <c:pt idx="100">
                  <c:v>-9.6302607979767529E-2</c:v>
                </c:pt>
                <c:pt idx="101">
                  <c:v>-6.6274783031492035E-2</c:v>
                </c:pt>
                <c:pt idx="102">
                  <c:v>-1.022707644631252</c:v>
                </c:pt>
                <c:pt idx="103">
                  <c:v>-0.28111941098023507</c:v>
                </c:pt>
                <c:pt idx="104">
                  <c:v>0.61591622415830072</c:v>
                </c:pt>
                <c:pt idx="105">
                  <c:v>0.22606646906501604</c:v>
                </c:pt>
                <c:pt idx="106">
                  <c:v>1.6880219939088814</c:v>
                </c:pt>
                <c:pt idx="107">
                  <c:v>1.6272401951882207</c:v>
                </c:pt>
                <c:pt idx="108">
                  <c:v>2.3329241566043541</c:v>
                </c:pt>
                <c:pt idx="109">
                  <c:v>1.148828270631582</c:v>
                </c:pt>
                <c:pt idx="110">
                  <c:v>0.72899714845289587</c:v>
                </c:pt>
                <c:pt idx="111">
                  <c:v>1.2705406109745372</c:v>
                </c:pt>
                <c:pt idx="112">
                  <c:v>-0.33558227200475876</c:v>
                </c:pt>
                <c:pt idx="113">
                  <c:v>0.53368588875220979</c:v>
                </c:pt>
                <c:pt idx="114">
                  <c:v>7.8258613893286366E-2</c:v>
                </c:pt>
                <c:pt idx="115">
                  <c:v>0.11687338753776544</c:v>
                </c:pt>
                <c:pt idx="116">
                  <c:v>-0.63180963667232248</c:v>
                </c:pt>
                <c:pt idx="117">
                  <c:v>-0.27317936669877341</c:v>
                </c:pt>
                <c:pt idx="118">
                  <c:v>0.86530926419700194</c:v>
                </c:pt>
                <c:pt idx="119">
                  <c:v>0.28988572951788072</c:v>
                </c:pt>
                <c:pt idx="120">
                  <c:v>0.34204044516798859</c:v>
                </c:pt>
                <c:pt idx="121">
                  <c:v>-4.5273278139102757E-2</c:v>
                </c:pt>
                <c:pt idx="122">
                  <c:v>0.5784340262772476</c:v>
                </c:pt>
                <c:pt idx="123">
                  <c:v>1.4046121239635623</c:v>
                </c:pt>
                <c:pt idx="124">
                  <c:v>-1.3155281377078154</c:v>
                </c:pt>
                <c:pt idx="125">
                  <c:v>0.10469863951216851</c:v>
                </c:pt>
                <c:pt idx="126">
                  <c:v>1.3771871938405345</c:v>
                </c:pt>
                <c:pt idx="127">
                  <c:v>-0.65746554941160795</c:v>
                </c:pt>
                <c:pt idx="128">
                  <c:v>-0.31578445434831237</c:v>
                </c:pt>
                <c:pt idx="129">
                  <c:v>-1.7322847629955169</c:v>
                </c:pt>
                <c:pt idx="130">
                  <c:v>0.81151034381871323</c:v>
                </c:pt>
                <c:pt idx="131">
                  <c:v>-1.0988692414619461</c:v>
                </c:pt>
                <c:pt idx="132">
                  <c:v>-0.13577291307308759</c:v>
                </c:pt>
                <c:pt idx="133">
                  <c:v>-1.1521175017048506</c:v>
                </c:pt>
                <c:pt idx="134">
                  <c:v>-0.13871194177497026</c:v>
                </c:pt>
                <c:pt idx="135">
                  <c:v>0.15927506901100719</c:v>
                </c:pt>
                <c:pt idx="136">
                  <c:v>-1.1494585836065472</c:v>
                </c:pt>
                <c:pt idx="137">
                  <c:v>-1.2195802503879865</c:v>
                </c:pt>
                <c:pt idx="138">
                  <c:v>-0.74430071575662238</c:v>
                </c:pt>
                <c:pt idx="139">
                  <c:v>-0.95827806691287432</c:v>
                </c:pt>
                <c:pt idx="140">
                  <c:v>0.43785995060434324</c:v>
                </c:pt>
                <c:pt idx="141">
                  <c:v>-1.4111275103049419</c:v>
                </c:pt>
                <c:pt idx="142">
                  <c:v>0.60484718672537952</c:v>
                </c:pt>
                <c:pt idx="143">
                  <c:v>-0.32303801534545684</c:v>
                </c:pt>
                <c:pt idx="144">
                  <c:v>0.24170020310499041</c:v>
                </c:pt>
                <c:pt idx="145">
                  <c:v>1.9547029343487488</c:v>
                </c:pt>
                <c:pt idx="146">
                  <c:v>-0.70717474371263123</c:v>
                </c:pt>
                <c:pt idx="147">
                  <c:v>0.38847733964699671</c:v>
                </c:pt>
                <c:pt idx="148">
                  <c:v>-0.5882604295365006</c:v>
                </c:pt>
                <c:pt idx="149">
                  <c:v>0.95296150578849392</c:v>
                </c:pt>
                <c:pt idx="150">
                  <c:v>2.7978427007274185</c:v>
                </c:pt>
                <c:pt idx="151">
                  <c:v>-1.3557240408662841</c:v>
                </c:pt>
                <c:pt idx="152">
                  <c:v>-1.2161934966947054</c:v>
                </c:pt>
                <c:pt idx="153">
                  <c:v>0.76818182721729844</c:v>
                </c:pt>
                <c:pt idx="154">
                  <c:v>-1.3664305204165315</c:v>
                </c:pt>
                <c:pt idx="155">
                  <c:v>0.10126733895241169</c:v>
                </c:pt>
                <c:pt idx="156">
                  <c:v>1.3366636543930945</c:v>
                </c:pt>
                <c:pt idx="157">
                  <c:v>-0.74941518624957393</c:v>
                </c:pt>
                <c:pt idx="158">
                  <c:v>-0.50660175382291639</c:v>
                </c:pt>
                <c:pt idx="159">
                  <c:v>-1.0584587094693902</c:v>
                </c:pt>
                <c:pt idx="160">
                  <c:v>0.17193543004937872</c:v>
                </c:pt>
                <c:pt idx="161">
                  <c:v>1.0664558161535105</c:v>
                </c:pt>
                <c:pt idx="162">
                  <c:v>1.2404621925016732</c:v>
                </c:pt>
                <c:pt idx="163">
                  <c:v>0.26957050297531682</c:v>
                </c:pt>
                <c:pt idx="164">
                  <c:v>-1.4207208271276688</c:v>
                </c:pt>
                <c:pt idx="165">
                  <c:v>1.0890100709101729</c:v>
                </c:pt>
                <c:pt idx="166">
                  <c:v>0.89437556596544709</c:v>
                </c:pt>
                <c:pt idx="167">
                  <c:v>-1.2778317562477239</c:v>
                </c:pt>
                <c:pt idx="168">
                  <c:v>1.4770511794997807</c:v>
                </c:pt>
                <c:pt idx="169">
                  <c:v>0.79922904578519383</c:v>
                </c:pt>
                <c:pt idx="170">
                  <c:v>-0.32382583689085642</c:v>
                </c:pt>
                <c:pt idx="171">
                  <c:v>0.46110631844503658</c:v>
                </c:pt>
                <c:pt idx="172">
                  <c:v>0.32399365153089121</c:v>
                </c:pt>
                <c:pt idx="173">
                  <c:v>0.18574538923415673</c:v>
                </c:pt>
                <c:pt idx="174">
                  <c:v>0.51578221787523049</c:v>
                </c:pt>
                <c:pt idx="175">
                  <c:v>-0.34699687620694775</c:v>
                </c:pt>
                <c:pt idx="176">
                  <c:v>-1.1734315813810525</c:v>
                </c:pt>
                <c:pt idx="177">
                  <c:v>0.33375648994345042</c:v>
                </c:pt>
                <c:pt idx="178">
                  <c:v>0.1928177213550839</c:v>
                </c:pt>
                <c:pt idx="179">
                  <c:v>0.67914690686750845</c:v>
                </c:pt>
                <c:pt idx="180">
                  <c:v>1.0717933832249003</c:v>
                </c:pt>
                <c:pt idx="181">
                  <c:v>1.8300191663901524</c:v>
                </c:pt>
                <c:pt idx="182">
                  <c:v>-0.81450267816363819</c:v>
                </c:pt>
                <c:pt idx="183">
                  <c:v>2.4154874991523521</c:v>
                </c:pt>
                <c:pt idx="184">
                  <c:v>-0.10105665561421873</c:v>
                </c:pt>
                <c:pt idx="185">
                  <c:v>-1.09915869040827</c:v>
                </c:pt>
                <c:pt idx="186">
                  <c:v>-0.57198956618216956</c:v>
                </c:pt>
                <c:pt idx="187">
                  <c:v>0.78803605787862385</c:v>
                </c:pt>
                <c:pt idx="188">
                  <c:v>0.68682528603660842</c:v>
                </c:pt>
                <c:pt idx="189">
                  <c:v>0.82506898837625808</c:v>
                </c:pt>
                <c:pt idx="190">
                  <c:v>0.61752981470595003</c:v>
                </c:pt>
                <c:pt idx="191">
                  <c:v>-0.54766287669254954</c:v>
                </c:pt>
                <c:pt idx="192">
                  <c:v>0.3005256278961923</c:v>
                </c:pt>
                <c:pt idx="193">
                  <c:v>-1.0942032587208677</c:v>
                </c:pt>
                <c:pt idx="194">
                  <c:v>-0.31462217447282059</c:v>
                </c:pt>
                <c:pt idx="195">
                  <c:v>-4.3670332202195183E-2</c:v>
                </c:pt>
                <c:pt idx="196">
                  <c:v>-1.1118424463168006</c:v>
                </c:pt>
                <c:pt idx="197">
                  <c:v>0.52793414048297205</c:v>
                </c:pt>
                <c:pt idx="198">
                  <c:v>0.40067701556954027</c:v>
                </c:pt>
                <c:pt idx="199">
                  <c:v>-9.4406566486908261E-2</c:v>
                </c:pt>
                <c:pt idx="200">
                  <c:v>2.0147461439302159</c:v>
                </c:pt>
                <c:pt idx="201">
                  <c:v>-0.36347486491983538</c:v>
                </c:pt>
                <c:pt idx="202">
                  <c:v>0.86712779843799659</c:v>
                </c:pt>
                <c:pt idx="203">
                  <c:v>-0.50249708906744317</c:v>
                </c:pt>
                <c:pt idx="204">
                  <c:v>-0.56266518734429738</c:v>
                </c:pt>
                <c:pt idx="205">
                  <c:v>1.7472840575045829</c:v>
                </c:pt>
                <c:pt idx="206">
                  <c:v>0.64323940411957992</c:v>
                </c:pt>
                <c:pt idx="207">
                  <c:v>0.79772030343405831</c:v>
                </c:pt>
                <c:pt idx="208">
                  <c:v>0.14452543442061838</c:v>
                </c:pt>
                <c:pt idx="209">
                  <c:v>0.4307838031760518</c:v>
                </c:pt>
                <c:pt idx="210">
                  <c:v>-0.52486651080519664</c:v>
                </c:pt>
                <c:pt idx="211">
                  <c:v>0.5259611205677146</c:v>
                </c:pt>
                <c:pt idx="212">
                  <c:v>-9.1132109988651067E-2</c:v>
                </c:pt>
                <c:pt idx="213">
                  <c:v>1.2002655235877544</c:v>
                </c:pt>
                <c:pt idx="214">
                  <c:v>-0.97087397393507313</c:v>
                </c:pt>
                <c:pt idx="215">
                  <c:v>-0.44574308038311372</c:v>
                </c:pt>
                <c:pt idx="216">
                  <c:v>-0.64159886549239775</c:v>
                </c:pt>
                <c:pt idx="217">
                  <c:v>-0.61932180526638692</c:v>
                </c:pt>
                <c:pt idx="218">
                  <c:v>0.60132641196358128</c:v>
                </c:pt>
                <c:pt idx="219">
                  <c:v>-0.44909490864074808</c:v>
                </c:pt>
                <c:pt idx="220">
                  <c:v>-0.77799877639107695</c:v>
                </c:pt>
                <c:pt idx="221">
                  <c:v>-0.62156767925633361</c:v>
                </c:pt>
                <c:pt idx="222">
                  <c:v>0.34310146417647402</c:v>
                </c:pt>
                <c:pt idx="223">
                  <c:v>0.27324972428704619</c:v>
                </c:pt>
                <c:pt idx="224">
                  <c:v>1.0212809724339431</c:v>
                </c:pt>
                <c:pt idx="225">
                  <c:v>0.47177788808098509</c:v>
                </c:pt>
                <c:pt idx="226">
                  <c:v>0.27164689515296825</c:v>
                </c:pt>
                <c:pt idx="227">
                  <c:v>-2.4204785603516643</c:v>
                </c:pt>
                <c:pt idx="228">
                  <c:v>0.83275920369410183</c:v>
                </c:pt>
                <c:pt idx="229">
                  <c:v>0.34578416856650218</c:v>
                </c:pt>
                <c:pt idx="230">
                  <c:v>-1.2424704575542265</c:v>
                </c:pt>
                <c:pt idx="231">
                  <c:v>2.2874761366910068</c:v>
                </c:pt>
                <c:pt idx="232">
                  <c:v>-0.72099775973269864</c:v>
                </c:pt>
                <c:pt idx="233">
                  <c:v>-6.1247314495442851E-2</c:v>
                </c:pt>
                <c:pt idx="234">
                  <c:v>1.4910705089040945</c:v>
                </c:pt>
                <c:pt idx="235">
                  <c:v>-0.87358112034766933</c:v>
                </c:pt>
                <c:pt idx="236">
                  <c:v>-1.5836407881091148</c:v>
                </c:pt>
                <c:pt idx="237">
                  <c:v>-1.6340439011260628</c:v>
                </c:pt>
                <c:pt idx="238">
                  <c:v>-0.89470297570211343</c:v>
                </c:pt>
                <c:pt idx="239">
                  <c:v>0.16679400996969207</c:v>
                </c:pt>
                <c:pt idx="240">
                  <c:v>-1.5486731503931388</c:v>
                </c:pt>
                <c:pt idx="241">
                  <c:v>-1.0620224614442346</c:v>
                </c:pt>
                <c:pt idx="242">
                  <c:v>-0.35253641488110787</c:v>
                </c:pt>
                <c:pt idx="243">
                  <c:v>-2.3441334767883255</c:v>
                </c:pt>
                <c:pt idx="244">
                  <c:v>5.631651762448886E-2</c:v>
                </c:pt>
                <c:pt idx="245">
                  <c:v>0.2518725543837621</c:v>
                </c:pt>
                <c:pt idx="246">
                  <c:v>1.9887902556586945</c:v>
                </c:pt>
                <c:pt idx="247">
                  <c:v>1.3079020345764159</c:v>
                </c:pt>
                <c:pt idx="248">
                  <c:v>-0.27399304632189869</c:v>
                </c:pt>
                <c:pt idx="249">
                  <c:v>1.4961916613606334</c:v>
                </c:pt>
                <c:pt idx="250">
                  <c:v>-0.5490203075788882</c:v>
                </c:pt>
                <c:pt idx="251">
                  <c:v>-1.1029834240217182</c:v>
                </c:pt>
                <c:pt idx="252">
                  <c:v>-0.94407455891810166</c:v>
                </c:pt>
                <c:pt idx="253">
                  <c:v>0.71249462975927225</c:v>
                </c:pt>
                <c:pt idx="254">
                  <c:v>-1.3690444235053558</c:v>
                </c:pt>
                <c:pt idx="255">
                  <c:v>-2.1447562098598594</c:v>
                </c:pt>
                <c:pt idx="256">
                  <c:v>-0.37544595943441372</c:v>
                </c:pt>
                <c:pt idx="257">
                  <c:v>0.63873432737613944</c:v>
                </c:pt>
                <c:pt idx="258">
                  <c:v>-0.6023015483099492</c:v>
                </c:pt>
                <c:pt idx="259">
                  <c:v>-1.2968357106167518</c:v>
                </c:pt>
                <c:pt idx="260">
                  <c:v>0.90307050617946238</c:v>
                </c:pt>
                <c:pt idx="261">
                  <c:v>1.0373905991797034</c:v>
                </c:pt>
                <c:pt idx="262">
                  <c:v>-1.417846223603755</c:v>
                </c:pt>
                <c:pt idx="263">
                  <c:v>-0.24672917423633933</c:v>
                </c:pt>
                <c:pt idx="264">
                  <c:v>-0.64699488337948452</c:v>
                </c:pt>
                <c:pt idx="265">
                  <c:v>0.10273759807885341</c:v>
                </c:pt>
                <c:pt idx="266">
                  <c:v>0.81744347549727081</c:v>
                </c:pt>
                <c:pt idx="267">
                  <c:v>-1.5719162545214793</c:v>
                </c:pt>
                <c:pt idx="268">
                  <c:v>-6.9138534378673455E-2</c:v>
                </c:pt>
                <c:pt idx="269">
                  <c:v>0.45764184297253863</c:v>
                </c:pt>
                <c:pt idx="270">
                  <c:v>-0.92670334291949175</c:v>
                </c:pt>
                <c:pt idx="271">
                  <c:v>1.3716673360772873</c:v>
                </c:pt>
                <c:pt idx="272">
                  <c:v>0.3848596550998149</c:v>
                </c:pt>
                <c:pt idx="273">
                  <c:v>-1.4740167978420038</c:v>
                </c:pt>
                <c:pt idx="274">
                  <c:v>-0.26120680526229734</c:v>
                </c:pt>
                <c:pt idx="275">
                  <c:v>-0.70990385205698425</c:v>
                </c:pt>
                <c:pt idx="276">
                  <c:v>1.0685586122751995</c:v>
                </c:pt>
                <c:pt idx="277">
                  <c:v>-1.9602763260125662</c:v>
                </c:pt>
                <c:pt idx="278">
                  <c:v>-0.2359948863267225</c:v>
                </c:pt>
                <c:pt idx="279">
                  <c:v>0.82800071192332725</c:v>
                </c:pt>
                <c:pt idx="280">
                  <c:v>1.7219548251299344E-2</c:v>
                </c:pt>
                <c:pt idx="281">
                  <c:v>0.81549841876217499</c:v>
                </c:pt>
                <c:pt idx="282">
                  <c:v>1.5460787931662363</c:v>
                </c:pt>
                <c:pt idx="283">
                  <c:v>-0.41388722039364811</c:v>
                </c:pt>
                <c:pt idx="284">
                  <c:v>0.71807093279196721</c:v>
                </c:pt>
                <c:pt idx="285">
                  <c:v>-2.0372350686463392</c:v>
                </c:pt>
                <c:pt idx="286">
                  <c:v>0.31654704899988317</c:v>
                </c:pt>
                <c:pt idx="287">
                  <c:v>1.0364377884632203</c:v>
                </c:pt>
                <c:pt idx="288">
                  <c:v>-0.5453864758874083</c:v>
                </c:pt>
                <c:pt idx="289">
                  <c:v>0.5590487168205831</c:v>
                </c:pt>
                <c:pt idx="290">
                  <c:v>-0.63619403645899553</c:v>
                </c:pt>
                <c:pt idx="291">
                  <c:v>-0.70818281281236395</c:v>
                </c:pt>
                <c:pt idx="292">
                  <c:v>0.11802751379036636</c:v>
                </c:pt>
                <c:pt idx="293">
                  <c:v>-0.11628868092719813</c:v>
                </c:pt>
                <c:pt idx="294">
                  <c:v>0.77048977565601362</c:v>
                </c:pt>
                <c:pt idx="295">
                  <c:v>0.24249163601089663</c:v>
                </c:pt>
                <c:pt idx="296">
                  <c:v>-1.2770399490823365</c:v>
                </c:pt>
                <c:pt idx="297">
                  <c:v>-1.1180477343204629</c:v>
                </c:pt>
                <c:pt idx="298">
                  <c:v>-0.78502165021648906</c:v>
                </c:pt>
                <c:pt idx="299">
                  <c:v>-0.47012585963301134</c:v>
                </c:pt>
                <c:pt idx="300">
                  <c:v>0.56954574334511321</c:v>
                </c:pt>
              </c:numCache>
            </c:numRef>
          </c:xVal>
          <c:yVal>
            <c:numRef>
              <c:f>Графики!$Z$341:$Z$641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5"/>
          <c:order val="7"/>
          <c:tx>
            <c:strRef>
              <c:f>Графики!$V$31</c:f>
              <c:strCache>
                <c:ptCount val="1"/>
                <c:pt idx="0">
                  <c:v>23.11.2021</c:v>
                </c:pt>
              </c:strCache>
            </c:strRef>
          </c:tx>
          <c:spPr>
            <a:ln w="3175">
              <a:solidFill>
                <a:srgbClr val="00B05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70C0"/>
              </a:solidFill>
              <a:ln>
                <a:solidFill>
                  <a:srgbClr val="FF33CC"/>
                </a:solidFill>
              </a:ln>
            </c:spPr>
          </c:marker>
          <c:dPt>
            <c:idx val="3"/>
            <c:bubble3D val="0"/>
            <c:spPr>
              <a:ln w="3175">
                <a:solidFill>
                  <a:srgbClr val="0070C0"/>
                </a:solidFill>
                <a:prstDash val="dash"/>
              </a:ln>
            </c:spPr>
          </c:dPt>
          <c:xVal>
            <c:numRef>
              <c:f>Графики!$AE$341:$AE$641</c:f>
              <c:numCache>
                <c:formatCode>General</c:formatCode>
                <c:ptCount val="301"/>
                <c:pt idx="0">
                  <c:v>#N/A</c:v>
                </c:pt>
                <c:pt idx="1">
                  <c:v>-0.61134449039336136</c:v>
                </c:pt>
                <c:pt idx="2">
                  <c:v>-2.2460477927867029</c:v>
                </c:pt>
                <c:pt idx="3">
                  <c:v>0.8794642102608643</c:v>
                </c:pt>
                <c:pt idx="4">
                  <c:v>1.1514802850377963</c:v>
                </c:pt>
                <c:pt idx="5">
                  <c:v>-2.2283547863044331</c:v>
                </c:pt>
                <c:pt idx="6">
                  <c:v>0.22743194214883322</c:v>
                </c:pt>
                <c:pt idx="7">
                  <c:v>-1.5666011692772386</c:v>
                </c:pt>
                <c:pt idx="8">
                  <c:v>-0.26325551634129196</c:v>
                </c:pt>
                <c:pt idx="9">
                  <c:v>0.38507613139768848</c:v>
                </c:pt>
                <c:pt idx="10">
                  <c:v>-1.4303904582212388</c:v>
                </c:pt>
                <c:pt idx="11">
                  <c:v>1.3846417688449302</c:v>
                </c:pt>
                <c:pt idx="12">
                  <c:v>-0.79493243365368826</c:v>
                </c:pt>
                <c:pt idx="13">
                  <c:v>-0.6391169367117544</c:v>
                </c:pt>
                <c:pt idx="14">
                  <c:v>-0.33447368035350822</c:v>
                </c:pt>
                <c:pt idx="15">
                  <c:v>-0.13834062358515475</c:v>
                </c:pt>
                <c:pt idx="16">
                  <c:v>0.1292955504029889</c:v>
                </c:pt>
                <c:pt idx="17">
                  <c:v>-0.48054078907484321</c:v>
                </c:pt>
                <c:pt idx="18">
                  <c:v>1.4404616869405595</c:v>
                </c:pt>
                <c:pt idx="19">
                  <c:v>-1.045034888411478</c:v>
                </c:pt>
                <c:pt idx="20">
                  <c:v>1.7047079839519395</c:v>
                </c:pt>
                <c:pt idx="21">
                  <c:v>-0.70974368783763175</c:v>
                </c:pt>
                <c:pt idx="22">
                  <c:v>1.1682656516891221</c:v>
                </c:pt>
                <c:pt idx="23">
                  <c:v>0.25153706476991644</c:v>
                </c:pt>
                <c:pt idx="24">
                  <c:v>0.34822531651544253</c:v>
                </c:pt>
                <c:pt idx="25">
                  <c:v>0.30559557333947396</c:v>
                </c:pt>
                <c:pt idx="26">
                  <c:v>-0.71948614207907724</c:v>
                </c:pt>
                <c:pt idx="27">
                  <c:v>-1.6196567955070513</c:v>
                </c:pt>
                <c:pt idx="28">
                  <c:v>-0.23800731303850853</c:v>
                </c:pt>
                <c:pt idx="29">
                  <c:v>1.2261006370390604</c:v>
                </c:pt>
                <c:pt idx="30">
                  <c:v>-0.39782948411514241</c:v>
                </c:pt>
                <c:pt idx="31">
                  <c:v>1.2629607934717626</c:v>
                </c:pt>
                <c:pt idx="32">
                  <c:v>3.6959549047388407E-3</c:v>
                </c:pt>
                <c:pt idx="33">
                  <c:v>0.86056620712953169</c:v>
                </c:pt>
                <c:pt idx="34">
                  <c:v>-0.17516471116512466</c:v>
                </c:pt>
                <c:pt idx="35">
                  <c:v>-0.17795682482458197</c:v>
                </c:pt>
                <c:pt idx="36">
                  <c:v>-0.14348846041636487</c:v>
                </c:pt>
                <c:pt idx="37">
                  <c:v>-0.4855415955734641</c:v>
                </c:pt>
                <c:pt idx="38">
                  <c:v>-0.44690878484101226</c:v>
                </c:pt>
                <c:pt idx="39">
                  <c:v>0.4064116491536458</c:v>
                </c:pt>
                <c:pt idx="40">
                  <c:v>1.2018653544548634</c:v>
                </c:pt>
                <c:pt idx="41">
                  <c:v>-0.57829437957011542</c:v>
                </c:pt>
                <c:pt idx="42">
                  <c:v>-0.80287036273954993</c:v>
                </c:pt>
                <c:pt idx="43">
                  <c:v>-1.5719329119885015</c:v>
                </c:pt>
                <c:pt idx="44">
                  <c:v>0.23474791461136757</c:v>
                </c:pt>
                <c:pt idx="45">
                  <c:v>-4.9421085610737103E-2</c:v>
                </c:pt>
                <c:pt idx="46">
                  <c:v>1.6939775953428642</c:v>
                </c:pt>
                <c:pt idx="47">
                  <c:v>-1.5614259407668483</c:v>
                </c:pt>
                <c:pt idx="48">
                  <c:v>1.7201201401160677</c:v>
                </c:pt>
                <c:pt idx="49">
                  <c:v>0.6756443628401021</c:v>
                </c:pt>
                <c:pt idx="50">
                  <c:v>-1.007098989798374</c:v>
                </c:pt>
                <c:pt idx="51">
                  <c:v>0.47675686604160106</c:v>
                </c:pt>
                <c:pt idx="52">
                  <c:v>-0.49983288287376837</c:v>
                </c:pt>
                <c:pt idx="53">
                  <c:v>0.3447240480064977</c:v>
                </c:pt>
                <c:pt idx="54">
                  <c:v>-0.24538863956045631</c:v>
                </c:pt>
                <c:pt idx="55">
                  <c:v>-0.30957882465967401</c:v>
                </c:pt>
                <c:pt idx="56">
                  <c:v>0.50406047053383674</c:v>
                </c:pt>
                <c:pt idx="57">
                  <c:v>0.46179239180326448</c:v>
                </c:pt>
                <c:pt idx="58">
                  <c:v>-1.601522752423179</c:v>
                </c:pt>
                <c:pt idx="59">
                  <c:v>0.79720677727852163</c:v>
                </c:pt>
                <c:pt idx="60">
                  <c:v>-0.76436547124999876</c:v>
                </c:pt>
                <c:pt idx="61">
                  <c:v>0.21306701395184824</c:v>
                </c:pt>
                <c:pt idx="62">
                  <c:v>-0.29486870222580208</c:v>
                </c:pt>
                <c:pt idx="63">
                  <c:v>1.3189912989109214</c:v>
                </c:pt>
                <c:pt idx="64">
                  <c:v>0.76499917044944521</c:v>
                </c:pt>
                <c:pt idx="65">
                  <c:v>-1.0026333152276912</c:v>
                </c:pt>
                <c:pt idx="66">
                  <c:v>-0.38954656972712454</c:v>
                </c:pt>
                <c:pt idx="67">
                  <c:v>-1.7621116321361621</c:v>
                </c:pt>
                <c:pt idx="68">
                  <c:v>0.21536525650350669</c:v>
                </c:pt>
                <c:pt idx="69">
                  <c:v>1.4557863926099999</c:v>
                </c:pt>
                <c:pt idx="70">
                  <c:v>-0.11937431928946296</c:v>
                </c:pt>
                <c:pt idx="71">
                  <c:v>1.1623257959549882</c:v>
                </c:pt>
                <c:pt idx="72">
                  <c:v>-1.3358672560639571</c:v>
                </c:pt>
                <c:pt idx="73">
                  <c:v>0.51970509915596441</c:v>
                </c:pt>
                <c:pt idx="74">
                  <c:v>3.3651766246074466E-2</c:v>
                </c:pt>
                <c:pt idx="75">
                  <c:v>-1.2640322328024722</c:v>
                </c:pt>
                <c:pt idx="76">
                  <c:v>0.71755033087391862</c:v>
                </c:pt>
                <c:pt idx="77">
                  <c:v>1.0812221463534817</c:v>
                </c:pt>
                <c:pt idx="78">
                  <c:v>-1.5592616112296787</c:v>
                </c:pt>
                <c:pt idx="79">
                  <c:v>-1.9038686174066903</c:v>
                </c:pt>
                <c:pt idx="80">
                  <c:v>0.68053261659141029</c:v>
                </c:pt>
                <c:pt idx="81">
                  <c:v>-1.1498232362847798</c:v>
                </c:pt>
                <c:pt idx="82">
                  <c:v>0.80357667537440136</c:v>
                </c:pt>
                <c:pt idx="83">
                  <c:v>0.21510801706251215</c:v>
                </c:pt>
                <c:pt idx="84">
                  <c:v>0.75195237307284657</c:v>
                </c:pt>
                <c:pt idx="85">
                  <c:v>0.72815300318074705</c:v>
                </c:pt>
                <c:pt idx="86">
                  <c:v>-9.7851881548429276E-2</c:v>
                </c:pt>
                <c:pt idx="87">
                  <c:v>-2.5448371671456904</c:v>
                </c:pt>
                <c:pt idx="88">
                  <c:v>-1.1342726546996325</c:v>
                </c:pt>
                <c:pt idx="89">
                  <c:v>0.70629918137547065</c:v>
                </c:pt>
                <c:pt idx="90">
                  <c:v>0.65376260642880268</c:v>
                </c:pt>
                <c:pt idx="91">
                  <c:v>-0.23624669722344205</c:v>
                </c:pt>
                <c:pt idx="92">
                  <c:v>0.17678949618948447</c:v>
                </c:pt>
                <c:pt idx="93">
                  <c:v>0.71564596224838883</c:v>
                </c:pt>
                <c:pt idx="94">
                  <c:v>-0.9497440519246565</c:v>
                </c:pt>
                <c:pt idx="95">
                  <c:v>-0.54932305498787359</c:v>
                </c:pt>
                <c:pt idx="96">
                  <c:v>-1.0251718318427041</c:v>
                </c:pt>
                <c:pt idx="97">
                  <c:v>1.4938281901979296</c:v>
                </c:pt>
                <c:pt idx="98">
                  <c:v>0.42436383228702179</c:v>
                </c:pt>
                <c:pt idx="99">
                  <c:v>0.70867681187905474</c:v>
                </c:pt>
                <c:pt idx="100">
                  <c:v>-5.0683650722156415E-3</c:v>
                </c:pt>
                <c:pt idx="101">
                  <c:v>-0.55714021146962978</c:v>
                </c:pt>
                <c:pt idx="102">
                  <c:v>-1.1055850199224295</c:v>
                </c:pt>
                <c:pt idx="103">
                  <c:v>0.86763048740309801</c:v>
                </c:pt>
                <c:pt idx="104">
                  <c:v>3.8961761886293189E-2</c:v>
                </c:pt>
                <c:pt idx="105">
                  <c:v>-0.51311120793149101</c:v>
                </c:pt>
                <c:pt idx="106">
                  <c:v>-0.57256452043079342</c:v>
                </c:pt>
                <c:pt idx="107">
                  <c:v>0.92114497530496564</c:v>
                </c:pt>
                <c:pt idx="108">
                  <c:v>0.40738452645882672</c:v>
                </c:pt>
                <c:pt idx="109">
                  <c:v>-0.20899825296061536</c:v>
                </c:pt>
                <c:pt idx="110">
                  <c:v>-0.19044409096422932</c:v>
                </c:pt>
                <c:pt idx="111">
                  <c:v>1.0046701142840444</c:v>
                </c:pt>
                <c:pt idx="112">
                  <c:v>0.37123662425282689</c:v>
                </c:pt>
                <c:pt idx="113">
                  <c:v>-0.87519643811605974</c:v>
                </c:pt>
                <c:pt idx="114">
                  <c:v>0.12516671726667639</c:v>
                </c:pt>
                <c:pt idx="115">
                  <c:v>1.339821205684693</c:v>
                </c:pt>
                <c:pt idx="116">
                  <c:v>1.4480788323955736</c:v>
                </c:pt>
                <c:pt idx="117">
                  <c:v>0.20829408656738124</c:v>
                </c:pt>
                <c:pt idx="118">
                  <c:v>1.0263059701024773</c:v>
                </c:pt>
                <c:pt idx="119">
                  <c:v>0.20873656065771939</c:v>
                </c:pt>
                <c:pt idx="120">
                  <c:v>-1.0105082981450373</c:v>
                </c:pt>
                <c:pt idx="121">
                  <c:v>-1.3568063911661516</c:v>
                </c:pt>
                <c:pt idx="122">
                  <c:v>0.51630397986232701</c:v>
                </c:pt>
                <c:pt idx="123">
                  <c:v>0.1247467978852157</c:v>
                </c:pt>
                <c:pt idx="124">
                  <c:v>-1.9661376642979906</c:v>
                </c:pt>
                <c:pt idx="125">
                  <c:v>-1.8291068124740448</c:v>
                </c:pt>
                <c:pt idx="126">
                  <c:v>-0.49216392488697069</c:v>
                </c:pt>
                <c:pt idx="127">
                  <c:v>-0.81273852829348736</c:v>
                </c:pt>
                <c:pt idx="128">
                  <c:v>-1.6168674159902636</c:v>
                </c:pt>
                <c:pt idx="129">
                  <c:v>9.1310971878044711E-3</c:v>
                </c:pt>
                <c:pt idx="130">
                  <c:v>0.56928718750249629</c:v>
                </c:pt>
                <c:pt idx="131">
                  <c:v>-1.2970900228976774</c:v>
                </c:pt>
                <c:pt idx="132">
                  <c:v>0.93521126019256862</c:v>
                </c:pt>
                <c:pt idx="133">
                  <c:v>-9.9825081482813438E-2</c:v>
                </c:pt>
                <c:pt idx="134">
                  <c:v>-0.3742331370634373</c:v>
                </c:pt>
                <c:pt idx="135">
                  <c:v>-0.8851197103590599</c:v>
                </c:pt>
                <c:pt idx="136">
                  <c:v>-1.9802749823087651</c:v>
                </c:pt>
                <c:pt idx="137">
                  <c:v>-2.262966250623784</c:v>
                </c:pt>
                <c:pt idx="138">
                  <c:v>-6.531729120198726E-2</c:v>
                </c:pt>
                <c:pt idx="139">
                  <c:v>-2.6330556999342924</c:v>
                </c:pt>
                <c:pt idx="140">
                  <c:v>-0.7723369868960237</c:v>
                </c:pt>
                <c:pt idx="141">
                  <c:v>0.53892557900364402</c:v>
                </c:pt>
                <c:pt idx="142">
                  <c:v>0.28246535363502367</c:v>
                </c:pt>
                <c:pt idx="143">
                  <c:v>-1.3560124885188642</c:v>
                </c:pt>
                <c:pt idx="144">
                  <c:v>0.33938162930754956</c:v>
                </c:pt>
                <c:pt idx="145">
                  <c:v>1.4642600184244152</c:v>
                </c:pt>
                <c:pt idx="146">
                  <c:v>-0.55406514465618173</c:v>
                </c:pt>
                <c:pt idx="147">
                  <c:v>-1.1310787284240114</c:v>
                </c:pt>
                <c:pt idx="148">
                  <c:v>0.15583895069529419</c:v>
                </c:pt>
                <c:pt idx="149">
                  <c:v>2.2577473933979952</c:v>
                </c:pt>
                <c:pt idx="150">
                  <c:v>2.4733643054428711E-2</c:v>
                </c:pt>
                <c:pt idx="151">
                  <c:v>-1.4731223995955194</c:v>
                </c:pt>
                <c:pt idx="152">
                  <c:v>7.3444516494221901E-2</c:v>
                </c:pt>
                <c:pt idx="153">
                  <c:v>-0.70186701148361053</c:v>
                </c:pt>
                <c:pt idx="154">
                  <c:v>-2.217078581276799</c:v>
                </c:pt>
                <c:pt idx="155">
                  <c:v>-1.347010216902403</c:v>
                </c:pt>
                <c:pt idx="156">
                  <c:v>1.5785833489943863</c:v>
                </c:pt>
                <c:pt idx="157">
                  <c:v>-0.51311772062778394</c:v>
                </c:pt>
                <c:pt idx="158">
                  <c:v>-0.11726317172096312</c:v>
                </c:pt>
                <c:pt idx="159">
                  <c:v>-0.51620716632860209</c:v>
                </c:pt>
                <c:pt idx="160">
                  <c:v>-0.49592722553499335</c:v>
                </c:pt>
                <c:pt idx="161">
                  <c:v>0.54147421802069395</c:v>
                </c:pt>
                <c:pt idx="162">
                  <c:v>1.1173903155428233</c:v>
                </c:pt>
                <c:pt idx="163">
                  <c:v>-0.67788937178576836</c:v>
                </c:pt>
                <c:pt idx="164">
                  <c:v>0.18390932915294478</c:v>
                </c:pt>
                <c:pt idx="165">
                  <c:v>1.1225614428535993</c:v>
                </c:pt>
                <c:pt idx="166">
                  <c:v>0.47318261132177586</c:v>
                </c:pt>
                <c:pt idx="167">
                  <c:v>-0.47378236668636209</c:v>
                </c:pt>
                <c:pt idx="168">
                  <c:v>0.14587806699750283</c:v>
                </c:pt>
                <c:pt idx="169">
                  <c:v>-0.97631919828565827</c:v>
                </c:pt>
                <c:pt idx="170">
                  <c:v>-1.3061312774633649</c:v>
                </c:pt>
                <c:pt idx="171">
                  <c:v>0.10044116542383819</c:v>
                </c:pt>
                <c:pt idx="172">
                  <c:v>0.23012109792902891</c:v>
                </c:pt>
                <c:pt idx="173">
                  <c:v>1.341346594474718</c:v>
                </c:pt>
                <c:pt idx="174">
                  <c:v>1.8048743700984637</c:v>
                </c:pt>
                <c:pt idx="175">
                  <c:v>-0.85084656490798949</c:v>
                </c:pt>
                <c:pt idx="176">
                  <c:v>0.27716040541172404</c:v>
                </c:pt>
                <c:pt idx="177">
                  <c:v>1.249780069032326</c:v>
                </c:pt>
                <c:pt idx="178">
                  <c:v>0.39504968161044474</c:v>
                </c:pt>
                <c:pt idx="179">
                  <c:v>8.1900681470866488E-2</c:v>
                </c:pt>
                <c:pt idx="180">
                  <c:v>1.1290221245905876</c:v>
                </c:pt>
                <c:pt idx="181">
                  <c:v>0.12998176247640458</c:v>
                </c:pt>
                <c:pt idx="182">
                  <c:v>0.30068719654930653</c:v>
                </c:pt>
                <c:pt idx="183">
                  <c:v>0.77908203115095986</c:v>
                </c:pt>
                <c:pt idx="184">
                  <c:v>2.187279758338434E-3</c:v>
                </c:pt>
                <c:pt idx="185">
                  <c:v>-1.6195229567695433</c:v>
                </c:pt>
                <c:pt idx="186">
                  <c:v>-0.66332700725487748</c:v>
                </c:pt>
                <c:pt idx="187">
                  <c:v>-0.41230719432412327</c:v>
                </c:pt>
                <c:pt idx="188">
                  <c:v>-3.8245689348328948E-2</c:v>
                </c:pt>
                <c:pt idx="189">
                  <c:v>0.91159713071280724</c:v>
                </c:pt>
                <c:pt idx="190">
                  <c:v>-0.28161022286347492</c:v>
                </c:pt>
                <c:pt idx="191">
                  <c:v>0.18477819240683502</c:v>
                </c:pt>
                <c:pt idx="192">
                  <c:v>0.16189701338240159</c:v>
                </c:pt>
                <c:pt idx="193">
                  <c:v>-0.33751857480231262</c:v>
                </c:pt>
                <c:pt idx="194">
                  <c:v>-0.83980510102458528</c:v>
                </c:pt>
                <c:pt idx="195">
                  <c:v>-0.7827899398326732</c:v>
                </c:pt>
                <c:pt idx="196">
                  <c:v>-1.2851536744878964</c:v>
                </c:pt>
                <c:pt idx="197">
                  <c:v>0.47220520524666654</c:v>
                </c:pt>
                <c:pt idx="198">
                  <c:v>0.43670059978939424</c:v>
                </c:pt>
                <c:pt idx="199">
                  <c:v>-0.31578926115843764</c:v>
                </c:pt>
                <c:pt idx="200">
                  <c:v>1.9758888146955762</c:v>
                </c:pt>
                <c:pt idx="201">
                  <c:v>-0.67945026061201297</c:v>
                </c:pt>
                <c:pt idx="202">
                  <c:v>0.89524039659212029</c:v>
                </c:pt>
                <c:pt idx="203">
                  <c:v>5.5254041949282851E-2</c:v>
                </c:pt>
                <c:pt idx="204">
                  <c:v>-0.64180630393481053</c:v>
                </c:pt>
                <c:pt idx="205">
                  <c:v>1.0221940860673797</c:v>
                </c:pt>
                <c:pt idx="206">
                  <c:v>-0.91757485254058579</c:v>
                </c:pt>
                <c:pt idx="207">
                  <c:v>1.4411334447377477</c:v>
                </c:pt>
                <c:pt idx="208">
                  <c:v>0.71382030181356626</c:v>
                </c:pt>
                <c:pt idx="209">
                  <c:v>-1.0969980518539337</c:v>
                </c:pt>
                <c:pt idx="210">
                  <c:v>-1.2609615910026228</c:v>
                </c:pt>
                <c:pt idx="211">
                  <c:v>0.94354392062681658</c:v>
                </c:pt>
                <c:pt idx="212">
                  <c:v>-0.9169840595624823</c:v>
                </c:pt>
                <c:pt idx="213">
                  <c:v>-0.24040034872624272</c:v>
                </c:pt>
                <c:pt idx="214">
                  <c:v>0.64428893092458051</c:v>
                </c:pt>
                <c:pt idx="215">
                  <c:v>-0.48219069741042642</c:v>
                </c:pt>
                <c:pt idx="216">
                  <c:v>-2.2274561270055733</c:v>
                </c:pt>
                <c:pt idx="217">
                  <c:v>-0.57207698066238799</c:v>
                </c:pt>
                <c:pt idx="218">
                  <c:v>-0.19867115640266375</c:v>
                </c:pt>
                <c:pt idx="219">
                  <c:v>-0.41270710945453626</c:v>
                </c:pt>
                <c:pt idx="220">
                  <c:v>-0.60297794039364394</c:v>
                </c:pt>
                <c:pt idx="221">
                  <c:v>0.50455301862019475</c:v>
                </c:pt>
                <c:pt idx="222">
                  <c:v>-1.3045206152600173</c:v>
                </c:pt>
                <c:pt idx="223">
                  <c:v>1.5710565681564805</c:v>
                </c:pt>
                <c:pt idx="224">
                  <c:v>-0.20204094676112616</c:v>
                </c:pt>
                <c:pt idx="225">
                  <c:v>-0.27167264258625301</c:v>
                </c:pt>
                <c:pt idx="226">
                  <c:v>-0.18313788961626631</c:v>
                </c:pt>
                <c:pt idx="227">
                  <c:v>-1.1168474489917788</c:v>
                </c:pt>
                <c:pt idx="228">
                  <c:v>0.90450260725624965</c:v>
                </c:pt>
                <c:pt idx="229">
                  <c:v>1.329105637467511</c:v>
                </c:pt>
                <c:pt idx="230">
                  <c:v>-0.20015525598320139</c:v>
                </c:pt>
                <c:pt idx="231">
                  <c:v>1.3075247998230761</c:v>
                </c:pt>
                <c:pt idx="232">
                  <c:v>-5.5223508250799469E-2</c:v>
                </c:pt>
                <c:pt idx="233">
                  <c:v>0.47000873481688643</c:v>
                </c:pt>
                <c:pt idx="234">
                  <c:v>0.7859160916024166</c:v>
                </c:pt>
                <c:pt idx="235">
                  <c:v>-0.80132060243868608</c:v>
                </c:pt>
                <c:pt idx="236">
                  <c:v>-2.6903150283295361</c:v>
                </c:pt>
                <c:pt idx="237">
                  <c:v>-0.18334358244183235</c:v>
                </c:pt>
                <c:pt idx="238">
                  <c:v>-2.076794091970001</c:v>
                </c:pt>
                <c:pt idx="239">
                  <c:v>-0.92862272319332817</c:v>
                </c:pt>
                <c:pt idx="240">
                  <c:v>-0.70596021238176121</c:v>
                </c:pt>
                <c:pt idx="241">
                  <c:v>-0.20773584195972994</c:v>
                </c:pt>
                <c:pt idx="242">
                  <c:v>0.12917357951751018</c:v>
                </c:pt>
                <c:pt idx="243">
                  <c:v>-1.2965359363366149</c:v>
                </c:pt>
                <c:pt idx="244">
                  <c:v>-1.8968125221107988</c:v>
                </c:pt>
                <c:pt idx="245">
                  <c:v>1.3842964281433154</c:v>
                </c:pt>
                <c:pt idx="246">
                  <c:v>-0.36974223504007542</c:v>
                </c:pt>
                <c:pt idx="247">
                  <c:v>-0.13127520616041966</c:v>
                </c:pt>
                <c:pt idx="248">
                  <c:v>-0.22632282713999263</c:v>
                </c:pt>
                <c:pt idx="249">
                  <c:v>2.9987109272102241E-2</c:v>
                </c:pt>
                <c:pt idx="250">
                  <c:v>3.6328552240449064E-2</c:v>
                </c:pt>
                <c:pt idx="251">
                  <c:v>0.88390452487080928</c:v>
                </c:pt>
                <c:pt idx="252">
                  <c:v>-0.84450752070437929</c:v>
                </c:pt>
                <c:pt idx="253">
                  <c:v>0.20059753800750002</c:v>
                </c:pt>
                <c:pt idx="254">
                  <c:v>0.51872950692096964</c:v>
                </c:pt>
                <c:pt idx="255">
                  <c:v>0.15505378774893019</c:v>
                </c:pt>
                <c:pt idx="256">
                  <c:v>-1.7319406728641864</c:v>
                </c:pt>
                <c:pt idx="257">
                  <c:v>0.78608932045036672</c:v>
                </c:pt>
                <c:pt idx="258">
                  <c:v>0.37340085734831518</c:v>
                </c:pt>
                <c:pt idx="259">
                  <c:v>0.87173157329605999</c:v>
                </c:pt>
                <c:pt idx="260">
                  <c:v>-0.33747198771837716</c:v>
                </c:pt>
                <c:pt idx="261">
                  <c:v>0.35014800366971421</c:v>
                </c:pt>
                <c:pt idx="262">
                  <c:v>-2.5604240198815233</c:v>
                </c:pt>
                <c:pt idx="263">
                  <c:v>-0.25973836481004398</c:v>
                </c:pt>
                <c:pt idx="264">
                  <c:v>0.75854151942634473</c:v>
                </c:pt>
                <c:pt idx="265">
                  <c:v>-1.448574462339991E-2</c:v>
                </c:pt>
                <c:pt idx="266">
                  <c:v>-0.36281886617585712</c:v>
                </c:pt>
                <c:pt idx="267">
                  <c:v>-1.4426336695894619</c:v>
                </c:pt>
                <c:pt idx="268">
                  <c:v>-0.92767588360328546</c:v>
                </c:pt>
                <c:pt idx="269">
                  <c:v>-0.13803974158711796</c:v>
                </c:pt>
                <c:pt idx="270">
                  <c:v>-1.5252697124141186</c:v>
                </c:pt>
                <c:pt idx="271">
                  <c:v>-0.21162917938911274</c:v>
                </c:pt>
                <c:pt idx="272">
                  <c:v>1.387639208413562</c:v>
                </c:pt>
                <c:pt idx="273">
                  <c:v>-1.945205535263633</c:v>
                </c:pt>
                <c:pt idx="274">
                  <c:v>-0.28011449670975797</c:v>
                </c:pt>
                <c:pt idx="275">
                  <c:v>0.99288983322449864</c:v>
                </c:pt>
                <c:pt idx="276">
                  <c:v>1.1145149164059323</c:v>
                </c:pt>
                <c:pt idx="277">
                  <c:v>-1.3597450280116439</c:v>
                </c:pt>
                <c:pt idx="278">
                  <c:v>-1.0089313124876245</c:v>
                </c:pt>
                <c:pt idx="279">
                  <c:v>1.15548314926497</c:v>
                </c:pt>
                <c:pt idx="280">
                  <c:v>-1.4530538995131179</c:v>
                </c:pt>
                <c:pt idx="281">
                  <c:v>0.27132522867622377</c:v>
                </c:pt>
                <c:pt idx="282">
                  <c:v>0.67131643529716722</c:v>
                </c:pt>
                <c:pt idx="283">
                  <c:v>-0.80695579454923472</c:v>
                </c:pt>
                <c:pt idx="284">
                  <c:v>1.2799776601023587</c:v>
                </c:pt>
                <c:pt idx="285">
                  <c:v>-0.80018737692157349</c:v>
                </c:pt>
                <c:pt idx="286">
                  <c:v>-0.35528419992574545</c:v>
                </c:pt>
                <c:pt idx="287">
                  <c:v>0.8572080842549763</c:v>
                </c:pt>
                <c:pt idx="288">
                  <c:v>0.53653641185013434</c:v>
                </c:pt>
                <c:pt idx="289">
                  <c:v>-0.85542005540159494</c:v>
                </c:pt>
                <c:pt idx="290">
                  <c:v>-0.49213340945505379</c:v>
                </c:pt>
                <c:pt idx="291">
                  <c:v>-0.2267239856814971</c:v>
                </c:pt>
                <c:pt idx="292">
                  <c:v>-0.21606617264143324</c:v>
                </c:pt>
                <c:pt idx="293">
                  <c:v>1.4354943843936248</c:v>
                </c:pt>
                <c:pt idx="294">
                  <c:v>-0.40570488088167878</c:v>
                </c:pt>
                <c:pt idx="295">
                  <c:v>-1.8239469473479737</c:v>
                </c:pt>
                <c:pt idx="296">
                  <c:v>-0.38309472556814583</c:v>
                </c:pt>
                <c:pt idx="297">
                  <c:v>0.24780539800818957</c:v>
                </c:pt>
                <c:pt idx="298">
                  <c:v>-1.5964753264778615</c:v>
                </c:pt>
                <c:pt idx="299">
                  <c:v>-0.35242322496049283</c:v>
                </c:pt>
                <c:pt idx="300">
                  <c:v>0.50049959343900952</c:v>
                </c:pt>
              </c:numCache>
            </c:numRef>
          </c:xVal>
          <c:yVal>
            <c:numRef>
              <c:f>Графики!$AC$341:$AC$641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7"/>
          <c:order val="8"/>
          <c:tx>
            <c:strRef>
              <c:f>Графики!$X$31</c:f>
              <c:strCache>
                <c:ptCount val="1"/>
                <c:pt idx="0">
                  <c:v>24.11.2021</c:v>
                </c:pt>
              </c:strCache>
            </c:strRef>
          </c:tx>
          <c:spPr>
            <a:ln w="3175">
              <a:solidFill>
                <a:srgbClr val="00B050"/>
              </a:solidFill>
              <a:prstDash val="dash"/>
            </a:ln>
          </c:spPr>
          <c:marker>
            <c:symbol val="circle"/>
            <c:size val="3"/>
            <c:spPr>
              <a:solidFill>
                <a:srgbClr val="00B05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Графики!$AH$341:$AH$641</c:f>
              <c:numCache>
                <c:formatCode>General</c:formatCode>
                <c:ptCount val="301"/>
                <c:pt idx="0">
                  <c:v>#N/A</c:v>
                </c:pt>
                <c:pt idx="1">
                  <c:v>-0.26379959179252399</c:v>
                </c:pt>
                <c:pt idx="2">
                  <c:v>-2.4004919772321465</c:v>
                </c:pt>
                <c:pt idx="3">
                  <c:v>-0.86461473284068724</c:v>
                </c:pt>
                <c:pt idx="4">
                  <c:v>1.4883734589846798</c:v>
                </c:pt>
                <c:pt idx="5">
                  <c:v>-1.3136229361718428</c:v>
                </c:pt>
                <c:pt idx="6">
                  <c:v>-0.173112015209541</c:v>
                </c:pt>
                <c:pt idx="7">
                  <c:v>-0.47684638086450737</c:v>
                </c:pt>
                <c:pt idx="8">
                  <c:v>0.33094026573316815</c:v>
                </c:pt>
                <c:pt idx="9">
                  <c:v>-0.33881743988755275</c:v>
                </c:pt>
                <c:pt idx="10">
                  <c:v>-4.3306545663763352E-2</c:v>
                </c:pt>
                <c:pt idx="11">
                  <c:v>0.91300803421730148</c:v>
                </c:pt>
                <c:pt idx="12">
                  <c:v>-0.22535295070424688</c:v>
                </c:pt>
                <c:pt idx="13">
                  <c:v>0.61126798470677901</c:v>
                </c:pt>
                <c:pt idx="14">
                  <c:v>-0.88518543258396865</c:v>
                </c:pt>
                <c:pt idx="15">
                  <c:v>0.32260664780454129</c:v>
                </c:pt>
                <c:pt idx="16">
                  <c:v>0.13721772237034191</c:v>
                </c:pt>
                <c:pt idx="17">
                  <c:v>0.28019779666952171</c:v>
                </c:pt>
                <c:pt idx="18">
                  <c:v>-0.44171621717900145</c:v>
                </c:pt>
                <c:pt idx="19">
                  <c:v>-1.4880308783502665</c:v>
                </c:pt>
                <c:pt idx="20">
                  <c:v>9.0482549531801126E-2</c:v>
                </c:pt>
                <c:pt idx="21">
                  <c:v>6.5679655498746214E-2</c:v>
                </c:pt>
                <c:pt idx="22">
                  <c:v>1.7929336083061518</c:v>
                </c:pt>
                <c:pt idx="23">
                  <c:v>-0.84074423537749254</c:v>
                </c:pt>
                <c:pt idx="24">
                  <c:v>0.17769836838819941</c:v>
                </c:pt>
                <c:pt idx="25">
                  <c:v>-0.34572941556825754</c:v>
                </c:pt>
                <c:pt idx="26">
                  <c:v>0.21094367666457359</c:v>
                </c:pt>
                <c:pt idx="27">
                  <c:v>-1.3987399602992383</c:v>
                </c:pt>
                <c:pt idx="28">
                  <c:v>-0.56695690508865937</c:v>
                </c:pt>
                <c:pt idx="29">
                  <c:v>0.59363958659557525</c:v>
                </c:pt>
                <c:pt idx="30">
                  <c:v>-0.43693787251570271</c:v>
                </c:pt>
                <c:pt idx="31">
                  <c:v>0.81664817400567458</c:v>
                </c:pt>
                <c:pt idx="32">
                  <c:v>0.23570543259011245</c:v>
                </c:pt>
                <c:pt idx="33">
                  <c:v>1.0549060480918593</c:v>
                </c:pt>
                <c:pt idx="34">
                  <c:v>-0.17764966418949335</c:v>
                </c:pt>
                <c:pt idx="35">
                  <c:v>-0.84649079150002171</c:v>
                </c:pt>
                <c:pt idx="36">
                  <c:v>0.61912227201319392</c:v>
                </c:pt>
                <c:pt idx="37">
                  <c:v>-0.52428534771456414</c:v>
                </c:pt>
                <c:pt idx="38">
                  <c:v>-0.69727699278975863</c:v>
                </c:pt>
                <c:pt idx="39">
                  <c:v>-1.0505901552648775</c:v>
                </c:pt>
                <c:pt idx="40">
                  <c:v>0.99006994954423178</c:v>
                </c:pt>
                <c:pt idx="41">
                  <c:v>-0.71240201246224011</c:v>
                </c:pt>
                <c:pt idx="42">
                  <c:v>-1.1191576473847542</c:v>
                </c:pt>
                <c:pt idx="43">
                  <c:v>-1.4189140911397926</c:v>
                </c:pt>
                <c:pt idx="44">
                  <c:v>1.049561497886782</c:v>
                </c:pt>
                <c:pt idx="45">
                  <c:v>-0.3276582575997975</c:v>
                </c:pt>
                <c:pt idx="46">
                  <c:v>1.0923926832991331</c:v>
                </c:pt>
                <c:pt idx="47">
                  <c:v>-1.6058829942379815</c:v>
                </c:pt>
                <c:pt idx="48">
                  <c:v>2.1868081760556777</c:v>
                </c:pt>
                <c:pt idx="49">
                  <c:v>-0.78911935131967859</c:v>
                </c:pt>
                <c:pt idx="50">
                  <c:v>-0.47662635554379484</c:v>
                </c:pt>
                <c:pt idx="51">
                  <c:v>-0.76441326555899991</c:v>
                </c:pt>
                <c:pt idx="52">
                  <c:v>-1.026910965088133</c:v>
                </c:pt>
                <c:pt idx="53">
                  <c:v>-0.48869805623962215</c:v>
                </c:pt>
                <c:pt idx="54">
                  <c:v>-0.13522341700143414</c:v>
                </c:pt>
                <c:pt idx="55">
                  <c:v>-1.3764898424662952</c:v>
                </c:pt>
                <c:pt idx="56">
                  <c:v>-5.1290929101920568E-2</c:v>
                </c:pt>
                <c:pt idx="57">
                  <c:v>0.85977184413912511</c:v>
                </c:pt>
                <c:pt idx="58">
                  <c:v>-1.9980191818876847</c:v>
                </c:pt>
                <c:pt idx="59">
                  <c:v>-0.13704846575341634</c:v>
                </c:pt>
                <c:pt idx="60">
                  <c:v>-0.66488946476092892</c:v>
                </c:pt>
                <c:pt idx="61">
                  <c:v>1.9863609619169216</c:v>
                </c:pt>
                <c:pt idx="62">
                  <c:v>1.3784544153170044</c:v>
                </c:pt>
                <c:pt idx="63">
                  <c:v>0.16917785653542161</c:v>
                </c:pt>
                <c:pt idx="64">
                  <c:v>-0.45104809375725363</c:v>
                </c:pt>
                <c:pt idx="65">
                  <c:v>-2.6172570120340657</c:v>
                </c:pt>
                <c:pt idx="66">
                  <c:v>-0.68886388722045844</c:v>
                </c:pt>
                <c:pt idx="67">
                  <c:v>-2.1326921554057554</c:v>
                </c:pt>
                <c:pt idx="68">
                  <c:v>-2.0398217794678577</c:v>
                </c:pt>
                <c:pt idx="69">
                  <c:v>0.66045707081771221</c:v>
                </c:pt>
                <c:pt idx="70">
                  <c:v>4.1587248132536558E-2</c:v>
                </c:pt>
                <c:pt idx="71">
                  <c:v>0.30597696104541328</c:v>
                </c:pt>
                <c:pt idx="72">
                  <c:v>0.6731983644470434</c:v>
                </c:pt>
                <c:pt idx="73">
                  <c:v>-0.14783560449289412</c:v>
                </c:pt>
                <c:pt idx="74">
                  <c:v>-0.92416402756350746</c:v>
                </c:pt>
                <c:pt idx="75">
                  <c:v>-1.1374235917474358</c:v>
                </c:pt>
                <c:pt idx="76">
                  <c:v>-0.1676967982798061</c:v>
                </c:pt>
                <c:pt idx="77">
                  <c:v>1.1977848615209803</c:v>
                </c:pt>
                <c:pt idx="78">
                  <c:v>-0.10441943036385037</c:v>
                </c:pt>
                <c:pt idx="79">
                  <c:v>-1.6910794887167224</c:v>
                </c:pt>
                <c:pt idx="80">
                  <c:v>0.49895764364454109</c:v>
                </c:pt>
                <c:pt idx="81">
                  <c:v>-0.9743135802056937</c:v>
                </c:pt>
                <c:pt idx="82">
                  <c:v>1.0542314789643044</c:v>
                </c:pt>
                <c:pt idx="83">
                  <c:v>-0.3260626064769383</c:v>
                </c:pt>
                <c:pt idx="84">
                  <c:v>-1.2652639705862256</c:v>
                </c:pt>
                <c:pt idx="85">
                  <c:v>1.1923845825314316</c:v>
                </c:pt>
                <c:pt idx="86">
                  <c:v>-0.21860210740467068</c:v>
                </c:pt>
                <c:pt idx="87">
                  <c:v>-1.041933937671871</c:v>
                </c:pt>
                <c:pt idx="88">
                  <c:v>-0.15678461283345868</c:v>
                </c:pt>
                <c:pt idx="89">
                  <c:v>1.163582950433959</c:v>
                </c:pt>
                <c:pt idx="90">
                  <c:v>1.5101632095153086</c:v>
                </c:pt>
                <c:pt idx="91">
                  <c:v>-1.0917571842246971</c:v>
                </c:pt>
                <c:pt idx="92">
                  <c:v>0.78395602340360782</c:v>
                </c:pt>
                <c:pt idx="93">
                  <c:v>0.70059185398848367</c:v>
                </c:pt>
                <c:pt idx="94">
                  <c:v>0.27836723729477608</c:v>
                </c:pt>
                <c:pt idx="95">
                  <c:v>-0.43572682290682252</c:v>
                </c:pt>
                <c:pt idx="96">
                  <c:v>-0.22735554500573607</c:v>
                </c:pt>
                <c:pt idx="97">
                  <c:v>0.64282729629748747</c:v>
                </c:pt>
                <c:pt idx="98">
                  <c:v>1.5795219335603563</c:v>
                </c:pt>
                <c:pt idx="99">
                  <c:v>0.87428722654322355</c:v>
                </c:pt>
                <c:pt idx="100">
                  <c:v>-1.8444553776763604</c:v>
                </c:pt>
                <c:pt idx="101">
                  <c:v>-0.48681717190609142</c:v>
                </c:pt>
                <c:pt idx="102">
                  <c:v>-0.38334045338711142</c:v>
                </c:pt>
                <c:pt idx="103">
                  <c:v>0.86922542610625753</c:v>
                </c:pt>
                <c:pt idx="104">
                  <c:v>0.40871349200161156</c:v>
                </c:pt>
                <c:pt idx="105">
                  <c:v>-1.3317370945146481</c:v>
                </c:pt>
                <c:pt idx="106">
                  <c:v>-0.69959555401974827</c:v>
                </c:pt>
                <c:pt idx="107">
                  <c:v>0.41806813594686343</c:v>
                </c:pt>
                <c:pt idx="108">
                  <c:v>1.0799854040791206</c:v>
                </c:pt>
                <c:pt idx="109">
                  <c:v>-5.3787480202114324E-3</c:v>
                </c:pt>
                <c:pt idx="110">
                  <c:v>-0.13950013956959673</c:v>
                </c:pt>
                <c:pt idx="111">
                  <c:v>0.28567436862806872</c:v>
                </c:pt>
                <c:pt idx="112">
                  <c:v>1.1781410788952531</c:v>
                </c:pt>
                <c:pt idx="113">
                  <c:v>-0.52809169946428725</c:v>
                </c:pt>
                <c:pt idx="114">
                  <c:v>0.841589657216538</c:v>
                </c:pt>
                <c:pt idx="115">
                  <c:v>-1.0477333367456403</c:v>
                </c:pt>
                <c:pt idx="116">
                  <c:v>4.5062769758828836E-2</c:v>
                </c:pt>
                <c:pt idx="117">
                  <c:v>0.25135576442605156</c:v>
                </c:pt>
                <c:pt idx="118">
                  <c:v>1.6072090722890202</c:v>
                </c:pt>
                <c:pt idx="119">
                  <c:v>0.96354282075899889</c:v>
                </c:pt>
                <c:pt idx="120">
                  <c:v>0.5696080839641624</c:v>
                </c:pt>
                <c:pt idx="121">
                  <c:v>-1.1628191105179022</c:v>
                </c:pt>
                <c:pt idx="122">
                  <c:v>-1.5951921338560133</c:v>
                </c:pt>
                <c:pt idx="123">
                  <c:v>-0.49340539724965282</c:v>
                </c:pt>
                <c:pt idx="124">
                  <c:v>-0.61782183385272305</c:v>
                </c:pt>
                <c:pt idx="125">
                  <c:v>-0.70507136023615136</c:v>
                </c:pt>
                <c:pt idx="126">
                  <c:v>1.9400076308196457</c:v>
                </c:pt>
                <c:pt idx="127">
                  <c:v>-1.4512990781376813</c:v>
                </c:pt>
                <c:pt idx="128">
                  <c:v>-1.9658606580226801</c:v>
                </c:pt>
                <c:pt idx="129">
                  <c:v>-0.68742941429693838</c:v>
                </c:pt>
                <c:pt idx="130">
                  <c:v>1.5150304940105723</c:v>
                </c:pt>
                <c:pt idx="131">
                  <c:v>-0.41423851538136525</c:v>
                </c:pt>
                <c:pt idx="132">
                  <c:v>0.15354146236234456</c:v>
                </c:pt>
                <c:pt idx="133">
                  <c:v>-0.352286632966198</c:v>
                </c:pt>
                <c:pt idx="134">
                  <c:v>-0.53312054636647077</c:v>
                </c:pt>
                <c:pt idx="135">
                  <c:v>0.40937123528609565</c:v>
                </c:pt>
                <c:pt idx="136">
                  <c:v>-0.68890227827518302</c:v>
                </c:pt>
                <c:pt idx="137">
                  <c:v>-2.0417324184320851</c:v>
                </c:pt>
                <c:pt idx="138">
                  <c:v>1.1122489895289975</c:v>
                </c:pt>
                <c:pt idx="139">
                  <c:v>-2.086159340561248</c:v>
                </c:pt>
                <c:pt idx="140">
                  <c:v>-0.32600632862479806</c:v>
                </c:pt>
                <c:pt idx="141">
                  <c:v>0.6636428034383961</c:v>
                </c:pt>
                <c:pt idx="142">
                  <c:v>1.9071690014208613</c:v>
                </c:pt>
                <c:pt idx="143">
                  <c:v>1.4025782753239255</c:v>
                </c:pt>
                <c:pt idx="144">
                  <c:v>0.30962035863067072</c:v>
                </c:pt>
                <c:pt idx="145">
                  <c:v>1.6118868863304456</c:v>
                </c:pt>
                <c:pt idx="146">
                  <c:v>-0.74766073191532811</c:v>
                </c:pt>
                <c:pt idx="147">
                  <c:v>0.58178302670224014</c:v>
                </c:pt>
                <c:pt idx="148">
                  <c:v>-1.0491461081154831</c:v>
                </c:pt>
                <c:pt idx="149">
                  <c:v>1.2021712380095231</c:v>
                </c:pt>
                <c:pt idx="150">
                  <c:v>0.97288037805858352</c:v>
                </c:pt>
                <c:pt idx="151">
                  <c:v>1.2346140839293973E-2</c:v>
                </c:pt>
                <c:pt idx="152">
                  <c:v>-0.82181861369885745</c:v>
                </c:pt>
                <c:pt idx="153">
                  <c:v>0.47037320304177932</c:v>
                </c:pt>
                <c:pt idx="154">
                  <c:v>0.47749920345301167</c:v>
                </c:pt>
                <c:pt idx="155">
                  <c:v>-1.4497166424110033</c:v>
                </c:pt>
                <c:pt idx="156">
                  <c:v>0.30516084158941426</c:v>
                </c:pt>
                <c:pt idx="157">
                  <c:v>-0.38992377274527712</c:v>
                </c:pt>
                <c:pt idx="158">
                  <c:v>-0.80100208294985364</c:v>
                </c:pt>
                <c:pt idx="159">
                  <c:v>-0.82026866788880293</c:v>
                </c:pt>
                <c:pt idx="160">
                  <c:v>0.73154723511022191</c:v>
                </c:pt>
                <c:pt idx="161">
                  <c:v>-6.6881553906913638E-2</c:v>
                </c:pt>
                <c:pt idx="162">
                  <c:v>0.63805989383229278</c:v>
                </c:pt>
                <c:pt idx="163">
                  <c:v>-0.65014673862050465</c:v>
                </c:pt>
                <c:pt idx="164">
                  <c:v>0.14365110950692017</c:v>
                </c:pt>
                <c:pt idx="165">
                  <c:v>1.1682754051555913</c:v>
                </c:pt>
                <c:pt idx="166">
                  <c:v>0.27153190688630424</c:v>
                </c:pt>
                <c:pt idx="167">
                  <c:v>-0.13964821021360763</c:v>
                </c:pt>
                <c:pt idx="168">
                  <c:v>0.4741090731491111</c:v>
                </c:pt>
                <c:pt idx="169">
                  <c:v>-0.92585639089024863</c:v>
                </c:pt>
                <c:pt idx="170">
                  <c:v>-1.6334725516029422</c:v>
                </c:pt>
                <c:pt idx="171">
                  <c:v>5.9032776933445774E-2</c:v>
                </c:pt>
                <c:pt idx="172">
                  <c:v>-0.14878448342125239</c:v>
                </c:pt>
                <c:pt idx="173">
                  <c:v>0.27474940004573511</c:v>
                </c:pt>
                <c:pt idx="174">
                  <c:v>2.172763617861893</c:v>
                </c:pt>
                <c:pt idx="175">
                  <c:v>-0.34355636162465331</c:v>
                </c:pt>
                <c:pt idx="176">
                  <c:v>-0.10581888041163623</c:v>
                </c:pt>
                <c:pt idx="177">
                  <c:v>9.8138541264834345E-2</c:v>
                </c:pt>
                <c:pt idx="178">
                  <c:v>-1.3522732364250736</c:v>
                </c:pt>
                <c:pt idx="179">
                  <c:v>-0.43820862247432757</c:v>
                </c:pt>
                <c:pt idx="180">
                  <c:v>0.20232130654600766</c:v>
                </c:pt>
                <c:pt idx="181">
                  <c:v>0.86343325941482618</c:v>
                </c:pt>
                <c:pt idx="182">
                  <c:v>-0.74297350942894447</c:v>
                </c:pt>
                <c:pt idx="183">
                  <c:v>2.0756349604088395</c:v>
                </c:pt>
                <c:pt idx="184">
                  <c:v>-0.37746610502720657</c:v>
                </c:pt>
                <c:pt idx="185">
                  <c:v>-0.97781428898180178</c:v>
                </c:pt>
                <c:pt idx="186">
                  <c:v>-0.29801114242940852</c:v>
                </c:pt>
                <c:pt idx="187">
                  <c:v>1.1692054262632532</c:v>
                </c:pt>
                <c:pt idx="188">
                  <c:v>0.2711255706757103</c:v>
                </c:pt>
                <c:pt idx="189">
                  <c:v>1.1443279668962223</c:v>
                </c:pt>
                <c:pt idx="190">
                  <c:v>1.115311476445406</c:v>
                </c:pt>
                <c:pt idx="191">
                  <c:v>0.87878683943712232</c:v>
                </c:pt>
                <c:pt idx="192">
                  <c:v>0.57668872755053346</c:v>
                </c:pt>
                <c:pt idx="193">
                  <c:v>-1.7191745678156414</c:v>
                </c:pt>
                <c:pt idx="194">
                  <c:v>-0.7808327898999583</c:v>
                </c:pt>
                <c:pt idx="195">
                  <c:v>-1.3059326779541558</c:v>
                </c:pt>
                <c:pt idx="196">
                  <c:v>0.50836037268549905</c:v>
                </c:pt>
                <c:pt idx="197">
                  <c:v>1.3819048982695206</c:v>
                </c:pt>
                <c:pt idx="198">
                  <c:v>0.1833374362566893</c:v>
                </c:pt>
                <c:pt idx="199">
                  <c:v>0.53161316890541599</c:v>
                </c:pt>
                <c:pt idx="200">
                  <c:v>1.7990245050905767</c:v>
                </c:pt>
                <c:pt idx="201">
                  <c:v>0.8195758829199864</c:v>
                </c:pt>
                <c:pt idx="202">
                  <c:v>0.88994663523835094</c:v>
                </c:pt>
                <c:pt idx="203">
                  <c:v>-1.0249935952635489</c:v>
                </c:pt>
                <c:pt idx="204">
                  <c:v>-1.3148854353815693</c:v>
                </c:pt>
                <c:pt idx="205">
                  <c:v>0.58508096244720775</c:v>
                </c:pt>
                <c:pt idx="206">
                  <c:v>0.46230760326463738</c:v>
                </c:pt>
                <c:pt idx="207">
                  <c:v>0.74323483758483633</c:v>
                </c:pt>
                <c:pt idx="208">
                  <c:v>-1.4531604590298066</c:v>
                </c:pt>
                <c:pt idx="209">
                  <c:v>1.1168393147931148</c:v>
                </c:pt>
                <c:pt idx="210">
                  <c:v>-1.5515714932690479</c:v>
                </c:pt>
                <c:pt idx="211">
                  <c:v>0.83608851806250506</c:v>
                </c:pt>
                <c:pt idx="212">
                  <c:v>-0.49938999627397074</c:v>
                </c:pt>
                <c:pt idx="213">
                  <c:v>-0.47759325665609875</c:v>
                </c:pt>
                <c:pt idx="214">
                  <c:v>1.4934208470699026</c:v>
                </c:pt>
                <c:pt idx="215">
                  <c:v>1.9114137425966682E-2</c:v>
                </c:pt>
                <c:pt idx="216">
                  <c:v>-1.8558336181978221</c:v>
                </c:pt>
                <c:pt idx="217">
                  <c:v>-0.95230399828172829</c:v>
                </c:pt>
                <c:pt idx="218">
                  <c:v>-0.52099332207543103</c:v>
                </c:pt>
                <c:pt idx="219">
                  <c:v>-0.10163845788344794</c:v>
                </c:pt>
                <c:pt idx="220">
                  <c:v>-0.77440376652103371</c:v>
                </c:pt>
                <c:pt idx="221">
                  <c:v>0.46387797216362614</c:v>
                </c:pt>
                <c:pt idx="222">
                  <c:v>-1.430966118622119</c:v>
                </c:pt>
                <c:pt idx="223">
                  <c:v>1.8876957641577548</c:v>
                </c:pt>
                <c:pt idx="224">
                  <c:v>0.37090473318654338</c:v>
                </c:pt>
                <c:pt idx="225">
                  <c:v>-0.94746920826964531</c:v>
                </c:pt>
                <c:pt idx="226">
                  <c:v>-0.41439563106492194</c:v>
                </c:pt>
                <c:pt idx="227">
                  <c:v>-0.98006364481564123</c:v>
                </c:pt>
                <c:pt idx="228">
                  <c:v>0.75015473300260549</c:v>
                </c:pt>
                <c:pt idx="229">
                  <c:v>0.51616622372757792</c:v>
                </c:pt>
                <c:pt idx="230">
                  <c:v>-0.94449836892105665</c:v>
                </c:pt>
                <c:pt idx="231">
                  <c:v>0.10024783334432819</c:v>
                </c:pt>
                <c:pt idx="232">
                  <c:v>1.3818716365482828</c:v>
                </c:pt>
                <c:pt idx="233">
                  <c:v>-1.2905808473510305</c:v>
                </c:pt>
                <c:pt idx="234">
                  <c:v>1.6970639805023886</c:v>
                </c:pt>
                <c:pt idx="235">
                  <c:v>0.37225090269905792</c:v>
                </c:pt>
                <c:pt idx="236">
                  <c:v>-2.5664334902805379</c:v>
                </c:pt>
                <c:pt idx="237">
                  <c:v>-0.68652071586853225</c:v>
                </c:pt>
                <c:pt idx="238">
                  <c:v>-1.116375296623989</c:v>
                </c:pt>
                <c:pt idx="239">
                  <c:v>-0.87488353807183117</c:v>
                </c:pt>
                <c:pt idx="240">
                  <c:v>-2.5577249862528753</c:v>
                </c:pt>
                <c:pt idx="241">
                  <c:v>0.92434641701880871</c:v>
                </c:pt>
                <c:pt idx="242">
                  <c:v>-0.69151655240898435</c:v>
                </c:pt>
                <c:pt idx="243">
                  <c:v>-2.8641493685915247</c:v>
                </c:pt>
                <c:pt idx="244">
                  <c:v>-0.26887960185328907</c:v>
                </c:pt>
                <c:pt idx="245">
                  <c:v>0.90886150158233203</c:v>
                </c:pt>
                <c:pt idx="246">
                  <c:v>1.5693686496116237</c:v>
                </c:pt>
                <c:pt idx="247">
                  <c:v>0.55619732644471687</c:v>
                </c:pt>
                <c:pt idx="248">
                  <c:v>-0.15159271649582085</c:v>
                </c:pt>
                <c:pt idx="249">
                  <c:v>2.267614919713079E-2</c:v>
                </c:pt>
                <c:pt idx="250">
                  <c:v>-1.0289330973516551</c:v>
                </c:pt>
                <c:pt idx="251">
                  <c:v>0.1115703283070637</c:v>
                </c:pt>
                <c:pt idx="252">
                  <c:v>0.60763818502383149</c:v>
                </c:pt>
                <c:pt idx="253">
                  <c:v>0.40605414699376086</c:v>
                </c:pt>
                <c:pt idx="254">
                  <c:v>0.1887680295836609</c:v>
                </c:pt>
                <c:pt idx="255">
                  <c:v>-1.1494756683812544</c:v>
                </c:pt>
                <c:pt idx="256">
                  <c:v>-0.55616735816884777</c:v>
                </c:pt>
                <c:pt idx="257">
                  <c:v>0.4859628273308414</c:v>
                </c:pt>
                <c:pt idx="258">
                  <c:v>-1.8755556439692986</c:v>
                </c:pt>
                <c:pt idx="259">
                  <c:v>-0.40589085918967172</c:v>
                </c:pt>
                <c:pt idx="260">
                  <c:v>-0.84806406675856039</c:v>
                </c:pt>
                <c:pt idx="261">
                  <c:v>8.3161354194883685E-2</c:v>
                </c:pt>
                <c:pt idx="262">
                  <c:v>-1.8884640826998051</c:v>
                </c:pt>
                <c:pt idx="263">
                  <c:v>-0.8563875284109379</c:v>
                </c:pt>
                <c:pt idx="264">
                  <c:v>0.60013183273028758</c:v>
                </c:pt>
                <c:pt idx="265">
                  <c:v>0.32013988138409744</c:v>
                </c:pt>
                <c:pt idx="266">
                  <c:v>2.0176087653762664E-2</c:v>
                </c:pt>
                <c:pt idx="267">
                  <c:v>-9.6065924054844487E-2</c:v>
                </c:pt>
                <c:pt idx="268">
                  <c:v>-0.44978925109759516</c:v>
                </c:pt>
                <c:pt idx="269">
                  <c:v>0.25365810053062887</c:v>
                </c:pt>
                <c:pt idx="270">
                  <c:v>-2.1368427059898281</c:v>
                </c:pt>
                <c:pt idx="271">
                  <c:v>1.8858459493770523</c:v>
                </c:pt>
                <c:pt idx="272">
                  <c:v>2.7678209054825036</c:v>
                </c:pt>
                <c:pt idx="273">
                  <c:v>-0.88956362213230555</c:v>
                </c:pt>
                <c:pt idx="274">
                  <c:v>0.27167574014942542</c:v>
                </c:pt>
                <c:pt idx="275">
                  <c:v>-0.17830895181519502</c:v>
                </c:pt>
                <c:pt idx="276">
                  <c:v>0.35181739508328613</c:v>
                </c:pt>
                <c:pt idx="277">
                  <c:v>-0.61792147059496705</c:v>
                </c:pt>
                <c:pt idx="278">
                  <c:v>-1.0006439887191658</c:v>
                </c:pt>
                <c:pt idx="279">
                  <c:v>0.8706145224886721</c:v>
                </c:pt>
                <c:pt idx="280">
                  <c:v>-1.5527528486113287</c:v>
                </c:pt>
                <c:pt idx="281">
                  <c:v>0.21381581639782077</c:v>
                </c:pt>
                <c:pt idx="282">
                  <c:v>0.43328694010642543</c:v>
                </c:pt>
                <c:pt idx="283">
                  <c:v>0.11177406150185032</c:v>
                </c:pt>
                <c:pt idx="284">
                  <c:v>0.12490146160340299</c:v>
                </c:pt>
                <c:pt idx="285">
                  <c:v>-0.52689204567491621</c:v>
                </c:pt>
                <c:pt idx="286">
                  <c:v>0.39080200597761472</c:v>
                </c:pt>
                <c:pt idx="287">
                  <c:v>1.9310570541654402</c:v>
                </c:pt>
                <c:pt idx="288">
                  <c:v>1.1258091468008349</c:v>
                </c:pt>
                <c:pt idx="289">
                  <c:v>2.6063367528608161E-2</c:v>
                </c:pt>
                <c:pt idx="290">
                  <c:v>1.6956441063259042</c:v>
                </c:pt>
                <c:pt idx="291">
                  <c:v>0.42371583470772833</c:v>
                </c:pt>
                <c:pt idx="292">
                  <c:v>9.5087506736660998E-2</c:v>
                </c:pt>
                <c:pt idx="293">
                  <c:v>0.98333162281138797</c:v>
                </c:pt>
                <c:pt idx="294">
                  <c:v>-1.018026654068791</c:v>
                </c:pt>
                <c:pt idx="295">
                  <c:v>-1.1187435982633005</c:v>
                </c:pt>
                <c:pt idx="296">
                  <c:v>-1.1832656655670739</c:v>
                </c:pt>
                <c:pt idx="297">
                  <c:v>0.66402446557769679</c:v>
                </c:pt>
                <c:pt idx="298">
                  <c:v>-6.7637907326311364E-2</c:v>
                </c:pt>
                <c:pt idx="299">
                  <c:v>-7.8713835490688666E-2</c:v>
                </c:pt>
                <c:pt idx="300">
                  <c:v>1.2207138780642133</c:v>
                </c:pt>
              </c:numCache>
            </c:numRef>
          </c:xVal>
          <c:yVal>
            <c:numRef>
              <c:f>Графики!$AF$341:$AF$641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ser>
          <c:idx val="19"/>
          <c:order val="9"/>
          <c:tx>
            <c:strRef>
              <c:f>Графики!$Z$31</c:f>
              <c:strCache>
                <c:ptCount val="1"/>
                <c:pt idx="0">
                  <c:v>25.11.2021</c:v>
                </c:pt>
              </c:strCache>
            </c:strRef>
          </c:tx>
          <c:spPr>
            <a:ln w="3175">
              <a:solidFill>
                <a:srgbClr val="FFFF00"/>
              </a:solidFill>
              <a:prstDash val="dash"/>
            </a:ln>
          </c:spPr>
          <c:marker>
            <c:symbol val="circle"/>
            <c:size val="2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xVal>
            <c:numRef>
              <c:f>Графики!$AK$341:$AK$641</c:f>
              <c:numCache>
                <c:formatCode>General</c:formatCode>
                <c:ptCount val="301"/>
                <c:pt idx="0">
                  <c:v>#N/A</c:v>
                </c:pt>
                <c:pt idx="1">
                  <c:v>0.29407523949076975</c:v>
                </c:pt>
                <c:pt idx="2">
                  <c:v>-0.86506639504356109</c:v>
                </c:pt>
                <c:pt idx="3">
                  <c:v>0.17067921068207159</c:v>
                </c:pt>
                <c:pt idx="4">
                  <c:v>1.4883388650756304</c:v>
                </c:pt>
                <c:pt idx="5">
                  <c:v>-1.7612829826441803</c:v>
                </c:pt>
                <c:pt idx="6">
                  <c:v>0.22341937598859246</c:v>
                </c:pt>
                <c:pt idx="7">
                  <c:v>-1.1637271474930535</c:v>
                </c:pt>
                <c:pt idx="8">
                  <c:v>1.0633318892143782</c:v>
                </c:pt>
                <c:pt idx="9">
                  <c:v>-4.5878109310294679E-2</c:v>
                </c:pt>
                <c:pt idx="10">
                  <c:v>0.22218918188901071</c:v>
                </c:pt>
                <c:pt idx="11">
                  <c:v>1.2810219981198374</c:v>
                </c:pt>
                <c:pt idx="12">
                  <c:v>-1.1849446747886576</c:v>
                </c:pt>
                <c:pt idx="13">
                  <c:v>-0.88163931693133524</c:v>
                </c:pt>
                <c:pt idx="14">
                  <c:v>1.0131093663625099</c:v>
                </c:pt>
                <c:pt idx="15">
                  <c:v>0.85017909255962798</c:v>
                </c:pt>
                <c:pt idx="16">
                  <c:v>0.48794955381515503</c:v>
                </c:pt>
                <c:pt idx="17">
                  <c:v>0.55531941487394043</c:v>
                </c:pt>
                <c:pt idx="18">
                  <c:v>-0.27239844978833627</c:v>
                </c:pt>
                <c:pt idx="19">
                  <c:v>-1.3604567586994909</c:v>
                </c:pt>
                <c:pt idx="20">
                  <c:v>1.7045426174260427</c:v>
                </c:pt>
                <c:pt idx="21">
                  <c:v>-0.91047347957184321</c:v>
                </c:pt>
                <c:pt idx="22">
                  <c:v>1.0866422513401179</c:v>
                </c:pt>
                <c:pt idx="23">
                  <c:v>0.80368065334974759</c:v>
                </c:pt>
                <c:pt idx="24">
                  <c:v>1.7562313997468735</c:v>
                </c:pt>
                <c:pt idx="25">
                  <c:v>-0.3058302797989576</c:v>
                </c:pt>
                <c:pt idx="26">
                  <c:v>-0.37850635650848474</c:v>
                </c:pt>
                <c:pt idx="27">
                  <c:v>-2.047563096345268</c:v>
                </c:pt>
                <c:pt idx="28">
                  <c:v>0.48368774368072565</c:v>
                </c:pt>
                <c:pt idx="29">
                  <c:v>0.86054417801862115</c:v>
                </c:pt>
                <c:pt idx="30">
                  <c:v>-0.78133556420832306</c:v>
                </c:pt>
                <c:pt idx="31">
                  <c:v>8.362216808213141E-3</c:v>
                </c:pt>
                <c:pt idx="32">
                  <c:v>0.62058853152441351</c:v>
                </c:pt>
                <c:pt idx="33">
                  <c:v>0.68732113094837199</c:v>
                </c:pt>
                <c:pt idx="34">
                  <c:v>-0.28312203426671978</c:v>
                </c:pt>
                <c:pt idx="35">
                  <c:v>0.85983736002626232</c:v>
                </c:pt>
                <c:pt idx="36">
                  <c:v>0.4464826705303418</c:v>
                </c:pt>
                <c:pt idx="37">
                  <c:v>-0.28790428212196206</c:v>
                </c:pt>
                <c:pt idx="38">
                  <c:v>-0.60794042768572965</c:v>
                </c:pt>
                <c:pt idx="39">
                  <c:v>-6.9356193919666964E-2</c:v>
                </c:pt>
                <c:pt idx="40">
                  <c:v>1.7451466869127499</c:v>
                </c:pt>
                <c:pt idx="41">
                  <c:v>-0.81568122866739756</c:v>
                </c:pt>
                <c:pt idx="42">
                  <c:v>-0.61273610322832806</c:v>
                </c:pt>
                <c:pt idx="43">
                  <c:v>-0.68990245134109962</c:v>
                </c:pt>
                <c:pt idx="44">
                  <c:v>0.15524875972824659</c:v>
                </c:pt>
                <c:pt idx="45">
                  <c:v>-0.88955901149879979</c:v>
                </c:pt>
                <c:pt idx="46">
                  <c:v>1.0364227180068131</c:v>
                </c:pt>
                <c:pt idx="47">
                  <c:v>-0.16910323252940707</c:v>
                </c:pt>
                <c:pt idx="48">
                  <c:v>1.8175841886523374</c:v>
                </c:pt>
                <c:pt idx="49">
                  <c:v>-8.8614022746298815E-2</c:v>
                </c:pt>
                <c:pt idx="50">
                  <c:v>-1.2437169657384359</c:v>
                </c:pt>
                <c:pt idx="51">
                  <c:v>6.0047830921661216E-3</c:v>
                </c:pt>
                <c:pt idx="52">
                  <c:v>-0.89423658892373403</c:v>
                </c:pt>
                <c:pt idx="53">
                  <c:v>0.73969040402296571</c:v>
                </c:pt>
                <c:pt idx="54">
                  <c:v>-0.90292098892221873</c:v>
                </c:pt>
                <c:pt idx="55">
                  <c:v>-1.1770273388493315</c:v>
                </c:pt>
                <c:pt idx="56">
                  <c:v>-0.44542311712339711</c:v>
                </c:pt>
                <c:pt idx="57">
                  <c:v>-3.245609813170347E-2</c:v>
                </c:pt>
                <c:pt idx="58">
                  <c:v>-0.69715085400364529</c:v>
                </c:pt>
                <c:pt idx="59">
                  <c:v>-0.26215258760484517</c:v>
                </c:pt>
                <c:pt idx="60">
                  <c:v>1.2697321862940214</c:v>
                </c:pt>
                <c:pt idx="61">
                  <c:v>0.49309758011140836</c:v>
                </c:pt>
                <c:pt idx="62">
                  <c:v>-0.90682197158692013</c:v>
                </c:pt>
                <c:pt idx="63">
                  <c:v>0.67849654643828927</c:v>
                </c:pt>
                <c:pt idx="64">
                  <c:v>0.52262619829241874</c:v>
                </c:pt>
                <c:pt idx="65">
                  <c:v>-1.6699716079501472</c:v>
                </c:pt>
                <c:pt idx="66">
                  <c:v>-0.14450527476525354</c:v>
                </c:pt>
                <c:pt idx="67">
                  <c:v>-1.1545168179409402</c:v>
                </c:pt>
                <c:pt idx="68">
                  <c:v>-0.46069932794969359</c:v>
                </c:pt>
                <c:pt idx="69">
                  <c:v>1.7167149673884681</c:v>
                </c:pt>
                <c:pt idx="70">
                  <c:v>8.4574849978542588E-3</c:v>
                </c:pt>
                <c:pt idx="71">
                  <c:v>-0.12407888178086068</c:v>
                </c:pt>
                <c:pt idx="72">
                  <c:v>-1.1924243437637472</c:v>
                </c:pt>
                <c:pt idx="73">
                  <c:v>0.95973273515797608</c:v>
                </c:pt>
                <c:pt idx="74">
                  <c:v>-1.2260738403543741</c:v>
                </c:pt>
                <c:pt idx="75">
                  <c:v>0.29214850586147412</c:v>
                </c:pt>
                <c:pt idx="76">
                  <c:v>-0.75730043195995522</c:v>
                </c:pt>
                <c:pt idx="77">
                  <c:v>-0.85531553389239123</c:v>
                </c:pt>
                <c:pt idx="78">
                  <c:v>-1.3930568468685243</c:v>
                </c:pt>
                <c:pt idx="79">
                  <c:v>-1.3660107286413021</c:v>
                </c:pt>
                <c:pt idx="80">
                  <c:v>-0.23521370365859617</c:v>
                </c:pt>
                <c:pt idx="81">
                  <c:v>0.37803096919918389</c:v>
                </c:pt>
                <c:pt idx="82">
                  <c:v>0.77113030822762951</c:v>
                </c:pt>
                <c:pt idx="83">
                  <c:v>0.75153434349105197</c:v>
                </c:pt>
                <c:pt idx="84">
                  <c:v>-1.26698383254719</c:v>
                </c:pt>
                <c:pt idx="85">
                  <c:v>0.85784478950092335</c:v>
                </c:pt>
                <c:pt idx="86">
                  <c:v>-0.44445363961684237</c:v>
                </c:pt>
                <c:pt idx="87">
                  <c:v>-0.98186073963784892</c:v>
                </c:pt>
                <c:pt idx="88">
                  <c:v>0.30520443445994516</c:v>
                </c:pt>
                <c:pt idx="89">
                  <c:v>-0.7442959093608863</c:v>
                </c:pt>
                <c:pt idx="90">
                  <c:v>1.5019726196483063</c:v>
                </c:pt>
                <c:pt idx="91">
                  <c:v>7.2091722624515242E-2</c:v>
                </c:pt>
                <c:pt idx="92">
                  <c:v>0.340359316809562</c:v>
                </c:pt>
                <c:pt idx="93">
                  <c:v>1.9542465782904435</c:v>
                </c:pt>
                <c:pt idx="94">
                  <c:v>-0.65319045075705162</c:v>
                </c:pt>
                <c:pt idx="95">
                  <c:v>0.24181753120502503</c:v>
                </c:pt>
                <c:pt idx="96">
                  <c:v>0.15946103265167977</c:v>
                </c:pt>
                <c:pt idx="97">
                  <c:v>2.8322239718963447</c:v>
                </c:pt>
                <c:pt idx="98">
                  <c:v>0.96620270099050165</c:v>
                </c:pt>
                <c:pt idx="99">
                  <c:v>4.7372916983716706E-2</c:v>
                </c:pt>
                <c:pt idx="100">
                  <c:v>-0.32885362435348942</c:v>
                </c:pt>
                <c:pt idx="101">
                  <c:v>-0.5203961844447047</c:v>
                </c:pt>
                <c:pt idx="102">
                  <c:v>-0.199213104005727</c:v>
                </c:pt>
                <c:pt idx="103">
                  <c:v>-0.48731091251166836</c:v>
                </c:pt>
                <c:pt idx="104">
                  <c:v>1.2105780993830311</c:v>
                </c:pt>
                <c:pt idx="105">
                  <c:v>-1.9692227958312272</c:v>
                </c:pt>
                <c:pt idx="106">
                  <c:v>-0.13998353830471721</c:v>
                </c:pt>
                <c:pt idx="107">
                  <c:v>0.91340904035608883</c:v>
                </c:pt>
                <c:pt idx="108">
                  <c:v>1.0695560650356053</c:v>
                </c:pt>
                <c:pt idx="109">
                  <c:v>0.22642700427942231</c:v>
                </c:pt>
                <c:pt idx="110">
                  <c:v>1.3960990039351415</c:v>
                </c:pt>
                <c:pt idx="111">
                  <c:v>1.7206148372163792</c:v>
                </c:pt>
                <c:pt idx="112">
                  <c:v>1.2545719793654708</c:v>
                </c:pt>
                <c:pt idx="113">
                  <c:v>-1.1371714051890827</c:v>
                </c:pt>
                <c:pt idx="114">
                  <c:v>0.29519662622471188</c:v>
                </c:pt>
                <c:pt idx="115">
                  <c:v>0.26352291355689772</c:v>
                </c:pt>
                <c:pt idx="116">
                  <c:v>-0.19139989429380933</c:v>
                </c:pt>
                <c:pt idx="117">
                  <c:v>-0.60979674818209162</c:v>
                </c:pt>
                <c:pt idx="118">
                  <c:v>0.79016662753290134</c:v>
                </c:pt>
                <c:pt idx="119">
                  <c:v>-2.3583125572322672E-2</c:v>
                </c:pt>
                <c:pt idx="120">
                  <c:v>0.43169809644256674</c:v>
                </c:pt>
                <c:pt idx="121">
                  <c:v>0.43283965024469762</c:v>
                </c:pt>
                <c:pt idx="122">
                  <c:v>0.47741554569690514</c:v>
                </c:pt>
                <c:pt idx="123">
                  <c:v>0.31075652223033057</c:v>
                </c:pt>
                <c:pt idx="124">
                  <c:v>-2.1586338142177803</c:v>
                </c:pt>
                <c:pt idx="125">
                  <c:v>0.29852888656614973</c:v>
                </c:pt>
                <c:pt idx="126">
                  <c:v>2.0279531481816115</c:v>
                </c:pt>
                <c:pt idx="127">
                  <c:v>-0.97403892796183444</c:v>
                </c:pt>
                <c:pt idx="128">
                  <c:v>0.67587048187901244</c:v>
                </c:pt>
                <c:pt idx="129">
                  <c:v>-1.9422928350556252</c:v>
                </c:pt>
                <c:pt idx="130">
                  <c:v>1.2708598926877368</c:v>
                </c:pt>
                <c:pt idx="131">
                  <c:v>-0.65781525823864051</c:v>
                </c:pt>
                <c:pt idx="132">
                  <c:v>0.78354030744847858</c:v>
                </c:pt>
                <c:pt idx="133">
                  <c:v>-0.19161645412003292</c:v>
                </c:pt>
                <c:pt idx="134">
                  <c:v>-1.4533817612407356</c:v>
                </c:pt>
                <c:pt idx="135">
                  <c:v>0.24460022143311333</c:v>
                </c:pt>
                <c:pt idx="136">
                  <c:v>-1.781993772067493</c:v>
                </c:pt>
                <c:pt idx="137">
                  <c:v>-2.194442580565414</c:v>
                </c:pt>
                <c:pt idx="138">
                  <c:v>-0.25077759089484086</c:v>
                </c:pt>
                <c:pt idx="139">
                  <c:v>-1.8754460013589522</c:v>
                </c:pt>
                <c:pt idx="140">
                  <c:v>1.4875191416818261</c:v>
                </c:pt>
                <c:pt idx="141">
                  <c:v>-0.89311145719470986</c:v>
                </c:pt>
                <c:pt idx="142">
                  <c:v>0.44616781715457776</c:v>
                </c:pt>
                <c:pt idx="143">
                  <c:v>0.55381689519163046</c:v>
                </c:pt>
                <c:pt idx="144">
                  <c:v>-0.49666806642712302</c:v>
                </c:pt>
                <c:pt idx="145">
                  <c:v>-0.44919686861708641</c:v>
                </c:pt>
                <c:pt idx="146">
                  <c:v>-8.3350586217925127E-3</c:v>
                </c:pt>
                <c:pt idx="147">
                  <c:v>4.2456470741413455E-2</c:v>
                </c:pt>
                <c:pt idx="148">
                  <c:v>8.846169778958668E-2</c:v>
                </c:pt>
                <c:pt idx="149">
                  <c:v>0.22476994706110176</c:v>
                </c:pt>
                <c:pt idx="150">
                  <c:v>0.97736192070685135</c:v>
                </c:pt>
                <c:pt idx="151">
                  <c:v>0.87785868672553313</c:v>
                </c:pt>
                <c:pt idx="152">
                  <c:v>-0.55521944055388595</c:v>
                </c:pt>
                <c:pt idx="153">
                  <c:v>-1.046754084424073E-2</c:v>
                </c:pt>
                <c:pt idx="154">
                  <c:v>-1.1727311868638193</c:v>
                </c:pt>
                <c:pt idx="155">
                  <c:v>-8.6623376410507102E-2</c:v>
                </c:pt>
                <c:pt idx="156">
                  <c:v>-0.3044695199286378</c:v>
                </c:pt>
                <c:pt idx="157">
                  <c:v>-0.90506869611780039</c:v>
                </c:pt>
                <c:pt idx="158">
                  <c:v>0.3069043631126136</c:v>
                </c:pt>
                <c:pt idx="159">
                  <c:v>6.280727465189706E-3</c:v>
                </c:pt>
                <c:pt idx="160">
                  <c:v>-0.20211512107708085</c:v>
                </c:pt>
                <c:pt idx="161">
                  <c:v>0.18410743922716222</c:v>
                </c:pt>
                <c:pt idx="162">
                  <c:v>-0.23030642867163387</c:v>
                </c:pt>
                <c:pt idx="163">
                  <c:v>-0.11501557515737204</c:v>
                </c:pt>
                <c:pt idx="164">
                  <c:v>-0.80830826938067046</c:v>
                </c:pt>
                <c:pt idx="165">
                  <c:v>2.3506079891524263</c:v>
                </c:pt>
                <c:pt idx="166">
                  <c:v>-0.59463621381080589</c:v>
                </c:pt>
                <c:pt idx="167">
                  <c:v>-1.5878500791713961</c:v>
                </c:pt>
                <c:pt idx="168">
                  <c:v>1.3631796698872893</c:v>
                </c:pt>
                <c:pt idx="169">
                  <c:v>-0.37621865778442043</c:v>
                </c:pt>
                <c:pt idx="170">
                  <c:v>9.2866935964952546E-3</c:v>
                </c:pt>
                <c:pt idx="171">
                  <c:v>0.45385843851172325</c:v>
                </c:pt>
                <c:pt idx="172">
                  <c:v>0.78972123684513917</c:v>
                </c:pt>
                <c:pt idx="173">
                  <c:v>-0.76671557599578577</c:v>
                </c:pt>
                <c:pt idx="174">
                  <c:v>0.97110932155252527</c:v>
                </c:pt>
                <c:pt idx="175">
                  <c:v>-0.97699579031139905</c:v>
                </c:pt>
                <c:pt idx="176">
                  <c:v>-0.21656063653570357</c:v>
                </c:pt>
                <c:pt idx="177">
                  <c:v>0.14770650054585133</c:v>
                </c:pt>
                <c:pt idx="178">
                  <c:v>-1.4482412933615514</c:v>
                </c:pt>
                <c:pt idx="179">
                  <c:v>-6.8576827208346458E-2</c:v>
                </c:pt>
                <c:pt idx="180">
                  <c:v>0.79244825939452568</c:v>
                </c:pt>
                <c:pt idx="181">
                  <c:v>0.39164421645356562</c:v>
                </c:pt>
                <c:pt idx="182">
                  <c:v>-0.71315983119367488</c:v>
                </c:pt>
                <c:pt idx="183">
                  <c:v>0.90391760262526866</c:v>
                </c:pt>
                <c:pt idx="184">
                  <c:v>-0.41489198284372986</c:v>
                </c:pt>
                <c:pt idx="185">
                  <c:v>-1.7941498049539366</c:v>
                </c:pt>
                <c:pt idx="186">
                  <c:v>-1.7507798499841372</c:v>
                </c:pt>
                <c:pt idx="187">
                  <c:v>-0.57349158472246731</c:v>
                </c:pt>
                <c:pt idx="188">
                  <c:v>0.43745255362655455</c:v>
                </c:pt>
                <c:pt idx="189">
                  <c:v>1.0127810272239239</c:v>
                </c:pt>
                <c:pt idx="190">
                  <c:v>5.8277172662021037E-2</c:v>
                </c:pt>
                <c:pt idx="191">
                  <c:v>0.1577073020963784</c:v>
                </c:pt>
                <c:pt idx="192">
                  <c:v>0.96747404513664303</c:v>
                </c:pt>
                <c:pt idx="193">
                  <c:v>-0.88635173602442885</c:v>
                </c:pt>
                <c:pt idx="194">
                  <c:v>-0.50782645848445962</c:v>
                </c:pt>
                <c:pt idx="195">
                  <c:v>-0.81910300171654216</c:v>
                </c:pt>
                <c:pt idx="196">
                  <c:v>-0.34152200253782006</c:v>
                </c:pt>
                <c:pt idx="197">
                  <c:v>5.6058438895679963E-2</c:v>
                </c:pt>
                <c:pt idx="198">
                  <c:v>0.94507107163341431</c:v>
                </c:pt>
                <c:pt idx="199">
                  <c:v>0.76363792575512868</c:v>
                </c:pt>
                <c:pt idx="200">
                  <c:v>0.15370253669074074</c:v>
                </c:pt>
                <c:pt idx="201">
                  <c:v>-0.30689552568371958</c:v>
                </c:pt>
                <c:pt idx="202">
                  <c:v>1.9562093298123084</c:v>
                </c:pt>
                <c:pt idx="203">
                  <c:v>-1.1376435828298241</c:v>
                </c:pt>
                <c:pt idx="204">
                  <c:v>-0.33141766489024249</c:v>
                </c:pt>
                <c:pt idx="205">
                  <c:v>1.7755216129294311</c:v>
                </c:pt>
                <c:pt idx="206">
                  <c:v>0.45547502420368602</c:v>
                </c:pt>
                <c:pt idx="207">
                  <c:v>0.94250174018797495</c:v>
                </c:pt>
                <c:pt idx="208">
                  <c:v>-0.18218272363576204</c:v>
                </c:pt>
                <c:pt idx="209">
                  <c:v>0.1156877254570432</c:v>
                </c:pt>
                <c:pt idx="210">
                  <c:v>-0.80345923669280594</c:v>
                </c:pt>
                <c:pt idx="211">
                  <c:v>0.56367505692916531</c:v>
                </c:pt>
                <c:pt idx="212">
                  <c:v>-0.61947025649720899</c:v>
                </c:pt>
                <c:pt idx="213">
                  <c:v>0.80335553807740467</c:v>
                </c:pt>
                <c:pt idx="214">
                  <c:v>1.0599185522720944</c:v>
                </c:pt>
                <c:pt idx="215">
                  <c:v>0.78803024112814635</c:v>
                </c:pt>
                <c:pt idx="216">
                  <c:v>-1.5816293026459838</c:v>
                </c:pt>
                <c:pt idx="217">
                  <c:v>-1.9313022784186533</c:v>
                </c:pt>
                <c:pt idx="218">
                  <c:v>0.444673065289932</c:v>
                </c:pt>
                <c:pt idx="219">
                  <c:v>-0.60531192256155419</c:v>
                </c:pt>
                <c:pt idx="220">
                  <c:v>-0.17825698815474844</c:v>
                </c:pt>
                <c:pt idx="221">
                  <c:v>0.59615387398854658</c:v>
                </c:pt>
                <c:pt idx="222">
                  <c:v>0.64192821863455585</c:v>
                </c:pt>
                <c:pt idx="223">
                  <c:v>7.9568031266303851E-2</c:v>
                </c:pt>
                <c:pt idx="224">
                  <c:v>0.87577698037574647</c:v>
                </c:pt>
                <c:pt idx="225">
                  <c:v>-1.1980779201052147</c:v>
                </c:pt>
                <c:pt idx="226">
                  <c:v>1.0336594642671253</c:v>
                </c:pt>
                <c:pt idx="227">
                  <c:v>-0.86873005863437225</c:v>
                </c:pt>
                <c:pt idx="228">
                  <c:v>0.50484860741381965</c:v>
                </c:pt>
                <c:pt idx="229">
                  <c:v>-0.70991488585904694</c:v>
                </c:pt>
                <c:pt idx="230">
                  <c:v>-0.62306913778315831</c:v>
                </c:pt>
                <c:pt idx="231">
                  <c:v>0.70610373097379764</c:v>
                </c:pt>
                <c:pt idx="232">
                  <c:v>-2.325684123231575E-2</c:v>
                </c:pt>
                <c:pt idx="233">
                  <c:v>0.14450239660943254</c:v>
                </c:pt>
                <c:pt idx="234">
                  <c:v>1.6380137771018894</c:v>
                </c:pt>
                <c:pt idx="235">
                  <c:v>6.0971209879550514E-2</c:v>
                </c:pt>
                <c:pt idx="236">
                  <c:v>-1.3074286942139324</c:v>
                </c:pt>
                <c:pt idx="237">
                  <c:v>0.23642264994866835</c:v>
                </c:pt>
                <c:pt idx="238">
                  <c:v>-0.59662280401413526</c:v>
                </c:pt>
                <c:pt idx="239">
                  <c:v>-0.26753350041720481</c:v>
                </c:pt>
                <c:pt idx="240">
                  <c:v>-1.6466217189984498</c:v>
                </c:pt>
                <c:pt idx="241">
                  <c:v>-0.43483555362576354</c:v>
                </c:pt>
                <c:pt idx="242">
                  <c:v>-1.114558796840722</c:v>
                </c:pt>
                <c:pt idx="243">
                  <c:v>-2.360369665267859</c:v>
                </c:pt>
                <c:pt idx="244">
                  <c:v>-0.97909311072827254</c:v>
                </c:pt>
                <c:pt idx="245">
                  <c:v>0.51026387426697761</c:v>
                </c:pt>
                <c:pt idx="246">
                  <c:v>0.29975087915366538</c:v>
                </c:pt>
                <c:pt idx="247">
                  <c:v>-1.1199390899640533</c:v>
                </c:pt>
                <c:pt idx="248">
                  <c:v>-0.40449241473116992</c:v>
                </c:pt>
                <c:pt idx="249">
                  <c:v>-8.7692277140745567E-2</c:v>
                </c:pt>
                <c:pt idx="250">
                  <c:v>-1.4009344780970707</c:v>
                </c:pt>
                <c:pt idx="251">
                  <c:v>1.6534199449758091E-3</c:v>
                </c:pt>
                <c:pt idx="252">
                  <c:v>0.50543080945510788</c:v>
                </c:pt>
                <c:pt idx="253">
                  <c:v>1.4474580271120048</c:v>
                </c:pt>
                <c:pt idx="254">
                  <c:v>-1.3176657845497917</c:v>
                </c:pt>
                <c:pt idx="255">
                  <c:v>-0.3508464192068681</c:v>
                </c:pt>
                <c:pt idx="256">
                  <c:v>9.2367324664050621E-2</c:v>
                </c:pt>
                <c:pt idx="257">
                  <c:v>1.9843321974228627</c:v>
                </c:pt>
                <c:pt idx="258">
                  <c:v>-0.81672659358432576</c:v>
                </c:pt>
                <c:pt idx="259">
                  <c:v>0.82714444258549058</c:v>
                </c:pt>
                <c:pt idx="260">
                  <c:v>-0.60627349127734753</c:v>
                </c:pt>
                <c:pt idx="261">
                  <c:v>0.67375092699458961</c:v>
                </c:pt>
                <c:pt idx="262">
                  <c:v>-2.3095360864856858</c:v>
                </c:pt>
                <c:pt idx="263">
                  <c:v>0.39025786324666356</c:v>
                </c:pt>
                <c:pt idx="264">
                  <c:v>0.42365763443203974</c:v>
                </c:pt>
                <c:pt idx="265">
                  <c:v>-0.36746398419809623</c:v>
                </c:pt>
                <c:pt idx="266">
                  <c:v>-0.77571462063282226</c:v>
                </c:pt>
                <c:pt idx="267">
                  <c:v>0.43879592990594318</c:v>
                </c:pt>
                <c:pt idx="268">
                  <c:v>-0.10383477914481531</c:v>
                </c:pt>
                <c:pt idx="269">
                  <c:v>-1.0865913171184509</c:v>
                </c:pt>
                <c:pt idx="270">
                  <c:v>-2.0101814897170378</c:v>
                </c:pt>
                <c:pt idx="271">
                  <c:v>2.0741327344213447</c:v>
                </c:pt>
                <c:pt idx="272">
                  <c:v>-9.0115044431518854E-2</c:v>
                </c:pt>
                <c:pt idx="273">
                  <c:v>-1.4765733074032381</c:v>
                </c:pt>
                <c:pt idx="274">
                  <c:v>-0.96052756029353414</c:v>
                </c:pt>
                <c:pt idx="275">
                  <c:v>0.6432388762453991</c:v>
                </c:pt>
                <c:pt idx="276">
                  <c:v>1.6178391137037811</c:v>
                </c:pt>
                <c:pt idx="277">
                  <c:v>-1.7775134339870997</c:v>
                </c:pt>
                <c:pt idx="278">
                  <c:v>-0.18891268634427583</c:v>
                </c:pt>
                <c:pt idx="279">
                  <c:v>0.66598550185921424</c:v>
                </c:pt>
                <c:pt idx="280">
                  <c:v>-2.4247143300409206</c:v>
                </c:pt>
                <c:pt idx="281">
                  <c:v>0.10949435589107104</c:v>
                </c:pt>
                <c:pt idx="282">
                  <c:v>0.98103653007561586</c:v>
                </c:pt>
                <c:pt idx="283">
                  <c:v>0.12794711504813261</c:v>
                </c:pt>
                <c:pt idx="284">
                  <c:v>-0.89143603910116154</c:v>
                </c:pt>
                <c:pt idx="285">
                  <c:v>-1.3877170492601045</c:v>
                </c:pt>
                <c:pt idx="286">
                  <c:v>0.64861435530877909</c:v>
                </c:pt>
                <c:pt idx="287">
                  <c:v>0.24121486389356672</c:v>
                </c:pt>
                <c:pt idx="288">
                  <c:v>0.46102003294773652</c:v>
                </c:pt>
                <c:pt idx="289">
                  <c:v>-1.0362556131114564</c:v>
                </c:pt>
                <c:pt idx="290">
                  <c:v>-0.24402873060562413</c:v>
                </c:pt>
                <c:pt idx="291">
                  <c:v>-0.64281695266147665</c:v>
                </c:pt>
                <c:pt idx="292">
                  <c:v>-0.36747245089055625</c:v>
                </c:pt>
                <c:pt idx="293">
                  <c:v>1.0072640305920544</c:v>
                </c:pt>
                <c:pt idx="294">
                  <c:v>0.76404056789366948</c:v>
                </c:pt>
                <c:pt idx="295">
                  <c:v>7.8858725675807761E-2</c:v>
                </c:pt>
                <c:pt idx="296">
                  <c:v>-0.44840093762784861</c:v>
                </c:pt>
                <c:pt idx="297">
                  <c:v>0.95126448763304339</c:v>
                </c:pt>
                <c:pt idx="298">
                  <c:v>-1.1712152423447577</c:v>
                </c:pt>
                <c:pt idx="299">
                  <c:v>5.1248959076282574E-2</c:v>
                </c:pt>
                <c:pt idx="300">
                  <c:v>0.63705701555220884</c:v>
                </c:pt>
              </c:numCache>
            </c:numRef>
          </c:xVal>
          <c:yVal>
            <c:numRef>
              <c:f>Графики!$AI$341:$AI$641</c:f>
              <c:numCache>
                <c:formatCode>General</c:formatCode>
                <c:ptCount val="301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  <c:pt idx="14">
                  <c:v>7</c:v>
                </c:pt>
                <c:pt idx="15">
                  <c:v>7.5</c:v>
                </c:pt>
                <c:pt idx="16">
                  <c:v>8</c:v>
                </c:pt>
                <c:pt idx="17">
                  <c:v>8.5</c:v>
                </c:pt>
                <c:pt idx="18">
                  <c:v>9</c:v>
                </c:pt>
                <c:pt idx="19">
                  <c:v>9.5</c:v>
                </c:pt>
                <c:pt idx="20">
                  <c:v>10</c:v>
                </c:pt>
                <c:pt idx="21">
                  <c:v>10.5</c:v>
                </c:pt>
                <c:pt idx="22">
                  <c:v>11</c:v>
                </c:pt>
                <c:pt idx="23">
                  <c:v>11.5</c:v>
                </c:pt>
                <c:pt idx="24">
                  <c:v>12</c:v>
                </c:pt>
                <c:pt idx="25">
                  <c:v>12.5</c:v>
                </c:pt>
                <c:pt idx="26">
                  <c:v>13</c:v>
                </c:pt>
                <c:pt idx="27">
                  <c:v>13.5</c:v>
                </c:pt>
                <c:pt idx="28">
                  <c:v>14</c:v>
                </c:pt>
                <c:pt idx="29">
                  <c:v>14.5</c:v>
                </c:pt>
                <c:pt idx="30">
                  <c:v>15</c:v>
                </c:pt>
                <c:pt idx="31">
                  <c:v>15.5</c:v>
                </c:pt>
                <c:pt idx="32">
                  <c:v>16</c:v>
                </c:pt>
                <c:pt idx="33">
                  <c:v>16.5</c:v>
                </c:pt>
                <c:pt idx="34">
                  <c:v>17</c:v>
                </c:pt>
                <c:pt idx="35">
                  <c:v>17.5</c:v>
                </c:pt>
                <c:pt idx="36">
                  <c:v>18</c:v>
                </c:pt>
                <c:pt idx="37">
                  <c:v>18.5</c:v>
                </c:pt>
                <c:pt idx="38">
                  <c:v>19</c:v>
                </c:pt>
                <c:pt idx="39">
                  <c:v>19.5</c:v>
                </c:pt>
                <c:pt idx="40">
                  <c:v>20</c:v>
                </c:pt>
                <c:pt idx="41">
                  <c:v>20.5</c:v>
                </c:pt>
                <c:pt idx="42">
                  <c:v>21</c:v>
                </c:pt>
                <c:pt idx="43">
                  <c:v>21.5</c:v>
                </c:pt>
                <c:pt idx="44">
                  <c:v>22</c:v>
                </c:pt>
                <c:pt idx="45">
                  <c:v>22.5</c:v>
                </c:pt>
                <c:pt idx="46">
                  <c:v>23</c:v>
                </c:pt>
                <c:pt idx="47">
                  <c:v>23.5</c:v>
                </c:pt>
                <c:pt idx="48">
                  <c:v>24</c:v>
                </c:pt>
                <c:pt idx="49">
                  <c:v>24.5</c:v>
                </c:pt>
                <c:pt idx="50">
                  <c:v>25</c:v>
                </c:pt>
                <c:pt idx="51">
                  <c:v>25.5</c:v>
                </c:pt>
                <c:pt idx="52">
                  <c:v>26</c:v>
                </c:pt>
                <c:pt idx="53">
                  <c:v>26.5</c:v>
                </c:pt>
                <c:pt idx="54">
                  <c:v>27</c:v>
                </c:pt>
                <c:pt idx="55">
                  <c:v>27.5</c:v>
                </c:pt>
                <c:pt idx="56">
                  <c:v>28</c:v>
                </c:pt>
                <c:pt idx="57">
                  <c:v>28.5</c:v>
                </c:pt>
                <c:pt idx="58">
                  <c:v>29</c:v>
                </c:pt>
                <c:pt idx="59">
                  <c:v>29.5</c:v>
                </c:pt>
                <c:pt idx="60">
                  <c:v>30</c:v>
                </c:pt>
                <c:pt idx="61">
                  <c:v>30.5</c:v>
                </c:pt>
                <c:pt idx="62">
                  <c:v>31</c:v>
                </c:pt>
                <c:pt idx="63">
                  <c:v>31.5</c:v>
                </c:pt>
                <c:pt idx="64">
                  <c:v>32</c:v>
                </c:pt>
                <c:pt idx="65">
                  <c:v>32.5</c:v>
                </c:pt>
                <c:pt idx="66">
                  <c:v>33</c:v>
                </c:pt>
                <c:pt idx="67">
                  <c:v>33.5</c:v>
                </c:pt>
                <c:pt idx="68">
                  <c:v>34</c:v>
                </c:pt>
                <c:pt idx="69">
                  <c:v>34.5</c:v>
                </c:pt>
                <c:pt idx="70">
                  <c:v>35</c:v>
                </c:pt>
                <c:pt idx="71">
                  <c:v>35.5</c:v>
                </c:pt>
                <c:pt idx="72">
                  <c:v>36</c:v>
                </c:pt>
                <c:pt idx="73">
                  <c:v>36.5</c:v>
                </c:pt>
                <c:pt idx="74">
                  <c:v>37</c:v>
                </c:pt>
                <c:pt idx="75">
                  <c:v>37.5</c:v>
                </c:pt>
                <c:pt idx="76">
                  <c:v>38</c:v>
                </c:pt>
                <c:pt idx="77">
                  <c:v>38.5</c:v>
                </c:pt>
                <c:pt idx="78">
                  <c:v>39</c:v>
                </c:pt>
                <c:pt idx="79">
                  <c:v>39.5</c:v>
                </c:pt>
                <c:pt idx="80">
                  <c:v>40</c:v>
                </c:pt>
                <c:pt idx="81">
                  <c:v>40.5</c:v>
                </c:pt>
                <c:pt idx="82">
                  <c:v>41</c:v>
                </c:pt>
                <c:pt idx="83">
                  <c:v>41.5</c:v>
                </c:pt>
                <c:pt idx="84">
                  <c:v>42</c:v>
                </c:pt>
                <c:pt idx="85">
                  <c:v>42.5</c:v>
                </c:pt>
                <c:pt idx="86">
                  <c:v>43</c:v>
                </c:pt>
                <c:pt idx="87">
                  <c:v>43.5</c:v>
                </c:pt>
                <c:pt idx="88">
                  <c:v>44</c:v>
                </c:pt>
                <c:pt idx="89">
                  <c:v>44.5</c:v>
                </c:pt>
                <c:pt idx="90">
                  <c:v>45</c:v>
                </c:pt>
                <c:pt idx="91">
                  <c:v>45.5</c:v>
                </c:pt>
                <c:pt idx="92">
                  <c:v>46</c:v>
                </c:pt>
                <c:pt idx="93">
                  <c:v>46.5</c:v>
                </c:pt>
                <c:pt idx="94">
                  <c:v>47</c:v>
                </c:pt>
                <c:pt idx="95">
                  <c:v>47.5</c:v>
                </c:pt>
                <c:pt idx="96">
                  <c:v>48</c:v>
                </c:pt>
                <c:pt idx="97">
                  <c:v>48.5</c:v>
                </c:pt>
                <c:pt idx="98">
                  <c:v>49</c:v>
                </c:pt>
                <c:pt idx="99">
                  <c:v>49.5</c:v>
                </c:pt>
                <c:pt idx="100">
                  <c:v>50</c:v>
                </c:pt>
                <c:pt idx="101">
                  <c:v>50.5</c:v>
                </c:pt>
                <c:pt idx="102">
                  <c:v>51</c:v>
                </c:pt>
                <c:pt idx="103">
                  <c:v>51.5</c:v>
                </c:pt>
                <c:pt idx="104">
                  <c:v>52</c:v>
                </c:pt>
                <c:pt idx="105">
                  <c:v>52.5</c:v>
                </c:pt>
                <c:pt idx="106">
                  <c:v>53</c:v>
                </c:pt>
                <c:pt idx="107">
                  <c:v>53.5</c:v>
                </c:pt>
                <c:pt idx="108">
                  <c:v>54</c:v>
                </c:pt>
                <c:pt idx="109">
                  <c:v>54.5</c:v>
                </c:pt>
                <c:pt idx="110">
                  <c:v>55</c:v>
                </c:pt>
                <c:pt idx="111">
                  <c:v>55.5</c:v>
                </c:pt>
                <c:pt idx="112">
                  <c:v>56</c:v>
                </c:pt>
                <c:pt idx="113">
                  <c:v>56.5</c:v>
                </c:pt>
                <c:pt idx="114">
                  <c:v>57</c:v>
                </c:pt>
                <c:pt idx="115">
                  <c:v>57.5</c:v>
                </c:pt>
                <c:pt idx="116">
                  <c:v>58</c:v>
                </c:pt>
                <c:pt idx="117">
                  <c:v>58.5</c:v>
                </c:pt>
                <c:pt idx="118">
                  <c:v>59</c:v>
                </c:pt>
                <c:pt idx="119">
                  <c:v>59.5</c:v>
                </c:pt>
                <c:pt idx="120">
                  <c:v>60</c:v>
                </c:pt>
                <c:pt idx="121">
                  <c:v>60.5</c:v>
                </c:pt>
                <c:pt idx="122">
                  <c:v>61</c:v>
                </c:pt>
                <c:pt idx="123">
                  <c:v>61.5</c:v>
                </c:pt>
                <c:pt idx="124">
                  <c:v>62</c:v>
                </c:pt>
                <c:pt idx="125">
                  <c:v>62.5</c:v>
                </c:pt>
                <c:pt idx="126">
                  <c:v>63</c:v>
                </c:pt>
                <c:pt idx="127">
                  <c:v>63.5</c:v>
                </c:pt>
                <c:pt idx="128">
                  <c:v>64</c:v>
                </c:pt>
                <c:pt idx="129">
                  <c:v>64.5</c:v>
                </c:pt>
                <c:pt idx="130">
                  <c:v>65</c:v>
                </c:pt>
                <c:pt idx="131">
                  <c:v>65.5</c:v>
                </c:pt>
                <c:pt idx="132">
                  <c:v>66</c:v>
                </c:pt>
                <c:pt idx="133">
                  <c:v>66.5</c:v>
                </c:pt>
                <c:pt idx="134">
                  <c:v>67</c:v>
                </c:pt>
                <c:pt idx="135">
                  <c:v>67.5</c:v>
                </c:pt>
                <c:pt idx="136">
                  <c:v>68</c:v>
                </c:pt>
                <c:pt idx="137">
                  <c:v>68.5</c:v>
                </c:pt>
                <c:pt idx="138">
                  <c:v>69</c:v>
                </c:pt>
                <c:pt idx="139">
                  <c:v>69.5</c:v>
                </c:pt>
                <c:pt idx="140">
                  <c:v>70</c:v>
                </c:pt>
                <c:pt idx="141">
                  <c:v>70.5</c:v>
                </c:pt>
                <c:pt idx="142">
                  <c:v>71</c:v>
                </c:pt>
                <c:pt idx="143">
                  <c:v>71.5</c:v>
                </c:pt>
                <c:pt idx="144">
                  <c:v>72</c:v>
                </c:pt>
                <c:pt idx="145">
                  <c:v>72.5</c:v>
                </c:pt>
                <c:pt idx="146">
                  <c:v>73</c:v>
                </c:pt>
                <c:pt idx="147">
                  <c:v>73.5</c:v>
                </c:pt>
                <c:pt idx="148">
                  <c:v>74</c:v>
                </c:pt>
                <c:pt idx="149">
                  <c:v>74.5</c:v>
                </c:pt>
                <c:pt idx="150">
                  <c:v>75</c:v>
                </c:pt>
                <c:pt idx="151">
                  <c:v>75.5</c:v>
                </c:pt>
                <c:pt idx="152">
                  <c:v>76</c:v>
                </c:pt>
                <c:pt idx="153">
                  <c:v>76.5</c:v>
                </c:pt>
                <c:pt idx="154">
                  <c:v>77</c:v>
                </c:pt>
                <c:pt idx="155">
                  <c:v>77.5</c:v>
                </c:pt>
                <c:pt idx="156">
                  <c:v>78</c:v>
                </c:pt>
                <c:pt idx="157">
                  <c:v>78.5</c:v>
                </c:pt>
                <c:pt idx="158">
                  <c:v>79</c:v>
                </c:pt>
                <c:pt idx="159">
                  <c:v>79.5</c:v>
                </c:pt>
                <c:pt idx="160">
                  <c:v>80</c:v>
                </c:pt>
                <c:pt idx="161">
                  <c:v>80.5</c:v>
                </c:pt>
                <c:pt idx="162">
                  <c:v>81</c:v>
                </c:pt>
                <c:pt idx="163">
                  <c:v>81.5</c:v>
                </c:pt>
                <c:pt idx="164">
                  <c:v>82</c:v>
                </c:pt>
                <c:pt idx="165">
                  <c:v>82.5</c:v>
                </c:pt>
                <c:pt idx="166">
                  <c:v>83</c:v>
                </c:pt>
                <c:pt idx="167">
                  <c:v>83.5</c:v>
                </c:pt>
                <c:pt idx="168">
                  <c:v>84</c:v>
                </c:pt>
                <c:pt idx="169">
                  <c:v>84.5</c:v>
                </c:pt>
                <c:pt idx="170">
                  <c:v>85</c:v>
                </c:pt>
                <c:pt idx="171">
                  <c:v>85.5</c:v>
                </c:pt>
                <c:pt idx="172">
                  <c:v>86</c:v>
                </c:pt>
                <c:pt idx="173">
                  <c:v>86.5</c:v>
                </c:pt>
                <c:pt idx="174">
                  <c:v>87</c:v>
                </c:pt>
                <c:pt idx="175">
                  <c:v>87.5</c:v>
                </c:pt>
                <c:pt idx="176">
                  <c:v>88</c:v>
                </c:pt>
                <c:pt idx="177">
                  <c:v>88.5</c:v>
                </c:pt>
                <c:pt idx="178">
                  <c:v>89</c:v>
                </c:pt>
                <c:pt idx="179">
                  <c:v>89.5</c:v>
                </c:pt>
                <c:pt idx="180">
                  <c:v>90</c:v>
                </c:pt>
                <c:pt idx="181">
                  <c:v>90.5</c:v>
                </c:pt>
                <c:pt idx="182">
                  <c:v>91</c:v>
                </c:pt>
                <c:pt idx="183">
                  <c:v>91.5</c:v>
                </c:pt>
                <c:pt idx="184">
                  <c:v>92</c:v>
                </c:pt>
                <c:pt idx="185">
                  <c:v>92.5</c:v>
                </c:pt>
                <c:pt idx="186">
                  <c:v>93</c:v>
                </c:pt>
                <c:pt idx="187">
                  <c:v>93.5</c:v>
                </c:pt>
                <c:pt idx="188">
                  <c:v>94</c:v>
                </c:pt>
                <c:pt idx="189">
                  <c:v>94.5</c:v>
                </c:pt>
                <c:pt idx="190">
                  <c:v>95</c:v>
                </c:pt>
                <c:pt idx="191">
                  <c:v>95.5</c:v>
                </c:pt>
                <c:pt idx="192">
                  <c:v>96</c:v>
                </c:pt>
                <c:pt idx="193">
                  <c:v>96.5</c:v>
                </c:pt>
                <c:pt idx="194">
                  <c:v>97</c:v>
                </c:pt>
                <c:pt idx="195">
                  <c:v>97.5</c:v>
                </c:pt>
                <c:pt idx="196">
                  <c:v>98</c:v>
                </c:pt>
                <c:pt idx="197">
                  <c:v>98.5</c:v>
                </c:pt>
                <c:pt idx="198">
                  <c:v>99</c:v>
                </c:pt>
                <c:pt idx="199">
                  <c:v>99.5</c:v>
                </c:pt>
                <c:pt idx="200">
                  <c:v>100</c:v>
                </c:pt>
                <c:pt idx="201">
                  <c:v>100.5</c:v>
                </c:pt>
                <c:pt idx="202">
                  <c:v>101</c:v>
                </c:pt>
                <c:pt idx="203">
                  <c:v>101.5</c:v>
                </c:pt>
                <c:pt idx="204">
                  <c:v>102</c:v>
                </c:pt>
                <c:pt idx="205">
                  <c:v>102.5</c:v>
                </c:pt>
                <c:pt idx="206">
                  <c:v>103</c:v>
                </c:pt>
                <c:pt idx="207">
                  <c:v>103.5</c:v>
                </c:pt>
                <c:pt idx="208">
                  <c:v>104</c:v>
                </c:pt>
                <c:pt idx="209">
                  <c:v>104.5</c:v>
                </c:pt>
                <c:pt idx="210">
                  <c:v>105</c:v>
                </c:pt>
                <c:pt idx="211">
                  <c:v>105.5</c:v>
                </c:pt>
                <c:pt idx="212">
                  <c:v>106</c:v>
                </c:pt>
                <c:pt idx="213">
                  <c:v>106.5</c:v>
                </c:pt>
                <c:pt idx="214">
                  <c:v>107</c:v>
                </c:pt>
                <c:pt idx="215">
                  <c:v>107.5</c:v>
                </c:pt>
                <c:pt idx="216">
                  <c:v>108</c:v>
                </c:pt>
                <c:pt idx="217">
                  <c:v>108.5</c:v>
                </c:pt>
                <c:pt idx="218">
                  <c:v>109</c:v>
                </c:pt>
                <c:pt idx="219">
                  <c:v>109.5</c:v>
                </c:pt>
                <c:pt idx="220">
                  <c:v>110</c:v>
                </c:pt>
                <c:pt idx="221">
                  <c:v>110.5</c:v>
                </c:pt>
                <c:pt idx="222">
                  <c:v>111</c:v>
                </c:pt>
                <c:pt idx="223">
                  <c:v>111.5</c:v>
                </c:pt>
                <c:pt idx="224">
                  <c:v>112</c:v>
                </c:pt>
                <c:pt idx="225">
                  <c:v>112.5</c:v>
                </c:pt>
                <c:pt idx="226">
                  <c:v>113</c:v>
                </c:pt>
                <c:pt idx="227">
                  <c:v>113.5</c:v>
                </c:pt>
                <c:pt idx="228">
                  <c:v>114</c:v>
                </c:pt>
                <c:pt idx="229">
                  <c:v>114.5</c:v>
                </c:pt>
                <c:pt idx="230">
                  <c:v>115</c:v>
                </c:pt>
                <c:pt idx="231">
                  <c:v>115.5</c:v>
                </c:pt>
                <c:pt idx="232">
                  <c:v>116</c:v>
                </c:pt>
                <c:pt idx="233">
                  <c:v>116.5</c:v>
                </c:pt>
                <c:pt idx="234">
                  <c:v>117</c:v>
                </c:pt>
                <c:pt idx="235">
                  <c:v>117.5</c:v>
                </c:pt>
                <c:pt idx="236">
                  <c:v>118</c:v>
                </c:pt>
                <c:pt idx="237">
                  <c:v>118.5</c:v>
                </c:pt>
                <c:pt idx="238">
                  <c:v>119</c:v>
                </c:pt>
                <c:pt idx="239">
                  <c:v>119.5</c:v>
                </c:pt>
                <c:pt idx="240">
                  <c:v>120</c:v>
                </c:pt>
                <c:pt idx="241">
                  <c:v>120.5</c:v>
                </c:pt>
                <c:pt idx="242">
                  <c:v>121</c:v>
                </c:pt>
                <c:pt idx="243">
                  <c:v>121.5</c:v>
                </c:pt>
                <c:pt idx="244">
                  <c:v>122</c:v>
                </c:pt>
                <c:pt idx="245">
                  <c:v>122.5</c:v>
                </c:pt>
                <c:pt idx="246">
                  <c:v>123</c:v>
                </c:pt>
                <c:pt idx="247">
                  <c:v>123.5</c:v>
                </c:pt>
                <c:pt idx="248">
                  <c:v>124</c:v>
                </c:pt>
                <c:pt idx="249">
                  <c:v>124.5</c:v>
                </c:pt>
                <c:pt idx="250">
                  <c:v>125</c:v>
                </c:pt>
                <c:pt idx="251">
                  <c:v>125.5</c:v>
                </c:pt>
                <c:pt idx="252">
                  <c:v>126</c:v>
                </c:pt>
                <c:pt idx="253">
                  <c:v>126.5</c:v>
                </c:pt>
                <c:pt idx="254">
                  <c:v>127</c:v>
                </c:pt>
                <c:pt idx="255">
                  <c:v>127.5</c:v>
                </c:pt>
                <c:pt idx="256">
                  <c:v>128</c:v>
                </c:pt>
                <c:pt idx="257">
                  <c:v>128.5</c:v>
                </c:pt>
                <c:pt idx="258">
                  <c:v>129</c:v>
                </c:pt>
                <c:pt idx="259">
                  <c:v>129.5</c:v>
                </c:pt>
                <c:pt idx="260">
                  <c:v>130</c:v>
                </c:pt>
                <c:pt idx="261">
                  <c:v>130.5</c:v>
                </c:pt>
                <c:pt idx="262">
                  <c:v>131</c:v>
                </c:pt>
                <c:pt idx="263">
                  <c:v>131.5</c:v>
                </c:pt>
                <c:pt idx="264">
                  <c:v>132</c:v>
                </c:pt>
                <c:pt idx="265">
                  <c:v>132.5</c:v>
                </c:pt>
                <c:pt idx="266">
                  <c:v>133</c:v>
                </c:pt>
                <c:pt idx="267">
                  <c:v>133.5</c:v>
                </c:pt>
                <c:pt idx="268">
                  <c:v>134</c:v>
                </c:pt>
                <c:pt idx="269">
                  <c:v>134.5</c:v>
                </c:pt>
                <c:pt idx="270">
                  <c:v>135</c:v>
                </c:pt>
                <c:pt idx="271">
                  <c:v>135.5</c:v>
                </c:pt>
                <c:pt idx="272">
                  <c:v>136</c:v>
                </c:pt>
                <c:pt idx="273">
                  <c:v>136.5</c:v>
                </c:pt>
                <c:pt idx="274">
                  <c:v>137</c:v>
                </c:pt>
                <c:pt idx="275">
                  <c:v>137.5</c:v>
                </c:pt>
                <c:pt idx="276">
                  <c:v>138</c:v>
                </c:pt>
                <c:pt idx="277">
                  <c:v>138.5</c:v>
                </c:pt>
                <c:pt idx="278">
                  <c:v>139</c:v>
                </c:pt>
                <c:pt idx="279">
                  <c:v>139.5</c:v>
                </c:pt>
                <c:pt idx="280">
                  <c:v>140</c:v>
                </c:pt>
                <c:pt idx="281">
                  <c:v>140.5</c:v>
                </c:pt>
                <c:pt idx="282">
                  <c:v>141</c:v>
                </c:pt>
                <c:pt idx="283">
                  <c:v>141.5</c:v>
                </c:pt>
                <c:pt idx="284">
                  <c:v>142</c:v>
                </c:pt>
                <c:pt idx="285">
                  <c:v>142.5</c:v>
                </c:pt>
                <c:pt idx="286">
                  <c:v>143</c:v>
                </c:pt>
                <c:pt idx="287">
                  <c:v>143.5</c:v>
                </c:pt>
                <c:pt idx="288">
                  <c:v>144</c:v>
                </c:pt>
                <c:pt idx="289">
                  <c:v>144.5</c:v>
                </c:pt>
                <c:pt idx="290">
                  <c:v>145</c:v>
                </c:pt>
                <c:pt idx="291">
                  <c:v>145.5</c:v>
                </c:pt>
                <c:pt idx="292">
                  <c:v>146</c:v>
                </c:pt>
                <c:pt idx="293">
                  <c:v>146.5</c:v>
                </c:pt>
                <c:pt idx="294">
                  <c:v>147</c:v>
                </c:pt>
                <c:pt idx="295">
                  <c:v>147.5</c:v>
                </c:pt>
                <c:pt idx="296">
                  <c:v>148</c:v>
                </c:pt>
                <c:pt idx="297">
                  <c:v>148.5</c:v>
                </c:pt>
                <c:pt idx="298">
                  <c:v>149</c:v>
                </c:pt>
                <c:pt idx="299">
                  <c:v>149.5</c:v>
                </c:pt>
                <c:pt idx="300">
                  <c:v>150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263296"/>
        <c:axId val="126265600"/>
      </c:scatterChart>
      <c:valAx>
        <c:axId val="126263296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sz="1000">
                    <a:latin typeface="+mn-lt"/>
                  </a:defRPr>
                </a:pPr>
                <a:r>
                  <a:rPr lang="en-US" sz="1000" b="1" i="1" baseline="0">
                    <a:latin typeface="+mn-lt"/>
                  </a:rPr>
                  <a:t>Деформации, мм</a:t>
                </a:r>
                <a:endParaRPr lang="ru-RU" sz="1000" b="1" i="1" baseline="0"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0.80947512461652582"/>
              <c:y val="0.1334129498967711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6265600"/>
        <c:crosses val="autoZero"/>
        <c:crossBetween val="midCat"/>
      </c:valAx>
      <c:valAx>
        <c:axId val="126265600"/>
        <c:scaling>
          <c:orientation val="maxMin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i="1"/>
                </a:pPr>
                <a:r>
                  <a:rPr lang="ru-RU" i="1"/>
                  <a:t>Глубина, м</a:t>
                </a:r>
              </a:p>
            </c:rich>
          </c:tx>
          <c:layout>
            <c:manualLayout>
              <c:xMode val="edge"/>
              <c:yMode val="edge"/>
              <c:x val="2.0199595847001754E-2"/>
              <c:y val="0.5055545356831194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crossAx val="126263296"/>
        <c:crosses val="autoZero"/>
        <c:crossBetween val="midCat"/>
      </c:valAx>
      <c:spPr>
        <a:solidFill>
          <a:schemeClr val="accent6">
            <a:lumMod val="20000"/>
            <a:lumOff val="80000"/>
            <a:alpha val="80000"/>
          </a:schemeClr>
        </a:solidFill>
      </c:spPr>
    </c:plotArea>
    <c:legend>
      <c:legendPos val="l"/>
      <c:layout>
        <c:manualLayout>
          <c:xMode val="edge"/>
          <c:yMode val="edge"/>
          <c:x val="1.4320128156287528E-2"/>
          <c:y val="7.7607525594363916E-2"/>
          <c:w val="0.97765608979960683"/>
          <c:h val="4.8355367012181717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361789</xdr:colOff>
      <xdr:row>1</xdr:row>
      <xdr:rowOff>56029</xdr:rowOff>
    </xdr:from>
    <xdr:to>
      <xdr:col>19</xdr:col>
      <xdr:colOff>34406</xdr:colOff>
      <xdr:row>27</xdr:row>
      <xdr:rowOff>4119762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29</xdr:col>
      <xdr:colOff>571500</xdr:colOff>
      <xdr:row>1</xdr:row>
      <xdr:rowOff>84844</xdr:rowOff>
    </xdr:from>
    <xdr:to>
      <xdr:col>38</xdr:col>
      <xdr:colOff>536647</xdr:colOff>
      <xdr:row>27</xdr:row>
      <xdr:rowOff>4064609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47</xdr:col>
      <xdr:colOff>402822</xdr:colOff>
      <xdr:row>1</xdr:row>
      <xdr:rowOff>100852</xdr:rowOff>
    </xdr:from>
    <xdr:to>
      <xdr:col>60</xdr:col>
      <xdr:colOff>134470</xdr:colOff>
      <xdr:row>27</xdr:row>
      <xdr:rowOff>1703294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33618</xdr:colOff>
      <xdr:row>1</xdr:row>
      <xdr:rowOff>98452</xdr:rowOff>
    </xdr:from>
    <xdr:to>
      <xdr:col>47</xdr:col>
      <xdr:colOff>278912</xdr:colOff>
      <xdr:row>27</xdr:row>
      <xdr:rowOff>4078217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146396</xdr:colOff>
      <xdr:row>1</xdr:row>
      <xdr:rowOff>56029</xdr:rowOff>
    </xdr:from>
    <xdr:to>
      <xdr:col>29</xdr:col>
      <xdr:colOff>415323</xdr:colOff>
      <xdr:row>27</xdr:row>
      <xdr:rowOff>4112559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X305"/>
  <sheetViews>
    <sheetView workbookViewId="0">
      <pane xSplit="3" topLeftCell="HM1" activePane="topRight" state="frozen"/>
      <selection pane="topRight" activeCell="IP13" sqref="IP13"/>
    </sheetView>
  </sheetViews>
  <sheetFormatPr defaultRowHeight="15" x14ac:dyDescent="0.25"/>
  <cols>
    <col min="1" max="1" width="4" style="43" bestFit="1" customWidth="1"/>
    <col min="2" max="2" width="6.85546875" style="48" customWidth="1"/>
    <col min="3" max="3" width="6.85546875" style="12" customWidth="1"/>
    <col min="4" max="4" width="6.5703125" style="48" customWidth="1"/>
    <col min="5" max="8" width="7.85546875" style="1" customWidth="1"/>
    <col min="9" max="12" width="6.42578125" style="5" customWidth="1"/>
    <col min="13" max="18" width="6.28515625" style="6" customWidth="1"/>
    <col min="19" max="22" width="6.42578125" style="5" customWidth="1"/>
    <col min="23" max="28" width="6.28515625" style="6" customWidth="1"/>
    <col min="29" max="32" width="6.42578125" style="5" customWidth="1"/>
    <col min="33" max="38" width="6.28515625" style="6" customWidth="1"/>
    <col min="39" max="42" width="6.42578125" style="5" customWidth="1"/>
    <col min="43" max="48" width="6.28515625" style="6" customWidth="1"/>
    <col min="49" max="52" width="6.42578125" style="5" customWidth="1"/>
    <col min="53" max="58" width="6.28515625" style="6" customWidth="1"/>
    <col min="59" max="62" width="6.42578125" style="5" customWidth="1"/>
    <col min="63" max="68" width="6.28515625" style="6" customWidth="1"/>
    <col min="69" max="72" width="6.42578125" style="5" customWidth="1"/>
    <col min="73" max="78" width="6.28515625" style="6" customWidth="1"/>
    <col min="79" max="82" width="6.42578125" style="5" customWidth="1"/>
    <col min="83" max="88" width="6.28515625" style="6" customWidth="1"/>
    <col min="89" max="92" width="6.42578125" style="5" customWidth="1"/>
    <col min="93" max="98" width="6.28515625" style="6" customWidth="1"/>
    <col min="99" max="102" width="6.42578125" style="5" customWidth="1"/>
    <col min="103" max="108" width="6.28515625" style="6" customWidth="1"/>
    <col min="109" max="112" width="6.42578125" style="5" customWidth="1"/>
    <col min="113" max="118" width="6.28515625" style="6" customWidth="1"/>
    <col min="119" max="122" width="6.42578125" style="5" customWidth="1"/>
    <col min="123" max="128" width="6.28515625" style="6" customWidth="1"/>
    <col min="129" max="132" width="6.42578125" style="5" customWidth="1"/>
    <col min="133" max="138" width="6.28515625" style="6" customWidth="1"/>
    <col min="139" max="142" width="6.42578125" style="5" customWidth="1"/>
    <col min="143" max="148" width="6.28515625" style="6" customWidth="1"/>
    <col min="149" max="152" width="6.42578125" style="5" customWidth="1"/>
    <col min="153" max="158" width="6.28515625" style="6" customWidth="1"/>
    <col min="159" max="162" width="6.42578125" style="5" customWidth="1"/>
    <col min="163" max="168" width="6.28515625" style="6" customWidth="1"/>
    <col min="169" max="172" width="6.42578125" style="5" customWidth="1"/>
    <col min="173" max="178" width="6.28515625" style="6" customWidth="1"/>
    <col min="179" max="182" width="6.42578125" style="5" customWidth="1"/>
    <col min="183" max="188" width="6.28515625" style="6" customWidth="1"/>
    <col min="189" max="192" width="6.42578125" style="5" customWidth="1"/>
    <col min="193" max="198" width="6.28515625" style="6" customWidth="1"/>
    <col min="199" max="202" width="6.42578125" style="5" customWidth="1"/>
    <col min="203" max="208" width="6.28515625" style="6" customWidth="1"/>
    <col min="209" max="212" width="6.42578125" style="5" customWidth="1"/>
    <col min="213" max="218" width="6.28515625" style="6" customWidth="1"/>
    <col min="219" max="222" width="6.42578125" style="5" customWidth="1"/>
    <col min="223" max="228" width="6.28515625" style="6" customWidth="1"/>
    <col min="229" max="232" width="6.42578125" style="5" customWidth="1"/>
    <col min="233" max="238" width="6.28515625" style="6" customWidth="1"/>
    <col min="239" max="242" width="6.42578125" style="5" customWidth="1"/>
    <col min="243" max="248" width="6.28515625" style="6" customWidth="1"/>
    <col min="249" max="252" width="6.42578125" style="5" customWidth="1"/>
    <col min="253" max="258" width="6.28515625" style="6" customWidth="1"/>
  </cols>
  <sheetData>
    <row r="1" spans="1:258" ht="28.5" customHeight="1" thickBot="1" x14ac:dyDescent="0.4">
      <c r="A1" s="109" t="s">
        <v>33</v>
      </c>
      <c r="B1" s="115" t="s">
        <v>12</v>
      </c>
      <c r="C1" s="111" t="s">
        <v>26</v>
      </c>
      <c r="D1" s="113" t="s">
        <v>0</v>
      </c>
      <c r="E1" s="37">
        <f>MATCH(Графики!$B$8,$I$1:$IX$1)+4</f>
        <v>5</v>
      </c>
      <c r="F1" s="38">
        <f>MATCH(Графики!$B$8,$I$1:$IX$1)+5</f>
        <v>6</v>
      </c>
      <c r="G1" s="38">
        <f>MATCH(Графики!$B$8,$I$1:$IX$1)+8</f>
        <v>9</v>
      </c>
      <c r="H1" s="39">
        <f>MATCH(Графики!$B$8,$I$1:$IX$1)+9</f>
        <v>10</v>
      </c>
      <c r="I1" s="107">
        <v>44501</v>
      </c>
      <c r="J1" s="107"/>
      <c r="K1" s="107"/>
      <c r="L1" s="107"/>
      <c r="M1" s="107"/>
      <c r="N1" s="107"/>
      <c r="O1" s="107"/>
      <c r="P1" s="107"/>
      <c r="Q1" s="107"/>
      <c r="R1" s="108"/>
      <c r="S1" s="106">
        <v>44502</v>
      </c>
      <c r="T1" s="107"/>
      <c r="U1" s="107"/>
      <c r="V1" s="107"/>
      <c r="W1" s="107"/>
      <c r="X1" s="107"/>
      <c r="Y1" s="107"/>
      <c r="Z1" s="107"/>
      <c r="AA1" s="107"/>
      <c r="AB1" s="108"/>
      <c r="AC1" s="106">
        <v>44503</v>
      </c>
      <c r="AD1" s="107"/>
      <c r="AE1" s="107"/>
      <c r="AF1" s="107"/>
      <c r="AG1" s="107"/>
      <c r="AH1" s="107"/>
      <c r="AI1" s="107"/>
      <c r="AJ1" s="107"/>
      <c r="AK1" s="107"/>
      <c r="AL1" s="108"/>
      <c r="AM1" s="106">
        <v>44504</v>
      </c>
      <c r="AN1" s="107"/>
      <c r="AO1" s="107"/>
      <c r="AP1" s="107"/>
      <c r="AQ1" s="107"/>
      <c r="AR1" s="107"/>
      <c r="AS1" s="107"/>
      <c r="AT1" s="107"/>
      <c r="AU1" s="107"/>
      <c r="AV1" s="108"/>
      <c r="AW1" s="106">
        <v>44505</v>
      </c>
      <c r="AX1" s="107"/>
      <c r="AY1" s="107"/>
      <c r="AZ1" s="107"/>
      <c r="BA1" s="107"/>
      <c r="BB1" s="107"/>
      <c r="BC1" s="107"/>
      <c r="BD1" s="107"/>
      <c r="BE1" s="107"/>
      <c r="BF1" s="108"/>
      <c r="BG1" s="106">
        <v>44506</v>
      </c>
      <c r="BH1" s="107"/>
      <c r="BI1" s="107"/>
      <c r="BJ1" s="107"/>
      <c r="BK1" s="107"/>
      <c r="BL1" s="107"/>
      <c r="BM1" s="107"/>
      <c r="BN1" s="107"/>
      <c r="BO1" s="107"/>
      <c r="BP1" s="108"/>
      <c r="BQ1" s="106">
        <v>44507</v>
      </c>
      <c r="BR1" s="107"/>
      <c r="BS1" s="107"/>
      <c r="BT1" s="107"/>
      <c r="BU1" s="107"/>
      <c r="BV1" s="107"/>
      <c r="BW1" s="107"/>
      <c r="BX1" s="107"/>
      <c r="BY1" s="107"/>
      <c r="BZ1" s="108"/>
      <c r="CA1" s="106">
        <v>44508</v>
      </c>
      <c r="CB1" s="107"/>
      <c r="CC1" s="107"/>
      <c r="CD1" s="107"/>
      <c r="CE1" s="107"/>
      <c r="CF1" s="107"/>
      <c r="CG1" s="107"/>
      <c r="CH1" s="107"/>
      <c r="CI1" s="107"/>
      <c r="CJ1" s="108"/>
      <c r="CK1" s="106">
        <v>44509</v>
      </c>
      <c r="CL1" s="107"/>
      <c r="CM1" s="107"/>
      <c r="CN1" s="107"/>
      <c r="CO1" s="107"/>
      <c r="CP1" s="107"/>
      <c r="CQ1" s="107"/>
      <c r="CR1" s="107"/>
      <c r="CS1" s="107"/>
      <c r="CT1" s="108"/>
      <c r="CU1" s="106">
        <v>44510</v>
      </c>
      <c r="CV1" s="107"/>
      <c r="CW1" s="107"/>
      <c r="CX1" s="107"/>
      <c r="CY1" s="107"/>
      <c r="CZ1" s="107"/>
      <c r="DA1" s="107"/>
      <c r="DB1" s="107"/>
      <c r="DC1" s="107"/>
      <c r="DD1" s="108"/>
      <c r="DE1" s="106">
        <v>44511</v>
      </c>
      <c r="DF1" s="107"/>
      <c r="DG1" s="107"/>
      <c r="DH1" s="107"/>
      <c r="DI1" s="107"/>
      <c r="DJ1" s="107"/>
      <c r="DK1" s="107"/>
      <c r="DL1" s="107"/>
      <c r="DM1" s="107"/>
      <c r="DN1" s="108"/>
      <c r="DO1" s="106">
        <v>44512</v>
      </c>
      <c r="DP1" s="107"/>
      <c r="DQ1" s="107"/>
      <c r="DR1" s="107"/>
      <c r="DS1" s="107"/>
      <c r="DT1" s="107"/>
      <c r="DU1" s="107"/>
      <c r="DV1" s="107"/>
      <c r="DW1" s="107"/>
      <c r="DX1" s="108"/>
      <c r="DY1" s="106">
        <v>44513</v>
      </c>
      <c r="DZ1" s="107"/>
      <c r="EA1" s="107"/>
      <c r="EB1" s="107"/>
      <c r="EC1" s="107"/>
      <c r="ED1" s="107"/>
      <c r="EE1" s="107"/>
      <c r="EF1" s="107"/>
      <c r="EG1" s="107"/>
      <c r="EH1" s="108"/>
      <c r="EI1" s="106">
        <v>44514</v>
      </c>
      <c r="EJ1" s="107"/>
      <c r="EK1" s="107"/>
      <c r="EL1" s="107"/>
      <c r="EM1" s="107"/>
      <c r="EN1" s="107"/>
      <c r="EO1" s="107"/>
      <c r="EP1" s="107"/>
      <c r="EQ1" s="107"/>
      <c r="ER1" s="108"/>
      <c r="ES1" s="106">
        <v>44515</v>
      </c>
      <c r="ET1" s="107"/>
      <c r="EU1" s="107"/>
      <c r="EV1" s="107"/>
      <c r="EW1" s="107"/>
      <c r="EX1" s="107"/>
      <c r="EY1" s="107"/>
      <c r="EZ1" s="107"/>
      <c r="FA1" s="107"/>
      <c r="FB1" s="108"/>
      <c r="FC1" s="106">
        <v>44516</v>
      </c>
      <c r="FD1" s="107"/>
      <c r="FE1" s="107"/>
      <c r="FF1" s="107"/>
      <c r="FG1" s="107"/>
      <c r="FH1" s="107"/>
      <c r="FI1" s="107"/>
      <c r="FJ1" s="107"/>
      <c r="FK1" s="107"/>
      <c r="FL1" s="108"/>
      <c r="FM1" s="106">
        <v>44517</v>
      </c>
      <c r="FN1" s="107"/>
      <c r="FO1" s="107"/>
      <c r="FP1" s="107"/>
      <c r="FQ1" s="107"/>
      <c r="FR1" s="107"/>
      <c r="FS1" s="107"/>
      <c r="FT1" s="107"/>
      <c r="FU1" s="107"/>
      <c r="FV1" s="108"/>
      <c r="FW1" s="106">
        <v>44518</v>
      </c>
      <c r="FX1" s="107"/>
      <c r="FY1" s="107"/>
      <c r="FZ1" s="107"/>
      <c r="GA1" s="107"/>
      <c r="GB1" s="107"/>
      <c r="GC1" s="107"/>
      <c r="GD1" s="107"/>
      <c r="GE1" s="107"/>
      <c r="GF1" s="108"/>
      <c r="GG1" s="106">
        <v>44519</v>
      </c>
      <c r="GH1" s="107"/>
      <c r="GI1" s="107"/>
      <c r="GJ1" s="107"/>
      <c r="GK1" s="107"/>
      <c r="GL1" s="107"/>
      <c r="GM1" s="107"/>
      <c r="GN1" s="107"/>
      <c r="GO1" s="107"/>
      <c r="GP1" s="108"/>
      <c r="GQ1" s="106">
        <v>44520</v>
      </c>
      <c r="GR1" s="107"/>
      <c r="GS1" s="107"/>
      <c r="GT1" s="107"/>
      <c r="GU1" s="107"/>
      <c r="GV1" s="107"/>
      <c r="GW1" s="107"/>
      <c r="GX1" s="107"/>
      <c r="GY1" s="107"/>
      <c r="GZ1" s="108"/>
      <c r="HA1" s="106">
        <v>44521</v>
      </c>
      <c r="HB1" s="107"/>
      <c r="HC1" s="107"/>
      <c r="HD1" s="107"/>
      <c r="HE1" s="107"/>
      <c r="HF1" s="107"/>
      <c r="HG1" s="107"/>
      <c r="HH1" s="107"/>
      <c r="HI1" s="107"/>
      <c r="HJ1" s="108"/>
      <c r="HK1" s="106">
        <v>44522</v>
      </c>
      <c r="HL1" s="107"/>
      <c r="HM1" s="107"/>
      <c r="HN1" s="107"/>
      <c r="HO1" s="107"/>
      <c r="HP1" s="107"/>
      <c r="HQ1" s="107"/>
      <c r="HR1" s="107"/>
      <c r="HS1" s="107"/>
      <c r="HT1" s="108"/>
      <c r="HU1" s="106">
        <v>44523</v>
      </c>
      <c r="HV1" s="107"/>
      <c r="HW1" s="107"/>
      <c r="HX1" s="107"/>
      <c r="HY1" s="107"/>
      <c r="HZ1" s="107"/>
      <c r="IA1" s="107"/>
      <c r="IB1" s="107"/>
      <c r="IC1" s="107"/>
      <c r="ID1" s="108"/>
      <c r="IE1" s="106">
        <v>44524</v>
      </c>
      <c r="IF1" s="107"/>
      <c r="IG1" s="107"/>
      <c r="IH1" s="107"/>
      <c r="II1" s="107"/>
      <c r="IJ1" s="107"/>
      <c r="IK1" s="107"/>
      <c r="IL1" s="107"/>
      <c r="IM1" s="107"/>
      <c r="IN1" s="108"/>
      <c r="IO1" s="106">
        <v>44525</v>
      </c>
      <c r="IP1" s="107"/>
      <c r="IQ1" s="107"/>
      <c r="IR1" s="107"/>
      <c r="IS1" s="107"/>
      <c r="IT1" s="107"/>
      <c r="IU1" s="107"/>
      <c r="IV1" s="107"/>
      <c r="IW1" s="107"/>
      <c r="IX1" s="108"/>
    </row>
    <row r="2" spans="1:258" ht="122.25" customHeight="1" thickBot="1" x14ac:dyDescent="0.3">
      <c r="A2" s="110"/>
      <c r="B2" s="116"/>
      <c r="C2" s="112"/>
      <c r="D2" s="114"/>
      <c r="E2" s="40" t="s">
        <v>29</v>
      </c>
      <c r="F2" s="41" t="s">
        <v>30</v>
      </c>
      <c r="G2" s="41" t="s">
        <v>31</v>
      </c>
      <c r="H2" s="42" t="s">
        <v>32</v>
      </c>
      <c r="I2" s="150" t="s">
        <v>1</v>
      </c>
      <c r="J2" s="151" t="s">
        <v>2</v>
      </c>
      <c r="K2" s="151" t="s">
        <v>3</v>
      </c>
      <c r="L2" s="151" t="s">
        <v>4</v>
      </c>
      <c r="M2" s="152" t="s">
        <v>13</v>
      </c>
      <c r="N2" s="152" t="s">
        <v>14</v>
      </c>
      <c r="O2" s="152" t="s">
        <v>5</v>
      </c>
      <c r="P2" s="152" t="s">
        <v>6</v>
      </c>
      <c r="Q2" s="153" t="s">
        <v>27</v>
      </c>
      <c r="R2" s="154" t="s">
        <v>28</v>
      </c>
      <c r="S2" s="150" t="s">
        <v>1</v>
      </c>
      <c r="T2" s="151" t="s">
        <v>2</v>
      </c>
      <c r="U2" s="151" t="s">
        <v>3</v>
      </c>
      <c r="V2" s="151" t="s">
        <v>4</v>
      </c>
      <c r="W2" s="152" t="s">
        <v>13</v>
      </c>
      <c r="X2" s="152" t="s">
        <v>14</v>
      </c>
      <c r="Y2" s="152" t="s">
        <v>5</v>
      </c>
      <c r="Z2" s="152" t="s">
        <v>6</v>
      </c>
      <c r="AA2" s="153" t="s">
        <v>27</v>
      </c>
      <c r="AB2" s="154" t="s">
        <v>28</v>
      </c>
      <c r="AC2" s="150" t="s">
        <v>1</v>
      </c>
      <c r="AD2" s="151" t="s">
        <v>2</v>
      </c>
      <c r="AE2" s="151" t="s">
        <v>3</v>
      </c>
      <c r="AF2" s="151" t="s">
        <v>4</v>
      </c>
      <c r="AG2" s="152" t="s">
        <v>13</v>
      </c>
      <c r="AH2" s="152" t="s">
        <v>14</v>
      </c>
      <c r="AI2" s="152" t="s">
        <v>5</v>
      </c>
      <c r="AJ2" s="152" t="s">
        <v>6</v>
      </c>
      <c r="AK2" s="153" t="s">
        <v>27</v>
      </c>
      <c r="AL2" s="154" t="s">
        <v>28</v>
      </c>
      <c r="AM2" s="150" t="s">
        <v>1</v>
      </c>
      <c r="AN2" s="151" t="s">
        <v>2</v>
      </c>
      <c r="AO2" s="151" t="s">
        <v>3</v>
      </c>
      <c r="AP2" s="151" t="s">
        <v>4</v>
      </c>
      <c r="AQ2" s="152" t="s">
        <v>13</v>
      </c>
      <c r="AR2" s="152" t="s">
        <v>14</v>
      </c>
      <c r="AS2" s="152" t="s">
        <v>5</v>
      </c>
      <c r="AT2" s="152" t="s">
        <v>6</v>
      </c>
      <c r="AU2" s="153" t="s">
        <v>27</v>
      </c>
      <c r="AV2" s="154" t="s">
        <v>28</v>
      </c>
      <c r="AW2" s="150" t="s">
        <v>1</v>
      </c>
      <c r="AX2" s="151" t="s">
        <v>2</v>
      </c>
      <c r="AY2" s="151" t="s">
        <v>3</v>
      </c>
      <c r="AZ2" s="151" t="s">
        <v>4</v>
      </c>
      <c r="BA2" s="152" t="s">
        <v>13</v>
      </c>
      <c r="BB2" s="152" t="s">
        <v>14</v>
      </c>
      <c r="BC2" s="152" t="s">
        <v>5</v>
      </c>
      <c r="BD2" s="152" t="s">
        <v>6</v>
      </c>
      <c r="BE2" s="153" t="s">
        <v>27</v>
      </c>
      <c r="BF2" s="154" t="s">
        <v>28</v>
      </c>
      <c r="BG2" s="150" t="s">
        <v>1</v>
      </c>
      <c r="BH2" s="151" t="s">
        <v>2</v>
      </c>
      <c r="BI2" s="151" t="s">
        <v>3</v>
      </c>
      <c r="BJ2" s="151" t="s">
        <v>4</v>
      </c>
      <c r="BK2" s="152" t="s">
        <v>13</v>
      </c>
      <c r="BL2" s="152" t="s">
        <v>14</v>
      </c>
      <c r="BM2" s="152" t="s">
        <v>5</v>
      </c>
      <c r="BN2" s="152" t="s">
        <v>6</v>
      </c>
      <c r="BO2" s="153" t="s">
        <v>27</v>
      </c>
      <c r="BP2" s="154" t="s">
        <v>28</v>
      </c>
      <c r="BQ2" s="156" t="s">
        <v>1</v>
      </c>
      <c r="BR2" s="157" t="s">
        <v>2</v>
      </c>
      <c r="BS2" s="157" t="s">
        <v>3</v>
      </c>
      <c r="BT2" s="157" t="s">
        <v>4</v>
      </c>
      <c r="BU2" s="158" t="s">
        <v>13</v>
      </c>
      <c r="BV2" s="158" t="s">
        <v>14</v>
      </c>
      <c r="BW2" s="158" t="s">
        <v>5</v>
      </c>
      <c r="BX2" s="158" t="s">
        <v>6</v>
      </c>
      <c r="BY2" s="159" t="s">
        <v>27</v>
      </c>
      <c r="BZ2" s="160" t="s">
        <v>28</v>
      </c>
      <c r="CA2" s="30" t="s">
        <v>1</v>
      </c>
      <c r="CB2" s="8" t="s">
        <v>2</v>
      </c>
      <c r="CC2" s="8" t="s">
        <v>3</v>
      </c>
      <c r="CD2" s="8" t="s">
        <v>4</v>
      </c>
      <c r="CE2" s="13" t="s">
        <v>13</v>
      </c>
      <c r="CF2" s="13" t="s">
        <v>14</v>
      </c>
      <c r="CG2" s="13" t="s">
        <v>5</v>
      </c>
      <c r="CH2" s="13" t="s">
        <v>6</v>
      </c>
      <c r="CI2" s="14" t="s">
        <v>27</v>
      </c>
      <c r="CJ2" s="15" t="s">
        <v>28</v>
      </c>
      <c r="CK2" s="7" t="s">
        <v>1</v>
      </c>
      <c r="CL2" s="8" t="s">
        <v>2</v>
      </c>
      <c r="CM2" s="8" t="s">
        <v>3</v>
      </c>
      <c r="CN2" s="8" t="s">
        <v>4</v>
      </c>
      <c r="CO2" s="13" t="s">
        <v>13</v>
      </c>
      <c r="CP2" s="13" t="s">
        <v>14</v>
      </c>
      <c r="CQ2" s="13" t="s">
        <v>5</v>
      </c>
      <c r="CR2" s="13" t="s">
        <v>6</v>
      </c>
      <c r="CS2" s="14" t="s">
        <v>27</v>
      </c>
      <c r="CT2" s="15" t="s">
        <v>28</v>
      </c>
      <c r="CU2" s="7" t="s">
        <v>1</v>
      </c>
      <c r="CV2" s="8" t="s">
        <v>2</v>
      </c>
      <c r="CW2" s="8" t="s">
        <v>3</v>
      </c>
      <c r="CX2" s="8" t="s">
        <v>4</v>
      </c>
      <c r="CY2" s="13" t="s">
        <v>13</v>
      </c>
      <c r="CZ2" s="13" t="s">
        <v>14</v>
      </c>
      <c r="DA2" s="13" t="s">
        <v>5</v>
      </c>
      <c r="DB2" s="13" t="s">
        <v>6</v>
      </c>
      <c r="DC2" s="14" t="s">
        <v>27</v>
      </c>
      <c r="DD2" s="15" t="s">
        <v>28</v>
      </c>
      <c r="DE2" s="7" t="s">
        <v>1</v>
      </c>
      <c r="DF2" s="8" t="s">
        <v>2</v>
      </c>
      <c r="DG2" s="8" t="s">
        <v>3</v>
      </c>
      <c r="DH2" s="8" t="s">
        <v>4</v>
      </c>
      <c r="DI2" s="13" t="s">
        <v>13</v>
      </c>
      <c r="DJ2" s="13" t="s">
        <v>14</v>
      </c>
      <c r="DK2" s="13" t="s">
        <v>5</v>
      </c>
      <c r="DL2" s="13" t="s">
        <v>6</v>
      </c>
      <c r="DM2" s="14" t="s">
        <v>27</v>
      </c>
      <c r="DN2" s="15" t="s">
        <v>28</v>
      </c>
      <c r="DO2" s="7" t="s">
        <v>1</v>
      </c>
      <c r="DP2" s="8" t="s">
        <v>2</v>
      </c>
      <c r="DQ2" s="8" t="s">
        <v>3</v>
      </c>
      <c r="DR2" s="8" t="s">
        <v>4</v>
      </c>
      <c r="DS2" s="13" t="s">
        <v>13</v>
      </c>
      <c r="DT2" s="13" t="s">
        <v>14</v>
      </c>
      <c r="DU2" s="13" t="s">
        <v>5</v>
      </c>
      <c r="DV2" s="13" t="s">
        <v>6</v>
      </c>
      <c r="DW2" s="14" t="s">
        <v>27</v>
      </c>
      <c r="DX2" s="15" t="s">
        <v>28</v>
      </c>
      <c r="DY2" s="7" t="s">
        <v>1</v>
      </c>
      <c r="DZ2" s="8" t="s">
        <v>2</v>
      </c>
      <c r="EA2" s="8" t="s">
        <v>3</v>
      </c>
      <c r="EB2" s="8" t="s">
        <v>4</v>
      </c>
      <c r="EC2" s="13" t="s">
        <v>13</v>
      </c>
      <c r="ED2" s="13" t="s">
        <v>14</v>
      </c>
      <c r="EE2" s="13" t="s">
        <v>5</v>
      </c>
      <c r="EF2" s="13" t="s">
        <v>6</v>
      </c>
      <c r="EG2" s="14" t="s">
        <v>27</v>
      </c>
      <c r="EH2" s="15" t="s">
        <v>28</v>
      </c>
      <c r="EI2" s="7" t="s">
        <v>1</v>
      </c>
      <c r="EJ2" s="8" t="s">
        <v>2</v>
      </c>
      <c r="EK2" s="8" t="s">
        <v>3</v>
      </c>
      <c r="EL2" s="8" t="s">
        <v>4</v>
      </c>
      <c r="EM2" s="13" t="s">
        <v>13</v>
      </c>
      <c r="EN2" s="13" t="s">
        <v>14</v>
      </c>
      <c r="EO2" s="13" t="s">
        <v>5</v>
      </c>
      <c r="EP2" s="13" t="s">
        <v>6</v>
      </c>
      <c r="EQ2" s="14" t="s">
        <v>27</v>
      </c>
      <c r="ER2" s="15" t="s">
        <v>28</v>
      </c>
      <c r="ES2" s="7" t="s">
        <v>1</v>
      </c>
      <c r="ET2" s="8" t="s">
        <v>2</v>
      </c>
      <c r="EU2" s="8" t="s">
        <v>3</v>
      </c>
      <c r="EV2" s="8" t="s">
        <v>4</v>
      </c>
      <c r="EW2" s="13" t="s">
        <v>13</v>
      </c>
      <c r="EX2" s="13" t="s">
        <v>14</v>
      </c>
      <c r="EY2" s="13" t="s">
        <v>5</v>
      </c>
      <c r="EZ2" s="13" t="s">
        <v>6</v>
      </c>
      <c r="FA2" s="14" t="s">
        <v>27</v>
      </c>
      <c r="FB2" s="15" t="s">
        <v>28</v>
      </c>
      <c r="FC2" s="7" t="s">
        <v>1</v>
      </c>
      <c r="FD2" s="8" t="s">
        <v>2</v>
      </c>
      <c r="FE2" s="8" t="s">
        <v>3</v>
      </c>
      <c r="FF2" s="8" t="s">
        <v>4</v>
      </c>
      <c r="FG2" s="13" t="s">
        <v>13</v>
      </c>
      <c r="FH2" s="13" t="s">
        <v>14</v>
      </c>
      <c r="FI2" s="13" t="s">
        <v>5</v>
      </c>
      <c r="FJ2" s="13" t="s">
        <v>6</v>
      </c>
      <c r="FK2" s="14" t="s">
        <v>27</v>
      </c>
      <c r="FL2" s="15" t="s">
        <v>28</v>
      </c>
      <c r="FM2" s="7" t="s">
        <v>1</v>
      </c>
      <c r="FN2" s="8" t="s">
        <v>2</v>
      </c>
      <c r="FO2" s="8" t="s">
        <v>3</v>
      </c>
      <c r="FP2" s="8" t="s">
        <v>4</v>
      </c>
      <c r="FQ2" s="13" t="s">
        <v>13</v>
      </c>
      <c r="FR2" s="13" t="s">
        <v>14</v>
      </c>
      <c r="FS2" s="13" t="s">
        <v>5</v>
      </c>
      <c r="FT2" s="13" t="s">
        <v>6</v>
      </c>
      <c r="FU2" s="14" t="s">
        <v>27</v>
      </c>
      <c r="FV2" s="15" t="s">
        <v>28</v>
      </c>
      <c r="FW2" s="7" t="s">
        <v>1</v>
      </c>
      <c r="FX2" s="8" t="s">
        <v>2</v>
      </c>
      <c r="FY2" s="8" t="s">
        <v>3</v>
      </c>
      <c r="FZ2" s="8" t="s">
        <v>4</v>
      </c>
      <c r="GA2" s="13" t="s">
        <v>13</v>
      </c>
      <c r="GB2" s="13" t="s">
        <v>14</v>
      </c>
      <c r="GC2" s="13" t="s">
        <v>5</v>
      </c>
      <c r="GD2" s="13" t="s">
        <v>6</v>
      </c>
      <c r="GE2" s="14" t="s">
        <v>27</v>
      </c>
      <c r="GF2" s="15" t="s">
        <v>28</v>
      </c>
      <c r="GG2" s="7" t="s">
        <v>1</v>
      </c>
      <c r="GH2" s="8" t="s">
        <v>2</v>
      </c>
      <c r="GI2" s="8" t="s">
        <v>3</v>
      </c>
      <c r="GJ2" s="8" t="s">
        <v>4</v>
      </c>
      <c r="GK2" s="13" t="s">
        <v>13</v>
      </c>
      <c r="GL2" s="13" t="s">
        <v>14</v>
      </c>
      <c r="GM2" s="13" t="s">
        <v>5</v>
      </c>
      <c r="GN2" s="13" t="s">
        <v>6</v>
      </c>
      <c r="GO2" s="14" t="s">
        <v>27</v>
      </c>
      <c r="GP2" s="15" t="s">
        <v>28</v>
      </c>
      <c r="GQ2" s="7" t="s">
        <v>1</v>
      </c>
      <c r="GR2" s="8" t="s">
        <v>2</v>
      </c>
      <c r="GS2" s="8" t="s">
        <v>3</v>
      </c>
      <c r="GT2" s="8" t="s">
        <v>4</v>
      </c>
      <c r="GU2" s="13" t="s">
        <v>13</v>
      </c>
      <c r="GV2" s="13" t="s">
        <v>14</v>
      </c>
      <c r="GW2" s="13" t="s">
        <v>5</v>
      </c>
      <c r="GX2" s="13" t="s">
        <v>6</v>
      </c>
      <c r="GY2" s="14" t="s">
        <v>27</v>
      </c>
      <c r="GZ2" s="15" t="s">
        <v>28</v>
      </c>
      <c r="HA2" s="7" t="s">
        <v>1</v>
      </c>
      <c r="HB2" s="8" t="s">
        <v>2</v>
      </c>
      <c r="HC2" s="8" t="s">
        <v>3</v>
      </c>
      <c r="HD2" s="8" t="s">
        <v>4</v>
      </c>
      <c r="HE2" s="13" t="s">
        <v>13</v>
      </c>
      <c r="HF2" s="13" t="s">
        <v>14</v>
      </c>
      <c r="HG2" s="13" t="s">
        <v>5</v>
      </c>
      <c r="HH2" s="13" t="s">
        <v>6</v>
      </c>
      <c r="HI2" s="14" t="s">
        <v>27</v>
      </c>
      <c r="HJ2" s="15" t="s">
        <v>28</v>
      </c>
      <c r="HK2" s="7" t="s">
        <v>1</v>
      </c>
      <c r="HL2" s="8" t="s">
        <v>2</v>
      </c>
      <c r="HM2" s="8" t="s">
        <v>3</v>
      </c>
      <c r="HN2" s="8" t="s">
        <v>4</v>
      </c>
      <c r="HO2" s="13" t="s">
        <v>13</v>
      </c>
      <c r="HP2" s="13" t="s">
        <v>14</v>
      </c>
      <c r="HQ2" s="13" t="s">
        <v>5</v>
      </c>
      <c r="HR2" s="13" t="s">
        <v>6</v>
      </c>
      <c r="HS2" s="14" t="s">
        <v>27</v>
      </c>
      <c r="HT2" s="15" t="s">
        <v>28</v>
      </c>
      <c r="HU2" s="7" t="s">
        <v>1</v>
      </c>
      <c r="HV2" s="8" t="s">
        <v>2</v>
      </c>
      <c r="HW2" s="8" t="s">
        <v>3</v>
      </c>
      <c r="HX2" s="8" t="s">
        <v>4</v>
      </c>
      <c r="HY2" s="13" t="s">
        <v>13</v>
      </c>
      <c r="HZ2" s="13" t="s">
        <v>14</v>
      </c>
      <c r="IA2" s="13" t="s">
        <v>5</v>
      </c>
      <c r="IB2" s="13" t="s">
        <v>6</v>
      </c>
      <c r="IC2" s="14" t="s">
        <v>27</v>
      </c>
      <c r="ID2" s="15" t="s">
        <v>28</v>
      </c>
      <c r="IE2" s="7" t="s">
        <v>1</v>
      </c>
      <c r="IF2" s="8" t="s">
        <v>2</v>
      </c>
      <c r="IG2" s="8" t="s">
        <v>3</v>
      </c>
      <c r="IH2" s="8" t="s">
        <v>4</v>
      </c>
      <c r="II2" s="13" t="s">
        <v>13</v>
      </c>
      <c r="IJ2" s="13" t="s">
        <v>14</v>
      </c>
      <c r="IK2" s="13" t="s">
        <v>5</v>
      </c>
      <c r="IL2" s="13" t="s">
        <v>6</v>
      </c>
      <c r="IM2" s="14" t="s">
        <v>27</v>
      </c>
      <c r="IN2" s="15" t="s">
        <v>28</v>
      </c>
      <c r="IO2" s="7" t="s">
        <v>1</v>
      </c>
      <c r="IP2" s="8" t="s">
        <v>2</v>
      </c>
      <c r="IQ2" s="8" t="s">
        <v>3</v>
      </c>
      <c r="IR2" s="8" t="s">
        <v>4</v>
      </c>
      <c r="IS2" s="13" t="s">
        <v>13</v>
      </c>
      <c r="IT2" s="13" t="s">
        <v>14</v>
      </c>
      <c r="IU2" s="13" t="s">
        <v>5</v>
      </c>
      <c r="IV2" s="13" t="s">
        <v>6</v>
      </c>
      <c r="IW2" s="14" t="s">
        <v>27</v>
      </c>
      <c r="IX2" s="15" t="s">
        <v>28</v>
      </c>
    </row>
    <row r="3" spans="1:258" x14ac:dyDescent="0.25">
      <c r="A3" s="45">
        <v>3</v>
      </c>
      <c r="B3" s="49">
        <v>0</v>
      </c>
      <c r="C3" s="10">
        <f>IF(Графики!$A$7="Расчитывать с учетом закручивания скважины",B3,0)</f>
        <v>0</v>
      </c>
      <c r="D3" s="46">
        <v>0</v>
      </c>
      <c r="E3" s="31">
        <f>IF(ISNUMBER(INDEX($I$1:$IX$303,$A3,E$1) ),INDEX($I$1:$IX$303,$A3,E$1),0)</f>
        <v>0</v>
      </c>
      <c r="F3" s="32">
        <f>IF(ISNUMBER(INDEX($I$1:$IX$303,$A3,F$1) ),INDEX($I$1:$IX$303,$A3,F$1),0)</f>
        <v>0</v>
      </c>
      <c r="G3" s="32">
        <f>IF(ISNUMBER(INDEX($I$1:$IX$303,$A3,G$1) ),INDEX($I$1:$IX$303,$A3,G$1)-$G$305,0)</f>
        <v>-977.91615588941465</v>
      </c>
      <c r="H3" s="33">
        <f>IF(ISNUMBER(INDEX($I$1:$IX$303,$A3,H$1) ),INDEX($I$1:$IX$303,$A3,H$1)-$H$305,0)</f>
        <v>-1155.4296634840375</v>
      </c>
      <c r="I3" s="146"/>
      <c r="J3" s="147"/>
      <c r="K3" s="147"/>
      <c r="L3" s="147"/>
      <c r="M3" s="148" t="str">
        <f>IF(ISNUMBER(I3),-SIN(RADIANS((I3-J3)/2))*1000,"")</f>
        <v/>
      </c>
      <c r="N3" s="148" t="str">
        <f>IF(ISNUMBER(J3),-SIN(RADIANS((K3-L3)/2))*1000,"")</f>
        <v/>
      </c>
      <c r="O3" s="148">
        <f>IF(ISNUMBER(M3),O2+M3*0.5,IF(ISNUMBER(M4),0,""))</f>
        <v>0</v>
      </c>
      <c r="P3" s="148">
        <f>IF(ISNUMBER(N3),P2+N3*0.5,IF(ISNUMBER(N4),0,""))</f>
        <v>0</v>
      </c>
      <c r="Q3" s="148">
        <f>IF(ISNUMBER(O3), O3*COS(RADIANS(-$C3+Графики!$B$3))+P3*SIN(RADIANS(-$C3+Графики!$B$3)),"")</f>
        <v>0</v>
      </c>
      <c r="R3" s="149">
        <f>IF(ISNUMBER(O3), O3*COS(RADIANS(-$C3+Графики!$B$5))+P3*SIN(RADIANS(-$C3+Графики!$B$5)),"")</f>
        <v>0</v>
      </c>
      <c r="S3" s="146"/>
      <c r="T3" s="147"/>
      <c r="U3" s="147"/>
      <c r="V3" s="147"/>
      <c r="W3" s="148" t="str">
        <f>IF(ISNUMBER(S3),-SIN(RADIANS((S3-T3)/2))*1000,"")</f>
        <v/>
      </c>
      <c r="X3" s="148" t="str">
        <f>IF(ISNUMBER(T3),-SIN(RADIANS((U3-V3)/2))*1000,"")</f>
        <v/>
      </c>
      <c r="Y3" s="148">
        <f>IF(ISNUMBER(W3),Y2+W3*0.5,IF(ISNUMBER(W4),0,""))</f>
        <v>0</v>
      </c>
      <c r="Z3" s="148">
        <f>IF(ISNUMBER(X3),Z2+X3*0.5,IF(ISNUMBER(X4),0,""))</f>
        <v>0</v>
      </c>
      <c r="AA3" s="148">
        <f>IF(ISNUMBER(Y3), Y3*COS(RADIANS(-$C3+Графики!$B$3))+Z3*SIN(RADIANS(-$C3+Графики!$B$3)),"")</f>
        <v>0</v>
      </c>
      <c r="AB3" s="148">
        <f>IF(ISNUMBER(Y3), Y3*COS(RADIANS(-$C3+Графики!$B$5))+Z3*SIN(RADIANS(-$C3+Графики!$B$5)),"")</f>
        <v>0</v>
      </c>
      <c r="AC3" s="155"/>
      <c r="AD3" s="147"/>
      <c r="AE3" s="147"/>
      <c r="AF3" s="147"/>
      <c r="AG3" s="148" t="str">
        <f>IF(ISNUMBER(AC3),-SIN(RADIANS((AC3-AD3)/2))*1000,"")</f>
        <v/>
      </c>
      <c r="AH3" s="148" t="str">
        <f>IF(ISNUMBER(AD3),-SIN(RADIANS((AE3-AF3)/2))*1000,"")</f>
        <v/>
      </c>
      <c r="AI3" s="148">
        <f>IF(ISNUMBER(AG3),AI2+AG3*0.5,IF(ISNUMBER(AG4),0,""))</f>
        <v>0</v>
      </c>
      <c r="AJ3" s="148">
        <f>IF(ISNUMBER(AH3),AJ2+AH3*0.5,IF(ISNUMBER(AH4),0,""))</f>
        <v>0</v>
      </c>
      <c r="AK3" s="148">
        <f>IF(ISNUMBER(AI3), AI3*COS(RADIANS(-$C3+Графики!$B$3))+AJ3*SIN(RADIANS(-$C3+Графики!$B$3)),"")</f>
        <v>0</v>
      </c>
      <c r="AL3" s="149">
        <f>IF(ISNUMBER(AI3), AI3*COS(RADIANS(-$C3+Графики!$B$5))+AJ3*SIN(RADIANS(-$C3+Графики!$B$5)),"")</f>
        <v>0</v>
      </c>
      <c r="AM3" s="155"/>
      <c r="AN3" s="147"/>
      <c r="AO3" s="147"/>
      <c r="AP3" s="147"/>
      <c r="AQ3" s="148" t="str">
        <f>IF(ISNUMBER(AM3),-SIN(RADIANS((AM3-AN3)/2))*1000,"")</f>
        <v/>
      </c>
      <c r="AR3" s="148" t="str">
        <f>IF(ISNUMBER(AN3),-SIN(RADIANS((AO3-AP3)/2))*1000,"")</f>
        <v/>
      </c>
      <c r="AS3" s="148">
        <f>IF(ISNUMBER(AQ3),AS2+AQ3*0.5,IF(ISNUMBER(AQ4),0,""))</f>
        <v>0</v>
      </c>
      <c r="AT3" s="148">
        <f>IF(ISNUMBER(AR3),AT2+AR3*0.5,IF(ISNUMBER(AR4),0,""))</f>
        <v>0</v>
      </c>
      <c r="AU3" s="148">
        <f>IF(ISNUMBER(AS3), AS3*COS(RADIANS(-$C3+Графики!$B$3))+AT3*SIN(RADIANS(-$C3+Графики!$B$3)),"")</f>
        <v>0</v>
      </c>
      <c r="AV3" s="149">
        <f>IF(ISNUMBER(AS3), AS3*COS(RADIANS(-$C3+Графики!$B$5))+AT3*SIN(RADIANS(-$C3+Графики!$B$5)),"")</f>
        <v>0</v>
      </c>
      <c r="AW3" s="155"/>
      <c r="AX3" s="147"/>
      <c r="AY3" s="147"/>
      <c r="AZ3" s="147"/>
      <c r="BA3" s="148" t="str">
        <f>IF(ISNUMBER(AW3),-SIN(RADIANS((AW3-AX3)/2))*1000,"")</f>
        <v/>
      </c>
      <c r="BB3" s="148" t="str">
        <f>IF(ISNUMBER(AX3),-SIN(RADIANS((AY3-AZ3)/2))*1000,"")</f>
        <v/>
      </c>
      <c r="BC3" s="148">
        <f>IF(ISNUMBER(BA3),BC2+BA3*0.5,IF(ISNUMBER(BA4),0,""))</f>
        <v>0</v>
      </c>
      <c r="BD3" s="148">
        <f>IF(ISNUMBER(BB3),BD2+BB3*0.5,IF(ISNUMBER(BB4),0,""))</f>
        <v>0</v>
      </c>
      <c r="BE3" s="148">
        <f>IF(ISNUMBER(BC3), BC3*COS(RADIANS(-$C3+Графики!$B$3))+BD3*SIN(RADIANS(-$C3+Графики!$B$3)),"")</f>
        <v>0</v>
      </c>
      <c r="BF3" s="149">
        <f>IF(ISNUMBER(BC3), BC3*COS(RADIANS(-$C3+Графики!$B$5))+BD3*SIN(RADIANS(-$C3+Графики!$B$5)),"")</f>
        <v>0</v>
      </c>
      <c r="BG3" s="22"/>
      <c r="BH3" s="23"/>
      <c r="BI3" s="23"/>
      <c r="BJ3" s="23"/>
      <c r="BK3" s="16" t="str">
        <f>IF(ISNUMBER(BG3),-SIN(RADIANS((BG3-BH3)/2))*1000,"")</f>
        <v/>
      </c>
      <c r="BL3" s="16" t="str">
        <f>IF(ISNUMBER(BH3),-SIN(RADIANS((BI3-BJ3)/2))*1000,"")</f>
        <v/>
      </c>
      <c r="BM3" s="16">
        <f>IF(ISNUMBER(BK3),BM2+BK3*0.5,IF(ISNUMBER(BK4),0,""))</f>
        <v>0</v>
      </c>
      <c r="BN3" s="16">
        <f>IF(ISNUMBER(BL3),BN2+BL3*0.5,IF(ISNUMBER(BL4),0,""))</f>
        <v>0</v>
      </c>
      <c r="BO3" s="16">
        <f>IF(ISNUMBER(BM3), BM3*COS(RADIANS(-$C3+Графики!$B$3))+BN3*SIN(RADIANS(-$C3+Графики!$B$3)),"")</f>
        <v>0</v>
      </c>
      <c r="BP3" s="17">
        <f>IF(ISNUMBER(BM3), BM3*COS(RADIANS(-$C3+Графики!$B$5))+BN3*SIN(RADIANS(-$C3+Графики!$B$5)),"")</f>
        <v>0</v>
      </c>
      <c r="BQ3" s="22"/>
      <c r="BR3" s="23"/>
      <c r="BS3" s="23"/>
      <c r="BT3" s="23"/>
      <c r="BU3" s="16" t="str">
        <f>IF(ISNUMBER(BQ3),-SIN(RADIANS((BQ3-BR3)/2))*1000,"")</f>
        <v/>
      </c>
      <c r="BV3" s="16" t="str">
        <f>IF(ISNUMBER(BR3),-SIN(RADIANS((BS3-BT3)/2))*1000,"")</f>
        <v/>
      </c>
      <c r="BW3" s="16">
        <f>IF(ISNUMBER(BU3),BW2+BU3*0.5,IF(ISNUMBER(BU4),0,""))</f>
        <v>0</v>
      </c>
      <c r="BX3" s="16">
        <f>IF(ISNUMBER(BV3),BX2+BV3*0.5,IF(ISNUMBER(BV4),0,""))</f>
        <v>0</v>
      </c>
      <c r="BY3" s="16">
        <f>IF(ISNUMBER(BW3), BW3*COS(RADIANS(-$C3+Графики!$B$3))+BX3*SIN(RADIANS(-$C3+Графики!$B$3)),"")</f>
        <v>0</v>
      </c>
      <c r="BZ3" s="17">
        <f>IF(ISNUMBER(BW3), BW3*COS(RADIANS(-$C3+Графики!$B$5))+BX3*SIN(RADIANS(-$C3+Графики!$B$5)),"")</f>
        <v>0</v>
      </c>
      <c r="CA3" s="28"/>
      <c r="CB3" s="23"/>
      <c r="CC3" s="23"/>
      <c r="CD3" s="23"/>
      <c r="CE3" s="16" t="str">
        <f>IF(ISNUMBER(CA3),-SIN(RADIANS((CA3-CB3)/2))*1000,"")</f>
        <v/>
      </c>
      <c r="CF3" s="16" t="str">
        <f>IF(ISNUMBER(CB3),-SIN(RADIANS((CC3-CD3)/2))*1000,"")</f>
        <v/>
      </c>
      <c r="CG3" s="16">
        <f>IF(ISNUMBER(CE3),CG2+CE3*0.5,IF(ISNUMBER(CE4),0,""))</f>
        <v>0</v>
      </c>
      <c r="CH3" s="16">
        <f>IF(ISNUMBER(CF3),CH2+CF3*0.5,IF(ISNUMBER(CF4),0,""))</f>
        <v>0</v>
      </c>
      <c r="CI3" s="16">
        <f>IF(ISNUMBER(CG3), CG3*COS(RADIANS(-$C3+Графики!$B$3))+CH3*SIN(RADIANS(-$C3+Графики!$B$3)),"")</f>
        <v>0</v>
      </c>
      <c r="CJ3" s="17">
        <f>IF(ISNUMBER(CG3), CG3*COS(RADIANS(-$C3+Графики!$B$5))+CH3*SIN(RADIANS(-$C3+Графики!$B$5)),"")</f>
        <v>0</v>
      </c>
      <c r="CK3" s="22"/>
      <c r="CL3" s="23"/>
      <c r="CM3" s="23"/>
      <c r="CN3" s="23"/>
      <c r="CO3" s="16" t="str">
        <f>IF(ISNUMBER(CK3),-SIN(RADIANS((CK3-CL3)/2))*1000,"")</f>
        <v/>
      </c>
      <c r="CP3" s="16" t="str">
        <f>IF(ISNUMBER(CL3),-SIN(RADIANS((CM3-CN3)/2))*1000,"")</f>
        <v/>
      </c>
      <c r="CQ3" s="16">
        <f>IF(ISNUMBER(CO3),CQ2+CO3*0.5,IF(ISNUMBER(CO4),0,""))</f>
        <v>0</v>
      </c>
      <c r="CR3" s="16">
        <f>IF(ISNUMBER(CP3),CR2+CP3*0.5,IF(ISNUMBER(CP4),0,""))</f>
        <v>0</v>
      </c>
      <c r="CS3" s="16">
        <f>IF(ISNUMBER(CQ3), CQ3*COS(RADIANS(-$C3+Графики!$B$3))+CR3*SIN(RADIANS(-$C3+Графики!$B$3)),"")</f>
        <v>0</v>
      </c>
      <c r="CT3" s="17">
        <f>IF(ISNUMBER(CQ3), CQ3*COS(RADIANS(-$C3+Графики!$B$5))+CR3*SIN(RADIANS(-$C3+Графики!$B$5)),"")</f>
        <v>0</v>
      </c>
      <c r="CU3" s="22"/>
      <c r="CV3" s="23"/>
      <c r="CW3" s="23"/>
      <c r="CX3" s="23"/>
      <c r="CY3" s="16" t="str">
        <f>IF(ISNUMBER(CU3),-SIN(RADIANS((CU3-CV3)/2))*1000,"")</f>
        <v/>
      </c>
      <c r="CZ3" s="16" t="str">
        <f>IF(ISNUMBER(CV3),-SIN(RADIANS((CW3-CX3)/2))*1000,"")</f>
        <v/>
      </c>
      <c r="DA3" s="16">
        <f>IF(ISNUMBER(CY3),DA2+CY3*0.5,IF(ISNUMBER(CY4),0,""))</f>
        <v>0</v>
      </c>
      <c r="DB3" s="16">
        <f>IF(ISNUMBER(CZ3),DB2+CZ3*0.5,IF(ISNUMBER(CZ4),0,""))</f>
        <v>0</v>
      </c>
      <c r="DC3" s="16">
        <f>IF(ISNUMBER(DA3), DA3*COS(RADIANS(-$C3+Графики!$B$3))+DB3*SIN(RADIANS(-$C3+Графики!$B$3)),"")</f>
        <v>0</v>
      </c>
      <c r="DD3" s="17">
        <f>IF(ISNUMBER(DA3), DA3*COS(RADIANS(-$C3+Графики!$B$5))+DB3*SIN(RADIANS(-$C3+Графики!$B$5)),"")</f>
        <v>0</v>
      </c>
      <c r="DE3" s="22"/>
      <c r="DF3" s="23"/>
      <c r="DG3" s="23"/>
      <c r="DH3" s="23"/>
      <c r="DI3" s="16" t="str">
        <f t="shared" ref="DI3:DI58" si="0">IF(ISNUMBER(DE3),-SIN(RADIANS((DE3-DF3)/2))*1000,"")</f>
        <v/>
      </c>
      <c r="DJ3" s="16" t="str">
        <f t="shared" ref="DJ3:DJ58" si="1">IF(ISNUMBER(DF3),-SIN(RADIANS((DG3-DH3)/2))*1000,"")</f>
        <v/>
      </c>
      <c r="DK3" s="16">
        <f t="shared" ref="DK3:DK58" si="2">IF(ISNUMBER(DI3),DK2+DI3*0.5,IF(ISNUMBER(DI4),0,""))</f>
        <v>0</v>
      </c>
      <c r="DL3" s="16">
        <f t="shared" ref="DL3:DL58" si="3">IF(ISNUMBER(DJ3),DL2+DJ3*0.5,IF(ISNUMBER(DJ4),0,""))</f>
        <v>0</v>
      </c>
      <c r="DM3" s="16">
        <f>IF(ISNUMBER(DK3), DK3*COS(RADIANS(-$C3+Графики!$B$3))+DL3*SIN(RADIANS(-$C3+Графики!$B$3)),"")</f>
        <v>0</v>
      </c>
      <c r="DN3" s="17">
        <f>IF(ISNUMBER(DK3), DK3*COS(RADIANS(-$C3+Графики!$B$5))+DL3*SIN(RADIANS(-$C3+Графики!$B$5)),"")</f>
        <v>0</v>
      </c>
      <c r="DO3" s="22"/>
      <c r="DP3" s="23"/>
      <c r="DQ3" s="23"/>
      <c r="DR3" s="23"/>
      <c r="DS3" s="16" t="str">
        <f t="shared" ref="DS3:DS58" si="4">IF(ISNUMBER(DO3),-SIN(RADIANS((DO3-DP3)/2))*1000,"")</f>
        <v/>
      </c>
      <c r="DT3" s="16" t="str">
        <f t="shared" ref="DT3:DT58" si="5">IF(ISNUMBER(DP3),-SIN(RADIANS((DQ3-DR3)/2))*1000,"")</f>
        <v/>
      </c>
      <c r="DU3" s="16">
        <f t="shared" ref="DU3:DU58" si="6">IF(ISNUMBER(DS3),DU2+DS3*0.5,IF(ISNUMBER(DS4),0,""))</f>
        <v>0</v>
      </c>
      <c r="DV3" s="16">
        <f t="shared" ref="DV3:DV58" si="7">IF(ISNUMBER(DT3),DV2+DT3*0.5,IF(ISNUMBER(DT4),0,""))</f>
        <v>0</v>
      </c>
      <c r="DW3" s="16">
        <f>IF(ISNUMBER(DU3), DU3*COS(RADIANS(-$C3+Графики!$B$3))+DV3*SIN(RADIANS(-$C3+Графики!$B$3)),"")</f>
        <v>0</v>
      </c>
      <c r="DX3" s="17">
        <f>IF(ISNUMBER(DU3), DU3*COS(RADIANS(-$C3+Графики!$B$5))+DV3*SIN(RADIANS(-$C3+Графики!$B$5)),"")</f>
        <v>0</v>
      </c>
      <c r="DY3" s="22"/>
      <c r="DZ3" s="23"/>
      <c r="EA3" s="23"/>
      <c r="EB3" s="23"/>
      <c r="EC3" s="16" t="str">
        <f t="shared" ref="EC3:EC58" si="8">IF(ISNUMBER(DY3),-SIN(RADIANS((DY3-DZ3)/2))*1000,"")</f>
        <v/>
      </c>
      <c r="ED3" s="16" t="str">
        <f t="shared" ref="ED3:ED58" si="9">IF(ISNUMBER(DZ3),-SIN(RADIANS((EA3-EB3)/2))*1000,"")</f>
        <v/>
      </c>
      <c r="EE3" s="16">
        <f t="shared" ref="EE3:EE58" si="10">IF(ISNUMBER(EC3),EE2+EC3*0.5,IF(ISNUMBER(EC4),0,""))</f>
        <v>0</v>
      </c>
      <c r="EF3" s="16">
        <f t="shared" ref="EF3:EF58" si="11">IF(ISNUMBER(ED3),EF2+ED3*0.5,IF(ISNUMBER(ED4),0,""))</f>
        <v>0</v>
      </c>
      <c r="EG3" s="16">
        <f>IF(ISNUMBER(EE3), EE3*COS(RADIANS(-$C3+Графики!$B$3))+EF3*SIN(RADIANS(-$C3+Графики!$B$3)),"")</f>
        <v>0</v>
      </c>
      <c r="EH3" s="17">
        <f>IF(ISNUMBER(EE3), EE3*COS(RADIANS(-$C3+Графики!$B$5))+EF3*SIN(RADIANS(-$C3+Графики!$B$5)),"")</f>
        <v>0</v>
      </c>
      <c r="EI3" s="22"/>
      <c r="EJ3" s="23"/>
      <c r="EK3" s="23"/>
      <c r="EL3" s="23"/>
      <c r="EM3" s="16" t="str">
        <f t="shared" ref="EM3:EM58" si="12">IF(ISNUMBER(EI3),-SIN(RADIANS((EI3-EJ3)/2))*1000,"")</f>
        <v/>
      </c>
      <c r="EN3" s="16" t="str">
        <f t="shared" ref="EN3:EN58" si="13">IF(ISNUMBER(EJ3),-SIN(RADIANS((EK3-EL3)/2))*1000,"")</f>
        <v/>
      </c>
      <c r="EO3" s="16">
        <f t="shared" ref="EO3:EO58" si="14">IF(ISNUMBER(EM3),EO2+EM3*0.5,IF(ISNUMBER(EM4),0,""))</f>
        <v>0</v>
      </c>
      <c r="EP3" s="16">
        <f t="shared" ref="EP3:EP58" si="15">IF(ISNUMBER(EN3),EP2+EN3*0.5,IF(ISNUMBER(EN4),0,""))</f>
        <v>0</v>
      </c>
      <c r="EQ3" s="16">
        <f>IF(ISNUMBER(EO3), EO3*COS(RADIANS(-$C3+Графики!$B$3))+EP3*SIN(RADIANS(-$C3+Графики!$B$3)),"")</f>
        <v>0</v>
      </c>
      <c r="ER3" s="17">
        <f>IF(ISNUMBER(EO3), EO3*COS(RADIANS(-$C3+Графики!$B$5))+EP3*SIN(RADIANS(-$C3+Графики!$B$5)),"")</f>
        <v>0</v>
      </c>
      <c r="ES3" s="22"/>
      <c r="ET3" s="23"/>
      <c r="EU3" s="23"/>
      <c r="EV3" s="23"/>
      <c r="EW3" s="16" t="str">
        <f t="shared" ref="EW3:EW58" si="16">IF(ISNUMBER(ES3),-SIN(RADIANS((ES3-ET3)/2))*1000,"")</f>
        <v/>
      </c>
      <c r="EX3" s="16" t="str">
        <f t="shared" ref="EX3:EX58" si="17">IF(ISNUMBER(ET3),-SIN(RADIANS((EU3-EV3)/2))*1000,"")</f>
        <v/>
      </c>
      <c r="EY3" s="16">
        <f t="shared" ref="EY3:EY58" si="18">IF(ISNUMBER(EW3),EY2+EW3*0.5,IF(ISNUMBER(EW4),0,""))</f>
        <v>0</v>
      </c>
      <c r="EZ3" s="16">
        <f t="shared" ref="EZ3:EZ58" si="19">IF(ISNUMBER(EX3),EZ2+EX3*0.5,IF(ISNUMBER(EX4),0,""))</f>
        <v>0</v>
      </c>
      <c r="FA3" s="16">
        <f>IF(ISNUMBER(EY3), EY3*COS(RADIANS(-$C3+Графики!$B$3))+EZ3*SIN(RADIANS(-$C3+Графики!$B$3)),"")</f>
        <v>0</v>
      </c>
      <c r="FB3" s="17">
        <f>IF(ISNUMBER(EY3), EY3*COS(RADIANS(-$C3+Графики!$B$5))+EZ3*SIN(RADIANS(-$C3+Графики!$B$5)),"")</f>
        <v>0</v>
      </c>
      <c r="FC3" s="22"/>
      <c r="FD3" s="23"/>
      <c r="FE3" s="23"/>
      <c r="FF3" s="23"/>
      <c r="FG3" s="16" t="str">
        <f t="shared" ref="FG3:FG58" si="20">IF(ISNUMBER(FC3),-SIN(RADIANS((FC3-FD3)/2))*1000,"")</f>
        <v/>
      </c>
      <c r="FH3" s="16" t="str">
        <f t="shared" ref="FH3:FH58" si="21">IF(ISNUMBER(FD3),-SIN(RADIANS((FE3-FF3)/2))*1000,"")</f>
        <v/>
      </c>
      <c r="FI3" s="16">
        <f t="shared" ref="FI3:FI58" si="22">IF(ISNUMBER(FG3),FI2+FG3*0.5,IF(ISNUMBER(FG4),0,""))</f>
        <v>0</v>
      </c>
      <c r="FJ3" s="16">
        <f t="shared" ref="FJ3:FJ58" si="23">IF(ISNUMBER(FH3),FJ2+FH3*0.5,IF(ISNUMBER(FH4),0,""))</f>
        <v>0</v>
      </c>
      <c r="FK3" s="16">
        <f>IF(ISNUMBER(FI3), FI3*COS(RADIANS(-$C3+Графики!$B$3))+FJ3*SIN(RADIANS(-$C3+Графики!$B$3)),"")</f>
        <v>0</v>
      </c>
      <c r="FL3" s="17">
        <f>IF(ISNUMBER(FI3), FI3*COS(RADIANS(-$C3+Графики!$B$5))+FJ3*SIN(RADIANS(-$C3+Графики!$B$5)),"")</f>
        <v>0</v>
      </c>
      <c r="FM3" s="22"/>
      <c r="FN3" s="23"/>
      <c r="FO3" s="23"/>
      <c r="FP3" s="23"/>
      <c r="FQ3" s="16" t="str">
        <f t="shared" ref="FQ3:FQ58" si="24">IF(ISNUMBER(FM3),-SIN(RADIANS((FM3-FN3)/2))*1000,"")</f>
        <v/>
      </c>
      <c r="FR3" s="16" t="str">
        <f t="shared" ref="FR3:FR58" si="25">IF(ISNUMBER(FN3),-SIN(RADIANS((FO3-FP3)/2))*1000,"")</f>
        <v/>
      </c>
      <c r="FS3" s="16">
        <f t="shared" ref="FS3:FS58" si="26">IF(ISNUMBER(FQ3),FS2+FQ3*0.5,IF(ISNUMBER(FQ4),0,""))</f>
        <v>0</v>
      </c>
      <c r="FT3" s="16">
        <f t="shared" ref="FT3:FT58" si="27">IF(ISNUMBER(FR3),FT2+FR3*0.5,IF(ISNUMBER(FR4),0,""))</f>
        <v>0</v>
      </c>
      <c r="FU3" s="16">
        <f>IF(ISNUMBER(FS3), FS3*COS(RADIANS(-$C3+Графики!$B$3))+FT3*SIN(RADIANS(-$C3+Графики!$B$3)),"")</f>
        <v>0</v>
      </c>
      <c r="FV3" s="17">
        <f>IF(ISNUMBER(FS3), FS3*COS(RADIANS(-$C3+Графики!$B$5))+FT3*SIN(RADIANS(-$C3+Графики!$B$5)),"")</f>
        <v>0</v>
      </c>
      <c r="FW3" s="22"/>
      <c r="FX3" s="23"/>
      <c r="FY3" s="23"/>
      <c r="FZ3" s="23"/>
      <c r="GA3" s="16" t="str">
        <f t="shared" ref="GA3:GA58" si="28">IF(ISNUMBER(FW3),-SIN(RADIANS((FW3-FX3)/2))*1000,"")</f>
        <v/>
      </c>
      <c r="GB3" s="16" t="str">
        <f t="shared" ref="GB3:GB58" si="29">IF(ISNUMBER(FX3),-SIN(RADIANS((FY3-FZ3)/2))*1000,"")</f>
        <v/>
      </c>
      <c r="GC3" s="16">
        <f t="shared" ref="GC3:GC58" si="30">IF(ISNUMBER(GA3),GC2+GA3*0.5,IF(ISNUMBER(GA4),0,""))</f>
        <v>0</v>
      </c>
      <c r="GD3" s="16">
        <f t="shared" ref="GD3:GD58" si="31">IF(ISNUMBER(GB3),GD2+GB3*0.5,IF(ISNUMBER(GB4),0,""))</f>
        <v>0</v>
      </c>
      <c r="GE3" s="16">
        <f>IF(ISNUMBER(GC3), GC3*COS(RADIANS(-$C3+Графики!$B$3))+GD3*SIN(RADIANS(-$C3+Графики!$B$3)),"")</f>
        <v>0</v>
      </c>
      <c r="GF3" s="17">
        <f>IF(ISNUMBER(GC3), GC3*COS(RADIANS(-$C3+Графики!$B$5))+GD3*SIN(RADIANS(-$C3+Графики!$B$5)),"")</f>
        <v>0</v>
      </c>
      <c r="GG3" s="22"/>
      <c r="GH3" s="23"/>
      <c r="GI3" s="23"/>
      <c r="GJ3" s="23"/>
      <c r="GK3" s="16" t="str">
        <f t="shared" ref="GK3:GK58" si="32">IF(ISNUMBER(GG3),-SIN(RADIANS((GG3-GH3)/2))*1000,"")</f>
        <v/>
      </c>
      <c r="GL3" s="16" t="str">
        <f t="shared" ref="GL3:GL58" si="33">IF(ISNUMBER(GH3),-SIN(RADIANS((GI3-GJ3)/2))*1000,"")</f>
        <v/>
      </c>
      <c r="GM3" s="16">
        <f t="shared" ref="GM3:GM58" si="34">IF(ISNUMBER(GK3),GM2+GK3*0.5,IF(ISNUMBER(GK4),0,""))</f>
        <v>0</v>
      </c>
      <c r="GN3" s="16">
        <f t="shared" ref="GN3:GN58" si="35">IF(ISNUMBER(GL3),GN2+GL3*0.5,IF(ISNUMBER(GL4),0,""))</f>
        <v>0</v>
      </c>
      <c r="GO3" s="16">
        <f>IF(ISNUMBER(GM3), GM3*COS(RADIANS(-$C3+Графики!$B$3))+GN3*SIN(RADIANS(-$C3+Графики!$B$3)),"")</f>
        <v>0</v>
      </c>
      <c r="GP3" s="17">
        <f>IF(ISNUMBER(GM3), GM3*COS(RADIANS(-$C3+Графики!$B$5))+GN3*SIN(RADIANS(-$C3+Графики!$B$5)),"")</f>
        <v>0</v>
      </c>
      <c r="GQ3" s="22"/>
      <c r="GR3" s="23"/>
      <c r="GS3" s="23"/>
      <c r="GT3" s="23"/>
      <c r="GU3" s="16" t="str">
        <f t="shared" ref="GU3:GU58" si="36">IF(ISNUMBER(GQ3),-SIN(RADIANS((GQ3-GR3)/2))*1000,"")</f>
        <v/>
      </c>
      <c r="GV3" s="16" t="str">
        <f t="shared" ref="GV3:GV58" si="37">IF(ISNUMBER(GR3),-SIN(RADIANS((GS3-GT3)/2))*1000,"")</f>
        <v/>
      </c>
      <c r="GW3" s="16">
        <f t="shared" ref="GW3:GW58" si="38">IF(ISNUMBER(GU3),GW2+GU3*0.5,IF(ISNUMBER(GU4),0,""))</f>
        <v>0</v>
      </c>
      <c r="GX3" s="16">
        <f t="shared" ref="GX3:GX58" si="39">IF(ISNUMBER(GV3),GX2+GV3*0.5,IF(ISNUMBER(GV4),0,""))</f>
        <v>0</v>
      </c>
      <c r="GY3" s="16">
        <f>IF(ISNUMBER(GW3), GW3*COS(RADIANS(-$C3+Графики!$B$3))+GX3*SIN(RADIANS(-$C3+Графики!$B$3)),"")</f>
        <v>0</v>
      </c>
      <c r="GZ3" s="17">
        <f>IF(ISNUMBER(GW3), GW3*COS(RADIANS(-$C3+Графики!$B$5))+GX3*SIN(RADIANS(-$C3+Графики!$B$5)),"")</f>
        <v>0</v>
      </c>
      <c r="HA3" s="22"/>
      <c r="HB3" s="23"/>
      <c r="HC3" s="23"/>
      <c r="HD3" s="23"/>
      <c r="HE3" s="16" t="str">
        <f t="shared" ref="HE3:HE58" si="40">IF(ISNUMBER(HA3),-SIN(RADIANS((HA3-HB3)/2))*1000,"")</f>
        <v/>
      </c>
      <c r="HF3" s="16" t="str">
        <f t="shared" ref="HF3:HF58" si="41">IF(ISNUMBER(HB3),-SIN(RADIANS((HC3-HD3)/2))*1000,"")</f>
        <v/>
      </c>
      <c r="HG3" s="16">
        <f t="shared" ref="HG3:HG58" si="42">IF(ISNUMBER(HE3),HG2+HE3*0.5,IF(ISNUMBER(HE4),0,""))</f>
        <v>0</v>
      </c>
      <c r="HH3" s="16">
        <f t="shared" ref="HH3:HH58" si="43">IF(ISNUMBER(HF3),HH2+HF3*0.5,IF(ISNUMBER(HF4),0,""))</f>
        <v>0</v>
      </c>
      <c r="HI3" s="16">
        <f>IF(ISNUMBER(HG3), HG3*COS(RADIANS(-$C3+Графики!$B$3))+HH3*SIN(RADIANS(-$C3+Графики!$B$3)),"")</f>
        <v>0</v>
      </c>
      <c r="HJ3" s="17">
        <f>IF(ISNUMBER(HG3), HG3*COS(RADIANS(-$C3+Графики!$B$5))+HH3*SIN(RADIANS(-$C3+Графики!$B$5)),"")</f>
        <v>0</v>
      </c>
      <c r="HK3" s="22"/>
      <c r="HL3" s="23"/>
      <c r="HM3" s="23"/>
      <c r="HN3" s="23"/>
      <c r="HO3" s="16" t="str">
        <f t="shared" ref="HO3:HO58" si="44">IF(ISNUMBER(HK3),-SIN(RADIANS((HK3-HL3)/2))*1000,"")</f>
        <v/>
      </c>
      <c r="HP3" s="16" t="str">
        <f t="shared" ref="HP3:HP58" si="45">IF(ISNUMBER(HL3),-SIN(RADIANS((HM3-HN3)/2))*1000,"")</f>
        <v/>
      </c>
      <c r="HQ3" s="16">
        <f t="shared" ref="HQ3:HQ58" si="46">IF(ISNUMBER(HO3),HQ2+HO3*0.5,IF(ISNUMBER(HO4),0,""))</f>
        <v>0</v>
      </c>
      <c r="HR3" s="16">
        <f t="shared" ref="HR3:HR58" si="47">IF(ISNUMBER(HP3),HR2+HP3*0.5,IF(ISNUMBER(HP4),0,""))</f>
        <v>0</v>
      </c>
      <c r="HS3" s="16">
        <f>IF(ISNUMBER(HQ3), HQ3*COS(RADIANS(-$C3+Графики!$B$3))+HR3*SIN(RADIANS(-$C3+Графики!$B$3)),"")</f>
        <v>0</v>
      </c>
      <c r="HT3" s="17">
        <f>IF(ISNUMBER(HQ3), HQ3*COS(RADIANS(-$C3+Графики!$B$5))+HR3*SIN(RADIANS(-$C3+Графики!$B$5)),"")</f>
        <v>0</v>
      </c>
      <c r="HU3" s="22"/>
      <c r="HV3" s="23"/>
      <c r="HW3" s="23"/>
      <c r="HX3" s="23"/>
      <c r="HY3" s="16" t="str">
        <f t="shared" ref="HY3:HY58" si="48">IF(ISNUMBER(HU3),-SIN(RADIANS((HU3-HV3)/2))*1000,"")</f>
        <v/>
      </c>
      <c r="HZ3" s="16" t="str">
        <f t="shared" ref="HZ3:HZ58" si="49">IF(ISNUMBER(HV3),-SIN(RADIANS((HW3-HX3)/2))*1000,"")</f>
        <v/>
      </c>
      <c r="IA3" s="16">
        <f t="shared" ref="IA3:IA58" si="50">IF(ISNUMBER(HY3),IA2+HY3*0.5,IF(ISNUMBER(HY4),0,""))</f>
        <v>0</v>
      </c>
      <c r="IB3" s="16">
        <f t="shared" ref="IB3:IB58" si="51">IF(ISNUMBER(HZ3),IB2+HZ3*0.5,IF(ISNUMBER(HZ4),0,""))</f>
        <v>0</v>
      </c>
      <c r="IC3" s="16">
        <f>IF(ISNUMBER(IA3), IA3*COS(RADIANS(-$C3+Графики!$B$3))+IB3*SIN(RADIANS(-$C3+Графики!$B$3)),"")</f>
        <v>0</v>
      </c>
      <c r="ID3" s="17">
        <f>IF(ISNUMBER(IA3), IA3*COS(RADIANS(-$C3+Графики!$B$5))+IB3*SIN(RADIANS(-$C3+Графики!$B$5)),"")</f>
        <v>0</v>
      </c>
      <c r="IE3" s="22"/>
      <c r="IF3" s="23"/>
      <c r="IG3" s="23"/>
      <c r="IH3" s="23"/>
      <c r="II3" s="16" t="str">
        <f t="shared" ref="II3:II58" si="52">IF(ISNUMBER(IE3),-SIN(RADIANS((IE3-IF3)/2))*1000,"")</f>
        <v/>
      </c>
      <c r="IJ3" s="16" t="str">
        <f t="shared" ref="IJ3:IJ58" si="53">IF(ISNUMBER(IF3),-SIN(RADIANS((IG3-IH3)/2))*1000,"")</f>
        <v/>
      </c>
      <c r="IK3" s="16">
        <f t="shared" ref="IK3:IK58" si="54">IF(ISNUMBER(II3),IK2+II3*0.5,IF(ISNUMBER(II4),0,""))</f>
        <v>0</v>
      </c>
      <c r="IL3" s="16">
        <f t="shared" ref="IL3:IL58" si="55">IF(ISNUMBER(IJ3),IL2+IJ3*0.5,IF(ISNUMBER(IJ4),0,""))</f>
        <v>0</v>
      </c>
      <c r="IM3" s="16">
        <f>IF(ISNUMBER(IK3), IK3*COS(RADIANS(-$C3+Графики!$B$3))+IL3*SIN(RADIANS(-$C3+Графики!$B$3)),"")</f>
        <v>0</v>
      </c>
      <c r="IN3" s="17">
        <f>IF(ISNUMBER(IK3), IK3*COS(RADIANS(-$C3+Графики!$B$5))+IL3*SIN(RADIANS(-$C3+Графики!$B$5)),"")</f>
        <v>0</v>
      </c>
      <c r="IO3" s="22"/>
      <c r="IP3" s="23"/>
      <c r="IQ3" s="23"/>
      <c r="IR3" s="23"/>
      <c r="IS3" s="16" t="str">
        <f t="shared" ref="IS3:IS58" si="56">IF(ISNUMBER(IO3),-SIN(RADIANS((IO3-IP3)/2))*1000,"")</f>
        <v/>
      </c>
      <c r="IT3" s="16" t="str">
        <f t="shared" ref="IT3:IT58" si="57">IF(ISNUMBER(IP3),-SIN(RADIANS((IQ3-IR3)/2))*1000,"")</f>
        <v/>
      </c>
      <c r="IU3" s="16">
        <f t="shared" ref="IU3:IU58" si="58">IF(ISNUMBER(IS3),IU2+IS3*0.5,IF(ISNUMBER(IS4),0,""))</f>
        <v>0</v>
      </c>
      <c r="IV3" s="16">
        <f t="shared" ref="IV3:IV58" si="59">IF(ISNUMBER(IT3),IV2+IT3*0.5,IF(ISNUMBER(IT4),0,""))</f>
        <v>0</v>
      </c>
      <c r="IW3" s="16">
        <f>IF(ISNUMBER(IU3), IU3*COS(RADIANS(-$C3+Графики!$B$3))+IV3*SIN(RADIANS(-$C3+Графики!$B$3)),"")</f>
        <v>0</v>
      </c>
      <c r="IX3" s="17">
        <f>IF(ISNUMBER(IU3), IU3*COS(RADIANS(-$C3+Графики!$B$5))+IV3*SIN(RADIANS(-$C3+Графики!$B$5)),"")</f>
        <v>0</v>
      </c>
    </row>
    <row r="4" spans="1:258" x14ac:dyDescent="0.25">
      <c r="A4" s="44">
        <v>4</v>
      </c>
      <c r="B4" s="50">
        <v>0</v>
      </c>
      <c r="C4" s="11">
        <f>IF(Графики!$A$7="Расчитывать с учетом закручивания скважины",B4,0)</f>
        <v>0</v>
      </c>
      <c r="D4" s="47">
        <v>0.5</v>
      </c>
      <c r="E4" s="34">
        <f>IF(ISNUMBER(INDEX($I$1:$IX$303,$A4,E$1) ),INDEX($I$1:$IX$303,$A4,E$1),0)</f>
        <v>-23.951188204505321</v>
      </c>
      <c r="F4" s="35">
        <f>IF(ISNUMBER(INDEX($I$1:$IX$303,$A4,F$1) ),INDEX($I$1:$IX$303,$A4,F$1),0)</f>
        <v>-6.4618031198350403</v>
      </c>
      <c r="G4" s="35">
        <f>IF(ISNUMBER(INDEX($I$1:$IX$303,$A4,G$1) ),INDEX($I$1:$IX$303,$A4,G$1)-$G$305,0)</f>
        <v>-989.89174999166733</v>
      </c>
      <c r="H4" s="36">
        <f>IF(ISNUMBER(INDEX($I$1:$IX$303,$A4,H$1) ),INDEX($I$1:$IX$303,$A4,H$1)-$H$305,0)</f>
        <v>-1158.6605650439551</v>
      </c>
      <c r="I4" s="29">
        <v>1.4485485759613841</v>
      </c>
      <c r="J4" s="25">
        <v>-1.2963179000069192</v>
      </c>
      <c r="K4" s="25">
        <v>0.29576308033353893</v>
      </c>
      <c r="L4" s="25">
        <v>-0.44471016641379857</v>
      </c>
      <c r="M4" s="18">
        <f t="shared" ref="M4:M45" si="60">IF(ISNUMBER(I4),-SIN(RADIANS((I4-J4)/2))*1000,"")</f>
        <v>-23.951188204505321</v>
      </c>
      <c r="N4" s="18">
        <f t="shared" ref="N4:N45" si="61">IF(ISNUMBER(J4),-SIN(RADIANS((K4-L4)/2))*1000,"")</f>
        <v>-6.4618031198350403</v>
      </c>
      <c r="O4" s="18">
        <f t="shared" ref="O4:P19" si="62">IF(ISNUMBER(M4),O3+M4*0.5,IF(ISNUMBER(M5),0,""))</f>
        <v>-11.975594102252661</v>
      </c>
      <c r="P4" s="18">
        <f t="shared" si="62"/>
        <v>-3.2309015599175201</v>
      </c>
      <c r="Q4" s="18">
        <f>IF(ISNUMBER(O4), O4*COS(RADIANS(-$C4+Графики!$B$3))+P4*SIN(RADIANS(-$C4+Графики!$B$3)),"")</f>
        <v>-11.975594102252661</v>
      </c>
      <c r="R4" s="19">
        <f>IF(ISNUMBER(O4), O4*COS(RADIANS(-$C4+Графики!$B$5))+P4*SIN(RADIANS(-$C4+Графики!$B$5)),"")</f>
        <v>-3.230901559917521</v>
      </c>
      <c r="S4" s="29">
        <v>1.4914381650512185</v>
      </c>
      <c r="T4" s="25">
        <v>-1.3959240469617356</v>
      </c>
      <c r="U4" s="25">
        <v>0.29439286738053394</v>
      </c>
      <c r="V4" s="25">
        <v>-0.4774618914869877</v>
      </c>
      <c r="W4" s="18">
        <f t="shared" ref="W4:W45" si="63">IF(ISNUMBER(S4),-SIN(RADIANS((S4-T4)/2))*1000,"")</f>
        <v>-25.194322521332388</v>
      </c>
      <c r="X4" s="18">
        <f t="shared" ref="X4:X45" si="64">IF(ISNUMBER(T4),-SIN(RADIANS((U4-V4)/2))*1000,"")</f>
        <v>-6.7356525120196817</v>
      </c>
      <c r="Y4" s="18">
        <f t="shared" ref="Y4:Z19" si="65">IF(ISNUMBER(W4),Y3+W4*0.5,IF(ISNUMBER(W5),0,""))</f>
        <v>-12.597161260666194</v>
      </c>
      <c r="Z4" s="18">
        <f t="shared" si="65"/>
        <v>-3.3678262560098409</v>
      </c>
      <c r="AA4" s="18">
        <f>IF(ISNUMBER(Y4), Y4*COS(RADIANS(-$C4+Графики!$B$3))+Z4*SIN(RADIANS(-$C4+Графики!$B$3)),"")</f>
        <v>-12.597161260666194</v>
      </c>
      <c r="AB4" s="18">
        <f>IF(ISNUMBER(Y4), Y4*COS(RADIANS(-$C4+Графики!$B$5))+Z4*SIN(RADIANS(-$C4+Графики!$B$5)),"")</f>
        <v>-3.3678262560098418</v>
      </c>
      <c r="AC4" s="24">
        <v>1.4667682844227141</v>
      </c>
      <c r="AD4" s="25">
        <v>-1.3938841488648612</v>
      </c>
      <c r="AE4" s="25">
        <v>0.42125486337731599</v>
      </c>
      <c r="AF4" s="25">
        <v>-0.30546181236337261</v>
      </c>
      <c r="AG4" s="18">
        <f t="shared" ref="AG4:AG44" si="66">IF(ISNUMBER(AC4),-SIN(RADIANS((AC4-AD4)/2))*1000,"")</f>
        <v>-24.961309036543074</v>
      </c>
      <c r="AH4" s="18">
        <f t="shared" ref="AH4:AH44" si="67">IF(ISNUMBER(AD4),-SIN(RADIANS((AE4-AF4)/2))*1000,"")</f>
        <v>-6.3417568509728763</v>
      </c>
      <c r="AI4" s="18">
        <f t="shared" ref="AI4:AJ19" si="68">IF(ISNUMBER(AG4),AI3+AG4*0.5,IF(ISNUMBER(AG5),0,""))</f>
        <v>-12.480654518271537</v>
      </c>
      <c r="AJ4" s="18">
        <f t="shared" si="68"/>
        <v>-3.1708784254864382</v>
      </c>
      <c r="AK4" s="18">
        <f>IF(ISNUMBER(AI4), AI4*COS(RADIANS(-$C4+Графики!$B$3))+AJ4*SIN(RADIANS(-$C4+Графики!$B$3)),"")</f>
        <v>-12.480654518271537</v>
      </c>
      <c r="AL4" s="19">
        <f>IF(ISNUMBER(AI4), AI4*COS(RADIANS(-$C4+Графики!$B$5))+AJ4*SIN(RADIANS(-$C4+Графики!$B$5)),"")</f>
        <v>-3.1708784254864391</v>
      </c>
      <c r="AM4" s="24">
        <v>1.3083103577506825</v>
      </c>
      <c r="AN4" s="25">
        <v>-1.487306776473593</v>
      </c>
      <c r="AO4" s="25">
        <v>0.39299428829564387</v>
      </c>
      <c r="AP4" s="25">
        <v>-0.30646649391948577</v>
      </c>
      <c r="AQ4" s="18">
        <f t="shared" ref="AQ4:AQ45" si="69">IF(ISNUMBER(AM4),-SIN(RADIANS((AM4-AN4)/2))*1000,"")</f>
        <v>-24.393941832897056</v>
      </c>
      <c r="AR4" s="18">
        <f t="shared" ref="AR4:AR45" si="70">IF(ISNUMBER(AN4),-SIN(RADIANS((AO4-AP4)/2))*1000,"")</f>
        <v>-6.1039089155403579</v>
      </c>
      <c r="AS4" s="18">
        <f t="shared" ref="AS4:AT19" si="71">IF(ISNUMBER(AQ4),AS3+AQ4*0.5,IF(ISNUMBER(AQ5),0,""))</f>
        <v>-12.196970916448528</v>
      </c>
      <c r="AT4" s="18">
        <f t="shared" si="71"/>
        <v>-3.0519544577701789</v>
      </c>
      <c r="AU4" s="18">
        <f>IF(ISNUMBER(AS4), AS4*COS(RADIANS(-$C4+Графики!$B$3))+AT4*SIN(RADIANS(-$C4+Графики!$B$3)),"")</f>
        <v>-12.196970916448528</v>
      </c>
      <c r="AV4" s="19">
        <f>IF(ISNUMBER(AS4), AS4*COS(RADIANS(-$C4+Графики!$B$5))+AT4*SIN(RADIANS(-$C4+Графики!$B$5)),"")</f>
        <v>-3.0519544577701798</v>
      </c>
      <c r="AW4" s="24">
        <v>1.4218492493159438</v>
      </c>
      <c r="AX4" s="25">
        <v>-1.3470095786432084</v>
      </c>
      <c r="AY4" s="25">
        <v>0.4514639053620163</v>
      </c>
      <c r="AZ4" s="25">
        <v>-0.33296868145363279</v>
      </c>
      <c r="BA4" s="18">
        <f t="shared" ref="BA4:BA44" si="72">IF(ISNUMBER(AW4),-SIN(RADIANS((AW4-AX4)/2))*1000,"")</f>
        <v>-24.160500383825994</v>
      </c>
      <c r="BB4" s="18">
        <f t="shared" ref="BB4:BB44" si="73">IF(ISNUMBER(AX4),-SIN(RADIANS((AY4-AZ4)/2))*1000,"")</f>
        <v>-6.8454122365157133</v>
      </c>
      <c r="BC4" s="18">
        <f t="shared" ref="BC4:BD19" si="74">IF(ISNUMBER(BA4),BC3+BA4*0.5,IF(ISNUMBER(BA5),0,""))</f>
        <v>-12.080250191912997</v>
      </c>
      <c r="BD4" s="18">
        <f t="shared" si="74"/>
        <v>-3.4227061182578566</v>
      </c>
      <c r="BE4" s="18">
        <f>IF(ISNUMBER(BC4), BC4*COS(RADIANS(-$C4+Графики!$B$3))+BD4*SIN(RADIANS(-$C4+Графики!$B$3)),"")</f>
        <v>-12.080250191912997</v>
      </c>
      <c r="BF4" s="145">
        <f>IF(ISNUMBER(BC4), BC4*COS(RADIANS(-$C4+Графики!$B$5))+BD4*SIN(RADIANS(-$C4+Графики!$B$5)),"")</f>
        <v>-3.4227061182578575</v>
      </c>
      <c r="BG4" s="24">
        <v>1.4721862126620291</v>
      </c>
      <c r="BH4" s="25">
        <v>-1.4186958274503958</v>
      </c>
      <c r="BI4" s="25">
        <v>0.4505796651281897</v>
      </c>
      <c r="BJ4" s="25">
        <v>-0.41328160726164231</v>
      </c>
      <c r="BK4" s="18">
        <f t="shared" ref="BK4:BK44" si="75">IF(ISNUMBER(BG4),-SIN(RADIANS((BG4-BH4)/2))*1000,"")</f>
        <v>-25.225029053971014</v>
      </c>
      <c r="BL4" s="18">
        <f t="shared" ref="BL4:BL44" si="76">IF(ISNUMBER(BH4),-SIN(RADIANS((BI4-BJ4)/2))*1000,"")</f>
        <v>-7.5385403379823899</v>
      </c>
      <c r="BM4" s="18">
        <f t="shared" ref="BM4:BN19" si="77">IF(ISNUMBER(BK4),BM3+BK4*0.5,IF(ISNUMBER(BK5),0,""))</f>
        <v>-12.612514526985507</v>
      </c>
      <c r="BN4" s="18">
        <f t="shared" si="77"/>
        <v>-3.7692701689911949</v>
      </c>
      <c r="BO4" s="18">
        <f>IF(ISNUMBER(BM4), BM4*COS(RADIANS(-$C4+Графики!$B$3))+BN4*SIN(RADIANS(-$C4+Графики!$B$3)),"")</f>
        <v>-12.612514526985507</v>
      </c>
      <c r="BP4" s="145">
        <f>IF(ISNUMBER(BM4), BM4*COS(RADIANS(-$C4+Графики!$B$5))+BN4*SIN(RADIANS(-$C4+Графики!$B$5)),"")</f>
        <v>-3.7692701689911958</v>
      </c>
      <c r="BQ4" s="24">
        <v>1.4795940973822703</v>
      </c>
      <c r="BR4" s="25">
        <v>-1.4248808830787347</v>
      </c>
      <c r="BS4" s="25">
        <v>0.32513167612247384</v>
      </c>
      <c r="BT4" s="25">
        <v>-0.41997237558232992</v>
      </c>
      <c r="BU4" s="18">
        <f t="shared" ref="BU4:BU44" si="78">IF(ISNUMBER(BQ4),-SIN(RADIANS((BQ4-BR4)/2))*1000,"")</f>
        <v>-25.343611912947445</v>
      </c>
      <c r="BV4" s="18">
        <f t="shared" ref="BV4:BV44" si="79">IF(ISNUMBER(BR4),-SIN(RADIANS((BS4-BT4)/2))*1000,"")</f>
        <v>-6.5022136676147353</v>
      </c>
      <c r="BW4" s="18">
        <f t="shared" ref="BW4:BX19" si="80">IF(ISNUMBER(BU4),BW3+BU4*0.5,IF(ISNUMBER(BU5),0,""))</f>
        <v>-12.671805956473722</v>
      </c>
      <c r="BX4" s="18">
        <f t="shared" si="80"/>
        <v>-3.2511068338073676</v>
      </c>
      <c r="BY4" s="18">
        <f>IF(ISNUMBER(BW4), BW4*COS(RADIANS(-$C4+Графики!$B$3))+BX4*SIN(RADIANS(-$C4+Графики!$B$3)),"")</f>
        <v>-12.671805956473722</v>
      </c>
      <c r="BZ4" s="19">
        <f>IF(ISNUMBER(BW4), BW4*COS(RADIANS(-$C4+Графики!$B$5))+BX4*SIN(RADIANS(-$C4+Графики!$B$5)),"")</f>
        <v>-3.2511068338073685</v>
      </c>
      <c r="CA4" s="29">
        <v>1.3870205926821892</v>
      </c>
      <c r="CB4" s="25">
        <v>-1.3888329435512519</v>
      </c>
      <c r="CC4" s="25">
        <v>0.39566910476201833</v>
      </c>
      <c r="CD4" s="25">
        <v>-0.49413511874532157</v>
      </c>
      <c r="CE4" s="18">
        <f t="shared" ref="CE4:CE44" si="81">IF(ISNUMBER(CA4),-SIN(RADIANS((CA4-CB4)/2))*1000,"")</f>
        <v>-24.221522865445319</v>
      </c>
      <c r="CF4" s="18">
        <f t="shared" ref="CF4:CF44" si="82">IF(ISNUMBER(CB4),-SIN(RADIANS((CC4-CD4)/2))*1000,"")</f>
        <v>-7.7649286671402349</v>
      </c>
      <c r="CG4" s="18">
        <f t="shared" ref="CG4:CH19" si="83">IF(ISNUMBER(CE4),CG3+CE4*0.5,IF(ISNUMBER(CE5),0,""))</f>
        <v>-12.11076143272266</v>
      </c>
      <c r="CH4" s="18">
        <f t="shared" si="83"/>
        <v>-3.8824643335701174</v>
      </c>
      <c r="CI4" s="18">
        <f>IF(ISNUMBER(CG4), CG4*COS(RADIANS(-$C4+Графики!$B$3))+CH4*SIN(RADIANS(-$C4+Графики!$B$3)),"")</f>
        <v>-12.11076143272266</v>
      </c>
      <c r="CJ4" s="19">
        <f>IF(ISNUMBER(CG4), CG4*COS(RADIANS(-$C4+Графики!$B$5))+CH4*SIN(RADIANS(-$C4+Графики!$B$5)),"")</f>
        <v>-3.8824643335701183</v>
      </c>
      <c r="CK4" s="24">
        <v>1.3420680562646514</v>
      </c>
      <c r="CL4" s="25">
        <v>-1.319102525103597</v>
      </c>
      <c r="CM4" s="25">
        <v>0.32774414699019472</v>
      </c>
      <c r="CN4" s="25">
        <v>-0.3618125666610309</v>
      </c>
      <c r="CO4" s="18">
        <f t="shared" ref="CO4:CO46" si="84">IF(ISNUMBER(CK4),-SIN(RADIANS((CK4-CL4)/2))*1000,"")</f>
        <v>-23.221006941337677</v>
      </c>
      <c r="CP4" s="18">
        <f t="shared" ref="CP4:CP45" si="85">IF(ISNUMBER(CL4),-SIN(RADIANS((CM4-CN4)/2))*1000,"")</f>
        <v>-6.0174812000517814</v>
      </c>
      <c r="CQ4" s="18">
        <f t="shared" ref="CQ4:CR19" si="86">IF(ISNUMBER(CO4),CQ3+CO4*0.5,IF(ISNUMBER(CO5),0,""))</f>
        <v>-11.610503470668839</v>
      </c>
      <c r="CR4" s="18">
        <f t="shared" si="86"/>
        <v>-3.0087406000258907</v>
      </c>
      <c r="CS4" s="18">
        <f>IF(ISNUMBER(CQ4), CQ4*COS(RADIANS(-$C4+Графики!$B$3))+CR4*SIN(RADIANS(-$C4+Графики!$B$3)),"")</f>
        <v>-11.610503470668839</v>
      </c>
      <c r="CT4" s="19">
        <f>IF(ISNUMBER(CQ4), CQ4*COS(RADIANS(-$C4+Графики!$B$5))+CR4*SIN(RADIANS(-$C4+Графики!$B$5)),"")</f>
        <v>-3.0087406000258916</v>
      </c>
      <c r="CU4" s="24">
        <v>1.4519671235487546</v>
      </c>
      <c r="CV4" s="25">
        <v>-1.4407272425703552</v>
      </c>
      <c r="CW4" s="25">
        <v>0.28959554761305117</v>
      </c>
      <c r="CX4" s="25">
        <v>-0.37221708086836858</v>
      </c>
      <c r="CY4" s="18">
        <f t="shared" ref="CY4:CY45" si="87">IF(ISNUMBER(CU4),-SIN(RADIANS((CU4-CV4)/2))*1000,"")</f>
        <v>-25.240839546256229</v>
      </c>
      <c r="CZ4" s="18">
        <f t="shared" ref="CZ4:CZ45" si="88">IF(ISNUMBER(CV4),-SIN(RADIANS((CW4-CX4)/2))*1000,"")</f>
        <v>-5.7753725924674137</v>
      </c>
      <c r="DA4" s="18">
        <f t="shared" ref="DA4:DB19" si="89">IF(ISNUMBER(CY4),DA3+CY4*0.5,IF(ISNUMBER(CY5),0,""))</f>
        <v>-12.620419773128114</v>
      </c>
      <c r="DB4" s="18">
        <f t="shared" si="89"/>
        <v>-2.8876862962337069</v>
      </c>
      <c r="DC4" s="18">
        <f>IF(ISNUMBER(DA4), DA4*COS(RADIANS(-$C4+Графики!$B$3))+DB4*SIN(RADIANS(-$C4+Графики!$B$3)),"")</f>
        <v>-12.620419773128114</v>
      </c>
      <c r="DD4" s="19">
        <f>IF(ISNUMBER(DA4), DA4*COS(RADIANS(-$C4+Графики!$B$5))+DB4*SIN(RADIANS(-$C4+Графики!$B$5)),"")</f>
        <v>-2.8876862962337078</v>
      </c>
      <c r="DE4" s="24">
        <v>1.4385299259141204</v>
      </c>
      <c r="DF4" s="25">
        <v>-1.3717316048630017</v>
      </c>
      <c r="DG4" s="25">
        <v>0.40395030087813755</v>
      </c>
      <c r="DH4" s="25">
        <v>-0.46681501770535883</v>
      </c>
      <c r="DI4" s="18">
        <f t="shared" si="0"/>
        <v>-24.521700072533996</v>
      </c>
      <c r="DJ4" s="18">
        <f t="shared" si="1"/>
        <v>-7.5987877811661253</v>
      </c>
      <c r="DK4" s="18">
        <f t="shared" si="2"/>
        <v>-12.260850036266998</v>
      </c>
      <c r="DL4" s="18">
        <f t="shared" si="3"/>
        <v>-3.7993938905830626</v>
      </c>
      <c r="DM4" s="18">
        <f>IF(ISNUMBER(DK4), DK4*COS(RADIANS(-$C4+Графики!$B$3))+DL4*SIN(RADIANS(-$C4+Графики!$B$3)),"")</f>
        <v>-12.260850036266998</v>
      </c>
      <c r="DN4" s="19">
        <f>IF(ISNUMBER(DK4), DK4*COS(RADIANS(-$C4+Графики!$B$5))+DL4*SIN(RADIANS(-$C4+Графики!$B$5)),"")</f>
        <v>-3.7993938905830635</v>
      </c>
      <c r="DO4" s="24">
        <v>1.4925648538637148</v>
      </c>
      <c r="DP4" s="25">
        <v>-1.4051954025099156</v>
      </c>
      <c r="DQ4" s="25">
        <v>0.40192972751900824</v>
      </c>
      <c r="DR4" s="25">
        <v>-0.4277420084311605</v>
      </c>
      <c r="DS4" s="18">
        <f t="shared" si="4"/>
        <v>-25.285033669044264</v>
      </c>
      <c r="DT4" s="18">
        <f t="shared" si="5"/>
        <v>-7.2401884945305239</v>
      </c>
      <c r="DU4" s="18">
        <f t="shared" si="6"/>
        <v>-12.642516834522132</v>
      </c>
      <c r="DV4" s="18">
        <f t="shared" si="7"/>
        <v>-3.620094247265262</v>
      </c>
      <c r="DW4" s="18">
        <f>IF(ISNUMBER(DU4), DU4*COS(RADIANS(-$C4+Графики!$B$3))+DV4*SIN(RADIANS(-$C4+Графики!$B$3)),"")</f>
        <v>-12.642516834522132</v>
      </c>
      <c r="DX4" s="19">
        <f>IF(ISNUMBER(DU4), DU4*COS(RADIANS(-$C4+Графики!$B$5))+DV4*SIN(RADIANS(-$C4+Графики!$B$5)),"")</f>
        <v>-3.6200942472652629</v>
      </c>
      <c r="DY4" s="24">
        <v>1.335989030498117</v>
      </c>
      <c r="DZ4" s="25">
        <v>-1.3533740802393019</v>
      </c>
      <c r="EA4" s="25">
        <v>0.33330722632969123</v>
      </c>
      <c r="EB4" s="25">
        <v>-0.39570611380627896</v>
      </c>
      <c r="EC4" s="18">
        <f t="shared" si="8"/>
        <v>-23.466966127582747</v>
      </c>
      <c r="ED4" s="18">
        <f t="shared" si="9"/>
        <v>-6.3617986244223195</v>
      </c>
      <c r="EE4" s="18">
        <f t="shared" si="10"/>
        <v>-11.733483063791374</v>
      </c>
      <c r="EF4" s="18">
        <f t="shared" si="11"/>
        <v>-3.1808993122111597</v>
      </c>
      <c r="EG4" s="18">
        <f>IF(ISNUMBER(EE4), EE4*COS(RADIANS(-$C4+Графики!$B$3))+EF4*SIN(RADIANS(-$C4+Графики!$B$3)),"")</f>
        <v>-11.733483063791374</v>
      </c>
      <c r="EH4" s="19">
        <f>IF(ISNUMBER(EE4), EE4*COS(RADIANS(-$C4+Графики!$B$5))+EF4*SIN(RADIANS(-$C4+Графики!$B$5)),"")</f>
        <v>-3.1808993122111606</v>
      </c>
      <c r="EI4" s="24">
        <v>1.4707726846812563</v>
      </c>
      <c r="EJ4" s="25">
        <v>-1.4789197105860161</v>
      </c>
      <c r="EK4" s="25">
        <v>0.29500843589376702</v>
      </c>
      <c r="EL4" s="25">
        <v>-0.43544011410900496</v>
      </c>
      <c r="EM4" s="18">
        <f t="shared" si="12"/>
        <v>-25.738079568714685</v>
      </c>
      <c r="EN4" s="18">
        <f t="shared" si="13"/>
        <v>-6.3743229392866647</v>
      </c>
      <c r="EO4" s="18">
        <f t="shared" si="14"/>
        <v>-12.869039784357343</v>
      </c>
      <c r="EP4" s="18">
        <f t="shared" si="15"/>
        <v>-3.1871614696433324</v>
      </c>
      <c r="EQ4" s="18">
        <f>IF(ISNUMBER(EO4), EO4*COS(RADIANS(-$C4+Графики!$B$3))+EP4*SIN(RADIANS(-$C4+Графики!$B$3)),"")</f>
        <v>-12.869039784357343</v>
      </c>
      <c r="ER4" s="19">
        <f>IF(ISNUMBER(EO4), EO4*COS(RADIANS(-$C4+Графики!$B$5))+EP4*SIN(RADIANS(-$C4+Графики!$B$5)),"")</f>
        <v>-3.1871614696433332</v>
      </c>
      <c r="ES4" s="24">
        <v>1.3493150878870408</v>
      </c>
      <c r="ET4" s="25">
        <v>-1.3636013565694931</v>
      </c>
      <c r="EU4" s="25">
        <v>0.4367288119442021</v>
      </c>
      <c r="EV4" s="25">
        <v>-0.34365985827941037</v>
      </c>
      <c r="EW4" s="18">
        <f t="shared" si="16"/>
        <v>-23.672450638514583</v>
      </c>
      <c r="EX4" s="18">
        <f t="shared" si="17"/>
        <v>-6.8101232295015102</v>
      </c>
      <c r="EY4" s="18">
        <f t="shared" si="18"/>
        <v>-11.836225319257291</v>
      </c>
      <c r="EZ4" s="18">
        <f t="shared" si="19"/>
        <v>-3.4050616147507551</v>
      </c>
      <c r="FA4" s="18">
        <f>IF(ISNUMBER(EY4), EY4*COS(RADIANS(-$C4+Графики!$B$3))+EZ4*SIN(RADIANS(-$C4+Графики!$B$3)),"")</f>
        <v>-11.836225319257291</v>
      </c>
      <c r="FB4" s="19">
        <f>IF(ISNUMBER(EY4), EY4*COS(RADIANS(-$C4+Графики!$B$5))+EZ4*SIN(RADIANS(-$C4+Графики!$B$5)),"")</f>
        <v>-3.405061614750756</v>
      </c>
      <c r="FC4" s="24">
        <v>1.3109465815125347</v>
      </c>
      <c r="FD4" s="25">
        <v>-1.371939043681307</v>
      </c>
      <c r="FE4" s="25">
        <v>0.34239152982060239</v>
      </c>
      <c r="FF4" s="25">
        <v>-0.44272162829126793</v>
      </c>
      <c r="FG4" s="18">
        <f t="shared" si="20"/>
        <v>-23.410454931863065</v>
      </c>
      <c r="FH4" s="18">
        <f t="shared" si="21"/>
        <v>-6.8513512021978871</v>
      </c>
      <c r="FI4" s="18">
        <f t="shared" si="22"/>
        <v>-11.705227465931532</v>
      </c>
      <c r="FJ4" s="18">
        <f t="shared" si="23"/>
        <v>-3.4256756010989435</v>
      </c>
      <c r="FK4" s="18">
        <f>IF(ISNUMBER(FI4), FI4*COS(RADIANS(-$C4+Графики!$B$3))+FJ4*SIN(RADIANS(-$C4+Графики!$B$3)),"")</f>
        <v>-11.705227465931532</v>
      </c>
      <c r="FL4" s="19">
        <f>IF(ISNUMBER(FI4), FI4*COS(RADIANS(-$C4+Графики!$B$5))+FJ4*SIN(RADIANS(-$C4+Графики!$B$5)),"")</f>
        <v>-3.4256756010989444</v>
      </c>
      <c r="FM4" s="24">
        <v>1.4545172396742885</v>
      </c>
      <c r="FN4" s="25">
        <v>-1.3857585002240085</v>
      </c>
      <c r="FO4" s="25">
        <v>0.45831346506571147</v>
      </c>
      <c r="FP4" s="25">
        <v>-0.42043879816191976</v>
      </c>
      <c r="FQ4" s="18">
        <f t="shared" si="24"/>
        <v>-24.783543853260099</v>
      </c>
      <c r="FR4" s="18">
        <f t="shared" si="25"/>
        <v>-7.6684849909585999</v>
      </c>
      <c r="FS4" s="18">
        <f t="shared" si="26"/>
        <v>-12.391771926630049</v>
      </c>
      <c r="FT4" s="18">
        <f t="shared" si="27"/>
        <v>-3.8342424954793</v>
      </c>
      <c r="FU4" s="18">
        <f>IF(ISNUMBER(FS4), FS4*COS(RADIANS(-$C4+Графики!$B$3))+FT4*SIN(RADIANS(-$C4+Графики!$B$3)),"")</f>
        <v>-12.391771926630049</v>
      </c>
      <c r="FV4" s="19">
        <f>IF(ISNUMBER(FS4), FS4*COS(RADIANS(-$C4+Графики!$B$5))+FT4*SIN(RADIANS(-$C4+Графики!$B$5)),"")</f>
        <v>-3.8342424954793008</v>
      </c>
      <c r="FW4" s="24">
        <v>1.315236357211546</v>
      </c>
      <c r="FX4" s="25">
        <v>-1.3346183695820339</v>
      </c>
      <c r="FY4" s="25">
        <v>0.34340941790159818</v>
      </c>
      <c r="FZ4" s="25">
        <v>-0.36398723896936624</v>
      </c>
      <c r="GA4" s="18">
        <f t="shared" si="28"/>
        <v>-23.122283995469434</v>
      </c>
      <c r="GB4" s="18">
        <f t="shared" si="29"/>
        <v>-6.1731611816060576</v>
      </c>
      <c r="GC4" s="18">
        <f t="shared" si="30"/>
        <v>-11.561141997734717</v>
      </c>
      <c r="GD4" s="18">
        <f t="shared" si="31"/>
        <v>-3.0865805908030288</v>
      </c>
      <c r="GE4" s="18">
        <f>IF(ISNUMBER(GC4), GC4*COS(RADIANS(-$C4+Графики!$B$3))+GD4*SIN(RADIANS(-$C4+Графики!$B$3)),"")</f>
        <v>-11.561141997734717</v>
      </c>
      <c r="GF4" s="19">
        <f>IF(ISNUMBER(GC4), GC4*COS(RADIANS(-$C4+Графики!$B$5))+GD4*SIN(RADIANS(-$C4+Графики!$B$5)),"")</f>
        <v>-3.0865805908030297</v>
      </c>
      <c r="GG4" s="24">
        <v>1.4825213734972653</v>
      </c>
      <c r="GH4" s="25">
        <v>-1.4268952383339397</v>
      </c>
      <c r="GI4" s="25">
        <v>0.36900759229994096</v>
      </c>
      <c r="GJ4" s="25">
        <v>-0.3372397667362208</v>
      </c>
      <c r="GK4" s="18">
        <f t="shared" si="32"/>
        <v>-25.386721906857385</v>
      </c>
      <c r="GL4" s="18">
        <f t="shared" si="33"/>
        <v>-6.1631318567478734</v>
      </c>
      <c r="GM4" s="18">
        <f t="shared" si="34"/>
        <v>-12.693360953428693</v>
      </c>
      <c r="GN4" s="18">
        <f t="shared" si="35"/>
        <v>-3.0815659283739367</v>
      </c>
      <c r="GO4" s="18">
        <f>IF(ISNUMBER(GM4), GM4*COS(RADIANS(-$C4+Графики!$B$3))+GN4*SIN(RADIANS(-$C4+Графики!$B$3)),"")</f>
        <v>-12.693360953428693</v>
      </c>
      <c r="GP4" s="19">
        <f>IF(ISNUMBER(GM4), GM4*COS(RADIANS(-$C4+Графики!$B$5))+GN4*SIN(RADIANS(-$C4+Графики!$B$5)),"")</f>
        <v>-3.0815659283739376</v>
      </c>
      <c r="GQ4" s="24">
        <v>1.3352017307071149</v>
      </c>
      <c r="GR4" s="25">
        <v>-1.3654052212323771</v>
      </c>
      <c r="GS4" s="25">
        <v>0.45351556756419675</v>
      </c>
      <c r="GT4" s="25">
        <v>-0.43361860247972728</v>
      </c>
      <c r="GU4" s="18">
        <f t="shared" si="36"/>
        <v>-23.565060017961066</v>
      </c>
      <c r="GV4" s="18">
        <f t="shared" si="37"/>
        <v>-7.7416287554195451</v>
      </c>
      <c r="GW4" s="18">
        <f t="shared" si="38"/>
        <v>-11.782530008980533</v>
      </c>
      <c r="GX4" s="18">
        <f t="shared" si="39"/>
        <v>-3.8708143777097725</v>
      </c>
      <c r="GY4" s="18">
        <f>IF(ISNUMBER(GW4), GW4*COS(RADIANS(-$C4+Графики!$B$3))+GX4*SIN(RADIANS(-$C4+Графики!$B$3)),"")</f>
        <v>-11.782530008980533</v>
      </c>
      <c r="GZ4" s="19">
        <f>IF(ISNUMBER(GW4), GW4*COS(RADIANS(-$C4+Графики!$B$5))+GX4*SIN(RADIANS(-$C4+Графики!$B$5)),"")</f>
        <v>-3.8708143777097734</v>
      </c>
      <c r="HA4" s="24">
        <v>1.3122626750047328</v>
      </c>
      <c r="HB4" s="25">
        <v>-1.4460711995640103</v>
      </c>
      <c r="HC4" s="25">
        <v>0.42586530293032598</v>
      </c>
      <c r="HD4" s="25">
        <v>-0.3857614267861188</v>
      </c>
      <c r="HE4" s="18">
        <f t="shared" si="40"/>
        <v>-24.06867954789243</v>
      </c>
      <c r="HF4" s="18">
        <f t="shared" si="41"/>
        <v>-7.0827201466824299</v>
      </c>
      <c r="HG4" s="18">
        <f t="shared" si="42"/>
        <v>-12.034339773946215</v>
      </c>
      <c r="HH4" s="18">
        <f t="shared" si="43"/>
        <v>-3.5413600733412149</v>
      </c>
      <c r="HI4" s="18">
        <f>IF(ISNUMBER(HG4), HG4*COS(RADIANS(-$C4+Графики!$B$3))+HH4*SIN(RADIANS(-$C4+Графики!$B$3)),"")</f>
        <v>-12.034339773946215</v>
      </c>
      <c r="HJ4" s="19">
        <f>IF(ISNUMBER(HG4), HG4*COS(RADIANS(-$C4+Графики!$B$5))+HH4*SIN(RADIANS(-$C4+Графики!$B$5)),"")</f>
        <v>-3.5413600733412158</v>
      </c>
      <c r="HK4" s="24">
        <v>1.4086424607310235</v>
      </c>
      <c r="HL4" s="25">
        <v>-1.3364660693704689</v>
      </c>
      <c r="HM4" s="25">
        <v>0.41822620788310017</v>
      </c>
      <c r="HN4" s="25">
        <v>-0.2986785266251647</v>
      </c>
      <c r="HO4" s="18">
        <f t="shared" si="44"/>
        <v>-23.953299919284717</v>
      </c>
      <c r="HP4" s="18">
        <f t="shared" si="45"/>
        <v>-6.2561332094227255</v>
      </c>
      <c r="HQ4" s="18">
        <f t="shared" si="46"/>
        <v>-11.976649959642359</v>
      </c>
      <c r="HR4" s="18">
        <f t="shared" si="47"/>
        <v>-3.1280666047113628</v>
      </c>
      <c r="HS4" s="18">
        <f>IF(ISNUMBER(HQ4), HQ4*COS(RADIANS(-$C4+Графики!$B$3))+HR4*SIN(RADIANS(-$C4+Графики!$B$3)),"")</f>
        <v>-11.976649959642359</v>
      </c>
      <c r="HT4" s="19">
        <f>IF(ISNUMBER(HQ4), HQ4*COS(RADIANS(-$C4+Графики!$B$5))+HR4*SIN(RADIANS(-$C4+Графики!$B$5)),"")</f>
        <v>-3.1280666047113637</v>
      </c>
      <c r="HU4" s="24">
        <v>1.4706656556362674</v>
      </c>
      <c r="HV4" s="25">
        <v>-1.4000633154781352</v>
      </c>
      <c r="HW4" s="25">
        <v>0.31743814875196574</v>
      </c>
      <c r="HX4" s="25">
        <v>-0.49309162161076125</v>
      </c>
      <c r="HY4" s="18">
        <f t="shared" si="48"/>
        <v>-25.049215922291868</v>
      </c>
      <c r="HZ4" s="18">
        <f t="shared" si="49"/>
        <v>-7.0731476102284017</v>
      </c>
      <c r="IA4" s="18">
        <f t="shared" si="50"/>
        <v>-12.524607961145934</v>
      </c>
      <c r="IB4" s="18">
        <f t="shared" si="51"/>
        <v>-3.5365738051142008</v>
      </c>
      <c r="IC4" s="18">
        <f>IF(ISNUMBER(IA4), IA4*COS(RADIANS(-$C4+Графики!$B$3))+IB4*SIN(RADIANS(-$C4+Графики!$B$3)),"")</f>
        <v>-12.524607961145934</v>
      </c>
      <c r="ID4" s="19">
        <f>IF(ISNUMBER(IA4), IA4*COS(RADIANS(-$C4+Графики!$B$5))+IB4*SIN(RADIANS(-$C4+Графики!$B$5)),"")</f>
        <v>-3.5365738051142017</v>
      </c>
      <c r="IE4" s="24">
        <v>1.4827019382529361</v>
      </c>
      <c r="IF4" s="25">
        <v>-1.3073580849553377</v>
      </c>
      <c r="IG4" s="25">
        <v>0.3981087741935192</v>
      </c>
      <c r="IH4" s="25">
        <v>-0.37259433629325556</v>
      </c>
      <c r="II4" s="18">
        <f t="shared" si="52"/>
        <v>-24.345461293121591</v>
      </c>
      <c r="IJ4" s="18">
        <f t="shared" si="53"/>
        <v>-6.7256027116275643</v>
      </c>
      <c r="IK4" s="18">
        <f t="shared" si="54"/>
        <v>-12.172730646560796</v>
      </c>
      <c r="IL4" s="18">
        <f t="shared" si="55"/>
        <v>-3.3628013558137821</v>
      </c>
      <c r="IM4" s="18">
        <f>IF(ISNUMBER(IK4), IK4*COS(RADIANS(-$C4+Графики!$B$3))+IL4*SIN(RADIANS(-$C4+Графики!$B$3)),"")</f>
        <v>-12.172730646560796</v>
      </c>
      <c r="IN4" s="19">
        <f>IF(ISNUMBER(IK4), IK4*COS(RADIANS(-$C4+Графики!$B$5))+IL4*SIN(RADIANS(-$C4+Графики!$B$5)),"")</f>
        <v>-3.362801355813783</v>
      </c>
      <c r="IO4" s="24">
        <v>1.3259122604465574</v>
      </c>
      <c r="IP4" s="25">
        <v>-1.459907179204428</v>
      </c>
      <c r="IQ4" s="25">
        <v>0.34218867294139599</v>
      </c>
      <c r="IR4" s="25">
        <v>-0.36458536161422683</v>
      </c>
      <c r="IS4" s="18">
        <f t="shared" si="56"/>
        <v>-24.308466172222392</v>
      </c>
      <c r="IT4" s="18">
        <f t="shared" si="57"/>
        <v>-6.1677278803442706</v>
      </c>
      <c r="IU4" s="18">
        <f t="shared" si="58"/>
        <v>-12.154233086111196</v>
      </c>
      <c r="IV4" s="18">
        <f t="shared" si="59"/>
        <v>-3.0838639401721353</v>
      </c>
      <c r="IW4" s="18">
        <f>IF(ISNUMBER(IU4), IU4*COS(RADIANS(-$C4+Графики!$B$3))+IV4*SIN(RADIANS(-$C4+Графики!$B$3)),"")</f>
        <v>-12.154233086111196</v>
      </c>
      <c r="IX4" s="19">
        <f>IF(ISNUMBER(IU4), IU4*COS(RADIANS(-$C4+Графики!$B$5))+IV4*SIN(RADIANS(-$C4+Графики!$B$5)),"")</f>
        <v>-3.0838639401721362</v>
      </c>
    </row>
    <row r="5" spans="1:258" x14ac:dyDescent="0.25">
      <c r="A5" s="44">
        <v>5</v>
      </c>
      <c r="B5" s="50">
        <v>0</v>
      </c>
      <c r="C5" s="11">
        <f>IF(Графики!$A$7="Расчитывать с учетом закручивания скважины",B5,0)</f>
        <v>0</v>
      </c>
      <c r="D5" s="47">
        <v>1</v>
      </c>
      <c r="E5" s="34">
        <f>IF(ISNUMBER(INDEX($I$1:$IX$303,$A5,E$1) ),INDEX($I$1:$IX$303,$A5,E$1),0)</f>
        <v>-20.12964336047915</v>
      </c>
      <c r="F5" s="35">
        <f>IF(ISNUMBER(INDEX($I$1:$IX$303,$A5,F$1) ),INDEX($I$1:$IX$303,$A5,F$1),0)</f>
        <v>-7.390462438051248</v>
      </c>
      <c r="G5" s="35">
        <f>IF(ISNUMBER(INDEX($I$1:$IX$303,$A5,G$1) ),INDEX($I$1:$IX$303,$A5,G$1)-$G$305,0)</f>
        <v>-999.95657167190689</v>
      </c>
      <c r="H5" s="36">
        <f>IF(ISNUMBER(INDEX($I$1:$IX$303,$A5,H$1) ),INDEX($I$1:$IX$303,$A5,H$1)-$H$305,0)</f>
        <v>-1162.3557962629807</v>
      </c>
      <c r="I5" s="29">
        <v>1.1187507089516844</v>
      </c>
      <c r="J5" s="25">
        <v>-1.1880923140319308</v>
      </c>
      <c r="K5" s="25">
        <v>0.37943303209609602</v>
      </c>
      <c r="L5" s="25">
        <v>-0.46745929011660514</v>
      </c>
      <c r="M5" s="18">
        <f t="shared" si="60"/>
        <v>-20.12964336047915</v>
      </c>
      <c r="N5" s="18">
        <f t="shared" si="61"/>
        <v>-7.390462438051248</v>
      </c>
      <c r="O5" s="18">
        <f t="shared" si="62"/>
        <v>-22.040415782492236</v>
      </c>
      <c r="P5" s="18">
        <f t="shared" si="62"/>
        <v>-6.9261327789431437</v>
      </c>
      <c r="Q5" s="18">
        <f>IF(ISNUMBER(O5), O5*COS(RADIANS(-$C5+Графики!$B$3))+P5*SIN(RADIANS(-$C5+Графики!$B$3)),"")</f>
        <v>-22.040415782492236</v>
      </c>
      <c r="R5" s="19">
        <f>IF(ISNUMBER(O5), O5*COS(RADIANS(-$C5+Графики!$B$5))+P5*SIN(RADIANS(-$C5+Графики!$B$5)),"")</f>
        <v>-6.9261327789431455</v>
      </c>
      <c r="S5" s="29">
        <v>1.1763745074326517</v>
      </c>
      <c r="T5" s="25">
        <v>-1.0929368325328139</v>
      </c>
      <c r="U5" s="25">
        <v>0.51830125150214912</v>
      </c>
      <c r="V5" s="25">
        <v>-0.3908761806776605</v>
      </c>
      <c r="W5" s="18">
        <f t="shared" si="63"/>
        <v>-19.802182929259136</v>
      </c>
      <c r="X5" s="18">
        <f t="shared" si="64"/>
        <v>-7.9339865975370234</v>
      </c>
      <c r="Y5" s="18">
        <f t="shared" si="65"/>
        <v>-22.498252725295764</v>
      </c>
      <c r="Z5" s="18">
        <f t="shared" si="65"/>
        <v>-7.3348195547783526</v>
      </c>
      <c r="AA5" s="18">
        <f>IF(ISNUMBER(Y5), Y5*COS(RADIANS(-$C5+Графики!$B$3))+Z5*SIN(RADIANS(-$C5+Графики!$B$3)),"")</f>
        <v>-22.498252725295764</v>
      </c>
      <c r="AB5" s="18">
        <f>IF(ISNUMBER(Y5), Y5*COS(RADIANS(-$C5+Графики!$B$5))+Z5*SIN(RADIANS(-$C5+Графики!$B$5)),"")</f>
        <v>-7.3348195547783543</v>
      </c>
      <c r="AC5" s="24">
        <v>1.1589366248039512</v>
      </c>
      <c r="AD5" s="25">
        <v>-1.2017963087490391</v>
      </c>
      <c r="AE5" s="25">
        <v>0.46743434351771396</v>
      </c>
      <c r="AF5" s="25">
        <v>-0.46526524288577109</v>
      </c>
      <c r="AG5" s="18">
        <f t="shared" si="66"/>
        <v>-20.599824015104733</v>
      </c>
      <c r="AH5" s="18">
        <f t="shared" si="67"/>
        <v>-8.1392494873572812</v>
      </c>
      <c r="AI5" s="18">
        <f t="shared" si="68"/>
        <v>-22.780566525823904</v>
      </c>
      <c r="AJ5" s="18">
        <f t="shared" si="68"/>
        <v>-7.2405031691650787</v>
      </c>
      <c r="AK5" s="18">
        <f>IF(ISNUMBER(AI5), AI5*COS(RADIANS(-$C5+Графики!$B$3))+AJ5*SIN(RADIANS(-$C5+Графики!$B$3)),"")</f>
        <v>-22.780566525823904</v>
      </c>
      <c r="AL5" s="19">
        <f>IF(ISNUMBER(AI5), AI5*COS(RADIANS(-$C5+Графики!$B$5))+AJ5*SIN(RADIANS(-$C5+Графики!$B$5)),"")</f>
        <v>-7.2405031691650805</v>
      </c>
      <c r="AM5" s="24">
        <v>1.0526664560342691</v>
      </c>
      <c r="AN5" s="25">
        <v>-1.1795591793718998</v>
      </c>
      <c r="AO5" s="25">
        <v>0.5480008482376737</v>
      </c>
      <c r="AP5" s="25">
        <v>-0.52331099233870049</v>
      </c>
      <c r="AQ5" s="18">
        <f t="shared" si="69"/>
        <v>-19.47861153180062</v>
      </c>
      <c r="AR5" s="18">
        <f t="shared" si="70"/>
        <v>-9.3488232795064299</v>
      </c>
      <c r="AS5" s="18">
        <f t="shared" si="71"/>
        <v>-21.93627668234884</v>
      </c>
      <c r="AT5" s="18">
        <f t="shared" si="71"/>
        <v>-7.7263660975233943</v>
      </c>
      <c r="AU5" s="18">
        <f>IF(ISNUMBER(AS5), AS5*COS(RADIANS(-$C5+Графики!$B$3))+AT5*SIN(RADIANS(-$C5+Графики!$B$3)),"")</f>
        <v>-21.93627668234884</v>
      </c>
      <c r="AV5" s="19">
        <f>IF(ISNUMBER(AS5), AS5*COS(RADIANS(-$C5+Графики!$B$5))+AT5*SIN(RADIANS(-$C5+Графики!$B$5)),"")</f>
        <v>-7.7263660975233961</v>
      </c>
      <c r="AW5" s="24">
        <v>1.1515182023332788</v>
      </c>
      <c r="AX5" s="25">
        <v>-1.1100090050991247</v>
      </c>
      <c r="AY5" s="25">
        <v>0.46420044899598367</v>
      </c>
      <c r="AZ5" s="25">
        <v>-0.45918532355786645</v>
      </c>
      <c r="BA5" s="18">
        <f t="shared" si="72"/>
        <v>-19.734266832324415</v>
      </c>
      <c r="BB5" s="18">
        <f t="shared" si="73"/>
        <v>-8.0579737940489782</v>
      </c>
      <c r="BC5" s="18">
        <f t="shared" si="74"/>
        <v>-21.947383608075206</v>
      </c>
      <c r="BD5" s="18">
        <f t="shared" si="74"/>
        <v>-7.4516930152823457</v>
      </c>
      <c r="BE5" s="18">
        <f>IF(ISNUMBER(BC5), BC5*COS(RADIANS(-$C5+Графики!$B$3))+BD5*SIN(RADIANS(-$C5+Графики!$B$3)),"")</f>
        <v>-21.947383608075206</v>
      </c>
      <c r="BF5" s="145">
        <f>IF(ISNUMBER(BC5), BC5*COS(RADIANS(-$C5+Графики!$B$5))+BD5*SIN(RADIANS(-$C5+Графики!$B$5)),"")</f>
        <v>-7.4516930152823475</v>
      </c>
      <c r="BG5" s="24">
        <v>1.1781760306834801</v>
      </c>
      <c r="BH5" s="25">
        <v>-1.1647168311463179</v>
      </c>
      <c r="BI5" s="25">
        <v>0.56017551693372902</v>
      </c>
      <c r="BJ5" s="25">
        <v>-0.56104104393113208</v>
      </c>
      <c r="BK5" s="18">
        <f t="shared" si="75"/>
        <v>-20.444172806879291</v>
      </c>
      <c r="BL5" s="18">
        <f t="shared" si="76"/>
        <v>-9.784304187936991</v>
      </c>
      <c r="BM5" s="18">
        <f t="shared" si="77"/>
        <v>-22.834600930425154</v>
      </c>
      <c r="BN5" s="18">
        <f t="shared" si="77"/>
        <v>-8.6614222629596895</v>
      </c>
      <c r="BO5" s="18">
        <f>IF(ISNUMBER(BM5), BM5*COS(RADIANS(-$C5+Графики!$B$3))+BN5*SIN(RADIANS(-$C5+Графики!$B$3)),"")</f>
        <v>-22.834600930425154</v>
      </c>
      <c r="BP5" s="145">
        <f>IF(ISNUMBER(BM5), BM5*COS(RADIANS(-$C5+Графики!$B$5))+BN5*SIN(RADIANS(-$C5+Графики!$B$5)),"")</f>
        <v>-8.6614222629596913</v>
      </c>
      <c r="BQ5" s="24">
        <v>1.010836034216676</v>
      </c>
      <c r="BR5" s="25">
        <v>-1.059128365331548</v>
      </c>
      <c r="BS5" s="25">
        <v>0.41555354203358841</v>
      </c>
      <c r="BT5" s="25">
        <v>-0.45785998542285189</v>
      </c>
      <c r="BU5" s="18">
        <f t="shared" si="78"/>
        <v>-18.062864721660198</v>
      </c>
      <c r="BV5" s="18">
        <f t="shared" si="79"/>
        <v>-7.6218970939785997</v>
      </c>
      <c r="BW5" s="18">
        <f t="shared" si="80"/>
        <v>-21.703238317303821</v>
      </c>
      <c r="BX5" s="18">
        <f t="shared" si="80"/>
        <v>-7.0620553807966679</v>
      </c>
      <c r="BY5" s="18">
        <f>IF(ISNUMBER(BW5), BW5*COS(RADIANS(-$C5+Графики!$B$3))+BX5*SIN(RADIANS(-$C5+Графики!$B$3)),"")</f>
        <v>-21.703238317303821</v>
      </c>
      <c r="BZ5" s="19">
        <f>IF(ISNUMBER(BW5), BW5*COS(RADIANS(-$C5+Графики!$B$5))+BX5*SIN(RADIANS(-$C5+Графики!$B$5)),"")</f>
        <v>-7.0620553807966688</v>
      </c>
      <c r="CA5" s="29">
        <v>1.0416344142530527</v>
      </c>
      <c r="CB5" s="25">
        <v>-1.1695739163947074</v>
      </c>
      <c r="CC5" s="25">
        <v>0.54400901590471262</v>
      </c>
      <c r="CD5" s="25">
        <v>-0.48668799390341966</v>
      </c>
      <c r="CE5" s="18">
        <f t="shared" si="81"/>
        <v>-19.295235419023523</v>
      </c>
      <c r="CF5" s="18">
        <f t="shared" si="82"/>
        <v>-8.9944069277696368</v>
      </c>
      <c r="CG5" s="18">
        <f t="shared" si="83"/>
        <v>-21.758379142234421</v>
      </c>
      <c r="CH5" s="18">
        <f t="shared" si="83"/>
        <v>-8.3796677974549354</v>
      </c>
      <c r="CI5" s="18">
        <f>IF(ISNUMBER(CG5), CG5*COS(RADIANS(-$C5+Графики!$B$3))+CH5*SIN(RADIANS(-$C5+Графики!$B$3)),"")</f>
        <v>-21.758379142234421</v>
      </c>
      <c r="CJ5" s="19">
        <f>IF(ISNUMBER(CG5), CG5*COS(RADIANS(-$C5+Графики!$B$5))+CH5*SIN(RADIANS(-$C5+Графики!$B$5)),"")</f>
        <v>-8.3796677974549372</v>
      </c>
      <c r="CK5" s="24">
        <v>1.1339062366946364</v>
      </c>
      <c r="CL5" s="25">
        <v>-1.1083672902184227</v>
      </c>
      <c r="CM5" s="25">
        <v>0.49922752954795169</v>
      </c>
      <c r="CN5" s="25">
        <v>-0.41802732608090021</v>
      </c>
      <c r="CO5" s="18">
        <f t="shared" si="84"/>
        <v>-19.566279215623524</v>
      </c>
      <c r="CP5" s="18">
        <f t="shared" si="85"/>
        <v>-8.0044731762947539</v>
      </c>
      <c r="CQ5" s="18">
        <f t="shared" si="86"/>
        <v>-21.393643078480601</v>
      </c>
      <c r="CR5" s="18">
        <f t="shared" si="86"/>
        <v>-7.0109771881732676</v>
      </c>
      <c r="CS5" s="18">
        <f>IF(ISNUMBER(CQ5), CQ5*COS(RADIANS(-$C5+Графики!$B$3))+CR5*SIN(RADIANS(-$C5+Графики!$B$3)),"")</f>
        <v>-21.393643078480601</v>
      </c>
      <c r="CT5" s="19">
        <f>IF(ISNUMBER(CQ5), CQ5*COS(RADIANS(-$C5+Графики!$B$5))+CR5*SIN(RADIANS(-$C5+Графики!$B$5)),"")</f>
        <v>-7.0109771881732685</v>
      </c>
      <c r="CU5" s="24">
        <v>1.1427515654716127</v>
      </c>
      <c r="CV5" s="25">
        <v>-1.196075823118766</v>
      </c>
      <c r="CW5" s="25">
        <v>0.53580550971015728</v>
      </c>
      <c r="CX5" s="25">
        <v>-0.52605565679907174</v>
      </c>
      <c r="CY5" s="18">
        <f t="shared" si="87"/>
        <v>-20.40870226221131</v>
      </c>
      <c r="CZ5" s="18">
        <f t="shared" si="88"/>
        <v>-9.2663541624592671</v>
      </c>
      <c r="DA5" s="18">
        <f t="shared" si="89"/>
        <v>-22.82477090423377</v>
      </c>
      <c r="DB5" s="18">
        <f t="shared" si="89"/>
        <v>-7.5208633774633409</v>
      </c>
      <c r="DC5" s="18">
        <f>IF(ISNUMBER(DA5), DA5*COS(RADIANS(-$C5+Графики!$B$3))+DB5*SIN(RADIANS(-$C5+Графики!$B$3)),"")</f>
        <v>-22.82477090423377</v>
      </c>
      <c r="DD5" s="19">
        <f>IF(ISNUMBER(DA5), DA5*COS(RADIANS(-$C5+Графики!$B$5))+DB5*SIN(RADIANS(-$C5+Графики!$B$5)),"")</f>
        <v>-7.5208633774633427</v>
      </c>
      <c r="DE5" s="24">
        <v>1.0212986129002182</v>
      </c>
      <c r="DF5" s="25">
        <v>-1.0818878617956376</v>
      </c>
      <c r="DG5" s="25">
        <v>0.56551179692449338</v>
      </c>
      <c r="DH5" s="25">
        <v>-0.54954673904457207</v>
      </c>
      <c r="DI5" s="18">
        <f t="shared" si="0"/>
        <v>-18.352733957231045</v>
      </c>
      <c r="DJ5" s="18">
        <f t="shared" si="1"/>
        <v>-9.7305678412535848</v>
      </c>
      <c r="DK5" s="18">
        <f t="shared" si="2"/>
        <v>-21.437217014882521</v>
      </c>
      <c r="DL5" s="18">
        <f t="shared" si="3"/>
        <v>-8.6646778112098559</v>
      </c>
      <c r="DM5" s="18">
        <f>IF(ISNUMBER(DK5), DK5*COS(RADIANS(-$C5+Графики!$B$3))+DL5*SIN(RADIANS(-$C5+Графики!$B$3)),"")</f>
        <v>-21.437217014882521</v>
      </c>
      <c r="DN5" s="19">
        <f>IF(ISNUMBER(DK5), DK5*COS(RADIANS(-$C5+Графики!$B$5))+DL5*SIN(RADIANS(-$C5+Графики!$B$5)),"")</f>
        <v>-8.6646778112098577</v>
      </c>
      <c r="DO5" s="24">
        <v>1.1656819005155605</v>
      </c>
      <c r="DP5" s="25">
        <v>-1.1802569686921982</v>
      </c>
      <c r="DQ5" s="25">
        <v>0.48899828384060673</v>
      </c>
      <c r="DR5" s="25">
        <v>-0.44936432078478006</v>
      </c>
      <c r="DS5" s="18">
        <f t="shared" si="4"/>
        <v>-20.47074867292282</v>
      </c>
      <c r="DT5" s="18">
        <f t="shared" si="5"/>
        <v>-8.188666997212426</v>
      </c>
      <c r="DU5" s="18">
        <f t="shared" si="6"/>
        <v>-22.877891170983542</v>
      </c>
      <c r="DV5" s="18">
        <f t="shared" si="7"/>
        <v>-7.7144277458714754</v>
      </c>
      <c r="DW5" s="18">
        <f>IF(ISNUMBER(DU5), DU5*COS(RADIANS(-$C5+Графики!$B$3))+DV5*SIN(RADIANS(-$C5+Графики!$B$3)),"")</f>
        <v>-22.877891170983542</v>
      </c>
      <c r="DX5" s="19">
        <f>IF(ISNUMBER(DU5), DU5*COS(RADIANS(-$C5+Графики!$B$5))+DV5*SIN(RADIANS(-$C5+Графики!$B$5)),"")</f>
        <v>-7.7144277458714772</v>
      </c>
      <c r="DY5" s="24">
        <v>1.1898261425550714</v>
      </c>
      <c r="DZ5" s="25">
        <v>-1.0509378801737033</v>
      </c>
      <c r="EA5" s="25">
        <v>0.52745555199210981</v>
      </c>
      <c r="EB5" s="25">
        <v>-0.52446178279507216</v>
      </c>
      <c r="EC5" s="18">
        <f t="shared" si="8"/>
        <v>-19.553108826676993</v>
      </c>
      <c r="ED5" s="18">
        <f t="shared" si="9"/>
        <v>-9.1795815513901893</v>
      </c>
      <c r="EE5" s="18">
        <f t="shared" si="10"/>
        <v>-21.51003747712987</v>
      </c>
      <c r="EF5" s="18">
        <f t="shared" si="11"/>
        <v>-7.7706900879062548</v>
      </c>
      <c r="EG5" s="18">
        <f>IF(ISNUMBER(EE5), EE5*COS(RADIANS(-$C5+Графики!$B$3))+EF5*SIN(RADIANS(-$C5+Графики!$B$3)),"")</f>
        <v>-21.51003747712987</v>
      </c>
      <c r="EH5" s="19">
        <f>IF(ISNUMBER(EE5), EE5*COS(RADIANS(-$C5+Графики!$B$5))+EF5*SIN(RADIANS(-$C5+Графики!$B$5)),"")</f>
        <v>-7.7706900879062557</v>
      </c>
      <c r="EI5" s="24">
        <v>1.1685589106128129</v>
      </c>
      <c r="EJ5" s="25">
        <v>-1.2154112892056845</v>
      </c>
      <c r="EK5" s="25">
        <v>0.5061648388842529</v>
      </c>
      <c r="EL5" s="25">
        <v>-0.44275822943376675</v>
      </c>
      <c r="EM5" s="18">
        <f t="shared" si="12"/>
        <v>-20.80256396250655</v>
      </c>
      <c r="EN5" s="18">
        <f t="shared" si="13"/>
        <v>-8.2808213034694216</v>
      </c>
      <c r="EO5" s="18">
        <f t="shared" si="14"/>
        <v>-23.270321765610618</v>
      </c>
      <c r="EP5" s="18">
        <f t="shared" si="15"/>
        <v>-7.3275721213780436</v>
      </c>
      <c r="EQ5" s="18">
        <f>IF(ISNUMBER(EO5), EO5*COS(RADIANS(-$C5+Графики!$B$3))+EP5*SIN(RADIANS(-$C5+Графики!$B$3)),"")</f>
        <v>-23.270321765610618</v>
      </c>
      <c r="ER5" s="19">
        <f>IF(ISNUMBER(EO5), EO5*COS(RADIANS(-$C5+Графики!$B$5))+EP5*SIN(RADIANS(-$C5+Графики!$B$5)),"")</f>
        <v>-7.3275721213780454</v>
      </c>
      <c r="ES5" s="24">
        <v>1.0440465496806055</v>
      </c>
      <c r="ET5" s="25">
        <v>-1.0537593176186455</v>
      </c>
      <c r="EU5" s="25">
        <v>0.45211662534797437</v>
      </c>
      <c r="EV5" s="25">
        <v>-0.41267565656824268</v>
      </c>
      <c r="EW5" s="18">
        <f t="shared" si="16"/>
        <v>-18.305787187969443</v>
      </c>
      <c r="EX5" s="18">
        <f t="shared" si="17"/>
        <v>-7.5466646976730569</v>
      </c>
      <c r="EY5" s="18">
        <f t="shared" si="18"/>
        <v>-20.989118913242013</v>
      </c>
      <c r="EZ5" s="18">
        <f t="shared" si="19"/>
        <v>-7.1783939635872835</v>
      </c>
      <c r="FA5" s="18">
        <f>IF(ISNUMBER(EY5), EY5*COS(RADIANS(-$C5+Графики!$B$3))+EZ5*SIN(RADIANS(-$C5+Графики!$B$3)),"")</f>
        <v>-20.989118913242013</v>
      </c>
      <c r="FB5" s="19">
        <f>IF(ISNUMBER(EY5), EY5*COS(RADIANS(-$C5+Графики!$B$5))+EZ5*SIN(RADIANS(-$C5+Графики!$B$5)),"")</f>
        <v>-7.1783939635872844</v>
      </c>
      <c r="FC5" s="24">
        <v>1.0715030644196095</v>
      </c>
      <c r="FD5" s="25">
        <v>-1.0922457006707529</v>
      </c>
      <c r="FE5" s="25">
        <v>0.50105926484895491</v>
      </c>
      <c r="FF5" s="25">
        <v>-0.40870095005547469</v>
      </c>
      <c r="FG5" s="18">
        <f t="shared" si="20"/>
        <v>-18.881148040581422</v>
      </c>
      <c r="FH5" s="18">
        <f t="shared" si="21"/>
        <v>-7.9390721760471559</v>
      </c>
      <c r="FI5" s="18">
        <f t="shared" si="22"/>
        <v>-21.145801486222243</v>
      </c>
      <c r="FJ5" s="18">
        <f t="shared" si="23"/>
        <v>-7.3952116891225215</v>
      </c>
      <c r="FK5" s="18">
        <f>IF(ISNUMBER(FI5), FI5*COS(RADIANS(-$C5+Графики!$B$3))+FJ5*SIN(RADIANS(-$C5+Графики!$B$3)),"")</f>
        <v>-21.145801486222243</v>
      </c>
      <c r="FL5" s="19">
        <f>IF(ISNUMBER(FI5), FI5*COS(RADIANS(-$C5+Графики!$B$5))+FJ5*SIN(RADIANS(-$C5+Графики!$B$5)),"")</f>
        <v>-7.3952116891225224</v>
      </c>
      <c r="FM5" s="24">
        <v>1.1511499135077363</v>
      </c>
      <c r="FN5" s="25">
        <v>-1.2181713625023378</v>
      </c>
      <c r="FO5" s="25">
        <v>0.52653771227848234</v>
      </c>
      <c r="FP5" s="25">
        <v>-0.56778529315638504</v>
      </c>
      <c r="FQ5" s="18">
        <f t="shared" si="24"/>
        <v>-20.674755480000595</v>
      </c>
      <c r="FR5" s="18">
        <f t="shared" si="25"/>
        <v>-9.5496246097606985</v>
      </c>
      <c r="FS5" s="18">
        <f t="shared" si="26"/>
        <v>-22.729149666630349</v>
      </c>
      <c r="FT5" s="18">
        <f t="shared" si="27"/>
        <v>-8.6090548003596492</v>
      </c>
      <c r="FU5" s="18">
        <f>IF(ISNUMBER(FS5), FS5*COS(RADIANS(-$C5+Графики!$B$3))+FT5*SIN(RADIANS(-$C5+Графики!$B$3)),"")</f>
        <v>-22.729149666630349</v>
      </c>
      <c r="FV5" s="19">
        <f>IF(ISNUMBER(FS5), FS5*COS(RADIANS(-$C5+Графики!$B$5))+FT5*SIN(RADIANS(-$C5+Графики!$B$5)),"")</f>
        <v>-8.609054800359651</v>
      </c>
      <c r="FW5" s="24">
        <v>1.161151992718247</v>
      </c>
      <c r="FX5" s="25">
        <v>-1.1331768696926974</v>
      </c>
      <c r="FY5" s="25">
        <v>0.54351666894608697</v>
      </c>
      <c r="FZ5" s="25">
        <v>-0.44782524943886559</v>
      </c>
      <c r="GA5" s="18">
        <f t="shared" si="28"/>
        <v>-20.020458715752365</v>
      </c>
      <c r="GB5" s="18">
        <f t="shared" si="29"/>
        <v>-8.6509823349342554</v>
      </c>
      <c r="GC5" s="18">
        <f t="shared" si="30"/>
        <v>-21.5713713556109</v>
      </c>
      <c r="GD5" s="18">
        <f t="shared" si="31"/>
        <v>-7.412071758270157</v>
      </c>
      <c r="GE5" s="18">
        <f>IF(ISNUMBER(GC5), GC5*COS(RADIANS(-$C5+Графики!$B$3))+GD5*SIN(RADIANS(-$C5+Графики!$B$3)),"")</f>
        <v>-21.5713713556109</v>
      </c>
      <c r="GF5" s="19">
        <f>IF(ISNUMBER(GC5), GC5*COS(RADIANS(-$C5+Графики!$B$5))+GD5*SIN(RADIANS(-$C5+Графики!$B$5)),"")</f>
        <v>-7.4120717582701579</v>
      </c>
      <c r="GG5" s="24">
        <v>1.0553140139808155</v>
      </c>
      <c r="GH5" s="25">
        <v>-1.1001300656982709</v>
      </c>
      <c r="GI5" s="25">
        <v>0.45212990392924624</v>
      </c>
      <c r="GJ5" s="25">
        <v>-0.4852029080237199</v>
      </c>
      <c r="GK5" s="18">
        <f t="shared" si="32"/>
        <v>-18.808688858389814</v>
      </c>
      <c r="GL5" s="18">
        <f t="shared" si="33"/>
        <v>-8.1796806618097744</v>
      </c>
      <c r="GM5" s="18">
        <f t="shared" si="34"/>
        <v>-22.097705382623602</v>
      </c>
      <c r="GN5" s="18">
        <f t="shared" si="35"/>
        <v>-7.1714062592788235</v>
      </c>
      <c r="GO5" s="18">
        <f>IF(ISNUMBER(GM5), GM5*COS(RADIANS(-$C5+Графики!$B$3))+GN5*SIN(RADIANS(-$C5+Графики!$B$3)),"")</f>
        <v>-22.097705382623602</v>
      </c>
      <c r="GP5" s="19">
        <f>IF(ISNUMBER(GM5), GM5*COS(RADIANS(-$C5+Графики!$B$5))+GN5*SIN(RADIANS(-$C5+Графики!$B$5)),"")</f>
        <v>-7.1714062592788252</v>
      </c>
      <c r="GQ5" s="24">
        <v>1.0534135559135558</v>
      </c>
      <c r="GR5" s="25">
        <v>-1.1096099563157535</v>
      </c>
      <c r="GS5" s="25">
        <v>0.52332729241302633</v>
      </c>
      <c r="GT5" s="25">
        <v>-0.48606938053153792</v>
      </c>
      <c r="GU5" s="18">
        <f t="shared" si="36"/>
        <v>-18.874820143278047</v>
      </c>
      <c r="GV5" s="18">
        <f t="shared" si="37"/>
        <v>-8.8085337873866543</v>
      </c>
      <c r="GW5" s="18">
        <f t="shared" si="38"/>
        <v>-21.219940080619558</v>
      </c>
      <c r="GX5" s="18">
        <f t="shared" si="39"/>
        <v>-8.2750812714030992</v>
      </c>
      <c r="GY5" s="18">
        <f>IF(ISNUMBER(GW5), GW5*COS(RADIANS(-$C5+Графики!$B$3))+GX5*SIN(RADIANS(-$C5+Графики!$B$3)),"")</f>
        <v>-21.219940080619558</v>
      </c>
      <c r="GZ5" s="19">
        <f>IF(ISNUMBER(GW5), GW5*COS(RADIANS(-$C5+Графики!$B$5))+GX5*SIN(RADIANS(-$C5+Графики!$B$5)),"")</f>
        <v>-8.275081271403101</v>
      </c>
      <c r="HA5" s="24">
        <v>1.0673880876019395</v>
      </c>
      <c r="HB5" s="25">
        <v>-1.1145793606533907</v>
      </c>
      <c r="HC5" s="25">
        <v>0.54942430030481282</v>
      </c>
      <c r="HD5" s="25">
        <v>-0.50149322776428873</v>
      </c>
      <c r="HE5" s="18">
        <f t="shared" si="40"/>
        <v>-19.040107462624757</v>
      </c>
      <c r="HF5" s="18">
        <f t="shared" si="41"/>
        <v>-9.1708569590947402</v>
      </c>
      <c r="HG5" s="18">
        <f t="shared" si="42"/>
        <v>-21.554393505258595</v>
      </c>
      <c r="HH5" s="18">
        <f t="shared" si="43"/>
        <v>-8.1267885528885841</v>
      </c>
      <c r="HI5" s="18">
        <f>IF(ISNUMBER(HG5), HG5*COS(RADIANS(-$C5+Графики!$B$3))+HH5*SIN(RADIANS(-$C5+Графики!$B$3)),"")</f>
        <v>-21.554393505258595</v>
      </c>
      <c r="HJ5" s="19">
        <f>IF(ISNUMBER(HG5), HG5*COS(RADIANS(-$C5+Графики!$B$5))+HH5*SIN(RADIANS(-$C5+Графики!$B$5)),"")</f>
        <v>-8.1267885528885859</v>
      </c>
      <c r="HK5" s="24">
        <v>1.0830351264611691</v>
      </c>
      <c r="HL5" s="25">
        <v>-1.1961785311725228</v>
      </c>
      <c r="HM5" s="25">
        <v>0.42958631909809042</v>
      </c>
      <c r="HN5" s="25">
        <v>-0.55610713610345808</v>
      </c>
      <c r="HO5" s="18">
        <f t="shared" si="44"/>
        <v>-19.888579934387536</v>
      </c>
      <c r="HP5" s="18">
        <f t="shared" si="45"/>
        <v>-8.6016920288644219</v>
      </c>
      <c r="HQ5" s="18">
        <f t="shared" si="46"/>
        <v>-21.920939926836127</v>
      </c>
      <c r="HR5" s="18">
        <f t="shared" si="47"/>
        <v>-7.4289126191435741</v>
      </c>
      <c r="HS5" s="18">
        <f>IF(ISNUMBER(HQ5), HQ5*COS(RADIANS(-$C5+Графики!$B$3))+HR5*SIN(RADIANS(-$C5+Графики!$B$3)),"")</f>
        <v>-21.920939926836127</v>
      </c>
      <c r="HT5" s="19">
        <f>IF(ISNUMBER(HQ5), HQ5*COS(RADIANS(-$C5+Графики!$B$5))+HR5*SIN(RADIANS(-$C5+Графики!$B$5)),"")</f>
        <v>-7.4289126191435759</v>
      </c>
      <c r="HU5" s="24">
        <v>1.1100049330852153</v>
      </c>
      <c r="HV5" s="25">
        <v>-1.182922942045755</v>
      </c>
      <c r="HW5" s="25">
        <v>0.55125176428980305</v>
      </c>
      <c r="HX5" s="25">
        <v>-0.55302805808264732</v>
      </c>
      <c r="HY5" s="18">
        <f t="shared" si="48"/>
        <v>-20.008235244284094</v>
      </c>
      <c r="HZ5" s="18">
        <f t="shared" si="49"/>
        <v>-9.6365102308379509</v>
      </c>
      <c r="IA5" s="18">
        <f t="shared" si="50"/>
        <v>-22.528725583287979</v>
      </c>
      <c r="IB5" s="18">
        <f t="shared" si="51"/>
        <v>-8.3548289205331763</v>
      </c>
      <c r="IC5" s="18">
        <f>IF(ISNUMBER(IA5), IA5*COS(RADIANS(-$C5+Графики!$B$3))+IB5*SIN(RADIANS(-$C5+Графики!$B$3)),"")</f>
        <v>-22.528725583287979</v>
      </c>
      <c r="ID5" s="19">
        <f>IF(ISNUMBER(IA5), IA5*COS(RADIANS(-$C5+Графики!$B$5))+IB5*SIN(RADIANS(-$C5+Графики!$B$5)),"")</f>
        <v>-8.354828920533178</v>
      </c>
      <c r="IE5" s="24">
        <v>1.0453468623723674</v>
      </c>
      <c r="IF5" s="25">
        <v>-1.1263999378969611</v>
      </c>
      <c r="IG5" s="25">
        <v>0.56297608003570376</v>
      </c>
      <c r="IH5" s="25">
        <v>-0.55900257725307334</v>
      </c>
      <c r="II5" s="18">
        <f t="shared" si="52"/>
        <v>-18.950931576145027</v>
      </c>
      <c r="IJ5" s="18">
        <f t="shared" si="53"/>
        <v>-9.7909544152833945</v>
      </c>
      <c r="IK5" s="18">
        <f t="shared" si="54"/>
        <v>-21.648196434633309</v>
      </c>
      <c r="IL5" s="18">
        <f t="shared" si="55"/>
        <v>-8.2582785634554803</v>
      </c>
      <c r="IM5" s="18">
        <f>IF(ISNUMBER(IK5), IK5*COS(RADIANS(-$C5+Графики!$B$3))+IL5*SIN(RADIANS(-$C5+Графики!$B$3)),"")</f>
        <v>-21.648196434633309</v>
      </c>
      <c r="IN5" s="19">
        <f>IF(ISNUMBER(IK5), IK5*COS(RADIANS(-$C5+Графики!$B$5))+IL5*SIN(RADIANS(-$C5+Графики!$B$5)),"")</f>
        <v>-8.2582785634554821</v>
      </c>
      <c r="IO5" s="24">
        <v>1.0129548890131419</v>
      </c>
      <c r="IP5" s="25">
        <v>-1.1465519781909879</v>
      </c>
      <c r="IQ5" s="25">
        <v>0.42624934513124269</v>
      </c>
      <c r="IR5" s="25">
        <v>-0.51977532050181219</v>
      </c>
      <c r="IS5" s="18">
        <f t="shared" si="56"/>
        <v>-18.844137084252871</v>
      </c>
      <c r="IT5" s="18">
        <f t="shared" si="57"/>
        <v>-8.2555288330948091</v>
      </c>
      <c r="IU5" s="18">
        <f t="shared" si="58"/>
        <v>-21.57630162823763</v>
      </c>
      <c r="IV5" s="18">
        <f t="shared" si="59"/>
        <v>-7.2116283567195403</v>
      </c>
      <c r="IW5" s="18">
        <f>IF(ISNUMBER(IU5), IU5*COS(RADIANS(-$C5+Графики!$B$3))+IV5*SIN(RADIANS(-$C5+Графики!$B$3)),"")</f>
        <v>-21.57630162823763</v>
      </c>
      <c r="IX5" s="19">
        <f>IF(ISNUMBER(IU5), IU5*COS(RADIANS(-$C5+Графики!$B$5))+IV5*SIN(RADIANS(-$C5+Графики!$B$5)),"")</f>
        <v>-7.2116283567195412</v>
      </c>
    </row>
    <row r="6" spans="1:258" x14ac:dyDescent="0.25">
      <c r="A6" s="44">
        <v>6</v>
      </c>
      <c r="B6" s="50">
        <v>0</v>
      </c>
      <c r="C6" s="11">
        <f>IF(Графики!$A$7="Расчитывать с учетом закручивания скважины",B6,0)</f>
        <v>0</v>
      </c>
      <c r="D6" s="47">
        <v>1.5</v>
      </c>
      <c r="E6" s="34">
        <f>IF(ISNUMBER(INDEX($I$1:$IX$303,$A6,E$1) ),INDEX($I$1:$IX$303,$A6,E$1),0)</f>
        <v>-11.982733279724718</v>
      </c>
      <c r="F6" s="35">
        <f>IF(ISNUMBER(INDEX($I$1:$IX$303,$A6,F$1) ),INDEX($I$1:$IX$303,$A6,F$1),0)</f>
        <v>-8.1462601245189106</v>
      </c>
      <c r="G6" s="35">
        <f>IF(ISNUMBER(INDEX($I$1:$IX$303,$A6,G$1) ),INDEX($I$1:$IX$303,$A6,G$1)-$G$305,0)</f>
        <v>-1005.9479383117692</v>
      </c>
      <c r="H6" s="36">
        <f>IF(ISNUMBER(INDEX($I$1:$IX$303,$A6,H$1) ),INDEX($I$1:$IX$303,$A6,H$1)-$H$305,0)</f>
        <v>-1166.4289263252401</v>
      </c>
      <c r="I6" s="29">
        <v>0.63103265341779091</v>
      </c>
      <c r="J6" s="25">
        <v>-0.74212029673718338</v>
      </c>
      <c r="K6" s="25">
        <v>0.34025078343527082</v>
      </c>
      <c r="L6" s="25">
        <v>-0.59325218944482683</v>
      </c>
      <c r="M6" s="18">
        <f t="shared" si="60"/>
        <v>-11.982733279724718</v>
      </c>
      <c r="N6" s="18">
        <f t="shared" si="61"/>
        <v>-8.1462601245189106</v>
      </c>
      <c r="O6" s="18">
        <f t="shared" si="62"/>
        <v>-28.031782422354595</v>
      </c>
      <c r="P6" s="18">
        <f t="shared" si="62"/>
        <v>-10.999262841202599</v>
      </c>
      <c r="Q6" s="18">
        <f>IF(ISNUMBER(O6), O6*COS(RADIANS(-$C6+Графики!$B$3))+P6*SIN(RADIANS(-$C6+Графики!$B$3)),"")</f>
        <v>-28.031782422354595</v>
      </c>
      <c r="R6" s="19">
        <f>IF(ISNUMBER(O6), O6*COS(RADIANS(-$C6+Графики!$B$5))+P6*SIN(RADIANS(-$C6+Графики!$B$5)),"")</f>
        <v>-10.999262841202601</v>
      </c>
      <c r="S6" s="29">
        <v>0.77680645544282234</v>
      </c>
      <c r="T6" s="25">
        <v>-0.83773985596868195</v>
      </c>
      <c r="U6" s="25">
        <v>0.28701369105269037</v>
      </c>
      <c r="V6" s="25">
        <v>-0.56919208921911069</v>
      </c>
      <c r="W6" s="18">
        <f t="shared" si="63"/>
        <v>-14.089108366735056</v>
      </c>
      <c r="X6" s="18">
        <f t="shared" si="64"/>
        <v>-7.4717354478769336</v>
      </c>
      <c r="Y6" s="18">
        <f t="shared" si="65"/>
        <v>-29.542806908663291</v>
      </c>
      <c r="Z6" s="18">
        <f t="shared" si="65"/>
        <v>-11.07068727871682</v>
      </c>
      <c r="AA6" s="18">
        <f>IF(ISNUMBER(Y6), Y6*COS(RADIANS(-$C6+Графики!$B$3))+Z6*SIN(RADIANS(-$C6+Графики!$B$3)),"")</f>
        <v>-29.542806908663291</v>
      </c>
      <c r="AB6" s="18">
        <f>IF(ISNUMBER(Y6), Y6*COS(RADIANS(-$C6+Графики!$B$5))+Z6*SIN(RADIANS(-$C6+Графики!$B$5)),"")</f>
        <v>-11.070687278716822</v>
      </c>
      <c r="AC6" s="24">
        <v>0.72750276177396</v>
      </c>
      <c r="AD6" s="25">
        <v>-0.72909569692520704</v>
      </c>
      <c r="AE6" s="25">
        <v>0.47488726193584074</v>
      </c>
      <c r="AF6" s="25">
        <v>-0.45092923906038385</v>
      </c>
      <c r="AG6" s="18">
        <f t="shared" si="66"/>
        <v>-12.710877191890781</v>
      </c>
      <c r="AH6" s="18">
        <f t="shared" si="67"/>
        <v>-8.0791852108329554</v>
      </c>
      <c r="AI6" s="18">
        <f t="shared" si="68"/>
        <v>-29.136005121769294</v>
      </c>
      <c r="AJ6" s="18">
        <f t="shared" si="68"/>
        <v>-11.280095774581557</v>
      </c>
      <c r="AK6" s="18">
        <f>IF(ISNUMBER(AI6), AI6*COS(RADIANS(-$C6+Графики!$B$3))+AJ6*SIN(RADIANS(-$C6+Графики!$B$3)),"")</f>
        <v>-29.136005121769294</v>
      </c>
      <c r="AL6" s="19">
        <f>IF(ISNUMBER(AI6), AI6*COS(RADIANS(-$C6+Графики!$B$5))+AJ6*SIN(RADIANS(-$C6+Графики!$B$5)),"")</f>
        <v>-11.280095774581559</v>
      </c>
      <c r="AM6" s="24">
        <v>0.71244418952269783</v>
      </c>
      <c r="AN6" s="25">
        <v>-0.70924760096723927</v>
      </c>
      <c r="AO6" s="25">
        <v>0.45887888274839217</v>
      </c>
      <c r="AP6" s="25">
        <v>-0.62408531555970648</v>
      </c>
      <c r="AQ6" s="18">
        <f t="shared" si="69"/>
        <v>-12.406283070312526</v>
      </c>
      <c r="AR6" s="18">
        <f t="shared" si="70"/>
        <v>-9.4505047912162521</v>
      </c>
      <c r="AS6" s="18">
        <f t="shared" si="71"/>
        <v>-28.139418217505103</v>
      </c>
      <c r="AT6" s="18">
        <f t="shared" si="71"/>
        <v>-12.451618493131519</v>
      </c>
      <c r="AU6" s="18">
        <f>IF(ISNUMBER(AS6), AS6*COS(RADIANS(-$C6+Графики!$B$3))+AT6*SIN(RADIANS(-$C6+Графики!$B$3)),"")</f>
        <v>-28.139418217505103</v>
      </c>
      <c r="AV6" s="19">
        <f>IF(ISNUMBER(AS6), AS6*COS(RADIANS(-$C6+Графики!$B$5))+AT6*SIN(RADIANS(-$C6+Графики!$B$5)),"")</f>
        <v>-12.451618493131521</v>
      </c>
      <c r="AW6" s="24">
        <v>0.64683425148936724</v>
      </c>
      <c r="AX6" s="25">
        <v>-0.71148352454087371</v>
      </c>
      <c r="AY6" s="25">
        <v>0.41835629705666399</v>
      </c>
      <c r="AZ6" s="25">
        <v>-0.49588544774220622</v>
      </c>
      <c r="BA6" s="18">
        <f t="shared" si="72"/>
        <v>-11.853281157621295</v>
      </c>
      <c r="BB6" s="18">
        <f t="shared" si="73"/>
        <v>-7.9781796635493132</v>
      </c>
      <c r="BC6" s="18">
        <f t="shared" si="74"/>
        <v>-27.874024186885855</v>
      </c>
      <c r="BD6" s="18">
        <f t="shared" si="74"/>
        <v>-11.440782847057003</v>
      </c>
      <c r="BE6" s="18">
        <f>IF(ISNUMBER(BC6), BC6*COS(RADIANS(-$C6+Графики!$B$3))+BD6*SIN(RADIANS(-$C6+Графики!$B$3)),"")</f>
        <v>-27.874024186885855</v>
      </c>
      <c r="BF6" s="145">
        <f>IF(ISNUMBER(BC6), BC6*COS(RADIANS(-$C6+Графики!$B$5))+BD6*SIN(RADIANS(-$C6+Графики!$B$5)),"")</f>
        <v>-11.440782847057005</v>
      </c>
      <c r="BG6" s="24">
        <v>0.76129411166420213</v>
      </c>
      <c r="BH6" s="25">
        <v>-0.71139999392957209</v>
      </c>
      <c r="BI6" s="25">
        <v>0.38776779720399357</v>
      </c>
      <c r="BJ6" s="25">
        <v>-0.5391433236265859</v>
      </c>
      <c r="BK6" s="18">
        <f t="shared" si="75"/>
        <v>-12.851326735466566</v>
      </c>
      <c r="BL6" s="18">
        <f t="shared" si="76"/>
        <v>-8.0887372587859705</v>
      </c>
      <c r="BM6" s="18">
        <f t="shared" si="77"/>
        <v>-29.260264298158436</v>
      </c>
      <c r="BN6" s="18">
        <f t="shared" si="77"/>
        <v>-12.705790892352674</v>
      </c>
      <c r="BO6" s="18">
        <f>IF(ISNUMBER(BM6), BM6*COS(RADIANS(-$C6+Графики!$B$3))+BN6*SIN(RADIANS(-$C6+Графики!$B$3)),"")</f>
        <v>-29.260264298158436</v>
      </c>
      <c r="BP6" s="145">
        <f>IF(ISNUMBER(BM6), BM6*COS(RADIANS(-$C6+Графики!$B$5))+BN6*SIN(RADIANS(-$C6+Графики!$B$5)),"")</f>
        <v>-12.705790892352676</v>
      </c>
      <c r="BQ6" s="24">
        <v>0.62149392108416002</v>
      </c>
      <c r="BR6" s="25">
        <v>-0.82699986730362185</v>
      </c>
      <c r="BS6" s="25">
        <v>0.46026100549781279</v>
      </c>
      <c r="BT6" s="25">
        <v>-0.46002225754085213</v>
      </c>
      <c r="BU6" s="18">
        <f t="shared" si="78"/>
        <v>-12.640156283048183</v>
      </c>
      <c r="BV6" s="18">
        <f t="shared" si="79"/>
        <v>-8.0309001670424642</v>
      </c>
      <c r="BW6" s="18">
        <f t="shared" si="80"/>
        <v>-28.023316458827914</v>
      </c>
      <c r="BX6" s="18">
        <f t="shared" si="80"/>
        <v>-11.0775054643179</v>
      </c>
      <c r="BY6" s="18">
        <f>IF(ISNUMBER(BW6), BW6*COS(RADIANS(-$C6+Графики!$B$3))+BX6*SIN(RADIANS(-$C6+Графики!$B$3)),"")</f>
        <v>-28.023316458827914</v>
      </c>
      <c r="BZ6" s="19">
        <f>IF(ISNUMBER(BW6), BW6*COS(RADIANS(-$C6+Графики!$B$5))+BX6*SIN(RADIANS(-$C6+Графики!$B$5)),"")</f>
        <v>-11.077505464317902</v>
      </c>
      <c r="CA6" s="29">
        <v>0.77400484383660972</v>
      </c>
      <c r="CB6" s="25">
        <v>-0.77739955477616929</v>
      </c>
      <c r="CC6" s="25">
        <v>0.32311135661099621</v>
      </c>
      <c r="CD6" s="25">
        <v>-0.59397574686538879</v>
      </c>
      <c r="CE6" s="18">
        <f t="shared" si="81"/>
        <v>-13.538143810561101</v>
      </c>
      <c r="CF6" s="18">
        <f t="shared" si="82"/>
        <v>-8.0030093094906416</v>
      </c>
      <c r="CG6" s="18">
        <f t="shared" si="83"/>
        <v>-28.527451047514973</v>
      </c>
      <c r="CH6" s="18">
        <f t="shared" si="83"/>
        <v>-12.381172452200257</v>
      </c>
      <c r="CI6" s="18">
        <f>IF(ISNUMBER(CG6), CG6*COS(RADIANS(-$C6+Графики!$B$3))+CH6*SIN(RADIANS(-$C6+Графики!$B$3)),"")</f>
        <v>-28.527451047514973</v>
      </c>
      <c r="CJ6" s="19">
        <f>IF(ISNUMBER(CG6), CG6*COS(RADIANS(-$C6+Графики!$B$5))+CH6*SIN(RADIANS(-$C6+Графики!$B$5)),"")</f>
        <v>-12.381172452200259</v>
      </c>
      <c r="CK6" s="24">
        <v>0.6986409735719179</v>
      </c>
      <c r="CL6" s="25">
        <v>-0.71481966052339685</v>
      </c>
      <c r="CM6" s="25">
        <v>0.36419500998608845</v>
      </c>
      <c r="CN6" s="25">
        <v>-0.56607527592804041</v>
      </c>
      <c r="CO6" s="18">
        <f t="shared" si="84"/>
        <v>-12.334458176333007</v>
      </c>
      <c r="CP6" s="18">
        <f t="shared" si="85"/>
        <v>-8.1180505417222477</v>
      </c>
      <c r="CQ6" s="18">
        <f t="shared" si="86"/>
        <v>-27.560872166647105</v>
      </c>
      <c r="CR6" s="18">
        <f t="shared" si="86"/>
        <v>-11.070002459034392</v>
      </c>
      <c r="CS6" s="18">
        <f>IF(ISNUMBER(CQ6), CQ6*COS(RADIANS(-$C6+Графики!$B$3))+CR6*SIN(RADIANS(-$C6+Графики!$B$3)),"")</f>
        <v>-27.560872166647105</v>
      </c>
      <c r="CT6" s="19">
        <f>IF(ISNUMBER(CQ6), CQ6*COS(RADIANS(-$C6+Графики!$B$5))+CR6*SIN(RADIANS(-$C6+Графики!$B$5)),"")</f>
        <v>-11.070002459034393</v>
      </c>
      <c r="CU6" s="24">
        <v>0.72969097495431801</v>
      </c>
      <c r="CV6" s="25">
        <v>-0.78702313829168791</v>
      </c>
      <c r="CW6" s="25">
        <v>0.37496041841323446</v>
      </c>
      <c r="CX6" s="25">
        <v>-0.56713575258573679</v>
      </c>
      <c r="CY6" s="18">
        <f t="shared" si="87"/>
        <v>-13.235441089414453</v>
      </c>
      <c r="CZ6" s="18">
        <f t="shared" si="88"/>
        <v>-8.2212474135076459</v>
      </c>
      <c r="DA6" s="18">
        <f t="shared" si="89"/>
        <v>-29.442491448940995</v>
      </c>
      <c r="DB6" s="18">
        <f t="shared" si="89"/>
        <v>-11.631487084217163</v>
      </c>
      <c r="DC6" s="18">
        <f>IF(ISNUMBER(DA6), DA6*COS(RADIANS(-$C6+Графики!$B$3))+DB6*SIN(RADIANS(-$C6+Графики!$B$3)),"")</f>
        <v>-29.442491448940995</v>
      </c>
      <c r="DD6" s="19">
        <f>IF(ISNUMBER(DA6), DA6*COS(RADIANS(-$C6+Графики!$B$5))+DB6*SIN(RADIANS(-$C6+Графики!$B$5)),"")</f>
        <v>-11.631487084217165</v>
      </c>
      <c r="DE6" s="24">
        <v>0.62500730884368827</v>
      </c>
      <c r="DF6" s="25">
        <v>-0.83963532813978736</v>
      </c>
      <c r="DG6" s="25">
        <v>0.41986214963715129</v>
      </c>
      <c r="DH6" s="25">
        <v>-0.44727176400184254</v>
      </c>
      <c r="DI6" s="18">
        <f t="shared" si="0"/>
        <v>-12.781070187749213</v>
      </c>
      <c r="DJ6" s="18">
        <f t="shared" si="1"/>
        <v>-7.5670987059065649</v>
      </c>
      <c r="DK6" s="18">
        <f t="shared" si="2"/>
        <v>-27.827752108757128</v>
      </c>
      <c r="DL6" s="18">
        <f t="shared" si="3"/>
        <v>-12.448227164163139</v>
      </c>
      <c r="DM6" s="18">
        <f>IF(ISNUMBER(DK6), DK6*COS(RADIANS(-$C6+Графики!$B$3))+DL6*SIN(RADIANS(-$C6+Графики!$B$3)),"")</f>
        <v>-27.827752108757128</v>
      </c>
      <c r="DN6" s="19">
        <f>IF(ISNUMBER(DK6), DK6*COS(RADIANS(-$C6+Графики!$B$5))+DL6*SIN(RADIANS(-$C6+Графики!$B$5)),"")</f>
        <v>-12.448227164163141</v>
      </c>
      <c r="DO6" s="24">
        <v>0.59894873136818649</v>
      </c>
      <c r="DP6" s="25">
        <v>-0.8329526976687488</v>
      </c>
      <c r="DQ6" s="25">
        <v>0.34249694653957208</v>
      </c>
      <c r="DR6" s="25">
        <v>-0.47693735780626811</v>
      </c>
      <c r="DS6" s="18">
        <f t="shared" si="4"/>
        <v>-12.495372068095261</v>
      </c>
      <c r="DT6" s="18">
        <f t="shared" si="5"/>
        <v>-7.1508523631404906</v>
      </c>
      <c r="DU6" s="18">
        <f t="shared" si="6"/>
        <v>-29.125577205031171</v>
      </c>
      <c r="DV6" s="18">
        <f t="shared" si="7"/>
        <v>-11.289853927441721</v>
      </c>
      <c r="DW6" s="18">
        <f>IF(ISNUMBER(DU6), DU6*COS(RADIANS(-$C6+Графики!$B$3))+DV6*SIN(RADIANS(-$C6+Графики!$B$3)),"")</f>
        <v>-29.125577205031171</v>
      </c>
      <c r="DX6" s="19">
        <f>IF(ISNUMBER(DU6), DU6*COS(RADIANS(-$C6+Графики!$B$5))+DV6*SIN(RADIANS(-$C6+Графики!$B$5)),"")</f>
        <v>-11.289853927441722</v>
      </c>
      <c r="DY6" s="24">
        <v>0.66307527792756893</v>
      </c>
      <c r="DZ6" s="25">
        <v>-0.76729100989543031</v>
      </c>
      <c r="EA6" s="25">
        <v>0.45304020409983148</v>
      </c>
      <c r="EB6" s="25">
        <v>-0.60195138466516185</v>
      </c>
      <c r="EC6" s="18">
        <f t="shared" si="8"/>
        <v>-12.481976478519313</v>
      </c>
      <c r="ED6" s="18">
        <f t="shared" si="9"/>
        <v>-9.2064083447135427</v>
      </c>
      <c r="EE6" s="18">
        <f t="shared" si="10"/>
        <v>-27.751025716389528</v>
      </c>
      <c r="EF6" s="18">
        <f t="shared" si="11"/>
        <v>-12.373894260263025</v>
      </c>
      <c r="EG6" s="18">
        <f>IF(ISNUMBER(EE6), EE6*COS(RADIANS(-$C6+Графики!$B$3))+EF6*SIN(RADIANS(-$C6+Графики!$B$3)),"")</f>
        <v>-27.751025716389528</v>
      </c>
      <c r="EH6" s="19">
        <f>IF(ISNUMBER(EE6), EE6*COS(RADIANS(-$C6+Графики!$B$5))+EF6*SIN(RADIANS(-$C6+Графики!$B$5)),"")</f>
        <v>-12.373894260263027</v>
      </c>
      <c r="EI6" s="24">
        <v>0.7736822494026161</v>
      </c>
      <c r="EJ6" s="25">
        <v>-0.75939548710289284</v>
      </c>
      <c r="EK6" s="25">
        <v>0.35187712493503887</v>
      </c>
      <c r="EL6" s="25">
        <v>-0.47477258182410487</v>
      </c>
      <c r="EM6" s="18">
        <f t="shared" si="12"/>
        <v>-13.378227997560387</v>
      </c>
      <c r="EN6" s="18">
        <f t="shared" si="13"/>
        <v>-7.2138170035066835</v>
      </c>
      <c r="EO6" s="18">
        <f t="shared" si="14"/>
        <v>-29.959435764390811</v>
      </c>
      <c r="EP6" s="18">
        <f t="shared" si="15"/>
        <v>-10.934480623131385</v>
      </c>
      <c r="EQ6" s="18">
        <f>IF(ISNUMBER(EO6), EO6*COS(RADIANS(-$C6+Графики!$B$3))+EP6*SIN(RADIANS(-$C6+Графики!$B$3)),"")</f>
        <v>-29.959435764390811</v>
      </c>
      <c r="ER6" s="19">
        <f>IF(ISNUMBER(EO6), EO6*COS(RADIANS(-$C6+Графики!$B$5))+EP6*SIN(RADIANS(-$C6+Графики!$B$5)),"")</f>
        <v>-10.934480623131387</v>
      </c>
      <c r="ES6" s="24">
        <v>0.6799792586961535</v>
      </c>
      <c r="ET6" s="25">
        <v>-0.69366737302532311</v>
      </c>
      <c r="EU6" s="25">
        <v>0.47398503490469623</v>
      </c>
      <c r="EV6" s="25">
        <v>-0.50379342808169947</v>
      </c>
      <c r="EW6" s="18">
        <f t="shared" si="16"/>
        <v>-11.987041154701073</v>
      </c>
      <c r="EX6" s="18">
        <f t="shared" si="17"/>
        <v>-8.5326232264990871</v>
      </c>
      <c r="EY6" s="18">
        <f t="shared" si="18"/>
        <v>-26.98263949059255</v>
      </c>
      <c r="EZ6" s="18">
        <f t="shared" si="19"/>
        <v>-11.444705576836828</v>
      </c>
      <c r="FA6" s="18">
        <f>IF(ISNUMBER(EY6), EY6*COS(RADIANS(-$C6+Графики!$B$3))+EZ6*SIN(RADIANS(-$C6+Графики!$B$3)),"")</f>
        <v>-26.98263949059255</v>
      </c>
      <c r="FB6" s="19">
        <f>IF(ISNUMBER(EY6), EY6*COS(RADIANS(-$C6+Графики!$B$5))+EZ6*SIN(RADIANS(-$C6+Графики!$B$5)),"")</f>
        <v>-11.44470557683683</v>
      </c>
      <c r="FC6" s="24">
        <v>0.78234269879038065</v>
      </c>
      <c r="FD6" s="25">
        <v>-0.83678058573287128</v>
      </c>
      <c r="FE6" s="25">
        <v>0.28495927185430059</v>
      </c>
      <c r="FF6" s="25">
        <v>-0.47447746706612526</v>
      </c>
      <c r="FG6" s="18">
        <f t="shared" si="20"/>
        <v>-14.129046016311186</v>
      </c>
      <c r="FH6" s="18">
        <f t="shared" si="21"/>
        <v>-6.6272872636489959</v>
      </c>
      <c r="FI6" s="18">
        <f t="shared" si="22"/>
        <v>-28.210324494377836</v>
      </c>
      <c r="FJ6" s="18">
        <f t="shared" si="23"/>
        <v>-10.70885532094702</v>
      </c>
      <c r="FK6" s="18">
        <f>IF(ISNUMBER(FI6), FI6*COS(RADIANS(-$C6+Графики!$B$3))+FJ6*SIN(RADIANS(-$C6+Графики!$B$3)),"")</f>
        <v>-28.210324494377836</v>
      </c>
      <c r="FL6" s="19">
        <f>IF(ISNUMBER(FI6), FI6*COS(RADIANS(-$C6+Графики!$B$5))+FJ6*SIN(RADIANS(-$C6+Графики!$B$5)),"")</f>
        <v>-10.708855320947022</v>
      </c>
      <c r="FM6" s="24">
        <v>0.69556802811925067</v>
      </c>
      <c r="FN6" s="25">
        <v>-0.70546778198783144</v>
      </c>
      <c r="FO6" s="25">
        <v>0.31604763753259013</v>
      </c>
      <c r="FP6" s="25">
        <v>-0.61211514870309947</v>
      </c>
      <c r="FQ6" s="18">
        <f t="shared" si="24"/>
        <v>-12.226039308550236</v>
      </c>
      <c r="FR6" s="18">
        <f t="shared" si="25"/>
        <v>-8.0996597421955911</v>
      </c>
      <c r="FS6" s="18">
        <f t="shared" si="26"/>
        <v>-28.842169320905466</v>
      </c>
      <c r="FT6" s="18">
        <f t="shared" si="27"/>
        <v>-12.658884671457445</v>
      </c>
      <c r="FU6" s="18">
        <f>IF(ISNUMBER(FS6), FS6*COS(RADIANS(-$C6+Графики!$B$3))+FT6*SIN(RADIANS(-$C6+Графики!$B$3)),"")</f>
        <v>-28.842169320905466</v>
      </c>
      <c r="FV6" s="19">
        <f>IF(ISNUMBER(FS6), FS6*COS(RADIANS(-$C6+Графики!$B$5))+FT6*SIN(RADIANS(-$C6+Графики!$B$5)),"")</f>
        <v>-12.658884671457447</v>
      </c>
      <c r="FW6" s="24">
        <v>0.64479746310904018</v>
      </c>
      <c r="FX6" s="25">
        <v>-0.64615097363470009</v>
      </c>
      <c r="FY6" s="25">
        <v>0.46723994614566711</v>
      </c>
      <c r="FZ6" s="25">
        <v>-0.53309501909773005</v>
      </c>
      <c r="GA6" s="18">
        <f t="shared" si="28"/>
        <v>-11.265412052398739</v>
      </c>
      <c r="GB6" s="18">
        <f t="shared" si="29"/>
        <v>-8.7294585102215887</v>
      </c>
      <c r="GC6" s="18">
        <f t="shared" si="30"/>
        <v>-27.204077381810269</v>
      </c>
      <c r="GD6" s="18">
        <f t="shared" si="31"/>
        <v>-11.77680101338095</v>
      </c>
      <c r="GE6" s="18">
        <f>IF(ISNUMBER(GC6), GC6*COS(RADIANS(-$C6+Графики!$B$3))+GD6*SIN(RADIANS(-$C6+Графики!$B$3)),"")</f>
        <v>-27.204077381810269</v>
      </c>
      <c r="GF6" s="19">
        <f>IF(ISNUMBER(GC6), GC6*COS(RADIANS(-$C6+Графики!$B$5))+GD6*SIN(RADIANS(-$C6+Графики!$B$5)),"")</f>
        <v>-11.776801013380952</v>
      </c>
      <c r="GG6" s="24">
        <v>0.62119692010229466</v>
      </c>
      <c r="GH6" s="25">
        <v>-0.84299099134248956</v>
      </c>
      <c r="GI6" s="25">
        <v>0.38286408305809305</v>
      </c>
      <c r="GJ6" s="25">
        <v>-0.55849987169703319</v>
      </c>
      <c r="GK6" s="18">
        <f t="shared" si="32"/>
        <v>-12.777102282856813</v>
      </c>
      <c r="GL6" s="18">
        <f t="shared" si="33"/>
        <v>-8.2148578371372043</v>
      </c>
      <c r="GM6" s="18">
        <f t="shared" si="34"/>
        <v>-28.48625652405201</v>
      </c>
      <c r="GN6" s="18">
        <f t="shared" si="35"/>
        <v>-11.278835177847427</v>
      </c>
      <c r="GO6" s="18">
        <f>IF(ISNUMBER(GM6), GM6*COS(RADIANS(-$C6+Графики!$B$3))+GN6*SIN(RADIANS(-$C6+Графики!$B$3)),"")</f>
        <v>-28.48625652405201</v>
      </c>
      <c r="GP6" s="19">
        <f>IF(ISNUMBER(GM6), GM6*COS(RADIANS(-$C6+Графики!$B$5))+GN6*SIN(RADIANS(-$C6+Графики!$B$5)),"")</f>
        <v>-11.278835177847428</v>
      </c>
      <c r="GQ6" s="24">
        <v>0.67822249485473773</v>
      </c>
      <c r="GR6" s="25">
        <v>-0.64676220110559313</v>
      </c>
      <c r="GS6" s="25">
        <v>0.40146989977460701</v>
      </c>
      <c r="GT6" s="25">
        <v>-0.63056423635336323</v>
      </c>
      <c r="GU6" s="18">
        <f t="shared" si="36"/>
        <v>-11.562415097216196</v>
      </c>
      <c r="GV6" s="18">
        <f t="shared" si="37"/>
        <v>-9.0060750835533625</v>
      </c>
      <c r="GW6" s="18">
        <f t="shared" si="38"/>
        <v>-27.001147629227656</v>
      </c>
      <c r="GX6" s="18">
        <f t="shared" si="39"/>
        <v>-12.77811881317978</v>
      </c>
      <c r="GY6" s="18">
        <f>IF(ISNUMBER(GW6), GW6*COS(RADIANS(-$C6+Графики!$B$3))+GX6*SIN(RADIANS(-$C6+Графики!$B$3)),"")</f>
        <v>-27.001147629227656</v>
      </c>
      <c r="GZ6" s="19">
        <f>IF(ISNUMBER(GW6), GW6*COS(RADIANS(-$C6+Графики!$B$5))+GX6*SIN(RADIANS(-$C6+Графики!$B$5)),"")</f>
        <v>-12.778118813179782</v>
      </c>
      <c r="HA6" s="24">
        <v>0.72945447172511513</v>
      </c>
      <c r="HB6" s="25">
        <v>-0.75809308935324926</v>
      </c>
      <c r="HC6" s="25">
        <v>0.29537458861051558</v>
      </c>
      <c r="HD6" s="25">
        <v>-0.56253809050433989</v>
      </c>
      <c r="HE6" s="18">
        <f t="shared" si="40"/>
        <v>-12.980936774583176</v>
      </c>
      <c r="HF6" s="18">
        <f t="shared" si="41"/>
        <v>-7.4866305336622263</v>
      </c>
      <c r="HG6" s="18">
        <f t="shared" si="42"/>
        <v>-28.044861892550184</v>
      </c>
      <c r="HH6" s="18">
        <f t="shared" si="43"/>
        <v>-11.870103819719697</v>
      </c>
      <c r="HI6" s="18">
        <f>IF(ISNUMBER(HG6), HG6*COS(RADIANS(-$C6+Графики!$B$3))+HH6*SIN(RADIANS(-$C6+Графики!$B$3)),"")</f>
        <v>-28.044861892550184</v>
      </c>
      <c r="HJ6" s="19">
        <f>IF(ISNUMBER(HG6), HG6*COS(RADIANS(-$C6+Графики!$B$5))+HH6*SIN(RADIANS(-$C6+Графики!$B$5)),"")</f>
        <v>-11.870103819719699</v>
      </c>
      <c r="HK6" s="24">
        <v>0.67441422531214879</v>
      </c>
      <c r="HL6" s="25">
        <v>-0.84242866716022258</v>
      </c>
      <c r="HM6" s="25">
        <v>0.444777954398622</v>
      </c>
      <c r="HN6" s="25">
        <v>-0.57496119364571641</v>
      </c>
      <c r="HO6" s="18">
        <f t="shared" si="44"/>
        <v>-13.236564801723066</v>
      </c>
      <c r="HP6" s="18">
        <f t="shared" si="45"/>
        <v>-8.8987853715078788</v>
      </c>
      <c r="HQ6" s="18">
        <f t="shared" si="46"/>
        <v>-28.539222327697658</v>
      </c>
      <c r="HR6" s="18">
        <f t="shared" si="47"/>
        <v>-11.878305304897513</v>
      </c>
      <c r="HS6" s="18">
        <f>IF(ISNUMBER(HQ6), HQ6*COS(RADIANS(-$C6+Графики!$B$3))+HR6*SIN(RADIANS(-$C6+Графики!$B$3)),"")</f>
        <v>-28.539222327697658</v>
      </c>
      <c r="HT6" s="19">
        <f>IF(ISNUMBER(HQ6), HQ6*COS(RADIANS(-$C6+Графики!$B$5))+HR6*SIN(RADIANS(-$C6+Графики!$B$5)),"")</f>
        <v>-11.878305304897514</v>
      </c>
      <c r="HU6" s="24">
        <v>0.64768991564609091</v>
      </c>
      <c r="HV6" s="25">
        <v>-0.68179168530739109</v>
      </c>
      <c r="HW6" s="25">
        <v>0.38008787720678405</v>
      </c>
      <c r="HX6" s="25">
        <v>-0.45263292466325011</v>
      </c>
      <c r="HY6" s="18">
        <f t="shared" si="48"/>
        <v>-11.601655364174626</v>
      </c>
      <c r="HZ6" s="18">
        <f t="shared" si="49"/>
        <v>-7.2667959142580463</v>
      </c>
      <c r="IA6" s="18">
        <f t="shared" si="50"/>
        <v>-28.329553265375292</v>
      </c>
      <c r="IB6" s="18">
        <f t="shared" si="51"/>
        <v>-11.9882268776622</v>
      </c>
      <c r="IC6" s="18">
        <f>IF(ISNUMBER(IA6), IA6*COS(RADIANS(-$C6+Графики!$B$3))+IB6*SIN(RADIANS(-$C6+Графики!$B$3)),"")</f>
        <v>-28.329553265375292</v>
      </c>
      <c r="ID6" s="19">
        <f>IF(ISNUMBER(IA6), IA6*COS(RADIANS(-$C6+Графики!$B$5))+IB6*SIN(RADIANS(-$C6+Графики!$B$5)),"")</f>
        <v>-11.988226877662202</v>
      </c>
      <c r="IE6" s="24">
        <v>0.77754081715246182</v>
      </c>
      <c r="IF6" s="25">
        <v>-0.68902826871516565</v>
      </c>
      <c r="IG6" s="25">
        <v>0.40594932974164477</v>
      </c>
      <c r="IH6" s="25">
        <v>-0.62663484226863486</v>
      </c>
      <c r="II6" s="18">
        <f t="shared" si="52"/>
        <v>-12.797880250713559</v>
      </c>
      <c r="IJ6" s="18">
        <f t="shared" si="53"/>
        <v>-9.0108748573595978</v>
      </c>
      <c r="IK6" s="18">
        <f t="shared" si="54"/>
        <v>-28.04713655999009</v>
      </c>
      <c r="IL6" s="18">
        <f t="shared" si="55"/>
        <v>-12.763715992135278</v>
      </c>
      <c r="IM6" s="18">
        <f>IF(ISNUMBER(IK6), IK6*COS(RADIANS(-$C6+Графики!$B$3))+IL6*SIN(RADIANS(-$C6+Графики!$B$3)),"")</f>
        <v>-28.04713655999009</v>
      </c>
      <c r="IN6" s="19">
        <f>IF(ISNUMBER(IK6), IK6*COS(RADIANS(-$C6+Графики!$B$5))+IL6*SIN(RADIANS(-$C6+Графики!$B$5)),"")</f>
        <v>-12.76371599213528</v>
      </c>
      <c r="IO6" s="24">
        <v>0.59749459523583215</v>
      </c>
      <c r="IP6" s="25">
        <v>-0.81217501178802309</v>
      </c>
      <c r="IQ6" s="25">
        <v>0.35985854751535928</v>
      </c>
      <c r="IR6" s="25">
        <v>-0.55408539302755433</v>
      </c>
      <c r="IS6" s="18">
        <f t="shared" si="56"/>
        <v>-12.301377734071536</v>
      </c>
      <c r="IT6" s="18">
        <f t="shared" si="57"/>
        <v>-7.975580913836839</v>
      </c>
      <c r="IU6" s="18">
        <f t="shared" si="58"/>
        <v>-27.726990495273398</v>
      </c>
      <c r="IV6" s="18">
        <f t="shared" si="59"/>
        <v>-11.19941881363796</v>
      </c>
      <c r="IW6" s="18">
        <f>IF(ISNUMBER(IU6), IU6*COS(RADIANS(-$C6+Графики!$B$3))+IV6*SIN(RADIANS(-$C6+Графики!$B$3)),"")</f>
        <v>-27.726990495273398</v>
      </c>
      <c r="IX6" s="19">
        <f>IF(ISNUMBER(IU6), IU6*COS(RADIANS(-$C6+Графики!$B$5))+IV6*SIN(RADIANS(-$C6+Графики!$B$5)),"")</f>
        <v>-11.199418813637962</v>
      </c>
    </row>
    <row r="7" spans="1:258" x14ac:dyDescent="0.25">
      <c r="A7" s="44">
        <v>7</v>
      </c>
      <c r="B7" s="50">
        <v>0</v>
      </c>
      <c r="C7" s="11">
        <f>IF(Графики!$A$7="Расчитывать с учетом закручивания скважины",B7,0)</f>
        <v>0</v>
      </c>
      <c r="D7" s="47">
        <v>2</v>
      </c>
      <c r="E7" s="34">
        <f>IF(ISNUMBER(INDEX($I$1:$IX$303,$A7,E$1) ),INDEX($I$1:$IX$303,$A7,E$1),0)</f>
        <v>-4.0952931447764405</v>
      </c>
      <c r="F7" s="35">
        <f>IF(ISNUMBER(INDEX($I$1:$IX$303,$A7,F$1) ),INDEX($I$1:$IX$303,$A7,F$1),0)</f>
        <v>-6.5081160243047282</v>
      </c>
      <c r="G7" s="35">
        <f>IF(ISNUMBER(INDEX($I$1:$IX$303,$A7,G$1) ),INDEX($I$1:$IX$303,$A7,G$1)-$G$305,0)</f>
        <v>-1007.9955848841574</v>
      </c>
      <c r="H7" s="36">
        <f>IF(ISNUMBER(INDEX($I$1:$IX$303,$A7,H$1) ),INDEX($I$1:$IX$303,$A7,H$1)-$H$305,0)</f>
        <v>-1169.6829843373926</v>
      </c>
      <c r="I7" s="29">
        <v>0.26202645207048048</v>
      </c>
      <c r="J7" s="25">
        <v>-0.20726088583448876</v>
      </c>
      <c r="K7" s="25">
        <v>0.41614154015559202</v>
      </c>
      <c r="L7" s="25">
        <v>-0.32963888611552761</v>
      </c>
      <c r="M7" s="18">
        <f t="shared" si="60"/>
        <v>-4.0952931447764405</v>
      </c>
      <c r="N7" s="18">
        <f t="shared" si="61"/>
        <v>-6.5081160243047282</v>
      </c>
      <c r="O7" s="18">
        <f t="shared" si="62"/>
        <v>-30.079428994742816</v>
      </c>
      <c r="P7" s="18">
        <f t="shared" si="62"/>
        <v>-14.253320853354964</v>
      </c>
      <c r="Q7" s="18">
        <f>IF(ISNUMBER(O7), O7*COS(RADIANS(-$C7+Графики!$B$3))+P7*SIN(RADIANS(-$C7+Графики!$B$3)),"")</f>
        <v>-30.079428994742816</v>
      </c>
      <c r="R7" s="19">
        <f>IF(ISNUMBER(O7), O7*COS(RADIANS(-$C7+Графики!$B$5))+P7*SIN(RADIANS(-$C7+Графики!$B$5)),"")</f>
        <v>-14.253320853354966</v>
      </c>
      <c r="S7" s="29">
        <v>0.14433654867195239</v>
      </c>
      <c r="T7" s="25">
        <v>-0.12020998986514847</v>
      </c>
      <c r="U7" s="25">
        <v>0.35412381293080375</v>
      </c>
      <c r="V7" s="25">
        <v>-0.19125288663727444</v>
      </c>
      <c r="W7" s="18">
        <f t="shared" si="63"/>
        <v>-2.3086020104374678</v>
      </c>
      <c r="X7" s="18">
        <f t="shared" si="64"/>
        <v>-4.7592915683734649</v>
      </c>
      <c r="Y7" s="18">
        <f t="shared" si="65"/>
        <v>-30.697107913882025</v>
      </c>
      <c r="Z7" s="18">
        <f t="shared" si="65"/>
        <v>-13.450333062903553</v>
      </c>
      <c r="AA7" s="18">
        <f>IF(ISNUMBER(Y7), Y7*COS(RADIANS(-$C7+Графики!$B$3))+Z7*SIN(RADIANS(-$C7+Графики!$B$3)),"")</f>
        <v>-30.697107913882025</v>
      </c>
      <c r="AB7" s="18">
        <f>IF(ISNUMBER(Y7), Y7*COS(RADIANS(-$C7+Графики!$B$5))+Z7*SIN(RADIANS(-$C7+Графики!$B$5)),"")</f>
        <v>-13.450333062903555</v>
      </c>
      <c r="AC7" s="24">
        <v>0.13217078975387234</v>
      </c>
      <c r="AD7" s="25">
        <v>-0.28424477009402982</v>
      </c>
      <c r="AE7" s="25">
        <v>0.33626798844403261</v>
      </c>
      <c r="AF7" s="25">
        <v>-0.33520602674002986</v>
      </c>
      <c r="AG7" s="18">
        <f t="shared" si="66"/>
        <v>-3.633903290124374</v>
      </c>
      <c r="AH7" s="18">
        <f t="shared" si="67"/>
        <v>-5.8596826698615452</v>
      </c>
      <c r="AI7" s="18">
        <f t="shared" si="68"/>
        <v>-30.95295676683148</v>
      </c>
      <c r="AJ7" s="18">
        <f t="shared" si="68"/>
        <v>-14.20993710951233</v>
      </c>
      <c r="AK7" s="18">
        <f>IF(ISNUMBER(AI7), AI7*COS(RADIANS(-$C7+Графики!$B$3))+AJ7*SIN(RADIANS(-$C7+Графики!$B$3)),"")</f>
        <v>-30.95295676683148</v>
      </c>
      <c r="AL7" s="19">
        <f>IF(ISNUMBER(AI7), AI7*COS(RADIANS(-$C7+Графики!$B$5))+AJ7*SIN(RADIANS(-$C7+Графики!$B$5)),"")</f>
        <v>-14.209937109512332</v>
      </c>
      <c r="AM7" s="24">
        <v>9.5306096681899072E-2</v>
      </c>
      <c r="AN7" s="25">
        <v>-0.13811672955466489</v>
      </c>
      <c r="AO7" s="25">
        <v>0.32429043832173055</v>
      </c>
      <c r="AP7" s="25">
        <v>-0.2375151451064039</v>
      </c>
      <c r="AQ7" s="18">
        <f t="shared" si="69"/>
        <v>-2.0369970248620892</v>
      </c>
      <c r="AR7" s="18">
        <f t="shared" si="70"/>
        <v>-4.90265895313716</v>
      </c>
      <c r="AS7" s="18">
        <f t="shared" si="71"/>
        <v>-29.157916729936147</v>
      </c>
      <c r="AT7" s="18">
        <f t="shared" si="71"/>
        <v>-14.902947969700099</v>
      </c>
      <c r="AU7" s="18">
        <f>IF(ISNUMBER(AS7), AS7*COS(RADIANS(-$C7+Графики!$B$3))+AT7*SIN(RADIANS(-$C7+Графики!$B$3)),"")</f>
        <v>-29.157916729936147</v>
      </c>
      <c r="AV7" s="19">
        <f>IF(ISNUMBER(AS7), AS7*COS(RADIANS(-$C7+Графики!$B$5))+AT7*SIN(RADIANS(-$C7+Графики!$B$5)),"")</f>
        <v>-14.902947969700101</v>
      </c>
      <c r="AW7" s="24">
        <v>0.256101637528661</v>
      </c>
      <c r="AX7" s="25">
        <v>-0.19413900654166025</v>
      </c>
      <c r="AY7" s="25">
        <v>0.41811581893134864</v>
      </c>
      <c r="AZ7" s="25">
        <v>-0.27333883775513812</v>
      </c>
      <c r="BA7" s="18">
        <f t="shared" si="72"/>
        <v>-3.9290807232811735</v>
      </c>
      <c r="BB7" s="18">
        <f t="shared" si="73"/>
        <v>-6.034043576845308</v>
      </c>
      <c r="BC7" s="18">
        <f t="shared" si="74"/>
        <v>-29.838564548526442</v>
      </c>
      <c r="BD7" s="18">
        <f t="shared" si="74"/>
        <v>-14.457804635479658</v>
      </c>
      <c r="BE7" s="18">
        <f>IF(ISNUMBER(BC7), BC7*COS(RADIANS(-$C7+Графики!$B$3))+BD7*SIN(RADIANS(-$C7+Графики!$B$3)),"")</f>
        <v>-29.838564548526442</v>
      </c>
      <c r="BF7" s="145">
        <f>IF(ISNUMBER(BC7), BC7*COS(RADIANS(-$C7+Графики!$B$5))+BD7*SIN(RADIANS(-$C7+Графики!$B$5)),"")</f>
        <v>-14.457804635479659</v>
      </c>
      <c r="BG7" s="24">
        <v>0.14139216669189339</v>
      </c>
      <c r="BH7" s="25">
        <v>-0.27253887460277737</v>
      </c>
      <c r="BI7" s="25">
        <v>0.40200083881582926</v>
      </c>
      <c r="BJ7" s="25">
        <v>-0.32478940965623421</v>
      </c>
      <c r="BK7" s="18">
        <f t="shared" si="75"/>
        <v>-3.6122219178869752</v>
      </c>
      <c r="BL7" s="18">
        <f t="shared" si="76"/>
        <v>-6.3423988812617171</v>
      </c>
      <c r="BM7" s="18">
        <f t="shared" si="77"/>
        <v>-31.066375257101924</v>
      </c>
      <c r="BN7" s="18">
        <f t="shared" si="77"/>
        <v>-15.876990332983532</v>
      </c>
      <c r="BO7" s="18">
        <f>IF(ISNUMBER(BM7), BM7*COS(RADIANS(-$C7+Графики!$B$3))+BN7*SIN(RADIANS(-$C7+Графики!$B$3)),"")</f>
        <v>-31.066375257101924</v>
      </c>
      <c r="BP7" s="145">
        <f>IF(ISNUMBER(BM7), BM7*COS(RADIANS(-$C7+Графики!$B$5))+BN7*SIN(RADIANS(-$C7+Графики!$B$5)),"")</f>
        <v>-15.876990332983533</v>
      </c>
      <c r="BQ7" s="24">
        <v>0.10111490599545206</v>
      </c>
      <c r="BR7" s="25">
        <v>-0.21245225201758172</v>
      </c>
      <c r="BS7" s="25">
        <v>0.39161015373156816</v>
      </c>
      <c r="BT7" s="25">
        <v>-0.32208594969046878</v>
      </c>
      <c r="BU7" s="18">
        <f t="shared" si="78"/>
        <v>-2.7363862517896118</v>
      </c>
      <c r="BV7" s="18">
        <f t="shared" si="79"/>
        <v>-6.2281331664713333</v>
      </c>
      <c r="BW7" s="18">
        <f t="shared" si="80"/>
        <v>-29.391509584722719</v>
      </c>
      <c r="BX7" s="18">
        <f t="shared" si="80"/>
        <v>-14.191572047553567</v>
      </c>
      <c r="BY7" s="18">
        <f>IF(ISNUMBER(BW7), BW7*COS(RADIANS(-$C7+Графики!$B$3))+BX7*SIN(RADIANS(-$C7+Графики!$B$3)),"")</f>
        <v>-29.391509584722719</v>
      </c>
      <c r="BZ7" s="19">
        <f>IF(ISNUMBER(BW7), BW7*COS(RADIANS(-$C7+Графики!$B$5))+BX7*SIN(RADIANS(-$C7+Графики!$B$5)),"")</f>
        <v>-14.191572047553569</v>
      </c>
      <c r="CA7" s="29">
        <v>0.20739139880848897</v>
      </c>
      <c r="CB7" s="25">
        <v>-0.25376289493239823</v>
      </c>
      <c r="CC7" s="25">
        <v>0.31096994846854054</v>
      </c>
      <c r="CD7" s="25">
        <v>-0.3293949487957013</v>
      </c>
      <c r="CE7" s="18">
        <f t="shared" si="81"/>
        <v>-4.0243195302564319</v>
      </c>
      <c r="CF7" s="18">
        <f t="shared" si="82"/>
        <v>-5.5882088504822756</v>
      </c>
      <c r="CG7" s="18">
        <f t="shared" si="83"/>
        <v>-30.53961081264319</v>
      </c>
      <c r="CH7" s="18">
        <f t="shared" si="83"/>
        <v>-15.175276877441394</v>
      </c>
      <c r="CI7" s="18">
        <f>IF(ISNUMBER(CG7), CG7*COS(RADIANS(-$C7+Графики!$B$3))+CH7*SIN(RADIANS(-$C7+Графики!$B$3)),"")</f>
        <v>-30.53961081264319</v>
      </c>
      <c r="CJ7" s="19">
        <f>IF(ISNUMBER(CG7), CG7*COS(RADIANS(-$C7+Графики!$B$5))+CH7*SIN(RADIANS(-$C7+Графики!$B$5)),"")</f>
        <v>-15.175276877441396</v>
      </c>
      <c r="CK7" s="24">
        <v>0.23469898172151024</v>
      </c>
      <c r="CL7" s="25">
        <v>-0.21235976865338418</v>
      </c>
      <c r="CM7" s="25">
        <v>0.35956208577121407</v>
      </c>
      <c r="CN7" s="25">
        <v>-0.35323715323869975</v>
      </c>
      <c r="CO7" s="18">
        <f t="shared" si="84"/>
        <v>-3.9013136753850208</v>
      </c>
      <c r="CP7" s="18">
        <f t="shared" si="85"/>
        <v>-6.2203066996102416</v>
      </c>
      <c r="CQ7" s="18">
        <f t="shared" si="86"/>
        <v>-29.511529004339614</v>
      </c>
      <c r="CR7" s="18">
        <f t="shared" si="86"/>
        <v>-14.180155808839512</v>
      </c>
      <c r="CS7" s="18">
        <f>IF(ISNUMBER(CQ7), CQ7*COS(RADIANS(-$C7+Графики!$B$3))+CR7*SIN(RADIANS(-$C7+Графики!$B$3)),"")</f>
        <v>-29.511529004339614</v>
      </c>
      <c r="CT7" s="19">
        <f>IF(ISNUMBER(CQ7), CQ7*COS(RADIANS(-$C7+Графики!$B$5))+CR7*SIN(RADIANS(-$C7+Графики!$B$5)),"")</f>
        <v>-14.180155808839514</v>
      </c>
      <c r="CU7" s="24">
        <v>0.12163496397408932</v>
      </c>
      <c r="CV7" s="25">
        <v>-0.23152704021240336</v>
      </c>
      <c r="CW7" s="25">
        <v>0.33110729437290987</v>
      </c>
      <c r="CX7" s="25">
        <v>-0.31097923231463587</v>
      </c>
      <c r="CY7" s="18">
        <f t="shared" si="87"/>
        <v>-3.081915004203065</v>
      </c>
      <c r="CZ7" s="18">
        <f t="shared" si="88"/>
        <v>-5.6032326662310004</v>
      </c>
      <c r="DA7" s="18">
        <f t="shared" si="89"/>
        <v>-30.983448951042526</v>
      </c>
      <c r="DB7" s="18">
        <f t="shared" si="89"/>
        <v>-14.433103417332664</v>
      </c>
      <c r="DC7" s="18">
        <f>IF(ISNUMBER(DA7), DA7*COS(RADIANS(-$C7+Графики!$B$3))+DB7*SIN(RADIANS(-$C7+Графики!$B$3)),"")</f>
        <v>-30.983448951042526</v>
      </c>
      <c r="DD7" s="19">
        <f>IF(ISNUMBER(DA7), DA7*COS(RADIANS(-$C7+Графики!$B$5))+DB7*SIN(RADIANS(-$C7+Графики!$B$5)),"")</f>
        <v>-14.433103417332665</v>
      </c>
      <c r="DE7" s="24">
        <v>0.26145181332539758</v>
      </c>
      <c r="DF7" s="25">
        <v>-0.26823664020223226</v>
      </c>
      <c r="DG7" s="25">
        <v>0.29331342883812495</v>
      </c>
      <c r="DH7" s="25">
        <v>-0.32101314138398618</v>
      </c>
      <c r="DI7" s="18">
        <f t="shared" si="0"/>
        <v>-4.622387301089864</v>
      </c>
      <c r="DJ7" s="18">
        <f t="shared" si="1"/>
        <v>-5.3609849868368062</v>
      </c>
      <c r="DK7" s="18">
        <f t="shared" si="2"/>
        <v>-30.138945759302061</v>
      </c>
      <c r="DL7" s="18">
        <f t="shared" si="3"/>
        <v>-15.128719657581541</v>
      </c>
      <c r="DM7" s="18">
        <f>IF(ISNUMBER(DK7), DK7*COS(RADIANS(-$C7+Графики!$B$3))+DL7*SIN(RADIANS(-$C7+Графики!$B$3)),"")</f>
        <v>-30.138945759302061</v>
      </c>
      <c r="DN7" s="19">
        <f>IF(ISNUMBER(DK7), DK7*COS(RADIANS(-$C7+Графики!$B$5))+DL7*SIN(RADIANS(-$C7+Графики!$B$5)),"")</f>
        <v>-15.128719657581543</v>
      </c>
      <c r="DO7" s="24">
        <v>0.19938793542959551</v>
      </c>
      <c r="DP7" s="25">
        <v>-0.14555932738363653</v>
      </c>
      <c r="DQ7" s="25">
        <v>0.38235102153243927</v>
      </c>
      <c r="DR7" s="25">
        <v>-0.35214360510899101</v>
      </c>
      <c r="DS7" s="18">
        <f t="shared" si="4"/>
        <v>-3.0102281947140326</v>
      </c>
      <c r="DT7" s="18">
        <f t="shared" si="5"/>
        <v>-6.409630897533896</v>
      </c>
      <c r="DU7" s="18">
        <f t="shared" si="6"/>
        <v>-30.630691302388186</v>
      </c>
      <c r="DV7" s="18">
        <f t="shared" si="7"/>
        <v>-14.49466937620867</v>
      </c>
      <c r="DW7" s="18">
        <f>IF(ISNUMBER(DU7), DU7*COS(RADIANS(-$C7+Графики!$B$3))+DV7*SIN(RADIANS(-$C7+Графики!$B$3)),"")</f>
        <v>-30.630691302388186</v>
      </c>
      <c r="DX7" s="19">
        <f>IF(ISNUMBER(DU7), DU7*COS(RADIANS(-$C7+Графики!$B$5))+DV7*SIN(RADIANS(-$C7+Графики!$B$5)),"")</f>
        <v>-14.494669376208671</v>
      </c>
      <c r="DY7" s="24">
        <v>0.20180540691197998</v>
      </c>
      <c r="DZ7" s="25">
        <v>-0.13624004285046284</v>
      </c>
      <c r="EA7" s="25">
        <v>0.46734517485937277</v>
      </c>
      <c r="EB7" s="25">
        <v>-0.35030668592435044</v>
      </c>
      <c r="EC7" s="18">
        <f t="shared" si="8"/>
        <v>-2.9499987811292359</v>
      </c>
      <c r="ED7" s="18">
        <f t="shared" si="9"/>
        <v>-7.1352980055299371</v>
      </c>
      <c r="EE7" s="18">
        <f t="shared" si="10"/>
        <v>-29.226025106954147</v>
      </c>
      <c r="EF7" s="18">
        <f t="shared" si="11"/>
        <v>-15.941543263027993</v>
      </c>
      <c r="EG7" s="18">
        <f>IF(ISNUMBER(EE7), EE7*COS(RADIANS(-$C7+Графики!$B$3))+EF7*SIN(RADIANS(-$C7+Графики!$B$3)),"")</f>
        <v>-29.226025106954147</v>
      </c>
      <c r="EH7" s="19">
        <f>IF(ISNUMBER(EE7), EE7*COS(RADIANS(-$C7+Графики!$B$5))+EF7*SIN(RADIANS(-$C7+Графики!$B$5)),"")</f>
        <v>-15.941543263027995</v>
      </c>
      <c r="EI7" s="24">
        <v>0.17128141723454435</v>
      </c>
      <c r="EJ7" s="25">
        <v>-0.28288115729627583</v>
      </c>
      <c r="EK7" s="25">
        <v>0.34938189385290108</v>
      </c>
      <c r="EL7" s="25">
        <v>-0.32206504946359527</v>
      </c>
      <c r="EM7" s="18">
        <f t="shared" si="12"/>
        <v>-3.9633057565777157</v>
      </c>
      <c r="EN7" s="18">
        <f t="shared" si="13"/>
        <v>-5.8594464273054383</v>
      </c>
      <c r="EO7" s="18">
        <f t="shared" si="14"/>
        <v>-31.94108864267967</v>
      </c>
      <c r="EP7" s="18">
        <f t="shared" si="15"/>
        <v>-13.864203836784105</v>
      </c>
      <c r="EQ7" s="18">
        <f>IF(ISNUMBER(EO7), EO7*COS(RADIANS(-$C7+Графики!$B$3))+EP7*SIN(RADIANS(-$C7+Графики!$B$3)),"")</f>
        <v>-31.94108864267967</v>
      </c>
      <c r="ER7" s="19">
        <f>IF(ISNUMBER(EO7), EO7*COS(RADIANS(-$C7+Графики!$B$5))+EP7*SIN(RADIANS(-$C7+Графики!$B$5)),"")</f>
        <v>-13.864203836784107</v>
      </c>
      <c r="ES7" s="24">
        <v>0.13680588518127576</v>
      </c>
      <c r="ET7" s="25">
        <v>-0.10117610150178527</v>
      </c>
      <c r="EU7" s="25">
        <v>0.33215284364242603</v>
      </c>
      <c r="EV7" s="25">
        <v>-0.27924856652112784</v>
      </c>
      <c r="EW7" s="18">
        <f t="shared" si="16"/>
        <v>-2.0767831211547887</v>
      </c>
      <c r="EX7" s="18">
        <f t="shared" si="17"/>
        <v>-5.3354585148334177</v>
      </c>
      <c r="EY7" s="18">
        <f t="shared" si="18"/>
        <v>-28.021031051169945</v>
      </c>
      <c r="EZ7" s="18">
        <f t="shared" si="19"/>
        <v>-14.112434834253538</v>
      </c>
      <c r="FA7" s="18">
        <f>IF(ISNUMBER(EY7), EY7*COS(RADIANS(-$C7+Графики!$B$3))+EZ7*SIN(RADIANS(-$C7+Графики!$B$3)),"")</f>
        <v>-28.021031051169945</v>
      </c>
      <c r="FB7" s="19">
        <f>IF(ISNUMBER(EY7), EY7*COS(RADIANS(-$C7+Графики!$B$5))+EZ7*SIN(RADIANS(-$C7+Графики!$B$5)),"")</f>
        <v>-14.11243483425354</v>
      </c>
      <c r="FC7" s="24">
        <v>0.2680285131971859</v>
      </c>
      <c r="FD7" s="25">
        <v>-0.1002072915616592</v>
      </c>
      <c r="FE7" s="25">
        <v>0.33095207031975227</v>
      </c>
      <c r="FF7" s="25">
        <v>-0.21637750592362665</v>
      </c>
      <c r="FG7" s="18">
        <f t="shared" si="20"/>
        <v>-3.2134580778318362</v>
      </c>
      <c r="FH7" s="18">
        <f t="shared" si="21"/>
        <v>-4.7763334386064509</v>
      </c>
      <c r="FI7" s="18">
        <f t="shared" si="22"/>
        <v>-29.817053533293755</v>
      </c>
      <c r="FJ7" s="18">
        <f t="shared" si="23"/>
        <v>-13.097022040250245</v>
      </c>
      <c r="FK7" s="18">
        <f>IF(ISNUMBER(FI7), FI7*COS(RADIANS(-$C7+Графики!$B$3))+FJ7*SIN(RADIANS(-$C7+Графики!$B$3)),"")</f>
        <v>-29.817053533293755</v>
      </c>
      <c r="FL7" s="19">
        <f>IF(ISNUMBER(FI7), FI7*COS(RADIANS(-$C7+Графики!$B$5))+FJ7*SIN(RADIANS(-$C7+Графики!$B$5)),"")</f>
        <v>-13.097022040250247</v>
      </c>
      <c r="FM7" s="24">
        <v>0.21344615687539634</v>
      </c>
      <c r="FN7" s="25">
        <v>-0.2513658608459417</v>
      </c>
      <c r="FO7" s="25">
        <v>0.464098707596861</v>
      </c>
      <c r="FP7" s="25">
        <v>-0.34438330557603314</v>
      </c>
      <c r="FQ7" s="18">
        <f t="shared" si="24"/>
        <v>-4.0562389330220245</v>
      </c>
      <c r="FR7" s="18">
        <f t="shared" si="25"/>
        <v>-7.0552780034977518</v>
      </c>
      <c r="FS7" s="18">
        <f t="shared" si="26"/>
        <v>-30.870288787416477</v>
      </c>
      <c r="FT7" s="18">
        <f t="shared" si="27"/>
        <v>-16.18652367320632</v>
      </c>
      <c r="FU7" s="18">
        <f>IF(ISNUMBER(FS7), FS7*COS(RADIANS(-$C7+Графики!$B$3))+FT7*SIN(RADIANS(-$C7+Графики!$B$3)),"")</f>
        <v>-30.870288787416477</v>
      </c>
      <c r="FV7" s="19">
        <f>IF(ISNUMBER(FS7), FS7*COS(RADIANS(-$C7+Графики!$B$5))+FT7*SIN(RADIANS(-$C7+Графики!$B$5)),"")</f>
        <v>-16.186523673206324</v>
      </c>
      <c r="FW7" s="24">
        <v>0.22999813053219706</v>
      </c>
      <c r="FX7" s="25">
        <v>-0.17352669348575611</v>
      </c>
      <c r="FY7" s="25">
        <v>0.4718232227623087</v>
      </c>
      <c r="FZ7" s="25">
        <v>-0.23823854640106709</v>
      </c>
      <c r="GA7" s="18">
        <f t="shared" si="28"/>
        <v>-3.5214111185010442</v>
      </c>
      <c r="GB7" s="18">
        <f t="shared" si="29"/>
        <v>-6.1964182290018348</v>
      </c>
      <c r="GC7" s="18">
        <f t="shared" si="30"/>
        <v>-28.96478294106079</v>
      </c>
      <c r="GD7" s="18">
        <f t="shared" si="31"/>
        <v>-14.875010127881868</v>
      </c>
      <c r="GE7" s="18">
        <f>IF(ISNUMBER(GC7), GC7*COS(RADIANS(-$C7+Графики!$B$3))+GD7*SIN(RADIANS(-$C7+Графики!$B$3)),"")</f>
        <v>-28.96478294106079</v>
      </c>
      <c r="GF7" s="19">
        <f>IF(ISNUMBER(GC7), GC7*COS(RADIANS(-$C7+Графики!$B$5))+GD7*SIN(RADIANS(-$C7+Графики!$B$5)),"")</f>
        <v>-14.87501012788187</v>
      </c>
      <c r="GG7" s="24">
        <v>0.16790700689449714</v>
      </c>
      <c r="GH7" s="25">
        <v>-0.20210165950509859</v>
      </c>
      <c r="GI7" s="25">
        <v>0.43358348894032328</v>
      </c>
      <c r="GJ7" s="25">
        <v>-0.31641509286772473</v>
      </c>
      <c r="GK7" s="18">
        <f t="shared" si="32"/>
        <v>-3.2289291339732391</v>
      </c>
      <c r="GL7" s="18">
        <f t="shared" si="33"/>
        <v>-6.5449255915574387</v>
      </c>
      <c r="GM7" s="18">
        <f t="shared" si="34"/>
        <v>-30.100721091038629</v>
      </c>
      <c r="GN7" s="18">
        <f t="shared" si="35"/>
        <v>-14.551297973626145</v>
      </c>
      <c r="GO7" s="18">
        <f>IF(ISNUMBER(GM7), GM7*COS(RADIANS(-$C7+Графики!$B$3))+GN7*SIN(RADIANS(-$C7+Графики!$B$3)),"")</f>
        <v>-30.100721091038629</v>
      </c>
      <c r="GP7" s="19">
        <f>IF(ISNUMBER(GM7), GM7*COS(RADIANS(-$C7+Графики!$B$5))+GN7*SIN(RADIANS(-$C7+Графики!$B$5)),"")</f>
        <v>-14.551297973626147</v>
      </c>
      <c r="GQ7" s="24">
        <v>0.26597701749886526</v>
      </c>
      <c r="GR7" s="25">
        <v>-0.22139010302970363</v>
      </c>
      <c r="GS7" s="25">
        <v>0.31876664779555974</v>
      </c>
      <c r="GT7" s="25">
        <v>-0.19940522393485197</v>
      </c>
      <c r="GU7" s="18">
        <f t="shared" si="36"/>
        <v>-4.2530676374939809</v>
      </c>
      <c r="GV7" s="18">
        <f t="shared" si="37"/>
        <v>-4.5218872161292358</v>
      </c>
      <c r="GW7" s="18">
        <f t="shared" si="38"/>
        <v>-29.127681447974645</v>
      </c>
      <c r="GX7" s="18">
        <f t="shared" si="39"/>
        <v>-15.039062421244399</v>
      </c>
      <c r="GY7" s="18">
        <f>IF(ISNUMBER(GW7), GW7*COS(RADIANS(-$C7+Графики!$B$3))+GX7*SIN(RADIANS(-$C7+Графики!$B$3)),"")</f>
        <v>-29.127681447974645</v>
      </c>
      <c r="GZ7" s="19">
        <f>IF(ISNUMBER(GW7), GW7*COS(RADIANS(-$C7+Графики!$B$5))+GX7*SIN(RADIANS(-$C7+Графики!$B$5)),"")</f>
        <v>-15.039062421244401</v>
      </c>
      <c r="HA7" s="24">
        <v>0.24805497887248515</v>
      </c>
      <c r="HB7" s="25">
        <v>-0.19725963065430938</v>
      </c>
      <c r="HC7" s="25">
        <v>0.39292376037628474</v>
      </c>
      <c r="HD7" s="25">
        <v>-0.28958625087126755</v>
      </c>
      <c r="HE7" s="18">
        <f t="shared" si="40"/>
        <v>-3.8860932905551153</v>
      </c>
      <c r="HF7" s="18">
        <f t="shared" si="41"/>
        <v>-5.9559882228996122</v>
      </c>
      <c r="HG7" s="18">
        <f t="shared" si="42"/>
        <v>-29.987908537827742</v>
      </c>
      <c r="HH7" s="18">
        <f t="shared" si="43"/>
        <v>-14.848097931169503</v>
      </c>
      <c r="HI7" s="18">
        <f>IF(ISNUMBER(HG7), HG7*COS(RADIANS(-$C7+Графики!$B$3))+HH7*SIN(RADIANS(-$C7+Графики!$B$3)),"")</f>
        <v>-29.987908537827742</v>
      </c>
      <c r="HJ7" s="19">
        <f>IF(ISNUMBER(HG7), HG7*COS(RADIANS(-$C7+Графики!$B$5))+HH7*SIN(RADIANS(-$C7+Графики!$B$5)),"")</f>
        <v>-14.848097931169505</v>
      </c>
      <c r="HK7" s="24">
        <v>0.24976037276813642</v>
      </c>
      <c r="HL7" s="25">
        <v>-0.177091377831813</v>
      </c>
      <c r="HM7" s="25">
        <v>0.38410255320326148</v>
      </c>
      <c r="HN7" s="25">
        <v>-0.20278670835044527</v>
      </c>
      <c r="HO7" s="18">
        <f t="shared" si="44"/>
        <v>-3.7249756186002432</v>
      </c>
      <c r="HP7" s="18">
        <f t="shared" si="45"/>
        <v>-5.1215525891132883</v>
      </c>
      <c r="HQ7" s="18">
        <f t="shared" si="46"/>
        <v>-30.401710136997778</v>
      </c>
      <c r="HR7" s="18">
        <f t="shared" si="47"/>
        <v>-14.439081599454157</v>
      </c>
      <c r="HS7" s="18">
        <f>IF(ISNUMBER(HQ7), HQ7*COS(RADIANS(-$C7+Графики!$B$3))+HR7*SIN(RADIANS(-$C7+Графики!$B$3)),"")</f>
        <v>-30.401710136997778</v>
      </c>
      <c r="HT7" s="19">
        <f>IF(ISNUMBER(HQ7), HQ7*COS(RADIANS(-$C7+Графики!$B$5))+HR7*SIN(RADIANS(-$C7+Графики!$B$5)),"")</f>
        <v>-14.439081599454159</v>
      </c>
      <c r="HU7" s="24">
        <v>0.1502507233412734</v>
      </c>
      <c r="HV7" s="25">
        <v>-0.19967480547379737</v>
      </c>
      <c r="HW7" s="25">
        <v>0.3479985806986664</v>
      </c>
      <c r="HX7" s="25">
        <v>-0.26582959530761463</v>
      </c>
      <c r="HY7" s="18">
        <f t="shared" si="48"/>
        <v>-3.0536715614139749</v>
      </c>
      <c r="HZ7" s="18">
        <f t="shared" si="49"/>
        <v>-5.3566357392669319</v>
      </c>
      <c r="IA7" s="18">
        <f t="shared" si="50"/>
        <v>-29.856389046082281</v>
      </c>
      <c r="IB7" s="18">
        <f t="shared" si="51"/>
        <v>-14.666544747295665</v>
      </c>
      <c r="IC7" s="18">
        <f>IF(ISNUMBER(IA7), IA7*COS(RADIANS(-$C7+Графики!$B$3))+IB7*SIN(RADIANS(-$C7+Графики!$B$3)),"")</f>
        <v>-29.856389046082281</v>
      </c>
      <c r="ID7" s="19">
        <f>IF(ISNUMBER(IA7), IA7*COS(RADIANS(-$C7+Графики!$B$5))+IB7*SIN(RADIANS(-$C7+Графики!$B$5)),"")</f>
        <v>-14.666544747295667</v>
      </c>
      <c r="IE7" s="24">
        <v>0.21113310716517661</v>
      </c>
      <c r="IF7" s="25">
        <v>-9.266107949459676E-2</v>
      </c>
      <c r="IG7" s="25">
        <v>0.29462016782495182</v>
      </c>
      <c r="IH7" s="25">
        <v>-0.28060237438755953</v>
      </c>
      <c r="II7" s="18">
        <f t="shared" si="52"/>
        <v>-2.6511012973331138</v>
      </c>
      <c r="IJ7" s="18">
        <f t="shared" si="53"/>
        <v>-5.0197425653200485</v>
      </c>
      <c r="IK7" s="18">
        <f t="shared" si="54"/>
        <v>-29.372687208656647</v>
      </c>
      <c r="IL7" s="18">
        <f t="shared" si="55"/>
        <v>-15.273587274795302</v>
      </c>
      <c r="IM7" s="18">
        <f>IF(ISNUMBER(IK7), IK7*COS(RADIANS(-$C7+Графики!$B$3))+IL7*SIN(RADIANS(-$C7+Графики!$B$3)),"")</f>
        <v>-29.372687208656647</v>
      </c>
      <c r="IN7" s="19">
        <f>IF(ISNUMBER(IK7), IK7*COS(RADIANS(-$C7+Графики!$B$5))+IL7*SIN(RADIANS(-$C7+Графики!$B$5)),"")</f>
        <v>-15.273587274795304</v>
      </c>
      <c r="IO7" s="24">
        <v>0.22461394274692367</v>
      </c>
      <c r="IP7" s="25">
        <v>-0.25958202538318387</v>
      </c>
      <c r="IQ7" s="25">
        <v>0.32528711154573053</v>
      </c>
      <c r="IR7" s="25">
        <v>-0.24993939488669711</v>
      </c>
      <c r="IS7" s="18">
        <f t="shared" si="56"/>
        <v>-4.225394360939708</v>
      </c>
      <c r="IT7" s="18">
        <f t="shared" si="57"/>
        <v>-5.0197771592290978</v>
      </c>
      <c r="IU7" s="18">
        <f t="shared" si="58"/>
        <v>-29.839687675743253</v>
      </c>
      <c r="IV7" s="18">
        <f t="shared" si="59"/>
        <v>-13.709307393252509</v>
      </c>
      <c r="IW7" s="18">
        <f>IF(ISNUMBER(IU7), IU7*COS(RADIANS(-$C7+Графики!$B$3))+IV7*SIN(RADIANS(-$C7+Графики!$B$3)),"")</f>
        <v>-29.839687675743253</v>
      </c>
      <c r="IX7" s="19">
        <f>IF(ISNUMBER(IU7), IU7*COS(RADIANS(-$C7+Графики!$B$5))+IV7*SIN(RADIANS(-$C7+Графики!$B$5)),"")</f>
        <v>-13.70930739325251</v>
      </c>
    </row>
    <row r="8" spans="1:258" x14ac:dyDescent="0.25">
      <c r="A8" s="44">
        <v>8</v>
      </c>
      <c r="B8" s="50">
        <v>0</v>
      </c>
      <c r="C8" s="11">
        <f>IF(Графики!$A$7="Расчитывать с учетом закручивания скважины",B8,0)</f>
        <v>0</v>
      </c>
      <c r="D8" s="47">
        <v>2.5</v>
      </c>
      <c r="E8" s="34">
        <f>IF(ISNUMBER(INDEX($I$1:$IX$303,$A8,E$1) ),INDEX($I$1:$IX$303,$A8,E$1),0)</f>
        <v>6.5687432492843723</v>
      </c>
      <c r="F8" s="35">
        <f>IF(ISNUMBER(INDEX($I$1:$IX$303,$A8,F$1) ),INDEX($I$1:$IX$303,$A8,F$1),0)</f>
        <v>-1.6484185491882237</v>
      </c>
      <c r="G8" s="35">
        <f>IF(ISNUMBER(INDEX($I$1:$IX$303,$A8,G$1) ),INDEX($I$1:$IX$303,$A8,G$1)-$G$305,0)</f>
        <v>-1004.7112132595153</v>
      </c>
      <c r="H8" s="36">
        <f>IF(ISNUMBER(INDEX($I$1:$IX$303,$A8,H$1) ),INDEX($I$1:$IX$303,$A8,H$1)-$H$305,0)</f>
        <v>-1170.5071936119866</v>
      </c>
      <c r="I8" s="29">
        <v>-0.39993443624488889</v>
      </c>
      <c r="J8" s="25">
        <v>0.3527935067655894</v>
      </c>
      <c r="K8" s="25">
        <v>7.8246575270699031E-2</v>
      </c>
      <c r="L8" s="25">
        <v>-0.11064836175534984</v>
      </c>
      <c r="M8" s="18">
        <f t="shared" si="60"/>
        <v>6.5687432492843723</v>
      </c>
      <c r="N8" s="18">
        <f t="shared" si="61"/>
        <v>-1.6484185491882237</v>
      </c>
      <c r="O8" s="18">
        <f t="shared" si="62"/>
        <v>-26.795057370100629</v>
      </c>
      <c r="P8" s="18">
        <f t="shared" si="62"/>
        <v>-15.077530127949077</v>
      </c>
      <c r="Q8" s="18">
        <f>IF(ISNUMBER(O8), O8*COS(RADIANS(-$C8+Графики!$B$3))+P8*SIN(RADIANS(-$C8+Графики!$B$3)),"")</f>
        <v>-26.795057370100629</v>
      </c>
      <c r="R8" s="19">
        <f>IF(ISNUMBER(O8), O8*COS(RADIANS(-$C8+Графики!$B$5))+P8*SIN(RADIANS(-$C8+Графики!$B$5)),"")</f>
        <v>-15.077530127949078</v>
      </c>
      <c r="S8" s="29">
        <v>-0.50210528917105457</v>
      </c>
      <c r="T8" s="25">
        <v>0.35731758801185354</v>
      </c>
      <c r="U8" s="25">
        <v>0.20841080124234143</v>
      </c>
      <c r="V8" s="25">
        <v>-0.25665742720981594</v>
      </c>
      <c r="W8" s="18">
        <f t="shared" si="63"/>
        <v>7.4998091279908179</v>
      </c>
      <c r="X8" s="18">
        <f t="shared" si="64"/>
        <v>-4.0584747750342878</v>
      </c>
      <c r="Y8" s="18">
        <f t="shared" si="65"/>
        <v>-26.947203349886617</v>
      </c>
      <c r="Z8" s="18">
        <f t="shared" si="65"/>
        <v>-15.479570450420697</v>
      </c>
      <c r="AA8" s="18">
        <f>IF(ISNUMBER(Y8), Y8*COS(RADIANS(-$C8+Графики!$B$3))+Z8*SIN(RADIANS(-$C8+Графики!$B$3)),"")</f>
        <v>-26.947203349886617</v>
      </c>
      <c r="AB8" s="18">
        <f>IF(ISNUMBER(Y8), Y8*COS(RADIANS(-$C8+Графики!$B$5))+Z8*SIN(RADIANS(-$C8+Графики!$B$5)),"")</f>
        <v>-15.479570450420699</v>
      </c>
      <c r="AC8" s="24">
        <v>-0.41144510247548649</v>
      </c>
      <c r="AD8" s="25">
        <v>0.4053319513821283</v>
      </c>
      <c r="AE8" s="25">
        <v>8.9353151340244491E-2</v>
      </c>
      <c r="AF8" s="25">
        <v>-0.19858243337290721</v>
      </c>
      <c r="AG8" s="18">
        <f t="shared" si="66"/>
        <v>7.1276640690708932</v>
      </c>
      <c r="AH8" s="18">
        <f t="shared" si="67"/>
        <v>-2.5127093493566282</v>
      </c>
      <c r="AI8" s="18">
        <f t="shared" si="68"/>
        <v>-27.389124732296033</v>
      </c>
      <c r="AJ8" s="18">
        <f t="shared" si="68"/>
        <v>-15.466291784190645</v>
      </c>
      <c r="AK8" s="18">
        <f>IF(ISNUMBER(AI8), AI8*COS(RADIANS(-$C8+Графики!$B$3))+AJ8*SIN(RADIANS(-$C8+Графики!$B$3)),"")</f>
        <v>-27.389124732296033</v>
      </c>
      <c r="AL8" s="19">
        <f>IF(ISNUMBER(AI8), AI8*COS(RADIANS(-$C8+Графики!$B$5))+AJ8*SIN(RADIANS(-$C8+Графики!$B$5)),"")</f>
        <v>-15.466291784190647</v>
      </c>
      <c r="AM8" s="24">
        <v>-0.3467522557750099</v>
      </c>
      <c r="AN8" s="25">
        <v>0.37607198041736078</v>
      </c>
      <c r="AO8" s="25">
        <v>0.11398406996415014</v>
      </c>
      <c r="AP8" s="25">
        <v>-0.23321856442819669</v>
      </c>
      <c r="AQ8" s="18">
        <f t="shared" si="69"/>
        <v>6.3077895873604817</v>
      </c>
      <c r="AR8" s="18">
        <f t="shared" si="70"/>
        <v>-3.0299099349120517</v>
      </c>
      <c r="AS8" s="18">
        <f t="shared" si="71"/>
        <v>-26.004021936255906</v>
      </c>
      <c r="AT8" s="18">
        <f t="shared" si="71"/>
        <v>-16.417902937156125</v>
      </c>
      <c r="AU8" s="18">
        <f>IF(ISNUMBER(AS8), AS8*COS(RADIANS(-$C8+Графики!$B$3))+AT8*SIN(RADIANS(-$C8+Графики!$B$3)),"")</f>
        <v>-26.004021936255906</v>
      </c>
      <c r="AV8" s="19">
        <f>IF(ISNUMBER(AS8), AS8*COS(RADIANS(-$C8+Графики!$B$5))+AT8*SIN(RADIANS(-$C8+Графики!$B$5)),"")</f>
        <v>-16.417902937156125</v>
      </c>
      <c r="AW8" s="24">
        <v>-0.48409052926476448</v>
      </c>
      <c r="AX8" s="25">
        <v>0.36166256704966404</v>
      </c>
      <c r="AY8" s="25">
        <v>0.23337770073868794</v>
      </c>
      <c r="AZ8" s="25">
        <v>-9.7876328571906313E-2</v>
      </c>
      <c r="BA8" s="18">
        <f t="shared" si="72"/>
        <v>7.3805210877658602</v>
      </c>
      <c r="BB8" s="18">
        <f t="shared" si="73"/>
        <v>-2.8907327099799205</v>
      </c>
      <c r="BC8" s="18">
        <f t="shared" si="74"/>
        <v>-26.148304004643514</v>
      </c>
      <c r="BD8" s="18">
        <f t="shared" si="74"/>
        <v>-15.903170990469619</v>
      </c>
      <c r="BE8" s="18">
        <f>IF(ISNUMBER(BC8), BC8*COS(RADIANS(-$C8+Графики!$B$3))+BD8*SIN(RADIANS(-$C8+Графики!$B$3)),"")</f>
        <v>-26.148304004643514</v>
      </c>
      <c r="BF8" s="145">
        <f>IF(ISNUMBER(BC8), BC8*COS(RADIANS(-$C8+Графики!$B$5))+BD8*SIN(RADIANS(-$C8+Графики!$B$5)),"")</f>
        <v>-15.90317099046962</v>
      </c>
      <c r="BG8" s="24">
        <v>-0.46432930287852303</v>
      </c>
      <c r="BH8" s="25">
        <v>0.32483155477280268</v>
      </c>
      <c r="BI8" s="25">
        <v>0.20828505172769438</v>
      </c>
      <c r="BJ8" s="25">
        <v>-0.2291521026913271</v>
      </c>
      <c r="BK8" s="18">
        <f t="shared" si="75"/>
        <v>6.8866732109090645</v>
      </c>
      <c r="BL8" s="18">
        <f t="shared" si="76"/>
        <v>-3.8173500363491866</v>
      </c>
      <c r="BM8" s="18">
        <f t="shared" si="77"/>
        <v>-27.623038651647391</v>
      </c>
      <c r="BN8" s="18">
        <f t="shared" si="77"/>
        <v>-17.785665351158126</v>
      </c>
      <c r="BO8" s="18">
        <f>IF(ISNUMBER(BM8), BM8*COS(RADIANS(-$C8+Графики!$B$3))+BN8*SIN(RADIANS(-$C8+Графики!$B$3)),"")</f>
        <v>-27.623038651647391</v>
      </c>
      <c r="BP8" s="145">
        <f>IF(ISNUMBER(BM8), BM8*COS(RADIANS(-$C8+Графики!$B$5))+BN8*SIN(RADIANS(-$C8+Графики!$B$5)),"")</f>
        <v>-17.785665351158126</v>
      </c>
      <c r="BQ8" s="24">
        <v>-0.50202662704605594</v>
      </c>
      <c r="BR8" s="25">
        <v>0.46567489703458897</v>
      </c>
      <c r="BS8" s="25">
        <v>0.18708252813711015</v>
      </c>
      <c r="BT8" s="25">
        <v>-0.19729524941132134</v>
      </c>
      <c r="BU8" s="18">
        <f t="shared" si="78"/>
        <v>8.4446885136528689</v>
      </c>
      <c r="BV8" s="18">
        <f t="shared" si="79"/>
        <v>-3.3543226046450263</v>
      </c>
      <c r="BW8" s="18">
        <f t="shared" si="80"/>
        <v>-25.169165327896284</v>
      </c>
      <c r="BX8" s="18">
        <f t="shared" si="80"/>
        <v>-15.868733349876081</v>
      </c>
      <c r="BY8" s="18">
        <f>IF(ISNUMBER(BW8), BW8*COS(RADIANS(-$C8+Графики!$B$3))+BX8*SIN(RADIANS(-$C8+Графики!$B$3)),"")</f>
        <v>-25.169165327896284</v>
      </c>
      <c r="BZ8" s="19">
        <f>IF(ISNUMBER(BW8), BW8*COS(RADIANS(-$C8+Графики!$B$5))+BX8*SIN(RADIANS(-$C8+Графики!$B$5)),"")</f>
        <v>-15.868733349876083</v>
      </c>
      <c r="CA8" s="29">
        <v>-0.38240630636033102</v>
      </c>
      <c r="CB8" s="25">
        <v>0.46979715330975635</v>
      </c>
      <c r="CC8" s="25">
        <v>0.22267228916552825</v>
      </c>
      <c r="CD8" s="25">
        <v>-7.7883303030041012E-2</v>
      </c>
      <c r="CE8" s="18">
        <f t="shared" si="81"/>
        <v>7.436809582157446</v>
      </c>
      <c r="CF8" s="18">
        <f t="shared" si="82"/>
        <v>-2.6228393273273483</v>
      </c>
      <c r="CG8" s="18">
        <f t="shared" si="83"/>
        <v>-26.821206021564468</v>
      </c>
      <c r="CH8" s="18">
        <f t="shared" si="83"/>
        <v>-16.486696541105069</v>
      </c>
      <c r="CI8" s="18">
        <f>IF(ISNUMBER(CG8), CG8*COS(RADIANS(-$C8+Графики!$B$3))+CH8*SIN(RADIANS(-$C8+Графики!$B$3)),"")</f>
        <v>-26.821206021564468</v>
      </c>
      <c r="CJ8" s="19">
        <f>IF(ISNUMBER(CG8), CG8*COS(RADIANS(-$C8+Графики!$B$5))+CH8*SIN(RADIANS(-$C8+Графики!$B$5)),"")</f>
        <v>-16.486696541105069</v>
      </c>
      <c r="CK8" s="24">
        <v>-0.3425717814077166</v>
      </c>
      <c r="CL8" s="25">
        <v>0.36579116454967908</v>
      </c>
      <c r="CM8" s="25">
        <v>8.6866033272098825E-2</v>
      </c>
      <c r="CN8" s="25">
        <v>-0.103758288745814</v>
      </c>
      <c r="CO8" s="18">
        <f t="shared" si="84"/>
        <v>6.1815934837552984</v>
      </c>
      <c r="CP8" s="18">
        <f t="shared" si="85"/>
        <v>-1.6635102595669577</v>
      </c>
      <c r="CQ8" s="18">
        <f t="shared" si="86"/>
        <v>-26.420732262461964</v>
      </c>
      <c r="CR8" s="18">
        <f t="shared" si="86"/>
        <v>-15.011910938622991</v>
      </c>
      <c r="CS8" s="18">
        <f>IF(ISNUMBER(CQ8), CQ8*COS(RADIANS(-$C8+Графики!$B$3))+CR8*SIN(RADIANS(-$C8+Графики!$B$3)),"")</f>
        <v>-26.420732262461964</v>
      </c>
      <c r="CT8" s="19">
        <f>IF(ISNUMBER(CQ8), CQ8*COS(RADIANS(-$C8+Графики!$B$5))+CR8*SIN(RADIANS(-$C8+Графики!$B$5)),"")</f>
        <v>-15.011910938622993</v>
      </c>
      <c r="CU8" s="24">
        <v>-0.33544794507573938</v>
      </c>
      <c r="CV8" s="25">
        <v>0.3385369680617315</v>
      </c>
      <c r="CW8" s="25">
        <v>6.1989508796276543E-2</v>
      </c>
      <c r="CX8" s="25">
        <v>-9.4527931259781123E-2</v>
      </c>
      <c r="CY8" s="18">
        <f t="shared" si="87"/>
        <v>5.8815940105050855</v>
      </c>
      <c r="CZ8" s="18">
        <f t="shared" si="88"/>
        <v>-1.3658719081886885</v>
      </c>
      <c r="DA8" s="18">
        <f t="shared" si="89"/>
        <v>-28.042651945789984</v>
      </c>
      <c r="DB8" s="18">
        <f t="shared" si="89"/>
        <v>-15.116039371427007</v>
      </c>
      <c r="DC8" s="18">
        <f>IF(ISNUMBER(DA8), DA8*COS(RADIANS(-$C8+Графики!$B$3))+DB8*SIN(RADIANS(-$C8+Графики!$B$3)),"")</f>
        <v>-28.042651945789984</v>
      </c>
      <c r="DD8" s="19">
        <f>IF(ISNUMBER(DA8), DA8*COS(RADIANS(-$C8+Графики!$B$5))+DB8*SIN(RADIANS(-$C8+Графики!$B$5)),"")</f>
        <v>-15.116039371427009</v>
      </c>
      <c r="DE8" s="24">
        <v>-0.42119533337700354</v>
      </c>
      <c r="DF8" s="25">
        <v>0.48678909160573203</v>
      </c>
      <c r="DG8" s="25">
        <v>0.22035831204917186</v>
      </c>
      <c r="DH8" s="25">
        <v>-0.10121297370831675</v>
      </c>
      <c r="DI8" s="18">
        <f t="shared" si="0"/>
        <v>7.9235759729929729</v>
      </c>
      <c r="DJ8" s="18">
        <f t="shared" si="1"/>
        <v>-2.8062351749937884</v>
      </c>
      <c r="DK8" s="18">
        <f t="shared" si="2"/>
        <v>-26.177157772805575</v>
      </c>
      <c r="DL8" s="18">
        <f t="shared" si="3"/>
        <v>-16.531837245078435</v>
      </c>
      <c r="DM8" s="18">
        <f>IF(ISNUMBER(DK8), DK8*COS(RADIANS(-$C8+Графики!$B$3))+DL8*SIN(RADIANS(-$C8+Графики!$B$3)),"")</f>
        <v>-26.177157772805575</v>
      </c>
      <c r="DN8" s="19">
        <f>IF(ISNUMBER(DK8), DK8*COS(RADIANS(-$C8+Графики!$B$5))+DL8*SIN(RADIANS(-$C8+Графики!$B$5)),"")</f>
        <v>-16.531837245078435</v>
      </c>
      <c r="DO8" s="24">
        <v>-0.41147834807674899</v>
      </c>
      <c r="DP8" s="25">
        <v>0.46738605223404284</v>
      </c>
      <c r="DQ8" s="25">
        <v>0.13889339273259246</v>
      </c>
      <c r="DR8" s="25">
        <v>-0.10542066401082295</v>
      </c>
      <c r="DS8" s="18">
        <f t="shared" si="4"/>
        <v>7.6694635428388311</v>
      </c>
      <c r="DT8" s="18">
        <f t="shared" si="5"/>
        <v>-2.1320407343018828</v>
      </c>
      <c r="DU8" s="18">
        <f t="shared" si="6"/>
        <v>-26.795959530968769</v>
      </c>
      <c r="DV8" s="18">
        <f t="shared" si="7"/>
        <v>-15.56068974335961</v>
      </c>
      <c r="DW8" s="18">
        <f>IF(ISNUMBER(DU8), DU8*COS(RADIANS(-$C8+Графики!$B$3))+DV8*SIN(RADIANS(-$C8+Графики!$B$3)),"")</f>
        <v>-26.795959530968769</v>
      </c>
      <c r="DX8" s="19">
        <f>IF(ISNUMBER(DU8), DU8*COS(RADIANS(-$C8+Графики!$B$5))+DV8*SIN(RADIANS(-$C8+Графики!$B$5)),"")</f>
        <v>-15.560689743359612</v>
      </c>
      <c r="DY8" s="24">
        <v>-0.45077061721842804</v>
      </c>
      <c r="DZ8" s="25">
        <v>0.48953891440053499</v>
      </c>
      <c r="EA8" s="25">
        <v>8.4461385210417378E-2</v>
      </c>
      <c r="EB8" s="25">
        <v>-0.26143344106784749</v>
      </c>
      <c r="EC8" s="18">
        <f t="shared" si="8"/>
        <v>8.2056565695562984</v>
      </c>
      <c r="ED8" s="18">
        <f t="shared" si="9"/>
        <v>-3.0184972083142561</v>
      </c>
      <c r="EE8" s="18">
        <f t="shared" si="10"/>
        <v>-25.123196822175998</v>
      </c>
      <c r="EF8" s="18">
        <f t="shared" si="11"/>
        <v>-17.450791867185121</v>
      </c>
      <c r="EG8" s="18">
        <f>IF(ISNUMBER(EE8), EE8*COS(RADIANS(-$C8+Графики!$B$3))+EF8*SIN(RADIANS(-$C8+Графики!$B$3)),"")</f>
        <v>-25.123196822175998</v>
      </c>
      <c r="EH8" s="19">
        <f>IF(ISNUMBER(EE8), EE8*COS(RADIANS(-$C8+Графики!$B$5))+EF8*SIN(RADIANS(-$C8+Графики!$B$5)),"")</f>
        <v>-17.450791867185121</v>
      </c>
      <c r="EI8" s="24">
        <v>-0.38511695198454643</v>
      </c>
      <c r="EJ8" s="25">
        <v>0.41521797939401084</v>
      </c>
      <c r="EK8" s="25">
        <v>0.23383699420122725</v>
      </c>
      <c r="EL8" s="25">
        <v>-7.6750441113155959E-2</v>
      </c>
      <c r="EM8" s="18">
        <f t="shared" si="12"/>
        <v>6.9841830543665129</v>
      </c>
      <c r="EN8" s="18">
        <f t="shared" si="13"/>
        <v>-2.7103833622763869</v>
      </c>
      <c r="EO8" s="18">
        <f t="shared" si="14"/>
        <v>-28.448997115496415</v>
      </c>
      <c r="EP8" s="18">
        <f t="shared" si="15"/>
        <v>-15.219395517922298</v>
      </c>
      <c r="EQ8" s="18">
        <f>IF(ISNUMBER(EO8), EO8*COS(RADIANS(-$C8+Графики!$B$3))+EP8*SIN(RADIANS(-$C8+Графики!$B$3)),"")</f>
        <v>-28.448997115496415</v>
      </c>
      <c r="ER8" s="19">
        <f>IF(ISNUMBER(EO8), EO8*COS(RADIANS(-$C8+Графики!$B$5))+EP8*SIN(RADIANS(-$C8+Графики!$B$5)),"")</f>
        <v>-15.219395517922299</v>
      </c>
      <c r="ES8" s="24">
        <v>-0.5092582894324067</v>
      </c>
      <c r="ET8" s="25">
        <v>0.38071869781713741</v>
      </c>
      <c r="EU8" s="25">
        <v>9.2864383182706262E-2</v>
      </c>
      <c r="EV8" s="25">
        <v>-0.21577661465914291</v>
      </c>
      <c r="EW8" s="18">
        <f t="shared" si="16"/>
        <v>7.7664362697443341</v>
      </c>
      <c r="EX8" s="18">
        <f t="shared" si="17"/>
        <v>-2.6933975529869776</v>
      </c>
      <c r="EY8" s="18">
        <f t="shared" si="18"/>
        <v>-24.137812916297779</v>
      </c>
      <c r="EZ8" s="18">
        <f t="shared" si="19"/>
        <v>-15.459133610747026</v>
      </c>
      <c r="FA8" s="18">
        <f>IF(ISNUMBER(EY8), EY8*COS(RADIANS(-$C8+Графики!$B$3))+EZ8*SIN(RADIANS(-$C8+Графики!$B$3)),"")</f>
        <v>-24.137812916297779</v>
      </c>
      <c r="FB8" s="19">
        <f>IF(ISNUMBER(EY8), EY8*COS(RADIANS(-$C8+Графики!$B$5))+EZ8*SIN(RADIANS(-$C8+Графики!$B$5)),"")</f>
        <v>-15.459133610747028</v>
      </c>
      <c r="FC8" s="24">
        <v>-0.49882548561735074</v>
      </c>
      <c r="FD8" s="25">
        <v>0.384826290101135</v>
      </c>
      <c r="FE8" s="25">
        <v>0.22160982286467687</v>
      </c>
      <c r="FF8" s="25">
        <v>-0.23103965956790892</v>
      </c>
      <c r="FG8" s="18">
        <f t="shared" si="20"/>
        <v>7.7112400391150757</v>
      </c>
      <c r="FH8" s="18">
        <f t="shared" si="21"/>
        <v>-3.9501016404375227</v>
      </c>
      <c r="FI8" s="18">
        <f t="shared" si="22"/>
        <v>-25.961433513736218</v>
      </c>
      <c r="FJ8" s="18">
        <f t="shared" si="23"/>
        <v>-15.072072860469007</v>
      </c>
      <c r="FK8" s="18">
        <f>IF(ISNUMBER(FI8), FI8*COS(RADIANS(-$C8+Графики!$B$3))+FJ8*SIN(RADIANS(-$C8+Графики!$B$3)),"")</f>
        <v>-25.961433513736218</v>
      </c>
      <c r="FL8" s="19">
        <f>IF(ISNUMBER(FI8), FI8*COS(RADIANS(-$C8+Графики!$B$5))+FJ8*SIN(RADIANS(-$C8+Графики!$B$5)),"")</f>
        <v>-15.072072860469008</v>
      </c>
      <c r="FM8" s="24">
        <v>-0.49544936714206778</v>
      </c>
      <c r="FN8" s="25">
        <v>0.47012050512522063</v>
      </c>
      <c r="FO8" s="25">
        <v>0.15578362607589682</v>
      </c>
      <c r="FP8" s="25">
        <v>-0.19575545803011463</v>
      </c>
      <c r="FQ8" s="18">
        <f t="shared" si="24"/>
        <v>8.4260870041662006</v>
      </c>
      <c r="FR8" s="18">
        <f t="shared" si="25"/>
        <v>-3.0677524217038861</v>
      </c>
      <c r="FS8" s="18">
        <f t="shared" si="26"/>
        <v>-26.657245285333378</v>
      </c>
      <c r="FT8" s="18">
        <f t="shared" si="27"/>
        <v>-17.720399884058263</v>
      </c>
      <c r="FU8" s="18">
        <f>IF(ISNUMBER(FS8), FS8*COS(RADIANS(-$C8+Графики!$B$3))+FT8*SIN(RADIANS(-$C8+Графики!$B$3)),"")</f>
        <v>-26.657245285333378</v>
      </c>
      <c r="FV8" s="19">
        <f>IF(ISNUMBER(FS8), FS8*COS(RADIANS(-$C8+Графики!$B$5))+FT8*SIN(RADIANS(-$C8+Графики!$B$5)),"")</f>
        <v>-17.720399884058263</v>
      </c>
      <c r="FW8" s="24">
        <v>-0.35119454203116007</v>
      </c>
      <c r="FX8" s="25">
        <v>0.50312767247522217</v>
      </c>
      <c r="FY8" s="25">
        <v>0.14022516813067856</v>
      </c>
      <c r="FZ8" s="25">
        <v>-0.23663253187993738</v>
      </c>
      <c r="GA8" s="18">
        <f t="shared" si="28"/>
        <v>7.4552986935512395</v>
      </c>
      <c r="GB8" s="18">
        <f t="shared" si="29"/>
        <v>-3.2886979101396596</v>
      </c>
      <c r="GC8" s="18">
        <f t="shared" si="30"/>
        <v>-25.237133594285169</v>
      </c>
      <c r="GD8" s="18">
        <f t="shared" si="31"/>
        <v>-16.519359082951699</v>
      </c>
      <c r="GE8" s="18">
        <f>IF(ISNUMBER(GC8), GC8*COS(RADIANS(-$C8+Графики!$B$3))+GD8*SIN(RADIANS(-$C8+Графики!$B$3)),"")</f>
        <v>-25.237133594285169</v>
      </c>
      <c r="GF8" s="19">
        <f>IF(ISNUMBER(GC8), GC8*COS(RADIANS(-$C8+Графики!$B$5))+GD8*SIN(RADIANS(-$C8+Графики!$B$5)),"")</f>
        <v>-16.519359082951699</v>
      </c>
      <c r="GG8" s="24">
        <v>-0.33582216384111829</v>
      </c>
      <c r="GH8" s="25">
        <v>0.44116851980933358</v>
      </c>
      <c r="GI8" s="25">
        <v>0.20074890587351654</v>
      </c>
      <c r="GJ8" s="25">
        <v>-7.1337413801174088E-2</v>
      </c>
      <c r="GK8" s="18">
        <f t="shared" si="32"/>
        <v>6.7804708873203987</v>
      </c>
      <c r="GL8" s="18">
        <f t="shared" si="33"/>
        <v>-2.374398832920583</v>
      </c>
      <c r="GM8" s="18">
        <f t="shared" si="34"/>
        <v>-26.71048564737843</v>
      </c>
      <c r="GN8" s="18">
        <f t="shared" si="35"/>
        <v>-15.738497390086437</v>
      </c>
      <c r="GO8" s="18">
        <f>IF(ISNUMBER(GM8), GM8*COS(RADIANS(-$C8+Графики!$B$3))+GN8*SIN(RADIANS(-$C8+Графики!$B$3)),"")</f>
        <v>-26.71048564737843</v>
      </c>
      <c r="GP8" s="19">
        <f>IF(ISNUMBER(GM8), GM8*COS(RADIANS(-$C8+Графики!$B$5))+GN8*SIN(RADIANS(-$C8+Графики!$B$5)),"")</f>
        <v>-15.738497390086438</v>
      </c>
      <c r="GQ8" s="24">
        <v>-0.52682209385970757</v>
      </c>
      <c r="GR8" s="25">
        <v>0.43409766382388326</v>
      </c>
      <c r="GS8" s="25">
        <v>0.20025695247660094</v>
      </c>
      <c r="GT8" s="25">
        <v>-0.20362383881287591</v>
      </c>
      <c r="GU8" s="18">
        <f t="shared" si="36"/>
        <v>8.3855085327900731</v>
      </c>
      <c r="GV8" s="18">
        <f t="shared" si="37"/>
        <v>-3.5245174996824979</v>
      </c>
      <c r="GW8" s="18">
        <f t="shared" si="38"/>
        <v>-24.93492718157961</v>
      </c>
      <c r="GX8" s="18">
        <f t="shared" si="39"/>
        <v>-16.801321171085647</v>
      </c>
      <c r="GY8" s="18">
        <f>IF(ISNUMBER(GW8), GW8*COS(RADIANS(-$C8+Графики!$B$3))+GX8*SIN(RADIANS(-$C8+Графики!$B$3)),"")</f>
        <v>-24.93492718157961</v>
      </c>
      <c r="GZ8" s="19">
        <f>IF(ISNUMBER(GW8), GW8*COS(RADIANS(-$C8+Графики!$B$5))+GX8*SIN(RADIANS(-$C8+Графики!$B$5)),"")</f>
        <v>-16.801321171085647</v>
      </c>
      <c r="HA8" s="24">
        <v>-0.35182419813362198</v>
      </c>
      <c r="HB8" s="25">
        <v>0.49764610963808598</v>
      </c>
      <c r="HC8" s="25">
        <v>0.12451363149696174</v>
      </c>
      <c r="HD8" s="25">
        <v>-7.5730970981390561E-2</v>
      </c>
      <c r="HE8" s="18">
        <f t="shared" si="40"/>
        <v>7.4129589898218082</v>
      </c>
      <c r="HF8" s="18">
        <f t="shared" si="41"/>
        <v>-1.7474629219461049</v>
      </c>
      <c r="HG8" s="18">
        <f t="shared" si="42"/>
        <v>-26.281429042916837</v>
      </c>
      <c r="HH8" s="18">
        <f t="shared" si="43"/>
        <v>-15.721829392142556</v>
      </c>
      <c r="HI8" s="18">
        <f>IF(ISNUMBER(HG8), HG8*COS(RADIANS(-$C8+Графики!$B$3))+HH8*SIN(RADIANS(-$C8+Графики!$B$3)),"")</f>
        <v>-26.281429042916837</v>
      </c>
      <c r="HJ8" s="19">
        <f>IF(ISNUMBER(HG8), HG8*COS(RADIANS(-$C8+Графики!$B$5))+HH8*SIN(RADIANS(-$C8+Графики!$B$5)),"")</f>
        <v>-15.721829392142558</v>
      </c>
      <c r="HK8" s="24">
        <v>-0.38414106952265192</v>
      </c>
      <c r="HL8" s="25">
        <v>0.46374233014237543</v>
      </c>
      <c r="HM8" s="25">
        <v>0.17710864606247775</v>
      </c>
      <c r="HN8" s="25">
        <v>-0.13895302341998209</v>
      </c>
      <c r="HO8" s="18">
        <f t="shared" si="44"/>
        <v>7.3991109839205498</v>
      </c>
      <c r="HP8" s="18">
        <f t="shared" si="45"/>
        <v>-2.7581548888244942</v>
      </c>
      <c r="HQ8" s="18">
        <f t="shared" si="46"/>
        <v>-26.702154645037503</v>
      </c>
      <c r="HR8" s="18">
        <f t="shared" si="47"/>
        <v>-15.818159043866405</v>
      </c>
      <c r="HS8" s="18">
        <f>IF(ISNUMBER(HQ8), HQ8*COS(RADIANS(-$C8+Графики!$B$3))+HR8*SIN(RADIANS(-$C8+Графики!$B$3)),"")</f>
        <v>-26.702154645037503</v>
      </c>
      <c r="HT8" s="19">
        <f>IF(ISNUMBER(HQ8), HQ8*COS(RADIANS(-$C8+Графики!$B$5))+HR8*SIN(RADIANS(-$C8+Графики!$B$5)),"")</f>
        <v>-15.818159043866407</v>
      </c>
      <c r="HU8" s="24">
        <v>-0.35976247615116985</v>
      </c>
      <c r="HV8" s="25">
        <v>0.44905832766659215</v>
      </c>
      <c r="HW8" s="25">
        <v>0.20251404179149399</v>
      </c>
      <c r="HX8" s="25">
        <v>-0.24173257150964372</v>
      </c>
      <c r="HY8" s="18">
        <f t="shared" si="48"/>
        <v>7.0582344359970213</v>
      </c>
      <c r="HZ8" s="18">
        <f t="shared" si="49"/>
        <v>-3.8767733354926568</v>
      </c>
      <c r="IA8" s="18">
        <f t="shared" si="50"/>
        <v>-26.32727182808377</v>
      </c>
      <c r="IB8" s="18">
        <f t="shared" si="51"/>
        <v>-16.604931415041992</v>
      </c>
      <c r="IC8" s="18">
        <f>IF(ISNUMBER(IA8), IA8*COS(RADIANS(-$C8+Графики!$B$3))+IB8*SIN(RADIANS(-$C8+Графики!$B$3)),"")</f>
        <v>-26.32727182808377</v>
      </c>
      <c r="ID8" s="19">
        <f>IF(ISNUMBER(IA8), IA8*COS(RADIANS(-$C8+Графики!$B$5))+IB8*SIN(RADIANS(-$C8+Графики!$B$5)),"")</f>
        <v>-16.604931415041992</v>
      </c>
      <c r="IE8" s="24">
        <v>-0.35452520123411968</v>
      </c>
      <c r="IF8" s="25">
        <v>0.48581490077798872</v>
      </c>
      <c r="IG8" s="25">
        <v>0.15646824539221479</v>
      </c>
      <c r="IH8" s="25">
        <v>-0.18295720265220189</v>
      </c>
      <c r="II8" s="18">
        <f t="shared" si="52"/>
        <v>7.3332850796399507</v>
      </c>
      <c r="IJ8" s="18">
        <f t="shared" si="53"/>
        <v>-2.9620414853600665</v>
      </c>
      <c r="IK8" s="18">
        <f t="shared" si="54"/>
        <v>-25.706044668836672</v>
      </c>
      <c r="IL8" s="18">
        <f t="shared" si="55"/>
        <v>-16.754608017475334</v>
      </c>
      <c r="IM8" s="18">
        <f>IF(ISNUMBER(IK8), IK8*COS(RADIANS(-$C8+Графики!$B$3))+IL8*SIN(RADIANS(-$C8+Графики!$B$3)),"")</f>
        <v>-25.706044668836672</v>
      </c>
      <c r="IN8" s="19">
        <f>IF(ISNUMBER(IK8), IK8*COS(RADIANS(-$C8+Графики!$B$5))+IL8*SIN(RADIANS(-$C8+Графики!$B$5)),"")</f>
        <v>-16.754608017475334</v>
      </c>
      <c r="IO8" s="24">
        <v>-0.44110427031282939</v>
      </c>
      <c r="IP8" s="25">
        <v>0.4515101765664723</v>
      </c>
      <c r="IQ8" s="25">
        <v>0.19336516829050029</v>
      </c>
      <c r="IR8" s="25">
        <v>-0.19735860315520098</v>
      </c>
      <c r="IS8" s="18">
        <f t="shared" si="56"/>
        <v>7.7894517507490644</v>
      </c>
      <c r="IT8" s="18">
        <f t="shared" si="57"/>
        <v>-3.409701531832404</v>
      </c>
      <c r="IU8" s="18">
        <f t="shared" si="58"/>
        <v>-25.94496180036872</v>
      </c>
      <c r="IV8" s="18">
        <f t="shared" si="59"/>
        <v>-15.414158159168711</v>
      </c>
      <c r="IW8" s="18">
        <f>IF(ISNUMBER(IU8), IU8*COS(RADIANS(-$C8+Графики!$B$3))+IV8*SIN(RADIANS(-$C8+Графики!$B$3)),"")</f>
        <v>-25.94496180036872</v>
      </c>
      <c r="IX8" s="19">
        <f>IF(ISNUMBER(IU8), IU8*COS(RADIANS(-$C8+Графики!$B$5))+IV8*SIN(RADIANS(-$C8+Графики!$B$5)),"")</f>
        <v>-15.414158159168712</v>
      </c>
    </row>
    <row r="9" spans="1:258" x14ac:dyDescent="0.25">
      <c r="A9" s="44">
        <v>9</v>
      </c>
      <c r="B9" s="50">
        <v>0</v>
      </c>
      <c r="C9" s="11">
        <f>IF(Графики!$A$7="Расчитывать с учетом закручивания скважины",B9,0)</f>
        <v>0</v>
      </c>
      <c r="D9" s="47">
        <v>3</v>
      </c>
      <c r="E9" s="34">
        <f>IF(ISNUMBER(INDEX($I$1:$IX$303,$A9,E$1) ),INDEX($I$1:$IX$303,$A9,E$1),0)</f>
        <v>15.575792940900502</v>
      </c>
      <c r="F9" s="35">
        <f>IF(ISNUMBER(INDEX($I$1:$IX$303,$A9,F$1) ),INDEX($I$1:$IX$303,$A9,F$1),0)</f>
        <v>-0.60173928211131145</v>
      </c>
      <c r="G9" s="35">
        <f>IF(ISNUMBER(INDEX($I$1:$IX$303,$A9,G$1) ),INDEX($I$1:$IX$303,$A9,G$1)-$G$305,0)</f>
        <v>-996.92331678906498</v>
      </c>
      <c r="H9" s="36">
        <f>IF(ISNUMBER(INDEX($I$1:$IX$303,$A9,H$1) ),INDEX($I$1:$IX$303,$A9,H$1)-$H$305,0)</f>
        <v>-1170.8080632530423</v>
      </c>
      <c r="I9" s="29">
        <v>-0.83984363051534661</v>
      </c>
      <c r="J9" s="25">
        <v>0.94508294272822335</v>
      </c>
      <c r="K9" s="25">
        <v>-2.4514818863594828E-2</v>
      </c>
      <c r="L9" s="25">
        <v>-9.3469065489291278E-2</v>
      </c>
      <c r="M9" s="18">
        <f t="shared" si="60"/>
        <v>15.575792940900502</v>
      </c>
      <c r="N9" s="18">
        <f t="shared" si="61"/>
        <v>-0.60173928211131145</v>
      </c>
      <c r="O9" s="18">
        <f t="shared" si="62"/>
        <v>-19.00716089965038</v>
      </c>
      <c r="P9" s="18">
        <f t="shared" si="62"/>
        <v>-15.378399769004732</v>
      </c>
      <c r="Q9" s="18">
        <f>IF(ISNUMBER(O9), O9*COS(RADIANS(-$C9+Графики!$B$3))+P9*SIN(RADIANS(-$C9+Графики!$B$3)),"")</f>
        <v>-19.00716089965038</v>
      </c>
      <c r="R9" s="19">
        <f>IF(ISNUMBER(O9), O9*COS(RADIANS(-$C9+Графики!$B$5))+P9*SIN(RADIANS(-$C9+Графики!$B$5)),"")</f>
        <v>-15.378399769004734</v>
      </c>
      <c r="S9" s="29">
        <v>-0.84409434136854966</v>
      </c>
      <c r="T9" s="25">
        <v>0.89203839964545895</v>
      </c>
      <c r="U9" s="25">
        <v>-1.270214459776936E-2</v>
      </c>
      <c r="V9" s="25">
        <v>-0.12060524675655054</v>
      </c>
      <c r="W9" s="18">
        <f t="shared" si="63"/>
        <v>15.15003668279474</v>
      </c>
      <c r="X9" s="18">
        <f t="shared" si="64"/>
        <v>-0.94163206374024577</v>
      </c>
      <c r="Y9" s="18">
        <f t="shared" si="65"/>
        <v>-19.372185008489247</v>
      </c>
      <c r="Z9" s="18">
        <f t="shared" si="65"/>
        <v>-15.950386482290821</v>
      </c>
      <c r="AA9" s="18">
        <f>IF(ISNUMBER(Y9), Y9*COS(RADIANS(-$C9+Графики!$B$3))+Z9*SIN(RADIANS(-$C9+Графики!$B$3)),"")</f>
        <v>-19.372185008489247</v>
      </c>
      <c r="AB9" s="18">
        <f>IF(ISNUMBER(Y9), Y9*COS(RADIANS(-$C9+Графики!$B$5))+Z9*SIN(RADIANS(-$C9+Графики!$B$5)),"")</f>
        <v>-15.950386482290822</v>
      </c>
      <c r="AC9" s="24">
        <v>-0.79707556119846268</v>
      </c>
      <c r="AD9" s="25">
        <v>0.89257347641210161</v>
      </c>
      <c r="AE9" s="25">
        <v>1.6041595847996054E-2</v>
      </c>
      <c r="AF9" s="25">
        <v>-0.11864696833336624</v>
      </c>
      <c r="AG9" s="18">
        <f t="shared" si="66"/>
        <v>14.744435166433604</v>
      </c>
      <c r="AH9" s="18">
        <f t="shared" si="67"/>
        <v>-1.1753791842398322</v>
      </c>
      <c r="AI9" s="18">
        <f t="shared" si="68"/>
        <v>-20.016907149079231</v>
      </c>
      <c r="AJ9" s="18">
        <f t="shared" si="68"/>
        <v>-16.05398137631056</v>
      </c>
      <c r="AK9" s="18">
        <f>IF(ISNUMBER(AI9), AI9*COS(RADIANS(-$C9+Графики!$B$3))+AJ9*SIN(RADIANS(-$C9+Графики!$B$3)),"")</f>
        <v>-20.016907149079231</v>
      </c>
      <c r="AL9" s="19">
        <f>IF(ISNUMBER(AI9), AI9*COS(RADIANS(-$C9+Графики!$B$5))+AJ9*SIN(RADIANS(-$C9+Графики!$B$5)),"")</f>
        <v>-16.05398137631056</v>
      </c>
      <c r="AM9" s="24">
        <v>-0.91059209199293389</v>
      </c>
      <c r="AN9" s="25">
        <v>0.7606650010160263</v>
      </c>
      <c r="AO9" s="25">
        <v>6.8409591867332559E-2</v>
      </c>
      <c r="AP9" s="25">
        <v>-2.7197039478666224E-2</v>
      </c>
      <c r="AQ9" s="18">
        <f t="shared" si="69"/>
        <v>14.583952429808038</v>
      </c>
      <c r="AR9" s="18">
        <f t="shared" si="70"/>
        <v>-0.83432515506860827</v>
      </c>
      <c r="AS9" s="18">
        <f t="shared" si="71"/>
        <v>-18.712045721351888</v>
      </c>
      <c r="AT9" s="18">
        <f t="shared" si="71"/>
        <v>-16.835065514690427</v>
      </c>
      <c r="AU9" s="18">
        <f>IF(ISNUMBER(AS9), AS9*COS(RADIANS(-$C9+Графики!$B$3))+AT9*SIN(RADIANS(-$C9+Графики!$B$3)),"")</f>
        <v>-18.712045721351888</v>
      </c>
      <c r="AV9" s="19">
        <f>IF(ISNUMBER(AS9), AS9*COS(RADIANS(-$C9+Графики!$B$5))+AT9*SIN(RADIANS(-$C9+Графики!$B$5)),"")</f>
        <v>-16.835065514690427</v>
      </c>
      <c r="AW9" s="24">
        <v>-0.93794312869595653</v>
      </c>
      <c r="AX9" s="25">
        <v>0.74941723497860679</v>
      </c>
      <c r="AY9" s="25">
        <v>0.12629868330350097</v>
      </c>
      <c r="AZ9" s="25">
        <v>3.2672000341952251E-2</v>
      </c>
      <c r="BA9" s="18">
        <f t="shared" si="72"/>
        <v>14.72446488675706</v>
      </c>
      <c r="BB9" s="18">
        <f t="shared" si="73"/>
        <v>-0.8170468517945334</v>
      </c>
      <c r="BC9" s="18">
        <f t="shared" si="74"/>
        <v>-18.786071561264983</v>
      </c>
      <c r="BD9" s="18">
        <f t="shared" si="74"/>
        <v>-16.311694416366887</v>
      </c>
      <c r="BE9" s="18">
        <f>IF(ISNUMBER(BC9), BC9*COS(RADIANS(-$C9+Графики!$B$3))+BD9*SIN(RADIANS(-$C9+Графики!$B$3)),"")</f>
        <v>-18.786071561264983</v>
      </c>
      <c r="BF9" s="145">
        <f>IF(ISNUMBER(BC9), BC9*COS(RADIANS(-$C9+Графики!$B$5))+BD9*SIN(RADIANS(-$C9+Графики!$B$5)),"")</f>
        <v>-16.311694416366887</v>
      </c>
      <c r="BG9" s="24">
        <v>-0.81413275870304214</v>
      </c>
      <c r="BH9" s="25">
        <v>0.7743693796328226</v>
      </c>
      <c r="BI9" s="25">
        <v>8.6546581237335357E-2</v>
      </c>
      <c r="BJ9" s="25">
        <v>-6.3012130390700846E-2</v>
      </c>
      <c r="BK9" s="18">
        <f t="shared" si="75"/>
        <v>13.861852278064998</v>
      </c>
      <c r="BL9" s="18">
        <f t="shared" si="76"/>
        <v>-1.3051456009427638</v>
      </c>
      <c r="BM9" s="18">
        <f t="shared" si="77"/>
        <v>-20.692112512614891</v>
      </c>
      <c r="BN9" s="18">
        <f t="shared" si="77"/>
        <v>-18.438238151629509</v>
      </c>
      <c r="BO9" s="18">
        <f>IF(ISNUMBER(BM9), BM9*COS(RADIANS(-$C9+Графики!$B$3))+BN9*SIN(RADIANS(-$C9+Графики!$B$3)),"")</f>
        <v>-20.692112512614891</v>
      </c>
      <c r="BP9" s="145">
        <f>IF(ISNUMBER(BM9), BM9*COS(RADIANS(-$C9+Графики!$B$5))+BN9*SIN(RADIANS(-$C9+Графики!$B$5)),"")</f>
        <v>-18.438238151629509</v>
      </c>
      <c r="BQ9" s="24">
        <v>-0.79334570679502159</v>
      </c>
      <c r="BR9" s="25">
        <v>0.93905050339886398</v>
      </c>
      <c r="BS9" s="25">
        <v>5.0992240559775359E-2</v>
      </c>
      <c r="BT9" s="25">
        <v>-4.2945867230497259E-2</v>
      </c>
      <c r="BU9" s="18">
        <f t="shared" si="78"/>
        <v>15.117433034336615</v>
      </c>
      <c r="BV9" s="18">
        <f t="shared" si="79"/>
        <v>-0.81976454520123887</v>
      </c>
      <c r="BW9" s="18">
        <f t="shared" si="80"/>
        <v>-17.610448810727977</v>
      </c>
      <c r="BX9" s="18">
        <f t="shared" si="80"/>
        <v>-16.2786156224767</v>
      </c>
      <c r="BY9" s="18">
        <f>IF(ISNUMBER(BW9), BW9*COS(RADIANS(-$C9+Графики!$B$3))+BX9*SIN(RADIANS(-$C9+Графики!$B$3)),"")</f>
        <v>-17.610448810727977</v>
      </c>
      <c r="BZ9" s="19">
        <f>IF(ISNUMBER(BW9), BW9*COS(RADIANS(-$C9+Графики!$B$5))+BX9*SIN(RADIANS(-$C9+Графики!$B$5)),"")</f>
        <v>-16.2786156224767</v>
      </c>
      <c r="CA9" s="29">
        <v>-0.77682616203790378</v>
      </c>
      <c r="CB9" s="25">
        <v>0.86480472891231031</v>
      </c>
      <c r="CC9" s="25">
        <v>0.11637685263363984</v>
      </c>
      <c r="CD9" s="25">
        <v>-5.9145172063906626E-3</v>
      </c>
      <c r="CE9" s="18">
        <f t="shared" si="81"/>
        <v>14.325442055723622</v>
      </c>
      <c r="CF9" s="18">
        <f t="shared" si="82"/>
        <v>-1.0671933226698462</v>
      </c>
      <c r="CG9" s="18">
        <f t="shared" si="83"/>
        <v>-19.658484993702658</v>
      </c>
      <c r="CH9" s="18">
        <f t="shared" si="83"/>
        <v>-17.020293202439991</v>
      </c>
      <c r="CI9" s="18">
        <f>IF(ISNUMBER(CG9), CG9*COS(RADIANS(-$C9+Графики!$B$3))+CH9*SIN(RADIANS(-$C9+Графики!$B$3)),"")</f>
        <v>-19.658484993702658</v>
      </c>
      <c r="CJ9" s="19">
        <f>IF(ISNUMBER(CG9), CG9*COS(RADIANS(-$C9+Графики!$B$5))+CH9*SIN(RADIANS(-$C9+Графики!$B$5)),"")</f>
        <v>-17.020293202439991</v>
      </c>
      <c r="CK9" s="24">
        <v>-0.83388151720963621</v>
      </c>
      <c r="CL9" s="25">
        <v>0.78019970127043659</v>
      </c>
      <c r="CM9" s="25">
        <v>0.11410975974069512</v>
      </c>
      <c r="CN9" s="25">
        <v>-6.2436663401877535E-2</v>
      </c>
      <c r="CO9" s="18">
        <f t="shared" si="84"/>
        <v>14.085050067980559</v>
      </c>
      <c r="CP9" s="18">
        <f t="shared" si="85"/>
        <v>-1.540657573737102</v>
      </c>
      <c r="CQ9" s="18">
        <f t="shared" si="86"/>
        <v>-19.378207228471684</v>
      </c>
      <c r="CR9" s="18">
        <f t="shared" si="86"/>
        <v>-15.782239725491543</v>
      </c>
      <c r="CS9" s="18">
        <f>IF(ISNUMBER(CQ9), CQ9*COS(RADIANS(-$C9+Графики!$B$3))+CR9*SIN(RADIANS(-$C9+Графики!$B$3)),"")</f>
        <v>-19.378207228471684</v>
      </c>
      <c r="CT9" s="19">
        <f>IF(ISNUMBER(CQ9), CQ9*COS(RADIANS(-$C9+Графики!$B$5))+CR9*SIN(RADIANS(-$C9+Графики!$B$5)),"")</f>
        <v>-15.782239725491545</v>
      </c>
      <c r="CU9" s="24">
        <v>-0.82992270310664273</v>
      </c>
      <c r="CV9" s="25">
        <v>0.83127904993134294</v>
      </c>
      <c r="CW9" s="25">
        <v>9.9350148380803749E-3</v>
      </c>
      <c r="CX9" s="25">
        <v>-0.11295275680582752</v>
      </c>
      <c r="CY9" s="18">
        <f t="shared" si="87"/>
        <v>14.49621231110115</v>
      </c>
      <c r="CZ9" s="18">
        <f t="shared" si="88"/>
        <v>-1.0723979072628584</v>
      </c>
      <c r="DA9" s="18">
        <f t="shared" si="89"/>
        <v>-20.794545790239411</v>
      </c>
      <c r="DB9" s="18">
        <f t="shared" si="89"/>
        <v>-15.652238325058436</v>
      </c>
      <c r="DC9" s="18">
        <f>IF(ISNUMBER(DA9), DA9*COS(RADIANS(-$C9+Графики!$B$3))+DB9*SIN(RADIANS(-$C9+Графики!$B$3)),"")</f>
        <v>-20.794545790239411</v>
      </c>
      <c r="DD9" s="19">
        <f>IF(ISNUMBER(DA9), DA9*COS(RADIANS(-$C9+Графики!$B$5))+DB9*SIN(RADIANS(-$C9+Графики!$B$5)),"")</f>
        <v>-15.652238325058438</v>
      </c>
      <c r="DE9" s="24">
        <v>-0.80369881265123644</v>
      </c>
      <c r="DF9" s="25">
        <v>0.90579248926211287</v>
      </c>
      <c r="DG9" s="25">
        <v>6.8199985894706328E-2</v>
      </c>
      <c r="DH9" s="25">
        <v>-0.13388829203672625</v>
      </c>
      <c r="DI9" s="18">
        <f t="shared" si="0"/>
        <v>14.917572543108555</v>
      </c>
      <c r="DJ9" s="18">
        <f t="shared" si="1"/>
        <v>-1.7635520006513854</v>
      </c>
      <c r="DK9" s="18">
        <f t="shared" si="2"/>
        <v>-18.718371501251298</v>
      </c>
      <c r="DL9" s="18">
        <f t="shared" si="3"/>
        <v>-17.413613245404129</v>
      </c>
      <c r="DM9" s="18">
        <f>IF(ISNUMBER(DK9), DK9*COS(RADIANS(-$C9+Графики!$B$3))+DL9*SIN(RADIANS(-$C9+Графики!$B$3)),"")</f>
        <v>-18.718371501251298</v>
      </c>
      <c r="DN9" s="19">
        <f>IF(ISNUMBER(DK9), DK9*COS(RADIANS(-$C9+Графики!$B$5))+DL9*SIN(RADIANS(-$C9+Графики!$B$5)),"")</f>
        <v>-17.413613245404129</v>
      </c>
      <c r="DO9" s="24">
        <v>-0.76863742023126225</v>
      </c>
      <c r="DP9" s="25">
        <v>0.80404966102065267</v>
      </c>
      <c r="DQ9" s="25">
        <v>0.10215623956643166</v>
      </c>
      <c r="DR9" s="25">
        <v>3.4411863876876281E-2</v>
      </c>
      <c r="DS9" s="18">
        <f t="shared" si="4"/>
        <v>13.723852997978554</v>
      </c>
      <c r="DT9" s="18">
        <f t="shared" si="5"/>
        <v>-0.59118116830953971</v>
      </c>
      <c r="DU9" s="18">
        <f t="shared" si="6"/>
        <v>-19.934033031979492</v>
      </c>
      <c r="DV9" s="18">
        <f t="shared" si="7"/>
        <v>-15.85628032751438</v>
      </c>
      <c r="DW9" s="18">
        <f>IF(ISNUMBER(DU9), DU9*COS(RADIANS(-$C9+Графики!$B$3))+DV9*SIN(RADIANS(-$C9+Графики!$B$3)),"")</f>
        <v>-19.934033031979492</v>
      </c>
      <c r="DX9" s="19">
        <f>IF(ISNUMBER(DU9), DU9*COS(RADIANS(-$C9+Графики!$B$5))+DV9*SIN(RADIANS(-$C9+Графики!$B$5)),"")</f>
        <v>-15.856280327514382</v>
      </c>
      <c r="DY9" s="24">
        <v>-0.85099418363983348</v>
      </c>
      <c r="DZ9" s="25">
        <v>0.88125720116659623</v>
      </c>
      <c r="EA9" s="25">
        <v>-4.22275070904541E-2</v>
      </c>
      <c r="EB9" s="25">
        <v>-4.1199660888422654E-2</v>
      </c>
      <c r="EC9" s="18">
        <f t="shared" si="8"/>
        <v>15.116169338823958</v>
      </c>
      <c r="ED9" s="18">
        <f t="shared" si="9"/>
        <v>8.9696502146635049E-3</v>
      </c>
      <c r="EE9" s="18">
        <f t="shared" si="10"/>
        <v>-17.565112152764019</v>
      </c>
      <c r="EF9" s="18">
        <f t="shared" si="11"/>
        <v>-17.446307042077787</v>
      </c>
      <c r="EG9" s="18">
        <f>IF(ISNUMBER(EE9), EE9*COS(RADIANS(-$C9+Графики!$B$3))+EF9*SIN(RADIANS(-$C9+Графики!$B$3)),"")</f>
        <v>-17.565112152764019</v>
      </c>
      <c r="EH9" s="19">
        <f>IF(ISNUMBER(EE9), EE9*COS(RADIANS(-$C9+Графики!$B$5))+EF9*SIN(RADIANS(-$C9+Графики!$B$5)),"")</f>
        <v>-17.446307042077787</v>
      </c>
      <c r="EI9" s="24">
        <v>-0.93847267742594254</v>
      </c>
      <c r="EJ9" s="25">
        <v>0.84873517282644184</v>
      </c>
      <c r="EK9" s="25">
        <v>-1.2691581013651657E-2</v>
      </c>
      <c r="EL9" s="25">
        <v>-7.8895199635144228E-2</v>
      </c>
      <c r="EM9" s="18">
        <f t="shared" si="12"/>
        <v>15.595698420262124</v>
      </c>
      <c r="EN9" s="18">
        <f t="shared" si="13"/>
        <v>-0.57773552870056488</v>
      </c>
      <c r="EO9" s="18">
        <f t="shared" si="14"/>
        <v>-20.651147905365352</v>
      </c>
      <c r="EP9" s="18">
        <f t="shared" si="15"/>
        <v>-15.50826328227258</v>
      </c>
      <c r="EQ9" s="18">
        <f>IF(ISNUMBER(EO9), EO9*COS(RADIANS(-$C9+Графики!$B$3))+EP9*SIN(RADIANS(-$C9+Графики!$B$3)),"")</f>
        <v>-20.651147905365352</v>
      </c>
      <c r="ER9" s="19">
        <f>IF(ISNUMBER(EO9), EO9*COS(RADIANS(-$C9+Графики!$B$5))+EP9*SIN(RADIANS(-$C9+Графики!$B$5)),"")</f>
        <v>-15.508263282272582</v>
      </c>
      <c r="ES9" s="24">
        <v>-0.88616205606114973</v>
      </c>
      <c r="ET9" s="25">
        <v>0.82896377260791754</v>
      </c>
      <c r="EU9" s="25">
        <v>9.9116358166735752E-2</v>
      </c>
      <c r="EV9" s="25">
        <v>-5.9233446897987735E-2</v>
      </c>
      <c r="EW9" s="18">
        <f t="shared" si="16"/>
        <v>14.966737575534692</v>
      </c>
      <c r="EX9" s="18">
        <f t="shared" si="17"/>
        <v>-1.38186229434726</v>
      </c>
      <c r="EY9" s="18">
        <f t="shared" si="18"/>
        <v>-16.654444128530432</v>
      </c>
      <c r="EZ9" s="18">
        <f t="shared" si="19"/>
        <v>-16.150064757920656</v>
      </c>
      <c r="FA9" s="18">
        <f>IF(ISNUMBER(EY9), EY9*COS(RADIANS(-$C9+Графики!$B$3))+EZ9*SIN(RADIANS(-$C9+Графики!$B$3)),"")</f>
        <v>-16.654444128530432</v>
      </c>
      <c r="FB9" s="19">
        <f>IF(ISNUMBER(EY9), EY9*COS(RADIANS(-$C9+Графики!$B$5))+EZ9*SIN(RADIANS(-$C9+Графики!$B$5)),"")</f>
        <v>-16.150064757920656</v>
      </c>
      <c r="FC9" s="24">
        <v>-0.80688213326790226</v>
      </c>
      <c r="FD9" s="25">
        <v>0.7835101645281064</v>
      </c>
      <c r="FE9" s="25">
        <v>0.11749448578864158</v>
      </c>
      <c r="FF9" s="25">
        <v>2.089063165806368E-2</v>
      </c>
      <c r="FG9" s="18">
        <f t="shared" si="20"/>
        <v>13.878345444344772</v>
      </c>
      <c r="FH9" s="18">
        <f t="shared" si="21"/>
        <v>-0.84302756249144384</v>
      </c>
      <c r="FI9" s="18">
        <f t="shared" si="22"/>
        <v>-19.022260791563831</v>
      </c>
      <c r="FJ9" s="18">
        <f t="shared" si="23"/>
        <v>-15.493586641714728</v>
      </c>
      <c r="FK9" s="18">
        <f>IF(ISNUMBER(FI9), FI9*COS(RADIANS(-$C9+Графики!$B$3))+FJ9*SIN(RADIANS(-$C9+Графики!$B$3)),"")</f>
        <v>-19.022260791563831</v>
      </c>
      <c r="FL9" s="19">
        <f>IF(ISNUMBER(FI9), FI9*COS(RADIANS(-$C9+Графики!$B$5))+FJ9*SIN(RADIANS(-$C9+Графики!$B$5)),"")</f>
        <v>-15.49358664171473</v>
      </c>
      <c r="FM9" s="24">
        <v>-0.8519585303221795</v>
      </c>
      <c r="FN9" s="25">
        <v>0.87307857801087707</v>
      </c>
      <c r="FO9" s="25">
        <v>-1.4645797336828706E-2</v>
      </c>
      <c r="FP9" s="25">
        <v>-0.11092369554376896</v>
      </c>
      <c r="FQ9" s="18">
        <f t="shared" si="24"/>
        <v>15.053220063243433</v>
      </c>
      <c r="FR9" s="18">
        <f t="shared" si="25"/>
        <v>-0.84018306145689658</v>
      </c>
      <c r="FS9" s="18">
        <f t="shared" si="26"/>
        <v>-19.13063525371166</v>
      </c>
      <c r="FT9" s="18">
        <f t="shared" si="27"/>
        <v>-18.140491414786712</v>
      </c>
      <c r="FU9" s="18">
        <f>IF(ISNUMBER(FS9), FS9*COS(RADIANS(-$C9+Графики!$B$3))+FT9*SIN(RADIANS(-$C9+Графики!$B$3)),"")</f>
        <v>-19.13063525371166</v>
      </c>
      <c r="FV9" s="19">
        <f>IF(ISNUMBER(FS9), FS9*COS(RADIANS(-$C9+Графики!$B$5))+FT9*SIN(RADIANS(-$C9+Графики!$B$5)),"")</f>
        <v>-18.140491414786712</v>
      </c>
      <c r="FW9" s="24">
        <v>-0.80431816528128919</v>
      </c>
      <c r="FX9" s="25">
        <v>0.94686027573219544</v>
      </c>
      <c r="FY9" s="25">
        <v>3.7938131474678505E-3</v>
      </c>
      <c r="FZ9" s="25">
        <v>-0.14529189688641153</v>
      </c>
      <c r="GA9" s="18">
        <f t="shared" si="28"/>
        <v>15.281319984540774</v>
      </c>
      <c r="GB9" s="18">
        <f t="shared" si="29"/>
        <v>-1.3010178868546369</v>
      </c>
      <c r="GC9" s="18">
        <f t="shared" si="30"/>
        <v>-17.596473602014783</v>
      </c>
      <c r="GD9" s="18">
        <f t="shared" si="31"/>
        <v>-17.169868026379017</v>
      </c>
      <c r="GE9" s="18">
        <f>IF(ISNUMBER(GC9), GC9*COS(RADIANS(-$C9+Графики!$B$3))+GD9*SIN(RADIANS(-$C9+Графики!$B$3)),"")</f>
        <v>-17.596473602014783</v>
      </c>
      <c r="GF9" s="19">
        <f>IF(ISNUMBER(GC9), GC9*COS(RADIANS(-$C9+Графики!$B$5))+GD9*SIN(RADIANS(-$C9+Графики!$B$5)),"")</f>
        <v>-17.169868026379017</v>
      </c>
      <c r="GG9" s="24">
        <v>-0.77646222107206164</v>
      </c>
      <c r="GH9" s="25">
        <v>0.80374218416483145</v>
      </c>
      <c r="GI9" s="25">
        <v>0.1403967103320812</v>
      </c>
      <c r="GJ9" s="25">
        <v>-0.13599103309775828</v>
      </c>
      <c r="GK9" s="18">
        <f t="shared" si="32"/>
        <v>13.789447817564264</v>
      </c>
      <c r="GL9" s="18">
        <f t="shared" si="33"/>
        <v>-2.4119357289517542</v>
      </c>
      <c r="GM9" s="18">
        <f t="shared" si="34"/>
        <v>-19.815761738596297</v>
      </c>
      <c r="GN9" s="18">
        <f t="shared" si="35"/>
        <v>-16.944465254562314</v>
      </c>
      <c r="GO9" s="18">
        <f>IF(ISNUMBER(GM9), GM9*COS(RADIANS(-$C9+Графики!$B$3))+GN9*SIN(RADIANS(-$C9+Графики!$B$3)),"")</f>
        <v>-19.815761738596297</v>
      </c>
      <c r="GP9" s="19">
        <f>IF(ISNUMBER(GM9), GM9*COS(RADIANS(-$C9+Графики!$B$5))+GN9*SIN(RADIANS(-$C9+Графики!$B$5)),"")</f>
        <v>-16.944465254562314</v>
      </c>
      <c r="GQ9" s="24">
        <v>-0.87306705091119552</v>
      </c>
      <c r="GR9" s="25">
        <v>0.82804416803756886</v>
      </c>
      <c r="GS9" s="25">
        <v>3.9529701021196101E-2</v>
      </c>
      <c r="GT9" s="25">
        <v>-6.3237921389298263E-2</v>
      </c>
      <c r="GU9" s="18">
        <f t="shared" si="36"/>
        <v>14.844450621032555</v>
      </c>
      <c r="GV9" s="18">
        <f t="shared" si="37"/>
        <v>-0.89681656753941064</v>
      </c>
      <c r="GW9" s="18">
        <f t="shared" si="38"/>
        <v>-17.512701871063332</v>
      </c>
      <c r="GX9" s="18">
        <f t="shared" si="39"/>
        <v>-17.249729454855352</v>
      </c>
      <c r="GY9" s="18">
        <f>IF(ISNUMBER(GW9), GW9*COS(RADIANS(-$C9+Графики!$B$3))+GX9*SIN(RADIANS(-$C9+Графики!$B$3)),"")</f>
        <v>-17.512701871063332</v>
      </c>
      <c r="GZ9" s="19">
        <f>IF(ISNUMBER(GW9), GW9*COS(RADIANS(-$C9+Графики!$B$5))+GX9*SIN(RADIANS(-$C9+Графики!$B$5)),"")</f>
        <v>-17.249729454855352</v>
      </c>
      <c r="HA9" s="24">
        <v>-0.95982174523376729</v>
      </c>
      <c r="HB9" s="25">
        <v>0.7589611860139146</v>
      </c>
      <c r="HC9" s="25">
        <v>-2.1191121670077237E-2</v>
      </c>
      <c r="HD9" s="25">
        <v>-0.10972271612821605</v>
      </c>
      <c r="HE9" s="18">
        <f t="shared" si="40"/>
        <v>14.998648233800592</v>
      </c>
      <c r="HF9" s="18">
        <f t="shared" si="41"/>
        <v>-0.7725838308100399</v>
      </c>
      <c r="HG9" s="18">
        <f t="shared" si="42"/>
        <v>-18.78210492601654</v>
      </c>
      <c r="HH9" s="18">
        <f t="shared" si="43"/>
        <v>-16.108121307547577</v>
      </c>
      <c r="HI9" s="18">
        <f>IF(ISNUMBER(HG9), HG9*COS(RADIANS(-$C9+Графики!$B$3))+HH9*SIN(RADIANS(-$C9+Графики!$B$3)),"")</f>
        <v>-18.78210492601654</v>
      </c>
      <c r="HJ9" s="19">
        <f>IF(ISNUMBER(HG9), HG9*COS(RADIANS(-$C9+Графики!$B$5))+HH9*SIN(RADIANS(-$C9+Графики!$B$5)),"")</f>
        <v>-16.108121307547577</v>
      </c>
      <c r="HK9" s="24">
        <v>-0.91567750505332601</v>
      </c>
      <c r="HL9" s="25">
        <v>0.83591910196523966</v>
      </c>
      <c r="HM9" s="25">
        <v>0.1234265290050435</v>
      </c>
      <c r="HN9" s="25">
        <v>-1.5156417348151319E-2</v>
      </c>
      <c r="HO9" s="18">
        <f t="shared" si="44"/>
        <v>15.284968745141677</v>
      </c>
      <c r="HP9" s="18">
        <f t="shared" si="45"/>
        <v>-1.2093640556938969</v>
      </c>
      <c r="HQ9" s="18">
        <f t="shared" si="46"/>
        <v>-19.059670272466665</v>
      </c>
      <c r="HR9" s="18">
        <f t="shared" si="47"/>
        <v>-16.422841071713354</v>
      </c>
      <c r="HS9" s="18">
        <f>IF(ISNUMBER(HQ9), HQ9*COS(RADIANS(-$C9+Графики!$B$3))+HR9*SIN(RADIANS(-$C9+Графики!$B$3)),"")</f>
        <v>-19.059670272466665</v>
      </c>
      <c r="HT9" s="19">
        <f>IF(ISNUMBER(HQ9), HQ9*COS(RADIANS(-$C9+Графики!$B$5))+HR9*SIN(RADIANS(-$C9+Графики!$B$5)),"")</f>
        <v>-16.422841071713354</v>
      </c>
      <c r="HU9" s="24">
        <v>-0.84209751118864107</v>
      </c>
      <c r="HV9" s="25">
        <v>0.79304853496388505</v>
      </c>
      <c r="HW9" s="25">
        <v>-1.3679759601640057E-2</v>
      </c>
      <c r="HX9" s="25">
        <v>-5.6572222244458889E-2</v>
      </c>
      <c r="HY9" s="18">
        <f t="shared" si="48"/>
        <v>14.268856893261306</v>
      </c>
      <c r="HZ9" s="18">
        <f t="shared" si="49"/>
        <v>-0.37430733996247822</v>
      </c>
      <c r="IA9" s="18">
        <f t="shared" si="50"/>
        <v>-19.192843381453116</v>
      </c>
      <c r="IB9" s="18">
        <f t="shared" si="51"/>
        <v>-16.792085085023231</v>
      </c>
      <c r="IC9" s="18">
        <f>IF(ISNUMBER(IA9), IA9*COS(RADIANS(-$C9+Графики!$B$3))+IB9*SIN(RADIANS(-$C9+Графики!$B$3)),"")</f>
        <v>-19.192843381453116</v>
      </c>
      <c r="ID9" s="19">
        <f>IF(ISNUMBER(IA9), IA9*COS(RADIANS(-$C9+Графики!$B$5))+IB9*SIN(RADIANS(-$C9+Графики!$B$5)),"")</f>
        <v>-16.792085085023231</v>
      </c>
      <c r="IE9" s="24">
        <v>-0.82610129740199056</v>
      </c>
      <c r="IF9" s="25">
        <v>0.88511111787713237</v>
      </c>
      <c r="IG9" s="25">
        <v>3.0805655879370231E-2</v>
      </c>
      <c r="IH9" s="25">
        <v>-5.798577117905522E-2</v>
      </c>
      <c r="II9" s="18">
        <f t="shared" si="52"/>
        <v>14.932590417669044</v>
      </c>
      <c r="IJ9" s="18">
        <f t="shared" si="53"/>
        <v>-0.77485129732085245</v>
      </c>
      <c r="IK9" s="18">
        <f t="shared" si="54"/>
        <v>-18.239749460002152</v>
      </c>
      <c r="IL9" s="18">
        <f t="shared" si="55"/>
        <v>-17.14203366613576</v>
      </c>
      <c r="IM9" s="18">
        <f>IF(ISNUMBER(IK9), IK9*COS(RADIANS(-$C9+Графики!$B$3))+IL9*SIN(RADIANS(-$C9+Графики!$B$3)),"")</f>
        <v>-18.239749460002152</v>
      </c>
      <c r="IN9" s="19">
        <f>IF(ISNUMBER(IK9), IK9*COS(RADIANS(-$C9+Графики!$B$5))+IL9*SIN(RADIANS(-$C9+Графики!$B$5)),"")</f>
        <v>-17.14203366613576</v>
      </c>
      <c r="IO9" s="24">
        <v>-0.89221930207643796</v>
      </c>
      <c r="IP9" s="25">
        <v>0.85463292986302719</v>
      </c>
      <c r="IQ9" s="25">
        <v>5.3492106205625112E-3</v>
      </c>
      <c r="IR9" s="25">
        <v>-3.8003058266811274E-2</v>
      </c>
      <c r="IS9" s="18">
        <f t="shared" si="56"/>
        <v>15.243571085732237</v>
      </c>
      <c r="IT9" s="18">
        <f t="shared" si="57"/>
        <v>-0.37831990612271899</v>
      </c>
      <c r="IU9" s="18">
        <f t="shared" si="58"/>
        <v>-18.323176257502602</v>
      </c>
      <c r="IV9" s="18">
        <f t="shared" si="59"/>
        <v>-15.60331811223007</v>
      </c>
      <c r="IW9" s="18">
        <f>IF(ISNUMBER(IU9), IU9*COS(RADIANS(-$C9+Графики!$B$3))+IV9*SIN(RADIANS(-$C9+Графики!$B$3)),"")</f>
        <v>-18.323176257502602</v>
      </c>
      <c r="IX9" s="19">
        <f>IF(ISNUMBER(IU9), IU9*COS(RADIANS(-$C9+Графики!$B$5))+IV9*SIN(RADIANS(-$C9+Графики!$B$5)),"")</f>
        <v>-15.603318112230072</v>
      </c>
    </row>
    <row r="10" spans="1:258" x14ac:dyDescent="0.25">
      <c r="A10" s="44">
        <v>10</v>
      </c>
      <c r="B10" s="50">
        <v>0</v>
      </c>
      <c r="C10" s="11">
        <f>IF(Графики!$A$7="Расчитывать с учетом закручивания скважины",B10,0)</f>
        <v>0</v>
      </c>
      <c r="D10" s="47">
        <v>3.5</v>
      </c>
      <c r="E10" s="34">
        <f>IF(ISNUMBER(INDEX($I$1:$IX$303,$A10,E$1) ),INDEX($I$1:$IX$303,$A10,E$1),0)</f>
        <v>16.739422326783551</v>
      </c>
      <c r="F10" s="35">
        <f>IF(ISNUMBER(INDEX($I$1:$IX$303,$A10,F$1) ),INDEX($I$1:$IX$303,$A10,F$1),0)</f>
        <v>1.9363535546898261</v>
      </c>
      <c r="G10" s="35">
        <f>IF(ISNUMBER(INDEX($I$1:$IX$303,$A10,G$1) ),INDEX($I$1:$IX$303,$A10,G$1)-$G$305,0)</f>
        <v>-988.5536056256733</v>
      </c>
      <c r="H10" s="36">
        <f>IF(ISNUMBER(INDEX($I$1:$IX$303,$A10,H$1) ),INDEX($I$1:$IX$303,$A10,H$1)-$H$305,0)</f>
        <v>-1169.8398864756973</v>
      </c>
      <c r="I10" s="29">
        <v>-0.87883374691788363</v>
      </c>
      <c r="J10" s="25">
        <v>1.0394523484205864</v>
      </c>
      <c r="K10" s="25">
        <v>-0.11639457887644702</v>
      </c>
      <c r="L10" s="25">
        <v>0.1054953324428759</v>
      </c>
      <c r="M10" s="18">
        <f t="shared" si="60"/>
        <v>16.739422326783551</v>
      </c>
      <c r="N10" s="18">
        <f t="shared" si="61"/>
        <v>1.9363535546898261</v>
      </c>
      <c r="O10" s="18">
        <f t="shared" si="62"/>
        <v>-10.637449736258604</v>
      </c>
      <c r="P10" s="18">
        <f t="shared" si="62"/>
        <v>-14.410222991659818</v>
      </c>
      <c r="Q10" s="18">
        <f>IF(ISNUMBER(O10), O10*COS(RADIANS(-$C10+Графики!$B$3))+P10*SIN(RADIANS(-$C10+Графики!$B$3)),"")</f>
        <v>-10.637449736258604</v>
      </c>
      <c r="R10" s="19">
        <f>IF(ISNUMBER(O10), O10*COS(RADIANS(-$C10+Графики!$B$5))+P10*SIN(RADIANS(-$C10+Графики!$B$5)),"")</f>
        <v>-14.410222991659818</v>
      </c>
      <c r="S10" s="29">
        <v>-1.0348143380084713</v>
      </c>
      <c r="T10" s="25">
        <v>1.0398847058847329</v>
      </c>
      <c r="U10" s="25">
        <v>-7.0479116510242523E-2</v>
      </c>
      <c r="V10" s="25">
        <v>-3.3803135595879635E-2</v>
      </c>
      <c r="W10" s="18">
        <f t="shared" si="63"/>
        <v>18.104175531765158</v>
      </c>
      <c r="X10" s="18">
        <f t="shared" si="64"/>
        <v>0.32005830621279702</v>
      </c>
      <c r="Y10" s="18">
        <f t="shared" si="65"/>
        <v>-10.320097242606668</v>
      </c>
      <c r="Z10" s="18">
        <f t="shared" si="65"/>
        <v>-15.790357329184422</v>
      </c>
      <c r="AA10" s="18">
        <f>IF(ISNUMBER(Y10), Y10*COS(RADIANS(-$C10+Графики!$B$3))+Z10*SIN(RADIANS(-$C10+Графики!$B$3)),"")</f>
        <v>-10.320097242606668</v>
      </c>
      <c r="AB10" s="18">
        <f>IF(ISNUMBER(Y10), Y10*COS(RADIANS(-$C10+Графики!$B$5))+Z10*SIN(RADIANS(-$C10+Графики!$B$5)),"")</f>
        <v>-15.790357329184422</v>
      </c>
      <c r="AC10" s="24">
        <v>-0.9043686177577136</v>
      </c>
      <c r="AD10" s="25">
        <v>0.98254859972799535</v>
      </c>
      <c r="AE10" s="25">
        <v>-2.2769357892319514E-2</v>
      </c>
      <c r="AF10" s="25">
        <v>4.8625822252125556E-2</v>
      </c>
      <c r="AG10" s="18">
        <f t="shared" si="66"/>
        <v>16.465714957919037</v>
      </c>
      <c r="AH10" s="18">
        <f t="shared" si="67"/>
        <v>0.62304044147893989</v>
      </c>
      <c r="AI10" s="18">
        <f t="shared" si="68"/>
        <v>-11.784049670119712</v>
      </c>
      <c r="AJ10" s="18">
        <f t="shared" si="68"/>
        <v>-15.742461155571091</v>
      </c>
      <c r="AK10" s="18">
        <f>IF(ISNUMBER(AI10), AI10*COS(RADIANS(-$C10+Графики!$B$3))+AJ10*SIN(RADIANS(-$C10+Графики!$B$3)),"")</f>
        <v>-11.784049670119712</v>
      </c>
      <c r="AL10" s="19">
        <f>IF(ISNUMBER(AI10), AI10*COS(RADIANS(-$C10+Графики!$B$5))+AJ10*SIN(RADIANS(-$C10+Графики!$B$5)),"")</f>
        <v>-15.742461155571091</v>
      </c>
      <c r="AM10" s="24">
        <v>-1.0728959572281533</v>
      </c>
      <c r="AN10" s="25">
        <v>1.0220956888989152</v>
      </c>
      <c r="AO10" s="25">
        <v>-0.11191773070753727</v>
      </c>
      <c r="AP10" s="25">
        <v>7.7831778147616631E-2</v>
      </c>
      <c r="AQ10" s="18">
        <f t="shared" si="69"/>
        <v>18.281232584964297</v>
      </c>
      <c r="AR10" s="18">
        <f t="shared" si="70"/>
        <v>1.6558760850665117</v>
      </c>
      <c r="AS10" s="18">
        <f t="shared" si="71"/>
        <v>-9.5714294288697399</v>
      </c>
      <c r="AT10" s="18">
        <f t="shared" si="71"/>
        <v>-16.007127472157173</v>
      </c>
      <c r="AU10" s="18">
        <f>IF(ISNUMBER(AS10), AS10*COS(RADIANS(-$C10+Графики!$B$3))+AT10*SIN(RADIANS(-$C10+Графики!$B$3)),"")</f>
        <v>-9.5714294288697399</v>
      </c>
      <c r="AV10" s="19">
        <f>IF(ISNUMBER(AS10), AS10*COS(RADIANS(-$C10+Графики!$B$5))+AT10*SIN(RADIANS(-$C10+Графики!$B$5)),"")</f>
        <v>-16.007127472157173</v>
      </c>
      <c r="AW10" s="24">
        <v>-1.0507632956242912</v>
      </c>
      <c r="AX10" s="25">
        <v>0.98880402414336455</v>
      </c>
      <c r="AY10" s="25">
        <v>-0.11324452975781682</v>
      </c>
      <c r="AZ10" s="25">
        <v>-4.6040662785928749E-3</v>
      </c>
      <c r="BA10" s="18">
        <f t="shared" si="72"/>
        <v>17.797642803767754</v>
      </c>
      <c r="BB10" s="18">
        <f t="shared" si="73"/>
        <v>0.94806675227726922</v>
      </c>
      <c r="BC10" s="18">
        <f t="shared" si="74"/>
        <v>-9.8872501593811055</v>
      </c>
      <c r="BD10" s="18">
        <f t="shared" si="74"/>
        <v>-15.837661040228252</v>
      </c>
      <c r="BE10" s="18">
        <f>IF(ISNUMBER(BC10), BC10*COS(RADIANS(-$C10+Графики!$B$3))+BD10*SIN(RADIANS(-$C10+Графики!$B$3)),"")</f>
        <v>-9.8872501593811055</v>
      </c>
      <c r="BF10" s="145">
        <f>IF(ISNUMBER(BC10), BC10*COS(RADIANS(-$C10+Графики!$B$5))+BD10*SIN(RADIANS(-$C10+Графики!$B$5)),"")</f>
        <v>-15.837661040228252</v>
      </c>
      <c r="BG10" s="24">
        <v>-0.99069791629227633</v>
      </c>
      <c r="BH10" s="25">
        <v>1.0214209943301127</v>
      </c>
      <c r="BI10" s="25">
        <v>-5.5733904633334781E-2</v>
      </c>
      <c r="BJ10" s="25">
        <v>-1.6247500122322456E-2</v>
      </c>
      <c r="BK10" s="18">
        <f t="shared" si="75"/>
        <v>17.558147678173505</v>
      </c>
      <c r="BL10" s="18">
        <f t="shared" si="76"/>
        <v>0.34458387742655006</v>
      </c>
      <c r="BM10" s="18">
        <f t="shared" si="77"/>
        <v>-11.913038673528138</v>
      </c>
      <c r="BN10" s="18">
        <f t="shared" si="77"/>
        <v>-18.265946212916234</v>
      </c>
      <c r="BO10" s="18">
        <f>IF(ISNUMBER(BM10), BM10*COS(RADIANS(-$C10+Графики!$B$3))+BN10*SIN(RADIANS(-$C10+Графики!$B$3)),"")</f>
        <v>-11.913038673528138</v>
      </c>
      <c r="BP10" s="145">
        <f>IF(ISNUMBER(BM10), BM10*COS(RADIANS(-$C10+Графики!$B$5))+BN10*SIN(RADIANS(-$C10+Графики!$B$5)),"")</f>
        <v>-18.265946212916234</v>
      </c>
      <c r="BQ10" s="24">
        <v>-0.99528892779733857</v>
      </c>
      <c r="BR10" s="25">
        <v>1.0552087875838847</v>
      </c>
      <c r="BS10" s="25">
        <v>3.4415035277921391E-2</v>
      </c>
      <c r="BT10" s="25">
        <v>-8.9847766461890466E-3</v>
      </c>
      <c r="BU10" s="18">
        <f t="shared" si="78"/>
        <v>17.893013310462447</v>
      </c>
      <c r="BV10" s="18">
        <f t="shared" si="79"/>
        <v>-0.37873479735672116</v>
      </c>
      <c r="BW10" s="18">
        <f t="shared" si="80"/>
        <v>-8.6639421554967537</v>
      </c>
      <c r="BX10" s="18">
        <f t="shared" si="80"/>
        <v>-16.46798302115506</v>
      </c>
      <c r="BY10" s="18">
        <f>IF(ISNUMBER(BW10), BW10*COS(RADIANS(-$C10+Графики!$B$3))+BX10*SIN(RADIANS(-$C10+Графики!$B$3)),"")</f>
        <v>-8.6639421554967537</v>
      </c>
      <c r="BZ10" s="19">
        <f>IF(ISNUMBER(BW10), BW10*COS(RADIANS(-$C10+Графики!$B$5))+BX10*SIN(RADIANS(-$C10+Графики!$B$5)),"")</f>
        <v>-16.46798302115506</v>
      </c>
      <c r="CA10" s="29">
        <v>-0.90881530622354834</v>
      </c>
      <c r="CB10" s="25">
        <v>0.87528242800447209</v>
      </c>
      <c r="CC10" s="25">
        <v>-3.0813532355951884E-2</v>
      </c>
      <c r="CD10" s="25">
        <v>8.6678790231722314E-3</v>
      </c>
      <c r="CE10" s="18">
        <f t="shared" si="81"/>
        <v>15.568560833031517</v>
      </c>
      <c r="CF10" s="18">
        <f t="shared" si="82"/>
        <v>0.34454030413341885</v>
      </c>
      <c r="CG10" s="18">
        <f t="shared" si="83"/>
        <v>-11.874204577186898</v>
      </c>
      <c r="CH10" s="18">
        <f t="shared" si="83"/>
        <v>-16.848023050373282</v>
      </c>
      <c r="CI10" s="18">
        <f>IF(ISNUMBER(CG10), CG10*COS(RADIANS(-$C10+Графики!$B$3))+CH10*SIN(RADIANS(-$C10+Графики!$B$3)),"")</f>
        <v>-11.874204577186898</v>
      </c>
      <c r="CJ10" s="19">
        <f>IF(ISNUMBER(CG10), CG10*COS(RADIANS(-$C10+Графики!$B$5))+CH10*SIN(RADIANS(-$C10+Графики!$B$5)),"")</f>
        <v>-16.848023050373282</v>
      </c>
      <c r="CK10" s="24">
        <v>-1.0388669969822659</v>
      </c>
      <c r="CL10" s="25">
        <v>1.0599223853943114</v>
      </c>
      <c r="CM10" s="25">
        <v>-8.9337133858152895E-2</v>
      </c>
      <c r="CN10" s="25">
        <v>1.5259031993586705E-2</v>
      </c>
      <c r="CO10" s="18">
        <f t="shared" si="84"/>
        <v>18.314368537291703</v>
      </c>
      <c r="CP10" s="18">
        <f t="shared" si="85"/>
        <v>0.91277361279032521</v>
      </c>
      <c r="CQ10" s="18">
        <f t="shared" si="86"/>
        <v>-10.221022959825833</v>
      </c>
      <c r="CR10" s="18">
        <f t="shared" si="86"/>
        <v>-15.325852919096381</v>
      </c>
      <c r="CS10" s="18">
        <f>IF(ISNUMBER(CQ10), CQ10*COS(RADIANS(-$C10+Графики!$B$3))+CR10*SIN(RADIANS(-$C10+Графики!$B$3)),"")</f>
        <v>-10.221022959825833</v>
      </c>
      <c r="CT10" s="19">
        <f>IF(ISNUMBER(CQ10), CQ10*COS(RADIANS(-$C10+Графики!$B$5))+CR10*SIN(RADIANS(-$C10+Графики!$B$5)),"")</f>
        <v>-15.325852919096381</v>
      </c>
      <c r="CU10" s="24">
        <v>-0.94770435319642798</v>
      </c>
      <c r="CV10" s="25">
        <v>0.87538847258571861</v>
      </c>
      <c r="CW10" s="25">
        <v>1.2387461034956915E-2</v>
      </c>
      <c r="CX10" s="25">
        <v>-4.5758312241502827E-2</v>
      </c>
      <c r="CY10" s="18">
        <f t="shared" si="87"/>
        <v>15.908815051869258</v>
      </c>
      <c r="CZ10" s="18">
        <f t="shared" si="88"/>
        <v>-0.50741757312182123</v>
      </c>
      <c r="DA10" s="18">
        <f t="shared" si="89"/>
        <v>-12.840138264304782</v>
      </c>
      <c r="DB10" s="18">
        <f t="shared" si="89"/>
        <v>-15.905947111619346</v>
      </c>
      <c r="DC10" s="18">
        <f>IF(ISNUMBER(DA10), DA10*COS(RADIANS(-$C10+Графики!$B$3))+DB10*SIN(RADIANS(-$C10+Графики!$B$3)),"")</f>
        <v>-12.840138264304782</v>
      </c>
      <c r="DD10" s="19">
        <f>IF(ISNUMBER(DA10), DA10*COS(RADIANS(-$C10+Графики!$B$5))+DB10*SIN(RADIANS(-$C10+Графики!$B$5)),"")</f>
        <v>-15.905947111619346</v>
      </c>
      <c r="DE10" s="24">
        <v>-0.88808795792590245</v>
      </c>
      <c r="DF10" s="25">
        <v>1.0526775458703774</v>
      </c>
      <c r="DG10" s="25">
        <v>-3.1793549602968846E-2</v>
      </c>
      <c r="DH10" s="25">
        <v>2.3365159196187257E-2</v>
      </c>
      <c r="DI10" s="18">
        <f t="shared" si="0"/>
        <v>16.935564363050794</v>
      </c>
      <c r="DJ10" s="18">
        <f t="shared" si="1"/>
        <v>0.48135052125900074</v>
      </c>
      <c r="DK10" s="18">
        <f t="shared" si="2"/>
        <v>-10.250589319725901</v>
      </c>
      <c r="DL10" s="18">
        <f t="shared" si="3"/>
        <v>-17.172937984774627</v>
      </c>
      <c r="DM10" s="18">
        <f>IF(ISNUMBER(DK10), DK10*COS(RADIANS(-$C10+Графики!$B$3))+DL10*SIN(RADIANS(-$C10+Графики!$B$3)),"")</f>
        <v>-10.250589319725901</v>
      </c>
      <c r="DN10" s="19">
        <f>IF(ISNUMBER(DK10), DK10*COS(RADIANS(-$C10+Графики!$B$5))+DL10*SIN(RADIANS(-$C10+Графики!$B$5)),"")</f>
        <v>-17.172937984774627</v>
      </c>
      <c r="DO10" s="24">
        <v>-0.88878562123896721</v>
      </c>
      <c r="DP10" s="25">
        <v>1.0646375081859187</v>
      </c>
      <c r="DQ10" s="25">
        <v>-5.5242934415551948E-3</v>
      </c>
      <c r="DR10" s="25">
        <v>-1.9468698071346602E-2</v>
      </c>
      <c r="DS10" s="18">
        <f t="shared" si="4"/>
        <v>17.046007039222832</v>
      </c>
      <c r="DT10" s="18">
        <f t="shared" si="5"/>
        <v>-0.12168788620977598</v>
      </c>
      <c r="DU10" s="18">
        <f t="shared" si="6"/>
        <v>-11.411029512368076</v>
      </c>
      <c r="DV10" s="18">
        <f t="shared" si="7"/>
        <v>-15.917124270619269</v>
      </c>
      <c r="DW10" s="18">
        <f>IF(ISNUMBER(DU10), DU10*COS(RADIANS(-$C10+Графики!$B$3))+DV10*SIN(RADIANS(-$C10+Графики!$B$3)),"")</f>
        <v>-11.411029512368076</v>
      </c>
      <c r="DX10" s="19">
        <f>IF(ISNUMBER(DU10), DU10*COS(RADIANS(-$C10+Графики!$B$5))+DV10*SIN(RADIANS(-$C10+Графики!$B$5)),"")</f>
        <v>-15.917124270619269</v>
      </c>
      <c r="DY10" s="24">
        <v>-0.99122660399531737</v>
      </c>
      <c r="DZ10" s="25">
        <v>0.94160698484924887</v>
      </c>
      <c r="EA10" s="25">
        <v>-0.10706053531375578</v>
      </c>
      <c r="EB10" s="25">
        <v>0.1056970866224502</v>
      </c>
      <c r="EC10" s="18">
        <f t="shared" si="8"/>
        <v>16.86635523376728</v>
      </c>
      <c r="ED10" s="18">
        <f t="shared" si="9"/>
        <v>1.8566594390405295</v>
      </c>
      <c r="EE10" s="18">
        <f t="shared" si="10"/>
        <v>-9.1319345358803794</v>
      </c>
      <c r="EF10" s="18">
        <f t="shared" si="11"/>
        <v>-16.517977322557524</v>
      </c>
      <c r="EG10" s="18">
        <f>IF(ISNUMBER(EE10), EE10*COS(RADIANS(-$C10+Графики!$B$3))+EF10*SIN(RADIANS(-$C10+Графики!$B$3)),"")</f>
        <v>-9.1319345358803794</v>
      </c>
      <c r="EH10" s="19">
        <f>IF(ISNUMBER(EE10), EE10*COS(RADIANS(-$C10+Графики!$B$5))+EF10*SIN(RADIANS(-$C10+Графики!$B$5)),"")</f>
        <v>-16.517977322557524</v>
      </c>
      <c r="EI10" s="24">
        <v>-0.87823922654631992</v>
      </c>
      <c r="EJ10" s="25">
        <v>0.90636448127414748</v>
      </c>
      <c r="EK10" s="25">
        <v>-5.4654945345056806E-2</v>
      </c>
      <c r="EL10" s="25">
        <v>-7.5422877369364927E-3</v>
      </c>
      <c r="EM10" s="18">
        <f t="shared" si="12"/>
        <v>15.572975750296594</v>
      </c>
      <c r="EN10" s="18">
        <f t="shared" si="13"/>
        <v>0.41113548573069159</v>
      </c>
      <c r="EO10" s="18">
        <f t="shared" si="14"/>
        <v>-12.864660030217056</v>
      </c>
      <c r="EP10" s="18">
        <f t="shared" si="15"/>
        <v>-15.302695539407233</v>
      </c>
      <c r="EQ10" s="18">
        <f>IF(ISNUMBER(EO10), EO10*COS(RADIANS(-$C10+Графики!$B$3))+EP10*SIN(RADIANS(-$C10+Графики!$B$3)),"")</f>
        <v>-12.864660030217056</v>
      </c>
      <c r="ER10" s="19">
        <f>IF(ISNUMBER(EO10), EO10*COS(RADIANS(-$C10+Графики!$B$5))+EP10*SIN(RADIANS(-$C10+Графики!$B$5)),"")</f>
        <v>-15.302695539407233</v>
      </c>
      <c r="ES10" s="24">
        <v>-1.0524742262607214</v>
      </c>
      <c r="ET10" s="25">
        <v>1.028530688485235</v>
      </c>
      <c r="EU10" s="25">
        <v>8.2723046972205672E-3</v>
      </c>
      <c r="EV10" s="25">
        <v>7.8722448592968702E-2</v>
      </c>
      <c r="EW10" s="18">
        <f t="shared" si="16"/>
        <v>18.159195589677942</v>
      </c>
      <c r="EX10" s="18">
        <f t="shared" si="17"/>
        <v>0.61479344601327457</v>
      </c>
      <c r="EY10" s="18">
        <f t="shared" si="18"/>
        <v>-7.5748463336914611</v>
      </c>
      <c r="EZ10" s="18">
        <f t="shared" si="19"/>
        <v>-15.84266803491402</v>
      </c>
      <c r="FA10" s="18">
        <f>IF(ISNUMBER(EY10), EY10*COS(RADIANS(-$C10+Графики!$B$3))+EZ10*SIN(RADIANS(-$C10+Графики!$B$3)),"")</f>
        <v>-7.5748463336914611</v>
      </c>
      <c r="FB10" s="19">
        <f>IF(ISNUMBER(EY10), EY10*COS(RADIANS(-$C10+Графики!$B$5))+EZ10*SIN(RADIANS(-$C10+Графики!$B$5)),"")</f>
        <v>-15.84266803491402</v>
      </c>
      <c r="FC10" s="24">
        <v>-1.0270082650491215</v>
      </c>
      <c r="FD10" s="25">
        <v>0.98890086282464507</v>
      </c>
      <c r="FE10" s="25">
        <v>-0.11677578185415131</v>
      </c>
      <c r="FF10" s="25">
        <v>3.5610932498511855E-2</v>
      </c>
      <c r="FG10" s="18">
        <f t="shared" si="20"/>
        <v>17.591218454912902</v>
      </c>
      <c r="FH10" s="18">
        <f t="shared" si="21"/>
        <v>1.3298245589237057</v>
      </c>
      <c r="FI10" s="18">
        <f t="shared" si="22"/>
        <v>-10.22665156410738</v>
      </c>
      <c r="FJ10" s="18">
        <f t="shared" si="23"/>
        <v>-14.828674362252876</v>
      </c>
      <c r="FK10" s="18">
        <f>IF(ISNUMBER(FI10), FI10*COS(RADIANS(-$C10+Графики!$B$3))+FJ10*SIN(RADIANS(-$C10+Графики!$B$3)),"")</f>
        <v>-10.22665156410738</v>
      </c>
      <c r="FL10" s="19">
        <f>IF(ISNUMBER(FI10), FI10*COS(RADIANS(-$C10+Графики!$B$5))+FJ10*SIN(RADIANS(-$C10+Графики!$B$5)),"")</f>
        <v>-14.828674362252876</v>
      </c>
      <c r="FM10" s="24">
        <v>-0.93870597589479454</v>
      </c>
      <c r="FN10" s="25">
        <v>1.0604125235018245</v>
      </c>
      <c r="FO10" s="25">
        <v>-0.12075843931876531</v>
      </c>
      <c r="FP10" s="25">
        <v>0.11659625054199715</v>
      </c>
      <c r="FQ10" s="18">
        <f t="shared" si="24"/>
        <v>17.444715064435258</v>
      </c>
      <c r="FR10" s="18">
        <f t="shared" si="25"/>
        <v>2.0713089354606917</v>
      </c>
      <c r="FS10" s="18">
        <f t="shared" si="26"/>
        <v>-10.408277721494031</v>
      </c>
      <c r="FT10" s="18">
        <f t="shared" si="27"/>
        <v>-17.104836947056366</v>
      </c>
      <c r="FU10" s="18">
        <f>IF(ISNUMBER(FS10), FS10*COS(RADIANS(-$C10+Графики!$B$3))+FT10*SIN(RADIANS(-$C10+Графики!$B$3)),"")</f>
        <v>-10.408277721494031</v>
      </c>
      <c r="FV10" s="19">
        <f>IF(ISNUMBER(FS10), FS10*COS(RADIANS(-$C10+Графики!$B$5))+FT10*SIN(RADIANS(-$C10+Графики!$B$5)),"")</f>
        <v>-17.104836947056366</v>
      </c>
      <c r="FW10" s="24">
        <v>-1.0681027601278417</v>
      </c>
      <c r="FX10" s="25">
        <v>0.96167990257170832</v>
      </c>
      <c r="FY10" s="25">
        <v>-4.4490977301331038E-2</v>
      </c>
      <c r="FZ10" s="25">
        <v>0.10941549020170702</v>
      </c>
      <c r="GA10" s="18">
        <f t="shared" si="28"/>
        <v>17.712269022517216</v>
      </c>
      <c r="GB10" s="18">
        <f t="shared" si="29"/>
        <v>1.3430868952253701</v>
      </c>
      <c r="GC10" s="18">
        <f t="shared" si="30"/>
        <v>-8.7403390907561747</v>
      </c>
      <c r="GD10" s="18">
        <f t="shared" si="31"/>
        <v>-16.498324578766333</v>
      </c>
      <c r="GE10" s="18">
        <f>IF(ISNUMBER(GC10), GC10*COS(RADIANS(-$C10+Графики!$B$3))+GD10*SIN(RADIANS(-$C10+Графики!$B$3)),"")</f>
        <v>-8.7403390907561747</v>
      </c>
      <c r="GF10" s="19">
        <f>IF(ISNUMBER(GC10), GC10*COS(RADIANS(-$C10+Графики!$B$5))+GD10*SIN(RADIANS(-$C10+Графики!$B$5)),"")</f>
        <v>-16.498324578766333</v>
      </c>
      <c r="GG10" s="24">
        <v>-1.0391752472541251</v>
      </c>
      <c r="GH10" s="25">
        <v>1.0244614423693641</v>
      </c>
      <c r="GI10" s="25">
        <v>-2.0890466383637007E-2</v>
      </c>
      <c r="GJ10" s="25">
        <v>-6.5051384263250661E-2</v>
      </c>
      <c r="GK10" s="18">
        <f t="shared" si="32"/>
        <v>18.00765401691844</v>
      </c>
      <c r="GL10" s="18">
        <f t="shared" si="33"/>
        <v>-0.38537669931199531</v>
      </c>
      <c r="GM10" s="18">
        <f t="shared" si="34"/>
        <v>-10.811934730137077</v>
      </c>
      <c r="GN10" s="18">
        <f t="shared" si="35"/>
        <v>-17.137153604218312</v>
      </c>
      <c r="GO10" s="18">
        <f>IF(ISNUMBER(GM10), GM10*COS(RADIANS(-$C10+Графики!$B$3))+GN10*SIN(RADIANS(-$C10+Графики!$B$3)),"")</f>
        <v>-10.811934730137077</v>
      </c>
      <c r="GP10" s="19">
        <f>IF(ISNUMBER(GM10), GM10*COS(RADIANS(-$C10+Графики!$B$5))+GN10*SIN(RADIANS(-$C10+Графики!$B$5)),"")</f>
        <v>-17.137153604218312</v>
      </c>
      <c r="GQ10" s="24">
        <v>-0.9143778535778313</v>
      </c>
      <c r="GR10" s="25">
        <v>0.98759180602815111</v>
      </c>
      <c r="GS10" s="25">
        <v>-6.4881936774498244E-2</v>
      </c>
      <c r="GT10" s="25">
        <v>0.11859979800320269</v>
      </c>
      <c r="GU10" s="18">
        <f t="shared" si="36"/>
        <v>16.597054345225111</v>
      </c>
      <c r="GV10" s="18">
        <f t="shared" si="37"/>
        <v>1.6011795103925912</v>
      </c>
      <c r="GW10" s="18">
        <f t="shared" si="38"/>
        <v>-9.2141746984507762</v>
      </c>
      <c r="GX10" s="18">
        <f t="shared" si="39"/>
        <v>-16.449139699659057</v>
      </c>
      <c r="GY10" s="18">
        <f>IF(ISNUMBER(GW10), GW10*COS(RADIANS(-$C10+Графики!$B$3))+GX10*SIN(RADIANS(-$C10+Графики!$B$3)),"")</f>
        <v>-9.2141746984507762</v>
      </c>
      <c r="GZ10" s="19">
        <f>IF(ISNUMBER(GW10), GW10*COS(RADIANS(-$C10+Графики!$B$5))+GX10*SIN(RADIANS(-$C10+Графики!$B$5)),"")</f>
        <v>-16.449139699659057</v>
      </c>
      <c r="HA10" s="24">
        <v>-0.92467376623339137</v>
      </c>
      <c r="HB10" s="25">
        <v>0.97055226015461449</v>
      </c>
      <c r="HC10" s="25">
        <v>-0.13245629300170098</v>
      </c>
      <c r="HD10" s="25">
        <v>-3.9745656261924112E-2</v>
      </c>
      <c r="HE10" s="18">
        <f t="shared" si="40"/>
        <v>16.538213120856689</v>
      </c>
      <c r="HF10" s="18">
        <f t="shared" si="41"/>
        <v>0.80905284310158954</v>
      </c>
      <c r="HG10" s="18">
        <f t="shared" si="42"/>
        <v>-10.512998365588196</v>
      </c>
      <c r="HH10" s="18">
        <f t="shared" si="43"/>
        <v>-15.703594885996782</v>
      </c>
      <c r="HI10" s="18">
        <f>IF(ISNUMBER(HG10), HG10*COS(RADIANS(-$C10+Графики!$B$3))+HH10*SIN(RADIANS(-$C10+Графики!$B$3)),"")</f>
        <v>-10.512998365588196</v>
      </c>
      <c r="HJ10" s="19">
        <f>IF(ISNUMBER(HG10), HG10*COS(RADIANS(-$C10+Графики!$B$5))+HH10*SIN(RADIANS(-$C10+Графики!$B$5)),"")</f>
        <v>-15.703594885996782</v>
      </c>
      <c r="HK10" s="24">
        <v>-0.96199156554907306</v>
      </c>
      <c r="HL10" s="25">
        <v>0.97189566682532347</v>
      </c>
      <c r="HM10" s="25">
        <v>3.8157829574283736E-2</v>
      </c>
      <c r="HN10" s="25">
        <v>-5.706157072470238E-2</v>
      </c>
      <c r="HO10" s="18">
        <f t="shared" si="44"/>
        <v>16.875548699493248</v>
      </c>
      <c r="HP10" s="18">
        <f t="shared" si="45"/>
        <v>-0.83094592787183108</v>
      </c>
      <c r="HQ10" s="18">
        <f t="shared" si="46"/>
        <v>-10.621895922720041</v>
      </c>
      <c r="HR10" s="18">
        <f t="shared" si="47"/>
        <v>-16.838314035649269</v>
      </c>
      <c r="HS10" s="18">
        <f>IF(ISNUMBER(HQ10), HQ10*COS(RADIANS(-$C10+Графики!$B$3))+HR10*SIN(RADIANS(-$C10+Графики!$B$3)),"")</f>
        <v>-10.621895922720041</v>
      </c>
      <c r="HT10" s="19">
        <f>IF(ISNUMBER(HQ10), HQ10*COS(RADIANS(-$C10+Графики!$B$5))+HR10*SIN(RADIANS(-$C10+Графики!$B$5)),"")</f>
        <v>-16.838314035649269</v>
      </c>
      <c r="HU10" s="24">
        <v>-1.0160890496199415</v>
      </c>
      <c r="HV10" s="25">
        <v>0.91327611118623631</v>
      </c>
      <c r="HW10" s="25">
        <v>-6.2880663781910567E-2</v>
      </c>
      <c r="HX10" s="25">
        <v>-2.0510160518378701E-2</v>
      </c>
      <c r="HY10" s="18">
        <f t="shared" si="48"/>
        <v>16.83609178697526</v>
      </c>
      <c r="HZ10" s="18">
        <f t="shared" si="49"/>
        <v>0.36975238541258754</v>
      </c>
      <c r="IA10" s="18">
        <f t="shared" si="50"/>
        <v>-10.774797487965486</v>
      </c>
      <c r="IB10" s="18">
        <f t="shared" si="51"/>
        <v>-16.607208892316937</v>
      </c>
      <c r="IC10" s="18">
        <f>IF(ISNUMBER(IA10), IA10*COS(RADIANS(-$C10+Графики!$B$3))+IB10*SIN(RADIANS(-$C10+Графики!$B$3)),"")</f>
        <v>-10.774797487965486</v>
      </c>
      <c r="ID10" s="19">
        <f>IF(ISNUMBER(IA10), IA10*COS(RADIANS(-$C10+Графики!$B$5))+IB10*SIN(RADIANS(-$C10+Графики!$B$5)),"")</f>
        <v>-16.607208892316937</v>
      </c>
      <c r="IE10" s="24">
        <v>-1.0567734121277668</v>
      </c>
      <c r="IF10" s="25">
        <v>1.0200440788108307</v>
      </c>
      <c r="IG10" s="25">
        <v>-0.10075750032164663</v>
      </c>
      <c r="IH10" s="25">
        <v>6.6489761514174989E-2</v>
      </c>
      <c r="II10" s="18">
        <f t="shared" si="52"/>
        <v>18.122659436757509</v>
      </c>
      <c r="IJ10" s="18">
        <f t="shared" si="53"/>
        <v>1.4595071738253187</v>
      </c>
      <c r="IK10" s="18">
        <f t="shared" si="54"/>
        <v>-9.1784197416233972</v>
      </c>
      <c r="IL10" s="18">
        <f t="shared" si="55"/>
        <v>-16.412280079223102</v>
      </c>
      <c r="IM10" s="18">
        <f>IF(ISNUMBER(IK10), IK10*COS(RADIANS(-$C10+Графики!$B$3))+IL10*SIN(RADIANS(-$C10+Графики!$B$3)),"")</f>
        <v>-9.1784197416233972</v>
      </c>
      <c r="IN10" s="19">
        <f>IF(ISNUMBER(IK10), IK10*COS(RADIANS(-$C10+Графики!$B$5))+IL10*SIN(RADIANS(-$C10+Графики!$B$5)),"")</f>
        <v>-16.412280079223102</v>
      </c>
      <c r="IO10" s="24">
        <v>-0.9902700943115722</v>
      </c>
      <c r="IP10" s="25">
        <v>0.88583249091130378</v>
      </c>
      <c r="IQ10" s="25">
        <v>2.1678922473557044E-2</v>
      </c>
      <c r="IR10" s="25">
        <v>0.11021539582768541</v>
      </c>
      <c r="IS10" s="18">
        <f t="shared" si="56"/>
        <v>16.371352208936962</v>
      </c>
      <c r="IT10" s="18">
        <f t="shared" si="57"/>
        <v>0.77262640719677256</v>
      </c>
      <c r="IU10" s="18">
        <f t="shared" si="58"/>
        <v>-10.137500153034122</v>
      </c>
      <c r="IV10" s="18">
        <f t="shared" si="59"/>
        <v>-15.217004908631685</v>
      </c>
      <c r="IW10" s="18">
        <f>IF(ISNUMBER(IU10), IU10*COS(RADIANS(-$C10+Графики!$B$3))+IV10*SIN(RADIANS(-$C10+Графики!$B$3)),"")</f>
        <v>-10.137500153034122</v>
      </c>
      <c r="IX10" s="19">
        <f>IF(ISNUMBER(IU10), IU10*COS(RADIANS(-$C10+Графики!$B$5))+IV10*SIN(RADIANS(-$C10+Графики!$B$5)),"")</f>
        <v>-15.217004908631685</v>
      </c>
    </row>
    <row r="11" spans="1:258" x14ac:dyDescent="0.25">
      <c r="A11" s="44">
        <v>11</v>
      </c>
      <c r="B11" s="50">
        <v>0</v>
      </c>
      <c r="C11" s="11">
        <f>IF(Графики!$A$7="Расчитывать с учетом закручивания скважины",B11,0)</f>
        <v>0</v>
      </c>
      <c r="D11" s="47">
        <v>4</v>
      </c>
      <c r="E11" s="34">
        <f>IF(ISNUMBER(INDEX($I$1:$IX$303,$A11,E$1) ),INDEX($I$1:$IX$303,$A11,E$1),0)</f>
        <v>16.045997885207566</v>
      </c>
      <c r="F11" s="35">
        <f>IF(ISNUMBER(INDEX($I$1:$IX$303,$A11,F$1) ),INDEX($I$1:$IX$303,$A11,F$1),0)</f>
        <v>1.8385580265213617</v>
      </c>
      <c r="G11" s="35">
        <f>IF(ISNUMBER(INDEX($I$1:$IX$303,$A11,G$1) ),INDEX($I$1:$IX$303,$A11,G$1)-$G$305,0)</f>
        <v>-980.53060668306944</v>
      </c>
      <c r="H11" s="36">
        <f>IF(ISNUMBER(INDEX($I$1:$IX$303,$A11,H$1) ),INDEX($I$1:$IX$303,$A11,H$1)-$H$305,0)</f>
        <v>-1168.9206074624367</v>
      </c>
      <c r="I11" s="29">
        <v>-0.89868405529775119</v>
      </c>
      <c r="J11" s="25">
        <v>0.9401307721054547</v>
      </c>
      <c r="K11" s="25">
        <v>-0.18677845006014016</v>
      </c>
      <c r="L11" s="25">
        <v>2.3904899254458628E-2</v>
      </c>
      <c r="M11" s="18">
        <f t="shared" si="60"/>
        <v>16.045997885207566</v>
      </c>
      <c r="N11" s="18">
        <f t="shared" si="61"/>
        <v>1.8385580265213617</v>
      </c>
      <c r="O11" s="18">
        <f t="shared" si="62"/>
        <v>-2.6144507936548216</v>
      </c>
      <c r="P11" s="18">
        <f t="shared" si="62"/>
        <v>-13.490943978399137</v>
      </c>
      <c r="Q11" s="18">
        <f>IF(ISNUMBER(O11), O11*COS(RADIANS(-$C11+Графики!$B$3))+P11*SIN(RADIANS(-$C11+Графики!$B$3)),"")</f>
        <v>-2.6144507936548216</v>
      </c>
      <c r="R11" s="19">
        <f>IF(ISNUMBER(O11), O11*COS(RADIANS(-$C11+Графики!$B$5))+P11*SIN(RADIANS(-$C11+Графики!$B$5)),"")</f>
        <v>-13.490943978399137</v>
      </c>
      <c r="S11" s="29">
        <v>-0.83438935987294371</v>
      </c>
      <c r="T11" s="25">
        <v>0.83597876653987735</v>
      </c>
      <c r="U11" s="25">
        <v>-7.6216391308090714E-2</v>
      </c>
      <c r="V11" s="25">
        <v>0.18383809709857343</v>
      </c>
      <c r="W11" s="18">
        <f t="shared" si="63"/>
        <v>14.576195557390466</v>
      </c>
      <c r="X11" s="18">
        <f t="shared" si="64"/>
        <v>2.2694015806658991</v>
      </c>
      <c r="Y11" s="18">
        <f t="shared" si="65"/>
        <v>-3.0319994639114345</v>
      </c>
      <c r="Z11" s="18">
        <f t="shared" si="65"/>
        <v>-14.655656538851472</v>
      </c>
      <c r="AA11" s="18">
        <f>IF(ISNUMBER(Y11), Y11*COS(RADIANS(-$C11+Графики!$B$3))+Z11*SIN(RADIANS(-$C11+Графики!$B$3)),"")</f>
        <v>-3.0319994639114345</v>
      </c>
      <c r="AB11" s="18">
        <f>IF(ISNUMBER(Y11), Y11*COS(RADIANS(-$C11+Графики!$B$5))+Z11*SIN(RADIANS(-$C11+Графики!$B$5)),"")</f>
        <v>-14.655656538851472</v>
      </c>
      <c r="AC11" s="24">
        <v>-0.93272942447845986</v>
      </c>
      <c r="AD11" s="25">
        <v>0.8713205995431671</v>
      </c>
      <c r="AE11" s="25">
        <v>-6.4121389003374968E-2</v>
      </c>
      <c r="AF11" s="25">
        <v>7.6033536730745699E-2</v>
      </c>
      <c r="AG11" s="18">
        <f t="shared" si="66"/>
        <v>15.742656068790287</v>
      </c>
      <c r="AH11" s="18">
        <f t="shared" si="67"/>
        <v>1.2230821535331913</v>
      </c>
      <c r="AI11" s="18">
        <f t="shared" si="68"/>
        <v>-3.9127216357245684</v>
      </c>
      <c r="AJ11" s="18">
        <f t="shared" si="68"/>
        <v>-15.130920078804495</v>
      </c>
      <c r="AK11" s="18">
        <f>IF(ISNUMBER(AI11), AI11*COS(RADIANS(-$C11+Графики!$B$3))+AJ11*SIN(RADIANS(-$C11+Графики!$B$3)),"")</f>
        <v>-3.9127216357245684</v>
      </c>
      <c r="AL11" s="19">
        <f>IF(ISNUMBER(AI11), AI11*COS(RADIANS(-$C11+Графики!$B$5))+AJ11*SIN(RADIANS(-$C11+Графики!$B$5)),"")</f>
        <v>-15.130920078804495</v>
      </c>
      <c r="AM11" s="24">
        <v>-0.88240314838456169</v>
      </c>
      <c r="AN11" s="25">
        <v>1.0083530004427721</v>
      </c>
      <c r="AO11" s="25">
        <v>-0.137935759083535</v>
      </c>
      <c r="AP11" s="25">
        <v>7.3990533694346522E-3</v>
      </c>
      <c r="AQ11" s="18">
        <f t="shared" si="69"/>
        <v>16.499211402808587</v>
      </c>
      <c r="AR11" s="18">
        <f t="shared" si="70"/>
        <v>1.268285157520044</v>
      </c>
      <c r="AS11" s="18">
        <f t="shared" si="71"/>
        <v>-1.3218237274654463</v>
      </c>
      <c r="AT11" s="18">
        <f t="shared" si="71"/>
        <v>-15.372984893397151</v>
      </c>
      <c r="AU11" s="18">
        <f>IF(ISNUMBER(AS11), AS11*COS(RADIANS(-$C11+Графики!$B$3))+AT11*SIN(RADIANS(-$C11+Графики!$B$3)),"")</f>
        <v>-1.3218237274654463</v>
      </c>
      <c r="AV11" s="19">
        <f>IF(ISNUMBER(AS11), AS11*COS(RADIANS(-$C11+Графики!$B$5))+AT11*SIN(RADIANS(-$C11+Графики!$B$5)),"")</f>
        <v>-15.372984893397151</v>
      </c>
      <c r="AW11" s="24">
        <v>-0.84675131727743469</v>
      </c>
      <c r="AX11" s="25">
        <v>0.88836324119349663</v>
      </c>
      <c r="AY11" s="25">
        <v>-0.1665744246756086</v>
      </c>
      <c r="AZ11" s="25">
        <v>0.15448786459766747</v>
      </c>
      <c r="BA11" s="18">
        <f t="shared" si="72"/>
        <v>15.141152383069061</v>
      </c>
      <c r="BB11" s="18">
        <f t="shared" si="73"/>
        <v>2.8017933601904783</v>
      </c>
      <c r="BC11" s="18">
        <f t="shared" si="74"/>
        <v>-2.3166739678465751</v>
      </c>
      <c r="BD11" s="18">
        <f t="shared" si="74"/>
        <v>-14.436764360133012</v>
      </c>
      <c r="BE11" s="18">
        <f>IF(ISNUMBER(BC11), BC11*COS(RADIANS(-$C11+Графики!$B$3))+BD11*SIN(RADIANS(-$C11+Графики!$B$3)),"")</f>
        <v>-2.3166739678465751</v>
      </c>
      <c r="BF11" s="145">
        <f>IF(ISNUMBER(BC11), BC11*COS(RADIANS(-$C11+Графики!$B$5))+BD11*SIN(RADIANS(-$C11+Графики!$B$5)),"")</f>
        <v>-14.436764360133012</v>
      </c>
      <c r="BG11" s="24">
        <v>-0.98769162869394966</v>
      </c>
      <c r="BH11" s="25">
        <v>0.96307160961296068</v>
      </c>
      <c r="BI11" s="25">
        <v>-3.1589143793271213E-2</v>
      </c>
      <c r="BJ11" s="25">
        <v>0.14305225611064254</v>
      </c>
      <c r="BK11" s="18">
        <f t="shared" si="75"/>
        <v>17.022798478303962</v>
      </c>
      <c r="BL11" s="18">
        <f t="shared" si="76"/>
        <v>1.5240331293343077</v>
      </c>
      <c r="BM11" s="18">
        <f t="shared" si="77"/>
        <v>-3.4016394343761576</v>
      </c>
      <c r="BN11" s="18">
        <f t="shared" si="77"/>
        <v>-17.50392964824908</v>
      </c>
      <c r="BO11" s="18">
        <f>IF(ISNUMBER(BM11), BM11*COS(RADIANS(-$C11+Графики!$B$3))+BN11*SIN(RADIANS(-$C11+Графики!$B$3)),"")</f>
        <v>-3.4016394343761576</v>
      </c>
      <c r="BP11" s="145">
        <f>IF(ISNUMBER(BM11), BM11*COS(RADIANS(-$C11+Графики!$B$5))+BN11*SIN(RADIANS(-$C11+Графики!$B$5)),"")</f>
        <v>-17.50392964824908</v>
      </c>
      <c r="BQ11" s="24">
        <v>-0.94839981709530885</v>
      </c>
      <c r="BR11" s="25">
        <v>0.86147191102795573</v>
      </c>
      <c r="BS11" s="25">
        <v>-0.17479018280056391</v>
      </c>
      <c r="BT11" s="25">
        <v>7.263847525182901E-3</v>
      </c>
      <c r="BU11" s="18">
        <f t="shared" si="78"/>
        <v>15.793453704984588</v>
      </c>
      <c r="BV11" s="18">
        <f t="shared" si="79"/>
        <v>1.5887204545237923</v>
      </c>
      <c r="BW11" s="18">
        <f t="shared" si="80"/>
        <v>-0.76721530300445995</v>
      </c>
      <c r="BX11" s="18">
        <f t="shared" si="80"/>
        <v>-15.673622793893164</v>
      </c>
      <c r="BY11" s="18">
        <f>IF(ISNUMBER(BW11), BW11*COS(RADIANS(-$C11+Графики!$B$3))+BX11*SIN(RADIANS(-$C11+Графики!$B$3)),"")</f>
        <v>-0.76721530300445995</v>
      </c>
      <c r="BZ11" s="19">
        <f>IF(ISNUMBER(BW11), BW11*COS(RADIANS(-$C11+Графики!$B$5))+BX11*SIN(RADIANS(-$C11+Графики!$B$5)),"")</f>
        <v>-15.673622793893164</v>
      </c>
      <c r="CA11" s="29">
        <v>-1.0222668667271977</v>
      </c>
      <c r="CB11" s="25">
        <v>1.003458041478875</v>
      </c>
      <c r="CC11" s="25">
        <v>-8.4496895477266742E-2</v>
      </c>
      <c r="CD11" s="25">
        <v>0.14635909823978493</v>
      </c>
      <c r="CE11" s="18">
        <f t="shared" si="81"/>
        <v>17.676863978365212</v>
      </c>
      <c r="CF11" s="18">
        <f t="shared" si="82"/>
        <v>2.014597231419065</v>
      </c>
      <c r="CG11" s="18">
        <f t="shared" si="83"/>
        <v>-3.0357725880042921</v>
      </c>
      <c r="CH11" s="18">
        <f t="shared" si="83"/>
        <v>-15.84072443466375</v>
      </c>
      <c r="CI11" s="18">
        <f>IF(ISNUMBER(CG11), CG11*COS(RADIANS(-$C11+Графики!$B$3))+CH11*SIN(RADIANS(-$C11+Графики!$B$3)),"")</f>
        <v>-3.0357725880042921</v>
      </c>
      <c r="CJ11" s="19">
        <f>IF(ISNUMBER(CG11), CG11*COS(RADIANS(-$C11+Графики!$B$5))+CH11*SIN(RADIANS(-$C11+Графики!$B$5)),"")</f>
        <v>-15.84072443466375</v>
      </c>
      <c r="CK11" s="24">
        <v>-0.89853708938921351</v>
      </c>
      <c r="CL11" s="25">
        <v>0.9183132850942396</v>
      </c>
      <c r="CM11" s="25">
        <v>-2.812034514126352E-2</v>
      </c>
      <c r="CN11" s="25">
        <v>0.16926319978989932</v>
      </c>
      <c r="CO11" s="18">
        <f t="shared" si="84"/>
        <v>15.854346258081884</v>
      </c>
      <c r="CP11" s="18">
        <f t="shared" si="85"/>
        <v>1.7224955223809388</v>
      </c>
      <c r="CQ11" s="18">
        <f t="shared" si="86"/>
        <v>-2.2938498307848905</v>
      </c>
      <c r="CR11" s="18">
        <f t="shared" si="86"/>
        <v>-14.464605157905911</v>
      </c>
      <c r="CS11" s="18">
        <f>IF(ISNUMBER(CQ11), CQ11*COS(RADIANS(-$C11+Графики!$B$3))+CR11*SIN(RADIANS(-$C11+Графики!$B$3)),"")</f>
        <v>-2.2938498307848905</v>
      </c>
      <c r="CT11" s="19">
        <f>IF(ISNUMBER(CQ11), CQ11*COS(RADIANS(-$C11+Графики!$B$5))+CR11*SIN(RADIANS(-$C11+Графики!$B$5)),"")</f>
        <v>-14.464605157905911</v>
      </c>
      <c r="CU11" s="24">
        <v>-1.003911065190821</v>
      </c>
      <c r="CV11" s="25">
        <v>0.83143872000069086</v>
      </c>
      <c r="CW11" s="25">
        <v>-9.5035525738227655E-2</v>
      </c>
      <c r="CX11" s="25">
        <v>8.9123706124977747E-2</v>
      </c>
      <c r="CY11" s="18">
        <f t="shared" si="87"/>
        <v>16.015763573245216</v>
      </c>
      <c r="CZ11" s="18">
        <f t="shared" si="88"/>
        <v>1.6070917801930493</v>
      </c>
      <c r="DA11" s="18">
        <f t="shared" si="89"/>
        <v>-4.8322564776821739</v>
      </c>
      <c r="DB11" s="18">
        <f t="shared" si="89"/>
        <v>-15.102401221522822</v>
      </c>
      <c r="DC11" s="18">
        <f>IF(ISNUMBER(DA11), DA11*COS(RADIANS(-$C11+Графики!$B$3))+DB11*SIN(RADIANS(-$C11+Графики!$B$3)),"")</f>
        <v>-4.8322564776821739</v>
      </c>
      <c r="DD11" s="19">
        <f>IF(ISNUMBER(DA11), DA11*COS(RADIANS(-$C11+Графики!$B$5))+DB11*SIN(RADIANS(-$C11+Графики!$B$5)),"")</f>
        <v>-15.102401221522822</v>
      </c>
      <c r="DE11" s="24">
        <v>-0.90716631509065815</v>
      </c>
      <c r="DF11" s="25">
        <v>0.96072275722686318</v>
      </c>
      <c r="DG11" s="25">
        <v>-2.7732268508418451E-2</v>
      </c>
      <c r="DH11" s="25">
        <v>0.18465337790549122</v>
      </c>
      <c r="DI11" s="18">
        <f t="shared" si="0"/>
        <v>16.299685351310607</v>
      </c>
      <c r="DJ11" s="18">
        <f t="shared" si="1"/>
        <v>1.8534133458252602</v>
      </c>
      <c r="DK11" s="18">
        <f t="shared" si="2"/>
        <v>-2.1007466440705969</v>
      </c>
      <c r="DL11" s="18">
        <f t="shared" si="3"/>
        <v>-16.246231311861997</v>
      </c>
      <c r="DM11" s="18">
        <f>IF(ISNUMBER(DK11), DK11*COS(RADIANS(-$C11+Графики!$B$3))+DL11*SIN(RADIANS(-$C11+Графики!$B$3)),"")</f>
        <v>-2.1007466440705969</v>
      </c>
      <c r="DN11" s="19">
        <f>IF(ISNUMBER(DK11), DK11*COS(RADIANS(-$C11+Графики!$B$5))+DL11*SIN(RADIANS(-$C11+Графики!$B$5)),"")</f>
        <v>-16.246231311861997</v>
      </c>
      <c r="DO11" s="24">
        <v>-0.96038482477549159</v>
      </c>
      <c r="DP11" s="25">
        <v>1.0052890720900638</v>
      </c>
      <c r="DQ11" s="25">
        <v>-8.0269669640637281E-2</v>
      </c>
      <c r="DR11" s="25">
        <v>0.12085794710323847</v>
      </c>
      <c r="DS11" s="18">
        <f t="shared" si="4"/>
        <v>17.152899522395803</v>
      </c>
      <c r="DT11" s="18">
        <f t="shared" si="5"/>
        <v>1.7551686632666239</v>
      </c>
      <c r="DU11" s="18">
        <f t="shared" si="6"/>
        <v>-2.8345797511701747</v>
      </c>
      <c r="DV11" s="18">
        <f t="shared" si="7"/>
        <v>-15.039539938985957</v>
      </c>
      <c r="DW11" s="18">
        <f>IF(ISNUMBER(DU11), DU11*COS(RADIANS(-$C11+Графики!$B$3))+DV11*SIN(RADIANS(-$C11+Графики!$B$3)),"")</f>
        <v>-2.8345797511701747</v>
      </c>
      <c r="DX11" s="19">
        <f>IF(ISNUMBER(DU11), DU11*COS(RADIANS(-$C11+Графики!$B$5))+DV11*SIN(RADIANS(-$C11+Графики!$B$5)),"")</f>
        <v>-15.039539938985957</v>
      </c>
      <c r="DY11" s="24">
        <v>-0.89574166584357984</v>
      </c>
      <c r="DZ11" s="25">
        <v>0.83678397106761915</v>
      </c>
      <c r="EA11" s="25">
        <v>-0.17270060284812522</v>
      </c>
      <c r="EB11" s="25">
        <v>0.1814846685378971</v>
      </c>
      <c r="EC11" s="18">
        <f t="shared" si="8"/>
        <v>15.118562366436471</v>
      </c>
      <c r="ED11" s="18">
        <f t="shared" si="9"/>
        <v>3.0908446525517022</v>
      </c>
      <c r="EE11" s="18">
        <f t="shared" si="10"/>
        <v>-1.5726533526621438</v>
      </c>
      <c r="EF11" s="18">
        <f t="shared" si="11"/>
        <v>-14.972554996281673</v>
      </c>
      <c r="EG11" s="18">
        <f>IF(ISNUMBER(EE11), EE11*COS(RADIANS(-$C11+Графики!$B$3))+EF11*SIN(RADIANS(-$C11+Графики!$B$3)),"")</f>
        <v>-1.5726533526621438</v>
      </c>
      <c r="EH11" s="19">
        <f>IF(ISNUMBER(EE11), EE11*COS(RADIANS(-$C11+Графики!$B$5))+EF11*SIN(RADIANS(-$C11+Графики!$B$5)),"")</f>
        <v>-14.972554996281673</v>
      </c>
      <c r="EI11" s="24">
        <v>-0.87158675439954825</v>
      </c>
      <c r="EJ11" s="25">
        <v>0.96092117178908454</v>
      </c>
      <c r="EK11" s="25">
        <v>-9.0028723431761576E-2</v>
      </c>
      <c r="EL11" s="25">
        <v>5.2208324926028976E-3</v>
      </c>
      <c r="EM11" s="18">
        <f t="shared" si="12"/>
        <v>15.990966850932798</v>
      </c>
      <c r="EN11" s="18">
        <f t="shared" si="13"/>
        <v>0.83120908525637616</v>
      </c>
      <c r="EO11" s="18">
        <f t="shared" si="14"/>
        <v>-4.8691766047506571</v>
      </c>
      <c r="EP11" s="18">
        <f t="shared" si="15"/>
        <v>-14.887090996779046</v>
      </c>
      <c r="EQ11" s="18">
        <f>IF(ISNUMBER(EO11), EO11*COS(RADIANS(-$C11+Графики!$B$3))+EP11*SIN(RADIANS(-$C11+Графики!$B$3)),"")</f>
        <v>-4.8691766047506571</v>
      </c>
      <c r="ER11" s="19">
        <f>IF(ISNUMBER(EO11), EO11*COS(RADIANS(-$C11+Графики!$B$5))+EP11*SIN(RADIANS(-$C11+Графики!$B$5)),"")</f>
        <v>-14.887090996779046</v>
      </c>
      <c r="ES11" s="24">
        <v>-0.98627891858239247</v>
      </c>
      <c r="ET11" s="25">
        <v>0.82660974115350772</v>
      </c>
      <c r="EU11" s="25">
        <v>-0.10608472160237656</v>
      </c>
      <c r="EV11" s="25">
        <v>0.15161945547303887</v>
      </c>
      <c r="EW11" s="18">
        <f t="shared" si="16"/>
        <v>15.819778110776825</v>
      </c>
      <c r="EX11" s="18">
        <f t="shared" si="17"/>
        <v>2.248891297417452</v>
      </c>
      <c r="EY11" s="18">
        <f t="shared" si="18"/>
        <v>0.3350427216969516</v>
      </c>
      <c r="EZ11" s="18">
        <f t="shared" si="19"/>
        <v>-14.718222386205294</v>
      </c>
      <c r="FA11" s="18">
        <f>IF(ISNUMBER(EY11), EY11*COS(RADIANS(-$C11+Графики!$B$3))+EZ11*SIN(RADIANS(-$C11+Графики!$B$3)),"")</f>
        <v>0.3350427216969516</v>
      </c>
      <c r="FB11" s="19">
        <f>IF(ISNUMBER(EY11), EY11*COS(RADIANS(-$C11+Графики!$B$5))+EZ11*SIN(RADIANS(-$C11+Графики!$B$5)),"")</f>
        <v>-14.718222386205294</v>
      </c>
      <c r="FC11" s="24">
        <v>-0.83794060411198412</v>
      </c>
      <c r="FD11" s="25">
        <v>1.0029283017636297</v>
      </c>
      <c r="FE11" s="25">
        <v>-0.18148124421485484</v>
      </c>
      <c r="FF11" s="25">
        <v>9.4266485051321652E-2</v>
      </c>
      <c r="FG11" s="18">
        <f t="shared" si="20"/>
        <v>16.063920791060088</v>
      </c>
      <c r="FH11" s="18">
        <f t="shared" si="21"/>
        <v>2.4063505679522281</v>
      </c>
      <c r="FI11" s="18">
        <f t="shared" si="22"/>
        <v>-2.1946911685773358</v>
      </c>
      <c r="FJ11" s="18">
        <f t="shared" si="23"/>
        <v>-13.625499078276762</v>
      </c>
      <c r="FK11" s="18">
        <f>IF(ISNUMBER(FI11), FI11*COS(RADIANS(-$C11+Графики!$B$3))+FJ11*SIN(RADIANS(-$C11+Графики!$B$3)),"")</f>
        <v>-2.1946911685773358</v>
      </c>
      <c r="FL11" s="19">
        <f>IF(ISNUMBER(FI11), FI11*COS(RADIANS(-$C11+Графики!$B$5))+FJ11*SIN(RADIANS(-$C11+Графики!$B$5)),"")</f>
        <v>-13.625499078276762</v>
      </c>
      <c r="FM11" s="24">
        <v>-1.012172979369006</v>
      </c>
      <c r="FN11" s="25">
        <v>1.0014802319321376</v>
      </c>
      <c r="FO11" s="25">
        <v>-0.22009720069222716</v>
      </c>
      <c r="FP11" s="25">
        <v>3.3970240000456092E-2</v>
      </c>
      <c r="FQ11" s="18">
        <f t="shared" si="24"/>
        <v>17.571534911836249</v>
      </c>
      <c r="FR11" s="18">
        <f t="shared" si="25"/>
        <v>2.2171548645913557</v>
      </c>
      <c r="FS11" s="18">
        <f t="shared" si="26"/>
        <v>-1.6225102655759063</v>
      </c>
      <c r="FT11" s="18">
        <f t="shared" si="27"/>
        <v>-15.996259514760688</v>
      </c>
      <c r="FU11" s="18">
        <f>IF(ISNUMBER(FS11), FS11*COS(RADIANS(-$C11+Графики!$B$3))+FT11*SIN(RADIANS(-$C11+Графики!$B$3)),"")</f>
        <v>-1.6225102655759063</v>
      </c>
      <c r="FV11" s="19">
        <f>IF(ISNUMBER(FS11), FS11*COS(RADIANS(-$C11+Графики!$B$5))+FT11*SIN(RADIANS(-$C11+Графики!$B$5)),"")</f>
        <v>-15.996259514760688</v>
      </c>
      <c r="FW11" s="24">
        <v>-0.88245130819868489</v>
      </c>
      <c r="FX11" s="25">
        <v>0.97249738982296796</v>
      </c>
      <c r="FY11" s="25">
        <v>-0.2132602539670822</v>
      </c>
      <c r="FZ11" s="25">
        <v>7.2899150881608199E-3</v>
      </c>
      <c r="GA11" s="18">
        <f t="shared" si="28"/>
        <v>16.186774180750664</v>
      </c>
      <c r="GB11" s="18">
        <f t="shared" si="29"/>
        <v>1.9246621196579685</v>
      </c>
      <c r="GC11" s="18">
        <f t="shared" si="30"/>
        <v>-0.64695200038084266</v>
      </c>
      <c r="GD11" s="18">
        <f t="shared" si="31"/>
        <v>-15.535993518937349</v>
      </c>
      <c r="GE11" s="18">
        <f>IF(ISNUMBER(GC11), GC11*COS(RADIANS(-$C11+Графики!$B$3))+GD11*SIN(RADIANS(-$C11+Графики!$B$3)),"")</f>
        <v>-0.64695200038084266</v>
      </c>
      <c r="GF11" s="19">
        <f>IF(ISNUMBER(GC11), GC11*COS(RADIANS(-$C11+Графики!$B$5))+GD11*SIN(RADIANS(-$C11+Графики!$B$5)),"")</f>
        <v>-15.535993518937349</v>
      </c>
      <c r="GG11" s="24">
        <v>-0.92173883427642767</v>
      </c>
      <c r="GH11" s="25">
        <v>0.91282446908093784</v>
      </c>
      <c r="GI11" s="25">
        <v>-0.13793251094690989</v>
      </c>
      <c r="GJ11" s="25">
        <v>6.3749142106600099E-2</v>
      </c>
      <c r="GK11" s="18">
        <f t="shared" si="32"/>
        <v>16.008901104408572</v>
      </c>
      <c r="GL11" s="18">
        <f t="shared" si="33"/>
        <v>1.7600035346882381</v>
      </c>
      <c r="GM11" s="18">
        <f t="shared" si="34"/>
        <v>-2.8074841779327908</v>
      </c>
      <c r="GN11" s="18">
        <f t="shared" si="35"/>
        <v>-16.257151836874193</v>
      </c>
      <c r="GO11" s="18">
        <f>IF(ISNUMBER(GM11), GM11*COS(RADIANS(-$C11+Графики!$B$3))+GN11*SIN(RADIANS(-$C11+Графики!$B$3)),"")</f>
        <v>-2.8074841779327908</v>
      </c>
      <c r="GP11" s="19">
        <f>IF(ISNUMBER(GM11), GM11*COS(RADIANS(-$C11+Графики!$B$5))+GN11*SIN(RADIANS(-$C11+Графики!$B$5)),"")</f>
        <v>-16.257151836874193</v>
      </c>
      <c r="GQ11" s="24">
        <v>-1.0185615297988515</v>
      </c>
      <c r="GR11" s="25">
        <v>0.82918490467064976</v>
      </c>
      <c r="GS11" s="25">
        <v>-0.10737749989199696</v>
      </c>
      <c r="GT11" s="25">
        <v>0.16803080700907178</v>
      </c>
      <c r="GU11" s="18">
        <f t="shared" si="36"/>
        <v>16.123930776996033</v>
      </c>
      <c r="GV11" s="18">
        <f t="shared" si="37"/>
        <v>2.4033885576044898</v>
      </c>
      <c r="GW11" s="18">
        <f t="shared" si="38"/>
        <v>-1.1522093099527595</v>
      </c>
      <c r="GX11" s="18">
        <f t="shared" si="39"/>
        <v>-15.247445420856812</v>
      </c>
      <c r="GY11" s="18">
        <f>IF(ISNUMBER(GW11), GW11*COS(RADIANS(-$C11+Графики!$B$3))+GX11*SIN(RADIANS(-$C11+Графики!$B$3)),"")</f>
        <v>-1.1522093099527595</v>
      </c>
      <c r="GZ11" s="19">
        <f>IF(ISNUMBER(GW11), GW11*COS(RADIANS(-$C11+Графики!$B$5))+GX11*SIN(RADIANS(-$C11+Графики!$B$5)),"")</f>
        <v>-15.247445420856812</v>
      </c>
      <c r="HA11" s="24">
        <v>-0.91620504730237928</v>
      </c>
      <c r="HB11" s="25">
        <v>1.0113767967178056</v>
      </c>
      <c r="HC11" s="25">
        <v>-2.8945364368924004E-2</v>
      </c>
      <c r="HD11" s="25">
        <v>5.0645230078358278E-2</v>
      </c>
      <c r="HE11" s="18">
        <f t="shared" si="40"/>
        <v>16.82053161594121</v>
      </c>
      <c r="HF11" s="18">
        <f t="shared" si="41"/>
        <v>0.69455890751834992</v>
      </c>
      <c r="HG11" s="18">
        <f t="shared" si="42"/>
        <v>-2.1027325576175908</v>
      </c>
      <c r="HH11" s="18">
        <f t="shared" si="43"/>
        <v>-15.356315432237608</v>
      </c>
      <c r="HI11" s="18">
        <f>IF(ISNUMBER(HG11), HG11*COS(RADIANS(-$C11+Графики!$B$3))+HH11*SIN(RADIANS(-$C11+Графики!$B$3)),"")</f>
        <v>-2.1027325576175908</v>
      </c>
      <c r="HJ11" s="19">
        <f>IF(ISNUMBER(HG11), HG11*COS(RADIANS(-$C11+Графики!$B$5))+HH11*SIN(RADIANS(-$C11+Графики!$B$5)),"")</f>
        <v>-15.356315432237608</v>
      </c>
      <c r="HK11" s="24">
        <v>-1.007136342301167</v>
      </c>
      <c r="HL11" s="25">
        <v>0.84057857962658489</v>
      </c>
      <c r="HM11" s="25">
        <v>-3.1715749771328183E-2</v>
      </c>
      <c r="HN11" s="25">
        <v>0.17054295227856817</v>
      </c>
      <c r="HO11" s="18">
        <f t="shared" si="44"/>
        <v>16.123655813940402</v>
      </c>
      <c r="HP11" s="18">
        <f t="shared" si="45"/>
        <v>1.7650392293327035</v>
      </c>
      <c r="HQ11" s="18">
        <f t="shared" si="46"/>
        <v>-2.5600680157498399</v>
      </c>
      <c r="HR11" s="18">
        <f t="shared" si="47"/>
        <v>-15.955794420982917</v>
      </c>
      <c r="HS11" s="18">
        <f>IF(ISNUMBER(HQ11), HQ11*COS(RADIANS(-$C11+Графики!$B$3))+HR11*SIN(RADIANS(-$C11+Графики!$B$3)),"")</f>
        <v>-2.5600680157498399</v>
      </c>
      <c r="HT11" s="19">
        <f>IF(ISNUMBER(HQ11), HQ11*COS(RADIANS(-$C11+Графики!$B$5))+HR11*SIN(RADIANS(-$C11+Графики!$B$5)),"")</f>
        <v>-15.955794420982917</v>
      </c>
      <c r="HU11" s="24">
        <v>-1.0326945082839305</v>
      </c>
      <c r="HV11" s="25">
        <v>0.87084394091218875</v>
      </c>
      <c r="HW11" s="25">
        <v>-0.12848742252853243</v>
      </c>
      <c r="HX11" s="25">
        <v>5.2029022711824663E-2</v>
      </c>
      <c r="HY11" s="18">
        <f t="shared" si="48"/>
        <v>16.610742729772642</v>
      </c>
      <c r="HZ11" s="18">
        <f t="shared" si="49"/>
        <v>1.5753025101800697</v>
      </c>
      <c r="IA11" s="18">
        <f t="shared" si="50"/>
        <v>-2.469426123079165</v>
      </c>
      <c r="IB11" s="18">
        <f t="shared" si="51"/>
        <v>-15.819557637226902</v>
      </c>
      <c r="IC11" s="18">
        <f>IF(ISNUMBER(IA11), IA11*COS(RADIANS(-$C11+Графики!$B$3))+IB11*SIN(RADIANS(-$C11+Графики!$B$3)),"")</f>
        <v>-2.469426123079165</v>
      </c>
      <c r="ID11" s="19">
        <f>IF(ISNUMBER(IA11), IA11*COS(RADIANS(-$C11+Графики!$B$5))+IB11*SIN(RADIANS(-$C11+Графики!$B$5)),"")</f>
        <v>-15.819557637226902</v>
      </c>
      <c r="IE11" s="24">
        <v>-0.93967360731071281</v>
      </c>
      <c r="IF11" s="25">
        <v>0.88736471372896641</v>
      </c>
      <c r="IG11" s="25">
        <v>-0.17490519690673706</v>
      </c>
      <c r="IH11" s="25">
        <v>7.3701189727797711E-2</v>
      </c>
      <c r="II11" s="18">
        <f t="shared" si="52"/>
        <v>15.943241626519448</v>
      </c>
      <c r="IJ11" s="18">
        <f t="shared" si="53"/>
        <v>2.1694982922545298</v>
      </c>
      <c r="IK11" s="18">
        <f t="shared" si="54"/>
        <v>-1.2067989283636731</v>
      </c>
      <c r="IL11" s="18">
        <f t="shared" si="55"/>
        <v>-15.327530933095836</v>
      </c>
      <c r="IM11" s="18">
        <f>IF(ISNUMBER(IK11), IK11*COS(RADIANS(-$C11+Графики!$B$3))+IL11*SIN(RADIANS(-$C11+Графики!$B$3)),"")</f>
        <v>-1.2067989283636731</v>
      </c>
      <c r="IN11" s="19">
        <f>IF(ISNUMBER(IK11), IK11*COS(RADIANS(-$C11+Графики!$B$5))+IL11*SIN(RADIANS(-$C11+Графики!$B$5)),"")</f>
        <v>-15.327530933095836</v>
      </c>
      <c r="IO11" s="24">
        <v>-0.99224375381186625</v>
      </c>
      <c r="IP11" s="25">
        <v>0.88707398273818205</v>
      </c>
      <c r="IQ11" s="25">
        <v>-0.17144905232199023</v>
      </c>
      <c r="IR11" s="25">
        <v>0.16108350395309487</v>
      </c>
      <c r="IS11" s="18">
        <f t="shared" si="56"/>
        <v>16.399405930541402</v>
      </c>
      <c r="IT11" s="18">
        <f t="shared" si="57"/>
        <v>2.9018899157357398</v>
      </c>
      <c r="IU11" s="18">
        <f t="shared" si="58"/>
        <v>-1.9377971877634206</v>
      </c>
      <c r="IV11" s="18">
        <f t="shared" si="59"/>
        <v>-13.766059950763815</v>
      </c>
      <c r="IW11" s="18">
        <f>IF(ISNUMBER(IU11), IU11*COS(RADIANS(-$C11+Графики!$B$3))+IV11*SIN(RADIANS(-$C11+Графики!$B$3)),"")</f>
        <v>-1.9377971877634206</v>
      </c>
      <c r="IX11" s="19">
        <f>IF(ISNUMBER(IU11), IU11*COS(RADIANS(-$C11+Графики!$B$5))+IV11*SIN(RADIANS(-$C11+Графики!$B$5)),"")</f>
        <v>-13.766059950763815</v>
      </c>
    </row>
    <row r="12" spans="1:258" x14ac:dyDescent="0.25">
      <c r="A12" s="44">
        <v>12</v>
      </c>
      <c r="B12" s="50">
        <v>0</v>
      </c>
      <c r="C12" s="11">
        <f>IF(Графики!$A$7="Расчитывать с учетом закручивания скважины",B12,0)</f>
        <v>0</v>
      </c>
      <c r="D12" s="47">
        <v>4.5</v>
      </c>
      <c r="E12" s="34">
        <f>IF(ISNUMBER(INDEX($I$1:$IX$303,$A12,E$1) ),INDEX($I$1:$IX$303,$A12,E$1),0)</f>
        <v>16.457230393264116</v>
      </c>
      <c r="F12" s="35">
        <f>IF(ISNUMBER(INDEX($I$1:$IX$303,$A12,F$1) ),INDEX($I$1:$IX$303,$A12,F$1),0)</f>
        <v>3.8360590842630207</v>
      </c>
      <c r="G12" s="35">
        <f>IF(ISNUMBER(INDEX($I$1:$IX$303,$A12,G$1) ),INDEX($I$1:$IX$303,$A12,G$1)-$G$305,0)</f>
        <v>-972.30199148643737</v>
      </c>
      <c r="H12" s="36">
        <f>IF(ISNUMBER(INDEX($I$1:$IX$303,$A12,H$1) ),INDEX($I$1:$IX$303,$A12,H$1)-$H$305,0)</f>
        <v>-1167.0025779203052</v>
      </c>
      <c r="I12" s="29">
        <v>-0.99226147590706237</v>
      </c>
      <c r="J12" s="25">
        <v>0.89368335032892099</v>
      </c>
      <c r="K12" s="25">
        <v>-0.28958466059593052</v>
      </c>
      <c r="L12" s="25">
        <v>0.14999640848890827</v>
      </c>
      <c r="M12" s="18">
        <f t="shared" si="60"/>
        <v>16.457230393264116</v>
      </c>
      <c r="N12" s="18">
        <f t="shared" si="61"/>
        <v>3.8360590842630207</v>
      </c>
      <c r="O12" s="18">
        <f t="shared" si="62"/>
        <v>5.6141644029772362</v>
      </c>
      <c r="P12" s="18">
        <f t="shared" si="62"/>
        <v>-11.572914436267627</v>
      </c>
      <c r="Q12" s="18">
        <f>IF(ISNUMBER(O12), O12*COS(RADIANS(-$C12+Графики!$B$3))+P12*SIN(RADIANS(-$C12+Графики!$B$3)),"")</f>
        <v>5.6141644029772362</v>
      </c>
      <c r="R12" s="19">
        <f>IF(ISNUMBER(O12), O12*COS(RADIANS(-$C12+Графики!$B$5))+P12*SIN(RADIANS(-$C12+Графики!$B$5)),"")</f>
        <v>-11.572914436267627</v>
      </c>
      <c r="S12" s="29">
        <v>-0.89111110464557319</v>
      </c>
      <c r="T12" s="25">
        <v>0.97022889510313493</v>
      </c>
      <c r="U12" s="25">
        <v>-0.27576291114718671</v>
      </c>
      <c r="V12" s="25">
        <v>0.22937560899093437</v>
      </c>
      <c r="W12" s="18">
        <f t="shared" si="63"/>
        <v>16.242541477577287</v>
      </c>
      <c r="X12" s="18">
        <f t="shared" si="64"/>
        <v>4.4081509010258024</v>
      </c>
      <c r="Y12" s="18">
        <f t="shared" si="65"/>
        <v>5.0892712748772091</v>
      </c>
      <c r="Z12" s="18">
        <f t="shared" si="65"/>
        <v>-12.451581088338571</v>
      </c>
      <c r="AA12" s="18">
        <f>IF(ISNUMBER(Y12), Y12*COS(RADIANS(-$C12+Графики!$B$3))+Z12*SIN(RADIANS(-$C12+Графики!$B$3)),"")</f>
        <v>5.0892712748772091</v>
      </c>
      <c r="AB12" s="18">
        <f>IF(ISNUMBER(Y12), Y12*COS(RADIANS(-$C12+Графики!$B$5))+Z12*SIN(RADIANS(-$C12+Графики!$B$5)),"")</f>
        <v>-12.451581088338571</v>
      </c>
      <c r="AC12" s="24">
        <v>-0.92558838674826494</v>
      </c>
      <c r="AD12" s="25">
        <v>0.87987912259122358</v>
      </c>
      <c r="AE12" s="25">
        <v>-0.37253739486933346</v>
      </c>
      <c r="AF12" s="25">
        <v>0.19220540152079604</v>
      </c>
      <c r="AG12" s="18">
        <f t="shared" si="66"/>
        <v>15.755024427615414</v>
      </c>
      <c r="AH12" s="18">
        <f t="shared" si="67"/>
        <v>4.9282906619850833</v>
      </c>
      <c r="AI12" s="18">
        <f t="shared" si="68"/>
        <v>3.9647905780831385</v>
      </c>
      <c r="AJ12" s="18">
        <f t="shared" si="68"/>
        <v>-12.666774747811953</v>
      </c>
      <c r="AK12" s="18">
        <f>IF(ISNUMBER(AI12), AI12*COS(RADIANS(-$C12+Графики!$B$3))+AJ12*SIN(RADIANS(-$C12+Графики!$B$3)),"")</f>
        <v>3.9647905780831385</v>
      </c>
      <c r="AL12" s="19">
        <f>IF(ISNUMBER(AI12), AI12*COS(RADIANS(-$C12+Графики!$B$5))+AJ12*SIN(RADIANS(-$C12+Графики!$B$5)),"")</f>
        <v>-12.666774747811953</v>
      </c>
      <c r="AM12" s="24">
        <v>-0.84048507219023838</v>
      </c>
      <c r="AN12" s="25">
        <v>0.97855280390499144</v>
      </c>
      <c r="AO12" s="25">
        <v>-0.35242172157473339</v>
      </c>
      <c r="AP12" s="25">
        <v>8.7208207688101502E-2</v>
      </c>
      <c r="AQ12" s="18">
        <f t="shared" si="69"/>
        <v>15.873433408622475</v>
      </c>
      <c r="AR12" s="18">
        <f t="shared" si="70"/>
        <v>3.8364854666150263</v>
      </c>
      <c r="AS12" s="18">
        <f t="shared" si="71"/>
        <v>6.6148929768457911</v>
      </c>
      <c r="AT12" s="18">
        <f t="shared" si="71"/>
        <v>-13.454742160089637</v>
      </c>
      <c r="AU12" s="18">
        <f>IF(ISNUMBER(AS12), AS12*COS(RADIANS(-$C12+Графики!$B$3))+AT12*SIN(RADIANS(-$C12+Графики!$B$3)),"")</f>
        <v>6.6148929768457911</v>
      </c>
      <c r="AV12" s="19">
        <f>IF(ISNUMBER(AS12), AS12*COS(RADIANS(-$C12+Графики!$B$5))+AT12*SIN(RADIANS(-$C12+Графики!$B$5)),"")</f>
        <v>-13.454742160089637</v>
      </c>
      <c r="AW12" s="24">
        <v>-0.85674332176785584</v>
      </c>
      <c r="AX12" s="25">
        <v>0.88123670097691698</v>
      </c>
      <c r="AY12" s="25">
        <v>-0.37139892614020831</v>
      </c>
      <c r="AZ12" s="25">
        <v>7.3407111054188207E-2</v>
      </c>
      <c r="BA12" s="18">
        <f t="shared" si="72"/>
        <v>15.166155404900014</v>
      </c>
      <c r="BB12" s="18">
        <f t="shared" si="73"/>
        <v>3.8816551931862446</v>
      </c>
      <c r="BC12" s="18">
        <f t="shared" si="74"/>
        <v>5.2664037346034318</v>
      </c>
      <c r="BD12" s="18">
        <f t="shared" si="74"/>
        <v>-12.495936763539889</v>
      </c>
      <c r="BE12" s="18">
        <f>IF(ISNUMBER(BC12), BC12*COS(RADIANS(-$C12+Графики!$B$3))+BD12*SIN(RADIANS(-$C12+Графики!$B$3)),"")</f>
        <v>5.2664037346034318</v>
      </c>
      <c r="BF12" s="145">
        <f>IF(ISNUMBER(BC12), BC12*COS(RADIANS(-$C12+Графики!$B$5))+BD12*SIN(RADIANS(-$C12+Графики!$B$5)),"")</f>
        <v>-12.495936763539889</v>
      </c>
      <c r="BG12" s="24">
        <v>-0.93685772549144408</v>
      </c>
      <c r="BH12" s="25">
        <v>0.93550416039777617</v>
      </c>
      <c r="BI12" s="25">
        <v>-0.25320800961391265</v>
      </c>
      <c r="BJ12" s="25">
        <v>0.10790181130845852</v>
      </c>
      <c r="BK12" s="18">
        <f t="shared" si="75"/>
        <v>16.338712815272821</v>
      </c>
      <c r="BL12" s="18">
        <f t="shared" si="76"/>
        <v>3.1512724525399287</v>
      </c>
      <c r="BM12" s="18">
        <f t="shared" si="77"/>
        <v>4.7677169732602529</v>
      </c>
      <c r="BN12" s="18">
        <f t="shared" si="77"/>
        <v>-15.928293421979117</v>
      </c>
      <c r="BO12" s="18">
        <f>IF(ISNUMBER(BM12), BM12*COS(RADIANS(-$C12+Графики!$B$3))+BN12*SIN(RADIANS(-$C12+Графики!$B$3)),"")</f>
        <v>4.7677169732602529</v>
      </c>
      <c r="BP12" s="145">
        <f>IF(ISNUMBER(BM12), BM12*COS(RADIANS(-$C12+Графики!$B$5))+BN12*SIN(RADIANS(-$C12+Графики!$B$5)),"")</f>
        <v>-15.928293421979117</v>
      </c>
      <c r="BQ12" s="24">
        <v>-0.90850233998252039</v>
      </c>
      <c r="BR12" s="25">
        <v>0.94478145968590244</v>
      </c>
      <c r="BS12" s="25">
        <v>-0.29471659717361465</v>
      </c>
      <c r="BT12" s="25">
        <v>0.10460269450878998</v>
      </c>
      <c r="BU12" s="18">
        <f t="shared" si="78"/>
        <v>16.172247103560917</v>
      </c>
      <c r="BV12" s="18">
        <f t="shared" si="79"/>
        <v>3.4847111506586494</v>
      </c>
      <c r="BW12" s="18">
        <f t="shared" si="80"/>
        <v>7.3189082487759984</v>
      </c>
      <c r="BX12" s="18">
        <f t="shared" si="80"/>
        <v>-13.931267218563839</v>
      </c>
      <c r="BY12" s="18">
        <f>IF(ISNUMBER(BW12), BW12*COS(RADIANS(-$C12+Графики!$B$3))+BX12*SIN(RADIANS(-$C12+Графики!$B$3)),"")</f>
        <v>7.3189082487759984</v>
      </c>
      <c r="BZ12" s="19">
        <f>IF(ISNUMBER(BW12), BW12*COS(RADIANS(-$C12+Графики!$B$5))+BX12*SIN(RADIANS(-$C12+Графики!$B$5)),"")</f>
        <v>-13.931267218563839</v>
      </c>
      <c r="CA12" s="29">
        <v>-0.88965456267734833</v>
      </c>
      <c r="CB12" s="25">
        <v>0.82154414256947228</v>
      </c>
      <c r="CC12" s="25">
        <v>-0.3161647437104656</v>
      </c>
      <c r="CD12" s="25">
        <v>0.17925127110281255</v>
      </c>
      <c r="CE12" s="18">
        <f t="shared" si="81"/>
        <v>14.932470788406656</v>
      </c>
      <c r="CF12" s="18">
        <f t="shared" si="82"/>
        <v>4.3233068448786165</v>
      </c>
      <c r="CG12" s="18">
        <f t="shared" si="83"/>
        <v>4.4304628061990359</v>
      </c>
      <c r="CH12" s="18">
        <f t="shared" si="83"/>
        <v>-13.679071012224442</v>
      </c>
      <c r="CI12" s="18">
        <f>IF(ISNUMBER(CG12), CG12*COS(RADIANS(-$C12+Графики!$B$3))+CH12*SIN(RADIANS(-$C12+Графики!$B$3)),"")</f>
        <v>4.4304628061990359</v>
      </c>
      <c r="CJ12" s="19">
        <f>IF(ISNUMBER(CG12), CG12*COS(RADIANS(-$C12+Графики!$B$5))+CH12*SIN(RADIANS(-$C12+Графики!$B$5)),"")</f>
        <v>-13.679071012224442</v>
      </c>
      <c r="CK12" s="24">
        <v>-0.84128155849805664</v>
      </c>
      <c r="CL12" s="25">
        <v>0.9224918628598836</v>
      </c>
      <c r="CM12" s="25">
        <v>-0.31885547691675975</v>
      </c>
      <c r="CN12" s="25">
        <v>0.14871437300790899</v>
      </c>
      <c r="CO12" s="18">
        <f t="shared" si="84"/>
        <v>15.391218996134874</v>
      </c>
      <c r="CP12" s="18">
        <f t="shared" si="85"/>
        <v>4.0803053599420274</v>
      </c>
      <c r="CQ12" s="18">
        <f t="shared" si="86"/>
        <v>5.4017596672825468</v>
      </c>
      <c r="CR12" s="18">
        <f t="shared" si="86"/>
        <v>-12.424452477934897</v>
      </c>
      <c r="CS12" s="18">
        <f>IF(ISNUMBER(CQ12), CQ12*COS(RADIANS(-$C12+Графики!$B$3))+CR12*SIN(RADIANS(-$C12+Графики!$B$3)),"")</f>
        <v>5.4017596672825468</v>
      </c>
      <c r="CT12" s="19">
        <f>IF(ISNUMBER(CQ12), CQ12*COS(RADIANS(-$C12+Графики!$B$5))+CR12*SIN(RADIANS(-$C12+Графики!$B$5)),"")</f>
        <v>-12.424452477934897</v>
      </c>
      <c r="CU12" s="24">
        <v>-0.90175525785284627</v>
      </c>
      <c r="CV12" s="25">
        <v>0.8663818872698239</v>
      </c>
      <c r="CW12" s="25">
        <v>-0.28623626443297578</v>
      </c>
      <c r="CX12" s="25">
        <v>0.13553001451880722</v>
      </c>
      <c r="CY12" s="18">
        <f t="shared" si="87"/>
        <v>15.429295147911658</v>
      </c>
      <c r="CZ12" s="18">
        <f t="shared" si="88"/>
        <v>3.6805968106989631</v>
      </c>
      <c r="DA12" s="18">
        <f t="shared" si="89"/>
        <v>2.882391096273655</v>
      </c>
      <c r="DB12" s="18">
        <f t="shared" si="89"/>
        <v>-13.262102816173341</v>
      </c>
      <c r="DC12" s="18">
        <f>IF(ISNUMBER(DA12), DA12*COS(RADIANS(-$C12+Графики!$B$3))+DB12*SIN(RADIANS(-$C12+Графики!$B$3)),"")</f>
        <v>2.882391096273655</v>
      </c>
      <c r="DD12" s="19">
        <f>IF(ISNUMBER(DA12), DA12*COS(RADIANS(-$C12+Графики!$B$5))+DB12*SIN(RADIANS(-$C12+Графики!$B$5)),"")</f>
        <v>-13.262102816173341</v>
      </c>
      <c r="DE12" s="24">
        <v>-0.94616175279374748</v>
      </c>
      <c r="DF12" s="25">
        <v>0.98190483297647446</v>
      </c>
      <c r="DG12" s="25">
        <v>-0.38008701531532374</v>
      </c>
      <c r="DH12" s="25">
        <v>0.10937317955869677</v>
      </c>
      <c r="DI12" s="18">
        <f t="shared" si="0"/>
        <v>16.824761187106812</v>
      </c>
      <c r="DJ12" s="18">
        <f t="shared" si="1"/>
        <v>4.2713329909926276</v>
      </c>
      <c r="DK12" s="18">
        <f t="shared" si="2"/>
        <v>6.3116339494828093</v>
      </c>
      <c r="DL12" s="18">
        <f t="shared" si="3"/>
        <v>-14.110564816365684</v>
      </c>
      <c r="DM12" s="18">
        <f>IF(ISNUMBER(DK12), DK12*COS(RADIANS(-$C12+Графики!$B$3))+DL12*SIN(RADIANS(-$C12+Графики!$B$3)),"")</f>
        <v>6.3116339494828093</v>
      </c>
      <c r="DN12" s="19">
        <f>IF(ISNUMBER(DK12), DK12*COS(RADIANS(-$C12+Графики!$B$5))+DL12*SIN(RADIANS(-$C12+Графики!$B$5)),"")</f>
        <v>-14.110564816365684</v>
      </c>
      <c r="DO12" s="24">
        <v>-0.97617664619237632</v>
      </c>
      <c r="DP12" s="25">
        <v>0.85910895519997654</v>
      </c>
      <c r="DQ12" s="25">
        <v>-0.31022425602519188</v>
      </c>
      <c r="DR12" s="25">
        <v>8.9830614873046694E-2</v>
      </c>
      <c r="DS12" s="18">
        <f t="shared" si="4"/>
        <v>16.015203535771761</v>
      </c>
      <c r="DT12" s="18">
        <f t="shared" si="5"/>
        <v>3.4911302512249764</v>
      </c>
      <c r="DU12" s="18">
        <f t="shared" si="6"/>
        <v>5.1730220167157057</v>
      </c>
      <c r="DV12" s="18">
        <f t="shared" si="7"/>
        <v>-13.293974813373469</v>
      </c>
      <c r="DW12" s="18">
        <f>IF(ISNUMBER(DU12), DU12*COS(RADIANS(-$C12+Графики!$B$3))+DV12*SIN(RADIANS(-$C12+Графики!$B$3)),"")</f>
        <v>5.1730220167157057</v>
      </c>
      <c r="DX12" s="19">
        <f>IF(ISNUMBER(DU12), DU12*COS(RADIANS(-$C12+Графики!$B$5))+DV12*SIN(RADIANS(-$C12+Графики!$B$5)),"")</f>
        <v>-13.293974813373469</v>
      </c>
      <c r="DY12" s="24">
        <v>-1.0087219392207381</v>
      </c>
      <c r="DZ12" s="25">
        <v>0.99701450182711204</v>
      </c>
      <c r="EA12" s="25">
        <v>-0.21175109568516734</v>
      </c>
      <c r="EB12" s="25">
        <v>0.17105374083334576</v>
      </c>
      <c r="EC12" s="18">
        <f t="shared" si="8"/>
        <v>17.50245868284658</v>
      </c>
      <c r="ED12" s="18">
        <f t="shared" si="9"/>
        <v>3.3405961815954965</v>
      </c>
      <c r="EE12" s="18">
        <f t="shared" si="10"/>
        <v>7.1785759887611462</v>
      </c>
      <c r="EF12" s="18">
        <f t="shared" si="11"/>
        <v>-13.302256905483924</v>
      </c>
      <c r="EG12" s="18">
        <f>IF(ISNUMBER(EE12), EE12*COS(RADIANS(-$C12+Графики!$B$3))+EF12*SIN(RADIANS(-$C12+Графики!$B$3)),"")</f>
        <v>7.1785759887611462</v>
      </c>
      <c r="EH12" s="19">
        <f>IF(ISNUMBER(EE12), EE12*COS(RADIANS(-$C12+Графики!$B$5))+EF12*SIN(RADIANS(-$C12+Графики!$B$5)),"")</f>
        <v>-13.302256905483924</v>
      </c>
      <c r="EI12" s="24">
        <v>-0.85552059221344989</v>
      </c>
      <c r="EJ12" s="25">
        <v>0.91054560879189894</v>
      </c>
      <c r="EK12" s="25">
        <v>-0.32083026537831449</v>
      </c>
      <c r="EL12" s="25">
        <v>8.449608804401329E-2</v>
      </c>
      <c r="EM12" s="18">
        <f t="shared" si="12"/>
        <v>15.411224899970797</v>
      </c>
      <c r="EN12" s="18">
        <f t="shared" si="13"/>
        <v>3.5371323304290692</v>
      </c>
      <c r="EO12" s="18">
        <f t="shared" si="14"/>
        <v>2.8364358452347416</v>
      </c>
      <c r="EP12" s="18">
        <f t="shared" si="15"/>
        <v>-13.11852483156451</v>
      </c>
      <c r="EQ12" s="18">
        <f>IF(ISNUMBER(EO12), EO12*COS(RADIANS(-$C12+Графики!$B$3))+EP12*SIN(RADIANS(-$C12+Графики!$B$3)),"")</f>
        <v>2.8364358452347416</v>
      </c>
      <c r="ER12" s="19">
        <f>IF(ISNUMBER(EO12), EO12*COS(RADIANS(-$C12+Графики!$B$5))+EP12*SIN(RADIANS(-$C12+Графики!$B$5)),"")</f>
        <v>-13.11852483156451</v>
      </c>
      <c r="ES12" s="24">
        <v>-0.84036607022893239</v>
      </c>
      <c r="ET12" s="25">
        <v>0.98588674622555439</v>
      </c>
      <c r="EU12" s="25">
        <v>-0.2818116448751864</v>
      </c>
      <c r="EV12" s="25">
        <v>0.1095291228899952</v>
      </c>
      <c r="EW12" s="18">
        <f t="shared" si="16"/>
        <v>15.936387676752727</v>
      </c>
      <c r="EX12" s="18">
        <f t="shared" si="17"/>
        <v>3.4150858091075111</v>
      </c>
      <c r="EY12" s="18">
        <f t="shared" si="18"/>
        <v>8.3032365600733158</v>
      </c>
      <c r="EZ12" s="18">
        <f t="shared" si="19"/>
        <v>-13.01067948165154</v>
      </c>
      <c r="FA12" s="18">
        <f>IF(ISNUMBER(EY12), EY12*COS(RADIANS(-$C12+Графики!$B$3))+EZ12*SIN(RADIANS(-$C12+Графики!$B$3)),"")</f>
        <v>8.3032365600733158</v>
      </c>
      <c r="FB12" s="19">
        <f>IF(ISNUMBER(EY12), EY12*COS(RADIANS(-$C12+Графики!$B$5))+EZ12*SIN(RADIANS(-$C12+Графики!$B$5)),"")</f>
        <v>-13.01067948165154</v>
      </c>
      <c r="FC12" s="24">
        <v>-0.96087824015541046</v>
      </c>
      <c r="FD12" s="25">
        <v>0.82173037171640761</v>
      </c>
      <c r="FE12" s="25">
        <v>-0.22669276500401314</v>
      </c>
      <c r="FF12" s="25">
        <v>0.15370435947536462</v>
      </c>
      <c r="FG12" s="18">
        <f t="shared" si="20"/>
        <v>15.555567362642337</v>
      </c>
      <c r="FH12" s="18">
        <f t="shared" si="21"/>
        <v>3.319585046836969</v>
      </c>
      <c r="FI12" s="18">
        <f t="shared" si="22"/>
        <v>5.5830925127438329</v>
      </c>
      <c r="FJ12" s="18">
        <f t="shared" si="23"/>
        <v>-11.965706554858277</v>
      </c>
      <c r="FK12" s="18">
        <f>IF(ISNUMBER(FI12), FI12*COS(RADIANS(-$C12+Графики!$B$3))+FJ12*SIN(RADIANS(-$C12+Графики!$B$3)),"")</f>
        <v>5.5830925127438329</v>
      </c>
      <c r="FL12" s="19">
        <f>IF(ISNUMBER(FI12), FI12*COS(RADIANS(-$C12+Графики!$B$5))+FJ12*SIN(RADIANS(-$C12+Графики!$B$5)),"")</f>
        <v>-11.965706554858277</v>
      </c>
      <c r="FM12" s="24">
        <v>-0.85872900869381652</v>
      </c>
      <c r="FN12" s="25">
        <v>0.92857747789361234</v>
      </c>
      <c r="FO12" s="25">
        <v>-0.21046931409330547</v>
      </c>
      <c r="FP12" s="25">
        <v>0.22680351034406912</v>
      </c>
      <c r="FQ12" s="18">
        <f t="shared" si="24"/>
        <v>15.596559079974233</v>
      </c>
      <c r="FR12" s="18">
        <f t="shared" si="25"/>
        <v>3.815915997174161</v>
      </c>
      <c r="FS12" s="18">
        <f t="shared" si="26"/>
        <v>6.17576927441121</v>
      </c>
      <c r="FT12" s="18">
        <f t="shared" si="27"/>
        <v>-14.088301516173606</v>
      </c>
      <c r="FU12" s="18">
        <f>IF(ISNUMBER(FS12), FS12*COS(RADIANS(-$C12+Графики!$B$3))+FT12*SIN(RADIANS(-$C12+Графики!$B$3)),"")</f>
        <v>6.17576927441121</v>
      </c>
      <c r="FV12" s="19">
        <f>IF(ISNUMBER(FS12), FS12*COS(RADIANS(-$C12+Графики!$B$5))+FT12*SIN(RADIANS(-$C12+Графики!$B$5)),"")</f>
        <v>-14.088301516173606</v>
      </c>
      <c r="FW12" s="24">
        <v>-0.96022845375654231</v>
      </c>
      <c r="FX12" s="25">
        <v>0.93566085992655734</v>
      </c>
      <c r="FY12" s="25">
        <v>-0.38957364117000259</v>
      </c>
      <c r="FZ12" s="25">
        <v>0.11200140161113092</v>
      </c>
      <c r="GA12" s="18">
        <f t="shared" si="28"/>
        <v>16.544000602535917</v>
      </c>
      <c r="GB12" s="18">
        <f t="shared" si="29"/>
        <v>4.3770539946882705</v>
      </c>
      <c r="GC12" s="18">
        <f t="shared" si="30"/>
        <v>7.6250483008871157</v>
      </c>
      <c r="GD12" s="18">
        <f t="shared" si="31"/>
        <v>-13.347466521593214</v>
      </c>
      <c r="GE12" s="18">
        <f>IF(ISNUMBER(GC12), GC12*COS(RADIANS(-$C12+Графики!$B$3))+GD12*SIN(RADIANS(-$C12+Графики!$B$3)),"")</f>
        <v>7.6250483008871157</v>
      </c>
      <c r="GF12" s="19">
        <f>IF(ISNUMBER(GC12), GC12*COS(RADIANS(-$C12+Графики!$B$5))+GD12*SIN(RADIANS(-$C12+Графики!$B$5)),"")</f>
        <v>-13.347466521593214</v>
      </c>
      <c r="GG12" s="24">
        <v>-0.84537261834826027</v>
      </c>
      <c r="GH12" s="25">
        <v>0.99324125639300676</v>
      </c>
      <c r="GI12" s="25">
        <v>-0.23398225716099003</v>
      </c>
      <c r="GJ12" s="25">
        <v>9.9196899946524641E-2</v>
      </c>
      <c r="GK12" s="18">
        <f t="shared" si="32"/>
        <v>16.044244468160446</v>
      </c>
      <c r="GL12" s="18">
        <f t="shared" si="33"/>
        <v>2.9075325486671706</v>
      </c>
      <c r="GM12" s="18">
        <f t="shared" si="34"/>
        <v>5.2146380561474324</v>
      </c>
      <c r="GN12" s="18">
        <f t="shared" si="35"/>
        <v>-14.803385562540608</v>
      </c>
      <c r="GO12" s="18">
        <f>IF(ISNUMBER(GM12), GM12*COS(RADIANS(-$C12+Графики!$B$3))+GN12*SIN(RADIANS(-$C12+Графики!$B$3)),"")</f>
        <v>5.2146380561474324</v>
      </c>
      <c r="GP12" s="19">
        <f>IF(ISNUMBER(GM12), GM12*COS(RADIANS(-$C12+Графики!$B$5))+GN12*SIN(RADIANS(-$C12+Графики!$B$5)),"")</f>
        <v>-14.803385562540608</v>
      </c>
      <c r="GQ12" s="24">
        <v>-0.92826681730957972</v>
      </c>
      <c r="GR12" s="25">
        <v>0.88635060860719861</v>
      </c>
      <c r="GS12" s="25">
        <v>-0.34468306418528766</v>
      </c>
      <c r="GT12" s="25">
        <v>8.829406715286045E-2</v>
      </c>
      <c r="GU12" s="18">
        <f t="shared" si="36"/>
        <v>15.834862551991415</v>
      </c>
      <c r="GV12" s="18">
        <f t="shared" si="37"/>
        <v>3.7784292733124665</v>
      </c>
      <c r="GW12" s="18">
        <f t="shared" si="38"/>
        <v>6.7652219660429482</v>
      </c>
      <c r="GX12" s="18">
        <f t="shared" si="39"/>
        <v>-13.358230784200579</v>
      </c>
      <c r="GY12" s="18">
        <f>IF(ISNUMBER(GW12), GW12*COS(RADIANS(-$C12+Графики!$B$3))+GX12*SIN(RADIANS(-$C12+Графики!$B$3)),"")</f>
        <v>6.7652219660429482</v>
      </c>
      <c r="GZ12" s="19">
        <f>IF(ISNUMBER(GW12), GW12*COS(RADIANS(-$C12+Графики!$B$5))+GX12*SIN(RADIANS(-$C12+Графики!$B$5)),"")</f>
        <v>-13.358230784200579</v>
      </c>
      <c r="HA12" s="24">
        <v>-0.98687487058472512</v>
      </c>
      <c r="HB12" s="25">
        <v>0.96468395152442421</v>
      </c>
      <c r="HC12" s="25">
        <v>-0.25380484718355056</v>
      </c>
      <c r="HD12" s="25">
        <v>0.10126976621103925</v>
      </c>
      <c r="HE12" s="18">
        <f t="shared" si="40"/>
        <v>17.029740250308933</v>
      </c>
      <c r="HF12" s="18">
        <f t="shared" si="41"/>
        <v>3.0986055884998196</v>
      </c>
      <c r="HG12" s="18">
        <f t="shared" si="42"/>
        <v>6.4121375675368757</v>
      </c>
      <c r="HH12" s="18">
        <f t="shared" si="43"/>
        <v>-13.807012637987699</v>
      </c>
      <c r="HI12" s="18">
        <f>IF(ISNUMBER(HG12), HG12*COS(RADIANS(-$C12+Графики!$B$3))+HH12*SIN(RADIANS(-$C12+Графики!$B$3)),"")</f>
        <v>6.4121375675368757</v>
      </c>
      <c r="HJ12" s="19">
        <f>IF(ISNUMBER(HG12), HG12*COS(RADIANS(-$C12+Графики!$B$5))+HH12*SIN(RADIANS(-$C12+Графики!$B$5)),"")</f>
        <v>-13.807012637987699</v>
      </c>
      <c r="HK12" s="24">
        <v>-0.90513214672020414</v>
      </c>
      <c r="HL12" s="25">
        <v>0.93494259746434782</v>
      </c>
      <c r="HM12" s="25">
        <v>-0.30742782883234521</v>
      </c>
      <c r="HN12" s="25">
        <v>8.3193746925353085E-2</v>
      </c>
      <c r="HO12" s="18">
        <f t="shared" si="44"/>
        <v>16.056991316770141</v>
      </c>
      <c r="HP12" s="18">
        <f t="shared" si="45"/>
        <v>3.4088097113967777</v>
      </c>
      <c r="HQ12" s="18">
        <f t="shared" si="46"/>
        <v>5.4684276426352305</v>
      </c>
      <c r="HR12" s="18">
        <f t="shared" si="47"/>
        <v>-14.251389565284528</v>
      </c>
      <c r="HS12" s="18">
        <f>IF(ISNUMBER(HQ12), HQ12*COS(RADIANS(-$C12+Графики!$B$3))+HR12*SIN(RADIANS(-$C12+Графики!$B$3)),"")</f>
        <v>5.4684276426352305</v>
      </c>
      <c r="HT12" s="19">
        <f>IF(ISNUMBER(HQ12), HQ12*COS(RADIANS(-$C12+Графики!$B$5))+HR12*SIN(RADIANS(-$C12+Графики!$B$5)),"")</f>
        <v>-14.251389565284528</v>
      </c>
      <c r="HU12" s="24">
        <v>-0.85658235813958405</v>
      </c>
      <c r="HV12" s="25">
        <v>0.81258751338448909</v>
      </c>
      <c r="HW12" s="25">
        <v>-0.30793517720702834</v>
      </c>
      <c r="HX12" s="25">
        <v>0.17577272447285178</v>
      </c>
      <c r="HY12" s="18">
        <f t="shared" si="48"/>
        <v>14.565739920958197</v>
      </c>
      <c r="HZ12" s="18">
        <f t="shared" si="49"/>
        <v>4.2211352156607092</v>
      </c>
      <c r="IA12" s="18">
        <f t="shared" si="50"/>
        <v>4.8134438373999338</v>
      </c>
      <c r="IB12" s="18">
        <f t="shared" si="51"/>
        <v>-13.708990029396547</v>
      </c>
      <c r="IC12" s="18">
        <f>IF(ISNUMBER(IA12), IA12*COS(RADIANS(-$C12+Графики!$B$3))+IB12*SIN(RADIANS(-$C12+Графики!$B$3)),"")</f>
        <v>4.8134438373999338</v>
      </c>
      <c r="ID12" s="19">
        <f>IF(ISNUMBER(IA12), IA12*COS(RADIANS(-$C12+Графики!$B$5))+IB12*SIN(RADIANS(-$C12+Графики!$B$5)),"")</f>
        <v>-13.708990029396547</v>
      </c>
      <c r="IE12" s="24">
        <v>-0.9284832759106616</v>
      </c>
      <c r="IF12" s="25">
        <v>0.86618840922068274</v>
      </c>
      <c r="IG12" s="25">
        <v>-0.30079239973175342</v>
      </c>
      <c r="IH12" s="25">
        <v>9.9962789510646688E-2</v>
      </c>
      <c r="II12" s="18">
        <f t="shared" si="52"/>
        <v>15.660824712218801</v>
      </c>
      <c r="IJ12" s="18">
        <f t="shared" si="53"/>
        <v>3.4972416443754679</v>
      </c>
      <c r="IK12" s="18">
        <f t="shared" si="54"/>
        <v>6.6236134277457275</v>
      </c>
      <c r="IL12" s="18">
        <f t="shared" si="55"/>
        <v>-13.578910110908103</v>
      </c>
      <c r="IM12" s="18">
        <f>IF(ISNUMBER(IK12), IK12*COS(RADIANS(-$C12+Графики!$B$3))+IL12*SIN(RADIANS(-$C12+Графики!$B$3)),"")</f>
        <v>6.6236134277457275</v>
      </c>
      <c r="IN12" s="19">
        <f>IF(ISNUMBER(IK12), IK12*COS(RADIANS(-$C12+Графики!$B$5))+IL12*SIN(RADIANS(-$C12+Графики!$B$5)),"")</f>
        <v>-13.578910110908103</v>
      </c>
      <c r="IO12" s="24">
        <v>-0.91011612449200141</v>
      </c>
      <c r="IP12" s="25">
        <v>0.9231519811639689</v>
      </c>
      <c r="IQ12" s="25">
        <v>-0.26026255742631088</v>
      </c>
      <c r="IR12" s="25">
        <v>0.17406122936675003</v>
      </c>
      <c r="IS12" s="18">
        <f t="shared" si="56"/>
        <v>15.99759981966211</v>
      </c>
      <c r="IT12" s="18">
        <f t="shared" si="57"/>
        <v>3.790180974952726</v>
      </c>
      <c r="IU12" s="18">
        <f t="shared" si="58"/>
        <v>6.0610027220676344</v>
      </c>
      <c r="IV12" s="18">
        <f t="shared" si="59"/>
        <v>-11.870969463287452</v>
      </c>
      <c r="IW12" s="18">
        <f>IF(ISNUMBER(IU12), IU12*COS(RADIANS(-$C12+Графики!$B$3))+IV12*SIN(RADIANS(-$C12+Графики!$B$3)),"")</f>
        <v>6.0610027220676344</v>
      </c>
      <c r="IX12" s="19">
        <f>IF(ISNUMBER(IU12), IU12*COS(RADIANS(-$C12+Графики!$B$5))+IV12*SIN(RADIANS(-$C12+Графики!$B$5)),"")</f>
        <v>-11.870969463287452</v>
      </c>
    </row>
    <row r="13" spans="1:258" x14ac:dyDescent="0.25">
      <c r="A13" s="44">
        <v>13</v>
      </c>
      <c r="B13" s="50">
        <v>0</v>
      </c>
      <c r="C13" s="11">
        <f>IF(Графики!$A$7="Расчитывать с учетом закручивания скважины",B13,0)</f>
        <v>0</v>
      </c>
      <c r="D13" s="47">
        <v>5</v>
      </c>
      <c r="E13" s="34">
        <f>IF(ISNUMBER(INDEX($I$1:$IX$303,$A13,E$1) ),INDEX($I$1:$IX$303,$A13,E$1),0)</f>
        <v>11.299711322306772</v>
      </c>
      <c r="F13" s="35">
        <f>IF(ISNUMBER(INDEX($I$1:$IX$303,$A13,F$1) ),INDEX($I$1:$IX$303,$A13,F$1),0)</f>
        <v>7.61912505385523</v>
      </c>
      <c r="G13" s="35">
        <f>IF(ISNUMBER(INDEX($I$1:$IX$303,$A13,G$1) ),INDEX($I$1:$IX$303,$A13,G$1)-$G$305,0)</f>
        <v>-966.65213582528406</v>
      </c>
      <c r="H13" s="36">
        <f>IF(ISNUMBER(INDEX($I$1:$IX$303,$A13,H$1) ),INDEX($I$1:$IX$303,$A13,H$1)-$H$305,0)</f>
        <v>-1163.1930153933774</v>
      </c>
      <c r="I13" s="29">
        <v>-0.6743453390782389</v>
      </c>
      <c r="J13" s="25">
        <v>0.62053375466472327</v>
      </c>
      <c r="K13" s="25">
        <v>-0.46512951139245995</v>
      </c>
      <c r="L13" s="25">
        <v>0.40796635444077345</v>
      </c>
      <c r="M13" s="18">
        <f t="shared" si="60"/>
        <v>11.299711322306772</v>
      </c>
      <c r="N13" s="18">
        <f t="shared" si="61"/>
        <v>7.61912505385523</v>
      </c>
      <c r="O13" s="18">
        <f t="shared" si="62"/>
        <v>11.264020064130623</v>
      </c>
      <c r="P13" s="18">
        <f t="shared" si="62"/>
        <v>-7.7633519093400123</v>
      </c>
      <c r="Q13" s="18">
        <f>IF(ISNUMBER(O13), O13*COS(RADIANS(-$C13+Графики!$B$3))+P13*SIN(RADIANS(-$C13+Графики!$B$3)),"")</f>
        <v>11.264020064130623</v>
      </c>
      <c r="R13" s="19">
        <f>IF(ISNUMBER(O13), O13*COS(RADIANS(-$C13+Графики!$B$5))+P13*SIN(RADIANS(-$C13+Графики!$B$5)),"")</f>
        <v>-7.7633519093400114</v>
      </c>
      <c r="S13" s="29">
        <v>-0.79281492278087651</v>
      </c>
      <c r="T13" s="25">
        <v>0.61908401171252758</v>
      </c>
      <c r="U13" s="25">
        <v>-0.44334364450794816</v>
      </c>
      <c r="V13" s="25">
        <v>0.35983552327794111</v>
      </c>
      <c r="W13" s="18">
        <f t="shared" si="63"/>
        <v>12.320830811941798</v>
      </c>
      <c r="X13" s="18">
        <f t="shared" si="64"/>
        <v>7.0090030918509481</v>
      </c>
      <c r="Y13" s="18">
        <f t="shared" si="65"/>
        <v>11.249686680848107</v>
      </c>
      <c r="Z13" s="18">
        <f t="shared" si="65"/>
        <v>-8.9470795424130962</v>
      </c>
      <c r="AA13" s="18">
        <f>IF(ISNUMBER(Y13), Y13*COS(RADIANS(-$C13+Графики!$B$3))+Z13*SIN(RADIANS(-$C13+Графики!$B$3)),"")</f>
        <v>11.249686680848107</v>
      </c>
      <c r="AB13" s="18">
        <f>IF(ISNUMBER(Y13), Y13*COS(RADIANS(-$C13+Графики!$B$5))+Z13*SIN(RADIANS(-$C13+Графики!$B$5)),"")</f>
        <v>-8.9470795424130962</v>
      </c>
      <c r="AC13" s="24">
        <v>-0.65599434808278889</v>
      </c>
      <c r="AD13" s="25">
        <v>0.73496760719674048</v>
      </c>
      <c r="AE13" s="25">
        <v>-0.46056196338124633</v>
      </c>
      <c r="AF13" s="25">
        <v>0.51085817803760303</v>
      </c>
      <c r="AG13" s="18">
        <f t="shared" si="66"/>
        <v>12.138134864402693</v>
      </c>
      <c r="AH13" s="18">
        <f t="shared" si="67"/>
        <v>8.4771384101794975</v>
      </c>
      <c r="AI13" s="18">
        <f t="shared" si="68"/>
        <v>10.033858010284485</v>
      </c>
      <c r="AJ13" s="18">
        <f t="shared" si="68"/>
        <v>-8.4282055427222033</v>
      </c>
      <c r="AK13" s="18">
        <f>IF(ISNUMBER(AI13), AI13*COS(RADIANS(-$C13+Графики!$B$3))+AJ13*SIN(RADIANS(-$C13+Графики!$B$3)),"")</f>
        <v>10.033858010284485</v>
      </c>
      <c r="AL13" s="19">
        <f>IF(ISNUMBER(AI13), AI13*COS(RADIANS(-$C13+Графики!$B$5))+AJ13*SIN(RADIANS(-$C13+Графики!$B$5)),"")</f>
        <v>-8.4282055427222033</v>
      </c>
      <c r="AM13" s="24">
        <v>-0.75330899805467066</v>
      </c>
      <c r="AN13" s="25">
        <v>0.77905800229058086</v>
      </c>
      <c r="AO13" s="25">
        <v>-0.31531123977447073</v>
      </c>
      <c r="AP13" s="25">
        <v>0.46285060311623993</v>
      </c>
      <c r="AQ13" s="18">
        <f t="shared" si="69"/>
        <v>13.372026209311532</v>
      </c>
      <c r="AR13" s="18">
        <f t="shared" si="70"/>
        <v>6.7906909444293557</v>
      </c>
      <c r="AS13" s="18">
        <f t="shared" si="71"/>
        <v>13.300906081501557</v>
      </c>
      <c r="AT13" s="18">
        <f t="shared" si="71"/>
        <v>-10.059396687874958</v>
      </c>
      <c r="AU13" s="18">
        <f>IF(ISNUMBER(AS13), AS13*COS(RADIANS(-$C13+Графики!$B$3))+AT13*SIN(RADIANS(-$C13+Графики!$B$3)),"")</f>
        <v>13.300906081501557</v>
      </c>
      <c r="AV13" s="19">
        <f>IF(ISNUMBER(AS13), AS13*COS(RADIANS(-$C13+Графики!$B$5))+AT13*SIN(RADIANS(-$C13+Графики!$B$5)),"")</f>
        <v>-10.059396687874958</v>
      </c>
      <c r="AW13" s="24">
        <v>-0.76234073630022403</v>
      </c>
      <c r="AX13" s="25">
        <v>0.74243426877090946</v>
      </c>
      <c r="AY13" s="25">
        <v>-0.36583609528574079</v>
      </c>
      <c r="AZ13" s="25">
        <v>0.39894100357295081</v>
      </c>
      <c r="BA13" s="18">
        <f t="shared" si="72"/>
        <v>13.131261770162386</v>
      </c>
      <c r="BB13" s="18">
        <f t="shared" si="73"/>
        <v>6.6738896650730322</v>
      </c>
      <c r="BC13" s="18">
        <f t="shared" si="74"/>
        <v>11.832034619684624</v>
      </c>
      <c r="BD13" s="18">
        <f t="shared" si="74"/>
        <v>-9.1589919310033743</v>
      </c>
      <c r="BE13" s="18">
        <f>IF(ISNUMBER(BC13), BC13*COS(RADIANS(-$C13+Графики!$B$3))+BD13*SIN(RADIANS(-$C13+Графики!$B$3)),"")</f>
        <v>11.832034619684624</v>
      </c>
      <c r="BF13" s="145">
        <f>IF(ISNUMBER(BC13), BC13*COS(RADIANS(-$C13+Графики!$B$5))+BD13*SIN(RADIANS(-$C13+Графики!$B$5)),"")</f>
        <v>-9.1589919310033743</v>
      </c>
      <c r="BG13" s="24">
        <v>-0.79116316954106913</v>
      </c>
      <c r="BH13" s="25">
        <v>0.78546172732351949</v>
      </c>
      <c r="BI13" s="25">
        <v>-0.42874412183968369</v>
      </c>
      <c r="BJ13" s="25">
        <v>0.35947954601391041</v>
      </c>
      <c r="BK13" s="18">
        <f t="shared" si="75"/>
        <v>13.758213677483226</v>
      </c>
      <c r="BL13" s="18">
        <f t="shared" si="76"/>
        <v>6.8784948807763104</v>
      </c>
      <c r="BM13" s="18">
        <f t="shared" si="77"/>
        <v>11.646823812001866</v>
      </c>
      <c r="BN13" s="18">
        <f t="shared" si="77"/>
        <v>-12.489045981590962</v>
      </c>
      <c r="BO13" s="18">
        <f>IF(ISNUMBER(BM13), BM13*COS(RADIANS(-$C13+Графики!$B$3))+BN13*SIN(RADIANS(-$C13+Графики!$B$3)),"")</f>
        <v>11.646823812001866</v>
      </c>
      <c r="BP13" s="145">
        <f>IF(ISNUMBER(BM13), BM13*COS(RADIANS(-$C13+Графики!$B$5))+BN13*SIN(RADIANS(-$C13+Графики!$B$5)),"")</f>
        <v>-12.489045981590962</v>
      </c>
      <c r="BQ13" s="24">
        <v>-0.7957377087057822</v>
      </c>
      <c r="BR13" s="25">
        <v>0.72453016227920064</v>
      </c>
      <c r="BS13" s="25">
        <v>-0.48734407572146299</v>
      </c>
      <c r="BT13" s="25">
        <v>0.47997428628340844</v>
      </c>
      <c r="BU13" s="18">
        <f t="shared" si="78"/>
        <v>13.266450753280594</v>
      </c>
      <c r="BV13" s="18">
        <f t="shared" si="79"/>
        <v>8.441344912937236</v>
      </c>
      <c r="BW13" s="18">
        <f t="shared" si="80"/>
        <v>13.952133625416295</v>
      </c>
      <c r="BX13" s="18">
        <f t="shared" si="80"/>
        <v>-9.7105947620952211</v>
      </c>
      <c r="BY13" s="18">
        <f>IF(ISNUMBER(BW13), BW13*COS(RADIANS(-$C13+Графики!$B$3))+BX13*SIN(RADIANS(-$C13+Графики!$B$3)),"")</f>
        <v>13.952133625416295</v>
      </c>
      <c r="BZ13" s="19">
        <f>IF(ISNUMBER(BW13), BW13*COS(RADIANS(-$C13+Графики!$B$5))+BX13*SIN(RADIANS(-$C13+Графики!$B$5)),"")</f>
        <v>-9.7105947620952211</v>
      </c>
      <c r="CA13" s="29">
        <v>-0.74120201315559986</v>
      </c>
      <c r="CB13" s="25">
        <v>0.67023200724234078</v>
      </c>
      <c r="CC13" s="25">
        <v>-0.49686013958531683</v>
      </c>
      <c r="CD13" s="25">
        <v>0.41326080965906276</v>
      </c>
      <c r="CE13" s="18">
        <f t="shared" si="81"/>
        <v>12.316773978942525</v>
      </c>
      <c r="CF13" s="18">
        <f t="shared" si="82"/>
        <v>7.9422200777773488</v>
      </c>
      <c r="CG13" s="18">
        <f t="shared" si="83"/>
        <v>10.588849795670299</v>
      </c>
      <c r="CH13" s="18">
        <f t="shared" si="83"/>
        <v>-9.7079609733357675</v>
      </c>
      <c r="CI13" s="18">
        <f>IF(ISNUMBER(CG13), CG13*COS(RADIANS(-$C13+Графики!$B$3))+CH13*SIN(RADIANS(-$C13+Графики!$B$3)),"")</f>
        <v>10.588849795670299</v>
      </c>
      <c r="CJ13" s="19">
        <f>IF(ISNUMBER(CG13), CG13*COS(RADIANS(-$C13+Графики!$B$5))+CH13*SIN(RADIANS(-$C13+Графики!$B$5)),"")</f>
        <v>-9.7079609733357675</v>
      </c>
      <c r="CK13" s="24">
        <v>-0.78041373037649908</v>
      </c>
      <c r="CL13" s="25">
        <v>0.72765575684464212</v>
      </c>
      <c r="CM13" s="25">
        <v>-0.43873562402130817</v>
      </c>
      <c r="CN13" s="25">
        <v>0.45068688519891842</v>
      </c>
      <c r="CO13" s="18">
        <f t="shared" si="84"/>
        <v>13.16000906629483</v>
      </c>
      <c r="CP13" s="18">
        <f t="shared" si="85"/>
        <v>7.7615976819650898</v>
      </c>
      <c r="CQ13" s="18">
        <f t="shared" si="86"/>
        <v>11.981764200429961</v>
      </c>
      <c r="CR13" s="18">
        <f t="shared" si="86"/>
        <v>-8.543653636952353</v>
      </c>
      <c r="CS13" s="18">
        <f>IF(ISNUMBER(CQ13), CQ13*COS(RADIANS(-$C13+Графики!$B$3))+CR13*SIN(RADIANS(-$C13+Графики!$B$3)),"")</f>
        <v>11.981764200429961</v>
      </c>
      <c r="CT13" s="19">
        <f>IF(ISNUMBER(CQ13), CQ13*COS(RADIANS(-$C13+Графики!$B$5))+CR13*SIN(RADIANS(-$C13+Графики!$B$5)),"")</f>
        <v>-8.543653636952353</v>
      </c>
      <c r="CU13" s="24">
        <v>-0.68103387614535038</v>
      </c>
      <c r="CV13" s="25">
        <v>0.65421378269721198</v>
      </c>
      <c r="CW13" s="25">
        <v>-0.44748306704018503</v>
      </c>
      <c r="CX13" s="25">
        <v>0.4926186391990921</v>
      </c>
      <c r="CY13" s="18">
        <f t="shared" si="87"/>
        <v>11.651970310479919</v>
      </c>
      <c r="CZ13" s="18">
        <f t="shared" si="88"/>
        <v>8.203843012029477</v>
      </c>
      <c r="DA13" s="18">
        <f t="shared" si="89"/>
        <v>8.7083762515136147</v>
      </c>
      <c r="DB13" s="18">
        <f t="shared" si="89"/>
        <v>-9.1601813101586025</v>
      </c>
      <c r="DC13" s="18">
        <f>IF(ISNUMBER(DA13), DA13*COS(RADIANS(-$C13+Графики!$B$3))+DB13*SIN(RADIANS(-$C13+Графики!$B$3)),"")</f>
        <v>8.7083762515136147</v>
      </c>
      <c r="DD13" s="19">
        <f>IF(ISNUMBER(DA13), DA13*COS(RADIANS(-$C13+Графики!$B$5))+DB13*SIN(RADIANS(-$C13+Графики!$B$5)),"")</f>
        <v>-9.1601813101586025</v>
      </c>
      <c r="DE13" s="24">
        <v>-0.69111402428491908</v>
      </c>
      <c r="DF13" s="25">
        <v>0.77827124641516165</v>
      </c>
      <c r="DG13" s="25">
        <v>-0.41818814437857588</v>
      </c>
      <c r="DH13" s="25">
        <v>0.34121083338117153</v>
      </c>
      <c r="DI13" s="18">
        <f t="shared" si="0"/>
        <v>12.822454083012623</v>
      </c>
      <c r="DJ13" s="18">
        <f t="shared" si="1"/>
        <v>6.6269577425937038</v>
      </c>
      <c r="DK13" s="18">
        <f t="shared" si="2"/>
        <v>12.722860990989121</v>
      </c>
      <c r="DL13" s="18">
        <f t="shared" si="3"/>
        <v>-10.797085945068833</v>
      </c>
      <c r="DM13" s="18">
        <f>IF(ISNUMBER(DK13), DK13*COS(RADIANS(-$C13+Графики!$B$3))+DL13*SIN(RADIANS(-$C13+Графики!$B$3)),"")</f>
        <v>12.722860990989121</v>
      </c>
      <c r="DN13" s="19">
        <f>IF(ISNUMBER(DK13), DK13*COS(RADIANS(-$C13+Графики!$B$5))+DL13*SIN(RADIANS(-$C13+Графики!$B$5)),"")</f>
        <v>-10.797085945068833</v>
      </c>
      <c r="DO13" s="24">
        <v>-0.78593491413551042</v>
      </c>
      <c r="DP13" s="25">
        <v>0.68905393859185859</v>
      </c>
      <c r="DQ13" s="25">
        <v>-0.32459602854750236</v>
      </c>
      <c r="DR13" s="25">
        <v>0.33936615731840258</v>
      </c>
      <c r="DS13" s="18">
        <f t="shared" si="4"/>
        <v>12.871350525643781</v>
      </c>
      <c r="DT13" s="18">
        <f t="shared" si="5"/>
        <v>5.7941307055145073</v>
      </c>
      <c r="DU13" s="18">
        <f t="shared" si="6"/>
        <v>11.608697279537596</v>
      </c>
      <c r="DV13" s="18">
        <f t="shared" si="7"/>
        <v>-10.396909460616214</v>
      </c>
      <c r="DW13" s="18">
        <f>IF(ISNUMBER(DU13), DU13*COS(RADIANS(-$C13+Графики!$B$3))+DV13*SIN(RADIANS(-$C13+Графики!$B$3)),"")</f>
        <v>11.608697279537596</v>
      </c>
      <c r="DX13" s="19">
        <f>IF(ISNUMBER(DU13), DU13*COS(RADIANS(-$C13+Графики!$B$5))+DV13*SIN(RADIANS(-$C13+Графики!$B$5)),"")</f>
        <v>-10.396909460616214</v>
      </c>
      <c r="DY13" s="24">
        <v>-0.74542254983876621</v>
      </c>
      <c r="DZ13" s="25">
        <v>0.67851192036828623</v>
      </c>
      <c r="EA13" s="25">
        <v>-0.49830021309690731</v>
      </c>
      <c r="EB13" s="25">
        <v>0.38662746875560128</v>
      </c>
      <c r="EC13" s="18">
        <f t="shared" si="8"/>
        <v>12.425852634293795</v>
      </c>
      <c r="ED13" s="18">
        <f t="shared" si="9"/>
        <v>7.7223740890813666</v>
      </c>
      <c r="EE13" s="18">
        <f t="shared" si="10"/>
        <v>13.391502305908045</v>
      </c>
      <c r="EF13" s="18">
        <f t="shared" si="11"/>
        <v>-9.4410698609432409</v>
      </c>
      <c r="EG13" s="18">
        <f>IF(ISNUMBER(EE13), EE13*COS(RADIANS(-$C13+Графики!$B$3))+EF13*SIN(RADIANS(-$C13+Графики!$B$3)),"")</f>
        <v>13.391502305908045</v>
      </c>
      <c r="EH13" s="19">
        <f>IF(ISNUMBER(EE13), EE13*COS(RADIANS(-$C13+Графики!$B$5))+EF13*SIN(RADIANS(-$C13+Графики!$B$5)),"")</f>
        <v>-9.4410698609432409</v>
      </c>
      <c r="EI13" s="24">
        <v>-0.74358469246626901</v>
      </c>
      <c r="EJ13" s="25">
        <v>0.6929077062181983</v>
      </c>
      <c r="EK13" s="25">
        <v>-0.31436028026125484</v>
      </c>
      <c r="EL13" s="25">
        <v>0.49126532639939025</v>
      </c>
      <c r="EM13" s="18">
        <f t="shared" si="12"/>
        <v>12.535432698373878</v>
      </c>
      <c r="EN13" s="18">
        <f t="shared" si="13"/>
        <v>7.0303517725003202</v>
      </c>
      <c r="EO13" s="18">
        <f t="shared" si="14"/>
        <v>9.1041521944216797</v>
      </c>
      <c r="EP13" s="18">
        <f t="shared" si="15"/>
        <v>-9.6033489453143499</v>
      </c>
      <c r="EQ13" s="18">
        <f>IF(ISNUMBER(EO13), EO13*COS(RADIANS(-$C13+Графики!$B$3))+EP13*SIN(RADIANS(-$C13+Графики!$B$3)),"")</f>
        <v>9.1041521944216797</v>
      </c>
      <c r="ER13" s="19">
        <f>IF(ISNUMBER(EO13), EO13*COS(RADIANS(-$C13+Графики!$B$5))+EP13*SIN(RADIANS(-$C13+Графики!$B$5)),"")</f>
        <v>-9.6033489453143499</v>
      </c>
      <c r="ES13" s="24">
        <v>-0.7697030641001521</v>
      </c>
      <c r="ET13" s="25">
        <v>0.684233166215101</v>
      </c>
      <c r="EU13" s="25">
        <v>-0.46202739109224433</v>
      </c>
      <c r="EV13" s="25">
        <v>0.37759716228600149</v>
      </c>
      <c r="EW13" s="18">
        <f t="shared" si="16"/>
        <v>12.687646739950292</v>
      </c>
      <c r="EX13" s="18">
        <f t="shared" si="17"/>
        <v>7.3270409075909049</v>
      </c>
      <c r="EY13" s="18">
        <f t="shared" si="18"/>
        <v>14.647059930048462</v>
      </c>
      <c r="EZ13" s="18">
        <f t="shared" si="19"/>
        <v>-9.3471590278560868</v>
      </c>
      <c r="FA13" s="18">
        <f>IF(ISNUMBER(EY13), EY13*COS(RADIANS(-$C13+Графики!$B$3))+EZ13*SIN(RADIANS(-$C13+Графики!$B$3)),"")</f>
        <v>14.647059930048462</v>
      </c>
      <c r="FB13" s="19">
        <f>IF(ISNUMBER(EY13), EY13*COS(RADIANS(-$C13+Графики!$B$5))+EZ13*SIN(RADIANS(-$C13+Графики!$B$5)),"")</f>
        <v>-9.347159027856085</v>
      </c>
      <c r="FC13" s="24">
        <v>-0.85048771662536748</v>
      </c>
      <c r="FD13" s="25">
        <v>0.63623140657802546</v>
      </c>
      <c r="FE13" s="25">
        <v>-0.37402534037544077</v>
      </c>
      <c r="FF13" s="25">
        <v>0.4142367789923932</v>
      </c>
      <c r="FG13" s="18">
        <f t="shared" si="20"/>
        <v>12.973707899087545</v>
      </c>
      <c r="FH13" s="18">
        <f t="shared" si="21"/>
        <v>6.8788304256006407</v>
      </c>
      <c r="FI13" s="18">
        <f t="shared" si="22"/>
        <v>12.069946462287605</v>
      </c>
      <c r="FJ13" s="18">
        <f t="shared" si="23"/>
        <v>-8.5262913420579576</v>
      </c>
      <c r="FK13" s="18">
        <f>IF(ISNUMBER(FI13), FI13*COS(RADIANS(-$C13+Графики!$B$3))+FJ13*SIN(RADIANS(-$C13+Графики!$B$3)),"")</f>
        <v>12.069946462287605</v>
      </c>
      <c r="FL13" s="19">
        <f>IF(ISNUMBER(FI13), FI13*COS(RADIANS(-$C13+Графики!$B$5))+FJ13*SIN(RADIANS(-$C13+Графики!$B$5)),"")</f>
        <v>-8.5262913420579576</v>
      </c>
      <c r="FM13" s="24">
        <v>-0.72770216029001711</v>
      </c>
      <c r="FN13" s="25">
        <v>0.74141780744169949</v>
      </c>
      <c r="FO13" s="25">
        <v>-0.46598049444772893</v>
      </c>
      <c r="FP13" s="25">
        <v>0.4859369979681033</v>
      </c>
      <c r="FQ13" s="18">
        <f t="shared" si="24"/>
        <v>12.82013906815706</v>
      </c>
      <c r="FR13" s="18">
        <f t="shared" si="25"/>
        <v>8.3069516845407012</v>
      </c>
      <c r="FS13" s="18">
        <f t="shared" si="26"/>
        <v>12.58583880848974</v>
      </c>
      <c r="FT13" s="18">
        <f t="shared" si="27"/>
        <v>-9.934825673903255</v>
      </c>
      <c r="FU13" s="18">
        <f>IF(ISNUMBER(FS13), FS13*COS(RADIANS(-$C13+Графики!$B$3))+FT13*SIN(RADIANS(-$C13+Графики!$B$3)),"")</f>
        <v>12.58583880848974</v>
      </c>
      <c r="FV13" s="19">
        <f>IF(ISNUMBER(FS13), FS13*COS(RADIANS(-$C13+Графики!$B$5))+FT13*SIN(RADIANS(-$C13+Графики!$B$5)),"")</f>
        <v>-9.934825673903255</v>
      </c>
      <c r="FW13" s="24">
        <v>-0.79352391063781547</v>
      </c>
      <c r="FX13" s="25">
        <v>0.76883981986370442</v>
      </c>
      <c r="FY13" s="25">
        <v>-0.30254482815587858</v>
      </c>
      <c r="FZ13" s="25">
        <v>0.4577007639095636</v>
      </c>
      <c r="GA13" s="18">
        <f t="shared" si="28"/>
        <v>13.633773196388132</v>
      </c>
      <c r="GB13" s="18">
        <f t="shared" si="29"/>
        <v>6.6343456837453427</v>
      </c>
      <c r="GC13" s="18">
        <f t="shared" si="30"/>
        <v>14.441934899081183</v>
      </c>
      <c r="GD13" s="18">
        <f t="shared" si="31"/>
        <v>-10.030293679720543</v>
      </c>
      <c r="GE13" s="18">
        <f>IF(ISNUMBER(GC13), GC13*COS(RADIANS(-$C13+Графики!$B$3))+GD13*SIN(RADIANS(-$C13+Графики!$B$3)),"")</f>
        <v>14.441934899081183</v>
      </c>
      <c r="GF13" s="19">
        <f>IF(ISNUMBER(GC13), GC13*COS(RADIANS(-$C13+Графики!$B$5))+GD13*SIN(RADIANS(-$C13+Графики!$B$5)),"")</f>
        <v>-10.030293679720543</v>
      </c>
      <c r="GG13" s="24">
        <v>-0.84959510994532428</v>
      </c>
      <c r="GH13" s="25">
        <v>0.70676442202745482</v>
      </c>
      <c r="GI13" s="25">
        <v>-0.30177652040278125</v>
      </c>
      <c r="GJ13" s="25">
        <v>0.47679918621994588</v>
      </c>
      <c r="GK13" s="18">
        <f t="shared" si="32"/>
        <v>13.581381531014685</v>
      </c>
      <c r="GL13" s="18">
        <f t="shared" si="33"/>
        <v>6.794302503500532</v>
      </c>
      <c r="GM13" s="18">
        <f t="shared" si="34"/>
        <v>12.005328821654775</v>
      </c>
      <c r="GN13" s="18">
        <f t="shared" si="35"/>
        <v>-11.406234310790342</v>
      </c>
      <c r="GO13" s="18">
        <f>IF(ISNUMBER(GM13), GM13*COS(RADIANS(-$C13+Графики!$B$3))+GN13*SIN(RADIANS(-$C13+Графики!$B$3)),"")</f>
        <v>12.005328821654775</v>
      </c>
      <c r="GP13" s="19">
        <f>IF(ISNUMBER(GM13), GM13*COS(RADIANS(-$C13+Графики!$B$5))+GN13*SIN(RADIANS(-$C13+Графики!$B$5)),"")</f>
        <v>-11.406234310790342</v>
      </c>
      <c r="GQ13" s="24">
        <v>-0.79117177458102828</v>
      </c>
      <c r="GR13" s="25">
        <v>0.66603461649359952</v>
      </c>
      <c r="GS13" s="25">
        <v>-0.39059922015688053</v>
      </c>
      <c r="GT13" s="25">
        <v>0.5022534817223554</v>
      </c>
      <c r="GU13" s="18">
        <f t="shared" si="36"/>
        <v>12.716181973913294</v>
      </c>
      <c r="GV13" s="18">
        <f t="shared" si="37"/>
        <v>7.7915308547580526</v>
      </c>
      <c r="GW13" s="18">
        <f t="shared" si="38"/>
        <v>13.123312952999594</v>
      </c>
      <c r="GX13" s="18">
        <f t="shared" si="39"/>
        <v>-9.4624653568215535</v>
      </c>
      <c r="GY13" s="18">
        <f>IF(ISNUMBER(GW13), GW13*COS(RADIANS(-$C13+Графики!$B$3))+GX13*SIN(RADIANS(-$C13+Графики!$B$3)),"")</f>
        <v>13.123312952999594</v>
      </c>
      <c r="GZ13" s="19">
        <f>IF(ISNUMBER(GW13), GW13*COS(RADIANS(-$C13+Графики!$B$5))+GX13*SIN(RADIANS(-$C13+Графики!$B$5)),"")</f>
        <v>-9.4624653568215535</v>
      </c>
      <c r="HA13" s="24">
        <v>-0.78541768694702574</v>
      </c>
      <c r="HB13" s="25">
        <v>0.61035449710329925</v>
      </c>
      <c r="HC13" s="25">
        <v>-0.35250885950696287</v>
      </c>
      <c r="HD13" s="25">
        <v>0.34930296987455445</v>
      </c>
      <c r="HE13" s="18">
        <f t="shared" si="40"/>
        <v>12.180108926156048</v>
      </c>
      <c r="HF13" s="18">
        <f t="shared" si="41"/>
        <v>6.124425289008621</v>
      </c>
      <c r="HG13" s="18">
        <f t="shared" si="42"/>
        <v>12.5021920306149</v>
      </c>
      <c r="HH13" s="18">
        <f t="shared" si="43"/>
        <v>-10.744799993483388</v>
      </c>
      <c r="HI13" s="18">
        <f>IF(ISNUMBER(HG13), HG13*COS(RADIANS(-$C13+Графики!$B$3))+HH13*SIN(RADIANS(-$C13+Графики!$B$3)),"")</f>
        <v>12.5021920306149</v>
      </c>
      <c r="HJ13" s="19">
        <f>IF(ISNUMBER(HG13), HG13*COS(RADIANS(-$C13+Графики!$B$5))+HH13*SIN(RADIANS(-$C13+Графики!$B$5)),"")</f>
        <v>-10.744799993483388</v>
      </c>
      <c r="HK13" s="24">
        <v>-0.82053416200116158</v>
      </c>
      <c r="HL13" s="25">
        <v>0.71205197743956483</v>
      </c>
      <c r="HM13" s="25">
        <v>-0.31037350083528648</v>
      </c>
      <c r="HN13" s="25">
        <v>0.39189060488827565</v>
      </c>
      <c r="HO13" s="18">
        <f t="shared" si="44"/>
        <v>13.373938387672741</v>
      </c>
      <c r="HP13" s="18">
        <f t="shared" si="45"/>
        <v>6.1283720705885081</v>
      </c>
      <c r="HQ13" s="18">
        <f t="shared" si="46"/>
        <v>12.155396836471601</v>
      </c>
      <c r="HR13" s="18">
        <f t="shared" si="47"/>
        <v>-11.187203529990274</v>
      </c>
      <c r="HS13" s="18">
        <f>IF(ISNUMBER(HQ13), HQ13*COS(RADIANS(-$C13+Графики!$B$3))+HR13*SIN(RADIANS(-$C13+Графики!$B$3)),"")</f>
        <v>12.155396836471601</v>
      </c>
      <c r="HT13" s="19">
        <f>IF(ISNUMBER(HQ13), HQ13*COS(RADIANS(-$C13+Графики!$B$5))+HR13*SIN(RADIANS(-$C13+Графики!$B$5)),"")</f>
        <v>-11.187203529990274</v>
      </c>
      <c r="HU13" s="24">
        <v>-0.80577242005603966</v>
      </c>
      <c r="HV13" s="25">
        <v>0.65425800731184447</v>
      </c>
      <c r="HW13" s="25">
        <v>-0.30912707454580113</v>
      </c>
      <c r="HX13" s="25">
        <v>0.40005419820816468</v>
      </c>
      <c r="HY13" s="18">
        <f t="shared" si="48"/>
        <v>12.740824343212468</v>
      </c>
      <c r="HZ13" s="18">
        <f t="shared" si="49"/>
        <v>6.1887345956339912</v>
      </c>
      <c r="IA13" s="18">
        <f t="shared" si="50"/>
        <v>11.183856009006167</v>
      </c>
      <c r="IB13" s="18">
        <f t="shared" si="51"/>
        <v>-10.614622731579551</v>
      </c>
      <c r="IC13" s="18">
        <f>IF(ISNUMBER(IA13), IA13*COS(RADIANS(-$C13+Графики!$B$3))+IB13*SIN(RADIANS(-$C13+Графики!$B$3)),"")</f>
        <v>11.183856009006167</v>
      </c>
      <c r="ID13" s="19">
        <f>IF(ISNUMBER(IA13), IA13*COS(RADIANS(-$C13+Графики!$B$5))+IB13*SIN(RADIANS(-$C13+Графики!$B$5)),"")</f>
        <v>-10.614622731579551</v>
      </c>
      <c r="IE13" s="24">
        <v>-0.73803483856356167</v>
      </c>
      <c r="IF13" s="25">
        <v>0.77319389638082592</v>
      </c>
      <c r="IG13" s="25">
        <v>-0.40081785581095641</v>
      </c>
      <c r="IH13" s="25">
        <v>0.46731530220851203</v>
      </c>
      <c r="II13" s="18">
        <f t="shared" si="52"/>
        <v>13.187576311179615</v>
      </c>
      <c r="IJ13" s="18">
        <f t="shared" si="53"/>
        <v>7.5758185081914666</v>
      </c>
      <c r="IK13" s="18">
        <f t="shared" si="54"/>
        <v>13.217401583335535</v>
      </c>
      <c r="IL13" s="18">
        <f t="shared" si="55"/>
        <v>-9.791000856812369</v>
      </c>
      <c r="IM13" s="18">
        <f>IF(ISNUMBER(IK13), IK13*COS(RADIANS(-$C13+Графики!$B$3))+IL13*SIN(RADIANS(-$C13+Графики!$B$3)),"")</f>
        <v>13.217401583335535</v>
      </c>
      <c r="IN13" s="19">
        <f>IF(ISNUMBER(IK13), IK13*COS(RADIANS(-$C13+Графики!$B$5))+IL13*SIN(RADIANS(-$C13+Графики!$B$5)),"")</f>
        <v>-9.791000856812369</v>
      </c>
      <c r="IO13" s="24">
        <v>-0.74035333773808365</v>
      </c>
      <c r="IP13" s="25">
        <v>0.69781673056466009</v>
      </c>
      <c r="IQ13" s="25">
        <v>-0.39539666507619042</v>
      </c>
      <c r="IR13" s="25">
        <v>0.50316096632260054</v>
      </c>
      <c r="IS13" s="18">
        <f t="shared" si="56"/>
        <v>12.550071976007427</v>
      </c>
      <c r="IT13" s="18">
        <f t="shared" si="57"/>
        <v>7.8413142357442407</v>
      </c>
      <c r="IU13" s="18">
        <f t="shared" si="58"/>
        <v>12.336038710071348</v>
      </c>
      <c r="IV13" s="18">
        <f t="shared" si="59"/>
        <v>-7.9503123454153313</v>
      </c>
      <c r="IW13" s="18">
        <f>IF(ISNUMBER(IU13), IU13*COS(RADIANS(-$C13+Графики!$B$3))+IV13*SIN(RADIANS(-$C13+Графики!$B$3)),"")</f>
        <v>12.336038710071348</v>
      </c>
      <c r="IX13" s="19">
        <f>IF(ISNUMBER(IU13), IU13*COS(RADIANS(-$C13+Графики!$B$5))+IV13*SIN(RADIANS(-$C13+Графики!$B$5)),"")</f>
        <v>-7.9503123454153304</v>
      </c>
    </row>
    <row r="14" spans="1:258" x14ac:dyDescent="0.25">
      <c r="A14" s="44">
        <v>14</v>
      </c>
      <c r="B14" s="50">
        <v>0</v>
      </c>
      <c r="C14" s="11">
        <f>IF(Графики!$A$7="Расчитывать с учетом закручивания скважины",B14,0)</f>
        <v>0</v>
      </c>
      <c r="D14" s="47">
        <v>5.5</v>
      </c>
      <c r="E14" s="34">
        <f>IF(ISNUMBER(INDEX($I$1:$IX$303,$A14,E$1) ),INDEX($I$1:$IX$303,$A14,E$1),0)</f>
        <v>9.4852465223379863</v>
      </c>
      <c r="F14" s="35">
        <f>IF(ISNUMBER(INDEX($I$1:$IX$303,$A14,F$1) ),INDEX($I$1:$IX$303,$A14,F$1),0)</f>
        <v>7.799959578712083</v>
      </c>
      <c r="G14" s="35">
        <f>IF(ISNUMBER(INDEX($I$1:$IX$303,$A14,G$1) ),INDEX($I$1:$IX$303,$A14,G$1)-$G$305,0)</f>
        <v>-961.90951256411506</v>
      </c>
      <c r="H14" s="36">
        <f>IF(ISNUMBER(INDEX($I$1:$IX$303,$A14,H$1) ),INDEX($I$1:$IX$303,$A14,H$1)-$H$305,0)</f>
        <v>-1159.2930356040215</v>
      </c>
      <c r="I14" s="29">
        <v>-0.52476605739423954</v>
      </c>
      <c r="J14" s="25">
        <v>0.56217942849320757</v>
      </c>
      <c r="K14" s="25">
        <v>-0.46436902547401682</v>
      </c>
      <c r="L14" s="25">
        <v>0.42944956637448772</v>
      </c>
      <c r="M14" s="18">
        <f t="shared" si="60"/>
        <v>9.4852465223379863</v>
      </c>
      <c r="N14" s="18">
        <f t="shared" si="61"/>
        <v>7.799959578712083</v>
      </c>
      <c r="O14" s="18">
        <f t="shared" si="62"/>
        <v>16.006643325299617</v>
      </c>
      <c r="P14" s="18">
        <f t="shared" si="62"/>
        <v>-3.8633721199839708</v>
      </c>
      <c r="Q14" s="18">
        <f>IF(ISNUMBER(O14), O14*COS(RADIANS(-$C14+Графики!$B$3))+P14*SIN(RADIANS(-$C14+Графики!$B$3)),"")</f>
        <v>16.006643325299617</v>
      </c>
      <c r="R14" s="19">
        <f>IF(ISNUMBER(O14), O14*COS(RADIANS(-$C14+Графики!$B$5))+P14*SIN(RADIANS(-$C14+Графики!$B$5)),"")</f>
        <v>-3.8633721199839699</v>
      </c>
      <c r="S14" s="29">
        <v>-0.58339067194808603</v>
      </c>
      <c r="T14" s="25">
        <v>0.52050819940845827</v>
      </c>
      <c r="U14" s="25">
        <v>-0.59512866427469369</v>
      </c>
      <c r="V14" s="25">
        <v>0.39630830507233206</v>
      </c>
      <c r="W14" s="18">
        <f t="shared" si="63"/>
        <v>9.6331859603870154</v>
      </c>
      <c r="X14" s="18">
        <f t="shared" si="64"/>
        <v>8.6518117800145955</v>
      </c>
      <c r="Y14" s="18">
        <f t="shared" si="65"/>
        <v>16.066279661041616</v>
      </c>
      <c r="Z14" s="18">
        <f t="shared" si="65"/>
        <v>-4.6211736524057985</v>
      </c>
      <c r="AA14" s="18">
        <f>IF(ISNUMBER(Y14), Y14*COS(RADIANS(-$C14+Графики!$B$3))+Z14*SIN(RADIANS(-$C14+Графики!$B$3)),"")</f>
        <v>16.066279661041616</v>
      </c>
      <c r="AB14" s="18">
        <f>IF(ISNUMBER(Y14), Y14*COS(RADIANS(-$C14+Графики!$B$5))+Z14*SIN(RADIANS(-$C14+Графики!$B$5)),"")</f>
        <v>-4.6211736524057976</v>
      </c>
      <c r="AC14" s="24">
        <v>-0.45259595472279257</v>
      </c>
      <c r="AD14" s="25">
        <v>0.5567539846881312</v>
      </c>
      <c r="AE14" s="25">
        <v>-0.57954670925678686</v>
      </c>
      <c r="AF14" s="25">
        <v>0.42890959760501601</v>
      </c>
      <c r="AG14" s="18">
        <f t="shared" si="66"/>
        <v>8.8081259761913717</v>
      </c>
      <c r="AH14" s="18">
        <f t="shared" si="67"/>
        <v>8.8003278632994562</v>
      </c>
      <c r="AI14" s="18">
        <f t="shared" si="68"/>
        <v>14.437920998380172</v>
      </c>
      <c r="AJ14" s="18">
        <f t="shared" si="68"/>
        <v>-4.0280416110724753</v>
      </c>
      <c r="AK14" s="18">
        <f>IF(ISNUMBER(AI14), AI14*COS(RADIANS(-$C14+Графики!$B$3))+AJ14*SIN(RADIANS(-$C14+Графики!$B$3)),"")</f>
        <v>14.437920998380172</v>
      </c>
      <c r="AL14" s="19">
        <f>IF(ISNUMBER(AI14), AI14*COS(RADIANS(-$C14+Графики!$B$5))+AJ14*SIN(RADIANS(-$C14+Графики!$B$5)),"")</f>
        <v>-4.0280416110724744</v>
      </c>
      <c r="AM14" s="24">
        <v>-0.48572332522675621</v>
      </c>
      <c r="AN14" s="25">
        <v>0.53485152224518651</v>
      </c>
      <c r="AO14" s="25">
        <v>-0.46954642033627814</v>
      </c>
      <c r="AP14" s="25">
        <v>0.39847227310550359</v>
      </c>
      <c r="AQ14" s="18">
        <f t="shared" si="69"/>
        <v>8.906077935795194</v>
      </c>
      <c r="AR14" s="18">
        <f t="shared" si="70"/>
        <v>7.5748196449740446</v>
      </c>
      <c r="AS14" s="18">
        <f t="shared" si="71"/>
        <v>17.753945049399153</v>
      </c>
      <c r="AT14" s="18">
        <f t="shared" si="71"/>
        <v>-6.2719868653879356</v>
      </c>
      <c r="AU14" s="18">
        <f>IF(ISNUMBER(AS14), AS14*COS(RADIANS(-$C14+Графики!$B$3))+AT14*SIN(RADIANS(-$C14+Графики!$B$3)),"")</f>
        <v>17.753945049399153</v>
      </c>
      <c r="AV14" s="19">
        <f>IF(ISNUMBER(AS14), AS14*COS(RADIANS(-$C14+Графики!$B$5))+AT14*SIN(RADIANS(-$C14+Графики!$B$5)),"")</f>
        <v>-6.2719868653879347</v>
      </c>
      <c r="AW14" s="24">
        <v>-0.4568903108526905</v>
      </c>
      <c r="AX14" s="25">
        <v>0.38719564873983259</v>
      </c>
      <c r="AY14" s="25">
        <v>-0.50219687404125923</v>
      </c>
      <c r="AZ14" s="25">
        <v>0.40690059468077866</v>
      </c>
      <c r="BA14" s="18">
        <f t="shared" si="72"/>
        <v>7.3659729707955668</v>
      </c>
      <c r="BB14" s="18">
        <f t="shared" si="73"/>
        <v>7.9332888066887506</v>
      </c>
      <c r="BC14" s="18">
        <f t="shared" si="74"/>
        <v>15.515021105082408</v>
      </c>
      <c r="BD14" s="18">
        <f t="shared" si="74"/>
        <v>-5.192347527658999</v>
      </c>
      <c r="BE14" s="18">
        <f>IF(ISNUMBER(BC14), BC14*COS(RADIANS(-$C14+Графики!$B$3))+BD14*SIN(RADIANS(-$C14+Графики!$B$3)),"")</f>
        <v>15.515021105082408</v>
      </c>
      <c r="BF14" s="145">
        <f>IF(ISNUMBER(BC14), BC14*COS(RADIANS(-$C14+Графики!$B$5))+BD14*SIN(RADIANS(-$C14+Графики!$B$5)),"")</f>
        <v>-5.1923475276589981</v>
      </c>
      <c r="BG14" s="24">
        <v>-0.60583914709949993</v>
      </c>
      <c r="BH14" s="25">
        <v>0.42457931600278764</v>
      </c>
      <c r="BI14" s="25">
        <v>-0.538357461047963</v>
      </c>
      <c r="BJ14" s="25">
        <v>0.48476444118640183</v>
      </c>
      <c r="BK14" s="18">
        <f t="shared" si="75"/>
        <v>8.9919762475004799</v>
      </c>
      <c r="BL14" s="18">
        <f t="shared" si="76"/>
        <v>8.9283042979794534</v>
      </c>
      <c r="BM14" s="18">
        <f t="shared" si="77"/>
        <v>16.142811935752107</v>
      </c>
      <c r="BN14" s="18">
        <f t="shared" si="77"/>
        <v>-8.0248938326012365</v>
      </c>
      <c r="BO14" s="18">
        <f>IF(ISNUMBER(BM14), BM14*COS(RADIANS(-$C14+Графики!$B$3))+BN14*SIN(RADIANS(-$C14+Графики!$B$3)),"")</f>
        <v>16.142811935752107</v>
      </c>
      <c r="BP14" s="145">
        <f>IF(ISNUMBER(BM14), BM14*COS(RADIANS(-$C14+Графики!$B$5))+BN14*SIN(RADIANS(-$C14+Графики!$B$5)),"")</f>
        <v>-8.0248938326012347</v>
      </c>
      <c r="BQ14" s="24">
        <v>-0.63535072289169203</v>
      </c>
      <c r="BR14" s="25">
        <v>0.44505818832354438</v>
      </c>
      <c r="BS14" s="25">
        <v>-0.43305259571481036</v>
      </c>
      <c r="BT14" s="25">
        <v>0.44974798906315705</v>
      </c>
      <c r="BU14" s="18">
        <f t="shared" si="78"/>
        <v>9.4282066981270916</v>
      </c>
      <c r="BV14" s="18">
        <f t="shared" si="79"/>
        <v>7.7038122175157593</v>
      </c>
      <c r="BW14" s="18">
        <f t="shared" si="80"/>
        <v>18.66623697447984</v>
      </c>
      <c r="BX14" s="18">
        <f t="shared" si="80"/>
        <v>-5.8586886533373415</v>
      </c>
      <c r="BY14" s="18">
        <f>IF(ISNUMBER(BW14), BW14*COS(RADIANS(-$C14+Графики!$B$3))+BX14*SIN(RADIANS(-$C14+Графики!$B$3)),"")</f>
        <v>18.66623697447984</v>
      </c>
      <c r="BZ14" s="19">
        <f>IF(ISNUMBER(BW14), BW14*COS(RADIANS(-$C14+Графики!$B$5))+BX14*SIN(RADIANS(-$C14+Графики!$B$5)),"")</f>
        <v>-5.8586886533373406</v>
      </c>
      <c r="CA14" s="29">
        <v>-0.5270777321630471</v>
      </c>
      <c r="CB14" s="25">
        <v>0.44975084638797358</v>
      </c>
      <c r="CC14" s="25">
        <v>-0.46884317562293842</v>
      </c>
      <c r="CD14" s="25">
        <v>0.44636044658720031</v>
      </c>
      <c r="CE14" s="18">
        <f t="shared" si="81"/>
        <v>8.5243342225103298</v>
      </c>
      <c r="CF14" s="18">
        <f t="shared" si="82"/>
        <v>7.9865733600339235</v>
      </c>
      <c r="CG14" s="18">
        <f t="shared" si="83"/>
        <v>14.851016906925464</v>
      </c>
      <c r="CH14" s="18">
        <f t="shared" si="83"/>
        <v>-5.7146742933188062</v>
      </c>
      <c r="CI14" s="18">
        <f>IF(ISNUMBER(CG14), CG14*COS(RADIANS(-$C14+Графики!$B$3))+CH14*SIN(RADIANS(-$C14+Графики!$B$3)),"")</f>
        <v>14.851016906925464</v>
      </c>
      <c r="CJ14" s="19">
        <f>IF(ISNUMBER(CG14), CG14*COS(RADIANS(-$C14+Графики!$B$5))+CH14*SIN(RADIANS(-$C14+Графики!$B$5)),"")</f>
        <v>-5.7146742933188053</v>
      </c>
      <c r="CK14" s="24">
        <v>-0.52974534834481912</v>
      </c>
      <c r="CL14" s="25">
        <v>0.50181491764332375</v>
      </c>
      <c r="CM14" s="25">
        <v>-0.42725255017233943</v>
      </c>
      <c r="CN14" s="25">
        <v>0.43181228209774036</v>
      </c>
      <c r="CO14" s="18">
        <f t="shared" si="84"/>
        <v>9.0019399541020437</v>
      </c>
      <c r="CP14" s="18">
        <f t="shared" si="85"/>
        <v>7.4966846845289847</v>
      </c>
      <c r="CQ14" s="18">
        <f t="shared" si="86"/>
        <v>16.482734177480982</v>
      </c>
      <c r="CR14" s="18">
        <f t="shared" si="86"/>
        <v>-4.7953112946878607</v>
      </c>
      <c r="CS14" s="18">
        <f>IF(ISNUMBER(CQ14), CQ14*COS(RADIANS(-$C14+Графики!$B$3))+CR14*SIN(RADIANS(-$C14+Графики!$B$3)),"")</f>
        <v>16.482734177480982</v>
      </c>
      <c r="CT14" s="19">
        <f>IF(ISNUMBER(CQ14), CQ14*COS(RADIANS(-$C14+Графики!$B$5))+CR14*SIN(RADIANS(-$C14+Графики!$B$5)),"")</f>
        <v>-4.7953112946878598</v>
      </c>
      <c r="CU14" s="24">
        <v>-0.53312776668371842</v>
      </c>
      <c r="CV14" s="25">
        <v>0.56497907403760339</v>
      </c>
      <c r="CW14" s="25">
        <v>-0.57368616572639941</v>
      </c>
      <c r="CX14" s="25">
        <v>0.47705245275564145</v>
      </c>
      <c r="CY14" s="18">
        <f t="shared" si="87"/>
        <v>9.5826432909214621</v>
      </c>
      <c r="CZ14" s="18">
        <f t="shared" si="88"/>
        <v>9.169295744061607</v>
      </c>
      <c r="DA14" s="18">
        <f t="shared" si="89"/>
        <v>13.499697896974347</v>
      </c>
      <c r="DB14" s="18">
        <f t="shared" si="89"/>
        <v>-4.575533438127799</v>
      </c>
      <c r="DC14" s="18">
        <f>IF(ISNUMBER(DA14), DA14*COS(RADIANS(-$C14+Графики!$B$3))+DB14*SIN(RADIANS(-$C14+Графики!$B$3)),"")</f>
        <v>13.499697896974347</v>
      </c>
      <c r="DD14" s="19">
        <f>IF(ISNUMBER(DA14), DA14*COS(RADIANS(-$C14+Графики!$B$5))+DB14*SIN(RADIANS(-$C14+Графики!$B$5)),"")</f>
        <v>-4.5755334381277981</v>
      </c>
      <c r="DE14" s="24">
        <v>-0.52324197706721487</v>
      </c>
      <c r="DF14" s="25">
        <v>0.5623263937504378</v>
      </c>
      <c r="DG14" s="25">
        <v>-0.51232341506909751</v>
      </c>
      <c r="DH14" s="25">
        <v>0.39588235109438707</v>
      </c>
      <c r="DI14" s="18">
        <f t="shared" si="0"/>
        <v>9.4732294662030903</v>
      </c>
      <c r="DJ14" s="18">
        <f t="shared" si="1"/>
        <v>7.9255074785295854</v>
      </c>
      <c r="DK14" s="18">
        <f t="shared" si="2"/>
        <v>17.459475724090666</v>
      </c>
      <c r="DL14" s="18">
        <f t="shared" si="3"/>
        <v>-6.8343322058040403</v>
      </c>
      <c r="DM14" s="18">
        <f>IF(ISNUMBER(DK14), DK14*COS(RADIANS(-$C14+Графики!$B$3))+DL14*SIN(RADIANS(-$C14+Графики!$B$3)),"")</f>
        <v>17.459475724090666</v>
      </c>
      <c r="DN14" s="19">
        <f>IF(ISNUMBER(DK14), DK14*COS(RADIANS(-$C14+Графики!$B$5))+DL14*SIN(RADIANS(-$C14+Графики!$B$5)),"")</f>
        <v>-6.8343322058040394</v>
      </c>
      <c r="DO14" s="24">
        <v>-0.54104488540698648</v>
      </c>
      <c r="DP14" s="25">
        <v>0.55556566423167308</v>
      </c>
      <c r="DQ14" s="25">
        <v>-0.5178705533464445</v>
      </c>
      <c r="DR14" s="25">
        <v>0.41003517023704961</v>
      </c>
      <c r="DS14" s="18">
        <f t="shared" si="4"/>
        <v>9.5695862866589234</v>
      </c>
      <c r="DT14" s="18">
        <f t="shared" si="5"/>
        <v>8.0974165209291638</v>
      </c>
      <c r="DU14" s="18">
        <f t="shared" si="6"/>
        <v>16.393490422867057</v>
      </c>
      <c r="DV14" s="18">
        <f t="shared" si="7"/>
        <v>-6.3482012001516326</v>
      </c>
      <c r="DW14" s="18">
        <f>IF(ISNUMBER(DU14), DU14*COS(RADIANS(-$C14+Графики!$B$3))+DV14*SIN(RADIANS(-$C14+Графики!$B$3)),"")</f>
        <v>16.393490422867057</v>
      </c>
      <c r="DX14" s="19">
        <f>IF(ISNUMBER(DU14), DU14*COS(RADIANS(-$C14+Графики!$B$5))+DV14*SIN(RADIANS(-$C14+Графики!$B$5)),"")</f>
        <v>-6.3482012001516317</v>
      </c>
      <c r="DY14" s="24">
        <v>-0.45099716324959382</v>
      </c>
      <c r="DZ14" s="25">
        <v>0.40273941600538243</v>
      </c>
      <c r="EA14" s="25">
        <v>-0.59280783558643591</v>
      </c>
      <c r="EB14" s="25">
        <v>0.44340421843744815</v>
      </c>
      <c r="EC14" s="18">
        <f t="shared" si="8"/>
        <v>7.450188203807719</v>
      </c>
      <c r="ED14" s="18">
        <f t="shared" si="9"/>
        <v>9.0425328105181997</v>
      </c>
      <c r="EE14" s="18">
        <f t="shared" si="10"/>
        <v>17.116596407811905</v>
      </c>
      <c r="EF14" s="18">
        <f t="shared" si="11"/>
        <v>-4.919803455684141</v>
      </c>
      <c r="EG14" s="18">
        <f>IF(ISNUMBER(EE14), EE14*COS(RADIANS(-$C14+Графики!$B$3))+EF14*SIN(RADIANS(-$C14+Графики!$B$3)),"")</f>
        <v>17.116596407811905</v>
      </c>
      <c r="EH14" s="19">
        <f>IF(ISNUMBER(EE14), EE14*COS(RADIANS(-$C14+Графики!$B$5))+EF14*SIN(RADIANS(-$C14+Графики!$B$5)),"")</f>
        <v>-4.9198034556841401</v>
      </c>
      <c r="EI14" s="24">
        <v>-0.59424556022805042</v>
      </c>
      <c r="EJ14" s="25">
        <v>0.4312336229256013</v>
      </c>
      <c r="EK14" s="25">
        <v>-0.59317670517123278</v>
      </c>
      <c r="EL14" s="25">
        <v>0.43519398196335313</v>
      </c>
      <c r="EM14" s="18">
        <f t="shared" si="12"/>
        <v>8.9488746328796065</v>
      </c>
      <c r="EN14" s="18">
        <f t="shared" si="13"/>
        <v>8.9741067520443281</v>
      </c>
      <c r="EO14" s="18">
        <f t="shared" si="14"/>
        <v>13.578589510861484</v>
      </c>
      <c r="EP14" s="18">
        <f t="shared" si="15"/>
        <v>-5.1162955692921859</v>
      </c>
      <c r="EQ14" s="18">
        <f>IF(ISNUMBER(EO14), EO14*COS(RADIANS(-$C14+Графики!$B$3))+EP14*SIN(RADIANS(-$C14+Графики!$B$3)),"")</f>
        <v>13.578589510861484</v>
      </c>
      <c r="ER14" s="19">
        <f>IF(ISNUMBER(EO14), EO14*COS(RADIANS(-$C14+Графики!$B$5))+EP14*SIN(RADIANS(-$C14+Графики!$B$5)),"")</f>
        <v>-5.116295569292185</v>
      </c>
      <c r="ES14" s="24">
        <v>-0.51550841123910507</v>
      </c>
      <c r="ET14" s="25">
        <v>0.51867683087236838</v>
      </c>
      <c r="EU14" s="25">
        <v>-0.46102462909273845</v>
      </c>
      <c r="EV14" s="25">
        <v>0.52717210036650386</v>
      </c>
      <c r="EW14" s="18">
        <f t="shared" si="16"/>
        <v>9.0248462616454326</v>
      </c>
      <c r="EX14" s="18">
        <f t="shared" si="17"/>
        <v>8.6235364075809073</v>
      </c>
      <c r="EY14" s="18">
        <f t="shared" si="18"/>
        <v>19.159483060871178</v>
      </c>
      <c r="EZ14" s="18">
        <f t="shared" si="19"/>
        <v>-5.0353908240656331</v>
      </c>
      <c r="FA14" s="18">
        <f>IF(ISNUMBER(EY14), EY14*COS(RADIANS(-$C14+Графики!$B$3))+EZ14*SIN(RADIANS(-$C14+Графики!$B$3)),"")</f>
        <v>19.159483060871178</v>
      </c>
      <c r="FB14" s="19">
        <f>IF(ISNUMBER(EY14), EY14*COS(RADIANS(-$C14+Графики!$B$5))+EZ14*SIN(RADIANS(-$C14+Графики!$B$5)),"")</f>
        <v>-5.0353908240656322</v>
      </c>
      <c r="FC14" s="24">
        <v>-0.59126488259416743</v>
      </c>
      <c r="FD14" s="25">
        <v>0.48896675375554255</v>
      </c>
      <c r="FE14" s="25">
        <v>-0.44672456037191821</v>
      </c>
      <c r="FF14" s="25">
        <v>0.45009898238506219</v>
      </c>
      <c r="FG14" s="18">
        <f t="shared" si="20"/>
        <v>9.4266597518330268</v>
      </c>
      <c r="FH14" s="18">
        <f t="shared" si="21"/>
        <v>7.8261819219221982</v>
      </c>
      <c r="FI14" s="18">
        <f t="shared" si="22"/>
        <v>16.783276338204118</v>
      </c>
      <c r="FJ14" s="18">
        <f t="shared" si="23"/>
        <v>-4.613200381096858</v>
      </c>
      <c r="FK14" s="18">
        <f>IF(ISNUMBER(FI14), FI14*COS(RADIANS(-$C14+Графики!$B$3))+FJ14*SIN(RADIANS(-$C14+Графики!$B$3)),"")</f>
        <v>16.783276338204118</v>
      </c>
      <c r="FL14" s="19">
        <f>IF(ISNUMBER(FI14), FI14*COS(RADIANS(-$C14+Графики!$B$5))+FJ14*SIN(RADIANS(-$C14+Графики!$B$5)),"")</f>
        <v>-4.6132003810968571</v>
      </c>
      <c r="FM14" s="24">
        <v>-0.44221276173312185</v>
      </c>
      <c r="FN14" s="25">
        <v>0.55464987413627209</v>
      </c>
      <c r="FO14" s="25">
        <v>-0.48317943522024442</v>
      </c>
      <c r="FP14" s="25">
        <v>0.40907565929365119</v>
      </c>
      <c r="FQ14" s="18">
        <f t="shared" si="24"/>
        <v>8.6991578706459087</v>
      </c>
      <c r="FR14" s="18">
        <f t="shared" si="25"/>
        <v>7.7863159048741144</v>
      </c>
      <c r="FS14" s="18">
        <f t="shared" si="26"/>
        <v>16.935417743812692</v>
      </c>
      <c r="FT14" s="18">
        <f t="shared" si="27"/>
        <v>-6.0416677214661973</v>
      </c>
      <c r="FU14" s="18">
        <f>IF(ISNUMBER(FS14), FS14*COS(RADIANS(-$C14+Графики!$B$3))+FT14*SIN(RADIANS(-$C14+Графики!$B$3)),"")</f>
        <v>16.935417743812692</v>
      </c>
      <c r="FV14" s="19">
        <f>IF(ISNUMBER(FS14), FS14*COS(RADIANS(-$C14+Графики!$B$5))+FT14*SIN(RADIANS(-$C14+Графики!$B$5)),"")</f>
        <v>-6.0416677214661965</v>
      </c>
      <c r="FW14" s="24">
        <v>-0.56947225364434062</v>
      </c>
      <c r="FX14" s="25">
        <v>0.52041172309026107</v>
      </c>
      <c r="FY14" s="25">
        <v>-0.42974385309061436</v>
      </c>
      <c r="FZ14" s="25">
        <v>0.38372097503827196</v>
      </c>
      <c r="GA14" s="18">
        <f t="shared" si="28"/>
        <v>9.5108885357951447</v>
      </c>
      <c r="GB14" s="18">
        <f t="shared" si="29"/>
        <v>7.0987601780683152</v>
      </c>
      <c r="GC14" s="18">
        <f t="shared" si="30"/>
        <v>19.197379166978756</v>
      </c>
      <c r="GD14" s="18">
        <f t="shared" si="31"/>
        <v>-6.4809135906863862</v>
      </c>
      <c r="GE14" s="18">
        <f>IF(ISNUMBER(GC14), GC14*COS(RADIANS(-$C14+Графики!$B$3))+GD14*SIN(RADIANS(-$C14+Графики!$B$3)),"")</f>
        <v>19.197379166978756</v>
      </c>
      <c r="GF14" s="19">
        <f>IF(ISNUMBER(GC14), GC14*COS(RADIANS(-$C14+Графики!$B$5))+GD14*SIN(RADIANS(-$C14+Графики!$B$5)),"")</f>
        <v>-6.4809135906863853</v>
      </c>
      <c r="GG14" s="24">
        <v>-0.43658201906831695</v>
      </c>
      <c r="GH14" s="25">
        <v>0.53046441774280484</v>
      </c>
      <c r="GI14" s="25">
        <v>-0.60315265953665065</v>
      </c>
      <c r="GJ14" s="25">
        <v>0.38815807990700935</v>
      </c>
      <c r="GK14" s="18">
        <f t="shared" si="32"/>
        <v>8.4389720024853734</v>
      </c>
      <c r="GL14" s="18">
        <f t="shared" si="33"/>
        <v>8.6507102575241532</v>
      </c>
      <c r="GM14" s="18">
        <f t="shared" si="34"/>
        <v>16.224814822897461</v>
      </c>
      <c r="GN14" s="18">
        <f t="shared" si="35"/>
        <v>-7.0808791820282657</v>
      </c>
      <c r="GO14" s="18">
        <f>IF(ISNUMBER(GM14), GM14*COS(RADIANS(-$C14+Графики!$B$3))+GN14*SIN(RADIANS(-$C14+Графики!$B$3)),"")</f>
        <v>16.224814822897461</v>
      </c>
      <c r="GP14" s="19">
        <f>IF(ISNUMBER(GM14), GM14*COS(RADIANS(-$C14+Графики!$B$5))+GN14*SIN(RADIANS(-$C14+Графики!$B$5)),"")</f>
        <v>-7.0808791820282648</v>
      </c>
      <c r="GQ14" s="24">
        <v>-0.47269570549400364</v>
      </c>
      <c r="GR14" s="25">
        <v>0.44950147068619672</v>
      </c>
      <c r="GS14" s="25">
        <v>-0.48243530451301619</v>
      </c>
      <c r="GT14" s="25">
        <v>0.54222166030800911</v>
      </c>
      <c r="GU14" s="18">
        <f t="shared" si="36"/>
        <v>8.0476016702692359</v>
      </c>
      <c r="GV14" s="18">
        <f t="shared" si="37"/>
        <v>8.9416997114215722</v>
      </c>
      <c r="GW14" s="18">
        <f t="shared" si="38"/>
        <v>17.147113788134213</v>
      </c>
      <c r="GX14" s="18">
        <f t="shared" si="39"/>
        <v>-4.9916155011107675</v>
      </c>
      <c r="GY14" s="18">
        <f>IF(ISNUMBER(GW14), GW14*COS(RADIANS(-$C14+Графики!$B$3))+GX14*SIN(RADIANS(-$C14+Графики!$B$3)),"")</f>
        <v>17.147113788134213</v>
      </c>
      <c r="GZ14" s="19">
        <f>IF(ISNUMBER(GW14), GW14*COS(RADIANS(-$C14+Графики!$B$5))+GX14*SIN(RADIANS(-$C14+Графики!$B$5)),"")</f>
        <v>-4.9916155011107666</v>
      </c>
      <c r="HA14" s="24">
        <v>-0.60390428065002322</v>
      </c>
      <c r="HB14" s="25">
        <v>0.39211747795714824</v>
      </c>
      <c r="HC14" s="25">
        <v>-0.5169116339562001</v>
      </c>
      <c r="HD14" s="25">
        <v>0.53009902086535943</v>
      </c>
      <c r="HE14" s="18">
        <f t="shared" si="40"/>
        <v>8.6918201096558523</v>
      </c>
      <c r="HF14" s="18">
        <f t="shared" si="41"/>
        <v>9.1367644867148137</v>
      </c>
      <c r="HG14" s="18">
        <f t="shared" si="42"/>
        <v>16.848102085442825</v>
      </c>
      <c r="HH14" s="18">
        <f t="shared" si="43"/>
        <v>-6.1764177501259816</v>
      </c>
      <c r="HI14" s="18">
        <f>IF(ISNUMBER(HG14), HG14*COS(RADIANS(-$C14+Графики!$B$3))+HH14*SIN(RADIANS(-$C14+Графики!$B$3)),"")</f>
        <v>16.848102085442825</v>
      </c>
      <c r="HJ14" s="19">
        <f>IF(ISNUMBER(HG14), HG14*COS(RADIANS(-$C14+Графики!$B$5))+HH14*SIN(RADIANS(-$C14+Графики!$B$5)),"")</f>
        <v>-6.1764177501259807</v>
      </c>
      <c r="HK14" s="24">
        <v>-0.6336632749763037</v>
      </c>
      <c r="HL14" s="25">
        <v>0.43964779828656375</v>
      </c>
      <c r="HM14" s="25">
        <v>-0.50042274590303282</v>
      </c>
      <c r="HN14" s="25">
        <v>0.48180481790955776</v>
      </c>
      <c r="HO14" s="18">
        <f t="shared" si="44"/>
        <v>9.3662691120918726</v>
      </c>
      <c r="HP14" s="18">
        <f t="shared" si="45"/>
        <v>8.5714475357511617</v>
      </c>
      <c r="HQ14" s="18">
        <f t="shared" si="46"/>
        <v>16.838531392517538</v>
      </c>
      <c r="HR14" s="18">
        <f t="shared" si="47"/>
        <v>-6.9014797621146933</v>
      </c>
      <c r="HS14" s="18">
        <f>IF(ISNUMBER(HQ14), HQ14*COS(RADIANS(-$C14+Графики!$B$3))+HR14*SIN(RADIANS(-$C14+Графики!$B$3)),"")</f>
        <v>16.838531392517538</v>
      </c>
      <c r="HT14" s="19">
        <f>IF(ISNUMBER(HQ14), HQ14*COS(RADIANS(-$C14+Графики!$B$5))+HR14*SIN(RADIANS(-$C14+Графики!$B$5)),"")</f>
        <v>-6.9014797621146924</v>
      </c>
      <c r="HU14" s="24">
        <v>-0.54512118118185937</v>
      </c>
      <c r="HV14" s="25">
        <v>0.38679463462516217</v>
      </c>
      <c r="HW14" s="25">
        <v>-0.56666669904837663</v>
      </c>
      <c r="HX14" s="25">
        <v>0.48582588625798373</v>
      </c>
      <c r="HY14" s="18">
        <f t="shared" si="48"/>
        <v>8.1324100249821374</v>
      </c>
      <c r="HZ14" s="18">
        <f t="shared" si="49"/>
        <v>9.1846013475570132</v>
      </c>
      <c r="IA14" s="18">
        <f t="shared" si="50"/>
        <v>15.250061021497235</v>
      </c>
      <c r="IB14" s="18">
        <f t="shared" si="51"/>
        <v>-6.0223220578010448</v>
      </c>
      <c r="IC14" s="18">
        <f>IF(ISNUMBER(IA14), IA14*COS(RADIANS(-$C14+Графики!$B$3))+IB14*SIN(RADIANS(-$C14+Графики!$B$3)),"")</f>
        <v>15.250061021497235</v>
      </c>
      <c r="ID14" s="19">
        <f>IF(ISNUMBER(IA14), IA14*COS(RADIANS(-$C14+Графики!$B$5))+IB14*SIN(RADIANS(-$C14+Графики!$B$5)),"")</f>
        <v>-6.0223220578010439</v>
      </c>
      <c r="IE14" s="24">
        <v>-0.50649863633836389</v>
      </c>
      <c r="IF14" s="25">
        <v>0.54184387830877878</v>
      </c>
      <c r="IG14" s="25">
        <v>-0.5033502966669291</v>
      </c>
      <c r="IH14" s="25">
        <v>0.49509487907634997</v>
      </c>
      <c r="II14" s="18">
        <f t="shared" si="52"/>
        <v>9.1483866705201002</v>
      </c>
      <c r="IJ14" s="18">
        <f t="shared" si="53"/>
        <v>8.7129676129293845</v>
      </c>
      <c r="IK14" s="18">
        <f t="shared" si="54"/>
        <v>17.791594918595585</v>
      </c>
      <c r="IL14" s="18">
        <f t="shared" si="55"/>
        <v>-5.4345170503476767</v>
      </c>
      <c r="IM14" s="18">
        <f>IF(ISNUMBER(IK14), IK14*COS(RADIANS(-$C14+Графики!$B$3))+IL14*SIN(RADIANS(-$C14+Графики!$B$3)),"")</f>
        <v>17.791594918595585</v>
      </c>
      <c r="IN14" s="19">
        <f>IF(ISNUMBER(IK14), IK14*COS(RADIANS(-$C14+Графики!$B$5))+IL14*SIN(RADIANS(-$C14+Графики!$B$5)),"")</f>
        <v>-5.4345170503476758</v>
      </c>
      <c r="IO14" s="24">
        <v>-0.55041892851073004</v>
      </c>
      <c r="IP14" s="25">
        <v>0.55774007692550132</v>
      </c>
      <c r="IQ14" s="25">
        <v>-0.61050788204346151</v>
      </c>
      <c r="IR14" s="25">
        <v>0.43011025696274074</v>
      </c>
      <c r="IS14" s="18">
        <f t="shared" si="56"/>
        <v>9.6703609118488973</v>
      </c>
      <c r="IT14" s="18">
        <f t="shared" si="57"/>
        <v>9.0809815768319204</v>
      </c>
      <c r="IU14" s="18">
        <f t="shared" si="58"/>
        <v>17.171219165995797</v>
      </c>
      <c r="IV14" s="18">
        <f t="shared" si="59"/>
        <v>-3.4098215569993711</v>
      </c>
      <c r="IW14" s="18">
        <f>IF(ISNUMBER(IU14), IU14*COS(RADIANS(-$C14+Графики!$B$3))+IV14*SIN(RADIANS(-$C14+Графики!$B$3)),"")</f>
        <v>17.171219165995797</v>
      </c>
      <c r="IX14" s="19">
        <f>IF(ISNUMBER(IU14), IU14*COS(RADIANS(-$C14+Графики!$B$5))+IV14*SIN(RADIANS(-$C14+Графики!$B$5)),"")</f>
        <v>-3.4098215569993702</v>
      </c>
    </row>
    <row r="15" spans="1:258" x14ac:dyDescent="0.25">
      <c r="A15" s="44">
        <v>15</v>
      </c>
      <c r="B15" s="50">
        <v>0</v>
      </c>
      <c r="C15" s="11">
        <f>IF(Графики!$A$7="Расчитывать с учетом закручивания скважины",B15,0)</f>
        <v>0</v>
      </c>
      <c r="D15" s="47">
        <v>6</v>
      </c>
      <c r="E15" s="34">
        <f>IF(ISNUMBER(INDEX($I$1:$IX$303,$A15,E$1) ),INDEX($I$1:$IX$303,$A15,E$1),0)</f>
        <v>7.0564492905582821</v>
      </c>
      <c r="F15" s="35">
        <f>IF(ISNUMBER(INDEX($I$1:$IX$303,$A15,F$1) ),INDEX($I$1:$IX$303,$A15,F$1),0)</f>
        <v>6.7861830788355304</v>
      </c>
      <c r="G15" s="35">
        <f>IF(ISNUMBER(INDEX($I$1:$IX$303,$A15,G$1) ),INDEX($I$1:$IX$303,$A15,G$1)-$G$305,0)</f>
        <v>-958.38128791883594</v>
      </c>
      <c r="H15" s="36">
        <f>IF(ISNUMBER(INDEX($I$1:$IX$303,$A15,H$1) ),INDEX($I$1:$IX$303,$A15,H$1)-$H$305,0)</f>
        <v>-1155.8999440646037</v>
      </c>
      <c r="I15" s="29">
        <v>-0.45729430937339044</v>
      </c>
      <c r="J15" s="25">
        <v>0.35132192675103757</v>
      </c>
      <c r="K15" s="25">
        <v>-0.31613640152682421</v>
      </c>
      <c r="L15" s="25">
        <v>0.4615088661148351</v>
      </c>
      <c r="M15" s="18">
        <f t="shared" si="60"/>
        <v>7.0564492905582821</v>
      </c>
      <c r="N15" s="18">
        <f t="shared" si="61"/>
        <v>6.7861830788355304</v>
      </c>
      <c r="O15" s="18">
        <f t="shared" si="62"/>
        <v>19.534867970578759</v>
      </c>
      <c r="P15" s="18">
        <f t="shared" si="62"/>
        <v>-0.47028058056620559</v>
      </c>
      <c r="Q15" s="18">
        <f>IF(ISNUMBER(O15), O15*COS(RADIANS(-$C15+Графики!$B$3))+P15*SIN(RADIANS(-$C15+Графики!$B$3)),"")</f>
        <v>19.534867970578759</v>
      </c>
      <c r="R15" s="19">
        <f>IF(ISNUMBER(O15), O15*COS(RADIANS(-$C15+Графики!$B$5))+P15*SIN(RADIANS(-$C15+Графики!$B$5)),"")</f>
        <v>-0.47028058056620436</v>
      </c>
      <c r="S15" s="29">
        <v>-0.37867155125038543</v>
      </c>
      <c r="T15" s="25">
        <v>0.34671181375791438</v>
      </c>
      <c r="U15" s="25">
        <v>-0.33552389098220692</v>
      </c>
      <c r="V15" s="25">
        <v>0.36195112922037453</v>
      </c>
      <c r="W15" s="18">
        <f t="shared" si="63"/>
        <v>6.3301217534042085</v>
      </c>
      <c r="X15" s="18">
        <f t="shared" si="64"/>
        <v>6.086580194807917</v>
      </c>
      <c r="Y15" s="18">
        <f t="shared" si="65"/>
        <v>19.231340537743719</v>
      </c>
      <c r="Z15" s="18">
        <f t="shared" si="65"/>
        <v>-1.57788355500184</v>
      </c>
      <c r="AA15" s="18">
        <f>IF(ISNUMBER(Y15), Y15*COS(RADIANS(-$C15+Графики!$B$3))+Z15*SIN(RADIANS(-$C15+Графики!$B$3)),"")</f>
        <v>19.231340537743719</v>
      </c>
      <c r="AB15" s="18">
        <f>IF(ISNUMBER(Y15), Y15*COS(RADIANS(-$C15+Графики!$B$5))+Z15*SIN(RADIANS(-$C15+Графики!$B$5)),"")</f>
        <v>-1.5778835550018389</v>
      </c>
      <c r="AC15" s="24">
        <v>-0.34602900457472852</v>
      </c>
      <c r="AD15" s="25">
        <v>0.45629055180902489</v>
      </c>
      <c r="AE15" s="25">
        <v>-0.48596553031477152</v>
      </c>
      <c r="AF15" s="25">
        <v>0.43064094302855016</v>
      </c>
      <c r="AG15" s="18">
        <f t="shared" si="66"/>
        <v>7.0015017512890125</v>
      </c>
      <c r="AH15" s="18">
        <f t="shared" si="67"/>
        <v>7.9988151545875299</v>
      </c>
      <c r="AI15" s="18">
        <f t="shared" si="68"/>
        <v>17.938671874024678</v>
      </c>
      <c r="AJ15" s="18">
        <f t="shared" si="68"/>
        <v>-2.8634033778710322E-2</v>
      </c>
      <c r="AK15" s="18">
        <f>IF(ISNUMBER(AI15), AI15*COS(RADIANS(-$C15+Графики!$B$3))+AJ15*SIN(RADIANS(-$C15+Графики!$B$3)),"")</f>
        <v>17.938671874024678</v>
      </c>
      <c r="AL15" s="19">
        <f>IF(ISNUMBER(AI15), AI15*COS(RADIANS(-$C15+Графики!$B$5))+AJ15*SIN(RADIANS(-$C15+Графики!$B$5)),"")</f>
        <v>-2.8634033778709222E-2</v>
      </c>
      <c r="AM15" s="24">
        <v>-0.38372986472939119</v>
      </c>
      <c r="AN15" s="25">
        <v>0.44854163423522675</v>
      </c>
      <c r="AO15" s="25">
        <v>-0.32167861388839453</v>
      </c>
      <c r="AP15" s="25">
        <v>0.31290761637095288</v>
      </c>
      <c r="AQ15" s="18">
        <f t="shared" si="69"/>
        <v>7.2628751102087747</v>
      </c>
      <c r="AR15" s="18">
        <f t="shared" si="70"/>
        <v>5.5377812479891837</v>
      </c>
      <c r="AS15" s="18">
        <f t="shared" si="71"/>
        <v>21.38538260450354</v>
      </c>
      <c r="AT15" s="18">
        <f t="shared" si="71"/>
        <v>-3.5030962413933437</v>
      </c>
      <c r="AU15" s="18">
        <f>IF(ISNUMBER(AS15), AS15*COS(RADIANS(-$C15+Графики!$B$3))+AT15*SIN(RADIANS(-$C15+Графики!$B$3)),"")</f>
        <v>21.38538260450354</v>
      </c>
      <c r="AV15" s="19">
        <f>IF(ISNUMBER(AS15), AS15*COS(RADIANS(-$C15+Графики!$B$5))+AT15*SIN(RADIANS(-$C15+Графики!$B$5)),"")</f>
        <v>-3.5030962413933424</v>
      </c>
      <c r="AW15" s="24">
        <v>-0.41235184378007983</v>
      </c>
      <c r="AX15" s="25">
        <v>0.33629996856302879</v>
      </c>
      <c r="AY15" s="25">
        <v>-0.43505123508378873</v>
      </c>
      <c r="AZ15" s="25">
        <v>0.28185642014583911</v>
      </c>
      <c r="BA15" s="18">
        <f t="shared" si="72"/>
        <v>6.5331730621154858</v>
      </c>
      <c r="BB15" s="18">
        <f t="shared" si="73"/>
        <v>6.256158697026085</v>
      </c>
      <c r="BC15" s="18">
        <f t="shared" si="74"/>
        <v>18.781607636140151</v>
      </c>
      <c r="BD15" s="18">
        <f t="shared" si="74"/>
        <v>-2.0642681791459565</v>
      </c>
      <c r="BE15" s="18">
        <f>IF(ISNUMBER(BC15), BC15*COS(RADIANS(-$C15+Графики!$B$3))+BD15*SIN(RADIANS(-$C15+Графики!$B$3)),"")</f>
        <v>18.781607636140151</v>
      </c>
      <c r="BF15" s="19">
        <f>IF(ISNUMBER(BC15), BC15*COS(RADIANS(-$C15+Графики!$B$5))+BD15*SIN(RADIANS(-$C15+Графики!$B$5)),"")</f>
        <v>-2.0642681791459552</v>
      </c>
      <c r="BG15" s="24">
        <v>-0.31767664735569556</v>
      </c>
      <c r="BH15" s="25">
        <v>0.30847292994519948</v>
      </c>
      <c r="BI15" s="25">
        <v>-0.44482904645440136</v>
      </c>
      <c r="BJ15" s="25">
        <v>0.38732638528189556</v>
      </c>
      <c r="BK15" s="18">
        <f t="shared" si="75"/>
        <v>5.4641586759787346</v>
      </c>
      <c r="BL15" s="18">
        <f t="shared" si="76"/>
        <v>7.26186225927579</v>
      </c>
      <c r="BM15" s="18">
        <f t="shared" si="77"/>
        <v>18.874891273741476</v>
      </c>
      <c r="BN15" s="18">
        <f t="shared" si="77"/>
        <v>-4.393962702963341</v>
      </c>
      <c r="BO15" s="18">
        <f>IF(ISNUMBER(BM15), BM15*COS(RADIANS(-$C15+Графики!$B$3))+BN15*SIN(RADIANS(-$C15+Графики!$B$3)),"")</f>
        <v>18.874891273741476</v>
      </c>
      <c r="BP15" s="19">
        <f>IF(ISNUMBER(BM15), BM15*COS(RADIANS(-$C15+Графики!$B$5))+BN15*SIN(RADIANS(-$C15+Графики!$B$5)),"")</f>
        <v>-4.3939627029633401</v>
      </c>
      <c r="BQ15" s="24">
        <v>-0.41681914577386736</v>
      </c>
      <c r="BR15" s="25">
        <v>0.35379498537944898</v>
      </c>
      <c r="BS15" s="25">
        <v>-0.38067459343972987</v>
      </c>
      <c r="BT15" s="25">
        <v>0.36205642523745873</v>
      </c>
      <c r="BU15" s="18">
        <f t="shared" si="78"/>
        <v>6.7248262380199924</v>
      </c>
      <c r="BV15" s="18">
        <f t="shared" si="79"/>
        <v>6.4815054841990047</v>
      </c>
      <c r="BW15" s="18">
        <f t="shared" si="80"/>
        <v>22.028650093489837</v>
      </c>
      <c r="BX15" s="18">
        <f t="shared" si="80"/>
        <v>-2.6179359112378391</v>
      </c>
      <c r="BY15" s="18">
        <f>IF(ISNUMBER(BW15), BW15*COS(RADIANS(-$C15+Графики!$B$3))+BX15*SIN(RADIANS(-$C15+Графики!$B$3)),"")</f>
        <v>22.028650093489837</v>
      </c>
      <c r="BZ15" s="19">
        <f>IF(ISNUMBER(BW15), BW15*COS(RADIANS(-$C15+Графики!$B$5))+BX15*SIN(RADIANS(-$C15+Графики!$B$5)),"")</f>
        <v>-2.6179359112378378</v>
      </c>
      <c r="CA15" s="29">
        <v>-0.453098578230831</v>
      </c>
      <c r="CB15" s="25">
        <v>0.3216957584324569</v>
      </c>
      <c r="CC15" s="25">
        <v>-0.384861535566279</v>
      </c>
      <c r="CD15" s="25">
        <v>0.47680220368286264</v>
      </c>
      <c r="CE15" s="18">
        <f t="shared" si="81"/>
        <v>6.761304583453505</v>
      </c>
      <c r="CF15" s="18">
        <f t="shared" si="82"/>
        <v>7.5193637871549566</v>
      </c>
      <c r="CG15" s="18">
        <f t="shared" si="83"/>
        <v>18.231669198652217</v>
      </c>
      <c r="CH15" s="18">
        <f t="shared" si="83"/>
        <v>-1.9549923997413279</v>
      </c>
      <c r="CI15" s="18">
        <f>IF(ISNUMBER(CG15), CG15*COS(RADIANS(-$C15+Графики!$B$3))+CH15*SIN(RADIANS(-$C15+Графики!$B$3)),"")</f>
        <v>18.231669198652217</v>
      </c>
      <c r="CJ15" s="19">
        <f>IF(ISNUMBER(CG15), CG15*COS(RADIANS(-$C15+Графики!$B$5))+CH15*SIN(RADIANS(-$C15+Графики!$B$5)),"")</f>
        <v>-1.9549923997413268</v>
      </c>
      <c r="CK15" s="24">
        <v>-0.42433088233236615</v>
      </c>
      <c r="CL15" s="25">
        <v>0.39368288647723859</v>
      </c>
      <c r="CM15" s="25">
        <v>-0.37459830019375329</v>
      </c>
      <c r="CN15" s="25">
        <v>0.29110302630948703</v>
      </c>
      <c r="CO15" s="18">
        <f t="shared" si="84"/>
        <v>7.1384561684168402</v>
      </c>
      <c r="CP15" s="18">
        <f t="shared" si="85"/>
        <v>5.8093073152243679</v>
      </c>
      <c r="CQ15" s="18">
        <f t="shared" si="86"/>
        <v>20.0519622616894</v>
      </c>
      <c r="CR15" s="18">
        <f t="shared" si="86"/>
        <v>-1.8906576370756767</v>
      </c>
      <c r="CS15" s="18">
        <f>IF(ISNUMBER(CQ15), CQ15*COS(RADIANS(-$C15+Графики!$B$3))+CR15*SIN(RADIANS(-$C15+Графики!$B$3)),"")</f>
        <v>20.0519622616894</v>
      </c>
      <c r="CT15" s="19">
        <f>IF(ISNUMBER(CQ15), CQ15*COS(RADIANS(-$C15+Графики!$B$5))+CR15*SIN(RADIANS(-$C15+Графики!$B$5)),"")</f>
        <v>-1.8906576370756754</v>
      </c>
      <c r="CU15" s="24">
        <v>-0.45984574396478961</v>
      </c>
      <c r="CV15" s="25">
        <v>0.42212861838881321</v>
      </c>
      <c r="CW15" s="25">
        <v>-0.4104177348111222</v>
      </c>
      <c r="CX15" s="25">
        <v>0.35356386949831298</v>
      </c>
      <c r="CY15" s="18">
        <f t="shared" si="87"/>
        <v>7.6966022804458856</v>
      </c>
      <c r="CZ15" s="18">
        <f t="shared" si="88"/>
        <v>6.6669478199820196</v>
      </c>
      <c r="DA15" s="18">
        <f t="shared" si="89"/>
        <v>17.34799903719729</v>
      </c>
      <c r="DB15" s="18">
        <f t="shared" si="89"/>
        <v>-1.2420595281367892</v>
      </c>
      <c r="DC15" s="18">
        <f>IF(ISNUMBER(DA15), DA15*COS(RADIANS(-$C15+Графики!$B$3))+DB15*SIN(RADIANS(-$C15+Графики!$B$3)),"")</f>
        <v>17.34799903719729</v>
      </c>
      <c r="DD15" s="19">
        <f>IF(ISNUMBER(DA15), DA15*COS(RADIANS(-$C15+Графики!$B$5))+DB15*SIN(RADIANS(-$C15+Графики!$B$5)),"")</f>
        <v>-1.2420595281367881</v>
      </c>
      <c r="DE15" s="24">
        <v>-0.36464027942675137</v>
      </c>
      <c r="DF15" s="25">
        <v>0.47863726873029688</v>
      </c>
      <c r="DG15" s="25">
        <v>-0.42506027210151709</v>
      </c>
      <c r="DH15" s="25">
        <v>0.31924941035919019</v>
      </c>
      <c r="DI15" s="18">
        <f t="shared" si="0"/>
        <v>7.3589184413709736</v>
      </c>
      <c r="DJ15" s="18">
        <f t="shared" si="1"/>
        <v>6.4952816346091282</v>
      </c>
      <c r="DK15" s="18">
        <f t="shared" si="2"/>
        <v>21.138934944776153</v>
      </c>
      <c r="DL15" s="18">
        <f t="shared" si="3"/>
        <v>-3.5866913884994762</v>
      </c>
      <c r="DM15" s="18">
        <f>IF(ISNUMBER(DK15), DK15*COS(RADIANS(-$C15+Графики!$B$3))+DL15*SIN(RADIANS(-$C15+Графики!$B$3)),"")</f>
        <v>21.138934944776153</v>
      </c>
      <c r="DN15" s="19">
        <f>IF(ISNUMBER(DK15), DK15*COS(RADIANS(-$C15+Графики!$B$5))+DL15*SIN(RADIANS(-$C15+Графики!$B$5)),"")</f>
        <v>-3.5866913884994749</v>
      </c>
      <c r="DO15" s="24">
        <v>-0.36874063061023599</v>
      </c>
      <c r="DP15" s="25">
        <v>0.46780253523646254</v>
      </c>
      <c r="DQ15" s="25">
        <v>-0.34672647989240718</v>
      </c>
      <c r="DR15" s="25">
        <v>0.45446891156011315</v>
      </c>
      <c r="DS15" s="18">
        <f t="shared" si="4"/>
        <v>7.3001514477838425</v>
      </c>
      <c r="DT15" s="18">
        <f t="shared" si="5"/>
        <v>6.9916918017152527</v>
      </c>
      <c r="DU15" s="18">
        <f t="shared" si="6"/>
        <v>20.043566146758977</v>
      </c>
      <c r="DV15" s="18">
        <f t="shared" si="7"/>
        <v>-2.8523552992940062</v>
      </c>
      <c r="DW15" s="18">
        <f>IF(ISNUMBER(DU15), DU15*COS(RADIANS(-$C15+Графики!$B$3))+DV15*SIN(RADIANS(-$C15+Графики!$B$3)),"")</f>
        <v>20.043566146758977</v>
      </c>
      <c r="DX15" s="19">
        <f>IF(ISNUMBER(DU15), DU15*COS(RADIANS(-$C15+Графики!$B$5))+DV15*SIN(RADIANS(-$C15+Графики!$B$5)),"")</f>
        <v>-2.8523552992940049</v>
      </c>
      <c r="DY15" s="24">
        <v>-0.39641138412092092</v>
      </c>
      <c r="DZ15" s="25">
        <v>0.36914406363864116</v>
      </c>
      <c r="EA15" s="25">
        <v>-0.49580643657159251</v>
      </c>
      <c r="EB15" s="25">
        <v>0.29525309941829725</v>
      </c>
      <c r="EC15" s="18">
        <f t="shared" si="8"/>
        <v>6.6806818891731439</v>
      </c>
      <c r="ED15" s="18">
        <f t="shared" si="9"/>
        <v>6.9032419112753001</v>
      </c>
      <c r="EE15" s="18">
        <f t="shared" si="10"/>
        <v>20.456937352398477</v>
      </c>
      <c r="EF15" s="18">
        <f t="shared" si="11"/>
        <v>-1.468182500046491</v>
      </c>
      <c r="EG15" s="18">
        <f>IF(ISNUMBER(EE15), EE15*COS(RADIANS(-$C15+Графики!$B$3))+EF15*SIN(RADIANS(-$C15+Графики!$B$3)),"")</f>
        <v>20.456937352398477</v>
      </c>
      <c r="EH15" s="19">
        <f>IF(ISNUMBER(EE15), EE15*COS(RADIANS(-$C15+Графики!$B$5))+EF15*SIN(RADIANS(-$C15+Графики!$B$5)),"")</f>
        <v>-1.4681825000464896</v>
      </c>
      <c r="EI15" s="24">
        <v>-0.50285963848948623</v>
      </c>
      <c r="EJ15" s="25">
        <v>0.37808855966404487</v>
      </c>
      <c r="EK15" s="25">
        <v>-0.3948736895381687</v>
      </c>
      <c r="EL15" s="25">
        <v>0.43454790461479953</v>
      </c>
      <c r="EM15" s="18">
        <f t="shared" si="12"/>
        <v>7.6876475733985714</v>
      </c>
      <c r="EN15" s="18">
        <f t="shared" si="13"/>
        <v>7.2380056527491652</v>
      </c>
      <c r="EO15" s="18">
        <f t="shared" si="14"/>
        <v>17.42241329756077</v>
      </c>
      <c r="EP15" s="18">
        <f t="shared" si="15"/>
        <v>-1.4972927429176033</v>
      </c>
      <c r="EQ15" s="18">
        <f>IF(ISNUMBER(EO15), EO15*COS(RADIANS(-$C15+Графики!$B$3))+EP15*SIN(RADIANS(-$C15+Графики!$B$3)),"")</f>
        <v>17.42241329756077</v>
      </c>
      <c r="ER15" s="19">
        <f>IF(ISNUMBER(EO15), EO15*COS(RADIANS(-$C15+Графики!$B$5))+EP15*SIN(RADIANS(-$C15+Графики!$B$5)),"")</f>
        <v>-1.4972927429176022</v>
      </c>
      <c r="ES15" s="24">
        <v>-0.33353780009862388</v>
      </c>
      <c r="ET15" s="25">
        <v>0.44808282502236441</v>
      </c>
      <c r="EU15" s="25">
        <v>-0.37136585064697014</v>
      </c>
      <c r="EV15" s="25">
        <v>0.39808084343769767</v>
      </c>
      <c r="EW15" s="18">
        <f t="shared" si="16"/>
        <v>6.8208738144025798</v>
      </c>
      <c r="EX15" s="18">
        <f t="shared" si="17"/>
        <v>6.7146386577080488</v>
      </c>
      <c r="EY15" s="18">
        <f t="shared" si="18"/>
        <v>22.569919968072469</v>
      </c>
      <c r="EZ15" s="18">
        <f t="shared" si="19"/>
        <v>-1.6780714952116087</v>
      </c>
      <c r="FA15" s="18">
        <f>IF(ISNUMBER(EY15), EY15*COS(RADIANS(-$C15+Графики!$B$3))+EZ15*SIN(RADIANS(-$C15+Графики!$B$3)),"")</f>
        <v>22.569919968072469</v>
      </c>
      <c r="FB15" s="19">
        <f>IF(ISNUMBER(EY15), EY15*COS(RADIANS(-$C15+Графики!$B$5))+EZ15*SIN(RADIANS(-$C15+Графики!$B$5)),"")</f>
        <v>-1.6780714952116074</v>
      </c>
      <c r="FC15" s="24">
        <v>-0.32645375730711568</v>
      </c>
      <c r="FD15" s="25">
        <v>0.32280016000488843</v>
      </c>
      <c r="FE15" s="25">
        <v>-0.48306748149821321</v>
      </c>
      <c r="FF15" s="25">
        <v>0.29672038002831469</v>
      </c>
      <c r="FG15" s="18">
        <f t="shared" si="20"/>
        <v>5.6657789559348117</v>
      </c>
      <c r="FH15" s="18">
        <f t="shared" si="21"/>
        <v>6.8048803060203573</v>
      </c>
      <c r="FI15" s="18">
        <f t="shared" si="22"/>
        <v>19.616165816171524</v>
      </c>
      <c r="FJ15" s="18">
        <f t="shared" si="23"/>
        <v>-1.2107602280866794</v>
      </c>
      <c r="FK15" s="18">
        <f>IF(ISNUMBER(FI15), FI15*COS(RADIANS(-$C15+Графики!$B$3))+FJ15*SIN(RADIANS(-$C15+Графики!$B$3)),"")</f>
        <v>19.616165816171524</v>
      </c>
      <c r="FL15" s="19">
        <f>IF(ISNUMBER(FI15), FI15*COS(RADIANS(-$C15+Графики!$B$5))+FJ15*SIN(RADIANS(-$C15+Графики!$B$5)),"")</f>
        <v>-1.2107602280866783</v>
      </c>
      <c r="FM15" s="24">
        <v>-0.3902551051647839</v>
      </c>
      <c r="FN15" s="25">
        <v>0.29257520587429531</v>
      </c>
      <c r="FO15" s="25">
        <v>-0.33471837034287982</v>
      </c>
      <c r="FP15" s="25">
        <v>0.43251236397313819</v>
      </c>
      <c r="FQ15" s="18">
        <f t="shared" si="24"/>
        <v>5.958783316276536</v>
      </c>
      <c r="FR15" s="18">
        <f t="shared" si="25"/>
        <v>6.6953011953691615</v>
      </c>
      <c r="FS15" s="18">
        <f t="shared" si="26"/>
        <v>19.914809401950961</v>
      </c>
      <c r="FT15" s="18">
        <f t="shared" si="27"/>
        <v>-2.6940171237816166</v>
      </c>
      <c r="FU15" s="18">
        <f>IF(ISNUMBER(FS15), FS15*COS(RADIANS(-$C15+Графики!$B$3))+FT15*SIN(RADIANS(-$C15+Графики!$B$3)),"")</f>
        <v>19.914809401950961</v>
      </c>
      <c r="FV15" s="19">
        <f>IF(ISNUMBER(FS15), FS15*COS(RADIANS(-$C15+Графики!$B$5))+FT15*SIN(RADIANS(-$C15+Графики!$B$5)),"")</f>
        <v>-2.6940171237816153</v>
      </c>
      <c r="FW15" s="24">
        <v>-0.32083597636201788</v>
      </c>
      <c r="FX15" s="25">
        <v>0.45816447587305187</v>
      </c>
      <c r="FY15" s="25">
        <v>-0.34130246806742603</v>
      </c>
      <c r="FZ15" s="25">
        <v>0.32552311677912393</v>
      </c>
      <c r="GA15" s="18">
        <f t="shared" si="28"/>
        <v>6.7980090226090963</v>
      </c>
      <c r="GB15" s="18">
        <f t="shared" si="29"/>
        <v>5.8191181542589607</v>
      </c>
      <c r="GC15" s="18">
        <f t="shared" si="30"/>
        <v>22.596383678283303</v>
      </c>
      <c r="GD15" s="18">
        <f t="shared" si="31"/>
        <v>-3.5713545135569058</v>
      </c>
      <c r="GE15" s="18">
        <f>IF(ISNUMBER(GC15), GC15*COS(RADIANS(-$C15+Графики!$B$3))+GD15*SIN(RADIANS(-$C15+Графики!$B$3)),"")</f>
        <v>22.596383678283303</v>
      </c>
      <c r="GF15" s="19">
        <f>IF(ISNUMBER(GC15), GC15*COS(RADIANS(-$C15+Графики!$B$5))+GD15*SIN(RADIANS(-$C15+Графики!$B$5)),"")</f>
        <v>-3.5713545135569045</v>
      </c>
      <c r="GG15" s="24">
        <v>-0.31894108067382865</v>
      </c>
      <c r="GH15" s="25">
        <v>0.37161624105144631</v>
      </c>
      <c r="GI15" s="25">
        <v>-0.4930537395286908</v>
      </c>
      <c r="GJ15" s="25">
        <v>0.33602958316330478</v>
      </c>
      <c r="GK15" s="18">
        <f t="shared" si="32"/>
        <v>6.0262129944355793</v>
      </c>
      <c r="GL15" s="18">
        <f t="shared" si="33"/>
        <v>7.2350537546640066</v>
      </c>
      <c r="GM15" s="18">
        <f t="shared" si="34"/>
        <v>19.237921320115252</v>
      </c>
      <c r="GN15" s="18">
        <f t="shared" si="35"/>
        <v>-3.4633523046962624</v>
      </c>
      <c r="GO15" s="18">
        <f>IF(ISNUMBER(GM15), GM15*COS(RADIANS(-$C15+Графики!$B$3))+GN15*SIN(RADIANS(-$C15+Графики!$B$3)),"")</f>
        <v>19.237921320115252</v>
      </c>
      <c r="GP15" s="19">
        <f>IF(ISNUMBER(GM15), GM15*COS(RADIANS(-$C15+Графики!$B$5))+GN15*SIN(RADIANS(-$C15+Графики!$B$5)),"")</f>
        <v>-3.4633523046962611</v>
      </c>
      <c r="GQ15" s="24">
        <v>-0.35996346333121443</v>
      </c>
      <c r="GR15" s="25">
        <v>0.3107930385981198</v>
      </c>
      <c r="GS15" s="25">
        <v>-0.33731712624112931</v>
      </c>
      <c r="GT15" s="25">
        <v>0.46316429410777349</v>
      </c>
      <c r="GU15" s="18">
        <f t="shared" si="36"/>
        <v>5.8534212928835778</v>
      </c>
      <c r="GV15" s="18">
        <f t="shared" si="37"/>
        <v>6.9854613806072399</v>
      </c>
      <c r="GW15" s="18">
        <f t="shared" si="38"/>
        <v>20.073824434576004</v>
      </c>
      <c r="GX15" s="18">
        <f t="shared" si="39"/>
        <v>-1.4988848108071475</v>
      </c>
      <c r="GY15" s="18">
        <f>IF(ISNUMBER(GW15), GW15*COS(RADIANS(-$C15+Графики!$B$3))+GX15*SIN(RADIANS(-$C15+Графики!$B$3)),"")</f>
        <v>20.073824434576004</v>
      </c>
      <c r="GZ15" s="19">
        <f>IF(ISNUMBER(GW15), GW15*COS(RADIANS(-$C15+Графики!$B$5))+GX15*SIN(RADIANS(-$C15+Графики!$B$5)),"")</f>
        <v>-1.4988848108071462</v>
      </c>
      <c r="HA15" s="24">
        <v>-0.3368417879942458</v>
      </c>
      <c r="HB15" s="25">
        <v>0.4166697221331167</v>
      </c>
      <c r="HC15" s="25">
        <v>-0.31895363802999732</v>
      </c>
      <c r="HD15" s="25">
        <v>0.41538307847834088</v>
      </c>
      <c r="HE15" s="18">
        <f t="shared" si="40"/>
        <v>6.5755810146566915</v>
      </c>
      <c r="HF15" s="18">
        <f t="shared" si="41"/>
        <v>6.4082528999627133</v>
      </c>
      <c r="HG15" s="18">
        <f t="shared" si="42"/>
        <v>20.135892592771171</v>
      </c>
      <c r="HH15" s="18">
        <f t="shared" si="43"/>
        <v>-2.9722913001446249</v>
      </c>
      <c r="HI15" s="18">
        <f>IF(ISNUMBER(HG15), HG15*COS(RADIANS(-$C15+Графики!$B$3))+HH15*SIN(RADIANS(-$C15+Графики!$B$3)),"")</f>
        <v>20.135892592771171</v>
      </c>
      <c r="HJ15" s="19">
        <f>IF(ISNUMBER(HG15), HG15*COS(RADIANS(-$C15+Графики!$B$5))+HH15*SIN(RADIANS(-$C15+Графики!$B$5)),"")</f>
        <v>-2.9722913001446236</v>
      </c>
      <c r="HK15" s="24">
        <v>-0.49353732581498766</v>
      </c>
      <c r="HL15" s="25">
        <v>0.35818253796681554</v>
      </c>
      <c r="HM15" s="25">
        <v>-0.42795620970657411</v>
      </c>
      <c r="HN15" s="25">
        <v>0.37817256485510731</v>
      </c>
      <c r="HO15" s="18">
        <f t="shared" si="44"/>
        <v>7.4325895285436721</v>
      </c>
      <c r="HP15" s="18">
        <f t="shared" si="45"/>
        <v>7.0347426321992472</v>
      </c>
      <c r="HQ15" s="18">
        <f t="shared" si="46"/>
        <v>20.554826156789375</v>
      </c>
      <c r="HR15" s="18">
        <f t="shared" si="47"/>
        <v>-3.3841084460150697</v>
      </c>
      <c r="HS15" s="18">
        <f>IF(ISNUMBER(HQ15), HQ15*COS(RADIANS(-$C15+Графики!$B$3))+HR15*SIN(RADIANS(-$C15+Графики!$B$3)),"")</f>
        <v>20.554826156789375</v>
      </c>
      <c r="HT15" s="19">
        <f>IF(ISNUMBER(HQ15), HQ15*COS(RADIANS(-$C15+Графики!$B$5))+HR15*SIN(RADIANS(-$C15+Графики!$B$5)),"")</f>
        <v>-3.3841084460150683</v>
      </c>
      <c r="HU15" s="24">
        <v>-0.46568893522082166</v>
      </c>
      <c r="HV15" s="25">
        <v>0.29114850421374661</v>
      </c>
      <c r="HW15" s="25">
        <v>-0.37090035541220578</v>
      </c>
      <c r="HX15" s="25">
        <v>0.31565050387763038</v>
      </c>
      <c r="HY15" s="18">
        <f t="shared" si="48"/>
        <v>6.6046045929476209</v>
      </c>
      <c r="HZ15" s="18">
        <f t="shared" si="49"/>
        <v>5.9912506451818421</v>
      </c>
      <c r="IA15" s="18">
        <f t="shared" si="50"/>
        <v>18.552363317971047</v>
      </c>
      <c r="IB15" s="18">
        <f t="shared" si="51"/>
        <v>-3.0266967352101237</v>
      </c>
      <c r="IC15" s="18">
        <f>IF(ISNUMBER(IA15), IA15*COS(RADIANS(-$C15+Графики!$B$3))+IB15*SIN(RADIANS(-$C15+Графики!$B$3)),"")</f>
        <v>18.552363317971047</v>
      </c>
      <c r="ID15" s="19">
        <f>IF(ISNUMBER(IA15), IA15*COS(RADIANS(-$C15+Графики!$B$5))+IB15*SIN(RADIANS(-$C15+Графики!$B$5)),"")</f>
        <v>-3.0266967352101224</v>
      </c>
      <c r="IE15" s="24">
        <v>-0.34222667071585522</v>
      </c>
      <c r="IF15" s="25">
        <v>0.32459636686335103</v>
      </c>
      <c r="IG15" s="25">
        <v>-0.41595656901596523</v>
      </c>
      <c r="IH15" s="25">
        <v>0.33586457756476307</v>
      </c>
      <c r="II15" s="18">
        <f t="shared" si="52"/>
        <v>5.8190959255342865</v>
      </c>
      <c r="IJ15" s="18">
        <f t="shared" si="53"/>
        <v>6.5608301281312835</v>
      </c>
      <c r="IK15" s="18">
        <f t="shared" si="54"/>
        <v>20.701142881362728</v>
      </c>
      <c r="IL15" s="18">
        <f t="shared" si="55"/>
        <v>-2.154101986282035</v>
      </c>
      <c r="IM15" s="18">
        <f>IF(ISNUMBER(IK15), IK15*COS(RADIANS(-$C15+Графики!$B$3))+IL15*SIN(RADIANS(-$C15+Графики!$B$3)),"")</f>
        <v>20.701142881362728</v>
      </c>
      <c r="IN15" s="19">
        <f>IF(ISNUMBER(IK15), IK15*COS(RADIANS(-$C15+Графики!$B$5))+IL15*SIN(RADIANS(-$C15+Графики!$B$5)),"")</f>
        <v>-2.1541019862820336</v>
      </c>
      <c r="IO15" s="24">
        <v>-0.48495611852784692</v>
      </c>
      <c r="IP15" s="25">
        <v>0.34948363827174878</v>
      </c>
      <c r="IQ15" s="25">
        <v>-0.35130162293721379</v>
      </c>
      <c r="IR15" s="25">
        <v>0.29055637455131822</v>
      </c>
      <c r="IS15" s="18">
        <f t="shared" si="56"/>
        <v>7.2817962289755709</v>
      </c>
      <c r="IT15" s="18">
        <f t="shared" si="57"/>
        <v>5.6012384040468728</v>
      </c>
      <c r="IU15" s="18">
        <f t="shared" si="58"/>
        <v>20.812117280483584</v>
      </c>
      <c r="IV15" s="18">
        <f t="shared" si="59"/>
        <v>-0.60920235497593467</v>
      </c>
      <c r="IW15" s="18">
        <f>IF(ISNUMBER(IU15), IU15*COS(RADIANS(-$C15+Графики!$B$3))+IV15*SIN(RADIANS(-$C15+Графики!$B$3)),"")</f>
        <v>20.812117280483584</v>
      </c>
      <c r="IX15" s="19">
        <f>IF(ISNUMBER(IU15), IU15*COS(RADIANS(-$C15+Графики!$B$5))+IV15*SIN(RADIANS(-$C15+Графики!$B$5)),"")</f>
        <v>-0.60920235497593345</v>
      </c>
    </row>
    <row r="16" spans="1:258" x14ac:dyDescent="0.25">
      <c r="A16" s="44">
        <v>16</v>
      </c>
      <c r="B16" s="50">
        <v>0</v>
      </c>
      <c r="C16" s="11">
        <f>IF(Графики!$A$7="Расчитывать с учетом закручивания скважины",B16,0)</f>
        <v>0</v>
      </c>
      <c r="D16" s="47">
        <v>6.5</v>
      </c>
      <c r="E16" s="34">
        <f>IF(ISNUMBER(INDEX($I$1:$IX$303,$A16,E$1) ),INDEX($I$1:$IX$303,$A16,E$1),0)</f>
        <v>7.6391574648591689</v>
      </c>
      <c r="F16" s="35">
        <f>IF(ISNUMBER(INDEX($I$1:$IX$303,$A16,F$1) ),INDEX($I$1:$IX$303,$A16,F$1),0)</f>
        <v>4.565198187591446</v>
      </c>
      <c r="G16" s="35">
        <f>IF(ISNUMBER(INDEX($I$1:$IX$303,$A16,G$1) ),INDEX($I$1:$IX$303,$A16,G$1)-$G$305,0)</f>
        <v>-954.56170918640635</v>
      </c>
      <c r="H16" s="36">
        <f>IF(ISNUMBER(INDEX($I$1:$IX$303,$A16,H$1) ),INDEX($I$1:$IX$303,$A16,H$1)-$H$305,0)</f>
        <v>-1153.6173449708081</v>
      </c>
      <c r="I16" s="29">
        <v>-0.45541276547909093</v>
      </c>
      <c r="J16" s="25">
        <v>0.41997871236981432</v>
      </c>
      <c r="K16" s="25">
        <v>-0.22786706605127871</v>
      </c>
      <c r="L16" s="25">
        <v>0.29526792865138785</v>
      </c>
      <c r="M16" s="18">
        <f t="shared" si="60"/>
        <v>7.6391574648591689</v>
      </c>
      <c r="N16" s="18">
        <f t="shared" si="61"/>
        <v>4.565198187591446</v>
      </c>
      <c r="O16" s="18">
        <f t="shared" si="62"/>
        <v>23.354446703008342</v>
      </c>
      <c r="P16" s="18">
        <f t="shared" si="62"/>
        <v>1.8123185132295174</v>
      </c>
      <c r="Q16" s="18">
        <f>IF(ISNUMBER(O16), O16*COS(RADIANS(-$C16+Графики!$B$3))+P16*SIN(RADIANS(-$C16+Графики!$B$3)),"")</f>
        <v>23.354446703008342</v>
      </c>
      <c r="R16" s="19">
        <f>IF(ISNUMBER(O16), O16*COS(RADIANS(-$C16+Графики!$B$5))+P16*SIN(RADIANS(-$C16+Графики!$B$5)),"")</f>
        <v>1.8123185132295188</v>
      </c>
      <c r="S16" s="29">
        <v>-0.44899912614008586</v>
      </c>
      <c r="T16" s="25">
        <v>0.35010608374613572</v>
      </c>
      <c r="U16" s="25">
        <v>-0.14418382988143333</v>
      </c>
      <c r="V16" s="25">
        <v>0.18336252351118512</v>
      </c>
      <c r="W16" s="18">
        <f t="shared" si="63"/>
        <v>6.9734519712369805</v>
      </c>
      <c r="X16" s="18">
        <f t="shared" si="64"/>
        <v>2.8583772674769548</v>
      </c>
      <c r="Y16" s="18">
        <f t="shared" si="65"/>
        <v>22.718066523362211</v>
      </c>
      <c r="Z16" s="18">
        <f t="shared" si="65"/>
        <v>-0.14869492126336259</v>
      </c>
      <c r="AA16" s="18">
        <f>IF(ISNUMBER(Y16), Y16*COS(RADIANS(-$C16+Графики!$B$3))+Z16*SIN(RADIANS(-$C16+Графики!$B$3)),"")</f>
        <v>22.718066523362211</v>
      </c>
      <c r="AB16" s="18">
        <f>IF(ISNUMBER(Y16), Y16*COS(RADIANS(-$C16+Графики!$B$5))+Z16*SIN(RADIANS(-$C16+Графики!$B$5)),"")</f>
        <v>-0.1486949212633612</v>
      </c>
      <c r="AC16" s="24">
        <v>-0.32956014016114543</v>
      </c>
      <c r="AD16" s="25">
        <v>0.3185090980334897</v>
      </c>
      <c r="AE16" s="25">
        <v>-0.25477260190808548</v>
      </c>
      <c r="AF16" s="25">
        <v>0.20883680075169139</v>
      </c>
      <c r="AG16" s="18">
        <f t="shared" si="66"/>
        <v>5.6554408459794505</v>
      </c>
      <c r="AH16" s="18">
        <f t="shared" si="67"/>
        <v>4.0457442229058671</v>
      </c>
      <c r="AI16" s="18">
        <f t="shared" si="68"/>
        <v>20.766392297014402</v>
      </c>
      <c r="AJ16" s="18">
        <f t="shared" si="68"/>
        <v>1.9942380776742232</v>
      </c>
      <c r="AK16" s="18">
        <f>IF(ISNUMBER(AI16), AI16*COS(RADIANS(-$C16+Графики!$B$3))+AJ16*SIN(RADIANS(-$C16+Графики!$B$3)),"")</f>
        <v>20.766392297014402</v>
      </c>
      <c r="AL16" s="19">
        <f>IF(ISNUMBER(AI16), AI16*COS(RADIANS(-$C16+Графики!$B$5))+AJ16*SIN(RADIANS(-$C16+Графики!$B$5)),"")</f>
        <v>1.9942380776742246</v>
      </c>
      <c r="AM16" s="24">
        <v>-0.47295633665116554</v>
      </c>
      <c r="AN16" s="25">
        <v>0.43205746250104848</v>
      </c>
      <c r="AO16" s="25">
        <v>-0.28419825670976573</v>
      </c>
      <c r="AP16" s="25">
        <v>0.21141154493067357</v>
      </c>
      <c r="AQ16" s="18">
        <f t="shared" si="69"/>
        <v>7.8976531833339427</v>
      </c>
      <c r="AR16" s="18">
        <f t="shared" si="70"/>
        <v>4.3249979381585932</v>
      </c>
      <c r="AS16" s="18">
        <f t="shared" si="71"/>
        <v>25.334209196170512</v>
      </c>
      <c r="AT16" s="18">
        <f t="shared" si="71"/>
        <v>-1.3405972723140471</v>
      </c>
      <c r="AU16" s="18">
        <f>IF(ISNUMBER(AS16), AS16*COS(RADIANS(-$C16+Графики!$B$3))+AT16*SIN(RADIANS(-$C16+Графики!$B$3)),"")</f>
        <v>25.334209196170512</v>
      </c>
      <c r="AV16" s="19">
        <f>IF(ISNUMBER(AS16), AS16*COS(RADIANS(-$C16+Графики!$B$5))+AT16*SIN(RADIANS(-$C16+Графики!$B$5)),"")</f>
        <v>-1.3405972723140456</v>
      </c>
      <c r="AW16" s="24">
        <v>-0.49348598166319335</v>
      </c>
      <c r="AX16" s="25">
        <v>0.46884798667169802</v>
      </c>
      <c r="AY16" s="25">
        <v>-0.20120714106089055</v>
      </c>
      <c r="AZ16" s="25">
        <v>0.23978448661181093</v>
      </c>
      <c r="BA16" s="18">
        <f t="shared" si="72"/>
        <v>8.3978494143338835</v>
      </c>
      <c r="BB16" s="18">
        <f t="shared" si="73"/>
        <v>3.8483684392280981</v>
      </c>
      <c r="BC16" s="18">
        <f t="shared" si="74"/>
        <v>22.980532343307093</v>
      </c>
      <c r="BD16" s="18">
        <f t="shared" si="74"/>
        <v>-0.14008395953190744</v>
      </c>
      <c r="BE16" s="18">
        <f>IF(ISNUMBER(BC16), BC16*COS(RADIANS(-$C16+Графики!$B$3))+BD16*SIN(RADIANS(-$C16+Графики!$B$3)),"")</f>
        <v>22.980532343307093</v>
      </c>
      <c r="BF16" s="19">
        <f>IF(ISNUMBER(BC16), BC16*COS(RADIANS(-$C16+Графики!$B$5))+BD16*SIN(RADIANS(-$C16+Графики!$B$5)),"")</f>
        <v>-0.14008395953190603</v>
      </c>
      <c r="BG16" s="24">
        <v>-0.48016181087693366</v>
      </c>
      <c r="BH16" s="25">
        <v>0.48927007452360449</v>
      </c>
      <c r="BI16" s="25">
        <v>-0.13911106648034219</v>
      </c>
      <c r="BJ16" s="25">
        <v>0.12976473005093253</v>
      </c>
      <c r="BK16" s="18">
        <f t="shared" si="75"/>
        <v>8.4597882254002492</v>
      </c>
      <c r="BL16" s="18">
        <f t="shared" si="76"/>
        <v>2.3463818111873946</v>
      </c>
      <c r="BM16" s="18">
        <f t="shared" si="77"/>
        <v>23.104785386441598</v>
      </c>
      <c r="BN16" s="18">
        <f t="shared" si="77"/>
        <v>-3.2207717973696437</v>
      </c>
      <c r="BO16" s="18">
        <f>IF(ISNUMBER(BM16), BM16*COS(RADIANS(-$C16+Графики!$B$3))+BN16*SIN(RADIANS(-$C16+Графики!$B$3)),"")</f>
        <v>23.104785386441598</v>
      </c>
      <c r="BP16" s="19">
        <f>IF(ISNUMBER(BM16), BM16*COS(RADIANS(-$C16+Графики!$B$5))+BN16*SIN(RADIANS(-$C16+Графики!$B$5)),"")</f>
        <v>-3.2207717973696424</v>
      </c>
      <c r="BQ16" s="24">
        <v>-0.45767178936049469</v>
      </c>
      <c r="BR16" s="25">
        <v>0.46846377844548603</v>
      </c>
      <c r="BS16" s="25">
        <v>-0.20879990742431431</v>
      </c>
      <c r="BT16" s="25">
        <v>0.144602606108725</v>
      </c>
      <c r="BU16" s="18">
        <f t="shared" si="78"/>
        <v>8.0819695031093453</v>
      </c>
      <c r="BV16" s="18">
        <f t="shared" si="79"/>
        <v>3.08401383421818</v>
      </c>
      <c r="BW16" s="18">
        <f t="shared" si="80"/>
        <v>26.069634845044511</v>
      </c>
      <c r="BX16" s="18">
        <f t="shared" si="80"/>
        <v>-1.0759289941287491</v>
      </c>
      <c r="BY16" s="18">
        <f>IF(ISNUMBER(BW16), BW16*COS(RADIANS(-$C16+Графики!$B$3))+BX16*SIN(RADIANS(-$C16+Графики!$B$3)),"")</f>
        <v>26.069634845044511</v>
      </c>
      <c r="BZ16" s="19">
        <f>IF(ISNUMBER(BW16), BW16*COS(RADIANS(-$C16+Графики!$B$5))+BX16*SIN(RADIANS(-$C16+Графики!$B$5)),"")</f>
        <v>-1.0759289941287475</v>
      </c>
      <c r="CA16" s="29">
        <v>-0.39349937743210395</v>
      </c>
      <c r="CB16" s="25">
        <v>0.41678312789295557</v>
      </c>
      <c r="CC16" s="25">
        <v>-0.25755909738342397</v>
      </c>
      <c r="CD16" s="25">
        <v>0.14168686925559223</v>
      </c>
      <c r="CE16" s="18">
        <f t="shared" si="81"/>
        <v>7.0709898696730304</v>
      </c>
      <c r="CF16" s="18">
        <f t="shared" si="82"/>
        <v>3.4840712728274097</v>
      </c>
      <c r="CG16" s="18">
        <f t="shared" si="83"/>
        <v>21.76716413348873</v>
      </c>
      <c r="CH16" s="18">
        <f t="shared" si="83"/>
        <v>-0.21295676332762303</v>
      </c>
      <c r="CI16" s="18">
        <f>IF(ISNUMBER(CG16), CG16*COS(RADIANS(-$C16+Графики!$B$3))+CH16*SIN(RADIANS(-$C16+Графики!$B$3)),"")</f>
        <v>21.76716413348873</v>
      </c>
      <c r="CJ16" s="19">
        <f>IF(ISNUMBER(CG16), CG16*COS(RADIANS(-$C16+Графики!$B$5))+CH16*SIN(RADIANS(-$C16+Графики!$B$5)),"")</f>
        <v>-0.2129567633276217</v>
      </c>
      <c r="CK16" s="24">
        <v>-0.49326031164993878</v>
      </c>
      <c r="CL16" s="25">
        <v>0.39354776272250813</v>
      </c>
      <c r="CM16" s="25">
        <v>-0.29377395813689733</v>
      </c>
      <c r="CN16" s="25">
        <v>0.2527838280911795</v>
      </c>
      <c r="CO16" s="18">
        <f t="shared" si="84"/>
        <v>7.738783119093644</v>
      </c>
      <c r="CP16" s="18">
        <f t="shared" si="85"/>
        <v>4.7695983768736605</v>
      </c>
      <c r="CQ16" s="18">
        <f t="shared" si="86"/>
        <v>23.921353821236224</v>
      </c>
      <c r="CR16" s="18">
        <f t="shared" si="86"/>
        <v>0.49414155136115356</v>
      </c>
      <c r="CS16" s="18">
        <f>IF(ISNUMBER(CQ16), CQ16*COS(RADIANS(-$C16+Графики!$B$3))+CR16*SIN(RADIANS(-$C16+Графики!$B$3)),"")</f>
        <v>23.921353821236224</v>
      </c>
      <c r="CT16" s="19">
        <f>IF(ISNUMBER(CQ16), CQ16*COS(RADIANS(-$C16+Графики!$B$5))+CR16*SIN(RADIANS(-$C16+Графики!$B$5)),"")</f>
        <v>0.49414155136115501</v>
      </c>
      <c r="CU16" s="24">
        <v>-0.45942586030732802</v>
      </c>
      <c r="CV16" s="25">
        <v>0.37260069870293822</v>
      </c>
      <c r="CW16" s="25">
        <v>-0.15150362198446063</v>
      </c>
      <c r="CX16" s="25">
        <v>0.26112455693690539</v>
      </c>
      <c r="CY16" s="18">
        <f t="shared" si="87"/>
        <v>7.2607376622323549</v>
      </c>
      <c r="CZ16" s="18">
        <f t="shared" si="88"/>
        <v>3.6008523727729638</v>
      </c>
      <c r="DA16" s="18">
        <f t="shared" si="89"/>
        <v>20.97836786831347</v>
      </c>
      <c r="DB16" s="18">
        <f t="shared" si="89"/>
        <v>0.55836665824969267</v>
      </c>
      <c r="DC16" s="18">
        <f>IF(ISNUMBER(DA16), DA16*COS(RADIANS(-$C16+Графики!$B$3))+DB16*SIN(RADIANS(-$C16+Графики!$B$3)),"")</f>
        <v>20.97836786831347</v>
      </c>
      <c r="DD16" s="19">
        <f>IF(ISNUMBER(DA16), DA16*COS(RADIANS(-$C16+Графики!$B$5))+DB16*SIN(RADIANS(-$C16+Графики!$B$5)),"")</f>
        <v>0.558366658249694</v>
      </c>
      <c r="DE16" s="24">
        <v>-0.39061079580190849</v>
      </c>
      <c r="DF16" s="25">
        <v>0.342859341822358</v>
      </c>
      <c r="DG16" s="25">
        <v>-0.16214520677761723</v>
      </c>
      <c r="DH16" s="25">
        <v>0.19152154791601403</v>
      </c>
      <c r="DI16" s="18">
        <f t="shared" si="0"/>
        <v>6.4006907276796374</v>
      </c>
      <c r="DJ16" s="18">
        <f t="shared" si="1"/>
        <v>3.0863197623797065</v>
      </c>
      <c r="DK16" s="18">
        <f t="shared" si="2"/>
        <v>24.339280308615972</v>
      </c>
      <c r="DL16" s="18">
        <f t="shared" si="3"/>
        <v>-2.043531507309623</v>
      </c>
      <c r="DM16" s="18">
        <f>IF(ISNUMBER(DK16), DK16*COS(RADIANS(-$C16+Графики!$B$3))+DL16*SIN(RADIANS(-$C16+Графики!$B$3)),"")</f>
        <v>24.339280308615972</v>
      </c>
      <c r="DN16" s="19">
        <f>IF(ISNUMBER(DK16), DK16*COS(RADIANS(-$C16+Графики!$B$5))+DL16*SIN(RADIANS(-$C16+Графики!$B$5)),"")</f>
        <v>-2.0435315073096216</v>
      </c>
      <c r="DO16" s="24">
        <v>-0.37917993608795686</v>
      </c>
      <c r="DP16" s="25">
        <v>0.46628276221450971</v>
      </c>
      <c r="DQ16" s="25">
        <v>-0.27885218198827832</v>
      </c>
      <c r="DR16" s="25">
        <v>0.31929576785362124</v>
      </c>
      <c r="DS16" s="18">
        <f t="shared" si="4"/>
        <v>7.3779869560397202</v>
      </c>
      <c r="DT16" s="18">
        <f t="shared" si="5"/>
        <v>5.2198018656982113</v>
      </c>
      <c r="DU16" s="18">
        <f t="shared" si="6"/>
        <v>23.732559624778837</v>
      </c>
      <c r="DV16" s="18">
        <f t="shared" si="7"/>
        <v>-0.24245436644490059</v>
      </c>
      <c r="DW16" s="18">
        <f>IF(ISNUMBER(DU16), DU16*COS(RADIANS(-$C16+Графики!$B$3))+DV16*SIN(RADIANS(-$C16+Графики!$B$3)),"")</f>
        <v>23.732559624778837</v>
      </c>
      <c r="DX16" s="19">
        <f>IF(ISNUMBER(DU16), DU16*COS(RADIANS(-$C16+Графики!$B$5))+DV16*SIN(RADIANS(-$C16+Графики!$B$5)),"")</f>
        <v>-0.24245436644489915</v>
      </c>
      <c r="DY16" s="24">
        <v>-0.38608290034193748</v>
      </c>
      <c r="DZ16" s="25">
        <v>0.32557369039583262</v>
      </c>
      <c r="EA16" s="25">
        <v>-0.19075981988453183</v>
      </c>
      <c r="EB16" s="25">
        <v>0.1367018562446784</v>
      </c>
      <c r="EC16" s="18">
        <f t="shared" si="8"/>
        <v>6.2103354049419286</v>
      </c>
      <c r="ED16" s="18">
        <f t="shared" si="9"/>
        <v>2.8576383219708776</v>
      </c>
      <c r="EE16" s="18">
        <f t="shared" si="10"/>
        <v>23.562105054869441</v>
      </c>
      <c r="EF16" s="18">
        <f t="shared" si="11"/>
        <v>-3.9363339061052161E-2</v>
      </c>
      <c r="EG16" s="18">
        <f>IF(ISNUMBER(EE16), EE16*COS(RADIANS(-$C16+Графики!$B$3))+EF16*SIN(RADIANS(-$C16+Графики!$B$3)),"")</f>
        <v>23.562105054869441</v>
      </c>
      <c r="EH16" s="19">
        <f>IF(ISNUMBER(EE16), EE16*COS(RADIANS(-$C16+Графики!$B$5))+EF16*SIN(RADIANS(-$C16+Графики!$B$5)),"")</f>
        <v>-3.9363339061050717E-2</v>
      </c>
      <c r="EI16" s="24">
        <v>-0.41781539070391183</v>
      </c>
      <c r="EJ16" s="25">
        <v>0.42852091548269045</v>
      </c>
      <c r="EK16" s="25">
        <v>-0.2356228180503335</v>
      </c>
      <c r="EL16" s="25">
        <v>0.18134661150092554</v>
      </c>
      <c r="EM16" s="18">
        <f t="shared" si="12"/>
        <v>7.385610415301211</v>
      </c>
      <c r="EN16" s="18">
        <f t="shared" si="13"/>
        <v>3.6387366831438142</v>
      </c>
      <c r="EO16" s="18">
        <f t="shared" si="14"/>
        <v>21.115218505211374</v>
      </c>
      <c r="EP16" s="18">
        <f t="shared" si="15"/>
        <v>0.3220755986543038</v>
      </c>
      <c r="EQ16" s="18">
        <f>IF(ISNUMBER(EO16), EO16*COS(RADIANS(-$C16+Графики!$B$3))+EP16*SIN(RADIANS(-$C16+Графики!$B$3)),"")</f>
        <v>21.115218505211374</v>
      </c>
      <c r="ER16" s="19">
        <f>IF(ISNUMBER(EO16), EO16*COS(RADIANS(-$C16+Графики!$B$5))+EP16*SIN(RADIANS(-$C16+Графики!$B$5)),"")</f>
        <v>0.32207559865430507</v>
      </c>
      <c r="ES16" s="24">
        <v>-0.33351709506194926</v>
      </c>
      <c r="ET16" s="25">
        <v>0.42177841977896713</v>
      </c>
      <c r="EU16" s="25">
        <v>-0.19027160021931036</v>
      </c>
      <c r="EV16" s="25">
        <v>0.28817458241452476</v>
      </c>
      <c r="EW16" s="18">
        <f t="shared" si="16"/>
        <v>6.5911490553420213</v>
      </c>
      <c r="EX16" s="18">
        <f t="shared" si="17"/>
        <v>4.1752184594701696</v>
      </c>
      <c r="EY16" s="18">
        <f t="shared" si="18"/>
        <v>25.86549449574348</v>
      </c>
      <c r="EZ16" s="18">
        <f t="shared" si="19"/>
        <v>0.40953773452347608</v>
      </c>
      <c r="FA16" s="18">
        <f>IF(ISNUMBER(EY16), EY16*COS(RADIANS(-$C16+Графики!$B$3))+EZ16*SIN(RADIANS(-$C16+Графики!$B$3)),"")</f>
        <v>25.86549449574348</v>
      </c>
      <c r="FB16" s="19">
        <f>IF(ISNUMBER(EY16), EY16*COS(RADIANS(-$C16+Графики!$B$5))+EZ16*SIN(RADIANS(-$C16+Графики!$B$5)),"")</f>
        <v>0.40953773452347769</v>
      </c>
      <c r="FC16" s="24">
        <v>-0.4935929912401128</v>
      </c>
      <c r="FD16" s="25">
        <v>0.3415061040906382</v>
      </c>
      <c r="FE16" s="25">
        <v>-0.18193011529352174</v>
      </c>
      <c r="FF16" s="25">
        <v>0.19221696912539168</v>
      </c>
      <c r="FG16" s="18">
        <f t="shared" si="20"/>
        <v>7.2875498904332208</v>
      </c>
      <c r="FH16" s="18">
        <f t="shared" si="21"/>
        <v>3.265043453725057</v>
      </c>
      <c r="FI16" s="18">
        <f t="shared" si="22"/>
        <v>23.259940761388133</v>
      </c>
      <c r="FJ16" s="18">
        <f t="shared" si="23"/>
        <v>0.42176149877584912</v>
      </c>
      <c r="FK16" s="18">
        <f>IF(ISNUMBER(FI16), FI16*COS(RADIANS(-$C16+Графики!$B$3))+FJ16*SIN(RADIANS(-$C16+Графики!$B$3)),"")</f>
        <v>23.259940761388133</v>
      </c>
      <c r="FL16" s="19">
        <f>IF(ISNUMBER(FI16), FI16*COS(RADIANS(-$C16+Графики!$B$5))+FJ16*SIN(RADIANS(-$C16+Графики!$B$5)),"")</f>
        <v>0.42176149877585056</v>
      </c>
      <c r="FM16" s="24">
        <v>-0.39064726034149977</v>
      </c>
      <c r="FN16" s="25">
        <v>0.51271603776236152</v>
      </c>
      <c r="FO16" s="25">
        <v>-0.27710765430352446</v>
      </c>
      <c r="FP16" s="25">
        <v>0.23026054773742491</v>
      </c>
      <c r="FQ16" s="18">
        <f t="shared" si="24"/>
        <v>7.8832502929107404</v>
      </c>
      <c r="FR16" s="18">
        <f t="shared" si="25"/>
        <v>4.4276083563789541</v>
      </c>
      <c r="FS16" s="18">
        <f t="shared" si="26"/>
        <v>23.85643454840633</v>
      </c>
      <c r="FT16" s="18">
        <f t="shared" si="27"/>
        <v>-0.48021294559213956</v>
      </c>
      <c r="FU16" s="18">
        <f>IF(ISNUMBER(FS16), FS16*COS(RADIANS(-$C16+Графики!$B$3))+FT16*SIN(RADIANS(-$C16+Графики!$B$3)),"")</f>
        <v>23.85643454840633</v>
      </c>
      <c r="FV16" s="19">
        <f>IF(ISNUMBER(FS16), FS16*COS(RADIANS(-$C16+Графики!$B$5))+FT16*SIN(RADIANS(-$C16+Графики!$B$5)),"")</f>
        <v>-0.48021294559213812</v>
      </c>
      <c r="FW16" s="24">
        <v>-0.34501819513466719</v>
      </c>
      <c r="FX16" s="25">
        <v>0.4373498692751312</v>
      </c>
      <c r="FY16" s="25">
        <v>-0.23110093966248155</v>
      </c>
      <c r="FZ16" s="25">
        <v>0.19404289499304625</v>
      </c>
      <c r="GA16" s="18">
        <f t="shared" si="28"/>
        <v>6.8273963007992684</v>
      </c>
      <c r="GB16" s="18">
        <f t="shared" si="29"/>
        <v>3.7100713433011152</v>
      </c>
      <c r="GC16" s="18">
        <f t="shared" si="30"/>
        <v>26.010081828682935</v>
      </c>
      <c r="GD16" s="18">
        <f t="shared" si="31"/>
        <v>-1.7163188419063482</v>
      </c>
      <c r="GE16" s="18">
        <f>IF(ISNUMBER(GC16), GC16*COS(RADIANS(-$C16+Графики!$B$3))+GD16*SIN(RADIANS(-$C16+Графики!$B$3)),"")</f>
        <v>26.010081828682935</v>
      </c>
      <c r="GF16" s="19">
        <f>IF(ISNUMBER(GC16), GC16*COS(RADIANS(-$C16+Графики!$B$5))+GD16*SIN(RADIANS(-$C16+Графики!$B$5)),"")</f>
        <v>-1.7163188419063466</v>
      </c>
      <c r="GG16" s="24">
        <v>-0.47681866865463385</v>
      </c>
      <c r="GH16" s="25">
        <v>0.48735535240740235</v>
      </c>
      <c r="GI16" s="25">
        <v>-0.24744452762454863</v>
      </c>
      <c r="GJ16" s="25">
        <v>0.18689225932467227</v>
      </c>
      <c r="GK16" s="18">
        <f t="shared" si="32"/>
        <v>8.4139063362718556</v>
      </c>
      <c r="GL16" s="18">
        <f t="shared" si="33"/>
        <v>3.7902944219019652</v>
      </c>
      <c r="GM16" s="18">
        <f t="shared" si="34"/>
        <v>23.44487448825118</v>
      </c>
      <c r="GN16" s="18">
        <f t="shared" si="35"/>
        <v>-1.5682050937452798</v>
      </c>
      <c r="GO16" s="18">
        <f>IF(ISNUMBER(GM16), GM16*COS(RADIANS(-$C16+Графики!$B$3))+GN16*SIN(RADIANS(-$C16+Графики!$B$3)),"")</f>
        <v>23.44487448825118</v>
      </c>
      <c r="GP16" s="19">
        <f>IF(ISNUMBER(GM16), GM16*COS(RADIANS(-$C16+Графики!$B$5))+GN16*SIN(RADIANS(-$C16+Графики!$B$5)),"")</f>
        <v>-1.5682050937452785</v>
      </c>
      <c r="GQ16" s="24">
        <v>-0.50771269865821389</v>
      </c>
      <c r="GR16" s="25">
        <v>0.45781128571752083</v>
      </c>
      <c r="GS16" s="25">
        <v>-0.29989006197424928</v>
      </c>
      <c r="GT16" s="25">
        <v>0.18318389169104601</v>
      </c>
      <c r="GU16" s="18">
        <f t="shared" si="36"/>
        <v>8.4256865709842454</v>
      </c>
      <c r="GV16" s="18">
        <f t="shared" si="37"/>
        <v>4.2156030248125456</v>
      </c>
      <c r="GW16" s="18">
        <f t="shared" si="38"/>
        <v>24.286667720068127</v>
      </c>
      <c r="GX16" s="18">
        <f t="shared" si="39"/>
        <v>0.60891670159912525</v>
      </c>
      <c r="GY16" s="18">
        <f>IF(ISNUMBER(GW16), GW16*COS(RADIANS(-$C16+Графики!$B$3))+GX16*SIN(RADIANS(-$C16+Графики!$B$3)),"")</f>
        <v>24.286667720068127</v>
      </c>
      <c r="GZ16" s="19">
        <f>IF(ISNUMBER(GW16), GW16*COS(RADIANS(-$C16+Графики!$B$5))+GX16*SIN(RADIANS(-$C16+Графики!$B$5)),"")</f>
        <v>0.6089167015991267</v>
      </c>
      <c r="HA16" s="24">
        <v>-0.36650774990847212</v>
      </c>
      <c r="HB16" s="25">
        <v>0.44731803891140376</v>
      </c>
      <c r="HC16" s="25">
        <v>-0.16903482109862231</v>
      </c>
      <c r="HD16" s="25">
        <v>0.22259287068393227</v>
      </c>
      <c r="HE16" s="18">
        <f t="shared" si="40"/>
        <v>7.1019100749286874</v>
      </c>
      <c r="HF16" s="18">
        <f t="shared" si="41"/>
        <v>3.4175896788986995</v>
      </c>
      <c r="HG16" s="18">
        <f t="shared" si="42"/>
        <v>23.686847630235516</v>
      </c>
      <c r="HH16" s="18">
        <f t="shared" si="43"/>
        <v>-1.2634964606952752</v>
      </c>
      <c r="HI16" s="18">
        <f>IF(ISNUMBER(HG16), HG16*COS(RADIANS(-$C16+Графики!$B$3))+HH16*SIN(RADIANS(-$C16+Графики!$B$3)),"")</f>
        <v>23.686847630235516</v>
      </c>
      <c r="HJ16" s="19">
        <f>IF(ISNUMBER(HG16), HG16*COS(RADIANS(-$C16+Графики!$B$5))+HH16*SIN(RADIANS(-$C16+Графики!$B$5)),"")</f>
        <v>-1.2634964606952737</v>
      </c>
      <c r="HK16" s="24">
        <v>-0.50344090341358005</v>
      </c>
      <c r="HL16" s="25">
        <v>0.49985635143572649</v>
      </c>
      <c r="HM16" s="25">
        <v>-0.20790139373160177</v>
      </c>
      <c r="HN16" s="25">
        <v>0.22639357088052112</v>
      </c>
      <c r="HO16" s="18">
        <f t="shared" si="44"/>
        <v>8.7553083758314418</v>
      </c>
      <c r="HP16" s="18">
        <f t="shared" si="45"/>
        <v>3.7899294557817336</v>
      </c>
      <c r="HQ16" s="18">
        <f t="shared" si="46"/>
        <v>24.932480344705095</v>
      </c>
      <c r="HR16" s="18">
        <f t="shared" si="47"/>
        <v>-1.4891437181242029</v>
      </c>
      <c r="HS16" s="18">
        <f>IF(ISNUMBER(HQ16), HQ16*COS(RADIANS(-$C16+Графики!$B$3))+HR16*SIN(RADIANS(-$C16+Графики!$B$3)),"")</f>
        <v>24.932480344705095</v>
      </c>
      <c r="HT16" s="19">
        <f>IF(ISNUMBER(HQ16), HQ16*COS(RADIANS(-$C16+Графики!$B$5))+HR16*SIN(RADIANS(-$C16+Графики!$B$5)),"")</f>
        <v>-1.4891437181242013</v>
      </c>
      <c r="HU16" s="24">
        <v>-0.45763673892679768</v>
      </c>
      <c r="HV16" s="25">
        <v>0.42082167073121757</v>
      </c>
      <c r="HW16" s="25">
        <v>-0.16165898344398535</v>
      </c>
      <c r="HX16" s="25">
        <v>0.28823794375651413</v>
      </c>
      <c r="HY16" s="18">
        <f t="shared" si="48"/>
        <v>7.6659207101795586</v>
      </c>
      <c r="HZ16" s="18">
        <f t="shared" si="49"/>
        <v>3.9260812508796916</v>
      </c>
      <c r="IA16" s="18">
        <f t="shared" si="50"/>
        <v>22.385323673060824</v>
      </c>
      <c r="IB16" s="18">
        <f t="shared" si="51"/>
        <v>-1.0636561097702779</v>
      </c>
      <c r="IC16" s="18">
        <f>IF(ISNUMBER(IA16), IA16*COS(RADIANS(-$C16+Графики!$B$3))+IB16*SIN(RADIANS(-$C16+Графики!$B$3)),"")</f>
        <v>22.385323673060824</v>
      </c>
      <c r="ID16" s="19">
        <f>IF(ISNUMBER(IA16), IA16*COS(RADIANS(-$C16+Графики!$B$5))+IB16*SIN(RADIANS(-$C16+Графики!$B$5)),"")</f>
        <v>-1.0636561097702766</v>
      </c>
      <c r="IE16" s="24">
        <v>-0.35258143392580121</v>
      </c>
      <c r="IF16" s="25">
        <v>0.44317514762517851</v>
      </c>
      <c r="IG16" s="25">
        <v>-0.28096588833538494</v>
      </c>
      <c r="IH16" s="25">
        <v>0.31221608974572701</v>
      </c>
      <c r="II16" s="18">
        <f t="shared" si="52"/>
        <v>6.9442303838605044</v>
      </c>
      <c r="IJ16" s="18">
        <f t="shared" si="53"/>
        <v>5.176466172298225</v>
      </c>
      <c r="IK16" s="18">
        <f t="shared" si="54"/>
        <v>24.173258073292981</v>
      </c>
      <c r="IL16" s="18">
        <f t="shared" si="55"/>
        <v>0.43413109986707754</v>
      </c>
      <c r="IM16" s="18">
        <f>IF(ISNUMBER(IK16), IK16*COS(RADIANS(-$C16+Графики!$B$3))+IL16*SIN(RADIANS(-$C16+Графики!$B$3)),"")</f>
        <v>24.173258073292981</v>
      </c>
      <c r="IN16" s="19">
        <f>IF(ISNUMBER(IK16), IK16*COS(RADIANS(-$C16+Графики!$B$5))+IL16*SIN(RADIANS(-$C16+Графики!$B$5)),"")</f>
        <v>0.43413109986707904</v>
      </c>
      <c r="IO16" s="24">
        <v>-0.50596178198190001</v>
      </c>
      <c r="IP16" s="25">
        <v>0.44853766478653523</v>
      </c>
      <c r="IQ16" s="25">
        <v>-0.15056654453624899</v>
      </c>
      <c r="IR16" s="25">
        <v>0.27153916378535914</v>
      </c>
      <c r="IS16" s="18">
        <f t="shared" si="56"/>
        <v>8.3294827073027609</v>
      </c>
      <c r="IT16" s="18">
        <f t="shared" si="57"/>
        <v>3.6835588706601108</v>
      </c>
      <c r="IU16" s="18">
        <f t="shared" si="58"/>
        <v>24.976858634134963</v>
      </c>
      <c r="IV16" s="18">
        <f t="shared" si="59"/>
        <v>1.2325770803541207</v>
      </c>
      <c r="IW16" s="18">
        <f>IF(ISNUMBER(IU16), IU16*COS(RADIANS(-$C16+Графики!$B$3))+IV16*SIN(RADIANS(-$C16+Графики!$B$3)),"")</f>
        <v>24.976858634134963</v>
      </c>
      <c r="IX16" s="19">
        <f>IF(ISNUMBER(IU16), IU16*COS(RADIANS(-$C16+Графики!$B$5))+IV16*SIN(RADIANS(-$C16+Графики!$B$5)),"")</f>
        <v>1.2325770803541223</v>
      </c>
    </row>
    <row r="17" spans="1:258" x14ac:dyDescent="0.25">
      <c r="A17" s="44">
        <v>17</v>
      </c>
      <c r="B17" s="50">
        <v>0</v>
      </c>
      <c r="C17" s="11">
        <f>IF(Графики!$A$7="Расчитывать с учетом закручивания скважины",B17,0)</f>
        <v>0</v>
      </c>
      <c r="D17" s="47">
        <v>7</v>
      </c>
      <c r="E17" s="34">
        <f>IF(ISNUMBER(INDEX($I$1:$IX$303,$A17,E$1) ),INDEX($I$1:$IX$303,$A17,E$1),0)</f>
        <v>7.5788189526758227</v>
      </c>
      <c r="F17" s="35">
        <f>IF(ISNUMBER(INDEX($I$1:$IX$303,$A17,F$1) ),INDEX($I$1:$IX$303,$A17,F$1),0)</f>
        <v>1.6687097431233753</v>
      </c>
      <c r="G17" s="35">
        <f>IF(ISNUMBER(INDEX($I$1:$IX$303,$A17,G$1) ),INDEX($I$1:$IX$303,$A17,G$1)-$G$305,0)</f>
        <v>-950.77229971006841</v>
      </c>
      <c r="H17" s="36">
        <f>IF(ISNUMBER(INDEX($I$1:$IX$303,$A17,H$1) ),INDEX($I$1:$IX$303,$A17,H$1)-$H$305,0)</f>
        <v>-1152.7829900992463</v>
      </c>
      <c r="I17" s="29">
        <v>-0.39753073681843276</v>
      </c>
      <c r="J17" s="25">
        <v>0.47094625668319889</v>
      </c>
      <c r="K17" s="25">
        <v>-4.4757986687243734E-2</v>
      </c>
      <c r="L17" s="25">
        <v>0.14646215308450308</v>
      </c>
      <c r="M17" s="18">
        <f t="shared" si="60"/>
        <v>7.5788189526758227</v>
      </c>
      <c r="N17" s="18">
        <f t="shared" si="61"/>
        <v>1.6687097431233753</v>
      </c>
      <c r="O17" s="18">
        <f t="shared" si="62"/>
        <v>27.143856179346255</v>
      </c>
      <c r="P17" s="18">
        <f t="shared" si="62"/>
        <v>2.646673384791205</v>
      </c>
      <c r="Q17" s="18">
        <f>IF(ISNUMBER(O17), O17*COS(RADIANS(-$C17+Графики!$B$3))+P17*SIN(RADIANS(-$C17+Графики!$B$3)),"")</f>
        <v>27.143856179346255</v>
      </c>
      <c r="R17" s="19">
        <f>IF(ISNUMBER(O17), O17*COS(RADIANS(-$C17+Графики!$B$5))+P17*SIN(RADIANS(-$C17+Графики!$B$5)),"")</f>
        <v>2.6466733847912067</v>
      </c>
      <c r="S17" s="29">
        <v>-0.47784124820564378</v>
      </c>
      <c r="T17" s="25">
        <v>0.36619777367107398</v>
      </c>
      <c r="U17" s="25">
        <v>-0.14247386727678804</v>
      </c>
      <c r="V17" s="25">
        <v>0.17662852237801505</v>
      </c>
      <c r="W17" s="18">
        <f t="shared" si="63"/>
        <v>7.3655633730652026</v>
      </c>
      <c r="X17" s="18">
        <f t="shared" si="64"/>
        <v>2.7846900762372253</v>
      </c>
      <c r="Y17" s="18">
        <f t="shared" si="65"/>
        <v>26.400848209894811</v>
      </c>
      <c r="Z17" s="18">
        <f t="shared" si="65"/>
        <v>1.2436501168552501</v>
      </c>
      <c r="AA17" s="18">
        <f>IF(ISNUMBER(Y17), Y17*COS(RADIANS(-$C17+Графики!$B$3))+Z17*SIN(RADIANS(-$C17+Графики!$B$3)),"")</f>
        <v>26.400848209894811</v>
      </c>
      <c r="AB17" s="18">
        <f>IF(ISNUMBER(Y17), Y17*COS(RADIANS(-$C17+Графики!$B$5))+Z17*SIN(RADIANS(-$C17+Графики!$B$5)),"")</f>
        <v>1.2436501168552516</v>
      </c>
      <c r="AC17" s="24">
        <v>-0.35468385003724445</v>
      </c>
      <c r="AD17" s="25">
        <v>0.32538965907210482</v>
      </c>
      <c r="AE17" s="25">
        <v>-0.22744999533956872</v>
      </c>
      <c r="AF17" s="25">
        <v>0.12953016250371399</v>
      </c>
      <c r="AG17" s="18">
        <f t="shared" si="66"/>
        <v>5.9347261064171182</v>
      </c>
      <c r="AH17" s="18">
        <f t="shared" si="67"/>
        <v>3.115234520576299</v>
      </c>
      <c r="AI17" s="18">
        <f t="shared" si="68"/>
        <v>23.73375535022296</v>
      </c>
      <c r="AJ17" s="18">
        <f t="shared" si="68"/>
        <v>3.5518553379623725</v>
      </c>
      <c r="AK17" s="18">
        <f>IF(ISNUMBER(AI17), AI17*COS(RADIANS(-$C17+Графики!$B$3))+AJ17*SIN(RADIANS(-$C17+Графики!$B$3)),"")</f>
        <v>23.73375535022296</v>
      </c>
      <c r="AL17" s="19">
        <f>IF(ISNUMBER(AI17), AI17*COS(RADIANS(-$C17+Графики!$B$5))+AJ17*SIN(RADIANS(-$C17+Графики!$B$5)),"")</f>
        <v>3.5518553379623738</v>
      </c>
      <c r="AM17" s="24">
        <v>-0.50980471341333089</v>
      </c>
      <c r="AN17" s="25">
        <v>0.32246634133212881</v>
      </c>
      <c r="AO17" s="25">
        <v>-0.20214909742847439</v>
      </c>
      <c r="AP17" s="25">
        <v>0.11601723039965767</v>
      </c>
      <c r="AQ17" s="18">
        <f t="shared" si="69"/>
        <v>7.2628712337675632</v>
      </c>
      <c r="AR17" s="18">
        <f t="shared" si="70"/>
        <v>2.7765214273776602</v>
      </c>
      <c r="AS17" s="18">
        <f t="shared" si="71"/>
        <v>28.965644813054293</v>
      </c>
      <c r="AT17" s="18">
        <f t="shared" si="71"/>
        <v>4.7663441374782956E-2</v>
      </c>
      <c r="AU17" s="18">
        <f>IF(ISNUMBER(AS17), AS17*COS(RADIANS(-$C17+Графики!$B$3))+AT17*SIN(RADIANS(-$C17+Графики!$B$3)),"")</f>
        <v>28.965644813054293</v>
      </c>
      <c r="AV17" s="19">
        <f>IF(ISNUMBER(AS17), AS17*COS(RADIANS(-$C17+Графики!$B$5))+AT17*SIN(RADIANS(-$C17+Графики!$B$5)),"")</f>
        <v>4.7663441374784732E-2</v>
      </c>
      <c r="AW17" s="24">
        <v>-0.4548683684245135</v>
      </c>
      <c r="AX17" s="25">
        <v>0.5026558573821519</v>
      </c>
      <c r="AY17" s="25">
        <v>-0.21693869181956318</v>
      </c>
      <c r="AZ17" s="25">
        <v>4.8457685831180347E-2</v>
      </c>
      <c r="BA17" s="18">
        <f t="shared" si="72"/>
        <v>8.3558779653761146</v>
      </c>
      <c r="BB17" s="18">
        <f t="shared" si="73"/>
        <v>2.3160182359335622</v>
      </c>
      <c r="BC17" s="18">
        <f t="shared" si="74"/>
        <v>27.158471325995151</v>
      </c>
      <c r="BD17" s="18">
        <f t="shared" si="74"/>
        <v>1.0179251584348736</v>
      </c>
      <c r="BE17" s="18">
        <f>IF(ISNUMBER(BC17), BC17*COS(RADIANS(-$C17+Графики!$B$3))+BD17*SIN(RADIANS(-$C17+Графики!$B$3)),"")</f>
        <v>27.158471325995151</v>
      </c>
      <c r="BF17" s="19">
        <f>IF(ISNUMBER(BC17), BC17*COS(RADIANS(-$C17+Графики!$B$5))+BD17*SIN(RADIANS(-$C17+Графики!$B$5)),"")</f>
        <v>1.0179251584348752</v>
      </c>
      <c r="BG17" s="24">
        <v>-0.49432364399823581</v>
      </c>
      <c r="BH17" s="25">
        <v>0.48022009237276353</v>
      </c>
      <c r="BI17" s="25">
        <v>-6.5247549775561547E-2</v>
      </c>
      <c r="BJ17" s="25">
        <v>0.18443382302672232</v>
      </c>
      <c r="BK17" s="18">
        <f t="shared" si="75"/>
        <v>8.5043959357922407</v>
      </c>
      <c r="BL17" s="18">
        <f t="shared" si="76"/>
        <v>2.1788792941022734</v>
      </c>
      <c r="BM17" s="18">
        <f t="shared" si="77"/>
        <v>27.356983354337718</v>
      </c>
      <c r="BN17" s="18">
        <f t="shared" si="77"/>
        <v>-2.131332150318507</v>
      </c>
      <c r="BO17" s="18">
        <f>IF(ISNUMBER(BM17), BM17*COS(RADIANS(-$C17+Графики!$B$3))+BN17*SIN(RADIANS(-$C17+Графики!$B$3)),"")</f>
        <v>27.356983354337718</v>
      </c>
      <c r="BP17" s="19">
        <f>IF(ISNUMBER(BM17), BM17*COS(RADIANS(-$C17+Графики!$B$5))+BN17*SIN(RADIANS(-$C17+Графики!$B$5)),"")</f>
        <v>-2.1313321503185052</v>
      </c>
      <c r="BQ17" s="24">
        <v>-0.49090208265352875</v>
      </c>
      <c r="BR17" s="25">
        <v>0.39562576102224534</v>
      </c>
      <c r="BS17" s="25">
        <v>-5.0294246620054495E-2</v>
      </c>
      <c r="BT17" s="25">
        <v>0.11017091129437476</v>
      </c>
      <c r="BU17" s="18">
        <f t="shared" si="78"/>
        <v>7.736337718138766</v>
      </c>
      <c r="BV17" s="18">
        <f t="shared" si="79"/>
        <v>1.4003222125201358</v>
      </c>
      <c r="BW17" s="18">
        <f t="shared" si="80"/>
        <v>29.937803704113893</v>
      </c>
      <c r="BX17" s="18">
        <f t="shared" si="80"/>
        <v>-0.37576788786868121</v>
      </c>
      <c r="BY17" s="18">
        <f>IF(ISNUMBER(BW17), BW17*COS(RADIANS(-$C17+Графики!$B$3))+BX17*SIN(RADIANS(-$C17+Графики!$B$3)),"")</f>
        <v>29.937803704113893</v>
      </c>
      <c r="BZ17" s="19">
        <f>IF(ISNUMBER(BW17), BW17*COS(RADIANS(-$C17+Графики!$B$5))+BX17*SIN(RADIANS(-$C17+Графики!$B$5)),"")</f>
        <v>-0.37576788786867937</v>
      </c>
      <c r="CA17" s="29">
        <v>-0.51669820669756461</v>
      </c>
      <c r="CB17" s="25">
        <v>0.48351434006386118</v>
      </c>
      <c r="CC17" s="25">
        <v>-0.18366702914932925</v>
      </c>
      <c r="CD17" s="25">
        <v>0.13779487136518895</v>
      </c>
      <c r="CE17" s="18">
        <f t="shared" si="81"/>
        <v>8.7283902481337101</v>
      </c>
      <c r="CF17" s="18">
        <f t="shared" si="82"/>
        <v>2.8052806124296374</v>
      </c>
      <c r="CG17" s="18">
        <f t="shared" si="83"/>
        <v>26.131359257555587</v>
      </c>
      <c r="CH17" s="18">
        <f t="shared" si="83"/>
        <v>1.1896835428871957</v>
      </c>
      <c r="CI17" s="18">
        <f>IF(ISNUMBER(CG17), CG17*COS(RADIANS(-$C17+Графики!$B$3))+CH17*SIN(RADIANS(-$C17+Графики!$B$3)),"")</f>
        <v>26.131359257555587</v>
      </c>
      <c r="CJ17" s="19">
        <f>IF(ISNUMBER(CG17), CG17*COS(RADIANS(-$C17+Графики!$B$5))+CH17*SIN(RADIANS(-$C17+Графики!$B$5)),"")</f>
        <v>1.1896835428871972</v>
      </c>
      <c r="CK17" s="24">
        <v>-0.46319979676112122</v>
      </c>
      <c r="CL17" s="25">
        <v>0.42095070156781911</v>
      </c>
      <c r="CM17" s="25">
        <v>-0.20273581825605105</v>
      </c>
      <c r="CN17" s="25">
        <v>6.3778029948986709E-2</v>
      </c>
      <c r="CO17" s="18">
        <f t="shared" si="84"/>
        <v>7.7155920854461932</v>
      </c>
      <c r="CP17" s="18">
        <f t="shared" si="85"/>
        <v>2.3257699799025526</v>
      </c>
      <c r="CQ17" s="18">
        <f t="shared" si="86"/>
        <v>27.779149863959319</v>
      </c>
      <c r="CR17" s="18">
        <f t="shared" si="86"/>
        <v>1.6570265413124299</v>
      </c>
      <c r="CS17" s="18">
        <f>IF(ISNUMBER(CQ17), CQ17*COS(RADIANS(-$C17+Графики!$B$3))+CR17*SIN(RADIANS(-$C17+Графики!$B$3)),"")</f>
        <v>27.779149863959319</v>
      </c>
      <c r="CT17" s="19">
        <f>IF(ISNUMBER(CQ17), CQ17*COS(RADIANS(-$C17+Графики!$B$5))+CR17*SIN(RADIANS(-$C17+Графики!$B$5)),"")</f>
        <v>1.6570265413124317</v>
      </c>
      <c r="CU17" s="24">
        <v>-0.42670540695315473</v>
      </c>
      <c r="CV17" s="25">
        <v>0.40746665387219461</v>
      </c>
      <c r="CW17" s="25">
        <v>-0.21072115467924951</v>
      </c>
      <c r="CX17" s="25">
        <v>0.13996561579477437</v>
      </c>
      <c r="CY17" s="18">
        <f t="shared" si="87"/>
        <v>7.2794602028190747</v>
      </c>
      <c r="CZ17" s="18">
        <f t="shared" si="88"/>
        <v>3.0603146170494178</v>
      </c>
      <c r="DA17" s="18">
        <f t="shared" si="89"/>
        <v>24.618097969723006</v>
      </c>
      <c r="DB17" s="18">
        <f t="shared" si="89"/>
        <v>2.0885239667744013</v>
      </c>
      <c r="DC17" s="18">
        <f>IF(ISNUMBER(DA17), DA17*COS(RADIANS(-$C17+Графики!$B$3))+DB17*SIN(RADIANS(-$C17+Графики!$B$3)),"")</f>
        <v>24.618097969723006</v>
      </c>
      <c r="DD17" s="19">
        <f>IF(ISNUMBER(DA17), DA17*COS(RADIANS(-$C17+Графики!$B$5))+DB17*SIN(RADIANS(-$C17+Графики!$B$5)),"")</f>
        <v>2.0885239667744027</v>
      </c>
      <c r="DE17" s="24">
        <v>-0.43913009453915153</v>
      </c>
      <c r="DF17" s="25">
        <v>0.3709827711488376</v>
      </c>
      <c r="DG17" s="25">
        <v>-0.17963698860015095</v>
      </c>
      <c r="DH17" s="25">
        <v>6.7357169616921037E-2</v>
      </c>
      <c r="DI17" s="18">
        <f t="shared" si="0"/>
        <v>7.0695095215701738</v>
      </c>
      <c r="DJ17" s="18">
        <f t="shared" si="1"/>
        <v>2.155428978061098</v>
      </c>
      <c r="DK17" s="18">
        <f t="shared" si="2"/>
        <v>27.87403506940106</v>
      </c>
      <c r="DL17" s="18">
        <f t="shared" si="3"/>
        <v>-0.96581701827907396</v>
      </c>
      <c r="DM17" s="18">
        <f>IF(ISNUMBER(DK17), DK17*COS(RADIANS(-$C17+Графики!$B$3))+DL17*SIN(RADIANS(-$C17+Графики!$B$3)),"")</f>
        <v>27.87403506940106</v>
      </c>
      <c r="DN17" s="19">
        <f>IF(ISNUMBER(DK17), DK17*COS(RADIANS(-$C17+Графики!$B$5))+DL17*SIN(RADIANS(-$C17+Графики!$B$5)),"")</f>
        <v>-0.96581701827907229</v>
      </c>
      <c r="DO17" s="24">
        <v>-0.46099430447165701</v>
      </c>
      <c r="DP17" s="25">
        <v>0.50166216340902081</v>
      </c>
      <c r="DQ17" s="25">
        <v>-8.5529567295641817E-2</v>
      </c>
      <c r="DR17" s="25">
        <v>5.85768845080607E-2</v>
      </c>
      <c r="DS17" s="18">
        <f t="shared" si="4"/>
        <v>8.4006636545148936</v>
      </c>
      <c r="DT17" s="18">
        <f t="shared" si="5"/>
        <v>1.2575656972029479</v>
      </c>
      <c r="DU17" s="18">
        <f t="shared" si="6"/>
        <v>27.932891452036284</v>
      </c>
      <c r="DV17" s="18">
        <f t="shared" si="7"/>
        <v>0.38632848215657334</v>
      </c>
      <c r="DW17" s="18">
        <f>IF(ISNUMBER(DU17), DU17*COS(RADIANS(-$C17+Графики!$B$3))+DV17*SIN(RADIANS(-$C17+Графики!$B$3)),"")</f>
        <v>27.932891452036284</v>
      </c>
      <c r="DX17" s="19">
        <f>IF(ISNUMBER(DU17), DU17*COS(RADIANS(-$C17+Графики!$B$5))+DV17*SIN(RADIANS(-$C17+Графики!$B$5)),"")</f>
        <v>0.38632848215657506</v>
      </c>
      <c r="DY17" s="24">
        <v>-0.35936202112478588</v>
      </c>
      <c r="DZ17" s="25">
        <v>0.42914228629738072</v>
      </c>
      <c r="EA17" s="25">
        <v>-0.18669067915562129</v>
      </c>
      <c r="EB17" s="25">
        <v>1.6109605309112263E-2</v>
      </c>
      <c r="EC17" s="18">
        <f t="shared" si="8"/>
        <v>6.8809438650598622</v>
      </c>
      <c r="ED17" s="18">
        <f t="shared" si="9"/>
        <v>1.7697654201059605</v>
      </c>
      <c r="EE17" s="18">
        <f t="shared" si="10"/>
        <v>27.002576987399372</v>
      </c>
      <c r="EF17" s="18">
        <f t="shared" si="11"/>
        <v>0.84551937099192809</v>
      </c>
      <c r="EG17" s="18">
        <f>IF(ISNUMBER(EE17), EE17*COS(RADIANS(-$C17+Графики!$B$3))+EF17*SIN(RADIANS(-$C17+Графики!$B$3)),"")</f>
        <v>27.002576987399372</v>
      </c>
      <c r="EH17" s="19">
        <f>IF(ISNUMBER(EE17), EE17*COS(RADIANS(-$C17+Графики!$B$5))+EF17*SIN(RADIANS(-$C17+Графики!$B$5)),"")</f>
        <v>0.84551937099192975</v>
      </c>
      <c r="EI17" s="24">
        <v>-0.52089292897283224</v>
      </c>
      <c r="EJ17" s="25">
        <v>0.45951245652675077</v>
      </c>
      <c r="EK17" s="25">
        <v>-9.6522088598952893E-2</v>
      </c>
      <c r="EL17" s="25">
        <v>0.18929724003044049</v>
      </c>
      <c r="EM17" s="18">
        <f t="shared" si="12"/>
        <v>8.5555466132581959</v>
      </c>
      <c r="EN17" s="18">
        <f t="shared" si="13"/>
        <v>2.4942415889910134</v>
      </c>
      <c r="EO17" s="18">
        <f t="shared" si="14"/>
        <v>25.392991811840471</v>
      </c>
      <c r="EP17" s="18">
        <f t="shared" si="15"/>
        <v>1.5691963931498105</v>
      </c>
      <c r="EQ17" s="18">
        <f>IF(ISNUMBER(EO17), EO17*COS(RADIANS(-$C17+Графики!$B$3))+EP17*SIN(RADIANS(-$C17+Графики!$B$3)),"")</f>
        <v>25.392991811840471</v>
      </c>
      <c r="ER17" s="19">
        <f>IF(ISNUMBER(EO17), EO17*COS(RADIANS(-$C17+Графики!$B$5))+EP17*SIN(RADIANS(-$C17+Графики!$B$5)),"")</f>
        <v>1.5691963931498121</v>
      </c>
      <c r="ES17" s="24">
        <v>-0.39789110506330538</v>
      </c>
      <c r="ET17" s="25">
        <v>0.40484251298298768</v>
      </c>
      <c r="EU17" s="25">
        <v>-0.16993146357661684</v>
      </c>
      <c r="EV17" s="25">
        <v>2.1144641775157874E-2</v>
      </c>
      <c r="EW17" s="18">
        <f t="shared" si="16"/>
        <v>7.0051150323354641</v>
      </c>
      <c r="EX17" s="18">
        <f t="shared" si="17"/>
        <v>1.667452807439731</v>
      </c>
      <c r="EY17" s="18">
        <f t="shared" si="18"/>
        <v>29.36805201191121</v>
      </c>
      <c r="EZ17" s="18">
        <f t="shared" si="19"/>
        <v>1.2432641382433416</v>
      </c>
      <c r="FA17" s="18">
        <f>IF(ISNUMBER(EY17), EY17*COS(RADIANS(-$C17+Графики!$B$3))+EZ17*SIN(RADIANS(-$C17+Графики!$B$3)),"")</f>
        <v>29.36805201191121</v>
      </c>
      <c r="FB17" s="19">
        <f>IF(ISNUMBER(EY17), EY17*COS(RADIANS(-$C17+Графики!$B$5))+EZ17*SIN(RADIANS(-$C17+Графики!$B$5)),"")</f>
        <v>1.2432641382433434</v>
      </c>
      <c r="FC17" s="24">
        <v>-0.35984652600864797</v>
      </c>
      <c r="FD17" s="25">
        <v>0.48057905026593051</v>
      </c>
      <c r="FE17" s="25">
        <v>-0.16274593788020025</v>
      </c>
      <c r="FF17" s="25">
        <v>0.104560264112634</v>
      </c>
      <c r="FG17" s="18">
        <f t="shared" si="20"/>
        <v>7.3340309632342926</v>
      </c>
      <c r="FH17" s="18">
        <f t="shared" si="21"/>
        <v>2.3326845523644972</v>
      </c>
      <c r="FI17" s="18">
        <f t="shared" si="22"/>
        <v>26.926956243005279</v>
      </c>
      <c r="FJ17" s="18">
        <f t="shared" si="23"/>
        <v>1.5881037749580977</v>
      </c>
      <c r="FK17" s="18">
        <f>IF(ISNUMBER(FI17), FI17*COS(RADIANS(-$C17+Графики!$B$3))+FJ17*SIN(RADIANS(-$C17+Графики!$B$3)),"")</f>
        <v>26.926956243005279</v>
      </c>
      <c r="FL17" s="19">
        <f>IF(ISNUMBER(FI17), FI17*COS(RADIANS(-$C17+Графики!$B$5))+FJ17*SIN(RADIANS(-$C17+Графики!$B$5)),"")</f>
        <v>1.5881037749580993</v>
      </c>
      <c r="FM17" s="24">
        <v>-0.36454038369340858</v>
      </c>
      <c r="FN17" s="25">
        <v>0.42071892960133217</v>
      </c>
      <c r="FO17" s="25">
        <v>-0.15965765283617905</v>
      </c>
      <c r="FP17" s="25">
        <v>1.8384705926810921E-2</v>
      </c>
      <c r="FQ17" s="18">
        <f t="shared" si="24"/>
        <v>6.8526266168366039</v>
      </c>
      <c r="FR17" s="18">
        <f t="shared" si="25"/>
        <v>1.5537120590992657</v>
      </c>
      <c r="FS17" s="18">
        <f t="shared" si="26"/>
        <v>27.282747856824631</v>
      </c>
      <c r="FT17" s="18">
        <f t="shared" si="27"/>
        <v>0.29664308395749328</v>
      </c>
      <c r="FU17" s="18">
        <f>IF(ISNUMBER(FS17), FS17*COS(RADIANS(-$C17+Графики!$B$3))+FT17*SIN(RADIANS(-$C17+Графики!$B$3)),"")</f>
        <v>27.282747856824631</v>
      </c>
      <c r="FV17" s="19">
        <f>IF(ISNUMBER(FS17), FS17*COS(RADIANS(-$C17+Графики!$B$5))+FT17*SIN(RADIANS(-$C17+Графики!$B$5)),"")</f>
        <v>0.29664308395749495</v>
      </c>
      <c r="FW17" s="24">
        <v>-0.40016845836136616</v>
      </c>
      <c r="FX17" s="25">
        <v>0.47063142900130195</v>
      </c>
      <c r="FY17" s="25">
        <v>-0.15891915115603519</v>
      </c>
      <c r="FZ17" s="25">
        <v>1.6369347824528951E-2</v>
      </c>
      <c r="GA17" s="18">
        <f t="shared" si="28"/>
        <v>7.599089441963689</v>
      </c>
      <c r="GB17" s="18">
        <f t="shared" si="29"/>
        <v>1.5296801274889724</v>
      </c>
      <c r="GC17" s="18">
        <f t="shared" si="30"/>
        <v>29.809626549664781</v>
      </c>
      <c r="GD17" s="18">
        <f t="shared" si="31"/>
        <v>-0.95147877816186199</v>
      </c>
      <c r="GE17" s="18">
        <f>IF(ISNUMBER(GC17), GC17*COS(RADIANS(-$C17+Графики!$B$3))+GD17*SIN(RADIANS(-$C17+Графики!$B$3)),"")</f>
        <v>29.809626549664781</v>
      </c>
      <c r="GF17" s="19">
        <f>IF(ISNUMBER(GC17), GC17*COS(RADIANS(-$C17+Графики!$B$5))+GD17*SIN(RADIANS(-$C17+Графики!$B$5)),"")</f>
        <v>-0.95147877816186022</v>
      </c>
      <c r="GG17" s="24">
        <v>-0.49506935628096793</v>
      </c>
      <c r="GH17" s="25">
        <v>0.34432457284778606</v>
      </c>
      <c r="GI17" s="25">
        <v>-0.20425879886198556</v>
      </c>
      <c r="GJ17" s="25">
        <v>0.20275459597712239</v>
      </c>
      <c r="GK17" s="18">
        <f t="shared" si="32"/>
        <v>7.3250283853556155</v>
      </c>
      <c r="GL17" s="18">
        <f t="shared" si="33"/>
        <v>3.5518544516180319</v>
      </c>
      <c r="GM17" s="18">
        <f t="shared" si="34"/>
        <v>27.107388680928988</v>
      </c>
      <c r="GN17" s="18">
        <f t="shared" si="35"/>
        <v>0.20772213206373613</v>
      </c>
      <c r="GO17" s="18">
        <f>IF(ISNUMBER(GM17), GM17*COS(RADIANS(-$C17+Графики!$B$3))+GN17*SIN(RADIANS(-$C17+Графики!$B$3)),"")</f>
        <v>27.107388680928988</v>
      </c>
      <c r="GP17" s="19">
        <f>IF(ISNUMBER(GM17), GM17*COS(RADIANS(-$C17+Графики!$B$5))+GN17*SIN(RADIANS(-$C17+Графики!$B$5)),"")</f>
        <v>0.2077221320637378</v>
      </c>
      <c r="GQ17" s="24">
        <v>-0.3422209335072296</v>
      </c>
      <c r="GR17" s="25">
        <v>0.44844086668155481</v>
      </c>
      <c r="GS17" s="25">
        <v>-6.647638219955096E-2</v>
      </c>
      <c r="GT17" s="25">
        <v>0.11208654475540142</v>
      </c>
      <c r="GU17" s="18">
        <f t="shared" si="36"/>
        <v>6.8997710942959634</v>
      </c>
      <c r="GV17" s="18">
        <f t="shared" si="37"/>
        <v>1.5582548680654387</v>
      </c>
      <c r="GW17" s="18">
        <f t="shared" si="38"/>
        <v>27.736553267216109</v>
      </c>
      <c r="GX17" s="18">
        <f t="shared" si="39"/>
        <v>1.3880441356318447</v>
      </c>
      <c r="GY17" s="18">
        <f>IF(ISNUMBER(GW17), GW17*COS(RADIANS(-$C17+Графики!$B$3))+GX17*SIN(RADIANS(-$C17+Графики!$B$3)),"")</f>
        <v>27.736553267216109</v>
      </c>
      <c r="GZ17" s="19">
        <f>IF(ISNUMBER(GW17), GW17*COS(RADIANS(-$C17+Графики!$B$5))+GX17*SIN(RADIANS(-$C17+Графики!$B$5)),"")</f>
        <v>1.3880441356318465</v>
      </c>
      <c r="HA17" s="24">
        <v>-0.38448765774810212</v>
      </c>
      <c r="HB17" s="25">
        <v>0.47471354954757183</v>
      </c>
      <c r="HC17" s="25">
        <v>-9.6966127465958951E-2</v>
      </c>
      <c r="HD17" s="25">
        <v>1.1791000559793971E-2</v>
      </c>
      <c r="HE17" s="18">
        <f t="shared" si="40"/>
        <v>7.4978747476883791</v>
      </c>
      <c r="HF17" s="18">
        <f t="shared" si="41"/>
        <v>0.94908484204787069</v>
      </c>
      <c r="HG17" s="18">
        <f t="shared" si="42"/>
        <v>27.435785004079705</v>
      </c>
      <c r="HH17" s="18">
        <f t="shared" si="43"/>
        <v>-0.78895403967133992</v>
      </c>
      <c r="HI17" s="18">
        <f>IF(ISNUMBER(HG17), HG17*COS(RADIANS(-$C17+Графики!$B$3))+HH17*SIN(RADIANS(-$C17+Графики!$B$3)),"")</f>
        <v>27.435785004079705</v>
      </c>
      <c r="HJ17" s="19">
        <f>IF(ISNUMBER(HG17), HG17*COS(RADIANS(-$C17+Графики!$B$5))+HH17*SIN(RADIANS(-$C17+Графики!$B$5)),"")</f>
        <v>-0.78895403967133826</v>
      </c>
      <c r="HK17" s="24">
        <v>-0.5175628548482144</v>
      </c>
      <c r="HL17" s="25">
        <v>0.44617602229723485</v>
      </c>
      <c r="HM17" s="25">
        <v>-0.11688207425763812</v>
      </c>
      <c r="HN17" s="25">
        <v>8.6298781641905353E-2</v>
      </c>
      <c r="HO17" s="18">
        <f t="shared" si="44"/>
        <v>8.4101091235957011</v>
      </c>
      <c r="HP17" s="18">
        <f t="shared" si="45"/>
        <v>1.7730865271834486</v>
      </c>
      <c r="HQ17" s="18">
        <f t="shared" si="46"/>
        <v>29.137534906502946</v>
      </c>
      <c r="HR17" s="18">
        <f t="shared" si="47"/>
        <v>-0.60260045453247857</v>
      </c>
      <c r="HS17" s="18">
        <f>IF(ISNUMBER(HQ17), HQ17*COS(RADIANS(-$C17+Графики!$B$3))+HR17*SIN(RADIANS(-$C17+Графики!$B$3)),"")</f>
        <v>29.137534906502946</v>
      </c>
      <c r="HT17" s="19">
        <f>IF(ISNUMBER(HQ17), HQ17*COS(RADIANS(-$C17+Графики!$B$5))+HR17*SIN(RADIANS(-$C17+Графики!$B$5)),"")</f>
        <v>-0.60260045453247679</v>
      </c>
      <c r="HU17" s="24">
        <v>-0.35645842460692445</v>
      </c>
      <c r="HV17" s="25">
        <v>0.31533903901190086</v>
      </c>
      <c r="HW17" s="25">
        <v>-6.8506416809924503E-2</v>
      </c>
      <c r="HX17" s="25">
        <v>8.4385819094595471E-2</v>
      </c>
      <c r="HY17" s="18">
        <f t="shared" si="48"/>
        <v>5.8625052414527268</v>
      </c>
      <c r="HZ17" s="18">
        <f t="shared" si="49"/>
        <v>1.3342360627698671</v>
      </c>
      <c r="IA17" s="18">
        <f t="shared" si="50"/>
        <v>25.316576293787186</v>
      </c>
      <c r="IB17" s="18">
        <f t="shared" si="51"/>
        <v>-0.39653807838534438</v>
      </c>
      <c r="IC17" s="18">
        <f>IF(ISNUMBER(IA17), IA17*COS(RADIANS(-$C17+Графики!$B$3))+IB17*SIN(RADIANS(-$C17+Графики!$B$3)),"")</f>
        <v>25.316576293787186</v>
      </c>
      <c r="ID17" s="19">
        <f>IF(ISNUMBER(IA17), IA17*COS(RADIANS(-$C17+Графики!$B$5))+IB17*SIN(RADIANS(-$C17+Графики!$B$5)),"")</f>
        <v>-0.39653807838534283</v>
      </c>
      <c r="IE17" s="24">
        <v>-0.37736729345616526</v>
      </c>
      <c r="IF17" s="25">
        <v>0.44715529692501066</v>
      </c>
      <c r="IG17" s="25">
        <v>-7.6867916482871029E-2</v>
      </c>
      <c r="IH17" s="25">
        <v>1.2917364983427465E-2</v>
      </c>
      <c r="II17" s="18">
        <f t="shared" si="52"/>
        <v>7.1952548930776974</v>
      </c>
      <c r="IJ17" s="18">
        <f t="shared" si="53"/>
        <v>0.78352431053940663</v>
      </c>
      <c r="IK17" s="18">
        <f t="shared" si="54"/>
        <v>27.770885519831829</v>
      </c>
      <c r="IL17" s="18">
        <f t="shared" si="55"/>
        <v>0.8258932551367808</v>
      </c>
      <c r="IM17" s="18">
        <f>IF(ISNUMBER(IK17), IK17*COS(RADIANS(-$C17+Графики!$B$3))+IL17*SIN(RADIANS(-$C17+Графики!$B$3)),"")</f>
        <v>27.770885519831829</v>
      </c>
      <c r="IN17" s="19">
        <f>IF(ISNUMBER(IK17), IK17*COS(RADIANS(-$C17+Графики!$B$5))+IL17*SIN(RADIANS(-$C17+Графики!$B$5)),"")</f>
        <v>0.82589325513678247</v>
      </c>
      <c r="IO17" s="24">
        <v>-0.34314881752777371</v>
      </c>
      <c r="IP17" s="25">
        <v>0.35664821555896398</v>
      </c>
      <c r="IQ17" s="25">
        <v>-0.12600644222178015</v>
      </c>
      <c r="IR17" s="25">
        <v>0.18130775893628207</v>
      </c>
      <c r="IS17" s="18">
        <f t="shared" si="56"/>
        <v>6.1068432032612652</v>
      </c>
      <c r="IT17" s="18">
        <f t="shared" si="57"/>
        <v>2.6818191094858852</v>
      </c>
      <c r="IU17" s="18">
        <f t="shared" si="58"/>
        <v>28.030280235765595</v>
      </c>
      <c r="IV17" s="18">
        <f t="shared" si="59"/>
        <v>2.5734866350970633</v>
      </c>
      <c r="IW17" s="18">
        <f>IF(ISNUMBER(IU17), IU17*COS(RADIANS(-$C17+Графики!$B$3))+IV17*SIN(RADIANS(-$C17+Графики!$B$3)),"")</f>
        <v>28.030280235765595</v>
      </c>
      <c r="IX17" s="19">
        <f>IF(ISNUMBER(IU17), IU17*COS(RADIANS(-$C17+Графики!$B$5))+IV17*SIN(RADIANS(-$C17+Графики!$B$5)),"")</f>
        <v>2.5734866350970651</v>
      </c>
    </row>
    <row r="18" spans="1:258" x14ac:dyDescent="0.25">
      <c r="A18" s="44">
        <v>18</v>
      </c>
      <c r="B18" s="50">
        <v>0</v>
      </c>
      <c r="C18" s="11">
        <f>IF(Графики!$A$7="Расчитывать с учетом закручивания скважины",B18,0)</f>
        <v>0</v>
      </c>
      <c r="D18" s="47">
        <v>7.5</v>
      </c>
      <c r="E18" s="34">
        <f>IF(ISNUMBER(INDEX($I$1:$IX$303,$A18,E$1) ),INDEX($I$1:$IX$303,$A18,E$1),0)</f>
        <v>7.2993140288786043</v>
      </c>
      <c r="F18" s="35">
        <f>IF(ISNUMBER(INDEX($I$1:$IX$303,$A18,F$1) ),INDEX($I$1:$IX$303,$A18,F$1),0)</f>
        <v>1.2202744791211606</v>
      </c>
      <c r="G18" s="35">
        <f>IF(ISNUMBER(INDEX($I$1:$IX$303,$A18,G$1) ),INDEX($I$1:$IX$303,$A18,G$1)-$G$305,0)</f>
        <v>-947.12264269562911</v>
      </c>
      <c r="H18" s="36">
        <f>IF(ISNUMBER(INDEX($I$1:$IX$303,$A18,H$1) ),INDEX($I$1:$IX$303,$A18,H$1)-$H$305,0)</f>
        <v>-1152.1728528596857</v>
      </c>
      <c r="I18" s="29">
        <v>-0.40911954980442555</v>
      </c>
      <c r="J18" s="25">
        <v>0.42732765234756431</v>
      </c>
      <c r="K18" s="25">
        <v>-8.6587694529458553E-2</v>
      </c>
      <c r="L18" s="25">
        <v>5.3245495176454272E-2</v>
      </c>
      <c r="M18" s="18">
        <f t="shared" si="60"/>
        <v>7.2993140288786043</v>
      </c>
      <c r="N18" s="18">
        <f t="shared" si="61"/>
        <v>1.2202744791211606</v>
      </c>
      <c r="O18" s="18">
        <f t="shared" si="62"/>
        <v>30.793513193785557</v>
      </c>
      <c r="P18" s="18">
        <f t="shared" si="62"/>
        <v>3.2568106243517851</v>
      </c>
      <c r="Q18" s="18">
        <f>IF(ISNUMBER(O18), O18*COS(RADIANS(-$C18+Графики!$B$3))+P18*SIN(RADIANS(-$C18+Графики!$B$3)),"")</f>
        <v>30.793513193785557</v>
      </c>
      <c r="R18" s="19">
        <f>IF(ISNUMBER(O18), O18*COS(RADIANS(-$C18+Графики!$B$5))+P18*SIN(RADIANS(-$C18+Графики!$B$5)),"")</f>
        <v>3.2568106243517869</v>
      </c>
      <c r="S18" s="29">
        <v>-0.35824410083000957</v>
      </c>
      <c r="T18" s="25">
        <v>0.27143614608747813</v>
      </c>
      <c r="U18" s="25">
        <v>-0.18735013507723597</v>
      </c>
      <c r="V18" s="25">
        <v>8.1391732060559024E-2</v>
      </c>
      <c r="W18" s="18">
        <f t="shared" si="63"/>
        <v>5.4949691182206113</v>
      </c>
      <c r="X18" s="18">
        <f t="shared" si="64"/>
        <v>2.3452130599623806</v>
      </c>
      <c r="Y18" s="18">
        <f t="shared" si="65"/>
        <v>29.148332769005115</v>
      </c>
      <c r="Z18" s="18">
        <f t="shared" si="65"/>
        <v>2.4162566468364401</v>
      </c>
      <c r="AA18" s="18">
        <f>IF(ISNUMBER(Y18), Y18*COS(RADIANS(-$C18+Графики!$B$3))+Z18*SIN(RADIANS(-$C18+Графики!$B$3)),"")</f>
        <v>29.148332769005115</v>
      </c>
      <c r="AB18" s="18">
        <f>IF(ISNUMBER(Y18), Y18*COS(RADIANS(-$C18+Графики!$B$5))+Z18*SIN(RADIANS(-$C18+Графики!$B$5)),"")</f>
        <v>2.4162566468364419</v>
      </c>
      <c r="AC18" s="24">
        <v>-0.36614878202505818</v>
      </c>
      <c r="AD18" s="25">
        <v>0.32727699312190828</v>
      </c>
      <c r="AE18" s="25">
        <v>-0.20788019019132292</v>
      </c>
      <c r="AF18" s="25">
        <v>3.9208715086989365E-2</v>
      </c>
      <c r="AG18" s="18">
        <f t="shared" si="66"/>
        <v>6.051244516343945</v>
      </c>
      <c r="AH18" s="18">
        <f t="shared" si="67"/>
        <v>2.156255800227314</v>
      </c>
      <c r="AI18" s="18">
        <f t="shared" si="68"/>
        <v>26.759377608394932</v>
      </c>
      <c r="AJ18" s="18">
        <f t="shared" si="68"/>
        <v>4.6299832380760293</v>
      </c>
      <c r="AK18" s="18">
        <f>IF(ISNUMBER(AI18), AI18*COS(RADIANS(-$C18+Графики!$B$3))+AJ18*SIN(RADIANS(-$C18+Графики!$B$3)),"")</f>
        <v>26.759377608394932</v>
      </c>
      <c r="AL18" s="19">
        <f>IF(ISNUMBER(AI18), AI18*COS(RADIANS(-$C18+Графики!$B$5))+AJ18*SIN(RADIANS(-$C18+Графики!$B$5)),"")</f>
        <v>4.6299832380760311</v>
      </c>
      <c r="AM18" s="24">
        <v>-0.45452043988586655</v>
      </c>
      <c r="AN18" s="25">
        <v>0.42209354645508346</v>
      </c>
      <c r="AO18" s="25">
        <v>-0.17848476106045655</v>
      </c>
      <c r="AP18" s="25">
        <v>8.4929662986672039E-2</v>
      </c>
      <c r="AQ18" s="18">
        <f t="shared" si="69"/>
        <v>7.6498255522931586</v>
      </c>
      <c r="AR18" s="18">
        <f t="shared" si="70"/>
        <v>2.298722473972493</v>
      </c>
      <c r="AS18" s="18">
        <f t="shared" si="71"/>
        <v>32.790557589200873</v>
      </c>
      <c r="AT18" s="18">
        <f t="shared" si="71"/>
        <v>1.1970246783610294</v>
      </c>
      <c r="AU18" s="18">
        <f>IF(ISNUMBER(AS18), AS18*COS(RADIANS(-$C18+Графики!$B$3))+AT18*SIN(RADIANS(-$C18+Графики!$B$3)),"")</f>
        <v>32.790557589200873</v>
      </c>
      <c r="AV18" s="19">
        <f>IF(ISNUMBER(AS18), AS18*COS(RADIANS(-$C18+Графики!$B$5))+AT18*SIN(RADIANS(-$C18+Графики!$B$5)),"")</f>
        <v>1.1970246783610314</v>
      </c>
      <c r="AW18" s="24">
        <v>-0.40697160265717502</v>
      </c>
      <c r="AX18" s="25">
        <v>0.38637990099688191</v>
      </c>
      <c r="AY18" s="25">
        <v>-0.20981189821696763</v>
      </c>
      <c r="AZ18" s="25">
        <v>8.369563406436023E-2</v>
      </c>
      <c r="BA18" s="18">
        <f t="shared" si="72"/>
        <v>6.9232426243560878</v>
      </c>
      <c r="BB18" s="18">
        <f t="shared" si="73"/>
        <v>2.5613336082731788</v>
      </c>
      <c r="BC18" s="18">
        <f t="shared" si="74"/>
        <v>30.620092638173194</v>
      </c>
      <c r="BD18" s="18">
        <f t="shared" si="74"/>
        <v>2.298591962571463</v>
      </c>
      <c r="BE18" s="18">
        <f>IF(ISNUMBER(BC18), BC18*COS(RADIANS(-$C18+Графики!$B$3))+BD18*SIN(RADIANS(-$C18+Графики!$B$3)),"")</f>
        <v>30.620092638173194</v>
      </c>
      <c r="BF18" s="19">
        <f>IF(ISNUMBER(BC18), BC18*COS(RADIANS(-$C18+Графики!$B$5))+BD18*SIN(RADIANS(-$C18+Графики!$B$5)),"")</f>
        <v>2.2985919625714648</v>
      </c>
      <c r="BG18" s="24">
        <v>-0.33109789512157012</v>
      </c>
      <c r="BH18" s="25">
        <v>0.32801728519899598</v>
      </c>
      <c r="BI18" s="25">
        <v>-0.1104995773841865</v>
      </c>
      <c r="BJ18" s="25">
        <v>-1.9783758347393793E-3</v>
      </c>
      <c r="BK18" s="18">
        <f t="shared" si="75"/>
        <v>5.7518333075504708</v>
      </c>
      <c r="BL18" s="18">
        <f t="shared" si="76"/>
        <v>0.9470259960710441</v>
      </c>
      <c r="BM18" s="18">
        <f t="shared" si="77"/>
        <v>30.232900008112953</v>
      </c>
      <c r="BN18" s="18">
        <f t="shared" si="77"/>
        <v>-1.6578191522829848</v>
      </c>
      <c r="BO18" s="18">
        <f>IF(ISNUMBER(BM18), BM18*COS(RADIANS(-$C18+Графики!$B$3))+BN18*SIN(RADIANS(-$C18+Графики!$B$3)),"")</f>
        <v>30.232900008112953</v>
      </c>
      <c r="BP18" s="19">
        <f>IF(ISNUMBER(BM18), BM18*COS(RADIANS(-$C18+Графики!$B$5))+BN18*SIN(RADIANS(-$C18+Графики!$B$5)),"")</f>
        <v>-1.657819152282983</v>
      </c>
      <c r="BQ18" s="24">
        <v>-0.44224819779059199</v>
      </c>
      <c r="BR18" s="25">
        <v>0.29675589825713511</v>
      </c>
      <c r="BS18" s="25">
        <v>-9.9421664839633717E-2</v>
      </c>
      <c r="BT18" s="25">
        <v>-5.6057682129127234E-2</v>
      </c>
      <c r="BU18" s="18">
        <f t="shared" si="78"/>
        <v>6.4489826285137672</v>
      </c>
      <c r="BV18" s="18">
        <f t="shared" si="79"/>
        <v>0.37842212850623264</v>
      </c>
      <c r="BW18" s="18">
        <f t="shared" si="80"/>
        <v>33.162295018370777</v>
      </c>
      <c r="BX18" s="18">
        <f t="shared" si="80"/>
        <v>-0.18655682361556489</v>
      </c>
      <c r="BY18" s="18">
        <f>IF(ISNUMBER(BW18), BW18*COS(RADIANS(-$C18+Графики!$B$3))+BX18*SIN(RADIANS(-$C18+Графики!$B$3)),"")</f>
        <v>33.162295018370777</v>
      </c>
      <c r="BZ18" s="19">
        <f>IF(ISNUMBER(BW18), BW18*COS(RADIANS(-$C18+Графики!$B$5))+BX18*SIN(RADIANS(-$C18+Графики!$B$5)),"")</f>
        <v>-0.18655682361556286</v>
      </c>
      <c r="CA18" s="29">
        <v>-0.31581718332785036</v>
      </c>
      <c r="CB18" s="25">
        <v>0.32923108541468449</v>
      </c>
      <c r="CC18" s="25">
        <v>-8.3440848371316489E-2</v>
      </c>
      <c r="CD18" s="25">
        <v>-6.6015084791259393E-3</v>
      </c>
      <c r="CE18" s="18">
        <f t="shared" si="81"/>
        <v>5.6290783338460901</v>
      </c>
      <c r="CF18" s="18">
        <f t="shared" si="82"/>
        <v>0.67054968783821944</v>
      </c>
      <c r="CG18" s="18">
        <f t="shared" si="83"/>
        <v>28.945898424478631</v>
      </c>
      <c r="CH18" s="18">
        <f t="shared" si="83"/>
        <v>1.5249583868063055</v>
      </c>
      <c r="CI18" s="18">
        <f>IF(ISNUMBER(CG18), CG18*COS(RADIANS(-$C18+Графики!$B$3))+CH18*SIN(RADIANS(-$C18+Графики!$B$3)),"")</f>
        <v>28.945898424478631</v>
      </c>
      <c r="CJ18" s="19">
        <f>IF(ISNUMBER(CG18), CG18*COS(RADIANS(-$C18+Графики!$B$5))+CH18*SIN(RADIANS(-$C18+Графики!$B$5)),"")</f>
        <v>1.5249583868063072</v>
      </c>
      <c r="CK18" s="24">
        <v>-0.31711397240176148</v>
      </c>
      <c r="CL18" s="25">
        <v>0.32707550974378374</v>
      </c>
      <c r="CM18" s="25">
        <v>-0.14379250557806858</v>
      </c>
      <c r="CN18" s="25">
        <v>-3.5143019060695793E-2</v>
      </c>
      <c r="CO18" s="18">
        <f t="shared" si="84"/>
        <v>5.6215841255788686</v>
      </c>
      <c r="CP18" s="18">
        <f t="shared" si="85"/>
        <v>0.9481454931039941</v>
      </c>
      <c r="CQ18" s="18">
        <f t="shared" si="86"/>
        <v>30.589941926748754</v>
      </c>
      <c r="CR18" s="18">
        <f t="shared" si="86"/>
        <v>2.1310992878644268</v>
      </c>
      <c r="CS18" s="18">
        <f>IF(ISNUMBER(CQ18), CQ18*COS(RADIANS(-$C18+Графики!$B$3))+CR18*SIN(RADIANS(-$C18+Графики!$B$3)),"")</f>
        <v>30.589941926748754</v>
      </c>
      <c r="CT18" s="19">
        <f>IF(ISNUMBER(CQ18), CQ18*COS(RADIANS(-$C18+Графики!$B$5))+CR18*SIN(RADIANS(-$C18+Графики!$B$5)),"")</f>
        <v>2.1310992878644286</v>
      </c>
      <c r="CU18" s="24">
        <v>-0.33466510649703701</v>
      </c>
      <c r="CV18" s="25">
        <v>0.31027121154256254</v>
      </c>
      <c r="CW18" s="25">
        <v>-0.14481389279527968</v>
      </c>
      <c r="CX18" s="25">
        <v>9.7436606953018617E-2</v>
      </c>
      <c r="CY18" s="18">
        <f t="shared" si="87"/>
        <v>5.6281013951385956</v>
      </c>
      <c r="CZ18" s="18">
        <f t="shared" si="88"/>
        <v>2.1140328429519371</v>
      </c>
      <c r="DA18" s="18">
        <f t="shared" si="89"/>
        <v>27.432148667292303</v>
      </c>
      <c r="DB18" s="18">
        <f t="shared" si="89"/>
        <v>3.1455403882503701</v>
      </c>
      <c r="DC18" s="18">
        <f>IF(ISNUMBER(DA18), DA18*COS(RADIANS(-$C18+Графики!$B$3))+DB18*SIN(RADIANS(-$C18+Графики!$B$3)),"")</f>
        <v>27.432148667292303</v>
      </c>
      <c r="DD18" s="19">
        <f>IF(ISNUMBER(DA18), DA18*COS(RADIANS(-$C18+Графики!$B$5))+DB18*SIN(RADIANS(-$C18+Графики!$B$5)),"")</f>
        <v>3.1455403882503719</v>
      </c>
      <c r="DE18" s="24">
        <v>-0.40594918771444677</v>
      </c>
      <c r="DF18" s="25">
        <v>0.39281135626899166</v>
      </c>
      <c r="DG18" s="25">
        <v>-0.14983933359569504</v>
      </c>
      <c r="DH18" s="25">
        <v>3.31664191880926E-3</v>
      </c>
      <c r="DI18" s="18">
        <f t="shared" si="0"/>
        <v>6.9704442669275197</v>
      </c>
      <c r="DJ18" s="18">
        <f t="shared" si="1"/>
        <v>1.336537622998802</v>
      </c>
      <c r="DK18" s="18">
        <f t="shared" si="2"/>
        <v>31.359257202864821</v>
      </c>
      <c r="DL18" s="18">
        <f t="shared" si="3"/>
        <v>-0.29754820677967297</v>
      </c>
      <c r="DM18" s="18">
        <f>IF(ISNUMBER(DK18), DK18*COS(RADIANS(-$C18+Графики!$B$3))+DL18*SIN(RADIANS(-$C18+Графики!$B$3)),"")</f>
        <v>31.359257202864821</v>
      </c>
      <c r="DN18" s="19">
        <f>IF(ISNUMBER(DK18), DK18*COS(RADIANS(-$C18+Графики!$B$5))+DL18*SIN(RADIANS(-$C18+Графики!$B$5)),"")</f>
        <v>-0.29754820677967103</v>
      </c>
      <c r="DO18" s="24">
        <v>-0.45814555782796651</v>
      </c>
      <c r="DP18" s="25">
        <v>0.34500942874289142</v>
      </c>
      <c r="DQ18" s="25">
        <v>-0.14558041773851946</v>
      </c>
      <c r="DR18" s="25">
        <v>4.3171306739185261E-2</v>
      </c>
      <c r="DS18" s="18">
        <f t="shared" si="4"/>
        <v>7.008792076124462</v>
      </c>
      <c r="DT18" s="18">
        <f t="shared" si="5"/>
        <v>1.6471687856355328</v>
      </c>
      <c r="DU18" s="18">
        <f t="shared" si="6"/>
        <v>31.437287490098516</v>
      </c>
      <c r="DV18" s="18">
        <f t="shared" si="7"/>
        <v>1.2099128749743397</v>
      </c>
      <c r="DW18" s="18">
        <f>IF(ISNUMBER(DU18), DU18*COS(RADIANS(-$C18+Графики!$B$3))+DV18*SIN(RADIANS(-$C18+Графики!$B$3)),"")</f>
        <v>31.437287490098516</v>
      </c>
      <c r="DX18" s="19">
        <f>IF(ISNUMBER(DU18), DU18*COS(RADIANS(-$C18+Графики!$B$5))+DV18*SIN(RADIANS(-$C18+Графики!$B$5)),"")</f>
        <v>1.2099128749743417</v>
      </c>
      <c r="DY18" s="24">
        <v>-0.37313748214402365</v>
      </c>
      <c r="DZ18" s="25">
        <v>0.29409282160873329</v>
      </c>
      <c r="EA18" s="25">
        <v>-0.14630186281748916</v>
      </c>
      <c r="EB18" s="25">
        <v>2.6017993732781047E-2</v>
      </c>
      <c r="EC18" s="18">
        <f t="shared" si="8"/>
        <v>5.8226499331535422</v>
      </c>
      <c r="ED18" s="18">
        <f t="shared" si="9"/>
        <v>1.5037738649264012</v>
      </c>
      <c r="EE18" s="18">
        <f t="shared" si="10"/>
        <v>29.913901953976143</v>
      </c>
      <c r="EF18" s="18">
        <f t="shared" si="11"/>
        <v>1.5974063034551287</v>
      </c>
      <c r="EG18" s="18">
        <f>IF(ISNUMBER(EE18), EE18*COS(RADIANS(-$C18+Графики!$B$3))+EF18*SIN(RADIANS(-$C18+Графики!$B$3)),"")</f>
        <v>29.913901953976143</v>
      </c>
      <c r="EH18" s="19">
        <f>IF(ISNUMBER(EE18), EE18*COS(RADIANS(-$C18+Графики!$B$5))+EF18*SIN(RADIANS(-$C18+Графики!$B$5)),"")</f>
        <v>1.5974063034551305</v>
      </c>
      <c r="EI18" s="24">
        <v>-0.45520728046028414</v>
      </c>
      <c r="EJ18" s="25">
        <v>0.37667615596875892</v>
      </c>
      <c r="EK18" s="25">
        <v>-0.11107246230067375</v>
      </c>
      <c r="EL18" s="25">
        <v>2.8644982930190521E-2</v>
      </c>
      <c r="EM18" s="18">
        <f t="shared" si="12"/>
        <v>7.2594887150110381</v>
      </c>
      <c r="EN18" s="18">
        <f t="shared" si="13"/>
        <v>1.2192644187822694</v>
      </c>
      <c r="EO18" s="18">
        <f t="shared" si="14"/>
        <v>29.02273616934599</v>
      </c>
      <c r="EP18" s="18">
        <f t="shared" si="15"/>
        <v>2.1788286025409453</v>
      </c>
      <c r="EQ18" s="18">
        <f>IF(ISNUMBER(EO18), EO18*COS(RADIANS(-$C18+Графики!$B$3))+EP18*SIN(RADIANS(-$C18+Графики!$B$3)),"")</f>
        <v>29.02273616934599</v>
      </c>
      <c r="ER18" s="19">
        <f>IF(ISNUMBER(EO18), EO18*COS(RADIANS(-$C18+Графики!$B$5))+EP18*SIN(RADIANS(-$C18+Графики!$B$5)),"")</f>
        <v>2.1788286025409471</v>
      </c>
      <c r="ES18" s="24">
        <v>-0.35964230562385435</v>
      </c>
      <c r="ET18" s="25">
        <v>0.33919784572114764</v>
      </c>
      <c r="EU18" s="25">
        <v>-0.22536844684082918</v>
      </c>
      <c r="EV18" s="25">
        <v>-6.6695957436286701E-2</v>
      </c>
      <c r="EW18" s="18">
        <f t="shared" si="16"/>
        <v>6.0984929902845249</v>
      </c>
      <c r="EX18" s="18">
        <f t="shared" si="17"/>
        <v>1.3846782437404177</v>
      </c>
      <c r="EY18" s="18">
        <f t="shared" si="18"/>
        <v>32.417298507053474</v>
      </c>
      <c r="EZ18" s="18">
        <f t="shared" si="19"/>
        <v>1.9356032601135504</v>
      </c>
      <c r="FA18" s="18">
        <f>IF(ISNUMBER(EY18), EY18*COS(RADIANS(-$C18+Графики!$B$3))+EZ18*SIN(RADIANS(-$C18+Графики!$B$3)),"")</f>
        <v>32.417298507053474</v>
      </c>
      <c r="FB18" s="19">
        <f>IF(ISNUMBER(EY18), EY18*COS(RADIANS(-$C18+Графики!$B$5))+EZ18*SIN(RADIANS(-$C18+Графики!$B$5)),"")</f>
        <v>1.9356032601135524</v>
      </c>
      <c r="FC18" s="24">
        <v>-0.37943886706386531</v>
      </c>
      <c r="FD18" s="25">
        <v>0.2728447194009026</v>
      </c>
      <c r="FE18" s="25">
        <v>-8.1881324671567141E-2</v>
      </c>
      <c r="FF18" s="25">
        <v>8.1655714103222587E-3</v>
      </c>
      <c r="FG18" s="18">
        <f t="shared" si="20"/>
        <v>5.692217380571563</v>
      </c>
      <c r="FH18" s="18">
        <f t="shared" si="21"/>
        <v>0.78580732804327869</v>
      </c>
      <c r="FI18" s="18">
        <f t="shared" si="22"/>
        <v>29.77306493329106</v>
      </c>
      <c r="FJ18" s="18">
        <f t="shared" si="23"/>
        <v>1.981007438979737</v>
      </c>
      <c r="FK18" s="18">
        <f>IF(ISNUMBER(FI18), FI18*COS(RADIANS(-$C18+Графики!$B$3))+FJ18*SIN(RADIANS(-$C18+Графики!$B$3)),"")</f>
        <v>29.77306493329106</v>
      </c>
      <c r="FL18" s="19">
        <f>IF(ISNUMBER(FI18), FI18*COS(RADIANS(-$C18+Графики!$B$5))+FJ18*SIN(RADIANS(-$C18+Графики!$B$5)),"")</f>
        <v>1.9810074389797387</v>
      </c>
      <c r="FM18" s="24">
        <v>-0.3064999392779818</v>
      </c>
      <c r="FN18" s="25">
        <v>0.35492870538695387</v>
      </c>
      <c r="FO18" s="25">
        <v>-0.19233209716798724</v>
      </c>
      <c r="FP18" s="25">
        <v>-1.2576141122106393E-2</v>
      </c>
      <c r="FQ18" s="18">
        <f t="shared" si="24"/>
        <v>5.7720217573838148</v>
      </c>
      <c r="FR18" s="18">
        <f t="shared" si="25"/>
        <v>1.5686659981952289</v>
      </c>
      <c r="FS18" s="18">
        <f t="shared" si="26"/>
        <v>30.168758735516541</v>
      </c>
      <c r="FT18" s="18">
        <f t="shared" si="27"/>
        <v>1.0809760830551078</v>
      </c>
      <c r="FU18" s="18">
        <f>IF(ISNUMBER(FS18), FS18*COS(RADIANS(-$C18+Графики!$B$3))+FT18*SIN(RADIANS(-$C18+Графики!$B$3)),"")</f>
        <v>30.168758735516541</v>
      </c>
      <c r="FV18" s="19">
        <f>IF(ISNUMBER(FS18), FS18*COS(RADIANS(-$C18+Графики!$B$5))+FT18*SIN(RADIANS(-$C18+Графики!$B$5)),"")</f>
        <v>1.0809760830551096</v>
      </c>
      <c r="FW18" s="24">
        <v>-0.42408785642797286</v>
      </c>
      <c r="FX18" s="25">
        <v>0.34594254693759863</v>
      </c>
      <c r="FY18" s="25">
        <v>-0.14307221288997876</v>
      </c>
      <c r="FZ18" s="25">
        <v>-6.5906968935908472E-3</v>
      </c>
      <c r="GA18" s="18">
        <f t="shared" si="28"/>
        <v>6.7197323672016971</v>
      </c>
      <c r="GB18" s="18">
        <f t="shared" si="29"/>
        <v>1.191025629538303</v>
      </c>
      <c r="GC18" s="18">
        <f t="shared" si="30"/>
        <v>33.169492733265628</v>
      </c>
      <c r="GD18" s="18">
        <f t="shared" si="31"/>
        <v>-0.35596596339271047</v>
      </c>
      <c r="GE18" s="18">
        <f>IF(ISNUMBER(GC18), GC18*COS(RADIANS(-$C18+Графики!$B$3))+GD18*SIN(RADIANS(-$C18+Графики!$B$3)),"")</f>
        <v>33.169492733265628</v>
      </c>
      <c r="GF18" s="19">
        <f>IF(ISNUMBER(GC18), GC18*COS(RADIANS(-$C18+Графики!$B$5))+GD18*SIN(RADIANS(-$C18+Графики!$B$5)),"")</f>
        <v>-0.35596596339270842</v>
      </c>
      <c r="GG18" s="24">
        <v>-0.47955889171979105</v>
      </c>
      <c r="GH18" s="25">
        <v>0.41708036902255008</v>
      </c>
      <c r="GI18" s="25">
        <v>-9.1521204635550163E-2</v>
      </c>
      <c r="GJ18" s="25">
        <v>-4.2637137494813682E-2</v>
      </c>
      <c r="GK18" s="18">
        <f t="shared" si="32"/>
        <v>7.8245738072083189</v>
      </c>
      <c r="GL18" s="18">
        <f t="shared" si="33"/>
        <v>0.42659394874714501</v>
      </c>
      <c r="GM18" s="18">
        <f t="shared" si="34"/>
        <v>31.019675584533147</v>
      </c>
      <c r="GN18" s="18">
        <f t="shared" si="35"/>
        <v>0.42101910643730867</v>
      </c>
      <c r="GO18" s="18">
        <f>IF(ISNUMBER(GM18), GM18*COS(RADIANS(-$C18+Графики!$B$3))+GN18*SIN(RADIANS(-$C18+Графики!$B$3)),"")</f>
        <v>31.019675584533147</v>
      </c>
      <c r="GP18" s="19">
        <f>IF(ISNUMBER(GM18), GM18*COS(RADIANS(-$C18+Графики!$B$5))+GN18*SIN(RADIANS(-$C18+Графики!$B$5)),"")</f>
        <v>0.42101910643731055</v>
      </c>
      <c r="GQ18" s="24">
        <v>-0.47370982220978874</v>
      </c>
      <c r="GR18" s="25">
        <v>0.38013078788747212</v>
      </c>
      <c r="GS18" s="25">
        <v>-0.22856157328181195</v>
      </c>
      <c r="GT18" s="25">
        <v>0.1025545776563834</v>
      </c>
      <c r="GU18" s="18">
        <f t="shared" si="36"/>
        <v>7.4510960189700652</v>
      </c>
      <c r="GV18" s="18">
        <f t="shared" si="37"/>
        <v>2.8895294992222502</v>
      </c>
      <c r="GW18" s="18">
        <f t="shared" si="38"/>
        <v>31.462101276701141</v>
      </c>
      <c r="GX18" s="18">
        <f t="shared" si="39"/>
        <v>2.8328088852429696</v>
      </c>
      <c r="GY18" s="18">
        <f>IF(ISNUMBER(GW18), GW18*COS(RADIANS(-$C18+Графики!$B$3))+GX18*SIN(RADIANS(-$C18+Графики!$B$3)),"")</f>
        <v>31.462101276701141</v>
      </c>
      <c r="GZ18" s="19">
        <f>IF(ISNUMBER(GW18), GW18*COS(RADIANS(-$C18+Графики!$B$5))+GX18*SIN(RADIANS(-$C18+Графики!$B$5)),"")</f>
        <v>2.8328088852429714</v>
      </c>
      <c r="HA18" s="24">
        <v>-0.30959798140347972</v>
      </c>
      <c r="HB18" s="25">
        <v>0.38322479906375939</v>
      </c>
      <c r="HC18" s="25">
        <v>-9.4388557378933757E-2</v>
      </c>
      <c r="HD18" s="25">
        <v>-5.1717319892861463E-2</v>
      </c>
      <c r="HE18" s="18">
        <f t="shared" si="40"/>
        <v>6.0459824913374671</v>
      </c>
      <c r="HF18" s="18">
        <f t="shared" si="41"/>
        <v>0.37237678641028921</v>
      </c>
      <c r="HG18" s="18">
        <f t="shared" si="42"/>
        <v>30.458776249748439</v>
      </c>
      <c r="HH18" s="18">
        <f t="shared" si="43"/>
        <v>-0.60276564646619535</v>
      </c>
      <c r="HI18" s="18">
        <f>IF(ISNUMBER(HG18), HG18*COS(RADIANS(-$C18+Графики!$B$3))+HH18*SIN(RADIANS(-$C18+Графики!$B$3)),"")</f>
        <v>30.458776249748439</v>
      </c>
      <c r="HJ18" s="19">
        <f>IF(ISNUMBER(HG18), HG18*COS(RADIANS(-$C18+Графики!$B$5))+HH18*SIN(RADIANS(-$C18+Графики!$B$5)),"")</f>
        <v>-0.60276564646619346</v>
      </c>
      <c r="HK18" s="24">
        <v>-0.43114156857243524</v>
      </c>
      <c r="HL18" s="25">
        <v>0.43424694783822682</v>
      </c>
      <c r="HM18" s="25">
        <v>-0.22826660615811789</v>
      </c>
      <c r="HN18" s="25">
        <v>0.12410740540480153</v>
      </c>
      <c r="HO18" s="18">
        <f t="shared" si="44"/>
        <v>7.5518676769251405</v>
      </c>
      <c r="HP18" s="18">
        <f t="shared" si="45"/>
        <v>3.0750385039062813</v>
      </c>
      <c r="HQ18" s="18">
        <f t="shared" si="46"/>
        <v>32.913468744965513</v>
      </c>
      <c r="HR18" s="18">
        <f t="shared" si="47"/>
        <v>0.93491879742066208</v>
      </c>
      <c r="HS18" s="18">
        <f>IF(ISNUMBER(HQ18), HQ18*COS(RADIANS(-$C18+Графики!$B$3))+HR18*SIN(RADIANS(-$C18+Графики!$B$3)),"")</f>
        <v>32.913468744965513</v>
      </c>
      <c r="HT18" s="19">
        <f>IF(ISNUMBER(HQ18), HQ18*COS(RADIANS(-$C18+Графики!$B$5))+HR18*SIN(RADIANS(-$C18+Графики!$B$5)),"")</f>
        <v>0.93491879742066408</v>
      </c>
      <c r="HU18" s="24">
        <v>-0.29209758305541667</v>
      </c>
      <c r="HV18" s="25">
        <v>0.39282355588974227</v>
      </c>
      <c r="HW18" s="25">
        <v>-0.17608892303643625</v>
      </c>
      <c r="HX18" s="25">
        <v>-5.2108411579165688E-2</v>
      </c>
      <c r="HY18" s="18">
        <f t="shared" si="48"/>
        <v>5.9770289068778428</v>
      </c>
      <c r="HZ18" s="18">
        <f t="shared" si="49"/>
        <v>1.0819338555360059</v>
      </c>
      <c r="IA18" s="18">
        <f t="shared" si="50"/>
        <v>28.305090747226107</v>
      </c>
      <c r="IB18" s="18">
        <f t="shared" si="51"/>
        <v>0.14442884938265854</v>
      </c>
      <c r="IC18" s="18">
        <f>IF(ISNUMBER(IA18), IA18*COS(RADIANS(-$C18+Графики!$B$3))+IB18*SIN(RADIANS(-$C18+Графики!$B$3)),"")</f>
        <v>28.305090747226107</v>
      </c>
      <c r="ID18" s="19">
        <f>IF(ISNUMBER(IA18), IA18*COS(RADIANS(-$C18+Графики!$B$5))+IB18*SIN(RADIANS(-$C18+Графики!$B$5)),"")</f>
        <v>0.14442884938266026</v>
      </c>
      <c r="IE18" s="24">
        <v>-0.4263053205984868</v>
      </c>
      <c r="IF18" s="25">
        <v>0.25849306706104203</v>
      </c>
      <c r="IG18" s="25">
        <v>-0.12374485741507299</v>
      </c>
      <c r="IH18" s="25">
        <v>5.3056366456796539E-2</v>
      </c>
      <c r="II18" s="18">
        <f t="shared" si="52"/>
        <v>5.9759577189613013</v>
      </c>
      <c r="IJ18" s="18">
        <f t="shared" si="53"/>
        <v>1.5428811269257019</v>
      </c>
      <c r="IK18" s="18">
        <f t="shared" si="54"/>
        <v>30.758864379312481</v>
      </c>
      <c r="IL18" s="18">
        <f t="shared" si="55"/>
        <v>1.5973338185996317</v>
      </c>
      <c r="IM18" s="18">
        <f>IF(ISNUMBER(IK18), IK18*COS(RADIANS(-$C18+Графики!$B$3))+IL18*SIN(RADIANS(-$C18+Графики!$B$3)),"")</f>
        <v>30.758864379312481</v>
      </c>
      <c r="IN18" s="19">
        <f>IF(ISNUMBER(IK18), IK18*COS(RADIANS(-$C18+Графики!$B$5))+IL18*SIN(RADIANS(-$C18+Графики!$B$5)),"")</f>
        <v>1.5973338185996335</v>
      </c>
      <c r="IO18" s="24">
        <v>-0.36576193184843941</v>
      </c>
      <c r="IP18" s="25">
        <v>0.4485445244475168</v>
      </c>
      <c r="IQ18" s="25">
        <v>-0.11704407688468688</v>
      </c>
      <c r="IR18" s="25">
        <v>0.12021259529682499</v>
      </c>
      <c r="IS18" s="18">
        <f t="shared" si="56"/>
        <v>7.1061045841151236</v>
      </c>
      <c r="IT18" s="18">
        <f t="shared" si="57"/>
        <v>2.0704535716807886</v>
      </c>
      <c r="IU18" s="18">
        <f t="shared" si="58"/>
        <v>31.583332527823156</v>
      </c>
      <c r="IV18" s="18">
        <f t="shared" si="59"/>
        <v>3.6087134209374576</v>
      </c>
      <c r="IW18" s="18">
        <f>IF(ISNUMBER(IU18), IU18*COS(RADIANS(-$C18+Графики!$B$3))+IV18*SIN(RADIANS(-$C18+Графики!$B$3)),"")</f>
        <v>31.583332527823156</v>
      </c>
      <c r="IX18" s="19">
        <f>IF(ISNUMBER(IU18), IU18*COS(RADIANS(-$C18+Графики!$B$5))+IV18*SIN(RADIANS(-$C18+Графики!$B$5)),"")</f>
        <v>3.6087134209374594</v>
      </c>
    </row>
    <row r="19" spans="1:258" x14ac:dyDescent="0.25">
      <c r="A19" s="44">
        <v>19</v>
      </c>
      <c r="B19" s="50">
        <v>0</v>
      </c>
      <c r="C19" s="11">
        <f>IF(Графики!$A$7="Расчитывать с учетом закручивания скважины",B19,0)</f>
        <v>0</v>
      </c>
      <c r="D19" s="47">
        <v>8</v>
      </c>
      <c r="E19" s="34">
        <f>IF(ISNUMBER(INDEX($I$1:$IX$303,$A19,E$1) ),INDEX($I$1:$IX$303,$A19,E$1),0)</f>
        <v>5.3818798537138717</v>
      </c>
      <c r="F19" s="35">
        <f>IF(ISNUMBER(INDEX($I$1:$IX$303,$A19,F$1) ),INDEX($I$1:$IX$303,$A19,F$1),0)</f>
        <v>4.2988822107216658</v>
      </c>
      <c r="G19" s="35">
        <f>IF(ISNUMBER(INDEX($I$1:$IX$303,$A19,G$1) ),INDEX($I$1:$IX$303,$A19,G$1)-$G$305,0)</f>
        <v>-944.4317027687722</v>
      </c>
      <c r="H19" s="36">
        <f>IF(ISNUMBER(INDEX($I$1:$IX$303,$A19,H$1) ),INDEX($I$1:$IX$303,$A19,H$1)-$H$305,0)</f>
        <v>-1150.0234117543248</v>
      </c>
      <c r="I19" s="29">
        <v>-0.38530217152992952</v>
      </c>
      <c r="J19" s="25">
        <v>0.23141880860566152</v>
      </c>
      <c r="K19" s="25">
        <v>-0.25305123086152803</v>
      </c>
      <c r="L19" s="25">
        <v>0.23956590103550121</v>
      </c>
      <c r="M19" s="18">
        <f t="shared" si="60"/>
        <v>5.3818798537138717</v>
      </c>
      <c r="N19" s="18">
        <f t="shared" si="61"/>
        <v>4.2988822107216658</v>
      </c>
      <c r="O19" s="18">
        <f t="shared" si="62"/>
        <v>33.484453120642492</v>
      </c>
      <c r="P19" s="18">
        <f t="shared" si="62"/>
        <v>5.4062517297126185</v>
      </c>
      <c r="Q19" s="18">
        <f>IF(ISNUMBER(O19), O19*COS(RADIANS(-$C19+Графики!$B$3))+P19*SIN(RADIANS(-$C19+Графики!$B$3)),"")</f>
        <v>33.484453120642492</v>
      </c>
      <c r="R19" s="19">
        <f>IF(ISNUMBER(O19), O19*COS(RADIANS(-$C19+Графики!$B$5))+P19*SIN(RADIANS(-$C19+Графики!$B$5)),"")</f>
        <v>5.4062517297126202</v>
      </c>
      <c r="S19" s="29">
        <v>-0.3952385359382794</v>
      </c>
      <c r="T19" s="25">
        <v>0.22747501520344263</v>
      </c>
      <c r="U19" s="25">
        <v>-0.30110159928777225</v>
      </c>
      <c r="V19" s="25">
        <v>0.36490037915782647</v>
      </c>
      <c r="W19" s="18">
        <f t="shared" si="63"/>
        <v>5.434174136330344</v>
      </c>
      <c r="X19" s="18">
        <f t="shared" si="64"/>
        <v>5.8119309540802346</v>
      </c>
      <c r="Y19" s="18">
        <f t="shared" si="65"/>
        <v>31.865419837170286</v>
      </c>
      <c r="Z19" s="18">
        <f t="shared" si="65"/>
        <v>5.322222123876557</v>
      </c>
      <c r="AA19" s="18">
        <f>IF(ISNUMBER(Y19), Y19*COS(RADIANS(-$C19+Графики!$B$3))+Z19*SIN(RADIANS(-$C19+Графики!$B$3)),"")</f>
        <v>31.865419837170286</v>
      </c>
      <c r="AB19" s="18">
        <f>IF(ISNUMBER(Y19), Y19*COS(RADIANS(-$C19+Графики!$B$5))+Z19*SIN(RADIANS(-$C19+Графики!$B$5)),"")</f>
        <v>5.3222221238765588</v>
      </c>
      <c r="AC19" s="24">
        <v>-0.40915272491126409</v>
      </c>
      <c r="AD19" s="25">
        <v>0.24168503032204766</v>
      </c>
      <c r="AE19" s="25">
        <v>-0.31063912803287486</v>
      </c>
      <c r="AF19" s="25">
        <v>0.30948549328349639</v>
      </c>
      <c r="AG19" s="18">
        <f t="shared" si="66"/>
        <v>5.6796003268199504</v>
      </c>
      <c r="AH19" s="18">
        <f t="shared" si="67"/>
        <v>5.4115817937537729</v>
      </c>
      <c r="AI19" s="18">
        <f t="shared" si="68"/>
        <v>29.599177771804907</v>
      </c>
      <c r="AJ19" s="18">
        <f t="shared" si="68"/>
        <v>7.3357741349529153</v>
      </c>
      <c r="AK19" s="18">
        <f>IF(ISNUMBER(AI19), AI19*COS(RADIANS(-$C19+Графики!$B$3))+AJ19*SIN(RADIANS(-$C19+Графики!$B$3)),"")</f>
        <v>29.599177771804907</v>
      </c>
      <c r="AL19" s="19">
        <f>IF(ISNUMBER(AI19), AI19*COS(RADIANS(-$C19+Графики!$B$5))+AJ19*SIN(RADIANS(-$C19+Графики!$B$5)),"")</f>
        <v>7.3357741349529171</v>
      </c>
      <c r="AM19" s="24">
        <v>-0.3292977465911141</v>
      </c>
      <c r="AN19" s="25">
        <v>0.31200434397803145</v>
      </c>
      <c r="AO19" s="25">
        <v>-0.24794670218741163</v>
      </c>
      <c r="AP19" s="25">
        <v>0.29218399064048051</v>
      </c>
      <c r="AQ19" s="18">
        <f t="shared" si="69"/>
        <v>5.5963872770431324</v>
      </c>
      <c r="AR19" s="18">
        <f t="shared" si="70"/>
        <v>4.7135120367846799</v>
      </c>
      <c r="AS19" s="18">
        <f t="shared" si="71"/>
        <v>35.58875122772244</v>
      </c>
      <c r="AT19" s="18">
        <f t="shared" si="71"/>
        <v>3.5537806967533694</v>
      </c>
      <c r="AU19" s="18">
        <f>IF(ISNUMBER(AS19), AS19*COS(RADIANS(-$C19+Графики!$B$3))+AT19*SIN(RADIANS(-$C19+Графики!$B$3)),"")</f>
        <v>35.58875122772244</v>
      </c>
      <c r="AV19" s="19">
        <f>IF(ISNUMBER(AS19), AS19*COS(RADIANS(-$C19+Графики!$B$5))+AT19*SIN(RADIANS(-$C19+Графики!$B$5)),"")</f>
        <v>3.5537806967533716</v>
      </c>
      <c r="AW19" s="24">
        <v>-0.23187943093551933</v>
      </c>
      <c r="AX19" s="25">
        <v>0.28946579773315062</v>
      </c>
      <c r="AY19" s="25">
        <v>-0.25137476703597639</v>
      </c>
      <c r="AZ19" s="25">
        <v>0.22470919366548606</v>
      </c>
      <c r="BA19" s="18">
        <f t="shared" si="72"/>
        <v>4.5495796947237706</v>
      </c>
      <c r="BB19" s="18">
        <f t="shared" si="73"/>
        <v>4.1546043630725755</v>
      </c>
      <c r="BC19" s="18">
        <f t="shared" si="74"/>
        <v>32.894882485535078</v>
      </c>
      <c r="BD19" s="18">
        <f t="shared" si="74"/>
        <v>4.3758941441077503</v>
      </c>
      <c r="BE19" s="18">
        <f>IF(ISNUMBER(BC19), BC19*COS(RADIANS(-$C19+Графики!$B$3))+BD19*SIN(RADIANS(-$C19+Графики!$B$3)),"")</f>
        <v>32.894882485535078</v>
      </c>
      <c r="BF19" s="19">
        <f>IF(ISNUMBER(BC19), BC19*COS(RADIANS(-$C19+Графики!$B$5))+BD19*SIN(RADIANS(-$C19+Графики!$B$5)),"")</f>
        <v>4.3758941441077521</v>
      </c>
      <c r="BG19" s="24">
        <v>-0.23561717082685416</v>
      </c>
      <c r="BH19" s="25">
        <v>0.29571433850519435</v>
      </c>
      <c r="BI19" s="25">
        <v>-0.14877390881963992</v>
      </c>
      <c r="BJ19" s="25">
        <v>0.20370786430166019</v>
      </c>
      <c r="BK19" s="18">
        <f t="shared" si="75"/>
        <v>4.6367255142238539</v>
      </c>
      <c r="BL19" s="18">
        <f t="shared" si="76"/>
        <v>3.075978896459191</v>
      </c>
      <c r="BM19" s="18">
        <f t="shared" si="77"/>
        <v>32.551262765224877</v>
      </c>
      <c r="BN19" s="18">
        <f t="shared" si="77"/>
        <v>-0.11982970405338933</v>
      </c>
      <c r="BO19" s="18">
        <f>IF(ISNUMBER(BM19), BM19*COS(RADIANS(-$C19+Графики!$B$3))+BN19*SIN(RADIANS(-$C19+Графики!$B$3)),"")</f>
        <v>32.551262765224877</v>
      </c>
      <c r="BP19" s="19">
        <f>IF(ISNUMBER(BM19), BM19*COS(RADIANS(-$C19+Графики!$B$5))+BN19*SIN(RADIANS(-$C19+Графики!$B$5)),"")</f>
        <v>-0.11982970405338733</v>
      </c>
      <c r="BQ19" s="24">
        <v>-0.28721367052916358</v>
      </c>
      <c r="BR19" s="25">
        <v>0.29103682602009395</v>
      </c>
      <c r="BS19" s="25">
        <v>-0.21688109803378264</v>
      </c>
      <c r="BT19" s="25">
        <v>0.34726267184634552</v>
      </c>
      <c r="BU19" s="18">
        <f t="shared" si="78"/>
        <v>5.0461661170384549</v>
      </c>
      <c r="BV19" s="18">
        <f t="shared" si="79"/>
        <v>4.9230632329478246</v>
      </c>
      <c r="BW19" s="18">
        <f t="shared" si="80"/>
        <v>35.685378076890004</v>
      </c>
      <c r="BX19" s="18">
        <f t="shared" si="80"/>
        <v>2.2749747928583473</v>
      </c>
      <c r="BY19" s="18">
        <f>IF(ISNUMBER(BW19), BW19*COS(RADIANS(-$C19+Графики!$B$3))+BX19*SIN(RADIANS(-$C19+Графики!$B$3)),"")</f>
        <v>35.685378076890004</v>
      </c>
      <c r="BZ19" s="19">
        <f>IF(ISNUMBER(BW19), BW19*COS(RADIANS(-$C19+Графики!$B$5))+BX19*SIN(RADIANS(-$C19+Графики!$B$5)),"")</f>
        <v>2.2749747928583495</v>
      </c>
      <c r="CA19" s="29">
        <v>-0.3956657934908846</v>
      </c>
      <c r="CB19" s="25">
        <v>0.36114620203686931</v>
      </c>
      <c r="CC19" s="25">
        <v>-0.23124251562035619</v>
      </c>
      <c r="CD19" s="25">
        <v>0.33548701451113827</v>
      </c>
      <c r="CE19" s="18">
        <f t="shared" si="81"/>
        <v>6.6043825578160513</v>
      </c>
      <c r="CF19" s="18">
        <f t="shared" si="82"/>
        <v>4.9456279732685848</v>
      </c>
      <c r="CG19" s="18">
        <f t="shared" si="83"/>
        <v>32.248089703386654</v>
      </c>
      <c r="CH19" s="18">
        <f t="shared" si="83"/>
        <v>3.9977723734405979</v>
      </c>
      <c r="CI19" s="18">
        <f>IF(ISNUMBER(CG19), CG19*COS(RADIANS(-$C19+Графики!$B$3))+CH19*SIN(RADIANS(-$C19+Графики!$B$3)),"")</f>
        <v>32.248089703386654</v>
      </c>
      <c r="CJ19" s="19">
        <f>IF(ISNUMBER(CG19), CG19*COS(RADIANS(-$C19+Графики!$B$5))+CH19*SIN(RADIANS(-$C19+Графики!$B$5)),"")</f>
        <v>3.9977723734405997</v>
      </c>
      <c r="CK19" s="24">
        <v>-0.33155596449082492</v>
      </c>
      <c r="CL19" s="25">
        <v>0.38644792955423524</v>
      </c>
      <c r="CM19" s="25">
        <v>-0.28110677799270867</v>
      </c>
      <c r="CN19" s="25">
        <v>0.21370071803170135</v>
      </c>
      <c r="CO19" s="18">
        <f t="shared" si="84"/>
        <v>6.2657249978826721</v>
      </c>
      <c r="CP19" s="18">
        <f t="shared" si="85"/>
        <v>4.3179965662325417</v>
      </c>
      <c r="CQ19" s="18">
        <f t="shared" si="86"/>
        <v>33.722804425690093</v>
      </c>
      <c r="CR19" s="18">
        <f t="shared" si="86"/>
        <v>4.2900975709806977</v>
      </c>
      <c r="CS19" s="18">
        <f>IF(ISNUMBER(CQ19), CQ19*COS(RADIANS(-$C19+Графики!$B$3))+CR19*SIN(RADIANS(-$C19+Графики!$B$3)),"")</f>
        <v>33.722804425690093</v>
      </c>
      <c r="CT19" s="19">
        <f>IF(ISNUMBER(CQ19), CQ19*COS(RADIANS(-$C19+Графики!$B$5))+CR19*SIN(RADIANS(-$C19+Графики!$B$5)),"")</f>
        <v>4.2900975709806994</v>
      </c>
      <c r="CU19" s="24">
        <v>-0.30375951757866404</v>
      </c>
      <c r="CV19" s="25">
        <v>0.34150804408434954</v>
      </c>
      <c r="CW19" s="25">
        <v>-0.16081815419187981</v>
      </c>
      <c r="CX19" s="25">
        <v>0.30155317916814472</v>
      </c>
      <c r="CY19" s="18">
        <f t="shared" si="87"/>
        <v>5.6309919952607572</v>
      </c>
      <c r="CZ19" s="18">
        <f t="shared" si="88"/>
        <v>4.0349401182678024</v>
      </c>
      <c r="DA19" s="18">
        <f t="shared" si="89"/>
        <v>30.247644664922682</v>
      </c>
      <c r="DB19" s="18">
        <f t="shared" si="89"/>
        <v>5.1630104473842717</v>
      </c>
      <c r="DC19" s="18">
        <f>IF(ISNUMBER(DA19), DA19*COS(RADIANS(-$C19+Графики!$B$3))+DB19*SIN(RADIANS(-$C19+Графики!$B$3)),"")</f>
        <v>30.247644664922682</v>
      </c>
      <c r="DD19" s="19">
        <f>IF(ISNUMBER(DA19), DA19*COS(RADIANS(-$C19+Графики!$B$5))+DB19*SIN(RADIANS(-$C19+Графики!$B$5)),"")</f>
        <v>5.1630104473842735</v>
      </c>
      <c r="DE19" s="24">
        <v>-0.37480588618792243</v>
      </c>
      <c r="DF19" s="25">
        <v>0.23432981807577566</v>
      </c>
      <c r="DG19" s="25">
        <v>-0.13040183102828096</v>
      </c>
      <c r="DH19" s="25">
        <v>0.30151042940980255</v>
      </c>
      <c r="DI19" s="18">
        <f t="shared" si="0"/>
        <v>5.3156867813027562</v>
      </c>
      <c r="DJ19" s="18">
        <f t="shared" si="1"/>
        <v>3.7691365878264063</v>
      </c>
      <c r="DK19" s="18">
        <f t="shared" si="2"/>
        <v>34.017100593516197</v>
      </c>
      <c r="DL19" s="18">
        <f t="shared" si="3"/>
        <v>1.58702008713353</v>
      </c>
      <c r="DM19" s="18">
        <f>IF(ISNUMBER(DK19), DK19*COS(RADIANS(-$C19+Графики!$B$3))+DL19*SIN(RADIANS(-$C19+Графики!$B$3)),"")</f>
        <v>34.017100593516197</v>
      </c>
      <c r="DN19" s="19">
        <f>IF(ISNUMBER(DK19), DK19*COS(RADIANS(-$C19+Графики!$B$5))+DL19*SIN(RADIANS(-$C19+Графики!$B$5)),"")</f>
        <v>1.587020087133532</v>
      </c>
      <c r="DO19" s="24">
        <v>-0.2945856015586234</v>
      </c>
      <c r="DP19" s="25">
        <v>0.23223500420950502</v>
      </c>
      <c r="DQ19" s="25">
        <v>-0.16492027690005573</v>
      </c>
      <c r="DR19" s="25">
        <v>0.19262954185819062</v>
      </c>
      <c r="DS19" s="18">
        <f t="shared" si="4"/>
        <v>4.5973608740876726</v>
      </c>
      <c r="DT19" s="18">
        <f t="shared" si="5"/>
        <v>3.1202057257086357</v>
      </c>
      <c r="DU19" s="18">
        <f t="shared" si="6"/>
        <v>33.735967927142354</v>
      </c>
      <c r="DV19" s="18">
        <f t="shared" si="7"/>
        <v>2.7700157378286576</v>
      </c>
      <c r="DW19" s="18">
        <f>IF(ISNUMBER(DU19), DU19*COS(RADIANS(-$C19+Графики!$B$3))+DV19*SIN(RADIANS(-$C19+Графики!$B$3)),"")</f>
        <v>33.735967927142354</v>
      </c>
      <c r="DX19" s="19">
        <f>IF(ISNUMBER(DU19), DU19*COS(RADIANS(-$C19+Графики!$B$5))+DV19*SIN(RADIANS(-$C19+Графики!$B$5)),"")</f>
        <v>2.7700157378286598</v>
      </c>
      <c r="DY19" s="24">
        <v>-0.30312359512810599</v>
      </c>
      <c r="DZ19" s="25">
        <v>0.2441222548165132</v>
      </c>
      <c r="EA19" s="25">
        <v>-0.15704202673609985</v>
      </c>
      <c r="EB19" s="25">
        <v>0.21988008853911542</v>
      </c>
      <c r="EC19" s="18">
        <f t="shared" si="8"/>
        <v>4.7756027971475792</v>
      </c>
      <c r="ED19" s="18">
        <f t="shared" si="9"/>
        <v>3.2892600363271689</v>
      </c>
      <c r="EE19" s="18">
        <f t="shared" si="10"/>
        <v>32.301703352549936</v>
      </c>
      <c r="EF19" s="18">
        <f t="shared" si="11"/>
        <v>3.2420363216187131</v>
      </c>
      <c r="EG19" s="18">
        <f>IF(ISNUMBER(EE19), EE19*COS(RADIANS(-$C19+Графики!$B$3))+EF19*SIN(RADIANS(-$C19+Графики!$B$3)),"")</f>
        <v>32.301703352549936</v>
      </c>
      <c r="EH19" s="19">
        <f>IF(ISNUMBER(EE19), EE19*COS(RADIANS(-$C19+Графики!$B$5))+EF19*SIN(RADIANS(-$C19+Графики!$B$5)),"")</f>
        <v>3.2420363216187149</v>
      </c>
      <c r="EI19" s="24">
        <v>-0.28220749905357778</v>
      </c>
      <c r="EJ19" s="25">
        <v>0.30654097114949941</v>
      </c>
      <c r="EK19" s="25">
        <v>-0.21913279707809402</v>
      </c>
      <c r="EL19" s="25">
        <v>0.32357331182377636</v>
      </c>
      <c r="EM19" s="18">
        <f t="shared" si="12"/>
        <v>5.1377770318548128</v>
      </c>
      <c r="EN19" s="18">
        <f t="shared" si="13"/>
        <v>4.7359865309779181</v>
      </c>
      <c r="EO19" s="18">
        <f t="shared" si="14"/>
        <v>31.591624685273395</v>
      </c>
      <c r="EP19" s="18">
        <f t="shared" si="15"/>
        <v>4.5468218680299044</v>
      </c>
      <c r="EQ19" s="18">
        <f>IF(ISNUMBER(EO19), EO19*COS(RADIANS(-$C19+Графики!$B$3))+EP19*SIN(RADIANS(-$C19+Графики!$B$3)),"")</f>
        <v>31.591624685273395</v>
      </c>
      <c r="ER19" s="19">
        <f>IF(ISNUMBER(EO19), EO19*COS(RADIANS(-$C19+Графики!$B$5))+EP19*SIN(RADIANS(-$C19+Графики!$B$5)),"")</f>
        <v>4.5468218680299062</v>
      </c>
      <c r="ES19" s="24">
        <v>-0.25930270091824631</v>
      </c>
      <c r="ET19" s="25">
        <v>0.19859497305927945</v>
      </c>
      <c r="EU19" s="25">
        <v>-0.21944051994235403</v>
      </c>
      <c r="EV19" s="25">
        <v>0.29658950222958869</v>
      </c>
      <c r="EW19" s="18">
        <f t="shared" si="16"/>
        <v>3.9959003900858954</v>
      </c>
      <c r="EX19" s="18">
        <f t="shared" si="17"/>
        <v>4.5031962429960286</v>
      </c>
      <c r="EY19" s="18">
        <f t="shared" si="18"/>
        <v>34.41524870209642</v>
      </c>
      <c r="EZ19" s="18">
        <f t="shared" si="19"/>
        <v>4.1872013816115645</v>
      </c>
      <c r="FA19" s="18">
        <f>IF(ISNUMBER(EY19), EY19*COS(RADIANS(-$C19+Графики!$B$3))+EZ19*SIN(RADIANS(-$C19+Графики!$B$3)),"")</f>
        <v>34.41524870209642</v>
      </c>
      <c r="FB19" s="19">
        <f>IF(ISNUMBER(EY19), EY19*COS(RADIANS(-$C19+Графики!$B$5))+EZ19*SIN(RADIANS(-$C19+Графики!$B$5)),"")</f>
        <v>4.1872013816115663</v>
      </c>
      <c r="FC19" s="24">
        <v>-0.21843113105197887</v>
      </c>
      <c r="FD19" s="25">
        <v>0.2799400737710972</v>
      </c>
      <c r="FE19" s="25">
        <v>-0.15422010290573326</v>
      </c>
      <c r="FF19" s="25">
        <v>0.22797359523923363</v>
      </c>
      <c r="FG19" s="18">
        <f t="shared" si="20"/>
        <v>4.3490955002735818</v>
      </c>
      <c r="FH19" s="18">
        <f t="shared" si="21"/>
        <v>3.3352630229043432</v>
      </c>
      <c r="FI19" s="18">
        <f t="shared" si="22"/>
        <v>31.947612683427852</v>
      </c>
      <c r="FJ19" s="18">
        <f t="shared" si="23"/>
        <v>3.6486389504319083</v>
      </c>
      <c r="FK19" s="18">
        <f>IF(ISNUMBER(FI19), FI19*COS(RADIANS(-$C19+Графики!$B$3))+FJ19*SIN(RADIANS(-$C19+Графики!$B$3)),"")</f>
        <v>31.947612683427852</v>
      </c>
      <c r="FL19" s="19">
        <f>IF(ISNUMBER(FI19), FI19*COS(RADIANS(-$C19+Графики!$B$5))+FJ19*SIN(RADIANS(-$C19+Графики!$B$5)),"")</f>
        <v>3.6486389504319101</v>
      </c>
      <c r="FM19" s="24">
        <v>-0.2882224455707092</v>
      </c>
      <c r="FN19" s="25">
        <v>0.34975842664210233</v>
      </c>
      <c r="FO19" s="25">
        <v>-0.1653627620866554</v>
      </c>
      <c r="FP19" s="25">
        <v>0.37613508681314822</v>
      </c>
      <c r="FQ19" s="18">
        <f t="shared" si="24"/>
        <v>5.5674046308211524</v>
      </c>
      <c r="FR19" s="18">
        <f t="shared" si="25"/>
        <v>4.7254425913367317</v>
      </c>
      <c r="FS19" s="18">
        <f t="shared" si="26"/>
        <v>32.95246105092712</v>
      </c>
      <c r="FT19" s="18">
        <f t="shared" si="27"/>
        <v>3.4436973787234737</v>
      </c>
      <c r="FU19" s="18">
        <f>IF(ISNUMBER(FS19), FS19*COS(RADIANS(-$C19+Графики!$B$3))+FT19*SIN(RADIANS(-$C19+Графики!$B$3)),"")</f>
        <v>32.95246105092712</v>
      </c>
      <c r="FV19" s="19">
        <f>IF(ISNUMBER(FS19), FS19*COS(RADIANS(-$C19+Графики!$B$5))+FT19*SIN(RADIANS(-$C19+Графики!$B$5)),"")</f>
        <v>3.4436973787234759</v>
      </c>
      <c r="FW19" s="24">
        <v>-0.37700285241696885</v>
      </c>
      <c r="FX19" s="25">
        <v>0.33429052885060306</v>
      </c>
      <c r="FY19" s="25">
        <v>-0.26823955137595779</v>
      </c>
      <c r="FZ19" s="25">
        <v>0.35870145635498785</v>
      </c>
      <c r="GA19" s="18">
        <f t="shared" si="28"/>
        <v>6.2071658654696353</v>
      </c>
      <c r="GB19" s="18">
        <f t="shared" si="29"/>
        <v>5.4710651061457307</v>
      </c>
      <c r="GC19" s="18">
        <f t="shared" si="30"/>
        <v>36.273075666000445</v>
      </c>
      <c r="GD19" s="18">
        <f t="shared" si="31"/>
        <v>2.379566589680155</v>
      </c>
      <c r="GE19" s="18">
        <f>IF(ISNUMBER(GC19), GC19*COS(RADIANS(-$C19+Графики!$B$3))+GD19*SIN(RADIANS(-$C19+Графики!$B$3)),"")</f>
        <v>36.273075666000445</v>
      </c>
      <c r="GF19" s="19">
        <f>IF(ISNUMBER(GC19), GC19*COS(RADIANS(-$C19+Графики!$B$5))+GD19*SIN(RADIANS(-$C19+Графики!$B$5)),"")</f>
        <v>2.3795665896801572</v>
      </c>
      <c r="GG19" s="24">
        <v>-0.24699703475425541</v>
      </c>
      <c r="GH19" s="25">
        <v>0.21666771970101642</v>
      </c>
      <c r="GI19" s="25">
        <v>-0.12339699566174062</v>
      </c>
      <c r="GJ19" s="25">
        <v>0.36332120585491889</v>
      </c>
      <c r="GK19" s="18">
        <f t="shared" si="32"/>
        <v>4.0462272544913436</v>
      </c>
      <c r="GL19" s="18">
        <f t="shared" si="33"/>
        <v>4.2474048019745467</v>
      </c>
      <c r="GM19" s="18">
        <f t="shared" si="34"/>
        <v>33.042789211778818</v>
      </c>
      <c r="GN19" s="18">
        <f t="shared" si="35"/>
        <v>2.5447215074245819</v>
      </c>
      <c r="GO19" s="18">
        <f>IF(ISNUMBER(GM19), GM19*COS(RADIANS(-$C19+Графики!$B$3))+GN19*SIN(RADIANS(-$C19+Графики!$B$3)),"")</f>
        <v>33.042789211778818</v>
      </c>
      <c r="GP19" s="19">
        <f>IF(ISNUMBER(GM19), GM19*COS(RADIANS(-$C19+Графики!$B$5))+GN19*SIN(RADIANS(-$C19+Графики!$B$5)),"")</f>
        <v>2.5447215074245841</v>
      </c>
      <c r="GQ19" s="24">
        <v>-0.30526638085707114</v>
      </c>
      <c r="GR19" s="25">
        <v>0.29924618692241101</v>
      </c>
      <c r="GS19" s="25">
        <v>-0.30054320131331957</v>
      </c>
      <c r="GT19" s="25">
        <v>0.34617201120082464</v>
      </c>
      <c r="GU19" s="18">
        <f t="shared" si="36"/>
        <v>5.2753428702796725</v>
      </c>
      <c r="GV19" s="18">
        <f t="shared" si="37"/>
        <v>5.6436249314090556</v>
      </c>
      <c r="GW19" s="18">
        <f t="shared" si="38"/>
        <v>34.099772711840977</v>
      </c>
      <c r="GX19" s="18">
        <f t="shared" si="39"/>
        <v>5.6546213509474974</v>
      </c>
      <c r="GY19" s="18">
        <f>IF(ISNUMBER(GW19), GW19*COS(RADIANS(-$C19+Графики!$B$3))+GX19*SIN(RADIANS(-$C19+Графики!$B$3)),"")</f>
        <v>34.099772711840977</v>
      </c>
      <c r="GZ19" s="19">
        <f>IF(ISNUMBER(GW19), GW19*COS(RADIANS(-$C19+Графики!$B$5))+GX19*SIN(RADIANS(-$C19+Графики!$B$5)),"")</f>
        <v>5.6546213509474992</v>
      </c>
      <c r="HA19" s="24">
        <v>-0.37591098351679619</v>
      </c>
      <c r="HB19" s="25">
        <v>0.23990982443210265</v>
      </c>
      <c r="HC19" s="25">
        <v>-0.14344951773101053</v>
      </c>
      <c r="HD19" s="25">
        <v>0.2763362779554781</v>
      </c>
      <c r="HE19" s="18">
        <f t="shared" si="40"/>
        <v>5.3740244830679931</v>
      </c>
      <c r="HF19" s="18">
        <f t="shared" si="41"/>
        <v>3.6633139503349574</v>
      </c>
      <c r="HG19" s="18">
        <f t="shared" si="42"/>
        <v>33.145788491282438</v>
      </c>
      <c r="HH19" s="18">
        <f t="shared" si="43"/>
        <v>1.2288913287012835</v>
      </c>
      <c r="HI19" s="18">
        <f>IF(ISNUMBER(HG19), HG19*COS(RADIANS(-$C19+Графики!$B$3))+HH19*SIN(RADIANS(-$C19+Графики!$B$3)),"")</f>
        <v>33.145788491282438</v>
      </c>
      <c r="HJ19" s="19">
        <f>IF(ISNUMBER(HG19), HG19*COS(RADIANS(-$C19+Графики!$B$5))+HH19*SIN(RADIANS(-$C19+Графики!$B$5)),"")</f>
        <v>1.2288913287012855</v>
      </c>
      <c r="HK19" s="24">
        <v>-0.32527489685149336</v>
      </c>
      <c r="HL19" s="25">
        <v>0.34705746949585237</v>
      </c>
      <c r="HM19" s="25">
        <v>-0.19823071553124283</v>
      </c>
      <c r="HN19" s="25">
        <v>0.21179554526711528</v>
      </c>
      <c r="HO19" s="18">
        <f t="shared" si="44"/>
        <v>5.8671730680678698</v>
      </c>
      <c r="HP19" s="18">
        <f t="shared" si="45"/>
        <v>3.5781464999949448</v>
      </c>
      <c r="HQ19" s="18">
        <f t="shared" si="46"/>
        <v>35.847055278999449</v>
      </c>
      <c r="HR19" s="18">
        <f t="shared" si="47"/>
        <v>2.7239920474181343</v>
      </c>
      <c r="HS19" s="18">
        <f>IF(ISNUMBER(HQ19), HQ19*COS(RADIANS(-$C19+Графики!$B$3))+HR19*SIN(RADIANS(-$C19+Графики!$B$3)),"")</f>
        <v>35.847055278999449</v>
      </c>
      <c r="HT19" s="19">
        <f>IF(ISNUMBER(HQ19), HQ19*COS(RADIANS(-$C19+Графики!$B$5))+HR19*SIN(RADIANS(-$C19+Графики!$B$5)),"")</f>
        <v>2.7239920474181365</v>
      </c>
      <c r="HU19" s="24">
        <v>-0.25088390939308558</v>
      </c>
      <c r="HV19" s="25">
        <v>0.32700577010917187</v>
      </c>
      <c r="HW19" s="25">
        <v>-0.13831610550354048</v>
      </c>
      <c r="HX19" s="25">
        <v>0.36911734615458847</v>
      </c>
      <c r="HY19" s="18">
        <f t="shared" si="48"/>
        <v>5.0430174343691734</v>
      </c>
      <c r="HZ19" s="18">
        <f t="shared" si="49"/>
        <v>4.4281777611246547</v>
      </c>
      <c r="IA19" s="18">
        <f t="shared" si="50"/>
        <v>30.826599464410695</v>
      </c>
      <c r="IB19" s="18">
        <f t="shared" si="51"/>
        <v>2.3585177299449858</v>
      </c>
      <c r="IC19" s="18">
        <f>IF(ISNUMBER(IA19), IA19*COS(RADIANS(-$C19+Графики!$B$3))+IB19*SIN(RADIANS(-$C19+Графики!$B$3)),"")</f>
        <v>30.826599464410695</v>
      </c>
      <c r="ID19" s="19">
        <f>IF(ISNUMBER(IA19), IA19*COS(RADIANS(-$C19+Графики!$B$5))+IB19*SIN(RADIANS(-$C19+Графики!$B$5)),"")</f>
        <v>2.3585177299449875</v>
      </c>
      <c r="IE19" s="24">
        <v>-0.38268312530779769</v>
      </c>
      <c r="IF19" s="25">
        <v>0.19767117536326864</v>
      </c>
      <c r="IG19" s="25">
        <v>-0.25071952537026149</v>
      </c>
      <c r="IH19" s="25">
        <v>0.25762174924109693</v>
      </c>
      <c r="II19" s="18">
        <f t="shared" si="52"/>
        <v>5.0645250368099557</v>
      </c>
      <c r="IJ19" s="18">
        <f t="shared" si="53"/>
        <v>4.4360999330920077</v>
      </c>
      <c r="IK19" s="18">
        <f t="shared" si="54"/>
        <v>33.291126897717461</v>
      </c>
      <c r="IL19" s="18">
        <f t="shared" si="55"/>
        <v>3.8153837851456354</v>
      </c>
      <c r="IM19" s="18">
        <f>IF(ISNUMBER(IK19), IK19*COS(RADIANS(-$C19+Графики!$B$3))+IL19*SIN(RADIANS(-$C19+Графики!$B$3)),"")</f>
        <v>33.291126897717461</v>
      </c>
      <c r="IN19" s="19">
        <f>IF(ISNUMBER(IK19), IK19*COS(RADIANS(-$C19+Графики!$B$5))+IL19*SIN(RADIANS(-$C19+Графики!$B$5)),"")</f>
        <v>3.8153837851456376</v>
      </c>
      <c r="IO19" s="24">
        <v>-0.37322496081947132</v>
      </c>
      <c r="IP19" s="25">
        <v>0.27767520394367096</v>
      </c>
      <c r="IQ19" s="25">
        <v>-0.29632998353237328</v>
      </c>
      <c r="IR19" s="25">
        <v>0.2522026259994109</v>
      </c>
      <c r="IS19" s="18">
        <f t="shared" si="56"/>
        <v>5.6801449439248861</v>
      </c>
      <c r="IT19" s="18">
        <f t="shared" si="57"/>
        <v>4.7868317645368208</v>
      </c>
      <c r="IU19" s="18">
        <f t="shared" si="58"/>
        <v>34.423404999785596</v>
      </c>
      <c r="IV19" s="18">
        <f t="shared" si="59"/>
        <v>6.0021293032058676</v>
      </c>
      <c r="IW19" s="18">
        <f>IF(ISNUMBER(IU19), IU19*COS(RADIANS(-$C19+Графики!$B$3))+IV19*SIN(RADIANS(-$C19+Графики!$B$3)),"")</f>
        <v>34.423404999785596</v>
      </c>
      <c r="IX19" s="19">
        <f>IF(ISNUMBER(IU19), IU19*COS(RADIANS(-$C19+Графики!$B$5))+IV19*SIN(RADIANS(-$C19+Графики!$B$5)),"")</f>
        <v>6.0021293032058693</v>
      </c>
    </row>
    <row r="20" spans="1:258" x14ac:dyDescent="0.25">
      <c r="A20" s="44">
        <v>20</v>
      </c>
      <c r="B20" s="50">
        <v>0</v>
      </c>
      <c r="C20" s="11">
        <f>IF(Графики!$A$7="Расчитывать с учетом закручивания скважины",B20,0)</f>
        <v>0</v>
      </c>
      <c r="D20" s="47">
        <v>8.5</v>
      </c>
      <c r="E20" s="34">
        <f>IF(ISNUMBER(INDEX($I$1:$IX$303,$A20,E$1) ),INDEX($I$1:$IX$303,$A20,E$1),0)</f>
        <v>5.0848185105806811</v>
      </c>
      <c r="F20" s="35">
        <f>IF(ISNUMBER(INDEX($I$1:$IX$303,$A20,F$1) ),INDEX($I$1:$IX$303,$A20,F$1),0)</f>
        <v>4.0763575980434936</v>
      </c>
      <c r="G20" s="35">
        <f>IF(ISNUMBER(INDEX($I$1:$IX$303,$A20,G$1) ),INDEX($I$1:$IX$303,$A20,G$1)-$G$305,0)</f>
        <v>-941.88929351348179</v>
      </c>
      <c r="H20" s="36">
        <f>IF(ISNUMBER(INDEX($I$1:$IX$303,$A20,H$1) ),INDEX($I$1:$IX$303,$A20,H$1)-$H$305,0)</f>
        <v>-1147.9852329553032</v>
      </c>
      <c r="I20" s="29">
        <v>-0.24055852076477169</v>
      </c>
      <c r="J20" s="25">
        <v>0.34212127064733155</v>
      </c>
      <c r="K20" s="25">
        <v>-0.26823285021520382</v>
      </c>
      <c r="L20" s="25">
        <v>0.19888461575662883</v>
      </c>
      <c r="M20" s="18">
        <f t="shared" si="60"/>
        <v>5.0848185105806811</v>
      </c>
      <c r="N20" s="18">
        <f t="shared" si="61"/>
        <v>4.0763575980434936</v>
      </c>
      <c r="O20" s="18">
        <f t="shared" ref="O20:P35" si="90">IF(ISNUMBER(M20),O19+M20*0.5,IF(ISNUMBER(M21),0,""))</f>
        <v>36.026862375932829</v>
      </c>
      <c r="P20" s="18">
        <f t="shared" si="90"/>
        <v>7.4444305287343653</v>
      </c>
      <c r="Q20" s="18">
        <f>IF(ISNUMBER(O20), O20*COS(RADIANS(-$C20+Графики!$B$3))+P20*SIN(RADIANS(-$C20+Графики!$B$3)),"")</f>
        <v>36.026862375932829</v>
      </c>
      <c r="R20" s="19">
        <f>IF(ISNUMBER(O20), O20*COS(RADIANS(-$C20+Графики!$B$5))+P20*SIN(RADIANS(-$C20+Графики!$B$5)),"")</f>
        <v>7.4444305287343671</v>
      </c>
      <c r="S20" s="29">
        <v>-0.28439991814335497</v>
      </c>
      <c r="T20" s="25">
        <v>0.34768163904273675</v>
      </c>
      <c r="U20" s="25">
        <v>-0.18483369872140579</v>
      </c>
      <c r="V20" s="25">
        <v>0.3039090486084608</v>
      </c>
      <c r="W20" s="18">
        <f t="shared" si="63"/>
        <v>5.5159241859141002</v>
      </c>
      <c r="X20" s="18">
        <f t="shared" si="64"/>
        <v>4.2650721370942195</v>
      </c>
      <c r="Y20" s="18">
        <f t="shared" ref="Y20:Z35" si="91">IF(ISNUMBER(W20),Y19+W20*0.5,IF(ISNUMBER(W21),0,""))</f>
        <v>34.623381930127337</v>
      </c>
      <c r="Z20" s="18">
        <f t="shared" si="91"/>
        <v>7.4547581924236663</v>
      </c>
      <c r="AA20" s="18">
        <f>IF(ISNUMBER(Y20), Y20*COS(RADIANS(-$C20+Графики!$B$3))+Z20*SIN(RADIANS(-$C20+Графики!$B$3)),"")</f>
        <v>34.623381930127337</v>
      </c>
      <c r="AB20" s="18">
        <f>IF(ISNUMBER(Y20), Y20*COS(RADIANS(-$C20+Графики!$B$5))+Z20*SIN(RADIANS(-$C20+Графики!$B$5)),"")</f>
        <v>7.4547581924236681</v>
      </c>
      <c r="AC20" s="24">
        <v>-0.32669767340102618</v>
      </c>
      <c r="AD20" s="25">
        <v>0.24382771871132411</v>
      </c>
      <c r="AE20" s="25">
        <v>-0.25478153981322038</v>
      </c>
      <c r="AF20" s="25">
        <v>0.26728082913145856</v>
      </c>
      <c r="AG20" s="18">
        <f t="shared" si="66"/>
        <v>4.9787527101974289</v>
      </c>
      <c r="AH20" s="18">
        <f t="shared" si="67"/>
        <v>4.5558378593732796</v>
      </c>
      <c r="AI20" s="18">
        <f t="shared" ref="AI20:AJ35" si="92">IF(ISNUMBER(AG20),AI19+AG20*0.5,IF(ISNUMBER(AG21),0,""))</f>
        <v>32.088554126903624</v>
      </c>
      <c r="AJ20" s="18">
        <f t="shared" si="92"/>
        <v>9.6136930646395555</v>
      </c>
      <c r="AK20" s="18">
        <f>IF(ISNUMBER(AI20), AI20*COS(RADIANS(-$C20+Графики!$B$3))+AJ20*SIN(RADIANS(-$C20+Графики!$B$3)),"")</f>
        <v>32.088554126903624</v>
      </c>
      <c r="AL20" s="19">
        <f>IF(ISNUMBER(AI20), AI20*COS(RADIANS(-$C20+Графики!$B$5))+AJ20*SIN(RADIANS(-$C20+Графики!$B$5)),"")</f>
        <v>9.6136930646395573</v>
      </c>
      <c r="AM20" s="24">
        <v>-0.17071190457195992</v>
      </c>
      <c r="AN20" s="25">
        <v>0.18704271137396392</v>
      </c>
      <c r="AO20" s="25">
        <v>-0.29628497230358491</v>
      </c>
      <c r="AP20" s="25">
        <v>0.25700961959327728</v>
      </c>
      <c r="AQ20" s="18">
        <f t="shared" si="69"/>
        <v>3.1219929096157584</v>
      </c>
      <c r="AR20" s="18">
        <f t="shared" si="70"/>
        <v>4.8283874198815484</v>
      </c>
      <c r="AS20" s="18">
        <f t="shared" ref="AS20:AT35" si="93">IF(ISNUMBER(AQ20),AS19+AQ20*0.5,IF(ISNUMBER(AQ21),0,""))</f>
        <v>37.149747682530318</v>
      </c>
      <c r="AT20" s="18">
        <f t="shared" si="93"/>
        <v>5.9679744066941431</v>
      </c>
      <c r="AU20" s="18">
        <f>IF(ISNUMBER(AS20), AS20*COS(RADIANS(-$C20+Графики!$B$3))+AT20*SIN(RADIANS(-$C20+Графики!$B$3)),"")</f>
        <v>37.149747682530318</v>
      </c>
      <c r="AV20" s="19">
        <f>IF(ISNUMBER(AS20), AS20*COS(RADIANS(-$C20+Графики!$B$5))+AT20*SIN(RADIANS(-$C20+Графики!$B$5)),"")</f>
        <v>5.9679744066941458</v>
      </c>
      <c r="AW20" s="24">
        <v>-0.33784184927645777</v>
      </c>
      <c r="AX20" s="25">
        <v>0.2645161233953941</v>
      </c>
      <c r="AY20" s="25">
        <v>-0.20092458440495251</v>
      </c>
      <c r="AZ20" s="25">
        <v>0.23043326439918502</v>
      </c>
      <c r="BA20" s="18">
        <f t="shared" si="72"/>
        <v>5.2565407416404755</v>
      </c>
      <c r="BB20" s="18">
        <f t="shared" si="73"/>
        <v>3.7642984679369285</v>
      </c>
      <c r="BC20" s="18">
        <f t="shared" ref="BC20:BD35" si="94">IF(ISNUMBER(BA20),BC19+BA20*0.5,IF(ISNUMBER(BA21),0,""))</f>
        <v>35.523152856355317</v>
      </c>
      <c r="BD20" s="18">
        <f t="shared" si="94"/>
        <v>6.2580433780762146</v>
      </c>
      <c r="BE20" s="18">
        <f>IF(ISNUMBER(BC20), BC20*COS(RADIANS(-$C20+Графики!$B$3))+BD20*SIN(RADIANS(-$C20+Графики!$B$3)),"")</f>
        <v>35.523152856355317</v>
      </c>
      <c r="BF20" s="19">
        <f>IF(ISNUMBER(BC20), BC20*COS(RADIANS(-$C20+Графики!$B$5))+BD20*SIN(RADIANS(-$C20+Графики!$B$5)),"")</f>
        <v>6.2580433780762164</v>
      </c>
      <c r="BG20" s="24">
        <v>-0.22029875050533093</v>
      </c>
      <c r="BH20" s="25">
        <v>0.1729597872458021</v>
      </c>
      <c r="BI20" s="25">
        <v>-0.34127710342366868</v>
      </c>
      <c r="BJ20" s="25">
        <v>0.2559462364398768</v>
      </c>
      <c r="BK20" s="18">
        <f t="shared" si="75"/>
        <v>3.4318214113109247</v>
      </c>
      <c r="BL20" s="18">
        <f t="shared" si="76"/>
        <v>5.2117332312414355</v>
      </c>
      <c r="BM20" s="18">
        <f t="shared" ref="BM20:BN35" si="95">IF(ISNUMBER(BK20),BM19+BK20*0.5,IF(ISNUMBER(BK21),0,""))</f>
        <v>34.267173470880337</v>
      </c>
      <c r="BN20" s="18">
        <f t="shared" si="95"/>
        <v>2.4860369115673286</v>
      </c>
      <c r="BO20" s="18">
        <f>IF(ISNUMBER(BM20), BM20*COS(RADIANS(-$C20+Графики!$B$3))+BN20*SIN(RADIANS(-$C20+Графики!$B$3)),"")</f>
        <v>34.267173470880337</v>
      </c>
      <c r="BP20" s="19">
        <f>IF(ISNUMBER(BM20), BM20*COS(RADIANS(-$C20+Графики!$B$5))+BN20*SIN(RADIANS(-$C20+Графики!$B$5)),"")</f>
        <v>2.4860369115673309</v>
      </c>
      <c r="BQ20" s="24">
        <v>-0.31585012831842185</v>
      </c>
      <c r="BR20" s="25">
        <v>0.25138890643013889</v>
      </c>
      <c r="BS20" s="25">
        <v>-0.17261885132122914</v>
      </c>
      <c r="BT20" s="25">
        <v>0.29797547116551515</v>
      </c>
      <c r="BU20" s="18">
        <f t="shared" si="78"/>
        <v>4.9500741854041692</v>
      </c>
      <c r="BV20" s="18">
        <f t="shared" si="79"/>
        <v>4.1066986409777853</v>
      </c>
      <c r="BW20" s="18">
        <f t="shared" ref="BW20:BX35" si="96">IF(ISNUMBER(BU20),BW19+BU20*0.5,IF(ISNUMBER(BU21),0,""))</f>
        <v>38.160415169592085</v>
      </c>
      <c r="BX20" s="18">
        <f t="shared" si="96"/>
        <v>4.3283241133472394</v>
      </c>
      <c r="BY20" s="18">
        <f>IF(ISNUMBER(BW20), BW20*COS(RADIANS(-$C20+Графики!$B$3))+BX20*SIN(RADIANS(-$C20+Графики!$B$3)),"")</f>
        <v>38.160415169592085</v>
      </c>
      <c r="BZ20" s="19">
        <f>IF(ISNUMBER(BW20), BW20*COS(RADIANS(-$C20+Графики!$B$5))+BX20*SIN(RADIANS(-$C20+Графики!$B$5)),"")</f>
        <v>4.3283241133472421</v>
      </c>
      <c r="CA20" s="29">
        <v>-0.36073675357459234</v>
      </c>
      <c r="CB20" s="25">
        <v>0.25942669047237576</v>
      </c>
      <c r="CC20" s="25">
        <v>-0.27957233265187853</v>
      </c>
      <c r="CD20" s="25">
        <v>0.31686722930071609</v>
      </c>
      <c r="CE20" s="18">
        <f t="shared" si="81"/>
        <v>5.4119205810293884</v>
      </c>
      <c r="CF20" s="18">
        <f t="shared" si="82"/>
        <v>5.2048935714362017</v>
      </c>
      <c r="CG20" s="18">
        <f t="shared" ref="CG20:CH35" si="97">IF(ISNUMBER(CE20),CG19+CE20*0.5,IF(ISNUMBER(CE21),0,""))</f>
        <v>34.95404999390135</v>
      </c>
      <c r="CH20" s="18">
        <f t="shared" si="97"/>
        <v>6.6002191591586987</v>
      </c>
      <c r="CI20" s="18">
        <f>IF(ISNUMBER(CG20), CG20*COS(RADIANS(-$C20+Графики!$B$3))+CH20*SIN(RADIANS(-$C20+Графики!$B$3)),"")</f>
        <v>34.95404999390135</v>
      </c>
      <c r="CJ20" s="19">
        <f>IF(ISNUMBER(CG20), CG20*COS(RADIANS(-$C20+Графики!$B$5))+CH20*SIN(RADIANS(-$C20+Графики!$B$5)),"")</f>
        <v>6.6002191591587005</v>
      </c>
      <c r="CK20" s="24">
        <v>-0.25436498182127332</v>
      </c>
      <c r="CL20" s="25">
        <v>0.28831566388818808</v>
      </c>
      <c r="CM20" s="25">
        <v>-0.32070810064692767</v>
      </c>
      <c r="CN20" s="25">
        <v>0.23150453000236385</v>
      </c>
      <c r="CO20" s="18">
        <f t="shared" si="84"/>
        <v>4.7357643251970307</v>
      </c>
      <c r="CP20" s="18">
        <f t="shared" si="85"/>
        <v>4.8189456366535204</v>
      </c>
      <c r="CQ20" s="18">
        <f t="shared" ref="CQ20:CR35" si="98">IF(ISNUMBER(CO20),CQ19+CO20*0.5,IF(ISNUMBER(CO21),0,""))</f>
        <v>36.090686588288605</v>
      </c>
      <c r="CR20" s="18">
        <f t="shared" si="98"/>
        <v>6.6995703893074579</v>
      </c>
      <c r="CS20" s="18">
        <f>IF(ISNUMBER(CQ20), CQ20*COS(RADIANS(-$C20+Графики!$B$3))+CR20*SIN(RADIANS(-$C20+Графики!$B$3)),"")</f>
        <v>36.090686588288605</v>
      </c>
      <c r="CT20" s="19">
        <f>IF(ISNUMBER(CQ20), CQ20*COS(RADIANS(-$C20+Графики!$B$5))+CR20*SIN(RADIANS(-$C20+Графики!$B$5)),"")</f>
        <v>6.6995703893074596</v>
      </c>
      <c r="CU20" s="24">
        <v>-0.24754345667293939</v>
      </c>
      <c r="CV20" s="25">
        <v>0.32414112150221874</v>
      </c>
      <c r="CW20" s="25">
        <v>-0.31037506716235963</v>
      </c>
      <c r="CX20" s="25">
        <v>0.20157960448658094</v>
      </c>
      <c r="CY20" s="18">
        <f t="shared" si="87"/>
        <v>4.9888683912861556</v>
      </c>
      <c r="CZ20" s="18">
        <f t="shared" si="88"/>
        <v>4.4676324583565297</v>
      </c>
      <c r="DA20" s="18">
        <f t="shared" ref="DA20:DB35" si="99">IF(ISNUMBER(CY20),DA19+CY20*0.5,IF(ISNUMBER(CY21),0,""))</f>
        <v>32.742078860565762</v>
      </c>
      <c r="DB20" s="18">
        <f t="shared" si="99"/>
        <v>7.3968266765625366</v>
      </c>
      <c r="DC20" s="18">
        <f>IF(ISNUMBER(DA20), DA20*COS(RADIANS(-$C20+Графики!$B$3))+DB20*SIN(RADIANS(-$C20+Графики!$B$3)),"")</f>
        <v>32.742078860565762</v>
      </c>
      <c r="DD20" s="19">
        <f>IF(ISNUMBER(DA20), DA20*COS(RADIANS(-$C20+Графики!$B$5))+DB20*SIN(RADIANS(-$C20+Графики!$B$5)),"")</f>
        <v>7.3968266765625383</v>
      </c>
      <c r="DE20" s="24">
        <v>-0.36801653794255451</v>
      </c>
      <c r="DF20" s="25">
        <v>0.29257955927749468</v>
      </c>
      <c r="DG20" s="25">
        <v>-0.34816096292890164</v>
      </c>
      <c r="DH20" s="25">
        <v>0.17053723448324401</v>
      </c>
      <c r="DI20" s="18">
        <f t="shared" si="0"/>
        <v>5.7647565312133864</v>
      </c>
      <c r="DJ20" s="18">
        <f t="shared" si="1"/>
        <v>4.5264802271651181</v>
      </c>
      <c r="DK20" s="18">
        <f t="shared" si="2"/>
        <v>36.899478859122894</v>
      </c>
      <c r="DL20" s="18">
        <f t="shared" si="3"/>
        <v>3.8502602007160891</v>
      </c>
      <c r="DM20" s="18">
        <f>IF(ISNUMBER(DK20), DK20*COS(RADIANS(-$C20+Графики!$B$3))+DL20*SIN(RADIANS(-$C20+Графики!$B$3)),"")</f>
        <v>36.899478859122894</v>
      </c>
      <c r="DN20" s="19">
        <f>IF(ISNUMBER(DK20), DK20*COS(RADIANS(-$C20+Графики!$B$5))+DL20*SIN(RADIANS(-$C20+Графики!$B$5)),"")</f>
        <v>3.8502602007160913</v>
      </c>
      <c r="DO20" s="24">
        <v>-0.35680314641878474</v>
      </c>
      <c r="DP20" s="25">
        <v>0.18160418310492274</v>
      </c>
      <c r="DQ20" s="25">
        <v>-0.29228186487712426</v>
      </c>
      <c r="DR20" s="25">
        <v>0.24192699655950942</v>
      </c>
      <c r="DS20" s="18">
        <f t="shared" si="4"/>
        <v>4.69847302138432</v>
      </c>
      <c r="DT20" s="18">
        <f t="shared" si="5"/>
        <v>4.6618348768213336</v>
      </c>
      <c r="DU20" s="18">
        <f t="shared" si="6"/>
        <v>36.085204437834513</v>
      </c>
      <c r="DV20" s="18">
        <f t="shared" si="7"/>
        <v>5.1009331762393249</v>
      </c>
      <c r="DW20" s="18">
        <f>IF(ISNUMBER(DU20), DU20*COS(RADIANS(-$C20+Графики!$B$3))+DV20*SIN(RADIANS(-$C20+Графики!$B$3)),"")</f>
        <v>36.085204437834513</v>
      </c>
      <c r="DX20" s="19">
        <f>IF(ISNUMBER(DU20), DU20*COS(RADIANS(-$C20+Графики!$B$5))+DV20*SIN(RADIANS(-$C20+Графики!$B$5)),"")</f>
        <v>5.1009331762393266</v>
      </c>
      <c r="DY20" s="24">
        <v>-0.18044533001110177</v>
      </c>
      <c r="DZ20" s="25">
        <v>0.33990708307048279</v>
      </c>
      <c r="EA20" s="25">
        <v>-0.34342404131041593</v>
      </c>
      <c r="EB20" s="25">
        <v>0.27905883047779734</v>
      </c>
      <c r="EC20" s="18">
        <f t="shared" si="8"/>
        <v>4.5409158337898559</v>
      </c>
      <c r="ED20" s="18">
        <f t="shared" si="9"/>
        <v>5.4321611089250421</v>
      </c>
      <c r="EE20" s="18">
        <f t="shared" si="10"/>
        <v>34.572161269444862</v>
      </c>
      <c r="EF20" s="18">
        <f t="shared" si="11"/>
        <v>5.9581168760812346</v>
      </c>
      <c r="EG20" s="18">
        <f>IF(ISNUMBER(EE20), EE20*COS(RADIANS(-$C20+Графики!$B$3))+EF20*SIN(RADIANS(-$C20+Графики!$B$3)),"")</f>
        <v>34.572161269444862</v>
      </c>
      <c r="EH20" s="19">
        <f>IF(ISNUMBER(EE20), EE20*COS(RADIANS(-$C20+Графики!$B$5))+EF20*SIN(RADIANS(-$C20+Графики!$B$5)),"")</f>
        <v>5.9581168760812364</v>
      </c>
      <c r="EI20" s="24">
        <v>-0.36658296938632384</v>
      </c>
      <c r="EJ20" s="25">
        <v>0.34143336497573629</v>
      </c>
      <c r="EK20" s="25">
        <v>-0.1908430146522106</v>
      </c>
      <c r="EL20" s="25">
        <v>0.18314945553596454</v>
      </c>
      <c r="EM20" s="18">
        <f t="shared" si="12"/>
        <v>6.1785687847366306</v>
      </c>
      <c r="EN20" s="18">
        <f t="shared" si="13"/>
        <v>3.2636941972156128</v>
      </c>
      <c r="EO20" s="18">
        <f t="shared" si="14"/>
        <v>34.680909077641708</v>
      </c>
      <c r="EP20" s="18">
        <f t="shared" si="15"/>
        <v>6.1786689666377104</v>
      </c>
      <c r="EQ20" s="18">
        <f>IF(ISNUMBER(EO20), EO20*COS(RADIANS(-$C20+Графики!$B$3))+EP20*SIN(RADIANS(-$C20+Графики!$B$3)),"")</f>
        <v>34.680909077641708</v>
      </c>
      <c r="ER20" s="19">
        <f>IF(ISNUMBER(EO20), EO20*COS(RADIANS(-$C20+Графики!$B$5))+EP20*SIN(RADIANS(-$C20+Графики!$B$5)),"")</f>
        <v>6.1786689666377121</v>
      </c>
      <c r="ES20" s="24">
        <v>-0.24142207685090872</v>
      </c>
      <c r="ET20" s="25">
        <v>0.21136548739915026</v>
      </c>
      <c r="EU20" s="25">
        <v>-0.31666168941007627</v>
      </c>
      <c r="EV20" s="25">
        <v>0.20536842452196721</v>
      </c>
      <c r="EW20" s="18">
        <f t="shared" si="16"/>
        <v>3.9513066222097186</v>
      </c>
      <c r="EX20" s="18">
        <f t="shared" si="17"/>
        <v>4.5555563842088649</v>
      </c>
      <c r="EY20" s="18">
        <f t="shared" si="18"/>
        <v>36.390902013201277</v>
      </c>
      <c r="EZ20" s="18">
        <f t="shared" si="19"/>
        <v>6.464979573715997</v>
      </c>
      <c r="FA20" s="18">
        <f>IF(ISNUMBER(EY20), EY20*COS(RADIANS(-$C20+Графики!$B$3))+EZ20*SIN(RADIANS(-$C20+Графики!$B$3)),"")</f>
        <v>36.390902013201277</v>
      </c>
      <c r="FB20" s="19">
        <f>IF(ISNUMBER(EY20), EY20*COS(RADIANS(-$C20+Графики!$B$5))+EZ20*SIN(RADIANS(-$C20+Графики!$B$5)),"")</f>
        <v>6.4649795737159996</v>
      </c>
      <c r="FC20" s="24">
        <v>-0.25317766972626787</v>
      </c>
      <c r="FD20" s="25">
        <v>0.25811892292909833</v>
      </c>
      <c r="FE20" s="25">
        <v>-0.31123804329577681</v>
      </c>
      <c r="FF20" s="25">
        <v>0.2962780547229773</v>
      </c>
      <c r="FG20" s="18">
        <f t="shared" si="20"/>
        <v>4.4618896930077563</v>
      </c>
      <c r="FH20" s="18">
        <f t="shared" si="21"/>
        <v>5.3015532496786992</v>
      </c>
      <c r="FI20" s="18">
        <f t="shared" si="22"/>
        <v>34.17855752993173</v>
      </c>
      <c r="FJ20" s="18">
        <f t="shared" si="23"/>
        <v>6.2994155752712579</v>
      </c>
      <c r="FK20" s="18">
        <f>IF(ISNUMBER(FI20), FI20*COS(RADIANS(-$C20+Графики!$B$3))+FJ20*SIN(RADIANS(-$C20+Графики!$B$3)),"")</f>
        <v>34.17855752993173</v>
      </c>
      <c r="FL20" s="19">
        <f>IF(ISNUMBER(FI20), FI20*COS(RADIANS(-$C20+Графики!$B$5))+FJ20*SIN(RADIANS(-$C20+Графики!$B$5)),"")</f>
        <v>6.2994155752712597</v>
      </c>
      <c r="FM20" s="24">
        <v>-0.17493675888775162</v>
      </c>
      <c r="FN20" s="25">
        <v>0.21092694012819144</v>
      </c>
      <c r="FO20" s="25">
        <v>-0.32713803661795571</v>
      </c>
      <c r="FP20" s="25">
        <v>0.31081859692132063</v>
      </c>
      <c r="FQ20" s="18">
        <f t="shared" si="24"/>
        <v>3.3672896424299248</v>
      </c>
      <c r="FR20" s="18">
        <f t="shared" si="25"/>
        <v>5.5671931117694724</v>
      </c>
      <c r="FS20" s="18">
        <f t="shared" si="26"/>
        <v>34.636105872142082</v>
      </c>
      <c r="FT20" s="18">
        <f t="shared" si="27"/>
        <v>6.2272939346082099</v>
      </c>
      <c r="FU20" s="18">
        <f>IF(ISNUMBER(FS20), FS20*COS(RADIANS(-$C20+Графики!$B$3))+FT20*SIN(RADIANS(-$C20+Графики!$B$3)),"")</f>
        <v>34.636105872142082</v>
      </c>
      <c r="FV20" s="19">
        <f>IF(ISNUMBER(FS20), FS20*COS(RADIANS(-$C20+Графики!$B$5))+FT20*SIN(RADIANS(-$C20+Графики!$B$5)),"")</f>
        <v>6.2272939346082117</v>
      </c>
      <c r="FW20" s="24">
        <v>-0.29113604891099876</v>
      </c>
      <c r="FX20" s="25">
        <v>0.32682490357502314</v>
      </c>
      <c r="FY20" s="25">
        <v>-0.25262960366744092</v>
      </c>
      <c r="FZ20" s="25">
        <v>0.14103959266506721</v>
      </c>
      <c r="GA20" s="18">
        <f t="shared" si="28"/>
        <v>5.3927004967615604</v>
      </c>
      <c r="GB20" s="18">
        <f t="shared" si="29"/>
        <v>3.4354050623589325</v>
      </c>
      <c r="GC20" s="18">
        <f t="shared" si="30"/>
        <v>38.969425914381226</v>
      </c>
      <c r="GD20" s="18">
        <f t="shared" si="31"/>
        <v>4.0972691208596217</v>
      </c>
      <c r="GE20" s="18">
        <f>IF(ISNUMBER(GC20), GC20*COS(RADIANS(-$C20+Графики!$B$3))+GD20*SIN(RADIANS(-$C20+Графики!$B$3)),"")</f>
        <v>38.969425914381226</v>
      </c>
      <c r="GF20" s="19">
        <f>IF(ISNUMBER(GC20), GC20*COS(RADIANS(-$C20+Графики!$B$5))+GD20*SIN(RADIANS(-$C20+Графики!$B$5)),"")</f>
        <v>4.0972691208596244</v>
      </c>
      <c r="GG20" s="24">
        <v>-0.33335469165093223</v>
      </c>
      <c r="GH20" s="25">
        <v>0.33112494177843754</v>
      </c>
      <c r="GI20" s="25">
        <v>-0.34822660928935145</v>
      </c>
      <c r="GJ20" s="25">
        <v>0.23607282862469789</v>
      </c>
      <c r="GK20" s="18">
        <f t="shared" si="32"/>
        <v>5.7986462115007793</v>
      </c>
      <c r="GL20" s="18">
        <f t="shared" si="33"/>
        <v>5.0989524094387848</v>
      </c>
      <c r="GM20" s="18">
        <f t="shared" si="34"/>
        <v>35.942112317529208</v>
      </c>
      <c r="GN20" s="18">
        <f t="shared" si="35"/>
        <v>5.0941977121439743</v>
      </c>
      <c r="GO20" s="18">
        <f>IF(ISNUMBER(GM20), GM20*COS(RADIANS(-$C20+Графики!$B$3))+GN20*SIN(RADIANS(-$C20+Графики!$B$3)),"")</f>
        <v>35.942112317529208</v>
      </c>
      <c r="GP20" s="19">
        <f>IF(ISNUMBER(GM20), GM20*COS(RADIANS(-$C20+Графики!$B$5))+GN20*SIN(RADIANS(-$C20+Графики!$B$5)),"")</f>
        <v>5.0941977121439761</v>
      </c>
      <c r="GQ20" s="24">
        <v>-0.33868918428943878</v>
      </c>
      <c r="GR20" s="25">
        <v>0.20329890156560596</v>
      </c>
      <c r="GS20" s="25">
        <v>-0.3475309505673595</v>
      </c>
      <c r="GT20" s="25">
        <v>0.25705050825178921</v>
      </c>
      <c r="GU20" s="18">
        <f t="shared" si="36"/>
        <v>4.729720668020315</v>
      </c>
      <c r="GV20" s="18">
        <f t="shared" si="37"/>
        <v>5.2759440496470136</v>
      </c>
      <c r="GW20" s="18">
        <f t="shared" si="38"/>
        <v>36.464633045851137</v>
      </c>
      <c r="GX20" s="18">
        <f t="shared" si="39"/>
        <v>8.2925933757710037</v>
      </c>
      <c r="GY20" s="18">
        <f>IF(ISNUMBER(GW20), GW20*COS(RADIANS(-$C20+Графики!$B$3))+GX20*SIN(RADIANS(-$C20+Графики!$B$3)),"")</f>
        <v>36.464633045851137</v>
      </c>
      <c r="GZ20" s="19">
        <f>IF(ISNUMBER(GW20), GW20*COS(RADIANS(-$C20+Графики!$B$5))+GX20*SIN(RADIANS(-$C20+Графики!$B$5)),"")</f>
        <v>8.2925933757710055</v>
      </c>
      <c r="HA20" s="24">
        <v>-0.27238736870578995</v>
      </c>
      <c r="HB20" s="25">
        <v>0.31890287639994275</v>
      </c>
      <c r="HC20" s="25">
        <v>-0.21024862953814777</v>
      </c>
      <c r="HD20" s="25">
        <v>0.15589281884179559</v>
      </c>
      <c r="HE20" s="18">
        <f t="shared" si="40"/>
        <v>5.1599579082796678</v>
      </c>
      <c r="HF20" s="18">
        <f t="shared" si="41"/>
        <v>3.1951814644008958</v>
      </c>
      <c r="HG20" s="18">
        <f t="shared" si="42"/>
        <v>35.725767445422271</v>
      </c>
      <c r="HH20" s="18">
        <f t="shared" si="43"/>
        <v>2.8264820609017312</v>
      </c>
      <c r="HI20" s="18">
        <f>IF(ISNUMBER(HG20), HG20*COS(RADIANS(-$C20+Графики!$B$3))+HH20*SIN(RADIANS(-$C20+Графики!$B$3)),"")</f>
        <v>35.725767445422271</v>
      </c>
      <c r="HJ20" s="19">
        <f>IF(ISNUMBER(HG20), HG20*COS(RADIANS(-$C20+Графики!$B$5))+HH20*SIN(RADIANS(-$C20+Графики!$B$5)),"")</f>
        <v>2.8264820609017334</v>
      </c>
      <c r="HK20" s="24">
        <v>-0.24192309028047845</v>
      </c>
      <c r="HL20" s="25">
        <v>0.25709883352278062</v>
      </c>
      <c r="HM20" s="25">
        <v>-0.32350372657752491</v>
      </c>
      <c r="HN20" s="25">
        <v>0.2872470356809268</v>
      </c>
      <c r="HO20" s="18">
        <f t="shared" si="44"/>
        <v>4.3547740408536226</v>
      </c>
      <c r="HP20" s="18">
        <f t="shared" si="45"/>
        <v>5.3297806214581778</v>
      </c>
      <c r="HQ20" s="18">
        <f t="shared" si="46"/>
        <v>38.024442299426262</v>
      </c>
      <c r="HR20" s="18">
        <f t="shared" si="47"/>
        <v>5.3888823581472227</v>
      </c>
      <c r="HS20" s="18">
        <f>IF(ISNUMBER(HQ20), HQ20*COS(RADIANS(-$C20+Графики!$B$3))+HR20*SIN(RADIANS(-$C20+Графики!$B$3)),"")</f>
        <v>38.024442299426262</v>
      </c>
      <c r="HT20" s="19">
        <f>IF(ISNUMBER(HQ20), HQ20*COS(RADIANS(-$C20+Графики!$B$5))+HR20*SIN(RADIANS(-$C20+Графики!$B$5)),"")</f>
        <v>5.3888823581472254</v>
      </c>
      <c r="HU20" s="24">
        <v>-0.28566117044609729</v>
      </c>
      <c r="HV20" s="25">
        <v>0.22326341346806025</v>
      </c>
      <c r="HW20" s="25">
        <v>-0.15057664721833564</v>
      </c>
      <c r="HX20" s="25">
        <v>0.26147449486036578</v>
      </c>
      <c r="HY20" s="18">
        <f t="shared" si="48"/>
        <v>4.4411902168936477</v>
      </c>
      <c r="HZ20" s="18">
        <f t="shared" si="49"/>
        <v>3.5958168089686504</v>
      </c>
      <c r="IA20" s="18">
        <f t="shared" si="50"/>
        <v>33.047194572857521</v>
      </c>
      <c r="IB20" s="18">
        <f t="shared" si="51"/>
        <v>4.156426134429311</v>
      </c>
      <c r="IC20" s="18">
        <f>IF(ISNUMBER(IA20), IA20*COS(RADIANS(-$C20+Графики!$B$3))+IB20*SIN(RADIANS(-$C20+Графики!$B$3)),"")</f>
        <v>33.047194572857521</v>
      </c>
      <c r="ID20" s="19">
        <f>IF(ISNUMBER(IA20), IA20*COS(RADIANS(-$C20+Графики!$B$5))+IB20*SIN(RADIANS(-$C20+Графики!$B$5)),"")</f>
        <v>4.1564261344293127</v>
      </c>
      <c r="IE20" s="24">
        <v>-0.21558060894244879</v>
      </c>
      <c r="IF20" s="25">
        <v>0.27837027792856506</v>
      </c>
      <c r="IG20" s="25">
        <v>-0.29913488996252957</v>
      </c>
      <c r="IH20" s="25">
        <v>0.20009116389302259</v>
      </c>
      <c r="II20" s="18">
        <f t="shared" si="52"/>
        <v>4.3105213107366191</v>
      </c>
      <c r="IJ20" s="18">
        <f t="shared" si="53"/>
        <v>4.3565553947130153</v>
      </c>
      <c r="IK20" s="18">
        <f t="shared" si="54"/>
        <v>35.446387553085771</v>
      </c>
      <c r="IL20" s="18">
        <f t="shared" si="55"/>
        <v>5.9936614825021426</v>
      </c>
      <c r="IM20" s="18">
        <f>IF(ISNUMBER(IK20), IK20*COS(RADIANS(-$C20+Графики!$B$3))+IL20*SIN(RADIANS(-$C20+Графики!$B$3)),"")</f>
        <v>35.446387553085771</v>
      </c>
      <c r="IN20" s="19">
        <f>IF(ISNUMBER(IK20), IK20*COS(RADIANS(-$C20+Графики!$B$5))+IL20*SIN(RADIANS(-$C20+Графики!$B$5)),"")</f>
        <v>5.9936614825021444</v>
      </c>
      <c r="IO20" s="24">
        <v>-0.36388108346885262</v>
      </c>
      <c r="IP20" s="25">
        <v>0.19800079926822686</v>
      </c>
      <c r="IQ20" s="25">
        <v>-0.24393604824709414</v>
      </c>
      <c r="IR20" s="25">
        <v>0.28681693923735629</v>
      </c>
      <c r="IS20" s="18">
        <f t="shared" si="56"/>
        <v>4.9033247822130184</v>
      </c>
      <c r="IT20" s="18">
        <f t="shared" si="57"/>
        <v>4.6316770129174341</v>
      </c>
      <c r="IU20" s="18">
        <f t="shared" si="58"/>
        <v>36.875067390892106</v>
      </c>
      <c r="IV20" s="18">
        <f t="shared" si="59"/>
        <v>8.3179678096645837</v>
      </c>
      <c r="IW20" s="18">
        <f>IF(ISNUMBER(IU20), IU20*COS(RADIANS(-$C20+Графики!$B$3))+IV20*SIN(RADIANS(-$C20+Графики!$B$3)),"")</f>
        <v>36.875067390892106</v>
      </c>
      <c r="IX20" s="19">
        <f>IF(ISNUMBER(IU20), IU20*COS(RADIANS(-$C20+Графики!$B$5))+IV20*SIN(RADIANS(-$C20+Графики!$B$5)),"")</f>
        <v>8.3179678096645855</v>
      </c>
    </row>
    <row r="21" spans="1:258" x14ac:dyDescent="0.25">
      <c r="A21" s="44">
        <v>21</v>
      </c>
      <c r="B21" s="50">
        <v>0</v>
      </c>
      <c r="C21" s="11">
        <f>IF(Графики!$A$7="Расчитывать с учетом закручивания скважины",B21,0)</f>
        <v>0</v>
      </c>
      <c r="D21" s="47">
        <v>9</v>
      </c>
      <c r="E21" s="34">
        <f>IF(ISNUMBER(INDEX($I$1:$IX$303,$A21,E$1) ),INDEX($I$1:$IX$303,$A21,E$1),0)</f>
        <v>1.9969169752890583</v>
      </c>
      <c r="F21" s="35">
        <f>IF(ISNUMBER(INDEX($I$1:$IX$303,$A21,F$1) ),INDEX($I$1:$IX$303,$A21,F$1),0)</f>
        <v>4.6461838220383678</v>
      </c>
      <c r="G21" s="35">
        <f>IF(ISNUMBER(INDEX($I$1:$IX$303,$A21,G$1) ),INDEX($I$1:$IX$303,$A21,G$1)-$G$305,0)</f>
        <v>-940.8908350258373</v>
      </c>
      <c r="H21" s="36">
        <f>IF(ISNUMBER(INDEX($I$1:$IX$303,$A21,H$1) ),INDEX($I$1:$IX$303,$A21,H$1)-$H$305,0)</f>
        <v>-1145.662141044284</v>
      </c>
      <c r="I21" s="29">
        <v>-9.161622672232167E-2</v>
      </c>
      <c r="J21" s="25">
        <v>0.1372137548053943</v>
      </c>
      <c r="K21" s="25">
        <v>-0.38194659088691485</v>
      </c>
      <c r="L21" s="25">
        <v>0.15046877235820258</v>
      </c>
      <c r="M21" s="18">
        <f t="shared" si="60"/>
        <v>1.9969169752890583</v>
      </c>
      <c r="N21" s="18">
        <f t="shared" si="61"/>
        <v>4.6461838220383678</v>
      </c>
      <c r="O21" s="18">
        <f t="shared" si="90"/>
        <v>37.025320863577356</v>
      </c>
      <c r="P21" s="18">
        <f t="shared" si="90"/>
        <v>9.7675224397535487</v>
      </c>
      <c r="Q21" s="18">
        <f>IF(ISNUMBER(O21), O21*COS(RADIANS(-$C21+Графики!$B$3))+P21*SIN(RADIANS(-$C21+Графики!$B$3)),"")</f>
        <v>37.025320863577356</v>
      </c>
      <c r="R21" s="19">
        <f>IF(ISNUMBER(O21), O21*COS(RADIANS(-$C21+Графики!$B$5))+P21*SIN(RADIANS(-$C21+Графики!$B$5)),"")</f>
        <v>9.7675224397535505</v>
      </c>
      <c r="S21" s="29">
        <v>-0.24019431551283746</v>
      </c>
      <c r="T21" s="25">
        <v>7.3759764065439909E-2</v>
      </c>
      <c r="U21" s="25">
        <v>-0.24742463939648005</v>
      </c>
      <c r="V21" s="25">
        <v>0.23008603426278704</v>
      </c>
      <c r="W21" s="18">
        <f t="shared" si="63"/>
        <v>2.7397627667628197</v>
      </c>
      <c r="X21" s="18">
        <f t="shared" si="64"/>
        <v>4.1670546745953514</v>
      </c>
      <c r="Y21" s="18">
        <f t="shared" si="91"/>
        <v>35.993263313508749</v>
      </c>
      <c r="Z21" s="18">
        <f t="shared" si="91"/>
        <v>9.5382855297213425</v>
      </c>
      <c r="AA21" s="18">
        <f>IF(ISNUMBER(Y21), Y21*COS(RADIANS(-$C21+Графики!$B$3))+Z21*SIN(RADIANS(-$C21+Графики!$B$3)),"")</f>
        <v>35.993263313508749</v>
      </c>
      <c r="AB21" s="18">
        <f>IF(ISNUMBER(Y21), Y21*COS(RADIANS(-$C21+Графики!$B$5))+Z21*SIN(RADIANS(-$C21+Графики!$B$5)),"")</f>
        <v>9.5382855297213442</v>
      </c>
      <c r="AC21" s="24">
        <v>-0.25313566611552518</v>
      </c>
      <c r="AD21" s="25">
        <v>0.13639744623339484</v>
      </c>
      <c r="AE21" s="25">
        <v>-0.22862347026201954</v>
      </c>
      <c r="AF21" s="25">
        <v>0.19423458154748793</v>
      </c>
      <c r="AG21" s="18">
        <f t="shared" si="66"/>
        <v>3.3993111312949638</v>
      </c>
      <c r="AH21" s="18">
        <f t="shared" si="67"/>
        <v>3.6901242615235104</v>
      </c>
      <c r="AI21" s="18">
        <f t="shared" si="92"/>
        <v>33.788209692551106</v>
      </c>
      <c r="AJ21" s="18">
        <f t="shared" si="92"/>
        <v>11.458755195401311</v>
      </c>
      <c r="AK21" s="18">
        <f>IF(ISNUMBER(AI21), AI21*COS(RADIANS(-$C21+Графики!$B$3))+AJ21*SIN(RADIANS(-$C21+Графики!$B$3)),"")</f>
        <v>33.788209692551106</v>
      </c>
      <c r="AL21" s="19">
        <f>IF(ISNUMBER(AI21), AI21*COS(RADIANS(-$C21+Графики!$B$5))+AJ21*SIN(RADIANS(-$C21+Графики!$B$5)),"")</f>
        <v>11.458755195401313</v>
      </c>
      <c r="AM21" s="24">
        <v>-0.12140444328434416</v>
      </c>
      <c r="AN21" s="25">
        <v>0.15158044971438614</v>
      </c>
      <c r="AO21" s="25">
        <v>-0.2241584659859652</v>
      </c>
      <c r="AP21" s="25">
        <v>0.21157058482243726</v>
      </c>
      <c r="AQ21" s="18">
        <f t="shared" si="69"/>
        <v>2.3822403422806371</v>
      </c>
      <c r="AR21" s="18">
        <f t="shared" si="70"/>
        <v>3.8024441285472292</v>
      </c>
      <c r="AS21" s="18">
        <f t="shared" si="93"/>
        <v>38.340867853670638</v>
      </c>
      <c r="AT21" s="18">
        <f t="shared" si="93"/>
        <v>7.8691964709677578</v>
      </c>
      <c r="AU21" s="18">
        <f>IF(ISNUMBER(AS21), AS21*COS(RADIANS(-$C21+Графики!$B$3))+AT21*SIN(RADIANS(-$C21+Графики!$B$3)),"")</f>
        <v>38.340867853670638</v>
      </c>
      <c r="AV21" s="19">
        <f>IF(ISNUMBER(AS21), AS21*COS(RADIANS(-$C21+Графики!$B$5))+AT21*SIN(RADIANS(-$C21+Графики!$B$5)),"")</f>
        <v>7.8691964709677604</v>
      </c>
      <c r="AW21" s="24">
        <v>-0.10458354840329429</v>
      </c>
      <c r="AX21" s="25">
        <v>0.21546559631724346</v>
      </c>
      <c r="AY21" s="25">
        <v>-0.22529158082198927</v>
      </c>
      <c r="AZ21" s="25">
        <v>0.17170383984010026</v>
      </c>
      <c r="BA21" s="18">
        <f t="shared" si="72"/>
        <v>2.7929520406617083</v>
      </c>
      <c r="BB21" s="18">
        <f t="shared" si="73"/>
        <v>3.4644316727254996</v>
      </c>
      <c r="BC21" s="18">
        <f t="shared" si="94"/>
        <v>36.919628876686168</v>
      </c>
      <c r="BD21" s="18">
        <f t="shared" si="94"/>
        <v>7.9902592144389644</v>
      </c>
      <c r="BE21" s="18">
        <f>IF(ISNUMBER(BC21), BC21*COS(RADIANS(-$C21+Графики!$B$3))+BD21*SIN(RADIANS(-$C21+Графики!$B$3)),"")</f>
        <v>36.919628876686168</v>
      </c>
      <c r="BF21" s="19">
        <f>IF(ISNUMBER(BC21), BC21*COS(RADIANS(-$C21+Графики!$B$5))+BD21*SIN(RADIANS(-$C21+Графики!$B$5)),"")</f>
        <v>7.990259214438967</v>
      </c>
      <c r="BG21" s="24">
        <v>-0.2044676992980522</v>
      </c>
      <c r="BH21" s="25">
        <v>0.20800503996567468</v>
      </c>
      <c r="BI21" s="25">
        <v>-0.27033785093332618</v>
      </c>
      <c r="BJ21" s="25">
        <v>0.2237123998747951</v>
      </c>
      <c r="BK21" s="18">
        <f t="shared" si="75"/>
        <v>3.5994959146567598</v>
      </c>
      <c r="BL21" s="18">
        <f t="shared" si="76"/>
        <v>4.3113884166093497</v>
      </c>
      <c r="BM21" s="18">
        <f t="shared" si="95"/>
        <v>36.066921428208715</v>
      </c>
      <c r="BN21" s="18">
        <f t="shared" si="95"/>
        <v>4.6417311198720039</v>
      </c>
      <c r="BO21" s="18">
        <f>IF(ISNUMBER(BM21), BM21*COS(RADIANS(-$C21+Графики!$B$3))+BN21*SIN(RADIANS(-$C21+Графики!$B$3)),"")</f>
        <v>36.066921428208715</v>
      </c>
      <c r="BP21" s="19">
        <f>IF(ISNUMBER(BM21), BM21*COS(RADIANS(-$C21+Графики!$B$5))+BN21*SIN(RADIANS(-$C21+Графики!$B$5)),"")</f>
        <v>4.6417311198720057</v>
      </c>
      <c r="BQ21" s="24">
        <v>-0.2451353773620866</v>
      </c>
      <c r="BR21" s="25">
        <v>9.3351706555534958E-2</v>
      </c>
      <c r="BS21" s="25">
        <v>-0.38162067746677453</v>
      </c>
      <c r="BT21" s="25">
        <v>0.25032476695958794</v>
      </c>
      <c r="BU21" s="18">
        <f t="shared" si="78"/>
        <v>2.953852749386209</v>
      </c>
      <c r="BV21" s="18">
        <f t="shared" si="79"/>
        <v>5.5147363960744977</v>
      </c>
      <c r="BW21" s="18">
        <f t="shared" si="96"/>
        <v>39.637341544285192</v>
      </c>
      <c r="BX21" s="18">
        <f t="shared" si="96"/>
        <v>7.0856923113844879</v>
      </c>
      <c r="BY21" s="18">
        <f>IF(ISNUMBER(BW21), BW21*COS(RADIANS(-$C21+Графики!$B$3))+BX21*SIN(RADIANS(-$C21+Графики!$B$3)),"")</f>
        <v>39.637341544285192</v>
      </c>
      <c r="BZ21" s="19">
        <f>IF(ISNUMBER(BW21), BW21*COS(RADIANS(-$C21+Графики!$B$5))+BX21*SIN(RADIANS(-$C21+Графики!$B$5)),"")</f>
        <v>7.0856923113844905</v>
      </c>
      <c r="CA21" s="29">
        <v>-0.17992729485055758</v>
      </c>
      <c r="CB21" s="25">
        <v>0.25863123570663427</v>
      </c>
      <c r="CC21" s="25">
        <v>-0.29187805489334245</v>
      </c>
      <c r="CD21" s="25">
        <v>0.25642732510124033</v>
      </c>
      <c r="CE21" s="18">
        <f t="shared" si="81"/>
        <v>3.8271358177476626</v>
      </c>
      <c r="CF21" s="18">
        <f t="shared" si="82"/>
        <v>4.7848488354550067</v>
      </c>
      <c r="CG21" s="18">
        <f t="shared" si="97"/>
        <v>36.86761790277518</v>
      </c>
      <c r="CH21" s="18">
        <f t="shared" si="97"/>
        <v>8.9926435768862021</v>
      </c>
      <c r="CI21" s="18">
        <f>IF(ISNUMBER(CG21), CG21*COS(RADIANS(-$C21+Графики!$B$3))+CH21*SIN(RADIANS(-$C21+Графики!$B$3)),"")</f>
        <v>36.86761790277518</v>
      </c>
      <c r="CJ21" s="19">
        <f>IF(ISNUMBER(CG21), CG21*COS(RADIANS(-$C21+Графики!$B$5))+CH21*SIN(RADIANS(-$C21+Графики!$B$5)),"")</f>
        <v>8.9926435768862039</v>
      </c>
      <c r="CK21" s="24">
        <v>-0.26093369584211135</v>
      </c>
      <c r="CL21" s="25">
        <v>0.13386112386574919</v>
      </c>
      <c r="CM21" s="25">
        <v>-0.34121328868874312</v>
      </c>
      <c r="CN21" s="25">
        <v>0.2763921376518218</v>
      </c>
      <c r="CO21" s="18">
        <f t="shared" si="84"/>
        <v>3.4452279212464472</v>
      </c>
      <c r="CP21" s="18">
        <f t="shared" si="85"/>
        <v>5.3895979909413452</v>
      </c>
      <c r="CQ21" s="18">
        <f t="shared" si="98"/>
        <v>37.813300548911826</v>
      </c>
      <c r="CR21" s="18">
        <f t="shared" si="98"/>
        <v>9.3943693847781304</v>
      </c>
      <c r="CS21" s="18">
        <f>IF(ISNUMBER(CQ21), CQ21*COS(RADIANS(-$C21+Графики!$B$3))+CR21*SIN(RADIANS(-$C21+Графики!$B$3)),"")</f>
        <v>37.813300548911826</v>
      </c>
      <c r="CT21" s="19">
        <f>IF(ISNUMBER(CQ21), CQ21*COS(RADIANS(-$C21+Графики!$B$5))+CR21*SIN(RADIANS(-$C21+Графики!$B$5)),"")</f>
        <v>9.3943693847781322</v>
      </c>
      <c r="CU21" s="24">
        <v>-0.24472805522414551</v>
      </c>
      <c r="CV21" s="25">
        <v>7.9031754823313205E-2</v>
      </c>
      <c r="CW21" s="25">
        <v>-0.21081457757480906</v>
      </c>
      <c r="CX21" s="25">
        <v>0.27932560245062843</v>
      </c>
      <c r="CY21" s="18">
        <f t="shared" si="87"/>
        <v>2.8253335765907814</v>
      </c>
      <c r="CZ21" s="18">
        <f t="shared" si="88"/>
        <v>4.2772669266648906</v>
      </c>
      <c r="DA21" s="18">
        <f t="shared" si="99"/>
        <v>34.154745648861152</v>
      </c>
      <c r="DB21" s="18">
        <f t="shared" si="99"/>
        <v>9.5354601398949814</v>
      </c>
      <c r="DC21" s="18">
        <f>IF(ISNUMBER(DA21), DA21*COS(RADIANS(-$C21+Графики!$B$3))+DB21*SIN(RADIANS(-$C21+Графики!$B$3)),"")</f>
        <v>34.154745648861152</v>
      </c>
      <c r="DD21" s="19">
        <f>IF(ISNUMBER(DA21), DA21*COS(RADIANS(-$C21+Графики!$B$5))+DB21*SIN(RADIANS(-$C21+Графики!$B$5)),"")</f>
        <v>9.5354601398949832</v>
      </c>
      <c r="DE21" s="24">
        <v>-0.24664041306392315</v>
      </c>
      <c r="DF21" s="25">
        <v>0.25855281374454464</v>
      </c>
      <c r="DG21" s="25">
        <v>-0.2535412225972582</v>
      </c>
      <c r="DH21" s="25">
        <v>0.32164406734587181</v>
      </c>
      <c r="DI21" s="18">
        <f t="shared" si="0"/>
        <v>4.4086283021470276</v>
      </c>
      <c r="DJ21" s="18">
        <f t="shared" si="1"/>
        <v>5.0194174820382829</v>
      </c>
      <c r="DK21" s="18">
        <f t="shared" si="2"/>
        <v>39.103793010196405</v>
      </c>
      <c r="DL21" s="18">
        <f t="shared" si="3"/>
        <v>6.3599689417352305</v>
      </c>
      <c r="DM21" s="18">
        <f>IF(ISNUMBER(DK21), DK21*COS(RADIANS(-$C21+Графики!$B$3))+DL21*SIN(RADIANS(-$C21+Графики!$B$3)),"")</f>
        <v>39.103793010196405</v>
      </c>
      <c r="DN21" s="19">
        <f>IF(ISNUMBER(DK21), DK21*COS(RADIANS(-$C21+Графики!$B$5))+DL21*SIN(RADIANS(-$C21+Графики!$B$5)),"")</f>
        <v>6.3599689417352332</v>
      </c>
      <c r="DO21" s="24">
        <v>-0.23418651077345373</v>
      </c>
      <c r="DP21" s="25">
        <v>0.20884230134360057</v>
      </c>
      <c r="DQ21" s="25">
        <v>-0.19625352206311961</v>
      </c>
      <c r="DR21" s="25">
        <v>0.27760331130652216</v>
      </c>
      <c r="DS21" s="18">
        <f t="shared" si="4"/>
        <v>3.8661460949867363</v>
      </c>
      <c r="DT21" s="18">
        <f t="shared" si="5"/>
        <v>4.1351691776234016</v>
      </c>
      <c r="DU21" s="18">
        <f t="shared" si="6"/>
        <v>38.018277485327879</v>
      </c>
      <c r="DV21" s="18">
        <f t="shared" si="7"/>
        <v>7.1685177650510257</v>
      </c>
      <c r="DW21" s="18">
        <f>IF(ISNUMBER(DU21), DU21*COS(RADIANS(-$C21+Графики!$B$3))+DV21*SIN(RADIANS(-$C21+Графики!$B$3)),"")</f>
        <v>38.018277485327879</v>
      </c>
      <c r="DX21" s="19">
        <f>IF(ISNUMBER(DU21), DU21*COS(RADIANS(-$C21+Графики!$B$5))+DV21*SIN(RADIANS(-$C21+Графики!$B$5)),"")</f>
        <v>7.1685177650510283</v>
      </c>
      <c r="DY21" s="24">
        <v>-0.14712782295709467</v>
      </c>
      <c r="DZ21" s="25">
        <v>0.18102602396739129</v>
      </c>
      <c r="EA21" s="25">
        <v>-0.21822599510507787</v>
      </c>
      <c r="EB21" s="25">
        <v>0.15970892414406232</v>
      </c>
      <c r="EC21" s="18">
        <f t="shared" si="8"/>
        <v>2.8636786269375554</v>
      </c>
      <c r="ED21" s="18">
        <f t="shared" si="9"/>
        <v>3.2980983703973363</v>
      </c>
      <c r="EE21" s="18">
        <f t="shared" si="10"/>
        <v>36.00400058291364</v>
      </c>
      <c r="EF21" s="18">
        <f t="shared" si="11"/>
        <v>7.6071660612799032</v>
      </c>
      <c r="EG21" s="18">
        <f>IF(ISNUMBER(EE21), EE21*COS(RADIANS(-$C21+Графики!$B$3))+EF21*SIN(RADIANS(-$C21+Графики!$B$3)),"")</f>
        <v>36.00400058291364</v>
      </c>
      <c r="EH21" s="19">
        <f>IF(ISNUMBER(EE21), EE21*COS(RADIANS(-$C21+Графики!$B$5))+EF21*SIN(RADIANS(-$C21+Графики!$B$5)),"")</f>
        <v>7.607166061279905</v>
      </c>
      <c r="EI21" s="24">
        <v>-0.1434532993992701</v>
      </c>
      <c r="EJ21" s="25">
        <v>0.24042841075296803</v>
      </c>
      <c r="EK21" s="25">
        <v>-0.324107301490626</v>
      </c>
      <c r="EL21" s="25">
        <v>0.21029271114358231</v>
      </c>
      <c r="EM21" s="18">
        <f t="shared" si="12"/>
        <v>3.3499936242798483</v>
      </c>
      <c r="EN21" s="18">
        <f t="shared" si="13"/>
        <v>4.663502967571894</v>
      </c>
      <c r="EO21" s="18">
        <f t="shared" si="14"/>
        <v>36.355905889781631</v>
      </c>
      <c r="EP21" s="18">
        <f t="shared" si="15"/>
        <v>8.5104204504236574</v>
      </c>
      <c r="EQ21" s="18">
        <f>IF(ISNUMBER(EO21), EO21*COS(RADIANS(-$C21+Графики!$B$3))+EP21*SIN(RADIANS(-$C21+Графики!$B$3)),"")</f>
        <v>36.355905889781631</v>
      </c>
      <c r="ER21" s="19">
        <f>IF(ISNUMBER(EO21), EO21*COS(RADIANS(-$C21+Графики!$B$5))+EP21*SIN(RADIANS(-$C21+Графики!$B$5)),"")</f>
        <v>8.5104204504236591</v>
      </c>
      <c r="ES21" s="24">
        <v>-0.12612648141961449</v>
      </c>
      <c r="ET21" s="25">
        <v>0.10172319473914648</v>
      </c>
      <c r="EU21" s="25">
        <v>-0.20714402614993671</v>
      </c>
      <c r="EV21" s="25">
        <v>0.32182958376297233</v>
      </c>
      <c r="EW21" s="18">
        <f t="shared" si="16"/>
        <v>1.9883622140913351</v>
      </c>
      <c r="EX21" s="18">
        <f t="shared" si="17"/>
        <v>4.616149180287457</v>
      </c>
      <c r="EY21" s="18">
        <f t="shared" si="18"/>
        <v>37.385083120246946</v>
      </c>
      <c r="EZ21" s="18">
        <f t="shared" si="19"/>
        <v>8.7730541638597259</v>
      </c>
      <c r="FA21" s="18">
        <f>IF(ISNUMBER(EY21), EY21*COS(RADIANS(-$C21+Графики!$B$3))+EZ21*SIN(RADIANS(-$C21+Графики!$B$3)),"")</f>
        <v>37.385083120246946</v>
      </c>
      <c r="FB21" s="19">
        <f>IF(ISNUMBER(EY21), EY21*COS(RADIANS(-$C21+Графики!$B$5))+EZ21*SIN(RADIANS(-$C21+Графики!$B$5)),"")</f>
        <v>8.7730541638597277</v>
      </c>
      <c r="FC21" s="24">
        <v>-0.16425524058089491</v>
      </c>
      <c r="FD21" s="25">
        <v>0.14156582363894696</v>
      </c>
      <c r="FE21" s="25">
        <v>-0.37224332189444231</v>
      </c>
      <c r="FF21" s="25">
        <v>0.15408112092887441</v>
      </c>
      <c r="FG21" s="18">
        <f t="shared" si="20"/>
        <v>2.6687890782382913</v>
      </c>
      <c r="FH21" s="18">
        <f t="shared" si="21"/>
        <v>4.5930310812952984</v>
      </c>
      <c r="FI21" s="18">
        <f t="shared" si="22"/>
        <v>35.512952069050876</v>
      </c>
      <c r="FJ21" s="18">
        <f t="shared" si="23"/>
        <v>8.5959311159189067</v>
      </c>
      <c r="FK21" s="18">
        <f>IF(ISNUMBER(FI21), FI21*COS(RADIANS(-$C21+Графики!$B$3))+FJ21*SIN(RADIANS(-$C21+Графики!$B$3)),"")</f>
        <v>35.512952069050876</v>
      </c>
      <c r="FL21" s="19">
        <f>IF(ISNUMBER(FI21), FI21*COS(RADIANS(-$C21+Графики!$B$5))+FJ21*SIN(RADIANS(-$C21+Графики!$B$5)),"")</f>
        <v>8.5959311159189085</v>
      </c>
      <c r="FM21" s="24">
        <v>-0.15399771273429494</v>
      </c>
      <c r="FN21" s="25">
        <v>0.2097899220109001</v>
      </c>
      <c r="FO21" s="25">
        <v>-0.24272876134660262</v>
      </c>
      <c r="FP21" s="25">
        <v>0.31440251143388886</v>
      </c>
      <c r="FQ21" s="18">
        <f t="shared" si="24"/>
        <v>3.1746406696291074</v>
      </c>
      <c r="FR21" s="18">
        <f t="shared" si="25"/>
        <v>4.8618683837696546</v>
      </c>
      <c r="FS21" s="18">
        <f t="shared" si="26"/>
        <v>36.223426206956638</v>
      </c>
      <c r="FT21" s="18">
        <f t="shared" si="27"/>
        <v>8.6582281264930376</v>
      </c>
      <c r="FU21" s="18">
        <f>IF(ISNUMBER(FS21), FS21*COS(RADIANS(-$C21+Графики!$B$3))+FT21*SIN(RADIANS(-$C21+Графики!$B$3)),"")</f>
        <v>36.223426206956638</v>
      </c>
      <c r="FV21" s="19">
        <f>IF(ISNUMBER(FS21), FS21*COS(RADIANS(-$C21+Графики!$B$5))+FT21*SIN(RADIANS(-$C21+Графики!$B$5)),"")</f>
        <v>8.6582281264930394</v>
      </c>
      <c r="FW21" s="24">
        <v>-0.10280528587392851</v>
      </c>
      <c r="FX21" s="25">
        <v>0.1623852429928869</v>
      </c>
      <c r="FY21" s="25">
        <v>-0.28181096742122602</v>
      </c>
      <c r="FZ21" s="25">
        <v>0.30078480367934524</v>
      </c>
      <c r="GA21" s="18">
        <f t="shared" si="28"/>
        <v>2.314221871227256</v>
      </c>
      <c r="GB21" s="18">
        <f t="shared" si="29"/>
        <v>5.0840853045207668</v>
      </c>
      <c r="GC21" s="18">
        <f t="shared" si="30"/>
        <v>40.126536849994856</v>
      </c>
      <c r="GD21" s="18">
        <f t="shared" si="31"/>
        <v>6.6393117731200046</v>
      </c>
      <c r="GE21" s="18">
        <f>IF(ISNUMBER(GC21), GC21*COS(RADIANS(-$C21+Графики!$B$3))+GD21*SIN(RADIANS(-$C21+Графики!$B$3)),"")</f>
        <v>40.126536849994856</v>
      </c>
      <c r="GF21" s="19">
        <f>IF(ISNUMBER(GC21), GC21*COS(RADIANS(-$C21+Графики!$B$5))+GD21*SIN(RADIANS(-$C21+Графики!$B$5)),"")</f>
        <v>6.6393117731200073</v>
      </c>
      <c r="GG21" s="24">
        <v>-0.2908924273058161</v>
      </c>
      <c r="GH21" s="25">
        <v>9.9192065268119745E-2</v>
      </c>
      <c r="GI21" s="25">
        <v>-0.21661136217762342</v>
      </c>
      <c r="GJ21" s="25">
        <v>0.15718812815180191</v>
      </c>
      <c r="GK21" s="18">
        <f t="shared" si="32"/>
        <v>3.4041228036336122</v>
      </c>
      <c r="GL21" s="18">
        <f t="shared" si="33"/>
        <v>3.2620101392174883</v>
      </c>
      <c r="GM21" s="18">
        <f t="shared" si="34"/>
        <v>37.644173719346014</v>
      </c>
      <c r="GN21" s="18">
        <f t="shared" si="35"/>
        <v>6.7252027817527189</v>
      </c>
      <c r="GO21" s="18">
        <f>IF(ISNUMBER(GM21), GM21*COS(RADIANS(-$C21+Графики!$B$3))+GN21*SIN(RADIANS(-$C21+Графики!$B$3)),"")</f>
        <v>37.644173719346014</v>
      </c>
      <c r="GP21" s="19">
        <f>IF(ISNUMBER(GM21), GM21*COS(RADIANS(-$C21+Графики!$B$5))+GN21*SIN(RADIANS(-$C21+Графики!$B$5)),"")</f>
        <v>6.7252027817527216</v>
      </c>
      <c r="GQ21" s="24">
        <v>-0.28380156686730534</v>
      </c>
      <c r="GR21" s="25">
        <v>0.11274876177387294</v>
      </c>
      <c r="GS21" s="25">
        <v>-0.32075556984669207</v>
      </c>
      <c r="GT21" s="25">
        <v>0.23693755313189516</v>
      </c>
      <c r="GU21" s="18">
        <f t="shared" si="36"/>
        <v>3.4605475353892228</v>
      </c>
      <c r="GV21" s="18">
        <f t="shared" si="37"/>
        <v>4.8667713936919466</v>
      </c>
      <c r="GW21" s="18">
        <f t="shared" si="38"/>
        <v>38.194906813545749</v>
      </c>
      <c r="GX21" s="18">
        <f t="shared" si="39"/>
        <v>10.725979072616976</v>
      </c>
      <c r="GY21" s="18">
        <f>IF(ISNUMBER(GW21), GW21*COS(RADIANS(-$C21+Графики!$B$3))+GX21*SIN(RADIANS(-$C21+Графики!$B$3)),"")</f>
        <v>38.194906813545749</v>
      </c>
      <c r="GZ21" s="19">
        <f>IF(ISNUMBER(GW21), GW21*COS(RADIANS(-$C21+Графики!$B$5))+GX21*SIN(RADIANS(-$C21+Графики!$B$5)),"")</f>
        <v>10.725979072616978</v>
      </c>
      <c r="HA21" s="24">
        <v>-0.1734957431736224</v>
      </c>
      <c r="HB21" s="25">
        <v>0.12003983775683194</v>
      </c>
      <c r="HC21" s="25">
        <v>-0.24858543794818933</v>
      </c>
      <c r="HD21" s="25">
        <v>0.16946961368023825</v>
      </c>
      <c r="HE21" s="18">
        <f t="shared" si="40"/>
        <v>2.5615783781091968</v>
      </c>
      <c r="HF21" s="18">
        <f t="shared" si="41"/>
        <v>3.6482104601008984</v>
      </c>
      <c r="HG21" s="18">
        <f t="shared" si="42"/>
        <v>37.006556634476873</v>
      </c>
      <c r="HH21" s="18">
        <f t="shared" si="43"/>
        <v>4.6505872909521804</v>
      </c>
      <c r="HI21" s="18">
        <f>IF(ISNUMBER(HG21), HG21*COS(RADIANS(-$C21+Графики!$B$3))+HH21*SIN(RADIANS(-$C21+Графики!$B$3)),"")</f>
        <v>37.006556634476873</v>
      </c>
      <c r="HJ21" s="19">
        <f>IF(ISNUMBER(HG21), HG21*COS(RADIANS(-$C21+Графики!$B$5))+HH21*SIN(RADIANS(-$C21+Графики!$B$5)),"")</f>
        <v>4.650587290952183</v>
      </c>
      <c r="HK21" s="24">
        <v>-0.19500750867952399</v>
      </c>
      <c r="HL21" s="25">
        <v>0.20643297363015176</v>
      </c>
      <c r="HM21" s="25">
        <v>-0.30942938246703244</v>
      </c>
      <c r="HN21" s="25">
        <v>0.15678554730657432</v>
      </c>
      <c r="HO21" s="18">
        <f t="shared" si="44"/>
        <v>3.5032219179236206</v>
      </c>
      <c r="HP21" s="18">
        <f t="shared" si="45"/>
        <v>4.0684815492161537</v>
      </c>
      <c r="HQ21" s="18">
        <f t="shared" si="46"/>
        <v>39.776053258388075</v>
      </c>
      <c r="HR21" s="18">
        <f t="shared" si="47"/>
        <v>7.4231231327552996</v>
      </c>
      <c r="HS21" s="18">
        <f>IF(ISNUMBER(HQ21), HQ21*COS(RADIANS(-$C21+Графики!$B$3))+HR21*SIN(RADIANS(-$C21+Графики!$B$3)),"")</f>
        <v>39.776053258388075</v>
      </c>
      <c r="HT21" s="19">
        <f>IF(ISNUMBER(HQ21), HQ21*COS(RADIANS(-$C21+Графики!$B$5))+HR21*SIN(RADIANS(-$C21+Графики!$B$5)),"")</f>
        <v>7.4231231327553022</v>
      </c>
      <c r="HU21" s="24">
        <v>-0.22041808059794096</v>
      </c>
      <c r="HV21" s="25">
        <v>0.16636176278440337</v>
      </c>
      <c r="HW21" s="25">
        <v>-0.36547387487052274</v>
      </c>
      <c r="HX21" s="25">
        <v>0.33200862992338298</v>
      </c>
      <c r="HY21" s="18">
        <f t="shared" si="48"/>
        <v>3.3752844648052833</v>
      </c>
      <c r="HZ21" s="18">
        <f t="shared" si="49"/>
        <v>6.0866455089789273</v>
      </c>
      <c r="IA21" s="18">
        <f t="shared" si="50"/>
        <v>34.734836805260166</v>
      </c>
      <c r="IB21" s="18">
        <f t="shared" si="51"/>
        <v>7.1997488889187746</v>
      </c>
      <c r="IC21" s="18">
        <f>IF(ISNUMBER(IA21), IA21*COS(RADIANS(-$C21+Графики!$B$3))+IB21*SIN(RADIANS(-$C21+Графики!$B$3)),"")</f>
        <v>34.734836805260166</v>
      </c>
      <c r="ID21" s="19">
        <f>IF(ISNUMBER(IA21), IA21*COS(RADIANS(-$C21+Графики!$B$5))+IB21*SIN(RADIANS(-$C21+Графики!$B$5)),"")</f>
        <v>7.1997488889187764</v>
      </c>
      <c r="IE21" s="24">
        <v>-0.28615044600230066</v>
      </c>
      <c r="IF21" s="25">
        <v>0.17052148321788788</v>
      </c>
      <c r="IG21" s="25">
        <v>-0.24938353750373832</v>
      </c>
      <c r="IH21" s="25">
        <v>0.23241437972016585</v>
      </c>
      <c r="II21" s="18">
        <f t="shared" si="52"/>
        <v>3.9852038343533498</v>
      </c>
      <c r="IJ21" s="18">
        <f t="shared" si="53"/>
        <v>4.2044676048593663</v>
      </c>
      <c r="IK21" s="18">
        <f t="shared" si="54"/>
        <v>37.438989470262449</v>
      </c>
      <c r="IL21" s="18">
        <f t="shared" si="55"/>
        <v>8.0958952849318262</v>
      </c>
      <c r="IM21" s="18">
        <f>IF(ISNUMBER(IK21), IK21*COS(RADIANS(-$C21+Графики!$B$3))+IL21*SIN(RADIANS(-$C21+Графики!$B$3)),"")</f>
        <v>37.438989470262449</v>
      </c>
      <c r="IN21" s="19">
        <f>IF(ISNUMBER(IK21), IK21*COS(RADIANS(-$C21+Графики!$B$5))+IL21*SIN(RADIANS(-$C21+Графики!$B$5)),"")</f>
        <v>8.095895284931828</v>
      </c>
      <c r="IO21" s="24">
        <v>-0.16525185578487001</v>
      </c>
      <c r="IP21" s="25">
        <v>0.20589699417377225</v>
      </c>
      <c r="IQ21" s="25">
        <v>-0.23680347040640556</v>
      </c>
      <c r="IR21" s="25">
        <v>0.2643970122482997</v>
      </c>
      <c r="IS21" s="18">
        <f t="shared" si="56"/>
        <v>3.2388790605351834</v>
      </c>
      <c r="IT21" s="18">
        <f t="shared" si="57"/>
        <v>4.3737853722500315</v>
      </c>
      <c r="IU21" s="18">
        <f t="shared" si="58"/>
        <v>38.494506921159697</v>
      </c>
      <c r="IV21" s="18">
        <f t="shared" si="59"/>
        <v>10.5048604957896</v>
      </c>
      <c r="IW21" s="18">
        <f>IF(ISNUMBER(IU21), IU21*COS(RADIANS(-$C21+Графики!$B$3))+IV21*SIN(RADIANS(-$C21+Графики!$B$3)),"")</f>
        <v>38.494506921159697</v>
      </c>
      <c r="IX21" s="19">
        <f>IF(ISNUMBER(IU21), IU21*COS(RADIANS(-$C21+Графики!$B$5))+IV21*SIN(RADIANS(-$C21+Графики!$B$5)),"")</f>
        <v>10.504860495789602</v>
      </c>
    </row>
    <row r="22" spans="1:258" x14ac:dyDescent="0.25">
      <c r="A22" s="44">
        <v>22</v>
      </c>
      <c r="B22" s="50">
        <v>0</v>
      </c>
      <c r="C22" s="11">
        <f>IF(Графики!$A$7="Расчитывать с учетом закручивания скважины",B22,0)</f>
        <v>0</v>
      </c>
      <c r="D22" s="47">
        <v>9.5</v>
      </c>
      <c r="E22" s="34">
        <f>IF(ISNUMBER(INDEX($I$1:$IX$303,$A22,E$1) ),INDEX($I$1:$IX$303,$A22,E$1),0)</f>
        <v>2.0507279192372283</v>
      </c>
      <c r="F22" s="35">
        <f>IF(ISNUMBER(INDEX($I$1:$IX$303,$A22,F$1) ),INDEX($I$1:$IX$303,$A22,F$1),0)</f>
        <v>8.7029644030410154</v>
      </c>
      <c r="G22" s="35">
        <f>IF(ISNUMBER(INDEX($I$1:$IX$303,$A22,G$1) ),INDEX($I$1:$IX$303,$A22,G$1)-$G$305,0)</f>
        <v>-939.86547106621867</v>
      </c>
      <c r="H22" s="36">
        <f>IF(ISNUMBER(INDEX($I$1:$IX$303,$A22,H$1) ),INDEX($I$1:$IX$303,$A22,H$1)-$H$305,0)</f>
        <v>-1141.3106588427634</v>
      </c>
      <c r="I22" s="29">
        <v>-0.12730099579337725</v>
      </c>
      <c r="J22" s="25">
        <v>0.10769527832291326</v>
      </c>
      <c r="K22" s="25">
        <v>-0.53927212458937912</v>
      </c>
      <c r="L22" s="25">
        <v>0.45802672427447466</v>
      </c>
      <c r="M22" s="18">
        <f t="shared" si="60"/>
        <v>2.0507279192372283</v>
      </c>
      <c r="N22" s="18">
        <f t="shared" si="61"/>
        <v>8.7029644030410154</v>
      </c>
      <c r="O22" s="18">
        <f t="shared" si="90"/>
        <v>38.050684823195972</v>
      </c>
      <c r="P22" s="18">
        <f t="shared" si="90"/>
        <v>14.119004641274056</v>
      </c>
      <c r="Q22" s="18">
        <f>IF(ISNUMBER(O22), O22*COS(RADIANS(-$C22+Графики!$B$3))+P22*SIN(RADIANS(-$C22+Графики!$B$3)),"")</f>
        <v>38.050684823195972</v>
      </c>
      <c r="R22" s="19">
        <f>IF(ISNUMBER(O22), O22*COS(RADIANS(-$C22+Графики!$B$5))+P22*SIN(RADIANS(-$C22+Графики!$B$5)),"")</f>
        <v>14.119004641274058</v>
      </c>
      <c r="S22" s="29">
        <v>-0.18005761549452612</v>
      </c>
      <c r="T22" s="25">
        <v>9.4814836429258004E-2</v>
      </c>
      <c r="U22" s="25">
        <v>-0.42835676383181587</v>
      </c>
      <c r="V22" s="25">
        <v>0.41506102670566991</v>
      </c>
      <c r="W22" s="18">
        <f t="shared" si="63"/>
        <v>2.3987123542504021</v>
      </c>
      <c r="X22" s="18">
        <f t="shared" si="64"/>
        <v>7.3601422538718753</v>
      </c>
      <c r="Y22" s="18">
        <f t="shared" si="91"/>
        <v>37.192619490633952</v>
      </c>
      <c r="Z22" s="18">
        <f t="shared" si="91"/>
        <v>13.21835665665728</v>
      </c>
      <c r="AA22" s="18">
        <f>IF(ISNUMBER(Y22), Y22*COS(RADIANS(-$C22+Графики!$B$3))+Z22*SIN(RADIANS(-$C22+Графики!$B$3)),"")</f>
        <v>37.192619490633952</v>
      </c>
      <c r="AB22" s="18">
        <f>IF(ISNUMBER(Y22), Y22*COS(RADIANS(-$C22+Графики!$B$5))+Z22*SIN(RADIANS(-$C22+Графики!$B$5)),"")</f>
        <v>13.218356656657281</v>
      </c>
      <c r="AC22" s="24">
        <v>-0.29109906903814931</v>
      </c>
      <c r="AD22" s="25">
        <v>0.21429876483590996</v>
      </c>
      <c r="AE22" s="25">
        <v>-0.45509669496819649</v>
      </c>
      <c r="AF22" s="25">
        <v>0.34626540804374506</v>
      </c>
      <c r="AG22" s="18">
        <f t="shared" si="66"/>
        <v>4.4104138182718042</v>
      </c>
      <c r="AH22" s="18">
        <f t="shared" si="67"/>
        <v>6.9931465989550921</v>
      </c>
      <c r="AI22" s="18">
        <f t="shared" si="92"/>
        <v>35.993416601687009</v>
      </c>
      <c r="AJ22" s="18">
        <f t="shared" si="92"/>
        <v>14.955328494878858</v>
      </c>
      <c r="AK22" s="18">
        <f>IF(ISNUMBER(AI22), AI22*COS(RADIANS(-$C22+Графики!$B$3))+AJ22*SIN(RADIANS(-$C22+Графики!$B$3)),"")</f>
        <v>35.993416601687009</v>
      </c>
      <c r="AL22" s="19">
        <f>IF(ISNUMBER(AI22), AI22*COS(RADIANS(-$C22+Графики!$B$5))+AJ22*SIN(RADIANS(-$C22+Графики!$B$5)),"")</f>
        <v>14.955328494878859</v>
      </c>
      <c r="AM22" s="24">
        <v>-0.22767354204210458</v>
      </c>
      <c r="AN22" s="25">
        <v>0.22726933553306736</v>
      </c>
      <c r="AO22" s="25">
        <v>-0.51811021157262593</v>
      </c>
      <c r="AP22" s="25">
        <v>0.44905034290685986</v>
      </c>
      <c r="AQ22" s="18">
        <f t="shared" si="69"/>
        <v>3.9701151316486571</v>
      </c>
      <c r="AR22" s="18">
        <f t="shared" si="70"/>
        <v>8.439967831543516</v>
      </c>
      <c r="AS22" s="18">
        <f t="shared" si="93"/>
        <v>40.325925419494965</v>
      </c>
      <c r="AT22" s="18">
        <f t="shared" si="93"/>
        <v>12.089180386739516</v>
      </c>
      <c r="AU22" s="18">
        <f>IF(ISNUMBER(AS22), AS22*COS(RADIANS(-$C22+Графики!$B$3))+AT22*SIN(RADIANS(-$C22+Графики!$B$3)),"")</f>
        <v>40.325925419494965</v>
      </c>
      <c r="AV22" s="19">
        <f>IF(ISNUMBER(AS22), AS22*COS(RADIANS(-$C22+Графики!$B$5))+AT22*SIN(RADIANS(-$C22+Графики!$B$5)),"")</f>
        <v>12.089180386739518</v>
      </c>
      <c r="AW22" s="24">
        <v>-0.13154559941098617</v>
      </c>
      <c r="AX22" s="25">
        <v>0.11314658210353862</v>
      </c>
      <c r="AY22" s="25">
        <v>-0.48367035977409667</v>
      </c>
      <c r="AZ22" s="25">
        <v>0.39555931518559206</v>
      </c>
      <c r="BA22" s="18">
        <f t="shared" si="72"/>
        <v>2.1353404879101716</v>
      </c>
      <c r="BB22" s="18">
        <f t="shared" si="73"/>
        <v>7.6726510716980885</v>
      </c>
      <c r="BC22" s="18">
        <f t="shared" si="94"/>
        <v>37.987299120641254</v>
      </c>
      <c r="BD22" s="18">
        <f t="shared" si="94"/>
        <v>11.826584750288008</v>
      </c>
      <c r="BE22" s="18">
        <f>IF(ISNUMBER(BC22), BC22*COS(RADIANS(-$C22+Графики!$B$3))+BD22*SIN(RADIANS(-$C22+Графики!$B$3)),"")</f>
        <v>37.987299120641254</v>
      </c>
      <c r="BF22" s="19">
        <f>IF(ISNUMBER(BC22), BC22*COS(RADIANS(-$C22+Графики!$B$5))+BD22*SIN(RADIANS(-$C22+Графики!$B$5)),"")</f>
        <v>11.82658475028801</v>
      </c>
      <c r="BG22" s="24">
        <v>-0.21150332381751047</v>
      </c>
      <c r="BH22" s="25">
        <v>0.25490401717375777</v>
      </c>
      <c r="BI22" s="25">
        <v>-0.51284607348071598</v>
      </c>
      <c r="BJ22" s="25">
        <v>0.33835312099958248</v>
      </c>
      <c r="BK22" s="18">
        <f t="shared" si="75"/>
        <v>4.070160639946617</v>
      </c>
      <c r="BL22" s="18">
        <f t="shared" si="76"/>
        <v>7.4280459571606405</v>
      </c>
      <c r="BM22" s="18">
        <f t="shared" si="95"/>
        <v>38.102001748182026</v>
      </c>
      <c r="BN22" s="18">
        <f t="shared" si="95"/>
        <v>8.3557540984523246</v>
      </c>
      <c r="BO22" s="18">
        <f>IF(ISNUMBER(BM22), BM22*COS(RADIANS(-$C22+Графики!$B$3))+BN22*SIN(RADIANS(-$C22+Графики!$B$3)),"")</f>
        <v>38.102001748182026</v>
      </c>
      <c r="BP22" s="19">
        <f>IF(ISNUMBER(BM22), BM22*COS(RADIANS(-$C22+Графики!$B$5))+BN22*SIN(RADIANS(-$C22+Графики!$B$5)),"")</f>
        <v>8.3557540984523264</v>
      </c>
      <c r="BQ22" s="24">
        <v>-0.19481300398802412</v>
      </c>
      <c r="BR22" s="25">
        <v>9.9514665225122284E-2</v>
      </c>
      <c r="BS22" s="25">
        <v>-0.44223549680096508</v>
      </c>
      <c r="BT22" s="25">
        <v>0.34151069066688644</v>
      </c>
      <c r="BU22" s="18">
        <f t="shared" si="78"/>
        <v>2.5684906296195522</v>
      </c>
      <c r="BV22" s="18">
        <f t="shared" si="79"/>
        <v>6.8394224124371554</v>
      </c>
      <c r="BW22" s="18">
        <f t="shared" si="96"/>
        <v>40.921586859094965</v>
      </c>
      <c r="BX22" s="18">
        <f t="shared" si="96"/>
        <v>10.505403517603066</v>
      </c>
      <c r="BY22" s="18">
        <f>IF(ISNUMBER(BW22), BW22*COS(RADIANS(-$C22+Графики!$B$3))+BX22*SIN(RADIANS(-$C22+Графики!$B$3)),"")</f>
        <v>40.921586859094965</v>
      </c>
      <c r="BZ22" s="19">
        <f>IF(ISNUMBER(BW22), BW22*COS(RADIANS(-$C22+Графики!$B$5))+BX22*SIN(RADIANS(-$C22+Графики!$B$5)),"")</f>
        <v>10.505403517603067</v>
      </c>
      <c r="CA22" s="29">
        <v>-0.15932276956427116</v>
      </c>
      <c r="CB22" s="25">
        <v>9.624232708655589E-2</v>
      </c>
      <c r="CC22" s="25">
        <v>-0.44567577219018084</v>
      </c>
      <c r="CD22" s="25">
        <v>0.32487106503847984</v>
      </c>
      <c r="CE22" s="18">
        <f t="shared" si="81"/>
        <v>2.2302243460440465</v>
      </c>
      <c r="CF22" s="18">
        <f t="shared" si="82"/>
        <v>6.7242390010217612</v>
      </c>
      <c r="CG22" s="18">
        <f t="shared" si="97"/>
        <v>37.982730075797207</v>
      </c>
      <c r="CH22" s="18">
        <f t="shared" si="97"/>
        <v>12.354763077397083</v>
      </c>
      <c r="CI22" s="18">
        <f>IF(ISNUMBER(CG22), CG22*COS(RADIANS(-$C22+Графики!$B$3))+CH22*SIN(RADIANS(-$C22+Графики!$B$3)),"")</f>
        <v>37.982730075797207</v>
      </c>
      <c r="CJ22" s="19">
        <f>IF(ISNUMBER(CG22), CG22*COS(RADIANS(-$C22+Графики!$B$5))+CH22*SIN(RADIANS(-$C22+Графики!$B$5)),"")</f>
        <v>12.354763077397084</v>
      </c>
      <c r="CK22" s="24">
        <v>-0.28741682817892678</v>
      </c>
      <c r="CL22" s="25">
        <v>0.10252057833926276</v>
      </c>
      <c r="CM22" s="25">
        <v>-0.5458851940772419</v>
      </c>
      <c r="CN22" s="25">
        <v>0.41411451927523057</v>
      </c>
      <c r="CO22" s="18">
        <f t="shared" si="84"/>
        <v>3.4028392430895837</v>
      </c>
      <c r="CP22" s="18">
        <f t="shared" si="85"/>
        <v>8.3774799133868214</v>
      </c>
      <c r="CQ22" s="18">
        <f t="shared" si="98"/>
        <v>39.51472017045662</v>
      </c>
      <c r="CR22" s="18">
        <f t="shared" si="98"/>
        <v>13.583109341471541</v>
      </c>
      <c r="CS22" s="18">
        <f>IF(ISNUMBER(CQ22), CQ22*COS(RADIANS(-$C22+Графики!$B$3))+CR22*SIN(RADIANS(-$C22+Графики!$B$3)),"")</f>
        <v>39.51472017045662</v>
      </c>
      <c r="CT22" s="19">
        <f>IF(ISNUMBER(CQ22), CQ22*COS(RADIANS(-$C22+Графики!$B$5))+CR22*SIN(RADIANS(-$C22+Графики!$B$5)),"")</f>
        <v>13.583109341471543</v>
      </c>
      <c r="CU22" s="24">
        <v>-0.25779509979339776</v>
      </c>
      <c r="CV22" s="25">
        <v>0.14461520532941241</v>
      </c>
      <c r="CW22" s="25">
        <v>-0.36212981540024225</v>
      </c>
      <c r="CX22" s="25">
        <v>0.40085392565657718</v>
      </c>
      <c r="CY22" s="18">
        <f t="shared" si="87"/>
        <v>3.511685166489773</v>
      </c>
      <c r="CZ22" s="18">
        <f t="shared" si="88"/>
        <v>6.6582400136375268</v>
      </c>
      <c r="DA22" s="18">
        <f t="shared" si="99"/>
        <v>35.910588232106036</v>
      </c>
      <c r="DB22" s="18">
        <f t="shared" si="99"/>
        <v>12.864580146713745</v>
      </c>
      <c r="DC22" s="18">
        <f>IF(ISNUMBER(DA22), DA22*COS(RADIANS(-$C22+Графики!$B$3))+DB22*SIN(RADIANS(-$C22+Графики!$B$3)),"")</f>
        <v>35.910588232106036</v>
      </c>
      <c r="DD22" s="19">
        <f>IF(ISNUMBER(DA22), DA22*COS(RADIANS(-$C22+Графики!$B$5))+DB22*SIN(RADIANS(-$C22+Графики!$B$5)),"")</f>
        <v>12.864580146713747</v>
      </c>
      <c r="DE22" s="24">
        <v>-0.29851795678167548</v>
      </c>
      <c r="DF22" s="25">
        <v>0.1955728444575128</v>
      </c>
      <c r="DG22" s="25">
        <v>-0.39657304317175068</v>
      </c>
      <c r="DH22" s="25">
        <v>0.47916357369588669</v>
      </c>
      <c r="DI22" s="18">
        <f t="shared" si="0"/>
        <v>4.3117422825878018</v>
      </c>
      <c r="DJ22" s="18">
        <f t="shared" si="1"/>
        <v>7.642169283067731</v>
      </c>
      <c r="DK22" s="18">
        <f t="shared" si="2"/>
        <v>41.259664151490306</v>
      </c>
      <c r="DL22" s="18">
        <f t="shared" si="3"/>
        <v>10.181053583269096</v>
      </c>
      <c r="DM22" s="18">
        <f>IF(ISNUMBER(DK22), DK22*COS(RADIANS(-$C22+Графики!$B$3))+DL22*SIN(RADIANS(-$C22+Графики!$B$3)),"")</f>
        <v>41.259664151490306</v>
      </c>
      <c r="DN22" s="19">
        <f>IF(ISNUMBER(DK22), DK22*COS(RADIANS(-$C22+Графики!$B$5))+DL22*SIN(RADIANS(-$C22+Графики!$B$5)),"")</f>
        <v>10.181053583269097</v>
      </c>
      <c r="DO22" s="24">
        <v>-0.18247439301232155</v>
      </c>
      <c r="DP22" s="25">
        <v>0.2363044485707109</v>
      </c>
      <c r="DQ22" s="25">
        <v>-0.43382913616053909</v>
      </c>
      <c r="DR22" s="25">
        <v>0.39561606745873001</v>
      </c>
      <c r="DS22" s="18">
        <f t="shared" si="4"/>
        <v>3.6545266768953684</v>
      </c>
      <c r="DT22" s="18">
        <f t="shared" si="5"/>
        <v>7.2382116788128714</v>
      </c>
      <c r="DU22" s="18">
        <f t="shared" si="6"/>
        <v>39.845540823775565</v>
      </c>
      <c r="DV22" s="18">
        <f t="shared" si="7"/>
        <v>10.787623604457462</v>
      </c>
      <c r="DW22" s="18">
        <f>IF(ISNUMBER(DU22), DU22*COS(RADIANS(-$C22+Графики!$B$3))+DV22*SIN(RADIANS(-$C22+Графики!$B$3)),"")</f>
        <v>39.845540823775565</v>
      </c>
      <c r="DX22" s="19">
        <f>IF(ISNUMBER(DU22), DU22*COS(RADIANS(-$C22+Графики!$B$5))+DV22*SIN(RADIANS(-$C22+Графики!$B$5)),"")</f>
        <v>10.787623604457464</v>
      </c>
      <c r="DY22" s="24">
        <v>-0.30171765575571652</v>
      </c>
      <c r="DZ22" s="25">
        <v>0.13392502109217924</v>
      </c>
      <c r="EA22" s="25">
        <v>-0.42361844093084944</v>
      </c>
      <c r="EB22" s="25">
        <v>0.43440646588226206</v>
      </c>
      <c r="EC22" s="18">
        <f t="shared" si="8"/>
        <v>3.8016903789958683</v>
      </c>
      <c r="ED22" s="18">
        <f t="shared" si="9"/>
        <v>7.4876098776347968</v>
      </c>
      <c r="EE22" s="18">
        <f t="shared" si="10"/>
        <v>37.904845772411576</v>
      </c>
      <c r="EF22" s="18">
        <f t="shared" si="11"/>
        <v>11.350971000097301</v>
      </c>
      <c r="EG22" s="18">
        <f>IF(ISNUMBER(EE22), EE22*COS(RADIANS(-$C22+Графики!$B$3))+EF22*SIN(RADIANS(-$C22+Графики!$B$3)),"")</f>
        <v>37.904845772411576</v>
      </c>
      <c r="EH22" s="19">
        <f>IF(ISNUMBER(EE22), EE22*COS(RADIANS(-$C22+Графики!$B$5))+EF22*SIN(RADIANS(-$C22+Графики!$B$5)),"")</f>
        <v>11.350971000097303</v>
      </c>
      <c r="EI22" s="24">
        <v>-0.15162703805573524</v>
      </c>
      <c r="EJ22" s="25">
        <v>0.18037888660788906</v>
      </c>
      <c r="EK22" s="25">
        <v>-0.46547700300487171</v>
      </c>
      <c r="EL22" s="25">
        <v>0.33860550151811808</v>
      </c>
      <c r="EM22" s="18">
        <f t="shared" si="12"/>
        <v>2.8972942072728465</v>
      </c>
      <c r="EN22" s="18">
        <f t="shared" si="13"/>
        <v>7.0168859981559422</v>
      </c>
      <c r="EO22" s="18">
        <f t="shared" si="14"/>
        <v>37.804552993418056</v>
      </c>
      <c r="EP22" s="18">
        <f t="shared" si="15"/>
        <v>12.018863449501628</v>
      </c>
      <c r="EQ22" s="18">
        <f>IF(ISNUMBER(EO22), EO22*COS(RADIANS(-$C22+Графики!$B$3))+EP22*SIN(RADIANS(-$C22+Графики!$B$3)),"")</f>
        <v>37.804552993418056</v>
      </c>
      <c r="ER22" s="19">
        <f>IF(ISNUMBER(EO22), EO22*COS(RADIANS(-$C22+Графики!$B$5))+EP22*SIN(RADIANS(-$C22+Графики!$B$5)),"")</f>
        <v>12.01886344950163</v>
      </c>
      <c r="ES22" s="24">
        <v>-0.20430731963217508</v>
      </c>
      <c r="ET22" s="25">
        <v>0.24413420475286599</v>
      </c>
      <c r="EU22" s="25">
        <v>-0.40500749982206607</v>
      </c>
      <c r="EV22" s="25">
        <v>0.34024480665401524</v>
      </c>
      <c r="EW22" s="18">
        <f t="shared" si="16"/>
        <v>3.9133805629131579</v>
      </c>
      <c r="EX22" s="18">
        <f t="shared" si="17"/>
        <v>6.5035074072048502</v>
      </c>
      <c r="EY22" s="18">
        <f t="shared" si="18"/>
        <v>39.341773401703527</v>
      </c>
      <c r="EZ22" s="18">
        <f t="shared" si="19"/>
        <v>12.024807867462151</v>
      </c>
      <c r="FA22" s="18">
        <f>IF(ISNUMBER(EY22), EY22*COS(RADIANS(-$C22+Графики!$B$3))+EZ22*SIN(RADIANS(-$C22+Графики!$B$3)),"")</f>
        <v>39.341773401703527</v>
      </c>
      <c r="FB22" s="19">
        <f>IF(ISNUMBER(EY22), EY22*COS(RADIANS(-$C22+Графики!$B$5))+EZ22*SIN(RADIANS(-$C22+Графики!$B$5)),"")</f>
        <v>12.024807867462153</v>
      </c>
      <c r="FC22" s="24">
        <v>-0.21193568238001106</v>
      </c>
      <c r="FD22" s="25">
        <v>0.16757523933258958</v>
      </c>
      <c r="FE22" s="25">
        <v>-0.4773135593996104</v>
      </c>
      <c r="FF22" s="25">
        <v>0.44918160510451488</v>
      </c>
      <c r="FG22" s="18">
        <f t="shared" si="20"/>
        <v>3.311851511288264</v>
      </c>
      <c r="FH22" s="18">
        <f t="shared" si="21"/>
        <v>8.0851074737621396</v>
      </c>
      <c r="FI22" s="18">
        <f t="shared" si="22"/>
        <v>37.168877824695009</v>
      </c>
      <c r="FJ22" s="18">
        <f t="shared" si="23"/>
        <v>12.638484852799976</v>
      </c>
      <c r="FK22" s="18">
        <f>IF(ISNUMBER(FI22), FI22*COS(RADIANS(-$C22+Графики!$B$3))+FJ22*SIN(RADIANS(-$C22+Графики!$B$3)),"")</f>
        <v>37.168877824695009</v>
      </c>
      <c r="FL22" s="19">
        <f>IF(ISNUMBER(FI22), FI22*COS(RADIANS(-$C22+Графики!$B$5))+FJ22*SIN(RADIANS(-$C22+Графики!$B$5)),"")</f>
        <v>12.638484852799978</v>
      </c>
      <c r="FM22" s="24">
        <v>-0.26717824145556412</v>
      </c>
      <c r="FN22" s="25">
        <v>0.13048493744712136</v>
      </c>
      <c r="FO22" s="25">
        <v>-0.42232165668474964</v>
      </c>
      <c r="FP22" s="25">
        <v>0.41319075612935474</v>
      </c>
      <c r="FQ22" s="18">
        <f t="shared" si="24"/>
        <v>3.4702589276489997</v>
      </c>
      <c r="FR22" s="18">
        <f t="shared" si="25"/>
        <v>7.2911566700771617</v>
      </c>
      <c r="FS22" s="18">
        <f t="shared" si="26"/>
        <v>37.958555670781138</v>
      </c>
      <c r="FT22" s="18">
        <f t="shared" si="27"/>
        <v>12.303806461531618</v>
      </c>
      <c r="FU22" s="18">
        <f>IF(ISNUMBER(FS22), FS22*COS(RADIANS(-$C22+Графики!$B$3))+FT22*SIN(RADIANS(-$C22+Графики!$B$3)),"")</f>
        <v>37.958555670781138</v>
      </c>
      <c r="FV22" s="19">
        <f>IF(ISNUMBER(FS22), FS22*COS(RADIANS(-$C22+Графики!$B$5))+FT22*SIN(RADIANS(-$C22+Графики!$B$5)),"")</f>
        <v>12.30380646153162</v>
      </c>
      <c r="FW22" s="24">
        <v>-0.23700989456221211</v>
      </c>
      <c r="FX22" s="25">
        <v>9.0285509933593744E-2</v>
      </c>
      <c r="FY22" s="25">
        <v>-0.52876926743197517</v>
      </c>
      <c r="FZ22" s="25">
        <v>0.42728026623315774</v>
      </c>
      <c r="GA22" s="18">
        <f t="shared" si="28"/>
        <v>2.8561873341645718</v>
      </c>
      <c r="GB22" s="18">
        <f t="shared" si="29"/>
        <v>8.3430092972962182</v>
      </c>
      <c r="GC22" s="18">
        <f t="shared" si="30"/>
        <v>41.554630517077143</v>
      </c>
      <c r="GD22" s="18">
        <f t="shared" si="31"/>
        <v>10.810816421768113</v>
      </c>
      <c r="GE22" s="18">
        <f>IF(ISNUMBER(GC22), GC22*COS(RADIANS(-$C22+Графики!$B$3))+GD22*SIN(RADIANS(-$C22+Графики!$B$3)),"")</f>
        <v>41.554630517077143</v>
      </c>
      <c r="GF22" s="19">
        <f>IF(ISNUMBER(GC22), GC22*COS(RADIANS(-$C22+Графики!$B$5))+GD22*SIN(RADIANS(-$C22+Графики!$B$5)),"")</f>
        <v>10.810816421768115</v>
      </c>
      <c r="GG22" s="24">
        <v>-0.32068638174526498</v>
      </c>
      <c r="GH22" s="25">
        <v>0.12874379458251842</v>
      </c>
      <c r="GI22" s="25">
        <v>-0.49129756108146083</v>
      </c>
      <c r="GJ22" s="25">
        <v>0.40373639483301471</v>
      </c>
      <c r="GK22" s="18">
        <f t="shared" si="32"/>
        <v>3.9220081124816804</v>
      </c>
      <c r="GL22" s="18">
        <f t="shared" si="33"/>
        <v>7.8105653079163178</v>
      </c>
      <c r="GM22" s="18">
        <f t="shared" si="34"/>
        <v>39.605177775586853</v>
      </c>
      <c r="GN22" s="18">
        <f t="shared" si="35"/>
        <v>10.630485435710877</v>
      </c>
      <c r="GO22" s="18">
        <f>IF(ISNUMBER(GM22), GM22*COS(RADIANS(-$C22+Графики!$B$3))+GN22*SIN(RADIANS(-$C22+Графики!$B$3)),"")</f>
        <v>39.605177775586853</v>
      </c>
      <c r="GP22" s="19">
        <f>IF(ISNUMBER(GM22), GM22*COS(RADIANS(-$C22+Графики!$B$5))+GN22*SIN(RADIANS(-$C22+Графики!$B$5)),"")</f>
        <v>10.630485435710879</v>
      </c>
      <c r="GQ22" s="24">
        <v>-0.24653909635573965</v>
      </c>
      <c r="GR22" s="25">
        <v>0.27209297733048343</v>
      </c>
      <c r="GS22" s="25">
        <v>-0.54908669092918394</v>
      </c>
      <c r="GT22" s="25">
        <v>0.40838771193157242</v>
      </c>
      <c r="GU22" s="18">
        <f t="shared" si="36"/>
        <v>4.5259031947103532</v>
      </c>
      <c r="GV22" s="18">
        <f t="shared" si="37"/>
        <v>8.3554431933295863</v>
      </c>
      <c r="GW22" s="18">
        <f t="shared" si="38"/>
        <v>40.457858410900926</v>
      </c>
      <c r="GX22" s="18">
        <f t="shared" si="39"/>
        <v>14.903700669281768</v>
      </c>
      <c r="GY22" s="18">
        <f>IF(ISNUMBER(GW22), GW22*COS(RADIANS(-$C22+Графики!$B$3))+GX22*SIN(RADIANS(-$C22+Графики!$B$3)),"")</f>
        <v>40.457858410900926</v>
      </c>
      <c r="GZ22" s="19">
        <f>IF(ISNUMBER(GW22), GW22*COS(RADIANS(-$C22+Графики!$B$5))+GX22*SIN(RADIANS(-$C22+Графики!$B$5)),"")</f>
        <v>14.90370066928177</v>
      </c>
      <c r="HA22" s="24">
        <v>-0.28095677751605419</v>
      </c>
      <c r="HB22" s="25">
        <v>0.20161101493367692</v>
      </c>
      <c r="HC22" s="25">
        <v>-0.47044501290924956</v>
      </c>
      <c r="HD22" s="25">
        <v>0.30473029054707801</v>
      </c>
      <c r="HE22" s="18">
        <f t="shared" si="40"/>
        <v>4.2111859741415989</v>
      </c>
      <c r="HF22" s="18">
        <f t="shared" si="41"/>
        <v>6.7646290698633331</v>
      </c>
      <c r="HG22" s="18">
        <f t="shared" si="42"/>
        <v>39.112149621547672</v>
      </c>
      <c r="HH22" s="18">
        <f t="shared" si="43"/>
        <v>8.0329018258838474</v>
      </c>
      <c r="HI22" s="18">
        <f>IF(ISNUMBER(HG22), HG22*COS(RADIANS(-$C22+Графики!$B$3))+HH22*SIN(RADIANS(-$C22+Графики!$B$3)),"")</f>
        <v>39.112149621547672</v>
      </c>
      <c r="HJ22" s="19">
        <f>IF(ISNUMBER(HG22), HG22*COS(RADIANS(-$C22+Графики!$B$5))+HH22*SIN(RADIANS(-$C22+Графики!$B$5)),"")</f>
        <v>8.0329018258838492</v>
      </c>
      <c r="HK22" s="24">
        <v>-0.17774094200334517</v>
      </c>
      <c r="HL22" s="25">
        <v>0.23427318982096798</v>
      </c>
      <c r="HM22" s="25">
        <v>-0.38079741532858657</v>
      </c>
      <c r="HN22" s="25">
        <v>0.40113021487641465</v>
      </c>
      <c r="HO22" s="18">
        <f t="shared" si="44"/>
        <v>3.5954938356584507</v>
      </c>
      <c r="HP22" s="18">
        <f t="shared" si="45"/>
        <v>6.8235528768233378</v>
      </c>
      <c r="HQ22" s="18">
        <f t="shared" si="46"/>
        <v>41.573800176217297</v>
      </c>
      <c r="HR22" s="18">
        <f t="shared" si="47"/>
        <v>10.834899571166968</v>
      </c>
      <c r="HS22" s="18">
        <f>IF(ISNUMBER(HQ22), HQ22*COS(RADIANS(-$C22+Графики!$B$3))+HR22*SIN(RADIANS(-$C22+Графики!$B$3)),"")</f>
        <v>41.573800176217297</v>
      </c>
      <c r="HT22" s="19">
        <f>IF(ISNUMBER(HQ22), HQ22*COS(RADIANS(-$C22+Графики!$B$5))+HR22*SIN(RADIANS(-$C22+Графики!$B$5)),"")</f>
        <v>10.83489957116697</v>
      </c>
      <c r="HU22" s="24">
        <v>-0.20477031950223373</v>
      </c>
      <c r="HV22" s="25">
        <v>0.11793519031103786</v>
      </c>
      <c r="HW22" s="25">
        <v>-0.482317796599249</v>
      </c>
      <c r="HX22" s="25">
        <v>0.39522486262220058</v>
      </c>
      <c r="HY22" s="18">
        <f t="shared" si="48"/>
        <v>2.8161331079974086</v>
      </c>
      <c r="HZ22" s="18">
        <f t="shared" si="49"/>
        <v>7.6579295146295374</v>
      </c>
      <c r="IA22" s="18">
        <f t="shared" si="50"/>
        <v>36.142903359258867</v>
      </c>
      <c r="IB22" s="18">
        <f t="shared" si="51"/>
        <v>11.028713646233543</v>
      </c>
      <c r="IC22" s="18">
        <f>IF(ISNUMBER(IA22), IA22*COS(RADIANS(-$C22+Графики!$B$3))+IB22*SIN(RADIANS(-$C22+Графики!$B$3)),"")</f>
        <v>36.142903359258867</v>
      </c>
      <c r="ID22" s="19">
        <f>IF(ISNUMBER(IA22), IA22*COS(RADIANS(-$C22+Графики!$B$5))+IB22*SIN(RADIANS(-$C22+Графики!$B$5)),"")</f>
        <v>11.028713646233545</v>
      </c>
      <c r="IE22" s="24">
        <v>-0.1602935408763721</v>
      </c>
      <c r="IF22" s="25">
        <v>0.14024722978147725</v>
      </c>
      <c r="IG22" s="25">
        <v>-0.38905505031849497</v>
      </c>
      <c r="IH22" s="25">
        <v>0.43772260367350813</v>
      </c>
      <c r="II22" s="18">
        <f t="shared" si="52"/>
        <v>2.6227099854555074</v>
      </c>
      <c r="IJ22" s="18">
        <f t="shared" si="53"/>
        <v>7.2149335246907489</v>
      </c>
      <c r="IK22" s="18">
        <f t="shared" si="54"/>
        <v>38.750344462990199</v>
      </c>
      <c r="IL22" s="18">
        <f t="shared" si="55"/>
        <v>11.703362047277201</v>
      </c>
      <c r="IM22" s="18">
        <f>IF(ISNUMBER(IK22), IK22*COS(RADIANS(-$C22+Графики!$B$3))+IL22*SIN(RADIANS(-$C22+Графики!$B$3)),"")</f>
        <v>38.750344462990199</v>
      </c>
      <c r="IN22" s="19">
        <f>IF(ISNUMBER(IK22), IK22*COS(RADIANS(-$C22+Графики!$B$5))+IL22*SIN(RADIANS(-$C22+Графики!$B$5)),"")</f>
        <v>11.703362047277203</v>
      </c>
      <c r="IO22" s="24">
        <v>-0.20805466922086358</v>
      </c>
      <c r="IP22" s="25">
        <v>0.1361718237014404</v>
      </c>
      <c r="IQ22" s="25">
        <v>-0.4485877527750739</v>
      </c>
      <c r="IR22" s="25">
        <v>0.3928092057578676</v>
      </c>
      <c r="IS22" s="18">
        <f t="shared" si="56"/>
        <v>3.0039383192795235</v>
      </c>
      <c r="IT22" s="18">
        <f t="shared" si="57"/>
        <v>7.3425076443415245</v>
      </c>
      <c r="IU22" s="18">
        <f t="shared" si="58"/>
        <v>39.996476080799461</v>
      </c>
      <c r="IV22" s="18">
        <f t="shared" si="59"/>
        <v>14.176114317960362</v>
      </c>
      <c r="IW22" s="18">
        <f>IF(ISNUMBER(IU22), IU22*COS(RADIANS(-$C22+Графики!$B$3))+IV22*SIN(RADIANS(-$C22+Графики!$B$3)),"")</f>
        <v>39.996476080799461</v>
      </c>
      <c r="IX22" s="19">
        <f>IF(ISNUMBER(IU22), IU22*COS(RADIANS(-$C22+Графики!$B$5))+IV22*SIN(RADIANS(-$C22+Графики!$B$5)),"")</f>
        <v>14.176114317960364</v>
      </c>
    </row>
    <row r="23" spans="1:258" x14ac:dyDescent="0.25">
      <c r="A23" s="44">
        <v>23</v>
      </c>
      <c r="B23" s="50">
        <v>0</v>
      </c>
      <c r="C23" s="11">
        <f>IF(Графики!$A$7="Расчитывать с учетом закручивания скважины",B23,0)</f>
        <v>0</v>
      </c>
      <c r="D23" s="47">
        <v>10</v>
      </c>
      <c r="E23" s="34">
        <f>IF(ISNUMBER(INDEX($I$1:$IX$303,$A23,E$1) ),INDEX($I$1:$IX$303,$A23,E$1),0)</f>
        <v>4.7852372396639318</v>
      </c>
      <c r="F23" s="35">
        <f>IF(ISNUMBER(INDEX($I$1:$IX$303,$A23,F$1) ),INDEX($I$1:$IX$303,$A23,F$1),0)</f>
        <v>9.2007791127091227</v>
      </c>
      <c r="G23" s="35">
        <f>IF(ISNUMBER(INDEX($I$1:$IX$303,$A23,G$1) ),INDEX($I$1:$IX$303,$A23,G$1)-$G$305,0)</f>
        <v>-937.4728524463867</v>
      </c>
      <c r="H23" s="36">
        <f>IF(ISNUMBER(INDEX($I$1:$IX$303,$A23,H$1) ),INDEX($I$1:$IX$303,$A23,H$1)-$H$305,0)</f>
        <v>-1136.7102692864089</v>
      </c>
      <c r="I23" s="29">
        <v>-0.2630237538131065</v>
      </c>
      <c r="J23" s="25">
        <v>0.285326134534858</v>
      </c>
      <c r="K23" s="25">
        <v>-0.55317991607017714</v>
      </c>
      <c r="L23" s="25">
        <v>0.5011665829011982</v>
      </c>
      <c r="M23" s="18">
        <f t="shared" si="60"/>
        <v>4.7852372396639318</v>
      </c>
      <c r="N23" s="18">
        <f t="shared" si="61"/>
        <v>9.2007791127091227</v>
      </c>
      <c r="O23" s="18">
        <f t="shared" si="90"/>
        <v>40.443303443027936</v>
      </c>
      <c r="P23" s="18">
        <f t="shared" si="90"/>
        <v>18.719394197628617</v>
      </c>
      <c r="Q23" s="18">
        <f>IF(ISNUMBER(O23), O23*COS(RADIANS(-$C23+Графики!$B$3))+P23*SIN(RADIANS(-$C23+Графики!$B$3)),"")</f>
        <v>40.443303443027936</v>
      </c>
      <c r="R23" s="19">
        <f>IF(ISNUMBER(O23), O23*COS(RADIANS(-$C23+Графики!$B$5))+P23*SIN(RADIANS(-$C23+Графики!$B$5)),"")</f>
        <v>18.71939419762862</v>
      </c>
      <c r="S23" s="29">
        <v>-0.20584640282697431</v>
      </c>
      <c r="T23" s="25">
        <v>0.3725447231919703</v>
      </c>
      <c r="U23" s="25">
        <v>-0.59249893626138483</v>
      </c>
      <c r="V23" s="25">
        <v>0.54605482396408045</v>
      </c>
      <c r="W23" s="18">
        <f t="shared" si="63"/>
        <v>5.0473933250453564</v>
      </c>
      <c r="X23" s="18">
        <f t="shared" si="64"/>
        <v>9.9355924392004571</v>
      </c>
      <c r="Y23" s="18">
        <f t="shared" si="91"/>
        <v>39.716316153156633</v>
      </c>
      <c r="Z23" s="18">
        <f t="shared" si="91"/>
        <v>18.186152876257509</v>
      </c>
      <c r="AA23" s="18">
        <f>IF(ISNUMBER(Y23), Y23*COS(RADIANS(-$C23+Графики!$B$3))+Z23*SIN(RADIANS(-$C23+Графики!$B$3)),"")</f>
        <v>39.716316153156633</v>
      </c>
      <c r="AB23" s="18">
        <f>IF(ISNUMBER(Y23), Y23*COS(RADIANS(-$C23+Графики!$B$5))+Z23*SIN(RADIANS(-$C23+Графики!$B$5)),"")</f>
        <v>18.186152876257513</v>
      </c>
      <c r="AC23" s="24">
        <v>-0.21415399776975017</v>
      </c>
      <c r="AD23" s="25">
        <v>0.19055011992288648</v>
      </c>
      <c r="AE23" s="25">
        <v>-0.57605597753416626</v>
      </c>
      <c r="AF23" s="25">
        <v>0.5602677332431294</v>
      </c>
      <c r="AG23" s="18">
        <f t="shared" si="66"/>
        <v>3.531702333242114</v>
      </c>
      <c r="AH23" s="18">
        <f t="shared" si="67"/>
        <v>9.9161325452162821</v>
      </c>
      <c r="AI23" s="18">
        <f t="shared" si="92"/>
        <v>37.759267768308064</v>
      </c>
      <c r="AJ23" s="18">
        <f t="shared" si="92"/>
        <v>19.913394767486999</v>
      </c>
      <c r="AK23" s="18">
        <f>IF(ISNUMBER(AI23), AI23*COS(RADIANS(-$C23+Графики!$B$3))+AJ23*SIN(RADIANS(-$C23+Графики!$B$3)),"")</f>
        <v>37.759267768308064</v>
      </c>
      <c r="AL23" s="19">
        <f>IF(ISNUMBER(AI23), AI23*COS(RADIANS(-$C23+Графики!$B$5))+AJ23*SIN(RADIANS(-$C23+Графики!$B$5)),"")</f>
        <v>19.913394767487002</v>
      </c>
      <c r="AM23" s="24">
        <v>-0.35801780313929066</v>
      </c>
      <c r="AN23" s="25">
        <v>0.3573974298928847</v>
      </c>
      <c r="AO23" s="25">
        <v>-0.56383321035189182</v>
      </c>
      <c r="AP23" s="25">
        <v>0.6520561415826579</v>
      </c>
      <c r="AQ23" s="18">
        <f t="shared" si="69"/>
        <v>6.2431351107841095</v>
      </c>
      <c r="AR23" s="18">
        <f t="shared" si="70"/>
        <v>10.610437165907921</v>
      </c>
      <c r="AS23" s="18">
        <f t="shared" si="93"/>
        <v>43.44749297488702</v>
      </c>
      <c r="AT23" s="18">
        <f t="shared" si="93"/>
        <v>17.394398969693476</v>
      </c>
      <c r="AU23" s="18">
        <f>IF(ISNUMBER(AS23), AS23*COS(RADIANS(-$C23+Графики!$B$3))+AT23*SIN(RADIANS(-$C23+Графики!$B$3)),"")</f>
        <v>43.44749297488702</v>
      </c>
      <c r="AV23" s="19">
        <f>IF(ISNUMBER(AS23), AS23*COS(RADIANS(-$C23+Графики!$B$5))+AT23*SIN(RADIANS(-$C23+Графики!$B$5)),"")</f>
        <v>17.39439896969348</v>
      </c>
      <c r="AW23" s="24">
        <v>-0.36148468069768447</v>
      </c>
      <c r="AX23" s="25">
        <v>0.37583778233119702</v>
      </c>
      <c r="AY23" s="25">
        <v>-0.59118336663244975</v>
      </c>
      <c r="AZ23" s="25">
        <v>0.57321785158638916</v>
      </c>
      <c r="BA23" s="18">
        <f t="shared" si="72"/>
        <v>6.4343079164908952</v>
      </c>
      <c r="BB23" s="18">
        <f t="shared" si="73"/>
        <v>10.161142673618734</v>
      </c>
      <c r="BC23" s="18">
        <f t="shared" si="94"/>
        <v>41.204453078886701</v>
      </c>
      <c r="BD23" s="18">
        <f t="shared" si="94"/>
        <v>16.907156087097377</v>
      </c>
      <c r="BE23" s="18">
        <f>IF(ISNUMBER(BC23), BC23*COS(RADIANS(-$C23+Графики!$B$3))+BD23*SIN(RADIANS(-$C23+Графики!$B$3)),"")</f>
        <v>41.204453078886701</v>
      </c>
      <c r="BF23" s="19">
        <f>IF(ISNUMBER(BC23), BC23*COS(RADIANS(-$C23+Графики!$B$5))+BD23*SIN(RADIANS(-$C23+Графики!$B$5)),"")</f>
        <v>16.90715608709738</v>
      </c>
      <c r="BG23" s="24">
        <v>-0.25535079334277888</v>
      </c>
      <c r="BH23" s="25">
        <v>0.28200212073019515</v>
      </c>
      <c r="BI23" s="25">
        <v>-0.6133571351133672</v>
      </c>
      <c r="BJ23" s="25">
        <v>0.53645401023026407</v>
      </c>
      <c r="BK23" s="18">
        <f t="shared" si="75"/>
        <v>4.6892716121011633</v>
      </c>
      <c r="BL23" s="18">
        <f t="shared" si="76"/>
        <v>10.033826759826191</v>
      </c>
      <c r="BM23" s="18">
        <f t="shared" si="95"/>
        <v>40.446637554232609</v>
      </c>
      <c r="BN23" s="18">
        <f t="shared" si="95"/>
        <v>13.37266747836542</v>
      </c>
      <c r="BO23" s="18">
        <f>IF(ISNUMBER(BM23), BM23*COS(RADIANS(-$C23+Графики!$B$3))+BN23*SIN(RADIANS(-$C23+Графики!$B$3)),"")</f>
        <v>40.446637554232609</v>
      </c>
      <c r="BP23" s="19">
        <f>IF(ISNUMBER(BM23), BM23*COS(RADIANS(-$C23+Графики!$B$5))+BN23*SIN(RADIANS(-$C23+Графики!$B$5)),"")</f>
        <v>13.372667478365422</v>
      </c>
      <c r="BQ23" s="24">
        <v>-0.31620443276720672</v>
      </c>
      <c r="BR23" s="25">
        <v>0.35504353947117973</v>
      </c>
      <c r="BS23" s="25">
        <v>-0.53723868228785143</v>
      </c>
      <c r="BT23" s="25">
        <v>0.53081463006411056</v>
      </c>
      <c r="BU23" s="18">
        <f t="shared" si="78"/>
        <v>5.8577101068893835</v>
      </c>
      <c r="BV23" s="18">
        <f t="shared" si="79"/>
        <v>9.3203884952763474</v>
      </c>
      <c r="BW23" s="18">
        <f t="shared" si="96"/>
        <v>43.850441912539658</v>
      </c>
      <c r="BX23" s="18">
        <f t="shared" si="96"/>
        <v>15.165597765241239</v>
      </c>
      <c r="BY23" s="18">
        <f>IF(ISNUMBER(BW23), BW23*COS(RADIANS(-$C23+Графики!$B$3))+BX23*SIN(RADIANS(-$C23+Графики!$B$3)),"")</f>
        <v>43.850441912539658</v>
      </c>
      <c r="BZ23" s="19">
        <f>IF(ISNUMBER(BW23), BW23*COS(RADIANS(-$C23+Графики!$B$5))+BX23*SIN(RADIANS(-$C23+Графики!$B$5)),"")</f>
        <v>15.165597765241243</v>
      </c>
      <c r="CA23" s="29">
        <v>-0.358744558141049</v>
      </c>
      <c r="CB23" s="25">
        <v>0.30419291783168678</v>
      </c>
      <c r="CC23" s="25">
        <v>-0.60865593968702536</v>
      </c>
      <c r="CD23" s="25">
        <v>0.50038714078175994</v>
      </c>
      <c r="CE23" s="18">
        <f t="shared" si="81"/>
        <v>5.7851885746323477</v>
      </c>
      <c r="CF23" s="18">
        <f t="shared" si="82"/>
        <v>9.6780755608909832</v>
      </c>
      <c r="CG23" s="18">
        <f t="shared" si="97"/>
        <v>40.875324363113378</v>
      </c>
      <c r="CH23" s="18">
        <f t="shared" si="97"/>
        <v>17.193800857842575</v>
      </c>
      <c r="CI23" s="18">
        <f>IF(ISNUMBER(CG23), CG23*COS(RADIANS(-$C23+Графики!$B$3))+CH23*SIN(RADIANS(-$C23+Графики!$B$3)),"")</f>
        <v>40.875324363113378</v>
      </c>
      <c r="CJ23" s="19">
        <f>IF(ISNUMBER(CG23), CG23*COS(RADIANS(-$C23+Графики!$B$5))+CH23*SIN(RADIANS(-$C23+Графики!$B$5)),"")</f>
        <v>17.193800857842579</v>
      </c>
      <c r="CK23" s="24">
        <v>-0.20392631301496494</v>
      </c>
      <c r="CL23" s="25">
        <v>0.35135904814018426</v>
      </c>
      <c r="CM23" s="25">
        <v>-0.65470127906055375</v>
      </c>
      <c r="CN23" s="25">
        <v>0.50046970800674562</v>
      </c>
      <c r="CO23" s="18">
        <f t="shared" si="84"/>
        <v>4.8457599557450015</v>
      </c>
      <c r="CP23" s="18">
        <f t="shared" si="85"/>
        <v>10.080597836985147</v>
      </c>
      <c r="CQ23" s="18">
        <f t="shared" si="98"/>
        <v>41.937600148329118</v>
      </c>
      <c r="CR23" s="18">
        <f t="shared" si="98"/>
        <v>18.623408259964116</v>
      </c>
      <c r="CS23" s="18">
        <f>IF(ISNUMBER(CQ23), CQ23*COS(RADIANS(-$C23+Графики!$B$3))+CR23*SIN(RADIANS(-$C23+Графики!$B$3)),"")</f>
        <v>41.937600148329118</v>
      </c>
      <c r="CT23" s="19">
        <f>IF(ISNUMBER(CQ23), CQ23*COS(RADIANS(-$C23+Графики!$B$5))+CR23*SIN(RADIANS(-$C23+Графики!$B$5)),"")</f>
        <v>18.623408259964119</v>
      </c>
      <c r="CU23" s="24">
        <v>-0.23024898232758015</v>
      </c>
      <c r="CV23" s="25">
        <v>0.30783822524065219</v>
      </c>
      <c r="CW23" s="25">
        <v>-0.52665052952751379</v>
      </c>
      <c r="CX23" s="25">
        <v>0.65691844579610847</v>
      </c>
      <c r="CY23" s="18">
        <f t="shared" si="87"/>
        <v>4.6956794611358452</v>
      </c>
      <c r="CZ23" s="18">
        <f t="shared" si="88"/>
        <v>10.328404131088089</v>
      </c>
      <c r="DA23" s="18">
        <f t="shared" si="99"/>
        <v>38.258427962673956</v>
      </c>
      <c r="DB23" s="18">
        <f t="shared" si="99"/>
        <v>18.028782212257788</v>
      </c>
      <c r="DC23" s="18">
        <f>IF(ISNUMBER(DA23), DA23*COS(RADIANS(-$C23+Графики!$B$3))+DB23*SIN(RADIANS(-$C23+Графики!$B$3)),"")</f>
        <v>38.258427962673956</v>
      </c>
      <c r="DD23" s="19">
        <f>IF(ISNUMBER(DA23), DA23*COS(RADIANS(-$C23+Графики!$B$5))+DB23*SIN(RADIANS(-$C23+Графики!$B$5)),"")</f>
        <v>18.028782212257791</v>
      </c>
      <c r="DE23" s="24">
        <v>-0.25347811368579976</v>
      </c>
      <c r="DF23" s="25">
        <v>0.30133801841255403</v>
      </c>
      <c r="DG23" s="25">
        <v>-0.66147313197534907</v>
      </c>
      <c r="DH23" s="25">
        <v>0.59592693699117372</v>
      </c>
      <c r="DI23" s="18">
        <f t="shared" si="0"/>
        <v>4.8416652077868658</v>
      </c>
      <c r="DJ23" s="18">
        <f t="shared" si="1"/>
        <v>10.972665413507515</v>
      </c>
      <c r="DK23" s="18">
        <f t="shared" si="2"/>
        <v>43.680496755383736</v>
      </c>
      <c r="DL23" s="18">
        <f t="shared" si="3"/>
        <v>15.667386290022854</v>
      </c>
      <c r="DM23" s="18">
        <f>IF(ISNUMBER(DK23), DK23*COS(RADIANS(-$C23+Графики!$B$3))+DL23*SIN(RADIANS(-$C23+Графики!$B$3)),"")</f>
        <v>43.680496755383736</v>
      </c>
      <c r="DN23" s="19">
        <f>IF(ISNUMBER(DK23), DK23*COS(RADIANS(-$C23+Графики!$B$5))+DL23*SIN(RADIANS(-$C23+Графики!$B$5)),"")</f>
        <v>15.667386290022858</v>
      </c>
      <c r="DO23" s="24">
        <v>-0.36337626678830293</v>
      </c>
      <c r="DP23" s="25">
        <v>0.19090215300581989</v>
      </c>
      <c r="DQ23" s="25">
        <v>-0.56397987894377966</v>
      </c>
      <c r="DR23" s="25">
        <v>0.5787850373528326</v>
      </c>
      <c r="DS23" s="18">
        <f t="shared" si="4"/>
        <v>4.8369728376645069</v>
      </c>
      <c r="DT23" s="18">
        <f t="shared" si="5"/>
        <v>9.9723398879464131</v>
      </c>
      <c r="DU23" s="18">
        <f t="shared" si="6"/>
        <v>42.264027242607817</v>
      </c>
      <c r="DV23" s="18">
        <f t="shared" si="7"/>
        <v>15.773793548430667</v>
      </c>
      <c r="DW23" s="18">
        <f>IF(ISNUMBER(DU23), DU23*COS(RADIANS(-$C23+Графики!$B$3))+DV23*SIN(RADIANS(-$C23+Графики!$B$3)),"")</f>
        <v>42.264027242607817</v>
      </c>
      <c r="DX23" s="19">
        <f>IF(ISNUMBER(DU23), DU23*COS(RADIANS(-$C23+Графики!$B$5))+DV23*SIN(RADIANS(-$C23+Графики!$B$5)),"")</f>
        <v>15.773793548430669</v>
      </c>
      <c r="DY23" s="24">
        <v>-0.31337263209532651</v>
      </c>
      <c r="DZ23" s="25">
        <v>0.34831140832205454</v>
      </c>
      <c r="EA23" s="25">
        <v>-0.69226008090821967</v>
      </c>
      <c r="EB23" s="25">
        <v>0.48247515319291623</v>
      </c>
      <c r="EC23" s="18">
        <f t="shared" si="8"/>
        <v>5.7742504686303056</v>
      </c>
      <c r="ED23" s="18">
        <f t="shared" si="9"/>
        <v>10.251319277550987</v>
      </c>
      <c r="EE23" s="18">
        <f t="shared" si="10"/>
        <v>40.791971006726726</v>
      </c>
      <c r="EF23" s="18">
        <f t="shared" si="11"/>
        <v>16.476630638872795</v>
      </c>
      <c r="EG23" s="18">
        <f>IF(ISNUMBER(EE23), EE23*COS(RADIANS(-$C23+Графики!$B$3))+EF23*SIN(RADIANS(-$C23+Графики!$B$3)),"")</f>
        <v>40.791971006726726</v>
      </c>
      <c r="EH23" s="19">
        <f>IF(ISNUMBER(EE23), EE23*COS(RADIANS(-$C23+Графики!$B$5))+EF23*SIN(RADIANS(-$C23+Графики!$B$5)),"")</f>
        <v>16.476630638872798</v>
      </c>
      <c r="EI23" s="24">
        <v>-0.35244035693360953</v>
      </c>
      <c r="EJ23" s="25">
        <v>0.33967618931738097</v>
      </c>
      <c r="EK23" s="25">
        <v>-0.51865823326197436</v>
      </c>
      <c r="EL23" s="25">
        <v>0.53221607056330578</v>
      </c>
      <c r="EM23" s="18">
        <f t="shared" si="12"/>
        <v>6.039819547683706</v>
      </c>
      <c r="EN23" s="18">
        <f t="shared" si="13"/>
        <v>9.1704797722709817</v>
      </c>
      <c r="EO23" s="18">
        <f t="shared" si="14"/>
        <v>40.824462767259909</v>
      </c>
      <c r="EP23" s="18">
        <f t="shared" si="15"/>
        <v>16.60410333563712</v>
      </c>
      <c r="EQ23" s="18">
        <f>IF(ISNUMBER(EO23), EO23*COS(RADIANS(-$C23+Графики!$B$3))+EP23*SIN(RADIANS(-$C23+Графики!$B$3)),"")</f>
        <v>40.824462767259909</v>
      </c>
      <c r="ER23" s="19">
        <f>IF(ISNUMBER(EO23), EO23*COS(RADIANS(-$C23+Графики!$B$5))+EP23*SIN(RADIANS(-$C23+Графики!$B$5)),"")</f>
        <v>16.604103335637124</v>
      </c>
      <c r="ES23" s="24">
        <v>-0.3454164551813117</v>
      </c>
      <c r="ET23" s="25">
        <v>0.29041465118930554</v>
      </c>
      <c r="EU23" s="25">
        <v>-0.70532557849432598</v>
      </c>
      <c r="EV23" s="25">
        <v>0.52048558071295814</v>
      </c>
      <c r="EW23" s="18">
        <f t="shared" si="16"/>
        <v>5.5486446745444304</v>
      </c>
      <c r="EX23" s="18">
        <f t="shared" si="17"/>
        <v>10.697016354340398</v>
      </c>
      <c r="EY23" s="18">
        <f t="shared" si="18"/>
        <v>42.116095738975744</v>
      </c>
      <c r="EZ23" s="18">
        <f t="shared" si="19"/>
        <v>17.37331604463235</v>
      </c>
      <c r="FA23" s="18">
        <f>IF(ISNUMBER(EY23), EY23*COS(RADIANS(-$C23+Графики!$B$3))+EZ23*SIN(RADIANS(-$C23+Графики!$B$3)),"")</f>
        <v>42.116095738975744</v>
      </c>
      <c r="FB23" s="19">
        <f>IF(ISNUMBER(EY23), EY23*COS(RADIANS(-$C23+Графики!$B$5))+EZ23*SIN(RADIANS(-$C23+Графики!$B$5)),"")</f>
        <v>17.373316044632354</v>
      </c>
      <c r="FC23" s="24">
        <v>-0.37581002688326404</v>
      </c>
      <c r="FD23" s="25">
        <v>0.34245598161837953</v>
      </c>
      <c r="FE23" s="25">
        <v>-0.7001294171106871</v>
      </c>
      <c r="FF23" s="25">
        <v>0.49842889471614937</v>
      </c>
      <c r="FG23" s="18">
        <f t="shared" si="20"/>
        <v>6.268012333107583</v>
      </c>
      <c r="FH23" s="18">
        <f t="shared" si="21"/>
        <v>10.459203702542828</v>
      </c>
      <c r="FI23" s="18">
        <f t="shared" si="22"/>
        <v>40.302883991248798</v>
      </c>
      <c r="FJ23" s="18">
        <f t="shared" si="23"/>
        <v>17.868086704071391</v>
      </c>
      <c r="FK23" s="18">
        <f>IF(ISNUMBER(FI23), FI23*COS(RADIANS(-$C23+Графики!$B$3))+FJ23*SIN(RADIANS(-$C23+Графики!$B$3)),"")</f>
        <v>40.302883991248798</v>
      </c>
      <c r="FL23" s="19">
        <f>IF(ISNUMBER(FI23), FI23*COS(RADIANS(-$C23+Графики!$B$5))+FJ23*SIN(RADIANS(-$C23+Графики!$B$5)),"")</f>
        <v>17.868086704071395</v>
      </c>
      <c r="FM23" s="24">
        <v>-0.24129559215651206</v>
      </c>
      <c r="FN23" s="25">
        <v>0.25097363484964319</v>
      </c>
      <c r="FO23" s="25">
        <v>-0.52227346054424151</v>
      </c>
      <c r="FP23" s="25">
        <v>0.48614633185223499</v>
      </c>
      <c r="FQ23" s="18">
        <f t="shared" si="24"/>
        <v>4.2958461958408414</v>
      </c>
      <c r="FR23" s="18">
        <f t="shared" si="25"/>
        <v>8.8000092268159733</v>
      </c>
      <c r="FS23" s="18">
        <f t="shared" si="26"/>
        <v>40.106478768701557</v>
      </c>
      <c r="FT23" s="18">
        <f t="shared" si="27"/>
        <v>16.703811074939605</v>
      </c>
      <c r="FU23" s="18">
        <f>IF(ISNUMBER(FS23), FS23*COS(RADIANS(-$C23+Графики!$B$3))+FT23*SIN(RADIANS(-$C23+Графики!$B$3)),"")</f>
        <v>40.106478768701557</v>
      </c>
      <c r="FV23" s="19">
        <f>IF(ISNUMBER(FS23), FS23*COS(RADIANS(-$C23+Графики!$B$5))+FT23*SIN(RADIANS(-$C23+Графики!$B$5)),"")</f>
        <v>16.703811074939608</v>
      </c>
      <c r="FW23" s="24">
        <v>-0.35717388232674474</v>
      </c>
      <c r="FX23" s="25">
        <v>0.36751065418804207</v>
      </c>
      <c r="FY23" s="25">
        <v>-0.66614415417756201</v>
      </c>
      <c r="FZ23" s="25">
        <v>0.57525905726538273</v>
      </c>
      <c r="GA23" s="18">
        <f t="shared" si="28"/>
        <v>6.3240234464118545</v>
      </c>
      <c r="GB23" s="18">
        <f t="shared" si="29"/>
        <v>10.83307479422953</v>
      </c>
      <c r="GC23" s="18">
        <f t="shared" si="30"/>
        <v>44.716642240283072</v>
      </c>
      <c r="GD23" s="18">
        <f t="shared" si="31"/>
        <v>16.227353818882879</v>
      </c>
      <c r="GE23" s="18">
        <f>IF(ISNUMBER(GC23), GC23*COS(RADIANS(-$C23+Графики!$B$3))+GD23*SIN(RADIANS(-$C23+Графики!$B$3)),"")</f>
        <v>44.716642240283072</v>
      </c>
      <c r="GF23" s="19">
        <f>IF(ISNUMBER(GC23), GC23*COS(RADIANS(-$C23+Графики!$B$5))+GD23*SIN(RADIANS(-$C23+Графики!$B$5)),"")</f>
        <v>16.227353818882882</v>
      </c>
      <c r="GG23" s="24">
        <v>-0.28165555254354635</v>
      </c>
      <c r="GH23" s="25">
        <v>0.33954492506050116</v>
      </c>
      <c r="GI23" s="25">
        <v>-0.51376227180491429</v>
      </c>
      <c r="GJ23" s="25">
        <v>0.59810849165963054</v>
      </c>
      <c r="GK23" s="18">
        <f t="shared" si="32"/>
        <v>5.4209702732893907</v>
      </c>
      <c r="GL23" s="18">
        <f t="shared" si="33"/>
        <v>9.7027505915047456</v>
      </c>
      <c r="GM23" s="18">
        <f t="shared" si="34"/>
        <v>42.315662912231545</v>
      </c>
      <c r="GN23" s="18">
        <f t="shared" si="35"/>
        <v>15.48186073146325</v>
      </c>
      <c r="GO23" s="18">
        <f>IF(ISNUMBER(GM23), GM23*COS(RADIANS(-$C23+Графики!$B$3))+GN23*SIN(RADIANS(-$C23+Графики!$B$3)),"")</f>
        <v>42.315662912231545</v>
      </c>
      <c r="GP23" s="19">
        <f>IF(ISNUMBER(GM23), GM23*COS(RADIANS(-$C23+Графики!$B$5))+GN23*SIN(RADIANS(-$C23+Графики!$B$5)),"")</f>
        <v>15.481860731463252</v>
      </c>
      <c r="GQ23" s="24">
        <v>-0.27867413892147819</v>
      </c>
      <c r="GR23" s="25">
        <v>0.19285353212181897</v>
      </c>
      <c r="GS23" s="25">
        <v>-0.68613151186573984</v>
      </c>
      <c r="GT23" s="25">
        <v>0.52318012303833727</v>
      </c>
      <c r="GU23" s="18">
        <f t="shared" si="36"/>
        <v>4.1148435748488481</v>
      </c>
      <c r="GV23" s="18">
        <f t="shared" si="37"/>
        <v>10.553038969991853</v>
      </c>
      <c r="GW23" s="18">
        <f t="shared" si="38"/>
        <v>42.51528019832535</v>
      </c>
      <c r="GX23" s="18">
        <f t="shared" si="39"/>
        <v>20.180220154277695</v>
      </c>
      <c r="GY23" s="18">
        <f>IF(ISNUMBER(GW23), GW23*COS(RADIANS(-$C23+Графики!$B$3))+GX23*SIN(RADIANS(-$C23+Графики!$B$3)),"")</f>
        <v>42.51528019832535</v>
      </c>
      <c r="GZ23" s="19">
        <f>IF(ISNUMBER(GW23), GW23*COS(RADIANS(-$C23+Графики!$B$5))+GX23*SIN(RADIANS(-$C23+Графики!$B$5)),"")</f>
        <v>20.180220154277698</v>
      </c>
      <c r="HA23" s="24">
        <v>-0.2718657347211989</v>
      </c>
      <c r="HB23" s="25">
        <v>0.20011926691010393</v>
      </c>
      <c r="HC23" s="25">
        <v>-0.69186438203939205</v>
      </c>
      <c r="HD23" s="25">
        <v>0.56745808629231675</v>
      </c>
      <c r="HE23" s="18">
        <f t="shared" si="40"/>
        <v>4.1188345032939537</v>
      </c>
      <c r="HF23" s="18">
        <f t="shared" si="41"/>
        <v>10.989440501246616</v>
      </c>
      <c r="HG23" s="18">
        <f t="shared" si="42"/>
        <v>41.171566873194649</v>
      </c>
      <c r="HH23" s="18">
        <f t="shared" si="43"/>
        <v>13.527622076507155</v>
      </c>
      <c r="HI23" s="18">
        <f>IF(ISNUMBER(HG23), HG23*COS(RADIANS(-$C23+Графики!$B$3))+HH23*SIN(RADIANS(-$C23+Графики!$B$3)),"")</f>
        <v>41.171566873194649</v>
      </c>
      <c r="HJ23" s="19">
        <f>IF(ISNUMBER(HG23), HG23*COS(RADIANS(-$C23+Графики!$B$5))+HH23*SIN(RADIANS(-$C23+Графики!$B$5)),"")</f>
        <v>13.527622076507157</v>
      </c>
      <c r="HK23" s="24">
        <v>-0.25577139965560147</v>
      </c>
      <c r="HL23" s="25">
        <v>0.22484652454324158</v>
      </c>
      <c r="HM23" s="25">
        <v>-0.70058623372960971</v>
      </c>
      <c r="HN23" s="25">
        <v>0.53491887529867843</v>
      </c>
      <c r="HO23" s="18">
        <f t="shared" si="44"/>
        <v>4.1941703139343254</v>
      </c>
      <c r="HP23" s="18">
        <f t="shared" si="45"/>
        <v>10.781607146795807</v>
      </c>
      <c r="HQ23" s="18">
        <f t="shared" si="46"/>
        <v>43.670885333184458</v>
      </c>
      <c r="HR23" s="18">
        <f t="shared" si="47"/>
        <v>16.225703144564871</v>
      </c>
      <c r="HS23" s="18">
        <f>IF(ISNUMBER(HQ23), HQ23*COS(RADIANS(-$C23+Графики!$B$3))+HR23*SIN(RADIANS(-$C23+Графики!$B$3)),"")</f>
        <v>43.670885333184458</v>
      </c>
      <c r="HT23" s="19">
        <f>IF(ISNUMBER(HQ23), HQ23*COS(RADIANS(-$C23+Графики!$B$5))+HR23*SIN(RADIANS(-$C23+Графики!$B$5)),"")</f>
        <v>16.225703144564875</v>
      </c>
      <c r="HU23" s="24">
        <v>-0.259238395447837</v>
      </c>
      <c r="HV23" s="25">
        <v>0.34534205542229446</v>
      </c>
      <c r="HW23" s="25">
        <v>-0.61045157489438961</v>
      </c>
      <c r="HX23" s="25">
        <v>0.63924996538069767</v>
      </c>
      <c r="HY23" s="18">
        <f t="shared" si="48"/>
        <v>5.2759352537549127</v>
      </c>
      <c r="HZ23" s="18">
        <f t="shared" si="49"/>
        <v>10.905487096661062</v>
      </c>
      <c r="IA23" s="18">
        <f t="shared" si="50"/>
        <v>38.780870986136321</v>
      </c>
      <c r="IB23" s="18">
        <f t="shared" si="51"/>
        <v>16.481457194564072</v>
      </c>
      <c r="IC23" s="18">
        <f>IF(ISNUMBER(IA23), IA23*COS(RADIANS(-$C23+Графики!$B$3))+IB23*SIN(RADIANS(-$C23+Графики!$B$3)),"")</f>
        <v>38.780870986136321</v>
      </c>
      <c r="ID23" s="19">
        <f>IF(ISNUMBER(IA23), IA23*COS(RADIANS(-$C23+Графики!$B$5))+IB23*SIN(RADIANS(-$C23+Графики!$B$5)),"")</f>
        <v>16.481457194564076</v>
      </c>
      <c r="IE23" s="24">
        <v>-0.20679012671610694</v>
      </c>
      <c r="IF23" s="25">
        <v>0.25328423082417684</v>
      </c>
      <c r="IG23" s="25">
        <v>-0.55676269994033123</v>
      </c>
      <c r="IH23" s="25">
        <v>0.50795277867586219</v>
      </c>
      <c r="II23" s="18">
        <f t="shared" si="52"/>
        <v>4.0148953851854916</v>
      </c>
      <c r="IJ23" s="18">
        <f t="shared" si="53"/>
        <v>9.2912616622409239</v>
      </c>
      <c r="IK23" s="18">
        <f t="shared" si="54"/>
        <v>40.757792155582948</v>
      </c>
      <c r="IL23" s="18">
        <f t="shared" si="55"/>
        <v>16.348992878397663</v>
      </c>
      <c r="IM23" s="18">
        <f>IF(ISNUMBER(IK23), IK23*COS(RADIANS(-$C23+Графики!$B$3))+IL23*SIN(RADIANS(-$C23+Графики!$B$3)),"")</f>
        <v>40.757792155582948</v>
      </c>
      <c r="IN23" s="19">
        <f>IF(ISNUMBER(IK23), IK23*COS(RADIANS(-$C23+Графики!$B$5))+IL23*SIN(RADIANS(-$C23+Графики!$B$5)),"")</f>
        <v>16.348992878397667</v>
      </c>
      <c r="IO23" s="24">
        <v>-0.28631926716774647</v>
      </c>
      <c r="IP23" s="25">
        <v>0.24719589728867733</v>
      </c>
      <c r="IQ23" s="25">
        <v>-0.65388590167401439</v>
      </c>
      <c r="IR23" s="25">
        <v>0.59579668786614104</v>
      </c>
      <c r="IS23" s="18">
        <f t="shared" si="56"/>
        <v>4.6557812943594792</v>
      </c>
      <c r="IT23" s="18">
        <f t="shared" si="57"/>
        <v>10.905321730135165</v>
      </c>
      <c r="IU23" s="18">
        <f t="shared" si="58"/>
        <v>42.324366727979204</v>
      </c>
      <c r="IV23" s="18">
        <f t="shared" si="59"/>
        <v>19.628775183027944</v>
      </c>
      <c r="IW23" s="18">
        <f>IF(ISNUMBER(IU23), IU23*COS(RADIANS(-$C23+Графики!$B$3))+IV23*SIN(RADIANS(-$C23+Графики!$B$3)),"")</f>
        <v>42.324366727979204</v>
      </c>
      <c r="IX23" s="19">
        <f>IF(ISNUMBER(IU23), IU23*COS(RADIANS(-$C23+Графики!$B$5))+IV23*SIN(RADIANS(-$C23+Графики!$B$5)),"")</f>
        <v>19.628775183027948</v>
      </c>
    </row>
    <row r="24" spans="1:258" x14ac:dyDescent="0.25">
      <c r="A24" s="44">
        <v>24</v>
      </c>
      <c r="B24" s="50">
        <v>0</v>
      </c>
      <c r="C24" s="11">
        <f>IF(Графики!$A$7="Расчитывать с учетом закручивания скважины",B24,0)</f>
        <v>0</v>
      </c>
      <c r="D24" s="47">
        <v>10.5</v>
      </c>
      <c r="E24" s="34">
        <f>IF(ISNUMBER(INDEX($I$1:$IX$303,$A24,E$1) ),INDEX($I$1:$IX$303,$A24,E$1),0)</f>
        <v>6.8622169928885643</v>
      </c>
      <c r="F24" s="35">
        <f>IF(ISNUMBER(INDEX($I$1:$IX$303,$A24,F$1) ),INDEX($I$1:$IX$303,$A24,F$1),0)</f>
        <v>13.046265020135275</v>
      </c>
      <c r="G24" s="35">
        <f>IF(ISNUMBER(INDEX($I$1:$IX$303,$A24,G$1) ),INDEX($I$1:$IX$303,$A24,G$1)-$G$305,0)</f>
        <v>-934.04174394994243</v>
      </c>
      <c r="H24" s="36">
        <f>IF(ISNUMBER(INDEX($I$1:$IX$303,$A24,H$1) ),INDEX($I$1:$IX$303,$A24,H$1)-$H$305,0)</f>
        <v>-1130.1871367763413</v>
      </c>
      <c r="I24" s="29">
        <v>-0.36921353222745856</v>
      </c>
      <c r="J24" s="25">
        <v>0.41714478305089464</v>
      </c>
      <c r="K24" s="25">
        <v>-0.87275144076849409</v>
      </c>
      <c r="L24" s="25">
        <v>0.6222828197948389</v>
      </c>
      <c r="M24" s="18">
        <f t="shared" si="60"/>
        <v>6.8622169928885643</v>
      </c>
      <c r="N24" s="18">
        <f t="shared" si="61"/>
        <v>13.046265020135275</v>
      </c>
      <c r="O24" s="18">
        <f t="shared" si="90"/>
        <v>43.874411939472218</v>
      </c>
      <c r="P24" s="18">
        <f t="shared" si="90"/>
        <v>25.242526707696253</v>
      </c>
      <c r="Q24" s="18">
        <f>IF(ISNUMBER(O24), O24*COS(RADIANS(-$C24+Графики!$B$3))+P24*SIN(RADIANS(-$C24+Графики!$B$3)),"")</f>
        <v>43.874411939472218</v>
      </c>
      <c r="R24" s="19">
        <f>IF(ISNUMBER(O24), O24*COS(RADIANS(-$C24+Графики!$B$5))+P24*SIN(RADIANS(-$C24+Графики!$B$5)),"")</f>
        <v>25.242526707696257</v>
      </c>
      <c r="S24" s="29">
        <v>-0.54313723205521502</v>
      </c>
      <c r="T24" s="25">
        <v>0.52344134829374078</v>
      </c>
      <c r="U24" s="25">
        <v>-0.83880214525353847</v>
      </c>
      <c r="V24" s="25">
        <v>0.76798966405365165</v>
      </c>
      <c r="W24" s="18">
        <f t="shared" si="63"/>
        <v>9.3075195889813962</v>
      </c>
      <c r="X24" s="18">
        <f t="shared" si="64"/>
        <v>14.021444254501324</v>
      </c>
      <c r="Y24" s="18">
        <f t="shared" si="91"/>
        <v>44.370075947647329</v>
      </c>
      <c r="Z24" s="18">
        <f t="shared" si="91"/>
        <v>25.196875003508172</v>
      </c>
      <c r="AA24" s="18">
        <f>IF(ISNUMBER(Y24), Y24*COS(RADIANS(-$C24+Графики!$B$3))+Z24*SIN(RADIANS(-$C24+Графики!$B$3)),"")</f>
        <v>44.370075947647329</v>
      </c>
      <c r="AB24" s="18">
        <f>IF(ISNUMBER(Y24), Y24*COS(RADIANS(-$C24+Графики!$B$5))+Z24*SIN(RADIANS(-$C24+Графики!$B$5)),"")</f>
        <v>25.196875003508175</v>
      </c>
      <c r="AC24" s="24">
        <v>-0.45451977510587427</v>
      </c>
      <c r="AD24" s="25">
        <v>0.35712082082886321</v>
      </c>
      <c r="AE24" s="25">
        <v>-0.91809717166296156</v>
      </c>
      <c r="AF24" s="25">
        <v>0.63384588152020216</v>
      </c>
      <c r="AG24" s="18">
        <f t="shared" si="66"/>
        <v>7.0828411492292265</v>
      </c>
      <c r="AH24" s="18">
        <f t="shared" si="67"/>
        <v>13.54284402751332</v>
      </c>
      <c r="AI24" s="18">
        <f t="shared" si="92"/>
        <v>41.300688342922676</v>
      </c>
      <c r="AJ24" s="18">
        <f t="shared" si="92"/>
        <v>26.684816781243658</v>
      </c>
      <c r="AK24" s="18">
        <f>IF(ISNUMBER(AI24), AI24*COS(RADIANS(-$C24+Графики!$B$3))+AJ24*SIN(RADIANS(-$C24+Графики!$B$3)),"")</f>
        <v>41.300688342922676</v>
      </c>
      <c r="AL24" s="19">
        <f>IF(ISNUMBER(AI24), AI24*COS(RADIANS(-$C24+Графики!$B$5))+AJ24*SIN(RADIANS(-$C24+Графики!$B$5)),"")</f>
        <v>26.684816781243661</v>
      </c>
      <c r="AM24" s="24">
        <v>-0.38168151573156472</v>
      </c>
      <c r="AN24" s="25">
        <v>0.42349750990599111</v>
      </c>
      <c r="AO24" s="25">
        <v>-0.75516752859511571</v>
      </c>
      <c r="AP24" s="25">
        <v>0.65537528053548955</v>
      </c>
      <c r="AQ24" s="18">
        <f t="shared" si="69"/>
        <v>7.0264547141432985</v>
      </c>
      <c r="AR24" s="18">
        <f t="shared" si="70"/>
        <v>12.308997283038009</v>
      </c>
      <c r="AS24" s="18">
        <f t="shared" si="93"/>
        <v>46.960720331958669</v>
      </c>
      <c r="AT24" s="18">
        <f t="shared" si="93"/>
        <v>23.548897611212482</v>
      </c>
      <c r="AU24" s="18">
        <f>IF(ISNUMBER(AS24), AS24*COS(RADIANS(-$C24+Графики!$B$3))+AT24*SIN(RADIANS(-$C24+Графики!$B$3)),"")</f>
        <v>46.960720331958669</v>
      </c>
      <c r="AV24" s="19">
        <f>IF(ISNUMBER(AS24), AS24*COS(RADIANS(-$C24+Графики!$B$5))+AT24*SIN(RADIANS(-$C24+Графики!$B$5)),"")</f>
        <v>23.548897611212485</v>
      </c>
      <c r="AW24" s="24">
        <v>-0.50861952813736577</v>
      </c>
      <c r="AX24" s="25">
        <v>0.49464879168143949</v>
      </c>
      <c r="AY24" s="25">
        <v>-0.84814754022597805</v>
      </c>
      <c r="AZ24" s="25">
        <v>0.74782876329681502</v>
      </c>
      <c r="BA24" s="18">
        <f t="shared" si="72"/>
        <v>8.7550558797336127</v>
      </c>
      <c r="BB24" s="18">
        <f t="shared" si="73"/>
        <v>13.92707037744217</v>
      </c>
      <c r="BC24" s="18">
        <f t="shared" si="94"/>
        <v>45.58198101875351</v>
      </c>
      <c r="BD24" s="18">
        <f t="shared" si="94"/>
        <v>23.870691275818462</v>
      </c>
      <c r="BE24" s="18">
        <f>IF(ISNUMBER(BC24), BC24*COS(RADIANS(-$C24+Графики!$B$3))+BD24*SIN(RADIANS(-$C24+Графики!$B$3)),"")</f>
        <v>45.58198101875351</v>
      </c>
      <c r="BF24" s="19">
        <f>IF(ISNUMBER(BC24), BC24*COS(RADIANS(-$C24+Графики!$B$5))+BD24*SIN(RADIANS(-$C24+Графики!$B$5)),"")</f>
        <v>23.870691275818466</v>
      </c>
      <c r="BG24" s="24">
        <v>-0.49039281511345023</v>
      </c>
      <c r="BH24" s="25">
        <v>0.39650406221303169</v>
      </c>
      <c r="BI24" s="25">
        <v>-0.85310409754446104</v>
      </c>
      <c r="BJ24" s="25">
        <v>0.71069067353938087</v>
      </c>
      <c r="BK24" s="18">
        <f t="shared" si="75"/>
        <v>7.7395580478522197</v>
      </c>
      <c r="BL24" s="18">
        <f t="shared" si="76"/>
        <v>13.646260219565846</v>
      </c>
      <c r="BM24" s="18">
        <f t="shared" si="95"/>
        <v>44.316416578158716</v>
      </c>
      <c r="BN24" s="18">
        <f t="shared" si="95"/>
        <v>20.195797588148345</v>
      </c>
      <c r="BO24" s="18">
        <f>IF(ISNUMBER(BM24), BM24*COS(RADIANS(-$C24+Графики!$B$3))+BN24*SIN(RADIANS(-$C24+Графики!$B$3)),"")</f>
        <v>44.316416578158716</v>
      </c>
      <c r="BP24" s="19">
        <f>IF(ISNUMBER(BM24), BM24*COS(RADIANS(-$C24+Графики!$B$5))+BN24*SIN(RADIANS(-$C24+Графики!$B$5)),"")</f>
        <v>20.195797588148348</v>
      </c>
      <c r="BQ24" s="24">
        <v>-0.40138974672294081</v>
      </c>
      <c r="BR24" s="25">
        <v>0.5323805078149958</v>
      </c>
      <c r="BS24" s="25">
        <v>-0.76187554542673475</v>
      </c>
      <c r="BT24" s="25">
        <v>0.65144547726955637</v>
      </c>
      <c r="BU24" s="18">
        <f t="shared" si="78"/>
        <v>8.1485925195819551</v>
      </c>
      <c r="BV24" s="18">
        <f t="shared" si="79"/>
        <v>12.333239929712615</v>
      </c>
      <c r="BW24" s="18">
        <f t="shared" si="96"/>
        <v>47.924738172330635</v>
      </c>
      <c r="BX24" s="18">
        <f t="shared" si="96"/>
        <v>21.332217730097547</v>
      </c>
      <c r="BY24" s="18">
        <f>IF(ISNUMBER(BW24), BW24*COS(RADIANS(-$C24+Графики!$B$3))+BX24*SIN(RADIANS(-$C24+Графики!$B$3)),"")</f>
        <v>47.924738172330635</v>
      </c>
      <c r="BZ24" s="19">
        <f>IF(ISNUMBER(BW24), BW24*COS(RADIANS(-$C24+Графики!$B$5))+BX24*SIN(RADIANS(-$C24+Графики!$B$5)),"")</f>
        <v>21.33221773009755</v>
      </c>
      <c r="CA24" s="29">
        <v>-0.44638855742896377</v>
      </c>
      <c r="CB24" s="25">
        <v>0.41742013184073301</v>
      </c>
      <c r="CC24" s="25">
        <v>-0.83587767308859862</v>
      </c>
      <c r="CD24" s="25">
        <v>0.62740125797780788</v>
      </c>
      <c r="CE24" s="18">
        <f t="shared" si="81"/>
        <v>7.5380814767319348</v>
      </c>
      <c r="CF24" s="18">
        <f t="shared" si="82"/>
        <v>12.769170579757295</v>
      </c>
      <c r="CG24" s="18">
        <f t="shared" si="97"/>
        <v>44.644365101479345</v>
      </c>
      <c r="CH24" s="18">
        <f t="shared" si="97"/>
        <v>23.578386147721222</v>
      </c>
      <c r="CI24" s="18">
        <f>IF(ISNUMBER(CG24), CG24*COS(RADIANS(-$C24+Графики!$B$3))+CH24*SIN(RADIANS(-$C24+Графики!$B$3)),"")</f>
        <v>44.644365101479345</v>
      </c>
      <c r="CJ24" s="19">
        <f>IF(ISNUMBER(CG24), CG24*COS(RADIANS(-$C24+Графики!$B$5))+CH24*SIN(RADIANS(-$C24+Графики!$B$5)),"")</f>
        <v>23.578386147721226</v>
      </c>
      <c r="CK24" s="24">
        <v>-0.40780217534476937</v>
      </c>
      <c r="CL24" s="25">
        <v>0.39867350228842491</v>
      </c>
      <c r="CM24" s="25">
        <v>-0.80678111438199296</v>
      </c>
      <c r="CN24" s="25">
        <v>0.69088079273696912</v>
      </c>
      <c r="CO24" s="18">
        <f t="shared" si="84"/>
        <v>7.0377698576507495</v>
      </c>
      <c r="CP24" s="18">
        <f t="shared" si="85"/>
        <v>13.069193607160699</v>
      </c>
      <c r="CQ24" s="18">
        <f t="shared" si="98"/>
        <v>45.45648507715449</v>
      </c>
      <c r="CR24" s="18">
        <f t="shared" si="98"/>
        <v>25.158005063544465</v>
      </c>
      <c r="CS24" s="18">
        <f>IF(ISNUMBER(CQ24), CQ24*COS(RADIANS(-$C24+Графики!$B$3))+CR24*SIN(RADIANS(-$C24+Графики!$B$3)),"")</f>
        <v>45.45648507715449</v>
      </c>
      <c r="CT24" s="19">
        <f>IF(ISNUMBER(CQ24), CQ24*COS(RADIANS(-$C24+Графики!$B$5))+CR24*SIN(RADIANS(-$C24+Графики!$B$5)),"")</f>
        <v>25.158005063544469</v>
      </c>
      <c r="CU24" s="24">
        <v>-0.4652279710831001</v>
      </c>
      <c r="CV24" s="25">
        <v>0.41093697052645528</v>
      </c>
      <c r="CW24" s="25">
        <v>-0.77956708327346613</v>
      </c>
      <c r="CX24" s="25">
        <v>0.68024083489875209</v>
      </c>
      <c r="CY24" s="18">
        <f t="shared" si="87"/>
        <v>7.6459070123698272</v>
      </c>
      <c r="CZ24" s="18">
        <f t="shared" si="88"/>
        <v>12.7388827417562</v>
      </c>
      <c r="DA24" s="18">
        <f t="shared" si="99"/>
        <v>42.081381468858872</v>
      </c>
      <c r="DB24" s="18">
        <f t="shared" si="99"/>
        <v>24.398223583135888</v>
      </c>
      <c r="DC24" s="18">
        <f>IF(ISNUMBER(DA24), DA24*COS(RADIANS(-$C24+Графики!$B$3))+DB24*SIN(RADIANS(-$C24+Графики!$B$3)),"")</f>
        <v>42.081381468858872</v>
      </c>
      <c r="DD24" s="19">
        <f>IF(ISNUMBER(DA24), DA24*COS(RADIANS(-$C24+Графики!$B$5))+DB24*SIN(RADIANS(-$C24+Графики!$B$5)),"")</f>
        <v>24.398223583135891</v>
      </c>
      <c r="DE24" s="24">
        <v>-0.49869650411401589</v>
      </c>
      <c r="DF24" s="25">
        <v>0.48366889600848684</v>
      </c>
      <c r="DG24" s="25">
        <v>-0.77686706512990367</v>
      </c>
      <c r="DH24" s="25">
        <v>0.77607411532343551</v>
      </c>
      <c r="DI24" s="18">
        <f t="shared" si="0"/>
        <v>8.5726503402760574</v>
      </c>
      <c r="DJ24" s="18">
        <f t="shared" si="1"/>
        <v>13.551553531799687</v>
      </c>
      <c r="DK24" s="18">
        <f t="shared" si="2"/>
        <v>47.966821925521764</v>
      </c>
      <c r="DL24" s="18">
        <f t="shared" si="3"/>
        <v>22.443163055922696</v>
      </c>
      <c r="DM24" s="18">
        <f>IF(ISNUMBER(DK24), DK24*COS(RADIANS(-$C24+Графики!$B$3))+DL24*SIN(RADIANS(-$C24+Графики!$B$3)),"")</f>
        <v>47.966821925521764</v>
      </c>
      <c r="DN24" s="19">
        <f>IF(ISNUMBER(DK24), DK24*COS(RADIANS(-$C24+Графики!$B$5))+DL24*SIN(RADIANS(-$C24+Графики!$B$5)),"")</f>
        <v>22.4431630559227</v>
      </c>
      <c r="DO24" s="24">
        <v>-0.43819842647448148</v>
      </c>
      <c r="DP24" s="25">
        <v>0.4653316229950557</v>
      </c>
      <c r="DQ24" s="25">
        <v>-0.85971513479791195</v>
      </c>
      <c r="DR24" s="25">
        <v>0.63804548664637928</v>
      </c>
      <c r="DS24" s="18">
        <f t="shared" si="4"/>
        <v>7.8847054278667636</v>
      </c>
      <c r="DT24" s="18">
        <f t="shared" si="5"/>
        <v>13.070054978581597</v>
      </c>
      <c r="DU24" s="18">
        <f t="shared" si="6"/>
        <v>46.206379956541198</v>
      </c>
      <c r="DV24" s="18">
        <f t="shared" si="7"/>
        <v>22.308821037721465</v>
      </c>
      <c r="DW24" s="18">
        <f>IF(ISNUMBER(DU24), DU24*COS(RADIANS(-$C24+Графики!$B$3))+DV24*SIN(RADIANS(-$C24+Графики!$B$3)),"")</f>
        <v>46.206379956541198</v>
      </c>
      <c r="DX24" s="19">
        <f>IF(ISNUMBER(DU24), DU24*COS(RADIANS(-$C24+Графики!$B$5))+DV24*SIN(RADIANS(-$C24+Графики!$B$5)),"")</f>
        <v>22.308821037721469</v>
      </c>
      <c r="DY24" s="24">
        <v>-0.45128320109197928</v>
      </c>
      <c r="DZ24" s="25">
        <v>0.49908654643966666</v>
      </c>
      <c r="EA24" s="25">
        <v>-0.76175623016039251</v>
      </c>
      <c r="EB24" s="25">
        <v>0.75587283257025839</v>
      </c>
      <c r="EC24" s="18">
        <f t="shared" si="8"/>
        <v>8.2934455277017047</v>
      </c>
      <c r="ED24" s="18">
        <f t="shared" si="9"/>
        <v>13.243424830115318</v>
      </c>
      <c r="EE24" s="18">
        <f t="shared" si="10"/>
        <v>44.938693770577579</v>
      </c>
      <c r="EF24" s="18">
        <f t="shared" si="11"/>
        <v>23.098343053930453</v>
      </c>
      <c r="EG24" s="18">
        <f>IF(ISNUMBER(EE24), EE24*COS(RADIANS(-$C24+Графики!$B$3))+EF24*SIN(RADIANS(-$C24+Графики!$B$3)),"")</f>
        <v>44.938693770577579</v>
      </c>
      <c r="EH24" s="19">
        <f>IF(ISNUMBER(EE24), EE24*COS(RADIANS(-$C24+Графики!$B$5))+EF24*SIN(RADIANS(-$C24+Графики!$B$5)),"")</f>
        <v>23.098343053930456</v>
      </c>
      <c r="EI24" s="24">
        <v>-0.40741136046150728</v>
      </c>
      <c r="EJ24" s="25">
        <v>0.46132981271440565</v>
      </c>
      <c r="EK24" s="25">
        <v>-0.73659357935615999</v>
      </c>
      <c r="EL24" s="25">
        <v>0.71972871283696394</v>
      </c>
      <c r="EM24" s="18">
        <f t="shared" si="12"/>
        <v>7.5811242890118278</v>
      </c>
      <c r="EN24" s="18">
        <f t="shared" si="13"/>
        <v>12.70846737914275</v>
      </c>
      <c r="EO24" s="18">
        <f t="shared" si="14"/>
        <v>44.615024911765822</v>
      </c>
      <c r="EP24" s="18">
        <f t="shared" si="15"/>
        <v>22.958337025208493</v>
      </c>
      <c r="EQ24" s="18">
        <f>IF(ISNUMBER(EO24), EO24*COS(RADIANS(-$C24+Графики!$B$3))+EP24*SIN(RADIANS(-$C24+Графики!$B$3)),"")</f>
        <v>44.615024911765822</v>
      </c>
      <c r="ER24" s="19">
        <f>IF(ISNUMBER(EO24), EO24*COS(RADIANS(-$C24+Графики!$B$5))+EP24*SIN(RADIANS(-$C24+Графики!$B$5)),"")</f>
        <v>22.958337025208497</v>
      </c>
      <c r="ES24" s="24">
        <v>-0.3889827036768343</v>
      </c>
      <c r="ET24" s="25">
        <v>0.49956960391801009</v>
      </c>
      <c r="EU24" s="25">
        <v>-0.84972057507008403</v>
      </c>
      <c r="EV24" s="25">
        <v>0.66317905593124116</v>
      </c>
      <c r="EW24" s="18">
        <f t="shared" si="16"/>
        <v>7.7540039687238806</v>
      </c>
      <c r="EX24" s="18">
        <f t="shared" si="17"/>
        <v>13.202156360613712</v>
      </c>
      <c r="EY24" s="18">
        <f t="shared" si="18"/>
        <v>45.993097723337684</v>
      </c>
      <c r="EZ24" s="18">
        <f t="shared" si="19"/>
        <v>23.974394224939207</v>
      </c>
      <c r="FA24" s="18">
        <f>IF(ISNUMBER(EY24), EY24*COS(RADIANS(-$C24+Графики!$B$3))+EZ24*SIN(RADIANS(-$C24+Графики!$B$3)),"")</f>
        <v>45.993097723337684</v>
      </c>
      <c r="FB24" s="19">
        <f>IF(ISNUMBER(EY24), EY24*COS(RADIANS(-$C24+Графики!$B$5))+EZ24*SIN(RADIANS(-$C24+Графики!$B$5)),"")</f>
        <v>23.974394224939211</v>
      </c>
      <c r="FC24" s="24">
        <v>-0.41444798098146318</v>
      </c>
      <c r="FD24" s="25">
        <v>0.49567657250861619</v>
      </c>
      <c r="FE24" s="25">
        <v>-0.79692652022530863</v>
      </c>
      <c r="FF24" s="25">
        <v>0.70028657288761631</v>
      </c>
      <c r="FG24" s="18">
        <f t="shared" si="20"/>
        <v>7.9422515297625766</v>
      </c>
      <c r="FH24" s="18">
        <f t="shared" si="21"/>
        <v>13.065277300496174</v>
      </c>
      <c r="FI24" s="18">
        <f t="shared" si="22"/>
        <v>44.274009756130084</v>
      </c>
      <c r="FJ24" s="18">
        <f t="shared" si="23"/>
        <v>24.400725354319476</v>
      </c>
      <c r="FK24" s="18">
        <f>IF(ISNUMBER(FI24), FI24*COS(RADIANS(-$C24+Графики!$B$3))+FJ24*SIN(RADIANS(-$C24+Графики!$B$3)),"")</f>
        <v>44.274009756130084</v>
      </c>
      <c r="FL24" s="19">
        <f>IF(ISNUMBER(FI24), FI24*COS(RADIANS(-$C24+Графики!$B$5))+FJ24*SIN(RADIANS(-$C24+Графики!$B$5)),"")</f>
        <v>24.40072535431948</v>
      </c>
      <c r="FM24" s="24">
        <v>-0.53033110845099263</v>
      </c>
      <c r="FN24" s="25">
        <v>0.34904842641823264</v>
      </c>
      <c r="FO24" s="25">
        <v>-0.87819119014145719</v>
      </c>
      <c r="FP24" s="25">
        <v>0.61797133138980553</v>
      </c>
      <c r="FQ24" s="18">
        <f t="shared" si="24"/>
        <v>7.6739588076159766</v>
      </c>
      <c r="FR24" s="18">
        <f t="shared" si="25"/>
        <v>13.056110115909362</v>
      </c>
      <c r="FS24" s="18">
        <f t="shared" si="26"/>
        <v>43.943458172509544</v>
      </c>
      <c r="FT24" s="18">
        <f t="shared" si="27"/>
        <v>23.231866132894286</v>
      </c>
      <c r="FU24" s="18">
        <f>IF(ISNUMBER(FS24), FS24*COS(RADIANS(-$C24+Графики!$B$3))+FT24*SIN(RADIANS(-$C24+Графики!$B$3)),"")</f>
        <v>43.943458172509544</v>
      </c>
      <c r="FV24" s="19">
        <f>IF(ISNUMBER(FS24), FS24*COS(RADIANS(-$C24+Графики!$B$5))+FT24*SIN(RADIANS(-$C24+Графики!$B$5)),"")</f>
        <v>23.231866132894289</v>
      </c>
      <c r="FW24" s="24">
        <v>-0.40550907569933903</v>
      </c>
      <c r="FX24" s="25">
        <v>0.48044226202531026</v>
      </c>
      <c r="FY24" s="25">
        <v>-0.79958054383169697</v>
      </c>
      <c r="FZ24" s="25">
        <v>0.66039289111771715</v>
      </c>
      <c r="GA24" s="18">
        <f t="shared" si="28"/>
        <v>7.7313069050948009</v>
      </c>
      <c r="GB24" s="18">
        <f t="shared" si="29"/>
        <v>12.740327030904325</v>
      </c>
      <c r="GC24" s="18">
        <f t="shared" si="30"/>
        <v>48.582295692830471</v>
      </c>
      <c r="GD24" s="18">
        <f t="shared" si="31"/>
        <v>22.597517334335041</v>
      </c>
      <c r="GE24" s="18">
        <f>IF(ISNUMBER(GC24), GC24*COS(RADIANS(-$C24+Графики!$B$3))+GD24*SIN(RADIANS(-$C24+Графики!$B$3)),"")</f>
        <v>48.582295692830471</v>
      </c>
      <c r="GF24" s="19">
        <f>IF(ISNUMBER(GC24), GC24*COS(RADIANS(-$C24+Графики!$B$5))+GD24*SIN(RADIANS(-$C24+Графики!$B$5)),"")</f>
        <v>22.597517334335045</v>
      </c>
      <c r="GG24" s="24">
        <v>-0.37007082147945625</v>
      </c>
      <c r="GH24" s="25">
        <v>0.52581830472628477</v>
      </c>
      <c r="GI24" s="25">
        <v>-0.77465131101346352</v>
      </c>
      <c r="GJ24" s="25">
        <v>0.77927089549895756</v>
      </c>
      <c r="GK24" s="18">
        <f t="shared" si="32"/>
        <v>7.8180278486863504</v>
      </c>
      <c r="GL24" s="18">
        <f t="shared" si="33"/>
        <v>13.560113812559388</v>
      </c>
      <c r="GM24" s="18">
        <f t="shared" si="34"/>
        <v>46.224676836574723</v>
      </c>
      <c r="GN24" s="18">
        <f t="shared" si="35"/>
        <v>22.261917637742943</v>
      </c>
      <c r="GO24" s="18">
        <f>IF(ISNUMBER(GM24), GM24*COS(RADIANS(-$C24+Графики!$B$3))+GN24*SIN(RADIANS(-$C24+Графики!$B$3)),"")</f>
        <v>46.224676836574723</v>
      </c>
      <c r="GP24" s="19">
        <f>IF(ISNUMBER(GM24), GM24*COS(RADIANS(-$C24+Графики!$B$5))+GN24*SIN(RADIANS(-$C24+Графики!$B$5)),"")</f>
        <v>22.261917637742947</v>
      </c>
      <c r="GQ24" s="24">
        <v>-0.50505985581413493</v>
      </c>
      <c r="GR24" s="25">
        <v>0.46450621220828914</v>
      </c>
      <c r="GS24" s="25">
        <v>-0.81777218022942311</v>
      </c>
      <c r="GT24" s="25">
        <v>0.79112500577000244</v>
      </c>
      <c r="GU24" s="18">
        <f t="shared" si="36"/>
        <v>8.4609591477673387</v>
      </c>
      <c r="GV24" s="18">
        <f t="shared" si="37"/>
        <v>14.039815323619955</v>
      </c>
      <c r="GW24" s="18">
        <f t="shared" si="38"/>
        <v>46.74575977220902</v>
      </c>
      <c r="GX24" s="18">
        <f t="shared" si="39"/>
        <v>27.200127816087672</v>
      </c>
      <c r="GY24" s="18">
        <f>IF(ISNUMBER(GW24), GW24*COS(RADIANS(-$C24+Графики!$B$3))+GX24*SIN(RADIANS(-$C24+Графики!$B$3)),"")</f>
        <v>46.74575977220902</v>
      </c>
      <c r="GZ24" s="19">
        <f>IF(ISNUMBER(GW24), GW24*COS(RADIANS(-$C24+Графики!$B$5))+GX24*SIN(RADIANS(-$C24+Графики!$B$5)),"")</f>
        <v>27.200127816087676</v>
      </c>
      <c r="HA24" s="24">
        <v>-0.43505193653758023</v>
      </c>
      <c r="HB24" s="25">
        <v>0.40690198910723008</v>
      </c>
      <c r="HC24" s="25">
        <v>-0.74576330238580801</v>
      </c>
      <c r="HD24" s="25">
        <v>0.72491907153719148</v>
      </c>
      <c r="HE24" s="18">
        <f t="shared" si="40"/>
        <v>7.3473679681972861</v>
      </c>
      <c r="HF24" s="18">
        <f t="shared" si="41"/>
        <v>12.833772512603526</v>
      </c>
      <c r="HG24" s="18">
        <f t="shared" si="42"/>
        <v>44.845250857293294</v>
      </c>
      <c r="HH24" s="18">
        <f t="shared" si="43"/>
        <v>19.944508332808919</v>
      </c>
      <c r="HI24" s="18">
        <f>IF(ISNUMBER(HG24), HG24*COS(RADIANS(-$C24+Графики!$B$3))+HH24*SIN(RADIANS(-$C24+Графики!$B$3)),"")</f>
        <v>44.845250857293294</v>
      </c>
      <c r="HJ24" s="19">
        <f>IF(ISNUMBER(HG24), HG24*COS(RADIANS(-$C24+Графики!$B$5))+HH24*SIN(RADIANS(-$C24+Графики!$B$5)),"")</f>
        <v>19.944508332808923</v>
      </c>
      <c r="HK24" s="24">
        <v>-0.3629987216344005</v>
      </c>
      <c r="HL24" s="25">
        <v>0.45211682366209094</v>
      </c>
      <c r="HM24" s="25">
        <v>-0.73790290473973608</v>
      </c>
      <c r="HN24" s="25">
        <v>0.76492606518291373</v>
      </c>
      <c r="HO24" s="18">
        <f t="shared" si="44"/>
        <v>7.1131650391667662</v>
      </c>
      <c r="HP24" s="18">
        <f t="shared" si="45"/>
        <v>13.114280872117003</v>
      </c>
      <c r="HQ24" s="18">
        <f t="shared" si="46"/>
        <v>47.227467852767845</v>
      </c>
      <c r="HR24" s="18">
        <f t="shared" si="47"/>
        <v>22.782843580623371</v>
      </c>
      <c r="HS24" s="18">
        <f>IF(ISNUMBER(HQ24), HQ24*COS(RADIANS(-$C24+Графики!$B$3))+HR24*SIN(RADIANS(-$C24+Графики!$B$3)),"")</f>
        <v>47.227467852767845</v>
      </c>
      <c r="HT24" s="19">
        <f>IF(ISNUMBER(HQ24), HQ24*COS(RADIANS(-$C24+Графики!$B$5))+HR24*SIN(RADIANS(-$C24+Графики!$B$5)),"")</f>
        <v>22.782843580623375</v>
      </c>
      <c r="HU24" s="24">
        <v>-0.39545499484963786</v>
      </c>
      <c r="HV24" s="25">
        <v>0.49140778958895592</v>
      </c>
      <c r="HW24" s="25">
        <v>-0.75062578616338882</v>
      </c>
      <c r="HX24" s="25">
        <v>0.66307128617984346</v>
      </c>
      <c r="HY24" s="18">
        <f t="shared" si="48"/>
        <v>7.7392605401901635</v>
      </c>
      <c r="HZ24" s="18">
        <f t="shared" si="49"/>
        <v>12.336521332297643</v>
      </c>
      <c r="IA24" s="18">
        <f t="shared" si="50"/>
        <v>42.650501256231401</v>
      </c>
      <c r="IB24" s="18">
        <f t="shared" si="51"/>
        <v>22.649717860712894</v>
      </c>
      <c r="IC24" s="18">
        <f>IF(ISNUMBER(IA24), IA24*COS(RADIANS(-$C24+Графики!$B$3))+IB24*SIN(RADIANS(-$C24+Графики!$B$3)),"")</f>
        <v>42.650501256231401</v>
      </c>
      <c r="ID24" s="19">
        <f>IF(ISNUMBER(IA24), IA24*COS(RADIANS(-$C24+Графики!$B$5))+IB24*SIN(RADIANS(-$C24+Графики!$B$5)),"")</f>
        <v>22.649717860712897</v>
      </c>
      <c r="IE24" s="24">
        <v>-0.47395826109831174</v>
      </c>
      <c r="IF24" s="25">
        <v>0.40533389500556838</v>
      </c>
      <c r="IG24" s="25">
        <v>-0.73516154458956107</v>
      </c>
      <c r="IH24" s="25">
        <v>0.76739969391621543</v>
      </c>
      <c r="II24" s="18">
        <f t="shared" si="52"/>
        <v>7.6731963064906461</v>
      </c>
      <c r="IJ24" s="18">
        <f t="shared" si="53"/>
        <v>13.111944675634021</v>
      </c>
      <c r="IK24" s="18">
        <f t="shared" si="54"/>
        <v>44.594390308828274</v>
      </c>
      <c r="IL24" s="18">
        <f t="shared" si="55"/>
        <v>22.904965216214674</v>
      </c>
      <c r="IM24" s="18">
        <f>IF(ISNUMBER(IK24), IK24*COS(RADIANS(-$C24+Графики!$B$3))+IL24*SIN(RADIANS(-$C24+Графики!$B$3)),"")</f>
        <v>44.594390308828274</v>
      </c>
      <c r="IN24" s="19">
        <f>IF(ISNUMBER(IK24), IK24*COS(RADIANS(-$C24+Графики!$B$5))+IL24*SIN(RADIANS(-$C24+Графики!$B$5)),"")</f>
        <v>22.904965216214677</v>
      </c>
      <c r="IO24" s="24">
        <v>-0.50499064834343454</v>
      </c>
      <c r="IP24" s="25">
        <v>0.353723325598302</v>
      </c>
      <c r="IQ24" s="25">
        <v>-0.74626705844687913</v>
      </c>
      <c r="IR24" s="25">
        <v>0.64442635192075592</v>
      </c>
      <c r="IS24" s="18">
        <f t="shared" si="56"/>
        <v>7.4936229540137163</v>
      </c>
      <c r="IT24" s="18">
        <f t="shared" si="57"/>
        <v>12.135791540563432</v>
      </c>
      <c r="IU24" s="18">
        <f t="shared" si="58"/>
        <v>46.071178204986062</v>
      </c>
      <c r="IV24" s="18">
        <f t="shared" si="59"/>
        <v>25.69667095330966</v>
      </c>
      <c r="IW24" s="18">
        <f>IF(ISNUMBER(IU24), IU24*COS(RADIANS(-$C24+Графики!$B$3))+IV24*SIN(RADIANS(-$C24+Графики!$B$3)),"")</f>
        <v>46.071178204986062</v>
      </c>
      <c r="IX24" s="19">
        <f>IF(ISNUMBER(IU24), IU24*COS(RADIANS(-$C24+Графики!$B$5))+IV24*SIN(RADIANS(-$C24+Графики!$B$5)),"")</f>
        <v>25.696670953309663</v>
      </c>
    </row>
    <row r="25" spans="1:258" x14ac:dyDescent="0.25">
      <c r="A25" s="44">
        <v>25</v>
      </c>
      <c r="B25" s="50">
        <v>0</v>
      </c>
      <c r="C25" s="11">
        <f>IF(Графики!$A$7="Расчитывать с учетом закручивания скважины",B25,0)</f>
        <v>0</v>
      </c>
      <c r="D25" s="47">
        <v>11</v>
      </c>
      <c r="E25" s="34">
        <f>IF(ISNUMBER(INDEX($I$1:$IX$303,$A25,E$1) ),INDEX($I$1:$IX$303,$A25,E$1),0)</f>
        <v>9.2870924378690365</v>
      </c>
      <c r="F25" s="35">
        <f>IF(ISNUMBER(INDEX($I$1:$IX$303,$A25,F$1) ),INDEX($I$1:$IX$303,$A25,F$1),0)</f>
        <v>14.444502618686597</v>
      </c>
      <c r="G25" s="35">
        <f>IF(ISNUMBER(INDEX($I$1:$IX$303,$A25,G$1) ),INDEX($I$1:$IX$303,$A25,G$1)-$G$305,0)</f>
        <v>-929.39819773100794</v>
      </c>
      <c r="H25" s="36">
        <f>IF(ISNUMBER(INDEX($I$1:$IX$303,$A25,H$1) ),INDEX($I$1:$IX$303,$A25,H$1)-$H$305,0)</f>
        <v>-1122.9648854669979</v>
      </c>
      <c r="I25" s="29">
        <v>-0.58935654726697595</v>
      </c>
      <c r="J25" s="25">
        <v>0.4748811528145972</v>
      </c>
      <c r="K25" s="25">
        <v>-0.76544018220066434</v>
      </c>
      <c r="L25" s="25">
        <v>0.88983545609535886</v>
      </c>
      <c r="M25" s="18">
        <f t="shared" si="60"/>
        <v>9.2870924378690365</v>
      </c>
      <c r="N25" s="18">
        <f t="shared" si="61"/>
        <v>14.444502618686597</v>
      </c>
      <c r="O25" s="18">
        <f t="shared" si="90"/>
        <v>48.517958158406735</v>
      </c>
      <c r="P25" s="18">
        <f t="shared" si="90"/>
        <v>32.464778017039549</v>
      </c>
      <c r="Q25" s="18">
        <f>IF(ISNUMBER(O25), O25*COS(RADIANS(-$C25+Графики!$B$3))+P25*SIN(RADIANS(-$C25+Графики!$B$3)),"")</f>
        <v>48.517958158406735</v>
      </c>
      <c r="R25" s="19">
        <f>IF(ISNUMBER(O25), O25*COS(RADIANS(-$C25+Графики!$B$5))+P25*SIN(RADIANS(-$C25+Графики!$B$5)),"")</f>
        <v>32.464778017039549</v>
      </c>
      <c r="S25" s="29">
        <v>-0.57356194650905945</v>
      </c>
      <c r="T25" s="25">
        <v>0.46864677205162875</v>
      </c>
      <c r="U25" s="25">
        <v>-0.86451943310152468</v>
      </c>
      <c r="V25" s="25">
        <v>0.89752450059576971</v>
      </c>
      <c r="W25" s="18">
        <f t="shared" si="63"/>
        <v>9.0948614287459595</v>
      </c>
      <c r="X25" s="18">
        <f t="shared" si="64"/>
        <v>15.376128155106281</v>
      </c>
      <c r="Y25" s="18">
        <f t="shared" si="91"/>
        <v>48.917506662020308</v>
      </c>
      <c r="Z25" s="18">
        <f t="shared" si="91"/>
        <v>32.884939081061312</v>
      </c>
      <c r="AA25" s="18">
        <f>IF(ISNUMBER(Y25), Y25*COS(RADIANS(-$C25+Графики!$B$3))+Z25*SIN(RADIANS(-$C25+Графики!$B$3)),"")</f>
        <v>48.917506662020308</v>
      </c>
      <c r="AB25" s="18">
        <f>IF(ISNUMBER(Y25), Y25*COS(RADIANS(-$C25+Графики!$B$5))+Z25*SIN(RADIANS(-$C25+Графики!$B$5)),"")</f>
        <v>32.884939081061312</v>
      </c>
      <c r="AC25" s="24">
        <v>-0.61731101243010433</v>
      </c>
      <c r="AD25" s="25">
        <v>0.5236194784686633</v>
      </c>
      <c r="AE25" s="25">
        <v>-0.90501888361110938</v>
      </c>
      <c r="AF25" s="25">
        <v>1.0252500928508292</v>
      </c>
      <c r="AG25" s="18">
        <f t="shared" si="66"/>
        <v>9.9563323011490574</v>
      </c>
      <c r="AH25" s="18">
        <f t="shared" si="67"/>
        <v>16.843977948043911</v>
      </c>
      <c r="AI25" s="18">
        <f t="shared" si="92"/>
        <v>46.278854493497207</v>
      </c>
      <c r="AJ25" s="18">
        <f t="shared" si="92"/>
        <v>35.106805755265611</v>
      </c>
      <c r="AK25" s="18">
        <f>IF(ISNUMBER(AI25), AI25*COS(RADIANS(-$C25+Графики!$B$3))+AJ25*SIN(RADIANS(-$C25+Графики!$B$3)),"")</f>
        <v>46.278854493497207</v>
      </c>
      <c r="AL25" s="19">
        <f>IF(ISNUMBER(AI25), AI25*COS(RADIANS(-$C25+Графики!$B$5))+AJ25*SIN(RADIANS(-$C25+Графики!$B$5)),"")</f>
        <v>35.106805755265611</v>
      </c>
      <c r="AM25" s="24">
        <v>-0.50549209902581771</v>
      </c>
      <c r="AN25" s="25">
        <v>0.44090853117037698</v>
      </c>
      <c r="AO25" s="25">
        <v>-0.88185801956876064</v>
      </c>
      <c r="AP25" s="25">
        <v>0.98699158778316332</v>
      </c>
      <c r="AQ25" s="18">
        <f t="shared" si="69"/>
        <v>8.2588096309941079</v>
      </c>
      <c r="AR25" s="18">
        <f t="shared" si="70"/>
        <v>16.308066486632519</v>
      </c>
      <c r="AS25" s="18">
        <f t="shared" si="93"/>
        <v>51.090125147455723</v>
      </c>
      <c r="AT25" s="18">
        <f t="shared" si="93"/>
        <v>31.702930854528741</v>
      </c>
      <c r="AU25" s="18">
        <f>IF(ISNUMBER(AS25), AS25*COS(RADIANS(-$C25+Графики!$B$3))+AT25*SIN(RADIANS(-$C25+Графики!$B$3)),"")</f>
        <v>51.090125147455723</v>
      </c>
      <c r="AV25" s="19">
        <f>IF(ISNUMBER(AS25), AS25*COS(RADIANS(-$C25+Графики!$B$5))+AT25*SIN(RADIANS(-$C25+Графики!$B$5)),"")</f>
        <v>31.702930854528745</v>
      </c>
      <c r="AW25" s="24">
        <v>-0.50383844507640441</v>
      </c>
      <c r="AX25" s="25">
        <v>0.54048722587484777</v>
      </c>
      <c r="AY25" s="25">
        <v>-0.85967015420591475</v>
      </c>
      <c r="AZ25" s="25">
        <v>0.86226482607813404</v>
      </c>
      <c r="BA25" s="18">
        <f t="shared" si="72"/>
        <v>9.1133345577907949</v>
      </c>
      <c r="BB25" s="18">
        <f t="shared" si="73"/>
        <v>15.026151950924193</v>
      </c>
      <c r="BC25" s="18">
        <f t="shared" si="94"/>
        <v>50.138648297648906</v>
      </c>
      <c r="BD25" s="18">
        <f t="shared" si="94"/>
        <v>31.38376725128056</v>
      </c>
      <c r="BE25" s="18">
        <f>IF(ISNUMBER(BC25), BC25*COS(RADIANS(-$C25+Графики!$B$3))+BD25*SIN(RADIANS(-$C25+Графики!$B$3)),"")</f>
        <v>50.138648297648906</v>
      </c>
      <c r="BF25" s="19">
        <f>IF(ISNUMBER(BC25), BC25*COS(RADIANS(-$C25+Графики!$B$5))+BD25*SIN(RADIANS(-$C25+Графики!$B$5)),"")</f>
        <v>31.383767251280563</v>
      </c>
      <c r="BG25" s="24">
        <v>-0.4532991757001541</v>
      </c>
      <c r="BH25" s="25">
        <v>0.52537945079944448</v>
      </c>
      <c r="BI25" s="25">
        <v>-0.92516765722700711</v>
      </c>
      <c r="BJ25" s="25">
        <v>0.90223796489485963</v>
      </c>
      <c r="BK25" s="18">
        <f t="shared" si="75"/>
        <v>8.5404783488272944</v>
      </c>
      <c r="BL25" s="18">
        <f t="shared" si="76"/>
        <v>15.946446525653243</v>
      </c>
      <c r="BM25" s="18">
        <f t="shared" si="95"/>
        <v>48.586655752572362</v>
      </c>
      <c r="BN25" s="18">
        <f t="shared" si="95"/>
        <v>28.169020850974967</v>
      </c>
      <c r="BO25" s="18">
        <f>IF(ISNUMBER(BM25), BM25*COS(RADIANS(-$C25+Графики!$B$3))+BN25*SIN(RADIANS(-$C25+Графики!$B$3)),"")</f>
        <v>48.586655752572362</v>
      </c>
      <c r="BP25" s="19">
        <f>IF(ISNUMBER(BM25), BM25*COS(RADIANS(-$C25+Графики!$B$5))+BN25*SIN(RADIANS(-$C25+Графики!$B$5)),"")</f>
        <v>28.16902085097497</v>
      </c>
      <c r="BQ25" s="24">
        <v>-0.42459868191808747</v>
      </c>
      <c r="BR25" s="25">
        <v>0.58024591632674627</v>
      </c>
      <c r="BS25" s="25">
        <v>-0.91654329499282228</v>
      </c>
      <c r="BT25" s="25">
        <v>0.95541849863509809</v>
      </c>
      <c r="BU25" s="18">
        <f t="shared" si="78"/>
        <v>8.7688109759347466</v>
      </c>
      <c r="BV25" s="18">
        <f t="shared" si="79"/>
        <v>16.335221817597912</v>
      </c>
      <c r="BW25" s="18">
        <f t="shared" si="96"/>
        <v>52.309143660298005</v>
      </c>
      <c r="BX25" s="18">
        <f t="shared" si="96"/>
        <v>29.499828638896503</v>
      </c>
      <c r="BY25" s="18">
        <f>IF(ISNUMBER(BW25), BW25*COS(RADIANS(-$C25+Графики!$B$3))+BX25*SIN(RADIANS(-$C25+Графики!$B$3)),"")</f>
        <v>52.309143660298005</v>
      </c>
      <c r="BZ25" s="19">
        <f>IF(ISNUMBER(BW25), BW25*COS(RADIANS(-$C25+Графики!$B$5))+BX25*SIN(RADIANS(-$C25+Графики!$B$5)),"")</f>
        <v>29.499828638896506</v>
      </c>
      <c r="CA25" s="29">
        <v>-0.46384334343288103</v>
      </c>
      <c r="CB25" s="25">
        <v>0.4813646495938424</v>
      </c>
      <c r="CC25" s="25">
        <v>-0.92762136187292876</v>
      </c>
      <c r="CD25" s="25">
        <v>1.0037215705578848</v>
      </c>
      <c r="CE25" s="18">
        <f t="shared" si="81"/>
        <v>8.2484022628032232</v>
      </c>
      <c r="CF25" s="18">
        <f t="shared" si="82"/>
        <v>16.853348651534052</v>
      </c>
      <c r="CG25" s="18">
        <f t="shared" si="97"/>
        <v>48.768566232880957</v>
      </c>
      <c r="CH25" s="18">
        <f t="shared" si="97"/>
        <v>32.00506047348825</v>
      </c>
      <c r="CI25" s="18">
        <f>IF(ISNUMBER(CG25), CG25*COS(RADIANS(-$C25+Графики!$B$3))+CH25*SIN(RADIANS(-$C25+Графики!$B$3)),"")</f>
        <v>48.768566232880957</v>
      </c>
      <c r="CJ25" s="19">
        <f>IF(ISNUMBER(CG25), CG25*COS(RADIANS(-$C25+Графики!$B$5))+CH25*SIN(RADIANS(-$C25+Графики!$B$5)),"")</f>
        <v>32.00506047348825</v>
      </c>
      <c r="CK25" s="24">
        <v>-0.52803868443251267</v>
      </c>
      <c r="CL25" s="25">
        <v>0.47180557965047365</v>
      </c>
      <c r="CM25" s="25">
        <v>-0.81169643087481858</v>
      </c>
      <c r="CN25" s="25">
        <v>0.9580593119755666</v>
      </c>
      <c r="CO25" s="18">
        <f t="shared" si="84"/>
        <v>8.7251764978566708</v>
      </c>
      <c r="CP25" s="18">
        <f t="shared" si="85"/>
        <v>15.443418394766264</v>
      </c>
      <c r="CQ25" s="18">
        <f t="shared" si="98"/>
        <v>49.819073326082822</v>
      </c>
      <c r="CR25" s="18">
        <f t="shared" si="98"/>
        <v>32.879714260927599</v>
      </c>
      <c r="CS25" s="18">
        <f>IF(ISNUMBER(CQ25), CQ25*COS(RADIANS(-$C25+Графики!$B$3))+CR25*SIN(RADIANS(-$C25+Графики!$B$3)),"")</f>
        <v>49.819073326082822</v>
      </c>
      <c r="CT25" s="19">
        <f>IF(ISNUMBER(CQ25), CQ25*COS(RADIANS(-$C25+Графики!$B$5))+CR25*SIN(RADIANS(-$C25+Графики!$B$5)),"")</f>
        <v>32.879714260927599</v>
      </c>
      <c r="CU25" s="24">
        <v>-0.5139958819212197</v>
      </c>
      <c r="CV25" s="25">
        <v>0.61539327417770207</v>
      </c>
      <c r="CW25" s="25">
        <v>-0.9183215848365035</v>
      </c>
      <c r="CX25" s="25">
        <v>0.97556509851311957</v>
      </c>
      <c r="CY25" s="18">
        <f t="shared" si="87"/>
        <v>9.855620096751128</v>
      </c>
      <c r="CZ25" s="18">
        <f t="shared" si="88"/>
        <v>16.526526745323217</v>
      </c>
      <c r="DA25" s="18">
        <f t="shared" si="99"/>
        <v>47.009191517234434</v>
      </c>
      <c r="DB25" s="18">
        <f t="shared" si="99"/>
        <v>32.6614869557975</v>
      </c>
      <c r="DC25" s="18">
        <f>IF(ISNUMBER(DA25), DA25*COS(RADIANS(-$C25+Графики!$B$3))+DB25*SIN(RADIANS(-$C25+Графики!$B$3)),"")</f>
        <v>47.009191517234434</v>
      </c>
      <c r="DD25" s="19">
        <f>IF(ISNUMBER(DA25), DA25*COS(RADIANS(-$C25+Графики!$B$5))+DB25*SIN(RADIANS(-$C25+Графики!$B$5)),"")</f>
        <v>32.6614869557975</v>
      </c>
      <c r="DE25" s="24">
        <v>-0.47655164710157294</v>
      </c>
      <c r="DF25" s="25">
        <v>0.57362438962333595</v>
      </c>
      <c r="DG25" s="25">
        <v>-0.8245287038163146</v>
      </c>
      <c r="DH25" s="25">
        <v>1.0277042353793648</v>
      </c>
      <c r="DI25" s="18">
        <f t="shared" si="0"/>
        <v>9.1643864983521635</v>
      </c>
      <c r="DJ25" s="18">
        <f t="shared" si="1"/>
        <v>16.163077814577118</v>
      </c>
      <c r="DK25" s="18">
        <f t="shared" si="2"/>
        <v>52.549015174697843</v>
      </c>
      <c r="DL25" s="18">
        <f t="shared" si="3"/>
        <v>30.524701963211257</v>
      </c>
      <c r="DM25" s="18">
        <f>IF(ISNUMBER(DK25), DK25*COS(RADIANS(-$C25+Графики!$B$3))+DL25*SIN(RADIANS(-$C25+Графики!$B$3)),"")</f>
        <v>52.549015174697843</v>
      </c>
      <c r="DN25" s="19">
        <f>IF(ISNUMBER(DK25), DK25*COS(RADIANS(-$C25+Графики!$B$5))+DL25*SIN(RADIANS(-$C25+Графики!$B$5)),"")</f>
        <v>30.52470196321126</v>
      </c>
      <c r="DO25" s="24">
        <v>-0.46934628119663668</v>
      </c>
      <c r="DP25" s="25">
        <v>0.578180580895583</v>
      </c>
      <c r="DQ25" s="25">
        <v>-0.93210439006563506</v>
      </c>
      <c r="DR25" s="25">
        <v>0.90123053225837879</v>
      </c>
      <c r="DS25" s="18">
        <f t="shared" si="4"/>
        <v>9.1412690568363892</v>
      </c>
      <c r="DT25" s="18">
        <f t="shared" si="5"/>
        <v>15.998182830468357</v>
      </c>
      <c r="DU25" s="18">
        <f t="shared" si="6"/>
        <v>50.777014484959395</v>
      </c>
      <c r="DV25" s="18">
        <f t="shared" si="7"/>
        <v>30.307912452955645</v>
      </c>
      <c r="DW25" s="18">
        <f>IF(ISNUMBER(DU25), DU25*COS(RADIANS(-$C25+Графики!$B$3))+DV25*SIN(RADIANS(-$C25+Графики!$B$3)),"")</f>
        <v>50.777014484959395</v>
      </c>
      <c r="DX25" s="19">
        <f>IF(ISNUMBER(DU25), DU25*COS(RADIANS(-$C25+Графики!$B$5))+DV25*SIN(RADIANS(-$C25+Графики!$B$5)),"")</f>
        <v>30.307912452955648</v>
      </c>
      <c r="DY25" s="24">
        <v>-0.44325399457512304</v>
      </c>
      <c r="DZ25" s="25">
        <v>0.48295000106533859</v>
      </c>
      <c r="EA25" s="25">
        <v>-0.83096731547253566</v>
      </c>
      <c r="EB25" s="25">
        <v>0.89230089470166396</v>
      </c>
      <c r="EC25" s="18">
        <f t="shared" si="8"/>
        <v>8.0825666291111915</v>
      </c>
      <c r="ED25" s="18">
        <f t="shared" si="9"/>
        <v>15.037785262003959</v>
      </c>
      <c r="EE25" s="18">
        <f t="shared" si="10"/>
        <v>48.979977085133171</v>
      </c>
      <c r="EF25" s="18">
        <f t="shared" si="11"/>
        <v>30.617235684932432</v>
      </c>
      <c r="EG25" s="18">
        <f>IF(ISNUMBER(EE25), EE25*COS(RADIANS(-$C25+Графики!$B$3))+EF25*SIN(RADIANS(-$C25+Графики!$B$3)),"")</f>
        <v>48.979977085133171</v>
      </c>
      <c r="EH25" s="19">
        <f>IF(ISNUMBER(EE25), EE25*COS(RADIANS(-$C25+Графики!$B$5))+EF25*SIN(RADIANS(-$C25+Графики!$B$5)),"")</f>
        <v>30.617235684932435</v>
      </c>
      <c r="EI25" s="24">
        <v>-0.46973073637982266</v>
      </c>
      <c r="EJ25" s="25">
        <v>0.46308290375027961</v>
      </c>
      <c r="EK25" s="25">
        <v>-0.82193214237655265</v>
      </c>
      <c r="EL25" s="25">
        <v>0.90409834891885044</v>
      </c>
      <c r="EM25" s="18">
        <f t="shared" si="12"/>
        <v>8.1402447609112976</v>
      </c>
      <c r="EN25" s="18">
        <f t="shared" si="13"/>
        <v>15.061887982151024</v>
      </c>
      <c r="EO25" s="18">
        <f t="shared" si="14"/>
        <v>48.685147292221473</v>
      </c>
      <c r="EP25" s="18">
        <f t="shared" si="15"/>
        <v>30.489281016284004</v>
      </c>
      <c r="EQ25" s="18">
        <f>IF(ISNUMBER(EO25), EO25*COS(RADIANS(-$C25+Графики!$B$3))+EP25*SIN(RADIANS(-$C25+Графики!$B$3)),"")</f>
        <v>48.685147292221473</v>
      </c>
      <c r="ER25" s="19">
        <f>IF(ISNUMBER(EO25), EO25*COS(RADIANS(-$C25+Графики!$B$5))+EP25*SIN(RADIANS(-$C25+Графики!$B$5)),"")</f>
        <v>30.489281016284007</v>
      </c>
      <c r="ES25" s="24">
        <v>-0.48471244474328379</v>
      </c>
      <c r="ET25" s="25">
        <v>0.45223480756595913</v>
      </c>
      <c r="EU25" s="25">
        <v>-0.84482998326470482</v>
      </c>
      <c r="EV25" s="25">
        <v>1.0459900421659249</v>
      </c>
      <c r="EW25" s="18">
        <f t="shared" si="16"/>
        <v>8.1763161317018369</v>
      </c>
      <c r="EX25" s="18">
        <f t="shared" si="17"/>
        <v>16.499768755449409</v>
      </c>
      <c r="EY25" s="18">
        <f t="shared" si="18"/>
        <v>50.081255789188603</v>
      </c>
      <c r="EZ25" s="18">
        <f t="shared" si="19"/>
        <v>32.224278602663915</v>
      </c>
      <c r="FA25" s="18">
        <f>IF(ISNUMBER(EY25), EY25*COS(RADIANS(-$C25+Графики!$B$3))+EZ25*SIN(RADIANS(-$C25+Графики!$B$3)),"")</f>
        <v>50.081255789188603</v>
      </c>
      <c r="FB25" s="19">
        <f>IF(ISNUMBER(EY25), EY25*COS(RADIANS(-$C25+Графики!$B$5))+EZ25*SIN(RADIANS(-$C25+Графики!$B$5)),"")</f>
        <v>32.224278602663915</v>
      </c>
      <c r="FC25" s="24">
        <v>-0.57905508650157045</v>
      </c>
      <c r="FD25" s="25">
        <v>0.51418224912673616</v>
      </c>
      <c r="FE25" s="25">
        <v>-0.92796942718100739</v>
      </c>
      <c r="FF25" s="25">
        <v>0.97123522079091729</v>
      </c>
      <c r="FG25" s="18">
        <f t="shared" si="20"/>
        <v>9.540150784989077</v>
      </c>
      <c r="FH25" s="18">
        <f t="shared" si="21"/>
        <v>16.572928385541854</v>
      </c>
      <c r="FI25" s="18">
        <f t="shared" si="22"/>
        <v>49.044085148624625</v>
      </c>
      <c r="FJ25" s="18">
        <f t="shared" si="23"/>
        <v>32.687189547090405</v>
      </c>
      <c r="FK25" s="18">
        <f>IF(ISNUMBER(FI25), FI25*COS(RADIANS(-$C25+Графики!$B$3))+FJ25*SIN(RADIANS(-$C25+Графики!$B$3)),"")</f>
        <v>49.044085148624625</v>
      </c>
      <c r="FL25" s="19">
        <f>IF(ISNUMBER(FI25), FI25*COS(RADIANS(-$C25+Графики!$B$5))+FJ25*SIN(RADIANS(-$C25+Графики!$B$5)),"")</f>
        <v>32.687189547090405</v>
      </c>
      <c r="FM25" s="24">
        <v>-0.59040338601924758</v>
      </c>
      <c r="FN25" s="25">
        <v>0.60270624781228921</v>
      </c>
      <c r="FO25" s="25">
        <v>-0.789800608308033</v>
      </c>
      <c r="FP25" s="25">
        <v>0.90838444295953147</v>
      </c>
      <c r="FQ25" s="18">
        <f t="shared" si="24"/>
        <v>10.41165760615176</v>
      </c>
      <c r="FR25" s="18">
        <f t="shared" si="25"/>
        <v>14.818917799585906</v>
      </c>
      <c r="FS25" s="18">
        <f t="shared" si="26"/>
        <v>49.149286975585426</v>
      </c>
      <c r="FT25" s="18">
        <f t="shared" si="27"/>
        <v>30.641325032687238</v>
      </c>
      <c r="FU25" s="18">
        <f>IF(ISNUMBER(FS25), FS25*COS(RADIANS(-$C25+Графики!$B$3))+FT25*SIN(RADIANS(-$C25+Графики!$B$3)),"")</f>
        <v>49.149286975585426</v>
      </c>
      <c r="FV25" s="19">
        <f>IF(ISNUMBER(FS25), FS25*COS(RADIANS(-$C25+Графики!$B$5))+FT25*SIN(RADIANS(-$C25+Графики!$B$5)),"")</f>
        <v>30.641325032687242</v>
      </c>
      <c r="FW25" s="24">
        <v>-0.56805470890443366</v>
      </c>
      <c r="FX25" s="25">
        <v>0.43757808664157394</v>
      </c>
      <c r="FY25" s="25">
        <v>-0.82969027576170362</v>
      </c>
      <c r="FZ25" s="25">
        <v>0.95923469531654237</v>
      </c>
      <c r="GA25" s="18">
        <f t="shared" si="28"/>
        <v>8.7756890303085751</v>
      </c>
      <c r="GB25" s="18">
        <f t="shared" si="29"/>
        <v>15.610681302099099</v>
      </c>
      <c r="GC25" s="18">
        <f t="shared" si="30"/>
        <v>52.970140207984755</v>
      </c>
      <c r="GD25" s="18">
        <f t="shared" si="31"/>
        <v>30.402857985384593</v>
      </c>
      <c r="GE25" s="18">
        <f>IF(ISNUMBER(GC25), GC25*COS(RADIANS(-$C25+Графики!$B$3))+GD25*SIN(RADIANS(-$C25+Графики!$B$3)),"")</f>
        <v>52.970140207984755</v>
      </c>
      <c r="GF25" s="19">
        <f>IF(ISNUMBER(GC25), GC25*COS(RADIANS(-$C25+Графики!$B$5))+GD25*SIN(RADIANS(-$C25+Графики!$B$5)),"")</f>
        <v>30.402857985384596</v>
      </c>
      <c r="GG25" s="24">
        <v>-0.58034429596494463</v>
      </c>
      <c r="GH25" s="25">
        <v>0.50912237416776518</v>
      </c>
      <c r="GI25" s="25">
        <v>-0.88229023761131675</v>
      </c>
      <c r="GJ25" s="25">
        <v>0.93451633881520502</v>
      </c>
      <c r="GK25" s="18">
        <f t="shared" si="32"/>
        <v>9.5072470133471967</v>
      </c>
      <c r="GL25" s="18">
        <f t="shared" si="33"/>
        <v>15.853964095970257</v>
      </c>
      <c r="GM25" s="18">
        <f t="shared" si="34"/>
        <v>50.978300343248321</v>
      </c>
      <c r="GN25" s="18">
        <f t="shared" si="35"/>
        <v>30.188899685728071</v>
      </c>
      <c r="GO25" s="18">
        <f>IF(ISNUMBER(GM25), GM25*COS(RADIANS(-$C25+Графики!$B$3))+GN25*SIN(RADIANS(-$C25+Графики!$B$3)),"")</f>
        <v>50.978300343248321</v>
      </c>
      <c r="GP25" s="19">
        <f>IF(ISNUMBER(GM25), GM25*COS(RADIANS(-$C25+Графики!$B$5))+GN25*SIN(RADIANS(-$C25+Графики!$B$5)),"")</f>
        <v>30.188899685728074</v>
      </c>
      <c r="GQ25" s="24">
        <v>-0.58723895872580589</v>
      </c>
      <c r="GR25" s="25">
        <v>0.60890257578590001</v>
      </c>
      <c r="GS25" s="25">
        <v>-0.93115261025081919</v>
      </c>
      <c r="GT25" s="25">
        <v>0.92668322070985953</v>
      </c>
      <c r="GU25" s="18">
        <f t="shared" si="36"/>
        <v>10.438114493120924</v>
      </c>
      <c r="GV25" s="18">
        <f t="shared" si="37"/>
        <v>16.211965862568299</v>
      </c>
      <c r="GW25" s="18">
        <f t="shared" si="38"/>
        <v>51.96481701876948</v>
      </c>
      <c r="GX25" s="18">
        <f t="shared" si="39"/>
        <v>35.306110747371818</v>
      </c>
      <c r="GY25" s="18">
        <f>IF(ISNUMBER(GW25), GW25*COS(RADIANS(-$C25+Графики!$B$3))+GX25*SIN(RADIANS(-$C25+Графики!$B$3)),"")</f>
        <v>51.96481701876948</v>
      </c>
      <c r="GZ25" s="19">
        <f>IF(ISNUMBER(GW25), GW25*COS(RADIANS(-$C25+Графики!$B$5))+GX25*SIN(RADIANS(-$C25+Графики!$B$5)),"")</f>
        <v>35.306110747371818</v>
      </c>
      <c r="HA25" s="24">
        <v>-0.5276775038177367</v>
      </c>
      <c r="HB25" s="25">
        <v>0.59834421430193074</v>
      </c>
      <c r="HC25" s="25">
        <v>-0.77771969473517488</v>
      </c>
      <c r="HD25" s="25">
        <v>1.0177296143374088</v>
      </c>
      <c r="HE25" s="18">
        <f t="shared" si="40"/>
        <v>9.8262350796873736</v>
      </c>
      <c r="HF25" s="18">
        <f t="shared" si="41"/>
        <v>15.667609928687556</v>
      </c>
      <c r="HG25" s="18">
        <f t="shared" si="42"/>
        <v>49.758368397136984</v>
      </c>
      <c r="HH25" s="18">
        <f t="shared" si="43"/>
        <v>27.778313297152696</v>
      </c>
      <c r="HI25" s="18">
        <f>IF(ISNUMBER(HG25), HG25*COS(RADIANS(-$C25+Графики!$B$3))+HH25*SIN(RADIANS(-$C25+Графики!$B$3)),"")</f>
        <v>49.758368397136984</v>
      </c>
      <c r="HJ25" s="19">
        <f>IF(ISNUMBER(HG25), HG25*COS(RADIANS(-$C25+Графики!$B$5))+HH25*SIN(RADIANS(-$C25+Графики!$B$5)),"")</f>
        <v>27.7783132971527</v>
      </c>
      <c r="HK25" s="24">
        <v>-0.44551415410728568</v>
      </c>
      <c r="HL25" s="25">
        <v>0.47352404420191085</v>
      </c>
      <c r="HM25" s="25">
        <v>-0.95016971400995909</v>
      </c>
      <c r="HN25" s="25">
        <v>1.0001243759698344</v>
      </c>
      <c r="HO25" s="18">
        <f t="shared" si="44"/>
        <v>8.0200352774882049</v>
      </c>
      <c r="HP25" s="18">
        <f t="shared" si="45"/>
        <v>17.018704979894132</v>
      </c>
      <c r="HQ25" s="18">
        <f t="shared" si="46"/>
        <v>51.237485491511947</v>
      </c>
      <c r="HR25" s="18">
        <f t="shared" si="47"/>
        <v>31.292196070570437</v>
      </c>
      <c r="HS25" s="18">
        <f>IF(ISNUMBER(HQ25), HQ25*COS(RADIANS(-$C25+Графики!$B$3))+HR25*SIN(RADIANS(-$C25+Графики!$B$3)),"")</f>
        <v>51.237485491511947</v>
      </c>
      <c r="HT25" s="19">
        <f>IF(ISNUMBER(HQ25), HQ25*COS(RADIANS(-$C25+Графики!$B$5))+HR25*SIN(RADIANS(-$C25+Графики!$B$5)),"")</f>
        <v>31.292196070570441</v>
      </c>
      <c r="HU25" s="24">
        <v>-0.56693717298815482</v>
      </c>
      <c r="HV25" s="25">
        <v>0.50761687977973469</v>
      </c>
      <c r="HW25" s="25">
        <v>-0.87436480915934134</v>
      </c>
      <c r="HX25" s="25">
        <v>0.91479934001609153</v>
      </c>
      <c r="HY25" s="18">
        <f t="shared" si="48"/>
        <v>9.3771156781897052</v>
      </c>
      <c r="HZ25" s="18">
        <f t="shared" si="49"/>
        <v>15.612768270375719</v>
      </c>
      <c r="IA25" s="18">
        <f t="shared" si="50"/>
        <v>47.339059095326256</v>
      </c>
      <c r="IB25" s="18">
        <f t="shared" si="51"/>
        <v>30.456101995900752</v>
      </c>
      <c r="IC25" s="18">
        <f>IF(ISNUMBER(IA25), IA25*COS(RADIANS(-$C25+Графики!$B$3))+IB25*SIN(RADIANS(-$C25+Графики!$B$3)),"")</f>
        <v>47.339059095326256</v>
      </c>
      <c r="ID25" s="19">
        <f>IF(ISNUMBER(IA25), IA25*COS(RADIANS(-$C25+Графики!$B$5))+IB25*SIN(RADIANS(-$C25+Графики!$B$5)),"")</f>
        <v>30.456101995900756</v>
      </c>
      <c r="IE25" s="24">
        <v>-0.56301036852387099</v>
      </c>
      <c r="IF25" s="25">
        <v>0.61589798569066423</v>
      </c>
      <c r="IG25" s="25">
        <v>-0.91161316859412289</v>
      </c>
      <c r="IH25" s="25">
        <v>0.94914173537002233</v>
      </c>
      <c r="II25" s="18">
        <f t="shared" si="52"/>
        <v>10.287734700183865</v>
      </c>
      <c r="IJ25" s="18">
        <f t="shared" si="53"/>
        <v>16.237436226992749</v>
      </c>
      <c r="IK25" s="18">
        <f t="shared" si="54"/>
        <v>49.738257658920205</v>
      </c>
      <c r="IL25" s="18">
        <f t="shared" si="55"/>
        <v>31.023683329711048</v>
      </c>
      <c r="IM25" s="18">
        <f>IF(ISNUMBER(IK25), IK25*COS(RADIANS(-$C25+Графики!$B$3))+IL25*SIN(RADIANS(-$C25+Графики!$B$3)),"")</f>
        <v>49.738257658920205</v>
      </c>
      <c r="IN25" s="19">
        <f>IF(ISNUMBER(IK25), IK25*COS(RADIANS(-$C25+Графики!$B$5))+IL25*SIN(RADIANS(-$C25+Графики!$B$5)),"")</f>
        <v>31.023683329711051</v>
      </c>
      <c r="IO25" s="24">
        <v>-0.4688217147495487</v>
      </c>
      <c r="IP25" s="25">
        <v>0.58302270115214982</v>
      </c>
      <c r="IQ25" s="25">
        <v>-0.91461689456198703</v>
      </c>
      <c r="IR25" s="25">
        <v>0.86519276767780373</v>
      </c>
      <c r="IS25" s="18">
        <f t="shared" si="56"/>
        <v>9.178945240880001</v>
      </c>
      <c r="IT25" s="18">
        <f t="shared" si="57"/>
        <v>15.531144870026715</v>
      </c>
      <c r="IU25" s="18">
        <f t="shared" si="58"/>
        <v>50.66065082542606</v>
      </c>
      <c r="IV25" s="18">
        <f t="shared" si="59"/>
        <v>33.462243388323017</v>
      </c>
      <c r="IW25" s="18">
        <f>IF(ISNUMBER(IU25), IU25*COS(RADIANS(-$C25+Графики!$B$3))+IV25*SIN(RADIANS(-$C25+Графики!$B$3)),"")</f>
        <v>50.66065082542606</v>
      </c>
      <c r="IX25" s="19">
        <f>IF(ISNUMBER(IU25), IU25*COS(RADIANS(-$C25+Графики!$B$5))+IV25*SIN(RADIANS(-$C25+Графики!$B$5)),"")</f>
        <v>33.462243388323017</v>
      </c>
    </row>
    <row r="26" spans="1:258" x14ac:dyDescent="0.25">
      <c r="A26" s="44">
        <v>26</v>
      </c>
      <c r="B26" s="50">
        <v>0</v>
      </c>
      <c r="C26" s="11">
        <f>IF(Графики!$A$7="Расчитывать с учетом закручивания скважины",B26,0)</f>
        <v>0</v>
      </c>
      <c r="D26" s="47">
        <v>11.5</v>
      </c>
      <c r="E26" s="34">
        <f>IF(ISNUMBER(INDEX($I$1:$IX$303,$A26,E$1) ),INDEX($I$1:$IX$303,$A26,E$1),0)</f>
        <v>13.443863681414719</v>
      </c>
      <c r="F26" s="35">
        <f>IF(ISNUMBER(INDEX($I$1:$IX$303,$A26,F$1) ),INDEX($I$1:$IX$303,$A26,F$1),0)</f>
        <v>17.005203785239324</v>
      </c>
      <c r="G26" s="35">
        <f>IF(ISNUMBER(INDEX($I$1:$IX$303,$A26,G$1) ),INDEX($I$1:$IX$303,$A26,G$1)-$G$305,0)</f>
        <v>-922.67626589030056</v>
      </c>
      <c r="H26" s="36">
        <f>IF(ISNUMBER(INDEX($I$1:$IX$303,$A26,H$1) ),INDEX($I$1:$IX$303,$A26,H$1)-$H$305,0)</f>
        <v>-1114.4622835743783</v>
      </c>
      <c r="I26" s="29">
        <v>-0.77053891242448802</v>
      </c>
      <c r="J26" s="25">
        <v>0.77006079588985321</v>
      </c>
      <c r="K26" s="25">
        <v>-0.98970703529888182</v>
      </c>
      <c r="L26" s="25">
        <v>0.95903970781429659</v>
      </c>
      <c r="M26" s="18">
        <f t="shared" si="60"/>
        <v>13.443863681414719</v>
      </c>
      <c r="N26" s="18">
        <f t="shared" si="61"/>
        <v>17.005203785239324</v>
      </c>
      <c r="O26" s="18">
        <f t="shared" si="90"/>
        <v>55.239889999114098</v>
      </c>
      <c r="P26" s="18">
        <f t="shared" si="90"/>
        <v>40.967379909659215</v>
      </c>
      <c r="Q26" s="18">
        <f>IF(ISNUMBER(O26), O26*COS(RADIANS(-$C26+Графики!$B$3))+P26*SIN(RADIANS(-$C26+Графики!$B$3)),"")</f>
        <v>55.239889999114098</v>
      </c>
      <c r="R26" s="19">
        <f>IF(ISNUMBER(O26), O26*COS(RADIANS(-$C26+Графики!$B$5))+P26*SIN(RADIANS(-$C26+Графики!$B$5)),"")</f>
        <v>40.967379909659215</v>
      </c>
      <c r="S26" s="29">
        <v>-0.74089459641640476</v>
      </c>
      <c r="T26" s="25">
        <v>0.69002174009195205</v>
      </c>
      <c r="U26" s="25">
        <v>-1.0513882671656245</v>
      </c>
      <c r="V26" s="25">
        <v>1.0094795372407321</v>
      </c>
      <c r="W26" s="18">
        <f t="shared" si="63"/>
        <v>12.486776184738185</v>
      </c>
      <c r="X26" s="18">
        <f t="shared" si="64"/>
        <v>17.983494847906112</v>
      </c>
      <c r="Y26" s="18">
        <f t="shared" si="91"/>
        <v>55.160894754389403</v>
      </c>
      <c r="Z26" s="18">
        <f t="shared" si="91"/>
        <v>41.876686505014369</v>
      </c>
      <c r="AA26" s="18">
        <f>IF(ISNUMBER(Y26), Y26*COS(RADIANS(-$C26+Графики!$B$3))+Z26*SIN(RADIANS(-$C26+Графики!$B$3)),"")</f>
        <v>55.160894754389403</v>
      </c>
      <c r="AB26" s="18">
        <f>IF(ISNUMBER(Y26), Y26*COS(RADIANS(-$C26+Графики!$B$5))+Z26*SIN(RADIANS(-$C26+Графики!$B$5)),"")</f>
        <v>41.876686505014369</v>
      </c>
      <c r="AC26" s="24">
        <v>-0.86351224823072048</v>
      </c>
      <c r="AD26" s="25">
        <v>0.70355826734874227</v>
      </c>
      <c r="AE26" s="25">
        <v>-1.0859536161905903</v>
      </c>
      <c r="AF26" s="25">
        <v>0.84548697334036094</v>
      </c>
      <c r="AG26" s="18">
        <f t="shared" si="66"/>
        <v>13.67484381564071</v>
      </c>
      <c r="AH26" s="18">
        <f t="shared" si="67"/>
        <v>16.854200749456854</v>
      </c>
      <c r="AI26" s="18">
        <f t="shared" si="92"/>
        <v>53.116276401317563</v>
      </c>
      <c r="AJ26" s="18">
        <f t="shared" si="92"/>
        <v>43.533906129994037</v>
      </c>
      <c r="AK26" s="18">
        <f>IF(ISNUMBER(AI26), AI26*COS(RADIANS(-$C26+Графики!$B$3))+AJ26*SIN(RADIANS(-$C26+Графики!$B$3)),"")</f>
        <v>53.116276401317563</v>
      </c>
      <c r="AL26" s="19">
        <f>IF(ISNUMBER(AI26), AI26*COS(RADIANS(-$C26+Графики!$B$5))+AJ26*SIN(RADIANS(-$C26+Графики!$B$5)),"")</f>
        <v>43.533906129994037</v>
      </c>
      <c r="AM26" s="24">
        <v>-0.6800565791171963</v>
      </c>
      <c r="AN26" s="25">
        <v>0.65039359339719882</v>
      </c>
      <c r="AO26" s="25">
        <v>-1.0666453537907639</v>
      </c>
      <c r="AP26" s="25">
        <v>0.92747086502212028</v>
      </c>
      <c r="AQ26" s="18">
        <f t="shared" si="69"/>
        <v>11.610107176291976</v>
      </c>
      <c r="AR26" s="18">
        <f t="shared" si="70"/>
        <v>17.401068557404781</v>
      </c>
      <c r="AS26" s="18">
        <f t="shared" si="93"/>
        <v>56.895178735601711</v>
      </c>
      <c r="AT26" s="18">
        <f t="shared" si="93"/>
        <v>40.40346513323113</v>
      </c>
      <c r="AU26" s="18">
        <f>IF(ISNUMBER(AS26), AS26*COS(RADIANS(-$C26+Графики!$B$3))+AT26*SIN(RADIANS(-$C26+Графики!$B$3)),"")</f>
        <v>56.895178735601711</v>
      </c>
      <c r="AV26" s="19">
        <f>IF(ISNUMBER(AS26), AS26*COS(RADIANS(-$C26+Графики!$B$5))+AT26*SIN(RADIANS(-$C26+Графики!$B$5)),"")</f>
        <v>40.40346513323113</v>
      </c>
      <c r="AW26" s="24">
        <v>-0.8595579988122225</v>
      </c>
      <c r="AX26" s="25">
        <v>0.63016528166120334</v>
      </c>
      <c r="AY26" s="25">
        <v>-1.1175412199254415</v>
      </c>
      <c r="AZ26" s="25">
        <v>0.86979316667988205</v>
      </c>
      <c r="BA26" s="18">
        <f t="shared" si="72"/>
        <v>12.999921906019411</v>
      </c>
      <c r="BB26" s="18">
        <f t="shared" si="73"/>
        <v>17.341894837143538</v>
      </c>
      <c r="BC26" s="18">
        <f t="shared" si="94"/>
        <v>56.638609250658611</v>
      </c>
      <c r="BD26" s="18">
        <f t="shared" si="94"/>
        <v>40.054714669852331</v>
      </c>
      <c r="BE26" s="18">
        <f>IF(ISNUMBER(BC26), BC26*COS(RADIANS(-$C26+Графики!$B$3))+BD26*SIN(RADIANS(-$C26+Графики!$B$3)),"")</f>
        <v>56.638609250658611</v>
      </c>
      <c r="BF26" s="19">
        <f>IF(ISNUMBER(BC26), BC26*COS(RADIANS(-$C26+Графики!$B$5))+BD26*SIN(RADIANS(-$C26+Графики!$B$5)),"")</f>
        <v>40.054714669852331</v>
      </c>
      <c r="BG26" s="24">
        <v>-0.6840526201804068</v>
      </c>
      <c r="BH26" s="25">
        <v>0.73704699979936905</v>
      </c>
      <c r="BI26" s="25">
        <v>-0.9630360489838603</v>
      </c>
      <c r="BJ26" s="25">
        <v>0.88272483083064257</v>
      </c>
      <c r="BK26" s="18">
        <f t="shared" si="75"/>
        <v>12.40111580528705</v>
      </c>
      <c r="BL26" s="18">
        <f t="shared" si="76"/>
        <v>16.106605793995779</v>
      </c>
      <c r="BM26" s="18">
        <f t="shared" si="95"/>
        <v>54.787213655215886</v>
      </c>
      <c r="BN26" s="18">
        <f t="shared" si="95"/>
        <v>36.222323747972858</v>
      </c>
      <c r="BO26" s="18">
        <f>IF(ISNUMBER(BM26), BM26*COS(RADIANS(-$C26+Графики!$B$3))+BN26*SIN(RADIANS(-$C26+Графики!$B$3)),"")</f>
        <v>54.787213655215886</v>
      </c>
      <c r="BP26" s="19">
        <f>IF(ISNUMBER(BM26), BM26*COS(RADIANS(-$C26+Графики!$B$5))+BN26*SIN(RADIANS(-$C26+Графики!$B$5)),"")</f>
        <v>36.222323747972858</v>
      </c>
      <c r="BQ26" s="24">
        <v>-0.6794922655495711</v>
      </c>
      <c r="BR26" s="25">
        <v>0.67312712753877402</v>
      </c>
      <c r="BS26" s="25">
        <v>-0.95565135955672975</v>
      </c>
      <c r="BT26" s="25">
        <v>0.97298818376320961</v>
      </c>
      <c r="BU26" s="18">
        <f t="shared" si="78"/>
        <v>11.803556864303834</v>
      </c>
      <c r="BV26" s="18">
        <f t="shared" si="79"/>
        <v>16.829760477023591</v>
      </c>
      <c r="BW26" s="18">
        <f t="shared" si="96"/>
        <v>58.21092209244992</v>
      </c>
      <c r="BX26" s="18">
        <f t="shared" si="96"/>
        <v>37.914708877408302</v>
      </c>
      <c r="BY26" s="18">
        <f>IF(ISNUMBER(BW26), BW26*COS(RADIANS(-$C26+Графики!$B$3))+BX26*SIN(RADIANS(-$C26+Графики!$B$3)),"")</f>
        <v>58.21092209244992</v>
      </c>
      <c r="BZ26" s="19">
        <f>IF(ISNUMBER(BW26), BW26*COS(RADIANS(-$C26+Графики!$B$5))+BX26*SIN(RADIANS(-$C26+Графики!$B$5)),"")</f>
        <v>37.914708877408309</v>
      </c>
      <c r="CA26" s="29">
        <v>-0.82168180354040077</v>
      </c>
      <c r="CB26" s="25">
        <v>0.74657394750241279</v>
      </c>
      <c r="CC26" s="25">
        <v>-1.1099857137336786</v>
      </c>
      <c r="CD26" s="25">
        <v>0.9086755450017453</v>
      </c>
      <c r="CE26" s="18">
        <f t="shared" si="81"/>
        <v>13.685185978397559</v>
      </c>
      <c r="CF26" s="18">
        <f t="shared" si="82"/>
        <v>17.615231606018298</v>
      </c>
      <c r="CG26" s="18">
        <f t="shared" si="97"/>
        <v>55.611159222079735</v>
      </c>
      <c r="CH26" s="18">
        <f t="shared" si="97"/>
        <v>40.812676276497399</v>
      </c>
      <c r="CI26" s="18">
        <f>IF(ISNUMBER(CG26), CG26*COS(RADIANS(-$C26+Графики!$B$3))+CH26*SIN(RADIANS(-$C26+Графики!$B$3)),"")</f>
        <v>55.611159222079735</v>
      </c>
      <c r="CJ26" s="19">
        <f>IF(ISNUMBER(CG26), CG26*COS(RADIANS(-$C26+Графики!$B$5))+CH26*SIN(RADIANS(-$C26+Графики!$B$5)),"")</f>
        <v>40.812676276497399</v>
      </c>
      <c r="CK26" s="24">
        <v>-0.83999398401207581</v>
      </c>
      <c r="CL26" s="25">
        <v>0.6222754016318246</v>
      </c>
      <c r="CM26" s="25">
        <v>-1.1159439141495415</v>
      </c>
      <c r="CN26" s="25">
        <v>1.0108632838182465</v>
      </c>
      <c r="CO26" s="18">
        <f t="shared" si="84"/>
        <v>12.76036135174396</v>
      </c>
      <c r="CP26" s="18">
        <f t="shared" si="85"/>
        <v>18.558828544752682</v>
      </c>
      <c r="CQ26" s="18">
        <f t="shared" si="98"/>
        <v>56.199254001954799</v>
      </c>
      <c r="CR26" s="18">
        <f t="shared" si="98"/>
        <v>42.159128533303942</v>
      </c>
      <c r="CS26" s="18">
        <f>IF(ISNUMBER(CQ26), CQ26*COS(RADIANS(-$C26+Графики!$B$3))+CR26*SIN(RADIANS(-$C26+Графики!$B$3)),"")</f>
        <v>56.199254001954799</v>
      </c>
      <c r="CT26" s="19">
        <f>IF(ISNUMBER(CQ26), CQ26*COS(RADIANS(-$C26+Графики!$B$5))+CR26*SIN(RADIANS(-$C26+Графики!$B$5)),"")</f>
        <v>42.159128533303942</v>
      </c>
      <c r="CU26" s="24">
        <v>-0.72498613985995886</v>
      </c>
      <c r="CV26" s="25">
        <v>0.7966392365742041</v>
      </c>
      <c r="CW26" s="25">
        <v>-0.937479590550089</v>
      </c>
      <c r="CX26" s="25">
        <v>1.0035765873116129</v>
      </c>
      <c r="CY26" s="18">
        <f t="shared" si="87"/>
        <v>13.278296179672786</v>
      </c>
      <c r="CZ26" s="18">
        <f t="shared" si="88"/>
        <v>16.938100608949352</v>
      </c>
      <c r="DA26" s="18">
        <f t="shared" si="99"/>
        <v>53.648339607070824</v>
      </c>
      <c r="DB26" s="18">
        <f t="shared" si="99"/>
        <v>41.130537260272177</v>
      </c>
      <c r="DC26" s="18">
        <f>IF(ISNUMBER(DA26), DA26*COS(RADIANS(-$C26+Графики!$B$3))+DB26*SIN(RADIANS(-$C26+Графики!$B$3)),"")</f>
        <v>53.648339607070824</v>
      </c>
      <c r="DD26" s="19">
        <f>IF(ISNUMBER(DA26), DA26*COS(RADIANS(-$C26+Графики!$B$5))+DB26*SIN(RADIANS(-$C26+Графики!$B$5)),"")</f>
        <v>41.130537260272177</v>
      </c>
      <c r="DE26" s="24">
        <v>-0.80585365194567848</v>
      </c>
      <c r="DF26" s="25">
        <v>0.73287109784585758</v>
      </c>
      <c r="DG26" s="25">
        <v>-0.97249857775626769</v>
      </c>
      <c r="DH26" s="25">
        <v>1.0246445522842509</v>
      </c>
      <c r="DI26" s="18">
        <f t="shared" si="0"/>
        <v>13.427503058524307</v>
      </c>
      <c r="DJ26" s="18">
        <f t="shared" si="1"/>
        <v>17.427479335411039</v>
      </c>
      <c r="DK26" s="18">
        <f t="shared" si="2"/>
        <v>59.262766703959997</v>
      </c>
      <c r="DL26" s="18">
        <f t="shared" si="3"/>
        <v>39.238441630916775</v>
      </c>
      <c r="DM26" s="18">
        <f>IF(ISNUMBER(DK26), DK26*COS(RADIANS(-$C26+Графики!$B$3))+DL26*SIN(RADIANS(-$C26+Графики!$B$3)),"")</f>
        <v>59.262766703959997</v>
      </c>
      <c r="DN26" s="19">
        <f>IF(ISNUMBER(DK26), DK26*COS(RADIANS(-$C26+Графики!$B$5))+DL26*SIN(RADIANS(-$C26+Графики!$B$5)),"")</f>
        <v>39.238441630916782</v>
      </c>
      <c r="DO26" s="24">
        <v>-0.78773330902888483</v>
      </c>
      <c r="DP26" s="25">
        <v>0.77817908292904869</v>
      </c>
      <c r="DQ26" s="25">
        <v>-1.0029306550542512</v>
      </c>
      <c r="DR26" s="25">
        <v>0.98535070583801343</v>
      </c>
      <c r="DS26" s="18">
        <f t="shared" si="4"/>
        <v>13.664738224784148</v>
      </c>
      <c r="DT26" s="18">
        <f t="shared" si="5"/>
        <v>17.350157503427738</v>
      </c>
      <c r="DU26" s="18">
        <f t="shared" si="6"/>
        <v>57.609383597351467</v>
      </c>
      <c r="DV26" s="18">
        <f t="shared" si="7"/>
        <v>38.982991204669517</v>
      </c>
      <c r="DW26" s="18">
        <f>IF(ISNUMBER(DU26), DU26*COS(RADIANS(-$C26+Графики!$B$3))+DV26*SIN(RADIANS(-$C26+Графики!$B$3)),"")</f>
        <v>57.609383597351467</v>
      </c>
      <c r="DX26" s="19">
        <f>IF(ISNUMBER(DU26), DU26*COS(RADIANS(-$C26+Графики!$B$5))+DV26*SIN(RADIANS(-$C26+Графики!$B$5)),"")</f>
        <v>38.982991204669517</v>
      </c>
      <c r="DY26" s="24">
        <v>-0.79517503512458354</v>
      </c>
      <c r="DZ26" s="25">
        <v>0.63081025324801343</v>
      </c>
      <c r="EA26" s="25">
        <v>-0.94936066293320043</v>
      </c>
      <c r="EB26" s="25">
        <v>0.95725492121015454</v>
      </c>
      <c r="EC26" s="18">
        <f t="shared" si="8"/>
        <v>12.443748015277309</v>
      </c>
      <c r="ED26" s="18">
        <f t="shared" si="9"/>
        <v>16.637592087097694</v>
      </c>
      <c r="EE26" s="18">
        <f t="shared" si="10"/>
        <v>55.201851092771825</v>
      </c>
      <c r="EF26" s="18">
        <f t="shared" si="11"/>
        <v>38.936031728481282</v>
      </c>
      <c r="EG26" s="18">
        <f>IF(ISNUMBER(EE26), EE26*COS(RADIANS(-$C26+Графики!$B$3))+EF26*SIN(RADIANS(-$C26+Графики!$B$3)),"")</f>
        <v>55.201851092771825</v>
      </c>
      <c r="EH26" s="19">
        <f>IF(ISNUMBER(EE26), EE26*COS(RADIANS(-$C26+Графики!$B$5))+EF26*SIN(RADIANS(-$C26+Графики!$B$5)),"")</f>
        <v>38.936031728481282</v>
      </c>
      <c r="EI26" s="24">
        <v>-0.80276372070890856</v>
      </c>
      <c r="EJ26" s="25">
        <v>0.74018941093297197</v>
      </c>
      <c r="EK26" s="25">
        <v>-0.93760507979091667</v>
      </c>
      <c r="EL26" s="25">
        <v>0.84953626799222326</v>
      </c>
      <c r="EM26" s="18">
        <f t="shared" si="12"/>
        <v>13.464399315426313</v>
      </c>
      <c r="EN26" s="18">
        <f t="shared" si="13"/>
        <v>15.595118147316539</v>
      </c>
      <c r="EO26" s="18">
        <f t="shared" si="14"/>
        <v>55.417346949934625</v>
      </c>
      <c r="EP26" s="18">
        <f t="shared" si="15"/>
        <v>38.286840089942274</v>
      </c>
      <c r="EQ26" s="18">
        <f>IF(ISNUMBER(EO26), EO26*COS(RADIANS(-$C26+Графики!$B$3))+EP26*SIN(RADIANS(-$C26+Графики!$B$3)),"")</f>
        <v>55.417346949934625</v>
      </c>
      <c r="ER26" s="19">
        <f>IF(ISNUMBER(EO26), EO26*COS(RADIANS(-$C26+Графики!$B$5))+EP26*SIN(RADIANS(-$C26+Графики!$B$5)),"")</f>
        <v>38.286840089942274</v>
      </c>
      <c r="ES26" s="24">
        <v>-0.68296849981436369</v>
      </c>
      <c r="ET26" s="25">
        <v>0.63473963217275953</v>
      </c>
      <c r="EU26" s="25">
        <v>-0.96184543352299468</v>
      </c>
      <c r="EV26" s="25">
        <v>0.90555399426708816</v>
      </c>
      <c r="EW26" s="18">
        <f t="shared" si="16"/>
        <v>11.498919318947028</v>
      </c>
      <c r="EX26" s="18">
        <f t="shared" si="17"/>
        <v>16.295412964234178</v>
      </c>
      <c r="EY26" s="18">
        <f t="shared" si="18"/>
        <v>55.830715448662119</v>
      </c>
      <c r="EZ26" s="18">
        <f t="shared" si="19"/>
        <v>40.371985084781002</v>
      </c>
      <c r="FA26" s="18">
        <f>IF(ISNUMBER(EY26), EY26*COS(RADIANS(-$C26+Графики!$B$3))+EZ26*SIN(RADIANS(-$C26+Графики!$B$3)),"")</f>
        <v>55.830715448662119</v>
      </c>
      <c r="FB26" s="19">
        <f>IF(ISNUMBER(EY26), EY26*COS(RADIANS(-$C26+Графики!$B$5))+EZ26*SIN(RADIANS(-$C26+Графики!$B$5)),"")</f>
        <v>40.371985084781002</v>
      </c>
      <c r="FC26" s="24">
        <v>-0.786685001708189</v>
      </c>
      <c r="FD26" s="25">
        <v>0.80709087980059269</v>
      </c>
      <c r="FE26" s="25">
        <v>-1.0520534463804463</v>
      </c>
      <c r="FF26" s="25">
        <v>0.94651985252786985</v>
      </c>
      <c r="FG26" s="18">
        <f t="shared" si="20"/>
        <v>13.907869932698153</v>
      </c>
      <c r="FH26" s="18">
        <f t="shared" si="21"/>
        <v>17.439958016428736</v>
      </c>
      <c r="FI26" s="18">
        <f t="shared" si="22"/>
        <v>55.998020114973698</v>
      </c>
      <c r="FJ26" s="18">
        <f t="shared" si="23"/>
        <v>41.407168555304771</v>
      </c>
      <c r="FK26" s="18">
        <f>IF(ISNUMBER(FI26), FI26*COS(RADIANS(-$C26+Графики!$B$3))+FJ26*SIN(RADIANS(-$C26+Графики!$B$3)),"")</f>
        <v>55.998020114973698</v>
      </c>
      <c r="FL26" s="19">
        <f>IF(ISNUMBER(FI26), FI26*COS(RADIANS(-$C26+Графики!$B$5))+FJ26*SIN(RADIANS(-$C26+Графики!$B$5)),"")</f>
        <v>41.407168555304771</v>
      </c>
      <c r="FM26" s="24">
        <v>-0.70895079430009356</v>
      </c>
      <c r="FN26" s="25">
        <v>0.65461362235317266</v>
      </c>
      <c r="FO26" s="25">
        <v>-0.9774804169796194</v>
      </c>
      <c r="FP26" s="25">
        <v>0.91412580472395322</v>
      </c>
      <c r="FQ26" s="18">
        <f t="shared" si="24"/>
        <v>11.899063505395477</v>
      </c>
      <c r="FR26" s="18">
        <f t="shared" si="25"/>
        <v>16.506628677854383</v>
      </c>
      <c r="FS26" s="18">
        <f t="shared" si="26"/>
        <v>55.098818728283163</v>
      </c>
      <c r="FT26" s="18">
        <f t="shared" si="27"/>
        <v>38.894639371614431</v>
      </c>
      <c r="FU26" s="18">
        <f>IF(ISNUMBER(FS26), FS26*COS(RADIANS(-$C26+Графики!$B$3))+FT26*SIN(RADIANS(-$C26+Графики!$B$3)),"")</f>
        <v>55.098818728283163</v>
      </c>
      <c r="FV26" s="19">
        <f>IF(ISNUMBER(FS26), FS26*COS(RADIANS(-$C26+Графики!$B$5))+FT26*SIN(RADIANS(-$C26+Графики!$B$5)),"")</f>
        <v>38.894639371614431</v>
      </c>
      <c r="FW26" s="24">
        <v>-0.76852040537684729</v>
      </c>
      <c r="FX26" s="25">
        <v>0.64054076906965929</v>
      </c>
      <c r="FY26" s="25">
        <v>-1.0487693777657698</v>
      </c>
      <c r="FZ26" s="25">
        <v>0.89468007985247799</v>
      </c>
      <c r="GA26" s="18">
        <f t="shared" si="28"/>
        <v>12.296068559770648</v>
      </c>
      <c r="GB26" s="18">
        <f t="shared" si="29"/>
        <v>16.958982914885961</v>
      </c>
      <c r="GC26" s="18">
        <f t="shared" si="30"/>
        <v>59.118174487870078</v>
      </c>
      <c r="GD26" s="18">
        <f t="shared" si="31"/>
        <v>38.882349442827575</v>
      </c>
      <c r="GE26" s="18">
        <f>IF(ISNUMBER(GC26), GC26*COS(RADIANS(-$C26+Графики!$B$3))+GD26*SIN(RADIANS(-$C26+Графики!$B$3)),"")</f>
        <v>59.118174487870078</v>
      </c>
      <c r="GF26" s="19">
        <f>IF(ISNUMBER(GC26), GC26*COS(RADIANS(-$C26+Графики!$B$5))+GD26*SIN(RADIANS(-$C26+Графики!$B$5)),"")</f>
        <v>38.882349442827582</v>
      </c>
      <c r="GG26" s="24">
        <v>-0.74115750589256779</v>
      </c>
      <c r="GH26" s="25">
        <v>0.64292854216872242</v>
      </c>
      <c r="GI26" s="25">
        <v>-1.0848770977401871</v>
      </c>
      <c r="GJ26" s="25">
        <v>0.88005303871501672</v>
      </c>
      <c r="GK26" s="18">
        <f t="shared" si="32"/>
        <v>12.078135653035769</v>
      </c>
      <c r="GL26" s="18">
        <f t="shared" si="33"/>
        <v>17.146409942930308</v>
      </c>
      <c r="GM26" s="18">
        <f t="shared" si="34"/>
        <v>57.017368169766208</v>
      </c>
      <c r="GN26" s="18">
        <f t="shared" si="35"/>
        <v>38.762104657193227</v>
      </c>
      <c r="GO26" s="18">
        <f>IF(ISNUMBER(GM26), GM26*COS(RADIANS(-$C26+Графики!$B$3))+GN26*SIN(RADIANS(-$C26+Графики!$B$3)),"")</f>
        <v>57.017368169766208</v>
      </c>
      <c r="GP26" s="19">
        <f>IF(ISNUMBER(GM26), GM26*COS(RADIANS(-$C26+Графики!$B$5))+GN26*SIN(RADIANS(-$C26+Графики!$B$5)),"")</f>
        <v>38.762104657193227</v>
      </c>
      <c r="GQ26" s="24">
        <v>-0.81557622161699539</v>
      </c>
      <c r="GR26" s="25">
        <v>0.80567501116254847</v>
      </c>
      <c r="GS26" s="25">
        <v>-1.0374598817796021</v>
      </c>
      <c r="GT26" s="25">
        <v>0.93336059752599165</v>
      </c>
      <c r="GU26" s="18">
        <f t="shared" si="36"/>
        <v>14.147614011924459</v>
      </c>
      <c r="GV26" s="18">
        <f t="shared" si="37"/>
        <v>17.197805301889005</v>
      </c>
      <c r="GW26" s="18">
        <f t="shared" si="38"/>
        <v>59.03862402473171</v>
      </c>
      <c r="GX26" s="18">
        <f t="shared" si="39"/>
        <v>43.905013398316321</v>
      </c>
      <c r="GY26" s="18">
        <f>IF(ISNUMBER(GW26), GW26*COS(RADIANS(-$C26+Графики!$B$3))+GX26*SIN(RADIANS(-$C26+Графики!$B$3)),"")</f>
        <v>59.03862402473171</v>
      </c>
      <c r="GZ26" s="19">
        <f>IF(ISNUMBER(GW26), GW26*COS(RADIANS(-$C26+Графики!$B$5))+GX26*SIN(RADIANS(-$C26+Графики!$B$5)),"")</f>
        <v>43.905013398316328</v>
      </c>
      <c r="HA26" s="24">
        <v>-0.85399132811549461</v>
      </c>
      <c r="HB26" s="25">
        <v>0.64667828818534789</v>
      </c>
      <c r="HC26" s="25">
        <v>-1.0931130135302103</v>
      </c>
      <c r="HD26" s="25">
        <v>1.0196427390412746</v>
      </c>
      <c r="HE26" s="18">
        <f t="shared" si="40"/>
        <v>13.095438575081074</v>
      </c>
      <c r="HF26" s="18">
        <f t="shared" si="41"/>
        <v>18.436227531290829</v>
      </c>
      <c r="HG26" s="18">
        <f t="shared" si="42"/>
        <v>56.306087684677522</v>
      </c>
      <c r="HH26" s="18">
        <f t="shared" si="43"/>
        <v>36.996427062798112</v>
      </c>
      <c r="HI26" s="18">
        <f>IF(ISNUMBER(HG26), HG26*COS(RADIANS(-$C26+Графики!$B$3))+HH26*SIN(RADIANS(-$C26+Графики!$B$3)),"")</f>
        <v>56.306087684677522</v>
      </c>
      <c r="HJ26" s="19">
        <f>IF(ISNUMBER(HG26), HG26*COS(RADIANS(-$C26+Графики!$B$5))+HH26*SIN(RADIANS(-$C26+Графики!$B$5)),"")</f>
        <v>36.996427062798112</v>
      </c>
      <c r="HK26" s="24">
        <v>-0.85404179649555634</v>
      </c>
      <c r="HL26" s="25">
        <v>0.66178936503068941</v>
      </c>
      <c r="HM26" s="25">
        <v>-0.93867796136575321</v>
      </c>
      <c r="HN26" s="25">
        <v>0.98204415840480397</v>
      </c>
      <c r="HO26" s="18">
        <f t="shared" si="44"/>
        <v>13.227736556615382</v>
      </c>
      <c r="HP26" s="18">
        <f t="shared" si="45"/>
        <v>16.760677667911427</v>
      </c>
      <c r="HQ26" s="18">
        <f t="shared" si="46"/>
        <v>57.851353769819639</v>
      </c>
      <c r="HR26" s="18">
        <f t="shared" si="47"/>
        <v>39.672534904526152</v>
      </c>
      <c r="HS26" s="18">
        <f>IF(ISNUMBER(HQ26), HQ26*COS(RADIANS(-$C26+Графики!$B$3))+HR26*SIN(RADIANS(-$C26+Графики!$B$3)),"")</f>
        <v>57.851353769819639</v>
      </c>
      <c r="HT26" s="19">
        <f>IF(ISNUMBER(HQ26), HQ26*COS(RADIANS(-$C26+Графики!$B$5))+HR26*SIN(RADIANS(-$C26+Графики!$B$5)),"")</f>
        <v>39.672534904526152</v>
      </c>
      <c r="HU26" s="24">
        <v>-0.74416896789649434</v>
      </c>
      <c r="HV26" s="25">
        <v>0.78986636815290368</v>
      </c>
      <c r="HW26" s="25">
        <v>-0.94852237281268659</v>
      </c>
      <c r="HX26" s="25">
        <v>1.0290526252088654</v>
      </c>
      <c r="HY26" s="18">
        <f t="shared" si="48"/>
        <v>13.386583881715493</v>
      </c>
      <c r="HZ26" s="18">
        <f t="shared" si="49"/>
        <v>17.256740850009241</v>
      </c>
      <c r="IA26" s="18">
        <f t="shared" si="50"/>
        <v>54.032351036184004</v>
      </c>
      <c r="IB26" s="18">
        <f t="shared" si="51"/>
        <v>39.084472420905371</v>
      </c>
      <c r="IC26" s="18">
        <f>IF(ISNUMBER(IA26), IA26*COS(RADIANS(-$C26+Графики!$B$3))+IB26*SIN(RADIANS(-$C26+Графики!$B$3)),"")</f>
        <v>54.032351036184004</v>
      </c>
      <c r="ID26" s="19">
        <f>IF(ISNUMBER(IA26), IA26*COS(RADIANS(-$C26+Графики!$B$5))+IB26*SIN(RADIANS(-$C26+Графики!$B$5)),"")</f>
        <v>39.084472420905371</v>
      </c>
      <c r="IE26" s="24">
        <v>-0.87147622606439945</v>
      </c>
      <c r="IF26" s="25">
        <v>0.73870884895747013</v>
      </c>
      <c r="IG26" s="25">
        <v>-0.95681316494601532</v>
      </c>
      <c r="IH26" s="25">
        <v>0.89557813013806908</v>
      </c>
      <c r="II26" s="18">
        <f t="shared" si="52"/>
        <v>14.051053166908432</v>
      </c>
      <c r="IJ26" s="18">
        <f t="shared" si="53"/>
        <v>16.164459549861832</v>
      </c>
      <c r="IK26" s="18">
        <f t="shared" si="54"/>
        <v>56.76378424237442</v>
      </c>
      <c r="IL26" s="18">
        <f t="shared" si="55"/>
        <v>39.105913104641964</v>
      </c>
      <c r="IM26" s="18">
        <f>IF(ISNUMBER(IK26), IK26*COS(RADIANS(-$C26+Графики!$B$3))+IL26*SIN(RADIANS(-$C26+Графики!$B$3)),"")</f>
        <v>56.76378424237442</v>
      </c>
      <c r="IN26" s="19">
        <f>IF(ISNUMBER(IK26), IK26*COS(RADIANS(-$C26+Графики!$B$5))+IL26*SIN(RADIANS(-$C26+Графики!$B$5)),"")</f>
        <v>39.105913104641964</v>
      </c>
      <c r="IO26" s="24">
        <v>-0.69243836320503616</v>
      </c>
      <c r="IP26" s="25">
        <v>0.7894280148026952</v>
      </c>
      <c r="IQ26" s="25">
        <v>-1.1168450424887095</v>
      </c>
      <c r="IR26" s="25">
        <v>0.92401067793859848</v>
      </c>
      <c r="IS26" s="18">
        <f t="shared" si="56"/>
        <v>12.931363260866798</v>
      </c>
      <c r="IT26" s="18">
        <f t="shared" si="57"/>
        <v>17.808884438589072</v>
      </c>
      <c r="IU26" s="18">
        <f t="shared" si="58"/>
        <v>57.126332455859462</v>
      </c>
      <c r="IV26" s="18">
        <f t="shared" si="59"/>
        <v>42.366685607617555</v>
      </c>
      <c r="IW26" s="18">
        <f>IF(ISNUMBER(IU26), IU26*COS(RADIANS(-$C26+Графики!$B$3))+IV26*SIN(RADIANS(-$C26+Графики!$B$3)),"")</f>
        <v>57.126332455859462</v>
      </c>
      <c r="IX26" s="19">
        <f>IF(ISNUMBER(IU26), IU26*COS(RADIANS(-$C26+Графики!$B$5))+IV26*SIN(RADIANS(-$C26+Графики!$B$5)),"")</f>
        <v>42.366685607617555</v>
      </c>
    </row>
    <row r="27" spans="1:258" x14ac:dyDescent="0.25">
      <c r="A27" s="44">
        <v>27</v>
      </c>
      <c r="B27" s="50">
        <v>0</v>
      </c>
      <c r="C27" s="11">
        <f>IF(Графики!$A$7="Расчитывать с учетом закручивания скважины",B27,0)</f>
        <v>0</v>
      </c>
      <c r="D27" s="47">
        <v>12</v>
      </c>
      <c r="E27" s="34">
        <f>IF(ISNUMBER(INDEX($I$1:$IX$303,$A27,E$1) ),INDEX($I$1:$IX$303,$A27,E$1),0)</f>
        <v>14.348709757779581</v>
      </c>
      <c r="F27" s="35">
        <f>IF(ISNUMBER(INDEX($I$1:$IX$303,$A27,F$1) ),INDEX($I$1:$IX$303,$A27,F$1),0)</f>
        <v>18.892106948865038</v>
      </c>
      <c r="G27" s="35">
        <f>IF(ISNUMBER(INDEX($I$1:$IX$303,$A27,G$1) ),INDEX($I$1:$IX$303,$A27,G$1)-$G$305,0)</f>
        <v>-915.50191101141081</v>
      </c>
      <c r="H27" s="36">
        <f>IF(ISNUMBER(INDEX($I$1:$IX$303,$A27,H$1) ),INDEX($I$1:$IX$303,$A27,H$1)-$H$305,0)</f>
        <v>-1105.0162300999457</v>
      </c>
      <c r="I27" s="29">
        <v>-0.75970437816361136</v>
      </c>
      <c r="J27" s="25">
        <v>0.88459306911195013</v>
      </c>
      <c r="K27" s="25">
        <v>-1.094937155534573</v>
      </c>
      <c r="L27" s="25">
        <v>1.0700676319757696</v>
      </c>
      <c r="M27" s="18">
        <f t="shared" si="60"/>
        <v>14.348709757779581</v>
      </c>
      <c r="N27" s="18">
        <f t="shared" si="61"/>
        <v>18.892106948865038</v>
      </c>
      <c r="O27" s="18">
        <f t="shared" si="90"/>
        <v>62.414244878003885</v>
      </c>
      <c r="P27" s="18">
        <f t="shared" si="90"/>
        <v>50.413433384091732</v>
      </c>
      <c r="Q27" s="18">
        <f>IF(ISNUMBER(O27), O27*COS(RADIANS(-$C27+Графики!$B$3))+P27*SIN(RADIANS(-$C27+Графики!$B$3)),"")</f>
        <v>62.414244878003885</v>
      </c>
      <c r="R27" s="19">
        <f>IF(ISNUMBER(O27), O27*COS(RADIANS(-$C27+Графики!$B$5))+P27*SIN(RADIANS(-$C27+Графики!$B$5)),"")</f>
        <v>50.413433384091739</v>
      </c>
      <c r="S27" s="29">
        <v>-0.83226857659857556</v>
      </c>
      <c r="T27" s="25">
        <v>0.89391081557994534</v>
      </c>
      <c r="U27" s="25">
        <v>-1.0703689168193571</v>
      </c>
      <c r="V27" s="25">
        <v>1.0225372548609235</v>
      </c>
      <c r="W27" s="18">
        <f t="shared" si="63"/>
        <v>15.063187240072862</v>
      </c>
      <c r="X27" s="18">
        <f t="shared" si="64"/>
        <v>18.263036425528114</v>
      </c>
      <c r="Y27" s="18">
        <f t="shared" si="91"/>
        <v>62.692488374425835</v>
      </c>
      <c r="Z27" s="18">
        <f t="shared" si="91"/>
        <v>51.008204717778426</v>
      </c>
      <c r="AA27" s="18">
        <f>IF(ISNUMBER(Y27), Y27*COS(RADIANS(-$C27+Графики!$B$3))+Z27*SIN(RADIANS(-$C27+Графики!$B$3)),"")</f>
        <v>62.692488374425835</v>
      </c>
      <c r="AB27" s="18">
        <f>IF(ISNUMBER(Y27), Y27*COS(RADIANS(-$C27+Графики!$B$5))+Z27*SIN(RADIANS(-$C27+Графики!$B$5)),"")</f>
        <v>51.008204717778433</v>
      </c>
      <c r="AC27" s="24">
        <v>-0.7377072869449629</v>
      </c>
      <c r="AD27" s="25">
        <v>0.86628720609333987</v>
      </c>
      <c r="AE27" s="25">
        <v>-1.105562453532374</v>
      </c>
      <c r="AF27" s="25">
        <v>1.0799122377109853</v>
      </c>
      <c r="AG27" s="18">
        <f t="shared" si="66"/>
        <v>13.997035460519035</v>
      </c>
      <c r="AH27" s="18">
        <f t="shared" si="67"/>
        <v>19.070708374287751</v>
      </c>
      <c r="AI27" s="18">
        <f t="shared" si="92"/>
        <v>60.114794131577078</v>
      </c>
      <c r="AJ27" s="18">
        <f t="shared" si="92"/>
        <v>53.06926031713791</v>
      </c>
      <c r="AK27" s="18">
        <f>IF(ISNUMBER(AI27), AI27*COS(RADIANS(-$C27+Графики!$B$3))+AJ27*SIN(RADIANS(-$C27+Графики!$B$3)),"")</f>
        <v>60.114794131577078</v>
      </c>
      <c r="AL27" s="19">
        <f>IF(ISNUMBER(AI27), AI27*COS(RADIANS(-$C27+Графики!$B$5))+AJ27*SIN(RADIANS(-$C27+Графики!$B$5)),"")</f>
        <v>53.069260317137918</v>
      </c>
      <c r="AM27" s="24">
        <v>-0.76430090415699847</v>
      </c>
      <c r="AN27" s="25">
        <v>0.74835998913682833</v>
      </c>
      <c r="AO27" s="25">
        <v>-1.1100610514844367</v>
      </c>
      <c r="AP27" s="25">
        <v>1.0284910722799483</v>
      </c>
      <c r="AQ27" s="18">
        <f t="shared" si="69"/>
        <v>13.20007316263405</v>
      </c>
      <c r="AR27" s="18">
        <f t="shared" si="70"/>
        <v>18.661304607371601</v>
      </c>
      <c r="AS27" s="18">
        <f t="shared" si="93"/>
        <v>63.495215316918738</v>
      </c>
      <c r="AT27" s="18">
        <f t="shared" si="93"/>
        <v>49.734117436916932</v>
      </c>
      <c r="AU27" s="18">
        <f>IF(ISNUMBER(AS27), AS27*COS(RADIANS(-$C27+Графики!$B$3))+AT27*SIN(RADIANS(-$C27+Графики!$B$3)),"")</f>
        <v>63.495215316918738</v>
      </c>
      <c r="AV27" s="19">
        <f>IF(ISNUMBER(AS27), AS27*COS(RADIANS(-$C27+Графики!$B$5))+AT27*SIN(RADIANS(-$C27+Графики!$B$5)),"")</f>
        <v>49.734117436916939</v>
      </c>
      <c r="AW27" s="24">
        <v>-0.88645921102072256</v>
      </c>
      <c r="AX27" s="25">
        <v>0.73376585813722772</v>
      </c>
      <c r="AY27" s="25">
        <v>-1.0429931221374813</v>
      </c>
      <c r="AZ27" s="25">
        <v>0.99707721594254639</v>
      </c>
      <c r="BA27" s="18">
        <f t="shared" si="72"/>
        <v>14.138659940662292</v>
      </c>
      <c r="BB27" s="18">
        <f t="shared" si="73"/>
        <v>17.802031771189338</v>
      </c>
      <c r="BC27" s="18">
        <f t="shared" si="94"/>
        <v>63.707939220989758</v>
      </c>
      <c r="BD27" s="18">
        <f t="shared" si="94"/>
        <v>48.955730555446998</v>
      </c>
      <c r="BE27" s="18">
        <f>IF(ISNUMBER(BC27), BC27*COS(RADIANS(-$C27+Графики!$B$3))+BD27*SIN(RADIANS(-$C27+Графики!$B$3)),"")</f>
        <v>63.707939220989758</v>
      </c>
      <c r="BF27" s="19">
        <f>IF(ISNUMBER(BC27), BC27*COS(RADIANS(-$C27+Графики!$B$5))+BD27*SIN(RADIANS(-$C27+Графики!$B$5)),"")</f>
        <v>48.955730555447005</v>
      </c>
      <c r="BG27" s="24">
        <v>-0.80419716742241854</v>
      </c>
      <c r="BH27" s="25">
        <v>0.75463919094565834</v>
      </c>
      <c r="BI27" s="25">
        <v>-1.0937843839525858</v>
      </c>
      <c r="BJ27" s="25">
        <v>1.0936569929466018</v>
      </c>
      <c r="BK27" s="18">
        <f t="shared" si="75"/>
        <v>13.602993922118381</v>
      </c>
      <c r="BL27" s="18">
        <f t="shared" si="76"/>
        <v>19.087867820273388</v>
      </c>
      <c r="BM27" s="18">
        <f t="shared" si="95"/>
        <v>61.58871061627508</v>
      </c>
      <c r="BN27" s="18">
        <f t="shared" si="95"/>
        <v>45.766257658109552</v>
      </c>
      <c r="BO27" s="18">
        <f>IF(ISNUMBER(BM27), BM27*COS(RADIANS(-$C27+Графики!$B$3))+BN27*SIN(RADIANS(-$C27+Графики!$B$3)),"")</f>
        <v>61.58871061627508</v>
      </c>
      <c r="BP27" s="19">
        <f>IF(ISNUMBER(BM27), BM27*COS(RADIANS(-$C27+Графики!$B$5))+BN27*SIN(RADIANS(-$C27+Графики!$B$5)),"")</f>
        <v>45.766257658109559</v>
      </c>
      <c r="BQ27" s="24">
        <v>-0.79812004252366708</v>
      </c>
      <c r="BR27" s="25">
        <v>0.87401531079760586</v>
      </c>
      <c r="BS27" s="25">
        <v>-1.093799987299291</v>
      </c>
      <c r="BT27" s="25">
        <v>1.0504884252241646</v>
      </c>
      <c r="BU27" s="18">
        <f t="shared" si="78"/>
        <v>14.591615881343133</v>
      </c>
      <c r="BV27" s="18">
        <f t="shared" si="79"/>
        <v>18.711354429751545</v>
      </c>
      <c r="BW27" s="18">
        <f t="shared" si="96"/>
        <v>65.506730033121485</v>
      </c>
      <c r="BX27" s="18">
        <f t="shared" si="96"/>
        <v>47.27038609228407</v>
      </c>
      <c r="BY27" s="18">
        <f>IF(ISNUMBER(BW27), BW27*COS(RADIANS(-$C27+Графики!$B$3))+BX27*SIN(RADIANS(-$C27+Графики!$B$3)),"")</f>
        <v>65.506730033121485</v>
      </c>
      <c r="BZ27" s="19">
        <f>IF(ISNUMBER(BW27), BW27*COS(RADIANS(-$C27+Графики!$B$5))+BX27*SIN(RADIANS(-$C27+Графики!$B$5)),"")</f>
        <v>47.270386092284078</v>
      </c>
      <c r="CA27" s="29">
        <v>-0.77187108242442515</v>
      </c>
      <c r="CB27" s="25">
        <v>0.88540167949564563</v>
      </c>
      <c r="CC27" s="25">
        <v>-1.1280746991748074</v>
      </c>
      <c r="CD27" s="25">
        <v>0.99867700912547808</v>
      </c>
      <c r="CE27" s="18">
        <f t="shared" si="81"/>
        <v>14.46192898966088</v>
      </c>
      <c r="CF27" s="18">
        <f t="shared" si="82"/>
        <v>18.558344389451506</v>
      </c>
      <c r="CG27" s="18">
        <f t="shared" si="97"/>
        <v>62.842123716910173</v>
      </c>
      <c r="CH27" s="18">
        <f t="shared" si="97"/>
        <v>50.091848471223152</v>
      </c>
      <c r="CI27" s="18">
        <f>IF(ISNUMBER(CG27), CG27*COS(RADIANS(-$C27+Графики!$B$3))+CH27*SIN(RADIANS(-$C27+Графики!$B$3)),"")</f>
        <v>62.842123716910173</v>
      </c>
      <c r="CJ27" s="19">
        <f>IF(ISNUMBER(CG27), CG27*COS(RADIANS(-$C27+Графики!$B$5))+CH27*SIN(RADIANS(-$C27+Графики!$B$5)),"")</f>
        <v>50.091848471223159</v>
      </c>
      <c r="CK27" s="24">
        <v>-0.89930847107056311</v>
      </c>
      <c r="CL27" s="25">
        <v>0.85150876226154681</v>
      </c>
      <c r="CM27" s="25">
        <v>-1.1639464276635527</v>
      </c>
      <c r="CN27" s="25">
        <v>1.0787922984437259</v>
      </c>
      <c r="CO27" s="18">
        <f t="shared" si="84"/>
        <v>15.278168220865517</v>
      </c>
      <c r="CP27" s="18">
        <f t="shared" si="85"/>
        <v>19.570338067103581</v>
      </c>
      <c r="CQ27" s="18">
        <f t="shared" si="98"/>
        <v>63.838338112387561</v>
      </c>
      <c r="CR27" s="18">
        <f t="shared" si="98"/>
        <v>51.944297566855731</v>
      </c>
      <c r="CS27" s="18">
        <f>IF(ISNUMBER(CQ27), CQ27*COS(RADIANS(-$C27+Графики!$B$3))+CR27*SIN(RADIANS(-$C27+Графики!$B$3)),"")</f>
        <v>63.838338112387561</v>
      </c>
      <c r="CT27" s="19">
        <f>IF(ISNUMBER(CQ27), CQ27*COS(RADIANS(-$C27+Графики!$B$5))+CR27*SIN(RADIANS(-$C27+Графики!$B$5)),"")</f>
        <v>51.944297566855738</v>
      </c>
      <c r="CU27" s="24">
        <v>-0.87605510462249736</v>
      </c>
      <c r="CV27" s="25">
        <v>0.72736035668502486</v>
      </c>
      <c r="CW27" s="25">
        <v>-1.0645060276409777</v>
      </c>
      <c r="CX27" s="25">
        <v>1.0840014651276422</v>
      </c>
      <c r="CY27" s="18">
        <f t="shared" si="87"/>
        <v>13.991982950261594</v>
      </c>
      <c r="CZ27" s="18">
        <f t="shared" si="88"/>
        <v>18.748166392001696</v>
      </c>
      <c r="DA27" s="18">
        <f t="shared" si="99"/>
        <v>60.644331082201617</v>
      </c>
      <c r="DB27" s="18">
        <f t="shared" si="99"/>
        <v>50.504620456273024</v>
      </c>
      <c r="DC27" s="18">
        <f>IF(ISNUMBER(DA27), DA27*COS(RADIANS(-$C27+Графики!$B$3))+DB27*SIN(RADIANS(-$C27+Графики!$B$3)),"")</f>
        <v>60.644331082201617</v>
      </c>
      <c r="DD27" s="19">
        <f>IF(ISNUMBER(DA27), DA27*COS(RADIANS(-$C27+Графики!$B$5))+DB27*SIN(RADIANS(-$C27+Графики!$B$5)),"")</f>
        <v>50.504620456273031</v>
      </c>
      <c r="DE27" s="24">
        <v>-0.82424197233703111</v>
      </c>
      <c r="DF27" s="25">
        <v>0.77016569010805003</v>
      </c>
      <c r="DG27" s="25">
        <v>-1.1376559289501542</v>
      </c>
      <c r="DH27" s="25">
        <v>1.1088713062824722</v>
      </c>
      <c r="DI27" s="18">
        <f t="shared" si="0"/>
        <v>13.913382727987431</v>
      </c>
      <c r="DJ27" s="18">
        <f t="shared" si="1"/>
        <v>19.603392703638757</v>
      </c>
      <c r="DK27" s="18">
        <f t="shared" si="2"/>
        <v>66.21945806795371</v>
      </c>
      <c r="DL27" s="18">
        <f t="shared" si="3"/>
        <v>49.040137982736155</v>
      </c>
      <c r="DM27" s="18">
        <f>IF(ISNUMBER(DK27), DK27*COS(RADIANS(-$C27+Графики!$B$3))+DL27*SIN(RADIANS(-$C27+Графики!$B$3)),"")</f>
        <v>66.21945806795371</v>
      </c>
      <c r="DN27" s="19">
        <f>IF(ISNUMBER(DK27), DK27*COS(RADIANS(-$C27+Графики!$B$5))+DL27*SIN(RADIANS(-$C27+Графики!$B$5)),"")</f>
        <v>49.040137982736162</v>
      </c>
      <c r="DO27" s="24">
        <v>-0.80858861411750194</v>
      </c>
      <c r="DP27" s="25">
        <v>0.82688635770312746</v>
      </c>
      <c r="DQ27" s="25">
        <v>-1.2077798882686452</v>
      </c>
      <c r="DR27" s="25">
        <v>1.1850906470631533</v>
      </c>
      <c r="DS27" s="18">
        <f t="shared" si="4"/>
        <v>14.271727018930063</v>
      </c>
      <c r="DT27" s="18">
        <f t="shared" si="5"/>
        <v>20.880217171748313</v>
      </c>
      <c r="DU27" s="18">
        <f t="shared" si="6"/>
        <v>64.745247106816493</v>
      </c>
      <c r="DV27" s="18">
        <f t="shared" si="7"/>
        <v>49.423099790543674</v>
      </c>
      <c r="DW27" s="18">
        <f>IF(ISNUMBER(DU27), DU27*COS(RADIANS(-$C27+Графики!$B$3))+DV27*SIN(RADIANS(-$C27+Графики!$B$3)),"")</f>
        <v>64.745247106816493</v>
      </c>
      <c r="DX27" s="19">
        <f>IF(ISNUMBER(DU27), DU27*COS(RADIANS(-$C27+Графики!$B$5))+DV27*SIN(RADIANS(-$C27+Графики!$B$5)),"")</f>
        <v>49.423099790543681</v>
      </c>
      <c r="DY27" s="24">
        <v>-0.8320259569649594</v>
      </c>
      <c r="DZ27" s="25">
        <v>0.89052383111207278</v>
      </c>
      <c r="EA27" s="25">
        <v>-1.0263046704294667</v>
      </c>
      <c r="EB27" s="25">
        <v>1.0696098974231678</v>
      </c>
      <c r="EC27" s="18">
        <f t="shared" si="8"/>
        <v>15.031516555108311</v>
      </c>
      <c r="ED27" s="18">
        <f t="shared" si="9"/>
        <v>18.28928524984422</v>
      </c>
      <c r="EE27" s="18">
        <f t="shared" si="10"/>
        <v>62.717609370325981</v>
      </c>
      <c r="EF27" s="18">
        <f t="shared" si="11"/>
        <v>48.080674353403396</v>
      </c>
      <c r="EG27" s="18">
        <f>IF(ISNUMBER(EE27), EE27*COS(RADIANS(-$C27+Графики!$B$3))+EF27*SIN(RADIANS(-$C27+Графики!$B$3)),"")</f>
        <v>62.717609370325981</v>
      </c>
      <c r="EH27" s="19">
        <f>IF(ISNUMBER(EE27), EE27*COS(RADIANS(-$C27+Графики!$B$5))+EF27*SIN(RADIANS(-$C27+Графики!$B$5)),"")</f>
        <v>48.080674353403403</v>
      </c>
      <c r="EI27" s="24">
        <v>-0.80547066272514523</v>
      </c>
      <c r="EJ27" s="25">
        <v>0.81339929491605845</v>
      </c>
      <c r="EK27" s="25">
        <v>-1.1382474114748784</v>
      </c>
      <c r="EL27" s="25">
        <v>1.0392105403273657</v>
      </c>
      <c r="EM27" s="18">
        <f t="shared" si="12"/>
        <v>14.126835542860267</v>
      </c>
      <c r="EN27" s="18">
        <f t="shared" si="13"/>
        <v>19.000761801378665</v>
      </c>
      <c r="EO27" s="18">
        <f t="shared" si="14"/>
        <v>62.480764721364757</v>
      </c>
      <c r="EP27" s="18">
        <f t="shared" si="15"/>
        <v>47.78722099063161</v>
      </c>
      <c r="EQ27" s="18">
        <f>IF(ISNUMBER(EO27), EO27*COS(RADIANS(-$C27+Графики!$B$3))+EP27*SIN(RADIANS(-$C27+Графики!$B$3)),"")</f>
        <v>62.480764721364757</v>
      </c>
      <c r="ER27" s="19">
        <f>IF(ISNUMBER(EO27), EO27*COS(RADIANS(-$C27+Графики!$B$5))+EP27*SIN(RADIANS(-$C27+Графики!$B$5)),"")</f>
        <v>47.787220990631617</v>
      </c>
      <c r="ES27" s="24">
        <v>-0.88162459871824905</v>
      </c>
      <c r="ET27" s="25">
        <v>0.8746875742629191</v>
      </c>
      <c r="EU27" s="25">
        <v>-1.1153018656239426</v>
      </c>
      <c r="EV27" s="25">
        <v>1.1078661207738276</v>
      </c>
      <c r="EW27" s="18">
        <f t="shared" si="16"/>
        <v>15.326115000910089</v>
      </c>
      <c r="EX27" s="18">
        <f t="shared" si="17"/>
        <v>19.399583568695608</v>
      </c>
      <c r="EY27" s="18">
        <f t="shared" si="18"/>
        <v>63.493772949117165</v>
      </c>
      <c r="EZ27" s="18">
        <f t="shared" si="19"/>
        <v>50.071776869128804</v>
      </c>
      <c r="FA27" s="18">
        <f>IF(ISNUMBER(EY27), EY27*COS(RADIANS(-$C27+Графики!$B$3))+EZ27*SIN(RADIANS(-$C27+Графики!$B$3)),"")</f>
        <v>63.493772949117165</v>
      </c>
      <c r="FB27" s="19">
        <f>IF(ISNUMBER(EY27), EY27*COS(RADIANS(-$C27+Графики!$B$5))+EZ27*SIN(RADIANS(-$C27+Графики!$B$5)),"")</f>
        <v>50.071776869128811</v>
      </c>
      <c r="FC27" s="24">
        <v>-0.87748678993137441</v>
      </c>
      <c r="FD27" s="25">
        <v>0.81068788438648742</v>
      </c>
      <c r="FE27" s="25">
        <v>-1.0593114295501187</v>
      </c>
      <c r="FF27" s="25">
        <v>1.1766469122622605</v>
      </c>
      <c r="FG27" s="18">
        <f t="shared" si="20"/>
        <v>14.731570316926023</v>
      </c>
      <c r="FH27" s="18">
        <f t="shared" si="21"/>
        <v>19.511179349718891</v>
      </c>
      <c r="FI27" s="18">
        <f t="shared" si="22"/>
        <v>63.363805273436711</v>
      </c>
      <c r="FJ27" s="18">
        <f t="shared" si="23"/>
        <v>51.162758230164215</v>
      </c>
      <c r="FK27" s="18">
        <f>IF(ISNUMBER(FI27), FI27*COS(RADIANS(-$C27+Графики!$B$3))+FJ27*SIN(RADIANS(-$C27+Графики!$B$3)),"")</f>
        <v>63.363805273436711</v>
      </c>
      <c r="FL27" s="19">
        <f>IF(ISNUMBER(FI27), FI27*COS(RADIANS(-$C27+Графики!$B$5))+FJ27*SIN(RADIANS(-$C27+Графики!$B$5)),"")</f>
        <v>51.162758230164222</v>
      </c>
      <c r="FM27" s="24">
        <v>-0.91541765334656489</v>
      </c>
      <c r="FN27" s="25">
        <v>0.79113934489432369</v>
      </c>
      <c r="FO27" s="25">
        <v>-1.1493449946071346</v>
      </c>
      <c r="FP27" s="25">
        <v>1.1381174847833684</v>
      </c>
      <c r="FQ27" s="18">
        <f t="shared" si="24"/>
        <v>14.891968757382799</v>
      </c>
      <c r="FR27" s="18">
        <f t="shared" si="25"/>
        <v>19.960550193975131</v>
      </c>
      <c r="FS27" s="18">
        <f t="shared" si="26"/>
        <v>62.544803106974562</v>
      </c>
      <c r="FT27" s="18">
        <f t="shared" si="27"/>
        <v>48.874914468602</v>
      </c>
      <c r="FU27" s="18">
        <f>IF(ISNUMBER(FS27), FS27*COS(RADIANS(-$C27+Графики!$B$3))+FT27*SIN(RADIANS(-$C27+Графики!$B$3)),"")</f>
        <v>62.544803106974562</v>
      </c>
      <c r="FV27" s="19">
        <f>IF(ISNUMBER(FS27), FS27*COS(RADIANS(-$C27+Графики!$B$5))+FT27*SIN(RADIANS(-$C27+Графики!$B$5)),"")</f>
        <v>48.874914468602007</v>
      </c>
      <c r="FW27" s="24">
        <v>-0.83655579211820763</v>
      </c>
      <c r="FX27" s="25">
        <v>0.82422719784472742</v>
      </c>
      <c r="FY27" s="25">
        <v>-1.1789616418521283</v>
      </c>
      <c r="FZ27" s="25">
        <v>1.0463764137292799</v>
      </c>
      <c r="GA27" s="18">
        <f t="shared" si="28"/>
        <v>14.49255829776966</v>
      </c>
      <c r="GB27" s="18">
        <f t="shared" si="29"/>
        <v>19.418517427513951</v>
      </c>
      <c r="GC27" s="18">
        <f t="shared" si="30"/>
        <v>66.364453636754902</v>
      </c>
      <c r="GD27" s="18">
        <f t="shared" si="31"/>
        <v>48.591608156584549</v>
      </c>
      <c r="GE27" s="18">
        <f>IF(ISNUMBER(GC27), GC27*COS(RADIANS(-$C27+Графики!$B$3))+GD27*SIN(RADIANS(-$C27+Графики!$B$3)),"")</f>
        <v>66.364453636754902</v>
      </c>
      <c r="GF27" s="19">
        <f>IF(ISNUMBER(GC27), GC27*COS(RADIANS(-$C27+Графики!$B$5))+GD27*SIN(RADIANS(-$C27+Графики!$B$5)),"")</f>
        <v>48.591608156584556</v>
      </c>
      <c r="GG27" s="24">
        <v>-0.88753652309662223</v>
      </c>
      <c r="GH27" s="25">
        <v>0.75150659816829879</v>
      </c>
      <c r="GI27" s="25">
        <v>-1.2141806308923819</v>
      </c>
      <c r="GJ27" s="25">
        <v>1.1171107312442916</v>
      </c>
      <c r="GK27" s="18">
        <f t="shared" si="32"/>
        <v>14.302861818722034</v>
      </c>
      <c r="GL27" s="18">
        <f t="shared" si="33"/>
        <v>20.342951678384523</v>
      </c>
      <c r="GM27" s="18">
        <f t="shared" si="34"/>
        <v>64.168799079127226</v>
      </c>
      <c r="GN27" s="18">
        <f t="shared" si="35"/>
        <v>48.933580496385488</v>
      </c>
      <c r="GO27" s="18">
        <f>IF(ISNUMBER(GM27), GM27*COS(RADIANS(-$C27+Графики!$B$3))+GN27*SIN(RADIANS(-$C27+Графики!$B$3)),"")</f>
        <v>64.168799079127226</v>
      </c>
      <c r="GP27" s="19">
        <f>IF(ISNUMBER(GM27), GM27*COS(RADIANS(-$C27+Графики!$B$5))+GN27*SIN(RADIANS(-$C27+Графики!$B$5)),"")</f>
        <v>48.933580496385495</v>
      </c>
      <c r="GQ27" s="24">
        <v>-0.88667459058035869</v>
      </c>
      <c r="GR27" s="25">
        <v>0.83680011129980014</v>
      </c>
      <c r="GS27" s="25">
        <v>-1.0423944096524169</v>
      </c>
      <c r="GT27" s="25">
        <v>1.1717973863555553</v>
      </c>
      <c r="GU27" s="18">
        <f t="shared" si="36"/>
        <v>15.039587038296181</v>
      </c>
      <c r="GV27" s="18">
        <f t="shared" si="37"/>
        <v>19.321266212241959</v>
      </c>
      <c r="GW27" s="18">
        <f t="shared" si="38"/>
        <v>66.558417543879798</v>
      </c>
      <c r="GX27" s="18">
        <f t="shared" si="39"/>
        <v>53.565646504437296</v>
      </c>
      <c r="GY27" s="18">
        <f>IF(ISNUMBER(GW27), GW27*COS(RADIANS(-$C27+Графики!$B$3))+GX27*SIN(RADIANS(-$C27+Графики!$B$3)),"")</f>
        <v>66.558417543879798</v>
      </c>
      <c r="GZ27" s="19">
        <f>IF(ISNUMBER(GW27), GW27*COS(RADIANS(-$C27+Графики!$B$5))+GX27*SIN(RADIANS(-$C27+Графики!$B$5)),"")</f>
        <v>53.565646504437304</v>
      </c>
      <c r="HA27" s="24">
        <v>-0.80462502173916839</v>
      </c>
      <c r="HB27" s="25">
        <v>0.85214639490347932</v>
      </c>
      <c r="HC27" s="25">
        <v>-1.0921414275895505</v>
      </c>
      <c r="HD27" s="25">
        <v>1.1684910670201747</v>
      </c>
      <c r="HE27" s="18">
        <f t="shared" si="40"/>
        <v>14.45755438417272</v>
      </c>
      <c r="HF27" s="18">
        <f t="shared" si="41"/>
        <v>19.726460509911323</v>
      </c>
      <c r="HG27" s="18">
        <f t="shared" si="42"/>
        <v>63.534864876763884</v>
      </c>
      <c r="HH27" s="18">
        <f t="shared" si="43"/>
        <v>46.859657317753772</v>
      </c>
      <c r="HI27" s="18">
        <f>IF(ISNUMBER(HG27), HG27*COS(RADIANS(-$C27+Графики!$B$3))+HH27*SIN(RADIANS(-$C27+Графики!$B$3)),"")</f>
        <v>63.534864876763884</v>
      </c>
      <c r="HJ27" s="19">
        <f>IF(ISNUMBER(HG27), HG27*COS(RADIANS(-$C27+Графики!$B$5))+HH27*SIN(RADIANS(-$C27+Графики!$B$5)),"")</f>
        <v>46.859657317753779</v>
      </c>
      <c r="HK27" s="24">
        <v>-0.79795810592493965</v>
      </c>
      <c r="HL27" s="25">
        <v>0.89632388735305779</v>
      </c>
      <c r="HM27" s="25">
        <v>-1.027386402994551</v>
      </c>
      <c r="HN27" s="25">
        <v>1.0451226187383875</v>
      </c>
      <c r="HO27" s="18">
        <f t="shared" si="44"/>
        <v>14.784860924654941</v>
      </c>
      <c r="HP27" s="18">
        <f t="shared" si="45"/>
        <v>18.085067112034366</v>
      </c>
      <c r="HQ27" s="18">
        <f t="shared" si="46"/>
        <v>65.243784232147107</v>
      </c>
      <c r="HR27" s="18">
        <f t="shared" si="47"/>
        <v>48.715068460543336</v>
      </c>
      <c r="HS27" s="18">
        <f>IF(ISNUMBER(HQ27), HQ27*COS(RADIANS(-$C27+Графики!$B$3))+HR27*SIN(RADIANS(-$C27+Графики!$B$3)),"")</f>
        <v>65.243784232147107</v>
      </c>
      <c r="HT27" s="19">
        <f>IF(ISNUMBER(HQ27), HQ27*COS(RADIANS(-$C27+Графики!$B$5))+HR27*SIN(RADIANS(-$C27+Графики!$B$5)),"")</f>
        <v>48.715068460543343</v>
      </c>
      <c r="HU27" s="24">
        <v>-0.80727893123080186</v>
      </c>
      <c r="HV27" s="25">
        <v>0.79466527849163915</v>
      </c>
      <c r="HW27" s="25">
        <v>-1.0743654111584955</v>
      </c>
      <c r="HX27" s="25">
        <v>1.1305503133515036</v>
      </c>
      <c r="HY27" s="18">
        <f t="shared" si="48"/>
        <v>13.979145113818202</v>
      </c>
      <c r="HZ27" s="18">
        <f t="shared" si="49"/>
        <v>19.240332265380481</v>
      </c>
      <c r="IA27" s="18">
        <f t="shared" si="50"/>
        <v>61.021923593093106</v>
      </c>
      <c r="IB27" s="18">
        <f t="shared" si="51"/>
        <v>48.704638553595615</v>
      </c>
      <c r="IC27" s="18">
        <f>IF(ISNUMBER(IA27), IA27*COS(RADIANS(-$C27+Графики!$B$3))+IB27*SIN(RADIANS(-$C27+Графики!$B$3)),"")</f>
        <v>61.021923593093106</v>
      </c>
      <c r="ID27" s="19">
        <f>IF(ISNUMBER(IA27), IA27*COS(RADIANS(-$C27+Графики!$B$5))+IB27*SIN(RADIANS(-$C27+Графики!$B$5)),"")</f>
        <v>48.704638553595622</v>
      </c>
      <c r="IE27" s="24">
        <v>-0.75706113017816601</v>
      </c>
      <c r="IF27" s="25">
        <v>0.82099417354095405</v>
      </c>
      <c r="IG27" s="25">
        <v>-1.1595243433512774</v>
      </c>
      <c r="IH27" s="25">
        <v>1.0258468463564514</v>
      </c>
      <c r="II27" s="18">
        <f t="shared" si="52"/>
        <v>13.770695149571312</v>
      </c>
      <c r="IJ27" s="18">
        <f t="shared" si="53"/>
        <v>19.069805317253238</v>
      </c>
      <c r="IK27" s="18">
        <f t="shared" si="54"/>
        <v>63.649131817160075</v>
      </c>
      <c r="IL27" s="18">
        <f t="shared" si="55"/>
        <v>48.640815763268584</v>
      </c>
      <c r="IM27" s="18">
        <f>IF(ISNUMBER(IK27), IK27*COS(RADIANS(-$C27+Графики!$B$3))+IL27*SIN(RADIANS(-$C27+Графики!$B$3)),"")</f>
        <v>63.649131817160075</v>
      </c>
      <c r="IN27" s="19">
        <f>IF(ISNUMBER(IK27), IK27*COS(RADIANS(-$C27+Графики!$B$5))+IL27*SIN(RADIANS(-$C27+Графики!$B$5)),"")</f>
        <v>48.640815763268591</v>
      </c>
      <c r="IO27" s="24">
        <v>-0.86040886406349204</v>
      </c>
      <c r="IP27" s="25">
        <v>0.7596456688047617</v>
      </c>
      <c r="IQ27" s="25">
        <v>-1.1764408498041496</v>
      </c>
      <c r="IR27" s="25">
        <v>1.1898525995771498</v>
      </c>
      <c r="IS27" s="18">
        <f t="shared" si="56"/>
        <v>14.137171879527244</v>
      </c>
      <c r="IT27" s="18">
        <f t="shared" si="57"/>
        <v>20.648338348611912</v>
      </c>
      <c r="IU27" s="18">
        <f t="shared" si="58"/>
        <v>64.194918395623091</v>
      </c>
      <c r="IV27" s="18">
        <f t="shared" si="59"/>
        <v>52.690854781923512</v>
      </c>
      <c r="IW27" s="18">
        <f>IF(ISNUMBER(IU27), IU27*COS(RADIANS(-$C27+Графики!$B$3))+IV27*SIN(RADIANS(-$C27+Графики!$B$3)),"")</f>
        <v>64.194918395623091</v>
      </c>
      <c r="IX27" s="19">
        <f>IF(ISNUMBER(IU27), IU27*COS(RADIANS(-$C27+Графики!$B$5))+IV27*SIN(RADIANS(-$C27+Графики!$B$5)),"")</f>
        <v>52.69085478192352</v>
      </c>
    </row>
    <row r="28" spans="1:258" x14ac:dyDescent="0.25">
      <c r="A28" s="44">
        <v>28</v>
      </c>
      <c r="B28" s="50">
        <v>0</v>
      </c>
      <c r="C28" s="11">
        <f>IF(Графики!$A$7="Расчитывать с учетом закручивания скважины",B28,0)</f>
        <v>0</v>
      </c>
      <c r="D28" s="47">
        <v>12.5</v>
      </c>
      <c r="E28" s="34">
        <f>IF(ISNUMBER(INDEX($I$1:$IX$303,$A28,E$1) ),INDEX($I$1:$IX$303,$A28,E$1),0)</f>
        <v>12.009916793385669</v>
      </c>
      <c r="F28" s="35">
        <f>IF(ISNUMBER(INDEX($I$1:$IX$303,$A28,F$1) ),INDEX($I$1:$IX$303,$A28,F$1),0)</f>
        <v>21.149080722734947</v>
      </c>
      <c r="G28" s="35">
        <f>IF(ISNUMBER(INDEX($I$1:$IX$303,$A28,G$1) ),INDEX($I$1:$IX$303,$A28,G$1)-$G$305,0)</f>
        <v>-909.49695261471788</v>
      </c>
      <c r="H28" s="36">
        <f>IF(ISNUMBER(INDEX($I$1:$IX$303,$A28,H$1) ),INDEX($I$1:$IX$303,$A28,H$1)-$H$305,0)</f>
        <v>-1094.4416897385784</v>
      </c>
      <c r="I28" s="29">
        <v>-0.6678015924700178</v>
      </c>
      <c r="J28" s="25">
        <v>0.70846658306220345</v>
      </c>
      <c r="K28" s="25">
        <v>-1.1934258820080534</v>
      </c>
      <c r="L28" s="25">
        <v>1.2302609521181262</v>
      </c>
      <c r="M28" s="18">
        <f t="shared" si="60"/>
        <v>12.009916793385669</v>
      </c>
      <c r="N28" s="18">
        <f t="shared" si="61"/>
        <v>21.149080722734947</v>
      </c>
      <c r="O28" s="18">
        <f t="shared" si="90"/>
        <v>68.419203274696713</v>
      </c>
      <c r="P28" s="18">
        <f t="shared" si="90"/>
        <v>60.987973745459207</v>
      </c>
      <c r="Q28" s="18">
        <f>IF(ISNUMBER(O28), O28*COS(RADIANS(-$C28+Графики!$B$3))+P28*SIN(RADIANS(-$C28+Графики!$B$3)),"")</f>
        <v>68.419203274696713</v>
      </c>
      <c r="R28" s="19">
        <f>IF(ISNUMBER(O28), O28*COS(RADIANS(-$C28+Графики!$B$5))+P28*SIN(RADIANS(-$C28+Графики!$B$5)),"")</f>
        <v>60.987973745459215</v>
      </c>
      <c r="S28" s="29">
        <v>-0.68851341725183124</v>
      </c>
      <c r="T28" s="25">
        <v>0.61241149243558146</v>
      </c>
      <c r="U28" s="25">
        <v>-1.2243960916539616</v>
      </c>
      <c r="V28" s="25">
        <v>1.1547153224924505</v>
      </c>
      <c r="W28" s="18">
        <f t="shared" si="63"/>
        <v>11.352467635277273</v>
      </c>
      <c r="X28" s="18">
        <f t="shared" si="64"/>
        <v>20.760172215423822</v>
      </c>
      <c r="Y28" s="18">
        <f t="shared" si="91"/>
        <v>68.368722192064467</v>
      </c>
      <c r="Z28" s="18">
        <f t="shared" si="91"/>
        <v>61.388290825490337</v>
      </c>
      <c r="AA28" s="18">
        <f>IF(ISNUMBER(Y28), Y28*COS(RADIANS(-$C28+Графики!$B$3))+Z28*SIN(RADIANS(-$C28+Графики!$B$3)),"")</f>
        <v>68.368722192064467</v>
      </c>
      <c r="AB28" s="18">
        <f>IF(ISNUMBER(Y28), Y28*COS(RADIANS(-$C28+Графики!$B$5))+Z28*SIN(RADIANS(-$C28+Графики!$B$5)),"")</f>
        <v>61.388290825490344</v>
      </c>
      <c r="AC28" s="24">
        <v>-0.79624078031498402</v>
      </c>
      <c r="AD28" s="25">
        <v>0.75365740307998952</v>
      </c>
      <c r="AE28" s="25">
        <v>-1.2447967984415254</v>
      </c>
      <c r="AF28" s="25">
        <v>1.1092481522187203</v>
      </c>
      <c r="AG28" s="18">
        <f t="shared" si="66"/>
        <v>13.525000806593967</v>
      </c>
      <c r="AH28" s="18">
        <f t="shared" si="67"/>
        <v>20.541472703859366</v>
      </c>
      <c r="AI28" s="18">
        <f t="shared" si="92"/>
        <v>66.877294534874068</v>
      </c>
      <c r="AJ28" s="18">
        <f t="shared" si="92"/>
        <v>63.339996669067595</v>
      </c>
      <c r="AK28" s="18">
        <f>IF(ISNUMBER(AI28), AI28*COS(RADIANS(-$C28+Графики!$B$3))+AJ28*SIN(RADIANS(-$C28+Графики!$B$3)),"")</f>
        <v>66.877294534874068</v>
      </c>
      <c r="AL28" s="19">
        <f>IF(ISNUMBER(AI28), AI28*COS(RADIANS(-$C28+Графики!$B$5))+AJ28*SIN(RADIANS(-$C28+Графики!$B$5)),"")</f>
        <v>63.339996669067602</v>
      </c>
      <c r="AM28" s="24">
        <v>-0.78469309795467812</v>
      </c>
      <c r="AN28" s="25">
        <v>0.72974249532052626</v>
      </c>
      <c r="AO28" s="25">
        <v>-1.2667608733227154</v>
      </c>
      <c r="AP28" s="25">
        <v>1.2818302337316163</v>
      </c>
      <c r="AQ28" s="18">
        <f t="shared" si="69"/>
        <v>13.215558990688686</v>
      </c>
      <c r="AR28" s="18">
        <f t="shared" si="70"/>
        <v>22.238819553838916</v>
      </c>
      <c r="AS28" s="18">
        <f t="shared" si="93"/>
        <v>70.102994812263077</v>
      </c>
      <c r="AT28" s="18">
        <f t="shared" si="93"/>
        <v>60.853527213836387</v>
      </c>
      <c r="AU28" s="18">
        <f>IF(ISNUMBER(AS28), AS28*COS(RADIANS(-$C28+Графики!$B$3))+AT28*SIN(RADIANS(-$C28+Графики!$B$3)),"")</f>
        <v>70.102994812263077</v>
      </c>
      <c r="AV28" s="19">
        <f>IF(ISNUMBER(AS28), AS28*COS(RADIANS(-$C28+Графики!$B$5))+AT28*SIN(RADIANS(-$C28+Графики!$B$5)),"")</f>
        <v>60.853527213836394</v>
      </c>
      <c r="AW28" s="24">
        <v>-0.65181547173860421</v>
      </c>
      <c r="AX28" s="25">
        <v>0.71334522871557937</v>
      </c>
      <c r="AY28" s="25">
        <v>-1.2725506683495276</v>
      </c>
      <c r="AZ28" s="25">
        <v>1.2499425418680441</v>
      </c>
      <c r="BA28" s="18">
        <f t="shared" si="72"/>
        <v>11.912992722093874</v>
      </c>
      <c r="BB28" s="18">
        <f t="shared" si="73"/>
        <v>22.011128190085202</v>
      </c>
      <c r="BC28" s="18">
        <f t="shared" si="94"/>
        <v>69.664435582036688</v>
      </c>
      <c r="BD28" s="18">
        <f t="shared" si="94"/>
        <v>59.961294650489599</v>
      </c>
      <c r="BE28" s="18">
        <f>IF(ISNUMBER(BC28), BC28*COS(RADIANS(-$C28+Графики!$B$3))+BD28*SIN(RADIANS(-$C28+Графики!$B$3)),"")</f>
        <v>69.664435582036688</v>
      </c>
      <c r="BF28" s="19">
        <f>IF(ISNUMBER(BC28), BC28*COS(RADIANS(-$C28+Графики!$B$5))+BD28*SIN(RADIANS(-$C28+Графики!$B$5)),"")</f>
        <v>59.961294650489606</v>
      </c>
      <c r="BG28" s="24">
        <v>-0.68864567746335981</v>
      </c>
      <c r="BH28" s="25">
        <v>0.66222962446096101</v>
      </c>
      <c r="BI28" s="25">
        <v>-1.2163590949331384</v>
      </c>
      <c r="BJ28" s="25">
        <v>1.272697024239023</v>
      </c>
      <c r="BK28" s="18">
        <f t="shared" si="75"/>
        <v>11.78833785660056</v>
      </c>
      <c r="BL28" s="18">
        <f t="shared" si="76"/>
        <v>21.719404285742225</v>
      </c>
      <c r="BM28" s="18">
        <f t="shared" si="95"/>
        <v>67.482879544575354</v>
      </c>
      <c r="BN28" s="18">
        <f t="shared" si="95"/>
        <v>56.625959800980667</v>
      </c>
      <c r="BO28" s="18">
        <f>IF(ISNUMBER(BM28), BM28*COS(RADIANS(-$C28+Графики!$B$3))+BN28*SIN(RADIANS(-$C28+Графики!$B$3)),"")</f>
        <v>67.482879544575354</v>
      </c>
      <c r="BP28" s="19">
        <f>IF(ISNUMBER(BM28), BM28*COS(RADIANS(-$C28+Графики!$B$5))+BN28*SIN(RADIANS(-$C28+Графики!$B$5)),"")</f>
        <v>56.625959800980674</v>
      </c>
      <c r="BQ28" s="24">
        <v>-0.78077163558983587</v>
      </c>
      <c r="BR28" s="25">
        <v>0.63657472910309287</v>
      </c>
      <c r="BS28" s="25">
        <v>-1.2599621616116246</v>
      </c>
      <c r="BT28" s="25">
        <v>1.281358444181991</v>
      </c>
      <c r="BU28" s="18">
        <f t="shared" si="78"/>
        <v>12.368364986055518</v>
      </c>
      <c r="BV28" s="18">
        <f t="shared" si="79"/>
        <v>22.175388107784002</v>
      </c>
      <c r="BW28" s="18">
        <f t="shared" si="96"/>
        <v>71.690912526149248</v>
      </c>
      <c r="BX28" s="18">
        <f t="shared" si="96"/>
        <v>58.358080146176071</v>
      </c>
      <c r="BY28" s="18">
        <f>IF(ISNUMBER(BW28), BW28*COS(RADIANS(-$C28+Графики!$B$3))+BX28*SIN(RADIANS(-$C28+Графики!$B$3)),"")</f>
        <v>71.690912526149248</v>
      </c>
      <c r="BZ28" s="19">
        <f>IF(ISNUMBER(BW28), BW28*COS(RADIANS(-$C28+Графики!$B$5))+BX28*SIN(RADIANS(-$C28+Графики!$B$5)),"")</f>
        <v>58.358080146176079</v>
      </c>
      <c r="CA28" s="29">
        <v>-0.79257589286775443</v>
      </c>
      <c r="CB28" s="25">
        <v>0.73936888269668077</v>
      </c>
      <c r="CC28" s="25">
        <v>-1.135820846082441</v>
      </c>
      <c r="CD28" s="25">
        <v>1.2663916066030136</v>
      </c>
      <c r="CE28" s="18">
        <f t="shared" si="81"/>
        <v>13.368341932355341</v>
      </c>
      <c r="CF28" s="18">
        <f t="shared" si="82"/>
        <v>20.961722936997099</v>
      </c>
      <c r="CG28" s="18">
        <f t="shared" si="97"/>
        <v>69.526294683087841</v>
      </c>
      <c r="CH28" s="18">
        <f t="shared" si="97"/>
        <v>60.572709939721705</v>
      </c>
      <c r="CI28" s="18">
        <f>IF(ISNUMBER(CG28), CG28*COS(RADIANS(-$C28+Графики!$B$3))+CH28*SIN(RADIANS(-$C28+Графики!$B$3)),"")</f>
        <v>69.526294683087841</v>
      </c>
      <c r="CJ28" s="19">
        <f>IF(ISNUMBER(CG28), CG28*COS(RADIANS(-$C28+Графики!$B$5))+CH28*SIN(RADIANS(-$C28+Графики!$B$5)),"")</f>
        <v>60.572709939721712</v>
      </c>
      <c r="CK28" s="24">
        <v>-0.77538093385066997</v>
      </c>
      <c r="CL28" s="25">
        <v>0.72880528780447118</v>
      </c>
      <c r="CM28" s="25">
        <v>-1.1371205591761375</v>
      </c>
      <c r="CN28" s="25">
        <v>1.1720076750729369</v>
      </c>
      <c r="CO28" s="18">
        <f t="shared" si="84"/>
        <v>13.126124108394848</v>
      </c>
      <c r="CP28" s="18">
        <f t="shared" si="85"/>
        <v>20.149581546087511</v>
      </c>
      <c r="CQ28" s="18">
        <f t="shared" si="98"/>
        <v>70.401400166584978</v>
      </c>
      <c r="CR28" s="18">
        <f t="shared" si="98"/>
        <v>62.019088339899483</v>
      </c>
      <c r="CS28" s="18">
        <f>IF(ISNUMBER(CQ28), CQ28*COS(RADIANS(-$C28+Графики!$B$3))+CR28*SIN(RADIANS(-$C28+Графики!$B$3)),"")</f>
        <v>70.401400166584978</v>
      </c>
      <c r="CT28" s="19">
        <f>IF(ISNUMBER(CQ28), CQ28*COS(RADIANS(-$C28+Графики!$B$5))+CR28*SIN(RADIANS(-$C28+Графики!$B$5)),"")</f>
        <v>62.01908833989949</v>
      </c>
      <c r="CU28" s="24">
        <v>-0.79418341926911551</v>
      </c>
      <c r="CV28" s="25">
        <v>0.76047737628358603</v>
      </c>
      <c r="CW28" s="25">
        <v>-1.2061717330590309</v>
      </c>
      <c r="CX28" s="25">
        <v>1.2324721117859612</v>
      </c>
      <c r="CY28" s="18">
        <f t="shared" si="87"/>
        <v>13.566558624956574</v>
      </c>
      <c r="CZ28" s="18">
        <f t="shared" si="88"/>
        <v>21.279575889849973</v>
      </c>
      <c r="DA28" s="18">
        <f t="shared" si="99"/>
        <v>67.427610394679903</v>
      </c>
      <c r="DB28" s="18">
        <f t="shared" si="99"/>
        <v>61.144408401198007</v>
      </c>
      <c r="DC28" s="18">
        <f>IF(ISNUMBER(DA28), DA28*COS(RADIANS(-$C28+Графики!$B$3))+DB28*SIN(RADIANS(-$C28+Графики!$B$3)),"")</f>
        <v>67.427610394679903</v>
      </c>
      <c r="DD28" s="19">
        <f>IF(ISNUMBER(DA28), DA28*COS(RADIANS(-$C28+Графики!$B$5))+DB28*SIN(RADIANS(-$C28+Графики!$B$5)),"")</f>
        <v>61.144408401198014</v>
      </c>
      <c r="DE28" s="24">
        <v>-0.7370147267806858</v>
      </c>
      <c r="DF28" s="25">
        <v>0.64507257015415831</v>
      </c>
      <c r="DG28" s="25">
        <v>-1.2581008195966352</v>
      </c>
      <c r="DH28" s="25">
        <v>1.2243943871490885</v>
      </c>
      <c r="DI28" s="18">
        <f t="shared" si="0"/>
        <v>12.060694529463625</v>
      </c>
      <c r="DJ28" s="18">
        <f t="shared" si="1"/>
        <v>21.662162994345682</v>
      </c>
      <c r="DK28" s="18">
        <f t="shared" si="2"/>
        <v>72.249805332685526</v>
      </c>
      <c r="DL28" s="18">
        <f t="shared" si="3"/>
        <v>59.871219479908994</v>
      </c>
      <c r="DM28" s="18">
        <f>IF(ISNUMBER(DK28), DK28*COS(RADIANS(-$C28+Графики!$B$3))+DL28*SIN(RADIANS(-$C28+Графики!$B$3)),"")</f>
        <v>72.249805332685526</v>
      </c>
      <c r="DN28" s="19">
        <f>IF(ISNUMBER(DK28), DK28*COS(RADIANS(-$C28+Графики!$B$5))+DL28*SIN(RADIANS(-$C28+Графики!$B$5)),"")</f>
        <v>59.871219479909001</v>
      </c>
      <c r="DO28" s="24">
        <v>-0.75791411786566942</v>
      </c>
      <c r="DP28" s="25">
        <v>0.63774120919467292</v>
      </c>
      <c r="DQ28" s="25">
        <v>-1.2231541486444115</v>
      </c>
      <c r="DR28" s="25">
        <v>1.1859686334872155</v>
      </c>
      <c r="DS28" s="18">
        <f t="shared" si="4"/>
        <v>12.179089232181923</v>
      </c>
      <c r="DT28" s="18">
        <f t="shared" si="5"/>
        <v>21.02201364940424</v>
      </c>
      <c r="DU28" s="18">
        <f t="shared" si="6"/>
        <v>70.834791722907454</v>
      </c>
      <c r="DV28" s="18">
        <f t="shared" si="7"/>
        <v>59.934106615245796</v>
      </c>
      <c r="DW28" s="18">
        <f>IF(ISNUMBER(DU28), DU28*COS(RADIANS(-$C28+Графики!$B$3))+DV28*SIN(RADIANS(-$C28+Графики!$B$3)),"")</f>
        <v>70.834791722907454</v>
      </c>
      <c r="DX28" s="19">
        <f>IF(ISNUMBER(DU28), DU28*COS(RADIANS(-$C28+Графики!$B$5))+DV28*SIN(RADIANS(-$C28+Графики!$B$5)),"")</f>
        <v>59.934106615245803</v>
      </c>
      <c r="DY28" s="24">
        <v>-0.76790969504777862</v>
      </c>
      <c r="DZ28" s="25">
        <v>0.74089140353467386</v>
      </c>
      <c r="EA28" s="25">
        <v>-1.2800216119327141</v>
      </c>
      <c r="EB28" s="25">
        <v>1.2852618061857122</v>
      </c>
      <c r="EC28" s="18">
        <f t="shared" si="8"/>
        <v>13.166393026698906</v>
      </c>
      <c r="ED28" s="18">
        <f t="shared" si="9"/>
        <v>22.384451185714678</v>
      </c>
      <c r="EE28" s="18">
        <f t="shared" si="10"/>
        <v>69.300805883675437</v>
      </c>
      <c r="EF28" s="18">
        <f t="shared" si="11"/>
        <v>59.272899946260736</v>
      </c>
      <c r="EG28" s="18">
        <f>IF(ISNUMBER(EE28), EE28*COS(RADIANS(-$C28+Графики!$B$3))+EF28*SIN(RADIANS(-$C28+Графики!$B$3)),"")</f>
        <v>69.300805883675437</v>
      </c>
      <c r="EH28" s="19">
        <f>IF(ISNUMBER(EE28), EE28*COS(RADIANS(-$C28+Графики!$B$5))+EF28*SIN(RADIANS(-$C28+Графики!$B$5)),"")</f>
        <v>59.272899946260743</v>
      </c>
      <c r="EI28" s="24">
        <v>-0.72335436790311736</v>
      </c>
      <c r="EJ28" s="25">
        <v>0.75390514713375245</v>
      </c>
      <c r="EK28" s="25">
        <v>-1.1834683946222702</v>
      </c>
      <c r="EL28" s="25">
        <v>1.1156842533253446</v>
      </c>
      <c r="EM28" s="18">
        <f t="shared" si="12"/>
        <v>12.891164148384314</v>
      </c>
      <c r="EN28" s="18">
        <f t="shared" si="13"/>
        <v>20.06254573084129</v>
      </c>
      <c r="EO28" s="18">
        <f t="shared" si="14"/>
        <v>68.92634679555691</v>
      </c>
      <c r="EP28" s="18">
        <f t="shared" si="15"/>
        <v>57.818493856052257</v>
      </c>
      <c r="EQ28" s="18">
        <f>IF(ISNUMBER(EO28), EO28*COS(RADIANS(-$C28+Графики!$B$3))+EP28*SIN(RADIANS(-$C28+Графики!$B$3)),"")</f>
        <v>68.92634679555691</v>
      </c>
      <c r="ER28" s="19">
        <f>IF(ISNUMBER(EO28), EO28*COS(RADIANS(-$C28+Графики!$B$5))+EP28*SIN(RADIANS(-$C28+Графики!$B$5)),"")</f>
        <v>57.818493856052264</v>
      </c>
      <c r="ES28" s="24">
        <v>-0.67378295705583535</v>
      </c>
      <c r="ET28" s="25">
        <v>0.66853742813362793</v>
      </c>
      <c r="EU28" s="25">
        <v>-1.2701291504893435</v>
      </c>
      <c r="EV28" s="25">
        <v>1.2813564663099095</v>
      </c>
      <c r="EW28" s="18">
        <f t="shared" si="16"/>
        <v>11.713687279134017</v>
      </c>
      <c r="EX28" s="18">
        <f t="shared" si="17"/>
        <v>22.2640726624096</v>
      </c>
      <c r="EY28" s="18">
        <f t="shared" si="18"/>
        <v>69.350616588684176</v>
      </c>
      <c r="EZ28" s="18">
        <f t="shared" si="19"/>
        <v>61.203813200333606</v>
      </c>
      <c r="FA28" s="18">
        <f>IF(ISNUMBER(EY28), EY28*COS(RADIANS(-$C28+Графики!$B$3))+EZ28*SIN(RADIANS(-$C28+Графики!$B$3)),"")</f>
        <v>69.350616588684176</v>
      </c>
      <c r="FB28" s="19">
        <f>IF(ISNUMBER(EY28), EY28*COS(RADIANS(-$C28+Графики!$B$5))+EZ28*SIN(RADIANS(-$C28+Графики!$B$5)),"")</f>
        <v>61.203813200333613</v>
      </c>
      <c r="FC28" s="24">
        <v>-0.63818381992240136</v>
      </c>
      <c r="FD28" s="25">
        <v>0.61892785448994181</v>
      </c>
      <c r="FE28" s="25">
        <v>-1.1910248850503256</v>
      </c>
      <c r="FF28" s="25">
        <v>1.2242387043857288</v>
      </c>
      <c r="FG28" s="18">
        <f t="shared" si="20"/>
        <v>10.970148847725309</v>
      </c>
      <c r="FH28" s="18">
        <f t="shared" si="21"/>
        <v>21.07559042989725</v>
      </c>
      <c r="FI28" s="18">
        <f t="shared" si="22"/>
        <v>68.848879697299367</v>
      </c>
      <c r="FJ28" s="18">
        <f t="shared" si="23"/>
        <v>61.700553445112838</v>
      </c>
      <c r="FK28" s="18">
        <f>IF(ISNUMBER(FI28), FI28*COS(RADIANS(-$C28+Графики!$B$3))+FJ28*SIN(RADIANS(-$C28+Графики!$B$3)),"")</f>
        <v>68.848879697299367</v>
      </c>
      <c r="FL28" s="19">
        <f>IF(ISNUMBER(FI28), FI28*COS(RADIANS(-$C28+Графики!$B$5))+FJ28*SIN(RADIANS(-$C28+Графики!$B$5)),"")</f>
        <v>61.700553445112845</v>
      </c>
      <c r="FM28" s="24">
        <v>-0.64609202112714581</v>
      </c>
      <c r="FN28" s="25">
        <v>0.7008570781966772</v>
      </c>
      <c r="FO28" s="25">
        <v>-1.2186896513649712</v>
      </c>
      <c r="FP28" s="25">
        <v>1.1200005274356222</v>
      </c>
      <c r="FQ28" s="18">
        <f t="shared" si="24"/>
        <v>11.754077649179388</v>
      </c>
      <c r="FR28" s="18">
        <f t="shared" si="25"/>
        <v>20.407505130287504</v>
      </c>
      <c r="FS28" s="18">
        <f t="shared" si="26"/>
        <v>68.421841931564259</v>
      </c>
      <c r="FT28" s="18">
        <f t="shared" si="27"/>
        <v>59.078667033745752</v>
      </c>
      <c r="FU28" s="18">
        <f>IF(ISNUMBER(FS28), FS28*COS(RADIANS(-$C28+Графики!$B$3))+FT28*SIN(RADIANS(-$C28+Графики!$B$3)),"")</f>
        <v>68.421841931564259</v>
      </c>
      <c r="FV28" s="19">
        <f>IF(ISNUMBER(FS28), FS28*COS(RADIANS(-$C28+Графики!$B$5))+FT28*SIN(RADIANS(-$C28+Графики!$B$5)),"")</f>
        <v>59.078667033745759</v>
      </c>
      <c r="FW28" s="24">
        <v>-0.79659642832903754</v>
      </c>
      <c r="FX28" s="25">
        <v>0.64461951471848045</v>
      </c>
      <c r="FY28" s="25">
        <v>-1.1903745907921217</v>
      </c>
      <c r="FZ28" s="25">
        <v>1.1316820452285006</v>
      </c>
      <c r="GA28" s="18">
        <f t="shared" si="28"/>
        <v>12.576650149684699</v>
      </c>
      <c r="GB28" s="18">
        <f t="shared" si="29"/>
        <v>20.262380101150512</v>
      </c>
      <c r="GC28" s="18">
        <f t="shared" si="30"/>
        <v>72.65277871159725</v>
      </c>
      <c r="GD28" s="18">
        <f t="shared" si="31"/>
        <v>58.722798207159805</v>
      </c>
      <c r="GE28" s="18">
        <f>IF(ISNUMBER(GC28), GC28*COS(RADIANS(-$C28+Графики!$B$3))+GD28*SIN(RADIANS(-$C28+Графики!$B$3)),"")</f>
        <v>72.65277871159725</v>
      </c>
      <c r="GF28" s="19">
        <f>IF(ISNUMBER(GC28), GC28*COS(RADIANS(-$C28+Графики!$B$5))+GD28*SIN(RADIANS(-$C28+Графики!$B$5)),"")</f>
        <v>58.722798207159812</v>
      </c>
      <c r="GG28" s="24">
        <v>-0.64406094970077399</v>
      </c>
      <c r="GH28" s="25">
        <v>0.75519508099709998</v>
      </c>
      <c r="GI28" s="25">
        <v>-1.1904356024909553</v>
      </c>
      <c r="GJ28" s="25">
        <v>1.1663642608923639</v>
      </c>
      <c r="GK28" s="18">
        <f t="shared" si="32"/>
        <v>12.210508962588607</v>
      </c>
      <c r="GL28" s="18">
        <f t="shared" si="33"/>
        <v>20.565508774090379</v>
      </c>
      <c r="GM28" s="18">
        <f t="shared" si="34"/>
        <v>70.274053560421535</v>
      </c>
      <c r="GN28" s="18">
        <f t="shared" si="35"/>
        <v>59.216334883430676</v>
      </c>
      <c r="GO28" s="18">
        <f>IF(ISNUMBER(GM28), GM28*COS(RADIANS(-$C28+Графики!$B$3))+GN28*SIN(RADIANS(-$C28+Графики!$B$3)),"")</f>
        <v>70.274053560421535</v>
      </c>
      <c r="GP28" s="19">
        <f>IF(ISNUMBER(GM28), GM28*COS(RADIANS(-$C28+Графики!$B$5))+GN28*SIN(RADIANS(-$C28+Графики!$B$5)),"")</f>
        <v>59.216334883430683</v>
      </c>
      <c r="GQ28" s="24">
        <v>-0.67157702028969124</v>
      </c>
      <c r="GR28" s="25">
        <v>0.63552237411494639</v>
      </c>
      <c r="GS28" s="25">
        <v>-1.0977154458756568</v>
      </c>
      <c r="GT28" s="25">
        <v>1.2481483379819651</v>
      </c>
      <c r="GU28" s="18">
        <f t="shared" si="36"/>
        <v>11.406346690472876</v>
      </c>
      <c r="GV28" s="18">
        <f t="shared" si="37"/>
        <v>20.470093566933219</v>
      </c>
      <c r="GW28" s="18">
        <f t="shared" si="38"/>
        <v>72.261590889116235</v>
      </c>
      <c r="GX28" s="18">
        <f t="shared" si="39"/>
        <v>63.800693287903904</v>
      </c>
      <c r="GY28" s="18">
        <f>IF(ISNUMBER(GW28), GW28*COS(RADIANS(-$C28+Графики!$B$3))+GX28*SIN(RADIANS(-$C28+Графики!$B$3)),"")</f>
        <v>72.261590889116235</v>
      </c>
      <c r="GZ28" s="19">
        <f>IF(ISNUMBER(GW28), GW28*COS(RADIANS(-$C28+Графики!$B$5))+GX28*SIN(RADIANS(-$C28+Графики!$B$5)),"")</f>
        <v>63.800693287903911</v>
      </c>
      <c r="HA28" s="24">
        <v>-0.75551460566844264</v>
      </c>
      <c r="HB28" s="25">
        <v>0.5677443410158588</v>
      </c>
      <c r="HC28" s="25">
        <v>-1.188528756393374</v>
      </c>
      <c r="HD28" s="25">
        <v>1.2444935906595851</v>
      </c>
      <c r="HE28" s="18">
        <f t="shared" si="40"/>
        <v>11.547356099155641</v>
      </c>
      <c r="HF28" s="18">
        <f t="shared" si="41"/>
        <v>21.23053014980341</v>
      </c>
      <c r="HG28" s="18">
        <f t="shared" si="42"/>
        <v>69.308542926341701</v>
      </c>
      <c r="HH28" s="18">
        <f t="shared" si="43"/>
        <v>57.474922392655479</v>
      </c>
      <c r="HI28" s="18">
        <f>IF(ISNUMBER(HG28), HG28*COS(RADIANS(-$C28+Графики!$B$3))+HH28*SIN(RADIANS(-$C28+Графики!$B$3)),"")</f>
        <v>69.308542926341701</v>
      </c>
      <c r="HJ28" s="19">
        <f>IF(ISNUMBER(HG28), HG28*COS(RADIANS(-$C28+Графики!$B$5))+HH28*SIN(RADIANS(-$C28+Графики!$B$5)),"")</f>
        <v>57.474922392655486</v>
      </c>
      <c r="HK28" s="24">
        <v>-0.66305667645362953</v>
      </c>
      <c r="HL28" s="25">
        <v>0.69971273959604663</v>
      </c>
      <c r="HM28" s="25">
        <v>-1.2022090065112288</v>
      </c>
      <c r="HN28" s="25">
        <v>1.1482838004303002</v>
      </c>
      <c r="HO28" s="18">
        <f t="shared" si="44"/>
        <v>11.892126307228326</v>
      </c>
      <c r="HP28" s="18">
        <f t="shared" si="45"/>
        <v>20.510480932886701</v>
      </c>
      <c r="HQ28" s="18">
        <f t="shared" si="46"/>
        <v>71.189847385761269</v>
      </c>
      <c r="HR28" s="18">
        <f t="shared" si="47"/>
        <v>58.970308926986689</v>
      </c>
      <c r="HS28" s="18">
        <f>IF(ISNUMBER(HQ28), HQ28*COS(RADIANS(-$C28+Графики!$B$3))+HR28*SIN(RADIANS(-$C28+Графики!$B$3)),"")</f>
        <v>71.189847385761269</v>
      </c>
      <c r="HT28" s="19">
        <f>IF(ISNUMBER(HQ28), HQ28*COS(RADIANS(-$C28+Графики!$B$5))+HR28*SIN(RADIANS(-$C28+Графики!$B$5)),"")</f>
        <v>58.970308926986696</v>
      </c>
      <c r="HU28" s="24">
        <v>-0.77299800507120164</v>
      </c>
      <c r="HV28" s="25">
        <v>0.72539972665939423</v>
      </c>
      <c r="HW28" s="25">
        <v>-1.1935434385846839</v>
      </c>
      <c r="HX28" s="25">
        <v>1.2651700167756565</v>
      </c>
      <c r="HY28" s="18">
        <f t="shared" si="48"/>
        <v>13.075614339573228</v>
      </c>
      <c r="HZ28" s="18">
        <f t="shared" si="49"/>
        <v>21.454676296074421</v>
      </c>
      <c r="IA28" s="18">
        <f t="shared" si="50"/>
        <v>67.559730762879724</v>
      </c>
      <c r="IB28" s="18">
        <f t="shared" si="51"/>
        <v>59.431976701632827</v>
      </c>
      <c r="IC28" s="18">
        <f>IF(ISNUMBER(IA28), IA28*COS(RADIANS(-$C28+Графики!$B$3))+IB28*SIN(RADIANS(-$C28+Графики!$B$3)),"")</f>
        <v>67.559730762879724</v>
      </c>
      <c r="ID28" s="19">
        <f>IF(ISNUMBER(IA28), IA28*COS(RADIANS(-$C28+Графики!$B$5))+IB28*SIN(RADIANS(-$C28+Графики!$B$5)),"")</f>
        <v>59.431976701632834</v>
      </c>
      <c r="IE28" s="24">
        <v>-0.61785095821603153</v>
      </c>
      <c r="IF28" s="25">
        <v>0.72896533962933108</v>
      </c>
      <c r="IG28" s="25">
        <v>-1.1349293364388808</v>
      </c>
      <c r="IH28" s="25">
        <v>1.2491311059606529</v>
      </c>
      <c r="II28" s="18">
        <f t="shared" si="52"/>
        <v>11.752918817705583</v>
      </c>
      <c r="IJ28" s="18">
        <f t="shared" si="53"/>
        <v>20.80335130716669</v>
      </c>
      <c r="IK28" s="18">
        <f t="shared" si="54"/>
        <v>69.525591226012864</v>
      </c>
      <c r="IL28" s="18">
        <f t="shared" si="55"/>
        <v>59.042491416851931</v>
      </c>
      <c r="IM28" s="18">
        <f>IF(ISNUMBER(IK28), IK28*COS(RADIANS(-$C28+Графики!$B$3))+IL28*SIN(RADIANS(-$C28+Графики!$B$3)),"")</f>
        <v>69.525591226012864</v>
      </c>
      <c r="IN28" s="19">
        <f>IF(ISNUMBER(IK28), IK28*COS(RADIANS(-$C28+Графики!$B$5))+IL28*SIN(RADIANS(-$C28+Графики!$B$5)),"")</f>
        <v>59.042491416851938</v>
      </c>
      <c r="IO28" s="24">
        <v>-0.70372330672644956</v>
      </c>
      <c r="IP28" s="25">
        <v>0.73602247335593352</v>
      </c>
      <c r="IQ28" s="25">
        <v>-1.2145824031212162</v>
      </c>
      <c r="IR28" s="25">
        <v>1.1740511350274256</v>
      </c>
      <c r="IS28" s="18">
        <f t="shared" si="56"/>
        <v>12.563821571190834</v>
      </c>
      <c r="IT28" s="18">
        <f t="shared" si="57"/>
        <v>20.843250442935989</v>
      </c>
      <c r="IU28" s="18">
        <f t="shared" si="58"/>
        <v>70.476829181218505</v>
      </c>
      <c r="IV28" s="18">
        <f t="shared" si="59"/>
        <v>63.112480003391511</v>
      </c>
      <c r="IW28" s="18">
        <f>IF(ISNUMBER(IU28), IU28*COS(RADIANS(-$C28+Графики!$B$3))+IV28*SIN(RADIANS(-$C28+Графики!$B$3)),"")</f>
        <v>70.476829181218505</v>
      </c>
      <c r="IX28" s="19">
        <f>IF(ISNUMBER(IU28), IU28*COS(RADIANS(-$C28+Графики!$B$5))+IV28*SIN(RADIANS(-$C28+Графики!$B$5)),"")</f>
        <v>63.112480003391518</v>
      </c>
    </row>
    <row r="29" spans="1:258" x14ac:dyDescent="0.25">
      <c r="A29" s="44">
        <v>29</v>
      </c>
      <c r="B29" s="50">
        <v>0</v>
      </c>
      <c r="C29" s="11">
        <f>IF(Графики!$A$7="Расчитывать с учетом закручивания скважины",B29,0)</f>
        <v>0</v>
      </c>
      <c r="D29" s="47">
        <v>13</v>
      </c>
      <c r="E29" s="34">
        <f>IF(ISNUMBER(INDEX($I$1:$IX$303,$A29,E$1) ),INDEX($I$1:$IX$303,$A29,E$1),0)</f>
        <v>8.9434275874363252</v>
      </c>
      <c r="F29" s="35">
        <f>IF(ISNUMBER(INDEX($I$1:$IX$303,$A29,F$1) ),INDEX($I$1:$IX$303,$A29,F$1),0)</f>
        <v>20.014276916753673</v>
      </c>
      <c r="G29" s="35">
        <f>IF(ISNUMBER(INDEX($I$1:$IX$303,$A29,G$1) ),INDEX($I$1:$IX$303,$A29,G$1)-$G$305,0)</f>
        <v>-905.02523882099979</v>
      </c>
      <c r="H29" s="36">
        <f>IF(ISNUMBER(INDEX($I$1:$IX$303,$A29,H$1) ),INDEX($I$1:$IX$303,$A29,H$1)-$H$305,0)</f>
        <v>-1084.4345512802015</v>
      </c>
      <c r="I29" s="29">
        <v>-0.53980758697796749</v>
      </c>
      <c r="J29" s="25">
        <v>0.48504738576684248</v>
      </c>
      <c r="K29" s="25">
        <v>-1.110506031372416</v>
      </c>
      <c r="L29" s="25">
        <v>1.1831143070884509</v>
      </c>
      <c r="M29" s="18">
        <f t="shared" si="60"/>
        <v>8.9434275874363252</v>
      </c>
      <c r="N29" s="18">
        <f t="shared" si="61"/>
        <v>20.014276916753673</v>
      </c>
      <c r="O29" s="18">
        <f t="shared" si="90"/>
        <v>72.890917068414879</v>
      </c>
      <c r="P29" s="18">
        <f t="shared" si="90"/>
        <v>70.995112203836044</v>
      </c>
      <c r="Q29" s="18">
        <f>IF(ISNUMBER(O29), O29*COS(RADIANS(-$C29+Графики!$B$3))+P29*SIN(RADIANS(-$C29+Графики!$B$3)),"")</f>
        <v>72.890917068414879</v>
      </c>
      <c r="R29" s="19">
        <f>IF(ISNUMBER(O29), O29*COS(RADIANS(-$C29+Графики!$B$5))+P29*SIN(RADIANS(-$C29+Графики!$B$5)),"")</f>
        <v>70.995112203836044</v>
      </c>
      <c r="S29" s="29">
        <v>-0.59560062191549656</v>
      </c>
      <c r="T29" s="25">
        <v>0.44583543279076521</v>
      </c>
      <c r="U29" s="25">
        <v>-1.0954256901882489</v>
      </c>
      <c r="V29" s="25">
        <v>1.1732634350548388</v>
      </c>
      <c r="W29" s="18">
        <f t="shared" si="63"/>
        <v>9.0881189432785217</v>
      </c>
      <c r="X29" s="18">
        <f t="shared" si="64"/>
        <v>19.796754145885156</v>
      </c>
      <c r="Y29" s="18">
        <f t="shared" si="91"/>
        <v>72.912781663703726</v>
      </c>
      <c r="Z29" s="18">
        <f t="shared" si="91"/>
        <v>71.28666789843291</v>
      </c>
      <c r="AA29" s="18">
        <f>IF(ISNUMBER(Y29), Y29*COS(RADIANS(-$C29+Графики!$B$3))+Z29*SIN(RADIANS(-$C29+Графики!$B$3)),"")</f>
        <v>72.912781663703726</v>
      </c>
      <c r="AB29" s="18">
        <f>IF(ISNUMBER(Y29), Y29*COS(RADIANS(-$C29+Графики!$B$5))+Z29*SIN(RADIANS(-$C29+Графики!$B$5)),"")</f>
        <v>71.28666789843291</v>
      </c>
      <c r="AC29" s="24">
        <v>-0.6204256358788387</v>
      </c>
      <c r="AD29" s="25">
        <v>0.55504255940757397</v>
      </c>
      <c r="AE29" s="25">
        <v>-1.2181010046269378</v>
      </c>
      <c r="AF29" s="25">
        <v>1.1148956038062137</v>
      </c>
      <c r="AG29" s="18">
        <f t="shared" si="66"/>
        <v>10.257715234226845</v>
      </c>
      <c r="AH29" s="18">
        <f t="shared" si="67"/>
        <v>20.357829677867183</v>
      </c>
      <c r="AI29" s="18">
        <f t="shared" si="92"/>
        <v>72.006152151987493</v>
      </c>
      <c r="AJ29" s="18">
        <f t="shared" si="92"/>
        <v>73.518911508001182</v>
      </c>
      <c r="AK29" s="18">
        <f>IF(ISNUMBER(AI29), AI29*COS(RADIANS(-$C29+Графики!$B$3))+AJ29*SIN(RADIANS(-$C29+Графики!$B$3)),"")</f>
        <v>72.006152151987493</v>
      </c>
      <c r="AL29" s="19">
        <f>IF(ISNUMBER(AI29), AI29*COS(RADIANS(-$C29+Графики!$B$5))+AJ29*SIN(RADIANS(-$C29+Графики!$B$5)),"")</f>
        <v>73.518911508001182</v>
      </c>
      <c r="AM29" s="24">
        <v>-0.51438972447183351</v>
      </c>
      <c r="AN29" s="25">
        <v>0.62340181265419303</v>
      </c>
      <c r="AO29" s="25">
        <v>-1.1952411651178247</v>
      </c>
      <c r="AP29" s="25">
        <v>1.1394608804657302</v>
      </c>
      <c r="AQ29" s="18">
        <f t="shared" si="69"/>
        <v>9.9289411159410292</v>
      </c>
      <c r="AR29" s="18">
        <f t="shared" si="70"/>
        <v>20.372709338010701</v>
      </c>
      <c r="AS29" s="18">
        <f t="shared" si="93"/>
        <v>75.067465370233592</v>
      </c>
      <c r="AT29" s="18">
        <f t="shared" si="93"/>
        <v>71.03988188284174</v>
      </c>
      <c r="AU29" s="18">
        <f>IF(ISNUMBER(AS29), AS29*COS(RADIANS(-$C29+Графики!$B$3))+AT29*SIN(RADIANS(-$C29+Графики!$B$3)),"")</f>
        <v>75.067465370233592</v>
      </c>
      <c r="AV29" s="19">
        <f>IF(ISNUMBER(AS29), AS29*COS(RADIANS(-$C29+Графики!$B$5))+AT29*SIN(RADIANS(-$C29+Графики!$B$5)),"")</f>
        <v>71.03988188284174</v>
      </c>
      <c r="AW29" s="24">
        <v>-0.6354799892976607</v>
      </c>
      <c r="AX29" s="25">
        <v>0.44303318728592667</v>
      </c>
      <c r="AY29" s="25">
        <v>-1.1192232810191221</v>
      </c>
      <c r="AZ29" s="25">
        <v>1.181109821040234</v>
      </c>
      <c r="BA29" s="18">
        <f t="shared" si="72"/>
        <v>9.4116640266014358</v>
      </c>
      <c r="BB29" s="18">
        <f t="shared" si="73"/>
        <v>20.072845061839811</v>
      </c>
      <c r="BC29" s="18">
        <f t="shared" si="94"/>
        <v>74.37026759533741</v>
      </c>
      <c r="BD29" s="18">
        <f t="shared" si="94"/>
        <v>69.997717181409499</v>
      </c>
      <c r="BE29" s="18">
        <f>IF(ISNUMBER(BC29), BC29*COS(RADIANS(-$C29+Графики!$B$3))+BD29*SIN(RADIANS(-$C29+Графики!$B$3)),"")</f>
        <v>74.37026759533741</v>
      </c>
      <c r="BF29" s="19">
        <f>IF(ISNUMBER(BC29), BC29*COS(RADIANS(-$C29+Графики!$B$5))+BD29*SIN(RADIANS(-$C29+Графики!$B$5)),"")</f>
        <v>69.997717181409499</v>
      </c>
      <c r="BG29" s="24">
        <v>-0.61458489982160402</v>
      </c>
      <c r="BH29" s="25">
        <v>0.48971809952408951</v>
      </c>
      <c r="BI29" s="25">
        <v>-1.204552890361372</v>
      </c>
      <c r="BJ29" s="25">
        <v>1.1549436343346005</v>
      </c>
      <c r="BK29" s="18">
        <f t="shared" si="75"/>
        <v>9.6367124786933651</v>
      </c>
      <c r="BL29" s="18">
        <f t="shared" si="76"/>
        <v>20.589036600740894</v>
      </c>
      <c r="BM29" s="18">
        <f t="shared" si="95"/>
        <v>72.301235783922039</v>
      </c>
      <c r="BN29" s="18">
        <f t="shared" si="95"/>
        <v>66.920478101351108</v>
      </c>
      <c r="BO29" s="18">
        <f>IF(ISNUMBER(BM29), BM29*COS(RADIANS(-$C29+Графики!$B$3))+BN29*SIN(RADIANS(-$C29+Графики!$B$3)),"")</f>
        <v>72.301235783922039</v>
      </c>
      <c r="BP29" s="19">
        <f>IF(ISNUMBER(BM29), BM29*COS(RADIANS(-$C29+Графики!$B$5))+BN29*SIN(RADIANS(-$C29+Графики!$B$5)),"")</f>
        <v>66.920478101351108</v>
      </c>
      <c r="BQ29" s="24">
        <v>-0.47998505132903935</v>
      </c>
      <c r="BR29" s="25">
        <v>0.60032063108928813</v>
      </c>
      <c r="BS29" s="25">
        <v>-1.0827710643871646</v>
      </c>
      <c r="BT29" s="25">
        <v>1.0996684711274545</v>
      </c>
      <c r="BU29" s="18">
        <f t="shared" si="78"/>
        <v>9.4273058969680648</v>
      </c>
      <c r="BV29" s="18">
        <f t="shared" si="79"/>
        <v>19.044226454155602</v>
      </c>
      <c r="BW29" s="18">
        <f t="shared" si="96"/>
        <v>76.404565474633273</v>
      </c>
      <c r="BX29" s="18">
        <f t="shared" si="96"/>
        <v>67.880193373253874</v>
      </c>
      <c r="BY29" s="18">
        <f>IF(ISNUMBER(BW29), BW29*COS(RADIANS(-$C29+Графики!$B$3))+BX29*SIN(RADIANS(-$C29+Графики!$B$3)),"")</f>
        <v>76.404565474633273</v>
      </c>
      <c r="BZ29" s="19">
        <f>IF(ISNUMBER(BW29), BW29*COS(RADIANS(-$C29+Графики!$B$5))+BX29*SIN(RADIANS(-$C29+Графики!$B$5)),"")</f>
        <v>67.880193373253874</v>
      </c>
      <c r="CA29" s="29">
        <v>-0.66813613756481272</v>
      </c>
      <c r="CB29" s="25">
        <v>0.57476202317140557</v>
      </c>
      <c r="CC29" s="25">
        <v>-1.1038481521284618</v>
      </c>
      <c r="CD29" s="25">
        <v>1.1698175833116859</v>
      </c>
      <c r="CE29" s="18">
        <f t="shared" si="81"/>
        <v>10.846119921440074</v>
      </c>
      <c r="CF29" s="18">
        <f t="shared" si="82"/>
        <v>19.840174732947233</v>
      </c>
      <c r="CG29" s="18">
        <f t="shared" si="97"/>
        <v>74.949354643807879</v>
      </c>
      <c r="CH29" s="18">
        <f t="shared" si="97"/>
        <v>70.492797306195314</v>
      </c>
      <c r="CI29" s="18">
        <f>IF(ISNUMBER(CG29), CG29*COS(RADIANS(-$C29+Графики!$B$3))+CH29*SIN(RADIANS(-$C29+Графики!$B$3)),"")</f>
        <v>74.949354643807879</v>
      </c>
      <c r="CJ29" s="19">
        <f>IF(ISNUMBER(CG29), CG29*COS(RADIANS(-$C29+Графики!$B$5))+CH29*SIN(RADIANS(-$C29+Графики!$B$5)),"")</f>
        <v>70.492797306195314</v>
      </c>
      <c r="CK29" s="24">
        <v>-0.61838213685746934</v>
      </c>
      <c r="CL29" s="25">
        <v>0.49967861310757922</v>
      </c>
      <c r="CM29" s="25">
        <v>-1.1815672329409801</v>
      </c>
      <c r="CN29" s="25">
        <v>1.2259540484805098</v>
      </c>
      <c r="CO29" s="18">
        <f t="shared" si="84"/>
        <v>9.7567658570966742</v>
      </c>
      <c r="CP29" s="18">
        <f t="shared" si="85"/>
        <v>21.008041005623152</v>
      </c>
      <c r="CQ29" s="18">
        <f t="shared" si="98"/>
        <v>75.279783095133311</v>
      </c>
      <c r="CR29" s="18">
        <f t="shared" si="98"/>
        <v>72.523108842711054</v>
      </c>
      <c r="CS29" s="18">
        <f>IF(ISNUMBER(CQ29), CQ29*COS(RADIANS(-$C29+Графики!$B$3))+CR29*SIN(RADIANS(-$C29+Графики!$B$3)),"")</f>
        <v>75.279783095133311</v>
      </c>
      <c r="CT29" s="19">
        <f>IF(ISNUMBER(CQ29), CQ29*COS(RADIANS(-$C29+Графики!$B$5))+CR29*SIN(RADIANS(-$C29+Графики!$B$5)),"")</f>
        <v>72.523108842711054</v>
      </c>
      <c r="CU29" s="24">
        <v>-0.50444131210450716</v>
      </c>
      <c r="CV29" s="25">
        <v>0.54506416213633335</v>
      </c>
      <c r="CW29" s="25">
        <v>-1.1444408111038886</v>
      </c>
      <c r="CX29" s="25">
        <v>1.1189298547464235</v>
      </c>
      <c r="CY29" s="18">
        <f t="shared" si="87"/>
        <v>9.1585349823397397</v>
      </c>
      <c r="CZ29" s="18">
        <f t="shared" si="88"/>
        <v>19.750350906461343</v>
      </c>
      <c r="DA29" s="18">
        <f t="shared" si="99"/>
        <v>72.006877885849775</v>
      </c>
      <c r="DB29" s="18">
        <f t="shared" si="99"/>
        <v>71.019583854428674</v>
      </c>
      <c r="DC29" s="18">
        <f>IF(ISNUMBER(DA29), DA29*COS(RADIANS(-$C29+Графики!$B$3))+DB29*SIN(RADIANS(-$C29+Графики!$B$3)),"")</f>
        <v>72.006877885849775</v>
      </c>
      <c r="DD29" s="19">
        <f>IF(ISNUMBER(DA29), DA29*COS(RADIANS(-$C29+Графики!$B$5))+DB29*SIN(RADIANS(-$C29+Графики!$B$5)),"")</f>
        <v>71.019583854428674</v>
      </c>
      <c r="DE29" s="24">
        <v>-0.56106632398620937</v>
      </c>
      <c r="DF29" s="25">
        <v>0.46731713067369918</v>
      </c>
      <c r="DG29" s="25">
        <v>-1.2159470666901977</v>
      </c>
      <c r="DH29" s="25">
        <v>1.2588737123185203</v>
      </c>
      <c r="DI29" s="18">
        <f t="shared" si="0"/>
        <v>8.9742181652348023</v>
      </c>
      <c r="DJ29" s="18">
        <f t="shared" si="1"/>
        <v>21.595206644836871</v>
      </c>
      <c r="DK29" s="18">
        <f t="shared" si="2"/>
        <v>76.73691441530292</v>
      </c>
      <c r="DL29" s="18">
        <f t="shared" si="3"/>
        <v>70.668822802327426</v>
      </c>
      <c r="DM29" s="18">
        <f>IF(ISNUMBER(DK29), DK29*COS(RADIANS(-$C29+Графики!$B$3))+DL29*SIN(RADIANS(-$C29+Графики!$B$3)),"")</f>
        <v>76.73691441530292</v>
      </c>
      <c r="DN29" s="19">
        <f>IF(ISNUMBER(DK29), DK29*COS(RADIANS(-$C29+Графики!$B$5))+DL29*SIN(RADIANS(-$C29+Графики!$B$5)),"")</f>
        <v>70.668822802327426</v>
      </c>
      <c r="DO29" s="24">
        <v>-0.59644466102502414</v>
      </c>
      <c r="DP29" s="25">
        <v>0.60007599250734167</v>
      </c>
      <c r="DQ29" s="25">
        <v>-1.2772953562538518</v>
      </c>
      <c r="DR29" s="25">
        <v>1.1158824395791638</v>
      </c>
      <c r="DS29" s="18">
        <f t="shared" si="4"/>
        <v>10.441422750408465</v>
      </c>
      <c r="DT29" s="18">
        <f t="shared" si="5"/>
        <v>20.882897940800358</v>
      </c>
      <c r="DU29" s="18">
        <f t="shared" si="6"/>
        <v>76.055503098111686</v>
      </c>
      <c r="DV29" s="18">
        <f t="shared" si="7"/>
        <v>70.375555585645969</v>
      </c>
      <c r="DW29" s="18">
        <f>IF(ISNUMBER(DU29), DU29*COS(RADIANS(-$C29+Графики!$B$3))+DV29*SIN(RADIANS(-$C29+Графики!$B$3)),"")</f>
        <v>76.055503098111686</v>
      </c>
      <c r="DX29" s="19">
        <f>IF(ISNUMBER(DU29), DU29*COS(RADIANS(-$C29+Графики!$B$5))+DV29*SIN(RADIANS(-$C29+Графики!$B$5)),"")</f>
        <v>70.375555585645969</v>
      </c>
      <c r="DY29" s="24">
        <v>-0.50829917920710299</v>
      </c>
      <c r="DZ29" s="25">
        <v>0.46632385275290544</v>
      </c>
      <c r="EA29" s="25">
        <v>-1.1130643784010921</v>
      </c>
      <c r="EB29" s="25">
        <v>1.0956198910423094</v>
      </c>
      <c r="EC29" s="18">
        <f t="shared" si="8"/>
        <v>8.5050878953212035</v>
      </c>
      <c r="ED29" s="18">
        <f t="shared" si="9"/>
        <v>19.27321292577421</v>
      </c>
      <c r="EE29" s="18">
        <f t="shared" si="10"/>
        <v>73.553349831336035</v>
      </c>
      <c r="EF29" s="18">
        <f t="shared" si="11"/>
        <v>68.909506409147838</v>
      </c>
      <c r="EG29" s="18">
        <f>IF(ISNUMBER(EE29), EE29*COS(RADIANS(-$C29+Графики!$B$3))+EF29*SIN(RADIANS(-$C29+Графики!$B$3)),"")</f>
        <v>73.553349831336035</v>
      </c>
      <c r="EH29" s="19">
        <f>IF(ISNUMBER(EE29), EE29*COS(RADIANS(-$C29+Графики!$B$5))+EF29*SIN(RADIANS(-$C29+Графики!$B$5)),"")</f>
        <v>68.909506409147838</v>
      </c>
      <c r="EI29" s="24">
        <v>-0.52853398614435121</v>
      </c>
      <c r="EJ29" s="25">
        <v>0.56152817324847681</v>
      </c>
      <c r="EK29" s="25">
        <v>-1.1080734612054179</v>
      </c>
      <c r="EL29" s="25">
        <v>1.1754588094891878</v>
      </c>
      <c r="EM29" s="18">
        <f t="shared" si="12"/>
        <v>9.512443402482587</v>
      </c>
      <c r="EN29" s="18">
        <f t="shared" si="13"/>
        <v>19.92625947437984</v>
      </c>
      <c r="EO29" s="18">
        <f t="shared" si="14"/>
        <v>73.682568496798197</v>
      </c>
      <c r="EP29" s="18">
        <f t="shared" si="15"/>
        <v>67.781623593242173</v>
      </c>
      <c r="EQ29" s="18">
        <f>IF(ISNUMBER(EO29), EO29*COS(RADIANS(-$C29+Графики!$B$3))+EP29*SIN(RADIANS(-$C29+Графики!$B$3)),"")</f>
        <v>73.682568496798197</v>
      </c>
      <c r="ER29" s="19">
        <f>IF(ISNUMBER(EO29), EO29*COS(RADIANS(-$C29+Графики!$B$5))+EP29*SIN(RADIANS(-$C29+Графики!$B$5)),"")</f>
        <v>67.781623593242173</v>
      </c>
      <c r="ES29" s="24">
        <v>-0.48636822623115783</v>
      </c>
      <c r="ET29" s="25">
        <v>0.55618868667433119</v>
      </c>
      <c r="EU29" s="25">
        <v>-1.0805685211580474</v>
      </c>
      <c r="EV29" s="25">
        <v>1.2392714786615371</v>
      </c>
      <c r="EW29" s="18">
        <f t="shared" si="16"/>
        <v>9.09789987190827</v>
      </c>
      <c r="EX29" s="18">
        <f t="shared" si="17"/>
        <v>20.243040268689377</v>
      </c>
      <c r="EY29" s="18">
        <f t="shared" si="18"/>
        <v>73.899566524638317</v>
      </c>
      <c r="EZ29" s="18">
        <f t="shared" si="19"/>
        <v>71.325333334678291</v>
      </c>
      <c r="FA29" s="18">
        <f>IF(ISNUMBER(EY29), EY29*COS(RADIANS(-$C29+Графики!$B$3))+EZ29*SIN(RADIANS(-$C29+Графики!$B$3)),"")</f>
        <v>73.899566524638317</v>
      </c>
      <c r="FB29" s="19">
        <f>IF(ISNUMBER(EY29), EY29*COS(RADIANS(-$C29+Графики!$B$5))+EZ29*SIN(RADIANS(-$C29+Графики!$B$5)),"")</f>
        <v>71.325333334678291</v>
      </c>
      <c r="FC29" s="24">
        <v>-0.65170222830775781</v>
      </c>
      <c r="FD29" s="25">
        <v>0.59306190864607855</v>
      </c>
      <c r="FE29" s="25">
        <v>-1.1785413747951863</v>
      </c>
      <c r="FF29" s="25">
        <v>1.0724521774671174</v>
      </c>
      <c r="FG29" s="18">
        <f t="shared" si="20"/>
        <v>10.862402676559499</v>
      </c>
      <c r="FH29" s="18">
        <f t="shared" si="21"/>
        <v>19.642361167726026</v>
      </c>
      <c r="FI29" s="18">
        <f t="shared" si="22"/>
        <v>74.280081035579116</v>
      </c>
      <c r="FJ29" s="18">
        <f t="shared" si="23"/>
        <v>71.521734028975857</v>
      </c>
      <c r="FK29" s="18">
        <f>IF(ISNUMBER(FI29), FI29*COS(RADIANS(-$C29+Графики!$B$3))+FJ29*SIN(RADIANS(-$C29+Графики!$B$3)),"")</f>
        <v>74.280081035579116</v>
      </c>
      <c r="FL29" s="19">
        <f>IF(ISNUMBER(FI29), FI29*COS(RADIANS(-$C29+Графики!$B$5))+FJ29*SIN(RADIANS(-$C29+Графики!$B$5)),"")</f>
        <v>71.521734028975857</v>
      </c>
      <c r="FM29" s="24">
        <v>-0.62802091029610385</v>
      </c>
      <c r="FN29" s="25">
        <v>0.50276081571025055</v>
      </c>
      <c r="FO29" s="25">
        <v>-1.2183956025015776</v>
      </c>
      <c r="FP29" s="25">
        <v>1.131040488074962</v>
      </c>
      <c r="FQ29" s="18">
        <f t="shared" si="24"/>
        <v>9.8677719707789997</v>
      </c>
      <c r="FR29" s="18">
        <f t="shared" si="25"/>
        <v>20.501261281972837</v>
      </c>
      <c r="FS29" s="18">
        <f t="shared" si="26"/>
        <v>73.355727916953754</v>
      </c>
      <c r="FT29" s="18">
        <f t="shared" si="27"/>
        <v>69.329297674732175</v>
      </c>
      <c r="FU29" s="18">
        <f>IF(ISNUMBER(FS29), FS29*COS(RADIANS(-$C29+Графики!$B$3))+FT29*SIN(RADIANS(-$C29+Графики!$B$3)),"")</f>
        <v>73.355727916953754</v>
      </c>
      <c r="FV29" s="19">
        <f>IF(ISNUMBER(FS29), FS29*COS(RADIANS(-$C29+Графики!$B$5))+FT29*SIN(RADIANS(-$C29+Графики!$B$5)),"")</f>
        <v>69.329297674732175</v>
      </c>
      <c r="FW29" s="24">
        <v>-0.60500167828400564</v>
      </c>
      <c r="FX29" s="25">
        <v>0.54996182580885022</v>
      </c>
      <c r="FY29" s="25">
        <v>-1.1522970892654969</v>
      </c>
      <c r="FZ29" s="25">
        <v>1.0687691442093099</v>
      </c>
      <c r="GA29" s="18">
        <f t="shared" si="28"/>
        <v>10.078787298444761</v>
      </c>
      <c r="GB29" s="18">
        <f t="shared" si="29"/>
        <v>19.381245762782886</v>
      </c>
      <c r="GC29" s="18">
        <f t="shared" si="30"/>
        <v>77.692172360819626</v>
      </c>
      <c r="GD29" s="18">
        <f t="shared" si="31"/>
        <v>68.413421088551246</v>
      </c>
      <c r="GE29" s="18">
        <f>IF(ISNUMBER(GC29), GC29*COS(RADIANS(-$C29+Графики!$B$3))+GD29*SIN(RADIANS(-$C29+Графики!$B$3)),"")</f>
        <v>77.692172360819626</v>
      </c>
      <c r="GF29" s="19">
        <f>IF(ISNUMBER(GC29), GC29*COS(RADIANS(-$C29+Графики!$B$5))+GD29*SIN(RADIANS(-$C29+Графики!$B$5)),"")</f>
        <v>68.413421088551246</v>
      </c>
      <c r="GG29" s="24">
        <v>-0.47927415580896493</v>
      </c>
      <c r="GH29" s="25">
        <v>0.54071442480777998</v>
      </c>
      <c r="GI29" s="25">
        <v>-1.2432605907999852</v>
      </c>
      <c r="GJ29" s="25">
        <v>1.1150266096191173</v>
      </c>
      <c r="GK29" s="18">
        <f t="shared" si="32"/>
        <v>8.9009619951251331</v>
      </c>
      <c r="GL29" s="18">
        <f t="shared" si="33"/>
        <v>20.578485491479803</v>
      </c>
      <c r="GM29" s="18">
        <f t="shared" si="34"/>
        <v>74.7245345579841</v>
      </c>
      <c r="GN29" s="18">
        <f t="shared" si="35"/>
        <v>69.505577629170574</v>
      </c>
      <c r="GO29" s="18">
        <f>IF(ISNUMBER(GM29), GM29*COS(RADIANS(-$C29+Графики!$B$3))+GN29*SIN(RADIANS(-$C29+Графики!$B$3)),"")</f>
        <v>74.7245345579841</v>
      </c>
      <c r="GP29" s="19">
        <f>IF(ISNUMBER(GM29), GM29*COS(RADIANS(-$C29+Графики!$B$5))+GN29*SIN(RADIANS(-$C29+Графики!$B$5)),"")</f>
        <v>69.505577629170574</v>
      </c>
      <c r="GQ29" s="24">
        <v>-0.60685801838620079</v>
      </c>
      <c r="GR29" s="25">
        <v>0.47688232403718001</v>
      </c>
      <c r="GS29" s="25">
        <v>-1.1572597444047024</v>
      </c>
      <c r="GT29" s="25">
        <v>1.2069762317513222</v>
      </c>
      <c r="GU29" s="18">
        <f t="shared" si="36"/>
        <v>9.4572776236722405</v>
      </c>
      <c r="GV29" s="18">
        <f t="shared" si="37"/>
        <v>20.630387332224366</v>
      </c>
      <c r="GW29" s="18">
        <f t="shared" si="38"/>
        <v>76.990229700952355</v>
      </c>
      <c r="GX29" s="18">
        <f t="shared" si="39"/>
        <v>74.115886954016091</v>
      </c>
      <c r="GY29" s="18">
        <f>IF(ISNUMBER(GW29), GW29*COS(RADIANS(-$C29+Графики!$B$3))+GX29*SIN(RADIANS(-$C29+Графики!$B$3)),"")</f>
        <v>76.990229700952355</v>
      </c>
      <c r="GZ29" s="19">
        <f>IF(ISNUMBER(GW29), GW29*COS(RADIANS(-$C29+Графики!$B$5))+GX29*SIN(RADIANS(-$C29+Графики!$B$5)),"")</f>
        <v>74.115886954016091</v>
      </c>
      <c r="HA29" s="24">
        <v>-0.51111698426853225</v>
      </c>
      <c r="HB29" s="25">
        <v>0.56979953579980347</v>
      </c>
      <c r="HC29" s="25">
        <v>-1.2041826070172901</v>
      </c>
      <c r="HD29" s="25">
        <v>1.2255760302575185</v>
      </c>
      <c r="HE29" s="18">
        <f t="shared" si="40"/>
        <v>9.4326362240481973</v>
      </c>
      <c r="HF29" s="18">
        <f t="shared" si="41"/>
        <v>21.202055319942541</v>
      </c>
      <c r="HG29" s="18">
        <f t="shared" si="42"/>
        <v>74.024861038365799</v>
      </c>
      <c r="HH29" s="18">
        <f t="shared" si="43"/>
        <v>68.075950052626752</v>
      </c>
      <c r="HI29" s="18">
        <f>IF(ISNUMBER(HG29), HG29*COS(RADIANS(-$C29+Графики!$B$3))+HH29*SIN(RADIANS(-$C29+Графики!$B$3)),"")</f>
        <v>74.024861038365799</v>
      </c>
      <c r="HJ29" s="19">
        <f>IF(ISNUMBER(HG29), HG29*COS(RADIANS(-$C29+Графики!$B$5))+HH29*SIN(RADIANS(-$C29+Графики!$B$5)),"")</f>
        <v>68.075950052626752</v>
      </c>
      <c r="HK29" s="24">
        <v>-0.51974955831001146</v>
      </c>
      <c r="HL29" s="25">
        <v>0.49429625099281316</v>
      </c>
      <c r="HM29" s="25">
        <v>-1.1360137887897217</v>
      </c>
      <c r="HN29" s="25">
        <v>1.2525315515448805</v>
      </c>
      <c r="HO29" s="18">
        <f t="shared" si="44"/>
        <v>8.8491035745366577</v>
      </c>
      <c r="HP29" s="18">
        <f t="shared" si="45"/>
        <v>20.842480939012333</v>
      </c>
      <c r="HQ29" s="18">
        <f t="shared" si="46"/>
        <v>75.614399173029597</v>
      </c>
      <c r="HR29" s="18">
        <f t="shared" si="47"/>
        <v>69.391549396492849</v>
      </c>
      <c r="HS29" s="18">
        <f>IF(ISNUMBER(HQ29), HQ29*COS(RADIANS(-$C29+Графики!$B$3))+HR29*SIN(RADIANS(-$C29+Графики!$B$3)),"")</f>
        <v>75.614399173029597</v>
      </c>
      <c r="HT29" s="19">
        <f>IF(ISNUMBER(HQ29), HQ29*COS(RADIANS(-$C29+Графики!$B$5))+HR29*SIN(RADIANS(-$C29+Графики!$B$5)),"")</f>
        <v>69.391549396492849</v>
      </c>
      <c r="HU29" s="24">
        <v>-0.62422811122593824</v>
      </c>
      <c r="HV29" s="25">
        <v>0.54098013977862691</v>
      </c>
      <c r="HW29" s="25">
        <v>-1.1371714995376132</v>
      </c>
      <c r="HX29" s="25">
        <v>1.0739858691335984</v>
      </c>
      <c r="HY29" s="18">
        <f t="shared" si="48"/>
        <v>10.168184999423831</v>
      </c>
      <c r="HZ29" s="18">
        <f t="shared" si="49"/>
        <v>19.294790774674595</v>
      </c>
      <c r="IA29" s="18">
        <f t="shared" si="50"/>
        <v>72.643823262591638</v>
      </c>
      <c r="IB29" s="18">
        <f t="shared" si="51"/>
        <v>69.079372088970132</v>
      </c>
      <c r="IC29" s="18">
        <f>IF(ISNUMBER(IA29), IA29*COS(RADIANS(-$C29+Графики!$B$3))+IB29*SIN(RADIANS(-$C29+Графики!$B$3)),"")</f>
        <v>72.643823262591638</v>
      </c>
      <c r="ID29" s="19">
        <f>IF(ISNUMBER(IA29), IA29*COS(RADIANS(-$C29+Графики!$B$5))+IB29*SIN(RADIANS(-$C29+Графики!$B$5)),"")</f>
        <v>69.079372088970132</v>
      </c>
      <c r="IE29" s="24">
        <v>-0.53574448726644175</v>
      </c>
      <c r="IF29" s="25">
        <v>0.44109129483648868</v>
      </c>
      <c r="IG29" s="25">
        <v>-1.0919427531333159</v>
      </c>
      <c r="IH29" s="25">
        <v>1.2258548441725261</v>
      </c>
      <c r="II29" s="18">
        <f t="shared" si="52"/>
        <v>8.5243970830756606</v>
      </c>
      <c r="IJ29" s="18">
        <f t="shared" si="53"/>
        <v>20.225220593418246</v>
      </c>
      <c r="IK29" s="18">
        <f t="shared" si="54"/>
        <v>73.787789767550692</v>
      </c>
      <c r="IL29" s="18">
        <f t="shared" si="55"/>
        <v>69.155101713561052</v>
      </c>
      <c r="IM29" s="18">
        <f>IF(ISNUMBER(IK29), IK29*COS(RADIANS(-$C29+Графики!$B$3))+IL29*SIN(RADIANS(-$C29+Графики!$B$3)),"")</f>
        <v>73.787789767550692</v>
      </c>
      <c r="IN29" s="19">
        <f>IF(ISNUMBER(IK29), IK29*COS(RADIANS(-$C29+Графики!$B$5))+IL29*SIN(RADIANS(-$C29+Графики!$B$5)),"")</f>
        <v>69.155101713561052</v>
      </c>
      <c r="IO29" s="24">
        <v>-0.53855242979785667</v>
      </c>
      <c r="IP29" s="25">
        <v>0.5510021330418694</v>
      </c>
      <c r="IQ29" s="25">
        <v>-1.1568658550165234</v>
      </c>
      <c r="IR29" s="25">
        <v>1.0933723235744375</v>
      </c>
      <c r="IS29" s="18">
        <f t="shared" si="56"/>
        <v>9.5080139872424922</v>
      </c>
      <c r="IT29" s="18">
        <f t="shared" si="57"/>
        <v>19.635770560245188</v>
      </c>
      <c r="IU29" s="18">
        <f t="shared" si="58"/>
        <v>75.230836174839752</v>
      </c>
      <c r="IV29" s="18">
        <f t="shared" si="59"/>
        <v>72.930365283514107</v>
      </c>
      <c r="IW29" s="18">
        <f>IF(ISNUMBER(IU29), IU29*COS(RADIANS(-$C29+Графики!$B$3))+IV29*SIN(RADIANS(-$C29+Графики!$B$3)),"")</f>
        <v>75.230836174839752</v>
      </c>
      <c r="IX29" s="19">
        <f>IF(ISNUMBER(IU29), IU29*COS(RADIANS(-$C29+Графики!$B$5))+IV29*SIN(RADIANS(-$C29+Графики!$B$5)),"")</f>
        <v>72.930365283514107</v>
      </c>
    </row>
    <row r="30" spans="1:258" x14ac:dyDescent="0.25">
      <c r="A30" s="44">
        <v>30</v>
      </c>
      <c r="B30" s="50">
        <v>0</v>
      </c>
      <c r="C30" s="11">
        <f>IF(Графики!$A$7="Расчитывать с учетом закручивания скважины",B30,0)</f>
        <v>0</v>
      </c>
      <c r="D30" s="47">
        <v>13.5</v>
      </c>
      <c r="E30" s="34">
        <f>IF(ISNUMBER(INDEX($I$1:$IX$303,$A30,E$1) ),INDEX($I$1:$IX$303,$A30,E$1),0)</f>
        <v>10.437233709587177</v>
      </c>
      <c r="F30" s="35">
        <f>IF(ISNUMBER(INDEX($I$1:$IX$303,$A30,F$1) ),INDEX($I$1:$IX$303,$A30,F$1),0)</f>
        <v>21.776612662335609</v>
      </c>
      <c r="G30" s="35">
        <f>IF(ISNUMBER(INDEX($I$1:$IX$303,$A30,G$1) ),INDEX($I$1:$IX$303,$A30,G$1)-$G$305,0)</f>
        <v>-899.80662196620619</v>
      </c>
      <c r="H30" s="36">
        <f>IF(ISNUMBER(INDEX($I$1:$IX$303,$A30,H$1) ),INDEX($I$1:$IX$303,$A30,H$1)-$H$305,0)</f>
        <v>-1073.5462449490337</v>
      </c>
      <c r="I30" s="29">
        <v>-0.62879715202541353</v>
      </c>
      <c r="J30" s="25">
        <v>0.56724344662961557</v>
      </c>
      <c r="K30" s="25">
        <v>-1.2976660054711169</v>
      </c>
      <c r="L30" s="25">
        <v>1.1979472616349167</v>
      </c>
      <c r="M30" s="18">
        <f t="shared" si="60"/>
        <v>10.437233709587177</v>
      </c>
      <c r="N30" s="18">
        <f t="shared" si="61"/>
        <v>21.776612662335609</v>
      </c>
      <c r="O30" s="18">
        <f t="shared" si="90"/>
        <v>78.109533923208474</v>
      </c>
      <c r="P30" s="18">
        <f t="shared" si="90"/>
        <v>81.883418535003841</v>
      </c>
      <c r="Q30" s="18">
        <f>IF(ISNUMBER(O30), O30*COS(RADIANS(-$C30+Графики!$B$3))+P30*SIN(RADIANS(-$C30+Графики!$B$3)),"")</f>
        <v>78.109533923208474</v>
      </c>
      <c r="R30" s="19">
        <f>IF(ISNUMBER(O30), O30*COS(RADIANS(-$C30+Графики!$B$5))+P30*SIN(RADIANS(-$C30+Графики!$B$5)),"")</f>
        <v>81.883418535003841</v>
      </c>
      <c r="S30" s="29">
        <v>-0.59858344470899427</v>
      </c>
      <c r="T30" s="25">
        <v>0.51261008615708015</v>
      </c>
      <c r="U30" s="25">
        <v>-1.2536408012988223</v>
      </c>
      <c r="V30" s="25">
        <v>1.0384192950573738</v>
      </c>
      <c r="W30" s="18">
        <f t="shared" si="63"/>
        <v>9.6968409002115177</v>
      </c>
      <c r="X30" s="18">
        <f t="shared" si="64"/>
        <v>20.00066396127005</v>
      </c>
      <c r="Y30" s="18">
        <f t="shared" si="91"/>
        <v>77.761202113809489</v>
      </c>
      <c r="Z30" s="18">
        <f t="shared" si="91"/>
        <v>81.286999879067935</v>
      </c>
      <c r="AA30" s="18">
        <f>IF(ISNUMBER(Y30), Y30*COS(RADIANS(-$C30+Графики!$B$3))+Z30*SIN(RADIANS(-$C30+Графики!$B$3)),"")</f>
        <v>77.761202113809489</v>
      </c>
      <c r="AB30" s="18">
        <f>IF(ISNUMBER(Y30), Y30*COS(RADIANS(-$C30+Графики!$B$5))+Z30*SIN(RADIANS(-$C30+Графики!$B$5)),"")</f>
        <v>81.286999879067935</v>
      </c>
      <c r="AC30" s="24">
        <v>-0.48588815618351411</v>
      </c>
      <c r="AD30" s="25">
        <v>0.55227619875280376</v>
      </c>
      <c r="AE30" s="25">
        <v>-1.3124958498466863</v>
      </c>
      <c r="AF30" s="25">
        <v>1.1885464557902476</v>
      </c>
      <c r="AG30" s="18">
        <f t="shared" si="66"/>
        <v>9.0595691521094128</v>
      </c>
      <c r="AH30" s="18">
        <f t="shared" si="67"/>
        <v>21.823978701685032</v>
      </c>
      <c r="AI30" s="18">
        <f t="shared" si="92"/>
        <v>76.535936728042202</v>
      </c>
      <c r="AJ30" s="18">
        <f t="shared" si="92"/>
        <v>84.4309008588437</v>
      </c>
      <c r="AK30" s="18">
        <f>IF(ISNUMBER(AI30), AI30*COS(RADIANS(-$C30+Графики!$B$3))+AJ30*SIN(RADIANS(-$C30+Графики!$B$3)),"")</f>
        <v>76.535936728042202</v>
      </c>
      <c r="AL30" s="19">
        <f>IF(ISNUMBER(AI30), AI30*COS(RADIANS(-$C30+Графики!$B$5))+AJ30*SIN(RADIANS(-$C30+Графики!$B$5)),"")</f>
        <v>84.4309008588437</v>
      </c>
      <c r="AM30" s="24">
        <v>-0.45429824811757735</v>
      </c>
      <c r="AN30" s="25">
        <v>0.5199858043549489</v>
      </c>
      <c r="AO30" s="25">
        <v>-1.3295086929396616</v>
      </c>
      <c r="AP30" s="25">
        <v>1.1456447661619238</v>
      </c>
      <c r="AQ30" s="18">
        <f t="shared" si="69"/>
        <v>8.5021298482005747</v>
      </c>
      <c r="AR30" s="18">
        <f t="shared" si="70"/>
        <v>21.598109149201477</v>
      </c>
      <c r="AS30" s="18">
        <f t="shared" si="93"/>
        <v>79.318530294333883</v>
      </c>
      <c r="AT30" s="18">
        <f t="shared" si="93"/>
        <v>81.838936457442486</v>
      </c>
      <c r="AU30" s="18">
        <f>IF(ISNUMBER(AS30), AS30*COS(RADIANS(-$C30+Графики!$B$3))+AT30*SIN(RADIANS(-$C30+Графики!$B$3)),"")</f>
        <v>79.318530294333883</v>
      </c>
      <c r="AV30" s="19">
        <f>IF(ISNUMBER(AS30), AS30*COS(RADIANS(-$C30+Графики!$B$5))+AT30*SIN(RADIANS(-$C30+Графики!$B$5)),"")</f>
        <v>81.838936457442486</v>
      </c>
      <c r="AW30" s="24">
        <v>-0.50473607864180925</v>
      </c>
      <c r="AX30" s="25">
        <v>0.45789057001254541</v>
      </c>
      <c r="AY30" s="25">
        <v>-1.2783263621096135</v>
      </c>
      <c r="AZ30" s="25">
        <v>1.1316475988453663</v>
      </c>
      <c r="BA30" s="18">
        <f t="shared" si="72"/>
        <v>8.4004034418569766</v>
      </c>
      <c r="BB30" s="18">
        <f t="shared" si="73"/>
        <v>21.029439943842611</v>
      </c>
      <c r="BC30" s="18">
        <f t="shared" si="94"/>
        <v>78.5704693162659</v>
      </c>
      <c r="BD30" s="18">
        <f t="shared" si="94"/>
        <v>80.512437153330808</v>
      </c>
      <c r="BE30" s="18">
        <f>IF(ISNUMBER(BC30), BC30*COS(RADIANS(-$C30+Графики!$B$3))+BD30*SIN(RADIANS(-$C30+Графики!$B$3)),"")</f>
        <v>78.5704693162659</v>
      </c>
      <c r="BF30" s="19">
        <f>IF(ISNUMBER(BC30), BC30*COS(RADIANS(-$C30+Графики!$B$5))+BD30*SIN(RADIANS(-$C30+Графики!$B$5)),"")</f>
        <v>80.512437153330808</v>
      </c>
      <c r="BG30" s="24">
        <v>-0.5706686548155665</v>
      </c>
      <c r="BH30" s="25">
        <v>0.44272782946466283</v>
      </c>
      <c r="BI30" s="25">
        <v>-1.1834991594960445</v>
      </c>
      <c r="BJ30" s="25">
        <v>1.190289186692159</v>
      </c>
      <c r="BK30" s="18">
        <f t="shared" si="75"/>
        <v>8.8434373664785522</v>
      </c>
      <c r="BL30" s="18">
        <f t="shared" si="76"/>
        <v>20.713729673197953</v>
      </c>
      <c r="BM30" s="18">
        <f t="shared" si="95"/>
        <v>76.722954467161316</v>
      </c>
      <c r="BN30" s="18">
        <f t="shared" si="95"/>
        <v>77.277342937950081</v>
      </c>
      <c r="BO30" s="18">
        <f>IF(ISNUMBER(BM30), BM30*COS(RADIANS(-$C30+Графики!$B$3))+BN30*SIN(RADIANS(-$C30+Графики!$B$3)),"")</f>
        <v>76.722954467161316</v>
      </c>
      <c r="BP30" s="19">
        <f>IF(ISNUMBER(BM30), BM30*COS(RADIANS(-$C30+Графики!$B$5))+BN30*SIN(RADIANS(-$C30+Графики!$B$5)),"")</f>
        <v>77.277342937950081</v>
      </c>
      <c r="BQ30" s="24">
        <v>-0.53851255560772915</v>
      </c>
      <c r="BR30" s="25">
        <v>0.41520377265318209</v>
      </c>
      <c r="BS30" s="25">
        <v>-1.17006358631827</v>
      </c>
      <c r="BT30" s="25">
        <v>1.162834592123756</v>
      </c>
      <c r="BU30" s="18">
        <f t="shared" si="78"/>
        <v>8.3226489459899806</v>
      </c>
      <c r="BV30" s="18">
        <f t="shared" si="79"/>
        <v>20.356970892159183</v>
      </c>
      <c r="BW30" s="18">
        <f t="shared" si="96"/>
        <v>80.565889947628264</v>
      </c>
      <c r="BX30" s="18">
        <f t="shared" si="96"/>
        <v>78.058678819333466</v>
      </c>
      <c r="BY30" s="18">
        <f>IF(ISNUMBER(BW30), BW30*COS(RADIANS(-$C30+Графики!$B$3))+BX30*SIN(RADIANS(-$C30+Графики!$B$3)),"")</f>
        <v>80.565889947628264</v>
      </c>
      <c r="BZ30" s="19">
        <f>IF(ISNUMBER(BW30), BW30*COS(RADIANS(-$C30+Графики!$B$5))+BX30*SIN(RADIANS(-$C30+Графики!$B$5)),"")</f>
        <v>78.058678819333466</v>
      </c>
      <c r="CA30" s="29">
        <v>-0.4588640655249171</v>
      </c>
      <c r="CB30" s="25">
        <v>0.57394972435362324</v>
      </c>
      <c r="CC30" s="25">
        <v>-1.2500658887270808</v>
      </c>
      <c r="CD30" s="25">
        <v>1.0397993609508898</v>
      </c>
      <c r="CE30" s="18">
        <f t="shared" si="81"/>
        <v>9.012878569901245</v>
      </c>
      <c r="CF30" s="18">
        <f t="shared" si="82"/>
        <v>19.981514138414386</v>
      </c>
      <c r="CG30" s="18">
        <f t="shared" si="97"/>
        <v>79.455793928758496</v>
      </c>
      <c r="CH30" s="18">
        <f t="shared" si="97"/>
        <v>80.483554375402505</v>
      </c>
      <c r="CI30" s="18">
        <f>IF(ISNUMBER(CG30), CG30*COS(RADIANS(-$C30+Графики!$B$3))+CH30*SIN(RADIANS(-$C30+Графики!$B$3)),"")</f>
        <v>79.455793928758496</v>
      </c>
      <c r="CJ30" s="19">
        <f>IF(ISNUMBER(CG30), CG30*COS(RADIANS(-$C30+Графики!$B$5))+CH30*SIN(RADIANS(-$C30+Графики!$B$5)),"")</f>
        <v>80.483554375402505</v>
      </c>
      <c r="CK30" s="24">
        <v>-0.53129958230716567</v>
      </c>
      <c r="CL30" s="25">
        <v>0.52694079380538061</v>
      </c>
      <c r="CM30" s="25">
        <v>-1.2062111517747705</v>
      </c>
      <c r="CN30" s="25">
        <v>1.0313155819766979</v>
      </c>
      <c r="CO30" s="18">
        <f t="shared" si="84"/>
        <v>9.2347581574531379</v>
      </c>
      <c r="CP30" s="18">
        <f t="shared" si="85"/>
        <v>19.52486354410469</v>
      </c>
      <c r="CQ30" s="18">
        <f t="shared" si="98"/>
        <v>79.897162173859883</v>
      </c>
      <c r="CR30" s="18">
        <f t="shared" si="98"/>
        <v>82.285540614763391</v>
      </c>
      <c r="CS30" s="18">
        <f>IF(ISNUMBER(CQ30), CQ30*COS(RADIANS(-$C30+Графики!$B$3))+CR30*SIN(RADIANS(-$C30+Графики!$B$3)),"")</f>
        <v>79.897162173859883</v>
      </c>
      <c r="CT30" s="19">
        <f>IF(ISNUMBER(CQ30), CQ30*COS(RADIANS(-$C30+Графики!$B$5))+CR30*SIN(RADIANS(-$C30+Графики!$B$5)),"")</f>
        <v>82.285540614763391</v>
      </c>
      <c r="CU30" s="24">
        <v>-0.46674158186129666</v>
      </c>
      <c r="CV30" s="25">
        <v>0.58389302465004855</v>
      </c>
      <c r="CW30" s="25">
        <v>-1.1619159195388096</v>
      </c>
      <c r="CX30" s="25">
        <v>1.1370076418171329</v>
      </c>
      <c r="CY30" s="18">
        <f t="shared" si="87"/>
        <v>9.1683881065404318</v>
      </c>
      <c r="CZ30" s="18">
        <f t="shared" si="88"/>
        <v>20.06054697552948</v>
      </c>
      <c r="DA30" s="18">
        <f t="shared" si="99"/>
        <v>76.591071939119985</v>
      </c>
      <c r="DB30" s="18">
        <f t="shared" si="99"/>
        <v>81.04985734219342</v>
      </c>
      <c r="DC30" s="18">
        <f>IF(ISNUMBER(DA30), DA30*COS(RADIANS(-$C30+Графики!$B$3))+DB30*SIN(RADIANS(-$C30+Графики!$B$3)),"")</f>
        <v>76.591071939119985</v>
      </c>
      <c r="DD30" s="19">
        <f>IF(ISNUMBER(DA30), DA30*COS(RADIANS(-$C30+Графики!$B$5))+DB30*SIN(RADIANS(-$C30+Графики!$B$5)),"")</f>
        <v>81.04985734219342</v>
      </c>
      <c r="DE30" s="24">
        <v>-0.51894772868737238</v>
      </c>
      <c r="DF30" s="25">
        <v>0.41060073752536907</v>
      </c>
      <c r="DG30" s="25">
        <v>-1.2316520558093964</v>
      </c>
      <c r="DH30" s="25">
        <v>1.0250575914164841</v>
      </c>
      <c r="DI30" s="18">
        <f t="shared" si="0"/>
        <v>8.1117516839300094</v>
      </c>
      <c r="DJ30" s="18">
        <f t="shared" si="1"/>
        <v>19.692233858214365</v>
      </c>
      <c r="DK30" s="18">
        <f t="shared" si="2"/>
        <v>80.792790257267924</v>
      </c>
      <c r="DL30" s="18">
        <f t="shared" si="3"/>
        <v>80.514939731434609</v>
      </c>
      <c r="DM30" s="18">
        <f>IF(ISNUMBER(DK30), DK30*COS(RADIANS(-$C30+Графики!$B$3))+DL30*SIN(RADIANS(-$C30+Графики!$B$3)),"")</f>
        <v>80.792790257267924</v>
      </c>
      <c r="DN30" s="19">
        <f>IF(ISNUMBER(DK30), DK30*COS(RADIANS(-$C30+Графики!$B$5))+DL30*SIN(RADIANS(-$C30+Графики!$B$5)),"")</f>
        <v>80.514939731434609</v>
      </c>
      <c r="DO30" s="24">
        <v>-0.46016149471909806</v>
      </c>
      <c r="DP30" s="25">
        <v>0.49095376449927985</v>
      </c>
      <c r="DQ30" s="25">
        <v>-1.3054434610975341</v>
      </c>
      <c r="DR30" s="25">
        <v>1.0899577955320692</v>
      </c>
      <c r="DS30" s="18">
        <f t="shared" si="4"/>
        <v>8.2999511205560168</v>
      </c>
      <c r="DT30" s="18">
        <f t="shared" si="5"/>
        <v>20.902297061394041</v>
      </c>
      <c r="DU30" s="18">
        <f t="shared" si="6"/>
        <v>80.205478658389694</v>
      </c>
      <c r="DV30" s="18">
        <f t="shared" si="7"/>
        <v>80.826704116342995</v>
      </c>
      <c r="DW30" s="18">
        <f>IF(ISNUMBER(DU30), DU30*COS(RADIANS(-$C30+Графики!$B$3))+DV30*SIN(RADIANS(-$C30+Графики!$B$3)),"")</f>
        <v>80.205478658389694</v>
      </c>
      <c r="DX30" s="19">
        <f>IF(ISNUMBER(DU30), DU30*COS(RADIANS(-$C30+Графики!$B$5))+DV30*SIN(RADIANS(-$C30+Графики!$B$5)),"")</f>
        <v>80.826704116342995</v>
      </c>
      <c r="DY30" s="24">
        <v>-0.6457795082616431</v>
      </c>
      <c r="DZ30" s="25">
        <v>0.42368927556123315</v>
      </c>
      <c r="EA30" s="25">
        <v>-1.1671352218047071</v>
      </c>
      <c r="EB30" s="25">
        <v>1.1651839308243024</v>
      </c>
      <c r="EC30" s="18">
        <f t="shared" si="8"/>
        <v>9.3327402768503234</v>
      </c>
      <c r="ED30" s="18">
        <f t="shared" si="9"/>
        <v>20.351918985550011</v>
      </c>
      <c r="EE30" s="18">
        <f t="shared" si="10"/>
        <v>78.219719969761201</v>
      </c>
      <c r="EF30" s="18">
        <f t="shared" si="11"/>
        <v>79.085465901922845</v>
      </c>
      <c r="EG30" s="18">
        <f>IF(ISNUMBER(EE30), EE30*COS(RADIANS(-$C30+Графики!$B$3))+EF30*SIN(RADIANS(-$C30+Графики!$B$3)),"")</f>
        <v>78.219719969761201</v>
      </c>
      <c r="EH30" s="19">
        <f>IF(ISNUMBER(EE30), EE30*COS(RADIANS(-$C30+Графики!$B$5))+EF30*SIN(RADIANS(-$C30+Графики!$B$5)),"")</f>
        <v>79.085465901922845</v>
      </c>
      <c r="EI30" s="24">
        <v>-0.55087499391438488</v>
      </c>
      <c r="EJ30" s="25">
        <v>0.40961209751058747</v>
      </c>
      <c r="EK30" s="25">
        <v>-1.2429763568974346</v>
      </c>
      <c r="EL30" s="25">
        <v>1.1926877377533647</v>
      </c>
      <c r="EM30" s="18">
        <f t="shared" si="12"/>
        <v>8.3817329400934302</v>
      </c>
      <c r="EN30" s="18">
        <f t="shared" si="13"/>
        <v>21.253578544832379</v>
      </c>
      <c r="EO30" s="18">
        <f t="shared" si="14"/>
        <v>77.873434966844911</v>
      </c>
      <c r="EP30" s="18">
        <f t="shared" si="15"/>
        <v>78.408412865658363</v>
      </c>
      <c r="EQ30" s="18">
        <f>IF(ISNUMBER(EO30), EO30*COS(RADIANS(-$C30+Графики!$B$3))+EP30*SIN(RADIANS(-$C30+Графики!$B$3)),"")</f>
        <v>77.873434966844911</v>
      </c>
      <c r="ER30" s="19">
        <f>IF(ISNUMBER(EO30), EO30*COS(RADIANS(-$C30+Графики!$B$5))+EP30*SIN(RADIANS(-$C30+Графики!$B$5)),"")</f>
        <v>78.408412865658363</v>
      </c>
      <c r="ES30" s="24">
        <v>-0.64159282559416664</v>
      </c>
      <c r="ET30" s="25">
        <v>0.56804943186579193</v>
      </c>
      <c r="EU30" s="25">
        <v>-1.2528897983630807</v>
      </c>
      <c r="EV30" s="25">
        <v>1.1042420392729146</v>
      </c>
      <c r="EW30" s="18">
        <f t="shared" si="16"/>
        <v>10.555924035375241</v>
      </c>
      <c r="EX30" s="18">
        <f t="shared" si="17"/>
        <v>20.568405183176367</v>
      </c>
      <c r="EY30" s="18">
        <f t="shared" si="18"/>
        <v>79.177528542325945</v>
      </c>
      <c r="EZ30" s="18">
        <f t="shared" si="19"/>
        <v>81.609535926266474</v>
      </c>
      <c r="FA30" s="18">
        <f>IF(ISNUMBER(EY30), EY30*COS(RADIANS(-$C30+Графики!$B$3))+EZ30*SIN(RADIANS(-$C30+Графики!$B$3)),"")</f>
        <v>79.177528542325945</v>
      </c>
      <c r="FB30" s="19">
        <f>IF(ISNUMBER(EY30), EY30*COS(RADIANS(-$C30+Графики!$B$5))+EZ30*SIN(RADIANS(-$C30+Графики!$B$5)),"")</f>
        <v>81.609535926266474</v>
      </c>
      <c r="FC30" s="24">
        <v>-0.58973136248039248</v>
      </c>
      <c r="FD30" s="25">
        <v>0.44591997554614116</v>
      </c>
      <c r="FE30" s="25">
        <v>-1.1618578332498048</v>
      </c>
      <c r="FF30" s="25">
        <v>1.1421887125643364</v>
      </c>
      <c r="FG30" s="18">
        <f t="shared" si="20"/>
        <v>9.0376398403037719</v>
      </c>
      <c r="FH30" s="18">
        <f t="shared" si="21"/>
        <v>20.105244432210828</v>
      </c>
      <c r="FI30" s="18">
        <f t="shared" si="22"/>
        <v>78.798900955731</v>
      </c>
      <c r="FJ30" s="18">
        <f t="shared" si="23"/>
        <v>81.574356245081276</v>
      </c>
      <c r="FK30" s="18">
        <f>IF(ISNUMBER(FI30), FI30*COS(RADIANS(-$C30+Графики!$B$3))+FJ30*SIN(RADIANS(-$C30+Графики!$B$3)),"")</f>
        <v>78.798900955731</v>
      </c>
      <c r="FL30" s="19">
        <f>IF(ISNUMBER(FI30), FI30*COS(RADIANS(-$C30+Графики!$B$5))+FJ30*SIN(RADIANS(-$C30+Графики!$B$5)),"")</f>
        <v>81.574356245081276</v>
      </c>
      <c r="FM30" s="24">
        <v>-0.53378103453429626</v>
      </c>
      <c r="FN30" s="25">
        <v>0.50538864740902689</v>
      </c>
      <c r="FO30" s="25">
        <v>-1.344707780200052</v>
      </c>
      <c r="FP30" s="25">
        <v>1.0949751944258401</v>
      </c>
      <c r="FQ30" s="18">
        <f t="shared" si="24"/>
        <v>9.0683419248880668</v>
      </c>
      <c r="FR30" s="18">
        <f t="shared" si="25"/>
        <v>21.288641953644387</v>
      </c>
      <c r="FS30" s="18">
        <f t="shared" si="26"/>
        <v>77.889898879397791</v>
      </c>
      <c r="FT30" s="18">
        <f t="shared" si="27"/>
        <v>79.973618651554375</v>
      </c>
      <c r="FU30" s="18">
        <f>IF(ISNUMBER(FS30), FS30*COS(RADIANS(-$C30+Графики!$B$3))+FT30*SIN(RADIANS(-$C30+Графики!$B$3)),"")</f>
        <v>77.889898879397791</v>
      </c>
      <c r="FV30" s="19">
        <f>IF(ISNUMBER(FS30), FS30*COS(RADIANS(-$C30+Графики!$B$5))+FT30*SIN(RADIANS(-$C30+Графики!$B$5)),"")</f>
        <v>79.973618651554375</v>
      </c>
      <c r="FW30" s="24">
        <v>-0.49338835324226893</v>
      </c>
      <c r="FX30" s="25">
        <v>0.51101054158208548</v>
      </c>
      <c r="FY30" s="25">
        <v>-1.2674266272509169</v>
      </c>
      <c r="FZ30" s="25">
        <v>1.0710281531127048</v>
      </c>
      <c r="GA30" s="18">
        <f t="shared" si="28"/>
        <v>8.7649216293195753</v>
      </c>
      <c r="GB30" s="18">
        <f t="shared" si="29"/>
        <v>20.405451319159987</v>
      </c>
      <c r="GC30" s="18">
        <f t="shared" si="30"/>
        <v>82.07463317547942</v>
      </c>
      <c r="GD30" s="18">
        <f t="shared" si="31"/>
        <v>78.616146748131243</v>
      </c>
      <c r="GE30" s="18">
        <f>IF(ISNUMBER(GC30), GC30*COS(RADIANS(-$C30+Графики!$B$3))+GD30*SIN(RADIANS(-$C30+Графики!$B$3)),"")</f>
        <v>82.07463317547942</v>
      </c>
      <c r="GF30" s="19">
        <f>IF(ISNUMBER(GC30), GC30*COS(RADIANS(-$C30+Графики!$B$5))+GD30*SIN(RADIANS(-$C30+Графики!$B$5)),"")</f>
        <v>78.616146748131243</v>
      </c>
      <c r="GG30" s="24">
        <v>-0.55490429378577222</v>
      </c>
      <c r="GH30" s="25">
        <v>0.51471995111363944</v>
      </c>
      <c r="GI30" s="25">
        <v>-1.3347756323200328</v>
      </c>
      <c r="GJ30" s="25">
        <v>1.0036730694473686</v>
      </c>
      <c r="GK30" s="18">
        <f t="shared" si="32"/>
        <v>9.3340968715802628</v>
      </c>
      <c r="GL30" s="18">
        <f t="shared" si="33"/>
        <v>20.405398284445795</v>
      </c>
      <c r="GM30" s="18">
        <f t="shared" si="34"/>
        <v>79.391582993774236</v>
      </c>
      <c r="GN30" s="18">
        <f t="shared" si="35"/>
        <v>79.708276771393471</v>
      </c>
      <c r="GO30" s="18">
        <f>IF(ISNUMBER(GM30), GM30*COS(RADIANS(-$C30+Графики!$B$3))+GN30*SIN(RADIANS(-$C30+Графики!$B$3)),"")</f>
        <v>79.391582993774236</v>
      </c>
      <c r="GP30" s="19">
        <f>IF(ISNUMBER(GM30), GM30*COS(RADIANS(-$C30+Графики!$B$5))+GN30*SIN(RADIANS(-$C30+Графики!$B$5)),"")</f>
        <v>79.708276771393471</v>
      </c>
      <c r="GQ30" s="24">
        <v>-0.61716669912760624</v>
      </c>
      <c r="GR30" s="25">
        <v>0.46798877473091782</v>
      </c>
      <c r="GS30" s="25">
        <v>-1.2778918296359043</v>
      </c>
      <c r="GT30" s="25">
        <v>1.1948325287955146</v>
      </c>
      <c r="GU30" s="18">
        <f t="shared" si="36"/>
        <v>9.4696264221206761</v>
      </c>
      <c r="GV30" s="18">
        <f t="shared" si="37"/>
        <v>21.576916186829731</v>
      </c>
      <c r="GW30" s="18">
        <f t="shared" si="38"/>
        <v>81.725042912012697</v>
      </c>
      <c r="GX30" s="18">
        <f t="shared" si="39"/>
        <v>84.904345047430951</v>
      </c>
      <c r="GY30" s="18">
        <f>IF(ISNUMBER(GW30), GW30*COS(RADIANS(-$C30+Графики!$B$3))+GX30*SIN(RADIANS(-$C30+Графики!$B$3)),"")</f>
        <v>81.725042912012697</v>
      </c>
      <c r="GZ30" s="19">
        <f>IF(ISNUMBER(GW30), GW30*COS(RADIANS(-$C30+Графики!$B$5))+GX30*SIN(RADIANS(-$C30+Графики!$B$5)),"")</f>
        <v>84.904345047430951</v>
      </c>
      <c r="HA30" s="24">
        <v>-0.63290386244288221</v>
      </c>
      <c r="HB30" s="25">
        <v>0.43099059461706424</v>
      </c>
      <c r="HC30" s="25">
        <v>-1.1800925440095826</v>
      </c>
      <c r="HD30" s="25">
        <v>1.1887809208878886</v>
      </c>
      <c r="HE30" s="18">
        <f t="shared" si="40"/>
        <v>9.2840972065742715</v>
      </c>
      <c r="HF30" s="18">
        <f t="shared" si="41"/>
        <v>20.670848425965886</v>
      </c>
      <c r="HG30" s="18">
        <f t="shared" si="42"/>
        <v>78.666909641652936</v>
      </c>
      <c r="HH30" s="18">
        <f t="shared" si="43"/>
        <v>78.411374265609695</v>
      </c>
      <c r="HI30" s="18">
        <f>IF(ISNUMBER(HG30), HG30*COS(RADIANS(-$C30+Графики!$B$3))+HH30*SIN(RADIANS(-$C30+Графики!$B$3)),"")</f>
        <v>78.666909641652936</v>
      </c>
      <c r="HJ30" s="19">
        <f>IF(ISNUMBER(HG30), HG30*COS(RADIANS(-$C30+Графики!$B$5))+HH30*SIN(RADIANS(-$C30+Графики!$B$5)),"")</f>
        <v>78.411374265609695</v>
      </c>
      <c r="HK30" s="24">
        <v>-0.52955466629370296</v>
      </c>
      <c r="HL30" s="25">
        <v>0.57234605724317522</v>
      </c>
      <c r="HM30" s="25">
        <v>-1.2542017555156457</v>
      </c>
      <c r="HN30" s="25">
        <v>1.0273094823897595</v>
      </c>
      <c r="HO30" s="18">
        <f t="shared" si="44"/>
        <v>9.6157496388125345</v>
      </c>
      <c r="HP30" s="18">
        <f t="shared" si="45"/>
        <v>19.908626134802724</v>
      </c>
      <c r="HQ30" s="18">
        <f t="shared" si="46"/>
        <v>80.422273992435862</v>
      </c>
      <c r="HR30" s="18">
        <f t="shared" si="47"/>
        <v>79.345862463894207</v>
      </c>
      <c r="HS30" s="18">
        <f>IF(ISNUMBER(HQ30), HQ30*COS(RADIANS(-$C30+Графики!$B$3))+HR30*SIN(RADIANS(-$C30+Графики!$B$3)),"")</f>
        <v>80.422273992435862</v>
      </c>
      <c r="HT30" s="19">
        <f>IF(ISNUMBER(HQ30), HQ30*COS(RADIANS(-$C30+Графики!$B$5))+HR30*SIN(RADIANS(-$C30+Графики!$B$5)),"")</f>
        <v>79.345862463894207</v>
      </c>
      <c r="HU30" s="24">
        <v>-0.46402656085734861</v>
      </c>
      <c r="HV30" s="25">
        <v>0.59008742146781523</v>
      </c>
      <c r="HW30" s="25">
        <v>-1.2186655123923189</v>
      </c>
      <c r="HX30" s="25">
        <v>1.0913079284267813</v>
      </c>
      <c r="HY30" s="18">
        <f t="shared" si="48"/>
        <v>9.1987501080566165</v>
      </c>
      <c r="HZ30" s="18">
        <f t="shared" si="49"/>
        <v>20.156955866828557</v>
      </c>
      <c r="IA30" s="18">
        <f t="shared" si="50"/>
        <v>77.243198316619953</v>
      </c>
      <c r="IB30" s="18">
        <f t="shared" si="51"/>
        <v>79.157850022384409</v>
      </c>
      <c r="IC30" s="18">
        <f>IF(ISNUMBER(IA30), IA30*COS(RADIANS(-$C30+Графики!$B$3))+IB30*SIN(RADIANS(-$C30+Графики!$B$3)),"")</f>
        <v>77.243198316619953</v>
      </c>
      <c r="ID30" s="19">
        <f>IF(ISNUMBER(IA30), IA30*COS(RADIANS(-$C30+Графики!$B$5))+IB30*SIN(RADIANS(-$C30+Графики!$B$5)),"")</f>
        <v>79.157850022384409</v>
      </c>
      <c r="IE30" s="24">
        <v>-0.50902085784264295</v>
      </c>
      <c r="IF30" s="25">
        <v>0.4049996727307259</v>
      </c>
      <c r="IG30" s="25">
        <v>-1.1707097300385132</v>
      </c>
      <c r="IH30" s="25">
        <v>1.1645841163351001</v>
      </c>
      <c r="II30" s="18">
        <f t="shared" si="52"/>
        <v>7.9762492666799396</v>
      </c>
      <c r="IJ30" s="18">
        <f t="shared" si="53"/>
        <v>20.37787270203637</v>
      </c>
      <c r="IK30" s="18">
        <f t="shared" si="54"/>
        <v>77.775914400890656</v>
      </c>
      <c r="IL30" s="18">
        <f t="shared" si="55"/>
        <v>79.344038064579237</v>
      </c>
      <c r="IM30" s="18">
        <f>IF(ISNUMBER(IK30), IK30*COS(RADIANS(-$C30+Графики!$B$3))+IL30*SIN(RADIANS(-$C30+Графики!$B$3)),"")</f>
        <v>77.775914400890656</v>
      </c>
      <c r="IN30" s="19">
        <f>IF(ISNUMBER(IK30), IK30*COS(RADIANS(-$C30+Графики!$B$5))+IL30*SIN(RADIANS(-$C30+Графики!$B$5)),"")</f>
        <v>79.344038064579237</v>
      </c>
      <c r="IO30" s="24">
        <v>-0.52837710795272674</v>
      </c>
      <c r="IP30" s="25">
        <v>0.52645339219827325</v>
      </c>
      <c r="IQ30" s="25">
        <v>-1.241428196571523</v>
      </c>
      <c r="IR30" s="25">
        <v>1.0195010397599344</v>
      </c>
      <c r="IS30" s="18">
        <f t="shared" si="56"/>
        <v>9.2050026409296919</v>
      </c>
      <c r="IT30" s="18">
        <f t="shared" si="57"/>
        <v>19.729049565990341</v>
      </c>
      <c r="IU30" s="18">
        <f t="shared" si="58"/>
        <v>79.83333749530459</v>
      </c>
      <c r="IV30" s="18">
        <f t="shared" si="59"/>
        <v>82.794890066509282</v>
      </c>
      <c r="IW30" s="18">
        <f>IF(ISNUMBER(IU30), IU30*COS(RADIANS(-$C30+Графики!$B$3))+IV30*SIN(RADIANS(-$C30+Графики!$B$3)),"")</f>
        <v>79.83333749530459</v>
      </c>
      <c r="IX30" s="19">
        <f>IF(ISNUMBER(IU30), IU30*COS(RADIANS(-$C30+Графики!$B$5))+IV30*SIN(RADIANS(-$C30+Графики!$B$5)),"")</f>
        <v>82.794890066509282</v>
      </c>
    </row>
    <row r="31" spans="1:258" x14ac:dyDescent="0.25">
      <c r="A31" s="44">
        <v>31</v>
      </c>
      <c r="B31" s="50">
        <v>0</v>
      </c>
      <c r="C31" s="11">
        <f>IF(Графики!$A$7="Расчитывать с учетом закручивания скважины",B31,0)</f>
        <v>0</v>
      </c>
      <c r="D31" s="47">
        <v>14</v>
      </c>
      <c r="E31" s="34">
        <f>IF(ISNUMBER(INDEX($I$1:$IX$303,$A31,E$1) ),INDEX($I$1:$IX$303,$A31,E$1),0)</f>
        <v>9.3523615658954995</v>
      </c>
      <c r="F31" s="35">
        <f>IF(ISNUMBER(INDEX($I$1:$IX$303,$A31,F$1) ),INDEX($I$1:$IX$303,$A31,F$1),0)</f>
        <v>23.077538887695283</v>
      </c>
      <c r="G31" s="35">
        <f>IF(ISNUMBER(INDEX($I$1:$IX$303,$A31,G$1) ),INDEX($I$1:$IX$303,$A31,G$1)-$G$305,0)</f>
        <v>-895.13044118325843</v>
      </c>
      <c r="H31" s="36">
        <f>IF(ISNUMBER(INDEX($I$1:$IX$303,$A31,H$1) ),INDEX($I$1:$IX$303,$A31,H$1)-$H$305,0)</f>
        <v>-1062.007475505186</v>
      </c>
      <c r="I31" s="29">
        <v>-0.62666533811859571</v>
      </c>
      <c r="J31" s="25">
        <v>0.44505197793785689</v>
      </c>
      <c r="K31" s="25">
        <v>-1.2163761738101859</v>
      </c>
      <c r="L31" s="25">
        <v>1.4283497727680265</v>
      </c>
      <c r="M31" s="18">
        <f t="shared" si="60"/>
        <v>9.3523615658954995</v>
      </c>
      <c r="N31" s="18">
        <f t="shared" si="61"/>
        <v>23.077538887695283</v>
      </c>
      <c r="O31" s="18">
        <f t="shared" si="90"/>
        <v>82.785714706156227</v>
      </c>
      <c r="P31" s="18">
        <f t="shared" si="90"/>
        <v>93.422187978851483</v>
      </c>
      <c r="Q31" s="18">
        <f>IF(ISNUMBER(O31), O31*COS(RADIANS(-$C31+Графики!$B$3))+P31*SIN(RADIANS(-$C31+Графики!$B$3)),"")</f>
        <v>82.785714706156227</v>
      </c>
      <c r="R31" s="19">
        <f>IF(ISNUMBER(O31), O31*COS(RADIANS(-$C31+Графики!$B$5))+P31*SIN(RADIANS(-$C31+Графики!$B$5)),"")</f>
        <v>93.422187978851483</v>
      </c>
      <c r="S31" s="29">
        <v>-0.58145888605483576</v>
      </c>
      <c r="T31" s="25">
        <v>0.48302021473360046</v>
      </c>
      <c r="U31" s="25">
        <v>-1.296225501922881</v>
      </c>
      <c r="V31" s="25">
        <v>1.401598346046137</v>
      </c>
      <c r="W31" s="18">
        <f t="shared" si="63"/>
        <v>9.2891989655741529</v>
      </c>
      <c r="X31" s="18">
        <f t="shared" si="64"/>
        <v>23.540779591572147</v>
      </c>
      <c r="Y31" s="18">
        <f t="shared" si="91"/>
        <v>82.405801596596561</v>
      </c>
      <c r="Z31" s="18">
        <f t="shared" si="91"/>
        <v>93.057389674854008</v>
      </c>
      <c r="AA31" s="18">
        <f>IF(ISNUMBER(Y31), Y31*COS(RADIANS(-$C31+Графики!$B$3))+Z31*SIN(RADIANS(-$C31+Графики!$B$3)),"")</f>
        <v>82.405801596596561</v>
      </c>
      <c r="AB31" s="18">
        <f>IF(ISNUMBER(Y31), Y31*COS(RADIANS(-$C31+Графики!$B$5))+Z31*SIN(RADIANS(-$C31+Графики!$B$5)),"")</f>
        <v>93.057389674854008</v>
      </c>
      <c r="AC31" s="24">
        <v>-0.58872705073580889</v>
      </c>
      <c r="AD31" s="25">
        <v>0.59008265426765649</v>
      </c>
      <c r="AE31" s="25">
        <v>-1.2224627297360064</v>
      </c>
      <c r="AF31" s="25">
        <v>1.4608943609292933</v>
      </c>
      <c r="AG31" s="18">
        <f t="shared" si="66"/>
        <v>10.286873868968943</v>
      </c>
      <c r="AH31" s="18">
        <f t="shared" si="67"/>
        <v>23.414568116480382</v>
      </c>
      <c r="AI31" s="18">
        <f t="shared" si="92"/>
        <v>81.679373662526672</v>
      </c>
      <c r="AJ31" s="18">
        <f t="shared" si="92"/>
        <v>96.13818491708389</v>
      </c>
      <c r="AK31" s="18">
        <f>IF(ISNUMBER(AI31), AI31*COS(RADIANS(-$C31+Графики!$B$3))+AJ31*SIN(RADIANS(-$C31+Графики!$B$3)),"")</f>
        <v>81.679373662526672</v>
      </c>
      <c r="AL31" s="19">
        <f>IF(ISNUMBER(AI31), AI31*COS(RADIANS(-$C31+Графики!$B$5))+AJ31*SIN(RADIANS(-$C31+Графики!$B$5)),"")</f>
        <v>96.13818491708389</v>
      </c>
      <c r="AM31" s="24">
        <v>-0.53757899725688496</v>
      </c>
      <c r="AN31" s="25">
        <v>0.59494381335404334</v>
      </c>
      <c r="AO31" s="25">
        <v>-1.2696723768684024</v>
      </c>
      <c r="AP31" s="25">
        <v>1.317736318277696</v>
      </c>
      <c r="AQ31" s="18">
        <f t="shared" si="69"/>
        <v>9.8829650593404086</v>
      </c>
      <c r="AR31" s="18">
        <f t="shared" si="70"/>
        <v>22.577481854684692</v>
      </c>
      <c r="AS31" s="18">
        <f t="shared" si="93"/>
        <v>84.260012824004093</v>
      </c>
      <c r="AT31" s="18">
        <f t="shared" si="93"/>
        <v>93.127677384784832</v>
      </c>
      <c r="AU31" s="18">
        <f>IF(ISNUMBER(AS31), AS31*COS(RADIANS(-$C31+Графики!$B$3))+AT31*SIN(RADIANS(-$C31+Графики!$B$3)),"")</f>
        <v>84.260012824004093</v>
      </c>
      <c r="AV31" s="19">
        <f>IF(ISNUMBER(AS31), AS31*COS(RADIANS(-$C31+Графики!$B$5))+AT31*SIN(RADIANS(-$C31+Графики!$B$5)),"")</f>
        <v>93.127677384784832</v>
      </c>
      <c r="AW31" s="24">
        <v>-0.55348460225465157</v>
      </c>
      <c r="AX31" s="25">
        <v>0.49287236680570745</v>
      </c>
      <c r="AY31" s="25">
        <v>-1.2784385605486737</v>
      </c>
      <c r="AZ31" s="25">
        <v>1.4314453589039291</v>
      </c>
      <c r="BA31" s="18">
        <f t="shared" si="72"/>
        <v>9.1310602402744827</v>
      </c>
      <c r="BB31" s="18">
        <f t="shared" si="73"/>
        <v>23.645994273233306</v>
      </c>
      <c r="BC31" s="18">
        <f t="shared" si="94"/>
        <v>83.135999436403139</v>
      </c>
      <c r="BD31" s="18">
        <f t="shared" si="94"/>
        <v>92.335434289947457</v>
      </c>
      <c r="BE31" s="18">
        <f>IF(ISNUMBER(BC31), BC31*COS(RADIANS(-$C31+Графики!$B$3))+BD31*SIN(RADIANS(-$C31+Графики!$B$3)),"")</f>
        <v>83.135999436403139</v>
      </c>
      <c r="BF31" s="19">
        <f>IF(ISNUMBER(BC31), BC31*COS(RADIANS(-$C31+Графики!$B$5))+BD31*SIN(RADIANS(-$C31+Графики!$B$5)),"")</f>
        <v>92.335434289947457</v>
      </c>
      <c r="BG31" s="24">
        <v>-0.59349797238667235</v>
      </c>
      <c r="BH31" s="25">
        <v>0.59890940203240695</v>
      </c>
      <c r="BI31" s="25">
        <v>-1.1731557000310666</v>
      </c>
      <c r="BJ31" s="25">
        <v>1.3878629993653939</v>
      </c>
      <c r="BK31" s="18">
        <f t="shared" si="75"/>
        <v>10.40552956865567</v>
      </c>
      <c r="BL31" s="18">
        <f t="shared" si="76"/>
        <v>22.347243803670292</v>
      </c>
      <c r="BM31" s="18">
        <f t="shared" si="95"/>
        <v>81.925719251489156</v>
      </c>
      <c r="BN31" s="18">
        <f t="shared" si="95"/>
        <v>88.450964839785229</v>
      </c>
      <c r="BO31" s="18">
        <f>IF(ISNUMBER(BM31), BM31*COS(RADIANS(-$C31+Графики!$B$3))+BN31*SIN(RADIANS(-$C31+Графики!$B$3)),"")</f>
        <v>81.925719251489156</v>
      </c>
      <c r="BP31" s="19">
        <f>IF(ISNUMBER(BM31), BM31*COS(RADIANS(-$C31+Графики!$B$5))+BN31*SIN(RADIANS(-$C31+Графики!$B$5)),"")</f>
        <v>88.450964839785229</v>
      </c>
      <c r="BQ31" s="24">
        <v>-0.62687093702067953</v>
      </c>
      <c r="BR31" s="25">
        <v>0.57075709898692606</v>
      </c>
      <c r="BS31" s="25">
        <v>-1.1997121281881105</v>
      </c>
      <c r="BT31" s="25">
        <v>1.3573360225280175</v>
      </c>
      <c r="BU31" s="18">
        <f t="shared" si="78"/>
        <v>10.451085958256124</v>
      </c>
      <c r="BV31" s="18">
        <f t="shared" si="79"/>
        <v>22.312602869538004</v>
      </c>
      <c r="BW31" s="18">
        <f t="shared" si="96"/>
        <v>85.791432926756329</v>
      </c>
      <c r="BX31" s="18">
        <f t="shared" si="96"/>
        <v>89.214980254102471</v>
      </c>
      <c r="BY31" s="18">
        <f>IF(ISNUMBER(BW31), BW31*COS(RADIANS(-$C31+Графики!$B$3))+BX31*SIN(RADIANS(-$C31+Графики!$B$3)),"")</f>
        <v>85.791432926756329</v>
      </c>
      <c r="BZ31" s="19">
        <f>IF(ISNUMBER(BW31), BW31*COS(RADIANS(-$C31+Графики!$B$5))+BX31*SIN(RADIANS(-$C31+Графики!$B$5)),"")</f>
        <v>89.214980254102471</v>
      </c>
      <c r="CA31" s="29">
        <v>-0.48136313887650439</v>
      </c>
      <c r="CB31" s="25">
        <v>0.51566832563616793</v>
      </c>
      <c r="CC31" s="25">
        <v>-1.1596560917650005</v>
      </c>
      <c r="CD31" s="25">
        <v>1.5071842953715688</v>
      </c>
      <c r="CE31" s="18">
        <f t="shared" si="81"/>
        <v>8.7006311227373114</v>
      </c>
      <c r="CF31" s="18">
        <f t="shared" si="82"/>
        <v>23.270471960648958</v>
      </c>
      <c r="CG31" s="18">
        <f t="shared" si="97"/>
        <v>83.806109490127156</v>
      </c>
      <c r="CH31" s="18">
        <f t="shared" si="97"/>
        <v>92.118790355726986</v>
      </c>
      <c r="CI31" s="18">
        <f>IF(ISNUMBER(CG31), CG31*COS(RADIANS(-$C31+Графики!$B$3))+CH31*SIN(RADIANS(-$C31+Графики!$B$3)),"")</f>
        <v>83.806109490127156</v>
      </c>
      <c r="CJ31" s="19">
        <f>IF(ISNUMBER(CG31), CG31*COS(RADIANS(-$C31+Графики!$B$5))+CH31*SIN(RADIANS(-$C31+Графики!$B$5)),"")</f>
        <v>92.118790355726986</v>
      </c>
      <c r="CK31" s="24">
        <v>-0.56207505220974763</v>
      </c>
      <c r="CL31" s="25">
        <v>0.46058806241710371</v>
      </c>
      <c r="CM31" s="25">
        <v>-1.3424310648463569</v>
      </c>
      <c r="CN31" s="25">
        <v>1.4192149643136938</v>
      </c>
      <c r="CO31" s="18">
        <f t="shared" si="84"/>
        <v>8.9243007803276537</v>
      </c>
      <c r="CP31" s="18">
        <f t="shared" si="85"/>
        <v>24.097575166034936</v>
      </c>
      <c r="CQ31" s="18">
        <f t="shared" si="98"/>
        <v>84.35931256402371</v>
      </c>
      <c r="CR31" s="18">
        <f t="shared" si="98"/>
        <v>94.334328197780863</v>
      </c>
      <c r="CS31" s="18">
        <f>IF(ISNUMBER(CQ31), CQ31*COS(RADIANS(-$C31+Графики!$B$3))+CR31*SIN(RADIANS(-$C31+Графики!$B$3)),"")</f>
        <v>84.35931256402371</v>
      </c>
      <c r="CT31" s="19">
        <f>IF(ISNUMBER(CQ31), CQ31*COS(RADIANS(-$C31+Графики!$B$5))+CR31*SIN(RADIANS(-$C31+Графики!$B$5)),"")</f>
        <v>94.334328197780863</v>
      </c>
      <c r="CU31" s="24">
        <v>-0.58674121402337631</v>
      </c>
      <c r="CV31" s="25">
        <v>0.56684306641744653</v>
      </c>
      <c r="CW31" s="25">
        <v>-1.238233025023513</v>
      </c>
      <c r="CX31" s="25">
        <v>1.3166188051813876</v>
      </c>
      <c r="CY31" s="18">
        <f t="shared" si="87"/>
        <v>10.066751912125905</v>
      </c>
      <c r="CZ31" s="18">
        <f t="shared" si="88"/>
        <v>22.293441124905396</v>
      </c>
      <c r="DA31" s="18">
        <f t="shared" si="99"/>
        <v>81.624447895182939</v>
      </c>
      <c r="DB31" s="18">
        <f t="shared" si="99"/>
        <v>92.196577904646119</v>
      </c>
      <c r="DC31" s="18">
        <f>IF(ISNUMBER(DA31), DA31*COS(RADIANS(-$C31+Графики!$B$3))+DB31*SIN(RADIANS(-$C31+Графики!$B$3)),"")</f>
        <v>81.624447895182939</v>
      </c>
      <c r="DD31" s="19">
        <f>IF(ISNUMBER(DA31), DA31*COS(RADIANS(-$C31+Графики!$B$5))+DB31*SIN(RADIANS(-$C31+Графики!$B$5)),"")</f>
        <v>92.196577904646119</v>
      </c>
      <c r="DE31" s="24">
        <v>-0.63517040201825481</v>
      </c>
      <c r="DF31" s="25">
        <v>0.48195688858276742</v>
      </c>
      <c r="DG31" s="25">
        <v>-1.2155442500124543</v>
      </c>
      <c r="DH31" s="25">
        <v>1.3940686221754137</v>
      </c>
      <c r="DI31" s="18">
        <f t="shared" si="0"/>
        <v>9.7486202748400359</v>
      </c>
      <c r="DJ31" s="18">
        <f t="shared" si="1"/>
        <v>22.771200035957047</v>
      </c>
      <c r="DK31" s="18">
        <f t="shared" si="2"/>
        <v>85.667100394687935</v>
      </c>
      <c r="DL31" s="18">
        <f t="shared" si="3"/>
        <v>91.900539749413127</v>
      </c>
      <c r="DM31" s="18">
        <f>IF(ISNUMBER(DK31), DK31*COS(RADIANS(-$C31+Графики!$B$3))+DL31*SIN(RADIANS(-$C31+Графики!$B$3)),"")</f>
        <v>85.667100394687935</v>
      </c>
      <c r="DN31" s="19">
        <f>IF(ISNUMBER(DK31), DK31*COS(RADIANS(-$C31+Графики!$B$5))+DL31*SIN(RADIANS(-$C31+Графики!$B$5)),"")</f>
        <v>91.900539749413127</v>
      </c>
      <c r="DO31" s="24">
        <v>-0.51213658474763002</v>
      </c>
      <c r="DP31" s="25">
        <v>0.48314437494799156</v>
      </c>
      <c r="DQ31" s="25">
        <v>-1.1863695638953162</v>
      </c>
      <c r="DR31" s="25">
        <v>1.437952899204904</v>
      </c>
      <c r="DS31" s="18">
        <f t="shared" si="4"/>
        <v>8.6853556636243674</v>
      </c>
      <c r="DT31" s="18">
        <f t="shared" si="5"/>
        <v>22.899531959704703</v>
      </c>
      <c r="DU31" s="18">
        <f t="shared" si="6"/>
        <v>84.548156490201876</v>
      </c>
      <c r="DV31" s="18">
        <f t="shared" si="7"/>
        <v>92.276470096195339</v>
      </c>
      <c r="DW31" s="18">
        <f>IF(ISNUMBER(DU31), DU31*COS(RADIANS(-$C31+Графики!$B$3))+DV31*SIN(RADIANS(-$C31+Графики!$B$3)),"")</f>
        <v>84.548156490201876</v>
      </c>
      <c r="DX31" s="19">
        <f>IF(ISNUMBER(DU31), DU31*COS(RADIANS(-$C31+Графики!$B$5))+DV31*SIN(RADIANS(-$C31+Графики!$B$5)),"")</f>
        <v>92.276470096195339</v>
      </c>
      <c r="DY31" s="24">
        <v>-0.61630044838203368</v>
      </c>
      <c r="DZ31" s="25">
        <v>0.4885550990684141</v>
      </c>
      <c r="EA31" s="25">
        <v>-1.1696128585896879</v>
      </c>
      <c r="EB31" s="25">
        <v>1.4587813085963734</v>
      </c>
      <c r="EC31" s="18">
        <f t="shared" si="8"/>
        <v>9.6415341465324751</v>
      </c>
      <c r="ED31" s="18">
        <f t="shared" si="9"/>
        <v>22.935054948880673</v>
      </c>
      <c r="EE31" s="18">
        <f t="shared" si="10"/>
        <v>83.04048704302744</v>
      </c>
      <c r="EF31" s="18">
        <f t="shared" si="11"/>
        <v>90.552993376363176</v>
      </c>
      <c r="EG31" s="18">
        <f>IF(ISNUMBER(EE31), EE31*COS(RADIANS(-$C31+Графики!$B$3))+EF31*SIN(RADIANS(-$C31+Графики!$B$3)),"")</f>
        <v>83.04048704302744</v>
      </c>
      <c r="EH31" s="19">
        <f>IF(ISNUMBER(EE31), EE31*COS(RADIANS(-$C31+Графики!$B$5))+EF31*SIN(RADIANS(-$C31+Графики!$B$5)),"")</f>
        <v>90.552993376363176</v>
      </c>
      <c r="EI31" s="24">
        <v>-0.48147838850129066</v>
      </c>
      <c r="EJ31" s="25">
        <v>0.58406786588068282</v>
      </c>
      <c r="EK31" s="25">
        <v>-1.2249167556113754</v>
      </c>
      <c r="EL31" s="25">
        <v>1.4462721702998185</v>
      </c>
      <c r="EM31" s="18">
        <f t="shared" si="12"/>
        <v>9.2985112352868171</v>
      </c>
      <c r="EN31" s="18">
        <f t="shared" si="13"/>
        <v>23.308409827380661</v>
      </c>
      <c r="EO31" s="18">
        <f t="shared" si="14"/>
        <v>82.522690584488316</v>
      </c>
      <c r="EP31" s="18">
        <f t="shared" si="15"/>
        <v>90.062617779348699</v>
      </c>
      <c r="EQ31" s="18">
        <f>IF(ISNUMBER(EO31), EO31*COS(RADIANS(-$C31+Графики!$B$3))+EP31*SIN(RADIANS(-$C31+Графики!$B$3)),"")</f>
        <v>82.522690584488316</v>
      </c>
      <c r="ER31" s="19">
        <f>IF(ISNUMBER(EO31), EO31*COS(RADIANS(-$C31+Графики!$B$5))+EP31*SIN(RADIANS(-$C31+Графики!$B$5)),"")</f>
        <v>90.062617779348699</v>
      </c>
      <c r="ES31" s="24">
        <v>-0.56932826868007214</v>
      </c>
      <c r="ET31" s="25">
        <v>0.41446256451465191</v>
      </c>
      <c r="EU31" s="25">
        <v>-1.254051296068986</v>
      </c>
      <c r="EV31" s="25">
        <v>1.3218047451943857</v>
      </c>
      <c r="EW31" s="18">
        <f t="shared" si="16"/>
        <v>8.5850891327103103</v>
      </c>
      <c r="EX31" s="18">
        <f t="shared" si="17"/>
        <v>22.476691514685154</v>
      </c>
      <c r="EY31" s="18">
        <f t="shared" si="18"/>
        <v>83.470073108681106</v>
      </c>
      <c r="EZ31" s="18">
        <f t="shared" si="19"/>
        <v>92.847881683609046</v>
      </c>
      <c r="FA31" s="18">
        <f>IF(ISNUMBER(EY31), EY31*COS(RADIANS(-$C31+Графики!$B$3))+EZ31*SIN(RADIANS(-$C31+Графики!$B$3)),"")</f>
        <v>83.470073108681106</v>
      </c>
      <c r="FB31" s="19">
        <f>IF(ISNUMBER(EY31), EY31*COS(RADIANS(-$C31+Графики!$B$5))+EZ31*SIN(RADIANS(-$C31+Графики!$B$5)),"")</f>
        <v>92.847881683609046</v>
      </c>
      <c r="FC31" s="24">
        <v>-0.49561678694782962</v>
      </c>
      <c r="FD31" s="25">
        <v>0.5151169512105932</v>
      </c>
      <c r="FE31" s="25">
        <v>-1.3500880484691538</v>
      </c>
      <c r="FF31" s="25">
        <v>1.3247688299841658</v>
      </c>
      <c r="FG31" s="18">
        <f t="shared" si="20"/>
        <v>8.8202014292605391</v>
      </c>
      <c r="FH31" s="18">
        <f t="shared" si="21"/>
        <v>23.340410043651143</v>
      </c>
      <c r="FI31" s="18">
        <f t="shared" si="22"/>
        <v>83.209001670361275</v>
      </c>
      <c r="FJ31" s="18">
        <f t="shared" si="23"/>
        <v>93.244561266906842</v>
      </c>
      <c r="FK31" s="18">
        <f>IF(ISNUMBER(FI31), FI31*COS(RADIANS(-$C31+Графики!$B$3))+FJ31*SIN(RADIANS(-$C31+Графики!$B$3)),"")</f>
        <v>83.209001670361275</v>
      </c>
      <c r="FL31" s="19">
        <f>IF(ISNUMBER(FI31), FI31*COS(RADIANS(-$C31+Графики!$B$5))+FJ31*SIN(RADIANS(-$C31+Графики!$B$5)),"")</f>
        <v>93.244561266906842</v>
      </c>
      <c r="FM31" s="24">
        <v>-0.61399591641729123</v>
      </c>
      <c r="FN31" s="25">
        <v>0.49623606479696858</v>
      </c>
      <c r="FO31" s="25">
        <v>-1.1898605810849949</v>
      </c>
      <c r="FP31" s="25">
        <v>1.338214708061964</v>
      </c>
      <c r="FQ31" s="18">
        <f t="shared" si="24"/>
        <v>9.6884501907091103</v>
      </c>
      <c r="FR31" s="18">
        <f t="shared" si="25"/>
        <v>22.059829190299439</v>
      </c>
      <c r="FS31" s="18">
        <f t="shared" si="26"/>
        <v>82.73412397475235</v>
      </c>
      <c r="FT31" s="18">
        <f t="shared" si="27"/>
        <v>91.003533246704094</v>
      </c>
      <c r="FU31" s="18">
        <f>IF(ISNUMBER(FS31), FS31*COS(RADIANS(-$C31+Графики!$B$3))+FT31*SIN(RADIANS(-$C31+Графики!$B$3)),"")</f>
        <v>82.73412397475235</v>
      </c>
      <c r="FV31" s="19">
        <f>IF(ISNUMBER(FS31), FS31*COS(RADIANS(-$C31+Графики!$B$5))+FT31*SIN(RADIANS(-$C31+Графики!$B$5)),"")</f>
        <v>91.003533246704094</v>
      </c>
      <c r="FW31" s="24">
        <v>-0.53663051511269633</v>
      </c>
      <c r="FX31" s="25">
        <v>0.61236742805816702</v>
      </c>
      <c r="FY31" s="25">
        <v>-1.2922631805321401</v>
      </c>
      <c r="FZ31" s="25">
        <v>1.4401221306572418</v>
      </c>
      <c r="GA31" s="18">
        <f t="shared" si="28"/>
        <v>10.026730589113971</v>
      </c>
      <c r="GB31" s="18">
        <f t="shared" si="29"/>
        <v>23.842300598316175</v>
      </c>
      <c r="GC31" s="18">
        <f t="shared" si="30"/>
        <v>87.08799847003641</v>
      </c>
      <c r="GD31" s="18">
        <f t="shared" si="31"/>
        <v>90.537297047289329</v>
      </c>
      <c r="GE31" s="18">
        <f>IF(ISNUMBER(GC31), GC31*COS(RADIANS(-$C31+Графики!$B$3))+GD31*SIN(RADIANS(-$C31+Графики!$B$3)),"")</f>
        <v>87.08799847003641</v>
      </c>
      <c r="GF31" s="19">
        <f>IF(ISNUMBER(GC31), GC31*COS(RADIANS(-$C31+Графики!$B$5))+GD31*SIN(RADIANS(-$C31+Графики!$B$5)),"")</f>
        <v>90.537297047289329</v>
      </c>
      <c r="GG31" s="24">
        <v>-0.52991241245976872</v>
      </c>
      <c r="GH31" s="25">
        <v>0.45033891600430576</v>
      </c>
      <c r="GI31" s="25">
        <v>-1.3474872636535258</v>
      </c>
      <c r="GJ31" s="25">
        <v>1.4362370821033186</v>
      </c>
      <c r="GK31" s="18">
        <f t="shared" si="32"/>
        <v>8.5542022612019455</v>
      </c>
      <c r="GL31" s="18">
        <f t="shared" si="33"/>
        <v>24.290188427431843</v>
      </c>
      <c r="GM31" s="18">
        <f t="shared" si="34"/>
        <v>83.668684124375204</v>
      </c>
      <c r="GN31" s="18">
        <f t="shared" si="35"/>
        <v>91.853370985109393</v>
      </c>
      <c r="GO31" s="18">
        <f>IF(ISNUMBER(GM31), GM31*COS(RADIANS(-$C31+Графики!$B$3))+GN31*SIN(RADIANS(-$C31+Графики!$B$3)),"")</f>
        <v>83.668684124375204</v>
      </c>
      <c r="GP31" s="19">
        <f>IF(ISNUMBER(GM31), GM31*COS(RADIANS(-$C31+Графики!$B$5))+GN31*SIN(RADIANS(-$C31+Графики!$B$5)),"")</f>
        <v>91.853370985109393</v>
      </c>
      <c r="GQ31" s="24">
        <v>-0.52909104093191983</v>
      </c>
      <c r="GR31" s="25">
        <v>0.56509363272389834</v>
      </c>
      <c r="GS31" s="25">
        <v>-1.2380165208145555</v>
      </c>
      <c r="GT31" s="25">
        <v>1.4107831679665774</v>
      </c>
      <c r="GU31" s="18">
        <f t="shared" si="36"/>
        <v>9.5484174922969665</v>
      </c>
      <c r="GV31" s="18">
        <f t="shared" si="37"/>
        <v>23.113079512493375</v>
      </c>
      <c r="GW31" s="18">
        <f t="shared" si="38"/>
        <v>86.499251658161185</v>
      </c>
      <c r="GX31" s="18">
        <f t="shared" si="39"/>
        <v>96.460884803677644</v>
      </c>
      <c r="GY31" s="18">
        <f>IF(ISNUMBER(GW31), GW31*COS(RADIANS(-$C31+Графики!$B$3))+GX31*SIN(RADIANS(-$C31+Графики!$B$3)),"")</f>
        <v>86.499251658161185</v>
      </c>
      <c r="GZ31" s="19">
        <f>IF(ISNUMBER(GW31), GW31*COS(RADIANS(-$C31+Графики!$B$5))+GX31*SIN(RADIANS(-$C31+Графики!$B$5)),"")</f>
        <v>96.460884803677644</v>
      </c>
      <c r="HA31" s="24">
        <v>-0.46203731168489837</v>
      </c>
      <c r="HB31" s="25">
        <v>0.60082566395148407</v>
      </c>
      <c r="HC31" s="25">
        <v>-1.3387052701273949</v>
      </c>
      <c r="HD31" s="25">
        <v>1.3759605973580022</v>
      </c>
      <c r="HE31" s="18">
        <f t="shared" si="40"/>
        <v>9.2750962206337242</v>
      </c>
      <c r="HF31" s="18">
        <f t="shared" si="41"/>
        <v>23.687712953502768</v>
      </c>
      <c r="HG31" s="18">
        <f t="shared" si="42"/>
        <v>83.304457751969792</v>
      </c>
      <c r="HH31" s="18">
        <f t="shared" si="43"/>
        <v>90.255230742361078</v>
      </c>
      <c r="HI31" s="18">
        <f>IF(ISNUMBER(HG31), HG31*COS(RADIANS(-$C31+Графики!$B$3))+HH31*SIN(RADIANS(-$C31+Графики!$B$3)),"")</f>
        <v>83.304457751969792</v>
      </c>
      <c r="HJ31" s="19">
        <f>IF(ISNUMBER(HG31), HG31*COS(RADIANS(-$C31+Графики!$B$5))+HH31*SIN(RADIANS(-$C31+Графики!$B$5)),"")</f>
        <v>90.255230742361078</v>
      </c>
      <c r="HK31" s="24">
        <v>-0.52831878324389214</v>
      </c>
      <c r="HL31" s="25">
        <v>0.49655034461507552</v>
      </c>
      <c r="HM31" s="25">
        <v>-1.3119599869169849</v>
      </c>
      <c r="HN31" s="25">
        <v>1.4125128833087219</v>
      </c>
      <c r="HO31" s="18">
        <f t="shared" si="44"/>
        <v>8.9435511091700484</v>
      </c>
      <c r="HP31" s="18">
        <f t="shared" si="45"/>
        <v>23.773271096636421</v>
      </c>
      <c r="HQ31" s="18">
        <f t="shared" si="46"/>
        <v>84.894049547020884</v>
      </c>
      <c r="HR31" s="18">
        <f t="shared" si="47"/>
        <v>91.232498012212417</v>
      </c>
      <c r="HS31" s="18">
        <f>IF(ISNUMBER(HQ31), HQ31*COS(RADIANS(-$C31+Графики!$B$3))+HR31*SIN(RADIANS(-$C31+Графики!$B$3)),"")</f>
        <v>84.894049547020884</v>
      </c>
      <c r="HT31" s="19">
        <f>IF(ISNUMBER(HQ31), HQ31*COS(RADIANS(-$C31+Графики!$B$5))+HR31*SIN(RADIANS(-$C31+Графики!$B$5)),"")</f>
        <v>91.232498012212417</v>
      </c>
      <c r="HU31" s="24">
        <v>-0.50752323363816787</v>
      </c>
      <c r="HV31" s="25">
        <v>0.43024669466493137</v>
      </c>
      <c r="HW31" s="25">
        <v>-1.1781404203646726</v>
      </c>
      <c r="HX31" s="25">
        <v>1.4393047063577775</v>
      </c>
      <c r="HY31" s="18">
        <f t="shared" si="48"/>
        <v>8.1834950938994702</v>
      </c>
      <c r="HZ31" s="18">
        <f t="shared" si="49"/>
        <v>22.839531574656775</v>
      </c>
      <c r="IA31" s="18">
        <f t="shared" si="50"/>
        <v>81.334945863569686</v>
      </c>
      <c r="IB31" s="18">
        <f t="shared" si="51"/>
        <v>90.577615809712796</v>
      </c>
      <c r="IC31" s="18">
        <f>IF(ISNUMBER(IA31), IA31*COS(RADIANS(-$C31+Графики!$B$3))+IB31*SIN(RADIANS(-$C31+Графики!$B$3)),"")</f>
        <v>81.334945863569686</v>
      </c>
      <c r="ID31" s="19">
        <f>IF(ISNUMBER(IA31), IA31*COS(RADIANS(-$C31+Графики!$B$5))+IB31*SIN(RADIANS(-$C31+Графики!$B$5)),"")</f>
        <v>90.577615809712796</v>
      </c>
      <c r="IE31" s="24">
        <v>-0.53854575218053391</v>
      </c>
      <c r="IF31" s="25">
        <v>0.46723978995692439</v>
      </c>
      <c r="IG31" s="25">
        <v>-1.1613199937600882</v>
      </c>
      <c r="IH31" s="25">
        <v>1.4184205919022703</v>
      </c>
      <c r="II31" s="18">
        <f t="shared" si="52"/>
        <v>8.777021944443149</v>
      </c>
      <c r="IJ31" s="18">
        <f t="shared" si="53"/>
        <v>22.510581982606624</v>
      </c>
      <c r="IK31" s="18">
        <f t="shared" si="54"/>
        <v>82.164425373112238</v>
      </c>
      <c r="IL31" s="18">
        <f t="shared" si="55"/>
        <v>90.599329055882549</v>
      </c>
      <c r="IM31" s="18">
        <f>IF(ISNUMBER(IK31), IK31*COS(RADIANS(-$C31+Графики!$B$3))+IL31*SIN(RADIANS(-$C31+Графики!$B$3)),"")</f>
        <v>82.164425373112238</v>
      </c>
      <c r="IN31" s="19">
        <f>IF(ISNUMBER(IK31), IK31*COS(RADIANS(-$C31+Графики!$B$5))+IL31*SIN(RADIANS(-$C31+Графики!$B$5)),"")</f>
        <v>90.599329055882549</v>
      </c>
      <c r="IO31" s="24">
        <v>-0.62636149263310226</v>
      </c>
      <c r="IP31" s="25">
        <v>0.51100867051348231</v>
      </c>
      <c r="IQ31" s="25">
        <v>-1.3434202129878687</v>
      </c>
      <c r="IR31" s="25">
        <v>1.3567473432085244</v>
      </c>
      <c r="IS31" s="18">
        <f t="shared" si="56"/>
        <v>9.9252641154720305</v>
      </c>
      <c r="IT31" s="18">
        <f t="shared" si="57"/>
        <v>23.561226631376009</v>
      </c>
      <c r="IU31" s="18">
        <f t="shared" si="58"/>
        <v>84.795969553040607</v>
      </c>
      <c r="IV31" s="18">
        <f t="shared" si="59"/>
        <v>94.575503382197283</v>
      </c>
      <c r="IW31" s="18">
        <f>IF(ISNUMBER(IU31), IU31*COS(RADIANS(-$C31+Графики!$B$3))+IV31*SIN(RADIANS(-$C31+Графики!$B$3)),"")</f>
        <v>84.795969553040607</v>
      </c>
      <c r="IX31" s="19">
        <f>IF(ISNUMBER(IU31), IU31*COS(RADIANS(-$C31+Графики!$B$5))+IV31*SIN(RADIANS(-$C31+Графики!$B$5)),"")</f>
        <v>94.575503382197283</v>
      </c>
    </row>
    <row r="32" spans="1:258" x14ac:dyDescent="0.25">
      <c r="A32" s="44">
        <v>32</v>
      </c>
      <c r="B32" s="50">
        <v>0</v>
      </c>
      <c r="C32" s="11">
        <f>IF(Графики!$A$7="Расчитывать с учетом закручивания скважины",B32,0)</f>
        <v>0</v>
      </c>
      <c r="D32" s="47">
        <v>14.5</v>
      </c>
      <c r="E32" s="34">
        <f>IF(ISNUMBER(INDEX($I$1:$IX$303,$A32,E$1) ),INDEX($I$1:$IX$303,$A32,E$1),0)</f>
        <v>11.877522623460409</v>
      </c>
      <c r="F32" s="35">
        <f>IF(ISNUMBER(INDEX($I$1:$IX$303,$A32,F$1) ),INDEX($I$1:$IX$303,$A32,F$1),0)</f>
        <v>21.641839964739805</v>
      </c>
      <c r="G32" s="35">
        <f>IF(ISNUMBER(INDEX($I$1:$IX$303,$A32,G$1) ),INDEX($I$1:$IX$303,$A32,G$1)-$G$305,0)</f>
        <v>-889.19167987152821</v>
      </c>
      <c r="H32" s="36">
        <f>IF(ISNUMBER(INDEX($I$1:$IX$303,$A32,H$1) ),INDEX($I$1:$IX$303,$A32,H$1)-$H$305,0)</f>
        <v>-1051.1865555228162</v>
      </c>
      <c r="I32" s="29">
        <v>-0.6793434534306152</v>
      </c>
      <c r="J32" s="25">
        <v>0.68175238552879236</v>
      </c>
      <c r="K32" s="25">
        <v>-1.1759225334977546</v>
      </c>
      <c r="L32" s="25">
        <v>1.3042432795166783</v>
      </c>
      <c r="M32" s="18">
        <f t="shared" si="60"/>
        <v>11.877522623460409</v>
      </c>
      <c r="N32" s="18">
        <f t="shared" si="61"/>
        <v>21.641839964739805</v>
      </c>
      <c r="O32" s="18">
        <f t="shared" si="90"/>
        <v>88.724476017886431</v>
      </c>
      <c r="P32" s="18">
        <f t="shared" si="90"/>
        <v>104.24310796122138</v>
      </c>
      <c r="Q32" s="18">
        <f>IF(ISNUMBER(O32), O32*COS(RADIANS(-$C32+Графики!$B$3))+P32*SIN(RADIANS(-$C32+Графики!$B$3)),"")</f>
        <v>88.724476017886431</v>
      </c>
      <c r="R32" s="19">
        <f>IF(ISNUMBER(O32), O32*COS(RADIANS(-$C32+Графики!$B$5))+P32*SIN(RADIANS(-$C32+Графики!$B$5)),"")</f>
        <v>104.24310796122138</v>
      </c>
      <c r="S32" s="29">
        <v>-0.78154619246391577</v>
      </c>
      <c r="T32" s="25">
        <v>0.7868040170438092</v>
      </c>
      <c r="U32" s="25">
        <v>-1.2041304584746724</v>
      </c>
      <c r="V32" s="25">
        <v>1.1926358384813089</v>
      </c>
      <c r="W32" s="18">
        <f t="shared" si="63"/>
        <v>13.686010206809085</v>
      </c>
      <c r="X32" s="18">
        <f t="shared" si="64"/>
        <v>20.914206681424108</v>
      </c>
      <c r="Y32" s="18">
        <f t="shared" si="91"/>
        <v>89.248806700001097</v>
      </c>
      <c r="Z32" s="18">
        <f t="shared" si="91"/>
        <v>103.51449301556606</v>
      </c>
      <c r="AA32" s="18">
        <f>IF(ISNUMBER(Y32), Y32*COS(RADIANS(-$C32+Графики!$B$3))+Z32*SIN(RADIANS(-$C32+Графики!$B$3)),"")</f>
        <v>89.248806700001097</v>
      </c>
      <c r="AB32" s="18">
        <f>IF(ISNUMBER(Y32), Y32*COS(RADIANS(-$C32+Графики!$B$5))+Z32*SIN(RADIANS(-$C32+Графики!$B$5)),"")</f>
        <v>103.51449301556606</v>
      </c>
      <c r="AC32" s="24">
        <v>-0.73545123711602223</v>
      </c>
      <c r="AD32" s="25">
        <v>0.79358498271023337</v>
      </c>
      <c r="AE32" s="25">
        <v>-1.2495131630456087</v>
      </c>
      <c r="AF32" s="25">
        <v>1.3136001417476892</v>
      </c>
      <c r="AG32" s="18">
        <f t="shared" si="66"/>
        <v>13.342962259134227</v>
      </c>
      <c r="AH32" s="18">
        <f t="shared" si="67"/>
        <v>22.365518115488335</v>
      </c>
      <c r="AI32" s="18">
        <f t="shared" si="92"/>
        <v>88.350854792093784</v>
      </c>
      <c r="AJ32" s="18">
        <f t="shared" si="92"/>
        <v>107.32094397482805</v>
      </c>
      <c r="AK32" s="18">
        <f>IF(ISNUMBER(AI32), AI32*COS(RADIANS(-$C32+Графики!$B$3))+AJ32*SIN(RADIANS(-$C32+Графики!$B$3)),"")</f>
        <v>88.350854792093784</v>
      </c>
      <c r="AL32" s="19">
        <f>IF(ISNUMBER(AI32), AI32*COS(RADIANS(-$C32+Графики!$B$5))+AJ32*SIN(RADIANS(-$C32+Графики!$B$5)),"")</f>
        <v>107.32094397482805</v>
      </c>
      <c r="AM32" s="24">
        <v>-0.67491822390126843</v>
      </c>
      <c r="AN32" s="25">
        <v>0.74221853021648843</v>
      </c>
      <c r="AO32" s="25">
        <v>-1.3148907976075468</v>
      </c>
      <c r="AP32" s="25">
        <v>1.3340495245125461</v>
      </c>
      <c r="AQ32" s="18">
        <f t="shared" si="69"/>
        <v>12.366535928610364</v>
      </c>
      <c r="AR32" s="18">
        <f t="shared" si="70"/>
        <v>23.114306442024326</v>
      </c>
      <c r="AS32" s="18">
        <f t="shared" si="93"/>
        <v>90.443280788309281</v>
      </c>
      <c r="AT32" s="18">
        <f t="shared" si="93"/>
        <v>104.68483060579699</v>
      </c>
      <c r="AU32" s="18">
        <f>IF(ISNUMBER(AS32), AS32*COS(RADIANS(-$C32+Графики!$B$3))+AT32*SIN(RADIANS(-$C32+Графики!$B$3)),"")</f>
        <v>90.443280788309281</v>
      </c>
      <c r="AV32" s="19">
        <f>IF(ISNUMBER(AS32), AS32*COS(RADIANS(-$C32+Графики!$B$5))+AT32*SIN(RADIANS(-$C32+Графики!$B$5)),"")</f>
        <v>104.68483060579699</v>
      </c>
      <c r="AW32" s="24">
        <v>-0.74993478656113666</v>
      </c>
      <c r="AX32" s="25">
        <v>0.68156508870147425</v>
      </c>
      <c r="AY32" s="25">
        <v>-1.244592479165318</v>
      </c>
      <c r="AZ32" s="25">
        <v>1.2591482475865461</v>
      </c>
      <c r="BA32" s="18">
        <f t="shared" si="72"/>
        <v>12.491868123850677</v>
      </c>
      <c r="BB32" s="18">
        <f t="shared" si="73"/>
        <v>21.847521253662958</v>
      </c>
      <c r="BC32" s="18">
        <f t="shared" si="94"/>
        <v>89.381933498328479</v>
      </c>
      <c r="BD32" s="18">
        <f t="shared" si="94"/>
        <v>103.25919491677894</v>
      </c>
      <c r="BE32" s="18">
        <f>IF(ISNUMBER(BC32), BC32*COS(RADIANS(-$C32+Графики!$B$3))+BD32*SIN(RADIANS(-$C32+Графики!$B$3)),"")</f>
        <v>89.381933498328479</v>
      </c>
      <c r="BF32" s="19">
        <f>IF(ISNUMBER(BC32), BC32*COS(RADIANS(-$C32+Графики!$B$5))+BD32*SIN(RADIANS(-$C32+Графики!$B$5)),"")</f>
        <v>103.25919491677894</v>
      </c>
      <c r="BG32" s="24">
        <v>-0.82402129305167804</v>
      </c>
      <c r="BH32" s="25">
        <v>0.65934270543137907</v>
      </c>
      <c r="BI32" s="25">
        <v>-1.1765490413591284</v>
      </c>
      <c r="BJ32" s="25">
        <v>1.2025457899171097</v>
      </c>
      <c r="BK32" s="18">
        <f t="shared" si="75"/>
        <v>12.944431371119061</v>
      </c>
      <c r="BL32" s="18">
        <f t="shared" si="76"/>
        <v>20.760027533769495</v>
      </c>
      <c r="BM32" s="18">
        <f t="shared" si="95"/>
        <v>88.397934937048689</v>
      </c>
      <c r="BN32" s="18">
        <f t="shared" si="95"/>
        <v>98.830978606669973</v>
      </c>
      <c r="BO32" s="18">
        <f>IF(ISNUMBER(BM32), BM32*COS(RADIANS(-$C32+Графики!$B$3))+BN32*SIN(RADIANS(-$C32+Графики!$B$3)),"")</f>
        <v>88.397934937048689</v>
      </c>
      <c r="BP32" s="19">
        <f>IF(ISNUMBER(BM32), BM32*COS(RADIANS(-$C32+Графики!$B$5))+BN32*SIN(RADIANS(-$C32+Графики!$B$5)),"")</f>
        <v>98.830978606669973</v>
      </c>
      <c r="BQ32" s="24">
        <v>-0.69002857069215673</v>
      </c>
      <c r="BR32" s="25">
        <v>0.67286376571846385</v>
      </c>
      <c r="BS32" s="25">
        <v>-1.2251124324308114</v>
      </c>
      <c r="BT32" s="25">
        <v>1.236558198761986</v>
      </c>
      <c r="BU32" s="18">
        <f t="shared" si="78"/>
        <v>11.8931989138761</v>
      </c>
      <c r="BV32" s="18">
        <f t="shared" si="79"/>
        <v>21.48047657631863</v>
      </c>
      <c r="BW32" s="18">
        <f t="shared" si="96"/>
        <v>91.738032383694375</v>
      </c>
      <c r="BX32" s="18">
        <f t="shared" si="96"/>
        <v>99.95521854226179</v>
      </c>
      <c r="BY32" s="18">
        <f>IF(ISNUMBER(BW32), BW32*COS(RADIANS(-$C32+Графики!$B$3))+BX32*SIN(RADIANS(-$C32+Графики!$B$3)),"")</f>
        <v>91.738032383694375</v>
      </c>
      <c r="BZ32" s="19">
        <f>IF(ISNUMBER(BW32), BW32*COS(RADIANS(-$C32+Графики!$B$5))+BX32*SIN(RADIANS(-$C32+Графики!$B$5)),"")</f>
        <v>99.95521854226179</v>
      </c>
      <c r="CA32" s="29">
        <v>-0.75319915866155007</v>
      </c>
      <c r="CB32" s="25">
        <v>0.61572808205412399</v>
      </c>
      <c r="CC32" s="25">
        <v>-1.3205752933078418</v>
      </c>
      <c r="CD32" s="25">
        <v>1.2767984061165345</v>
      </c>
      <c r="CE32" s="18">
        <f t="shared" si="81"/>
        <v>11.945859647662759</v>
      </c>
      <c r="CF32" s="18">
        <f t="shared" si="82"/>
        <v>22.664420669813484</v>
      </c>
      <c r="CG32" s="18">
        <f t="shared" si="97"/>
        <v>89.779039313958535</v>
      </c>
      <c r="CH32" s="18">
        <f t="shared" si="97"/>
        <v>103.45100069063373</v>
      </c>
      <c r="CI32" s="18">
        <f>IF(ISNUMBER(CG32), CG32*COS(RADIANS(-$C32+Графики!$B$3))+CH32*SIN(RADIANS(-$C32+Графики!$B$3)),"")</f>
        <v>89.779039313958535</v>
      </c>
      <c r="CJ32" s="19">
        <f>IF(ISNUMBER(CG32), CG32*COS(RADIANS(-$C32+Графики!$B$5))+CH32*SIN(RADIANS(-$C32+Графики!$B$5)),"")</f>
        <v>103.45100069063373</v>
      </c>
      <c r="CK32" s="24">
        <v>-0.83147574462327445</v>
      </c>
      <c r="CL32" s="25">
        <v>0.73737153011912804</v>
      </c>
      <c r="CM32" s="25">
        <v>-1.3367624392204136</v>
      </c>
      <c r="CN32" s="25">
        <v>1.1822768204648062</v>
      </c>
      <c r="CO32" s="18">
        <f t="shared" si="84"/>
        <v>13.690347512890765</v>
      </c>
      <c r="CP32" s="18">
        <f t="shared" si="85"/>
        <v>21.980994078081469</v>
      </c>
      <c r="CQ32" s="18">
        <f t="shared" si="98"/>
        <v>91.204486320469087</v>
      </c>
      <c r="CR32" s="18">
        <f t="shared" si="98"/>
        <v>105.3248252368216</v>
      </c>
      <c r="CS32" s="18">
        <f>IF(ISNUMBER(CQ32), CQ32*COS(RADIANS(-$C32+Графики!$B$3))+CR32*SIN(RADIANS(-$C32+Графики!$B$3)),"")</f>
        <v>91.204486320469087</v>
      </c>
      <c r="CT32" s="19">
        <f>IF(ISNUMBER(CQ32), CQ32*COS(RADIANS(-$C32+Графики!$B$5))+CR32*SIN(RADIANS(-$C32+Графики!$B$5)),"")</f>
        <v>105.3248252368216</v>
      </c>
      <c r="CU32" s="24">
        <v>-0.74328958135701784</v>
      </c>
      <c r="CV32" s="25">
        <v>0.76439949453860667</v>
      </c>
      <c r="CW32" s="25">
        <v>-1.1709702212428346</v>
      </c>
      <c r="CX32" s="25">
        <v>1.2381555761635432</v>
      </c>
      <c r="CY32" s="18">
        <f t="shared" si="87"/>
        <v>13.156689638627517</v>
      </c>
      <c r="CZ32" s="18">
        <f t="shared" si="88"/>
        <v>21.022039956825484</v>
      </c>
      <c r="DA32" s="18">
        <f t="shared" si="99"/>
        <v>88.202792714496695</v>
      </c>
      <c r="DB32" s="18">
        <f t="shared" si="99"/>
        <v>102.70759788305887</v>
      </c>
      <c r="DC32" s="18">
        <f>IF(ISNUMBER(DA32), DA32*COS(RADIANS(-$C32+Графики!$B$3))+DB32*SIN(RADIANS(-$C32+Графики!$B$3)),"")</f>
        <v>88.202792714496695</v>
      </c>
      <c r="DD32" s="19">
        <f>IF(ISNUMBER(DA32), DA32*COS(RADIANS(-$C32+Графики!$B$5))+DB32*SIN(RADIANS(-$C32+Графики!$B$5)),"")</f>
        <v>102.70759788305887</v>
      </c>
      <c r="DE32" s="24">
        <v>-0.6878291234019841</v>
      </c>
      <c r="DF32" s="25">
        <v>0.80872773464254821</v>
      </c>
      <c r="DG32" s="25">
        <v>-1.1704743790602956</v>
      </c>
      <c r="DH32" s="25">
        <v>1.2420013750327215</v>
      </c>
      <c r="DI32" s="18">
        <f t="shared" si="0"/>
        <v>13.059551057778304</v>
      </c>
      <c r="DJ32" s="18">
        <f t="shared" si="1"/>
        <v>21.051267374505326</v>
      </c>
      <c r="DK32" s="18">
        <f t="shared" si="2"/>
        <v>92.196875923577082</v>
      </c>
      <c r="DL32" s="18">
        <f t="shared" si="3"/>
        <v>102.42617343666579</v>
      </c>
      <c r="DM32" s="18">
        <f>IF(ISNUMBER(DK32), DK32*COS(RADIANS(-$C32+Графики!$B$3))+DL32*SIN(RADIANS(-$C32+Графики!$B$3)),"")</f>
        <v>92.196875923577082</v>
      </c>
      <c r="DN32" s="19">
        <f>IF(ISNUMBER(DK32), DK32*COS(RADIANS(-$C32+Графики!$B$5))+DL32*SIN(RADIANS(-$C32+Графики!$B$5)),"")</f>
        <v>102.42617343666579</v>
      </c>
      <c r="DO32" s="24">
        <v>-0.79393816692447461</v>
      </c>
      <c r="DP32" s="25">
        <v>0.78884676279906951</v>
      </c>
      <c r="DQ32" s="25">
        <v>-1.1719750742039379</v>
      </c>
      <c r="DR32" s="25">
        <v>1.1676425071248089</v>
      </c>
      <c r="DS32" s="18">
        <f t="shared" si="4"/>
        <v>13.811964997312268</v>
      </c>
      <c r="DT32" s="18">
        <f t="shared" si="5"/>
        <v>20.415596557992938</v>
      </c>
      <c r="DU32" s="18">
        <f t="shared" si="6"/>
        <v>91.454138988858006</v>
      </c>
      <c r="DV32" s="18">
        <f t="shared" si="7"/>
        <v>102.4842683751918</v>
      </c>
      <c r="DW32" s="18">
        <f>IF(ISNUMBER(DU32), DU32*COS(RADIANS(-$C32+Графики!$B$3))+DV32*SIN(RADIANS(-$C32+Графики!$B$3)),"")</f>
        <v>91.454138988858006</v>
      </c>
      <c r="DX32" s="19">
        <f>IF(ISNUMBER(DU32), DU32*COS(RADIANS(-$C32+Графики!$B$5))+DV32*SIN(RADIANS(-$C32+Графики!$B$5)),"")</f>
        <v>102.4842683751918</v>
      </c>
      <c r="DY32" s="24">
        <v>-0.71722177348626748</v>
      </c>
      <c r="DZ32" s="25">
        <v>0.61987362334806784</v>
      </c>
      <c r="EA32" s="25">
        <v>-1.2730986975302376</v>
      </c>
      <c r="EB32" s="25">
        <v>1.3558967334008181</v>
      </c>
      <c r="EC32" s="18">
        <f t="shared" si="8"/>
        <v>11.668093770159944</v>
      </c>
      <c r="ED32" s="18">
        <f t="shared" si="9"/>
        <v>22.940300584385778</v>
      </c>
      <c r="EE32" s="18">
        <f t="shared" si="10"/>
        <v>88.874533928107411</v>
      </c>
      <c r="EF32" s="18">
        <f t="shared" si="11"/>
        <v>102.02314366855606</v>
      </c>
      <c r="EG32" s="18">
        <f>IF(ISNUMBER(EE32), EE32*COS(RADIANS(-$C32+Графики!$B$3))+EF32*SIN(RADIANS(-$C32+Графики!$B$3)),"")</f>
        <v>88.874533928107411</v>
      </c>
      <c r="EH32" s="19">
        <f>IF(ISNUMBER(EE32), EE32*COS(RADIANS(-$C32+Графики!$B$5))+EF32*SIN(RADIANS(-$C32+Графики!$B$5)),"")</f>
        <v>102.02314366855606</v>
      </c>
      <c r="EI32" s="24">
        <v>-0.67740772629799839</v>
      </c>
      <c r="EJ32" s="25">
        <v>0.78048258441814766</v>
      </c>
      <c r="EK32" s="25">
        <v>-1.2482763375385577</v>
      </c>
      <c r="EL32" s="25">
        <v>1.2276165147532172</v>
      </c>
      <c r="EM32" s="18">
        <f t="shared" si="12"/>
        <v>12.722149815906155</v>
      </c>
      <c r="EN32" s="18">
        <f t="shared" si="13"/>
        <v>21.60456006643642</v>
      </c>
      <c r="EO32" s="18">
        <f t="shared" si="14"/>
        <v>88.883765492441398</v>
      </c>
      <c r="EP32" s="18">
        <f t="shared" si="15"/>
        <v>100.86489781256691</v>
      </c>
      <c r="EQ32" s="18">
        <f>IF(ISNUMBER(EO32), EO32*COS(RADIANS(-$C32+Графики!$B$3))+EP32*SIN(RADIANS(-$C32+Графики!$B$3)),"")</f>
        <v>88.883765492441398</v>
      </c>
      <c r="ER32" s="19">
        <f>IF(ISNUMBER(EO32), EO32*COS(RADIANS(-$C32+Графики!$B$5))+EP32*SIN(RADIANS(-$C32+Графики!$B$5)),"")</f>
        <v>100.86489781256691</v>
      </c>
      <c r="ES32" s="24">
        <v>-0.83749384620583323</v>
      </c>
      <c r="ET32" s="25">
        <v>0.7465518433264654</v>
      </c>
      <c r="EU32" s="25">
        <v>-1.2066813665469358</v>
      </c>
      <c r="EV32" s="25">
        <v>1.2090371618707223</v>
      </c>
      <c r="EW32" s="18">
        <f t="shared" si="16"/>
        <v>13.822966151848433</v>
      </c>
      <c r="EX32" s="18">
        <f t="shared" si="17"/>
        <v>21.079559639476894</v>
      </c>
      <c r="EY32" s="18">
        <f t="shared" si="18"/>
        <v>90.38155618460533</v>
      </c>
      <c r="EZ32" s="18">
        <f t="shared" si="19"/>
        <v>103.38766150334749</v>
      </c>
      <c r="FA32" s="18">
        <f>IF(ISNUMBER(EY32), EY32*COS(RADIANS(-$C32+Графики!$B$3))+EZ32*SIN(RADIANS(-$C32+Графики!$B$3)),"")</f>
        <v>90.38155618460533</v>
      </c>
      <c r="FB32" s="19">
        <f>IF(ISNUMBER(EY32), EY32*COS(RADIANS(-$C32+Графики!$B$5))+EZ32*SIN(RADIANS(-$C32+Графики!$B$5)),"")</f>
        <v>103.38766150334749</v>
      </c>
      <c r="FC32" s="24">
        <v>-0.67678802486471856</v>
      </c>
      <c r="FD32" s="25">
        <v>0.6228552461512622</v>
      </c>
      <c r="FE32" s="25">
        <v>-1.3382491104514891</v>
      </c>
      <c r="FF32" s="25">
        <v>1.3103807256946058</v>
      </c>
      <c r="FG32" s="18">
        <f t="shared" si="20"/>
        <v>11.341283947986934</v>
      </c>
      <c r="FH32" s="18">
        <f t="shared" si="21"/>
        <v>23.111597664576617</v>
      </c>
      <c r="FI32" s="18">
        <f t="shared" si="22"/>
        <v>88.879643644354744</v>
      </c>
      <c r="FJ32" s="18">
        <f t="shared" si="23"/>
        <v>104.80036009919515</v>
      </c>
      <c r="FK32" s="18">
        <f>IF(ISNUMBER(FI32), FI32*COS(RADIANS(-$C32+Графики!$B$3))+FJ32*SIN(RADIANS(-$C32+Графики!$B$3)),"")</f>
        <v>88.879643644354744</v>
      </c>
      <c r="FL32" s="19">
        <f>IF(ISNUMBER(FI32), FI32*COS(RADIANS(-$C32+Графики!$B$5))+FJ32*SIN(RADIANS(-$C32+Графики!$B$5)),"")</f>
        <v>104.80036009919515</v>
      </c>
      <c r="FM32" s="24">
        <v>-0.78982284753906085</v>
      </c>
      <c r="FN32" s="25">
        <v>0.61880125571464295</v>
      </c>
      <c r="FO32" s="25">
        <v>-1.2990153472309189</v>
      </c>
      <c r="FP32" s="25">
        <v>1.3526808477557217</v>
      </c>
      <c r="FQ32" s="18">
        <f t="shared" si="24"/>
        <v>12.292254682340255</v>
      </c>
      <c r="FR32" s="18">
        <f t="shared" si="25"/>
        <v>23.138349537638518</v>
      </c>
      <c r="FS32" s="18">
        <f t="shared" si="26"/>
        <v>88.880251315922479</v>
      </c>
      <c r="FT32" s="18">
        <f t="shared" si="27"/>
        <v>102.57270801552335</v>
      </c>
      <c r="FU32" s="18">
        <f>IF(ISNUMBER(FS32), FS32*COS(RADIANS(-$C32+Графики!$B$3))+FT32*SIN(RADIANS(-$C32+Графики!$B$3)),"")</f>
        <v>88.880251315922479</v>
      </c>
      <c r="FV32" s="19">
        <f>IF(ISNUMBER(FS32), FS32*COS(RADIANS(-$C32+Графики!$B$5))+FT32*SIN(RADIANS(-$C32+Графики!$B$5)),"")</f>
        <v>102.57270801552335</v>
      </c>
      <c r="FW32" s="24">
        <v>-0.72943538734255853</v>
      </c>
      <c r="FX32" s="25">
        <v>0.79122390229303441</v>
      </c>
      <c r="FY32" s="25">
        <v>-1.3047214572502619</v>
      </c>
      <c r="FZ32" s="25">
        <v>1.2405736785999226</v>
      </c>
      <c r="GA32" s="18">
        <f t="shared" si="28"/>
        <v>13.269866224707647</v>
      </c>
      <c r="GB32" s="18">
        <f t="shared" si="29"/>
        <v>22.210063883274021</v>
      </c>
      <c r="GC32" s="18">
        <f t="shared" si="30"/>
        <v>93.722931582390231</v>
      </c>
      <c r="GD32" s="18">
        <f t="shared" si="31"/>
        <v>101.64232898892634</v>
      </c>
      <c r="GE32" s="18">
        <f>IF(ISNUMBER(GC32), GC32*COS(RADIANS(-$C32+Графики!$B$3))+GD32*SIN(RADIANS(-$C32+Графики!$B$3)),"")</f>
        <v>93.722931582390231</v>
      </c>
      <c r="GF32" s="19">
        <f>IF(ISNUMBER(GC32), GC32*COS(RADIANS(-$C32+Графики!$B$5))+GD32*SIN(RADIANS(-$C32+Графики!$B$5)),"")</f>
        <v>101.64232898892634</v>
      </c>
      <c r="GG32" s="24">
        <v>-0.73814822985997919</v>
      </c>
      <c r="GH32" s="25">
        <v>0.74939220581685928</v>
      </c>
      <c r="GI32" s="25">
        <v>-1.243343579807402</v>
      </c>
      <c r="GJ32" s="25">
        <v>1.195224552301404</v>
      </c>
      <c r="GK32" s="18">
        <f t="shared" si="32"/>
        <v>12.980874598963679</v>
      </c>
      <c r="GL32" s="18">
        <f t="shared" si="33"/>
        <v>21.278915321189537</v>
      </c>
      <c r="GM32" s="18">
        <f t="shared" si="34"/>
        <v>90.159121423857044</v>
      </c>
      <c r="GN32" s="18">
        <f t="shared" si="35"/>
        <v>102.49282864570417</v>
      </c>
      <c r="GO32" s="18">
        <f>IF(ISNUMBER(GM32), GM32*COS(RADIANS(-$C32+Графики!$B$3))+GN32*SIN(RADIANS(-$C32+Графики!$B$3)),"")</f>
        <v>90.159121423857044</v>
      </c>
      <c r="GP32" s="19">
        <f>IF(ISNUMBER(GM32), GM32*COS(RADIANS(-$C32+Графики!$B$5))+GN32*SIN(RADIANS(-$C32+Графики!$B$5)),"")</f>
        <v>102.49282864570417</v>
      </c>
      <c r="GQ32" s="24">
        <v>-0.70964750358337259</v>
      </c>
      <c r="GR32" s="25">
        <v>0.78847379682798546</v>
      </c>
      <c r="GS32" s="25">
        <v>-1.2380216183514399</v>
      </c>
      <c r="GT32" s="25">
        <v>1.3594174648541673</v>
      </c>
      <c r="GU32" s="18">
        <f t="shared" si="36"/>
        <v>13.073202227424908</v>
      </c>
      <c r="GV32" s="18">
        <f t="shared" si="37"/>
        <v>22.664991104374003</v>
      </c>
      <c r="GW32" s="18">
        <f t="shared" si="38"/>
        <v>93.035852771873635</v>
      </c>
      <c r="GX32" s="18">
        <f t="shared" si="39"/>
        <v>107.79338035586464</v>
      </c>
      <c r="GY32" s="18">
        <f>IF(ISNUMBER(GW32), GW32*COS(RADIANS(-$C32+Графики!$B$3))+GX32*SIN(RADIANS(-$C32+Графики!$B$3)),"")</f>
        <v>93.035852771873635</v>
      </c>
      <c r="GZ32" s="19">
        <f>IF(ISNUMBER(GW32), GW32*COS(RADIANS(-$C32+Графики!$B$5))+GX32*SIN(RADIANS(-$C32+Графики!$B$5)),"")</f>
        <v>107.79338035586464</v>
      </c>
      <c r="HA32" s="24">
        <v>-0.64764024484405447</v>
      </c>
      <c r="HB32" s="25">
        <v>0.6538339713480561</v>
      </c>
      <c r="HC32" s="25">
        <v>-1.2346034426328412</v>
      </c>
      <c r="HD32" s="25">
        <v>1.2329435724546334</v>
      </c>
      <c r="HE32" s="18">
        <f t="shared" si="40"/>
        <v>11.3572609297954</v>
      </c>
      <c r="HF32" s="18">
        <f t="shared" si="41"/>
        <v>21.531745839389572</v>
      </c>
      <c r="HG32" s="18">
        <f t="shared" si="42"/>
        <v>88.983088216867486</v>
      </c>
      <c r="HH32" s="18">
        <f t="shared" si="43"/>
        <v>101.02110366205586</v>
      </c>
      <c r="HI32" s="18">
        <f>IF(ISNUMBER(HG32), HG32*COS(RADIANS(-$C32+Графики!$B$3))+HH32*SIN(RADIANS(-$C32+Графики!$B$3)),"")</f>
        <v>88.983088216867486</v>
      </c>
      <c r="HJ32" s="19">
        <f>IF(ISNUMBER(HG32), HG32*COS(RADIANS(-$C32+Графики!$B$5))+HH32*SIN(RADIANS(-$C32+Графики!$B$5)),"")</f>
        <v>101.02110366205586</v>
      </c>
      <c r="HK32" s="24">
        <v>-0.7176260405631496</v>
      </c>
      <c r="HL32" s="25">
        <v>0.68179594980197245</v>
      </c>
      <c r="HM32" s="25">
        <v>-1.2909764172563465</v>
      </c>
      <c r="HN32" s="25">
        <v>1.3532167383080216</v>
      </c>
      <c r="HO32" s="18">
        <f t="shared" si="44"/>
        <v>12.211957125915161</v>
      </c>
      <c r="HP32" s="18">
        <f t="shared" si="45"/>
        <v>23.072890646995383</v>
      </c>
      <c r="HQ32" s="18">
        <f t="shared" si="46"/>
        <v>91.000028109978459</v>
      </c>
      <c r="HR32" s="18">
        <f t="shared" si="47"/>
        <v>102.76894333571011</v>
      </c>
      <c r="HS32" s="18">
        <f>IF(ISNUMBER(HQ32), HQ32*COS(RADIANS(-$C32+Графики!$B$3))+HR32*SIN(RADIANS(-$C32+Графики!$B$3)),"")</f>
        <v>91.000028109978459</v>
      </c>
      <c r="HT32" s="19">
        <f>IF(ISNUMBER(HQ32), HQ32*COS(RADIANS(-$C32+Графики!$B$5))+HR32*SIN(RADIANS(-$C32+Графики!$B$5)),"")</f>
        <v>102.76894333571011</v>
      </c>
      <c r="HU32" s="24">
        <v>-0.74764451685737165</v>
      </c>
      <c r="HV32" s="25">
        <v>0.79240104197830608</v>
      </c>
      <c r="HW32" s="25">
        <v>-1.3502787892969068</v>
      </c>
      <c r="HX32" s="25">
        <v>1.2704226226129465</v>
      </c>
      <c r="HY32" s="18">
        <f t="shared" si="48"/>
        <v>13.439028251812983</v>
      </c>
      <c r="HZ32" s="18">
        <f t="shared" si="49"/>
        <v>22.867940601778866</v>
      </c>
      <c r="IA32" s="18">
        <f t="shared" si="50"/>
        <v>88.054459989476172</v>
      </c>
      <c r="IB32" s="18">
        <f t="shared" si="51"/>
        <v>102.01158611060222</v>
      </c>
      <c r="IC32" s="18">
        <f>IF(ISNUMBER(IA32), IA32*COS(RADIANS(-$C32+Графики!$B$3))+IB32*SIN(RADIANS(-$C32+Графики!$B$3)),"")</f>
        <v>88.054459989476172</v>
      </c>
      <c r="ID32" s="19">
        <f>IF(ISNUMBER(IA32), IA32*COS(RADIANS(-$C32+Графики!$B$5))+IB32*SIN(RADIANS(-$C32+Графики!$B$5)),"")</f>
        <v>102.01158611060222</v>
      </c>
      <c r="IE32" s="24">
        <v>-0.67093533186855459</v>
      </c>
      <c r="IF32" s="25">
        <v>0.62486458424988311</v>
      </c>
      <c r="IG32" s="25">
        <v>-1.302165679307721</v>
      </c>
      <c r="IH32" s="25">
        <v>1.2460425969877267</v>
      </c>
      <c r="II32" s="18">
        <f t="shared" si="52"/>
        <v>11.307746500052037</v>
      </c>
      <c r="IJ32" s="18">
        <f t="shared" si="53"/>
        <v>22.235479551335381</v>
      </c>
      <c r="IK32" s="18">
        <f t="shared" si="54"/>
        <v>87.818298623138261</v>
      </c>
      <c r="IL32" s="18">
        <f t="shared" si="55"/>
        <v>101.71706883155024</v>
      </c>
      <c r="IM32" s="18">
        <f>IF(ISNUMBER(IK32), IK32*COS(RADIANS(-$C32+Графики!$B$3))+IL32*SIN(RADIANS(-$C32+Графики!$B$3)),"")</f>
        <v>87.818298623138261</v>
      </c>
      <c r="IN32" s="19">
        <f>IF(ISNUMBER(IK32), IK32*COS(RADIANS(-$C32+Графики!$B$5))+IL32*SIN(RADIANS(-$C32+Графики!$B$5)),"")</f>
        <v>101.71706883155024</v>
      </c>
      <c r="IO32" s="24">
        <v>-0.6731827058882317</v>
      </c>
      <c r="IP32" s="25">
        <v>0.71270405370281276</v>
      </c>
      <c r="IQ32" s="25">
        <v>-1.3678211751591687</v>
      </c>
      <c r="IR32" s="25">
        <v>1.2109797692404125</v>
      </c>
      <c r="IS32" s="18">
        <f t="shared" si="56"/>
        <v>12.093848677836039</v>
      </c>
      <c r="IT32" s="18">
        <f t="shared" si="57"/>
        <v>22.502384142758427</v>
      </c>
      <c r="IU32" s="18">
        <f t="shared" si="58"/>
        <v>90.842893891958624</v>
      </c>
      <c r="IV32" s="18">
        <f t="shared" si="59"/>
        <v>105.82669545357649</v>
      </c>
      <c r="IW32" s="18">
        <f>IF(ISNUMBER(IU32), IU32*COS(RADIANS(-$C32+Графики!$B$3))+IV32*SIN(RADIANS(-$C32+Графики!$B$3)),"")</f>
        <v>90.842893891958624</v>
      </c>
      <c r="IX32" s="19">
        <f>IF(ISNUMBER(IU32), IU32*COS(RADIANS(-$C32+Графики!$B$5))+IV32*SIN(RADIANS(-$C32+Графики!$B$5)),"")</f>
        <v>105.82669545357649</v>
      </c>
    </row>
    <row r="33" spans="1:258" x14ac:dyDescent="0.25">
      <c r="A33" s="44">
        <v>33</v>
      </c>
      <c r="B33" s="50">
        <v>0</v>
      </c>
      <c r="C33" s="11">
        <f>IF(Графики!$A$7="Расчитывать с учетом закручивания скважины",B33,0)</f>
        <v>0</v>
      </c>
      <c r="D33" s="47">
        <v>15</v>
      </c>
      <c r="E33" s="34">
        <f>IF(ISNUMBER(INDEX($I$1:$IX$303,$A33,E$1) ),INDEX($I$1:$IX$303,$A33,E$1),0)</f>
        <v>16.605717036217932</v>
      </c>
      <c r="F33" s="35">
        <f>IF(ISNUMBER(INDEX($I$1:$IX$303,$A33,F$1) ),INDEX($I$1:$IX$303,$A33,F$1),0)</f>
        <v>21.174280485043205</v>
      </c>
      <c r="G33" s="35">
        <f>IF(ISNUMBER(INDEX($I$1:$IX$303,$A33,G$1) ),INDEX($I$1:$IX$303,$A33,G$1)-$G$305,0)</f>
        <v>-880.8888213534193</v>
      </c>
      <c r="H33" s="36">
        <f>IF(ISNUMBER(INDEX($I$1:$IX$303,$A33,H$1) ),INDEX($I$1:$IX$303,$A33,H$1)-$H$305,0)</f>
        <v>-1040.5994152802946</v>
      </c>
      <c r="I33" s="29">
        <v>-1.025561253740499</v>
      </c>
      <c r="J33" s="25">
        <v>0.87740121395307968</v>
      </c>
      <c r="K33" s="25">
        <v>-1.2645749709942631</v>
      </c>
      <c r="L33" s="25">
        <v>1.1620001899749401</v>
      </c>
      <c r="M33" s="18">
        <f t="shared" si="60"/>
        <v>16.605717036217932</v>
      </c>
      <c r="N33" s="18">
        <f t="shared" si="61"/>
        <v>21.174280485043205</v>
      </c>
      <c r="O33" s="18">
        <f t="shared" si="90"/>
        <v>97.027334535995394</v>
      </c>
      <c r="P33" s="18">
        <f t="shared" si="90"/>
        <v>114.83024820374298</v>
      </c>
      <c r="Q33" s="18">
        <f>IF(ISNUMBER(O33), O33*COS(RADIANS(-$C33+Графики!$B$3))+P33*SIN(RADIANS(-$C33+Графики!$B$3)),"")</f>
        <v>97.027334535995394</v>
      </c>
      <c r="R33" s="19">
        <f>IF(ISNUMBER(O33), O33*COS(RADIANS(-$C33+Графики!$B$5))+P33*SIN(RADIANS(-$C33+Графики!$B$5)),"")</f>
        <v>114.83024820374298</v>
      </c>
      <c r="S33" s="29">
        <v>-1.0144372847281864</v>
      </c>
      <c r="T33" s="25">
        <v>0.8904418722377353</v>
      </c>
      <c r="U33" s="25">
        <v>-1.2507443533903226</v>
      </c>
      <c r="V33" s="25">
        <v>1.1869989812665038</v>
      </c>
      <c r="W33" s="18">
        <f t="shared" si="63"/>
        <v>16.622440996872271</v>
      </c>
      <c r="X33" s="18">
        <f t="shared" si="64"/>
        <v>21.271719234758226</v>
      </c>
      <c r="Y33" s="18">
        <f t="shared" si="91"/>
        <v>97.56002719843724</v>
      </c>
      <c r="Z33" s="18">
        <f t="shared" si="91"/>
        <v>114.15035263294517</v>
      </c>
      <c r="AA33" s="18">
        <f>IF(ISNUMBER(Y33), Y33*COS(RADIANS(-$C33+Графики!$B$3))+Z33*SIN(RADIANS(-$C33+Графики!$B$3)),"")</f>
        <v>97.56002719843724</v>
      </c>
      <c r="AB33" s="18">
        <f>IF(ISNUMBER(Y33), Y33*COS(RADIANS(-$C33+Графики!$B$5))+Z33*SIN(RADIANS(-$C33+Графики!$B$5)),"")</f>
        <v>114.15035263294517</v>
      </c>
      <c r="AC33" s="24">
        <v>-1.0056507502714127</v>
      </c>
      <c r="AD33" s="25">
        <v>0.99278146869765627</v>
      </c>
      <c r="AE33" s="25">
        <v>-1.1861149871610919</v>
      </c>
      <c r="AF33" s="25">
        <v>1.1830500792116811</v>
      </c>
      <c r="AG33" s="18">
        <f t="shared" si="66"/>
        <v>17.438727048934737</v>
      </c>
      <c r="AH33" s="18">
        <f t="shared" si="67"/>
        <v>20.673392585109323</v>
      </c>
      <c r="AI33" s="18">
        <f t="shared" si="92"/>
        <v>97.070218316561153</v>
      </c>
      <c r="AJ33" s="18">
        <f t="shared" si="92"/>
        <v>117.65764026738272</v>
      </c>
      <c r="AK33" s="18">
        <f>IF(ISNUMBER(AI33), AI33*COS(RADIANS(-$C33+Графики!$B$3))+AJ33*SIN(RADIANS(-$C33+Графики!$B$3)),"")</f>
        <v>97.070218316561153</v>
      </c>
      <c r="AL33" s="19">
        <f>IF(ISNUMBER(AI33), AI33*COS(RADIANS(-$C33+Графики!$B$5))+AJ33*SIN(RADIANS(-$C33+Графики!$B$5)),"")</f>
        <v>117.65764026738272</v>
      </c>
      <c r="AM33" s="24">
        <v>-0.89735346988896303</v>
      </c>
      <c r="AN33" s="25">
        <v>0.98156335918665494</v>
      </c>
      <c r="AO33" s="25">
        <v>-1.1638467001924671</v>
      </c>
      <c r="AP33" s="25">
        <v>1.145479176639657</v>
      </c>
      <c r="AQ33" s="18">
        <f t="shared" si="69"/>
        <v>16.395907823214998</v>
      </c>
      <c r="AR33" s="18">
        <f t="shared" si="70"/>
        <v>20.151305952799657</v>
      </c>
      <c r="AS33" s="18">
        <f t="shared" si="93"/>
        <v>98.64123469991678</v>
      </c>
      <c r="AT33" s="18">
        <f t="shared" si="93"/>
        <v>114.76048358219681</v>
      </c>
      <c r="AU33" s="18">
        <f>IF(ISNUMBER(AS33), AS33*COS(RADIANS(-$C33+Графики!$B$3))+AT33*SIN(RADIANS(-$C33+Графики!$B$3)),"")</f>
        <v>98.64123469991678</v>
      </c>
      <c r="AV33" s="19">
        <f>IF(ISNUMBER(AS33), AS33*COS(RADIANS(-$C33+Графики!$B$5))+AT33*SIN(RADIANS(-$C33+Графики!$B$5)),"")</f>
        <v>114.76048358219681</v>
      </c>
      <c r="AW33" s="24">
        <v>-1.0251735551671115</v>
      </c>
      <c r="AX33" s="25">
        <v>0.86896299228226648</v>
      </c>
      <c r="AY33" s="25">
        <v>-1.2899781109650419</v>
      </c>
      <c r="AZ33" s="25">
        <v>1.3163599745625909</v>
      </c>
      <c r="BA33" s="18">
        <f t="shared" si="72"/>
        <v>16.528706923102835</v>
      </c>
      <c r="BB33" s="18">
        <f t="shared" si="73"/>
        <v>22.742629532077817</v>
      </c>
      <c r="BC33" s="18">
        <f t="shared" si="94"/>
        <v>97.646286959879902</v>
      </c>
      <c r="BD33" s="18">
        <f t="shared" si="94"/>
        <v>114.63050968281784</v>
      </c>
      <c r="BE33" s="18">
        <f>IF(ISNUMBER(BC33), BC33*COS(RADIANS(-$C33+Графики!$B$3))+BD33*SIN(RADIANS(-$C33+Графики!$B$3)),"")</f>
        <v>97.646286959879902</v>
      </c>
      <c r="BF33" s="19">
        <f>IF(ISNUMBER(BC33), BC33*COS(RADIANS(-$C33+Графики!$B$5))+BD33*SIN(RADIANS(-$C33+Графики!$B$5)),"")</f>
        <v>114.63050968281784</v>
      </c>
      <c r="BG33" s="24">
        <v>-0.99601059245652868</v>
      </c>
      <c r="BH33" s="25">
        <v>0.9048026024582031</v>
      </c>
      <c r="BI33" s="25">
        <v>-1.2948272013213848</v>
      </c>
      <c r="BJ33" s="25">
        <v>1.2367860623583458</v>
      </c>
      <c r="BK33" s="18">
        <f t="shared" si="75"/>
        <v>16.586963676193477</v>
      </c>
      <c r="BL33" s="18">
        <f t="shared" si="76"/>
        <v>22.090696318730835</v>
      </c>
      <c r="BM33" s="18">
        <f t="shared" si="95"/>
        <v>96.691416775145427</v>
      </c>
      <c r="BN33" s="18">
        <f t="shared" si="95"/>
        <v>109.87632676603539</v>
      </c>
      <c r="BO33" s="18">
        <f>IF(ISNUMBER(BM33), BM33*COS(RADIANS(-$C33+Графики!$B$3))+BN33*SIN(RADIANS(-$C33+Графики!$B$3)),"")</f>
        <v>96.691416775145427</v>
      </c>
      <c r="BP33" s="19">
        <f>IF(ISNUMBER(BM33), BM33*COS(RADIANS(-$C33+Графики!$B$5))+BN33*SIN(RADIANS(-$C33+Графики!$B$5)),"")</f>
        <v>109.87632676603539</v>
      </c>
      <c r="BQ33" s="24">
        <v>-0.95997220282219287</v>
      </c>
      <c r="BR33" s="25">
        <v>0.84751004229536187</v>
      </c>
      <c r="BS33" s="25">
        <v>-1.1796412411963111</v>
      </c>
      <c r="BT33" s="25">
        <v>1.2118884760434663</v>
      </c>
      <c r="BU33" s="18">
        <f t="shared" si="78"/>
        <v>15.772604129391542</v>
      </c>
      <c r="BV33" s="18">
        <f t="shared" si="79"/>
        <v>20.868518876096793</v>
      </c>
      <c r="BW33" s="18">
        <f t="shared" si="96"/>
        <v>99.624334448390144</v>
      </c>
      <c r="BX33" s="18">
        <f t="shared" si="96"/>
        <v>110.38947798031019</v>
      </c>
      <c r="BY33" s="18">
        <f>IF(ISNUMBER(BW33), BW33*COS(RADIANS(-$C33+Графики!$B$3))+BX33*SIN(RADIANS(-$C33+Графики!$B$3)),"")</f>
        <v>99.624334448390144</v>
      </c>
      <c r="BZ33" s="19">
        <f>IF(ISNUMBER(BW33), BW33*COS(RADIANS(-$C33+Графики!$B$5))+BX33*SIN(RADIANS(-$C33+Графики!$B$5)),"")</f>
        <v>110.38947798031019</v>
      </c>
      <c r="CA33" s="29">
        <v>-0.97538648247066917</v>
      </c>
      <c r="CB33" s="25">
        <v>0.81256605954027183</v>
      </c>
      <c r="CC33" s="25">
        <v>-1.1539334634626965</v>
      </c>
      <c r="CD33" s="25">
        <v>1.1583764273027639</v>
      </c>
      <c r="CE33" s="18">
        <f t="shared" si="81"/>
        <v>15.602196291113223</v>
      </c>
      <c r="CF33" s="18">
        <f t="shared" si="82"/>
        <v>20.177341092272233</v>
      </c>
      <c r="CG33" s="18">
        <f t="shared" si="97"/>
        <v>97.580137459515143</v>
      </c>
      <c r="CH33" s="18">
        <f t="shared" si="97"/>
        <v>113.53967123676985</v>
      </c>
      <c r="CI33" s="18">
        <f>IF(ISNUMBER(CG33), CG33*COS(RADIANS(-$C33+Графики!$B$3))+CH33*SIN(RADIANS(-$C33+Графики!$B$3)),"")</f>
        <v>97.580137459515143</v>
      </c>
      <c r="CJ33" s="19">
        <f>IF(ISNUMBER(CG33), CG33*COS(RADIANS(-$C33+Графики!$B$5))+CH33*SIN(RADIANS(-$C33+Графики!$B$5)),"")</f>
        <v>113.53967123676985</v>
      </c>
      <c r="CK33" s="24">
        <v>-1.0160047521434206</v>
      </c>
      <c r="CL33" s="25">
        <v>0.94265788593646371</v>
      </c>
      <c r="CM33" s="25">
        <v>-1.2394702122618173</v>
      </c>
      <c r="CN33" s="25">
        <v>1.1184192316759864</v>
      </c>
      <c r="CO33" s="18">
        <f t="shared" si="84"/>
        <v>17.091723716682182</v>
      </c>
      <c r="CP33" s="18">
        <f t="shared" si="85"/>
        <v>20.575015146279963</v>
      </c>
      <c r="CQ33" s="18">
        <f t="shared" si="98"/>
        <v>99.750348178810185</v>
      </c>
      <c r="CR33" s="18">
        <f t="shared" si="98"/>
        <v>115.61233280996157</v>
      </c>
      <c r="CS33" s="18">
        <f>IF(ISNUMBER(CQ33), CQ33*COS(RADIANS(-$C33+Графики!$B$3))+CR33*SIN(RADIANS(-$C33+Графики!$B$3)),"")</f>
        <v>99.750348178810185</v>
      </c>
      <c r="CT33" s="19">
        <f>IF(ISNUMBER(CQ33), CQ33*COS(RADIANS(-$C33+Графики!$B$5))+CR33*SIN(RADIANS(-$C33+Графики!$B$5)),"")</f>
        <v>115.61233280996157</v>
      </c>
      <c r="CU33" s="24">
        <v>-0.93263119720765086</v>
      </c>
      <c r="CV33" s="25">
        <v>0.82349575945686848</v>
      </c>
      <c r="CW33" s="25">
        <v>-1.2044904947571649</v>
      </c>
      <c r="CX33" s="25">
        <v>1.1551594683530126</v>
      </c>
      <c r="CY33" s="18">
        <f t="shared" si="87"/>
        <v>15.324498873452471</v>
      </c>
      <c r="CZ33" s="18">
        <f t="shared" si="88"/>
        <v>20.590375319648526</v>
      </c>
      <c r="DA33" s="18">
        <f t="shared" si="99"/>
        <v>95.865042151222937</v>
      </c>
      <c r="DB33" s="18">
        <f t="shared" si="99"/>
        <v>113.00278554288313</v>
      </c>
      <c r="DC33" s="18">
        <f>IF(ISNUMBER(DA33), DA33*COS(RADIANS(-$C33+Графики!$B$3))+DB33*SIN(RADIANS(-$C33+Графики!$B$3)),"")</f>
        <v>95.865042151222937</v>
      </c>
      <c r="DD33" s="19">
        <f>IF(ISNUMBER(DA33), DA33*COS(RADIANS(-$C33+Графики!$B$5))+DB33*SIN(RADIANS(-$C33+Графики!$B$5)),"")</f>
        <v>113.00278554288313</v>
      </c>
      <c r="DE33" s="24">
        <v>-0.95432683410288</v>
      </c>
      <c r="DF33" s="25">
        <v>0.9903157394206209</v>
      </c>
      <c r="DG33" s="25">
        <v>-1.2905130961969518</v>
      </c>
      <c r="DH33" s="25">
        <v>1.2621318353464179</v>
      </c>
      <c r="DI33" s="18">
        <f t="shared" si="0"/>
        <v>16.969393317042893</v>
      </c>
      <c r="DJ33" s="18">
        <f t="shared" si="1"/>
        <v>22.274187083210077</v>
      </c>
      <c r="DK33" s="18">
        <f t="shared" si="2"/>
        <v>100.68157258209853</v>
      </c>
      <c r="DL33" s="18">
        <f t="shared" si="3"/>
        <v>113.56326697827083</v>
      </c>
      <c r="DM33" s="18">
        <f>IF(ISNUMBER(DK33), DK33*COS(RADIANS(-$C33+Графики!$B$3))+DL33*SIN(RADIANS(-$C33+Графики!$B$3)),"")</f>
        <v>100.68157258209853</v>
      </c>
      <c r="DN33" s="19">
        <f>IF(ISNUMBER(DK33), DK33*COS(RADIANS(-$C33+Графики!$B$5))+DL33*SIN(RADIANS(-$C33+Графики!$B$5)),"")</f>
        <v>113.56326697827083</v>
      </c>
      <c r="DO33" s="24">
        <v>-0.99947086956102382</v>
      </c>
      <c r="DP33" s="25">
        <v>0.94938604357266099</v>
      </c>
      <c r="DQ33" s="25">
        <v>-1.1651818693732325</v>
      </c>
      <c r="DR33" s="25">
        <v>1.1755439391611273</v>
      </c>
      <c r="DS33" s="18">
        <f t="shared" si="4"/>
        <v>17.00616506100933</v>
      </c>
      <c r="DT33" s="18">
        <f t="shared" si="5"/>
        <v>20.425265648184926</v>
      </c>
      <c r="DU33" s="18">
        <f t="shared" si="6"/>
        <v>99.957221519362676</v>
      </c>
      <c r="DV33" s="18">
        <f t="shared" si="7"/>
        <v>112.69690119928427</v>
      </c>
      <c r="DW33" s="18">
        <f>IF(ISNUMBER(DU33), DU33*COS(RADIANS(-$C33+Графики!$B$3))+DV33*SIN(RADIANS(-$C33+Графики!$B$3)),"")</f>
        <v>99.957221519362676</v>
      </c>
      <c r="DX33" s="19">
        <f>IF(ISNUMBER(DU33), DU33*COS(RADIANS(-$C33+Графики!$B$5))+DV33*SIN(RADIANS(-$C33+Графики!$B$5)),"")</f>
        <v>112.69690119928427</v>
      </c>
      <c r="DY33" s="24">
        <v>-0.90552175115536326</v>
      </c>
      <c r="DZ33" s="25">
        <v>0.84657132536135415</v>
      </c>
      <c r="EA33" s="25">
        <v>-1.2031309165418473</v>
      </c>
      <c r="EB33" s="25">
        <v>1.1261320334705778</v>
      </c>
      <c r="EC33" s="18">
        <f t="shared" si="8"/>
        <v>15.289300752554707</v>
      </c>
      <c r="ED33" s="18">
        <f t="shared" si="9"/>
        <v>20.325254103200994</v>
      </c>
      <c r="EE33" s="18">
        <f t="shared" si="10"/>
        <v>96.519184304384765</v>
      </c>
      <c r="EF33" s="18">
        <f t="shared" si="11"/>
        <v>112.18577072015655</v>
      </c>
      <c r="EG33" s="18">
        <f>IF(ISNUMBER(EE33), EE33*COS(RADIANS(-$C33+Графики!$B$3))+EF33*SIN(RADIANS(-$C33+Графики!$B$3)),"")</f>
        <v>96.519184304384765</v>
      </c>
      <c r="EH33" s="19">
        <f>IF(ISNUMBER(EE33), EE33*COS(RADIANS(-$C33+Графики!$B$5))+EF33*SIN(RADIANS(-$C33+Графики!$B$5)),"")</f>
        <v>112.18577072015655</v>
      </c>
      <c r="EI33" s="24">
        <v>-0.88978202161186659</v>
      </c>
      <c r="EJ33" s="25">
        <v>0.90714124471903113</v>
      </c>
      <c r="EK33" s="25">
        <v>-1.1392476451636679</v>
      </c>
      <c r="EL33" s="25">
        <v>1.2174530488386821</v>
      </c>
      <c r="EM33" s="18">
        <f t="shared" si="12"/>
        <v>15.680471052160177</v>
      </c>
      <c r="EN33" s="18">
        <f t="shared" si="13"/>
        <v>20.564643541004099</v>
      </c>
      <c r="EO33" s="18">
        <f t="shared" si="14"/>
        <v>96.724001018521491</v>
      </c>
      <c r="EP33" s="18">
        <f t="shared" si="15"/>
        <v>111.14721958306896</v>
      </c>
      <c r="EQ33" s="18">
        <f>IF(ISNUMBER(EO33), EO33*COS(RADIANS(-$C33+Графики!$B$3))+EP33*SIN(RADIANS(-$C33+Графики!$B$3)),"")</f>
        <v>96.724001018521491</v>
      </c>
      <c r="ER33" s="19">
        <f>IF(ISNUMBER(EO33), EO33*COS(RADIANS(-$C33+Графики!$B$5))+EP33*SIN(RADIANS(-$C33+Графики!$B$5)),"")</f>
        <v>111.14721958306896</v>
      </c>
      <c r="ES33" s="24">
        <v>-0.89476480206534703</v>
      </c>
      <c r="ET33" s="25">
        <v>0.87623251782251299</v>
      </c>
      <c r="EU33" s="25">
        <v>-1.1686141014763203</v>
      </c>
      <c r="EV33" s="25">
        <v>1.19643591071938</v>
      </c>
      <c r="EW33" s="18">
        <f t="shared" si="16"/>
        <v>15.454251905347235</v>
      </c>
      <c r="EX33" s="18">
        <f t="shared" si="17"/>
        <v>20.63748962436863</v>
      </c>
      <c r="EY33" s="18">
        <f t="shared" si="18"/>
        <v>98.108682137278947</v>
      </c>
      <c r="EZ33" s="18">
        <f t="shared" si="19"/>
        <v>113.70640631553181</v>
      </c>
      <c r="FA33" s="18">
        <f>IF(ISNUMBER(EY33), EY33*COS(RADIANS(-$C33+Графики!$B$3))+EZ33*SIN(RADIANS(-$C33+Графики!$B$3)),"")</f>
        <v>98.108682137278947</v>
      </c>
      <c r="FB33" s="19">
        <f>IF(ISNUMBER(EY33), EY33*COS(RADIANS(-$C33+Графики!$B$5))+EZ33*SIN(RADIANS(-$C33+Графики!$B$5)),"")</f>
        <v>113.70640631553181</v>
      </c>
      <c r="FC33" s="24">
        <v>-0.9285844832790987</v>
      </c>
      <c r="FD33" s="25">
        <v>1.0011967391236039</v>
      </c>
      <c r="FE33" s="25">
        <v>-1.2885205514372202</v>
      </c>
      <c r="FF33" s="25">
        <v>1.2390114248884174</v>
      </c>
      <c r="FG33" s="18">
        <f t="shared" si="20"/>
        <v>16.839722094617496</v>
      </c>
      <c r="FH33" s="18">
        <f t="shared" si="21"/>
        <v>22.055089045035206</v>
      </c>
      <c r="FI33" s="18">
        <f t="shared" si="22"/>
        <v>97.299504691663486</v>
      </c>
      <c r="FJ33" s="18">
        <f t="shared" si="23"/>
        <v>115.82790462171275</v>
      </c>
      <c r="FK33" s="18">
        <f>IF(ISNUMBER(FI33), FI33*COS(RADIANS(-$C33+Графики!$B$3))+FJ33*SIN(RADIANS(-$C33+Графики!$B$3)),"")</f>
        <v>97.299504691663486</v>
      </c>
      <c r="FL33" s="19">
        <f>IF(ISNUMBER(FI33), FI33*COS(RADIANS(-$C33+Графики!$B$5))+FJ33*SIN(RADIANS(-$C33+Графики!$B$5)),"")</f>
        <v>115.82790462171275</v>
      </c>
      <c r="FM33" s="24">
        <v>-0.95531293814482043</v>
      </c>
      <c r="FN33" s="25">
        <v>0.97685477233672724</v>
      </c>
      <c r="FO33" s="25">
        <v>-1.169383071402629</v>
      </c>
      <c r="FP33" s="25">
        <v>1.2507084231007131</v>
      </c>
      <c r="FQ33" s="18">
        <f t="shared" si="24"/>
        <v>16.860545175137773</v>
      </c>
      <c r="FR33" s="18">
        <f t="shared" si="25"/>
        <v>21.117712472861491</v>
      </c>
      <c r="FS33" s="18">
        <f t="shared" si="26"/>
        <v>97.310523903491372</v>
      </c>
      <c r="FT33" s="18">
        <f t="shared" si="27"/>
        <v>113.13156425195409</v>
      </c>
      <c r="FU33" s="18">
        <f>IF(ISNUMBER(FS33), FS33*COS(RADIANS(-$C33+Графики!$B$3))+FT33*SIN(RADIANS(-$C33+Графики!$B$3)),"")</f>
        <v>97.310523903491372</v>
      </c>
      <c r="FV33" s="19">
        <f>IF(ISNUMBER(FS33), FS33*COS(RADIANS(-$C33+Графики!$B$5))+FT33*SIN(RADIANS(-$C33+Графики!$B$5)),"")</f>
        <v>113.13156425195409</v>
      </c>
      <c r="FW33" s="24">
        <v>-1.0265899644814012</v>
      </c>
      <c r="FX33" s="25">
        <v>0.88792733396308166</v>
      </c>
      <c r="FY33" s="25">
        <v>-1.1371588495841525</v>
      </c>
      <c r="FZ33" s="25">
        <v>1.2000440794965559</v>
      </c>
      <c r="GA33" s="18">
        <f t="shared" si="28"/>
        <v>16.706537968618182</v>
      </c>
      <c r="GB33" s="18">
        <f t="shared" si="29"/>
        <v>20.394529129240663</v>
      </c>
      <c r="GC33" s="18">
        <f t="shared" si="30"/>
        <v>102.07620056669933</v>
      </c>
      <c r="GD33" s="18">
        <f t="shared" si="31"/>
        <v>111.83959355354666</v>
      </c>
      <c r="GE33" s="18">
        <f>IF(ISNUMBER(GC33), GC33*COS(RADIANS(-$C33+Графики!$B$3))+GD33*SIN(RADIANS(-$C33+Графики!$B$3)),"")</f>
        <v>102.07620056669933</v>
      </c>
      <c r="GF33" s="19">
        <f>IF(ISNUMBER(GC33), GC33*COS(RADIANS(-$C33+Графики!$B$5))+GD33*SIN(RADIANS(-$C33+Графики!$B$5)),"")</f>
        <v>111.83959355354666</v>
      </c>
      <c r="GG33" s="24">
        <v>-0.98368785343039022</v>
      </c>
      <c r="GH33" s="25">
        <v>0.84480028526031781</v>
      </c>
      <c r="GI33" s="25">
        <v>-1.2684810329067886</v>
      </c>
      <c r="GJ33" s="25">
        <v>1.3057226011693166</v>
      </c>
      <c r="GK33" s="18">
        <f t="shared" si="32"/>
        <v>15.955892062930369</v>
      </c>
      <c r="GL33" s="18">
        <f t="shared" si="33"/>
        <v>22.462275182305415</v>
      </c>
      <c r="GM33" s="18">
        <f t="shared" si="34"/>
        <v>98.137067455322224</v>
      </c>
      <c r="GN33" s="18">
        <f t="shared" si="35"/>
        <v>113.72396623685687</v>
      </c>
      <c r="GO33" s="18">
        <f>IF(ISNUMBER(GM33), GM33*COS(RADIANS(-$C33+Графики!$B$3))+GN33*SIN(RADIANS(-$C33+Графики!$B$3)),"")</f>
        <v>98.137067455322224</v>
      </c>
      <c r="GP33" s="19">
        <f>IF(ISNUMBER(GM33), GM33*COS(RADIANS(-$C33+Графики!$B$5))+GN33*SIN(RADIANS(-$C33+Графики!$B$5)),"")</f>
        <v>113.72396623685687</v>
      </c>
      <c r="GQ33" s="24">
        <v>-0.93222658380998891</v>
      </c>
      <c r="GR33" s="25">
        <v>0.8676747592769356</v>
      </c>
      <c r="GS33" s="25">
        <v>-1.2571141567832957</v>
      </c>
      <c r="GT33" s="25">
        <v>1.2312253580331352</v>
      </c>
      <c r="GU33" s="18">
        <f t="shared" si="36"/>
        <v>15.706456474045865</v>
      </c>
      <c r="GV33" s="18">
        <f t="shared" si="37"/>
        <v>21.713152207772858</v>
      </c>
      <c r="GW33" s="18">
        <f t="shared" si="38"/>
        <v>100.88908100889657</v>
      </c>
      <c r="GX33" s="18">
        <f t="shared" si="39"/>
        <v>118.64995645975107</v>
      </c>
      <c r="GY33" s="18">
        <f>IF(ISNUMBER(GW33), GW33*COS(RADIANS(-$C33+Графики!$B$3))+GX33*SIN(RADIANS(-$C33+Графики!$B$3)),"")</f>
        <v>100.88908100889657</v>
      </c>
      <c r="GZ33" s="19">
        <f>IF(ISNUMBER(GW33), GW33*COS(RADIANS(-$C33+Графики!$B$5))+GX33*SIN(RADIANS(-$C33+Графики!$B$5)),"")</f>
        <v>118.64995645975107</v>
      </c>
      <c r="HA33" s="24">
        <v>-0.89946422280166827</v>
      </c>
      <c r="HB33" s="25">
        <v>0.96603527767512765</v>
      </c>
      <c r="HC33" s="25">
        <v>-1.2145997989476724</v>
      </c>
      <c r="HD33" s="25">
        <v>1.1644068678165056</v>
      </c>
      <c r="HE33" s="18">
        <f t="shared" si="40"/>
        <v>16.27883516988836</v>
      </c>
      <c r="HF33" s="18">
        <f t="shared" si="41"/>
        <v>20.759258319065104</v>
      </c>
      <c r="HG33" s="18">
        <f t="shared" si="42"/>
        <v>97.12250580181167</v>
      </c>
      <c r="HH33" s="18">
        <f t="shared" si="43"/>
        <v>111.40073282158842</v>
      </c>
      <c r="HI33" s="18">
        <f>IF(ISNUMBER(HG33), HG33*COS(RADIANS(-$C33+Графики!$B$3))+HH33*SIN(RADIANS(-$C33+Графики!$B$3)),"")</f>
        <v>97.12250580181167</v>
      </c>
      <c r="HJ33" s="19">
        <f>IF(ISNUMBER(HG33), HG33*COS(RADIANS(-$C33+Графики!$B$5))+HH33*SIN(RADIANS(-$C33+Графики!$B$5)),"")</f>
        <v>111.40073282158842</v>
      </c>
      <c r="HK33" s="24">
        <v>-0.87221231642550434</v>
      </c>
      <c r="HL33" s="25">
        <v>0.96539086682045616</v>
      </c>
      <c r="HM33" s="25">
        <v>-1.2061794500973917</v>
      </c>
      <c r="HN33" s="25">
        <v>1.1455127614629548</v>
      </c>
      <c r="HO33" s="18">
        <f t="shared" si="44"/>
        <v>16.035425655657683</v>
      </c>
      <c r="HP33" s="18">
        <f t="shared" si="45"/>
        <v>20.520945509780852</v>
      </c>
      <c r="HQ33" s="18">
        <f t="shared" si="46"/>
        <v>99.017740937807304</v>
      </c>
      <c r="HR33" s="18">
        <f t="shared" si="47"/>
        <v>113.02941609060053</v>
      </c>
      <c r="HS33" s="18">
        <f>IF(ISNUMBER(HQ33), HQ33*COS(RADIANS(-$C33+Графики!$B$3))+HR33*SIN(RADIANS(-$C33+Графики!$B$3)),"")</f>
        <v>99.017740937807304</v>
      </c>
      <c r="HT33" s="19">
        <f>IF(ISNUMBER(HQ33), HQ33*COS(RADIANS(-$C33+Графики!$B$5))+HR33*SIN(RADIANS(-$C33+Графики!$B$5)),"")</f>
        <v>113.02941609060053</v>
      </c>
      <c r="HU33" s="24">
        <v>-0.88544661579632389</v>
      </c>
      <c r="HV33" s="25">
        <v>0.97024638519076445</v>
      </c>
      <c r="HW33" s="25">
        <v>-1.1279153761721579</v>
      </c>
      <c r="HX33" s="25">
        <v>1.2530618518116512</v>
      </c>
      <c r="HY33" s="18">
        <f t="shared" si="48"/>
        <v>16.19326859812497</v>
      </c>
      <c r="HZ33" s="18">
        <f t="shared" si="49"/>
        <v>20.776451000928063</v>
      </c>
      <c r="IA33" s="18">
        <f t="shared" si="50"/>
        <v>96.151094288538658</v>
      </c>
      <c r="IB33" s="18">
        <f t="shared" si="51"/>
        <v>112.39981161106626</v>
      </c>
      <c r="IC33" s="18">
        <f>IF(ISNUMBER(IA33), IA33*COS(RADIANS(-$C33+Графики!$B$3))+IB33*SIN(RADIANS(-$C33+Графики!$B$3)),"")</f>
        <v>96.151094288538658</v>
      </c>
      <c r="ID33" s="19">
        <f>IF(ISNUMBER(IA33), IA33*COS(RADIANS(-$C33+Графики!$B$5))+IB33*SIN(RADIANS(-$C33+Графики!$B$5)),"")</f>
        <v>112.39981161106626</v>
      </c>
      <c r="IE33" s="24">
        <v>-0.90540966631467634</v>
      </c>
      <c r="IF33" s="25">
        <v>0.85596018475520541</v>
      </c>
      <c r="IG33" s="25">
        <v>-1.227547308585162</v>
      </c>
      <c r="IH33" s="25">
        <v>1.1489474624659903</v>
      </c>
      <c r="II33" s="18">
        <f t="shared" si="52"/>
        <v>15.370246369625642</v>
      </c>
      <c r="IJ33" s="18">
        <f t="shared" si="53"/>
        <v>20.737342612527502</v>
      </c>
      <c r="IK33" s="18">
        <f t="shared" si="54"/>
        <v>95.503421807951085</v>
      </c>
      <c r="IL33" s="18">
        <f t="shared" si="55"/>
        <v>112.08574013781399</v>
      </c>
      <c r="IM33" s="18">
        <f>IF(ISNUMBER(IK33), IK33*COS(RADIANS(-$C33+Графики!$B$3))+IL33*SIN(RADIANS(-$C33+Графики!$B$3)),"")</f>
        <v>95.503421807951085</v>
      </c>
      <c r="IN33" s="19">
        <f>IF(ISNUMBER(IK33), IK33*COS(RADIANS(-$C33+Графики!$B$5))+IL33*SIN(RADIANS(-$C33+Графики!$B$5)),"")</f>
        <v>112.08574013781399</v>
      </c>
      <c r="IO33" s="24">
        <v>-1.0351125255254405</v>
      </c>
      <c r="IP33" s="25">
        <v>0.83626246668715576</v>
      </c>
      <c r="IQ33" s="25">
        <v>-1.2187795143461537</v>
      </c>
      <c r="IR33" s="25">
        <v>1.1182418400607244</v>
      </c>
      <c r="IS33" s="18">
        <f t="shared" si="56"/>
        <v>16.33010169226986</v>
      </c>
      <c r="IT33" s="18">
        <f t="shared" si="57"/>
        <v>20.392944920834882</v>
      </c>
      <c r="IU33" s="18">
        <f t="shared" si="58"/>
        <v>99.007944738093556</v>
      </c>
      <c r="IV33" s="18">
        <f t="shared" si="59"/>
        <v>116.02316791399393</v>
      </c>
      <c r="IW33" s="18">
        <f>IF(ISNUMBER(IU33), IU33*COS(RADIANS(-$C33+Графики!$B$3))+IV33*SIN(RADIANS(-$C33+Графики!$B$3)),"")</f>
        <v>99.007944738093556</v>
      </c>
      <c r="IX33" s="19">
        <f>IF(ISNUMBER(IU33), IU33*COS(RADIANS(-$C33+Графики!$B$5))+IV33*SIN(RADIANS(-$C33+Графики!$B$5)),"")</f>
        <v>116.02316791399393</v>
      </c>
    </row>
    <row r="34" spans="1:258" x14ac:dyDescent="0.25">
      <c r="A34" s="44">
        <v>34</v>
      </c>
      <c r="B34" s="50">
        <v>0</v>
      </c>
      <c r="C34" s="11">
        <f>IF(Графики!$A$7="Расчитывать с учетом закручивания скважины",B34,0)</f>
        <v>0</v>
      </c>
      <c r="D34" s="47">
        <v>15.5</v>
      </c>
      <c r="E34" s="34">
        <f>IF(ISNUMBER(INDEX($I$1:$IX$303,$A34,E$1) ),INDEX($I$1:$IX$303,$A34,E$1),0)</f>
        <v>-23.227720177470516</v>
      </c>
      <c r="F34" s="35">
        <f>IF(ISNUMBER(INDEX($I$1:$IX$303,$A34,F$1) ),INDEX($I$1:$IX$303,$A34,F$1),0)</f>
        <v>-7.5029489082632796</v>
      </c>
      <c r="G34" s="35">
        <f>IF(ISNUMBER(INDEX($I$1:$IX$303,$A34,G$1) ),INDEX($I$1:$IX$303,$A34,G$1)-$G$305,0)</f>
        <v>-892.50268144215454</v>
      </c>
      <c r="H34" s="36">
        <f>IF(ISNUMBER(INDEX($I$1:$IX$303,$A34,H$1) ),INDEX($I$1:$IX$303,$A34,H$1)-$H$305,0)</f>
        <v>-1044.3508897344261</v>
      </c>
      <c r="I34" s="29">
        <v>1.3282485734915532</v>
      </c>
      <c r="J34" s="25">
        <v>-1.3336914956189707</v>
      </c>
      <c r="K34" s="25">
        <v>0.45214457797467167</v>
      </c>
      <c r="L34" s="25">
        <v>-0.40763810164796521</v>
      </c>
      <c r="M34" s="18">
        <f t="shared" si="60"/>
        <v>-23.227720177470516</v>
      </c>
      <c r="N34" s="18">
        <f t="shared" si="61"/>
        <v>-7.5029489082632796</v>
      </c>
      <c r="O34" s="18">
        <f t="shared" si="90"/>
        <v>85.413474447260143</v>
      </c>
      <c r="P34" s="18">
        <f t="shared" si="90"/>
        <v>111.07877374961134</v>
      </c>
      <c r="Q34" s="18">
        <f>IF(ISNUMBER(O34), O34*COS(RADIANS(-$C34+Графики!$B$3))+P34*SIN(RADIANS(-$C34+Графики!$B$3)),"")</f>
        <v>85.413474447260143</v>
      </c>
      <c r="R34" s="19">
        <f>IF(ISNUMBER(O34), O34*COS(RADIANS(-$C34+Графики!$B$5))+P34*SIN(RADIANS(-$C34+Графики!$B$5)),"")</f>
        <v>111.07877374961134</v>
      </c>
      <c r="S34" s="29">
        <v>1.4589824566817471</v>
      </c>
      <c r="T34" s="25">
        <v>-1.3835126594022313</v>
      </c>
      <c r="U34" s="25">
        <v>0.40834176978417747</v>
      </c>
      <c r="V34" s="25">
        <v>-0.4577963164816945</v>
      </c>
      <c r="W34" s="18">
        <f t="shared" si="63"/>
        <v>-24.80290561053037</v>
      </c>
      <c r="X34" s="18">
        <f t="shared" si="64"/>
        <v>-7.5584087212089175</v>
      </c>
      <c r="Y34" s="18">
        <f t="shared" si="91"/>
        <v>85.15857439317206</v>
      </c>
      <c r="Z34" s="18">
        <f t="shared" si="91"/>
        <v>110.37114827234072</v>
      </c>
      <c r="AA34" s="18">
        <f>IF(ISNUMBER(Y34), Y34*COS(RADIANS(-$C34+Графики!$B$3))+Z34*SIN(RADIANS(-$C34+Графики!$B$3)),"")</f>
        <v>85.15857439317206</v>
      </c>
      <c r="AB34" s="18">
        <f>IF(ISNUMBER(Y34), Y34*COS(RADIANS(-$C34+Графики!$B$5))+Z34*SIN(RADIANS(-$C34+Графики!$B$5)),"")</f>
        <v>110.37114827234072</v>
      </c>
      <c r="AC34" s="24">
        <v>1.3721750983045027</v>
      </c>
      <c r="AD34" s="25">
        <v>-1.3849800190980344</v>
      </c>
      <c r="AE34" s="25">
        <v>0.33534667109380434</v>
      </c>
      <c r="AF34" s="25">
        <v>-0.35187225234584107</v>
      </c>
      <c r="AG34" s="18">
        <f t="shared" si="66"/>
        <v>-24.058395929754585</v>
      </c>
      <c r="AH34" s="18">
        <f t="shared" si="67"/>
        <v>-5.9970804999599636</v>
      </c>
      <c r="AI34" s="18">
        <f t="shared" si="92"/>
        <v>85.041020351683855</v>
      </c>
      <c r="AJ34" s="18">
        <f t="shared" si="92"/>
        <v>114.65910001740274</v>
      </c>
      <c r="AK34" s="18">
        <f>IF(ISNUMBER(AI34), AI34*COS(RADIANS(-$C34+Графики!$B$3))+AJ34*SIN(RADIANS(-$C34+Графики!$B$3)),"")</f>
        <v>85.041020351683855</v>
      </c>
      <c r="AL34" s="19">
        <f>IF(ISNUMBER(AI34), AI34*COS(RADIANS(-$C34+Графики!$B$5))+AJ34*SIN(RADIANS(-$C34+Графики!$B$5)),"")</f>
        <v>114.65910001740274</v>
      </c>
      <c r="AM34" s="24">
        <v>1.3380959251463702</v>
      </c>
      <c r="AN34" s="25">
        <v>-1.4562613640119881</v>
      </c>
      <c r="AO34" s="25">
        <v>0.42268130201684484</v>
      </c>
      <c r="AP34" s="25">
        <v>-0.43335984109727033</v>
      </c>
      <c r="AQ34" s="18">
        <f t="shared" si="69"/>
        <v>-24.38295088081226</v>
      </c>
      <c r="AR34" s="18">
        <f t="shared" si="70"/>
        <v>-7.4702987577374582</v>
      </c>
      <c r="AS34" s="18">
        <f t="shared" si="93"/>
        <v>86.449759259510643</v>
      </c>
      <c r="AT34" s="18">
        <f t="shared" si="93"/>
        <v>111.02533420332809</v>
      </c>
      <c r="AU34" s="18">
        <f>IF(ISNUMBER(AS34), AS34*COS(RADIANS(-$C34+Графики!$B$3))+AT34*SIN(RADIANS(-$C34+Графики!$B$3)),"")</f>
        <v>86.449759259510643</v>
      </c>
      <c r="AV34" s="19">
        <f>IF(ISNUMBER(AS34), AS34*COS(RADIANS(-$C34+Графики!$B$5))+AT34*SIN(RADIANS(-$C34+Графики!$B$5)),"")</f>
        <v>111.02533420332809</v>
      </c>
      <c r="AW34" s="24">
        <v>1.430255424653067</v>
      </c>
      <c r="AX34" s="25">
        <v>-1.3979667504230844</v>
      </c>
      <c r="AY34" s="25">
        <v>0.47379050938562584</v>
      </c>
      <c r="AZ34" s="25">
        <v>-0.37455157166845254</v>
      </c>
      <c r="BA34" s="18">
        <f t="shared" si="72"/>
        <v>-24.678388829187355</v>
      </c>
      <c r="BB34" s="18">
        <f t="shared" si="73"/>
        <v>-7.4031136245190758</v>
      </c>
      <c r="BC34" s="18">
        <f t="shared" si="94"/>
        <v>85.307092545286224</v>
      </c>
      <c r="BD34" s="18">
        <f t="shared" si="94"/>
        <v>110.92895287055831</v>
      </c>
      <c r="BE34" s="18">
        <f>IF(ISNUMBER(BC34), BC34*COS(RADIANS(-$C34+Графики!$B$3))+BD34*SIN(RADIANS(-$C34+Графики!$B$3)),"")</f>
        <v>85.307092545286224</v>
      </c>
      <c r="BF34" s="19">
        <f>IF(ISNUMBER(BC34), BC34*COS(RADIANS(-$C34+Графики!$B$5))+BD34*SIN(RADIANS(-$C34+Графики!$B$5)),"")</f>
        <v>110.92895287055831</v>
      </c>
      <c r="BG34" s="24">
        <v>1.3740912133020675</v>
      </c>
      <c r="BH34" s="25">
        <v>-1.4572186444229476</v>
      </c>
      <c r="BI34" s="25">
        <v>0.43606961953889256</v>
      </c>
      <c r="BJ34" s="25">
        <v>-0.4739247122056337</v>
      </c>
      <c r="BK34" s="18">
        <f t="shared" si="75"/>
        <v>-24.70532572811992</v>
      </c>
      <c r="BL34" s="18">
        <f t="shared" si="76"/>
        <v>-7.9411151664908806</v>
      </c>
      <c r="BM34" s="18">
        <f t="shared" si="95"/>
        <v>84.338753911085462</v>
      </c>
      <c r="BN34" s="18">
        <f t="shared" si="95"/>
        <v>105.90576918278995</v>
      </c>
      <c r="BO34" s="18">
        <f>IF(ISNUMBER(BM34), BM34*COS(RADIANS(-$C34+Графики!$B$3))+BN34*SIN(RADIANS(-$C34+Графики!$B$3)),"")</f>
        <v>84.338753911085462</v>
      </c>
      <c r="BP34" s="19">
        <f>IF(ISNUMBER(BM34), BM34*COS(RADIANS(-$C34+Графики!$B$5))+BN34*SIN(RADIANS(-$C34+Графики!$B$5)),"")</f>
        <v>105.90576918278995</v>
      </c>
      <c r="BQ34" s="24">
        <v>1.3982689439320275</v>
      </c>
      <c r="BR34" s="25">
        <v>-1.4772968988344437</v>
      </c>
      <c r="BS34" s="25">
        <v>0.43243195486296193</v>
      </c>
      <c r="BT34" s="25">
        <v>-0.42119151839840319</v>
      </c>
      <c r="BU34" s="18">
        <f t="shared" si="78"/>
        <v>-25.091412323292296</v>
      </c>
      <c r="BV34" s="18">
        <f t="shared" si="79"/>
        <v>-7.4492011952012094</v>
      </c>
      <c r="BW34" s="18">
        <f t="shared" si="96"/>
        <v>87.078628286743992</v>
      </c>
      <c r="BX34" s="18">
        <f t="shared" si="96"/>
        <v>106.66487738270959</v>
      </c>
      <c r="BY34" s="18">
        <f>IF(ISNUMBER(BW34), BW34*COS(RADIANS(-$C34+Графики!$B$3))+BX34*SIN(RADIANS(-$C34+Графики!$B$3)),"")</f>
        <v>87.078628286743992</v>
      </c>
      <c r="BZ34" s="19">
        <f>IF(ISNUMBER(BW34), BW34*COS(RADIANS(-$C34+Графики!$B$5))+BX34*SIN(RADIANS(-$C34+Графики!$B$5)),"")</f>
        <v>106.66487738270959</v>
      </c>
      <c r="CA34" s="29">
        <v>1.4784250686788896</v>
      </c>
      <c r="CB34" s="25">
        <v>-1.4118551167728353</v>
      </c>
      <c r="CC34" s="25">
        <v>0.4322069184449342</v>
      </c>
      <c r="CD34" s="25">
        <v>-0.40075527427871693</v>
      </c>
      <c r="CE34" s="18">
        <f t="shared" si="81"/>
        <v>-25.219778552149414</v>
      </c>
      <c r="CF34" s="18">
        <f t="shared" si="82"/>
        <v>-7.2689023912119746</v>
      </c>
      <c r="CG34" s="18">
        <f t="shared" si="97"/>
        <v>84.970248183440432</v>
      </c>
      <c r="CH34" s="18">
        <f t="shared" si="97"/>
        <v>109.90522004116386</v>
      </c>
      <c r="CI34" s="18">
        <f>IF(ISNUMBER(CG34), CG34*COS(RADIANS(-$C34+Графики!$B$3))+CH34*SIN(RADIANS(-$C34+Графики!$B$3)),"")</f>
        <v>84.970248183440432</v>
      </c>
      <c r="CJ34" s="19">
        <f>IF(ISNUMBER(CG34), CG34*COS(RADIANS(-$C34+Графики!$B$5))+CH34*SIN(RADIANS(-$C34+Графики!$B$5)),"")</f>
        <v>109.90522004116386</v>
      </c>
      <c r="CK34" s="24">
        <v>1.3000397369294079</v>
      </c>
      <c r="CL34" s="25">
        <v>-1.4005319592434993</v>
      </c>
      <c r="CM34" s="25">
        <v>0.3478021183690847</v>
      </c>
      <c r="CN34" s="25">
        <v>-0.40962049669270961</v>
      </c>
      <c r="CO34" s="18">
        <f t="shared" si="84"/>
        <v>-23.564752438793128</v>
      </c>
      <c r="CP34" s="18">
        <f t="shared" si="85"/>
        <v>-6.6097111021815813</v>
      </c>
      <c r="CQ34" s="18">
        <f t="shared" si="98"/>
        <v>87.967971959413617</v>
      </c>
      <c r="CR34" s="18">
        <f t="shared" si="98"/>
        <v>112.30747725887078</v>
      </c>
      <c r="CS34" s="18">
        <f>IF(ISNUMBER(CQ34), CQ34*COS(RADIANS(-$C34+Графики!$B$3))+CR34*SIN(RADIANS(-$C34+Графики!$B$3)),"")</f>
        <v>87.967971959413617</v>
      </c>
      <c r="CT34" s="19">
        <f>IF(ISNUMBER(CQ34), CQ34*COS(RADIANS(-$C34+Графики!$B$5))+CR34*SIN(RADIANS(-$C34+Графики!$B$5)),"")</f>
        <v>112.30747725887078</v>
      </c>
      <c r="CU34" s="24">
        <v>1.4439317009453141</v>
      </c>
      <c r="CV34" s="25">
        <v>-1.4203296397586245</v>
      </c>
      <c r="CW34" s="25">
        <v>0.28713769309184711</v>
      </c>
      <c r="CX34" s="25">
        <v>-0.45237771838629737</v>
      </c>
      <c r="CY34" s="18">
        <f t="shared" si="87"/>
        <v>-24.992792869708936</v>
      </c>
      <c r="CZ34" s="18">
        <f t="shared" si="88"/>
        <v>-6.4534446045497731</v>
      </c>
      <c r="DA34" s="18">
        <f t="shared" si="99"/>
        <v>83.368645716368462</v>
      </c>
      <c r="DB34" s="18">
        <f t="shared" si="99"/>
        <v>109.77606324060824</v>
      </c>
      <c r="DC34" s="18">
        <f>IF(ISNUMBER(DA34), DA34*COS(RADIANS(-$C34+Графики!$B$3))+DB34*SIN(RADIANS(-$C34+Графики!$B$3)),"")</f>
        <v>83.368645716368462</v>
      </c>
      <c r="DD34" s="19">
        <f>IF(ISNUMBER(DA34), DA34*COS(RADIANS(-$C34+Графики!$B$5))+DB34*SIN(RADIANS(-$C34+Графики!$B$5)),"")</f>
        <v>109.77606324060824</v>
      </c>
      <c r="DE34" s="24">
        <v>1.4842569210404395</v>
      </c>
      <c r="DF34" s="25">
        <v>-1.3672168605888899</v>
      </c>
      <c r="DG34" s="25">
        <v>0.34713495341829159</v>
      </c>
      <c r="DH34" s="25">
        <v>-0.41468617156273946</v>
      </c>
      <c r="DI34" s="18">
        <f t="shared" si="0"/>
        <v>-24.881235067749962</v>
      </c>
      <c r="DJ34" s="18">
        <f t="shared" si="1"/>
        <v>-6.6480944989592139</v>
      </c>
      <c r="DK34" s="18">
        <f t="shared" si="2"/>
        <v>88.24095504822354</v>
      </c>
      <c r="DL34" s="18">
        <f t="shared" si="3"/>
        <v>110.23921972879123</v>
      </c>
      <c r="DM34" s="18">
        <f>IF(ISNUMBER(DK34), DK34*COS(RADIANS(-$C34+Графики!$B$3))+DL34*SIN(RADIANS(-$C34+Графики!$B$3)),"")</f>
        <v>88.24095504822354</v>
      </c>
      <c r="DN34" s="19">
        <f>IF(ISNUMBER(DK34), DK34*COS(RADIANS(-$C34+Графики!$B$5))+DL34*SIN(RADIANS(-$C34+Графики!$B$5)),"")</f>
        <v>110.23921972879123</v>
      </c>
      <c r="DO34" s="24">
        <v>1.3023146589598118</v>
      </c>
      <c r="DP34" s="25">
        <v>-1.4389931952247614</v>
      </c>
      <c r="DQ34" s="25">
        <v>0.28152540306433704</v>
      </c>
      <c r="DR34" s="25">
        <v>-0.33563307858379454</v>
      </c>
      <c r="DS34" s="18">
        <f t="shared" si="4"/>
        <v>-23.920142268208025</v>
      </c>
      <c r="DT34" s="18">
        <f t="shared" si="5"/>
        <v>-5.3856977193200466</v>
      </c>
      <c r="DU34" s="18">
        <f t="shared" si="6"/>
        <v>87.997150385258664</v>
      </c>
      <c r="DV34" s="18">
        <f t="shared" si="7"/>
        <v>110.00405233962425</v>
      </c>
      <c r="DW34" s="18">
        <f>IF(ISNUMBER(DU34), DU34*COS(RADIANS(-$C34+Графики!$B$3))+DV34*SIN(RADIANS(-$C34+Графики!$B$3)),"")</f>
        <v>87.997150385258664</v>
      </c>
      <c r="DX34" s="19">
        <f>IF(ISNUMBER(DU34), DU34*COS(RADIANS(-$C34+Графики!$B$5))+DV34*SIN(RADIANS(-$C34+Графики!$B$5)),"")</f>
        <v>110.00405233962425</v>
      </c>
      <c r="DY34" s="24">
        <v>1.4256038384716205</v>
      </c>
      <c r="DZ34" s="25">
        <v>-1.3440515222694405</v>
      </c>
      <c r="EA34" s="25">
        <v>0.37965552567697003</v>
      </c>
      <c r="EB34" s="25">
        <v>-0.39574642896560175</v>
      </c>
      <c r="EC34" s="18">
        <f t="shared" si="8"/>
        <v>-24.167449413997989</v>
      </c>
      <c r="ED34" s="18">
        <f t="shared" si="9"/>
        <v>-6.7666069293216751</v>
      </c>
      <c r="EE34" s="18">
        <f t="shared" si="10"/>
        <v>84.435459597385773</v>
      </c>
      <c r="EF34" s="18">
        <f t="shared" si="11"/>
        <v>108.80246725549571</v>
      </c>
      <c r="EG34" s="18">
        <f>IF(ISNUMBER(EE34), EE34*COS(RADIANS(-$C34+Графики!$B$3))+EF34*SIN(RADIANS(-$C34+Графики!$B$3)),"")</f>
        <v>84.435459597385773</v>
      </c>
      <c r="EH34" s="19">
        <f>IF(ISNUMBER(EE34), EE34*COS(RADIANS(-$C34+Графики!$B$5))+EF34*SIN(RADIANS(-$C34+Графики!$B$5)),"")</f>
        <v>108.80246725549571</v>
      </c>
      <c r="EI34" s="24">
        <v>1.4094570167802296</v>
      </c>
      <c r="EJ34" s="25">
        <v>-1.4638525957778008</v>
      </c>
      <c r="EK34" s="25">
        <v>0.47197602851127074</v>
      </c>
      <c r="EL34" s="25">
        <v>-0.41247522066822839</v>
      </c>
      <c r="EM34" s="18">
        <f t="shared" si="12"/>
        <v>-25.071729194487535</v>
      </c>
      <c r="EN34" s="18">
        <f t="shared" si="13"/>
        <v>-7.7182165535835727</v>
      </c>
      <c r="EO34" s="18">
        <f t="shared" si="14"/>
        <v>84.188136421277719</v>
      </c>
      <c r="EP34" s="18">
        <f t="shared" si="15"/>
        <v>107.28811130627717</v>
      </c>
      <c r="EQ34" s="18">
        <f>IF(ISNUMBER(EO34), EO34*COS(RADIANS(-$C34+Графики!$B$3))+EP34*SIN(RADIANS(-$C34+Графики!$B$3)),"")</f>
        <v>84.188136421277719</v>
      </c>
      <c r="ER34" s="19">
        <f>IF(ISNUMBER(EO34), EO34*COS(RADIANS(-$C34+Графики!$B$5))+EP34*SIN(RADIANS(-$C34+Графики!$B$5)),"")</f>
        <v>107.28811130627717</v>
      </c>
      <c r="ES34" s="24">
        <v>1.3233922037478436</v>
      </c>
      <c r="ET34" s="25">
        <v>-1.4042310776357956</v>
      </c>
      <c r="EU34" s="25">
        <v>0.40204241654659012</v>
      </c>
      <c r="EV34" s="25">
        <v>-0.47283190565148925</v>
      </c>
      <c r="EW34" s="18">
        <f t="shared" si="16"/>
        <v>-23.800755841346231</v>
      </c>
      <c r="EX34" s="18">
        <f t="shared" si="17"/>
        <v>-7.6346445620401653</v>
      </c>
      <c r="EY34" s="18">
        <f t="shared" si="18"/>
        <v>86.208304216605825</v>
      </c>
      <c r="EZ34" s="18">
        <f t="shared" si="19"/>
        <v>109.88908403451173</v>
      </c>
      <c r="FA34" s="18">
        <f>IF(ISNUMBER(EY34), EY34*COS(RADIANS(-$C34+Графики!$B$3))+EZ34*SIN(RADIANS(-$C34+Графики!$B$3)),"")</f>
        <v>86.208304216605825</v>
      </c>
      <c r="FB34" s="19">
        <f>IF(ISNUMBER(EY34), EY34*COS(RADIANS(-$C34+Графики!$B$5))+EZ34*SIN(RADIANS(-$C34+Графики!$B$5)),"")</f>
        <v>109.88908403451173</v>
      </c>
      <c r="FC34" s="24">
        <v>1.3091246121327511</v>
      </c>
      <c r="FD34" s="25">
        <v>-1.3616958025674195</v>
      </c>
      <c r="FE34" s="25">
        <v>0.33722772641218168</v>
      </c>
      <c r="FF34" s="25">
        <v>-0.49306891105694239</v>
      </c>
      <c r="FG34" s="18">
        <f t="shared" si="20"/>
        <v>-23.305194833958659</v>
      </c>
      <c r="FH34" s="18">
        <f t="shared" si="21"/>
        <v>-7.2456416459924622</v>
      </c>
      <c r="FI34" s="18">
        <f t="shared" si="22"/>
        <v>85.646907274684153</v>
      </c>
      <c r="FJ34" s="18">
        <f t="shared" si="23"/>
        <v>112.20508379871652</v>
      </c>
      <c r="FK34" s="18">
        <f>IF(ISNUMBER(FI34), FI34*COS(RADIANS(-$C34+Графики!$B$3))+FJ34*SIN(RADIANS(-$C34+Графики!$B$3)),"")</f>
        <v>85.646907274684153</v>
      </c>
      <c r="FL34" s="19">
        <f>IF(ISNUMBER(FI34), FI34*COS(RADIANS(-$C34+Графики!$B$5))+FJ34*SIN(RADIANS(-$C34+Графики!$B$5)),"")</f>
        <v>112.20508379871652</v>
      </c>
      <c r="FM34" s="24">
        <v>1.4824178920946121</v>
      </c>
      <c r="FN34" s="25">
        <v>-1.3259711282262314</v>
      </c>
      <c r="FO34" s="25">
        <v>0.37270506221495769</v>
      </c>
      <c r="FP34" s="25">
        <v>-0.35740037294146376</v>
      </c>
      <c r="FQ34" s="18">
        <f t="shared" si="24"/>
        <v>-24.505364246584509</v>
      </c>
      <c r="FR34" s="18">
        <f t="shared" si="25"/>
        <v>-6.3713287581990743</v>
      </c>
      <c r="FS34" s="18">
        <f t="shared" si="26"/>
        <v>85.057841780199112</v>
      </c>
      <c r="FT34" s="18">
        <f t="shared" si="27"/>
        <v>109.94589987285455</v>
      </c>
      <c r="FU34" s="18">
        <f>IF(ISNUMBER(FS34), FS34*COS(RADIANS(-$C34+Графики!$B$3))+FT34*SIN(RADIANS(-$C34+Графики!$B$3)),"")</f>
        <v>85.057841780199112</v>
      </c>
      <c r="FV34" s="19">
        <f>IF(ISNUMBER(FS34), FS34*COS(RADIANS(-$C34+Графики!$B$5))+FT34*SIN(RADIANS(-$C34+Графики!$B$5)),"")</f>
        <v>109.94589987285455</v>
      </c>
      <c r="FW34" s="24">
        <v>1.3176535683223196</v>
      </c>
      <c r="FX34" s="25">
        <v>-1.4486034368736151</v>
      </c>
      <c r="FY34" s="25">
        <v>0.4659248747201139</v>
      </c>
      <c r="FZ34" s="25">
        <v>-0.41520778778856338</v>
      </c>
      <c r="GA34" s="18">
        <f t="shared" si="28"/>
        <v>-24.137801818528743</v>
      </c>
      <c r="GB34" s="18">
        <f t="shared" si="29"/>
        <v>-7.689257280994636</v>
      </c>
      <c r="GC34" s="18">
        <f t="shared" si="30"/>
        <v>90.007299657434956</v>
      </c>
      <c r="GD34" s="18">
        <f t="shared" si="31"/>
        <v>107.99496491304934</v>
      </c>
      <c r="GE34" s="18">
        <f>IF(ISNUMBER(GC34), GC34*COS(RADIANS(-$C34+Графики!$B$3))+GD34*SIN(RADIANS(-$C34+Графики!$B$3)),"")</f>
        <v>90.007299657434956</v>
      </c>
      <c r="GF34" s="19">
        <f>IF(ISNUMBER(GC34), GC34*COS(RADIANS(-$C34+Графики!$B$5))+GD34*SIN(RADIANS(-$C34+Графики!$B$5)),"")</f>
        <v>107.99496491304934</v>
      </c>
      <c r="GG34" s="24">
        <v>1.3465583086235009</v>
      </c>
      <c r="GH34" s="25">
        <v>-1.4904116780456902</v>
      </c>
      <c r="GI34" s="25">
        <v>0.31187027629795594</v>
      </c>
      <c r="GJ34" s="25">
        <v>-0.49376383708099802</v>
      </c>
      <c r="GK34" s="18">
        <f t="shared" si="32"/>
        <v>-24.75470456486952</v>
      </c>
      <c r="GL34" s="18">
        <f t="shared" si="33"/>
        <v>-7.030426005787227</v>
      </c>
      <c r="GM34" s="18">
        <f t="shared" si="34"/>
        <v>85.759715172887468</v>
      </c>
      <c r="GN34" s="18">
        <f t="shared" si="35"/>
        <v>110.20875323396325</v>
      </c>
      <c r="GO34" s="18">
        <f>IF(ISNUMBER(GM34), GM34*COS(RADIANS(-$C34+Графики!$B$3))+GN34*SIN(RADIANS(-$C34+Графики!$B$3)),"")</f>
        <v>85.759715172887468</v>
      </c>
      <c r="GP34" s="19">
        <f>IF(ISNUMBER(GM34), GM34*COS(RADIANS(-$C34+Графики!$B$5))+GN34*SIN(RADIANS(-$C34+Графики!$B$5)),"")</f>
        <v>110.20875323396325</v>
      </c>
      <c r="GQ34" s="24">
        <v>1.4824097622018915</v>
      </c>
      <c r="GR34" s="25">
        <v>-1.3770355302109059</v>
      </c>
      <c r="GS34" s="25">
        <v>0.45290483484993038</v>
      </c>
      <c r="GT34" s="25">
        <v>-0.43220884886274802</v>
      </c>
      <c r="GU34" s="18">
        <f t="shared" si="36"/>
        <v>-24.950778026053882</v>
      </c>
      <c r="GV34" s="18">
        <f t="shared" si="37"/>
        <v>-7.7239972131088761</v>
      </c>
      <c r="GW34" s="18">
        <f t="shared" si="38"/>
        <v>88.413691995869627</v>
      </c>
      <c r="GX34" s="18">
        <f t="shared" si="39"/>
        <v>114.78795785319663</v>
      </c>
      <c r="GY34" s="18">
        <f>IF(ISNUMBER(GW34), GW34*COS(RADIANS(-$C34+Графики!$B$3))+GX34*SIN(RADIANS(-$C34+Графики!$B$3)),"")</f>
        <v>88.413691995869627</v>
      </c>
      <c r="GZ34" s="19">
        <f>IF(ISNUMBER(GW34), GW34*COS(RADIANS(-$C34+Графики!$B$5))+GX34*SIN(RADIANS(-$C34+Графики!$B$5)),"")</f>
        <v>114.78795785319663</v>
      </c>
      <c r="HA34" s="24">
        <v>1.3114966302521656</v>
      </c>
      <c r="HB34" s="25">
        <v>-1.4785845601209096</v>
      </c>
      <c r="HC34" s="25">
        <v>0.45661025217218876</v>
      </c>
      <c r="HD34" s="25">
        <v>-0.40852249616941316</v>
      </c>
      <c r="HE34" s="18">
        <f t="shared" si="40"/>
        <v>-24.34564595673119</v>
      </c>
      <c r="HF34" s="18">
        <f t="shared" si="41"/>
        <v>-7.5496357430901497</v>
      </c>
      <c r="HG34" s="18">
        <f t="shared" si="42"/>
        <v>84.949682823446068</v>
      </c>
      <c r="HH34" s="18">
        <f t="shared" si="43"/>
        <v>107.62591495004335</v>
      </c>
      <c r="HI34" s="18">
        <f>IF(ISNUMBER(HG34), HG34*COS(RADIANS(-$C34+Графики!$B$3))+HH34*SIN(RADIANS(-$C34+Графики!$B$3)),"")</f>
        <v>84.949682823446068</v>
      </c>
      <c r="HJ34" s="19">
        <f>IF(ISNUMBER(HG34), HG34*COS(RADIANS(-$C34+Графики!$B$5))+HH34*SIN(RADIANS(-$C34+Графики!$B$5)),"")</f>
        <v>107.62591495004335</v>
      </c>
      <c r="HK34" s="24">
        <v>1.3426424777927368</v>
      </c>
      <c r="HL34" s="25">
        <v>-1.3379923979137176</v>
      </c>
      <c r="HM34" s="25">
        <v>0.36252775225954847</v>
      </c>
      <c r="HN34" s="25">
        <v>-0.38461598327637947</v>
      </c>
      <c r="HO34" s="18">
        <f t="shared" si="44"/>
        <v>-23.390818815744645</v>
      </c>
      <c r="HP34" s="18">
        <f t="shared" si="45"/>
        <v>-6.5200128895834943</v>
      </c>
      <c r="HQ34" s="18">
        <f t="shared" si="46"/>
        <v>87.322331529934985</v>
      </c>
      <c r="HR34" s="18">
        <f t="shared" si="47"/>
        <v>109.76940964580879</v>
      </c>
      <c r="HS34" s="18">
        <f>IF(ISNUMBER(HQ34), HQ34*COS(RADIANS(-$C34+Графики!$B$3))+HR34*SIN(RADIANS(-$C34+Графики!$B$3)),"")</f>
        <v>87.322331529934985</v>
      </c>
      <c r="HT34" s="19">
        <f>IF(ISNUMBER(HQ34), HQ34*COS(RADIANS(-$C34+Графики!$B$5))+HR34*SIN(RADIANS(-$C34+Графики!$B$5)),"")</f>
        <v>109.76940964580879</v>
      </c>
      <c r="HU34" s="24">
        <v>1.362969569051224</v>
      </c>
      <c r="HV34" s="25">
        <v>-1.4647079775696676</v>
      </c>
      <c r="HW34" s="25">
        <v>0.29241640360193655</v>
      </c>
      <c r="HX34" s="25">
        <v>-0.42263820322865608</v>
      </c>
      <c r="HY34" s="18">
        <f t="shared" si="48"/>
        <v>-24.673637496532734</v>
      </c>
      <c r="HZ34" s="18">
        <f t="shared" si="49"/>
        <v>-6.239988114791517</v>
      </c>
      <c r="IA34" s="18">
        <f t="shared" si="50"/>
        <v>83.814275540272291</v>
      </c>
      <c r="IB34" s="18">
        <f t="shared" si="51"/>
        <v>109.2798175536705</v>
      </c>
      <c r="IC34" s="18">
        <f>IF(ISNUMBER(IA34), IA34*COS(RADIANS(-$C34+Графики!$B$3))+IB34*SIN(RADIANS(-$C34+Графики!$B$3)),"")</f>
        <v>83.814275540272291</v>
      </c>
      <c r="ID34" s="19">
        <f>IF(ISNUMBER(IA34), IA34*COS(RADIANS(-$C34+Графики!$B$5))+IB34*SIN(RADIANS(-$C34+Графики!$B$5)),"")</f>
        <v>109.2798175536705</v>
      </c>
      <c r="IE34" s="24">
        <v>1.435490261614236</v>
      </c>
      <c r="IF34" s="25">
        <v>-1.4346281198908899</v>
      </c>
      <c r="IG34" s="25">
        <v>0.29313127766211533</v>
      </c>
      <c r="IH34" s="25">
        <v>-0.47306805669666641</v>
      </c>
      <c r="II34" s="18">
        <f t="shared" si="52"/>
        <v>-25.043889194355792</v>
      </c>
      <c r="IJ34" s="18">
        <f t="shared" si="53"/>
        <v>-6.6863007342576051</v>
      </c>
      <c r="IK34" s="18">
        <f t="shared" si="54"/>
        <v>82.981477210773193</v>
      </c>
      <c r="IL34" s="18">
        <f t="shared" si="55"/>
        <v>108.74258977068519</v>
      </c>
      <c r="IM34" s="18">
        <f>IF(ISNUMBER(IK34), IK34*COS(RADIANS(-$C34+Графики!$B$3))+IL34*SIN(RADIANS(-$C34+Графики!$B$3)),"")</f>
        <v>82.981477210773193</v>
      </c>
      <c r="IN34" s="19">
        <f>IF(ISNUMBER(IK34), IK34*COS(RADIANS(-$C34+Графики!$B$5))+IL34*SIN(RADIANS(-$C34+Графики!$B$5)),"")</f>
        <v>108.74258977068519</v>
      </c>
      <c r="IO34" s="24">
        <v>1.4569215248060916</v>
      </c>
      <c r="IP34" s="25">
        <v>-1.3776310537866003</v>
      </c>
      <c r="IQ34" s="25">
        <v>0.39539855125793144</v>
      </c>
      <c r="IR34" s="25">
        <v>-0.46342586196096847</v>
      </c>
      <c r="IS34" s="18">
        <f t="shared" si="56"/>
        <v>-24.733615158928199</v>
      </c>
      <c r="IT34" s="18">
        <f t="shared" si="57"/>
        <v>-7.4945866914550665</v>
      </c>
      <c r="IU34" s="18">
        <f t="shared" si="58"/>
        <v>86.641137158629462</v>
      </c>
      <c r="IV34" s="18">
        <f t="shared" si="59"/>
        <v>112.2758745682664</v>
      </c>
      <c r="IW34" s="18">
        <f>IF(ISNUMBER(IU34), IU34*COS(RADIANS(-$C34+Графики!$B$3))+IV34*SIN(RADIANS(-$C34+Графики!$B$3)),"")</f>
        <v>86.641137158629462</v>
      </c>
      <c r="IX34" s="19">
        <f>IF(ISNUMBER(IU34), IU34*COS(RADIANS(-$C34+Графики!$B$5))+IV34*SIN(RADIANS(-$C34+Графики!$B$5)),"")</f>
        <v>112.2758745682664</v>
      </c>
    </row>
    <row r="35" spans="1:258" x14ac:dyDescent="0.25">
      <c r="A35" s="44">
        <v>35</v>
      </c>
      <c r="B35" s="50">
        <v>0</v>
      </c>
      <c r="C35" s="11">
        <f>IF(Графики!$A$7="Расчитывать с учетом закручивания скважины",B35,0)</f>
        <v>0</v>
      </c>
      <c r="D35" s="47">
        <v>16</v>
      </c>
      <c r="E35" s="34">
        <f>IF(ISNUMBER(INDEX($I$1:$IX$303,$A35,E$1) ),INDEX($I$1:$IX$303,$A35,E$1),0)</f>
        <v>-19.1172979907784</v>
      </c>
      <c r="F35" s="35">
        <f>IF(ISNUMBER(INDEX($I$1:$IX$303,$A35,F$1) ),INDEX($I$1:$IX$303,$A35,F$1),0)</f>
        <v>-8.9073805952202694</v>
      </c>
      <c r="G35" s="35">
        <f>IF(ISNUMBER(INDEX($I$1:$IX$303,$A35,G$1) ),INDEX($I$1:$IX$303,$A35,G$1)-$G$305,0)</f>
        <v>-902.06133043754369</v>
      </c>
      <c r="H35" s="36">
        <f>IF(ISNUMBER(INDEX($I$1:$IX$303,$A35,H$1) ),INDEX($I$1:$IX$303,$A35,H$1)-$H$305,0)</f>
        <v>-1048.8045800320363</v>
      </c>
      <c r="I35" s="29">
        <v>1.0190652057533027</v>
      </c>
      <c r="J35" s="25">
        <v>-1.1717492357530022</v>
      </c>
      <c r="K35" s="25">
        <v>0.45956098061474904</v>
      </c>
      <c r="L35" s="25">
        <v>-0.56116314655287691</v>
      </c>
      <c r="M35" s="18">
        <f t="shared" si="60"/>
        <v>-19.1172979907784</v>
      </c>
      <c r="N35" s="18">
        <f t="shared" si="61"/>
        <v>-8.9073805952202694</v>
      </c>
      <c r="O35" s="18">
        <f t="shared" si="90"/>
        <v>75.854825451870937</v>
      </c>
      <c r="P35" s="18">
        <f t="shared" si="90"/>
        <v>106.62508345200121</v>
      </c>
      <c r="Q35" s="18">
        <f>IF(ISNUMBER(O35), O35*COS(RADIANS(-$C35+Графики!$B$3))+P35*SIN(RADIANS(-$C35+Графики!$B$3)),"")</f>
        <v>75.854825451870937</v>
      </c>
      <c r="R35" s="19">
        <f>IF(ISNUMBER(O35), O35*COS(RADIANS(-$C35+Графики!$B$5))+P35*SIN(RADIANS(-$C35+Графики!$B$5)),"")</f>
        <v>106.62508345200121</v>
      </c>
      <c r="S35" s="29">
        <v>1.1259404027775017</v>
      </c>
      <c r="T35" s="25">
        <v>-1.0539805037565104</v>
      </c>
      <c r="U35" s="25">
        <v>0.41105641572695362</v>
      </c>
      <c r="V35" s="25">
        <v>-0.52778623431583538</v>
      </c>
      <c r="W35" s="18">
        <f t="shared" si="63"/>
        <v>-19.02225125147838</v>
      </c>
      <c r="X35" s="18">
        <f t="shared" si="64"/>
        <v>-8.1928560432331796</v>
      </c>
      <c r="Y35" s="18">
        <f t="shared" si="91"/>
        <v>75.647448767432877</v>
      </c>
      <c r="Z35" s="18">
        <f t="shared" si="91"/>
        <v>106.27472025072413</v>
      </c>
      <c r="AA35" s="18">
        <f>IF(ISNUMBER(Y35), Y35*COS(RADIANS(-$C35+Графики!$B$3))+Z35*SIN(RADIANS(-$C35+Графики!$B$3)),"")</f>
        <v>75.647448767432877</v>
      </c>
      <c r="AB35" s="18">
        <f>IF(ISNUMBER(Y35), Y35*COS(RADIANS(-$C35+Графики!$B$5))+Z35*SIN(RADIANS(-$C35+Графики!$B$5)),"")</f>
        <v>106.27472025072413</v>
      </c>
      <c r="AC35" s="24">
        <v>1.1571711816748325</v>
      </c>
      <c r="AD35" s="25">
        <v>-1.0392261127124296</v>
      </c>
      <c r="AE35" s="25">
        <v>0.51785975584140254</v>
      </c>
      <c r="AF35" s="25">
        <v>-0.521817717969422</v>
      </c>
      <c r="AG35" s="18">
        <f t="shared" si="66"/>
        <v>-19.166008646671521</v>
      </c>
      <c r="AH35" s="18">
        <f t="shared" si="67"/>
        <v>-9.0727730625922316</v>
      </c>
      <c r="AI35" s="18">
        <f t="shared" si="92"/>
        <v>75.458016028348098</v>
      </c>
      <c r="AJ35" s="18">
        <f t="shared" si="92"/>
        <v>110.12271348610662</v>
      </c>
      <c r="AK35" s="18">
        <f>IF(ISNUMBER(AI35), AI35*COS(RADIANS(-$C35+Графики!$B$3))+AJ35*SIN(RADIANS(-$C35+Графики!$B$3)),"")</f>
        <v>75.458016028348098</v>
      </c>
      <c r="AL35" s="19">
        <f>IF(ISNUMBER(AI35), AI35*COS(RADIANS(-$C35+Графики!$B$5))+AJ35*SIN(RADIANS(-$C35+Графики!$B$5)),"")</f>
        <v>110.12271348610662</v>
      </c>
      <c r="AM35" s="24">
        <v>1.1840786698457977</v>
      </c>
      <c r="AN35" s="25">
        <v>-1.0819567075569674</v>
      </c>
      <c r="AO35" s="25">
        <v>0.39541060915187987</v>
      </c>
      <c r="AP35" s="25">
        <v>-0.46513019050915339</v>
      </c>
      <c r="AQ35" s="18">
        <f t="shared" si="69"/>
        <v>-19.773600360363112</v>
      </c>
      <c r="AR35" s="18">
        <f t="shared" si="70"/>
        <v>-7.5095645672770894</v>
      </c>
      <c r="AS35" s="18">
        <f t="shared" si="93"/>
        <v>76.56295907932909</v>
      </c>
      <c r="AT35" s="18">
        <f t="shared" si="93"/>
        <v>107.27055191968954</v>
      </c>
      <c r="AU35" s="18">
        <f>IF(ISNUMBER(AS35), AS35*COS(RADIANS(-$C35+Графики!$B$3))+AT35*SIN(RADIANS(-$C35+Графики!$B$3)),"")</f>
        <v>76.56295907932909</v>
      </c>
      <c r="AV35" s="19">
        <f>IF(ISNUMBER(AS35), AS35*COS(RADIANS(-$C35+Графики!$B$5))+AT35*SIN(RADIANS(-$C35+Графики!$B$5)),"")</f>
        <v>107.27055191968954</v>
      </c>
      <c r="AW35" s="24">
        <v>1.171089484361731</v>
      </c>
      <c r="AX35" s="25">
        <v>-1.1969852120102908</v>
      </c>
      <c r="AY35" s="25">
        <v>0.53574717520262516</v>
      </c>
      <c r="AZ35" s="25">
        <v>-0.53971382845712257</v>
      </c>
      <c r="BA35" s="18">
        <f t="shared" si="72"/>
        <v>-20.663879344464174</v>
      </c>
      <c r="BB35" s="18">
        <f t="shared" si="73"/>
        <v>-9.385029969528377</v>
      </c>
      <c r="BC35" s="18">
        <f t="shared" si="94"/>
        <v>74.975152873054142</v>
      </c>
      <c r="BD35" s="18">
        <f t="shared" si="94"/>
        <v>106.23643788579412</v>
      </c>
      <c r="BE35" s="18">
        <f>IF(ISNUMBER(BC35), BC35*COS(RADIANS(-$C35+Графики!$B$3))+BD35*SIN(RADIANS(-$C35+Графики!$B$3)),"")</f>
        <v>74.975152873054142</v>
      </c>
      <c r="BF35" s="19">
        <f>IF(ISNUMBER(BC35), BC35*COS(RADIANS(-$C35+Графики!$B$5))+BD35*SIN(RADIANS(-$C35+Графики!$B$5)),"")</f>
        <v>106.23643788579412</v>
      </c>
      <c r="BG35" s="24">
        <v>1.1291856580023605</v>
      </c>
      <c r="BH35" s="25">
        <v>-1.0669201065302336</v>
      </c>
      <c r="BI35" s="25">
        <v>0.43046588662022833</v>
      </c>
      <c r="BJ35" s="25">
        <v>-0.39601054783284173</v>
      </c>
      <c r="BK35" s="18">
        <f t="shared" si="75"/>
        <v>-19.163465036002062</v>
      </c>
      <c r="BL35" s="18">
        <f t="shared" si="76"/>
        <v>-7.212304956721038</v>
      </c>
      <c r="BM35" s="18">
        <f t="shared" si="95"/>
        <v>74.757021393084429</v>
      </c>
      <c r="BN35" s="18">
        <f t="shared" si="95"/>
        <v>102.29961670442944</v>
      </c>
      <c r="BO35" s="18">
        <f>IF(ISNUMBER(BM35), BM35*COS(RADIANS(-$C35+Графики!$B$3))+BN35*SIN(RADIANS(-$C35+Графики!$B$3)),"")</f>
        <v>74.757021393084429</v>
      </c>
      <c r="BP35" s="19">
        <f>IF(ISNUMBER(BM35), BM35*COS(RADIANS(-$C35+Графики!$B$5))+BN35*SIN(RADIANS(-$C35+Графики!$B$5)),"")</f>
        <v>102.29961670442944</v>
      </c>
      <c r="BQ35" s="24">
        <v>1.0959466147198302</v>
      </c>
      <c r="BR35" s="25">
        <v>-1.1833521050725733</v>
      </c>
      <c r="BS35" s="25">
        <v>0.51330695329789611</v>
      </c>
      <c r="BT35" s="25">
        <v>-0.51953508601394793</v>
      </c>
      <c r="BU35" s="18">
        <f t="shared" si="78"/>
        <v>-19.889322094924797</v>
      </c>
      <c r="BV35" s="18">
        <f t="shared" si="79"/>
        <v>-9.0131250826994851</v>
      </c>
      <c r="BW35" s="18">
        <f t="shared" si="96"/>
        <v>77.133967239281588</v>
      </c>
      <c r="BX35" s="18">
        <f t="shared" si="96"/>
        <v>102.15831484135985</v>
      </c>
      <c r="BY35" s="18">
        <f>IF(ISNUMBER(BW35), BW35*COS(RADIANS(-$C35+Графики!$B$3))+BX35*SIN(RADIANS(-$C35+Графики!$B$3)),"")</f>
        <v>77.133967239281588</v>
      </c>
      <c r="BZ35" s="19">
        <f>IF(ISNUMBER(BW35), BW35*COS(RADIANS(-$C35+Графики!$B$5))+BX35*SIN(RADIANS(-$C35+Графики!$B$5)),"")</f>
        <v>102.15831484135985</v>
      </c>
      <c r="CA35" s="29">
        <v>1.1575733853599306</v>
      </c>
      <c r="CB35" s="25">
        <v>-1.1074144390101415</v>
      </c>
      <c r="CC35" s="25">
        <v>0.45615914344281483</v>
      </c>
      <c r="CD35" s="25">
        <v>-0.44631815544039821</v>
      </c>
      <c r="CE35" s="18">
        <f t="shared" si="81"/>
        <v>-19.764460522122892</v>
      </c>
      <c r="CF35" s="18">
        <f t="shared" si="82"/>
        <v>-7.8755187311425772</v>
      </c>
      <c r="CG35" s="18">
        <f t="shared" si="97"/>
        <v>75.088017922378981</v>
      </c>
      <c r="CH35" s="18">
        <f t="shared" si="97"/>
        <v>105.96746067559258</v>
      </c>
      <c r="CI35" s="18">
        <f>IF(ISNUMBER(CG35), CG35*COS(RADIANS(-$C35+Графики!$B$3))+CH35*SIN(RADIANS(-$C35+Графики!$B$3)),"")</f>
        <v>75.088017922378981</v>
      </c>
      <c r="CJ35" s="19">
        <f>IF(ISNUMBER(CG35), CG35*COS(RADIANS(-$C35+Графики!$B$5))+CH35*SIN(RADIANS(-$C35+Графики!$B$5)),"")</f>
        <v>105.96746067559258</v>
      </c>
      <c r="CK35" s="24">
        <v>1.1541043225030576</v>
      </c>
      <c r="CL35" s="25">
        <v>-1.1802216023238752</v>
      </c>
      <c r="CM35" s="25">
        <v>0.49761982695929752</v>
      </c>
      <c r="CN35" s="25">
        <v>-0.55624655883917506</v>
      </c>
      <c r="CO35" s="18">
        <f t="shared" si="84"/>
        <v>-20.369427746326799</v>
      </c>
      <c r="CP35" s="18">
        <f t="shared" si="85"/>
        <v>-9.1965895121488881</v>
      </c>
      <c r="CQ35" s="18">
        <f t="shared" si="98"/>
        <v>77.783258086250214</v>
      </c>
      <c r="CR35" s="18">
        <f t="shared" si="98"/>
        <v>107.70918250279634</v>
      </c>
      <c r="CS35" s="18">
        <f>IF(ISNUMBER(CQ35), CQ35*COS(RADIANS(-$C35+Графики!$B$3))+CR35*SIN(RADIANS(-$C35+Графики!$B$3)),"")</f>
        <v>77.783258086250214</v>
      </c>
      <c r="CT35" s="19">
        <f>IF(ISNUMBER(CQ35), CQ35*COS(RADIANS(-$C35+Графики!$B$5))+CR35*SIN(RADIANS(-$C35+Графики!$B$5)),"")</f>
        <v>107.70918250279634</v>
      </c>
      <c r="CU35" s="24">
        <v>1.0919991422853623</v>
      </c>
      <c r="CV35" s="25">
        <v>-1.0226708399465052</v>
      </c>
      <c r="CW35" s="25">
        <v>0.38752230239836061</v>
      </c>
      <c r="CX35" s="25">
        <v>-0.50281239957570445</v>
      </c>
      <c r="CY35" s="18">
        <f t="shared" si="87"/>
        <v>-18.452929494647389</v>
      </c>
      <c r="CZ35" s="18">
        <f t="shared" si="88"/>
        <v>-7.7695578254228383</v>
      </c>
      <c r="DA35" s="18">
        <f t="shared" si="99"/>
        <v>74.142180969044773</v>
      </c>
      <c r="DB35" s="18">
        <f t="shared" si="99"/>
        <v>105.89128432789681</v>
      </c>
      <c r="DC35" s="18">
        <f>IF(ISNUMBER(DA35), DA35*COS(RADIANS(-$C35+Графики!$B$3))+DB35*SIN(RADIANS(-$C35+Графики!$B$3)),"")</f>
        <v>74.142180969044773</v>
      </c>
      <c r="DD35" s="19">
        <f>IF(ISNUMBER(DA35), DA35*COS(RADIANS(-$C35+Графики!$B$5))+DB35*SIN(RADIANS(-$C35+Графики!$B$5)),"")</f>
        <v>105.89128432789681</v>
      </c>
      <c r="DE35" s="24">
        <v>1.1184802387790675</v>
      </c>
      <c r="DF35" s="25">
        <v>-1.0891104797248461</v>
      </c>
      <c r="DG35" s="25">
        <v>0.41852808981643552</v>
      </c>
      <c r="DH35" s="25">
        <v>-0.43618804734079331</v>
      </c>
      <c r="DI35" s="18">
        <f t="shared" si="0"/>
        <v>-19.263671665257007</v>
      </c>
      <c r="DJ35" s="18">
        <f t="shared" si="1"/>
        <v>-7.4587362215994819</v>
      </c>
      <c r="DK35" s="18">
        <f t="shared" si="2"/>
        <v>78.60911921559503</v>
      </c>
      <c r="DL35" s="18">
        <f t="shared" si="3"/>
        <v>106.50985161799149</v>
      </c>
      <c r="DM35" s="18">
        <f>IF(ISNUMBER(DK35), DK35*COS(RADIANS(-$C35+Графики!$B$3))+DL35*SIN(RADIANS(-$C35+Графики!$B$3)),"")</f>
        <v>78.60911921559503</v>
      </c>
      <c r="DN35" s="19">
        <f>IF(ISNUMBER(DK35), DK35*COS(RADIANS(-$C35+Графики!$B$5))+DL35*SIN(RADIANS(-$C35+Графики!$B$5)),"")</f>
        <v>106.50985161799149</v>
      </c>
      <c r="DO35" s="24">
        <v>1.0388427751886926</v>
      </c>
      <c r="DP35" s="25">
        <v>-1.1149962638640158</v>
      </c>
      <c r="DQ35" s="25">
        <v>0.55735700896629914</v>
      </c>
      <c r="DR35" s="25">
        <v>-0.56151821387607992</v>
      </c>
      <c r="DS35" s="18">
        <f t="shared" si="4"/>
        <v>-18.794684712523864</v>
      </c>
      <c r="DT35" s="18">
        <f t="shared" si="5"/>
        <v>-9.7638731352279819</v>
      </c>
      <c r="DU35" s="18">
        <f t="shared" si="6"/>
        <v>78.599808028996733</v>
      </c>
      <c r="DV35" s="18">
        <f t="shared" si="7"/>
        <v>105.12211577201026</v>
      </c>
      <c r="DW35" s="18">
        <f>IF(ISNUMBER(DU35), DU35*COS(RADIANS(-$C35+Графики!$B$3))+DV35*SIN(RADIANS(-$C35+Графики!$B$3)),"")</f>
        <v>78.599808028996733</v>
      </c>
      <c r="DX35" s="19">
        <f>IF(ISNUMBER(DU35), DU35*COS(RADIANS(-$C35+Графики!$B$5))+DV35*SIN(RADIANS(-$C35+Графики!$B$5)),"")</f>
        <v>105.12211577201026</v>
      </c>
      <c r="DY35" s="24">
        <v>1.1817273542516296</v>
      </c>
      <c r="DZ35" s="25">
        <v>-1.0346078092674988</v>
      </c>
      <c r="EA35" s="25">
        <v>0.39810599503172983</v>
      </c>
      <c r="EB35" s="25">
        <v>-0.39221955493632221</v>
      </c>
      <c r="EC35" s="18">
        <f t="shared" si="8"/>
        <v>-19.339967127326052</v>
      </c>
      <c r="ED35" s="18">
        <f t="shared" si="9"/>
        <v>-6.8968368273831766</v>
      </c>
      <c r="EE35" s="18">
        <f t="shared" si="10"/>
        <v>74.765476033722749</v>
      </c>
      <c r="EF35" s="18">
        <f t="shared" si="11"/>
        <v>105.35404884180413</v>
      </c>
      <c r="EG35" s="18">
        <f>IF(ISNUMBER(EE35), EE35*COS(RADIANS(-$C35+Графики!$B$3))+EF35*SIN(RADIANS(-$C35+Графики!$B$3)),"")</f>
        <v>74.765476033722749</v>
      </c>
      <c r="EH35" s="19">
        <f>IF(ISNUMBER(EE35), EE35*COS(RADIANS(-$C35+Графики!$B$5))+EF35*SIN(RADIANS(-$C35+Графики!$B$5)),"")</f>
        <v>105.35404884180413</v>
      </c>
      <c r="EI35" s="24">
        <v>1.0159154775671686</v>
      </c>
      <c r="EJ35" s="25">
        <v>-1.1708100672396835</v>
      </c>
      <c r="EK35" s="25">
        <v>0.3806473873955234</v>
      </c>
      <c r="EL35" s="25">
        <v>-0.50184712166024126</v>
      </c>
      <c r="EM35" s="18">
        <f t="shared" si="12"/>
        <v>-19.081622144556253</v>
      </c>
      <c r="EN35" s="18">
        <f t="shared" si="13"/>
        <v>-7.7011412821936798</v>
      </c>
      <c r="EO35" s="18">
        <f t="shared" si="14"/>
        <v>74.647325348999587</v>
      </c>
      <c r="EP35" s="18">
        <f t="shared" si="15"/>
        <v>103.43754066518034</v>
      </c>
      <c r="EQ35" s="18">
        <f>IF(ISNUMBER(EO35), EO35*COS(RADIANS(-$C35+Графики!$B$3))+EP35*SIN(RADIANS(-$C35+Графики!$B$3)),"")</f>
        <v>74.647325348999587</v>
      </c>
      <c r="ER35" s="19">
        <f>IF(ISNUMBER(EO35), EO35*COS(RADIANS(-$C35+Графики!$B$5))+EP35*SIN(RADIANS(-$C35+Графики!$B$5)),"")</f>
        <v>103.43754066518034</v>
      </c>
      <c r="ES35" s="24">
        <v>1.0809166322538104</v>
      </c>
      <c r="ET35" s="25">
        <v>-1.0474764474610081</v>
      </c>
      <c r="EU35" s="25">
        <v>0.39069838348268293</v>
      </c>
      <c r="EV35" s="25">
        <v>-0.48892022020919357</v>
      </c>
      <c r="EW35" s="18">
        <f t="shared" si="16"/>
        <v>-18.572665588428102</v>
      </c>
      <c r="EX35" s="18">
        <f t="shared" si="17"/>
        <v>-7.6760450152156148</v>
      </c>
      <c r="EY35" s="18">
        <f t="shared" si="18"/>
        <v>76.921971422391778</v>
      </c>
      <c r="EZ35" s="18">
        <f t="shared" si="19"/>
        <v>106.05106152690392</v>
      </c>
      <c r="FA35" s="18">
        <f>IF(ISNUMBER(EY35), EY35*COS(RADIANS(-$C35+Графики!$B$3))+EZ35*SIN(RADIANS(-$C35+Графики!$B$3)),"")</f>
        <v>76.921971422391778</v>
      </c>
      <c r="FB35" s="19">
        <f>IF(ISNUMBER(EY35), EY35*COS(RADIANS(-$C35+Графики!$B$5))+EZ35*SIN(RADIANS(-$C35+Графики!$B$5)),"")</f>
        <v>106.05106152690392</v>
      </c>
      <c r="FC35" s="24">
        <v>1.1888487579533518</v>
      </c>
      <c r="FD35" s="25">
        <v>-1.0202494091082719</v>
      </c>
      <c r="FE35" s="25">
        <v>0.37775583130773094</v>
      </c>
      <c r="FF35" s="25">
        <v>-0.51623873693374189</v>
      </c>
      <c r="FG35" s="18">
        <f t="shared" si="20"/>
        <v>-19.276824192848871</v>
      </c>
      <c r="FH35" s="18">
        <f t="shared" si="21"/>
        <v>-7.8014952157186999</v>
      </c>
      <c r="FI35" s="18">
        <f t="shared" si="22"/>
        <v>76.008495178259722</v>
      </c>
      <c r="FJ35" s="18">
        <f t="shared" si="23"/>
        <v>108.30433619085717</v>
      </c>
      <c r="FK35" s="18">
        <f>IF(ISNUMBER(FI35), FI35*COS(RADIANS(-$C35+Графики!$B$3))+FJ35*SIN(RADIANS(-$C35+Графики!$B$3)),"")</f>
        <v>76.008495178259722</v>
      </c>
      <c r="FL35" s="19">
        <f>IF(ISNUMBER(FI35), FI35*COS(RADIANS(-$C35+Графики!$B$5))+FJ35*SIN(RADIANS(-$C35+Графики!$B$5)),"")</f>
        <v>108.30433619085717</v>
      </c>
      <c r="FM35" s="24">
        <v>1.0356914279567613</v>
      </c>
      <c r="FN35" s="25">
        <v>-1.1854334900577201</v>
      </c>
      <c r="FO35" s="25">
        <v>0.39963721183321077</v>
      </c>
      <c r="FP35" s="25">
        <v>-0.50078208666456414</v>
      </c>
      <c r="FQ35" s="18">
        <f t="shared" si="24"/>
        <v>-19.381757785805618</v>
      </c>
      <c r="FR35" s="18">
        <f t="shared" si="25"/>
        <v>-7.8575598454718421</v>
      </c>
      <c r="FS35" s="18">
        <f t="shared" si="26"/>
        <v>75.366962887296296</v>
      </c>
      <c r="FT35" s="18">
        <f t="shared" si="27"/>
        <v>106.01711995011863</v>
      </c>
      <c r="FU35" s="18">
        <f>IF(ISNUMBER(FS35), FS35*COS(RADIANS(-$C35+Графики!$B$3))+FT35*SIN(RADIANS(-$C35+Графики!$B$3)),"")</f>
        <v>75.366962887296296</v>
      </c>
      <c r="FV35" s="19">
        <f>IF(ISNUMBER(FS35), FS35*COS(RADIANS(-$C35+Графики!$B$5))+FT35*SIN(RADIANS(-$C35+Графики!$B$5)),"")</f>
        <v>106.01711995011863</v>
      </c>
      <c r="FW35" s="24">
        <v>1.1257091942921107</v>
      </c>
      <c r="FX35" s="25">
        <v>-1.0965987635107848</v>
      </c>
      <c r="FY35" s="25">
        <v>0.52102182039195433</v>
      </c>
      <c r="FZ35" s="25">
        <v>-0.47084060125408544</v>
      </c>
      <c r="GA35" s="18">
        <f t="shared" si="28"/>
        <v>-19.392079815222655</v>
      </c>
      <c r="GB35" s="18">
        <f t="shared" si="29"/>
        <v>-8.6555244127087168</v>
      </c>
      <c r="GC35" s="18">
        <f t="shared" si="30"/>
        <v>80.311259749823634</v>
      </c>
      <c r="GD35" s="18">
        <f t="shared" si="31"/>
        <v>103.66720270669498</v>
      </c>
      <c r="GE35" s="18">
        <f>IF(ISNUMBER(GC35), GC35*COS(RADIANS(-$C35+Графики!$B$3))+GD35*SIN(RADIANS(-$C35+Графики!$B$3)),"")</f>
        <v>80.311259749823634</v>
      </c>
      <c r="GF35" s="19">
        <f>IF(ISNUMBER(GC35), GC35*COS(RADIANS(-$C35+Графики!$B$5))+GD35*SIN(RADIANS(-$C35+Графики!$B$5)),"")</f>
        <v>103.66720270669498</v>
      </c>
      <c r="GG35" s="24">
        <v>1.0368215377440528</v>
      </c>
      <c r="GH35" s="25">
        <v>-1.0203200101026508</v>
      </c>
      <c r="GI35" s="25">
        <v>0.51820347139714629</v>
      </c>
      <c r="GJ35" s="25">
        <v>-0.51806752328739836</v>
      </c>
      <c r="GK35" s="18">
        <f t="shared" si="32"/>
        <v>-17.950982374173915</v>
      </c>
      <c r="GL35" s="18">
        <f t="shared" si="33"/>
        <v>-9.0430471437837827</v>
      </c>
      <c r="GM35" s="18">
        <f t="shared" si="34"/>
        <v>76.784223985800509</v>
      </c>
      <c r="GN35" s="18">
        <f t="shared" si="35"/>
        <v>105.68722966207136</v>
      </c>
      <c r="GO35" s="18">
        <f>IF(ISNUMBER(GM35), GM35*COS(RADIANS(-$C35+Графики!$B$3))+GN35*SIN(RADIANS(-$C35+Графики!$B$3)),"")</f>
        <v>76.784223985800509</v>
      </c>
      <c r="GP35" s="19">
        <f>IF(ISNUMBER(GM35), GM35*COS(RADIANS(-$C35+Графики!$B$5))+GN35*SIN(RADIANS(-$C35+Графики!$B$5)),"")</f>
        <v>105.68722966207136</v>
      </c>
      <c r="GQ35" s="24">
        <v>1.0366691405196746</v>
      </c>
      <c r="GR35" s="25">
        <v>-1.086896439413702</v>
      </c>
      <c r="GS35" s="25">
        <v>0.54340748134405847</v>
      </c>
      <c r="GT35" s="25">
        <v>-0.54318899620758743</v>
      </c>
      <c r="GU35" s="18">
        <f t="shared" si="36"/>
        <v>-18.530544955551779</v>
      </c>
      <c r="GV35" s="18">
        <f t="shared" si="37"/>
        <v>-9.482200987018178</v>
      </c>
      <c r="GW35" s="18">
        <f t="shared" si="38"/>
        <v>79.148419518093732</v>
      </c>
      <c r="GX35" s="18">
        <f t="shared" si="39"/>
        <v>110.04685735968754</v>
      </c>
      <c r="GY35" s="18">
        <f>IF(ISNUMBER(GW35), GW35*COS(RADIANS(-$C35+Графики!$B$3))+GX35*SIN(RADIANS(-$C35+Графики!$B$3)),"")</f>
        <v>79.148419518093732</v>
      </c>
      <c r="GZ35" s="19">
        <f>IF(ISNUMBER(GW35), GW35*COS(RADIANS(-$C35+Графики!$B$5))+GX35*SIN(RADIANS(-$C35+Графики!$B$5)),"")</f>
        <v>110.04685735968754</v>
      </c>
      <c r="HA35" s="24">
        <v>1.1748079237847313</v>
      </c>
      <c r="HB35" s="25">
        <v>-1.1193915520437296</v>
      </c>
      <c r="HC35" s="25">
        <v>0.45021105497599267</v>
      </c>
      <c r="HD35" s="25">
        <v>-0.55077371845864875</v>
      </c>
      <c r="HE35" s="18">
        <f t="shared" si="40"/>
        <v>-20.019329831110589</v>
      </c>
      <c r="HF35" s="18">
        <f t="shared" si="41"/>
        <v>-8.7351289402375158</v>
      </c>
      <c r="HG35" s="18">
        <f t="shared" si="42"/>
        <v>74.940017907890777</v>
      </c>
      <c r="HH35" s="18">
        <f t="shared" si="43"/>
        <v>103.25835047992459</v>
      </c>
      <c r="HI35" s="18">
        <f>IF(ISNUMBER(HG35), HG35*COS(RADIANS(-$C35+Графики!$B$3))+HH35*SIN(RADIANS(-$C35+Графики!$B$3)),"")</f>
        <v>74.940017907890777</v>
      </c>
      <c r="HJ35" s="19">
        <f>IF(ISNUMBER(HG35), HG35*COS(RADIANS(-$C35+Графики!$B$5))+HH35*SIN(RADIANS(-$C35+Графики!$B$5)),"")</f>
        <v>103.25835047992459</v>
      </c>
      <c r="HK35" s="24">
        <v>1.0390316426773423</v>
      </c>
      <c r="HL35" s="25">
        <v>-1.105908899696848</v>
      </c>
      <c r="HM35" s="25">
        <v>0.4606710874262463</v>
      </c>
      <c r="HN35" s="25">
        <v>-0.5547789481112867</v>
      </c>
      <c r="HO35" s="18">
        <f t="shared" si="44"/>
        <v>-18.717044339648968</v>
      </c>
      <c r="HP35" s="18">
        <f t="shared" si="45"/>
        <v>-8.8613572796898019</v>
      </c>
      <c r="HQ35" s="18">
        <f t="shared" si="46"/>
        <v>77.963809360110503</v>
      </c>
      <c r="HR35" s="18">
        <f t="shared" si="47"/>
        <v>105.33873100596389</v>
      </c>
      <c r="HS35" s="18">
        <f>IF(ISNUMBER(HQ35), HQ35*COS(RADIANS(-$C35+Графики!$B$3))+HR35*SIN(RADIANS(-$C35+Графики!$B$3)),"")</f>
        <v>77.963809360110503</v>
      </c>
      <c r="HT35" s="19">
        <f>IF(ISNUMBER(HQ35), HQ35*COS(RADIANS(-$C35+Графики!$B$5))+HR35*SIN(RADIANS(-$C35+Графики!$B$5)),"")</f>
        <v>105.33873100596389</v>
      </c>
      <c r="HU35" s="24">
        <v>1.0728464738292742</v>
      </c>
      <c r="HV35" s="25">
        <v>-1.0663238554991066</v>
      </c>
      <c r="HW35" s="25">
        <v>0.43718351179471515</v>
      </c>
      <c r="HX35" s="25">
        <v>-0.58311707334270912</v>
      </c>
      <c r="HY35" s="18">
        <f t="shared" si="48"/>
        <v>-18.666698528926332</v>
      </c>
      <c r="HZ35" s="18">
        <f t="shared" si="49"/>
        <v>-8.9036846403155305</v>
      </c>
      <c r="IA35" s="18">
        <f t="shared" si="50"/>
        <v>74.480926275809125</v>
      </c>
      <c r="IB35" s="18">
        <f t="shared" si="51"/>
        <v>104.82797523351273</v>
      </c>
      <c r="IC35" s="18">
        <f>IF(ISNUMBER(IA35), IA35*COS(RADIANS(-$C35+Графики!$B$3))+IB35*SIN(RADIANS(-$C35+Графики!$B$3)),"")</f>
        <v>74.480926275809125</v>
      </c>
      <c r="ID35" s="19">
        <f>IF(ISNUMBER(IA35), IA35*COS(RADIANS(-$C35+Графики!$B$5))+IB35*SIN(RADIANS(-$C35+Графики!$B$5)),"")</f>
        <v>104.82797523351273</v>
      </c>
      <c r="IE35" s="24">
        <v>1.130533995162686</v>
      </c>
      <c r="IF35" s="25">
        <v>-1.0688403506614574</v>
      </c>
      <c r="IG35" s="25">
        <v>0.44459256399584135</v>
      </c>
      <c r="IH35" s="25">
        <v>-0.54912066672343918</v>
      </c>
      <c r="II35" s="18">
        <f t="shared" si="52"/>
        <v>-19.191983542916283</v>
      </c>
      <c r="IJ35" s="18">
        <f t="shared" si="53"/>
        <v>-8.6716751626301569</v>
      </c>
      <c r="IK35" s="18">
        <f t="shared" si="54"/>
        <v>73.385485439315048</v>
      </c>
      <c r="IL35" s="18">
        <f t="shared" si="55"/>
        <v>104.40675218937011</v>
      </c>
      <c r="IM35" s="18">
        <f>IF(ISNUMBER(IK35), IK35*COS(RADIANS(-$C35+Графики!$B$3))+IL35*SIN(RADIANS(-$C35+Графики!$B$3)),"")</f>
        <v>73.385485439315048</v>
      </c>
      <c r="IN35" s="19">
        <f>IF(ISNUMBER(IK35), IK35*COS(RADIANS(-$C35+Графики!$B$5))+IL35*SIN(RADIANS(-$C35+Графики!$B$5)),"")</f>
        <v>104.40675218937011</v>
      </c>
      <c r="IO35" s="24">
        <v>1.1879992693088854</v>
      </c>
      <c r="IP35" s="25">
        <v>-1.1878541167897614</v>
      </c>
      <c r="IQ35" s="25">
        <v>0.39165755769419208</v>
      </c>
      <c r="IR35" s="25">
        <v>-0.5579497328233104</v>
      </c>
      <c r="IS35" s="18">
        <f t="shared" si="56"/>
        <v>-20.731746676224748</v>
      </c>
      <c r="IT35" s="18">
        <f t="shared" si="57"/>
        <v>-8.2867920636958559</v>
      </c>
      <c r="IU35" s="18">
        <f t="shared" si="58"/>
        <v>76.275263820517083</v>
      </c>
      <c r="IV35" s="18">
        <f t="shared" si="59"/>
        <v>108.13247853641847</v>
      </c>
      <c r="IW35" s="18">
        <f>IF(ISNUMBER(IU35), IU35*COS(RADIANS(-$C35+Графики!$B$3))+IV35*SIN(RADIANS(-$C35+Графики!$B$3)),"")</f>
        <v>76.275263820517083</v>
      </c>
      <c r="IX35" s="19">
        <f>IF(ISNUMBER(IU35), IU35*COS(RADIANS(-$C35+Графики!$B$5))+IV35*SIN(RADIANS(-$C35+Графики!$B$5)),"")</f>
        <v>108.13247853641847</v>
      </c>
    </row>
    <row r="36" spans="1:258" x14ac:dyDescent="0.25">
      <c r="A36" s="44">
        <v>36</v>
      </c>
      <c r="B36" s="50">
        <v>0</v>
      </c>
      <c r="C36" s="11">
        <f>IF(Графики!$A$7="Расчитывать с учетом закручивания скважины",B36,0)</f>
        <v>0</v>
      </c>
      <c r="D36" s="47">
        <v>16.5</v>
      </c>
      <c r="E36" s="34">
        <f>IF(ISNUMBER(INDEX($I$1:$IX$303,$A36,E$1) ),INDEX($I$1:$IX$303,$A36,E$1),0)</f>
        <v>-12.350657107598657</v>
      </c>
      <c r="F36" s="35">
        <f>IF(ISNUMBER(INDEX($I$1:$IX$303,$A36,F$1) ),INDEX($I$1:$IX$303,$A36,F$1),0)</f>
        <v>-8.3265802656776362</v>
      </c>
      <c r="G36" s="35">
        <f>IF(ISNUMBER(INDEX($I$1:$IX$303,$A36,G$1) ),INDEX($I$1:$IX$303,$A36,G$1)-$G$305,0)</f>
        <v>-908.23665899134301</v>
      </c>
      <c r="H36" s="36">
        <f>IF(ISNUMBER(INDEX($I$1:$IX$303,$A36,H$1) ),INDEX($I$1:$IX$303,$A36,H$1)-$H$305,0)</f>
        <v>-1052.9678701648752</v>
      </c>
      <c r="I36" s="29">
        <v>0.75544100077341392</v>
      </c>
      <c r="J36" s="25">
        <v>-0.65987603551657081</v>
      </c>
      <c r="K36" s="25">
        <v>0.37447601329729208</v>
      </c>
      <c r="L36" s="25">
        <v>-0.57969082662597948</v>
      </c>
      <c r="M36" s="18">
        <f t="shared" si="60"/>
        <v>-12.350657107598657</v>
      </c>
      <c r="N36" s="18">
        <f t="shared" si="61"/>
        <v>-8.3265802656776362</v>
      </c>
      <c r="O36" s="18">
        <f t="shared" ref="O36:P45" si="100">IF(ISNUMBER(M36),O35+M36*0.5,IF(ISNUMBER(M37),0,""))</f>
        <v>69.679496898071605</v>
      </c>
      <c r="P36" s="18">
        <f t="shared" si="100"/>
        <v>102.46179331916238</v>
      </c>
      <c r="Q36" s="18">
        <f>IF(ISNUMBER(O36), O36*COS(RADIANS(-$C36+Графики!$B$3))+P36*SIN(RADIANS(-$C36+Графики!$B$3)),"")</f>
        <v>69.679496898071605</v>
      </c>
      <c r="R36" s="19">
        <f>IF(ISNUMBER(O36), O36*COS(RADIANS(-$C36+Графики!$B$5))+P36*SIN(RADIANS(-$C36+Графики!$B$5)),"")</f>
        <v>102.46179331916238</v>
      </c>
      <c r="S36" s="29">
        <v>0.67936631497809497</v>
      </c>
      <c r="T36" s="25">
        <v>-0.72824898796109172</v>
      </c>
      <c r="U36" s="25">
        <v>0.36532048388976046</v>
      </c>
      <c r="V36" s="25">
        <v>-0.53262773542011366</v>
      </c>
      <c r="W36" s="18">
        <f t="shared" si="63"/>
        <v>-12.283451903495493</v>
      </c>
      <c r="X36" s="18">
        <f t="shared" si="64"/>
        <v>-7.835996275404999</v>
      </c>
      <c r="Y36" s="18">
        <f t="shared" ref="Y36:Z45" si="101">IF(ISNUMBER(W36),Y35+W36*0.5,IF(ISNUMBER(W37),0,""))</f>
        <v>69.505722815685132</v>
      </c>
      <c r="Z36" s="18">
        <f t="shared" si="101"/>
        <v>102.35672211302163</v>
      </c>
      <c r="AA36" s="18">
        <f>IF(ISNUMBER(Y36), Y36*COS(RADIANS(-$C36+Графики!$B$3))+Z36*SIN(RADIANS(-$C36+Графики!$B$3)),"")</f>
        <v>69.505722815685132</v>
      </c>
      <c r="AB36" s="18">
        <f>IF(ISNUMBER(Y36), Y36*COS(RADIANS(-$C36+Графики!$B$5))+Z36*SIN(RADIANS(-$C36+Графики!$B$5)),"")</f>
        <v>102.35672211302163</v>
      </c>
      <c r="AC36" s="24">
        <v>0.5850101790755895</v>
      </c>
      <c r="AD36" s="25">
        <v>-0.77428233634359733</v>
      </c>
      <c r="AE36" s="25">
        <v>0.38656829028869355</v>
      </c>
      <c r="AF36" s="25">
        <v>-0.51969612194359038</v>
      </c>
      <c r="AG36" s="18">
        <f t="shared" si="66"/>
        <v>-11.861786765452241</v>
      </c>
      <c r="AH36" s="18">
        <f t="shared" si="67"/>
        <v>-7.9085665004575576</v>
      </c>
      <c r="AI36" s="18">
        <f t="shared" ref="AI36:AJ44" si="102">IF(ISNUMBER(AG36),AI35+AG36*0.5,IF(ISNUMBER(AG37),0,""))</f>
        <v>69.527122645621972</v>
      </c>
      <c r="AJ36" s="18">
        <f t="shared" si="102"/>
        <v>106.16843023587784</v>
      </c>
      <c r="AK36" s="18">
        <f>IF(ISNUMBER(AI36), AI36*COS(RADIANS(-$C36+Графики!$B$3))+AJ36*SIN(RADIANS(-$C36+Графики!$B$3)),"")</f>
        <v>69.527122645621972</v>
      </c>
      <c r="AL36" s="19">
        <f>IF(ISNUMBER(AI36), AI36*COS(RADIANS(-$C36+Графики!$B$5))+AJ36*SIN(RADIANS(-$C36+Графики!$B$5)),"")</f>
        <v>106.16843023587784</v>
      </c>
      <c r="AM36" s="24">
        <v>0.74608917313108059</v>
      </c>
      <c r="AN36" s="25">
        <v>-0.8338122581666958</v>
      </c>
      <c r="AO36" s="25">
        <v>0.43407251513907819</v>
      </c>
      <c r="AP36" s="25">
        <v>-0.45537298442911756</v>
      </c>
      <c r="AQ36" s="18">
        <f t="shared" si="69"/>
        <v>-13.786804122507071</v>
      </c>
      <c r="AR36" s="18">
        <f t="shared" si="70"/>
        <v>-7.7617983045557883</v>
      </c>
      <c r="AS36" s="18">
        <f t="shared" ref="AS36:AT45" si="103">IF(ISNUMBER(AQ36),AS35+AQ36*0.5,IF(ISNUMBER(AQ37),0,""))</f>
        <v>69.669557018075551</v>
      </c>
      <c r="AT36" s="18">
        <f t="shared" si="103"/>
        <v>103.38965276741165</v>
      </c>
      <c r="AU36" s="18">
        <f>IF(ISNUMBER(AS36), AS36*COS(RADIANS(-$C36+Графики!$B$3))+AT36*SIN(RADIANS(-$C36+Графики!$B$3)),"")</f>
        <v>69.669557018075551</v>
      </c>
      <c r="AV36" s="19">
        <f>IF(ISNUMBER(AS36), AS36*COS(RADIANS(-$C36+Графики!$B$5))+AT36*SIN(RADIANS(-$C36+Графики!$B$5)),"")</f>
        <v>103.38965276741165</v>
      </c>
      <c r="AW36" s="24">
        <v>0.75661725032143046</v>
      </c>
      <c r="AX36" s="25">
        <v>-0.83285054997619323</v>
      </c>
      <c r="AY36" s="25">
        <v>0.3052421181372682</v>
      </c>
      <c r="AZ36" s="25">
        <v>-0.49557658132924176</v>
      </c>
      <c r="BA36" s="18">
        <f t="shared" si="72"/>
        <v>-13.870278458253695</v>
      </c>
      <c r="BB36" s="18">
        <f t="shared" si="73"/>
        <v>-6.9884046243143354</v>
      </c>
      <c r="BC36" s="18">
        <f t="shared" ref="BC36:BD44" si="104">IF(ISNUMBER(BA36),BC35+BA36*0.5,IF(ISNUMBER(BA37),0,""))</f>
        <v>68.040013643927296</v>
      </c>
      <c r="BD36" s="18">
        <f t="shared" si="104"/>
        <v>102.74223557363695</v>
      </c>
      <c r="BE36" s="18">
        <f>IF(ISNUMBER(BC36), BC36*COS(RADIANS(-$C36+Графики!$B$3))+BD36*SIN(RADIANS(-$C36+Графики!$B$3)),"")</f>
        <v>68.040013643927296</v>
      </c>
      <c r="BF36" s="19">
        <f>IF(ISNUMBER(BC36), BC36*COS(RADIANS(-$C36+Графики!$B$5))+BD36*SIN(RADIANS(-$C36+Графики!$B$5)),"")</f>
        <v>102.74223557363695</v>
      </c>
      <c r="BG36" s="24">
        <v>0.76077418367233762</v>
      </c>
      <c r="BH36" s="25">
        <v>-0.77489004203217826</v>
      </c>
      <c r="BI36" s="25">
        <v>0.37007491221625255</v>
      </c>
      <c r="BJ36" s="25">
        <v>-0.60491579111090876</v>
      </c>
      <c r="BK36" s="18">
        <f t="shared" si="75"/>
        <v>-13.400797350476742</v>
      </c>
      <c r="BL36" s="18">
        <f t="shared" si="76"/>
        <v>-8.508296317189151</v>
      </c>
      <c r="BM36" s="18">
        <f t="shared" ref="BM36:BN44" si="105">IF(ISNUMBER(BK36),BM35+BK36*0.5,IF(ISNUMBER(BK37),0,""))</f>
        <v>68.056622717846054</v>
      </c>
      <c r="BN36" s="18">
        <f t="shared" si="105"/>
        <v>98.045468545834865</v>
      </c>
      <c r="BO36" s="18">
        <f>IF(ISNUMBER(BM36), BM36*COS(RADIANS(-$C36+Графики!$B$3))+BN36*SIN(RADIANS(-$C36+Графики!$B$3)),"")</f>
        <v>68.056622717846054</v>
      </c>
      <c r="BP36" s="19">
        <f>IF(ISNUMBER(BM36), BM36*COS(RADIANS(-$C36+Графики!$B$5))+BN36*SIN(RADIANS(-$C36+Графики!$B$5)),"")</f>
        <v>98.045468545834865</v>
      </c>
      <c r="BQ36" s="24">
        <v>0.76679538333941066</v>
      </c>
      <c r="BR36" s="25">
        <v>-0.81910307469382682</v>
      </c>
      <c r="BS36" s="25">
        <v>0.36880013668513711</v>
      </c>
      <c r="BT36" s="25">
        <v>-0.57258321490543185</v>
      </c>
      <c r="BU36" s="18">
        <f t="shared" si="78"/>
        <v>-13.83913306058756</v>
      </c>
      <c r="BV36" s="18">
        <f t="shared" si="79"/>
        <v>-8.2150271007469851</v>
      </c>
      <c r="BW36" s="18">
        <f t="shared" ref="BW36:BX44" si="106">IF(ISNUMBER(BU36),BW35+BU36*0.5,IF(ISNUMBER(BU37),0,""))</f>
        <v>70.21440070898781</v>
      </c>
      <c r="BX36" s="18">
        <f t="shared" si="106"/>
        <v>98.050801290986357</v>
      </c>
      <c r="BY36" s="18">
        <f>IF(ISNUMBER(BW36), BW36*COS(RADIANS(-$C36+Графики!$B$3))+BX36*SIN(RADIANS(-$C36+Графики!$B$3)),"")</f>
        <v>70.21440070898781</v>
      </c>
      <c r="BZ36" s="19">
        <f>IF(ISNUMBER(BW36), BW36*COS(RADIANS(-$C36+Графики!$B$5))+BX36*SIN(RADIANS(-$C36+Графики!$B$5)),"")</f>
        <v>98.050801290986357</v>
      </c>
      <c r="CA36" s="29">
        <v>0.6039873934885992</v>
      </c>
      <c r="CB36" s="25">
        <v>-0.75664413572879263</v>
      </c>
      <c r="CC36" s="25">
        <v>0.33699507265322892</v>
      </c>
      <c r="CD36" s="25">
        <v>-0.49571886267163401</v>
      </c>
      <c r="CE36" s="18">
        <f t="shared" si="81"/>
        <v>-11.873471042309033</v>
      </c>
      <c r="CF36" s="18">
        <f t="shared" si="82"/>
        <v>-7.2667359939294442</v>
      </c>
      <c r="CG36" s="18">
        <f t="shared" ref="CG36:CH44" si="107">IF(ISNUMBER(CE36),CG35+CE36*0.5,IF(ISNUMBER(CE37),0,""))</f>
        <v>69.151282401224464</v>
      </c>
      <c r="CH36" s="18">
        <f t="shared" si="107"/>
        <v>102.33409267862785</v>
      </c>
      <c r="CI36" s="18">
        <f>IF(ISNUMBER(CG36), CG36*COS(RADIANS(-$C36+Графики!$B$3))+CH36*SIN(RADIANS(-$C36+Графики!$B$3)),"")</f>
        <v>69.151282401224464</v>
      </c>
      <c r="CJ36" s="19">
        <f>IF(ISNUMBER(CG36), CG36*COS(RADIANS(-$C36+Графики!$B$5))+CH36*SIN(RADIANS(-$C36+Графики!$B$5)),"")</f>
        <v>102.33409267862785</v>
      </c>
      <c r="CK36" s="24">
        <v>0.64360357520367595</v>
      </c>
      <c r="CL36" s="25">
        <v>-0.74100439144890262</v>
      </c>
      <c r="CM36" s="25">
        <v>0.29073561529359193</v>
      </c>
      <c r="CN36" s="25">
        <v>-0.53802534261460866</v>
      </c>
      <c r="CO36" s="18">
        <f t="shared" si="84"/>
        <v>-12.082689919605492</v>
      </c>
      <c r="CP36" s="18">
        <f t="shared" si="85"/>
        <v>-7.2322406648304254</v>
      </c>
      <c r="CQ36" s="18">
        <f t="shared" ref="CQ36:CR45" si="108">IF(ISNUMBER(CO36),CQ35+CO36*0.5,IF(ISNUMBER(CO37),0,""))</f>
        <v>71.741913126447471</v>
      </c>
      <c r="CR36" s="18">
        <f t="shared" si="108"/>
        <v>104.09306217038113</v>
      </c>
      <c r="CS36" s="18">
        <f>IF(ISNUMBER(CQ36), CQ36*COS(RADIANS(-$C36+Графики!$B$3))+CR36*SIN(RADIANS(-$C36+Графики!$B$3)),"")</f>
        <v>71.741913126447471</v>
      </c>
      <c r="CT36" s="19">
        <f>IF(ISNUMBER(CQ36), CQ36*COS(RADIANS(-$C36+Графики!$B$5))+CR36*SIN(RADIANS(-$C36+Графики!$B$5)),"")</f>
        <v>104.09306217038113</v>
      </c>
      <c r="CU36" s="24">
        <v>0.73549309139363772</v>
      </c>
      <c r="CV36" s="25">
        <v>-0.75063293189042257</v>
      </c>
      <c r="CW36" s="25">
        <v>0.29328484338692162</v>
      </c>
      <c r="CX36" s="25">
        <v>-0.57002645704131594</v>
      </c>
      <c r="CY36" s="18">
        <f t="shared" si="87"/>
        <v>-12.968532561324849</v>
      </c>
      <c r="CZ36" s="18">
        <f t="shared" si="88"/>
        <v>-7.5337410635100603</v>
      </c>
      <c r="DA36" s="18">
        <f t="shared" ref="DA36:DB45" si="109">IF(ISNUMBER(CY36),DA35+CY36*0.5,IF(ISNUMBER(CY37),0,""))</f>
        <v>67.657914688382348</v>
      </c>
      <c r="DB36" s="18">
        <f t="shared" si="109"/>
        <v>102.12441379614178</v>
      </c>
      <c r="DC36" s="18">
        <f>IF(ISNUMBER(DA36), DA36*COS(RADIANS(-$C36+Графики!$B$3))+DB36*SIN(RADIANS(-$C36+Графики!$B$3)),"")</f>
        <v>67.657914688382348</v>
      </c>
      <c r="DD36" s="19">
        <f>IF(ISNUMBER(DA36), DA36*COS(RADIANS(-$C36+Графики!$B$5))+DB36*SIN(RADIANS(-$C36+Графики!$B$5)),"")</f>
        <v>102.12441379614178</v>
      </c>
      <c r="DE36" s="24">
        <v>0.77265710568578261</v>
      </c>
      <c r="DF36" s="25">
        <v>-0.70739180150123715</v>
      </c>
      <c r="DG36" s="25">
        <v>0.46546246247829626</v>
      </c>
      <c r="DH36" s="25">
        <v>-0.61210685870336901</v>
      </c>
      <c r="DI36" s="18">
        <f t="shared" si="0"/>
        <v>-12.915504160447638</v>
      </c>
      <c r="DJ36" s="18">
        <f t="shared" si="1"/>
        <v>-9.4034276988779215</v>
      </c>
      <c r="DK36" s="18">
        <f t="shared" si="2"/>
        <v>72.151367135371217</v>
      </c>
      <c r="DL36" s="18">
        <f t="shared" si="3"/>
        <v>101.80813776855253</v>
      </c>
      <c r="DM36" s="18">
        <f>IF(ISNUMBER(DK36), DK36*COS(RADIANS(-$C36+Графики!$B$3))+DL36*SIN(RADIANS(-$C36+Графики!$B$3)),"")</f>
        <v>72.151367135371217</v>
      </c>
      <c r="DN36" s="19">
        <f>IF(ISNUMBER(DK36), DK36*COS(RADIANS(-$C36+Графики!$B$5))+DL36*SIN(RADIANS(-$C36+Графики!$B$5)),"")</f>
        <v>101.80813776855253</v>
      </c>
      <c r="DO36" s="24">
        <v>0.6608992855303093</v>
      </c>
      <c r="DP36" s="25">
        <v>-0.70561866963728603</v>
      </c>
      <c r="DQ36" s="25">
        <v>0.37996903602004917</v>
      </c>
      <c r="DR36" s="25">
        <v>-0.55788960234216356</v>
      </c>
      <c r="DS36" s="18">
        <f t="shared" si="4"/>
        <v>-11.924836162530122</v>
      </c>
      <c r="DT36" s="18">
        <f t="shared" si="5"/>
        <v>-8.1842692092802061</v>
      </c>
      <c r="DU36" s="18">
        <f t="shared" si="6"/>
        <v>72.637389947731677</v>
      </c>
      <c r="DV36" s="18">
        <f t="shared" si="7"/>
        <v>101.02998116737015</v>
      </c>
      <c r="DW36" s="18">
        <f>IF(ISNUMBER(DU36), DU36*COS(RADIANS(-$C36+Графики!$B$3))+DV36*SIN(RADIANS(-$C36+Графики!$B$3)),"")</f>
        <v>72.637389947731677</v>
      </c>
      <c r="DX36" s="19">
        <f>IF(ISNUMBER(DU36), DU36*COS(RADIANS(-$C36+Графики!$B$5))+DV36*SIN(RADIANS(-$C36+Графики!$B$5)),"")</f>
        <v>101.02998116737015</v>
      </c>
      <c r="DY36" s="24">
        <v>0.6928745035929903</v>
      </c>
      <c r="DZ36" s="25">
        <v>-0.67169340501219377</v>
      </c>
      <c r="EA36" s="25">
        <v>0.39647712746045716</v>
      </c>
      <c r="EB36" s="25">
        <v>-0.51982854536777079</v>
      </c>
      <c r="EC36" s="18">
        <f t="shared" si="8"/>
        <v>-11.90782000425604</v>
      </c>
      <c r="ED36" s="18">
        <f t="shared" si="9"/>
        <v>-7.9961902588457487</v>
      </c>
      <c r="EE36" s="18">
        <f t="shared" si="10"/>
        <v>68.811566031594722</v>
      </c>
      <c r="EF36" s="18">
        <f t="shared" si="11"/>
        <v>101.35595371238125</v>
      </c>
      <c r="EG36" s="18">
        <f>IF(ISNUMBER(EE36), EE36*COS(RADIANS(-$C36+Графики!$B$3))+EF36*SIN(RADIANS(-$C36+Графики!$B$3)),"")</f>
        <v>68.811566031594722</v>
      </c>
      <c r="EH36" s="19">
        <f>IF(ISNUMBER(EE36), EE36*COS(RADIANS(-$C36+Графики!$B$5))+EF36*SIN(RADIANS(-$C36+Графики!$B$5)),"")</f>
        <v>101.35595371238125</v>
      </c>
      <c r="EI36" s="24">
        <v>0.66511992881188098</v>
      </c>
      <c r="EJ36" s="25">
        <v>-0.81862840303022122</v>
      </c>
      <c r="EK36" s="25">
        <v>0.36056480750206532</v>
      </c>
      <c r="EL36" s="25">
        <v>-0.52995899018498749</v>
      </c>
      <c r="EM36" s="18">
        <f t="shared" si="12"/>
        <v>-12.947785031314414</v>
      </c>
      <c r="EN36" s="18">
        <f t="shared" si="13"/>
        <v>-7.7712079470008808</v>
      </c>
      <c r="EO36" s="18">
        <f t="shared" si="14"/>
        <v>68.173432833342375</v>
      </c>
      <c r="EP36" s="18">
        <f t="shared" si="15"/>
        <v>99.551936691679899</v>
      </c>
      <c r="EQ36" s="18">
        <f>IF(ISNUMBER(EO36), EO36*COS(RADIANS(-$C36+Графики!$B$3))+EP36*SIN(RADIANS(-$C36+Графики!$B$3)),"")</f>
        <v>68.173432833342375</v>
      </c>
      <c r="ER36" s="19">
        <f>IF(ISNUMBER(EO36), EO36*COS(RADIANS(-$C36+Графики!$B$5))+EP36*SIN(RADIANS(-$C36+Графики!$B$5)),"")</f>
        <v>99.551936691679899</v>
      </c>
      <c r="ES36" s="24">
        <v>0.7668943629915399</v>
      </c>
      <c r="ET36" s="25">
        <v>-0.73681191735943863</v>
      </c>
      <c r="EU36" s="25">
        <v>0.38753597586399013</v>
      </c>
      <c r="EV36" s="25">
        <v>-0.51513838496222775</v>
      </c>
      <c r="EW36" s="18">
        <f t="shared" si="16"/>
        <v>-13.121936191118259</v>
      </c>
      <c r="EX36" s="18">
        <f t="shared" si="17"/>
        <v>-7.8772383676671645</v>
      </c>
      <c r="EY36" s="18">
        <f t="shared" si="18"/>
        <v>70.361003326832645</v>
      </c>
      <c r="EZ36" s="18">
        <f t="shared" si="19"/>
        <v>102.11244234307034</v>
      </c>
      <c r="FA36" s="18">
        <f>IF(ISNUMBER(EY36), EY36*COS(RADIANS(-$C36+Графики!$B$3))+EZ36*SIN(RADIANS(-$C36+Графики!$B$3)),"")</f>
        <v>70.361003326832645</v>
      </c>
      <c r="FB36" s="19">
        <f>IF(ISNUMBER(EY36), EY36*COS(RADIANS(-$C36+Графики!$B$5))+EZ36*SIN(RADIANS(-$C36+Графики!$B$5)),"")</f>
        <v>102.11244234307034</v>
      </c>
      <c r="FC36" s="24">
        <v>0.61769401538129776</v>
      </c>
      <c r="FD36" s="25">
        <v>-0.80129876644868847</v>
      </c>
      <c r="FE36" s="25">
        <v>0.44570652260255472</v>
      </c>
      <c r="FF36" s="25">
        <v>-0.61008032491130604</v>
      </c>
      <c r="FG36" s="18">
        <f t="shared" si="20"/>
        <v>-12.382731585727958</v>
      </c>
      <c r="FH36" s="18">
        <f t="shared" si="21"/>
        <v>-9.2133479921644295</v>
      </c>
      <c r="FI36" s="18">
        <f t="shared" si="22"/>
        <v>69.817129385395745</v>
      </c>
      <c r="FJ36" s="18">
        <f t="shared" si="23"/>
        <v>103.69766219477495</v>
      </c>
      <c r="FK36" s="18">
        <f>IF(ISNUMBER(FI36), FI36*COS(RADIANS(-$C36+Графики!$B$3))+FJ36*SIN(RADIANS(-$C36+Графики!$B$3)),"")</f>
        <v>69.817129385395745</v>
      </c>
      <c r="FL36" s="19">
        <f>IF(ISNUMBER(FI36), FI36*COS(RADIANS(-$C36+Графики!$B$5))+FJ36*SIN(RADIANS(-$C36+Графики!$B$5)),"")</f>
        <v>103.69766219477495</v>
      </c>
      <c r="FM36" s="24">
        <v>0.66451241345303458</v>
      </c>
      <c r="FN36" s="25">
        <v>-0.7518886375783157</v>
      </c>
      <c r="FO36" s="25">
        <v>0.4443474741772373</v>
      </c>
      <c r="FP36" s="25">
        <v>-0.56309922036593563</v>
      </c>
      <c r="FQ36" s="18">
        <f t="shared" si="24"/>
        <v>-12.360116198712923</v>
      </c>
      <c r="FR36" s="18">
        <f t="shared" si="25"/>
        <v>-8.7915176745693433</v>
      </c>
      <c r="FS36" s="18">
        <f t="shared" si="26"/>
        <v>69.186904787939838</v>
      </c>
      <c r="FT36" s="18">
        <f t="shared" si="27"/>
        <v>101.62136111283395</v>
      </c>
      <c r="FU36" s="18">
        <f>IF(ISNUMBER(FS36), FS36*COS(RADIANS(-$C36+Графики!$B$3))+FT36*SIN(RADIANS(-$C36+Графики!$B$3)),"")</f>
        <v>69.186904787939838</v>
      </c>
      <c r="FV36" s="19">
        <f>IF(ISNUMBER(FS36), FS36*COS(RADIANS(-$C36+Графики!$B$5))+FT36*SIN(RADIANS(-$C36+Графики!$B$5)),"")</f>
        <v>101.62136111283395</v>
      </c>
      <c r="FW36" s="24">
        <v>0.7306591834019911</v>
      </c>
      <c r="FX36" s="25">
        <v>-0.80562124415831049</v>
      </c>
      <c r="FY36" s="25">
        <v>0.39760848211288591</v>
      </c>
      <c r="FZ36" s="25">
        <v>-0.54879763598470133</v>
      </c>
      <c r="GA36" s="18">
        <f t="shared" si="28"/>
        <v>-13.406174243043226</v>
      </c>
      <c r="GB36" s="18">
        <f t="shared" si="29"/>
        <v>-8.2588575203349617</v>
      </c>
      <c r="GC36" s="18">
        <f t="shared" si="30"/>
        <v>73.608172628302015</v>
      </c>
      <c r="GD36" s="18">
        <f t="shared" si="31"/>
        <v>99.537773946527494</v>
      </c>
      <c r="GE36" s="18">
        <f>IF(ISNUMBER(GC36), GC36*COS(RADIANS(-$C36+Графики!$B$3))+GD36*SIN(RADIANS(-$C36+Графики!$B$3)),"")</f>
        <v>73.608172628302015</v>
      </c>
      <c r="GF36" s="19">
        <f>IF(ISNUMBER(GC36), GC36*COS(RADIANS(-$C36+Графики!$B$5))+GD36*SIN(RADIANS(-$C36+Графики!$B$5)),"")</f>
        <v>99.537773946527494</v>
      </c>
      <c r="GG36" s="24">
        <v>0.61902299692142104</v>
      </c>
      <c r="GH36" s="25">
        <v>-0.77413254265234466</v>
      </c>
      <c r="GI36" s="25">
        <v>0.37694092763348186</v>
      </c>
      <c r="GJ36" s="25">
        <v>-0.51173388831376809</v>
      </c>
      <c r="GK36" s="18">
        <f t="shared" si="32"/>
        <v>-12.157276086119381</v>
      </c>
      <c r="GL36" s="18">
        <f t="shared" si="33"/>
        <v>-7.7550730236350969</v>
      </c>
      <c r="GM36" s="18">
        <f t="shared" si="34"/>
        <v>70.705585942740811</v>
      </c>
      <c r="GN36" s="18">
        <f t="shared" si="35"/>
        <v>101.80969315025381</v>
      </c>
      <c r="GO36" s="18">
        <f>IF(ISNUMBER(GM36), GM36*COS(RADIANS(-$C36+Графики!$B$3))+GN36*SIN(RADIANS(-$C36+Графики!$B$3)),"")</f>
        <v>70.705585942740811</v>
      </c>
      <c r="GP36" s="19">
        <f>IF(ISNUMBER(GM36), GM36*COS(RADIANS(-$C36+Графики!$B$5))+GN36*SIN(RADIANS(-$C36+Графики!$B$5)),"")</f>
        <v>101.80969315025381</v>
      </c>
      <c r="GQ36" s="24">
        <v>0.72630449994720914</v>
      </c>
      <c r="GR36" s="25">
        <v>-0.78165248879942584</v>
      </c>
      <c r="GS36" s="25">
        <v>0.332089739110768</v>
      </c>
      <c r="GT36" s="25">
        <v>-0.49136495235870403</v>
      </c>
      <c r="GU36" s="18">
        <f t="shared" si="36"/>
        <v>-13.159027416911611</v>
      </c>
      <c r="GV36" s="18">
        <f t="shared" si="37"/>
        <v>-7.1859359579594235</v>
      </c>
      <c r="GW36" s="18">
        <f t="shared" si="38"/>
        <v>72.568905809637926</v>
      </c>
      <c r="GX36" s="18">
        <f t="shared" si="39"/>
        <v>106.45388938070782</v>
      </c>
      <c r="GY36" s="18">
        <f>IF(ISNUMBER(GW36), GW36*COS(RADIANS(-$C36+Графики!$B$3))+GX36*SIN(RADIANS(-$C36+Графики!$B$3)),"")</f>
        <v>72.568905809637926</v>
      </c>
      <c r="GZ36" s="19">
        <f>IF(ISNUMBER(GW36), GW36*COS(RADIANS(-$C36+Графики!$B$5))+GX36*SIN(RADIANS(-$C36+Графики!$B$5)),"")</f>
        <v>106.45388938070782</v>
      </c>
      <c r="HA36" s="24">
        <v>0.69648244938403314</v>
      </c>
      <c r="HB36" s="25">
        <v>-0.75819422421778782</v>
      </c>
      <c r="HC36" s="25">
        <v>0.40991547898857161</v>
      </c>
      <c r="HD36" s="25">
        <v>-0.54956085164593493</v>
      </c>
      <c r="HE36" s="18">
        <f t="shared" si="40"/>
        <v>-12.694107806220485</v>
      </c>
      <c r="HF36" s="18">
        <f t="shared" si="41"/>
        <v>-8.3729126977381707</v>
      </c>
      <c r="HG36" s="18">
        <f t="shared" si="42"/>
        <v>68.592964004780541</v>
      </c>
      <c r="HH36" s="18">
        <f t="shared" si="43"/>
        <v>99.071894131055501</v>
      </c>
      <c r="HI36" s="18">
        <f>IF(ISNUMBER(HG36), HG36*COS(RADIANS(-$C36+Графики!$B$3))+HH36*SIN(RADIANS(-$C36+Графики!$B$3)),"")</f>
        <v>68.592964004780541</v>
      </c>
      <c r="HJ36" s="19">
        <f>IF(ISNUMBER(HG36), HG36*COS(RADIANS(-$C36+Графики!$B$5))+HH36*SIN(RADIANS(-$C36+Графики!$B$5)),"")</f>
        <v>99.071894131055501</v>
      </c>
      <c r="HK36" s="24">
        <v>0.61633661280774443</v>
      </c>
      <c r="HL36" s="25">
        <v>-0.80143805002353841</v>
      </c>
      <c r="HM36" s="25">
        <v>0.44730249484426909</v>
      </c>
      <c r="HN36" s="25">
        <v>-0.606035787821532</v>
      </c>
      <c r="HO36" s="18">
        <f t="shared" si="44"/>
        <v>-12.372102306422525</v>
      </c>
      <c r="HP36" s="18">
        <f t="shared" si="45"/>
        <v>-9.1919811377178302</v>
      </c>
      <c r="HQ36" s="18">
        <f t="shared" si="46"/>
        <v>71.777758206899236</v>
      </c>
      <c r="HR36" s="18">
        <f t="shared" si="47"/>
        <v>100.74274043710498</v>
      </c>
      <c r="HS36" s="18">
        <f>IF(ISNUMBER(HQ36), HQ36*COS(RADIANS(-$C36+Графики!$B$3))+HR36*SIN(RADIANS(-$C36+Графики!$B$3)),"")</f>
        <v>71.777758206899236</v>
      </c>
      <c r="HT36" s="19">
        <f>IF(ISNUMBER(HQ36), HQ36*COS(RADIANS(-$C36+Графики!$B$5))+HR36*SIN(RADIANS(-$C36+Графики!$B$5)),"")</f>
        <v>100.74274043710498</v>
      </c>
      <c r="HU36" s="24">
        <v>0.76516911953055966</v>
      </c>
      <c r="HV36" s="25">
        <v>-0.72009283297977322</v>
      </c>
      <c r="HW36" s="25">
        <v>0.41549162307146592</v>
      </c>
      <c r="HX36" s="25">
        <v>-0.44005851598991874</v>
      </c>
      <c r="HY36" s="18">
        <f t="shared" si="48"/>
        <v>-12.960992755083295</v>
      </c>
      <c r="HZ36" s="18">
        <f t="shared" si="49"/>
        <v>-7.4660140585481045</v>
      </c>
      <c r="IA36" s="18">
        <f t="shared" si="50"/>
        <v>68.000429898267484</v>
      </c>
      <c r="IB36" s="18">
        <f t="shared" si="51"/>
        <v>101.09496820423868</v>
      </c>
      <c r="IC36" s="18">
        <f>IF(ISNUMBER(IA36), IA36*COS(RADIANS(-$C36+Графики!$B$3))+IB36*SIN(RADIANS(-$C36+Графики!$B$3)),"")</f>
        <v>68.000429898267484</v>
      </c>
      <c r="ID36" s="19">
        <f>IF(ISNUMBER(IA36), IA36*COS(RADIANS(-$C36+Графики!$B$5))+IB36*SIN(RADIANS(-$C36+Графики!$B$5)),"")</f>
        <v>101.09496820423868</v>
      </c>
      <c r="IE36" s="24">
        <v>0.70172908888379293</v>
      </c>
      <c r="IF36" s="25">
        <v>-0.81770690902038035</v>
      </c>
      <c r="IG36" s="25">
        <v>0.38181858693832071</v>
      </c>
      <c r="IH36" s="25">
        <v>-0.45146124208563088</v>
      </c>
      <c r="II36" s="18">
        <f t="shared" si="52"/>
        <v>-13.259191929677785</v>
      </c>
      <c r="IJ36" s="18">
        <f t="shared" si="53"/>
        <v>-7.2716742175857769</v>
      </c>
      <c r="IK36" s="18">
        <f t="shared" si="54"/>
        <v>66.755889474476149</v>
      </c>
      <c r="IL36" s="18">
        <f t="shared" si="55"/>
        <v>100.77091508057723</v>
      </c>
      <c r="IM36" s="18">
        <f>IF(ISNUMBER(IK36), IK36*COS(RADIANS(-$C36+Графики!$B$3))+IL36*SIN(RADIANS(-$C36+Графики!$B$3)),"")</f>
        <v>66.755889474476149</v>
      </c>
      <c r="IN36" s="19">
        <f>IF(ISNUMBER(IK36), IK36*COS(RADIANS(-$C36+Графики!$B$5))+IL36*SIN(RADIANS(-$C36+Графики!$B$5)),"")</f>
        <v>100.77091508057723</v>
      </c>
      <c r="IO36" s="24">
        <v>0.63039193439462948</v>
      </c>
      <c r="IP36" s="25">
        <v>-0.65672661172009539</v>
      </c>
      <c r="IQ36" s="25">
        <v>0.39388064790417499</v>
      </c>
      <c r="IR36" s="25">
        <v>-0.48152248079361271</v>
      </c>
      <c r="IS36" s="18">
        <f t="shared" si="56"/>
        <v>-11.231992066237707</v>
      </c>
      <c r="IT36" s="18">
        <f t="shared" si="57"/>
        <v>-7.6392591347292642</v>
      </c>
      <c r="IU36" s="18">
        <f t="shared" si="58"/>
        <v>70.659267787398235</v>
      </c>
      <c r="IV36" s="18">
        <f t="shared" si="59"/>
        <v>104.31284896905385</v>
      </c>
      <c r="IW36" s="18">
        <f>IF(ISNUMBER(IU36), IU36*COS(RADIANS(-$C36+Графики!$B$3))+IV36*SIN(RADIANS(-$C36+Графики!$B$3)),"")</f>
        <v>70.659267787398235</v>
      </c>
      <c r="IX36" s="19">
        <f>IF(ISNUMBER(IU36), IU36*COS(RADIANS(-$C36+Графики!$B$5))+IV36*SIN(RADIANS(-$C36+Графики!$B$5)),"")</f>
        <v>104.31284896905385</v>
      </c>
    </row>
    <row r="37" spans="1:258" x14ac:dyDescent="0.25">
      <c r="A37" s="44">
        <v>37</v>
      </c>
      <c r="B37" s="50">
        <v>0</v>
      </c>
      <c r="C37" s="11">
        <f>IF(Графики!$A$7="Расчитывать с учетом закручивания скважины",B37,0)</f>
        <v>0</v>
      </c>
      <c r="D37" s="47">
        <v>17</v>
      </c>
      <c r="E37" s="34">
        <f>IF(ISNUMBER(INDEX($I$1:$IX$303,$A37,E$1) ),INDEX($I$1:$IX$303,$A37,E$1),0)</f>
        <v>-3.2457135370773083</v>
      </c>
      <c r="F37" s="35">
        <f>IF(ISNUMBER(INDEX($I$1:$IX$303,$A37,F$1) ),INDEX($I$1:$IX$303,$A37,F$1),0)</f>
        <v>-5.5303761950657195</v>
      </c>
      <c r="G37" s="35">
        <f>IF(ISNUMBER(INDEX($I$1:$IX$303,$A37,G$1) ),INDEX($I$1:$IX$303,$A37,G$1)-$G$305,0)</f>
        <v>-909.85951575988167</v>
      </c>
      <c r="H37" s="36">
        <f>IF(ISNUMBER(INDEX($I$1:$IX$303,$A37,H$1) ),INDEX($I$1:$IX$303,$A37,H$1)-$H$305,0)</f>
        <v>-1055.7330582624079</v>
      </c>
      <c r="I37" s="29">
        <v>9.3404877030548311E-2</v>
      </c>
      <c r="J37" s="25">
        <v>-0.27852715036676678</v>
      </c>
      <c r="K37" s="25">
        <v>0.3646275784787254</v>
      </c>
      <c r="L37" s="25">
        <v>-0.26911008222719246</v>
      </c>
      <c r="M37" s="18">
        <f t="shared" si="60"/>
        <v>-3.2457135370773083</v>
      </c>
      <c r="N37" s="18">
        <f t="shared" si="61"/>
        <v>-5.5303761950657195</v>
      </c>
      <c r="O37" s="18">
        <f t="shared" si="100"/>
        <v>68.056640129532951</v>
      </c>
      <c r="P37" s="18">
        <f t="shared" si="100"/>
        <v>99.696605221629525</v>
      </c>
      <c r="Q37" s="18">
        <f>IF(ISNUMBER(O37), O37*COS(RADIANS(-$C37+Графики!$B$3))+P37*SIN(RADIANS(-$C37+Графики!$B$3)),"")</f>
        <v>68.056640129532951</v>
      </c>
      <c r="R37" s="19">
        <f>IF(ISNUMBER(O37), O37*COS(RADIANS(-$C37+Графики!$B$5))+P37*SIN(RADIANS(-$C37+Графики!$B$5)),"")</f>
        <v>99.696605221629525</v>
      </c>
      <c r="S37" s="29">
        <v>0.14232410753846833</v>
      </c>
      <c r="T37" s="25">
        <v>-0.19388110886505988</v>
      </c>
      <c r="U37" s="25">
        <v>0.3786889648227032</v>
      </c>
      <c r="V37" s="25">
        <v>-0.24378611077363413</v>
      </c>
      <c r="W37" s="18">
        <f t="shared" si="63"/>
        <v>-2.9339397850675897</v>
      </c>
      <c r="X37" s="18">
        <f t="shared" si="64"/>
        <v>-5.4320930753201555</v>
      </c>
      <c r="Y37" s="18">
        <f t="shared" si="101"/>
        <v>68.038752923151335</v>
      </c>
      <c r="Z37" s="18">
        <f t="shared" si="101"/>
        <v>99.640675575361556</v>
      </c>
      <c r="AA37" s="18">
        <f>IF(ISNUMBER(Y37), Y37*COS(RADIANS(-$C37+Графики!$B$3))+Z37*SIN(RADIANS(-$C37+Графики!$B$3)),"")</f>
        <v>68.038752923151335</v>
      </c>
      <c r="AB37" s="18">
        <f>IF(ISNUMBER(Y37), Y37*COS(RADIANS(-$C37+Графики!$B$5))+Z37*SIN(RADIANS(-$C37+Графики!$B$5)),"")</f>
        <v>99.640675575361556</v>
      </c>
      <c r="AC37" s="24">
        <v>0.24758183154003974</v>
      </c>
      <c r="AD37" s="25">
        <v>-9.1983034350253429E-2</v>
      </c>
      <c r="AE37" s="25">
        <v>0.40445679983537119</v>
      </c>
      <c r="AF37" s="25">
        <v>-0.20999747210862668</v>
      </c>
      <c r="AG37" s="18">
        <f t="shared" si="66"/>
        <v>-2.9632581302438981</v>
      </c>
      <c r="AH37" s="18">
        <f t="shared" si="67"/>
        <v>-5.3620993785729274</v>
      </c>
      <c r="AI37" s="18">
        <f t="shared" si="102"/>
        <v>68.045493580500022</v>
      </c>
      <c r="AJ37" s="18">
        <f t="shared" si="102"/>
        <v>103.48738054659137</v>
      </c>
      <c r="AK37" s="18">
        <f>IF(ISNUMBER(AI37), AI37*COS(RADIANS(-$C37+Графики!$B$3))+AJ37*SIN(RADIANS(-$C37+Графики!$B$3)),"")</f>
        <v>68.045493580500022</v>
      </c>
      <c r="AL37" s="19">
        <f>IF(ISNUMBER(AI37), AI37*COS(RADIANS(-$C37+Графики!$B$5))+AJ37*SIN(RADIANS(-$C37+Графики!$B$5)),"")</f>
        <v>103.48738054659137</v>
      </c>
      <c r="AM37" s="24">
        <v>0.20236087427735575</v>
      </c>
      <c r="AN37" s="25">
        <v>-0.19272861755713666</v>
      </c>
      <c r="AO37" s="25">
        <v>0.3439050795100308</v>
      </c>
      <c r="AP37" s="25">
        <v>-0.31376599083175438</v>
      </c>
      <c r="AQ37" s="18">
        <f t="shared" si="69"/>
        <v>-3.4477994053854677</v>
      </c>
      <c r="AR37" s="18">
        <f t="shared" si="70"/>
        <v>-5.7392312786140671</v>
      </c>
      <c r="AS37" s="18">
        <f t="shared" si="103"/>
        <v>67.945657315382817</v>
      </c>
      <c r="AT37" s="18">
        <f t="shared" si="103"/>
        <v>100.52003712810462</v>
      </c>
      <c r="AU37" s="18">
        <f>IF(ISNUMBER(AS37), AS37*COS(RADIANS(-$C37+Графики!$B$3))+AT37*SIN(RADIANS(-$C37+Графики!$B$3)),"")</f>
        <v>67.945657315382817</v>
      </c>
      <c r="AV37" s="19">
        <f>IF(ISNUMBER(AS37), AS37*COS(RADIANS(-$C37+Графики!$B$5))+AT37*SIN(RADIANS(-$C37+Графики!$B$5)),"")</f>
        <v>100.52003712810462</v>
      </c>
      <c r="AW37" s="24">
        <v>0.10330381381022968</v>
      </c>
      <c r="AX37" s="25">
        <v>-0.15915343117124914</v>
      </c>
      <c r="AY37" s="25">
        <v>0.3409277807572344</v>
      </c>
      <c r="AZ37" s="25">
        <v>-0.29774467340730582</v>
      </c>
      <c r="BA37" s="18">
        <f t="shared" si="72"/>
        <v>-2.2903695328481009</v>
      </c>
      <c r="BB37" s="18">
        <f t="shared" si="73"/>
        <v>-5.5734397282381423</v>
      </c>
      <c r="BC37" s="18">
        <f t="shared" si="104"/>
        <v>66.894828877503244</v>
      </c>
      <c r="BD37" s="18">
        <f t="shared" si="104"/>
        <v>99.955515709517869</v>
      </c>
      <c r="BE37" s="18">
        <f>IF(ISNUMBER(BC37), BC37*COS(RADIANS(-$C37+Графики!$B$3))+BD37*SIN(RADIANS(-$C37+Графики!$B$3)),"")</f>
        <v>66.894828877503244</v>
      </c>
      <c r="BF37" s="19">
        <f>IF(ISNUMBER(BC37), BC37*COS(RADIANS(-$C37+Графики!$B$5))+BD37*SIN(RADIANS(-$C37+Графики!$B$5)),"")</f>
        <v>99.955515709517869</v>
      </c>
      <c r="BG37" s="24">
        <v>0.15997934049067339</v>
      </c>
      <c r="BH37" s="25">
        <v>-0.28538614602971557</v>
      </c>
      <c r="BI37" s="25">
        <v>0.42528473644887743</v>
      </c>
      <c r="BJ37" s="25">
        <v>-0.18522216082520626</v>
      </c>
      <c r="BK37" s="18">
        <f t="shared" si="75"/>
        <v>-3.8865372727281167</v>
      </c>
      <c r="BL37" s="18">
        <f t="shared" si="76"/>
        <v>-5.327652528218886</v>
      </c>
      <c r="BM37" s="18">
        <f t="shared" si="105"/>
        <v>66.113354081482001</v>
      </c>
      <c r="BN37" s="18">
        <f t="shared" si="105"/>
        <v>95.381642281725419</v>
      </c>
      <c r="BO37" s="18">
        <f>IF(ISNUMBER(BM37), BM37*COS(RADIANS(-$C37+Графики!$B$3))+BN37*SIN(RADIANS(-$C37+Графики!$B$3)),"")</f>
        <v>66.113354081482001</v>
      </c>
      <c r="BP37" s="19">
        <f>IF(ISNUMBER(BM37), BM37*COS(RADIANS(-$C37+Графики!$B$5))+BN37*SIN(RADIANS(-$C37+Графики!$B$5)),"")</f>
        <v>95.381642281725419</v>
      </c>
      <c r="BQ37" s="24">
        <v>0.23688019175406669</v>
      </c>
      <c r="BR37" s="25">
        <v>-0.26211961326043354</v>
      </c>
      <c r="BS37" s="25">
        <v>0.37052997111068031</v>
      </c>
      <c r="BT37" s="25">
        <v>-0.1806193860834332</v>
      </c>
      <c r="BU37" s="18">
        <f t="shared" si="78"/>
        <v>-4.3545810198386006</v>
      </c>
      <c r="BV37" s="18">
        <f t="shared" si="79"/>
        <v>-4.8096669328632551</v>
      </c>
      <c r="BW37" s="18">
        <f t="shared" si="106"/>
        <v>68.037110199068508</v>
      </c>
      <c r="BX37" s="18">
        <f t="shared" si="106"/>
        <v>95.645967824554731</v>
      </c>
      <c r="BY37" s="18">
        <f>IF(ISNUMBER(BW37), BW37*COS(RADIANS(-$C37+Графики!$B$3))+BX37*SIN(RADIANS(-$C37+Графики!$B$3)),"")</f>
        <v>68.037110199068508</v>
      </c>
      <c r="BZ37" s="19">
        <f>IF(ISNUMBER(BW37), BW37*COS(RADIANS(-$C37+Графики!$B$5))+BX37*SIN(RADIANS(-$C37+Графики!$B$5)),"")</f>
        <v>95.645967824554731</v>
      </c>
      <c r="CA37" s="29">
        <v>0.18768378374338598</v>
      </c>
      <c r="CB37" s="25">
        <v>-0.14185871348744056</v>
      </c>
      <c r="CC37" s="25">
        <v>0.43428411681117984</v>
      </c>
      <c r="CD37" s="25">
        <v>-0.28154568499796284</v>
      </c>
      <c r="CE37" s="18">
        <f t="shared" si="81"/>
        <v>-2.8757968370402871</v>
      </c>
      <c r="CF37" s="18">
        <f t="shared" si="82"/>
        <v>-6.2467528353046591</v>
      </c>
      <c r="CG37" s="18">
        <f t="shared" si="107"/>
        <v>67.713383982704315</v>
      </c>
      <c r="CH37" s="18">
        <f t="shared" si="107"/>
        <v>99.210716260975531</v>
      </c>
      <c r="CI37" s="18">
        <f>IF(ISNUMBER(CG37), CG37*COS(RADIANS(-$C37+Графики!$B$3))+CH37*SIN(RADIANS(-$C37+Графики!$B$3)),"")</f>
        <v>67.713383982704315</v>
      </c>
      <c r="CJ37" s="19">
        <f>IF(ISNUMBER(CG37), CG37*COS(RADIANS(-$C37+Графики!$B$5))+CH37*SIN(RADIANS(-$C37+Графики!$B$5)),"")</f>
        <v>99.210716260975531</v>
      </c>
      <c r="CK37" s="24">
        <v>0.24136943113885409</v>
      </c>
      <c r="CL37" s="25">
        <v>-0.11326961579033401</v>
      </c>
      <c r="CM37" s="25">
        <v>0.34059312414159526</v>
      </c>
      <c r="CN37" s="25">
        <v>-0.20898048921722062</v>
      </c>
      <c r="CO37" s="18">
        <f t="shared" si="84"/>
        <v>-3.0948045722587656</v>
      </c>
      <c r="CP37" s="18">
        <f t="shared" si="85"/>
        <v>-4.7959161324126587</v>
      </c>
      <c r="CQ37" s="18">
        <f t="shared" si="108"/>
        <v>70.194510840318088</v>
      </c>
      <c r="CR37" s="18">
        <f t="shared" si="108"/>
        <v>101.6951041041748</v>
      </c>
      <c r="CS37" s="18">
        <f>IF(ISNUMBER(CQ37), CQ37*COS(RADIANS(-$C37+Графики!$B$3))+CR37*SIN(RADIANS(-$C37+Графики!$B$3)),"")</f>
        <v>70.194510840318088</v>
      </c>
      <c r="CT37" s="19">
        <f>IF(ISNUMBER(CQ37), CQ37*COS(RADIANS(-$C37+Графики!$B$5))+CR37*SIN(RADIANS(-$C37+Графики!$B$5)),"")</f>
        <v>101.6951041041748</v>
      </c>
      <c r="CU37" s="24">
        <v>0.25103435209845371</v>
      </c>
      <c r="CV37" s="25">
        <v>-0.26857617552176205</v>
      </c>
      <c r="CW37" s="25">
        <v>0.32657274569386696</v>
      </c>
      <c r="CX37" s="25">
        <v>-0.21956659383762764</v>
      </c>
      <c r="CY37" s="18">
        <f t="shared" si="87"/>
        <v>-4.5344417284567413</v>
      </c>
      <c r="CZ37" s="18">
        <f t="shared" si="88"/>
        <v>-4.765946782078041</v>
      </c>
      <c r="DA37" s="18">
        <f t="shared" si="109"/>
        <v>65.390693824153971</v>
      </c>
      <c r="DB37" s="18">
        <f t="shared" si="109"/>
        <v>99.741440405102765</v>
      </c>
      <c r="DC37" s="18">
        <f>IF(ISNUMBER(DA37), DA37*COS(RADIANS(-$C37+Графики!$B$3))+DB37*SIN(RADIANS(-$C37+Графики!$B$3)),"")</f>
        <v>65.390693824153971</v>
      </c>
      <c r="DD37" s="19">
        <f>IF(ISNUMBER(DA37), DA37*COS(RADIANS(-$C37+Графики!$B$5))+DB37*SIN(RADIANS(-$C37+Графики!$B$5)),"")</f>
        <v>99.741440405102765</v>
      </c>
      <c r="DE37" s="24">
        <v>0.13397143299267644</v>
      </c>
      <c r="DF37" s="25">
        <v>-0.17467926591829566</v>
      </c>
      <c r="DG37" s="25">
        <v>0.3685700706757572</v>
      </c>
      <c r="DH37" s="25">
        <v>-0.20776179019040567</v>
      </c>
      <c r="DI37" s="18">
        <f t="shared" si="0"/>
        <v>-2.6934822104784759</v>
      </c>
      <c r="DJ37" s="18">
        <f t="shared" si="1"/>
        <v>-5.0294230745985402</v>
      </c>
      <c r="DK37" s="18">
        <f t="shared" si="2"/>
        <v>70.804626030131985</v>
      </c>
      <c r="DL37" s="18">
        <f t="shared" si="3"/>
        <v>99.29342623125325</v>
      </c>
      <c r="DM37" s="18">
        <f>IF(ISNUMBER(DK37), DK37*COS(RADIANS(-$C37+Графики!$B$3))+DL37*SIN(RADIANS(-$C37+Графики!$B$3)),"")</f>
        <v>70.804626030131985</v>
      </c>
      <c r="DN37" s="19">
        <f>IF(ISNUMBER(DK37), DK37*COS(RADIANS(-$C37+Графики!$B$5))+DL37*SIN(RADIANS(-$C37+Графики!$B$5)),"")</f>
        <v>99.29342623125325</v>
      </c>
      <c r="DO37" s="24">
        <v>0.18898819723540086</v>
      </c>
      <c r="DP37" s="25">
        <v>-0.175922940969128</v>
      </c>
      <c r="DQ37" s="25">
        <v>0.29259850635633811</v>
      </c>
      <c r="DR37" s="25">
        <v>-0.30332364149164048</v>
      </c>
      <c r="DS37" s="18">
        <f t="shared" si="4"/>
        <v>-3.1844450373315603</v>
      </c>
      <c r="DT37" s="18">
        <f t="shared" si="5"/>
        <v>-5.2003783426843402</v>
      </c>
      <c r="DU37" s="18">
        <f t="shared" si="6"/>
        <v>71.045167429065899</v>
      </c>
      <c r="DV37" s="18">
        <f t="shared" si="7"/>
        <v>98.429791996027987</v>
      </c>
      <c r="DW37" s="18">
        <f>IF(ISNUMBER(DU37), DU37*COS(RADIANS(-$C37+Графики!$B$3))+DV37*SIN(RADIANS(-$C37+Графики!$B$3)),"")</f>
        <v>71.045167429065899</v>
      </c>
      <c r="DX37" s="19">
        <f>IF(ISNUMBER(DU37), DU37*COS(RADIANS(-$C37+Графики!$B$5))+DV37*SIN(RADIANS(-$C37+Графики!$B$5)),"")</f>
        <v>98.429791996027987</v>
      </c>
      <c r="DY37" s="24">
        <v>0.15855617944825776</v>
      </c>
      <c r="DZ37" s="25">
        <v>-0.28930475805013706</v>
      </c>
      <c r="EA37" s="25">
        <v>0.32122447475637461</v>
      </c>
      <c r="EB37" s="25">
        <v>-0.32359856637889683</v>
      </c>
      <c r="EC37" s="18">
        <f t="shared" si="8"/>
        <v>-3.9083140252763222</v>
      </c>
      <c r="ED37" s="18">
        <f t="shared" si="9"/>
        <v>-5.6271128833185378</v>
      </c>
      <c r="EE37" s="18">
        <f t="shared" si="10"/>
        <v>66.85740901895656</v>
      </c>
      <c r="EF37" s="18">
        <f t="shared" si="11"/>
        <v>98.542397270721978</v>
      </c>
      <c r="EG37" s="18">
        <f>IF(ISNUMBER(EE37), EE37*COS(RADIANS(-$C37+Графики!$B$3))+EF37*SIN(RADIANS(-$C37+Графики!$B$3)),"")</f>
        <v>66.85740901895656</v>
      </c>
      <c r="EH37" s="19">
        <f>IF(ISNUMBER(EE37), EE37*COS(RADIANS(-$C37+Графики!$B$5))+EF37*SIN(RADIANS(-$C37+Графики!$B$5)),"")</f>
        <v>98.542397270721978</v>
      </c>
      <c r="EI37" s="24">
        <v>0.23625956346542207</v>
      </c>
      <c r="EJ37" s="25">
        <v>-0.20535713382433141</v>
      </c>
      <c r="EK37" s="25">
        <v>0.46276979107245264</v>
      </c>
      <c r="EL37" s="25">
        <v>-0.16511259397017428</v>
      </c>
      <c r="EM37" s="18">
        <f t="shared" si="12"/>
        <v>-3.8538231602141932</v>
      </c>
      <c r="EN37" s="18">
        <f t="shared" si="13"/>
        <v>-5.4792800498073477</v>
      </c>
      <c r="EO37" s="18">
        <f t="shared" si="14"/>
        <v>66.246521253235272</v>
      </c>
      <c r="EP37" s="18">
        <f t="shared" si="15"/>
        <v>96.81229666677622</v>
      </c>
      <c r="EQ37" s="18">
        <f>IF(ISNUMBER(EO37), EO37*COS(RADIANS(-$C37+Графики!$B$3))+EP37*SIN(RADIANS(-$C37+Графики!$B$3)),"")</f>
        <v>66.246521253235272</v>
      </c>
      <c r="ER37" s="19">
        <f>IF(ISNUMBER(EO37), EO37*COS(RADIANS(-$C37+Графики!$B$5))+EP37*SIN(RADIANS(-$C37+Графики!$B$5)),"")</f>
        <v>96.81229666677622</v>
      </c>
      <c r="ES37" s="24">
        <v>0.16349744901422039</v>
      </c>
      <c r="ET37" s="25">
        <v>-0.20499231459714878</v>
      </c>
      <c r="EU37" s="25">
        <v>0.30071921020557246</v>
      </c>
      <c r="EV37" s="25">
        <v>-0.27527868784769038</v>
      </c>
      <c r="EW37" s="18">
        <f t="shared" si="16"/>
        <v>-3.2156742754518453</v>
      </c>
      <c r="EX37" s="18">
        <f t="shared" si="17"/>
        <v>-5.0265087361049572</v>
      </c>
      <c r="EY37" s="18">
        <f t="shared" si="18"/>
        <v>68.753166189106722</v>
      </c>
      <c r="EZ37" s="18">
        <f t="shared" si="19"/>
        <v>99.59918797501787</v>
      </c>
      <c r="FA37" s="18">
        <f>IF(ISNUMBER(EY37), EY37*COS(RADIANS(-$C37+Графики!$B$3))+EZ37*SIN(RADIANS(-$C37+Графики!$B$3)),"")</f>
        <v>68.753166189106722</v>
      </c>
      <c r="FB37" s="19">
        <f>IF(ISNUMBER(EY37), EY37*COS(RADIANS(-$C37+Графики!$B$5))+EZ37*SIN(RADIANS(-$C37+Графики!$B$5)),"")</f>
        <v>99.59918797501787</v>
      </c>
      <c r="FC37" s="24">
        <v>0.23045046171676578</v>
      </c>
      <c r="FD37" s="25">
        <v>-0.21994448533626226</v>
      </c>
      <c r="FE37" s="25">
        <v>0.42901585448584145</v>
      </c>
      <c r="FF37" s="25">
        <v>-0.20762290146027393</v>
      </c>
      <c r="FG37" s="18">
        <f t="shared" si="20"/>
        <v>-3.9304272604307293</v>
      </c>
      <c r="FH37" s="18">
        <f t="shared" si="21"/>
        <v>-5.5556926380569989</v>
      </c>
      <c r="FI37" s="18">
        <f t="shared" si="22"/>
        <v>67.851915755180386</v>
      </c>
      <c r="FJ37" s="18">
        <f t="shared" si="23"/>
        <v>100.91981587574645</v>
      </c>
      <c r="FK37" s="18">
        <f>IF(ISNUMBER(FI37), FI37*COS(RADIANS(-$C37+Графики!$B$3))+FJ37*SIN(RADIANS(-$C37+Графики!$B$3)),"")</f>
        <v>67.851915755180386</v>
      </c>
      <c r="FL37" s="19">
        <f>IF(ISNUMBER(FI37), FI37*COS(RADIANS(-$C37+Графики!$B$5))+FJ37*SIN(RADIANS(-$C37+Графики!$B$5)),"")</f>
        <v>100.91981587574645</v>
      </c>
      <c r="FM37" s="24">
        <v>0.23864367160799624</v>
      </c>
      <c r="FN37" s="25">
        <v>-0.16572995631232218</v>
      </c>
      <c r="FO37" s="25">
        <v>0.3691969398329692</v>
      </c>
      <c r="FP37" s="25">
        <v>-0.16604255437690976</v>
      </c>
      <c r="FQ37" s="18">
        <f t="shared" si="24"/>
        <v>-3.528818283878298</v>
      </c>
      <c r="FR37" s="18">
        <f t="shared" si="25"/>
        <v>-4.6708287465365546</v>
      </c>
      <c r="FS37" s="18">
        <f t="shared" si="26"/>
        <v>67.422495646000684</v>
      </c>
      <c r="FT37" s="18">
        <f t="shared" si="27"/>
        <v>99.285946739565674</v>
      </c>
      <c r="FU37" s="18">
        <f>IF(ISNUMBER(FS37), FS37*COS(RADIANS(-$C37+Графики!$B$3))+FT37*SIN(RADIANS(-$C37+Графики!$B$3)),"")</f>
        <v>67.422495646000684</v>
      </c>
      <c r="FV37" s="19">
        <f>IF(ISNUMBER(FS37), FS37*COS(RADIANS(-$C37+Графики!$B$5))+FT37*SIN(RADIANS(-$C37+Графики!$B$5)),"")</f>
        <v>99.285946739565674</v>
      </c>
      <c r="FW37" s="24">
        <v>0.21136699562168051</v>
      </c>
      <c r="FX37" s="25">
        <v>-0.19289509222485363</v>
      </c>
      <c r="FY37" s="25">
        <v>0.44585414856839078</v>
      </c>
      <c r="FZ37" s="25">
        <v>-0.18553200641720613</v>
      </c>
      <c r="GA37" s="18">
        <f t="shared" si="28"/>
        <v>-3.5278449191693979</v>
      </c>
      <c r="GB37" s="18">
        <f t="shared" si="29"/>
        <v>-5.5098557491199198</v>
      </c>
      <c r="GC37" s="18">
        <f t="shared" si="30"/>
        <v>71.844250168717309</v>
      </c>
      <c r="GD37" s="18">
        <f t="shared" si="31"/>
        <v>96.782846071967541</v>
      </c>
      <c r="GE37" s="18">
        <f>IF(ISNUMBER(GC37), GC37*COS(RADIANS(-$C37+Графики!$B$3))+GD37*SIN(RADIANS(-$C37+Графики!$B$3)),"")</f>
        <v>71.844250168717309</v>
      </c>
      <c r="GF37" s="19">
        <f>IF(ISNUMBER(GC37), GC37*COS(RADIANS(-$C37+Графики!$B$5))+GD37*SIN(RADIANS(-$C37+Графики!$B$5)),"")</f>
        <v>96.782846071967541</v>
      </c>
      <c r="GG37" s="24">
        <v>0.10894939268612544</v>
      </c>
      <c r="GH37" s="25">
        <v>-0.13308889423548628</v>
      </c>
      <c r="GI37" s="25">
        <v>0.38460561890911449</v>
      </c>
      <c r="GJ37" s="25">
        <v>-0.34972585756739827</v>
      </c>
      <c r="GK37" s="18">
        <f t="shared" si="32"/>
        <v>-2.1121809408162049</v>
      </c>
      <c r="GL37" s="18">
        <f t="shared" si="33"/>
        <v>-6.4082071729975087</v>
      </c>
      <c r="GM37" s="18">
        <f t="shared" si="34"/>
        <v>69.649495472332703</v>
      </c>
      <c r="GN37" s="18">
        <f t="shared" si="35"/>
        <v>98.605589563755046</v>
      </c>
      <c r="GO37" s="18">
        <f>IF(ISNUMBER(GM37), GM37*COS(RADIANS(-$C37+Графики!$B$3))+GN37*SIN(RADIANS(-$C37+Графики!$B$3)),"")</f>
        <v>69.649495472332703</v>
      </c>
      <c r="GP37" s="19">
        <f>IF(ISNUMBER(GM37), GM37*COS(RADIANS(-$C37+Графики!$B$5))+GN37*SIN(RADIANS(-$C37+Графики!$B$5)),"")</f>
        <v>98.605589563755046</v>
      </c>
      <c r="GQ37" s="24">
        <v>0.2224310283615539</v>
      </c>
      <c r="GR37" s="25">
        <v>-0.28555625532188283</v>
      </c>
      <c r="GS37" s="25">
        <v>0.40341018680035234</v>
      </c>
      <c r="GT37" s="25">
        <v>-0.19577781805239933</v>
      </c>
      <c r="GU37" s="18">
        <f t="shared" si="36"/>
        <v>-4.4330108098594829</v>
      </c>
      <c r="GV37" s="18">
        <f t="shared" si="37"/>
        <v>-5.2288779340063964</v>
      </c>
      <c r="GW37" s="18">
        <f t="shared" si="38"/>
        <v>70.352400404708177</v>
      </c>
      <c r="GX37" s="18">
        <f t="shared" si="39"/>
        <v>103.83945041370463</v>
      </c>
      <c r="GY37" s="18">
        <f>IF(ISNUMBER(GW37), GW37*COS(RADIANS(-$C37+Графики!$B$3))+GX37*SIN(RADIANS(-$C37+Графики!$B$3)),"")</f>
        <v>70.352400404708177</v>
      </c>
      <c r="GZ37" s="19">
        <f>IF(ISNUMBER(GW37), GW37*COS(RADIANS(-$C37+Графики!$B$5))+GX37*SIN(RADIANS(-$C37+Графики!$B$5)),"")</f>
        <v>103.83945041370463</v>
      </c>
      <c r="HA37" s="24">
        <v>0.16231868138894515</v>
      </c>
      <c r="HB37" s="25">
        <v>-0.2565064235615363</v>
      </c>
      <c r="HC37" s="25">
        <v>0.31907211164024407</v>
      </c>
      <c r="HD37" s="25">
        <v>-0.3164841051707048</v>
      </c>
      <c r="HE37" s="18">
        <f t="shared" si="40"/>
        <v>-3.6549303982416022</v>
      </c>
      <c r="HF37" s="18">
        <f t="shared" si="41"/>
        <v>-5.5462458475084278</v>
      </c>
      <c r="HG37" s="18">
        <f t="shared" si="42"/>
        <v>66.765498805659746</v>
      </c>
      <c r="HH37" s="18">
        <f t="shared" si="43"/>
        <v>96.298771207301286</v>
      </c>
      <c r="HI37" s="18">
        <f>IF(ISNUMBER(HG37), HG37*COS(RADIANS(-$C37+Графики!$B$3))+HH37*SIN(RADIANS(-$C37+Графики!$B$3)),"")</f>
        <v>66.765498805659746</v>
      </c>
      <c r="HJ37" s="19">
        <f>IF(ISNUMBER(HG37), HG37*COS(RADIANS(-$C37+Графики!$B$5))+HH37*SIN(RADIANS(-$C37+Графики!$B$5)),"")</f>
        <v>96.298771207301286</v>
      </c>
      <c r="HK37" s="24">
        <v>0.13743384569095474</v>
      </c>
      <c r="HL37" s="25">
        <v>-0.28663600577024589</v>
      </c>
      <c r="HM37" s="25">
        <v>0.32448187921764449</v>
      </c>
      <c r="HN37" s="25">
        <v>-0.29651977073164626</v>
      </c>
      <c r="HO37" s="18">
        <f t="shared" si="44"/>
        <v>-3.7006991362154027</v>
      </c>
      <c r="HP37" s="18">
        <f t="shared" si="45"/>
        <v>-5.4192352001662574</v>
      </c>
      <c r="HQ37" s="18">
        <f t="shared" si="46"/>
        <v>69.927408638791533</v>
      </c>
      <c r="HR37" s="18">
        <f t="shared" si="47"/>
        <v>98.03312283702185</v>
      </c>
      <c r="HS37" s="18">
        <f>IF(ISNUMBER(HQ37), HQ37*COS(RADIANS(-$C37+Графики!$B$3))+HR37*SIN(RADIANS(-$C37+Графики!$B$3)),"")</f>
        <v>69.927408638791533</v>
      </c>
      <c r="HT37" s="19">
        <f>IF(ISNUMBER(HQ37), HQ37*COS(RADIANS(-$C37+Графики!$B$5))+HR37*SIN(RADIANS(-$C37+Графики!$B$5)),"")</f>
        <v>98.03312283702185</v>
      </c>
      <c r="HU37" s="24">
        <v>0.24124097753669946</v>
      </c>
      <c r="HV37" s="25">
        <v>-0.20245860988088496</v>
      </c>
      <c r="HW37" s="25">
        <v>0.29915524813387839</v>
      </c>
      <c r="HX37" s="25">
        <v>-0.35465512670104782</v>
      </c>
      <c r="HY37" s="18">
        <f t="shared" si="48"/>
        <v>-3.8719996699406845</v>
      </c>
      <c r="HZ37" s="18">
        <f t="shared" si="49"/>
        <v>-5.7055409062308442</v>
      </c>
      <c r="IA37" s="18">
        <f t="shared" si="50"/>
        <v>66.064430063297138</v>
      </c>
      <c r="IB37" s="18">
        <f t="shared" si="51"/>
        <v>98.242197751123257</v>
      </c>
      <c r="IC37" s="18">
        <f>IF(ISNUMBER(IA37), IA37*COS(RADIANS(-$C37+Графики!$B$3))+IB37*SIN(RADIANS(-$C37+Графики!$B$3)),"")</f>
        <v>66.064430063297138</v>
      </c>
      <c r="ID37" s="19">
        <f>IF(ISNUMBER(IA37), IA37*COS(RADIANS(-$C37+Графики!$B$5))+IB37*SIN(RADIANS(-$C37+Графики!$B$5)),"")</f>
        <v>98.242197751123257</v>
      </c>
      <c r="IE37" s="24">
        <v>0.16057949200203639</v>
      </c>
      <c r="IF37" s="25">
        <v>-0.12787614618482007</v>
      </c>
      <c r="IG37" s="25">
        <v>0.32070571307874285</v>
      </c>
      <c r="IH37" s="25">
        <v>-0.33338942103432162</v>
      </c>
      <c r="II37" s="18">
        <f t="shared" si="52"/>
        <v>-2.5172476577051808</v>
      </c>
      <c r="IJ37" s="18">
        <f t="shared" si="53"/>
        <v>-5.7080258592552129</v>
      </c>
      <c r="IK37" s="18">
        <f t="shared" si="54"/>
        <v>65.497265645623557</v>
      </c>
      <c r="IL37" s="18">
        <f t="shared" si="55"/>
        <v>97.916902150949625</v>
      </c>
      <c r="IM37" s="18">
        <f>IF(ISNUMBER(IK37), IK37*COS(RADIANS(-$C37+Графики!$B$3))+IL37*SIN(RADIANS(-$C37+Графики!$B$3)),"")</f>
        <v>65.497265645623557</v>
      </c>
      <c r="IN37" s="19">
        <f>IF(ISNUMBER(IK37), IK37*COS(RADIANS(-$C37+Графики!$B$5))+IL37*SIN(RADIANS(-$C37+Графики!$B$5)),"")</f>
        <v>97.916902150949625</v>
      </c>
      <c r="IO37" s="24">
        <v>0.10124803742308958</v>
      </c>
      <c r="IP37" s="25">
        <v>-0.21979508066860448</v>
      </c>
      <c r="IQ37" s="25">
        <v>0.46823394661330342</v>
      </c>
      <c r="IR37" s="25">
        <v>-0.1979476313810177</v>
      </c>
      <c r="IS37" s="18">
        <f t="shared" si="56"/>
        <v>-2.8016260607270453</v>
      </c>
      <c r="IT37" s="18">
        <f t="shared" si="57"/>
        <v>-5.8134982293324393</v>
      </c>
      <c r="IU37" s="18">
        <f t="shared" si="58"/>
        <v>69.258454757034713</v>
      </c>
      <c r="IV37" s="18">
        <f t="shared" si="59"/>
        <v>101.40609985438762</v>
      </c>
      <c r="IW37" s="18">
        <f>IF(ISNUMBER(IU37), IU37*COS(RADIANS(-$C37+Графики!$B$3))+IV37*SIN(RADIANS(-$C37+Графики!$B$3)),"")</f>
        <v>69.258454757034713</v>
      </c>
      <c r="IX37" s="19">
        <f>IF(ISNUMBER(IU37), IU37*COS(RADIANS(-$C37+Графики!$B$5))+IV37*SIN(RADIANS(-$C37+Графики!$B$5)),"")</f>
        <v>101.40609985438762</v>
      </c>
    </row>
    <row r="38" spans="1:258" x14ac:dyDescent="0.25">
      <c r="A38" s="44">
        <v>38</v>
      </c>
      <c r="B38" s="50">
        <v>0</v>
      </c>
      <c r="C38" s="11">
        <f>IF(Графики!$A$7="Расчитывать с учетом закручивания скважины",B38,0)</f>
        <v>0</v>
      </c>
      <c r="D38" s="47">
        <v>17.5</v>
      </c>
      <c r="E38" s="34">
        <f>IF(ISNUMBER(INDEX($I$1:$IX$303,$A38,E$1) ),INDEX($I$1:$IX$303,$A38,E$1),0)</f>
        <v>8.289932476372794</v>
      </c>
      <c r="F38" s="35">
        <f>IF(ISNUMBER(INDEX($I$1:$IX$303,$A38,F$1) ),INDEX($I$1:$IX$303,$A38,F$1),0)</f>
        <v>-2.8918560197704561</v>
      </c>
      <c r="G38" s="35">
        <f>IF(ISNUMBER(INDEX($I$1:$IX$303,$A38,G$1) ),INDEX($I$1:$IX$303,$A38,G$1)-$G$305,0)</f>
        <v>-905.71454952169529</v>
      </c>
      <c r="H38" s="36">
        <f>IF(ISNUMBER(INDEX($I$1:$IX$303,$A38,H$1) ),INDEX($I$1:$IX$303,$A38,H$1)-$H$305,0)</f>
        <v>-1057.1789862722933</v>
      </c>
      <c r="I38" s="29">
        <v>-0.46226488707346913</v>
      </c>
      <c r="J38" s="25">
        <v>0.48770228059011267</v>
      </c>
      <c r="K38" s="25">
        <v>7.6143139722532172E-2</v>
      </c>
      <c r="L38" s="25">
        <v>-0.25523961194626266</v>
      </c>
      <c r="M38" s="18">
        <f t="shared" si="60"/>
        <v>8.289932476372794</v>
      </c>
      <c r="N38" s="18">
        <f t="shared" si="61"/>
        <v>-2.8918560197704561</v>
      </c>
      <c r="O38" s="18">
        <f t="shared" si="100"/>
        <v>72.20160636771935</v>
      </c>
      <c r="P38" s="18">
        <f t="shared" si="100"/>
        <v>98.250677211744303</v>
      </c>
      <c r="Q38" s="18">
        <f>IF(ISNUMBER(O38), O38*COS(RADIANS(-$C38+Графики!$B$3))+P38*SIN(RADIANS(-$C38+Графики!$B$3)),"")</f>
        <v>72.20160636771935</v>
      </c>
      <c r="R38" s="19">
        <f>IF(ISNUMBER(O38), O38*COS(RADIANS(-$C38+Графики!$B$5))+P38*SIN(RADIANS(-$C38+Графики!$B$5)),"")</f>
        <v>98.250677211744303</v>
      </c>
      <c r="S38" s="29">
        <v>-0.40604032381559962</v>
      </c>
      <c r="T38" s="25">
        <v>0.48345249811576829</v>
      </c>
      <c r="U38" s="25">
        <v>0.18455589497202254</v>
      </c>
      <c r="V38" s="25">
        <v>-0.21361822282287846</v>
      </c>
      <c r="W38" s="18">
        <f t="shared" si="63"/>
        <v>7.7622112576388682</v>
      </c>
      <c r="X38" s="18">
        <f t="shared" si="64"/>
        <v>-3.4747176837393488</v>
      </c>
      <c r="Y38" s="18">
        <f t="shared" si="101"/>
        <v>71.919858551970776</v>
      </c>
      <c r="Z38" s="18">
        <f t="shared" si="101"/>
        <v>97.903316733491877</v>
      </c>
      <c r="AA38" s="18">
        <f>IF(ISNUMBER(Y38), Y38*COS(RADIANS(-$C38+Графики!$B$3))+Z38*SIN(RADIANS(-$C38+Графики!$B$3)),"")</f>
        <v>71.919858551970776</v>
      </c>
      <c r="AB38" s="18">
        <f>IF(ISNUMBER(Y38), Y38*COS(RADIANS(-$C38+Графики!$B$5))+Z38*SIN(RADIANS(-$C38+Графики!$B$5)),"")</f>
        <v>97.903316733491877</v>
      </c>
      <c r="AC38" s="24">
        <v>-0.44054390059951698</v>
      </c>
      <c r="AD38" s="25">
        <v>0.33956133997080495</v>
      </c>
      <c r="AE38" s="25">
        <v>0.21419650752381145</v>
      </c>
      <c r="AF38" s="25">
        <v>-0.26648636107041779</v>
      </c>
      <c r="AG38" s="18">
        <f t="shared" si="66"/>
        <v>6.8076498965126682</v>
      </c>
      <c r="AH38" s="18">
        <f t="shared" si="67"/>
        <v>-4.1947370557138921</v>
      </c>
      <c r="AI38" s="18">
        <f t="shared" si="102"/>
        <v>71.449318528756351</v>
      </c>
      <c r="AJ38" s="18">
        <f t="shared" si="102"/>
        <v>101.39001201873442</v>
      </c>
      <c r="AK38" s="18">
        <f>IF(ISNUMBER(AI38), AI38*COS(RADIANS(-$C38+Графики!$B$3))+AJ38*SIN(RADIANS(-$C38+Графики!$B$3)),"")</f>
        <v>71.449318528756351</v>
      </c>
      <c r="AL38" s="19">
        <f>IF(ISNUMBER(AI38), AI38*COS(RADIANS(-$C38+Графики!$B$5))+AJ38*SIN(RADIANS(-$C38+Графики!$B$5)),"")</f>
        <v>101.39001201873442</v>
      </c>
      <c r="AM38" s="24">
        <v>-0.47813946789294737</v>
      </c>
      <c r="AN38" s="25">
        <v>0.38599366153576575</v>
      </c>
      <c r="AO38" s="25">
        <v>5.1586437934221491E-2</v>
      </c>
      <c r="AP38" s="25">
        <v>-0.11545955611997064</v>
      </c>
      <c r="AQ38" s="18">
        <f t="shared" si="69"/>
        <v>7.5409126707605481</v>
      </c>
      <c r="AR38" s="18">
        <f t="shared" si="70"/>
        <v>-1.4577507829599592</v>
      </c>
      <c r="AS38" s="18">
        <f t="shared" si="103"/>
        <v>71.716113650763091</v>
      </c>
      <c r="AT38" s="18">
        <f t="shared" si="103"/>
        <v>99.791161736624645</v>
      </c>
      <c r="AU38" s="18">
        <f>IF(ISNUMBER(AS38), AS38*COS(RADIANS(-$C38+Графики!$B$3))+AT38*SIN(RADIANS(-$C38+Графики!$B$3)),"")</f>
        <v>71.716113650763091</v>
      </c>
      <c r="AV38" s="19">
        <f>IF(ISNUMBER(AS38), AS38*COS(RADIANS(-$C38+Графики!$B$5))+AT38*SIN(RADIANS(-$C38+Графики!$B$5)),"")</f>
        <v>99.791161736624645</v>
      </c>
      <c r="AW38" s="24">
        <v>-0.46901518609599435</v>
      </c>
      <c r="AX38" s="25">
        <v>0.47362713174188076</v>
      </c>
      <c r="AY38" s="25">
        <v>0.20223520472132137</v>
      </c>
      <c r="AZ38" s="25">
        <v>-0.21389051596784167</v>
      </c>
      <c r="BA38" s="18">
        <f t="shared" si="72"/>
        <v>8.2260132826152574</v>
      </c>
      <c r="BB38" s="18">
        <f t="shared" si="73"/>
        <v>-3.6313739830023852</v>
      </c>
      <c r="BC38" s="18">
        <f t="shared" si="104"/>
        <v>71.007835518810879</v>
      </c>
      <c r="BD38" s="18">
        <f t="shared" si="104"/>
        <v>98.139828718016673</v>
      </c>
      <c r="BE38" s="18">
        <f>IF(ISNUMBER(BC38), BC38*COS(RADIANS(-$C38+Графики!$B$3))+BD38*SIN(RADIANS(-$C38+Графики!$B$3)),"")</f>
        <v>71.007835518810879</v>
      </c>
      <c r="BF38" s="19">
        <f>IF(ISNUMBER(BC38), BC38*COS(RADIANS(-$C38+Графики!$B$5))+BD38*SIN(RADIANS(-$C38+Графики!$B$5)),"")</f>
        <v>98.139828718016673</v>
      </c>
      <c r="BG38" s="24">
        <v>-0.41149240469989845</v>
      </c>
      <c r="BH38" s="25">
        <v>0.45491513229524017</v>
      </c>
      <c r="BI38" s="25">
        <v>0.21214057797652738</v>
      </c>
      <c r="BJ38" s="25">
        <v>-8.4453921818434696E-2</v>
      </c>
      <c r="BK38" s="18">
        <f t="shared" si="75"/>
        <v>7.5607600552186254</v>
      </c>
      <c r="BL38" s="18">
        <f t="shared" si="76"/>
        <v>-2.5882723924826068</v>
      </c>
      <c r="BM38" s="18">
        <f t="shared" si="105"/>
        <v>69.893734109091312</v>
      </c>
      <c r="BN38" s="18">
        <f t="shared" si="105"/>
        <v>94.087506085484122</v>
      </c>
      <c r="BO38" s="18">
        <f>IF(ISNUMBER(BM38), BM38*COS(RADIANS(-$C38+Графики!$B$3))+BN38*SIN(RADIANS(-$C38+Графики!$B$3)),"")</f>
        <v>69.893734109091312</v>
      </c>
      <c r="BP38" s="19">
        <f>IF(ISNUMBER(BM38), BM38*COS(RADIANS(-$C38+Графики!$B$5))+BN38*SIN(RADIANS(-$C38+Графики!$B$5)),"")</f>
        <v>94.087506085484122</v>
      </c>
      <c r="BQ38" s="24">
        <v>-0.4669755725350534</v>
      </c>
      <c r="BR38" s="25">
        <v>0.37606243471834999</v>
      </c>
      <c r="BS38" s="25">
        <v>0.23195777127109604</v>
      </c>
      <c r="BT38" s="25">
        <v>-0.23603726874204028</v>
      </c>
      <c r="BU38" s="18">
        <f t="shared" si="78"/>
        <v>7.3568281092258818</v>
      </c>
      <c r="BV38" s="18">
        <f t="shared" si="79"/>
        <v>-4.0840158125213852</v>
      </c>
      <c r="BW38" s="18">
        <f t="shared" si="106"/>
        <v>71.715524253681451</v>
      </c>
      <c r="BX38" s="18">
        <f t="shared" si="106"/>
        <v>93.603959918294038</v>
      </c>
      <c r="BY38" s="18">
        <f>IF(ISNUMBER(BW38), BW38*COS(RADIANS(-$C38+Графики!$B$3))+BX38*SIN(RADIANS(-$C38+Графики!$B$3)),"")</f>
        <v>71.715524253681451</v>
      </c>
      <c r="BZ38" s="19">
        <f>IF(ISNUMBER(BW38), BW38*COS(RADIANS(-$C38+Графики!$B$5))+BX38*SIN(RADIANS(-$C38+Графики!$B$5)),"")</f>
        <v>93.603959918294038</v>
      </c>
      <c r="CA38" s="29">
        <v>-0.49371212805534448</v>
      </c>
      <c r="CB38" s="25">
        <v>0.38314943424941972</v>
      </c>
      <c r="CC38" s="25">
        <v>8.0713157219873238E-2</v>
      </c>
      <c r="CD38" s="25">
        <v>-0.25941182168206273</v>
      </c>
      <c r="CE38" s="18">
        <f t="shared" si="81"/>
        <v>7.6519859969167792</v>
      </c>
      <c r="CF38" s="18">
        <f t="shared" si="82"/>
        <v>-2.9681460168665335</v>
      </c>
      <c r="CG38" s="18">
        <f t="shared" si="107"/>
        <v>71.539376981162704</v>
      </c>
      <c r="CH38" s="18">
        <f t="shared" si="107"/>
        <v>97.72664325254226</v>
      </c>
      <c r="CI38" s="18">
        <f>IF(ISNUMBER(CG38), CG38*COS(RADIANS(-$C38+Графики!$B$3))+CH38*SIN(RADIANS(-$C38+Графики!$B$3)),"")</f>
        <v>71.539376981162704</v>
      </c>
      <c r="CJ38" s="19">
        <f>IF(ISNUMBER(CG38), CG38*COS(RADIANS(-$C38+Графики!$B$5))+CH38*SIN(RADIANS(-$C38+Графики!$B$5)),"")</f>
        <v>97.72664325254226</v>
      </c>
      <c r="CK38" s="24">
        <v>-0.41820173294351126</v>
      </c>
      <c r="CL38" s="25">
        <v>0.3668498172571969</v>
      </c>
      <c r="CM38" s="25">
        <v>0.17465740612034017</v>
      </c>
      <c r="CN38" s="25">
        <v>-9.4296840029818862E-2</v>
      </c>
      <c r="CO38" s="18">
        <f t="shared" si="84"/>
        <v>6.8508135843679767</v>
      </c>
      <c r="CP38" s="18">
        <f t="shared" si="85"/>
        <v>-2.3470664113755348</v>
      </c>
      <c r="CQ38" s="18">
        <f t="shared" si="108"/>
        <v>73.61991763250208</v>
      </c>
      <c r="CR38" s="18">
        <f t="shared" si="108"/>
        <v>100.52157089848704</v>
      </c>
      <c r="CS38" s="18">
        <f>IF(ISNUMBER(CQ38), CQ38*COS(RADIANS(-$C38+Графики!$B$3))+CR38*SIN(RADIANS(-$C38+Графики!$B$3)),"")</f>
        <v>73.61991763250208</v>
      </c>
      <c r="CT38" s="19">
        <f>IF(ISNUMBER(CQ38), CQ38*COS(RADIANS(-$C38+Графики!$B$5))+CR38*SIN(RADIANS(-$C38+Графики!$B$5)),"")</f>
        <v>100.52157089848704</v>
      </c>
      <c r="CU38" s="24">
        <v>-0.34459435774497982</v>
      </c>
      <c r="CV38" s="25">
        <v>0.48368316484181528</v>
      </c>
      <c r="CW38" s="25">
        <v>0.20243935662688403</v>
      </c>
      <c r="CX38" s="25">
        <v>-9.6013005189458989E-2</v>
      </c>
      <c r="CY38" s="18">
        <f t="shared" si="87"/>
        <v>7.2280220060600406</v>
      </c>
      <c r="CZ38" s="18">
        <f t="shared" si="88"/>
        <v>-2.6044852424956866</v>
      </c>
      <c r="DA38" s="18">
        <f t="shared" si="109"/>
        <v>69.004704827183986</v>
      </c>
      <c r="DB38" s="18">
        <f t="shared" si="109"/>
        <v>98.439197783854922</v>
      </c>
      <c r="DC38" s="18">
        <f>IF(ISNUMBER(DA38), DA38*COS(RADIANS(-$C38+Графики!$B$3))+DB38*SIN(RADIANS(-$C38+Графики!$B$3)),"")</f>
        <v>69.004704827183986</v>
      </c>
      <c r="DD38" s="19">
        <f>IF(ISNUMBER(DA38), DA38*COS(RADIANS(-$C38+Графики!$B$5))+DB38*SIN(RADIANS(-$C38+Графики!$B$5)),"")</f>
        <v>98.439197783854922</v>
      </c>
      <c r="DE38" s="24">
        <v>-0.35339324558843543</v>
      </c>
      <c r="DF38" s="25">
        <v>0.51644934246508944</v>
      </c>
      <c r="DG38" s="25">
        <v>5.9482099051857085E-2</v>
      </c>
      <c r="DH38" s="25">
        <v>-0.26455984024325585</v>
      </c>
      <c r="DI38" s="18">
        <f t="shared" si="0"/>
        <v>7.5907356704723608</v>
      </c>
      <c r="DJ38" s="18">
        <f t="shared" si="1"/>
        <v>-2.8277956088994287</v>
      </c>
      <c r="DK38" s="18">
        <f t="shared" si="2"/>
        <v>74.599993865368162</v>
      </c>
      <c r="DL38" s="18">
        <f t="shared" si="3"/>
        <v>97.879528426803532</v>
      </c>
      <c r="DM38" s="18">
        <f>IF(ISNUMBER(DK38), DK38*COS(RADIANS(-$C38+Графики!$B$3))+DL38*SIN(RADIANS(-$C38+Графики!$B$3)),"")</f>
        <v>74.599993865368162</v>
      </c>
      <c r="DN38" s="19">
        <f>IF(ISNUMBER(DK38), DK38*COS(RADIANS(-$C38+Графики!$B$5))+DL38*SIN(RADIANS(-$C38+Графики!$B$5)),"")</f>
        <v>97.879528426803532</v>
      </c>
      <c r="DO38" s="24">
        <v>-0.33623359504519224</v>
      </c>
      <c r="DP38" s="25">
        <v>0.41431242919744837</v>
      </c>
      <c r="DQ38" s="25">
        <v>0.15983655449395009</v>
      </c>
      <c r="DR38" s="25">
        <v>-0.16076898479051471</v>
      </c>
      <c r="DS38" s="18">
        <f t="shared" si="4"/>
        <v>6.5497028256349106</v>
      </c>
      <c r="DT38" s="18">
        <f t="shared" si="5"/>
        <v>-2.7978074802313926</v>
      </c>
      <c r="DU38" s="18">
        <f t="shared" si="6"/>
        <v>74.320018841883353</v>
      </c>
      <c r="DV38" s="18">
        <f t="shared" si="7"/>
        <v>97.030888255912288</v>
      </c>
      <c r="DW38" s="18">
        <f>IF(ISNUMBER(DU38), DU38*COS(RADIANS(-$C38+Графики!$B$3))+DV38*SIN(RADIANS(-$C38+Графики!$B$3)),"")</f>
        <v>74.320018841883353</v>
      </c>
      <c r="DX38" s="19">
        <f>IF(ISNUMBER(DU38), DU38*COS(RADIANS(-$C38+Графики!$B$5))+DV38*SIN(RADIANS(-$C38+Графики!$B$5)),"")</f>
        <v>97.030888255912288</v>
      </c>
      <c r="DY38" s="24">
        <v>-0.36804477580409856</v>
      </c>
      <c r="DZ38" s="25">
        <v>0.36692643803828084</v>
      </c>
      <c r="EA38" s="25">
        <v>0.11676725003133984</v>
      </c>
      <c r="EB38" s="25">
        <v>-0.21855763330434269</v>
      </c>
      <c r="EC38" s="18">
        <f t="shared" si="8"/>
        <v>6.4137898199592573</v>
      </c>
      <c r="ED38" s="18">
        <f t="shared" si="9"/>
        <v>-2.9262574627719808</v>
      </c>
      <c r="EE38" s="18">
        <f t="shared" si="10"/>
        <v>70.064303928936184</v>
      </c>
      <c r="EF38" s="18">
        <f t="shared" si="11"/>
        <v>97.079268539335985</v>
      </c>
      <c r="EG38" s="18">
        <f>IF(ISNUMBER(EE38), EE38*COS(RADIANS(-$C38+Графики!$B$3))+EF38*SIN(RADIANS(-$C38+Графики!$B$3)),"")</f>
        <v>70.064303928936184</v>
      </c>
      <c r="EH38" s="19">
        <f>IF(ISNUMBER(EE38), EE38*COS(RADIANS(-$C38+Графики!$B$5))+EF38*SIN(RADIANS(-$C38+Графики!$B$5)),"")</f>
        <v>97.079268539335985</v>
      </c>
      <c r="EI38" s="24">
        <v>-0.35315863185763952</v>
      </c>
      <c r="EJ38" s="25">
        <v>0.48526312538998628</v>
      </c>
      <c r="EK38" s="25">
        <v>0.16758695058129966</v>
      </c>
      <c r="EL38" s="25">
        <v>-0.17018193371092294</v>
      </c>
      <c r="EM38" s="18">
        <f t="shared" si="12"/>
        <v>7.3165448125882273</v>
      </c>
      <c r="EN38" s="18">
        <f t="shared" si="13"/>
        <v>-2.9475853025960208</v>
      </c>
      <c r="EO38" s="18">
        <f t="shared" si="14"/>
        <v>69.904793659529389</v>
      </c>
      <c r="EP38" s="18">
        <f t="shared" si="15"/>
        <v>95.338504015478208</v>
      </c>
      <c r="EQ38" s="18">
        <f>IF(ISNUMBER(EO38), EO38*COS(RADIANS(-$C38+Графики!$B$3))+EP38*SIN(RADIANS(-$C38+Графики!$B$3)),"")</f>
        <v>69.904793659529389</v>
      </c>
      <c r="ER38" s="19">
        <f>IF(ISNUMBER(EO38), EO38*COS(RADIANS(-$C38+Графики!$B$5))+EP38*SIN(RADIANS(-$C38+Графики!$B$5)),"")</f>
        <v>95.338504015478208</v>
      </c>
      <c r="ES38" s="24">
        <v>-0.44433816611204269</v>
      </c>
      <c r="ET38" s="25">
        <v>0.39600035699665737</v>
      </c>
      <c r="EU38" s="25">
        <v>0.10945775460167964</v>
      </c>
      <c r="EV38" s="25">
        <v>-0.25759476087076849</v>
      </c>
      <c r="EW38" s="18">
        <f t="shared" si="16"/>
        <v>7.3332713014789164</v>
      </c>
      <c r="EX38" s="18">
        <f t="shared" si="17"/>
        <v>-3.2031319839507439</v>
      </c>
      <c r="EY38" s="18">
        <f t="shared" si="18"/>
        <v>72.419801839846173</v>
      </c>
      <c r="EZ38" s="18">
        <f t="shared" si="19"/>
        <v>97.997621983042492</v>
      </c>
      <c r="FA38" s="18">
        <f>IF(ISNUMBER(EY38), EY38*COS(RADIANS(-$C38+Графики!$B$3))+EZ38*SIN(RADIANS(-$C38+Графики!$B$3)),"")</f>
        <v>72.419801839846173</v>
      </c>
      <c r="FB38" s="19">
        <f>IF(ISNUMBER(EY38), EY38*COS(RADIANS(-$C38+Графики!$B$5))+EZ38*SIN(RADIANS(-$C38+Графики!$B$5)),"")</f>
        <v>97.997621983042492</v>
      </c>
      <c r="FC38" s="24">
        <v>-0.49342569917100187</v>
      </c>
      <c r="FD38" s="25">
        <v>0.51109206840732979</v>
      </c>
      <c r="FE38" s="25">
        <v>0.21705983500629708</v>
      </c>
      <c r="FF38" s="25">
        <v>-8.9598259119159807E-2</v>
      </c>
      <c r="FG38" s="18">
        <f t="shared" si="20"/>
        <v>8.7659589499409893</v>
      </c>
      <c r="FH38" s="18">
        <f t="shared" si="21"/>
        <v>-2.6760935160495176</v>
      </c>
      <c r="FI38" s="18">
        <f t="shared" si="22"/>
        <v>72.234895230150883</v>
      </c>
      <c r="FJ38" s="18">
        <f t="shared" si="23"/>
        <v>99.581769117721691</v>
      </c>
      <c r="FK38" s="18">
        <f>IF(ISNUMBER(FI38), FI38*COS(RADIANS(-$C38+Графики!$B$3))+FJ38*SIN(RADIANS(-$C38+Графики!$B$3)),"")</f>
        <v>72.234895230150883</v>
      </c>
      <c r="FL38" s="19">
        <f>IF(ISNUMBER(FI38), FI38*COS(RADIANS(-$C38+Графики!$B$5))+FJ38*SIN(RADIANS(-$C38+Графики!$B$5)),"")</f>
        <v>99.581769117721691</v>
      </c>
      <c r="FM38" s="24">
        <v>-0.47239177633786267</v>
      </c>
      <c r="FN38" s="25">
        <v>0.48188648238161069</v>
      </c>
      <c r="FO38" s="25">
        <v>0.19947156829349863</v>
      </c>
      <c r="FP38" s="25">
        <v>-0.1105797167349003</v>
      </c>
      <c r="FQ38" s="18">
        <f t="shared" si="24"/>
        <v>8.3275525443881282</v>
      </c>
      <c r="FR38" s="18">
        <f t="shared" si="25"/>
        <v>-2.7057045855444279</v>
      </c>
      <c r="FS38" s="18">
        <f t="shared" si="26"/>
        <v>71.586271918194754</v>
      </c>
      <c r="FT38" s="18">
        <f t="shared" si="27"/>
        <v>97.933094446793461</v>
      </c>
      <c r="FU38" s="18">
        <f>IF(ISNUMBER(FS38), FS38*COS(RADIANS(-$C38+Графики!$B$3))+FT38*SIN(RADIANS(-$C38+Графики!$B$3)),"")</f>
        <v>71.586271918194754</v>
      </c>
      <c r="FV38" s="19">
        <f>IF(ISNUMBER(FS38), FS38*COS(RADIANS(-$C38+Графики!$B$5))+FT38*SIN(RADIANS(-$C38+Графики!$B$5)),"")</f>
        <v>97.933094446793461</v>
      </c>
      <c r="FW38" s="24">
        <v>-0.52892263366547609</v>
      </c>
      <c r="FX38" s="25">
        <v>0.42402295389455114</v>
      </c>
      <c r="FY38" s="25">
        <v>5.5404690282745417E-2</v>
      </c>
      <c r="FZ38" s="25">
        <v>-0.21090184406096563</v>
      </c>
      <c r="GA38" s="18">
        <f t="shared" si="28"/>
        <v>8.3159231972935839</v>
      </c>
      <c r="GB38" s="18">
        <f t="shared" si="29"/>
        <v>-2.3239608300592116</v>
      </c>
      <c r="GC38" s="18">
        <f t="shared" si="30"/>
        <v>76.002211767364102</v>
      </c>
      <c r="GD38" s="18">
        <f t="shared" si="31"/>
        <v>95.620865656937937</v>
      </c>
      <c r="GE38" s="18">
        <f>IF(ISNUMBER(GC38), GC38*COS(RADIANS(-$C38+Графики!$B$3))+GD38*SIN(RADIANS(-$C38+Графики!$B$3)),"")</f>
        <v>76.002211767364102</v>
      </c>
      <c r="GF38" s="19">
        <f>IF(ISNUMBER(GC38), GC38*COS(RADIANS(-$C38+Графики!$B$5))+GD38*SIN(RADIANS(-$C38+Графики!$B$5)),"")</f>
        <v>95.620865656937937</v>
      </c>
      <c r="GG38" s="24">
        <v>-0.35348353860908821</v>
      </c>
      <c r="GH38" s="25">
        <v>0.3924757656217579</v>
      </c>
      <c r="GI38" s="25">
        <v>0.13360767688419012</v>
      </c>
      <c r="GJ38" s="25">
        <v>-0.20960387256709739</v>
      </c>
      <c r="GK38" s="18">
        <f t="shared" si="32"/>
        <v>6.5096769959160623</v>
      </c>
      <c r="GL38" s="18">
        <f t="shared" si="33"/>
        <v>-2.9950813064779265</v>
      </c>
      <c r="GM38" s="18">
        <f t="shared" si="34"/>
        <v>72.904333970290736</v>
      </c>
      <c r="GN38" s="18">
        <f t="shared" si="35"/>
        <v>97.108048910516089</v>
      </c>
      <c r="GO38" s="18">
        <f>IF(ISNUMBER(GM38), GM38*COS(RADIANS(-$C38+Графики!$B$3))+GN38*SIN(RADIANS(-$C38+Графики!$B$3)),"")</f>
        <v>72.904333970290736</v>
      </c>
      <c r="GP38" s="19">
        <f>IF(ISNUMBER(GM38), GM38*COS(RADIANS(-$C38+Графики!$B$5))+GN38*SIN(RADIANS(-$C38+Графики!$B$5)),"")</f>
        <v>97.108048910516089</v>
      </c>
      <c r="GQ38" s="24">
        <v>-0.46090073778260299</v>
      </c>
      <c r="GR38" s="25">
        <v>0.42328403381320068</v>
      </c>
      <c r="GS38" s="25">
        <v>0.17241315241339825</v>
      </c>
      <c r="GT38" s="25">
        <v>-0.14806046720359234</v>
      </c>
      <c r="GU38" s="18">
        <f t="shared" si="36"/>
        <v>7.7158911672193184</v>
      </c>
      <c r="GV38" s="18">
        <f t="shared" si="37"/>
        <v>-2.796656268462471</v>
      </c>
      <c r="GW38" s="18">
        <f t="shared" si="38"/>
        <v>74.21034598831784</v>
      </c>
      <c r="GX38" s="18">
        <f t="shared" si="39"/>
        <v>102.44112227947339</v>
      </c>
      <c r="GY38" s="18">
        <f>IF(ISNUMBER(GW38), GW38*COS(RADIANS(-$C38+Графики!$B$3))+GX38*SIN(RADIANS(-$C38+Графики!$B$3)),"")</f>
        <v>74.21034598831784</v>
      </c>
      <c r="GZ38" s="19">
        <f>IF(ISNUMBER(GW38), GW38*COS(RADIANS(-$C38+Графики!$B$5))+GX38*SIN(RADIANS(-$C38+Графики!$B$5)),"")</f>
        <v>102.44112227947339</v>
      </c>
      <c r="HA38" s="24">
        <v>-0.35028845077577042</v>
      </c>
      <c r="HB38" s="25">
        <v>0.50544937527436584</v>
      </c>
      <c r="HC38" s="25">
        <v>0.15562624397195121</v>
      </c>
      <c r="HD38" s="25">
        <v>-0.22479432706010535</v>
      </c>
      <c r="HE38" s="18">
        <f t="shared" si="40"/>
        <v>7.467651890847109</v>
      </c>
      <c r="HF38" s="18">
        <f t="shared" si="41"/>
        <v>-3.3197896554807764</v>
      </c>
      <c r="HG38" s="18">
        <f t="shared" si="42"/>
        <v>70.499324751083307</v>
      </c>
      <c r="HH38" s="18">
        <f t="shared" si="43"/>
        <v>94.638876379560898</v>
      </c>
      <c r="HI38" s="18">
        <f>IF(ISNUMBER(HG38), HG38*COS(RADIANS(-$C38+Графики!$B$3))+HH38*SIN(RADIANS(-$C38+Графики!$B$3)),"")</f>
        <v>70.499324751083307</v>
      </c>
      <c r="HJ38" s="19">
        <f>IF(ISNUMBER(HG38), HG38*COS(RADIANS(-$C38+Графики!$B$5))+HH38*SIN(RADIANS(-$C38+Графики!$B$5)),"")</f>
        <v>94.638876379560898</v>
      </c>
      <c r="HK38" s="24">
        <v>-0.4649924673138538</v>
      </c>
      <c r="HL38" s="25">
        <v>0.40171204895945756</v>
      </c>
      <c r="HM38" s="25">
        <v>0.19073062438304575</v>
      </c>
      <c r="HN38" s="25">
        <v>-7.6493585643816864E-2</v>
      </c>
      <c r="HO38" s="18">
        <f t="shared" si="44"/>
        <v>7.5633516142238539</v>
      </c>
      <c r="HP38" s="18">
        <f t="shared" si="45"/>
        <v>-2.331969039427416</v>
      </c>
      <c r="HQ38" s="18">
        <f t="shared" si="46"/>
        <v>73.709084445903457</v>
      </c>
      <c r="HR38" s="18">
        <f t="shared" si="47"/>
        <v>96.867138317308147</v>
      </c>
      <c r="HS38" s="18">
        <f>IF(ISNUMBER(HQ38), HQ38*COS(RADIANS(-$C38+Графики!$B$3))+HR38*SIN(RADIANS(-$C38+Графики!$B$3)),"")</f>
        <v>73.709084445903457</v>
      </c>
      <c r="HT38" s="19">
        <f>IF(ISNUMBER(HQ38), HQ38*COS(RADIANS(-$C38+Графики!$B$5))+HR38*SIN(RADIANS(-$C38+Графики!$B$5)),"")</f>
        <v>96.867138317308147</v>
      </c>
      <c r="HU38" s="24">
        <v>-0.35803746025048377</v>
      </c>
      <c r="HV38" s="25">
        <v>0.35877746891375439</v>
      </c>
      <c r="HW38" s="25">
        <v>0.12791039985661493</v>
      </c>
      <c r="HX38" s="25">
        <v>-0.22386479243251517</v>
      </c>
      <c r="HY38" s="18">
        <f t="shared" si="48"/>
        <v>6.2553495252880644</v>
      </c>
      <c r="HZ38" s="18">
        <f t="shared" si="49"/>
        <v>-3.0698128445950381</v>
      </c>
      <c r="IA38" s="18">
        <f t="shared" si="50"/>
        <v>69.192104825941172</v>
      </c>
      <c r="IB38" s="18">
        <f t="shared" si="51"/>
        <v>96.707291328825733</v>
      </c>
      <c r="IC38" s="18">
        <f>IF(ISNUMBER(IA38), IA38*COS(RADIANS(-$C38+Графики!$B$3))+IB38*SIN(RADIANS(-$C38+Графики!$B$3)),"")</f>
        <v>69.192104825941172</v>
      </c>
      <c r="ID38" s="19">
        <f>IF(ISNUMBER(IA38), IA38*COS(RADIANS(-$C38+Графики!$B$5))+IB38*SIN(RADIANS(-$C38+Графики!$B$5)),"")</f>
        <v>96.707291328825733</v>
      </c>
      <c r="IE38" s="24">
        <v>-0.49643923164822457</v>
      </c>
      <c r="IF38" s="25">
        <v>0.47828321673033336</v>
      </c>
      <c r="IG38" s="25">
        <v>0.16267012607816619</v>
      </c>
      <c r="IH38" s="25">
        <v>-0.26571386100437605</v>
      </c>
      <c r="II38" s="18">
        <f t="shared" si="52"/>
        <v>8.5059554358559843</v>
      </c>
      <c r="IJ38" s="18">
        <f t="shared" si="53"/>
        <v>-3.7383468112704779</v>
      </c>
      <c r="IK38" s="18">
        <f t="shared" si="54"/>
        <v>69.750243363551547</v>
      </c>
      <c r="IL38" s="18">
        <f t="shared" si="55"/>
        <v>96.047728745314387</v>
      </c>
      <c r="IM38" s="18">
        <f>IF(ISNUMBER(IK38), IK38*COS(RADIANS(-$C38+Графики!$B$3))+IL38*SIN(RADIANS(-$C38+Графики!$B$3)),"")</f>
        <v>69.750243363551547</v>
      </c>
      <c r="IN38" s="19">
        <f>IF(ISNUMBER(IK38), IK38*COS(RADIANS(-$C38+Графики!$B$5))+IL38*SIN(RADIANS(-$C38+Графики!$B$5)),"")</f>
        <v>96.047728745314387</v>
      </c>
      <c r="IO38" s="24">
        <v>-0.53177924606154325</v>
      </c>
      <c r="IP38" s="25">
        <v>0.4391515992269065</v>
      </c>
      <c r="IQ38" s="25">
        <v>4.4014178251026659E-2</v>
      </c>
      <c r="IR38" s="25">
        <v>-0.18883816818460303</v>
      </c>
      <c r="IS38" s="18">
        <f t="shared" si="56"/>
        <v>8.4728686492806418</v>
      </c>
      <c r="IT38" s="18">
        <f t="shared" si="57"/>
        <v>-2.0320186597441938</v>
      </c>
      <c r="IU38" s="18">
        <f t="shared" si="58"/>
        <v>73.494889081675041</v>
      </c>
      <c r="IV38" s="18">
        <f t="shared" si="59"/>
        <v>100.39009052451553</v>
      </c>
      <c r="IW38" s="18">
        <f>IF(ISNUMBER(IU38), IU38*COS(RADIANS(-$C38+Графики!$B$3))+IV38*SIN(RADIANS(-$C38+Графики!$B$3)),"")</f>
        <v>73.494889081675041</v>
      </c>
      <c r="IX38" s="19">
        <f>IF(ISNUMBER(IU38), IU38*COS(RADIANS(-$C38+Графики!$B$5))+IV38*SIN(RADIANS(-$C38+Графики!$B$5)),"")</f>
        <v>100.39009052451553</v>
      </c>
    </row>
    <row r="39" spans="1:258" x14ac:dyDescent="0.25">
      <c r="A39" s="44">
        <v>39</v>
      </c>
      <c r="B39" s="50">
        <v>0</v>
      </c>
      <c r="C39" s="11">
        <f>IF(Графики!$A$7="Расчитывать с учетом закручивания скважины",B39,0)</f>
        <v>0</v>
      </c>
      <c r="D39" s="47">
        <v>18</v>
      </c>
      <c r="E39" s="34">
        <f>IF(ISNUMBER(INDEX($I$1:$IX$303,$A39,E$1) ),INDEX($I$1:$IX$303,$A39,E$1),0)</f>
        <v>14.352107688712429</v>
      </c>
      <c r="F39" s="35">
        <f>IF(ISNUMBER(INDEX($I$1:$IX$303,$A39,F$1) ),INDEX($I$1:$IX$303,$A39,F$1),0)</f>
        <v>-0.93273781761292596</v>
      </c>
      <c r="G39" s="35">
        <f>IF(ISNUMBER(INDEX($I$1:$IX$303,$A39,G$1) ),INDEX($I$1:$IX$303,$A39,G$1)-$G$305,0)</f>
        <v>-898.53849567733914</v>
      </c>
      <c r="H39" s="36">
        <f>IF(ISNUMBER(INDEX($I$1:$IX$303,$A39,H$1) ),INDEX($I$1:$IX$303,$A39,H$1)-$H$305,0)</f>
        <v>-1057.6453551810996</v>
      </c>
      <c r="I39" s="29">
        <v>-0.86531925777697249</v>
      </c>
      <c r="J39" s="25">
        <v>0.77936760380057923</v>
      </c>
      <c r="K39" s="25">
        <v>-5.5314618814264575E-2</v>
      </c>
      <c r="L39" s="25">
        <v>-0.16219851499535803</v>
      </c>
      <c r="M39" s="18">
        <f t="shared" si="60"/>
        <v>14.352107688712429</v>
      </c>
      <c r="N39" s="18">
        <f t="shared" si="61"/>
        <v>-0.93273781761292596</v>
      </c>
      <c r="O39" s="18">
        <f t="shared" si="100"/>
        <v>79.377660212075568</v>
      </c>
      <c r="P39" s="18">
        <f t="shared" si="100"/>
        <v>97.784308302937845</v>
      </c>
      <c r="Q39" s="18">
        <f>IF(ISNUMBER(O39), O39*COS(RADIANS(-$C39+Графики!$B$3))+P39*SIN(RADIANS(-$C39+Графики!$B$3)),"")</f>
        <v>79.377660212075568</v>
      </c>
      <c r="R39" s="19">
        <f>IF(ISNUMBER(O39), O39*COS(RADIANS(-$C39+Графики!$B$5))+P39*SIN(RADIANS(-$C39+Графики!$B$5)),"")</f>
        <v>97.784308302937845</v>
      </c>
      <c r="S39" s="29">
        <v>-0.82433974947743582</v>
      </c>
      <c r="T39" s="25">
        <v>0.83048891993274354</v>
      </c>
      <c r="U39" s="25">
        <v>4.6209812654035898E-2</v>
      </c>
      <c r="V39" s="25">
        <v>-0.1552031540204567</v>
      </c>
      <c r="W39" s="18">
        <f t="shared" si="63"/>
        <v>14.440602486153375</v>
      </c>
      <c r="X39" s="18">
        <f t="shared" si="64"/>
        <v>-1.7576588073303814</v>
      </c>
      <c r="Y39" s="18">
        <f t="shared" si="101"/>
        <v>79.140159795047467</v>
      </c>
      <c r="Z39" s="18">
        <f t="shared" si="101"/>
        <v>97.024487329826684</v>
      </c>
      <c r="AA39" s="18">
        <f>IF(ISNUMBER(Y39), Y39*COS(RADIANS(-$C39+Графики!$B$3))+Z39*SIN(RADIANS(-$C39+Графики!$B$3)),"")</f>
        <v>79.140159795047467</v>
      </c>
      <c r="AB39" s="18">
        <f>IF(ISNUMBER(Y39), Y39*COS(RADIANS(-$C39+Графики!$B$5))+Z39*SIN(RADIANS(-$C39+Графики!$B$5)),"")</f>
        <v>97.024487329826684</v>
      </c>
      <c r="AC39" s="24">
        <v>-0.82998071005374352</v>
      </c>
      <c r="AD39" s="25">
        <v>0.82201227829178347</v>
      </c>
      <c r="AE39" s="25">
        <v>-2.3907593117999282E-2</v>
      </c>
      <c r="AF39" s="25">
        <v>-1.0068992043229086E-2</v>
      </c>
      <c r="AG39" s="18">
        <f t="shared" si="66"/>
        <v>14.415859076464214</v>
      </c>
      <c r="AH39" s="18">
        <f t="shared" si="67"/>
        <v>0.12076457601884287</v>
      </c>
      <c r="AI39" s="18">
        <f t="shared" si="102"/>
        <v>78.657248066988458</v>
      </c>
      <c r="AJ39" s="18">
        <f t="shared" si="102"/>
        <v>101.45039430674385</v>
      </c>
      <c r="AK39" s="18">
        <f>IF(ISNUMBER(AI39), AI39*COS(RADIANS(-$C39+Графики!$B$3))+AJ39*SIN(RADIANS(-$C39+Графики!$B$3)),"")</f>
        <v>78.657248066988458</v>
      </c>
      <c r="AL39" s="19">
        <f>IF(ISNUMBER(AI39), AI39*COS(RADIANS(-$C39+Графики!$B$5))+AJ39*SIN(RADIANS(-$C39+Графики!$B$5)),"")</f>
        <v>101.45039430674385</v>
      </c>
      <c r="AM39" s="24">
        <v>-0.93081399234882589</v>
      </c>
      <c r="AN39" s="25">
        <v>0.90331974552253647</v>
      </c>
      <c r="AO39" s="25">
        <v>7.005446636784235E-3</v>
      </c>
      <c r="AP39" s="25">
        <v>-6.6255673272120993E-2</v>
      </c>
      <c r="AQ39" s="18">
        <f t="shared" si="69"/>
        <v>16.00515291864831</v>
      </c>
      <c r="AR39" s="18">
        <f t="shared" si="70"/>
        <v>-0.63932383450204</v>
      </c>
      <c r="AS39" s="18">
        <f t="shared" si="103"/>
        <v>79.718690110087252</v>
      </c>
      <c r="AT39" s="18">
        <f t="shared" si="103"/>
        <v>99.471499819373619</v>
      </c>
      <c r="AU39" s="18">
        <f>IF(ISNUMBER(AS39), AS39*COS(RADIANS(-$C39+Графики!$B$3))+AT39*SIN(RADIANS(-$C39+Графики!$B$3)),"")</f>
        <v>79.718690110087252</v>
      </c>
      <c r="AV39" s="19">
        <f>IF(ISNUMBER(AS39), AS39*COS(RADIANS(-$C39+Графики!$B$5))+AT39*SIN(RADIANS(-$C39+Графики!$B$5)),"")</f>
        <v>99.471499819373619</v>
      </c>
      <c r="AW39" s="24">
        <v>-0.77098381264233584</v>
      </c>
      <c r="AX39" s="25">
        <v>0.75330762337644563</v>
      </c>
      <c r="AY39" s="25">
        <v>1.4553720575377543E-2</v>
      </c>
      <c r="AZ39" s="25">
        <v>-0.15099820401730241</v>
      </c>
      <c r="BA39" s="18">
        <f t="shared" si="72"/>
        <v>13.301559883859891</v>
      </c>
      <c r="BB39" s="18">
        <f t="shared" si="73"/>
        <v>-1.4447125810113353</v>
      </c>
      <c r="BC39" s="18">
        <f t="shared" si="104"/>
        <v>77.658615460740819</v>
      </c>
      <c r="BD39" s="18">
        <f t="shared" si="104"/>
        <v>97.417472427511001</v>
      </c>
      <c r="BE39" s="18">
        <f>IF(ISNUMBER(BC39), BC39*COS(RADIANS(-$C39+Графики!$B$3))+BD39*SIN(RADIANS(-$C39+Графики!$B$3)),"")</f>
        <v>77.658615460740819</v>
      </c>
      <c r="BF39" s="19">
        <f>IF(ISNUMBER(BC39), BC39*COS(RADIANS(-$C39+Графики!$B$5))+BD39*SIN(RADIANS(-$C39+Графики!$B$5)),"")</f>
        <v>97.417472427511001</v>
      </c>
      <c r="BG39" s="24">
        <v>-0.90486470465522761</v>
      </c>
      <c r="BH39" s="25">
        <v>0.78633037124594052</v>
      </c>
      <c r="BI39" s="25">
        <v>-5.5555357053556693E-2</v>
      </c>
      <c r="BJ39" s="25">
        <v>-1.899476710659731E-2</v>
      </c>
      <c r="BK39" s="18">
        <f t="shared" si="75"/>
        <v>14.757925427738044</v>
      </c>
      <c r="BL39" s="18">
        <f t="shared" si="76"/>
        <v>0.31905133011008463</v>
      </c>
      <c r="BM39" s="18">
        <f t="shared" si="105"/>
        <v>77.272696822960341</v>
      </c>
      <c r="BN39" s="18">
        <f t="shared" si="105"/>
        <v>94.247031750539165</v>
      </c>
      <c r="BO39" s="18">
        <f>IF(ISNUMBER(BM39), BM39*COS(RADIANS(-$C39+Графики!$B$3))+BN39*SIN(RADIANS(-$C39+Графики!$B$3)),"")</f>
        <v>77.272696822960341</v>
      </c>
      <c r="BP39" s="19">
        <f>IF(ISNUMBER(BM39), BM39*COS(RADIANS(-$C39+Графики!$B$5))+BN39*SIN(RADIANS(-$C39+Графики!$B$5)),"")</f>
        <v>94.247031750539165</v>
      </c>
      <c r="BQ39" s="24">
        <v>-0.91703229530680297</v>
      </c>
      <c r="BR39" s="25">
        <v>0.94173370598652706</v>
      </c>
      <c r="BS39" s="25">
        <v>8.4878548113898195E-2</v>
      </c>
      <c r="BT39" s="25">
        <v>3.08586418288255E-2</v>
      </c>
      <c r="BU39" s="18">
        <f t="shared" si="78"/>
        <v>16.220082062696655</v>
      </c>
      <c r="BV39" s="18">
        <f t="shared" si="79"/>
        <v>-0.47141259568632288</v>
      </c>
      <c r="BW39" s="18">
        <f t="shared" si="106"/>
        <v>79.825565285029782</v>
      </c>
      <c r="BX39" s="18">
        <f t="shared" si="106"/>
        <v>93.368253620450872</v>
      </c>
      <c r="BY39" s="18">
        <f>IF(ISNUMBER(BW39), BW39*COS(RADIANS(-$C39+Графики!$B$3))+BX39*SIN(RADIANS(-$C39+Графики!$B$3)),"")</f>
        <v>79.825565285029782</v>
      </c>
      <c r="BZ39" s="19">
        <f>IF(ISNUMBER(BW39), BW39*COS(RADIANS(-$C39+Графики!$B$5))+BX39*SIN(RADIANS(-$C39+Графики!$B$5)),"")</f>
        <v>93.368253620450872</v>
      </c>
      <c r="CA39" s="29">
        <v>-0.8828342567345776</v>
      </c>
      <c r="CB39" s="25">
        <v>0.79720114065202519</v>
      </c>
      <c r="CC39" s="25">
        <v>-2.8211880161888442E-2</v>
      </c>
      <c r="CD39" s="25">
        <v>-2.8217336499652856E-2</v>
      </c>
      <c r="CE39" s="18">
        <f t="shared" si="81"/>
        <v>14.660549396934739</v>
      </c>
      <c r="CF39" s="18">
        <f t="shared" si="82"/>
        <v>-4.7615529544970405E-5</v>
      </c>
      <c r="CG39" s="18">
        <f t="shared" si="107"/>
        <v>78.869651679630067</v>
      </c>
      <c r="CH39" s="18">
        <f t="shared" si="107"/>
        <v>97.726619444777484</v>
      </c>
      <c r="CI39" s="18">
        <f>IF(ISNUMBER(CG39), CG39*COS(RADIANS(-$C39+Графики!$B$3))+CH39*SIN(RADIANS(-$C39+Графики!$B$3)),"")</f>
        <v>78.869651679630067</v>
      </c>
      <c r="CJ39" s="19">
        <f>IF(ISNUMBER(CG39), CG39*COS(RADIANS(-$C39+Графики!$B$5))+CH39*SIN(RADIANS(-$C39+Графики!$B$5)),"")</f>
        <v>97.726619444777484</v>
      </c>
      <c r="CK39" s="24">
        <v>-0.92690507251606891</v>
      </c>
      <c r="CL39" s="25">
        <v>0.9150231709870057</v>
      </c>
      <c r="CM39" s="25">
        <v>8.4339894782347102E-2</v>
      </c>
      <c r="CN39" s="25">
        <v>-4.9949274137174066E-2</v>
      </c>
      <c r="CO39" s="18">
        <f t="shared" si="84"/>
        <v>16.073164062276327</v>
      </c>
      <c r="CP39" s="18">
        <f t="shared" si="85"/>
        <v>-1.1718938054722601</v>
      </c>
      <c r="CQ39" s="18">
        <f t="shared" si="108"/>
        <v>81.656499663640247</v>
      </c>
      <c r="CR39" s="18">
        <f t="shared" si="108"/>
        <v>99.935623995750916</v>
      </c>
      <c r="CS39" s="18">
        <f>IF(ISNUMBER(CQ39), CQ39*COS(RADIANS(-$C39+Графики!$B$3))+CR39*SIN(RADIANS(-$C39+Графики!$B$3)),"")</f>
        <v>81.656499663640247</v>
      </c>
      <c r="CT39" s="19">
        <f>IF(ISNUMBER(CQ39), CQ39*COS(RADIANS(-$C39+Графики!$B$5))+CR39*SIN(RADIANS(-$C39+Графики!$B$5)),"")</f>
        <v>99.935623995750916</v>
      </c>
      <c r="CU39" s="24">
        <v>-0.81832739227070495</v>
      </c>
      <c r="CV39" s="25">
        <v>0.77733364437606634</v>
      </c>
      <c r="CW39" s="25">
        <v>-2.5791522387344168E-2</v>
      </c>
      <c r="CX39" s="25">
        <v>7.7264562628839573E-3</v>
      </c>
      <c r="CY39" s="18">
        <f t="shared" si="87"/>
        <v>13.92431942171596</v>
      </c>
      <c r="CZ39" s="18">
        <f t="shared" si="88"/>
        <v>0.29249953885897517</v>
      </c>
      <c r="DA39" s="18">
        <f t="shared" si="109"/>
        <v>75.96686453804196</v>
      </c>
      <c r="DB39" s="18">
        <f t="shared" si="109"/>
        <v>98.585447553284411</v>
      </c>
      <c r="DC39" s="18">
        <f>IF(ISNUMBER(DA39), DA39*COS(RADIANS(-$C39+Графики!$B$3))+DB39*SIN(RADIANS(-$C39+Графики!$B$3)),"")</f>
        <v>75.96686453804196</v>
      </c>
      <c r="DD39" s="19">
        <f>IF(ISNUMBER(DA39), DA39*COS(RADIANS(-$C39+Графики!$B$5))+DB39*SIN(RADIANS(-$C39+Графики!$B$5)),"")</f>
        <v>98.585447553284411</v>
      </c>
      <c r="DE39" s="24">
        <v>-0.88517023988164734</v>
      </c>
      <c r="DF39" s="25">
        <v>0.85540049787404016</v>
      </c>
      <c r="DG39" s="25">
        <v>-1.0829269111962483E-2</v>
      </c>
      <c r="DH39" s="25">
        <v>1.8975788741016492E-2</v>
      </c>
      <c r="DI39" s="18">
        <f t="shared" si="0"/>
        <v>15.188761054245401</v>
      </c>
      <c r="DJ39" s="18">
        <f t="shared" si="1"/>
        <v>0.26009819370828396</v>
      </c>
      <c r="DK39" s="18">
        <f t="shared" si="2"/>
        <v>82.194374392490857</v>
      </c>
      <c r="DL39" s="18">
        <f t="shared" si="3"/>
        <v>98.009577523657669</v>
      </c>
      <c r="DM39" s="18">
        <f>IF(ISNUMBER(DK39), DK39*COS(RADIANS(-$C39+Графики!$B$3))+DL39*SIN(RADIANS(-$C39+Графики!$B$3)),"")</f>
        <v>82.194374392490857</v>
      </c>
      <c r="DN39" s="19">
        <f>IF(ISNUMBER(DK39), DK39*COS(RADIANS(-$C39+Графики!$B$5))+DL39*SIN(RADIANS(-$C39+Графики!$B$5)),"")</f>
        <v>98.009577523657669</v>
      </c>
      <c r="DO39" s="24">
        <v>-0.80756321482264182</v>
      </c>
      <c r="DP39" s="25">
        <v>0.90842584919627523</v>
      </c>
      <c r="DQ39" s="25">
        <v>-1.7174799033912738E-2</v>
      </c>
      <c r="DR39" s="25">
        <v>-7.1413294697914478E-2</v>
      </c>
      <c r="DS39" s="18">
        <f t="shared" si="4"/>
        <v>14.974269880875013</v>
      </c>
      <c r="DT39" s="18">
        <f t="shared" si="5"/>
        <v>-0.47332014765960723</v>
      </c>
      <c r="DU39" s="18">
        <f t="shared" si="6"/>
        <v>81.807153782320853</v>
      </c>
      <c r="DV39" s="18">
        <f t="shared" si="7"/>
        <v>96.794228182082477</v>
      </c>
      <c r="DW39" s="18">
        <f>IF(ISNUMBER(DU39), DU39*COS(RADIANS(-$C39+Графики!$B$3))+DV39*SIN(RADIANS(-$C39+Графики!$B$3)),"")</f>
        <v>81.807153782320853</v>
      </c>
      <c r="DX39" s="19">
        <f>IF(ISNUMBER(DU39), DU39*COS(RADIANS(-$C39+Графики!$B$5))+DV39*SIN(RADIANS(-$C39+Графики!$B$5)),"")</f>
        <v>96.794228182082477</v>
      </c>
      <c r="DY39" s="24">
        <v>-0.78663359746269768</v>
      </c>
      <c r="DZ39" s="25">
        <v>0.74858966175111352</v>
      </c>
      <c r="EA39" s="25">
        <v>-3.074621092980373E-2</v>
      </c>
      <c r="EB39" s="25">
        <v>-1.929642288046568E-2</v>
      </c>
      <c r="EC39" s="18">
        <f t="shared" si="8"/>
        <v>13.396949537344955</v>
      </c>
      <c r="ED39" s="18">
        <f t="shared" si="9"/>
        <v>9.991824989196571E-2</v>
      </c>
      <c r="EE39" s="18">
        <f t="shared" si="10"/>
        <v>76.762778697608667</v>
      </c>
      <c r="EF39" s="18">
        <f t="shared" si="11"/>
        <v>97.12922766428197</v>
      </c>
      <c r="EG39" s="18">
        <f>IF(ISNUMBER(EE39), EE39*COS(RADIANS(-$C39+Графики!$B$3))+EF39*SIN(RADIANS(-$C39+Графики!$B$3)),"")</f>
        <v>76.762778697608667</v>
      </c>
      <c r="EH39" s="19">
        <f>IF(ISNUMBER(EE39), EE39*COS(RADIANS(-$C39+Графики!$B$5))+EF39*SIN(RADIANS(-$C39+Графики!$B$5)),"")</f>
        <v>97.12922766428197</v>
      </c>
      <c r="EI39" s="24">
        <v>-0.91406272729776716</v>
      </c>
      <c r="EJ39" s="25">
        <v>0.86720304217515631</v>
      </c>
      <c r="EK39" s="25">
        <v>0.11929069556440508</v>
      </c>
      <c r="EL39" s="25">
        <v>-0.15128809580482494</v>
      </c>
      <c r="EM39" s="18">
        <f t="shared" si="12"/>
        <v>15.543850268859529</v>
      </c>
      <c r="EN39" s="18">
        <f t="shared" si="13"/>
        <v>-2.3612432035512039</v>
      </c>
      <c r="EO39" s="18">
        <f t="shared" si="14"/>
        <v>77.676718793959154</v>
      </c>
      <c r="EP39" s="18">
        <f t="shared" si="15"/>
        <v>94.157882413702609</v>
      </c>
      <c r="EQ39" s="18">
        <f>IF(ISNUMBER(EO39), EO39*COS(RADIANS(-$C39+Графики!$B$3))+EP39*SIN(RADIANS(-$C39+Графики!$B$3)),"")</f>
        <v>77.676718793959154</v>
      </c>
      <c r="ER39" s="19">
        <f>IF(ISNUMBER(EO39), EO39*COS(RADIANS(-$C39+Графики!$B$5))+EP39*SIN(RADIANS(-$C39+Графики!$B$5)),"")</f>
        <v>94.157882413702609</v>
      </c>
      <c r="ES39" s="24">
        <v>-0.78420283920510436</v>
      </c>
      <c r="ET39" s="25">
        <v>0.77910462395769897</v>
      </c>
      <c r="EU39" s="25">
        <v>-5.6642335395970404E-2</v>
      </c>
      <c r="EV39" s="25">
        <v>-5.1714361606657336E-2</v>
      </c>
      <c r="EW39" s="18">
        <f t="shared" si="16"/>
        <v>13.642008051571427</v>
      </c>
      <c r="EX39" s="18">
        <f t="shared" si="17"/>
        <v>4.3004684024491702E-2</v>
      </c>
      <c r="EY39" s="18">
        <f t="shared" si="18"/>
        <v>79.240805865631884</v>
      </c>
      <c r="EZ39" s="18">
        <f t="shared" si="19"/>
        <v>98.019124325054733</v>
      </c>
      <c r="FA39" s="18">
        <f>IF(ISNUMBER(EY39), EY39*COS(RADIANS(-$C39+Графики!$B$3))+EZ39*SIN(RADIANS(-$C39+Графики!$B$3)),"")</f>
        <v>79.240805865631884</v>
      </c>
      <c r="FB39" s="19">
        <f>IF(ISNUMBER(EY39), EY39*COS(RADIANS(-$C39+Графики!$B$5))+EZ39*SIN(RADIANS(-$C39+Графики!$B$5)),"")</f>
        <v>98.019124325054733</v>
      </c>
      <c r="FC39" s="24">
        <v>-0.94419481421399565</v>
      </c>
      <c r="FD39" s="25">
        <v>0.83408768646857434</v>
      </c>
      <c r="FE39" s="25">
        <v>2.5931438226806852E-2</v>
      </c>
      <c r="FF39" s="25">
        <v>-8.7501567393120483E-2</v>
      </c>
      <c r="FG39" s="18">
        <f t="shared" si="20"/>
        <v>15.517819477398854</v>
      </c>
      <c r="FH39" s="18">
        <f t="shared" si="21"/>
        <v>-0.98988955258802924</v>
      </c>
      <c r="FI39" s="18">
        <f t="shared" si="22"/>
        <v>79.993804968850313</v>
      </c>
      <c r="FJ39" s="18">
        <f t="shared" si="23"/>
        <v>99.086824341427672</v>
      </c>
      <c r="FK39" s="18">
        <f>IF(ISNUMBER(FI39), FI39*COS(RADIANS(-$C39+Графики!$B$3))+FJ39*SIN(RADIANS(-$C39+Графики!$B$3)),"")</f>
        <v>79.993804968850313</v>
      </c>
      <c r="FL39" s="19">
        <f>IF(ISNUMBER(FI39), FI39*COS(RADIANS(-$C39+Графики!$B$5))+FJ39*SIN(RADIANS(-$C39+Графики!$B$5)),"")</f>
        <v>99.086824341427672</v>
      </c>
      <c r="FM39" s="24">
        <v>-0.92273964719330703</v>
      </c>
      <c r="FN39" s="25">
        <v>0.758136913375692</v>
      </c>
      <c r="FO39" s="25">
        <v>0.1034433314907359</v>
      </c>
      <c r="FP39" s="25">
        <v>-2.6055610633923587E-2</v>
      </c>
      <c r="FQ39" s="18">
        <f t="shared" si="24"/>
        <v>14.667889141180277</v>
      </c>
      <c r="FR39" s="18">
        <f t="shared" si="25"/>
        <v>-1.1300912184212299</v>
      </c>
      <c r="FS39" s="18">
        <f t="shared" si="26"/>
        <v>78.920216488784888</v>
      </c>
      <c r="FT39" s="18">
        <f t="shared" si="27"/>
        <v>97.368048837582847</v>
      </c>
      <c r="FU39" s="18">
        <f>IF(ISNUMBER(FS39), FS39*COS(RADIANS(-$C39+Графики!$B$3))+FT39*SIN(RADIANS(-$C39+Графики!$B$3)),"")</f>
        <v>78.920216488784888</v>
      </c>
      <c r="FV39" s="19">
        <f>IF(ISNUMBER(FS39), FS39*COS(RADIANS(-$C39+Графики!$B$5))+FT39*SIN(RADIANS(-$C39+Графики!$B$5)),"")</f>
        <v>97.368048837582847</v>
      </c>
      <c r="FW39" s="24">
        <v>-0.90325703574216398</v>
      </c>
      <c r="FX39" s="25">
        <v>0.87285100219008083</v>
      </c>
      <c r="FY39" s="25">
        <v>0.10632330365494669</v>
      </c>
      <c r="FZ39" s="25">
        <v>8.4245902237533032E-3</v>
      </c>
      <c r="GA39" s="18">
        <f t="shared" si="28"/>
        <v>15.498845992224343</v>
      </c>
      <c r="GB39" s="18">
        <f t="shared" si="29"/>
        <v>-0.85432733749493639</v>
      </c>
      <c r="GC39" s="18">
        <f t="shared" si="30"/>
        <v>83.751634763476275</v>
      </c>
      <c r="GD39" s="18">
        <f t="shared" si="31"/>
        <v>95.193701988190469</v>
      </c>
      <c r="GE39" s="18">
        <f>IF(ISNUMBER(GC39), GC39*COS(RADIANS(-$C39+Графики!$B$3))+GD39*SIN(RADIANS(-$C39+Графики!$B$3)),"")</f>
        <v>83.751634763476275</v>
      </c>
      <c r="GF39" s="19">
        <f>IF(ISNUMBER(GC39), GC39*COS(RADIANS(-$C39+Графики!$B$5))+GD39*SIN(RADIANS(-$C39+Графики!$B$5)),"")</f>
        <v>95.193701988190469</v>
      </c>
      <c r="GG39" s="24">
        <v>-0.78447364071797532</v>
      </c>
      <c r="GH39" s="25">
        <v>0.9061735938829959</v>
      </c>
      <c r="GI39" s="25">
        <v>5.7399200239732079E-2</v>
      </c>
      <c r="GJ39" s="25">
        <v>-1.0742366695312144E-3</v>
      </c>
      <c r="GK39" s="18">
        <f t="shared" si="32"/>
        <v>14.753145130986642</v>
      </c>
      <c r="GL39" s="18">
        <f t="shared" si="33"/>
        <v>-0.51027697736736766</v>
      </c>
      <c r="GM39" s="18">
        <f t="shared" si="34"/>
        <v>80.280906535784055</v>
      </c>
      <c r="GN39" s="18">
        <f t="shared" si="35"/>
        <v>96.852910421832405</v>
      </c>
      <c r="GO39" s="18">
        <f>IF(ISNUMBER(GM39), GM39*COS(RADIANS(-$C39+Графики!$B$3))+GN39*SIN(RADIANS(-$C39+Графики!$B$3)),"")</f>
        <v>80.280906535784055</v>
      </c>
      <c r="GP39" s="19">
        <f>IF(ISNUMBER(GM39), GM39*COS(RADIANS(-$C39+Графики!$B$5))+GN39*SIN(RADIANS(-$C39+Графики!$B$5)),"")</f>
        <v>96.852910421832405</v>
      </c>
      <c r="GQ39" s="24">
        <v>-0.86386842289742583</v>
      </c>
      <c r="GR39" s="25">
        <v>0.91868594953090976</v>
      </c>
      <c r="GS39" s="25">
        <v>-2.6295729734713419E-3</v>
      </c>
      <c r="GT39" s="25">
        <v>1.5508254435097985E-2</v>
      </c>
      <c r="GU39" s="18">
        <f t="shared" si="36"/>
        <v>15.555094091474434</v>
      </c>
      <c r="GV39" s="18">
        <f t="shared" si="37"/>
        <v>0.15828240305808616</v>
      </c>
      <c r="GW39" s="18">
        <f t="shared" si="38"/>
        <v>81.987893034055062</v>
      </c>
      <c r="GX39" s="18">
        <f t="shared" si="39"/>
        <v>102.52026348100243</v>
      </c>
      <c r="GY39" s="18">
        <f>IF(ISNUMBER(GW39), GW39*COS(RADIANS(-$C39+Графики!$B$3))+GX39*SIN(RADIANS(-$C39+Графики!$B$3)),"")</f>
        <v>81.987893034055062</v>
      </c>
      <c r="GZ39" s="19">
        <f>IF(ISNUMBER(GW39), GW39*COS(RADIANS(-$C39+Графики!$B$5))+GX39*SIN(RADIANS(-$C39+Графики!$B$5)),"")</f>
        <v>102.52026348100243</v>
      </c>
      <c r="HA39" s="24">
        <v>-0.82553560925200942</v>
      </c>
      <c r="HB39" s="25">
        <v>0.76378747862805907</v>
      </c>
      <c r="HC39" s="25">
        <v>-2.6132820188356054E-2</v>
      </c>
      <c r="HD39" s="25">
        <v>-9.8174585615979595E-2</v>
      </c>
      <c r="HE39" s="18">
        <f t="shared" si="40"/>
        <v>13.8690157256479</v>
      </c>
      <c r="HF39" s="18">
        <f t="shared" si="41"/>
        <v>-0.62868296141703872</v>
      </c>
      <c r="HG39" s="18">
        <f t="shared" si="42"/>
        <v>77.433832613907256</v>
      </c>
      <c r="HH39" s="18">
        <f t="shared" si="43"/>
        <v>94.324534898852377</v>
      </c>
      <c r="HI39" s="18">
        <f>IF(ISNUMBER(HG39), HG39*COS(RADIANS(-$C39+Графики!$B$3))+HH39*SIN(RADIANS(-$C39+Графики!$B$3)),"")</f>
        <v>77.433832613907256</v>
      </c>
      <c r="HJ39" s="19">
        <f>IF(ISNUMBER(HG39), HG39*COS(RADIANS(-$C39+Графики!$B$5))+HH39*SIN(RADIANS(-$C39+Графики!$B$5)),"")</f>
        <v>94.324534898852377</v>
      </c>
      <c r="HK39" s="24">
        <v>-0.82398786615413888</v>
      </c>
      <c r="HL39" s="25">
        <v>0.91574051745426577</v>
      </c>
      <c r="HM39" s="25">
        <v>-4.3540412108431688E-2</v>
      </c>
      <c r="HN39" s="25">
        <v>2.4212191702061431E-2</v>
      </c>
      <c r="HO39" s="18">
        <f t="shared" si="44"/>
        <v>15.181410975138784</v>
      </c>
      <c r="HP39" s="18">
        <f t="shared" si="45"/>
        <v>0.59125297219779849</v>
      </c>
      <c r="HQ39" s="18">
        <f t="shared" si="46"/>
        <v>81.299789933472852</v>
      </c>
      <c r="HR39" s="18">
        <f t="shared" si="47"/>
        <v>97.162764803407043</v>
      </c>
      <c r="HS39" s="18">
        <f>IF(ISNUMBER(HQ39), HQ39*COS(RADIANS(-$C39+Графики!$B$3))+HR39*SIN(RADIANS(-$C39+Графики!$B$3)),"")</f>
        <v>81.299789933472852</v>
      </c>
      <c r="HT39" s="19">
        <f>IF(ISNUMBER(HQ39), HQ39*COS(RADIANS(-$C39+Графики!$B$5))+HR39*SIN(RADIANS(-$C39+Графики!$B$5)),"")</f>
        <v>97.162764803407043</v>
      </c>
      <c r="HU39" s="24">
        <v>-0.89182265852724152</v>
      </c>
      <c r="HV39" s="25">
        <v>0.93171634565787642</v>
      </c>
      <c r="HW39" s="25">
        <v>4.0578134616377493E-2</v>
      </c>
      <c r="HX39" s="25">
        <v>-8.2748336255347998E-2</v>
      </c>
      <c r="HY39" s="18">
        <f t="shared" si="48"/>
        <v>15.912708200087462</v>
      </c>
      <c r="HZ39" s="18">
        <f t="shared" si="49"/>
        <v>-1.0762262780292908</v>
      </c>
      <c r="IA39" s="18">
        <f t="shared" si="50"/>
        <v>77.148458925984897</v>
      </c>
      <c r="IB39" s="18">
        <f t="shared" si="51"/>
        <v>96.169178189811092</v>
      </c>
      <c r="IC39" s="18">
        <f>IF(ISNUMBER(IA39), IA39*COS(RADIANS(-$C39+Графики!$B$3))+IB39*SIN(RADIANS(-$C39+Графики!$B$3)),"")</f>
        <v>77.148458925984897</v>
      </c>
      <c r="ID39" s="19">
        <f>IF(ISNUMBER(IA39), IA39*COS(RADIANS(-$C39+Графики!$B$5))+IB39*SIN(RADIANS(-$C39+Графики!$B$5)),"")</f>
        <v>96.169178189811092</v>
      </c>
      <c r="IE39" s="24">
        <v>-0.84368576796145722</v>
      </c>
      <c r="IF39" s="25">
        <v>0.7611151525533012</v>
      </c>
      <c r="IG39" s="25">
        <v>-2.6392824218843702E-2</v>
      </c>
      <c r="IH39" s="25">
        <v>-6.2330519113065183E-2</v>
      </c>
      <c r="II39" s="18">
        <f t="shared" si="52"/>
        <v>14.004072178086085</v>
      </c>
      <c r="IJ39" s="18">
        <f t="shared" si="53"/>
        <v>-0.31361554559973209</v>
      </c>
      <c r="IK39" s="18">
        <f t="shared" si="54"/>
        <v>76.752279452594593</v>
      </c>
      <c r="IL39" s="18">
        <f t="shared" si="55"/>
        <v>95.890920972514522</v>
      </c>
      <c r="IM39" s="18">
        <f>IF(ISNUMBER(IK39), IK39*COS(RADIANS(-$C39+Графики!$B$3))+IL39*SIN(RADIANS(-$C39+Графики!$B$3)),"")</f>
        <v>76.752279452594593</v>
      </c>
      <c r="IN39" s="19">
        <f>IF(ISNUMBER(IK39), IK39*COS(RADIANS(-$C39+Графики!$B$5))+IL39*SIN(RADIANS(-$C39+Графики!$B$5)),"")</f>
        <v>95.890920972514522</v>
      </c>
      <c r="IO39" s="24">
        <v>-0.81286323896434431</v>
      </c>
      <c r="IP39" s="25">
        <v>0.79003763938819638</v>
      </c>
      <c r="IQ39" s="25">
        <v>4.8381295239335875E-2</v>
      </c>
      <c r="IR39" s="25">
        <v>-7.3394423451609014E-3</v>
      </c>
      <c r="IS39" s="18">
        <f t="shared" si="56"/>
        <v>13.987492806295814</v>
      </c>
      <c r="IT39" s="18">
        <f t="shared" si="57"/>
        <v>-0.48625514708258416</v>
      </c>
      <c r="IU39" s="18">
        <f t="shared" si="58"/>
        <v>80.48863548482295</v>
      </c>
      <c r="IV39" s="18">
        <f t="shared" si="59"/>
        <v>100.14696295097424</v>
      </c>
      <c r="IW39" s="18">
        <f>IF(ISNUMBER(IU39), IU39*COS(RADIANS(-$C39+Графики!$B$3))+IV39*SIN(RADIANS(-$C39+Графики!$B$3)),"")</f>
        <v>80.48863548482295</v>
      </c>
      <c r="IX39" s="19">
        <f>IF(ISNUMBER(IU39), IU39*COS(RADIANS(-$C39+Графики!$B$5))+IV39*SIN(RADIANS(-$C39+Графики!$B$5)),"")</f>
        <v>100.14696295097424</v>
      </c>
    </row>
    <row r="40" spans="1:258" x14ac:dyDescent="0.25">
      <c r="A40" s="44">
        <v>40</v>
      </c>
      <c r="B40" s="50">
        <v>0</v>
      </c>
      <c r="C40" s="11">
        <f>IF(Графики!$A$7="Расчитывать с учетом закручивания скважины",B40,0)</f>
        <v>0</v>
      </c>
      <c r="D40" s="47">
        <v>18.5</v>
      </c>
      <c r="E40" s="34">
        <f>IF(ISNUMBER(INDEX($I$1:$IX$303,$A40,E$1) ),INDEX($I$1:$IX$303,$A40,E$1),0)</f>
        <v>16.937443332619061</v>
      </c>
      <c r="F40" s="35">
        <f>IF(ISNUMBER(INDEX($I$1:$IX$303,$A40,F$1) ),INDEX($I$1:$IX$303,$A40,F$1),0)</f>
        <v>0.9968298123577044</v>
      </c>
      <c r="G40" s="35">
        <f>IF(ISNUMBER(INDEX($I$1:$IX$303,$A40,G$1) ),INDEX($I$1:$IX$303,$A40,G$1)-$G$305,0)</f>
        <v>-890.06977401102949</v>
      </c>
      <c r="H40" s="36">
        <f>IF(ISNUMBER(INDEX($I$1:$IX$303,$A40,H$1) ),INDEX($I$1:$IX$303,$A40,H$1)-$H$305,0)</f>
        <v>-1057.1469402749208</v>
      </c>
      <c r="I40" s="29">
        <v>-0.95643360704074121</v>
      </c>
      <c r="J40" s="25">
        <v>0.98454724169527086</v>
      </c>
      <c r="K40" s="25">
        <v>1.0791112450363627E-2</v>
      </c>
      <c r="L40" s="25">
        <v>0.1250194136497306</v>
      </c>
      <c r="M40" s="18">
        <f t="shared" si="60"/>
        <v>16.937443332619061</v>
      </c>
      <c r="N40" s="18">
        <f t="shared" si="61"/>
        <v>0.9968298123577044</v>
      </c>
      <c r="O40" s="18">
        <f t="shared" si="100"/>
        <v>87.846381878385102</v>
      </c>
      <c r="P40" s="18">
        <f t="shared" si="100"/>
        <v>98.282723209116696</v>
      </c>
      <c r="Q40" s="18">
        <f>IF(ISNUMBER(O40), O40*COS(RADIANS(-$C40+Графики!$B$3))+P40*SIN(RADIANS(-$C40+Графики!$B$3)),"")</f>
        <v>87.846381878385102</v>
      </c>
      <c r="R40" s="19">
        <f>IF(ISNUMBER(O40), O40*COS(RADIANS(-$C40+Графики!$B$5))+P40*SIN(RADIANS(-$C40+Графики!$B$5)),"")</f>
        <v>98.282723209116696</v>
      </c>
      <c r="S40" s="29">
        <v>-1.0666652757236319</v>
      </c>
      <c r="T40" s="25">
        <v>0.89815965392817354</v>
      </c>
      <c r="U40" s="25">
        <v>-6.8964191855433732E-2</v>
      </c>
      <c r="V40" s="25">
        <v>-2.1617257520596539E-2</v>
      </c>
      <c r="W40" s="18">
        <f t="shared" si="63"/>
        <v>17.145491975336387</v>
      </c>
      <c r="X40" s="18">
        <f t="shared" si="64"/>
        <v>0.41317993567804406</v>
      </c>
      <c r="Y40" s="18">
        <f t="shared" si="101"/>
        <v>87.712905782715666</v>
      </c>
      <c r="Z40" s="18">
        <f t="shared" si="101"/>
        <v>97.231077297665706</v>
      </c>
      <c r="AA40" s="18">
        <f>IF(ISNUMBER(Y40), Y40*COS(RADIANS(-$C40+Графики!$B$3))+Z40*SIN(RADIANS(-$C40+Графики!$B$3)),"")</f>
        <v>87.712905782715666</v>
      </c>
      <c r="AB40" s="18">
        <f>IF(ISNUMBER(Y40), Y40*COS(RADIANS(-$C40+Графики!$B$5))+Z40*SIN(RADIANS(-$C40+Графики!$B$5)),"")</f>
        <v>97.231077297665706</v>
      </c>
      <c r="AC40" s="24">
        <v>-1.0569172734309611</v>
      </c>
      <c r="AD40" s="25">
        <v>0.94564169912422991</v>
      </c>
      <c r="AE40" s="25">
        <v>-7.1306068253174787E-2</v>
      </c>
      <c r="AF40" s="25">
        <v>8.1609223805799741E-2</v>
      </c>
      <c r="AG40" s="18">
        <f t="shared" si="66"/>
        <v>17.474734280050885</v>
      </c>
      <c r="AH40" s="18">
        <f t="shared" si="67"/>
        <v>1.3344372654947909</v>
      </c>
      <c r="AI40" s="18">
        <f t="shared" si="102"/>
        <v>87.394615207013899</v>
      </c>
      <c r="AJ40" s="18">
        <f t="shared" si="102"/>
        <v>102.11761293949124</v>
      </c>
      <c r="AK40" s="18">
        <f>IF(ISNUMBER(AI40), AI40*COS(RADIANS(-$C40+Графики!$B$3))+AJ40*SIN(RADIANS(-$C40+Графики!$B$3)),"")</f>
        <v>87.394615207013899</v>
      </c>
      <c r="AL40" s="19">
        <f>IF(ISNUMBER(AI40), AI40*COS(RADIANS(-$C40+Графики!$B$5))+AJ40*SIN(RADIANS(-$C40+Графики!$B$5)),"")</f>
        <v>102.11761293949124</v>
      </c>
      <c r="AM40" s="24">
        <v>-0.94023307674318135</v>
      </c>
      <c r="AN40" s="25">
        <v>0.95226837902399952</v>
      </c>
      <c r="AO40" s="25">
        <v>-0.14352058805123696</v>
      </c>
      <c r="AP40" s="25">
        <v>4.0904164739490018E-2</v>
      </c>
      <c r="AQ40" s="18">
        <f t="shared" si="69"/>
        <v>16.514440003954689</v>
      </c>
      <c r="AR40" s="18">
        <f t="shared" si="70"/>
        <v>1.6094088844055843</v>
      </c>
      <c r="AS40" s="18">
        <f t="shared" si="103"/>
        <v>87.975910112064597</v>
      </c>
      <c r="AT40" s="18">
        <f t="shared" si="103"/>
        <v>100.27620426157641</v>
      </c>
      <c r="AU40" s="18">
        <f>IF(ISNUMBER(AS40), AS40*COS(RADIANS(-$C40+Графики!$B$3))+AT40*SIN(RADIANS(-$C40+Графики!$B$3)),"")</f>
        <v>87.975910112064597</v>
      </c>
      <c r="AV40" s="19">
        <f>IF(ISNUMBER(AS40), AS40*COS(RADIANS(-$C40+Графики!$B$5))+AT40*SIN(RADIANS(-$C40+Графики!$B$5)),"")</f>
        <v>100.27620426157641</v>
      </c>
      <c r="AW40" s="24">
        <v>-1.0665066266888292</v>
      </c>
      <c r="AX40" s="25">
        <v>0.9316949571546026</v>
      </c>
      <c r="AY40" s="25">
        <v>1.7925802291443499E-2</v>
      </c>
      <c r="AZ40" s="25">
        <v>7.1109029410655888E-2</v>
      </c>
      <c r="BA40" s="18">
        <f t="shared" si="72"/>
        <v>17.436714683802037</v>
      </c>
      <c r="BB40" s="18">
        <f t="shared" si="73"/>
        <v>0.46411119337156592</v>
      </c>
      <c r="BC40" s="18">
        <f t="shared" si="104"/>
        <v>86.376972802641831</v>
      </c>
      <c r="BD40" s="18">
        <f t="shared" si="104"/>
        <v>97.649528024196783</v>
      </c>
      <c r="BE40" s="18">
        <f>IF(ISNUMBER(BC40), BC40*COS(RADIANS(-$C40+Графики!$B$3))+BD40*SIN(RADIANS(-$C40+Графики!$B$3)),"")</f>
        <v>86.376972802641831</v>
      </c>
      <c r="BF40" s="19">
        <f>IF(ISNUMBER(BC40), BC40*COS(RADIANS(-$C40+Графики!$B$5))+BD40*SIN(RADIANS(-$C40+Графики!$B$5)),"")</f>
        <v>97.649528024196783</v>
      </c>
      <c r="BG40" s="24">
        <v>-1.0013060812278578</v>
      </c>
      <c r="BH40" s="25">
        <v>0.90739626268510121</v>
      </c>
      <c r="BI40" s="25">
        <v>-0.10598916989386933</v>
      </c>
      <c r="BJ40" s="25">
        <v>-3.4590029119693666E-2</v>
      </c>
      <c r="BK40" s="18">
        <f t="shared" si="75"/>
        <v>16.655799978094869</v>
      </c>
      <c r="BL40" s="18">
        <f t="shared" si="76"/>
        <v>0.62307500448685693</v>
      </c>
      <c r="BM40" s="18">
        <f t="shared" si="105"/>
        <v>85.60059681200778</v>
      </c>
      <c r="BN40" s="18">
        <f t="shared" si="105"/>
        <v>94.55856925278259</v>
      </c>
      <c r="BO40" s="18">
        <f>IF(ISNUMBER(BM40), BM40*COS(RADIANS(-$C40+Графики!$B$3))+BN40*SIN(RADIANS(-$C40+Графики!$B$3)),"")</f>
        <v>85.60059681200778</v>
      </c>
      <c r="BP40" s="19">
        <f>IF(ISNUMBER(BM40), BM40*COS(RADIANS(-$C40+Графики!$B$5))+BN40*SIN(RADIANS(-$C40+Графики!$B$5)),"")</f>
        <v>94.55856925278259</v>
      </c>
      <c r="BQ40" s="24">
        <v>-1.0747125845885019</v>
      </c>
      <c r="BR40" s="25">
        <v>1.0077714138234082</v>
      </c>
      <c r="BS40" s="25">
        <v>1.058782480203721E-2</v>
      </c>
      <c r="BT40" s="25">
        <v>-4.4602962196093665E-2</v>
      </c>
      <c r="BU40" s="18">
        <f t="shared" si="78"/>
        <v>18.172100899775749</v>
      </c>
      <c r="BV40" s="18">
        <f t="shared" si="79"/>
        <v>-0.48163045632166135</v>
      </c>
      <c r="BW40" s="18">
        <f t="shared" si="106"/>
        <v>88.91161573491766</v>
      </c>
      <c r="BX40" s="18">
        <f t="shared" si="106"/>
        <v>93.127438392290045</v>
      </c>
      <c r="BY40" s="18">
        <f>IF(ISNUMBER(BW40), BW40*COS(RADIANS(-$C40+Графики!$B$3))+BX40*SIN(RADIANS(-$C40+Графики!$B$3)),"")</f>
        <v>88.91161573491766</v>
      </c>
      <c r="BZ40" s="19">
        <f>IF(ISNUMBER(BW40), BW40*COS(RADIANS(-$C40+Графики!$B$5))+BX40*SIN(RADIANS(-$C40+Графики!$B$5)),"")</f>
        <v>93.127438392290045</v>
      </c>
      <c r="CA40" s="29">
        <v>-0.96523217886652146</v>
      </c>
      <c r="CB40" s="25">
        <v>0.91963313588637285</v>
      </c>
      <c r="CC40" s="25">
        <v>-5.6656979405416093E-2</v>
      </c>
      <c r="CD40" s="25">
        <v>0.10749304798436762</v>
      </c>
      <c r="CE40" s="18">
        <f t="shared" si="81"/>
        <v>16.447811153502048</v>
      </c>
      <c r="CF40" s="18">
        <f t="shared" si="82"/>
        <v>1.432478732688238</v>
      </c>
      <c r="CG40" s="18">
        <f t="shared" si="107"/>
        <v>87.093557256381089</v>
      </c>
      <c r="CH40" s="18">
        <f t="shared" si="107"/>
        <v>98.442858811121596</v>
      </c>
      <c r="CI40" s="18">
        <f>IF(ISNUMBER(CG40), CG40*COS(RADIANS(-$C40+Графики!$B$3))+CH40*SIN(RADIANS(-$C40+Графики!$B$3)),"")</f>
        <v>87.093557256381089</v>
      </c>
      <c r="CJ40" s="19">
        <f>IF(ISNUMBER(CG40), CG40*COS(RADIANS(-$C40+Графики!$B$5))+CH40*SIN(RADIANS(-$C40+Графики!$B$5)),"")</f>
        <v>98.442858811121596</v>
      </c>
      <c r="CK40" s="24">
        <v>-1.0268533688723565</v>
      </c>
      <c r="CL40" s="25">
        <v>1.0548634432795703</v>
      </c>
      <c r="CM40" s="25">
        <v>-0.12962032785421729</v>
      </c>
      <c r="CN40" s="25">
        <v>9.5063354368867342E-2</v>
      </c>
      <c r="CO40" s="18">
        <f t="shared" si="84"/>
        <v>18.165407041776366</v>
      </c>
      <c r="CP40" s="18">
        <f t="shared" si="85"/>
        <v>1.9607337588139679</v>
      </c>
      <c r="CQ40" s="18">
        <f t="shared" si="108"/>
        <v>90.739203184528435</v>
      </c>
      <c r="CR40" s="18">
        <f t="shared" si="108"/>
        <v>100.9159908751579</v>
      </c>
      <c r="CS40" s="18">
        <f>IF(ISNUMBER(CQ40), CQ40*COS(RADIANS(-$C40+Графики!$B$3))+CR40*SIN(RADIANS(-$C40+Графики!$B$3)),"")</f>
        <v>90.739203184528435</v>
      </c>
      <c r="CT40" s="19">
        <f>IF(ISNUMBER(CQ40), CQ40*COS(RADIANS(-$C40+Графики!$B$5))+CR40*SIN(RADIANS(-$C40+Графики!$B$5)),"")</f>
        <v>100.9159908751579</v>
      </c>
      <c r="CU40" s="24">
        <v>-0.99582939242183177</v>
      </c>
      <c r="CV40" s="25">
        <v>0.95121179727316429</v>
      </c>
      <c r="CW40" s="25">
        <v>-5.5131413786061657E-2</v>
      </c>
      <c r="CX40" s="25">
        <v>9.8267136645800307E-2</v>
      </c>
      <c r="CY40" s="18">
        <f t="shared" si="87"/>
        <v>16.990322174174366</v>
      </c>
      <c r="CZ40" s="18">
        <f t="shared" si="88"/>
        <v>1.3386544866004142</v>
      </c>
      <c r="DA40" s="18">
        <f t="shared" si="109"/>
        <v>84.462025625129144</v>
      </c>
      <c r="DB40" s="18">
        <f t="shared" si="109"/>
        <v>99.254774796584613</v>
      </c>
      <c r="DC40" s="18">
        <f>IF(ISNUMBER(DA40), DA40*COS(RADIANS(-$C40+Графики!$B$3))+DB40*SIN(RADIANS(-$C40+Графики!$B$3)),"")</f>
        <v>84.462025625129144</v>
      </c>
      <c r="DD40" s="19">
        <f>IF(ISNUMBER(DA40), DA40*COS(RADIANS(-$C40+Графики!$B$5))+DB40*SIN(RADIANS(-$C40+Графики!$B$5)),"")</f>
        <v>99.254774796584613</v>
      </c>
      <c r="DE40" s="24">
        <v>-0.91557841539880114</v>
      </c>
      <c r="DF40" s="25">
        <v>1.0147649243021319</v>
      </c>
      <c r="DG40" s="25">
        <v>-0.10786339365553614</v>
      </c>
      <c r="DH40" s="25">
        <v>-2.4977246900483197E-2</v>
      </c>
      <c r="DI40" s="18">
        <f t="shared" si="0"/>
        <v>16.844626797656545</v>
      </c>
      <c r="DJ40" s="18">
        <f t="shared" si="1"/>
        <v>0.72331801951142893</v>
      </c>
      <c r="DK40" s="18">
        <f t="shared" si="2"/>
        <v>90.616687791319123</v>
      </c>
      <c r="DL40" s="18">
        <f t="shared" si="3"/>
        <v>98.371236533413381</v>
      </c>
      <c r="DM40" s="18">
        <f>IF(ISNUMBER(DK40), DK40*COS(RADIANS(-$C40+Графики!$B$3))+DL40*SIN(RADIANS(-$C40+Графики!$B$3)),"")</f>
        <v>90.616687791319123</v>
      </c>
      <c r="DN40" s="19">
        <f>IF(ISNUMBER(DK40), DK40*COS(RADIANS(-$C40+Графики!$B$5))+DL40*SIN(RADIANS(-$C40+Графики!$B$5)),"")</f>
        <v>98.371236533413381</v>
      </c>
      <c r="DO40" s="24">
        <v>-0.91617369681664307</v>
      </c>
      <c r="DP40" s="25">
        <v>0.97720591464435091</v>
      </c>
      <c r="DQ40" s="25">
        <v>-0.15032650858306695</v>
      </c>
      <c r="DR40" s="25">
        <v>1.5789986678717907E-2</v>
      </c>
      <c r="DS40" s="18">
        <f t="shared" si="4"/>
        <v>16.522102312498774</v>
      </c>
      <c r="DT40" s="18">
        <f t="shared" si="5"/>
        <v>1.4496393843702089</v>
      </c>
      <c r="DU40" s="18">
        <f t="shared" si="6"/>
        <v>90.068204938570233</v>
      </c>
      <c r="DV40" s="18">
        <f t="shared" si="7"/>
        <v>97.519047874267585</v>
      </c>
      <c r="DW40" s="18">
        <f>IF(ISNUMBER(DU40), DU40*COS(RADIANS(-$C40+Графики!$B$3))+DV40*SIN(RADIANS(-$C40+Графики!$B$3)),"")</f>
        <v>90.068204938570233</v>
      </c>
      <c r="DX40" s="19">
        <f>IF(ISNUMBER(DU40), DU40*COS(RADIANS(-$C40+Графики!$B$5))+DV40*SIN(RADIANS(-$C40+Графики!$B$5)),"")</f>
        <v>97.519047874267585</v>
      </c>
      <c r="DY40" s="24">
        <v>-0.98440484123226646</v>
      </c>
      <c r="DZ40" s="25">
        <v>0.91018741938659764</v>
      </c>
      <c r="EA40" s="25">
        <v>-5.8689433403374756E-2</v>
      </c>
      <c r="EB40" s="25">
        <v>3.0578630847982902E-2</v>
      </c>
      <c r="EC40" s="18">
        <f t="shared" si="8"/>
        <v>16.532683227327418</v>
      </c>
      <c r="ED40" s="18">
        <f t="shared" si="9"/>
        <v>0.7790107402425489</v>
      </c>
      <c r="EE40" s="18">
        <f t="shared" si="10"/>
        <v>85.029120311272379</v>
      </c>
      <c r="EF40" s="18">
        <f t="shared" si="11"/>
        <v>97.51873303440324</v>
      </c>
      <c r="EG40" s="18">
        <f>IF(ISNUMBER(EE40), EE40*COS(RADIANS(-$C40+Графики!$B$3))+EF40*SIN(RADIANS(-$C40+Графики!$B$3)),"")</f>
        <v>85.029120311272379</v>
      </c>
      <c r="EH40" s="19">
        <f>IF(ISNUMBER(EE40), EE40*COS(RADIANS(-$C40+Графики!$B$5))+EF40*SIN(RADIANS(-$C40+Графики!$B$5)),"")</f>
        <v>97.51873303440324</v>
      </c>
      <c r="EI40" s="24">
        <v>-0.96957977102178117</v>
      </c>
      <c r="EJ40" s="25">
        <v>0.98019932166641544</v>
      </c>
      <c r="EK40" s="25">
        <v>-0.11642309540564982</v>
      </c>
      <c r="EL40" s="25">
        <v>7.8800611629971401E-2</v>
      </c>
      <c r="EM40" s="18">
        <f t="shared" si="12"/>
        <v>17.014211431422453</v>
      </c>
      <c r="EN40" s="18">
        <f t="shared" si="13"/>
        <v>1.703647408743973</v>
      </c>
      <c r="EO40" s="18">
        <f t="shared" si="14"/>
        <v>86.183824509670387</v>
      </c>
      <c r="EP40" s="18">
        <f t="shared" si="15"/>
        <v>95.00970611807459</v>
      </c>
      <c r="EQ40" s="18">
        <f>IF(ISNUMBER(EO40), EO40*COS(RADIANS(-$C40+Графики!$B$3))+EP40*SIN(RADIANS(-$C40+Графики!$B$3)),"")</f>
        <v>86.183824509670387</v>
      </c>
      <c r="ER40" s="19">
        <f>IF(ISNUMBER(EO40), EO40*COS(RADIANS(-$C40+Графики!$B$5))+EP40*SIN(RADIANS(-$C40+Графики!$B$5)),"")</f>
        <v>95.00970611807459</v>
      </c>
      <c r="ES40" s="24">
        <v>-1.0406314396672729</v>
      </c>
      <c r="ET40" s="25">
        <v>0.93959186791618088</v>
      </c>
      <c r="EU40" s="25">
        <v>-0.1460896264587726</v>
      </c>
      <c r="EV40" s="25">
        <v>8.7471490914996786E-2</v>
      </c>
      <c r="EW40" s="18">
        <f t="shared" si="16"/>
        <v>17.279848264725462</v>
      </c>
      <c r="EX40" s="18">
        <f t="shared" si="17"/>
        <v>2.0382038401921254</v>
      </c>
      <c r="EY40" s="18">
        <f t="shared" si="18"/>
        <v>87.880729997994621</v>
      </c>
      <c r="EZ40" s="18">
        <f t="shared" si="19"/>
        <v>99.038226245150796</v>
      </c>
      <c r="FA40" s="18">
        <f>IF(ISNUMBER(EY40), EY40*COS(RADIANS(-$C40+Графики!$B$3))+EZ40*SIN(RADIANS(-$C40+Графики!$B$3)),"")</f>
        <v>87.880729997994621</v>
      </c>
      <c r="FB40" s="19">
        <f>IF(ISNUMBER(EY40), EY40*COS(RADIANS(-$C40+Графики!$B$5))+EZ40*SIN(RADIANS(-$C40+Графики!$B$5)),"")</f>
        <v>99.038226245150796</v>
      </c>
      <c r="FC40" s="24">
        <v>-0.94492524285308965</v>
      </c>
      <c r="FD40" s="25">
        <v>1.0067927637814247</v>
      </c>
      <c r="FE40" s="25">
        <v>-5.4857670497657905E-2</v>
      </c>
      <c r="FF40" s="25">
        <v>6.169081024175363E-2</v>
      </c>
      <c r="FG40" s="18">
        <f t="shared" si="20"/>
        <v>17.03112919588612</v>
      </c>
      <c r="FH40" s="18">
        <f t="shared" si="21"/>
        <v>1.0170771881979757</v>
      </c>
      <c r="FI40" s="18">
        <f t="shared" si="22"/>
        <v>88.509369566793367</v>
      </c>
      <c r="FJ40" s="18">
        <f t="shared" si="23"/>
        <v>99.595362935526666</v>
      </c>
      <c r="FK40" s="18">
        <f>IF(ISNUMBER(FI40), FI40*COS(RADIANS(-$C40+Графики!$B$3))+FJ40*SIN(RADIANS(-$C40+Графики!$B$3)),"")</f>
        <v>88.509369566793367</v>
      </c>
      <c r="FL40" s="19">
        <f>IF(ISNUMBER(FI40), FI40*COS(RADIANS(-$C40+Графики!$B$5))+FJ40*SIN(RADIANS(-$C40+Графики!$B$5)),"")</f>
        <v>99.595362935526666</v>
      </c>
      <c r="FM40" s="24">
        <v>-0.9822094676619042</v>
      </c>
      <c r="FN40" s="25">
        <v>0.89947301763387588</v>
      </c>
      <c r="FO40" s="25">
        <v>2.2262927327137416E-2</v>
      </c>
      <c r="FP40" s="25">
        <v>1.6135657185246802E-2</v>
      </c>
      <c r="FQ40" s="18">
        <f t="shared" si="24"/>
        <v>16.420039477687098</v>
      </c>
      <c r="FR40" s="18">
        <f t="shared" si="25"/>
        <v>-5.3470519042086113E-2</v>
      </c>
      <c r="FS40" s="18">
        <f t="shared" si="26"/>
        <v>87.130236227628444</v>
      </c>
      <c r="FT40" s="18">
        <f t="shared" si="27"/>
        <v>97.341313578061801</v>
      </c>
      <c r="FU40" s="18">
        <f>IF(ISNUMBER(FS40), FS40*COS(RADIANS(-$C40+Графики!$B$3))+FT40*SIN(RADIANS(-$C40+Графики!$B$3)),"")</f>
        <v>87.130236227628444</v>
      </c>
      <c r="FV40" s="19">
        <f>IF(ISNUMBER(FS40), FS40*COS(RADIANS(-$C40+Графики!$B$5))+FT40*SIN(RADIANS(-$C40+Графики!$B$5)),"")</f>
        <v>97.341313578061801</v>
      </c>
      <c r="FW40" s="24">
        <v>-1.053040753578246</v>
      </c>
      <c r="FX40" s="25">
        <v>0.95362360835680982</v>
      </c>
      <c r="FY40" s="25">
        <v>-9.342453244124907E-2</v>
      </c>
      <c r="FZ40" s="25">
        <v>3.2634497432540405E-2</v>
      </c>
      <c r="GA40" s="18">
        <f t="shared" si="28"/>
        <v>17.510555079218381</v>
      </c>
      <c r="GB40" s="18">
        <f t="shared" si="29"/>
        <v>1.1000723397065366</v>
      </c>
      <c r="GC40" s="18">
        <f t="shared" si="30"/>
        <v>92.506912303085471</v>
      </c>
      <c r="GD40" s="18">
        <f t="shared" si="31"/>
        <v>95.74373815804374</v>
      </c>
      <c r="GE40" s="18">
        <f>IF(ISNUMBER(GC40), GC40*COS(RADIANS(-$C40+Графики!$B$3))+GD40*SIN(RADIANS(-$C40+Графики!$B$3)),"")</f>
        <v>92.506912303085471</v>
      </c>
      <c r="GF40" s="19">
        <f>IF(ISNUMBER(GC40), GC40*COS(RADIANS(-$C40+Графики!$B$5))+GD40*SIN(RADIANS(-$C40+Графики!$B$5)),"")</f>
        <v>95.74373815804374</v>
      </c>
      <c r="GG40" s="24">
        <v>-1.0281882037618719</v>
      </c>
      <c r="GH40" s="25">
        <v>0.87464206219316387</v>
      </c>
      <c r="GI40" s="25">
        <v>-3.4169237799421964E-2</v>
      </c>
      <c r="GJ40" s="25">
        <v>2.793065322557578E-2</v>
      </c>
      <c r="GK40" s="18">
        <f t="shared" si="32"/>
        <v>16.60456351747386</v>
      </c>
      <c r="GL40" s="18">
        <f t="shared" si="33"/>
        <v>0.54192375523245606</v>
      </c>
      <c r="GM40" s="18">
        <f t="shared" si="34"/>
        <v>88.58318829452098</v>
      </c>
      <c r="GN40" s="18">
        <f t="shared" si="35"/>
        <v>97.123872299448635</v>
      </c>
      <c r="GO40" s="18">
        <f>IF(ISNUMBER(GM40), GM40*COS(RADIANS(-$C40+Графики!$B$3))+GN40*SIN(RADIANS(-$C40+Графики!$B$3)),"")</f>
        <v>88.58318829452098</v>
      </c>
      <c r="GP40" s="19">
        <f>IF(ISNUMBER(GM40), GM40*COS(RADIANS(-$C40+Графики!$B$5))+GN40*SIN(RADIANS(-$C40+Графики!$B$5)),"")</f>
        <v>97.123872299448635</v>
      </c>
      <c r="GQ40" s="24">
        <v>-0.99385629247602292</v>
      </c>
      <c r="GR40" s="25">
        <v>0.91017232738180642</v>
      </c>
      <c r="GS40" s="25">
        <v>1.3690376190640313E-2</v>
      </c>
      <c r="GT40" s="25">
        <v>3.3560658766209395E-2</v>
      </c>
      <c r="GU40" s="18">
        <f t="shared" si="36"/>
        <v>16.615019685428368</v>
      </c>
      <c r="GV40" s="18">
        <f t="shared" si="37"/>
        <v>0.17340092625370332</v>
      </c>
      <c r="GW40" s="18">
        <f t="shared" si="38"/>
        <v>90.295402876769245</v>
      </c>
      <c r="GX40" s="18">
        <f t="shared" si="39"/>
        <v>102.60696394412928</v>
      </c>
      <c r="GY40" s="18">
        <f>IF(ISNUMBER(GW40), GW40*COS(RADIANS(-$C40+Графики!$B$3))+GX40*SIN(RADIANS(-$C40+Графики!$B$3)),"")</f>
        <v>90.295402876769245</v>
      </c>
      <c r="GZ40" s="19">
        <f>IF(ISNUMBER(GW40), GW40*COS(RADIANS(-$C40+Графики!$B$5))+GX40*SIN(RADIANS(-$C40+Графики!$B$5)),"")</f>
        <v>102.60696394412928</v>
      </c>
      <c r="HA40" s="24">
        <v>-0.88101708239426679</v>
      </c>
      <c r="HB40" s="25">
        <v>1.02784577968451</v>
      </c>
      <c r="HC40" s="25">
        <v>-0.12134223012810959</v>
      </c>
      <c r="HD40" s="25">
        <v>0.12694707455494134</v>
      </c>
      <c r="HE40" s="18">
        <f t="shared" si="40"/>
        <v>16.657200569016549</v>
      </c>
      <c r="HF40" s="18">
        <f t="shared" si="41"/>
        <v>2.1667312367321117</v>
      </c>
      <c r="HG40" s="18">
        <f t="shared" si="42"/>
        <v>85.762432898415526</v>
      </c>
      <c r="HH40" s="18">
        <f t="shared" si="43"/>
        <v>95.407900517218437</v>
      </c>
      <c r="HI40" s="18">
        <f>IF(ISNUMBER(HG40), HG40*COS(RADIANS(-$C40+Графики!$B$3))+HH40*SIN(RADIANS(-$C40+Графики!$B$3)),"")</f>
        <v>85.762432898415526</v>
      </c>
      <c r="HJ40" s="19">
        <f>IF(ISNUMBER(HG40), HG40*COS(RADIANS(-$C40+Графики!$B$5))+HH40*SIN(RADIANS(-$C40+Графики!$B$5)),"")</f>
        <v>95.407900517218437</v>
      </c>
      <c r="HK40" s="24">
        <v>-1.0409684961982015</v>
      </c>
      <c r="HL40" s="25">
        <v>1.0101835362570699</v>
      </c>
      <c r="HM40" s="25">
        <v>-0.13488505005847348</v>
      </c>
      <c r="HN40" s="25">
        <v>-4.7366366571115891E-2</v>
      </c>
      <c r="HO40" s="18">
        <f t="shared" si="44"/>
        <v>17.898722389689059</v>
      </c>
      <c r="HP40" s="18">
        <f t="shared" si="45"/>
        <v>0.76374451768315177</v>
      </c>
      <c r="HQ40" s="18">
        <f t="shared" si="46"/>
        <v>90.249151128317379</v>
      </c>
      <c r="HR40" s="18">
        <f t="shared" si="47"/>
        <v>97.544637062248626</v>
      </c>
      <c r="HS40" s="18">
        <f>IF(ISNUMBER(HQ40), HQ40*COS(RADIANS(-$C40+Графики!$B$3))+HR40*SIN(RADIANS(-$C40+Графики!$B$3)),"")</f>
        <v>90.249151128317379</v>
      </c>
      <c r="HT40" s="19">
        <f>IF(ISNUMBER(HQ40), HQ40*COS(RADIANS(-$C40+Графики!$B$5))+HR40*SIN(RADIANS(-$C40+Графики!$B$5)),"")</f>
        <v>97.544637062248626</v>
      </c>
      <c r="HU40" s="24">
        <v>-0.93793200408808941</v>
      </c>
      <c r="HV40" s="25">
        <v>0.96344656633306125</v>
      </c>
      <c r="HW40" s="25">
        <v>-2.1137190021262464E-2</v>
      </c>
      <c r="HX40" s="25">
        <v>3.7452126404445424E-2</v>
      </c>
      <c r="HY40" s="18">
        <f t="shared" si="48"/>
        <v>16.591896829277346</v>
      </c>
      <c r="HZ40" s="18">
        <f t="shared" si="49"/>
        <v>0.5112882167842403</v>
      </c>
      <c r="IA40" s="18">
        <f t="shared" si="50"/>
        <v>85.44440734062357</v>
      </c>
      <c r="IB40" s="18">
        <f t="shared" si="51"/>
        <v>96.42482229820321</v>
      </c>
      <c r="IC40" s="18">
        <f>IF(ISNUMBER(IA40), IA40*COS(RADIANS(-$C40+Графики!$B$3))+IB40*SIN(RADIANS(-$C40+Графики!$B$3)),"")</f>
        <v>85.44440734062357</v>
      </c>
      <c r="ID40" s="19">
        <f>IF(ISNUMBER(IA40), IA40*COS(RADIANS(-$C40+Графики!$B$5))+IB40*SIN(RADIANS(-$C40+Графики!$B$5)),"")</f>
        <v>96.42482229820321</v>
      </c>
      <c r="IE40" s="24">
        <v>-1.0166653285779392</v>
      </c>
      <c r="IF40" s="25">
        <v>0.90014825037165969</v>
      </c>
      <c r="IG40" s="25">
        <v>-0.12082351500077841</v>
      </c>
      <c r="IH40" s="25">
        <v>-6.6673906072884162E-2</v>
      </c>
      <c r="II40" s="18">
        <f t="shared" si="52"/>
        <v>16.726573996246529</v>
      </c>
      <c r="IJ40" s="18">
        <f t="shared" si="53"/>
        <v>0.47254446464314026</v>
      </c>
      <c r="IK40" s="18">
        <f t="shared" si="54"/>
        <v>85.115566450717864</v>
      </c>
      <c r="IL40" s="18">
        <f t="shared" si="55"/>
        <v>96.12719320483609</v>
      </c>
      <c r="IM40" s="18">
        <f>IF(ISNUMBER(IK40), IK40*COS(RADIANS(-$C40+Графики!$B$3))+IL40*SIN(RADIANS(-$C40+Графики!$B$3)),"")</f>
        <v>85.115566450717864</v>
      </c>
      <c r="IN40" s="19">
        <f>IF(ISNUMBER(IK40), IK40*COS(RADIANS(-$C40+Графики!$B$5))+IL40*SIN(RADIANS(-$C40+Графики!$B$5)),"")</f>
        <v>96.12719320483609</v>
      </c>
      <c r="IO40" s="24">
        <v>-0.90792787573710643</v>
      </c>
      <c r="IP40" s="25">
        <v>1.0087472238804436</v>
      </c>
      <c r="IQ40" s="25">
        <v>-8.8341118634102045E-2</v>
      </c>
      <c r="IR40" s="25">
        <v>-7.1042300863265462E-3</v>
      </c>
      <c r="IS40" s="18">
        <f t="shared" si="56"/>
        <v>16.725365705151482</v>
      </c>
      <c r="IT40" s="18">
        <f t="shared" si="57"/>
        <v>0.70892553023574234</v>
      </c>
      <c r="IU40" s="18">
        <f t="shared" si="58"/>
        <v>88.851318337398695</v>
      </c>
      <c r="IV40" s="18">
        <f t="shared" si="59"/>
        <v>100.50142571609211</v>
      </c>
      <c r="IW40" s="18">
        <f>IF(ISNUMBER(IU40), IU40*COS(RADIANS(-$C40+Графики!$B$3))+IV40*SIN(RADIANS(-$C40+Графики!$B$3)),"")</f>
        <v>88.851318337398695</v>
      </c>
      <c r="IX40" s="19">
        <f>IF(ISNUMBER(IU40), IU40*COS(RADIANS(-$C40+Графики!$B$5))+IV40*SIN(RADIANS(-$C40+Графики!$B$5)),"")</f>
        <v>100.50142571609211</v>
      </c>
    </row>
    <row r="41" spans="1:258" x14ac:dyDescent="0.25">
      <c r="A41" s="44">
        <v>41</v>
      </c>
      <c r="B41" s="50">
        <v>0</v>
      </c>
      <c r="C41" s="11">
        <f>IF(Графики!$A$7="Расчитывать с учетом закручивания скважины",B41,0)</f>
        <v>0</v>
      </c>
      <c r="D41" s="47">
        <v>19</v>
      </c>
      <c r="E41" s="34">
        <f>IF(ISNUMBER(INDEX($I$1:$IX$303,$A41,E$1) ),INDEX($I$1:$IX$303,$A41,E$1),0)</f>
        <v>15.599552350527903</v>
      </c>
      <c r="F41" s="35">
        <f>IF(ISNUMBER(INDEX($I$1:$IX$303,$A41,F$1) ),INDEX($I$1:$IX$303,$A41,F$1),0)</f>
        <v>2.4843254676970652</v>
      </c>
      <c r="G41" s="35">
        <f>IF(ISNUMBER(INDEX($I$1:$IX$303,$A41,G$1) ),INDEX($I$1:$IX$303,$A41,G$1)-$G$305,0)</f>
        <v>-882.26999783576559</v>
      </c>
      <c r="H41" s="36">
        <f>IF(ISNUMBER(INDEX($I$1:$IX$303,$A41,H$1) ),INDEX($I$1:$IX$303,$A41,H$1)-$H$305,0)</f>
        <v>-1055.9047775410722</v>
      </c>
      <c r="I41" s="29">
        <v>-0.8465468322024472</v>
      </c>
      <c r="J41" s="25">
        <v>0.94110269965819715</v>
      </c>
      <c r="K41" s="25">
        <v>-0.12781294876858279</v>
      </c>
      <c r="L41" s="25">
        <v>0.15687007254165178</v>
      </c>
      <c r="M41" s="18">
        <f t="shared" si="60"/>
        <v>15.599552350527903</v>
      </c>
      <c r="N41" s="18">
        <f t="shared" si="61"/>
        <v>2.4843254676970652</v>
      </c>
      <c r="O41" s="18">
        <f t="shared" si="100"/>
        <v>95.64615805364906</v>
      </c>
      <c r="P41" s="18">
        <f t="shared" si="100"/>
        <v>99.524885942965227</v>
      </c>
      <c r="Q41" s="18">
        <f>IF(ISNUMBER(O41), O41*COS(RADIANS(-$C41+Графики!$B$3))+P41*SIN(RADIANS(-$C41+Графики!$B$3)),"")</f>
        <v>95.64615805364906</v>
      </c>
      <c r="R41" s="19">
        <f>IF(ISNUMBER(O41), O41*COS(RADIANS(-$C41+Графики!$B$5))+P41*SIN(RADIANS(-$C41+Графики!$B$5)),"")</f>
        <v>99.524885942965227</v>
      </c>
      <c r="S41" s="29">
        <v>-0.99129396995732177</v>
      </c>
      <c r="T41" s="25">
        <v>0.92478500342934444</v>
      </c>
      <c r="U41" s="25">
        <v>-0.21866080555978509</v>
      </c>
      <c r="V41" s="25">
        <v>0.17043550642931635</v>
      </c>
      <c r="W41" s="18">
        <f t="shared" si="63"/>
        <v>16.720164249856598</v>
      </c>
      <c r="X41" s="18">
        <f t="shared" si="64"/>
        <v>3.395499351067266</v>
      </c>
      <c r="Y41" s="18">
        <f t="shared" si="101"/>
        <v>96.072987907643963</v>
      </c>
      <c r="Z41" s="18">
        <f t="shared" si="101"/>
        <v>98.928826973199335</v>
      </c>
      <c r="AA41" s="18">
        <f>IF(ISNUMBER(Y41), Y41*COS(RADIANS(-$C41+Графики!$B$3))+Z41*SIN(RADIANS(-$C41+Графики!$B$3)),"")</f>
        <v>96.072987907643963</v>
      </c>
      <c r="AB41" s="18">
        <f>IF(ISNUMBER(Y41), Y41*COS(RADIANS(-$C41+Графики!$B$5))+Z41*SIN(RADIANS(-$C41+Графики!$B$5)),"")</f>
        <v>98.928826973199335</v>
      </c>
      <c r="AC41" s="24">
        <v>-0.98734934824127329</v>
      </c>
      <c r="AD41" s="25">
        <v>1.0165115931743596</v>
      </c>
      <c r="AE41" s="25">
        <v>-0.21977508699871287</v>
      </c>
      <c r="AF41" s="25">
        <v>0.18389500439247006</v>
      </c>
      <c r="AG41" s="18">
        <f t="shared" si="66"/>
        <v>17.4860943657179</v>
      </c>
      <c r="AH41" s="18">
        <f t="shared" si="67"/>
        <v>3.5226788076175466</v>
      </c>
      <c r="AI41" s="18">
        <f t="shared" si="102"/>
        <v>96.137662389872844</v>
      </c>
      <c r="AJ41" s="18">
        <f t="shared" si="102"/>
        <v>103.87895234330001</v>
      </c>
      <c r="AK41" s="18">
        <f>IF(ISNUMBER(AI41), AI41*COS(RADIANS(-$C41+Графики!$B$3))+AJ41*SIN(RADIANS(-$C41+Графики!$B$3)),"")</f>
        <v>96.137662389872844</v>
      </c>
      <c r="AL41" s="19">
        <f>IF(ISNUMBER(AI41), AI41*COS(RADIANS(-$C41+Графики!$B$5))+AJ41*SIN(RADIANS(-$C41+Графики!$B$5)),"")</f>
        <v>103.87895234330001</v>
      </c>
      <c r="AM41" s="24">
        <v>-0.88408691174552578</v>
      </c>
      <c r="AN41" s="25">
        <v>0.90491596022870058</v>
      </c>
      <c r="AO41" s="25">
        <v>-0.19585191794005502</v>
      </c>
      <c r="AP41" s="25">
        <v>0.15253975036432929</v>
      </c>
      <c r="AQ41" s="18">
        <f t="shared" si="69"/>
        <v>15.611361032819971</v>
      </c>
      <c r="AR41" s="18">
        <f t="shared" si="70"/>
        <v>3.0402861654611515</v>
      </c>
      <c r="AS41" s="18">
        <f t="shared" si="103"/>
        <v>95.781590628474589</v>
      </c>
      <c r="AT41" s="18">
        <f t="shared" si="103"/>
        <v>101.79634734430698</v>
      </c>
      <c r="AU41" s="18">
        <f>IF(ISNUMBER(AS41), AS41*COS(RADIANS(-$C41+Графики!$B$3))+AT41*SIN(RADIANS(-$C41+Графики!$B$3)),"")</f>
        <v>95.781590628474589</v>
      </c>
      <c r="AV41" s="19">
        <f>IF(ISNUMBER(AS41), AS41*COS(RADIANS(-$C41+Графики!$B$5))+AT41*SIN(RADIANS(-$C41+Графики!$B$5)),"")</f>
        <v>101.79634734430698</v>
      </c>
      <c r="AW41" s="24">
        <v>-0.87299807747532876</v>
      </c>
      <c r="AX41" s="25">
        <v>0.97095107270525249</v>
      </c>
      <c r="AY41" s="25">
        <v>-0.14410422986414723</v>
      </c>
      <c r="AZ41" s="25">
        <v>0.15960721574371392</v>
      </c>
      <c r="BA41" s="18">
        <f t="shared" si="72"/>
        <v>16.090797519261276</v>
      </c>
      <c r="BB41" s="18">
        <f t="shared" si="73"/>
        <v>2.6503792479786239</v>
      </c>
      <c r="BC41" s="18">
        <f t="shared" si="104"/>
        <v>94.422371562272474</v>
      </c>
      <c r="BD41" s="18">
        <f t="shared" si="104"/>
        <v>98.9747176481861</v>
      </c>
      <c r="BE41" s="18">
        <f>IF(ISNUMBER(BC41), BC41*COS(RADIANS(-$C41+Графики!$B$3))+BD41*SIN(RADIANS(-$C41+Графики!$B$3)),"")</f>
        <v>94.422371562272474</v>
      </c>
      <c r="BF41" s="19">
        <f>IF(ISNUMBER(BC41), BC41*COS(RADIANS(-$C41+Графики!$B$5))+BD41*SIN(RADIANS(-$C41+Графики!$B$5)),"")</f>
        <v>98.9747176481861</v>
      </c>
      <c r="BG41" s="24">
        <v>-1.0261718440692353</v>
      </c>
      <c r="BH41" s="25">
        <v>0.98372944463846557</v>
      </c>
      <c r="BI41" s="25">
        <v>-0.21382088928271609</v>
      </c>
      <c r="BJ41" s="25">
        <v>7.9042690358203077E-2</v>
      </c>
      <c r="BK41" s="18">
        <f t="shared" si="75"/>
        <v>17.538798256190884</v>
      </c>
      <c r="BL41" s="18">
        <f t="shared" si="76"/>
        <v>2.5557140797650955</v>
      </c>
      <c r="BM41" s="18">
        <f t="shared" si="105"/>
        <v>94.369995940103223</v>
      </c>
      <c r="BN41" s="18">
        <f t="shared" si="105"/>
        <v>95.836426292665138</v>
      </c>
      <c r="BO41" s="18">
        <f>IF(ISNUMBER(BM41), BM41*COS(RADIANS(-$C41+Графики!$B$3))+BN41*SIN(RADIANS(-$C41+Графики!$B$3)),"")</f>
        <v>94.369995940103223</v>
      </c>
      <c r="BP41" s="19">
        <f>IF(ISNUMBER(BM41), BM41*COS(RADIANS(-$C41+Графики!$B$5))+BN41*SIN(RADIANS(-$C41+Графики!$B$5)),"")</f>
        <v>95.836426292665138</v>
      </c>
      <c r="BQ41" s="24">
        <v>-0.97889244116459984</v>
      </c>
      <c r="BR41" s="25">
        <v>1.0199733674429539</v>
      </c>
      <c r="BS41" s="25">
        <v>-0.15549154651667946</v>
      </c>
      <c r="BT41" s="25">
        <v>-4.7041547295363362E-3</v>
      </c>
      <c r="BU41" s="18">
        <f t="shared" si="78"/>
        <v>17.442510256821517</v>
      </c>
      <c r="BV41" s="18">
        <f t="shared" si="79"/>
        <v>1.3158678488505287</v>
      </c>
      <c r="BW41" s="18">
        <f t="shared" si="106"/>
        <v>97.632870863328421</v>
      </c>
      <c r="BX41" s="18">
        <f t="shared" si="106"/>
        <v>93.785372316715311</v>
      </c>
      <c r="BY41" s="18">
        <f>IF(ISNUMBER(BW41), BW41*COS(RADIANS(-$C41+Графики!$B$3))+BX41*SIN(RADIANS(-$C41+Графики!$B$3)),"")</f>
        <v>97.632870863328421</v>
      </c>
      <c r="BZ41" s="19">
        <f>IF(ISNUMBER(BW41), BW41*COS(RADIANS(-$C41+Графики!$B$5))+BX41*SIN(RADIANS(-$C41+Графики!$B$5)),"")</f>
        <v>93.785372316715311</v>
      </c>
      <c r="CA41" s="29">
        <v>-0.87056659620865473</v>
      </c>
      <c r="CB41" s="25">
        <v>0.94598884346511747</v>
      </c>
      <c r="CC41" s="25">
        <v>-7.7751686319747659E-2</v>
      </c>
      <c r="CD41" s="25">
        <v>4.8322936233146763E-2</v>
      </c>
      <c r="CE41" s="18">
        <f t="shared" si="81"/>
        <v>15.851772789770392</v>
      </c>
      <c r="CF41" s="18">
        <f t="shared" si="82"/>
        <v>1.1002084114189863</v>
      </c>
      <c r="CG41" s="18">
        <f t="shared" si="107"/>
        <v>95.019443651266286</v>
      </c>
      <c r="CH41" s="18">
        <f t="shared" si="107"/>
        <v>98.992963016831084</v>
      </c>
      <c r="CI41" s="18">
        <f>IF(ISNUMBER(CG41), CG41*COS(RADIANS(-$C41+Графики!$B$3))+CH41*SIN(RADIANS(-$C41+Графики!$B$3)),"")</f>
        <v>95.019443651266286</v>
      </c>
      <c r="CJ41" s="19">
        <f>IF(ISNUMBER(CG41), CG41*COS(RADIANS(-$C41+Графики!$B$5))+CH41*SIN(RADIANS(-$C41+Графики!$B$5)),"")</f>
        <v>98.992963016831084</v>
      </c>
      <c r="CK41" s="24">
        <v>-0.92960758318383085</v>
      </c>
      <c r="CL41" s="25">
        <v>0.82918522091332059</v>
      </c>
      <c r="CM41" s="25">
        <v>-0.18688158654355214</v>
      </c>
      <c r="CN41" s="25">
        <v>0.16837169671111082</v>
      </c>
      <c r="CO41" s="18">
        <f t="shared" si="84"/>
        <v>15.347760045019621</v>
      </c>
      <c r="CP41" s="18">
        <f t="shared" si="85"/>
        <v>3.1001647696770487</v>
      </c>
      <c r="CQ41" s="18">
        <f t="shared" si="108"/>
        <v>98.413083207038241</v>
      </c>
      <c r="CR41" s="18">
        <f t="shared" si="108"/>
        <v>102.46607325999642</v>
      </c>
      <c r="CS41" s="18">
        <f>IF(ISNUMBER(CQ41), CQ41*COS(RADIANS(-$C41+Графики!$B$3))+CR41*SIN(RADIANS(-$C41+Графики!$B$3)),"")</f>
        <v>98.413083207038241</v>
      </c>
      <c r="CT41" s="19">
        <f>IF(ISNUMBER(CQ41), CQ41*COS(RADIANS(-$C41+Графики!$B$5))+CR41*SIN(RADIANS(-$C41+Графики!$B$5)),"")</f>
        <v>102.46607325999642</v>
      </c>
      <c r="CU41" s="24">
        <v>-0.86542935908092633</v>
      </c>
      <c r="CV41" s="25">
        <v>0.87328054545928424</v>
      </c>
      <c r="CW41" s="25">
        <v>-0.12814353880748197</v>
      </c>
      <c r="CX41" s="25">
        <v>4.9273746848209149E-2</v>
      </c>
      <c r="CY41" s="18">
        <f t="shared" si="87"/>
        <v>15.172524092268176</v>
      </c>
      <c r="CZ41" s="18">
        <f t="shared" si="88"/>
        <v>1.5482572737661549</v>
      </c>
      <c r="DA41" s="18">
        <f t="shared" si="109"/>
        <v>92.048287671263239</v>
      </c>
      <c r="DB41" s="18">
        <f t="shared" si="109"/>
        <v>100.02890343346769</v>
      </c>
      <c r="DC41" s="18">
        <f>IF(ISNUMBER(DA41), DA41*COS(RADIANS(-$C41+Графики!$B$3))+DB41*SIN(RADIANS(-$C41+Графики!$B$3)),"")</f>
        <v>92.048287671263239</v>
      </c>
      <c r="DD41" s="19">
        <f>IF(ISNUMBER(DA41), DA41*COS(RADIANS(-$C41+Графики!$B$5))+DB41*SIN(RADIANS(-$C41+Графики!$B$5)),"")</f>
        <v>100.02890343346769</v>
      </c>
      <c r="DE41" s="24">
        <v>-0.9025735609184784</v>
      </c>
      <c r="DF41" s="25">
        <v>1.0197548221974131</v>
      </c>
      <c r="DG41" s="25">
        <v>-4.0087579815026031E-2</v>
      </c>
      <c r="DH41" s="25">
        <v>0.15404219289493457</v>
      </c>
      <c r="DI41" s="18">
        <f t="shared" si="0"/>
        <v>16.774692989270108</v>
      </c>
      <c r="DJ41" s="18">
        <f t="shared" si="1"/>
        <v>1.6941010446285905</v>
      </c>
      <c r="DK41" s="18">
        <f t="shared" si="2"/>
        <v>99.004034285954177</v>
      </c>
      <c r="DL41" s="18">
        <f t="shared" si="3"/>
        <v>99.218287055727671</v>
      </c>
      <c r="DM41" s="18">
        <f>IF(ISNUMBER(DK41), DK41*COS(RADIANS(-$C41+Графики!$B$3))+DL41*SIN(RADIANS(-$C41+Графики!$B$3)),"")</f>
        <v>99.004034285954177</v>
      </c>
      <c r="DN41" s="19">
        <f>IF(ISNUMBER(DK41), DK41*COS(RADIANS(-$C41+Графики!$B$5))+DL41*SIN(RADIANS(-$C41+Графики!$B$5)),"")</f>
        <v>99.218287055727671</v>
      </c>
      <c r="DO41" s="24">
        <v>-0.94848817872789948</v>
      </c>
      <c r="DP41" s="25">
        <v>0.88330365400966271</v>
      </c>
      <c r="DQ41" s="25">
        <v>-0.20405693556572901</v>
      </c>
      <c r="DR41" s="25">
        <v>5.2879366817549067E-2</v>
      </c>
      <c r="DS41" s="18">
        <f t="shared" si="4"/>
        <v>15.984718555416245</v>
      </c>
      <c r="DT41" s="18">
        <f t="shared" si="5"/>
        <v>2.2421903435018855</v>
      </c>
      <c r="DU41" s="18">
        <f t="shared" si="6"/>
        <v>98.060564216278351</v>
      </c>
      <c r="DV41" s="18">
        <f t="shared" si="7"/>
        <v>98.640143046018522</v>
      </c>
      <c r="DW41" s="18">
        <f>IF(ISNUMBER(DU41), DU41*COS(RADIANS(-$C41+Графики!$B$3))+DV41*SIN(RADIANS(-$C41+Графики!$B$3)),"")</f>
        <v>98.060564216278351</v>
      </c>
      <c r="DX41" s="19">
        <f>IF(ISNUMBER(DU41), DU41*COS(RADIANS(-$C41+Графики!$B$5))+DV41*SIN(RADIANS(-$C41+Графики!$B$5)),"")</f>
        <v>98.640143046018522</v>
      </c>
      <c r="DY41" s="24">
        <v>-0.96910495997021817</v>
      </c>
      <c r="DZ41" s="25">
        <v>0.92273294260808425</v>
      </c>
      <c r="EA41" s="25">
        <v>-0.18157024986631726</v>
      </c>
      <c r="EB41" s="25">
        <v>-4.6360357362315308E-3</v>
      </c>
      <c r="EC41" s="18">
        <f t="shared" si="8"/>
        <v>16.508650199402549</v>
      </c>
      <c r="ED41" s="18">
        <f t="shared" si="9"/>
        <v>1.544041684482792</v>
      </c>
      <c r="EE41" s="18">
        <f t="shared" si="10"/>
        <v>93.283445410973655</v>
      </c>
      <c r="EF41" s="18">
        <f t="shared" si="11"/>
        <v>98.290753876644629</v>
      </c>
      <c r="EG41" s="18">
        <f>IF(ISNUMBER(EE41), EE41*COS(RADIANS(-$C41+Графики!$B$3))+EF41*SIN(RADIANS(-$C41+Графики!$B$3)),"")</f>
        <v>93.283445410973655</v>
      </c>
      <c r="EH41" s="19">
        <f>IF(ISNUMBER(EE41), EE41*COS(RADIANS(-$C41+Графики!$B$5))+EF41*SIN(RADIANS(-$C41+Графики!$B$5)),"")</f>
        <v>98.290753876644629</v>
      </c>
      <c r="EI41" s="24">
        <v>-0.88869698694460519</v>
      </c>
      <c r="EJ41" s="25">
        <v>0.95121021297080255</v>
      </c>
      <c r="EK41" s="25">
        <v>-0.15633675618959134</v>
      </c>
      <c r="EL41" s="25">
        <v>2.0757672543276845E-2</v>
      </c>
      <c r="EM41" s="18">
        <f t="shared" si="12"/>
        <v>16.055529405679774</v>
      </c>
      <c r="EN41" s="18">
        <f t="shared" si="13"/>
        <v>1.5454398189788221</v>
      </c>
      <c r="EO41" s="18">
        <f t="shared" si="14"/>
        <v>94.211589212510276</v>
      </c>
      <c r="EP41" s="18">
        <f t="shared" si="15"/>
        <v>95.782426027564</v>
      </c>
      <c r="EQ41" s="18">
        <f>IF(ISNUMBER(EO41), EO41*COS(RADIANS(-$C41+Графики!$B$3))+EP41*SIN(RADIANS(-$C41+Графики!$B$3)),"")</f>
        <v>94.211589212510276</v>
      </c>
      <c r="ER41" s="19">
        <f>IF(ISNUMBER(EO41), EO41*COS(RADIANS(-$C41+Графики!$B$5))+EP41*SIN(RADIANS(-$C41+Графики!$B$5)),"")</f>
        <v>95.782426027564</v>
      </c>
      <c r="ES41" s="24">
        <v>-0.92956052549265955</v>
      </c>
      <c r="ET41" s="25">
        <v>0.9198985342946665</v>
      </c>
      <c r="EU41" s="25">
        <v>-0.12125475707765945</v>
      </c>
      <c r="EV41" s="25">
        <v>0.17079867776019816</v>
      </c>
      <c r="EW41" s="18">
        <f t="shared" si="16"/>
        <v>16.138874307622061</v>
      </c>
      <c r="EX41" s="18">
        <f t="shared" si="17"/>
        <v>2.5486442556746192</v>
      </c>
      <c r="EY41" s="18">
        <f t="shared" si="18"/>
        <v>95.950167151805658</v>
      </c>
      <c r="EZ41" s="18">
        <f t="shared" si="19"/>
        <v>100.3125483729881</v>
      </c>
      <c r="FA41" s="18">
        <f>IF(ISNUMBER(EY41), EY41*COS(RADIANS(-$C41+Графики!$B$3))+EZ41*SIN(RADIANS(-$C41+Графики!$B$3)),"")</f>
        <v>95.950167151805658</v>
      </c>
      <c r="FB41" s="19">
        <f>IF(ISNUMBER(EY41), EY41*COS(RADIANS(-$C41+Графики!$B$5))+EZ41*SIN(RADIANS(-$C41+Графики!$B$5)),"")</f>
        <v>100.3125483729881</v>
      </c>
      <c r="FC41" s="24">
        <v>-0.98710704616062417</v>
      </c>
      <c r="FD41" s="25">
        <v>1.0204067240694727</v>
      </c>
      <c r="FE41" s="25">
        <v>-2.8152990031518194E-2</v>
      </c>
      <c r="FF41" s="25">
        <v>4.5714996993356877E-2</v>
      </c>
      <c r="FG41" s="18">
        <f t="shared" si="20"/>
        <v>17.517966427964762</v>
      </c>
      <c r="FH41" s="18">
        <f t="shared" si="21"/>
        <v>0.64461974805861488</v>
      </c>
      <c r="FI41" s="18">
        <f t="shared" si="22"/>
        <v>97.268352780775743</v>
      </c>
      <c r="FJ41" s="18">
        <f t="shared" si="23"/>
        <v>99.917672809555967</v>
      </c>
      <c r="FK41" s="18">
        <f>IF(ISNUMBER(FI41), FI41*COS(RADIANS(-$C41+Графики!$B$3))+FJ41*SIN(RADIANS(-$C41+Графики!$B$3)),"")</f>
        <v>97.268352780775743</v>
      </c>
      <c r="FL41" s="19">
        <f>IF(ISNUMBER(FI41), FI41*COS(RADIANS(-$C41+Графики!$B$5))+FJ41*SIN(RADIANS(-$C41+Графики!$B$5)),"")</f>
        <v>99.917672809555967</v>
      </c>
      <c r="FM41" s="24">
        <v>-0.88911451274849485</v>
      </c>
      <c r="FN41" s="25">
        <v>0.99399374833502752</v>
      </c>
      <c r="FO41" s="25">
        <v>-9.4827799538358265E-2</v>
      </c>
      <c r="FP41" s="25">
        <v>0.11496411106768636</v>
      </c>
      <c r="FQ41" s="18">
        <f t="shared" si="24"/>
        <v>16.432480039924204</v>
      </c>
      <c r="FR41" s="18">
        <f t="shared" si="25"/>
        <v>1.8307787693419377</v>
      </c>
      <c r="FS41" s="18">
        <f t="shared" si="26"/>
        <v>95.346476247590545</v>
      </c>
      <c r="FT41" s="18">
        <f t="shared" si="27"/>
        <v>98.256702962732774</v>
      </c>
      <c r="FU41" s="18">
        <f>IF(ISNUMBER(FS41), FS41*COS(RADIANS(-$C41+Графики!$B$3))+FT41*SIN(RADIANS(-$C41+Графики!$B$3)),"")</f>
        <v>95.346476247590545</v>
      </c>
      <c r="FV41" s="19">
        <f>IF(ISNUMBER(FS41), FS41*COS(RADIANS(-$C41+Графики!$B$5))+FT41*SIN(RADIANS(-$C41+Графики!$B$5)),"")</f>
        <v>98.256702962732774</v>
      </c>
      <c r="FW41" s="24">
        <v>-0.95456200184168793</v>
      </c>
      <c r="FX41" s="25">
        <v>0.86634127598084643</v>
      </c>
      <c r="FY41" s="25">
        <v>-0.10630900122263794</v>
      </c>
      <c r="FZ41" s="25">
        <v>2.3360041094786954E-2</v>
      </c>
      <c r="GA41" s="18">
        <f t="shared" si="28"/>
        <v>15.889710056557604</v>
      </c>
      <c r="GB41" s="18">
        <f t="shared" si="29"/>
        <v>1.1315756216831299</v>
      </c>
      <c r="GC41" s="18">
        <f t="shared" si="30"/>
        <v>100.45176733136427</v>
      </c>
      <c r="GD41" s="18">
        <f t="shared" si="31"/>
        <v>96.30952596888531</v>
      </c>
      <c r="GE41" s="18">
        <f>IF(ISNUMBER(GC41), GC41*COS(RADIANS(-$C41+Графики!$B$3))+GD41*SIN(RADIANS(-$C41+Графики!$B$3)),"")</f>
        <v>100.45176733136427</v>
      </c>
      <c r="GF41" s="19">
        <f>IF(ISNUMBER(GC41), GC41*COS(RADIANS(-$C41+Графики!$B$5))+GD41*SIN(RADIANS(-$C41+Графики!$B$5)),"")</f>
        <v>96.30952596888531</v>
      </c>
      <c r="GG41" s="24">
        <v>-0.99858048293920965</v>
      </c>
      <c r="GH41" s="25">
        <v>0.99601042898895076</v>
      </c>
      <c r="GI41" s="25">
        <v>-4.5210671670392416E-2</v>
      </c>
      <c r="GJ41" s="25">
        <v>8.4572492310444919E-2</v>
      </c>
      <c r="GK41" s="18">
        <f t="shared" si="32"/>
        <v>17.405210408941564</v>
      </c>
      <c r="GL41" s="18">
        <f t="shared" si="33"/>
        <v>1.132571520432162</v>
      </c>
      <c r="GM41" s="18">
        <f t="shared" si="34"/>
        <v>97.285793498991765</v>
      </c>
      <c r="GN41" s="18">
        <f t="shared" si="35"/>
        <v>97.690158059664711</v>
      </c>
      <c r="GO41" s="18">
        <f>IF(ISNUMBER(GM41), GM41*COS(RADIANS(-$C41+Графики!$B$3))+GN41*SIN(RADIANS(-$C41+Графики!$B$3)),"")</f>
        <v>97.285793498991765</v>
      </c>
      <c r="GP41" s="19">
        <f>IF(ISNUMBER(GM41), GM41*COS(RADIANS(-$C41+Графики!$B$5))+GN41*SIN(RADIANS(-$C41+Графики!$B$5)),"")</f>
        <v>97.690158059664711</v>
      </c>
      <c r="GQ41" s="24">
        <v>-0.8593518477003087</v>
      </c>
      <c r="GR41" s="25">
        <v>0.93152566638686418</v>
      </c>
      <c r="GS41" s="25">
        <v>-7.068613733083276E-2</v>
      </c>
      <c r="GT41" s="25">
        <v>8.23530282622639E-2</v>
      </c>
      <c r="GU41" s="18">
        <f t="shared" si="36"/>
        <v>15.627718375687701</v>
      </c>
      <c r="GV41" s="18">
        <f t="shared" si="37"/>
        <v>1.3355182650447857</v>
      </c>
      <c r="GW41" s="18">
        <f t="shared" si="38"/>
        <v>98.109262064613091</v>
      </c>
      <c r="GX41" s="18">
        <f t="shared" si="39"/>
        <v>103.27472307665167</v>
      </c>
      <c r="GY41" s="18">
        <f>IF(ISNUMBER(GW41), GW41*COS(RADIANS(-$C41+Графики!$B$3))+GX41*SIN(RADIANS(-$C41+Графики!$B$3)),"")</f>
        <v>98.109262064613091</v>
      </c>
      <c r="GZ41" s="19">
        <f>IF(ISNUMBER(GW41), GW41*COS(RADIANS(-$C41+Графики!$B$5))+GX41*SIN(RADIANS(-$C41+Графики!$B$5)),"")</f>
        <v>103.27472307665167</v>
      </c>
      <c r="HA41" s="24">
        <v>-0.88873371060502382</v>
      </c>
      <c r="HB41" s="25">
        <v>0.84212445061351826</v>
      </c>
      <c r="HC41" s="25">
        <v>-0.13474771673603786</v>
      </c>
      <c r="HD41" s="25">
        <v>0.18648843329177497</v>
      </c>
      <c r="HE41" s="18">
        <f t="shared" si="40"/>
        <v>15.104012557436025</v>
      </c>
      <c r="HF41" s="18">
        <f t="shared" si="41"/>
        <v>2.8033105755354466</v>
      </c>
      <c r="HG41" s="18">
        <f t="shared" si="42"/>
        <v>93.314439177133536</v>
      </c>
      <c r="HH41" s="18">
        <f t="shared" si="43"/>
        <v>96.809555804986161</v>
      </c>
      <c r="HI41" s="18">
        <f>IF(ISNUMBER(HG41), HG41*COS(RADIANS(-$C41+Графики!$B$3))+HH41*SIN(RADIANS(-$C41+Графики!$B$3)),"")</f>
        <v>93.314439177133536</v>
      </c>
      <c r="HJ41" s="19">
        <f>IF(ISNUMBER(HG41), HG41*COS(RADIANS(-$C41+Графики!$B$5))+HH41*SIN(RADIANS(-$C41+Графики!$B$5)),"")</f>
        <v>96.809555804986161</v>
      </c>
      <c r="HK41" s="24">
        <v>-0.89906135670414444</v>
      </c>
      <c r="HL41" s="25">
        <v>1.0026693781195763</v>
      </c>
      <c r="HM41" s="25">
        <v>-0.15166826973776298</v>
      </c>
      <c r="HN41" s="25">
        <v>0.16845516106140931</v>
      </c>
      <c r="HO41" s="18">
        <f t="shared" si="44"/>
        <v>16.594969620322296</v>
      </c>
      <c r="HP41" s="18">
        <f t="shared" si="45"/>
        <v>2.7936003064629653</v>
      </c>
      <c r="HQ41" s="18">
        <f t="shared" si="46"/>
        <v>98.546635938478531</v>
      </c>
      <c r="HR41" s="18">
        <f t="shared" si="47"/>
        <v>98.941437215480107</v>
      </c>
      <c r="HS41" s="18">
        <f>IF(ISNUMBER(HQ41), HQ41*COS(RADIANS(-$C41+Графики!$B$3))+HR41*SIN(RADIANS(-$C41+Графики!$B$3)),"")</f>
        <v>98.546635938478531</v>
      </c>
      <c r="HT41" s="19">
        <f>IF(ISNUMBER(HQ41), HQ41*COS(RADIANS(-$C41+Графики!$B$5))+HR41*SIN(RADIANS(-$C41+Графики!$B$5)),"")</f>
        <v>98.941437215480107</v>
      </c>
      <c r="HU41" s="24">
        <v>-0.90291226800722468</v>
      </c>
      <c r="HV41" s="25">
        <v>0.87037846345893743</v>
      </c>
      <c r="HW41" s="25">
        <v>-0.11450755859528669</v>
      </c>
      <c r="HX41" s="25">
        <v>0.118963357004854</v>
      </c>
      <c r="HY41" s="18">
        <f t="shared" si="48"/>
        <v>15.474263303694464</v>
      </c>
      <c r="HZ41" s="18">
        <f t="shared" si="49"/>
        <v>2.0374166828560529</v>
      </c>
      <c r="IA41" s="18">
        <f t="shared" si="50"/>
        <v>93.181538992470806</v>
      </c>
      <c r="IB41" s="18">
        <f t="shared" si="51"/>
        <v>97.443530639631234</v>
      </c>
      <c r="IC41" s="18">
        <f>IF(ISNUMBER(IA41), IA41*COS(RADIANS(-$C41+Графики!$B$3))+IB41*SIN(RADIANS(-$C41+Графики!$B$3)),"")</f>
        <v>93.181538992470806</v>
      </c>
      <c r="ID41" s="19">
        <f>IF(ISNUMBER(IA41), IA41*COS(RADIANS(-$C41+Графики!$B$5))+IB41*SIN(RADIANS(-$C41+Графики!$B$5)),"")</f>
        <v>97.443530639631234</v>
      </c>
      <c r="IE41" s="24">
        <v>-0.97643308302367726</v>
      </c>
      <c r="IF41" s="25">
        <v>0.86167308361277362</v>
      </c>
      <c r="IG41" s="25">
        <v>-0.2049108470618784</v>
      </c>
      <c r="IH41" s="25">
        <v>-1.3006727080955294E-4</v>
      </c>
      <c r="II41" s="18">
        <f t="shared" si="52"/>
        <v>16.039814449261833</v>
      </c>
      <c r="IJ41" s="18">
        <f t="shared" si="53"/>
        <v>1.7870484749073066</v>
      </c>
      <c r="IK41" s="18">
        <f t="shared" si="54"/>
        <v>93.135473675348777</v>
      </c>
      <c r="IL41" s="18">
        <f t="shared" si="55"/>
        <v>97.020717442289737</v>
      </c>
      <c r="IM41" s="18">
        <f>IF(ISNUMBER(IK41), IK41*COS(RADIANS(-$C41+Графики!$B$3))+IL41*SIN(RADIANS(-$C41+Графики!$B$3)),"")</f>
        <v>93.135473675348777</v>
      </c>
      <c r="IN41" s="19">
        <f>IF(ISNUMBER(IK41), IK41*COS(RADIANS(-$C41+Графики!$B$5))+IL41*SIN(RADIANS(-$C41+Графики!$B$5)),"")</f>
        <v>97.020717442289737</v>
      </c>
      <c r="IO41" s="24">
        <v>-0.8767053101876614</v>
      </c>
      <c r="IP41" s="25">
        <v>0.94980538632275235</v>
      </c>
      <c r="IQ41" s="25">
        <v>-0.16199112286417922</v>
      </c>
      <c r="IR41" s="25">
        <v>5.3026890377534136E-2</v>
      </c>
      <c r="IS41" s="18">
        <f t="shared" si="56"/>
        <v>15.938637818950934</v>
      </c>
      <c r="IT41" s="18">
        <f t="shared" si="57"/>
        <v>1.8763850400113355</v>
      </c>
      <c r="IU41" s="18">
        <f t="shared" si="58"/>
        <v>96.820637246874156</v>
      </c>
      <c r="IV41" s="18">
        <f t="shared" si="59"/>
        <v>101.43961823609779</v>
      </c>
      <c r="IW41" s="18">
        <f>IF(ISNUMBER(IU41), IU41*COS(RADIANS(-$C41+Графики!$B$3))+IV41*SIN(RADIANS(-$C41+Графики!$B$3)),"")</f>
        <v>96.820637246874156</v>
      </c>
      <c r="IX41" s="19">
        <f>IF(ISNUMBER(IU41), IU41*COS(RADIANS(-$C41+Графики!$B$5))+IV41*SIN(RADIANS(-$C41+Графики!$B$5)),"")</f>
        <v>101.43961823609779</v>
      </c>
    </row>
    <row r="42" spans="1:258" x14ac:dyDescent="0.25">
      <c r="A42" s="44">
        <v>42</v>
      </c>
      <c r="B42" s="50">
        <v>0</v>
      </c>
      <c r="C42" s="11">
        <f>IF(Графики!$A$7="Расчитывать с учетом закручивания скважины",B42,0)</f>
        <v>0</v>
      </c>
      <c r="D42" s="47">
        <v>19.5</v>
      </c>
      <c r="E42" s="34">
        <f>IF(ISNUMBER(INDEX($I$1:$IX$303,$A42,E$1) ),INDEX($I$1:$IX$303,$A42,E$1),0)</f>
        <v>16.536563825498408</v>
      </c>
      <c r="F42" s="35">
        <f>IF(ISNUMBER(INDEX($I$1:$IX$303,$A42,F$1) ),INDEX($I$1:$IX$303,$A42,F$1),0)</f>
        <v>4.4065775987337963</v>
      </c>
      <c r="G42" s="35">
        <f>IF(ISNUMBER(INDEX($I$1:$IX$303,$A42,G$1) ),INDEX($I$1:$IX$303,$A42,G$1)-$G$305,0)</f>
        <v>-874.00171592301638</v>
      </c>
      <c r="H42" s="36">
        <f>IF(ISNUMBER(INDEX($I$1:$IX$303,$A42,H$1) ),INDEX($I$1:$IX$303,$A42,H$1)-$H$305,0)</f>
        <v>-1053.7014887417054</v>
      </c>
      <c r="I42" s="29">
        <v>-0.91807526139590123</v>
      </c>
      <c r="J42" s="25">
        <v>0.97696174381668899</v>
      </c>
      <c r="K42" s="25">
        <v>-0.36236948784201894</v>
      </c>
      <c r="L42" s="25">
        <v>0.14258874338258987</v>
      </c>
      <c r="M42" s="18">
        <f t="shared" si="60"/>
        <v>16.536563825498408</v>
      </c>
      <c r="N42" s="18">
        <f t="shared" si="61"/>
        <v>4.4065775987337963</v>
      </c>
      <c r="O42" s="18">
        <f t="shared" si="100"/>
        <v>103.91443996639826</v>
      </c>
      <c r="P42" s="18">
        <f t="shared" si="100"/>
        <v>101.72817474233213</v>
      </c>
      <c r="Q42" s="18">
        <f>IF(ISNUMBER(O42), O42*COS(RADIANS(-$C42+Графики!$B$3))+P42*SIN(RADIANS(-$C42+Графики!$B$3)),"")</f>
        <v>103.91443996639826</v>
      </c>
      <c r="R42" s="19">
        <f>IF(ISNUMBER(O42), O42*COS(RADIANS(-$C42+Графики!$B$5))+P42*SIN(RADIANS(-$C42+Графики!$B$5)),"")</f>
        <v>101.72817474233213</v>
      </c>
      <c r="S42" s="29">
        <v>-0.91241918067705563</v>
      </c>
      <c r="T42" s="25">
        <v>0.98438391547576776</v>
      </c>
      <c r="U42" s="25">
        <v>-0.33128699099643655</v>
      </c>
      <c r="V42" s="25">
        <v>0.24184841096988099</v>
      </c>
      <c r="W42" s="18">
        <f t="shared" si="63"/>
        <v>16.551973767014228</v>
      </c>
      <c r="X42" s="18">
        <f t="shared" si="64"/>
        <v>5.0015290593395543</v>
      </c>
      <c r="Y42" s="18">
        <f t="shared" si="101"/>
        <v>104.34897479115108</v>
      </c>
      <c r="Z42" s="18">
        <f t="shared" si="101"/>
        <v>101.42959150286912</v>
      </c>
      <c r="AA42" s="18">
        <f>IF(ISNUMBER(Y42), Y42*COS(RADIANS(-$C42+Графики!$B$3))+Z42*SIN(RADIANS(-$C42+Графики!$B$3)),"")</f>
        <v>104.34897479115108</v>
      </c>
      <c r="AB42" s="18">
        <f>IF(ISNUMBER(Y42), Y42*COS(RADIANS(-$C42+Графики!$B$5))+Z42*SIN(RADIANS(-$C42+Графики!$B$5)),"")</f>
        <v>101.42959150286912</v>
      </c>
      <c r="AC42" s="24">
        <v>-0.87462777423125748</v>
      </c>
      <c r="AD42" s="25">
        <v>0.89098148341765304</v>
      </c>
      <c r="AE42" s="25">
        <v>-0.31692457284004116</v>
      </c>
      <c r="AF42" s="25">
        <v>0.1442981360914834</v>
      </c>
      <c r="AG42" s="18">
        <f t="shared" si="66"/>
        <v>15.407237790381076</v>
      </c>
      <c r="AH42" s="18">
        <f t="shared" si="67"/>
        <v>4.0249165605886574</v>
      </c>
      <c r="AI42" s="18">
        <f t="shared" si="102"/>
        <v>103.84128128506339</v>
      </c>
      <c r="AJ42" s="18">
        <f t="shared" si="102"/>
        <v>105.89141062359434</v>
      </c>
      <c r="AK42" s="18">
        <f>IF(ISNUMBER(AI42), AI42*COS(RADIANS(-$C42+Графики!$B$3))+AJ42*SIN(RADIANS(-$C42+Графики!$B$3)),"")</f>
        <v>103.84128128506339</v>
      </c>
      <c r="AL42" s="19">
        <f>IF(ISNUMBER(AI42), AI42*COS(RADIANS(-$C42+Графики!$B$5))+AJ42*SIN(RADIANS(-$C42+Графики!$B$5)),"")</f>
        <v>105.89141062359434</v>
      </c>
      <c r="AM42" s="24">
        <v>-0.84523702224534503</v>
      </c>
      <c r="AN42" s="25">
        <v>0.96502133943649471</v>
      </c>
      <c r="AO42" s="25">
        <v>-0.29490341034128054</v>
      </c>
      <c r="AP42" s="25">
        <v>0.16513530714632893</v>
      </c>
      <c r="AQ42" s="18">
        <f t="shared" si="69"/>
        <v>15.7968272983708</v>
      </c>
      <c r="AR42" s="18">
        <f t="shared" si="70"/>
        <v>4.0145843695596417</v>
      </c>
      <c r="AS42" s="18">
        <f t="shared" si="103"/>
        <v>103.68000427765999</v>
      </c>
      <c r="AT42" s="18">
        <f t="shared" si="103"/>
        <v>103.80363952908679</v>
      </c>
      <c r="AU42" s="18">
        <f>IF(ISNUMBER(AS42), AS42*COS(RADIANS(-$C42+Графики!$B$3))+AT42*SIN(RADIANS(-$C42+Графики!$B$3)),"")</f>
        <v>103.68000427765999</v>
      </c>
      <c r="AV42" s="19">
        <f>IF(ISNUMBER(AS42), AS42*COS(RADIANS(-$C42+Графики!$B$5))+AT42*SIN(RADIANS(-$C42+Графики!$B$5)),"")</f>
        <v>103.80363952908679</v>
      </c>
      <c r="AW42" s="24">
        <v>-0.888105981399126</v>
      </c>
      <c r="AX42" s="25">
        <v>0.91723112513263383</v>
      </c>
      <c r="AY42" s="25">
        <v>-0.25062154912276535</v>
      </c>
      <c r="AZ42" s="25">
        <v>0.11293290121167332</v>
      </c>
      <c r="BA42" s="18">
        <f t="shared" si="72"/>
        <v>15.753886589674671</v>
      </c>
      <c r="BB42" s="18">
        <f t="shared" si="73"/>
        <v>3.1726057620108508</v>
      </c>
      <c r="BC42" s="18">
        <f t="shared" si="104"/>
        <v>102.29931485710981</v>
      </c>
      <c r="BD42" s="18">
        <f t="shared" si="104"/>
        <v>100.56102052919152</v>
      </c>
      <c r="BE42" s="18">
        <f>IF(ISNUMBER(BC42), BC42*COS(RADIANS(-$C42+Графики!$B$3))+BD42*SIN(RADIANS(-$C42+Графики!$B$3)),"")</f>
        <v>102.29931485710981</v>
      </c>
      <c r="BF42" s="19">
        <f>IF(ISNUMBER(BC42), BC42*COS(RADIANS(-$C42+Графики!$B$5))+BD42*SIN(RADIANS(-$C42+Графики!$B$5)),"")</f>
        <v>100.56102052919152</v>
      </c>
      <c r="BG42" s="24">
        <v>-0.84748477874493544</v>
      </c>
      <c r="BH42" s="25">
        <v>0.87541560111532934</v>
      </c>
      <c r="BI42" s="25">
        <v>-0.3245914807726511</v>
      </c>
      <c r="BJ42" s="25">
        <v>0.11716737442893385</v>
      </c>
      <c r="BK42" s="18">
        <f t="shared" si="75"/>
        <v>15.034575699851786</v>
      </c>
      <c r="BL42" s="18">
        <f t="shared" si="76"/>
        <v>3.8550637128084202</v>
      </c>
      <c r="BM42" s="18">
        <f t="shared" si="105"/>
        <v>101.88728379002912</v>
      </c>
      <c r="BN42" s="18">
        <f t="shared" si="105"/>
        <v>97.763958149069353</v>
      </c>
      <c r="BO42" s="18">
        <f>IF(ISNUMBER(BM42), BM42*COS(RADIANS(-$C42+Графики!$B$3))+BN42*SIN(RADIANS(-$C42+Графики!$B$3)),"")</f>
        <v>101.88728379002912</v>
      </c>
      <c r="BP42" s="19">
        <f>IF(ISNUMBER(BM42), BM42*COS(RADIANS(-$C42+Графики!$B$5))+BN42*SIN(RADIANS(-$C42+Графики!$B$5)),"")</f>
        <v>97.763958149069353</v>
      </c>
      <c r="BQ42" s="24">
        <v>-0.83589135856662633</v>
      </c>
      <c r="BR42" s="25">
        <v>0.89866910919455401</v>
      </c>
      <c r="BS42" s="25">
        <v>-0.2614788464206399</v>
      </c>
      <c r="BT42" s="25">
        <v>0.17773363875677781</v>
      </c>
      <c r="BU42" s="18">
        <f t="shared" si="78"/>
        <v>15.136317583567187</v>
      </c>
      <c r="BV42" s="18">
        <f t="shared" si="79"/>
        <v>3.8328426065320591</v>
      </c>
      <c r="BW42" s="18">
        <f t="shared" si="106"/>
        <v>105.20102965511201</v>
      </c>
      <c r="BX42" s="18">
        <f t="shared" si="106"/>
        <v>95.701793619981345</v>
      </c>
      <c r="BY42" s="18">
        <f>IF(ISNUMBER(BW42), BW42*COS(RADIANS(-$C42+Графики!$B$3))+BX42*SIN(RADIANS(-$C42+Графики!$B$3)),"")</f>
        <v>105.20102965511201</v>
      </c>
      <c r="BZ42" s="19">
        <f>IF(ISNUMBER(BW42), BW42*COS(RADIANS(-$C42+Графики!$B$5))+BX42*SIN(RADIANS(-$C42+Графики!$B$5)),"")</f>
        <v>95.701793619981345</v>
      </c>
      <c r="CA42" s="29">
        <v>-0.92965186790287768</v>
      </c>
      <c r="CB42" s="25">
        <v>0.99862307325338329</v>
      </c>
      <c r="CC42" s="25">
        <v>-0.27537810163299403</v>
      </c>
      <c r="CD42" s="25">
        <v>0.21885831187801572</v>
      </c>
      <c r="CE42" s="18">
        <f t="shared" si="81"/>
        <v>16.826579173463628</v>
      </c>
      <c r="CF42" s="18">
        <f t="shared" si="82"/>
        <v>4.3130129775596302</v>
      </c>
      <c r="CG42" s="18">
        <f t="shared" si="107"/>
        <v>103.43273323799809</v>
      </c>
      <c r="CH42" s="18">
        <f t="shared" si="107"/>
        <v>101.1494695056109</v>
      </c>
      <c r="CI42" s="18">
        <f>IF(ISNUMBER(CG42), CG42*COS(RADIANS(-$C42+Графики!$B$3))+CH42*SIN(RADIANS(-$C42+Графики!$B$3)),"")</f>
        <v>103.43273323799809</v>
      </c>
      <c r="CJ42" s="19">
        <f>IF(ISNUMBER(CG42), CG42*COS(RADIANS(-$C42+Графики!$B$5))+CH42*SIN(RADIANS(-$C42+Графики!$B$5)),"")</f>
        <v>101.1494695056109</v>
      </c>
      <c r="CK42" s="24">
        <v>-0.90481012000136196</v>
      </c>
      <c r="CL42" s="25">
        <v>0.98071692377542397</v>
      </c>
      <c r="CM42" s="25">
        <v>-0.32323426368829505</v>
      </c>
      <c r="CN42" s="25">
        <v>0.14202124414845529</v>
      </c>
      <c r="CO42" s="18">
        <f t="shared" si="84"/>
        <v>16.453585047173547</v>
      </c>
      <c r="CP42" s="18">
        <f t="shared" si="85"/>
        <v>4.060109082510313</v>
      </c>
      <c r="CQ42" s="18">
        <f t="shared" si="108"/>
        <v>106.63987573062502</v>
      </c>
      <c r="CR42" s="18">
        <f t="shared" si="108"/>
        <v>104.49612780125157</v>
      </c>
      <c r="CS42" s="18">
        <f>IF(ISNUMBER(CQ42), CQ42*COS(RADIANS(-$C42+Графики!$B$3))+CR42*SIN(RADIANS(-$C42+Графики!$B$3)),"")</f>
        <v>106.63987573062502</v>
      </c>
      <c r="CT42" s="19">
        <f>IF(ISNUMBER(CQ42), CQ42*COS(RADIANS(-$C42+Графики!$B$5))+CR42*SIN(RADIANS(-$C42+Графики!$B$5)),"")</f>
        <v>104.49612780125157</v>
      </c>
      <c r="CU42" s="24">
        <v>-0.89677904115439067</v>
      </c>
      <c r="CV42" s="25">
        <v>0.98278784896884275</v>
      </c>
      <c r="CW42" s="25">
        <v>-0.27528452196196163</v>
      </c>
      <c r="CX42" s="25">
        <v>0.25292076351687509</v>
      </c>
      <c r="CY42" s="18">
        <f t="shared" si="87"/>
        <v>16.401579913205239</v>
      </c>
      <c r="CZ42" s="18">
        <f t="shared" si="88"/>
        <v>4.609444356071835</v>
      </c>
      <c r="DA42" s="18">
        <f t="shared" si="109"/>
        <v>100.24907762786586</v>
      </c>
      <c r="DB42" s="18">
        <f t="shared" si="109"/>
        <v>102.33362561150361</v>
      </c>
      <c r="DC42" s="18">
        <f>IF(ISNUMBER(DA42), DA42*COS(RADIANS(-$C42+Графики!$B$3))+DB42*SIN(RADIANS(-$C42+Графики!$B$3)),"")</f>
        <v>100.24907762786586</v>
      </c>
      <c r="DD42" s="19">
        <f>IF(ISNUMBER(DA42), DA42*COS(RADIANS(-$C42+Графики!$B$5))+DB42*SIN(RADIANS(-$C42+Графики!$B$5)),"")</f>
        <v>102.33362561150361</v>
      </c>
      <c r="DE42" s="24">
        <v>-0.94366954951789661</v>
      </c>
      <c r="DF42" s="25">
        <v>0.9952755094978013</v>
      </c>
      <c r="DG42" s="25">
        <v>-0.40186930328350068</v>
      </c>
      <c r="DH42" s="25">
        <v>9.4520972378892704E-2</v>
      </c>
      <c r="DI42" s="18">
        <f t="shared" si="0"/>
        <v>16.919680261654339</v>
      </c>
      <c r="DJ42" s="18">
        <f t="shared" si="1"/>
        <v>4.3318087950614137</v>
      </c>
      <c r="DK42" s="18">
        <f t="shared" si="2"/>
        <v>107.46387441678135</v>
      </c>
      <c r="DL42" s="18">
        <f t="shared" si="3"/>
        <v>101.38419145325838</v>
      </c>
      <c r="DM42" s="18">
        <f>IF(ISNUMBER(DK42), DK42*COS(RADIANS(-$C42+Графики!$B$3))+DL42*SIN(RADIANS(-$C42+Графики!$B$3)),"")</f>
        <v>107.46387441678135</v>
      </c>
      <c r="DN42" s="19">
        <f>IF(ISNUMBER(DK42), DK42*COS(RADIANS(-$C42+Графики!$B$5))+DL42*SIN(RADIANS(-$C42+Графики!$B$5)),"")</f>
        <v>101.38419145325838</v>
      </c>
      <c r="DO42" s="24">
        <v>-0.94342845112490237</v>
      </c>
      <c r="DP42" s="25">
        <v>0.89408157520353526</v>
      </c>
      <c r="DQ42" s="25">
        <v>-0.39567356112397067</v>
      </c>
      <c r="DR42" s="25">
        <v>0.1388985127329643</v>
      </c>
      <c r="DS42" s="18">
        <f t="shared" si="4"/>
        <v>16.034612812711785</v>
      </c>
      <c r="DT42" s="18">
        <f t="shared" si="5"/>
        <v>4.6650044686646446</v>
      </c>
      <c r="DU42" s="18">
        <f t="shared" si="6"/>
        <v>106.07787062263424</v>
      </c>
      <c r="DV42" s="18">
        <f t="shared" si="7"/>
        <v>100.97264528035085</v>
      </c>
      <c r="DW42" s="18">
        <f>IF(ISNUMBER(DU42), DU42*COS(RADIANS(-$C42+Графики!$B$3))+DV42*SIN(RADIANS(-$C42+Графики!$B$3)),"")</f>
        <v>106.07787062263424</v>
      </c>
      <c r="DX42" s="19">
        <f>IF(ISNUMBER(DU42), DU42*COS(RADIANS(-$C42+Графики!$B$5))+DV42*SIN(RADIANS(-$C42+Графики!$B$5)),"")</f>
        <v>100.97264528035085</v>
      </c>
      <c r="DY42" s="24">
        <v>-0.84045059368455199</v>
      </c>
      <c r="DZ42" s="25">
        <v>0.89776998370687178</v>
      </c>
      <c r="EA42" s="25">
        <v>-0.33272545474441884</v>
      </c>
      <c r="EB42" s="25">
        <v>8.3745972916047906E-2</v>
      </c>
      <c r="EC42" s="18">
        <f t="shared" si="8"/>
        <v>15.168254398735284</v>
      </c>
      <c r="ED42" s="18">
        <f t="shared" si="9"/>
        <v>3.6343908255424657</v>
      </c>
      <c r="EE42" s="18">
        <f t="shared" si="10"/>
        <v>100.8675726103413</v>
      </c>
      <c r="EF42" s="18">
        <f t="shared" si="11"/>
        <v>100.10794928941586</v>
      </c>
      <c r="EG42" s="18">
        <f>IF(ISNUMBER(EE42), EE42*COS(RADIANS(-$C42+Графики!$B$3))+EF42*SIN(RADIANS(-$C42+Графики!$B$3)),"")</f>
        <v>100.8675726103413</v>
      </c>
      <c r="EH42" s="19">
        <f>IF(ISNUMBER(EE42), EE42*COS(RADIANS(-$C42+Графики!$B$5))+EF42*SIN(RADIANS(-$C42+Графики!$B$5)),"")</f>
        <v>100.10794928941586</v>
      </c>
      <c r="EI42" s="24">
        <v>-1.0242059810769242</v>
      </c>
      <c r="EJ42" s="25">
        <v>1.0061928935959243</v>
      </c>
      <c r="EK42" s="25">
        <v>-0.31292420409015204</v>
      </c>
      <c r="EL42" s="25">
        <v>0.15045911922089936</v>
      </c>
      <c r="EM42" s="18">
        <f t="shared" si="12"/>
        <v>17.717645642586046</v>
      </c>
      <c r="EN42" s="18">
        <f t="shared" si="13"/>
        <v>4.0437713245414253</v>
      </c>
      <c r="EO42" s="18">
        <f t="shared" si="14"/>
        <v>103.07041203380329</v>
      </c>
      <c r="EP42" s="18">
        <f t="shared" si="15"/>
        <v>97.804311689834719</v>
      </c>
      <c r="EQ42" s="18">
        <f>IF(ISNUMBER(EO42), EO42*COS(RADIANS(-$C42+Графики!$B$3))+EP42*SIN(RADIANS(-$C42+Графики!$B$3)),"")</f>
        <v>103.07041203380329</v>
      </c>
      <c r="ER42" s="19">
        <f>IF(ISNUMBER(EO42), EO42*COS(RADIANS(-$C42+Графики!$B$5))+EP42*SIN(RADIANS(-$C42+Графики!$B$5)),"")</f>
        <v>97.804311689834719</v>
      </c>
      <c r="ES42" s="24">
        <v>-0.85688894623824152</v>
      </c>
      <c r="ET42" s="25">
        <v>0.82870647530786701</v>
      </c>
      <c r="EU42" s="25">
        <v>-0.34356292569585589</v>
      </c>
      <c r="EV42" s="25">
        <v>0.10142926094552682</v>
      </c>
      <c r="EW42" s="18">
        <f t="shared" si="16"/>
        <v>14.709064529132901</v>
      </c>
      <c r="EX42" s="18">
        <f t="shared" si="17"/>
        <v>3.8832796413183419</v>
      </c>
      <c r="EY42" s="18">
        <f t="shared" si="18"/>
        <v>103.3046994163721</v>
      </c>
      <c r="EZ42" s="18">
        <f t="shared" si="19"/>
        <v>102.25418819364728</v>
      </c>
      <c r="FA42" s="18">
        <f>IF(ISNUMBER(EY42), EY42*COS(RADIANS(-$C42+Графики!$B$3))+EZ42*SIN(RADIANS(-$C42+Графики!$B$3)),"")</f>
        <v>103.3046994163721</v>
      </c>
      <c r="FB42" s="19">
        <f>IF(ISNUMBER(EY42), EY42*COS(RADIANS(-$C42+Графики!$B$5))+EZ42*SIN(RADIANS(-$C42+Графики!$B$5)),"")</f>
        <v>102.25418819364728</v>
      </c>
      <c r="FC42" s="24">
        <v>-0.92017032157422274</v>
      </c>
      <c r="FD42" s="25">
        <v>0.89095890775220876</v>
      </c>
      <c r="FE42" s="25">
        <v>-0.23001656810023161</v>
      </c>
      <c r="FF42" s="25">
        <v>0.21619336923869989</v>
      </c>
      <c r="FG42" s="18">
        <f t="shared" si="20"/>
        <v>15.804426103508636</v>
      </c>
      <c r="FH42" s="18">
        <f t="shared" si="21"/>
        <v>3.8939064405429789</v>
      </c>
      <c r="FI42" s="18">
        <f t="shared" si="22"/>
        <v>105.17056583253006</v>
      </c>
      <c r="FJ42" s="18">
        <f t="shared" si="23"/>
        <v>101.86462602982746</v>
      </c>
      <c r="FK42" s="18">
        <f>IF(ISNUMBER(FI42), FI42*COS(RADIANS(-$C42+Графики!$B$3))+FJ42*SIN(RADIANS(-$C42+Графики!$B$3)),"")</f>
        <v>105.17056583253006</v>
      </c>
      <c r="FL42" s="19">
        <f>IF(ISNUMBER(FI42), FI42*COS(RADIANS(-$C42+Графики!$B$5))+FJ42*SIN(RADIANS(-$C42+Графики!$B$5)),"")</f>
        <v>101.86462602982746</v>
      </c>
      <c r="FM42" s="24">
        <v>-0.98790163882824078</v>
      </c>
      <c r="FN42" s="25">
        <v>0.88101616480742773</v>
      </c>
      <c r="FO42" s="25">
        <v>-0.31677705842948151</v>
      </c>
      <c r="FP42" s="25">
        <v>8.6197554933787834E-2</v>
      </c>
      <c r="FQ42" s="18">
        <f t="shared" si="24"/>
        <v>16.308661532331218</v>
      </c>
      <c r="FR42" s="18">
        <f t="shared" si="25"/>
        <v>3.5166096544787382</v>
      </c>
      <c r="FS42" s="18">
        <f t="shared" si="26"/>
        <v>103.50080701375616</v>
      </c>
      <c r="FT42" s="18">
        <f t="shared" si="27"/>
        <v>100.01500778997215</v>
      </c>
      <c r="FU42" s="18">
        <f>IF(ISNUMBER(FS42), FS42*COS(RADIANS(-$C42+Графики!$B$3))+FT42*SIN(RADIANS(-$C42+Графики!$B$3)),"")</f>
        <v>103.50080701375616</v>
      </c>
      <c r="FV42" s="19">
        <f>IF(ISNUMBER(FS42), FS42*COS(RADIANS(-$C42+Графики!$B$5))+FT42*SIN(RADIANS(-$C42+Графики!$B$5)),"")</f>
        <v>100.01500778997215</v>
      </c>
      <c r="FW42" s="24">
        <v>-0.87607804717979765</v>
      </c>
      <c r="FX42" s="25">
        <v>0.90121521845503361</v>
      </c>
      <c r="FY42" s="25">
        <v>-0.21788453919676207</v>
      </c>
      <c r="FZ42" s="25">
        <v>0.16190042569971455</v>
      </c>
      <c r="GA42" s="18">
        <f t="shared" si="28"/>
        <v>15.509187811943084</v>
      </c>
      <c r="GB42" s="18">
        <f t="shared" si="29"/>
        <v>3.3142429760891012</v>
      </c>
      <c r="GC42" s="18">
        <f t="shared" si="30"/>
        <v>108.20636123733581</v>
      </c>
      <c r="GD42" s="18">
        <f t="shared" si="31"/>
        <v>97.966647456929863</v>
      </c>
      <c r="GE42" s="18">
        <f>IF(ISNUMBER(GC42), GC42*COS(RADIANS(-$C42+Графики!$B$3))+GD42*SIN(RADIANS(-$C42+Графики!$B$3)),"")</f>
        <v>108.20636123733581</v>
      </c>
      <c r="GF42" s="19">
        <f>IF(ISNUMBER(GC42), GC42*COS(RADIANS(-$C42+Графики!$B$5))+GD42*SIN(RADIANS(-$C42+Графики!$B$5)),"")</f>
        <v>97.966647456929863</v>
      </c>
      <c r="GG42" s="24">
        <v>-0.93016689931179986</v>
      </c>
      <c r="GH42" s="25">
        <v>0.94481990701104535</v>
      </c>
      <c r="GI42" s="25">
        <v>-0.33583041358399579</v>
      </c>
      <c r="GJ42" s="25">
        <v>8.6588937993717363E-2</v>
      </c>
      <c r="GK42" s="18">
        <f t="shared" si="32"/>
        <v>16.361616505345694</v>
      </c>
      <c r="GL42" s="18">
        <f t="shared" si="33"/>
        <v>3.6862959058250993</v>
      </c>
      <c r="GM42" s="18">
        <f t="shared" si="34"/>
        <v>105.46660175166461</v>
      </c>
      <c r="GN42" s="18">
        <f t="shared" si="35"/>
        <v>99.533306012577256</v>
      </c>
      <c r="GO42" s="18">
        <f>IF(ISNUMBER(GM42), GM42*COS(RADIANS(-$C42+Графики!$B$3))+GN42*SIN(RADIANS(-$C42+Графики!$B$3)),"")</f>
        <v>105.46660175166461</v>
      </c>
      <c r="GP42" s="19">
        <f>IF(ISNUMBER(GM42), GM42*COS(RADIANS(-$C42+Графики!$B$5))+GN42*SIN(RADIANS(-$C42+Графики!$B$5)),"")</f>
        <v>99.533306012577256</v>
      </c>
      <c r="GQ42" s="24">
        <v>-0.91984903667035556</v>
      </c>
      <c r="GR42" s="25">
        <v>0.86498167312000307</v>
      </c>
      <c r="GS42" s="25">
        <v>-0.33470943251229301</v>
      </c>
      <c r="GT42" s="25">
        <v>8.0397779641080164E-2</v>
      </c>
      <c r="GU42" s="18">
        <f t="shared" si="36"/>
        <v>15.574956475933508</v>
      </c>
      <c r="GV42" s="18">
        <f t="shared" si="37"/>
        <v>3.6224858777582183</v>
      </c>
      <c r="GW42" s="18">
        <f t="shared" si="38"/>
        <v>105.89674030257984</v>
      </c>
      <c r="GX42" s="18">
        <f t="shared" si="39"/>
        <v>105.08596601553077</v>
      </c>
      <c r="GY42" s="18">
        <f>IF(ISNUMBER(GW42), GW42*COS(RADIANS(-$C42+Графики!$B$3))+GX42*SIN(RADIANS(-$C42+Графики!$B$3)),"")</f>
        <v>105.89674030257984</v>
      </c>
      <c r="GZ42" s="19">
        <f>IF(ISNUMBER(GW42), GW42*COS(RADIANS(-$C42+Графики!$B$5))+GX42*SIN(RADIANS(-$C42+Графики!$B$5)),"")</f>
        <v>105.08596601553077</v>
      </c>
      <c r="HA42" s="24">
        <v>-1.0171944029801681</v>
      </c>
      <c r="HB42" s="25">
        <v>1.0008873911805432</v>
      </c>
      <c r="HC42" s="25">
        <v>-0.26381285766101203</v>
      </c>
      <c r="HD42" s="25">
        <v>0.12393516211405489</v>
      </c>
      <c r="HE42" s="18">
        <f t="shared" si="40"/>
        <v>17.610175608040908</v>
      </c>
      <c r="HF42" s="18">
        <f t="shared" si="41"/>
        <v>3.3837333494536952</v>
      </c>
      <c r="HG42" s="18">
        <f t="shared" si="42"/>
        <v>102.119526981154</v>
      </c>
      <c r="HH42" s="18">
        <f t="shared" si="43"/>
        <v>98.501422479713014</v>
      </c>
      <c r="HI42" s="18">
        <f>IF(ISNUMBER(HG42), HG42*COS(RADIANS(-$C42+Графики!$B$3))+HH42*SIN(RADIANS(-$C42+Графики!$B$3)),"")</f>
        <v>102.119526981154</v>
      </c>
      <c r="HJ42" s="19">
        <f>IF(ISNUMBER(HG42), HG42*COS(RADIANS(-$C42+Графики!$B$5))+HH42*SIN(RADIANS(-$C42+Графики!$B$5)),"")</f>
        <v>98.501422479713014</v>
      </c>
      <c r="HK42" s="24">
        <v>-0.89816848378007752</v>
      </c>
      <c r="HL42" s="25">
        <v>0.97371297268086654</v>
      </c>
      <c r="HM42" s="25">
        <v>-0.38481105553718864</v>
      </c>
      <c r="HN42" s="25">
        <v>0.22144427580295975</v>
      </c>
      <c r="HO42" s="18">
        <f t="shared" si="44"/>
        <v>16.334520837099518</v>
      </c>
      <c r="HP42" s="18">
        <f t="shared" si="45"/>
        <v>5.2905511391559763</v>
      </c>
      <c r="HQ42" s="18">
        <f t="shared" si="46"/>
        <v>106.71389635702829</v>
      </c>
      <c r="HR42" s="18">
        <f t="shared" si="47"/>
        <v>101.5867127850581</v>
      </c>
      <c r="HS42" s="18">
        <f>IF(ISNUMBER(HQ42), HQ42*COS(RADIANS(-$C42+Графики!$B$3))+HR42*SIN(RADIANS(-$C42+Графики!$B$3)),"")</f>
        <v>106.71389635702829</v>
      </c>
      <c r="HT42" s="19">
        <f>IF(ISNUMBER(HQ42), HQ42*COS(RADIANS(-$C42+Графики!$B$5))+HR42*SIN(RADIANS(-$C42+Графики!$B$5)),"")</f>
        <v>101.5867127850581</v>
      </c>
      <c r="HU42" s="24">
        <v>-1.0202051421088936</v>
      </c>
      <c r="HV42" s="25">
        <v>1.004497959798897</v>
      </c>
      <c r="HW42" s="25">
        <v>-0.33672263865497087</v>
      </c>
      <c r="HX42" s="25">
        <v>0.21480743220391321</v>
      </c>
      <c r="HY42" s="18">
        <f t="shared" si="48"/>
        <v>17.667948428805328</v>
      </c>
      <c r="HZ42" s="18">
        <f t="shared" si="49"/>
        <v>4.8129892478874421</v>
      </c>
      <c r="IA42" s="18">
        <f t="shared" si="50"/>
        <v>102.01551320687346</v>
      </c>
      <c r="IB42" s="18">
        <f t="shared" si="51"/>
        <v>99.850025263574949</v>
      </c>
      <c r="IC42" s="18">
        <f>IF(ISNUMBER(IA42), IA42*COS(RADIANS(-$C42+Графики!$B$3))+IB42*SIN(RADIANS(-$C42+Графики!$B$3)),"")</f>
        <v>102.01551320687346</v>
      </c>
      <c r="ID42" s="19">
        <f>IF(ISNUMBER(IA42), IA42*COS(RADIANS(-$C42+Графики!$B$5))+IB42*SIN(RADIANS(-$C42+Графики!$B$5)),"")</f>
        <v>99.850025263574949</v>
      </c>
      <c r="IE42" s="24">
        <v>-0.88656116061419543</v>
      </c>
      <c r="IF42" s="25">
        <v>0.88968448076899576</v>
      </c>
      <c r="IG42" s="25">
        <v>-0.29978638532108204</v>
      </c>
      <c r="IH42" s="25">
        <v>8.4782169777507299E-2</v>
      </c>
      <c r="II42" s="18">
        <f t="shared" si="52"/>
        <v>15.500046664618448</v>
      </c>
      <c r="IJ42" s="18">
        <f t="shared" si="53"/>
        <v>3.3559874434689188</v>
      </c>
      <c r="IK42" s="18">
        <f t="shared" si="54"/>
        <v>100.885497007658</v>
      </c>
      <c r="IL42" s="18">
        <f t="shared" si="55"/>
        <v>98.698711164024189</v>
      </c>
      <c r="IM42" s="18">
        <f>IF(ISNUMBER(IK42), IK42*COS(RADIANS(-$C42+Графики!$B$3))+IL42*SIN(RADIANS(-$C42+Графики!$B$3)),"")</f>
        <v>100.885497007658</v>
      </c>
      <c r="IN42" s="19">
        <f>IF(ISNUMBER(IK42), IK42*COS(RADIANS(-$C42+Графики!$B$5))+IL42*SIN(RADIANS(-$C42+Графики!$B$5)),"")</f>
        <v>98.698711164024189</v>
      </c>
      <c r="IO42" s="24">
        <v>-0.95063938111733981</v>
      </c>
      <c r="IP42" s="25">
        <v>0.96586957378368321</v>
      </c>
      <c r="IQ42" s="25">
        <v>-0.29016903670708039</v>
      </c>
      <c r="IR42" s="25">
        <v>0.20684148417189516</v>
      </c>
      <c r="IS42" s="18">
        <f t="shared" si="56"/>
        <v>16.723916021773018</v>
      </c>
      <c r="IT42" s="18">
        <f t="shared" si="57"/>
        <v>4.3372214048141293</v>
      </c>
      <c r="IU42" s="18">
        <f t="shared" si="58"/>
        <v>105.18259525776067</v>
      </c>
      <c r="IV42" s="18">
        <f t="shared" si="59"/>
        <v>103.60822893850485</v>
      </c>
      <c r="IW42" s="18">
        <f>IF(ISNUMBER(IU42), IU42*COS(RADIANS(-$C42+Графики!$B$3))+IV42*SIN(RADIANS(-$C42+Графики!$B$3)),"")</f>
        <v>105.18259525776067</v>
      </c>
      <c r="IX42" s="19">
        <f>IF(ISNUMBER(IU42), IU42*COS(RADIANS(-$C42+Графики!$B$5))+IV42*SIN(RADIANS(-$C42+Графики!$B$5)),"")</f>
        <v>103.60822893850485</v>
      </c>
    </row>
    <row r="43" spans="1:258" x14ac:dyDescent="0.25">
      <c r="A43" s="44">
        <v>43</v>
      </c>
      <c r="B43" s="50">
        <v>0</v>
      </c>
      <c r="C43" s="11">
        <f>IF(Графики!$A$7="Расчитывать с учетом закручивания скважины",B43,0)</f>
        <v>0</v>
      </c>
      <c r="D43" s="47">
        <v>20</v>
      </c>
      <c r="E43" s="34">
        <f>IF(ISNUMBER(INDEX($I$1:$IX$303,$A43,E$1) ),INDEX($I$1:$IX$303,$A43,E$1),0)</f>
        <v>11.766840580867951</v>
      </c>
      <c r="F43" s="35">
        <f>IF(ISNUMBER(INDEX($I$1:$IX$303,$A43,F$1) ),INDEX($I$1:$IX$303,$A43,F$1),0)</f>
        <v>6.1276342740490923</v>
      </c>
      <c r="G43" s="35">
        <f>IF(ISNUMBER(INDEX($I$1:$IX$303,$A43,G$1) ),INDEX($I$1:$IX$303,$A43,G$1)-$G$305,0)</f>
        <v>-868.11829563258243</v>
      </c>
      <c r="H43" s="36">
        <f>IF(ISNUMBER(INDEX($I$1:$IX$303,$A43,H$1) ),INDEX($I$1:$IX$303,$A43,H$1)-$H$305,0)</f>
        <v>-1050.6376716046809</v>
      </c>
      <c r="I43" s="29">
        <v>-0.74214531833066422</v>
      </c>
      <c r="J43" s="25">
        <v>0.60626640638329099</v>
      </c>
      <c r="K43" s="25">
        <v>-0.36009468547362222</v>
      </c>
      <c r="L43" s="25">
        <v>0.34208487340675986</v>
      </c>
      <c r="M43" s="18">
        <f t="shared" si="60"/>
        <v>11.766840580867951</v>
      </c>
      <c r="N43" s="18">
        <f t="shared" si="61"/>
        <v>6.1276342740490923</v>
      </c>
      <c r="O43" s="18">
        <f t="shared" si="100"/>
        <v>109.79786025683224</v>
      </c>
      <c r="P43" s="18">
        <f t="shared" si="100"/>
        <v>104.79199187935667</v>
      </c>
      <c r="Q43" s="18">
        <f>IF(ISNUMBER(O43), O43*COS(RADIANS(-$C43+Графики!$B$3))+P43*SIN(RADIANS(-$C43+Графики!$B$3)),"")</f>
        <v>109.79786025683224</v>
      </c>
      <c r="R43" s="19">
        <f>IF(ISNUMBER(O43), O43*COS(RADIANS(-$C43+Графики!$B$5))+P43*SIN(RADIANS(-$C43+Графики!$B$5)),"")</f>
        <v>104.79199187935667</v>
      </c>
      <c r="S43" s="29">
        <v>-0.82465626622290056</v>
      </c>
      <c r="T43" s="25">
        <v>0.77987710918505193</v>
      </c>
      <c r="U43" s="25">
        <v>-0.40313776249852751</v>
      </c>
      <c r="V43" s="25">
        <v>0.47064699660650422</v>
      </c>
      <c r="W43" s="18">
        <f t="shared" si="63"/>
        <v>14.001737635494194</v>
      </c>
      <c r="X43" s="18">
        <f t="shared" si="64"/>
        <v>7.6251366071152304</v>
      </c>
      <c r="Y43" s="18">
        <f t="shared" si="101"/>
        <v>111.34984360889817</v>
      </c>
      <c r="Z43" s="18">
        <f t="shared" si="101"/>
        <v>105.24215980642673</v>
      </c>
      <c r="AA43" s="18">
        <f>IF(ISNUMBER(Y43), Y43*COS(RADIANS(-$C43+Графики!$B$3))+Z43*SIN(RADIANS(-$C43+Графики!$B$3)),"")</f>
        <v>111.34984360889817</v>
      </c>
      <c r="AB43" s="18">
        <f>IF(ISNUMBER(Y43), Y43*COS(RADIANS(-$C43+Графики!$B$5))+Z43*SIN(RADIANS(-$C43+Графики!$B$5)),"")</f>
        <v>105.24215980642673</v>
      </c>
      <c r="AC43" s="24">
        <v>-0.83118235309537003</v>
      </c>
      <c r="AD43" s="25">
        <v>0.79826005847958337</v>
      </c>
      <c r="AE43" s="25">
        <v>-0.39760442695652887</v>
      </c>
      <c r="AF43" s="25">
        <v>0.42103333215459149</v>
      </c>
      <c r="AG43" s="18">
        <f t="shared" si="66"/>
        <v>14.219088341469773</v>
      </c>
      <c r="AH43" s="18">
        <f t="shared" si="67"/>
        <v>7.1439013721995144</v>
      </c>
      <c r="AI43" s="18">
        <f t="shared" si="102"/>
        <v>110.95082545579828</v>
      </c>
      <c r="AJ43" s="18">
        <f t="shared" si="102"/>
        <v>109.46336130969409</v>
      </c>
      <c r="AK43" s="18">
        <f>IF(ISNUMBER(AI43), AI43*COS(RADIANS(-$C43+Графики!$B$3))+AJ43*SIN(RADIANS(-$C43+Графики!$B$3)),"")</f>
        <v>110.95082545579828</v>
      </c>
      <c r="AL43" s="19">
        <f>IF(ISNUMBER(AI43), AI43*COS(RADIANS(-$C43+Графики!$B$5))+AJ43*SIN(RADIANS(-$C43+Графики!$B$5)),"")</f>
        <v>109.46336130969409</v>
      </c>
      <c r="AM43" s="24">
        <v>-0.82029241054808555</v>
      </c>
      <c r="AN43" s="25">
        <v>0.64852039977999743</v>
      </c>
      <c r="AO43" s="25">
        <v>-0.33225851653501048</v>
      </c>
      <c r="AP43" s="25">
        <v>0.50571931605698739</v>
      </c>
      <c r="AQ43" s="18">
        <f t="shared" si="69"/>
        <v>12.81745883438672</v>
      </c>
      <c r="AR43" s="18">
        <f t="shared" si="70"/>
        <v>7.312670942789417</v>
      </c>
      <c r="AS43" s="18">
        <f t="shared" si="103"/>
        <v>110.08873369485335</v>
      </c>
      <c r="AT43" s="18">
        <f t="shared" si="103"/>
        <v>107.45997500048151</v>
      </c>
      <c r="AU43" s="18">
        <f>IF(ISNUMBER(AS43), AS43*COS(RADIANS(-$C43+Графики!$B$3))+AT43*SIN(RADIANS(-$C43+Графики!$B$3)),"")</f>
        <v>110.08873369485335</v>
      </c>
      <c r="AV43" s="19">
        <f>IF(ISNUMBER(AS43), AS43*COS(RADIANS(-$C43+Графики!$B$5))+AT43*SIN(RADIANS(-$C43+Графики!$B$5)),"")</f>
        <v>107.45997500048151</v>
      </c>
      <c r="AW43" s="24">
        <v>-0.68638503223026104</v>
      </c>
      <c r="AX43" s="25">
        <v>0.75080553670281391</v>
      </c>
      <c r="AY43" s="25">
        <v>-0.4407795087885007</v>
      </c>
      <c r="AZ43" s="25">
        <v>0.51961176180999813</v>
      </c>
      <c r="BA43" s="18">
        <f t="shared" si="72"/>
        <v>12.54152490421788</v>
      </c>
      <c r="BB43" s="18">
        <f t="shared" si="73"/>
        <v>8.3808967750068124</v>
      </c>
      <c r="BC43" s="18">
        <f t="shared" si="104"/>
        <v>108.57007730921875</v>
      </c>
      <c r="BD43" s="18">
        <f t="shared" si="104"/>
        <v>104.75146891669493</v>
      </c>
      <c r="BE43" s="18">
        <f>IF(ISNUMBER(BC43), BC43*COS(RADIANS(-$C43+Графики!$B$3))+BD43*SIN(RADIANS(-$C43+Графики!$B$3)),"")</f>
        <v>108.57007730921875</v>
      </c>
      <c r="BF43" s="19">
        <f>IF(ISNUMBER(BC43), BC43*COS(RADIANS(-$C43+Графики!$B$5))+BD43*SIN(RADIANS(-$C43+Графики!$B$5)),"")</f>
        <v>104.75146891669493</v>
      </c>
      <c r="BG43" s="24">
        <v>-0.7713554285096762</v>
      </c>
      <c r="BH43" s="25">
        <v>0.63424469385665072</v>
      </c>
      <c r="BI43" s="25">
        <v>-0.46154571131258049</v>
      </c>
      <c r="BJ43" s="25">
        <v>0.43541392609744312</v>
      </c>
      <c r="BK43" s="18">
        <f t="shared" si="75"/>
        <v>12.265867460336143</v>
      </c>
      <c r="BL43" s="18">
        <f t="shared" si="76"/>
        <v>7.8273695354398463</v>
      </c>
      <c r="BM43" s="18">
        <f t="shared" si="105"/>
        <v>108.02021752019719</v>
      </c>
      <c r="BN43" s="18">
        <f t="shared" si="105"/>
        <v>101.67764291678928</v>
      </c>
      <c r="BO43" s="18">
        <f>IF(ISNUMBER(BM43), BM43*COS(RADIANS(-$C43+Графики!$B$3))+BN43*SIN(RADIANS(-$C43+Графики!$B$3)),"")</f>
        <v>108.02021752019719</v>
      </c>
      <c r="BP43" s="19">
        <f>IF(ISNUMBER(BM43), BM43*COS(RADIANS(-$C43+Графики!$B$5))+BN43*SIN(RADIANS(-$C43+Графики!$B$5)),"")</f>
        <v>101.67764291678928</v>
      </c>
      <c r="BQ43" s="24">
        <v>-0.73668510191447445</v>
      </c>
      <c r="BR43" s="25">
        <v>0.6968426082502398</v>
      </c>
      <c r="BS43" s="25">
        <v>-0.47517745799634037</v>
      </c>
      <c r="BT43" s="25">
        <v>0.46703411884134216</v>
      </c>
      <c r="BU43" s="18">
        <f t="shared" si="78"/>
        <v>12.509562938986967</v>
      </c>
      <c r="BV43" s="18">
        <f t="shared" si="79"/>
        <v>8.2222544853990751</v>
      </c>
      <c r="BW43" s="18">
        <f t="shared" si="106"/>
        <v>111.45581112460549</v>
      </c>
      <c r="BX43" s="18">
        <f t="shared" si="106"/>
        <v>99.812920862680883</v>
      </c>
      <c r="BY43" s="18">
        <f>IF(ISNUMBER(BW43), BW43*COS(RADIANS(-$C43+Графики!$B$3))+BX43*SIN(RADIANS(-$C43+Графики!$B$3)),"")</f>
        <v>111.45581112460549</v>
      </c>
      <c r="BZ43" s="19">
        <f>IF(ISNUMBER(BW43), BW43*COS(RADIANS(-$C43+Графики!$B$5))+BX43*SIN(RADIANS(-$C43+Графики!$B$5)),"")</f>
        <v>99.812920862680883</v>
      </c>
      <c r="CA43" s="29">
        <v>-0.68394284217448786</v>
      </c>
      <c r="CB43" s="25">
        <v>0.76708334950242252</v>
      </c>
      <c r="CC43" s="25">
        <v>-0.41121930372212623</v>
      </c>
      <c r="CD43" s="25">
        <v>0.51852339091353816</v>
      </c>
      <c r="CE43" s="18">
        <f t="shared" si="81"/>
        <v>12.662253902132237</v>
      </c>
      <c r="CF43" s="18">
        <f t="shared" si="82"/>
        <v>8.1134465908932096</v>
      </c>
      <c r="CG43" s="18">
        <f t="shared" si="107"/>
        <v>109.76386018906422</v>
      </c>
      <c r="CH43" s="18">
        <f t="shared" si="107"/>
        <v>105.2061928010575</v>
      </c>
      <c r="CI43" s="18">
        <f>IF(ISNUMBER(CG43), CG43*COS(RADIANS(-$C43+Графики!$B$3))+CH43*SIN(RADIANS(-$C43+Графики!$B$3)),"")</f>
        <v>109.76386018906422</v>
      </c>
      <c r="CJ43" s="19">
        <f>IF(ISNUMBER(CG43), CG43*COS(RADIANS(-$C43+Графики!$B$5))+CH43*SIN(RADIANS(-$C43+Графики!$B$5)),"")</f>
        <v>105.2061928010575</v>
      </c>
      <c r="CK43" s="24">
        <v>-0.78464284582010879</v>
      </c>
      <c r="CL43" s="25">
        <v>0.76547054995528285</v>
      </c>
      <c r="CM43" s="25">
        <v>-0.45452749790580538</v>
      </c>
      <c r="CN43" s="25">
        <v>0.39678669528917532</v>
      </c>
      <c r="CO43" s="18">
        <f t="shared" si="84"/>
        <v>13.526878717102221</v>
      </c>
      <c r="CP43" s="18">
        <f t="shared" si="85"/>
        <v>7.4290494825739453</v>
      </c>
      <c r="CQ43" s="18">
        <f t="shared" si="108"/>
        <v>113.40331508917613</v>
      </c>
      <c r="CR43" s="18">
        <f t="shared" si="108"/>
        <v>108.21065254253855</v>
      </c>
      <c r="CS43" s="18">
        <f>IF(ISNUMBER(CQ43), CQ43*COS(RADIANS(-$C43+Графики!$B$3))+CR43*SIN(RADIANS(-$C43+Графики!$B$3)),"")</f>
        <v>113.40331508917613</v>
      </c>
      <c r="CT43" s="19">
        <f>IF(ISNUMBER(CQ43), CQ43*COS(RADIANS(-$C43+Графики!$B$5))+CR43*SIN(RADIANS(-$C43+Графики!$B$5)),"")</f>
        <v>108.21065254253855</v>
      </c>
      <c r="CU43" s="24">
        <v>-0.66162937997455529</v>
      </c>
      <c r="CV43" s="25">
        <v>0.74668977611133169</v>
      </c>
      <c r="CW43" s="25">
        <v>-0.30695698003937677</v>
      </c>
      <c r="CX43" s="25">
        <v>0.35334032816137251</v>
      </c>
      <c r="CY43" s="18">
        <f t="shared" si="87"/>
        <v>12.289593717293274</v>
      </c>
      <c r="CZ43" s="18">
        <f t="shared" si="88"/>
        <v>5.7621491484418943</v>
      </c>
      <c r="DA43" s="18">
        <f t="shared" si="109"/>
        <v>106.3938744865125</v>
      </c>
      <c r="DB43" s="18">
        <f t="shared" si="109"/>
        <v>105.21470018572455</v>
      </c>
      <c r="DC43" s="18">
        <f>IF(ISNUMBER(DA43), DA43*COS(RADIANS(-$C43+Графики!$B$3))+DB43*SIN(RADIANS(-$C43+Графики!$B$3)),"")</f>
        <v>106.3938744865125</v>
      </c>
      <c r="DD43" s="19">
        <f>IF(ISNUMBER(DA43), DA43*COS(RADIANS(-$C43+Графики!$B$5))+DB43*SIN(RADIANS(-$C43+Графики!$B$5)),"")</f>
        <v>105.21470018572455</v>
      </c>
      <c r="DE43" s="24">
        <v>-0.66746578099641185</v>
      </c>
      <c r="DF43" s="25">
        <v>0.67929617552218169</v>
      </c>
      <c r="DG43" s="25">
        <v>-0.48635496313056736</v>
      </c>
      <c r="DH43" s="25">
        <v>0.35831417179997183</v>
      </c>
      <c r="DI43" s="18">
        <f t="shared" si="0"/>
        <v>11.752444632921476</v>
      </c>
      <c r="DJ43" s="18">
        <f t="shared" si="1"/>
        <v>7.3710619975178595</v>
      </c>
      <c r="DK43" s="18">
        <f t="shared" si="2"/>
        <v>113.34009673324209</v>
      </c>
      <c r="DL43" s="18">
        <f t="shared" si="3"/>
        <v>105.06972245201732</v>
      </c>
      <c r="DM43" s="18">
        <f>IF(ISNUMBER(DK43), DK43*COS(RADIANS(-$C43+Графики!$B$3))+DL43*SIN(RADIANS(-$C43+Графики!$B$3)),"")</f>
        <v>113.34009673324209</v>
      </c>
      <c r="DN43" s="19">
        <f>IF(ISNUMBER(DK43), DK43*COS(RADIANS(-$C43+Графики!$B$5))+DL43*SIN(RADIANS(-$C43+Графики!$B$5)),"")</f>
        <v>105.06972245201732</v>
      </c>
      <c r="DO43" s="24">
        <v>-0.65312079722673178</v>
      </c>
      <c r="DP43" s="25">
        <v>0.77608326219270862</v>
      </c>
      <c r="DQ43" s="25">
        <v>-0.49445807674364772</v>
      </c>
      <c r="DR43" s="25">
        <v>0.36673678352440409</v>
      </c>
      <c r="DS43" s="18">
        <f t="shared" si="4"/>
        <v>12.471834911845328</v>
      </c>
      <c r="DT43" s="18">
        <f t="shared" si="5"/>
        <v>7.5152721617621703</v>
      </c>
      <c r="DU43" s="18">
        <f t="shared" si="6"/>
        <v>112.3137880785569</v>
      </c>
      <c r="DV43" s="18">
        <f t="shared" si="7"/>
        <v>104.73028136123193</v>
      </c>
      <c r="DW43" s="18">
        <f>IF(ISNUMBER(DU43), DU43*COS(RADIANS(-$C43+Графики!$B$3))+DV43*SIN(RADIANS(-$C43+Графики!$B$3)),"")</f>
        <v>112.3137880785569</v>
      </c>
      <c r="DX43" s="19">
        <f>IF(ISNUMBER(DU43), DU43*COS(RADIANS(-$C43+Графики!$B$5))+DV43*SIN(RADIANS(-$C43+Графики!$B$5)),"")</f>
        <v>104.73028136123193</v>
      </c>
      <c r="DY43" s="24">
        <v>-0.70945166320475606</v>
      </c>
      <c r="DZ43" s="25">
        <v>0.66932291043536463</v>
      </c>
      <c r="EA43" s="25">
        <v>-0.31476759812846794</v>
      </c>
      <c r="EB43" s="25">
        <v>0.4306557007290911</v>
      </c>
      <c r="EC43" s="18">
        <f t="shared" si="8"/>
        <v>12.031787662708236</v>
      </c>
      <c r="ED43" s="18">
        <f t="shared" si="9"/>
        <v>6.5049995656670392</v>
      </c>
      <c r="EE43" s="18">
        <f t="shared" si="10"/>
        <v>106.88346644169542</v>
      </c>
      <c r="EF43" s="18">
        <f t="shared" si="11"/>
        <v>103.36044907224938</v>
      </c>
      <c r="EG43" s="18">
        <f>IF(ISNUMBER(EE43), EE43*COS(RADIANS(-$C43+Графики!$B$3))+EF43*SIN(RADIANS(-$C43+Графики!$B$3)),"")</f>
        <v>106.88346644169542</v>
      </c>
      <c r="EH43" s="19">
        <f>IF(ISNUMBER(EE43), EE43*COS(RADIANS(-$C43+Графики!$B$5))+EF43*SIN(RADIANS(-$C43+Графики!$B$5)),"")</f>
        <v>103.36044907224938</v>
      </c>
      <c r="EI43" s="24">
        <v>-0.73878114211382073</v>
      </c>
      <c r="EJ43" s="25">
        <v>0.68028858037984685</v>
      </c>
      <c r="EK43" s="25">
        <v>-0.30304392087290466</v>
      </c>
      <c r="EL43" s="25">
        <v>0.40061798692775474</v>
      </c>
      <c r="EM43" s="18">
        <f t="shared" si="12"/>
        <v>12.383402968201978</v>
      </c>
      <c r="EN43" s="18">
        <f t="shared" si="13"/>
        <v>6.1405699653362671</v>
      </c>
      <c r="EO43" s="18">
        <f t="shared" si="14"/>
        <v>109.26211351790428</v>
      </c>
      <c r="EP43" s="18">
        <f t="shared" si="15"/>
        <v>100.87459667250285</v>
      </c>
      <c r="EQ43" s="18">
        <f>IF(ISNUMBER(EO43), EO43*COS(RADIANS(-$C43+Графики!$B$3))+EP43*SIN(RADIANS(-$C43+Графики!$B$3)),"")</f>
        <v>109.26211351790428</v>
      </c>
      <c r="ER43" s="19">
        <f>IF(ISNUMBER(EO43), EO43*COS(RADIANS(-$C43+Графики!$B$5))+EP43*SIN(RADIANS(-$C43+Графики!$B$5)),"")</f>
        <v>100.87459667250285</v>
      </c>
      <c r="ES43" s="24">
        <v>-0.78852373866056535</v>
      </c>
      <c r="ET43" s="25">
        <v>0.74353251781777785</v>
      </c>
      <c r="EU43" s="25">
        <v>-0.49711725587219524</v>
      </c>
      <c r="EV43" s="25">
        <v>0.47428102520476867</v>
      </c>
      <c r="EW43" s="18">
        <f t="shared" si="16"/>
        <v>13.369314699914884</v>
      </c>
      <c r="EX43" s="18">
        <f t="shared" si="17"/>
        <v>8.476947649563165</v>
      </c>
      <c r="EY43" s="18">
        <f t="shared" si="18"/>
        <v>109.98935676632955</v>
      </c>
      <c r="EZ43" s="18">
        <f t="shared" si="19"/>
        <v>106.49266201842886</v>
      </c>
      <c r="FA43" s="18">
        <f>IF(ISNUMBER(EY43), EY43*COS(RADIANS(-$C43+Графики!$B$3))+EZ43*SIN(RADIANS(-$C43+Графики!$B$3)),"")</f>
        <v>109.98935676632955</v>
      </c>
      <c r="FB43" s="19">
        <f>IF(ISNUMBER(EY43), EY43*COS(RADIANS(-$C43+Графики!$B$5))+EZ43*SIN(RADIANS(-$C43+Графики!$B$5)),"")</f>
        <v>106.49266201842886</v>
      </c>
      <c r="FC43" s="24">
        <v>-0.67704418772551933</v>
      </c>
      <c r="FD43" s="25">
        <v>0.72925285886994307</v>
      </c>
      <c r="FE43" s="25">
        <v>-0.3436557166900297</v>
      </c>
      <c r="FF43" s="25">
        <v>0.36893082756699835</v>
      </c>
      <c r="FG43" s="18">
        <f t="shared" si="20"/>
        <v>12.271948813800893</v>
      </c>
      <c r="FH43" s="18">
        <f t="shared" si="21"/>
        <v>6.2184506236386285</v>
      </c>
      <c r="FI43" s="18">
        <f t="shared" si="22"/>
        <v>111.3065402394305</v>
      </c>
      <c r="FJ43" s="18">
        <f t="shared" si="23"/>
        <v>104.97385134164678</v>
      </c>
      <c r="FK43" s="18">
        <f>IF(ISNUMBER(FI43), FI43*COS(RADIANS(-$C43+Графики!$B$3))+FJ43*SIN(RADIANS(-$C43+Графики!$B$3)),"")</f>
        <v>111.3065402394305</v>
      </c>
      <c r="FL43" s="19">
        <f>IF(ISNUMBER(FI43), FI43*COS(RADIANS(-$C43+Графики!$B$5))+FJ43*SIN(RADIANS(-$C43+Графики!$B$5)),"")</f>
        <v>104.97385134164678</v>
      </c>
      <c r="FM43" s="24">
        <v>-0.6705014458105556</v>
      </c>
      <c r="FN43" s="25">
        <v>0.78471065760073222</v>
      </c>
      <c r="FO43" s="25">
        <v>-0.39481116013857631</v>
      </c>
      <c r="FP43" s="25">
        <v>0.41849171542559516</v>
      </c>
      <c r="FQ43" s="18">
        <f t="shared" si="24"/>
        <v>12.698779936146266</v>
      </c>
      <c r="FR43" s="18">
        <f t="shared" si="25"/>
        <v>7.0973469109283691</v>
      </c>
      <c r="FS43" s="18">
        <f t="shared" si="26"/>
        <v>109.8501969818293</v>
      </c>
      <c r="FT43" s="18">
        <f t="shared" si="27"/>
        <v>103.56368124543633</v>
      </c>
      <c r="FU43" s="18">
        <f>IF(ISNUMBER(FS43), FS43*COS(RADIANS(-$C43+Графики!$B$3))+FT43*SIN(RADIANS(-$C43+Графики!$B$3)),"")</f>
        <v>109.8501969818293</v>
      </c>
      <c r="FV43" s="19">
        <f>IF(ISNUMBER(FS43), FS43*COS(RADIANS(-$C43+Графики!$B$5))+FT43*SIN(RADIANS(-$C43+Графики!$B$5)),"")</f>
        <v>103.56368124543633</v>
      </c>
      <c r="FW43" s="24">
        <v>-0.77275084366465752</v>
      </c>
      <c r="FX43" s="25">
        <v>0.74883530252296115</v>
      </c>
      <c r="FY43" s="25">
        <v>-0.48119411075719576</v>
      </c>
      <c r="FZ43" s="25">
        <v>0.40627057228119512</v>
      </c>
      <c r="GA43" s="18">
        <f t="shared" si="28"/>
        <v>13.277953861369323</v>
      </c>
      <c r="GB43" s="18">
        <f t="shared" si="29"/>
        <v>7.7445129389418694</v>
      </c>
      <c r="GC43" s="18">
        <f t="shared" si="30"/>
        <v>114.84533816802048</v>
      </c>
      <c r="GD43" s="18">
        <f t="shared" si="31"/>
        <v>101.8389039264008</v>
      </c>
      <c r="GE43" s="18">
        <f>IF(ISNUMBER(GC43), GC43*COS(RADIANS(-$C43+Графики!$B$3))+GD43*SIN(RADIANS(-$C43+Графики!$B$3)),"")</f>
        <v>114.84533816802048</v>
      </c>
      <c r="GF43" s="19">
        <f>IF(ISNUMBER(GC43), GC43*COS(RADIANS(-$C43+Графики!$B$5))+GD43*SIN(RADIANS(-$C43+Графики!$B$5)),"")</f>
        <v>101.8389039264008</v>
      </c>
      <c r="GG43" s="24">
        <v>-0.79978331825587834</v>
      </c>
      <c r="GH43" s="25">
        <v>0.76989819267689807</v>
      </c>
      <c r="GI43" s="25">
        <v>-0.42192671520161418</v>
      </c>
      <c r="GJ43" s="25">
        <v>0.48776446142397201</v>
      </c>
      <c r="GK43" s="18">
        <f t="shared" si="32"/>
        <v>13.697626914389476</v>
      </c>
      <c r="GL43" s="18">
        <f t="shared" si="33"/>
        <v>7.9384697223947347</v>
      </c>
      <c r="GM43" s="18">
        <f t="shared" si="34"/>
        <v>112.31541520885935</v>
      </c>
      <c r="GN43" s="18">
        <f t="shared" si="35"/>
        <v>103.50254087377462</v>
      </c>
      <c r="GO43" s="18">
        <f>IF(ISNUMBER(GM43), GM43*COS(RADIANS(-$C43+Графики!$B$3))+GN43*SIN(RADIANS(-$C43+Графики!$B$3)),"")</f>
        <v>112.31541520885935</v>
      </c>
      <c r="GP43" s="19">
        <f>IF(ISNUMBER(GM43), GM43*COS(RADIANS(-$C43+Графики!$B$5))+GN43*SIN(RADIANS(-$C43+Графики!$B$5)),"")</f>
        <v>103.50254087377462</v>
      </c>
      <c r="GQ43" s="24">
        <v>-0.72634095816249067</v>
      </c>
      <c r="GR43" s="25">
        <v>0.76449626434790297</v>
      </c>
      <c r="GS43" s="25">
        <v>-0.47853016136650406</v>
      </c>
      <c r="GT43" s="25">
        <v>0.45449701617639304</v>
      </c>
      <c r="GU43" s="18">
        <f t="shared" si="36"/>
        <v>13.009642062068268</v>
      </c>
      <c r="GV43" s="18">
        <f t="shared" si="37"/>
        <v>8.1421081646209199</v>
      </c>
      <c r="GW43" s="18">
        <f t="shared" si="38"/>
        <v>112.40156133361398</v>
      </c>
      <c r="GX43" s="18">
        <f t="shared" si="39"/>
        <v>109.15702009784123</v>
      </c>
      <c r="GY43" s="18">
        <f>IF(ISNUMBER(GW43), GW43*COS(RADIANS(-$C43+Графики!$B$3))+GX43*SIN(RADIANS(-$C43+Графики!$B$3)),"")</f>
        <v>112.40156133361398</v>
      </c>
      <c r="GZ43" s="19">
        <f>IF(ISNUMBER(GW43), GW43*COS(RADIANS(-$C43+Графики!$B$5))+GX43*SIN(RADIANS(-$C43+Графики!$B$5)),"")</f>
        <v>109.15702009784123</v>
      </c>
      <c r="HA43" s="24">
        <v>-0.84404503232304817</v>
      </c>
      <c r="HB43" s="25">
        <v>0.69752971487617998</v>
      </c>
      <c r="HC43" s="25">
        <v>-0.42503444466500317</v>
      </c>
      <c r="HD43" s="25">
        <v>0.4655773059970888</v>
      </c>
      <c r="HE43" s="18">
        <f t="shared" si="40"/>
        <v>13.452371731400074</v>
      </c>
      <c r="HF43" s="18">
        <f t="shared" si="41"/>
        <v>7.771975458322574</v>
      </c>
      <c r="HG43" s="18">
        <f t="shared" si="42"/>
        <v>108.84571284685403</v>
      </c>
      <c r="HH43" s="18">
        <f t="shared" si="43"/>
        <v>102.3874102088743</v>
      </c>
      <c r="HI43" s="18">
        <f>IF(ISNUMBER(HG43), HG43*COS(RADIANS(-$C43+Графики!$B$3))+HH43*SIN(RADIANS(-$C43+Графики!$B$3)),"")</f>
        <v>108.84571284685403</v>
      </c>
      <c r="HJ43" s="19">
        <f>IF(ISNUMBER(HG43), HG43*COS(RADIANS(-$C43+Графики!$B$5))+HH43*SIN(RADIANS(-$C43+Графики!$B$5)),"")</f>
        <v>102.3874102088743</v>
      </c>
      <c r="HK43" s="24">
        <v>-0.6662119989821178</v>
      </c>
      <c r="HL43" s="25">
        <v>0.70106541305276071</v>
      </c>
      <c r="HM43" s="25">
        <v>-0.43331368461284481</v>
      </c>
      <c r="HN43" s="25">
        <v>0.4973862539910755</v>
      </c>
      <c r="HO43" s="18">
        <f t="shared" si="44"/>
        <v>11.931463202460163</v>
      </c>
      <c r="HP43" s="18">
        <f t="shared" si="45"/>
        <v>8.1217998451528288</v>
      </c>
      <c r="HQ43" s="18">
        <f t="shared" si="46"/>
        <v>112.67962795825837</v>
      </c>
      <c r="HR43" s="18">
        <f t="shared" si="47"/>
        <v>105.64761270763451</v>
      </c>
      <c r="HS43" s="18">
        <f>IF(ISNUMBER(HQ43), HQ43*COS(RADIANS(-$C43+Графики!$B$3))+HR43*SIN(RADIANS(-$C43+Графики!$B$3)),"")</f>
        <v>112.67962795825837</v>
      </c>
      <c r="HT43" s="19">
        <f>IF(ISNUMBER(HQ43), HQ43*COS(RADIANS(-$C43+Графики!$B$5))+HR43*SIN(RADIANS(-$C43+Графики!$B$5)),"")</f>
        <v>105.64761270763451</v>
      </c>
      <c r="HU43" s="24">
        <v>-0.65933163483714263</v>
      </c>
      <c r="HV43" s="25">
        <v>0.70761239366009676</v>
      </c>
      <c r="HW43" s="25">
        <v>-0.40224836266882202</v>
      </c>
      <c r="HX43" s="25">
        <v>0.43765794693781634</v>
      </c>
      <c r="HY43" s="18">
        <f t="shared" si="48"/>
        <v>11.928554089300308</v>
      </c>
      <c r="HZ43" s="18">
        <f t="shared" si="49"/>
        <v>7.3294996285039558</v>
      </c>
      <c r="IA43" s="18">
        <f t="shared" si="50"/>
        <v>107.97979025152362</v>
      </c>
      <c r="IB43" s="18">
        <f t="shared" si="51"/>
        <v>103.51477507782693</v>
      </c>
      <c r="IC43" s="18">
        <f>IF(ISNUMBER(IA43), IA43*COS(RADIANS(-$C43+Графики!$B$3))+IB43*SIN(RADIANS(-$C43+Графики!$B$3)),"")</f>
        <v>107.97979025152362</v>
      </c>
      <c r="ID43" s="19">
        <f>IF(ISNUMBER(IA43), IA43*COS(RADIANS(-$C43+Графики!$B$5))+IB43*SIN(RADIANS(-$C43+Графики!$B$5)),"")</f>
        <v>103.51477507782693</v>
      </c>
      <c r="IE43" s="24">
        <v>-0.76385066581106797</v>
      </c>
      <c r="IF43" s="25">
        <v>0.61364191616924058</v>
      </c>
      <c r="IG43" s="25">
        <v>-0.39513651327242194</v>
      </c>
      <c r="IH43" s="25">
        <v>0.42049919741221653</v>
      </c>
      <c r="II43" s="18">
        <f t="shared" si="52"/>
        <v>12.020600984033676</v>
      </c>
      <c r="IJ43" s="18">
        <f t="shared" si="53"/>
        <v>7.1177042235933241</v>
      </c>
      <c r="IK43" s="18">
        <f t="shared" si="54"/>
        <v>106.89579749967484</v>
      </c>
      <c r="IL43" s="18">
        <f t="shared" si="55"/>
        <v>102.25756327582086</v>
      </c>
      <c r="IM43" s="18">
        <f>IF(ISNUMBER(IK43), IK43*COS(RADIANS(-$C43+Графики!$B$3))+IL43*SIN(RADIANS(-$C43+Графики!$B$3)),"")</f>
        <v>106.89579749967484</v>
      </c>
      <c r="IN43" s="19">
        <f>IF(ISNUMBER(IK43), IK43*COS(RADIANS(-$C43+Графики!$B$5))+IL43*SIN(RADIANS(-$C43+Графики!$B$5)),"")</f>
        <v>102.25756327582086</v>
      </c>
      <c r="IO43" s="24">
        <v>-0.68913881039279024</v>
      </c>
      <c r="IP43" s="25">
        <v>0.68780963086034774</v>
      </c>
      <c r="IQ43" s="25">
        <v>-0.49705138303636109</v>
      </c>
      <c r="IR43" s="25">
        <v>0.40511218076729727</v>
      </c>
      <c r="IS43" s="18">
        <f t="shared" si="56"/>
        <v>12.015852803337502</v>
      </c>
      <c r="IT43" s="18">
        <f t="shared" si="57"/>
        <v>7.8727809609618422</v>
      </c>
      <c r="IU43" s="18">
        <f t="shared" si="58"/>
        <v>111.19052165942942</v>
      </c>
      <c r="IV43" s="18">
        <f t="shared" si="59"/>
        <v>107.54461941898577</v>
      </c>
      <c r="IW43" s="18">
        <f>IF(ISNUMBER(IU43), IU43*COS(RADIANS(-$C43+Графики!$B$3))+IV43*SIN(RADIANS(-$C43+Графики!$B$3)),"")</f>
        <v>111.19052165942942</v>
      </c>
      <c r="IX43" s="19">
        <f>IF(ISNUMBER(IU43), IU43*COS(RADIANS(-$C43+Графики!$B$5))+IV43*SIN(RADIANS(-$C43+Графики!$B$5)),"")</f>
        <v>107.54461941898577</v>
      </c>
    </row>
    <row r="44" spans="1:258" x14ac:dyDescent="0.25">
      <c r="A44" s="44">
        <v>44</v>
      </c>
      <c r="B44" s="50">
        <v>0</v>
      </c>
      <c r="C44" s="11">
        <f>IF(Графики!$A$7="Расчитывать с учетом закручивания скважины",B44,0)</f>
        <v>0</v>
      </c>
      <c r="D44" s="47">
        <v>20.5</v>
      </c>
      <c r="E44" s="34">
        <f>IF(ISNUMBER(INDEX($I$1:$IX$303,$A44,E$1) ),INDEX($I$1:$IX$303,$A44,E$1),0)</f>
        <v>8.7163944878825284</v>
      </c>
      <c r="F44" s="35">
        <f>IF(ISNUMBER(INDEX($I$1:$IX$303,$A44,F$1) ),INDEX($I$1:$IX$303,$A44,F$1),0)</f>
        <v>9.4001255575766063</v>
      </c>
      <c r="G44" s="35">
        <f>IF(ISNUMBER(INDEX($I$1:$IX$303,$A44,G$1) ),INDEX($I$1:$IX$303,$A44,G$1)-$G$305,0)</f>
        <v>-863.76009838864115</v>
      </c>
      <c r="H44" s="36">
        <f>IF(ISNUMBER(INDEX($I$1:$IX$303,$A44,H$1) ),INDEX($I$1:$IX$303,$A44,H$1)-$H$305,0)</f>
        <v>-1045.9376088258925</v>
      </c>
      <c r="I44" s="29">
        <v>-0.62151446813079725</v>
      </c>
      <c r="J44" s="25">
        <v>0.37732341346838738</v>
      </c>
      <c r="K44" s="25">
        <v>-0.5140934791332723</v>
      </c>
      <c r="L44" s="25">
        <v>0.5630974278035189</v>
      </c>
      <c r="M44" s="18">
        <f t="shared" si="60"/>
        <v>8.7163944878825284</v>
      </c>
      <c r="N44" s="18">
        <f t="shared" si="61"/>
        <v>9.4001255575766063</v>
      </c>
      <c r="O44" s="18">
        <f t="shared" si="100"/>
        <v>114.1560575007735</v>
      </c>
      <c r="P44" s="18">
        <f t="shared" si="100"/>
        <v>109.49205465814498</v>
      </c>
      <c r="Q44" s="18">
        <f>IF(ISNUMBER(O44), O44*COS(RADIANS(-$C44+Графики!$B$3))+P44*SIN(RADIANS(-$C44+Графики!$B$3)),"")</f>
        <v>114.1560575007735</v>
      </c>
      <c r="R44" s="19">
        <f>IF(ISNUMBER(O44), O44*COS(RADIANS(-$C44+Графики!$B$5))+P44*SIN(RADIANS(-$C44+Графики!$B$5)),"")</f>
        <v>109.49205465814498</v>
      </c>
      <c r="S44" s="29">
        <v>-0.52833705486304094</v>
      </c>
      <c r="T44" s="25">
        <v>0.52145607214211964</v>
      </c>
      <c r="U44" s="25">
        <v>-0.46987443699566411</v>
      </c>
      <c r="V44" s="25">
        <v>0.42319308991348081</v>
      </c>
      <c r="W44" s="18">
        <f t="shared" si="63"/>
        <v>9.1610451209505204</v>
      </c>
      <c r="X44" s="18">
        <f t="shared" si="64"/>
        <v>7.7934054998826383</v>
      </c>
      <c r="Y44" s="18">
        <f t="shared" si="101"/>
        <v>115.93036616937343</v>
      </c>
      <c r="Z44" s="18">
        <f t="shared" si="101"/>
        <v>109.13886255636805</v>
      </c>
      <c r="AA44" s="18">
        <f>IF(ISNUMBER(Y44), Y44*COS(RADIANS(-$C44+Графики!$B$3))+Z44*SIN(RADIANS(-$C44+Графики!$B$3)),"")</f>
        <v>115.93036616937343</v>
      </c>
      <c r="AB44" s="18">
        <f>IF(ISNUMBER(Y44), Y44*COS(RADIANS(-$C44+Графики!$B$5))+Z44*SIN(RADIANS(-$C44+Графики!$B$5)),"")</f>
        <v>109.13886255636805</v>
      </c>
      <c r="AC44" s="24">
        <v>-0.58974396473985446</v>
      </c>
      <c r="AD44" s="25">
        <v>0.49136220166355238</v>
      </c>
      <c r="AE44" s="25">
        <v>-0.55841766828553174</v>
      </c>
      <c r="AF44" s="25">
        <v>0.55614295292113758</v>
      </c>
      <c r="AG44" s="18">
        <f t="shared" si="66"/>
        <v>9.4342911268888496</v>
      </c>
      <c r="AH44" s="18">
        <f t="shared" si="67"/>
        <v>9.7262229208744095</v>
      </c>
      <c r="AI44" s="18">
        <f t="shared" si="102"/>
        <v>115.6679710192427</v>
      </c>
      <c r="AJ44" s="18">
        <f t="shared" si="102"/>
        <v>114.3264727701313</v>
      </c>
      <c r="AK44" s="18">
        <f>IF(ISNUMBER(AI44), AI44*COS(RADIANS(-$C44+Графики!$B$3))+AJ44*SIN(RADIANS(-$C44+Графики!$B$3)),"")</f>
        <v>115.6679710192427</v>
      </c>
      <c r="AL44" s="19">
        <f>IF(ISNUMBER(AI44), AI44*COS(RADIANS(-$C44+Графики!$B$5))+AJ44*SIN(RADIANS(-$C44+Графики!$B$5)),"")</f>
        <v>114.3264727701313</v>
      </c>
      <c r="AM44" s="24">
        <v>-0.62495319243818503</v>
      </c>
      <c r="AN44" s="25">
        <v>0.44185676334232848</v>
      </c>
      <c r="AO44" s="25">
        <v>-0.55599323621659447</v>
      </c>
      <c r="AP44" s="25">
        <v>0.46715489164408663</v>
      </c>
      <c r="AQ44" s="18">
        <f t="shared" si="69"/>
        <v>9.3095386330463779</v>
      </c>
      <c r="AR44" s="18">
        <f t="shared" si="70"/>
        <v>8.9285331506210319</v>
      </c>
      <c r="AS44" s="18">
        <f t="shared" si="103"/>
        <v>114.74350301137653</v>
      </c>
      <c r="AT44" s="18">
        <f t="shared" si="103"/>
        <v>111.92424157579202</v>
      </c>
      <c r="AU44" s="18">
        <f>IF(ISNUMBER(AS44), AS44*COS(RADIANS(-$C44+Графики!$B$3))+AT44*SIN(RADIANS(-$C44+Графики!$B$3)),"")</f>
        <v>114.74350301137653</v>
      </c>
      <c r="AV44" s="19">
        <f>IF(ISNUMBER(AS44), AS44*COS(RADIANS(-$C44+Графики!$B$5))+AT44*SIN(RADIANS(-$C44+Графики!$B$5)),"")</f>
        <v>111.92424157579202</v>
      </c>
      <c r="AW44" s="24">
        <v>-0.52685741992474422</v>
      </c>
      <c r="AX44" s="25">
        <v>0.55024661890742499</v>
      </c>
      <c r="AY44" s="25">
        <v>-0.56595641321714196</v>
      </c>
      <c r="AZ44" s="25">
        <v>0.41597421746970542</v>
      </c>
      <c r="BA44" s="18">
        <f t="shared" si="72"/>
        <v>9.3993675238466388</v>
      </c>
      <c r="BB44" s="18">
        <f t="shared" si="73"/>
        <v>8.5688564005613816</v>
      </c>
      <c r="BC44" s="18">
        <f t="shared" si="104"/>
        <v>113.26976107114207</v>
      </c>
      <c r="BD44" s="18">
        <f t="shared" si="104"/>
        <v>109.03589711697562</v>
      </c>
      <c r="BE44" s="18">
        <f>IF(ISNUMBER(BC44), BC44*COS(RADIANS(-$C44+Графики!$B$3))+BD44*SIN(RADIANS(-$C44+Графики!$B$3)),"")</f>
        <v>113.26976107114207</v>
      </c>
      <c r="BF44" s="19">
        <f>IF(ISNUMBER(BC44), BC44*COS(RADIANS(-$C44+Графики!$B$5))+BD44*SIN(RADIANS(-$C44+Графики!$B$5)),"")</f>
        <v>109.03589711697562</v>
      </c>
      <c r="BG44" s="24">
        <v>-0.50082628885911162</v>
      </c>
      <c r="BH44" s="25">
        <v>0.55374787943755976</v>
      </c>
      <c r="BI44" s="25">
        <v>-0.5654107212942876</v>
      </c>
      <c r="BJ44" s="25">
        <v>0.56855200039221288</v>
      </c>
      <c r="BK44" s="18">
        <f t="shared" si="75"/>
        <v>9.202765818260108</v>
      </c>
      <c r="BL44" s="18">
        <f t="shared" si="76"/>
        <v>9.895530039487543</v>
      </c>
      <c r="BM44" s="18">
        <f t="shared" si="105"/>
        <v>112.62160042932724</v>
      </c>
      <c r="BN44" s="18">
        <f t="shared" si="105"/>
        <v>106.62540793653305</v>
      </c>
      <c r="BO44" s="18">
        <f>IF(ISNUMBER(BM44), BM44*COS(RADIANS(-$C44+Графики!$B$3))+BN44*SIN(RADIANS(-$C44+Графики!$B$3)),"")</f>
        <v>112.62160042932724</v>
      </c>
      <c r="BP44" s="19">
        <f>IF(ISNUMBER(BM44), BM44*COS(RADIANS(-$C44+Графики!$B$5))+BN44*SIN(RADIANS(-$C44+Графики!$B$5)),"")</f>
        <v>106.62540793653305</v>
      </c>
      <c r="BQ44" s="24">
        <v>-0.45345816798231942</v>
      </c>
      <c r="BR44" s="25">
        <v>0.3922492983053516</v>
      </c>
      <c r="BS44" s="25">
        <v>-0.58478014100665066</v>
      </c>
      <c r="BT44" s="25">
        <v>0.44117533622770266</v>
      </c>
      <c r="BU44" s="18">
        <f t="shared" si="78"/>
        <v>7.3801229015083925</v>
      </c>
      <c r="BV44" s="18">
        <f t="shared" si="79"/>
        <v>8.9530309163278101</v>
      </c>
      <c r="BW44" s="18">
        <f t="shared" si="106"/>
        <v>115.14587257535969</v>
      </c>
      <c r="BX44" s="18">
        <f t="shared" si="106"/>
        <v>104.28943632084479</v>
      </c>
      <c r="BY44" s="18">
        <f>IF(ISNUMBER(BW44), BW44*COS(RADIANS(-$C44+Графики!$B$3))+BX44*SIN(RADIANS(-$C44+Графики!$B$3)),"")</f>
        <v>115.14587257535969</v>
      </c>
      <c r="BZ44" s="19">
        <f>IF(ISNUMBER(BW44), BW44*COS(RADIANS(-$C44+Графики!$B$5))+BX44*SIN(RADIANS(-$C44+Графики!$B$5)),"")</f>
        <v>104.28943632084479</v>
      </c>
      <c r="CA44" s="29">
        <v>-0.58398885685397406</v>
      </c>
      <c r="CB44" s="25">
        <v>0.5263933155887891</v>
      </c>
      <c r="CC44" s="25">
        <v>-0.5024025928555057</v>
      </c>
      <c r="CD44" s="25">
        <v>0.50176034456196761</v>
      </c>
      <c r="CE44" s="18">
        <f t="shared" si="81"/>
        <v>9.6897607949083255</v>
      </c>
      <c r="CF44" s="18">
        <f t="shared" si="82"/>
        <v>8.762862591574887</v>
      </c>
      <c r="CG44" s="18">
        <f t="shared" si="107"/>
        <v>114.60874058651838</v>
      </c>
      <c r="CH44" s="18">
        <f t="shared" si="107"/>
        <v>109.58762409684493</v>
      </c>
      <c r="CI44" s="18">
        <f>IF(ISNUMBER(CG44), CG44*COS(RADIANS(-$C44+Графики!$B$3))+CH44*SIN(RADIANS(-$C44+Графики!$B$3)),"")</f>
        <v>114.60874058651838</v>
      </c>
      <c r="CJ44" s="19">
        <f>IF(ISNUMBER(CG44), CG44*COS(RADIANS(-$C44+Графики!$B$5))+CH44*SIN(RADIANS(-$C44+Графики!$B$5)),"")</f>
        <v>109.58762409684493</v>
      </c>
      <c r="CK44" s="24">
        <v>-0.58437893012912645</v>
      </c>
      <c r="CL44" s="25">
        <v>0.54854294041070772</v>
      </c>
      <c r="CM44" s="25">
        <v>-0.54701348423263285</v>
      </c>
      <c r="CN44" s="25">
        <v>0.48134277180329821</v>
      </c>
      <c r="CO44" s="18">
        <f t="shared" si="84"/>
        <v>9.8864473440415068</v>
      </c>
      <c r="CP44" s="18">
        <f t="shared" si="85"/>
        <v>8.9739808220223232</v>
      </c>
      <c r="CQ44" s="18">
        <f t="shared" si="108"/>
        <v>118.34653876119688</v>
      </c>
      <c r="CR44" s="18">
        <f t="shared" si="108"/>
        <v>112.69764295354972</v>
      </c>
      <c r="CS44" s="18">
        <f>IF(ISNUMBER(CQ44), CQ44*COS(RADIANS(-$C44+Графики!$B$3))+CR44*SIN(RADIANS(-$C44+Графики!$B$3)),"")</f>
        <v>118.34653876119688</v>
      </c>
      <c r="CT44" s="19">
        <f>IF(ISNUMBER(CQ44), CQ44*COS(RADIANS(-$C44+Графики!$B$5))+CR44*SIN(RADIANS(-$C44+Графики!$B$5)),"")</f>
        <v>112.69764295354973</v>
      </c>
      <c r="CU44" s="24">
        <v>-0.46903163277597248</v>
      </c>
      <c r="CV44" s="25">
        <v>0.49071615378817024</v>
      </c>
      <c r="CW44" s="25">
        <v>-0.47417120732205098</v>
      </c>
      <c r="CX44" s="25">
        <v>0.47287488513475751</v>
      </c>
      <c r="CY44" s="18">
        <f t="shared" si="87"/>
        <v>8.3752815145496715</v>
      </c>
      <c r="CZ44" s="18">
        <f t="shared" si="88"/>
        <v>8.2644421595841937</v>
      </c>
      <c r="DA44" s="18">
        <f t="shared" si="109"/>
        <v>110.58151524378734</v>
      </c>
      <c r="DB44" s="18">
        <f t="shared" si="109"/>
        <v>109.34692126551666</v>
      </c>
      <c r="DC44" s="18">
        <f>IF(ISNUMBER(DA44), DA44*COS(RADIANS(-$C44+Графики!$B$3))+DB44*SIN(RADIANS(-$C44+Графики!$B$3)),"")</f>
        <v>110.58151524378734</v>
      </c>
      <c r="DD44" s="19">
        <f>IF(ISNUMBER(DA44), DA44*COS(RADIANS(-$C44+Графики!$B$5))+DB44*SIN(RADIANS(-$C44+Графики!$B$5)),"")</f>
        <v>109.34692126551666</v>
      </c>
      <c r="DE44" s="24">
        <v>-0.58908176656578981</v>
      </c>
      <c r="DF44" s="25">
        <v>0.38113074008239645</v>
      </c>
      <c r="DG44" s="25">
        <v>-0.45540058260260985</v>
      </c>
      <c r="DH44" s="25">
        <v>0.37388633758484968</v>
      </c>
      <c r="DI44" s="18">
        <f t="shared" si="0"/>
        <v>8.4666001869227667</v>
      </c>
      <c r="DJ44" s="18">
        <f t="shared" si="1"/>
        <v>7.2368304314721259</v>
      </c>
      <c r="DK44" s="18">
        <f t="shared" si="2"/>
        <v>117.57339682670347</v>
      </c>
      <c r="DL44" s="18">
        <f t="shared" si="3"/>
        <v>108.68813766775338</v>
      </c>
      <c r="DM44" s="18">
        <f>IF(ISNUMBER(DK44), DK44*COS(RADIANS(-$C44+Графики!$B$3))+DL44*SIN(RADIANS(-$C44+Графики!$B$3)),"")</f>
        <v>117.57339682670347</v>
      </c>
      <c r="DN44" s="19">
        <f>IF(ISNUMBER(DK44), DK44*COS(RADIANS(-$C44+Графики!$B$5))+DL44*SIN(RADIANS(-$C44+Графики!$B$5)),"")</f>
        <v>108.6881376677534</v>
      </c>
      <c r="DO44" s="24">
        <v>-0.58905476911100019</v>
      </c>
      <c r="DP44" s="25">
        <v>0.41241072942497237</v>
      </c>
      <c r="DQ44" s="25">
        <v>-0.54305580096270933</v>
      </c>
      <c r="DR44" s="25">
        <v>0.54236782455007815</v>
      </c>
      <c r="DS44" s="18">
        <f t="shared" si="4"/>
        <v>8.7393238980162469</v>
      </c>
      <c r="DT44" s="18">
        <f t="shared" si="5"/>
        <v>9.471966381801904</v>
      </c>
      <c r="DU44" s="18">
        <f t="shared" si="6"/>
        <v>116.68345002756502</v>
      </c>
      <c r="DV44" s="18">
        <f t="shared" si="7"/>
        <v>109.46626455213288</v>
      </c>
      <c r="DW44" s="18">
        <f>IF(ISNUMBER(DU44), DU44*COS(RADIANS(-$C44+Графики!$B$3))+DV44*SIN(RADIANS(-$C44+Графики!$B$3)),"")</f>
        <v>116.68345002756502</v>
      </c>
      <c r="DX44" s="19">
        <f>IF(ISNUMBER(DU44), DU44*COS(RADIANS(-$C44+Графики!$B$5))+DV44*SIN(RADIANS(-$C44+Графики!$B$5)),"")</f>
        <v>109.4662645521329</v>
      </c>
      <c r="DY44" s="24">
        <v>-0.44291518219625148</v>
      </c>
      <c r="DZ44" s="25">
        <v>0.37498751631816396</v>
      </c>
      <c r="EA44" s="25">
        <v>-0.56716744782687745</v>
      </c>
      <c r="EB44" s="25">
        <v>0.37131651000236998</v>
      </c>
      <c r="EC44" s="18">
        <f t="shared" si="8"/>
        <v>7.1374869219335384</v>
      </c>
      <c r="ED44" s="18">
        <f t="shared" si="9"/>
        <v>8.1897259681843924</v>
      </c>
      <c r="EE44" s="18">
        <f t="shared" si="10"/>
        <v>110.45220990266219</v>
      </c>
      <c r="EF44" s="18">
        <f t="shared" si="11"/>
        <v>107.45531205634158</v>
      </c>
      <c r="EG44" s="18">
        <f>IF(ISNUMBER(EE44), EE44*COS(RADIANS(-$C44+Графики!$B$3))+EF44*SIN(RADIANS(-$C44+Графики!$B$3)),"")</f>
        <v>110.45220990266219</v>
      </c>
      <c r="EH44" s="19">
        <f>IF(ISNUMBER(EE44), EE44*COS(RADIANS(-$C44+Графики!$B$5))+EF44*SIN(RADIANS(-$C44+Графики!$B$5)),"")</f>
        <v>107.45531205634158</v>
      </c>
      <c r="EI44" s="24">
        <v>-0.63098950661367925</v>
      </c>
      <c r="EJ44" s="25">
        <v>0.47203747780496608</v>
      </c>
      <c r="EK44" s="25">
        <v>-0.48655040311573228</v>
      </c>
      <c r="EL44" s="25">
        <v>0.55286607039791336</v>
      </c>
      <c r="EM44" s="18">
        <f t="shared" si="12"/>
        <v>9.6255776642654389</v>
      </c>
      <c r="EN44" s="18">
        <f t="shared" si="13"/>
        <v>9.0704954990463218</v>
      </c>
      <c r="EO44" s="18">
        <f t="shared" si="14"/>
        <v>114.07490235003701</v>
      </c>
      <c r="EP44" s="18">
        <f t="shared" si="15"/>
        <v>105.40984442202601</v>
      </c>
      <c r="EQ44" s="18">
        <f>IF(ISNUMBER(EO44), EO44*COS(RADIANS(-$C44+Графики!$B$3))+EP44*SIN(RADIANS(-$C44+Графики!$B$3)),"")</f>
        <v>114.07490235003701</v>
      </c>
      <c r="ER44" s="19">
        <f>IF(ISNUMBER(EO44), EO44*COS(RADIANS(-$C44+Графики!$B$5))+EP44*SIN(RADIANS(-$C44+Графики!$B$5)),"")</f>
        <v>105.40984442202601</v>
      </c>
      <c r="ES44" s="24">
        <v>-0.45570741124117342</v>
      </c>
      <c r="ET44" s="25">
        <v>0.51052862407184352</v>
      </c>
      <c r="EU44" s="25">
        <v>-0.56675477187683343</v>
      </c>
      <c r="EV44" s="25">
        <v>0.38045829660111496</v>
      </c>
      <c r="EW44" s="18">
        <f t="shared" si="16"/>
        <v>8.4319001669001299</v>
      </c>
      <c r="EX44" s="18">
        <f t="shared" si="17"/>
        <v>8.2658992504828692</v>
      </c>
      <c r="EY44" s="18">
        <f t="shared" si="18"/>
        <v>114.20530684977962</v>
      </c>
      <c r="EZ44" s="18">
        <f t="shared" si="19"/>
        <v>110.6256116436703</v>
      </c>
      <c r="FA44" s="18">
        <f>IF(ISNUMBER(EY44), EY44*COS(RADIANS(-$C44+Графики!$B$3))+EZ44*SIN(RADIANS(-$C44+Графики!$B$3)),"")</f>
        <v>114.20530684977962</v>
      </c>
      <c r="FB44" s="19">
        <f>IF(ISNUMBER(EY44), EY44*COS(RADIANS(-$C44+Графики!$B$5))+EZ44*SIN(RADIANS(-$C44+Графики!$B$5)),"")</f>
        <v>110.6256116436703</v>
      </c>
      <c r="FC44" s="24">
        <v>-0.59098699786421882</v>
      </c>
      <c r="FD44" s="25">
        <v>0.5495010298842099</v>
      </c>
      <c r="FE44" s="25">
        <v>-0.60856940602677834</v>
      </c>
      <c r="FF44" s="25">
        <v>0.46653692952128034</v>
      </c>
      <c r="FG44" s="18">
        <f t="shared" si="20"/>
        <v>9.9524712730620575</v>
      </c>
      <c r="FH44" s="18">
        <f t="shared" si="21"/>
        <v>9.3819350426407322</v>
      </c>
      <c r="FI44" s="18">
        <f t="shared" si="22"/>
        <v>116.28277587596153</v>
      </c>
      <c r="FJ44" s="18">
        <f t="shared" si="23"/>
        <v>109.66481886296714</v>
      </c>
      <c r="FK44" s="18">
        <f>IF(ISNUMBER(FI44), FI44*COS(RADIANS(-$C44+Графики!$B$3))+FJ44*SIN(RADIANS(-$C44+Графики!$B$3)),"")</f>
        <v>116.28277587596153</v>
      </c>
      <c r="FL44" s="19">
        <f>IF(ISNUMBER(FI44), FI44*COS(RADIANS(-$C44+Графики!$B$5))+FJ44*SIN(RADIANS(-$C44+Графики!$B$5)),"")</f>
        <v>109.66481886296715</v>
      </c>
      <c r="FM44" s="24">
        <v>-0.57591813359832111</v>
      </c>
      <c r="FN44" s="25">
        <v>0.5427245363813844</v>
      </c>
      <c r="FO44" s="25">
        <v>-0.47081914176757544</v>
      </c>
      <c r="FP44" s="25">
        <v>0.4525410331175711</v>
      </c>
      <c r="FQ44" s="18">
        <f t="shared" si="24"/>
        <v>9.7618438253758164</v>
      </c>
      <c r="FR44" s="18">
        <f t="shared" si="25"/>
        <v>8.0577504195012342</v>
      </c>
      <c r="FS44" s="18">
        <f t="shared" si="26"/>
        <v>114.73111889451721</v>
      </c>
      <c r="FT44" s="18">
        <f t="shared" si="27"/>
        <v>107.59255645518695</v>
      </c>
      <c r="FU44" s="18">
        <f>IF(ISNUMBER(FS44), FS44*COS(RADIANS(-$C44+Графики!$B$3))+FT44*SIN(RADIANS(-$C44+Графики!$B$3)),"")</f>
        <v>114.73111889451721</v>
      </c>
      <c r="FV44" s="19">
        <f>IF(ISNUMBER(FS44), FS44*COS(RADIANS(-$C44+Графики!$B$5))+FT44*SIN(RADIANS(-$C44+Графики!$B$5)),"")</f>
        <v>107.59255645518695</v>
      </c>
      <c r="FW44" s="24">
        <v>-0.44684843692274856</v>
      </c>
      <c r="FX44" s="25">
        <v>0.46423187985667436</v>
      </c>
      <c r="FY44" s="25">
        <v>-0.50402769542822501</v>
      </c>
      <c r="FZ44" s="25">
        <v>0.41381017211325333</v>
      </c>
      <c r="GA44" s="18">
        <f t="shared" si="28"/>
        <v>7.9505918745563369</v>
      </c>
      <c r="GB44" s="18">
        <f t="shared" si="29"/>
        <v>8.0095607519256067</v>
      </c>
      <c r="GC44" s="18">
        <f t="shared" si="30"/>
        <v>118.82063410529864</v>
      </c>
      <c r="GD44" s="18">
        <f t="shared" si="31"/>
        <v>105.84368430236361</v>
      </c>
      <c r="GE44" s="18">
        <f>IF(ISNUMBER(GC44), GC44*COS(RADIANS(-$C44+Графики!$B$3))+GD44*SIN(RADIANS(-$C44+Графики!$B$3)),"")</f>
        <v>118.82063410529864</v>
      </c>
      <c r="GF44" s="19">
        <f>IF(ISNUMBER(GC44), GC44*COS(RADIANS(-$C44+Графики!$B$5))+GD44*SIN(RADIANS(-$C44+Графики!$B$5)),"")</f>
        <v>105.84368430236363</v>
      </c>
      <c r="GG44" s="24">
        <v>-0.61484981610458367</v>
      </c>
      <c r="GH44" s="25">
        <v>0.52504721048222525</v>
      </c>
      <c r="GI44" s="25">
        <v>-0.50730468437878051</v>
      </c>
      <c r="GJ44" s="25">
        <v>0.53833971693450788</v>
      </c>
      <c r="GK44" s="18">
        <f t="shared" si="32"/>
        <v>9.9473140702868061</v>
      </c>
      <c r="GL44" s="18">
        <f t="shared" si="33"/>
        <v>9.1248421726688544</v>
      </c>
      <c r="GM44" s="18">
        <f t="shared" si="34"/>
        <v>117.28907224400275</v>
      </c>
      <c r="GN44" s="18">
        <f t="shared" si="35"/>
        <v>108.06496196010904</v>
      </c>
      <c r="GO44" s="18">
        <f>IF(ISNUMBER(GM44), GM44*COS(RADIANS(-$C44+Графики!$B$3))+GN44*SIN(RADIANS(-$C44+Графики!$B$3)),"")</f>
        <v>117.28907224400275</v>
      </c>
      <c r="GP44" s="19">
        <f>IF(ISNUMBER(GM44), GM44*COS(RADIANS(-$C44+Графики!$B$5))+GN44*SIN(RADIANS(-$C44+Графики!$B$5)),"")</f>
        <v>108.06496196010906</v>
      </c>
      <c r="GQ44" s="24">
        <v>-0.52571378256945345</v>
      </c>
      <c r="GR44" s="25">
        <v>0.56063205376217962</v>
      </c>
      <c r="GS44" s="25">
        <v>-0.4851594171434549</v>
      </c>
      <c r="GT44" s="25">
        <v>0.41396029511665633</v>
      </c>
      <c r="GU44" s="18">
        <f t="shared" si="36"/>
        <v>9.4800138280629742</v>
      </c>
      <c r="GV44" s="18">
        <f t="shared" si="37"/>
        <v>7.8462191656964029</v>
      </c>
      <c r="GW44" s="18">
        <f t="shared" si="38"/>
        <v>117.14156824764547</v>
      </c>
      <c r="GX44" s="18">
        <f t="shared" si="39"/>
        <v>113.08012968068942</v>
      </c>
      <c r="GY44" s="18">
        <f>IF(ISNUMBER(GW44), GW44*COS(RADIANS(-$C44+Графики!$B$3))+GX44*SIN(RADIANS(-$C44+Графики!$B$3)),"")</f>
        <v>117.14156824764547</v>
      </c>
      <c r="GZ44" s="19">
        <f>IF(ISNUMBER(GW44), GW44*COS(RADIANS(-$C44+Графики!$B$5))+GX44*SIN(RADIANS(-$C44+Графики!$B$5)),"")</f>
        <v>113.08012968068944</v>
      </c>
      <c r="HA44" s="24">
        <v>-0.56333932838958567</v>
      </c>
      <c r="HB44" s="25">
        <v>0.43197786791987736</v>
      </c>
      <c r="HC44" s="25">
        <v>-0.48163482464346974</v>
      </c>
      <c r="HD44" s="25">
        <v>0.40259440704283089</v>
      </c>
      <c r="HE44" s="18">
        <f t="shared" si="40"/>
        <v>8.685671875807115</v>
      </c>
      <c r="HF44" s="18">
        <f t="shared" si="41"/>
        <v>7.7162791431516062</v>
      </c>
      <c r="HG44" s="18">
        <f t="shared" si="42"/>
        <v>113.18854878475759</v>
      </c>
      <c r="HH44" s="18">
        <f t="shared" si="43"/>
        <v>106.24554978045011</v>
      </c>
      <c r="HI44" s="18">
        <f>IF(ISNUMBER(HG44), HG44*COS(RADIANS(-$C44+Графики!$B$3))+HH44*SIN(RADIANS(-$C44+Графики!$B$3)),"")</f>
        <v>113.18854878475759</v>
      </c>
      <c r="HJ44" s="19">
        <f>IF(ISNUMBER(HG44), HG44*COS(RADIANS(-$C44+Графики!$B$5))+HH44*SIN(RADIANS(-$C44+Графики!$B$5)),"")</f>
        <v>106.24554978045011</v>
      </c>
      <c r="HK44" s="24">
        <v>-0.45483908357878333</v>
      </c>
      <c r="HL44" s="25">
        <v>0.5318374530957104</v>
      </c>
      <c r="HM44" s="25">
        <v>-0.6103368866142076</v>
      </c>
      <c r="HN44" s="25">
        <v>0.52937854865045897</v>
      </c>
      <c r="HO44" s="18">
        <f t="shared" si="44"/>
        <v>8.6102707154246048</v>
      </c>
      <c r="HP44" s="18">
        <f t="shared" si="45"/>
        <v>9.9457294654454973</v>
      </c>
      <c r="HQ44" s="18">
        <f t="shared" si="46"/>
        <v>116.98476331597067</v>
      </c>
      <c r="HR44" s="18">
        <f t="shared" si="47"/>
        <v>110.62047744035726</v>
      </c>
      <c r="HS44" s="18">
        <f>IF(ISNUMBER(HQ44), HQ44*COS(RADIANS(-$C44+Графики!$B$3))+HR44*SIN(RADIANS(-$C44+Графики!$B$3)),"")</f>
        <v>116.98476331597067</v>
      </c>
      <c r="HT44" s="19">
        <f>IF(ISNUMBER(HQ44), HQ44*COS(RADIANS(-$C44+Графики!$B$5))+HR44*SIN(RADIANS(-$C44+Графики!$B$5)),"")</f>
        <v>110.62047744035728</v>
      </c>
      <c r="HU44" s="24">
        <v>-0.46289493775856483</v>
      </c>
      <c r="HV44" s="25">
        <v>0.55827117529950032</v>
      </c>
      <c r="HW44" s="25">
        <v>-0.56251467745276096</v>
      </c>
      <c r="HX44" s="25">
        <v>0.44840582342145707</v>
      </c>
      <c r="HY44" s="18">
        <f t="shared" si="48"/>
        <v>8.9112374966566215</v>
      </c>
      <c r="HZ44" s="18">
        <f t="shared" si="49"/>
        <v>8.8218311780064909</v>
      </c>
      <c r="IA44" s="18">
        <f t="shared" si="50"/>
        <v>112.43540899985193</v>
      </c>
      <c r="IB44" s="18">
        <f t="shared" si="51"/>
        <v>107.92569066683018</v>
      </c>
      <c r="IC44" s="18">
        <f>IF(ISNUMBER(IA44), IA44*COS(RADIANS(-$C44+Графики!$B$3))+IB44*SIN(RADIANS(-$C44+Графики!$B$3)),"")</f>
        <v>112.43540899985193</v>
      </c>
      <c r="ID44" s="19">
        <f>IF(ISNUMBER(IA44), IA44*COS(RADIANS(-$C44+Графики!$B$5))+IB44*SIN(RADIANS(-$C44+Графики!$B$5)),"")</f>
        <v>107.92569066683018</v>
      </c>
      <c r="IE44" s="24">
        <v>-0.49435548075983149</v>
      </c>
      <c r="IF44" s="25">
        <v>0.52044497828685266</v>
      </c>
      <c r="IG44" s="25">
        <v>-0.53925345499938648</v>
      </c>
      <c r="IH44" s="25">
        <v>0.45629885416542515</v>
      </c>
      <c r="II44" s="18">
        <f t="shared" si="52"/>
        <v>8.8556888778579399</v>
      </c>
      <c r="IJ44" s="18">
        <f t="shared" si="53"/>
        <v>8.6877235451143662</v>
      </c>
      <c r="IK44" s="18">
        <f t="shared" si="54"/>
        <v>111.32364193860381</v>
      </c>
      <c r="IL44" s="18">
        <f t="shared" si="55"/>
        <v>106.60142504837805</v>
      </c>
      <c r="IM44" s="18">
        <f>IF(ISNUMBER(IK44), IK44*COS(RADIANS(-$C44+Графики!$B$3))+IL44*SIN(RADIANS(-$C44+Графики!$B$3)),"")</f>
        <v>111.32364193860381</v>
      </c>
      <c r="IN44" s="19">
        <f>IF(ISNUMBER(IK44), IK44*COS(RADIANS(-$C44+Графики!$B$5))+IL44*SIN(RADIANS(-$C44+Графики!$B$5)),"")</f>
        <v>106.60142504837805</v>
      </c>
      <c r="IO44" s="24">
        <v>-0.61901022553254126</v>
      </c>
      <c r="IP44" s="25">
        <v>0.40647999311383565</v>
      </c>
      <c r="IQ44" s="25">
        <v>-0.57600787698648503</v>
      </c>
      <c r="IR44" s="25">
        <v>0.40770906441250765</v>
      </c>
      <c r="IS44" s="18">
        <f t="shared" si="56"/>
        <v>8.9489709318647268</v>
      </c>
      <c r="IT44" s="18">
        <f t="shared" si="57"/>
        <v>8.5844443289092087</v>
      </c>
      <c r="IU44" s="18">
        <f t="shared" si="58"/>
        <v>115.66500712536178</v>
      </c>
      <c r="IV44" s="18">
        <f t="shared" si="59"/>
        <v>111.83684158344037</v>
      </c>
      <c r="IW44" s="18">
        <f>IF(ISNUMBER(IU44), IU44*COS(RADIANS(-$C44+Графики!$B$3))+IV44*SIN(RADIANS(-$C44+Графики!$B$3)),"")</f>
        <v>115.66500712536178</v>
      </c>
      <c r="IX44" s="19">
        <f>IF(ISNUMBER(IU44), IU44*COS(RADIANS(-$C44+Графики!$B$5))+IV44*SIN(RADIANS(-$C44+Графики!$B$5)),"")</f>
        <v>111.83684158344037</v>
      </c>
    </row>
    <row r="45" spans="1:258" x14ac:dyDescent="0.25">
      <c r="A45" s="44">
        <v>45</v>
      </c>
      <c r="B45" s="50">
        <v>0</v>
      </c>
      <c r="C45" s="11">
        <f>IF(Графики!$A$7="Расчитывать с учетом закручивания скважины",B45,0)</f>
        <v>0</v>
      </c>
      <c r="D45" s="47">
        <v>21</v>
      </c>
      <c r="E45" s="34">
        <f>IF(ISNUMBER(INDEX($I$1:$IX$303,$A45,E$1) ),INDEX($I$1:$IX$303,$A45,E$1),0)</f>
        <v>6.7572609817834861</v>
      </c>
      <c r="F45" s="35">
        <f>IF(ISNUMBER(INDEX($I$1:$IX$303,$A45,F$1) ),INDEX($I$1:$IX$303,$A45,F$1),0)</f>
        <v>7.2655222412427927</v>
      </c>
      <c r="G45" s="35">
        <f>IF(ISNUMBER(INDEX($I$1:$IX$303,$A45,G$1) ),INDEX($I$1:$IX$303,$A45,G$1)-$G$305,0)</f>
        <v>-860.38146789774942</v>
      </c>
      <c r="H45" s="36">
        <f>IF(ISNUMBER(INDEX($I$1:$IX$303,$A45,H$1) ),INDEX($I$1:$IX$303,$A45,H$1)-$H$305,0)</f>
        <v>-1042.3048477052712</v>
      </c>
      <c r="I45" s="29">
        <v>-0.46204579009951641</v>
      </c>
      <c r="J45" s="25">
        <v>0.3122851733589268</v>
      </c>
      <c r="K45" s="25">
        <v>-0.4740385668608269</v>
      </c>
      <c r="L45" s="25">
        <v>0.3585362789796237</v>
      </c>
      <c r="M45" s="18">
        <f t="shared" si="60"/>
        <v>6.7572609817834861</v>
      </c>
      <c r="N45" s="18">
        <f t="shared" si="61"/>
        <v>7.2655222412427927</v>
      </c>
      <c r="O45" s="18">
        <f t="shared" si="100"/>
        <v>117.53468799166524</v>
      </c>
      <c r="P45" s="18">
        <f t="shared" si="100"/>
        <v>113.12481577876638</v>
      </c>
      <c r="Q45" s="18">
        <f>IF(ISNUMBER(O45), O45*COS(RADIANS(-$C45+Графики!$B$3))+P45*SIN(RADIANS(-$C45+Графики!$B$3)),"")</f>
        <v>117.53468799166524</v>
      </c>
      <c r="R45" s="19">
        <f>IF(ISNUMBER(O45), O45*COS(RADIANS(-$C45+Графики!$B$5))+P45*SIN(RADIANS(-$C45+Графики!$B$5)),"")</f>
        <v>113.12481577876639</v>
      </c>
      <c r="S45" s="29">
        <v>-0.4876144104237039</v>
      </c>
      <c r="T45" s="25">
        <v>0.42395967309053972</v>
      </c>
      <c r="U45" s="25">
        <v>-0.31090844448338423</v>
      </c>
      <c r="V45" s="25">
        <v>0.36991951273187385</v>
      </c>
      <c r="W45" s="18">
        <f t="shared" si="63"/>
        <v>7.9549006659223078</v>
      </c>
      <c r="X45" s="18">
        <f t="shared" si="64"/>
        <v>5.9413097920852413</v>
      </c>
      <c r="Y45" s="18">
        <f t="shared" si="101"/>
        <v>119.90781650233458</v>
      </c>
      <c r="Z45" s="18">
        <f t="shared" si="101"/>
        <v>112.10951745241067</v>
      </c>
      <c r="AA45" s="18">
        <f>IF(ISNUMBER(Y45), Y45*COS(RADIANS(-$C45+Графики!$B$3))+Z45*SIN(RADIANS(-$C45+Графики!$B$3)),"")</f>
        <v>119.90781650233458</v>
      </c>
      <c r="AB45" s="18">
        <f>IF(ISNUMBER(Y45), Y45*COS(RADIANS(-$C45+Графики!$B$5))+Z45*SIN(RADIANS(-$C45+Графики!$B$5)),"")</f>
        <v>112.10951745241069</v>
      </c>
      <c r="AC45" s="24">
        <v>-0.36877829684297969</v>
      </c>
      <c r="AD45" s="25">
        <v>0.32045852188405677</v>
      </c>
      <c r="AE45" s="25">
        <v>-0.44512483898840949</v>
      </c>
      <c r="AF45" s="25">
        <v>0.41140799913154846</v>
      </c>
      <c r="AG45" s="18">
        <f t="shared" ref="AG45:AG48" si="110">IF(ISNUMBER(AC45),-SIN(RADIANS((AC45-AD45)/2))*1000,"")</f>
        <v>6.0146896407272443</v>
      </c>
      <c r="AH45" s="18">
        <f t="shared" ref="AH45:AH48" si="111">IF(ISNUMBER(AD45),-SIN(RADIANS((AE45-AF45)/2))*1000,"")</f>
        <v>7.4745894863246134</v>
      </c>
      <c r="AI45" s="18">
        <f t="shared" ref="AI45:AI48" si="112">IF(ISNUMBER(AG45),AI44+AG45*0.5,IF(ISNUMBER(AG46),0,""))</f>
        <v>118.67531583960633</v>
      </c>
      <c r="AJ45" s="18">
        <f t="shared" ref="AJ45:AJ48" si="113">IF(ISNUMBER(AH45),AJ44+AH45*0.5,IF(ISNUMBER(AH46),0,""))</f>
        <v>118.06376751329361</v>
      </c>
      <c r="AK45" s="18">
        <f>IF(ISNUMBER(AI45), AI45*COS(RADIANS(-$C45+Графики!$B$3))+AJ45*SIN(RADIANS(-$C45+Графики!$B$3)),"")</f>
        <v>118.67531583960633</v>
      </c>
      <c r="AL45" s="19">
        <f>IF(ISNUMBER(AI45), AI45*COS(RADIANS(-$C45+Графики!$B$5))+AJ45*SIN(RADIANS(-$C45+Графики!$B$5)),"")</f>
        <v>118.06376751329363</v>
      </c>
      <c r="AM45" s="24">
        <v>-0.39660617342907234</v>
      </c>
      <c r="AN45" s="25">
        <v>0.37984209624938992</v>
      </c>
      <c r="AO45" s="25">
        <v>-0.32220751938578224</v>
      </c>
      <c r="AP45" s="25">
        <v>0.3654309193244033</v>
      </c>
      <c r="AQ45" s="18">
        <f t="shared" si="69"/>
        <v>6.7757375411954728</v>
      </c>
      <c r="AR45" s="18">
        <f t="shared" si="70"/>
        <v>6.0007413954526427</v>
      </c>
      <c r="AS45" s="18">
        <f t="shared" si="103"/>
        <v>118.13137178197427</v>
      </c>
      <c r="AT45" s="18">
        <f t="shared" si="103"/>
        <v>114.92461227351835</v>
      </c>
      <c r="AU45" s="18">
        <f>IF(ISNUMBER(AS45), AS45*COS(RADIANS(-$C45+Графики!$B$3))+AT45*SIN(RADIANS(-$C45+Графики!$B$3)),"")</f>
        <v>118.13137178197427</v>
      </c>
      <c r="AV45" s="19">
        <f>IF(ISNUMBER(AS45), AS45*COS(RADIANS(-$C45+Графики!$B$5))+AT45*SIN(RADIANS(-$C45+Графики!$B$5)),"")</f>
        <v>114.92461227351836</v>
      </c>
      <c r="AW45" s="24">
        <v>-0.32780562628373189</v>
      </c>
      <c r="AX45" s="25">
        <v>0.4154414144261972</v>
      </c>
      <c r="AY45" s="25">
        <v>-0.36543487987516332</v>
      </c>
      <c r="AZ45" s="25">
        <v>0.29594136486264278</v>
      </c>
      <c r="BA45" s="18">
        <f t="shared" ref="BA45:BA49" si="114">IF(ISNUMBER(AW45),-SIN(RADIANS((AW45-AX45)/2))*1000,"")</f>
        <v>6.4860085312860596</v>
      </c>
      <c r="BB45" s="18">
        <f t="shared" ref="BB45:BB49" si="115">IF(ISNUMBER(AX45),-SIN(RADIANS((AY45-AZ45)/2))*1000,"")</f>
        <v>5.7715644893725182</v>
      </c>
      <c r="BC45" s="18">
        <f t="shared" ref="BC45:BC49" si="116">IF(ISNUMBER(BA45),BC44+BA45*0.5,IF(ISNUMBER(BA46),0,""))</f>
        <v>116.51276533678509</v>
      </c>
      <c r="BD45" s="18">
        <f t="shared" ref="BD45:BD49" si="117">IF(ISNUMBER(BB45),BD44+BB45*0.5,IF(ISNUMBER(BB46),0,""))</f>
        <v>111.92167936166187</v>
      </c>
      <c r="BE45" s="18">
        <f>IF(ISNUMBER(BC45), BC45*COS(RADIANS(-$C45+Графики!$B$3))+BD45*SIN(RADIANS(-$C45+Графики!$B$3)),"")</f>
        <v>116.51276533678509</v>
      </c>
      <c r="BF45" s="19">
        <f>IF(ISNUMBER(BC45), BC45*COS(RADIANS(-$C45+Графики!$B$5))+BD45*SIN(RADIANS(-$C45+Графики!$B$5)),"")</f>
        <v>111.92167936166189</v>
      </c>
      <c r="BG45" s="24">
        <v>-0.3962640719149233</v>
      </c>
      <c r="BH45" s="25">
        <v>0.40559186263715497</v>
      </c>
      <c r="BI45" s="25">
        <v>-0.43696206353704392</v>
      </c>
      <c r="BJ45" s="25">
        <v>0.34260462520877022</v>
      </c>
      <c r="BK45" s="18">
        <f t="shared" ref="BK45:BK47" si="118">IF(ISNUMBER(BG45),-SIN(RADIANS((BG45-BH45)/2))*1000,"")</f>
        <v>6.9974559866757025</v>
      </c>
      <c r="BL45" s="18">
        <f t="shared" ref="BL45:BL47" si="119">IF(ISNUMBER(BH45),-SIN(RADIANS((BI45-BJ45)/2))*1000,"")</f>
        <v>6.802950254076487</v>
      </c>
      <c r="BM45" s="18">
        <f t="shared" ref="BM45:BM47" si="120">IF(ISNUMBER(BK45),BM44+BK45*0.5,IF(ISNUMBER(BK46),0,""))</f>
        <v>116.1203284226651</v>
      </c>
      <c r="BN45" s="18">
        <f t="shared" ref="BN45:BN47" si="121">IF(ISNUMBER(BL45),BN44+BL45*0.5,IF(ISNUMBER(BL46),0,""))</f>
        <v>110.02688306357129</v>
      </c>
      <c r="BO45" s="18">
        <f>IF(ISNUMBER(BM45), BM45*COS(RADIANS(-$C45+Графики!$B$3))+BN45*SIN(RADIANS(-$C45+Графики!$B$3)),"")</f>
        <v>116.1203284226651</v>
      </c>
      <c r="BP45" s="19">
        <f>IF(ISNUMBER(BM45), BM45*COS(RADIANS(-$C45+Графики!$B$5))+BN45*SIN(RADIANS(-$C45+Графики!$B$5)),"")</f>
        <v>110.0268830635713</v>
      </c>
      <c r="BQ45" s="24">
        <v>-0.46563106082178596</v>
      </c>
      <c r="BR45" s="25">
        <v>0.44659948066903132</v>
      </c>
      <c r="BS45" s="25">
        <v>-0.31526779684792972</v>
      </c>
      <c r="BT45" s="25">
        <v>0.46005503489553889</v>
      </c>
      <c r="BU45" s="18">
        <f t="shared" ref="BU45:BU48" si="122">IF(ISNUMBER(BQ45),-SIN(RADIANS((BQ45-BR45)/2))*1000,"")</f>
        <v>7.9606291610783728</v>
      </c>
      <c r="BV45" s="18">
        <f t="shared" ref="BV45:BV48" si="123">IF(ISNUMBER(BR45),-SIN(RADIANS((BS45-BT45)/2))*1000,"")</f>
        <v>6.765916467576143</v>
      </c>
      <c r="BW45" s="18">
        <f t="shared" ref="BW45:BW48" si="124">IF(ISNUMBER(BU45),BW44+BU45*0.5,IF(ISNUMBER(BU46),0,""))</f>
        <v>119.12618715589888</v>
      </c>
      <c r="BX45" s="18">
        <f t="shared" ref="BX45:BX48" si="125">IF(ISNUMBER(BV45),BX44+BV45*0.5,IF(ISNUMBER(BV46),0,""))</f>
        <v>107.67239455463286</v>
      </c>
      <c r="BY45" s="18">
        <f>IF(ISNUMBER(BW45), BW45*COS(RADIANS(-$C45+Графики!$B$3))+BX45*SIN(RADIANS(-$C45+Графики!$B$3)),"")</f>
        <v>119.12618715589888</v>
      </c>
      <c r="BZ45" s="19">
        <f>IF(ISNUMBER(BW45), BW45*COS(RADIANS(-$C45+Графики!$B$5))+BX45*SIN(RADIANS(-$C45+Графики!$B$5)),"")</f>
        <v>107.67239455463287</v>
      </c>
      <c r="CA45" s="29">
        <v>-0.37636312712742059</v>
      </c>
      <c r="CB45" s="25">
        <v>0.41447290437562734</v>
      </c>
      <c r="CC45" s="25">
        <v>-0.37302323064409615</v>
      </c>
      <c r="CD45" s="25">
        <v>0.42617531865884828</v>
      </c>
      <c r="CE45" s="18">
        <f t="shared" ref="CE45:CE47" si="126">IF(ISNUMBER(CA45),-SIN(RADIANS((CA45-CB45)/2))*1000,"")</f>
        <v>6.901291513142513</v>
      </c>
      <c r="CF45" s="18">
        <f t="shared" ref="CF45:CF47" si="127">IF(ISNUMBER(CB45),-SIN(RADIANS((CC45-CD45)/2))*1000,"")</f>
        <v>6.9742664915011305</v>
      </c>
      <c r="CG45" s="18">
        <f t="shared" ref="CG45:CG47" si="128">IF(ISNUMBER(CE45),CG44+CE45*0.5,IF(ISNUMBER(CE46),0,""))</f>
        <v>118.05938634308964</v>
      </c>
      <c r="CH45" s="18">
        <f t="shared" ref="CH45:CH47" si="129">IF(ISNUMBER(CF45),CH44+CF45*0.5,IF(ISNUMBER(CF46),0,""))</f>
        <v>113.0747573425955</v>
      </c>
      <c r="CI45" s="18">
        <f>IF(ISNUMBER(CG45), CG45*COS(RADIANS(-$C45+Графики!$B$3))+CH45*SIN(RADIANS(-$C45+Графики!$B$3)),"")</f>
        <v>118.05938634308964</v>
      </c>
      <c r="CJ45" s="19">
        <f>IF(ISNUMBER(CG45), CG45*COS(RADIANS(-$C45+Графики!$B$5))+CH45*SIN(RADIANS(-$C45+Графики!$B$5)),"")</f>
        <v>113.07475734259552</v>
      </c>
      <c r="CK45" s="24">
        <v>-0.39382065451763226</v>
      </c>
      <c r="CL45" s="25">
        <v>0.31543823169894492</v>
      </c>
      <c r="CM45" s="25">
        <v>-0.48100939538127307</v>
      </c>
      <c r="CN45" s="25">
        <v>0.2840425461340933</v>
      </c>
      <c r="CO45" s="18">
        <f t="shared" si="84"/>
        <v>6.1894118878951252</v>
      </c>
      <c r="CP45" s="18">
        <f t="shared" si="85"/>
        <v>6.676288066280641</v>
      </c>
      <c r="CQ45" s="18">
        <f t="shared" si="108"/>
        <v>121.44124470514444</v>
      </c>
      <c r="CR45" s="18">
        <f t="shared" si="108"/>
        <v>116.03578698669004</v>
      </c>
      <c r="CS45" s="18">
        <f>IF(ISNUMBER(CQ45), CQ45*COS(RADIANS(-$C45+Графики!$B$3))+CR45*SIN(RADIANS(-$C45+Графики!$B$3)),"")</f>
        <v>121.44124470514444</v>
      </c>
      <c r="CT45" s="19">
        <f>IF(ISNUMBER(CQ45), CQ45*COS(RADIANS(-$C45+Графики!$B$5))+CR45*SIN(RADIANS(-$C45+Графики!$B$5)),"")</f>
        <v>116.03578698669006</v>
      </c>
      <c r="CU45" s="24">
        <v>-0.43804778969997704</v>
      </c>
      <c r="CV45" s="25">
        <v>0.44388686045183945</v>
      </c>
      <c r="CW45" s="25">
        <v>-0.46010024097745705</v>
      </c>
      <c r="CX45" s="25">
        <v>0.42096482338827601</v>
      </c>
      <c r="CY45" s="18">
        <f t="shared" si="87"/>
        <v>7.6962557363729198</v>
      </c>
      <c r="CZ45" s="18">
        <f t="shared" si="88"/>
        <v>7.6886673933512251</v>
      </c>
      <c r="DA45" s="18">
        <f t="shared" si="109"/>
        <v>114.4296431119738</v>
      </c>
      <c r="DB45" s="18">
        <f t="shared" si="109"/>
        <v>113.19125496219228</v>
      </c>
      <c r="DC45" s="18">
        <f>IF(ISNUMBER(DA45), DA45*COS(RADIANS(-$C45+Графики!$B$3))+DB45*SIN(RADIANS(-$C45+Графики!$B$3)),"")</f>
        <v>114.4296431119738</v>
      </c>
      <c r="DD45" s="19">
        <f>IF(ISNUMBER(DA45), DA45*COS(RADIANS(-$C45+Графики!$B$5))+DB45*SIN(RADIANS(-$C45+Графики!$B$5)),"")</f>
        <v>113.19125496219228</v>
      </c>
      <c r="DE45" s="24">
        <v>-0.47556353934918338</v>
      </c>
      <c r="DF45" s="25">
        <v>0.30500873144064278</v>
      </c>
      <c r="DG45" s="25">
        <v>-0.48120734972384427</v>
      </c>
      <c r="DH45" s="25">
        <v>0.39729675934428532</v>
      </c>
      <c r="DI45" s="18">
        <f t="shared" si="0"/>
        <v>6.8117254095331781</v>
      </c>
      <c r="DJ45" s="18">
        <f t="shared" si="1"/>
        <v>7.6663195010470497</v>
      </c>
      <c r="DK45" s="18">
        <f t="shared" si="2"/>
        <v>120.97925953147006</v>
      </c>
      <c r="DL45" s="18">
        <f t="shared" si="3"/>
        <v>112.5212974182769</v>
      </c>
      <c r="DM45" s="18">
        <f>IF(ISNUMBER(DK45), DK45*COS(RADIANS(-$C45+Графики!$B$3))+DL45*SIN(RADIANS(-$C45+Графики!$B$3)),"")</f>
        <v>120.97925953147006</v>
      </c>
      <c r="DN45" s="19">
        <f>IF(ISNUMBER(DK45), DK45*COS(RADIANS(-$C45+Графики!$B$5))+DL45*SIN(RADIANS(-$C45+Графики!$B$5)),"")</f>
        <v>112.52129741827692</v>
      </c>
      <c r="DO45" s="24">
        <v>-0.41083258835868197</v>
      </c>
      <c r="DP45" s="25">
        <v>0.4307549655259586</v>
      </c>
      <c r="DQ45" s="25">
        <v>-0.3230779232996801</v>
      </c>
      <c r="DR45" s="25">
        <v>0.45291012339911862</v>
      </c>
      <c r="DS45" s="18">
        <f t="shared" si="4"/>
        <v>7.3441708577086988</v>
      </c>
      <c r="DT45" s="18">
        <f t="shared" si="5"/>
        <v>6.7717214301908495</v>
      </c>
      <c r="DU45" s="18">
        <f t="shared" si="6"/>
        <v>120.35553545641936</v>
      </c>
      <c r="DV45" s="18">
        <f t="shared" si="7"/>
        <v>112.8521252672283</v>
      </c>
      <c r="DW45" s="18">
        <f>IF(ISNUMBER(DU45), DU45*COS(RADIANS(-$C45+Графики!$B$3))+DV45*SIN(RADIANS(-$C45+Графики!$B$3)),"")</f>
        <v>120.35553545641936</v>
      </c>
      <c r="DX45" s="19">
        <f>IF(ISNUMBER(DU45), DU45*COS(RADIANS(-$C45+Графики!$B$5))+DV45*SIN(RADIANS(-$C45+Графики!$B$5)),"")</f>
        <v>112.85212526722832</v>
      </c>
      <c r="DY45" s="24">
        <v>-0.42395754706851729</v>
      </c>
      <c r="DZ45" s="25">
        <v>0.45778007575781066</v>
      </c>
      <c r="EA45" s="25">
        <v>-0.4596100544361148</v>
      </c>
      <c r="EB45" s="25">
        <v>0.30206583951494292</v>
      </c>
      <c r="EC45" s="18">
        <f t="shared" si="8"/>
        <v>7.6945363995109028</v>
      </c>
      <c r="ED45" s="18">
        <f t="shared" si="9"/>
        <v>6.6468271471369302</v>
      </c>
      <c r="EE45" s="18">
        <f t="shared" si="10"/>
        <v>114.29947810241764</v>
      </c>
      <c r="EF45" s="18">
        <f t="shared" si="11"/>
        <v>110.77872562991004</v>
      </c>
      <c r="EG45" s="18">
        <f>IF(ISNUMBER(EE45), EE45*COS(RADIANS(-$C45+Графики!$B$3))+EF45*SIN(RADIANS(-$C45+Графики!$B$3)),"")</f>
        <v>114.29947810241764</v>
      </c>
      <c r="EH45" s="19">
        <f>IF(ISNUMBER(EE45), EE45*COS(RADIANS(-$C45+Графики!$B$5))+EF45*SIN(RADIANS(-$C45+Графики!$B$5)),"")</f>
        <v>110.77872562991004</v>
      </c>
      <c r="EI45" s="24">
        <v>-0.42863977545335796</v>
      </c>
      <c r="EJ45" s="25">
        <v>0.43642776444671638</v>
      </c>
      <c r="EK45" s="25">
        <v>-0.37173619174571837</v>
      </c>
      <c r="EL45" s="25">
        <v>0.2973938999383432</v>
      </c>
      <c r="EM45" s="18">
        <f t="shared" si="12"/>
        <v>7.5490667083038838</v>
      </c>
      <c r="EN45" s="18">
        <f t="shared" si="13"/>
        <v>5.8392284285584317</v>
      </c>
      <c r="EO45" s="18">
        <f t="shared" si="14"/>
        <v>117.84943570418895</v>
      </c>
      <c r="EP45" s="18">
        <f t="shared" si="15"/>
        <v>108.32945863630523</v>
      </c>
      <c r="EQ45" s="18">
        <f>IF(ISNUMBER(EO45), EO45*COS(RADIANS(-$C45+Графики!$B$3))+EP45*SIN(RADIANS(-$C45+Графики!$B$3)),"")</f>
        <v>117.84943570418895</v>
      </c>
      <c r="ER45" s="19">
        <f>IF(ISNUMBER(EO45), EO45*COS(RADIANS(-$C45+Графики!$B$5))+EP45*SIN(RADIANS(-$C45+Графики!$B$5)),"")</f>
        <v>108.32945863630525</v>
      </c>
      <c r="ES45" s="24">
        <v>-0.38933602687255686</v>
      </c>
      <c r="ET45" s="25">
        <v>0.48725077359322122</v>
      </c>
      <c r="EU45" s="25">
        <v>-0.35097154974373113</v>
      </c>
      <c r="EV45" s="25">
        <v>0.46009771729427362</v>
      </c>
      <c r="EW45" s="18">
        <f t="shared" si="16"/>
        <v>7.6495883177188189</v>
      </c>
      <c r="EX45" s="18">
        <f t="shared" si="17"/>
        <v>7.0778554890229382</v>
      </c>
      <c r="EY45" s="18">
        <f t="shared" si="18"/>
        <v>118.03010100863902</v>
      </c>
      <c r="EZ45" s="18">
        <f t="shared" si="19"/>
        <v>114.16453938818177</v>
      </c>
      <c r="FA45" s="18">
        <f>IF(ISNUMBER(EY45), EY45*COS(RADIANS(-$C45+Графики!$B$3))+EZ45*SIN(RADIANS(-$C45+Графики!$B$3)),"")</f>
        <v>118.03010100863902</v>
      </c>
      <c r="FB45" s="19">
        <f>IF(ISNUMBER(EY45), EY45*COS(RADIANS(-$C45+Графики!$B$5))+EZ45*SIN(RADIANS(-$C45+Графики!$B$5)),"")</f>
        <v>114.16453938818178</v>
      </c>
      <c r="FC45" s="24">
        <v>-0.44230695861007052</v>
      </c>
      <c r="FD45" s="25">
        <v>0.37639530945371236</v>
      </c>
      <c r="FE45" s="25">
        <v>-0.30063630255220014</v>
      </c>
      <c r="FF45" s="25">
        <v>0.40915257680128814</v>
      </c>
      <c r="FG45" s="18">
        <f t="shared" si="20"/>
        <v>7.1444643046435985</v>
      </c>
      <c r="FH45" s="18">
        <f t="shared" si="21"/>
        <v>6.1940368618637534</v>
      </c>
      <c r="FI45" s="18">
        <f t="shared" si="22"/>
        <v>119.85500802828334</v>
      </c>
      <c r="FJ45" s="18">
        <f t="shared" si="23"/>
        <v>112.76183729389902</v>
      </c>
      <c r="FK45" s="18">
        <f>IF(ISNUMBER(FI45), FI45*COS(RADIANS(-$C45+Графики!$B$3))+FJ45*SIN(RADIANS(-$C45+Графики!$B$3)),"")</f>
        <v>119.85500802828334</v>
      </c>
      <c r="FL45" s="19">
        <f>IF(ISNUMBER(FI45), FI45*COS(RADIANS(-$C45+Графики!$B$5))+FJ45*SIN(RADIANS(-$C45+Графики!$B$5)),"")</f>
        <v>112.76183729389903</v>
      </c>
      <c r="FM45" s="24">
        <v>-0.38138416887773896</v>
      </c>
      <c r="FN45" s="25">
        <v>0.46242771229119206</v>
      </c>
      <c r="FO45" s="25">
        <v>-0.39378080897464973</v>
      </c>
      <c r="FP45" s="25">
        <v>0.32289505110608807</v>
      </c>
      <c r="FQ45" s="18">
        <f t="shared" si="24"/>
        <v>7.3635812502114195</v>
      </c>
      <c r="FR45" s="18">
        <f t="shared" si="25"/>
        <v>6.2541359423301337</v>
      </c>
      <c r="FS45" s="18">
        <f t="shared" si="26"/>
        <v>118.41290951962291</v>
      </c>
      <c r="FT45" s="18">
        <f t="shared" si="27"/>
        <v>110.71962442635201</v>
      </c>
      <c r="FU45" s="18">
        <f>IF(ISNUMBER(FS45), FS45*COS(RADIANS(-$C45+Графики!$B$3))+FT45*SIN(RADIANS(-$C45+Графики!$B$3)),"")</f>
        <v>118.41290951962291</v>
      </c>
      <c r="FV45" s="19">
        <f>IF(ISNUMBER(FS45), FS45*COS(RADIANS(-$C45+Графики!$B$5))+FT45*SIN(RADIANS(-$C45+Графики!$B$5)),"")</f>
        <v>110.71962442635203</v>
      </c>
      <c r="FW45" s="24">
        <v>-0.39927063109583938</v>
      </c>
      <c r="FX45" s="25">
        <v>0.36095509091057532</v>
      </c>
      <c r="FY45" s="25">
        <v>-0.30368032403534845</v>
      </c>
      <c r="FZ45" s="25">
        <v>0.46396122485185198</v>
      </c>
      <c r="GA45" s="18">
        <f t="shared" si="28"/>
        <v>6.6341722885850256</v>
      </c>
      <c r="GB45" s="18">
        <f t="shared" si="29"/>
        <v>6.698886148413127</v>
      </c>
      <c r="GC45" s="18">
        <f t="shared" si="30"/>
        <v>122.13772024959115</v>
      </c>
      <c r="GD45" s="18">
        <f t="shared" si="31"/>
        <v>109.19312737657017</v>
      </c>
      <c r="GE45" s="18">
        <f>IF(ISNUMBER(GC45), GC45*COS(RADIANS(-$C45+Графики!$B$3))+GD45*SIN(RADIANS(-$C45+Графики!$B$3)),"")</f>
        <v>122.13772024959115</v>
      </c>
      <c r="GF45" s="19">
        <f>IF(ISNUMBER(GC45), GC45*COS(RADIANS(-$C45+Графики!$B$5))+GD45*SIN(RADIANS(-$C45+Графики!$B$5)),"")</f>
        <v>109.19312737657019</v>
      </c>
      <c r="GG45" s="24">
        <v>-0.38212227976199875</v>
      </c>
      <c r="GH45" s="25">
        <v>0.43105266796279895</v>
      </c>
      <c r="GI45" s="25">
        <v>-0.39373142159185903</v>
      </c>
      <c r="GJ45" s="25">
        <v>0.41722713079376106</v>
      </c>
      <c r="GK45" s="18">
        <f t="shared" si="32"/>
        <v>7.0962305580406415</v>
      </c>
      <c r="GL45" s="18">
        <f t="shared" si="33"/>
        <v>7.076889345613365</v>
      </c>
      <c r="GM45" s="18">
        <f t="shared" si="34"/>
        <v>120.83718752302308</v>
      </c>
      <c r="GN45" s="18">
        <f t="shared" si="35"/>
        <v>111.60340663291572</v>
      </c>
      <c r="GO45" s="18">
        <f>IF(ISNUMBER(GM45), GM45*COS(RADIANS(-$C45+Графики!$B$3))+GN45*SIN(RADIANS(-$C45+Графики!$B$3)),"")</f>
        <v>120.83718752302308</v>
      </c>
      <c r="GP45" s="19">
        <f>IF(ISNUMBER(GM45), GM45*COS(RADIANS(-$C45+Графики!$B$5))+GN45*SIN(RADIANS(-$C45+Графики!$B$5)),"")</f>
        <v>111.60340663291574</v>
      </c>
      <c r="GQ45" s="24">
        <v>-0.44565383901992794</v>
      </c>
      <c r="GR45" s="25">
        <v>0.36132841566814378</v>
      </c>
      <c r="GS45" s="25">
        <v>-0.4657818000183398</v>
      </c>
      <c r="GT45" s="25">
        <v>0.30043596870616129</v>
      </c>
      <c r="GU45" s="18">
        <f t="shared" si="36"/>
        <v>7.042190466862392</v>
      </c>
      <c r="GV45" s="18">
        <f t="shared" si="37"/>
        <v>6.6864616008501576</v>
      </c>
      <c r="GW45" s="18">
        <f t="shared" si="38"/>
        <v>120.66266348107666</v>
      </c>
      <c r="GX45" s="18">
        <f t="shared" si="39"/>
        <v>116.4233604811145</v>
      </c>
      <c r="GY45" s="18">
        <f>IF(ISNUMBER(GW45), GW45*COS(RADIANS(-$C45+Графики!$B$3))+GX45*SIN(RADIANS(-$C45+Графики!$B$3)),"")</f>
        <v>120.66266348107666</v>
      </c>
      <c r="GZ45" s="19">
        <f>IF(ISNUMBER(GW45), GW45*COS(RADIANS(-$C45+Графики!$B$5))+GX45*SIN(RADIANS(-$C45+Графики!$B$5)),"")</f>
        <v>116.42336048111451</v>
      </c>
      <c r="HA45" s="24">
        <v>-0.41939719662355435</v>
      </c>
      <c r="HB45" s="25">
        <v>0.3461196209921158</v>
      </c>
      <c r="HC45" s="25">
        <v>-0.32748226630341803</v>
      </c>
      <c r="HD45" s="25">
        <v>0.44516897093812713</v>
      </c>
      <c r="HE45" s="18">
        <f t="shared" si="40"/>
        <v>6.6803447850950315</v>
      </c>
      <c r="HF45" s="18">
        <f t="shared" si="41"/>
        <v>6.7426029392083588</v>
      </c>
      <c r="HG45" s="18">
        <f t="shared" si="42"/>
        <v>116.5287211773051</v>
      </c>
      <c r="HH45" s="18">
        <f t="shared" si="43"/>
        <v>109.61685125005428</v>
      </c>
      <c r="HI45" s="18">
        <f>IF(ISNUMBER(HG45), HG45*COS(RADIANS(-$C45+Графики!$B$3))+HH45*SIN(RADIANS(-$C45+Графики!$B$3)),"")</f>
        <v>116.5287211773051</v>
      </c>
      <c r="HJ45" s="19">
        <f>IF(ISNUMBER(HG45), HG45*COS(RADIANS(-$C45+Графики!$B$5))+HH45*SIN(RADIANS(-$C45+Графики!$B$5)),"")</f>
        <v>109.6168512500543</v>
      </c>
      <c r="HK45" s="24">
        <v>-0.33990555635875602</v>
      </c>
      <c r="HL45" s="25">
        <v>0.46206777831222279</v>
      </c>
      <c r="HM45" s="25">
        <v>-0.3181092024597505</v>
      </c>
      <c r="HN45" s="25">
        <v>0.42388400005572113</v>
      </c>
      <c r="HO45" s="18">
        <f t="shared" si="44"/>
        <v>6.9984804708980084</v>
      </c>
      <c r="HP45" s="18">
        <f t="shared" si="45"/>
        <v>6.4750669586617144</v>
      </c>
      <c r="HQ45" s="18">
        <f t="shared" si="46"/>
        <v>120.48400355141968</v>
      </c>
      <c r="HR45" s="18">
        <f t="shared" si="47"/>
        <v>113.85801091968813</v>
      </c>
      <c r="HS45" s="18">
        <f>IF(ISNUMBER(HQ45), HQ45*COS(RADIANS(-$C45+Графики!$B$3))+HR45*SIN(RADIANS(-$C45+Графики!$B$3)),"")</f>
        <v>120.48400355141968</v>
      </c>
      <c r="HT45" s="19">
        <f>IF(ISNUMBER(HQ45), HQ45*COS(RADIANS(-$C45+Графики!$B$5))+HR45*SIN(RADIANS(-$C45+Графики!$B$5)),"")</f>
        <v>113.85801091968814</v>
      </c>
      <c r="HU45" s="24">
        <v>-0.44605970997134392</v>
      </c>
      <c r="HV45" s="25">
        <v>0.39497988763895431</v>
      </c>
      <c r="HW45" s="25">
        <v>-0.44704528289306511</v>
      </c>
      <c r="HX45" s="25">
        <v>0.293525226464182</v>
      </c>
      <c r="HY45" s="18">
        <f t="shared" si="48"/>
        <v>7.3393891660125332</v>
      </c>
      <c r="HZ45" s="18">
        <f t="shared" si="49"/>
        <v>6.4626518785032427</v>
      </c>
      <c r="IA45" s="18">
        <f t="shared" si="50"/>
        <v>116.10510358285819</v>
      </c>
      <c r="IB45" s="18">
        <f t="shared" si="51"/>
        <v>111.1570166060818</v>
      </c>
      <c r="IC45" s="18">
        <f>IF(ISNUMBER(IA45), IA45*COS(RADIANS(-$C45+Графики!$B$3))+IB45*SIN(RADIANS(-$C45+Графики!$B$3)),"")</f>
        <v>116.10510358285819</v>
      </c>
      <c r="ID45" s="19">
        <f>IF(ISNUMBER(IA45), IA45*COS(RADIANS(-$C45+Графики!$B$5))+IB45*SIN(RADIANS(-$C45+Графики!$B$5)),"")</f>
        <v>111.15701660608181</v>
      </c>
      <c r="IE45" s="24">
        <v>-0.45839270463568227</v>
      </c>
      <c r="IF45" s="25">
        <v>0.45088756187374224</v>
      </c>
      <c r="IG45" s="25">
        <v>-0.3347299123693438</v>
      </c>
      <c r="IH45" s="25">
        <v>0.3695960234786585</v>
      </c>
      <c r="II45" s="18">
        <f t="shared" si="52"/>
        <v>7.9348839681065204</v>
      </c>
      <c r="IJ45" s="18">
        <f t="shared" si="53"/>
        <v>6.1463645938580385</v>
      </c>
      <c r="IK45" s="18">
        <f t="shared" si="54"/>
        <v>115.29108392265708</v>
      </c>
      <c r="IL45" s="18">
        <f t="shared" si="55"/>
        <v>109.67460734530707</v>
      </c>
      <c r="IM45" s="18">
        <f>IF(ISNUMBER(IK45), IK45*COS(RADIANS(-$C45+Графики!$B$3))+IL45*SIN(RADIANS(-$C45+Графики!$B$3)),"")</f>
        <v>115.29108392265708</v>
      </c>
      <c r="IN45" s="19">
        <f>IF(ISNUMBER(IK45), IK45*COS(RADIANS(-$C45+Графики!$B$5))+IL45*SIN(RADIANS(-$C45+Графики!$B$5)),"")</f>
        <v>109.67460734530707</v>
      </c>
      <c r="IO45" s="24">
        <v>-0.48650718820202954</v>
      </c>
      <c r="IP45" s="25">
        <v>0.40303109202118059</v>
      </c>
      <c r="IQ45" s="25">
        <v>-0.32628965815248379</v>
      </c>
      <c r="IR45" s="25">
        <v>0.43606910095174534</v>
      </c>
      <c r="IS45" s="18">
        <f t="shared" si="56"/>
        <v>7.7626079441196447</v>
      </c>
      <c r="IT45" s="18">
        <f t="shared" si="57"/>
        <v>6.6527861380144646</v>
      </c>
      <c r="IU45" s="18">
        <f t="shared" si="58"/>
        <v>119.54631109742161</v>
      </c>
      <c r="IV45" s="18">
        <f t="shared" si="59"/>
        <v>115.16323465244761</v>
      </c>
      <c r="IW45" s="18">
        <f>IF(ISNUMBER(IU45), IU45*COS(RADIANS(-$C45+Графики!$B$3))+IV45*SIN(RADIANS(-$C45+Графики!$B$3)),"")</f>
        <v>119.54631109742161</v>
      </c>
      <c r="IX45" s="19">
        <f>IF(ISNUMBER(IU45), IU45*COS(RADIANS(-$C45+Графики!$B$5))+IV45*SIN(RADIANS(-$C45+Графики!$B$5)),"")</f>
        <v>115.16323465244763</v>
      </c>
    </row>
    <row r="46" spans="1:258" x14ac:dyDescent="0.25">
      <c r="A46" s="44">
        <v>46</v>
      </c>
      <c r="B46" s="50">
        <v>0</v>
      </c>
      <c r="C46" s="11">
        <f>IF(Графики!$A$7="Расчитывать с учетом закручивания скважины",B46,0)</f>
        <v>0</v>
      </c>
      <c r="D46" s="47">
        <v>21.5</v>
      </c>
      <c r="E46" s="34">
        <f>IF(ISNUMBER(INDEX($I$1:$IX$303,$A46,E$1) ),INDEX($I$1:$IX$303,$A46,E$1),0)</f>
        <v>7.5174553774086528</v>
      </c>
      <c r="F46" s="35">
        <f>IF(ISNUMBER(INDEX($I$1:$IX$303,$A46,F$1) ),INDEX($I$1:$IX$303,$A46,F$1),0)</f>
        <v>4.9892343918471198</v>
      </c>
      <c r="G46" s="35">
        <f>IF(ISNUMBER(INDEX($I$1:$IX$303,$A46,G$1) ),INDEX($I$1:$IX$303,$A46,G$1)-$G$305,0)</f>
        <v>-856.62274020904511</v>
      </c>
      <c r="H46" s="36">
        <f>IF(ISNUMBER(INDEX($I$1:$IX$303,$A46,H$1) ),INDEX($I$1:$IX$303,$A46,H$1)-$H$305,0)</f>
        <v>-1039.8102305093475</v>
      </c>
      <c r="I46" s="29">
        <v>-0.36348028379568009</v>
      </c>
      <c r="J46" s="25">
        <v>0.49796476162428804</v>
      </c>
      <c r="K46" s="25">
        <v>-0.30382558394367132</v>
      </c>
      <c r="L46" s="25">
        <v>0.26790093532834558</v>
      </c>
      <c r="M46" s="18">
        <f t="shared" ref="M46:M48" si="130">IF(ISNUMBER(I46),-SIN(RADIANS((I46-J46)/2))*1000,"")</f>
        <v>7.5174553774086528</v>
      </c>
      <c r="N46" s="18">
        <f t="shared" ref="N46:N48" si="131">IF(ISNUMBER(J46),-SIN(RADIANS((K46-L46)/2))*1000,"")</f>
        <v>4.9892343918471198</v>
      </c>
      <c r="O46" s="18">
        <f t="shared" ref="O46:O48" si="132">IF(ISNUMBER(M46),O45+M46*0.5,IF(ISNUMBER(M47),0,""))</f>
        <v>121.29341568036956</v>
      </c>
      <c r="P46" s="18">
        <f t="shared" ref="P46:P48" si="133">IF(ISNUMBER(N46),P45+N46*0.5,IF(ISNUMBER(N47),0,""))</f>
        <v>115.61943297468994</v>
      </c>
      <c r="Q46" s="18">
        <f>IF(ISNUMBER(O46), O46*COS(RADIANS(-$C46+Графики!$B$3))+P46*SIN(RADIANS(-$C46+Графики!$B$3)),"")</f>
        <v>121.29341568036956</v>
      </c>
      <c r="R46" s="19">
        <f>IF(ISNUMBER(O46), O46*COS(RADIANS(-$C46+Графики!$B$5))+P46*SIN(RADIANS(-$C46+Графики!$B$5)),"")</f>
        <v>115.61943297468996</v>
      </c>
      <c r="S46" s="29">
        <v>-0.47689626249466643</v>
      </c>
      <c r="T46" s="25">
        <v>0.39192583983965334</v>
      </c>
      <c r="U46" s="25">
        <v>-0.21807809003455514</v>
      </c>
      <c r="V46" s="25">
        <v>0.15374484829825927</v>
      </c>
      <c r="W46" s="18">
        <f t="shared" ref="W46:W48" si="134">IF(ISNUMBER(S46),-SIN(RADIANS((S46-T46)/2))*1000,"")</f>
        <v>7.5818305088521525</v>
      </c>
      <c r="X46" s="18">
        <f t="shared" ref="X46:X48" si="135">IF(ISNUMBER(T46),-SIN(RADIANS((U46-V46)/2))*1000,"")</f>
        <v>3.2447615604135223</v>
      </c>
      <c r="Y46" s="18">
        <f t="shared" ref="Y46:Y48" si="136">IF(ISNUMBER(W46),Y45+W46*0.5,IF(ISNUMBER(W47),0,""))</f>
        <v>123.69873175676067</v>
      </c>
      <c r="Z46" s="18">
        <f t="shared" ref="Z46:Z48" si="137">IF(ISNUMBER(X46),Z45+X46*0.5,IF(ISNUMBER(X47),0,""))</f>
        <v>113.73189823261743</v>
      </c>
      <c r="AA46" s="18">
        <f>IF(ISNUMBER(Y46), Y46*COS(RADIANS(-$C46+Графики!$B$3))+Z46*SIN(RADIANS(-$C46+Графики!$B$3)),"")</f>
        <v>123.69873175676067</v>
      </c>
      <c r="AB46" s="18">
        <f>IF(ISNUMBER(Y46), Y46*COS(RADIANS(-$C46+Графики!$B$5))+Z46*SIN(RADIANS(-$C46+Графики!$B$5)),"")</f>
        <v>113.73189823261744</v>
      </c>
      <c r="AC46" s="24">
        <v>-0.36679061020332593</v>
      </c>
      <c r="AD46" s="25">
        <v>0.39659386136130548</v>
      </c>
      <c r="AE46" s="25">
        <v>-0.17068272066928383</v>
      </c>
      <c r="AF46" s="25">
        <v>0.14705726900088131</v>
      </c>
      <c r="AG46" s="18">
        <f t="shared" si="110"/>
        <v>6.6617369694676807</v>
      </c>
      <c r="AH46" s="18">
        <f t="shared" si="111"/>
        <v>2.7728009394075834</v>
      </c>
      <c r="AI46" s="18">
        <f t="shared" si="112"/>
        <v>122.00618432434017</v>
      </c>
      <c r="AJ46" s="18">
        <f t="shared" si="113"/>
        <v>119.4501679829974</v>
      </c>
      <c r="AK46" s="18">
        <f>IF(ISNUMBER(AI46), AI46*COS(RADIANS(-$C46+Графики!$B$3))+AJ46*SIN(RADIANS(-$C46+Графики!$B$3)),"")</f>
        <v>122.00618432434017</v>
      </c>
      <c r="AL46" s="19">
        <f>IF(ISNUMBER(AI46), AI46*COS(RADIANS(-$C46+Графики!$B$5))+AJ46*SIN(RADIANS(-$C46+Графики!$B$5)),"")</f>
        <v>119.45016798299741</v>
      </c>
      <c r="AM46" s="24">
        <v>-0.44857890293941938</v>
      </c>
      <c r="AN46" s="25">
        <v>0.48513915686384224</v>
      </c>
      <c r="AO46" s="25">
        <v>-0.27063490708300519</v>
      </c>
      <c r="AP46" s="25">
        <v>0.19212347750085421</v>
      </c>
      <c r="AQ46" s="18">
        <f t="shared" ref="AQ46:AQ49" si="138">IF(ISNUMBER(AM46),-SIN(RADIANS((AM46-AN46)/2))*1000,"")</f>
        <v>8.148137049717219</v>
      </c>
      <c r="AR46" s="18">
        <f t="shared" ref="AR46:AR49" si="139">IF(ISNUMBER(AN46),-SIN(RADIANS((AO46-AP46)/2))*1000,"")</f>
        <v>4.0383177498641656</v>
      </c>
      <c r="AS46" s="18">
        <f t="shared" ref="AS46:AS49" si="140">IF(ISNUMBER(AQ46),AS45+AQ46*0.5,IF(ISNUMBER(AQ47),0,""))</f>
        <v>122.20544030683287</v>
      </c>
      <c r="AT46" s="18">
        <f t="shared" ref="AT46:AT49" si="141">IF(ISNUMBER(AR46),AT45+AR46*0.5,IF(ISNUMBER(AR47),0,""))</f>
        <v>116.94377114845044</v>
      </c>
      <c r="AU46" s="18">
        <f>IF(ISNUMBER(AS46), AS46*COS(RADIANS(-$C46+Графики!$B$3))+AT46*SIN(RADIANS(-$C46+Графики!$B$3)),"")</f>
        <v>122.20544030683287</v>
      </c>
      <c r="AV46" s="19">
        <f>IF(ISNUMBER(AS46), AS46*COS(RADIANS(-$C46+Графики!$B$5))+AT46*SIN(RADIANS(-$C46+Графики!$B$5)),"")</f>
        <v>116.94377114845045</v>
      </c>
      <c r="AW46" s="24">
        <v>-0.36019547365847038</v>
      </c>
      <c r="AX46" s="25">
        <v>0.36646971565643649</v>
      </c>
      <c r="AY46" s="25">
        <v>-0.24719180025898466</v>
      </c>
      <c r="AZ46" s="25">
        <v>0.30930567644876827</v>
      </c>
      <c r="BA46" s="18">
        <f t="shared" si="114"/>
        <v>6.3413075561823611</v>
      </c>
      <c r="BB46" s="18">
        <f t="shared" si="115"/>
        <v>4.8563375349371771</v>
      </c>
      <c r="BC46" s="18">
        <f t="shared" si="116"/>
        <v>119.68341911487627</v>
      </c>
      <c r="BD46" s="18">
        <f t="shared" si="117"/>
        <v>114.34984812913046</v>
      </c>
      <c r="BE46" s="18">
        <f>IF(ISNUMBER(BC46), BC46*COS(RADIANS(-$C46+Графики!$B$3))+BD46*SIN(RADIANS(-$C46+Графики!$B$3)),"")</f>
        <v>119.68341911487627</v>
      </c>
      <c r="BF46" s="19">
        <f>IF(ISNUMBER(BC46), BC46*COS(RADIANS(-$C46+Графики!$B$5))+BD46*SIN(RADIANS(-$C46+Графики!$B$5)),"")</f>
        <v>114.34984812913048</v>
      </c>
      <c r="BG46" s="24">
        <v>-0.37478797874222525</v>
      </c>
      <c r="BH46" s="25">
        <v>0.45254371827781192</v>
      </c>
      <c r="BI46" s="25">
        <v>-0.30307132247074253</v>
      </c>
      <c r="BJ46" s="25">
        <v>0.27003855574496516</v>
      </c>
      <c r="BK46" s="18">
        <f t="shared" si="118"/>
        <v>7.2197683362812413</v>
      </c>
      <c r="BL46" s="18">
        <f t="shared" si="119"/>
        <v>5.0013063253825596</v>
      </c>
      <c r="BM46" s="18">
        <f t="shared" si="120"/>
        <v>119.73021259080572</v>
      </c>
      <c r="BN46" s="18">
        <f t="shared" si="121"/>
        <v>112.52753622626257</v>
      </c>
      <c r="BO46" s="18">
        <f>IF(ISNUMBER(BM46), BM46*COS(RADIANS(-$C46+Графики!$B$3))+BN46*SIN(RADIANS(-$C46+Графики!$B$3)),"")</f>
        <v>119.73021259080572</v>
      </c>
      <c r="BP46" s="19">
        <f>IF(ISNUMBER(BM46), BM46*COS(RADIANS(-$C46+Графики!$B$5))+BN46*SIN(RADIANS(-$C46+Графики!$B$5)),"")</f>
        <v>112.52753622626258</v>
      </c>
      <c r="BQ46" s="24">
        <v>-0.3742771282858357</v>
      </c>
      <c r="BR46" s="25">
        <v>0.46390708963584526</v>
      </c>
      <c r="BS46" s="25">
        <v>-0.33309047966042099</v>
      </c>
      <c r="BT46" s="25">
        <v>0.28269627338028003</v>
      </c>
      <c r="BU46" s="18">
        <f t="shared" si="122"/>
        <v>7.3144719463865426</v>
      </c>
      <c r="BV46" s="18">
        <f t="shared" si="123"/>
        <v>5.3737273022219041</v>
      </c>
      <c r="BW46" s="18">
        <f t="shared" si="124"/>
        <v>122.78342312909214</v>
      </c>
      <c r="BX46" s="18">
        <f t="shared" si="125"/>
        <v>110.35925820574381</v>
      </c>
      <c r="BY46" s="18">
        <f>IF(ISNUMBER(BW46), BW46*COS(RADIANS(-$C46+Графики!$B$3))+BX46*SIN(RADIANS(-$C46+Графики!$B$3)),"")</f>
        <v>122.78342312909214</v>
      </c>
      <c r="BZ46" s="19">
        <f>IF(ISNUMBER(BW46), BW46*COS(RADIANS(-$C46+Графики!$B$5))+BX46*SIN(RADIANS(-$C46+Графики!$B$5)),"")</f>
        <v>110.35925820574383</v>
      </c>
      <c r="CA46" s="29">
        <v>-0.32951240877629262</v>
      </c>
      <c r="CB46" s="25">
        <v>0.3729384553060473</v>
      </c>
      <c r="CC46" s="25">
        <v>-0.26308792441835904</v>
      </c>
      <c r="CD46" s="25">
        <v>0.14866822241790736</v>
      </c>
      <c r="CE46" s="18">
        <f t="shared" si="126"/>
        <v>6.1300018141085593</v>
      </c>
      <c r="CF46" s="18">
        <f t="shared" si="127"/>
        <v>3.5932425064705296</v>
      </c>
      <c r="CG46" s="18">
        <f t="shared" si="128"/>
        <v>121.12438725014393</v>
      </c>
      <c r="CH46" s="18">
        <f t="shared" si="129"/>
        <v>114.87137859583076</v>
      </c>
      <c r="CI46" s="18">
        <f>IF(ISNUMBER(CG46), CG46*COS(RADIANS(-$C46+Графики!$B$3))+CH46*SIN(RADIANS(-$C46+Графики!$B$3)),"")</f>
        <v>121.12438725014393</v>
      </c>
      <c r="CJ46" s="19">
        <f>IF(ISNUMBER(CG46), CG46*COS(RADIANS(-$C46+Графики!$B$5))+CH46*SIN(RADIANS(-$C46+Графики!$B$5)),"")</f>
        <v>114.87137859583078</v>
      </c>
      <c r="CK46" s="24">
        <v>-0.33608342970887295</v>
      </c>
      <c r="CL46" s="25">
        <v>0.50575192384012413</v>
      </c>
      <c r="CM46" s="25">
        <v>-0.22176202114073618</v>
      </c>
      <c r="CN46" s="25">
        <v>0.24434413238953281</v>
      </c>
      <c r="CO46" s="18">
        <f t="shared" si="84"/>
        <v>7.3463332593867827</v>
      </c>
      <c r="CP46" s="18">
        <f t="shared" ref="CP46:CP47" si="142">IF(ISNUMBER(CL46),-SIN(RADIANS((CM46-CN46)/2))*1000,"")</f>
        <v>4.0675323052735211</v>
      </c>
      <c r="CQ46" s="18">
        <f t="shared" ref="CQ46:CQ47" si="143">IF(ISNUMBER(CO46),CQ45+CO46*0.5,IF(ISNUMBER(CO47),0,""))</f>
        <v>125.11441133483784</v>
      </c>
      <c r="CR46" s="18">
        <f t="shared" ref="CR46:CR47" si="144">IF(ISNUMBER(CP46),CR45+CP46*0.5,IF(ISNUMBER(CP47),0,""))</f>
        <v>118.0695531393268</v>
      </c>
      <c r="CS46" s="18">
        <f>IF(ISNUMBER(CQ46), CQ46*COS(RADIANS(-$C46+Графики!$B$3))+CR46*SIN(RADIANS(-$C46+Графики!$B$3)),"")</f>
        <v>125.11441133483784</v>
      </c>
      <c r="CT46" s="19">
        <f>IF(ISNUMBER(CQ46), CQ46*COS(RADIANS(-$C46+Графики!$B$5))+CR46*SIN(RADIANS(-$C46+Графики!$B$5)),"")</f>
        <v>118.06955313932681</v>
      </c>
      <c r="CU46" s="24">
        <v>-0.35951055701087808</v>
      </c>
      <c r="CV46" s="25">
        <v>0.49792427646683668</v>
      </c>
      <c r="CW46" s="25">
        <v>-0.29481977646547392</v>
      </c>
      <c r="CX46" s="25">
        <v>0.14654304436574533</v>
      </c>
      <c r="CY46" s="18">
        <f t="shared" ref="CY46:CY47" si="145">IF(ISNUMBER(CU46),-SIN(RADIANS((CU46-CV46)/2))*1000,"")</f>
        <v>7.482460660619795</v>
      </c>
      <c r="CZ46" s="18">
        <f t="shared" ref="CZ46:CZ47" si="146">IF(ISNUMBER(CV46),-SIN(RADIANS((CW46-CX46)/2))*1000,"")</f>
        <v>3.8516076866096123</v>
      </c>
      <c r="DA46" s="18">
        <f t="shared" ref="DA46:DA47" si="147">IF(ISNUMBER(CY46),DA45+CY46*0.5,IF(ISNUMBER(CY47),0,""))</f>
        <v>118.17087344228371</v>
      </c>
      <c r="DB46" s="18">
        <f t="shared" ref="DB46:DB47" si="148">IF(ISNUMBER(CZ46),DB45+CZ46*0.5,IF(ISNUMBER(CZ47),0,""))</f>
        <v>115.11705880549708</v>
      </c>
      <c r="DC46" s="18">
        <f>IF(ISNUMBER(DA46), DA46*COS(RADIANS(-$C46+Графики!$B$3))+DB46*SIN(RADIANS(-$C46+Графики!$B$3)),"")</f>
        <v>118.17087344228371</v>
      </c>
      <c r="DD46" s="19">
        <f>IF(ISNUMBER(DA46), DA46*COS(RADIANS(-$C46+Графики!$B$5))+DB46*SIN(RADIANS(-$C46+Графики!$B$5)),"")</f>
        <v>115.11705880549709</v>
      </c>
      <c r="DE46" s="24">
        <v>-0.45605782884882951</v>
      </c>
      <c r="DF46" s="25">
        <v>0.38405066926582043</v>
      </c>
      <c r="DG46" s="25">
        <v>-0.18886267478640292</v>
      </c>
      <c r="DH46" s="25">
        <v>0.23403762695292848</v>
      </c>
      <c r="DI46" s="18">
        <f t="shared" si="0"/>
        <v>7.3312640086852516</v>
      </c>
      <c r="DJ46" s="18">
        <f t="shared" si="1"/>
        <v>3.6904929592050344</v>
      </c>
      <c r="DK46" s="18">
        <f t="shared" si="2"/>
        <v>124.64489153581269</v>
      </c>
      <c r="DL46" s="18">
        <f t="shared" si="3"/>
        <v>114.36654389787942</v>
      </c>
      <c r="DM46" s="18">
        <f>IF(ISNUMBER(DK46), DK46*COS(RADIANS(-$C46+Графики!$B$3))+DL46*SIN(RADIANS(-$C46+Графики!$B$3)),"")</f>
        <v>124.64489153581269</v>
      </c>
      <c r="DN46" s="19">
        <f>IF(ISNUMBER(DK46), DK46*COS(RADIANS(-$C46+Графики!$B$5))+DL46*SIN(RADIANS(-$C46+Графики!$B$5)),"")</f>
        <v>114.36654389787944</v>
      </c>
      <c r="DO46" s="24">
        <v>-0.3703824891310703</v>
      </c>
      <c r="DP46" s="25">
        <v>0.35204980418210163</v>
      </c>
      <c r="DQ46" s="25">
        <v>-0.14090182957364697</v>
      </c>
      <c r="DR46" s="25">
        <v>0.15429206328794084</v>
      </c>
      <c r="DS46" s="18">
        <f t="shared" si="4"/>
        <v>6.3043693085081252</v>
      </c>
      <c r="DT46" s="18">
        <f t="shared" si="5"/>
        <v>2.5760498319733691</v>
      </c>
      <c r="DU46" s="18">
        <f t="shared" si="6"/>
        <v>123.50772011067342</v>
      </c>
      <c r="DV46" s="18">
        <f t="shared" si="7"/>
        <v>114.14015018321498</v>
      </c>
      <c r="DW46" s="18">
        <f>IF(ISNUMBER(DU46), DU46*COS(RADIANS(-$C46+Графики!$B$3))+DV46*SIN(RADIANS(-$C46+Графики!$B$3)),"")</f>
        <v>123.50772011067342</v>
      </c>
      <c r="DX46" s="19">
        <f>IF(ISNUMBER(DU46), DU46*COS(RADIANS(-$C46+Графики!$B$5))+DV46*SIN(RADIANS(-$C46+Графики!$B$5)),"")</f>
        <v>114.140150183215</v>
      </c>
      <c r="DY46" s="24">
        <v>-0.34715479208548888</v>
      </c>
      <c r="DZ46" s="25">
        <v>0.47138088418833446</v>
      </c>
      <c r="EA46" s="25">
        <v>-0.15156663906655438</v>
      </c>
      <c r="EB46" s="25">
        <v>0.27551028789633092</v>
      </c>
      <c r="EC46" s="18">
        <f t="shared" si="8"/>
        <v>7.1430105541188409</v>
      </c>
      <c r="ED46" s="18">
        <f t="shared" si="9"/>
        <v>3.7269406394255893</v>
      </c>
      <c r="EE46" s="18">
        <f t="shared" si="10"/>
        <v>117.87098337947705</v>
      </c>
      <c r="EF46" s="18">
        <f t="shared" si="11"/>
        <v>112.64219594962283</v>
      </c>
      <c r="EG46" s="18">
        <f>IF(ISNUMBER(EE46), EE46*COS(RADIANS(-$C46+Графики!$B$3))+EF46*SIN(RADIANS(-$C46+Графики!$B$3)),"")</f>
        <v>117.87098337947705</v>
      </c>
      <c r="EH46" s="19">
        <f>IF(ISNUMBER(EE46), EE46*COS(RADIANS(-$C46+Графики!$B$5))+EF46*SIN(RADIANS(-$C46+Графики!$B$5)),"")</f>
        <v>112.64219594962285</v>
      </c>
      <c r="EI46" s="24">
        <v>-0.32106943215752182</v>
      </c>
      <c r="EJ46" s="25">
        <v>0.49782610821235229</v>
      </c>
      <c r="EK46" s="25">
        <v>-0.15487838720639319</v>
      </c>
      <c r="EL46" s="25">
        <v>0.30296010104975513</v>
      </c>
      <c r="EM46" s="18">
        <f t="shared" si="12"/>
        <v>7.1461508806346332</v>
      </c>
      <c r="EN46" s="18">
        <f t="shared" si="13"/>
        <v>3.995383901354753</v>
      </c>
      <c r="EO46" s="18">
        <f t="shared" si="14"/>
        <v>121.42251114450626</v>
      </c>
      <c r="EP46" s="18">
        <f t="shared" si="15"/>
        <v>110.32715058698261</v>
      </c>
      <c r="EQ46" s="18">
        <f>IF(ISNUMBER(EO46), EO46*COS(RADIANS(-$C46+Графики!$B$3))+EP46*SIN(RADIANS(-$C46+Графики!$B$3)),"")</f>
        <v>121.42251114450626</v>
      </c>
      <c r="ER46" s="19">
        <f>IF(ISNUMBER(EO46), EO46*COS(RADIANS(-$C46+Графики!$B$5))+EP46*SIN(RADIANS(-$C46+Графики!$B$5)),"")</f>
        <v>110.32715058698263</v>
      </c>
      <c r="ES46" s="24">
        <v>-0.34830592554941764</v>
      </c>
      <c r="ET46" s="25">
        <v>0.42847595172702024</v>
      </c>
      <c r="EU46" s="25">
        <v>-0.15977647425723884</v>
      </c>
      <c r="EV46" s="25">
        <v>0.28568077635055966</v>
      </c>
      <c r="EW46" s="18">
        <f t="shared" si="16"/>
        <v>6.7786487498339296</v>
      </c>
      <c r="EX46" s="18">
        <f t="shared" si="17"/>
        <v>3.8873380594089837</v>
      </c>
      <c r="EY46" s="18">
        <f t="shared" si="18"/>
        <v>121.41942538355599</v>
      </c>
      <c r="EZ46" s="18">
        <f t="shared" si="19"/>
        <v>116.10820841788626</v>
      </c>
      <c r="FA46" s="18">
        <f>IF(ISNUMBER(EY46), EY46*COS(RADIANS(-$C46+Графики!$B$3))+EZ46*SIN(RADIANS(-$C46+Графики!$B$3)),"")</f>
        <v>121.41942538355599</v>
      </c>
      <c r="FB46" s="19">
        <f>IF(ISNUMBER(EY46), EY46*COS(RADIANS(-$C46+Графики!$B$5))+EZ46*SIN(RADIANS(-$C46+Графики!$B$5)),"")</f>
        <v>116.10820841788627</v>
      </c>
      <c r="FC46" s="24">
        <v>-0.39387295129380562</v>
      </c>
      <c r="FD46" s="25">
        <v>0.50032716350191642</v>
      </c>
      <c r="FE46" s="25">
        <v>-0.17076522664525354</v>
      </c>
      <c r="FF46" s="25">
        <v>0.18831645699270258</v>
      </c>
      <c r="FG46" s="18">
        <f t="shared" si="20"/>
        <v>7.8032888931879549</v>
      </c>
      <c r="FH46" s="18">
        <f t="shared" si="21"/>
        <v>3.1335737032790636</v>
      </c>
      <c r="FI46" s="18">
        <f t="shared" si="22"/>
        <v>123.75665247487731</v>
      </c>
      <c r="FJ46" s="18">
        <f t="shared" si="23"/>
        <v>114.32862414553856</v>
      </c>
      <c r="FK46" s="18">
        <f>IF(ISNUMBER(FI46), FI46*COS(RADIANS(-$C46+Графики!$B$3))+FJ46*SIN(RADIANS(-$C46+Графики!$B$3)),"")</f>
        <v>123.75665247487731</v>
      </c>
      <c r="FL46" s="19">
        <f>IF(ISNUMBER(FI46), FI46*COS(RADIANS(-$C46+Графики!$B$5))+FJ46*SIN(RADIANS(-$C46+Графики!$B$5)),"")</f>
        <v>114.32862414553857</v>
      </c>
      <c r="FM46" s="24">
        <v>-0.47347048361515498</v>
      </c>
      <c r="FN46" s="25">
        <v>0.43822396064156766</v>
      </c>
      <c r="FO46" s="25">
        <v>-0.18952893966449985</v>
      </c>
      <c r="FP46" s="25">
        <v>0.15974176878803589</v>
      </c>
      <c r="FQ46" s="18">
        <f t="shared" si="24"/>
        <v>7.9559509783074276</v>
      </c>
      <c r="FR46" s="18">
        <f t="shared" si="25"/>
        <v>3.0479572023396062</v>
      </c>
      <c r="FS46" s="18">
        <f t="shared" si="26"/>
        <v>122.39088500877662</v>
      </c>
      <c r="FT46" s="18">
        <f t="shared" si="27"/>
        <v>112.24360302752181</v>
      </c>
      <c r="FU46" s="18">
        <f>IF(ISNUMBER(FS46), FS46*COS(RADIANS(-$C46+Графики!$B$3))+FT46*SIN(RADIANS(-$C46+Графики!$B$3)),"")</f>
        <v>122.39088500877662</v>
      </c>
      <c r="FV46" s="19">
        <f>IF(ISNUMBER(FS46), FS46*COS(RADIANS(-$C46+Графики!$B$5))+FT46*SIN(RADIANS(-$C46+Графики!$B$5)),"")</f>
        <v>112.24360302752183</v>
      </c>
      <c r="FW46" s="24">
        <v>-0.41367731459954216</v>
      </c>
      <c r="FX46" s="25">
        <v>0.37010962065175956</v>
      </c>
      <c r="FY46" s="25">
        <v>-0.27577304469072628</v>
      </c>
      <c r="FZ46" s="25">
        <v>0.1572737185624902</v>
      </c>
      <c r="GA46" s="18">
        <f t="shared" si="28"/>
        <v>6.8397779956117972</v>
      </c>
      <c r="GB46" s="18">
        <f t="shared" si="29"/>
        <v>3.7790369220653721</v>
      </c>
      <c r="GC46" s="18">
        <f t="shared" si="30"/>
        <v>125.55760924739705</v>
      </c>
      <c r="GD46" s="18">
        <f t="shared" si="31"/>
        <v>111.08264583760285</v>
      </c>
      <c r="GE46" s="18">
        <f>IF(ISNUMBER(GC46), GC46*COS(RADIANS(-$C46+Графики!$B$3))+GD46*SIN(RADIANS(-$C46+Графики!$B$3)),"")</f>
        <v>125.55760924739705</v>
      </c>
      <c r="GF46" s="19">
        <f>IF(ISNUMBER(GC46), GC46*COS(RADIANS(-$C46+Графики!$B$5))+GD46*SIN(RADIANS(-$C46+Графики!$B$5)),"")</f>
        <v>111.08264583760287</v>
      </c>
      <c r="GG46" s="24">
        <v>-0.46829292381104304</v>
      </c>
      <c r="GH46" s="25">
        <v>0.36067101925787715</v>
      </c>
      <c r="GI46" s="25">
        <v>-0.26037009883065909</v>
      </c>
      <c r="GJ46" s="25">
        <v>0.22832354916843714</v>
      </c>
      <c r="GK46" s="18">
        <f t="shared" si="32"/>
        <v>7.2340119981858173</v>
      </c>
      <c r="GL46" s="18">
        <f t="shared" si="33"/>
        <v>4.2646436684997493</v>
      </c>
      <c r="GM46" s="18">
        <f t="shared" si="34"/>
        <v>124.45419352211599</v>
      </c>
      <c r="GN46" s="18">
        <f t="shared" si="35"/>
        <v>113.7357284671656</v>
      </c>
      <c r="GO46" s="18">
        <f>IF(ISNUMBER(GM46), GM46*COS(RADIANS(-$C46+Графики!$B$3))+GN46*SIN(RADIANS(-$C46+Графики!$B$3)),"")</f>
        <v>124.45419352211599</v>
      </c>
      <c r="GP46" s="19">
        <f>IF(ISNUMBER(GM46), GM46*COS(RADIANS(-$C46+Графики!$B$5))+GN46*SIN(RADIANS(-$C46+Графики!$B$5)),"")</f>
        <v>113.73572846716561</v>
      </c>
      <c r="GQ46" s="24">
        <v>-0.42830146073768149</v>
      </c>
      <c r="GR46" s="25">
        <v>0.3608696253497784</v>
      </c>
      <c r="GS46" s="25">
        <v>-0.31944069756806304</v>
      </c>
      <c r="GT46" s="25">
        <v>0.23464099485949783</v>
      </c>
      <c r="GU46" s="18">
        <f t="shared" si="36"/>
        <v>6.8867624687363147</v>
      </c>
      <c r="GV46" s="18">
        <f t="shared" si="37"/>
        <v>4.835256087602894</v>
      </c>
      <c r="GW46" s="18">
        <f t="shared" si="38"/>
        <v>124.10604471544482</v>
      </c>
      <c r="GX46" s="18">
        <f t="shared" si="39"/>
        <v>118.84098852491594</v>
      </c>
      <c r="GY46" s="18">
        <f>IF(ISNUMBER(GW46), GW46*COS(RADIANS(-$C46+Графики!$B$3))+GX46*SIN(RADIANS(-$C46+Графики!$B$3)),"")</f>
        <v>124.10604471544482</v>
      </c>
      <c r="GZ46" s="19">
        <f>IF(ISNUMBER(GW46), GW46*COS(RADIANS(-$C46+Графики!$B$5))+GX46*SIN(RADIANS(-$C46+Графики!$B$5)),"")</f>
        <v>118.84098852491596</v>
      </c>
      <c r="HA46" s="24">
        <v>-0.44547219986139996</v>
      </c>
      <c r="HB46" s="25">
        <v>0.45256716777439976</v>
      </c>
      <c r="HC46" s="25">
        <v>-0.24943648880315963</v>
      </c>
      <c r="HD46" s="25">
        <v>0.23461469478159</v>
      </c>
      <c r="HE46" s="18">
        <f t="shared" si="40"/>
        <v>7.8367916701791875</v>
      </c>
      <c r="HF46" s="18">
        <f t="shared" si="41"/>
        <v>4.2241308887042273</v>
      </c>
      <c r="HG46" s="18">
        <f t="shared" si="42"/>
        <v>120.4471170123947</v>
      </c>
      <c r="HH46" s="18">
        <f t="shared" si="43"/>
        <v>111.72891669440639</v>
      </c>
      <c r="HI46" s="18">
        <f>IF(ISNUMBER(HG46), HG46*COS(RADIANS(-$C46+Графики!$B$3))+HH46*SIN(RADIANS(-$C46+Графики!$B$3)),"")</f>
        <v>120.4471170123947</v>
      </c>
      <c r="HJ46" s="19">
        <f>IF(ISNUMBER(HG46), HG46*COS(RADIANS(-$C46+Графики!$B$5))+HH46*SIN(RADIANS(-$C46+Графики!$B$5)),"")</f>
        <v>111.72891669440641</v>
      </c>
      <c r="HK46" s="24">
        <v>-0.37176211183883312</v>
      </c>
      <c r="HL46" s="25">
        <v>0.44586161418811365</v>
      </c>
      <c r="HM46" s="25">
        <v>-0.20576442587708954</v>
      </c>
      <c r="HN46" s="25">
        <v>0.21621778166116398</v>
      </c>
      <c r="HO46" s="18">
        <f t="shared" si="44"/>
        <v>7.1350524897098717</v>
      </c>
      <c r="HP46" s="18">
        <f t="shared" si="45"/>
        <v>3.6824811303205984</v>
      </c>
      <c r="HQ46" s="18">
        <f t="shared" si="46"/>
        <v>124.05152979627461</v>
      </c>
      <c r="HR46" s="18">
        <f t="shared" si="47"/>
        <v>115.69925148484843</v>
      </c>
      <c r="HS46" s="18">
        <f>IF(ISNUMBER(HQ46), HQ46*COS(RADIANS(-$C46+Графики!$B$3))+HR46*SIN(RADIANS(-$C46+Графики!$B$3)),"")</f>
        <v>124.05152979627461</v>
      </c>
      <c r="HT46" s="19">
        <f>IF(ISNUMBER(HQ46), HQ46*COS(RADIANS(-$C46+Графики!$B$5))+HR46*SIN(RADIANS(-$C46+Графики!$B$5)),"")</f>
        <v>115.69925148484845</v>
      </c>
      <c r="HU46" s="24">
        <v>-0.34929463466537614</v>
      </c>
      <c r="HV46" s="25">
        <v>0.51491706097976009</v>
      </c>
      <c r="HW46" s="25">
        <v>-0.26007197280539807</v>
      </c>
      <c r="HX46" s="25">
        <v>0.13152269360699267</v>
      </c>
      <c r="HY46" s="18">
        <f t="shared" si="48"/>
        <v>7.5415982708432034</v>
      </c>
      <c r="HZ46" s="18">
        <f t="shared" si="49"/>
        <v>3.4173014798586183</v>
      </c>
      <c r="IA46" s="18">
        <f t="shared" si="50"/>
        <v>119.87590271827979</v>
      </c>
      <c r="IB46" s="18">
        <f t="shared" si="51"/>
        <v>112.86566734601111</v>
      </c>
      <c r="IC46" s="18">
        <f>IF(ISNUMBER(IA46), IA46*COS(RADIANS(-$C46+Графики!$B$3))+IB46*SIN(RADIANS(-$C46+Графики!$B$3)),"")</f>
        <v>119.87590271827979</v>
      </c>
      <c r="ID46" s="19">
        <f>IF(ISNUMBER(IA46), IA46*COS(RADIANS(-$C46+Графики!$B$5))+IB46*SIN(RADIANS(-$C46+Графики!$B$5)),"")</f>
        <v>112.86566734601112</v>
      </c>
      <c r="IE46" s="24">
        <v>-0.31979702163833146</v>
      </c>
      <c r="IF46" s="25">
        <v>0.40606802702191935</v>
      </c>
      <c r="IG46" s="25">
        <v>-0.17679257477535135</v>
      </c>
      <c r="IH46" s="25">
        <v>0.23233686391685268</v>
      </c>
      <c r="II46" s="18">
        <f t="shared" si="52"/>
        <v>6.3343251519695087</v>
      </c>
      <c r="IJ46" s="18">
        <f t="shared" si="53"/>
        <v>3.5703203007073272</v>
      </c>
      <c r="IK46" s="18">
        <f t="shared" si="54"/>
        <v>118.45824649864184</v>
      </c>
      <c r="IL46" s="18">
        <f t="shared" si="55"/>
        <v>111.45976749566073</v>
      </c>
      <c r="IM46" s="18">
        <f>IF(ISNUMBER(IK46), IK46*COS(RADIANS(-$C46+Графики!$B$3))+IL46*SIN(RADIANS(-$C46+Графики!$B$3)),"")</f>
        <v>118.45824649864184</v>
      </c>
      <c r="IN46" s="19">
        <f>IF(ISNUMBER(IK46), IK46*COS(RADIANS(-$C46+Графики!$B$5))+IL46*SIN(RADIANS(-$C46+Графики!$B$5)),"")</f>
        <v>111.45976749566074</v>
      </c>
      <c r="IO46" s="24">
        <v>-0.3850391284482827</v>
      </c>
      <c r="IP46" s="25">
        <v>0.4624555914732118</v>
      </c>
      <c r="IQ46" s="25">
        <v>-0.32511823863761036</v>
      </c>
      <c r="IR46" s="25">
        <v>0.16755042897280073</v>
      </c>
      <c r="IS46" s="18">
        <f t="shared" si="56"/>
        <v>7.3957192060961425</v>
      </c>
      <c r="IT46" s="18">
        <f t="shared" si="57"/>
        <v>4.2993319405060202</v>
      </c>
      <c r="IU46" s="18">
        <f t="shared" si="58"/>
        <v>123.24417070046968</v>
      </c>
      <c r="IV46" s="18">
        <f t="shared" si="59"/>
        <v>117.31290062270062</v>
      </c>
      <c r="IW46" s="18">
        <f>IF(ISNUMBER(IU46), IU46*COS(RADIANS(-$C46+Графики!$B$3))+IV46*SIN(RADIANS(-$C46+Графики!$B$3)),"")</f>
        <v>123.24417070046968</v>
      </c>
      <c r="IX46" s="19">
        <f>IF(ISNUMBER(IU46), IU46*COS(RADIANS(-$C46+Графики!$B$5))+IV46*SIN(RADIANS(-$C46+Графики!$B$5)),"")</f>
        <v>117.31290062270064</v>
      </c>
    </row>
    <row r="47" spans="1:258" x14ac:dyDescent="0.25">
      <c r="A47" s="44">
        <v>47</v>
      </c>
      <c r="B47" s="50">
        <v>0</v>
      </c>
      <c r="C47" s="11">
        <f>IF(Графики!$A$7="Расчитывать с учетом закручивания скважины",B47,0)</f>
        <v>0</v>
      </c>
      <c r="D47" s="47">
        <v>22</v>
      </c>
      <c r="E47" s="34">
        <f>IF(ISNUMBER(INDEX($I$1:$IX$303,$A47,E$1) ),INDEX($I$1:$IX$303,$A47,E$1),0)</f>
        <v>7.1741814458164326</v>
      </c>
      <c r="F47" s="35">
        <f>IF(ISNUMBER(INDEX($I$1:$IX$303,$A47,F$1) ),INDEX($I$1:$IX$303,$A47,F$1),0)</f>
        <v>1.6808712111463391</v>
      </c>
      <c r="G47" s="35">
        <f>IF(ISNUMBER(INDEX($I$1:$IX$303,$A47,G$1) ),INDEX($I$1:$IX$303,$A47,G$1)-$G$305,0)</f>
        <v>-853.03564948613689</v>
      </c>
      <c r="H47" s="36">
        <f>IF(ISNUMBER(INDEX($I$1:$IX$303,$A47,H$1) ),INDEX($I$1:$IX$303,$A47,H$1)-$H$305,0)</f>
        <v>-1038.9697949037743</v>
      </c>
      <c r="I47" s="29">
        <v>-0.38868080596086962</v>
      </c>
      <c r="J47" s="25">
        <v>0.43342688291491371</v>
      </c>
      <c r="K47" s="25">
        <v>-0.16846060605852664</v>
      </c>
      <c r="L47" s="25">
        <v>2.415313724850382E-2</v>
      </c>
      <c r="M47" s="18">
        <f t="shared" si="130"/>
        <v>7.1741814458164326</v>
      </c>
      <c r="N47" s="18">
        <f t="shared" si="131"/>
        <v>1.6808712111463391</v>
      </c>
      <c r="O47" s="18">
        <f t="shared" si="132"/>
        <v>124.88050640327778</v>
      </c>
      <c r="P47" s="18">
        <f t="shared" si="133"/>
        <v>116.45986858026311</v>
      </c>
      <c r="Q47" s="18">
        <f>IF(ISNUMBER(O47), O47*COS(RADIANS(-$C47+Графики!$B$3))+P47*SIN(RADIANS(-$C47+Графики!$B$3)),"")</f>
        <v>124.88050640327778</v>
      </c>
      <c r="R47" s="19">
        <f>IF(ISNUMBER(O47), O47*COS(RADIANS(-$C47+Графики!$B$5))+P47*SIN(RADIANS(-$C47+Графики!$B$5)),"")</f>
        <v>116.45986858026312</v>
      </c>
      <c r="S47" s="29">
        <v>-0.35013124208587887</v>
      </c>
      <c r="T47" s="25">
        <v>0.51010020436428061</v>
      </c>
      <c r="U47" s="25">
        <v>-6.4721833852736693E-2</v>
      </c>
      <c r="V47" s="25">
        <v>3.8006696817900004E-2</v>
      </c>
      <c r="W47" s="18">
        <f t="shared" si="134"/>
        <v>7.5068650273305995</v>
      </c>
      <c r="X47" s="18">
        <f t="shared" si="135"/>
        <v>0.89647542789111989</v>
      </c>
      <c r="Y47" s="18">
        <f t="shared" si="136"/>
        <v>127.45216427042597</v>
      </c>
      <c r="Z47" s="18">
        <f t="shared" si="137"/>
        <v>114.18013594656298</v>
      </c>
      <c r="AA47" s="18">
        <f>IF(ISNUMBER(Y47), Y47*COS(RADIANS(-$C47+Графики!$B$3))+Z47*SIN(RADIANS(-$C47+Графики!$B$3)),"")</f>
        <v>127.45216427042597</v>
      </c>
      <c r="AB47" s="18">
        <f>IF(ISNUMBER(Y47), Y47*COS(RADIANS(-$C47+Графики!$B$5))+Z47*SIN(RADIANS(-$C47+Графики!$B$5)),"")</f>
        <v>114.180135946563</v>
      </c>
      <c r="AC47" s="24">
        <v>-0.50334127577983612</v>
      </c>
      <c r="AD47" s="25">
        <v>0.50435319917930965</v>
      </c>
      <c r="AE47" s="25">
        <v>-0.15796853888227252</v>
      </c>
      <c r="AF47" s="25">
        <v>0.15325211245016265</v>
      </c>
      <c r="AG47" s="18">
        <f t="shared" si="110"/>
        <v>8.793679883024895</v>
      </c>
      <c r="AH47" s="18">
        <f t="shared" si="111"/>
        <v>2.7159091941336806</v>
      </c>
      <c r="AI47" s="18">
        <f t="shared" si="112"/>
        <v>126.40302426585262</v>
      </c>
      <c r="AJ47" s="18">
        <f t="shared" si="113"/>
        <v>120.80812258006424</v>
      </c>
      <c r="AK47" s="18">
        <f>IF(ISNUMBER(AI47), AI47*COS(RADIANS(-$C47+Графики!$B$3))+AJ47*SIN(RADIANS(-$C47+Графики!$B$3)),"")</f>
        <v>126.40302426585262</v>
      </c>
      <c r="AL47" s="19">
        <f>IF(ISNUMBER(AI47), AI47*COS(RADIANS(-$C47+Графики!$B$5))+AJ47*SIN(RADIANS(-$C47+Графики!$B$5)),"")</f>
        <v>120.80812258006425</v>
      </c>
      <c r="AM47" s="24">
        <v>-0.46823776398348393</v>
      </c>
      <c r="AN47" s="25">
        <v>0.49070640002358212</v>
      </c>
      <c r="AO47" s="25">
        <v>-3.9812704078579231E-2</v>
      </c>
      <c r="AP47" s="25">
        <v>0.16636548798619041</v>
      </c>
      <c r="AQ47" s="18">
        <f t="shared" si="138"/>
        <v>8.3682688305281214</v>
      </c>
      <c r="AR47" s="18">
        <f t="shared" si="139"/>
        <v>1.7992431778938602</v>
      </c>
      <c r="AS47" s="18">
        <f t="shared" si="140"/>
        <v>126.38957472209692</v>
      </c>
      <c r="AT47" s="18">
        <f t="shared" si="141"/>
        <v>117.84339273739737</v>
      </c>
      <c r="AU47" s="18">
        <f>IF(ISNUMBER(AS47), AS47*COS(RADIANS(-$C47+Графики!$B$3))+AT47*SIN(RADIANS(-$C47+Графики!$B$3)),"")</f>
        <v>126.38957472209692</v>
      </c>
      <c r="AV47" s="19">
        <f>IF(ISNUMBER(AS47), AS47*COS(RADIANS(-$C47+Графики!$B$5))+AT47*SIN(RADIANS(-$C47+Графики!$B$5)),"")</f>
        <v>117.84339273739738</v>
      </c>
      <c r="AW47" s="24">
        <v>-0.48896322442289375</v>
      </c>
      <c r="AX47" s="25">
        <v>0.46594803547137176</v>
      </c>
      <c r="AY47" s="25">
        <v>-0.16426568067994635</v>
      </c>
      <c r="AZ47" s="25">
        <v>9.5981502288891296E-2</v>
      </c>
      <c r="BA47" s="18">
        <f t="shared" si="114"/>
        <v>8.3330763300535295</v>
      </c>
      <c r="BB47" s="18">
        <f t="shared" si="115"/>
        <v>2.2710831536127767</v>
      </c>
      <c r="BC47" s="18">
        <f t="shared" si="116"/>
        <v>123.84995727990304</v>
      </c>
      <c r="BD47" s="18">
        <f t="shared" si="117"/>
        <v>115.48538970593685</v>
      </c>
      <c r="BE47" s="18">
        <f>IF(ISNUMBER(BC47), BC47*COS(RADIANS(-$C47+Графики!$B$3))+BD47*SIN(RADIANS(-$C47+Графики!$B$3)),"")</f>
        <v>123.84995727990304</v>
      </c>
      <c r="BF47" s="19">
        <f>IF(ISNUMBER(BC47), BC47*COS(RADIANS(-$C47+Графики!$B$5))+BD47*SIN(RADIANS(-$C47+Графики!$B$5)),"")</f>
        <v>115.48538970593687</v>
      </c>
      <c r="BG47" s="24">
        <v>-0.37718242661122914</v>
      </c>
      <c r="BH47" s="25">
        <v>0.48144549022672589</v>
      </c>
      <c r="BI47" s="25">
        <v>-0.15456580953360241</v>
      </c>
      <c r="BJ47" s="25">
        <v>0.13715534799502652</v>
      </c>
      <c r="BK47" s="18">
        <f t="shared" si="118"/>
        <v>7.4928719851947285</v>
      </c>
      <c r="BL47" s="18">
        <f t="shared" si="119"/>
        <v>2.5457445985435889</v>
      </c>
      <c r="BM47" s="18">
        <f t="shared" si="120"/>
        <v>123.47664858340309</v>
      </c>
      <c r="BN47" s="18">
        <f t="shared" si="121"/>
        <v>113.80040852553437</v>
      </c>
      <c r="BO47" s="18">
        <f>IF(ISNUMBER(BM47), BM47*COS(RADIANS(-$C47+Графики!$B$3))+BN47*SIN(RADIANS(-$C47+Графики!$B$3)),"")</f>
        <v>123.47664858340309</v>
      </c>
      <c r="BP47" s="19">
        <f>IF(ISNUMBER(BM47), BM47*COS(RADIANS(-$C47+Графики!$B$5))+BN47*SIN(RADIANS(-$C47+Графики!$B$5)),"")</f>
        <v>113.80040852553438</v>
      </c>
      <c r="BQ47" s="24">
        <v>-0.52469663017082546</v>
      </c>
      <c r="BR47" s="25">
        <v>0.3877360574888723</v>
      </c>
      <c r="BS47" s="25">
        <v>-0.1429972113146078</v>
      </c>
      <c r="BT47" s="25">
        <v>0.20642966300273211</v>
      </c>
      <c r="BU47" s="18">
        <f t="shared" si="122"/>
        <v>7.9623931632781222</v>
      </c>
      <c r="BV47" s="18">
        <f t="shared" si="123"/>
        <v>3.0493200002665342</v>
      </c>
      <c r="BW47" s="18">
        <f t="shared" si="124"/>
        <v>126.76461971073121</v>
      </c>
      <c r="BX47" s="18">
        <f t="shared" si="125"/>
        <v>111.88391820587708</v>
      </c>
      <c r="BY47" s="18">
        <f>IF(ISNUMBER(BW47), BW47*COS(RADIANS(-$C47+Графики!$B$3))+BX47*SIN(RADIANS(-$C47+Графики!$B$3)),"")</f>
        <v>126.76461971073121</v>
      </c>
      <c r="BZ47" s="19">
        <f>IF(ISNUMBER(BW47), BW47*COS(RADIANS(-$C47+Графики!$B$5))+BX47*SIN(RADIANS(-$C47+Графики!$B$5)),"")</f>
        <v>111.88391820587709</v>
      </c>
      <c r="CA47" s="29">
        <v>-0.43042420946796767</v>
      </c>
      <c r="CB47" s="25">
        <v>0.41985129639946028</v>
      </c>
      <c r="CC47" s="25">
        <v>-0.11954745086614085</v>
      </c>
      <c r="CD47" s="25">
        <v>6.3304010223603463E-2</v>
      </c>
      <c r="CE47" s="18">
        <f t="shared" si="126"/>
        <v>7.4199854755217505</v>
      </c>
      <c r="CF47" s="18">
        <f t="shared" si="127"/>
        <v>1.5956793418972472</v>
      </c>
      <c r="CG47" s="18">
        <f t="shared" si="128"/>
        <v>124.8343799879048</v>
      </c>
      <c r="CH47" s="18">
        <f t="shared" si="129"/>
        <v>115.66921826677938</v>
      </c>
      <c r="CI47" s="18">
        <f>IF(ISNUMBER(CG47), CG47*COS(RADIANS(-$C47+Графики!$B$3))+CH47*SIN(RADIANS(-$C47+Графики!$B$3)),"")</f>
        <v>124.8343799879048</v>
      </c>
      <c r="CJ47" s="19">
        <f>IF(ISNUMBER(CG47), CG47*COS(RADIANS(-$C47+Графики!$B$5))+CH47*SIN(RADIANS(-$C47+Графики!$B$5)),"")</f>
        <v>115.6692182667794</v>
      </c>
      <c r="CK47" s="24">
        <v>-0.33441645659151187</v>
      </c>
      <c r="CL47" s="25">
        <v>0.49641841933789055</v>
      </c>
      <c r="CM47" s="25">
        <v>-8.3471903368367267E-2</v>
      </c>
      <c r="CN47" s="25">
        <v>5.5412969148351338E-2</v>
      </c>
      <c r="CO47" s="18">
        <f t="shared" ref="CO47:CO58" si="149">IF(ISNUMBER(CK47),-SIN(RADIANS((CK47-CL47)/2))*1000,"")</f>
        <v>7.2503385392621649</v>
      </c>
      <c r="CP47" s="18">
        <f t="shared" si="142"/>
        <v>1.2119988565886173</v>
      </c>
      <c r="CQ47" s="18">
        <f t="shared" si="143"/>
        <v>128.73958060446893</v>
      </c>
      <c r="CR47" s="18">
        <f t="shared" si="144"/>
        <v>118.67555256762111</v>
      </c>
      <c r="CS47" s="18">
        <f>IF(ISNUMBER(CQ47), CQ47*COS(RADIANS(-$C47+Графики!$B$3))+CR47*SIN(RADIANS(-$C47+Графики!$B$3)),"")</f>
        <v>128.73958060446893</v>
      </c>
      <c r="CT47" s="19">
        <f>IF(ISNUMBER(CQ47), CQ47*COS(RADIANS(-$C47+Графики!$B$5))+CR47*SIN(RADIANS(-$C47+Графики!$B$5)),"")</f>
        <v>118.67555256762112</v>
      </c>
      <c r="CU47" s="24">
        <v>-0.49278087547900495</v>
      </c>
      <c r="CV47" s="25">
        <v>0.39597892367986653</v>
      </c>
      <c r="CW47" s="25">
        <v>-0.17722858473292594</v>
      </c>
      <c r="CX47" s="25">
        <v>0.19950920754864435</v>
      </c>
      <c r="CY47" s="18">
        <f t="shared" si="145"/>
        <v>7.755814619757591</v>
      </c>
      <c r="CZ47" s="18">
        <f t="shared" si="146"/>
        <v>3.2876515234613026</v>
      </c>
      <c r="DA47" s="18">
        <f t="shared" si="147"/>
        <v>122.0487807521625</v>
      </c>
      <c r="DB47" s="18">
        <f t="shared" si="148"/>
        <v>116.76088456722773</v>
      </c>
      <c r="DC47" s="18">
        <f>IF(ISNUMBER(DA47), DA47*COS(RADIANS(-$C47+Графики!$B$3))+DB47*SIN(RADIANS(-$C47+Графики!$B$3)),"")</f>
        <v>122.0487807521625</v>
      </c>
      <c r="DD47" s="19">
        <f>IF(ISNUMBER(DA47), DA47*COS(RADIANS(-$C47+Графики!$B$5))+DB47*SIN(RADIANS(-$C47+Графики!$B$5)),"")</f>
        <v>116.76088456722775</v>
      </c>
      <c r="DE47" s="24">
        <v>-0.40790770845811231</v>
      </c>
      <c r="DF47" s="25">
        <v>0.33779506875290577</v>
      </c>
      <c r="DG47" s="25">
        <v>-0.14785189485758898</v>
      </c>
      <c r="DH47" s="25">
        <v>0.15946220735735758</v>
      </c>
      <c r="DI47" s="18">
        <f t="shared" si="0"/>
        <v>6.5074384227738644</v>
      </c>
      <c r="DJ47" s="18">
        <f t="shared" si="1"/>
        <v>2.6818182460474209</v>
      </c>
      <c r="DK47" s="18">
        <f t="shared" si="2"/>
        <v>127.89861074719963</v>
      </c>
      <c r="DL47" s="18">
        <f t="shared" si="3"/>
        <v>115.70745302090313</v>
      </c>
      <c r="DM47" s="18">
        <f>IF(ISNUMBER(DK47), DK47*COS(RADIANS(-$C47+Графики!$B$3))+DL47*SIN(RADIANS(-$C47+Графики!$B$3)),"")</f>
        <v>127.89861074719963</v>
      </c>
      <c r="DN47" s="19">
        <f>IF(ISNUMBER(DK47), DK47*COS(RADIANS(-$C47+Графики!$B$5))+DL47*SIN(RADIANS(-$C47+Графики!$B$5)),"")</f>
        <v>115.70745302090315</v>
      </c>
      <c r="DO47" s="24">
        <v>-0.37387628637352754</v>
      </c>
      <c r="DP47" s="25">
        <v>0.44926796896612287</v>
      </c>
      <c r="DQ47" s="25">
        <v>-5.1585669213118551E-2</v>
      </c>
      <c r="DR47" s="25">
        <v>9.4776355182701194E-2</v>
      </c>
      <c r="DS47" s="18">
        <f t="shared" si="4"/>
        <v>7.1832269615876365</v>
      </c>
      <c r="DT47" s="18">
        <f t="shared" si="5"/>
        <v>1.2772492655186338</v>
      </c>
      <c r="DU47" s="18">
        <f t="shared" si="6"/>
        <v>127.09933359146724</v>
      </c>
      <c r="DV47" s="18">
        <f t="shared" si="7"/>
        <v>114.7787748159743</v>
      </c>
      <c r="DW47" s="18">
        <f>IF(ISNUMBER(DU47), DU47*COS(RADIANS(-$C47+Графики!$B$3))+DV47*SIN(RADIANS(-$C47+Графики!$B$3)),"")</f>
        <v>127.09933359146724</v>
      </c>
      <c r="DX47" s="19">
        <f>IF(ISNUMBER(DU47), DU47*COS(RADIANS(-$C47+Графики!$B$5))+DV47*SIN(RADIANS(-$C47+Графики!$B$5)),"")</f>
        <v>114.77877481597432</v>
      </c>
      <c r="DY47" s="24">
        <v>-0.45144421822246728</v>
      </c>
      <c r="DZ47" s="25">
        <v>0.44623006327216463</v>
      </c>
      <c r="EA47" s="25">
        <v>-0.13321862113684366</v>
      </c>
      <c r="EB47" s="25">
        <v>9.80749988769892E-2</v>
      </c>
      <c r="EC47" s="18">
        <f t="shared" si="8"/>
        <v>7.8336057903664233</v>
      </c>
      <c r="ED47" s="18">
        <f t="shared" si="9"/>
        <v>2.0184162335405063</v>
      </c>
      <c r="EE47" s="18">
        <f t="shared" si="10"/>
        <v>121.78778627466026</v>
      </c>
      <c r="EF47" s="18">
        <f t="shared" si="11"/>
        <v>113.65140406639308</v>
      </c>
      <c r="EG47" s="18">
        <f>IF(ISNUMBER(EE47), EE47*COS(RADIANS(-$C47+Графики!$B$3))+EF47*SIN(RADIANS(-$C47+Графики!$B$3)),"")</f>
        <v>121.78778627466026</v>
      </c>
      <c r="EH47" s="19">
        <f>IF(ISNUMBER(EE47), EE47*COS(RADIANS(-$C47+Графики!$B$5))+EF47*SIN(RADIANS(-$C47+Графики!$B$5)),"")</f>
        <v>113.6514040663931</v>
      </c>
      <c r="EI47" s="24">
        <v>-0.42938752926846346</v>
      </c>
      <c r="EJ47" s="25">
        <v>0.48567906963351382</v>
      </c>
      <c r="EK47" s="25">
        <v>-0.14736801458720791</v>
      </c>
      <c r="EL47" s="25">
        <v>0.13477255301349653</v>
      </c>
      <c r="EM47" s="18">
        <f t="shared" si="12"/>
        <v>7.9853776442249202</v>
      </c>
      <c r="EN47" s="18">
        <f t="shared" si="13"/>
        <v>2.4621384414000569</v>
      </c>
      <c r="EO47" s="18">
        <f t="shared" si="14"/>
        <v>125.41519996661872</v>
      </c>
      <c r="EP47" s="18">
        <f t="shared" si="15"/>
        <v>111.55821980768263</v>
      </c>
      <c r="EQ47" s="18">
        <f>IF(ISNUMBER(EO47), EO47*COS(RADIANS(-$C47+Графики!$B$3))+EP47*SIN(RADIANS(-$C47+Графики!$B$3)),"")</f>
        <v>125.41519996661872</v>
      </c>
      <c r="ER47" s="19">
        <f>IF(ISNUMBER(EO47), EO47*COS(RADIANS(-$C47+Графики!$B$5))+EP47*SIN(RADIANS(-$C47+Графики!$B$5)),"")</f>
        <v>111.55821980768265</v>
      </c>
      <c r="ES47" s="24">
        <v>-0.33918460051199273</v>
      </c>
      <c r="ET47" s="25">
        <v>0.46369916988244664</v>
      </c>
      <c r="EU47" s="25">
        <v>-3.7350853165261322E-2</v>
      </c>
      <c r="EV47" s="25">
        <v>9.7858777172556255E-2</v>
      </c>
      <c r="EW47" s="18">
        <f t="shared" si="16"/>
        <v>7.006425326606502</v>
      </c>
      <c r="EX47" s="18">
        <f t="shared" si="17"/>
        <v>1.1799263411121046</v>
      </c>
      <c r="EY47" s="18">
        <f t="shared" si="18"/>
        <v>124.92263804685923</v>
      </c>
      <c r="EZ47" s="18">
        <f t="shared" si="19"/>
        <v>116.69817158844231</v>
      </c>
      <c r="FA47" s="18">
        <f>IF(ISNUMBER(EY47), EY47*COS(RADIANS(-$C47+Графики!$B$3))+EZ47*SIN(RADIANS(-$C47+Графики!$B$3)),"")</f>
        <v>124.92263804685923</v>
      </c>
      <c r="FB47" s="19">
        <f>IF(ISNUMBER(EY47), EY47*COS(RADIANS(-$C47+Графики!$B$5))+EZ47*SIN(RADIANS(-$C47+Графики!$B$5)),"")</f>
        <v>116.69817158844232</v>
      </c>
      <c r="FC47" s="24">
        <v>-0.43889059141837417</v>
      </c>
      <c r="FD47" s="25">
        <v>0.4965750941541538</v>
      </c>
      <c r="FE47" s="25">
        <v>-4.2418859268332942E-2</v>
      </c>
      <c r="FF47" s="25">
        <v>0.17635404966523618</v>
      </c>
      <c r="FG47" s="18">
        <f t="shared" si="20"/>
        <v>8.163387454373515</v>
      </c>
      <c r="FH47" s="18">
        <f t="shared" si="21"/>
        <v>1.9091526277594768</v>
      </c>
      <c r="FI47" s="18">
        <f t="shared" si="22"/>
        <v>127.83834620206407</v>
      </c>
      <c r="FJ47" s="18">
        <f t="shared" si="23"/>
        <v>115.2832004594183</v>
      </c>
      <c r="FK47" s="18">
        <f>IF(ISNUMBER(FI47), FI47*COS(RADIANS(-$C47+Графики!$B$3))+FJ47*SIN(RADIANS(-$C47+Графики!$B$3)),"")</f>
        <v>127.83834620206407</v>
      </c>
      <c r="FL47" s="19">
        <f>IF(ISNUMBER(FI47), FI47*COS(RADIANS(-$C47+Графики!$B$5))+FJ47*SIN(RADIANS(-$C47+Графики!$B$5)),"")</f>
        <v>115.28320045941831</v>
      </c>
      <c r="FM47" s="24">
        <v>-0.3808903129676704</v>
      </c>
      <c r="FN47" s="25">
        <v>0.36335261779894068</v>
      </c>
      <c r="FO47" s="25">
        <v>-0.12719216274803727</v>
      </c>
      <c r="FP47" s="25">
        <v>0.11990721092128237</v>
      </c>
      <c r="FQ47" s="18">
        <f t="shared" si="24"/>
        <v>6.4946991284743678</v>
      </c>
      <c r="FR47" s="18">
        <f t="shared" si="25"/>
        <v>2.1563471539601649</v>
      </c>
      <c r="FS47" s="18">
        <f t="shared" si="26"/>
        <v>125.6382345730138</v>
      </c>
      <c r="FT47" s="18">
        <f t="shared" si="27"/>
        <v>113.32177660450189</v>
      </c>
      <c r="FU47" s="18">
        <f>IF(ISNUMBER(FS47), FS47*COS(RADIANS(-$C47+Графики!$B$3))+FT47*SIN(RADIANS(-$C47+Графики!$B$3)),"")</f>
        <v>125.6382345730138</v>
      </c>
      <c r="FV47" s="19">
        <f>IF(ISNUMBER(FS47), FS47*COS(RADIANS(-$C47+Графики!$B$5))+FT47*SIN(RADIANS(-$C47+Графики!$B$5)),"")</f>
        <v>113.32177660450191</v>
      </c>
      <c r="FW47" s="24">
        <v>-0.51037153579940886</v>
      </c>
      <c r="FX47" s="25">
        <v>0.47590335508362058</v>
      </c>
      <c r="FY47" s="25">
        <v>-0.21120782559877765</v>
      </c>
      <c r="FZ47" s="25">
        <v>0.20559785574176612</v>
      </c>
      <c r="GA47" s="18">
        <f t="shared" si="28"/>
        <v>8.6067658245556604</v>
      </c>
      <c r="GB47" s="18">
        <f t="shared" si="29"/>
        <v>3.6373077198896029</v>
      </c>
      <c r="GC47" s="18">
        <f t="shared" si="30"/>
        <v>129.86099215967488</v>
      </c>
      <c r="GD47" s="18">
        <f t="shared" si="31"/>
        <v>112.90129969754766</v>
      </c>
      <c r="GE47" s="18">
        <f>IF(ISNUMBER(GC47), GC47*COS(RADIANS(-$C47+Графики!$B$3))+GD47*SIN(RADIANS(-$C47+Графики!$B$3)),"")</f>
        <v>129.86099215967488</v>
      </c>
      <c r="GF47" s="19">
        <f>IF(ISNUMBER(GC47), GC47*COS(RADIANS(-$C47+Графики!$B$5))+GD47*SIN(RADIANS(-$C47+Графики!$B$5)),"")</f>
        <v>112.90129969754767</v>
      </c>
      <c r="GG47" s="24">
        <v>-0.47134962161740879</v>
      </c>
      <c r="GH47" s="25">
        <v>0.50031146928362158</v>
      </c>
      <c r="GI47" s="25">
        <v>-0.16514568592326756</v>
      </c>
      <c r="GJ47" s="25">
        <v>2.1370492903076369E-2</v>
      </c>
      <c r="GK47" s="18">
        <f t="shared" si="32"/>
        <v>8.4792410155056182</v>
      </c>
      <c r="GL47" s="18">
        <f t="shared" si="33"/>
        <v>1.6276599956912121</v>
      </c>
      <c r="GM47" s="18">
        <f t="shared" si="34"/>
        <v>128.6938140298688</v>
      </c>
      <c r="GN47" s="18">
        <f t="shared" si="35"/>
        <v>114.5495584650112</v>
      </c>
      <c r="GO47" s="18">
        <f>IF(ISNUMBER(GM47), GM47*COS(RADIANS(-$C47+Графики!$B$3))+GN47*SIN(RADIANS(-$C47+Графики!$B$3)),"")</f>
        <v>128.6938140298688</v>
      </c>
      <c r="GP47" s="19">
        <f>IF(ISNUMBER(GM47), GM47*COS(RADIANS(-$C47+Графики!$B$5))+GN47*SIN(RADIANS(-$C47+Графики!$B$5)),"")</f>
        <v>114.54955846501122</v>
      </c>
      <c r="GQ47" s="24">
        <v>-0.4360910522252972</v>
      </c>
      <c r="GR47" s="25">
        <v>0.4626289507290543</v>
      </c>
      <c r="GS47" s="25">
        <v>-0.20945658377624179</v>
      </c>
      <c r="GT47" s="25">
        <v>7.5249776816774777E-2</v>
      </c>
      <c r="GU47" s="18">
        <f t="shared" si="36"/>
        <v>7.8427311513020337</v>
      </c>
      <c r="GV47" s="18">
        <f t="shared" si="37"/>
        <v>2.4845291407332883</v>
      </c>
      <c r="GW47" s="18">
        <f t="shared" si="38"/>
        <v>128.02741029109583</v>
      </c>
      <c r="GX47" s="18">
        <f t="shared" si="39"/>
        <v>120.08325309528259</v>
      </c>
      <c r="GY47" s="18">
        <f>IF(ISNUMBER(GW47), GW47*COS(RADIANS(-$C47+Графики!$B$3))+GX47*SIN(RADIANS(-$C47+Графики!$B$3)),"")</f>
        <v>128.02741029109583</v>
      </c>
      <c r="GZ47" s="19">
        <f>IF(ISNUMBER(GW47), GW47*COS(RADIANS(-$C47+Графики!$B$5))+GX47*SIN(RADIANS(-$C47+Графики!$B$5)),"")</f>
        <v>120.0832530952826</v>
      </c>
      <c r="HA47" s="24">
        <v>-0.40186402270252641</v>
      </c>
      <c r="HB47" s="25">
        <v>0.31579406437878965</v>
      </c>
      <c r="HC47" s="25">
        <v>-0.18939818125367106</v>
      </c>
      <c r="HD47" s="25">
        <v>0.11181478267174541</v>
      </c>
      <c r="HE47" s="18">
        <f t="shared" si="40"/>
        <v>6.2627073220449958</v>
      </c>
      <c r="HF47" s="18">
        <f t="shared" si="41"/>
        <v>2.6285759580997774</v>
      </c>
      <c r="HG47" s="18">
        <f t="shared" si="42"/>
        <v>123.5784706734172</v>
      </c>
      <c r="HH47" s="18">
        <f t="shared" si="43"/>
        <v>113.04320467345629</v>
      </c>
      <c r="HI47" s="18">
        <f>IF(ISNUMBER(HG47), HG47*COS(RADIANS(-$C47+Графики!$B$3))+HH47*SIN(RADIANS(-$C47+Графики!$B$3)),"")</f>
        <v>123.5784706734172</v>
      </c>
      <c r="HJ47" s="19">
        <f>IF(ISNUMBER(HG47), HG47*COS(RADIANS(-$C47+Графики!$B$5))+HH47*SIN(RADIANS(-$C47+Графики!$B$5)),"")</f>
        <v>113.0432046734563</v>
      </c>
      <c r="HK47" s="24">
        <v>-0.43872738393517208</v>
      </c>
      <c r="HL47" s="25">
        <v>0.44017563582778074</v>
      </c>
      <c r="HM47" s="25">
        <v>-0.14359478375731072</v>
      </c>
      <c r="HN47" s="25">
        <v>0.19604879537156736</v>
      </c>
      <c r="HO47" s="18">
        <f t="shared" si="44"/>
        <v>7.6698005512241911</v>
      </c>
      <c r="HP47" s="18">
        <f t="shared" si="45"/>
        <v>2.9639450298164887</v>
      </c>
      <c r="HQ47" s="18">
        <f t="shared" si="46"/>
        <v>127.88643007188671</v>
      </c>
      <c r="HR47" s="18">
        <f t="shared" si="47"/>
        <v>117.18122399975668</v>
      </c>
      <c r="HS47" s="18">
        <f>IF(ISNUMBER(HQ47), HQ47*COS(RADIANS(-$C47+Графики!$B$3))+HR47*SIN(RADIANS(-$C47+Графики!$B$3)),"")</f>
        <v>127.88643007188671</v>
      </c>
      <c r="HT47" s="19">
        <f>IF(ISNUMBER(HQ47), HQ47*COS(RADIANS(-$C47+Графики!$B$5))+HR47*SIN(RADIANS(-$C47+Графики!$B$5)),"")</f>
        <v>117.1812239997567</v>
      </c>
      <c r="HU47" s="24">
        <v>-0.44508515529581716</v>
      </c>
      <c r="HV47" s="25">
        <v>0.48687397145202005</v>
      </c>
      <c r="HW47" s="25">
        <v>-4.1694263394303321E-2</v>
      </c>
      <c r="HX47" s="25">
        <v>0.17781965298133859</v>
      </c>
      <c r="HY47" s="18">
        <f t="shared" si="48"/>
        <v>8.1327879717426601</v>
      </c>
      <c r="HZ47" s="18">
        <f t="shared" si="49"/>
        <v>1.9156191257577067</v>
      </c>
      <c r="IA47" s="18">
        <f t="shared" si="50"/>
        <v>123.94229670415112</v>
      </c>
      <c r="IB47" s="18">
        <f t="shared" si="51"/>
        <v>113.82347690888996</v>
      </c>
      <c r="IC47" s="18">
        <f>IF(ISNUMBER(IA47), IA47*COS(RADIANS(-$C47+Графики!$B$3))+IB47*SIN(RADIANS(-$C47+Графики!$B$3)),"")</f>
        <v>123.94229670415112</v>
      </c>
      <c r="ID47" s="19">
        <f>IF(ISNUMBER(IA47), IA47*COS(RADIANS(-$C47+Графики!$B$5))+IB47*SIN(RADIANS(-$C47+Графики!$B$5)),"")</f>
        <v>113.82347690888997</v>
      </c>
      <c r="IE47" s="24">
        <v>-0.39948921466133036</v>
      </c>
      <c r="IF47" s="25">
        <v>0.48897971024058717</v>
      </c>
      <c r="IG47" s="25">
        <v>-0.14482721220252914</v>
      </c>
      <c r="IH47" s="25">
        <v>0.16805771751565998</v>
      </c>
      <c r="II47" s="18">
        <f t="shared" si="52"/>
        <v>7.7532763393316433</v>
      </c>
      <c r="IJ47" s="18">
        <f t="shared" si="53"/>
        <v>2.7304327090331211</v>
      </c>
      <c r="IK47" s="18">
        <f t="shared" si="54"/>
        <v>122.33488466830767</v>
      </c>
      <c r="IL47" s="18">
        <f t="shared" si="55"/>
        <v>112.82498385017729</v>
      </c>
      <c r="IM47" s="18">
        <f>IF(ISNUMBER(IK47), IK47*COS(RADIANS(-$C47+Графики!$B$3))+IL47*SIN(RADIANS(-$C47+Графики!$B$3)),"")</f>
        <v>122.33488466830767</v>
      </c>
      <c r="IN47" s="19">
        <f>IF(ISNUMBER(IK47), IK47*COS(RADIANS(-$C47+Графики!$B$5))+IL47*SIN(RADIANS(-$C47+Графики!$B$5)),"")</f>
        <v>112.8249838501773</v>
      </c>
      <c r="IO47" s="24">
        <v>-0.52450391911230476</v>
      </c>
      <c r="IP47" s="25">
        <v>0.33612395827515451</v>
      </c>
      <c r="IQ47" s="25">
        <v>-0.1920332062736321</v>
      </c>
      <c r="IR47" s="25">
        <v>1.8370761971840274E-2</v>
      </c>
      <c r="IS47" s="18">
        <f t="shared" si="56"/>
        <v>7.5103244423636273</v>
      </c>
      <c r="IT47" s="18">
        <f t="shared" si="57"/>
        <v>1.8361199708745857</v>
      </c>
      <c r="IU47" s="18">
        <f t="shared" si="58"/>
        <v>126.9993329216515</v>
      </c>
      <c r="IV47" s="18">
        <f t="shared" si="59"/>
        <v>118.23096060813792</v>
      </c>
      <c r="IW47" s="18">
        <f>IF(ISNUMBER(IU47), IU47*COS(RADIANS(-$C47+Графики!$B$3))+IV47*SIN(RADIANS(-$C47+Графики!$B$3)),"")</f>
        <v>126.9993329216515</v>
      </c>
      <c r="IX47" s="19">
        <f>IF(ISNUMBER(IU47), IU47*COS(RADIANS(-$C47+Графики!$B$5))+IV47*SIN(RADIANS(-$C47+Графики!$B$5)),"")</f>
        <v>118.23096060813793</v>
      </c>
    </row>
    <row r="48" spans="1:258" x14ac:dyDescent="0.25">
      <c r="A48" s="44">
        <v>48</v>
      </c>
      <c r="B48" s="50">
        <v>0</v>
      </c>
      <c r="C48" s="11">
        <f>IF(Графики!$A$7="Расчитывать с учетом закручивания скважины",B48,0)</f>
        <v>0</v>
      </c>
      <c r="D48" s="47">
        <v>22.5</v>
      </c>
      <c r="E48" s="34">
        <f>IF(ISNUMBER(INDEX($I$1:$IX$303,$A48,E$1) ),INDEX($I$1:$IX$303,$A48,E$1),0)</f>
        <v>6.940914272781928</v>
      </c>
      <c r="F48" s="35">
        <f>IF(ISNUMBER(INDEX($I$1:$IX$303,$A48,F$1) ),INDEX($I$1:$IX$303,$A48,F$1),0)</f>
        <v>1.4841741020388393</v>
      </c>
      <c r="G48" s="35">
        <f>IF(ISNUMBER(INDEX($I$1:$IX$303,$A48,G$1) ),INDEX($I$1:$IX$303,$A48,G$1)-$G$305,0)</f>
        <v>-849.56519234974587</v>
      </c>
      <c r="H48" s="36">
        <f>IF(ISNUMBER(INDEX($I$1:$IX$303,$A48,H$1) ),INDEX($I$1:$IX$303,$A48,H$1)-$H$305,0)</f>
        <v>-1038.227707852755</v>
      </c>
      <c r="I48" s="29">
        <v>-0.44756089469838789</v>
      </c>
      <c r="J48" s="25">
        <v>0.34781567935603375</v>
      </c>
      <c r="K48" s="25">
        <v>-0.13373134192167913</v>
      </c>
      <c r="L48" s="25">
        <v>3.6342544736269328E-2</v>
      </c>
      <c r="M48" s="18">
        <f t="shared" si="130"/>
        <v>6.940914272781928</v>
      </c>
      <c r="N48" s="18">
        <f t="shared" si="131"/>
        <v>1.4841741020388393</v>
      </c>
      <c r="O48" s="18">
        <f t="shared" si="132"/>
        <v>128.35096353966875</v>
      </c>
      <c r="P48" s="18">
        <f t="shared" si="133"/>
        <v>117.20195563128253</v>
      </c>
      <c r="Q48" s="18">
        <f>IF(ISNUMBER(O48), O48*COS(RADIANS(-$C48+Графики!$B$3))+P48*SIN(RADIANS(-$C48+Графики!$B$3)),"")</f>
        <v>128.35096353966875</v>
      </c>
      <c r="R48" s="19">
        <f>IF(ISNUMBER(O48), O48*COS(RADIANS(-$C48+Графики!$B$5))+P48*SIN(RADIANS(-$C48+Графики!$B$5)),"")</f>
        <v>117.20195563128254</v>
      </c>
      <c r="S48" s="29">
        <v>-0.31965884365912933</v>
      </c>
      <c r="T48" s="25">
        <v>0.33709315957326824</v>
      </c>
      <c r="U48" s="25">
        <v>-8.3616001630374664E-2</v>
      </c>
      <c r="V48" s="25">
        <v>-1.3352133388478959E-2</v>
      </c>
      <c r="W48" s="18">
        <f t="shared" si="134"/>
        <v>5.7312110369684905</v>
      </c>
      <c r="X48" s="18">
        <f t="shared" si="135"/>
        <v>0.6131678845816555</v>
      </c>
      <c r="Y48" s="18">
        <f t="shared" si="136"/>
        <v>130.31776978891023</v>
      </c>
      <c r="Z48" s="18">
        <f t="shared" si="137"/>
        <v>114.48671988885381</v>
      </c>
      <c r="AA48" s="18">
        <f>IF(ISNUMBER(Y48), Y48*COS(RADIANS(-$C48+Графики!$B$3))+Z48*SIN(RADIANS(-$C48+Графики!$B$3)),"")</f>
        <v>130.31776978891023</v>
      </c>
      <c r="AB48" s="18">
        <f>IF(ISNUMBER(Y48), Y48*COS(RADIANS(-$C48+Графики!$B$5))+Z48*SIN(RADIANS(-$C48+Графики!$B$5)),"")</f>
        <v>114.48671988885383</v>
      </c>
      <c r="AC48" s="24">
        <v>-0.42570948117967455</v>
      </c>
      <c r="AD48" s="25">
        <v>0.3707029906035183</v>
      </c>
      <c r="AE48" s="25">
        <v>-0.11451329353854858</v>
      </c>
      <c r="AF48" s="25">
        <v>2.1906491940964112E-2</v>
      </c>
      <c r="AG48" s="18">
        <f t="shared" si="110"/>
        <v>6.9499539677813305</v>
      </c>
      <c r="AH48" s="18">
        <f t="shared" si="111"/>
        <v>1.1904869295359997</v>
      </c>
      <c r="AI48" s="18">
        <f t="shared" si="112"/>
        <v>129.87800124974328</v>
      </c>
      <c r="AJ48" s="18">
        <f t="shared" si="113"/>
        <v>121.40336604483224</v>
      </c>
      <c r="AK48" s="18">
        <f>IF(ISNUMBER(AI48), AI48*COS(RADIANS(-$C48+Графики!$B$3))+AJ48*SIN(RADIANS(-$C48+Графики!$B$3)),"")</f>
        <v>129.87800124974328</v>
      </c>
      <c r="AL48" s="19">
        <f>IF(ISNUMBER(AI48), AI48*COS(RADIANS(-$C48+Графики!$B$5))+AJ48*SIN(RADIANS(-$C48+Графики!$B$5)),"")</f>
        <v>121.40336604483225</v>
      </c>
      <c r="AM48" s="24">
        <v>-0.47445179332540099</v>
      </c>
      <c r="AN48" s="25">
        <v>0.31251040300292698</v>
      </c>
      <c r="AO48" s="25">
        <v>-0.22896024038087903</v>
      </c>
      <c r="AP48" s="25">
        <v>-7.2804726542805676E-2</v>
      </c>
      <c r="AQ48" s="18">
        <f t="shared" si="138"/>
        <v>6.8674867250191971</v>
      </c>
      <c r="AR48" s="18">
        <f t="shared" si="139"/>
        <v>1.3627135090514912</v>
      </c>
      <c r="AS48" s="18">
        <f t="shared" si="140"/>
        <v>129.82331808460651</v>
      </c>
      <c r="AT48" s="18">
        <f t="shared" si="141"/>
        <v>118.52474949192312</v>
      </c>
      <c r="AU48" s="18">
        <f>IF(ISNUMBER(AS48), AS48*COS(RADIANS(-$C48+Графики!$B$3))+AT48*SIN(RADIANS(-$C48+Графики!$B$3)),"")</f>
        <v>129.82331808460651</v>
      </c>
      <c r="AV48" s="19">
        <f>IF(ISNUMBER(AS48), AS48*COS(RADIANS(-$C48+Графики!$B$5))+AT48*SIN(RADIANS(-$C48+Графики!$B$5)),"")</f>
        <v>118.52474949192313</v>
      </c>
      <c r="AW48" s="24">
        <v>-0.44864664337575411</v>
      </c>
      <c r="AX48" s="25">
        <v>0.26919837118451384</v>
      </c>
      <c r="AY48" s="25">
        <v>-0.20144032902991466</v>
      </c>
      <c r="AZ48" s="25">
        <v>2.5461387842354605E-2</v>
      </c>
      <c r="BA48" s="18">
        <f t="shared" si="114"/>
        <v>6.2643385400313925</v>
      </c>
      <c r="BB48" s="18">
        <f t="shared" si="115"/>
        <v>1.9800897250143641</v>
      </c>
      <c r="BC48" s="18">
        <f t="shared" si="116"/>
        <v>126.98212654991873</v>
      </c>
      <c r="BD48" s="18">
        <f t="shared" si="117"/>
        <v>116.47543456844403</v>
      </c>
      <c r="BE48" s="18">
        <f>IF(ISNUMBER(BC48), BC48*COS(RADIANS(-$C48+Графики!$B$3))+BD48*SIN(RADIANS(-$C48+Графики!$B$3)),"")</f>
        <v>126.98212654991873</v>
      </c>
      <c r="BF48" s="19">
        <f>IF(ISNUMBER(BC48), BC48*COS(RADIANS(-$C48+Графики!$B$5))+BD48*SIN(RADIANS(-$C48+Графики!$B$5)),"")</f>
        <v>116.47543456844404</v>
      </c>
      <c r="BG48" s="24">
        <v>-0.43316093162982083</v>
      </c>
      <c r="BH48" s="25">
        <v>0.32642735019339097</v>
      </c>
      <c r="BI48" s="25">
        <v>-0.12932665532086171</v>
      </c>
      <c r="BJ48" s="25">
        <v>-4.7725575200921494E-2</v>
      </c>
      <c r="BK48" s="18">
        <f t="shared" ref="BK48:BK58" si="150">IF(ISNUMBER(BG48),-SIN(RADIANS((BG48-BH48)/2))*1000,"")</f>
        <v>6.6286096959068335</v>
      </c>
      <c r="BL48" s="18">
        <f t="shared" ref="BL48:BL58" si="151">IF(ISNUMBER(BH48),-SIN(RADIANS((BI48-BJ48)/2))*1000,"")</f>
        <v>0.71210370045466564</v>
      </c>
      <c r="BM48" s="18">
        <f t="shared" ref="BM48:BM58" si="152">IF(ISNUMBER(BK48),BM47+BK48*0.5,IF(ISNUMBER(BK49),0,""))</f>
        <v>126.79095343135651</v>
      </c>
      <c r="BN48" s="18">
        <f t="shared" ref="BN48:BN58" si="153">IF(ISNUMBER(BL48),BN47+BL48*0.5,IF(ISNUMBER(BL49),0,""))</f>
        <v>114.1564603757617</v>
      </c>
      <c r="BO48" s="18">
        <f>IF(ISNUMBER(BM48), BM48*COS(RADIANS(-$C48+Графики!$B$3))+BN48*SIN(RADIANS(-$C48+Графики!$B$3)),"")</f>
        <v>126.79095343135651</v>
      </c>
      <c r="BP48" s="19">
        <f>IF(ISNUMBER(BM48), BM48*COS(RADIANS(-$C48+Графики!$B$5))+BN48*SIN(RADIANS(-$C48+Графики!$B$5)),"")</f>
        <v>114.15646037576171</v>
      </c>
      <c r="BQ48" s="24">
        <v>-0.48685519204123662</v>
      </c>
      <c r="BR48" s="25">
        <v>0.44357558468437397</v>
      </c>
      <c r="BS48" s="25">
        <v>-0.14569280470383153</v>
      </c>
      <c r="BT48" s="25">
        <v>9.530623819472489E-2</v>
      </c>
      <c r="BU48" s="18">
        <f t="shared" si="122"/>
        <v>8.1194510421033712</v>
      </c>
      <c r="BV48" s="18">
        <f t="shared" si="123"/>
        <v>2.1031118459925544</v>
      </c>
      <c r="BW48" s="18">
        <f t="shared" si="124"/>
        <v>130.8243452317829</v>
      </c>
      <c r="BX48" s="18">
        <f t="shared" si="125"/>
        <v>112.93547412887335</v>
      </c>
      <c r="BY48" s="18">
        <f>IF(ISNUMBER(BW48), BW48*COS(RADIANS(-$C48+Графики!$B$3))+BX48*SIN(RADIANS(-$C48+Графики!$B$3)),"")</f>
        <v>130.8243452317829</v>
      </c>
      <c r="BZ48" s="19">
        <f>IF(ISNUMBER(BW48), BW48*COS(RADIANS(-$C48+Графики!$B$5))+BX48*SIN(RADIANS(-$C48+Графики!$B$5)),"")</f>
        <v>112.93547412887337</v>
      </c>
      <c r="CA48" s="29">
        <v>-0.43795232101217574</v>
      </c>
      <c r="CB48" s="25">
        <v>0.40386598184845279</v>
      </c>
      <c r="CC48" s="25">
        <v>-8.8327243298357699E-2</v>
      </c>
      <c r="CD48" s="25">
        <v>0.10836490672727087</v>
      </c>
      <c r="CE48" s="18">
        <f t="shared" ref="CE48:CE58" si="154">IF(ISNUMBER(CA48),-SIN(RADIANS((CA48-CB48)/2))*1000,"")</f>
        <v>7.3461844680760136</v>
      </c>
      <c r="CF48" s="18">
        <f t="shared" ref="CF48:CF58" si="155">IF(ISNUMBER(CB48),-SIN(RADIANS((CC48-CD48)/2))*1000,"")</f>
        <v>1.7164619725338419</v>
      </c>
      <c r="CG48" s="18">
        <f t="shared" ref="CG48:CG58" si="156">IF(ISNUMBER(CE48),CG47+CE48*0.5,IF(ISNUMBER(CE49),0,""))</f>
        <v>128.50747222194281</v>
      </c>
      <c r="CH48" s="18">
        <f t="shared" ref="CH48:CH58" si="157">IF(ISNUMBER(CF48),CH47+CF48*0.5,IF(ISNUMBER(CF49),0,""))</f>
        <v>116.5274492530463</v>
      </c>
      <c r="CI48" s="18">
        <f>IF(ISNUMBER(CG48), CG48*COS(RADIANS(-$C48+Графики!$B$3))+CH48*SIN(RADIANS(-$C48+Графики!$B$3)),"")</f>
        <v>128.50747222194281</v>
      </c>
      <c r="CJ48" s="19">
        <f>IF(ISNUMBER(CG48), CG48*COS(RADIANS(-$C48+Графики!$B$5))+CH48*SIN(RADIANS(-$C48+Графики!$B$5)),"")</f>
        <v>116.52744925304631</v>
      </c>
      <c r="CK48" s="24">
        <v>-0.2927400209060963</v>
      </c>
      <c r="CL48" s="25">
        <v>0.25964822336755544</v>
      </c>
      <c r="CM48" s="25">
        <v>-0.21387621730413325</v>
      </c>
      <c r="CN48" s="25">
        <v>7.8290585518365652E-2</v>
      </c>
      <c r="CO48" s="18">
        <f t="shared" si="149"/>
        <v>4.820478136831734</v>
      </c>
      <c r="CP48" s="18">
        <f t="shared" ref="CP48:CP58" si="158">IF(ISNUMBER(CL48),-SIN(RADIANS((CM48-CN48)/2))*1000,"")</f>
        <v>2.5496335747594219</v>
      </c>
      <c r="CQ48" s="18">
        <f t="shared" ref="CQ48:CQ58" si="159">IF(ISNUMBER(CO48),CQ47+CO48*0.5,IF(ISNUMBER(CO49),0,""))</f>
        <v>131.1498196728848</v>
      </c>
      <c r="CR48" s="18">
        <f t="shared" ref="CR48:CR58" si="160">IF(ISNUMBER(CP48),CR47+CP48*0.5,IF(ISNUMBER(CP49),0,""))</f>
        <v>119.95036935500082</v>
      </c>
      <c r="CS48" s="18">
        <f>IF(ISNUMBER(CQ48), CQ48*COS(RADIANS(-$C48+Графики!$B$3))+CR48*SIN(RADIANS(-$C48+Графики!$B$3)),"")</f>
        <v>131.1498196728848</v>
      </c>
      <c r="CT48" s="19">
        <f>IF(ISNUMBER(CQ48), CQ48*COS(RADIANS(-$C48+Графики!$B$5))+CR48*SIN(RADIANS(-$C48+Графики!$B$5)),"")</f>
        <v>119.95036935500083</v>
      </c>
      <c r="CU48" s="24">
        <v>-0.44527965745378428</v>
      </c>
      <c r="CV48" s="25">
        <v>0.4152410675239252</v>
      </c>
      <c r="CW48" s="25">
        <v>-0.10805870979905932</v>
      </c>
      <c r="CX48" s="25">
        <v>7.0244730533542438E-2</v>
      </c>
      <c r="CY48" s="18">
        <f t="shared" ref="CY48:CY58" si="161">IF(ISNUMBER(CU48),-SIN(RADIANS((CU48-CV48)/2))*1000,"")</f>
        <v>7.5093893875565403</v>
      </c>
      <c r="CZ48" s="18">
        <f t="shared" ref="CZ48:CZ58" si="162">IF(ISNUMBER(CV48),-SIN(RADIANS((CW48-CX48)/2))*1000,"")</f>
        <v>1.5559904228482173</v>
      </c>
      <c r="DA48" s="18">
        <f t="shared" ref="DA48:DA58" si="163">IF(ISNUMBER(CY48),DA47+CY48*0.5,IF(ISNUMBER(CY49),0,""))</f>
        <v>125.80347544594078</v>
      </c>
      <c r="DB48" s="18">
        <f t="shared" ref="DB48:DB58" si="164">IF(ISNUMBER(CZ48),DB47+CZ48*0.5,IF(ISNUMBER(CZ49),0,""))</f>
        <v>117.53887977865185</v>
      </c>
      <c r="DC48" s="18">
        <f>IF(ISNUMBER(DA48), DA48*COS(RADIANS(-$C48+Графики!$B$3))+DB48*SIN(RADIANS(-$C48+Графики!$B$3)),"")</f>
        <v>125.80347544594078</v>
      </c>
      <c r="DD48" s="19">
        <f>IF(ISNUMBER(DA48), DA48*COS(RADIANS(-$C48+Графики!$B$5))+DB48*SIN(RADIANS(-$C48+Графики!$B$5)),"")</f>
        <v>117.53887977865186</v>
      </c>
      <c r="DE48" s="24">
        <v>-0.31026830526051974</v>
      </c>
      <c r="DF48" s="25">
        <v>0.3088806706817161</v>
      </c>
      <c r="DG48" s="25">
        <v>-0.26682011358509095</v>
      </c>
      <c r="DH48" s="25">
        <v>0.11101407445268507</v>
      </c>
      <c r="DI48" s="18">
        <f t="shared" si="0"/>
        <v>5.4030678061721993</v>
      </c>
      <c r="DJ48" s="18">
        <f t="shared" si="1"/>
        <v>3.2972193295280503</v>
      </c>
      <c r="DK48" s="18">
        <f t="shared" si="2"/>
        <v>130.60014465028573</v>
      </c>
      <c r="DL48" s="18">
        <f t="shared" si="3"/>
        <v>117.35606268566715</v>
      </c>
      <c r="DM48" s="18">
        <f>IF(ISNUMBER(DK48), DK48*COS(RADIANS(-$C48+Графики!$B$3))+DL48*SIN(RADIANS(-$C48+Графики!$B$3)),"")</f>
        <v>130.60014465028573</v>
      </c>
      <c r="DN48" s="19">
        <f>IF(ISNUMBER(DK48), DK48*COS(RADIANS(-$C48+Графики!$B$5))+DL48*SIN(RADIANS(-$C48+Графики!$B$5)),"")</f>
        <v>117.35606268566717</v>
      </c>
      <c r="DO48" s="24">
        <v>-0.43573797159925232</v>
      </c>
      <c r="DP48" s="25">
        <v>0.29714704448829832</v>
      </c>
      <c r="DQ48" s="25">
        <v>-9.1701064422426676E-2</v>
      </c>
      <c r="DR48" s="25">
        <v>4.9634530029395163E-3</v>
      </c>
      <c r="DS48" s="18">
        <f t="shared" si="4"/>
        <v>6.3955846835237775</v>
      </c>
      <c r="DT48" s="18">
        <f t="shared" si="5"/>
        <v>0.84355694941779091</v>
      </c>
      <c r="DU48" s="18">
        <f t="shared" si="6"/>
        <v>130.29712593322913</v>
      </c>
      <c r="DV48" s="18">
        <f t="shared" si="7"/>
        <v>115.2005532906832</v>
      </c>
      <c r="DW48" s="18">
        <f>IF(ISNUMBER(DU48), DU48*COS(RADIANS(-$C48+Графики!$B$3))+DV48*SIN(RADIANS(-$C48+Графики!$B$3)),"")</f>
        <v>130.29712593322913</v>
      </c>
      <c r="DX48" s="19">
        <f>IF(ISNUMBER(DU48), DU48*COS(RADIANS(-$C48+Графики!$B$5))+DV48*SIN(RADIANS(-$C48+Графики!$B$5)),"")</f>
        <v>115.20055329068322</v>
      </c>
      <c r="DY48" s="24">
        <v>-0.43334532470387632</v>
      </c>
      <c r="DZ48" s="25">
        <v>0.39465865417526669</v>
      </c>
      <c r="EA48" s="25">
        <v>-0.11883172949377716</v>
      </c>
      <c r="EB48" s="25">
        <v>-1.826333911964953E-2</v>
      </c>
      <c r="EC48" s="18">
        <f t="shared" si="8"/>
        <v>7.2256349492236289</v>
      </c>
      <c r="ED48" s="18">
        <f t="shared" si="9"/>
        <v>0.8776246550682969</v>
      </c>
      <c r="EE48" s="18">
        <f t="shared" si="10"/>
        <v>125.40060374927208</v>
      </c>
      <c r="EF48" s="18">
        <f t="shared" si="11"/>
        <v>114.09021639392724</v>
      </c>
      <c r="EG48" s="18">
        <f>IF(ISNUMBER(EE48), EE48*COS(RADIANS(-$C48+Графики!$B$3))+EF48*SIN(RADIANS(-$C48+Графики!$B$3)),"")</f>
        <v>125.40060374927208</v>
      </c>
      <c r="EH48" s="19">
        <f>IF(ISNUMBER(EE48), EE48*COS(RADIANS(-$C48+Графики!$B$5))+EF48*SIN(RADIANS(-$C48+Графики!$B$5)),"")</f>
        <v>114.09021639392725</v>
      </c>
      <c r="EI48" s="24">
        <v>-0.36363853334415175</v>
      </c>
      <c r="EJ48" s="25">
        <v>0.41878072971197955</v>
      </c>
      <c r="EK48" s="25">
        <v>-0.25588532979518702</v>
      </c>
      <c r="EL48" s="25">
        <v>0.1223265242212517</v>
      </c>
      <c r="EM48" s="18">
        <f t="shared" si="12"/>
        <v>6.8278430828607579</v>
      </c>
      <c r="EN48" s="18">
        <f t="shared" si="13"/>
        <v>3.3005150689951352</v>
      </c>
      <c r="EO48" s="18">
        <f t="shared" si="14"/>
        <v>128.8291215080491</v>
      </c>
      <c r="EP48" s="18">
        <f t="shared" si="15"/>
        <v>113.2084773421802</v>
      </c>
      <c r="EQ48" s="18">
        <f>IF(ISNUMBER(EO48), EO48*COS(RADIANS(-$C48+Графики!$B$3))+EP48*SIN(RADIANS(-$C48+Графики!$B$3)),"")</f>
        <v>128.8291215080491</v>
      </c>
      <c r="ER48" s="19">
        <f>IF(ISNUMBER(EO48), EO48*COS(RADIANS(-$C48+Графики!$B$5))+EP48*SIN(RADIANS(-$C48+Графики!$B$5)),"")</f>
        <v>113.20847734218022</v>
      </c>
      <c r="ES48" s="24">
        <v>-0.48927485500997292</v>
      </c>
      <c r="ET48" s="25">
        <v>0.26134173208133804</v>
      </c>
      <c r="EU48" s="25">
        <v>-0.14148542888110993</v>
      </c>
      <c r="EV48" s="25">
        <v>9.804911778257247E-2</v>
      </c>
      <c r="EW48" s="18">
        <f t="shared" si="16"/>
        <v>6.5503185894449807</v>
      </c>
      <c r="EX48" s="18">
        <f t="shared" si="17"/>
        <v>2.090331733494164</v>
      </c>
      <c r="EY48" s="18">
        <f t="shared" si="18"/>
        <v>128.19779734158172</v>
      </c>
      <c r="EZ48" s="18">
        <f t="shared" si="19"/>
        <v>117.74333745518939</v>
      </c>
      <c r="FA48" s="18">
        <f>IF(ISNUMBER(EY48), EY48*COS(RADIANS(-$C48+Графики!$B$3))+EZ48*SIN(RADIANS(-$C48+Графики!$B$3)),"")</f>
        <v>128.19779734158172</v>
      </c>
      <c r="FB48" s="19">
        <f>IF(ISNUMBER(EY48), EY48*COS(RADIANS(-$C48+Графики!$B$5))+EZ48*SIN(RADIANS(-$C48+Графики!$B$5)),"")</f>
        <v>117.7433374551894</v>
      </c>
      <c r="FC48" s="24">
        <v>-0.43659759818035715</v>
      </c>
      <c r="FD48" s="25">
        <v>0.27886642549117813</v>
      </c>
      <c r="FE48" s="25">
        <v>-0.23479894154434694</v>
      </c>
      <c r="FF48" s="25">
        <v>0.11461667002374121</v>
      </c>
      <c r="FG48" s="18">
        <f t="shared" si="20"/>
        <v>6.2435608811362222</v>
      </c>
      <c r="FH48" s="18">
        <f t="shared" si="21"/>
        <v>3.0492217146948351</v>
      </c>
      <c r="FI48" s="18">
        <f t="shared" si="22"/>
        <v>130.96012664263219</v>
      </c>
      <c r="FJ48" s="18">
        <f t="shared" si="23"/>
        <v>116.80781131676571</v>
      </c>
      <c r="FK48" s="18">
        <f>IF(ISNUMBER(FI48), FI48*COS(RADIANS(-$C48+Графики!$B$3))+FJ48*SIN(RADIANS(-$C48+Графики!$B$3)),"")</f>
        <v>130.96012664263219</v>
      </c>
      <c r="FL48" s="19">
        <f>IF(ISNUMBER(FI48), FI48*COS(RADIANS(-$C48+Графики!$B$5))+FJ48*SIN(RADIANS(-$C48+Графики!$B$5)),"")</f>
        <v>116.80781131676572</v>
      </c>
      <c r="FM48" s="24">
        <v>-0.33912309623413439</v>
      </c>
      <c r="FN48" s="25">
        <v>0.3187275044656821</v>
      </c>
      <c r="FO48" s="25">
        <v>-0.2309437151321139</v>
      </c>
      <c r="FP48" s="25">
        <v>3.9165028352374287E-2</v>
      </c>
      <c r="FQ48" s="18">
        <f t="shared" si="24"/>
        <v>5.7407979507317197</v>
      </c>
      <c r="FR48" s="18">
        <f t="shared" si="25"/>
        <v>2.3571412733511017</v>
      </c>
      <c r="FS48" s="18">
        <f t="shared" si="26"/>
        <v>128.50863354837966</v>
      </c>
      <c r="FT48" s="18">
        <f t="shared" si="27"/>
        <v>114.50034724117744</v>
      </c>
      <c r="FU48" s="18">
        <f>IF(ISNUMBER(FS48), FS48*COS(RADIANS(-$C48+Графики!$B$3))+FT48*SIN(RADIANS(-$C48+Графики!$B$3)),"")</f>
        <v>128.50863354837966</v>
      </c>
      <c r="FV48" s="19">
        <f>IF(ISNUMBER(FS48), FS48*COS(RADIANS(-$C48+Графики!$B$5))+FT48*SIN(RADIANS(-$C48+Графики!$B$5)),"")</f>
        <v>114.50034724117745</v>
      </c>
      <c r="FW48" s="24">
        <v>-0.46019233023342798</v>
      </c>
      <c r="FX48" s="25">
        <v>0.41294422821870291</v>
      </c>
      <c r="FY48" s="25">
        <v>-0.15731197257802088</v>
      </c>
      <c r="FZ48" s="25">
        <v>3.5277676092685395E-3</v>
      </c>
      <c r="GA48" s="18">
        <f t="shared" si="28"/>
        <v>7.6194801536378503</v>
      </c>
      <c r="GB48" s="18">
        <f t="shared" si="29"/>
        <v>1.403591056298209</v>
      </c>
      <c r="GC48" s="18">
        <f t="shared" si="30"/>
        <v>133.67073223649379</v>
      </c>
      <c r="GD48" s="18">
        <f t="shared" si="31"/>
        <v>113.60309522569676</v>
      </c>
      <c r="GE48" s="18">
        <f>IF(ISNUMBER(GC48), GC48*COS(RADIANS(-$C48+Графики!$B$3))+GD48*SIN(RADIANS(-$C48+Графики!$B$3)),"")</f>
        <v>133.67073223649379</v>
      </c>
      <c r="GF48" s="19">
        <f>IF(ISNUMBER(GC48), GC48*COS(RADIANS(-$C48+Графики!$B$5))+GD48*SIN(RADIANS(-$C48+Графики!$B$5)),"")</f>
        <v>113.60309522569678</v>
      </c>
      <c r="GG48" s="24">
        <v>-0.30154682009981504</v>
      </c>
      <c r="GH48" s="25">
        <v>0.43419167035751849</v>
      </c>
      <c r="GI48" s="25">
        <v>-0.12910963452189964</v>
      </c>
      <c r="GJ48" s="25">
        <v>-2.4437790826940517E-2</v>
      </c>
      <c r="GK48" s="18">
        <f t="shared" si="32"/>
        <v>6.4204854336957071</v>
      </c>
      <c r="GL48" s="18">
        <f t="shared" si="33"/>
        <v>0.91343402628250658</v>
      </c>
      <c r="GM48" s="18">
        <f t="shared" si="34"/>
        <v>131.90405674671666</v>
      </c>
      <c r="GN48" s="18">
        <f t="shared" si="35"/>
        <v>115.00627547815246</v>
      </c>
      <c r="GO48" s="18">
        <f>IF(ISNUMBER(GM48), GM48*COS(RADIANS(-$C48+Графики!$B$3))+GN48*SIN(RADIANS(-$C48+Графики!$B$3)),"")</f>
        <v>131.90405674671666</v>
      </c>
      <c r="GP48" s="19">
        <f>IF(ISNUMBER(GM48), GM48*COS(RADIANS(-$C48+Графики!$B$5))+GN48*SIN(RADIANS(-$C48+Графики!$B$5)),"")</f>
        <v>115.00627547815247</v>
      </c>
      <c r="GQ48" s="24">
        <v>-0.37457575315877323</v>
      </c>
      <c r="GR48" s="25">
        <v>0.26838531860838832</v>
      </c>
      <c r="GS48" s="25">
        <v>-0.24774068009377381</v>
      </c>
      <c r="GT48" s="25">
        <v>2.8690987457471839E-2</v>
      </c>
      <c r="GU48" s="18">
        <f t="shared" si="36"/>
        <v>5.6108643918094749</v>
      </c>
      <c r="GV48" s="18">
        <f t="shared" si="37"/>
        <v>2.4123190381064252</v>
      </c>
      <c r="GW48" s="18">
        <f t="shared" si="38"/>
        <v>130.83284248700056</v>
      </c>
      <c r="GX48" s="18">
        <f t="shared" si="39"/>
        <v>121.2894126143358</v>
      </c>
      <c r="GY48" s="18">
        <f>IF(ISNUMBER(GW48), GW48*COS(RADIANS(-$C48+Графики!$B$3))+GX48*SIN(RADIANS(-$C48+Графики!$B$3)),"")</f>
        <v>130.83284248700056</v>
      </c>
      <c r="GZ48" s="19">
        <f>IF(ISNUMBER(GW48), GW48*COS(RADIANS(-$C48+Графики!$B$5))+GX48*SIN(RADIANS(-$C48+Графики!$B$5)),"")</f>
        <v>121.28941261433582</v>
      </c>
      <c r="HA48" s="24">
        <v>-0.47147356478374036</v>
      </c>
      <c r="HB48" s="25">
        <v>0.38221319101136697</v>
      </c>
      <c r="HC48" s="25">
        <v>-0.22536499001747468</v>
      </c>
      <c r="HD48" s="25">
        <v>-2.6733711490302195E-2</v>
      </c>
      <c r="HE48" s="18">
        <f t="shared" si="40"/>
        <v>7.4497534241640802</v>
      </c>
      <c r="HF48" s="18">
        <f t="shared" si="41"/>
        <v>1.7333840358445769</v>
      </c>
      <c r="HG48" s="18">
        <f t="shared" si="42"/>
        <v>127.30334738549924</v>
      </c>
      <c r="HH48" s="18">
        <f t="shared" si="43"/>
        <v>113.90989669137858</v>
      </c>
      <c r="HI48" s="18">
        <f>IF(ISNUMBER(HG48), HG48*COS(RADIANS(-$C48+Графики!$B$3))+HH48*SIN(RADIANS(-$C48+Графики!$B$3)),"")</f>
        <v>127.30334738549924</v>
      </c>
      <c r="HJ48" s="19">
        <f>IF(ISNUMBER(HG48), HG48*COS(RADIANS(-$C48+Графики!$B$5))+HH48*SIN(RADIANS(-$C48+Графики!$B$5)),"")</f>
        <v>113.90989669137859</v>
      </c>
      <c r="HK48" s="24">
        <v>-0.47346740862808956</v>
      </c>
      <c r="HL48" s="25">
        <v>0.30822996066369235</v>
      </c>
      <c r="HM48" s="25">
        <v>-0.18302199449498069</v>
      </c>
      <c r="HN48" s="25">
        <v>-3.3510754355881897E-2</v>
      </c>
      <c r="HO48" s="18">
        <f t="shared" si="44"/>
        <v>6.8215435180527839</v>
      </c>
      <c r="HP48" s="18">
        <f t="shared" si="45"/>
        <v>1.3047313344040934</v>
      </c>
      <c r="HQ48" s="18">
        <f t="shared" si="46"/>
        <v>131.29720183091311</v>
      </c>
      <c r="HR48" s="18">
        <f t="shared" si="47"/>
        <v>117.83358966695873</v>
      </c>
      <c r="HS48" s="18">
        <f>IF(ISNUMBER(HQ48), HQ48*COS(RADIANS(-$C48+Графики!$B$3))+HR48*SIN(RADIANS(-$C48+Графики!$B$3)),"")</f>
        <v>131.29720183091311</v>
      </c>
      <c r="HT48" s="19">
        <f>IF(ISNUMBER(HQ48), HQ48*COS(RADIANS(-$C48+Графики!$B$5))+HR48*SIN(RADIANS(-$C48+Графики!$B$5)),"")</f>
        <v>117.83358966695874</v>
      </c>
      <c r="HU48" s="24">
        <v>-0.37201477498377966</v>
      </c>
      <c r="HV48" s="25">
        <v>0.26311214051152965</v>
      </c>
      <c r="HW48" s="25">
        <v>-0.20476942840395529</v>
      </c>
      <c r="HX48" s="25">
        <v>-4.0358787026938472E-2</v>
      </c>
      <c r="HY48" s="18">
        <f t="shared" si="48"/>
        <v>5.5424995443700382</v>
      </c>
      <c r="HZ48" s="18">
        <f t="shared" si="49"/>
        <v>1.4347530164281022</v>
      </c>
      <c r="IA48" s="18">
        <f t="shared" si="50"/>
        <v>126.71354647633613</v>
      </c>
      <c r="IB48" s="18">
        <f t="shared" si="51"/>
        <v>114.540853417104</v>
      </c>
      <c r="IC48" s="18">
        <f>IF(ISNUMBER(IA48), IA48*COS(RADIANS(-$C48+Графики!$B$3))+IB48*SIN(RADIANS(-$C48+Графики!$B$3)),"")</f>
        <v>126.71354647633613</v>
      </c>
      <c r="ID48" s="19">
        <f>IF(ISNUMBER(IA48), IA48*COS(RADIANS(-$C48+Графики!$B$5))+IB48*SIN(RADIANS(-$C48+Графики!$B$5)),"")</f>
        <v>114.54085341710402</v>
      </c>
      <c r="IE48" s="24">
        <v>-0.345941785847657</v>
      </c>
      <c r="IF48" s="25">
        <v>0.39106639076281524</v>
      </c>
      <c r="IG48" s="25">
        <v>-0.10875764834380386</v>
      </c>
      <c r="IH48" s="25">
        <v>2.3769334852050072E-2</v>
      </c>
      <c r="II48" s="18">
        <f t="shared" si="52"/>
        <v>6.4315653068431464</v>
      </c>
      <c r="IJ48" s="18">
        <f t="shared" si="53"/>
        <v>1.1565158444390418</v>
      </c>
      <c r="IK48" s="18">
        <f t="shared" si="54"/>
        <v>125.55066732172924</v>
      </c>
      <c r="IL48" s="18">
        <f t="shared" si="55"/>
        <v>113.40324177239681</v>
      </c>
      <c r="IM48" s="18">
        <f>IF(ISNUMBER(IK48), IK48*COS(RADIANS(-$C48+Графики!$B$3))+IL48*SIN(RADIANS(-$C48+Графики!$B$3)),"")</f>
        <v>125.55066732172924</v>
      </c>
      <c r="IN48" s="19">
        <f>IF(ISNUMBER(IK48), IK48*COS(RADIANS(-$C48+Графики!$B$5))+IL48*SIN(RADIANS(-$C48+Графики!$B$5)),"")</f>
        <v>113.40324177239683</v>
      </c>
      <c r="IO48" s="24">
        <v>-0.30776757339898031</v>
      </c>
      <c r="IP48" s="25">
        <v>0.38726833398948679</v>
      </c>
      <c r="IQ48" s="25">
        <v>-0.12390222118674921</v>
      </c>
      <c r="IR48" s="25">
        <v>-5.5764346926063142E-2</v>
      </c>
      <c r="IS48" s="18">
        <f t="shared" si="56"/>
        <v>6.0652953129894565</v>
      </c>
      <c r="IT48" s="18">
        <f t="shared" si="57"/>
        <v>0.59461509054003947</v>
      </c>
      <c r="IU48" s="18">
        <f t="shared" si="58"/>
        <v>130.03198057814623</v>
      </c>
      <c r="IV48" s="18">
        <f t="shared" si="59"/>
        <v>118.52826815340794</v>
      </c>
      <c r="IW48" s="18">
        <f>IF(ISNUMBER(IU48), IU48*COS(RADIANS(-$C48+Графики!$B$3))+IV48*SIN(RADIANS(-$C48+Графики!$B$3)),"")</f>
        <v>130.03198057814623</v>
      </c>
      <c r="IX48" s="19">
        <f>IF(ISNUMBER(IU48), IU48*COS(RADIANS(-$C48+Графики!$B$5))+IV48*SIN(RADIANS(-$C48+Графики!$B$5)),"")</f>
        <v>118.52826815340795</v>
      </c>
    </row>
    <row r="49" spans="1:258" x14ac:dyDescent="0.25">
      <c r="A49" s="44">
        <v>49</v>
      </c>
      <c r="B49" s="50">
        <v>0</v>
      </c>
      <c r="C49" s="11">
        <f>IF(Графики!$A$7="Расчитывать с учетом закручивания скважины",B49,0)</f>
        <v>0</v>
      </c>
      <c r="D49" s="47">
        <v>23</v>
      </c>
      <c r="E49" s="34">
        <f>IF(ISNUMBER(INDEX($I$1:$IX$303,$A49,E$1) ),INDEX($I$1:$IX$303,$A49,E$1),0)</f>
        <v>6.2714295215718918</v>
      </c>
      <c r="F49" s="35">
        <f>IF(ISNUMBER(INDEX($I$1:$IX$303,$A49,F$1) ),INDEX($I$1:$IX$303,$A49,F$1),0)</f>
        <v>3.4660073523584929</v>
      </c>
      <c r="G49" s="35">
        <f>IF(ISNUMBER(INDEX($I$1:$IX$303,$A49,G$1) ),INDEX($I$1:$IX$303,$A49,G$1)-$G$305,0)</f>
        <v>-846.42947758895991</v>
      </c>
      <c r="H49" s="36">
        <f>IF(ISNUMBER(INDEX($I$1:$IX$303,$A49,H$1) ),INDEX($I$1:$IX$303,$A49,H$1)-$H$305,0)</f>
        <v>-1036.4947041765756</v>
      </c>
      <c r="I49" s="29">
        <v>-0.35270127874099022</v>
      </c>
      <c r="J49" s="25">
        <v>0.36595631841089804</v>
      </c>
      <c r="K49" s="25">
        <v>-0.19055969651899896</v>
      </c>
      <c r="L49" s="25">
        <v>0.20661628481282771</v>
      </c>
      <c r="M49" s="18">
        <f t="shared" ref="M49:M58" si="165">IF(ISNUMBER(I49),-SIN(RADIANS((I49-J49)/2))*1000,"")</f>
        <v>6.2714295215718918</v>
      </c>
      <c r="N49" s="18">
        <f t="shared" ref="N49:N58" si="166">IF(ISNUMBER(J49),-SIN(RADIANS((K49-L49)/2))*1000,"")</f>
        <v>3.4660073523584929</v>
      </c>
      <c r="O49" s="18">
        <f t="shared" ref="O49:O58" si="167">IF(ISNUMBER(M49),O48+M49*0.5,IF(ISNUMBER(M50),0,""))</f>
        <v>131.48667830045471</v>
      </c>
      <c r="P49" s="18">
        <f t="shared" ref="P49:P58" si="168">IF(ISNUMBER(N49),P48+N49*0.5,IF(ISNUMBER(N50),0,""))</f>
        <v>118.93495930746178</v>
      </c>
      <c r="Q49" s="18">
        <f>IF(ISNUMBER(O49), O49*COS(RADIANS(-$C49+Графики!$B$3))+P49*SIN(RADIANS(-$C49+Графики!$B$3)),"")</f>
        <v>131.48667830045471</v>
      </c>
      <c r="R49" s="19">
        <f>IF(ISNUMBER(O49), O49*COS(RADIANS(-$C49+Графики!$B$5))+P49*SIN(RADIANS(-$C49+Графики!$B$5)),"")</f>
        <v>118.9349593074618</v>
      </c>
      <c r="S49" s="29">
        <v>-0.32926528705590619</v>
      </c>
      <c r="T49" s="25">
        <v>0.32429327413972009</v>
      </c>
      <c r="U49" s="25">
        <v>-0.15633837117868163</v>
      </c>
      <c r="V49" s="25">
        <v>0.21714137373022183</v>
      </c>
      <c r="W49" s="18">
        <f t="shared" ref="W49:W58" si="169">IF(ISNUMBER(S49),-SIN(RADIANS((S49-T49)/2))*1000,"")</f>
        <v>5.703343453431394</v>
      </c>
      <c r="X49" s="18">
        <f t="shared" ref="X49:X58" si="170">IF(ISNUMBER(T49),-SIN(RADIANS((U49-V49)/2))*1000,"")</f>
        <v>3.2592198488721071</v>
      </c>
      <c r="Y49" s="18">
        <f t="shared" ref="Y49:Y58" si="171">IF(ISNUMBER(W49),Y48+W49*0.5,IF(ISNUMBER(W50),0,""))</f>
        <v>133.16944151562592</v>
      </c>
      <c r="Z49" s="18">
        <f t="shared" ref="Z49:Z58" si="172">IF(ISNUMBER(X49),Z48+X49*0.5,IF(ISNUMBER(X50),0,""))</f>
        <v>116.11632981328987</v>
      </c>
      <c r="AA49" s="18">
        <f>IF(ISNUMBER(Y49), Y49*COS(RADIANS(-$C49+Графики!$B$3))+Z49*SIN(RADIANS(-$C49+Графики!$B$3)),"")</f>
        <v>133.16944151562592</v>
      </c>
      <c r="AB49" s="18">
        <f>IF(ISNUMBER(Y49), Y49*COS(RADIANS(-$C49+Графики!$B$5))+Z49*SIN(RADIANS(-$C49+Графики!$B$5)),"")</f>
        <v>116.11632981328988</v>
      </c>
      <c r="AC49" s="24">
        <v>-0.24923236506816321</v>
      </c>
      <c r="AD49" s="25">
        <v>0.20690290462847513</v>
      </c>
      <c r="AE49" s="25">
        <v>-0.25399708368634033</v>
      </c>
      <c r="AF49" s="25">
        <v>0.26683499081681961</v>
      </c>
      <c r="AG49" s="18">
        <f t="shared" ref="AG49:AG58" si="173">IF(ISNUMBER(AC49),-SIN(RADIANS((AC49-AD49)/2))*1000,"")</f>
        <v>3.9805206336749825</v>
      </c>
      <c r="AH49" s="18">
        <f t="shared" ref="AH49:AH58" si="174">IF(ISNUMBER(AD49),-SIN(RADIANS((AE49-AF49)/2))*1000,"")</f>
        <v>4.5451016261446933</v>
      </c>
      <c r="AI49" s="18">
        <f t="shared" ref="AI49:AI58" si="175">IF(ISNUMBER(AG49),AI48+AG49*0.5,IF(ISNUMBER(AG50),0,""))</f>
        <v>131.86826156658077</v>
      </c>
      <c r="AJ49" s="18">
        <f t="shared" ref="AJ49:AJ58" si="176">IF(ISNUMBER(AH49),AJ48+AH49*0.5,IF(ISNUMBER(AH50),0,""))</f>
        <v>123.67591685790458</v>
      </c>
      <c r="AK49" s="18">
        <f>IF(ISNUMBER(AI49), AI49*COS(RADIANS(-$C49+Графики!$B$3))+AJ49*SIN(RADIANS(-$C49+Графики!$B$3)),"")</f>
        <v>131.86826156658077</v>
      </c>
      <c r="AL49" s="19">
        <f>IF(ISNUMBER(AI49), AI49*COS(RADIANS(-$C49+Графики!$B$5))+AJ49*SIN(RADIANS(-$C49+Графики!$B$5)),"")</f>
        <v>123.6759168579046</v>
      </c>
      <c r="AM49" s="24">
        <v>-0.35865029245891311</v>
      </c>
      <c r="AN49" s="25">
        <v>0.23577940511817339</v>
      </c>
      <c r="AO49" s="25">
        <v>-0.1758307045870881</v>
      </c>
      <c r="AP49" s="25">
        <v>0.36277410838490309</v>
      </c>
      <c r="AQ49" s="18">
        <f t="shared" si="138"/>
        <v>5.1873544327814249</v>
      </c>
      <c r="AR49" s="18">
        <f t="shared" si="139"/>
        <v>4.7001963705503718</v>
      </c>
      <c r="AS49" s="18">
        <f t="shared" si="140"/>
        <v>132.41699530099723</v>
      </c>
      <c r="AT49" s="18">
        <f t="shared" si="141"/>
        <v>120.8748476771983</v>
      </c>
      <c r="AU49" s="18">
        <f>IF(ISNUMBER(AS49), AS49*COS(RADIANS(-$C49+Графики!$B$3))+AT49*SIN(RADIANS(-$C49+Графики!$B$3)),"")</f>
        <v>132.41699530099723</v>
      </c>
      <c r="AV49" s="19">
        <f>IF(ISNUMBER(AS49), AS49*COS(RADIANS(-$C49+Графики!$B$5))+AT49*SIN(RADIANS(-$C49+Графики!$B$5)),"")</f>
        <v>120.87484767719832</v>
      </c>
      <c r="AW49" s="24">
        <v>-0.27410147252412759</v>
      </c>
      <c r="AX49" s="25">
        <v>0.24128673575916834</v>
      </c>
      <c r="AY49" s="25">
        <v>-0.19381406406155649</v>
      </c>
      <c r="AZ49" s="25">
        <v>0.38486692948223455</v>
      </c>
      <c r="BA49" s="18">
        <f t="shared" si="114"/>
        <v>4.4975954169442813</v>
      </c>
      <c r="BB49" s="18">
        <f t="shared" si="115"/>
        <v>5.0499228641586829</v>
      </c>
      <c r="BC49" s="18">
        <f t="shared" si="116"/>
        <v>129.23092425839087</v>
      </c>
      <c r="BD49" s="18">
        <f t="shared" si="117"/>
        <v>119.00039600052337</v>
      </c>
      <c r="BE49" s="18">
        <f>IF(ISNUMBER(BC49), BC49*COS(RADIANS(-$C49+Графики!$B$3))+BD49*SIN(RADIANS(-$C49+Графики!$B$3)),"")</f>
        <v>129.23092425839087</v>
      </c>
      <c r="BF49" s="19">
        <f>IF(ISNUMBER(BC49), BC49*COS(RADIANS(-$C49+Графики!$B$5))+BD49*SIN(RADIANS(-$C49+Графики!$B$5)),"")</f>
        <v>119.00039600052338</v>
      </c>
      <c r="BG49" s="24">
        <v>-0.35096827760216243</v>
      </c>
      <c r="BH49" s="25">
        <v>0.23742879961223776</v>
      </c>
      <c r="BI49" s="25">
        <v>-0.27831716823870301</v>
      </c>
      <c r="BJ49" s="25">
        <v>0.3766880424374458</v>
      </c>
      <c r="BK49" s="18">
        <f t="shared" si="150"/>
        <v>5.1347105899930972</v>
      </c>
      <c r="BL49" s="18">
        <f t="shared" si="151"/>
        <v>5.7159676459295818</v>
      </c>
      <c r="BM49" s="18">
        <f t="shared" si="152"/>
        <v>129.35830872635307</v>
      </c>
      <c r="BN49" s="18">
        <f t="shared" si="153"/>
        <v>117.01444419872649</v>
      </c>
      <c r="BO49" s="18">
        <f>IF(ISNUMBER(BM49), BM49*COS(RADIANS(-$C49+Графики!$B$3))+BN49*SIN(RADIANS(-$C49+Графики!$B$3)),"")</f>
        <v>129.35830872635307</v>
      </c>
      <c r="BP49" s="19">
        <f>IF(ISNUMBER(BM49), BM49*COS(RADIANS(-$C49+Графики!$B$5))+BN49*SIN(RADIANS(-$C49+Графики!$B$5)),"")</f>
        <v>117.01444419872651</v>
      </c>
      <c r="BQ49" s="24">
        <v>-0.39650172433554087</v>
      </c>
      <c r="BR49" s="25">
        <v>0.2498122042045002</v>
      </c>
      <c r="BS49" s="25">
        <v>-0.16424656356979164</v>
      </c>
      <c r="BT49" s="25">
        <v>0.35217343593196859</v>
      </c>
      <c r="BU49" s="18">
        <f t="shared" ref="BU49:BU58" si="177">IF(ISNUMBER(BQ49),-SIN(RADIANS((BQ49-BR49)/2))*1000,"")</f>
        <v>5.6401231238511622</v>
      </c>
      <c r="BV49" s="18">
        <f t="shared" ref="BV49:BV58" si="178">IF(ISNUMBER(BR49),-SIN(RADIANS((BS49-BT49)/2))*1000,"")</f>
        <v>4.5065994026701883</v>
      </c>
      <c r="BW49" s="18">
        <f t="shared" ref="BW49:BW58" si="179">IF(ISNUMBER(BU49),BW48+BU49*0.5,IF(ISNUMBER(BU50),0,""))</f>
        <v>133.64440679370847</v>
      </c>
      <c r="BX49" s="18">
        <f t="shared" ref="BX49:BX58" si="180">IF(ISNUMBER(BV49),BX48+BV49*0.5,IF(ISNUMBER(BV50),0,""))</f>
        <v>115.18877383020845</v>
      </c>
      <c r="BY49" s="18">
        <f>IF(ISNUMBER(BW49), BW49*COS(RADIANS(-$C49+Графики!$B$3))+BX49*SIN(RADIANS(-$C49+Графики!$B$3)),"")</f>
        <v>133.64440679370847</v>
      </c>
      <c r="BZ49" s="19">
        <f>IF(ISNUMBER(BW49), BW49*COS(RADIANS(-$C49+Графики!$B$5))+BX49*SIN(RADIANS(-$C49+Графики!$B$5)),"")</f>
        <v>115.18877383020846</v>
      </c>
      <c r="CA49" s="29">
        <v>-0.36510597425750091</v>
      </c>
      <c r="CB49" s="25">
        <v>0.22600937725662604</v>
      </c>
      <c r="CC49" s="25">
        <v>-0.16974174112138271</v>
      </c>
      <c r="CD49" s="25">
        <v>0.21120165895542983</v>
      </c>
      <c r="CE49" s="18">
        <f t="shared" si="154"/>
        <v>5.1584316940848387</v>
      </c>
      <c r="CF49" s="18">
        <f t="shared" si="155"/>
        <v>3.3243521744322551</v>
      </c>
      <c r="CG49" s="18">
        <f t="shared" si="156"/>
        <v>131.08668806898521</v>
      </c>
      <c r="CH49" s="18">
        <f t="shared" si="157"/>
        <v>118.18962534026242</v>
      </c>
      <c r="CI49" s="18">
        <f>IF(ISNUMBER(CG49), CG49*COS(RADIANS(-$C49+Графики!$B$3))+CH49*SIN(RADIANS(-$C49+Графики!$B$3)),"")</f>
        <v>131.08668806898521</v>
      </c>
      <c r="CJ49" s="19">
        <f>IF(ISNUMBER(CG49), CG49*COS(RADIANS(-$C49+Графики!$B$5))+CH49*SIN(RADIANS(-$C49+Графики!$B$5)),"")</f>
        <v>118.18962534026244</v>
      </c>
      <c r="CK49" s="24">
        <v>-0.2705469739611997</v>
      </c>
      <c r="CL49" s="25">
        <v>0.20871734332937322</v>
      </c>
      <c r="CM49" s="25">
        <v>-0.25880451633969004</v>
      </c>
      <c r="CN49" s="25">
        <v>0.28167245766827864</v>
      </c>
      <c r="CO49" s="18">
        <f t="shared" si="149"/>
        <v>4.1823579688756896</v>
      </c>
      <c r="CP49" s="18">
        <f t="shared" si="158"/>
        <v>4.7165338765592058</v>
      </c>
      <c r="CQ49" s="18">
        <f t="shared" si="159"/>
        <v>133.24099865732265</v>
      </c>
      <c r="CR49" s="18">
        <f t="shared" si="160"/>
        <v>122.30863629328041</v>
      </c>
      <c r="CS49" s="18">
        <f>IF(ISNUMBER(CQ49), CQ49*COS(RADIANS(-$C49+Графики!$B$3))+CR49*SIN(RADIANS(-$C49+Графики!$B$3)),"")</f>
        <v>133.24099865732265</v>
      </c>
      <c r="CT49" s="19">
        <f>IF(ISNUMBER(CQ49), CQ49*COS(RADIANS(-$C49+Графики!$B$5))+CR49*SIN(RADIANS(-$C49+Графики!$B$5)),"")</f>
        <v>122.30863629328043</v>
      </c>
      <c r="CU49" s="24">
        <v>-0.29442676904692877</v>
      </c>
      <c r="CV49" s="25">
        <v>0.36646377332087432</v>
      </c>
      <c r="CW49" s="25">
        <v>-0.17538181327019831</v>
      </c>
      <c r="CX49" s="25">
        <v>0.37197793235768484</v>
      </c>
      <c r="CY49" s="18">
        <f t="shared" si="161"/>
        <v>5.7673260071457522</v>
      </c>
      <c r="CZ49" s="18">
        <f t="shared" si="162"/>
        <v>4.7765967131495941</v>
      </c>
      <c r="DA49" s="18">
        <f t="shared" si="163"/>
        <v>128.68713844951364</v>
      </c>
      <c r="DB49" s="18">
        <f t="shared" si="164"/>
        <v>119.92717813522664</v>
      </c>
      <c r="DC49" s="18">
        <f>IF(ISNUMBER(DA49), DA49*COS(RADIANS(-$C49+Графики!$B$3))+DB49*SIN(RADIANS(-$C49+Графики!$B$3)),"")</f>
        <v>128.68713844951364</v>
      </c>
      <c r="DD49" s="19">
        <f>IF(ISNUMBER(DA49), DA49*COS(RADIANS(-$C49+Графики!$B$5))+DB49*SIN(RADIANS(-$C49+Графики!$B$5)),"")</f>
        <v>119.92717813522665</v>
      </c>
      <c r="DE49" s="24">
        <v>-0.33182891969116624</v>
      </c>
      <c r="DF49" s="25">
        <v>0.24520165434043276</v>
      </c>
      <c r="DG49" s="25">
        <v>-0.28671202802576146</v>
      </c>
      <c r="DH49" s="25">
        <v>0.25159250742369621</v>
      </c>
      <c r="DI49" s="18">
        <f t="shared" si="0"/>
        <v>5.0355204200190204</v>
      </c>
      <c r="DJ49" s="18">
        <f t="shared" si="1"/>
        <v>4.6975759837603368</v>
      </c>
      <c r="DK49" s="18">
        <f t="shared" si="2"/>
        <v>133.11790486029523</v>
      </c>
      <c r="DL49" s="18">
        <f t="shared" si="3"/>
        <v>119.70485067754733</v>
      </c>
      <c r="DM49" s="18">
        <f>IF(ISNUMBER(DK49), DK49*COS(RADIANS(-$C49+Графики!$B$3))+DL49*SIN(RADIANS(-$C49+Графики!$B$3)),"")</f>
        <v>133.11790486029523</v>
      </c>
      <c r="DN49" s="19">
        <f>IF(ISNUMBER(DK49), DK49*COS(RADIANS(-$C49+Графики!$B$5))+DL49*SIN(RADIANS(-$C49+Графики!$B$5)),"")</f>
        <v>119.70485067754734</v>
      </c>
      <c r="DO49" s="24">
        <v>-0.41074361018427907</v>
      </c>
      <c r="DP49" s="25">
        <v>0.22166588214431318</v>
      </c>
      <c r="DQ49" s="25">
        <v>-0.26053989979546788</v>
      </c>
      <c r="DR49" s="25">
        <v>0.27601006871154321</v>
      </c>
      <c r="DS49" s="18">
        <f t="shared" si="4"/>
        <v>5.5187859163406561</v>
      </c>
      <c r="DT49" s="18">
        <f t="shared" si="5"/>
        <v>4.6822646671059971</v>
      </c>
      <c r="DU49" s="18">
        <f t="shared" si="6"/>
        <v>133.05651889139946</v>
      </c>
      <c r="DV49" s="18">
        <f t="shared" si="7"/>
        <v>117.54168562423621</v>
      </c>
      <c r="DW49" s="18">
        <f>IF(ISNUMBER(DU49), DU49*COS(RADIANS(-$C49+Графики!$B$3))+DV49*SIN(RADIANS(-$C49+Графики!$B$3)),"")</f>
        <v>133.05651889139946</v>
      </c>
      <c r="DX49" s="19">
        <f>IF(ISNUMBER(DU49), DU49*COS(RADIANS(-$C49+Графики!$B$5))+DV49*SIN(RADIANS(-$C49+Графики!$B$5)),"")</f>
        <v>117.54168562423622</v>
      </c>
      <c r="DY49" s="24">
        <v>-0.25191249201574145</v>
      </c>
      <c r="DZ49" s="25">
        <v>0.3682801288298847</v>
      </c>
      <c r="EA49" s="25">
        <v>-0.29742442265115343</v>
      </c>
      <c r="EB49" s="25">
        <v>0.30310454358121253</v>
      </c>
      <c r="EC49" s="18">
        <f t="shared" si="8"/>
        <v>5.4121751929013682</v>
      </c>
      <c r="ED49" s="18">
        <f t="shared" si="9"/>
        <v>5.240579869280733</v>
      </c>
      <c r="EE49" s="18">
        <f t="shared" si="10"/>
        <v>128.10669134572277</v>
      </c>
      <c r="EF49" s="18">
        <f t="shared" si="11"/>
        <v>116.7105063285676</v>
      </c>
      <c r="EG49" s="18">
        <f>IF(ISNUMBER(EE49), EE49*COS(RADIANS(-$C49+Графики!$B$3))+EF49*SIN(RADIANS(-$C49+Графики!$B$3)),"")</f>
        <v>128.10669134572277</v>
      </c>
      <c r="EH49" s="19">
        <f>IF(ISNUMBER(EE49), EE49*COS(RADIANS(-$C49+Графики!$B$5))+EF49*SIN(RADIANS(-$C49+Графики!$B$5)),"")</f>
        <v>116.71050632856762</v>
      </c>
      <c r="EI49" s="24">
        <v>-0.26588404777332875</v>
      </c>
      <c r="EJ49" s="25">
        <v>0.39337881629265137</v>
      </c>
      <c r="EK49" s="25">
        <v>-0.18402771520791122</v>
      </c>
      <c r="EL49" s="25">
        <v>0.22180204171103582</v>
      </c>
      <c r="EM49" s="18">
        <f t="shared" si="12"/>
        <v>5.7531220700312975</v>
      </c>
      <c r="EN49" s="18">
        <f t="shared" si="13"/>
        <v>3.5415253271546345</v>
      </c>
      <c r="EO49" s="18">
        <f t="shared" si="14"/>
        <v>131.70568254306474</v>
      </c>
      <c r="EP49" s="18">
        <f t="shared" si="15"/>
        <v>114.97924000575752</v>
      </c>
      <c r="EQ49" s="18">
        <f>IF(ISNUMBER(EO49), EO49*COS(RADIANS(-$C49+Графики!$B$3))+EP49*SIN(RADIANS(-$C49+Графики!$B$3)),"")</f>
        <v>131.70568254306474</v>
      </c>
      <c r="ER49" s="19">
        <f>IF(ISNUMBER(EO49), EO49*COS(RADIANS(-$C49+Графики!$B$5))+EP49*SIN(RADIANS(-$C49+Графики!$B$5)),"")</f>
        <v>114.97924000575753</v>
      </c>
      <c r="ES49" s="24">
        <v>-0.22202813602922733</v>
      </c>
      <c r="ET49" s="25">
        <v>0.23575753322623852</v>
      </c>
      <c r="EU49" s="25">
        <v>-0.19552260471600222</v>
      </c>
      <c r="EV49" s="25">
        <v>0.28893498991705835</v>
      </c>
      <c r="EW49" s="18">
        <f t="shared" si="16"/>
        <v>3.9949229722985384</v>
      </c>
      <c r="EX49" s="18">
        <f t="shared" si="17"/>
        <v>4.2276774624907265</v>
      </c>
      <c r="EY49" s="18">
        <f t="shared" si="18"/>
        <v>130.19525882773098</v>
      </c>
      <c r="EZ49" s="18">
        <f t="shared" si="19"/>
        <v>119.85717618643476</v>
      </c>
      <c r="FA49" s="18">
        <f>IF(ISNUMBER(EY49), EY49*COS(RADIANS(-$C49+Графики!$B$3))+EZ49*SIN(RADIANS(-$C49+Графики!$B$3)),"")</f>
        <v>130.19525882773098</v>
      </c>
      <c r="FB49" s="19">
        <f>IF(ISNUMBER(EY49), EY49*COS(RADIANS(-$C49+Графики!$B$5))+EZ49*SIN(RADIANS(-$C49+Графики!$B$5)),"")</f>
        <v>119.85717618643477</v>
      </c>
      <c r="FC49" s="24">
        <v>-0.3320939144120606</v>
      </c>
      <c r="FD49" s="25">
        <v>0.31222781988403603</v>
      </c>
      <c r="FE49" s="25">
        <v>-0.20345675673016078</v>
      </c>
      <c r="FF49" s="25">
        <v>0.23029139714010191</v>
      </c>
      <c r="FG49" s="18">
        <f t="shared" si="20"/>
        <v>5.6227382250736291</v>
      </c>
      <c r="FH49" s="18">
        <f t="shared" si="21"/>
        <v>3.7851576660935615</v>
      </c>
      <c r="FI49" s="18">
        <f t="shared" si="22"/>
        <v>133.77149575516901</v>
      </c>
      <c r="FJ49" s="18">
        <f t="shared" si="23"/>
        <v>118.70039014981249</v>
      </c>
      <c r="FK49" s="18">
        <f>IF(ISNUMBER(FI49), FI49*COS(RADIANS(-$C49+Графики!$B$3))+FJ49*SIN(RADIANS(-$C49+Графики!$B$3)),"")</f>
        <v>133.77149575516901</v>
      </c>
      <c r="FL49" s="19">
        <f>IF(ISNUMBER(FI49), FI49*COS(RADIANS(-$C49+Графики!$B$5))+FJ49*SIN(RADIANS(-$C49+Графики!$B$5)),"")</f>
        <v>118.70039014981251</v>
      </c>
      <c r="FM49" s="24">
        <v>-0.40500042361306443</v>
      </c>
      <c r="FN49" s="25">
        <v>0.31832160855236846</v>
      </c>
      <c r="FO49" s="25">
        <v>-0.18613409171133533</v>
      </c>
      <c r="FP49" s="25">
        <v>0.37136914775937302</v>
      </c>
      <c r="FQ49" s="18">
        <f t="shared" si="24"/>
        <v>6.3121335902448736</v>
      </c>
      <c r="FR49" s="18">
        <f t="shared" si="25"/>
        <v>4.8651143671054751</v>
      </c>
      <c r="FS49" s="18">
        <f t="shared" si="26"/>
        <v>131.66470034350209</v>
      </c>
      <c r="FT49" s="18">
        <f t="shared" si="27"/>
        <v>116.93290442473017</v>
      </c>
      <c r="FU49" s="18">
        <f>IF(ISNUMBER(FS49), FS49*COS(RADIANS(-$C49+Графики!$B$3))+FT49*SIN(RADIANS(-$C49+Графики!$B$3)),"")</f>
        <v>131.66470034350209</v>
      </c>
      <c r="FV49" s="19">
        <f>IF(ISNUMBER(FS49), FS49*COS(RADIANS(-$C49+Графики!$B$5))+FT49*SIN(RADIANS(-$C49+Графики!$B$5)),"")</f>
        <v>116.93290442473018</v>
      </c>
      <c r="FW49" s="24">
        <v>-0.34850361841882671</v>
      </c>
      <c r="FX49" s="25">
        <v>0.34344059326737575</v>
      </c>
      <c r="FY49" s="25">
        <v>-0.24553893075322478</v>
      </c>
      <c r="FZ49" s="25">
        <v>0.24674377072560114</v>
      </c>
      <c r="GA49" s="18">
        <f t="shared" si="28"/>
        <v>6.0383156723226064</v>
      </c>
      <c r="GB49" s="18">
        <f t="shared" si="29"/>
        <v>4.2959637817123513</v>
      </c>
      <c r="GC49" s="18">
        <f t="shared" si="30"/>
        <v>136.68989007265509</v>
      </c>
      <c r="GD49" s="18">
        <f t="shared" si="31"/>
        <v>115.75107711655293</v>
      </c>
      <c r="GE49" s="18">
        <f>IF(ISNUMBER(GC49), GC49*COS(RADIANS(-$C49+Графики!$B$3))+GD49*SIN(RADIANS(-$C49+Графики!$B$3)),"")</f>
        <v>136.68989007265509</v>
      </c>
      <c r="GF49" s="19">
        <f>IF(ISNUMBER(GC49), GC49*COS(RADIANS(-$C49+Графики!$B$5))+GD49*SIN(RADIANS(-$C49+Графики!$B$5)),"")</f>
        <v>115.75107711655295</v>
      </c>
      <c r="GG49" s="24">
        <v>-0.35640209312350657</v>
      </c>
      <c r="GH49" s="25">
        <v>0.33558284671114746</v>
      </c>
      <c r="GI49" s="25">
        <v>-0.23709880594540428</v>
      </c>
      <c r="GJ49" s="25">
        <v>0.38771060681983116</v>
      </c>
      <c r="GK49" s="18">
        <f t="shared" si="32"/>
        <v>6.0386710859869934</v>
      </c>
      <c r="GL49" s="18">
        <f t="shared" si="33"/>
        <v>5.4524637083648617</v>
      </c>
      <c r="GM49" s="18">
        <f t="shared" si="34"/>
        <v>134.92339228971016</v>
      </c>
      <c r="GN49" s="18">
        <f t="shared" si="35"/>
        <v>117.73250733233489</v>
      </c>
      <c r="GO49" s="18">
        <f>IF(ISNUMBER(GM49), GM49*COS(RADIANS(-$C49+Графики!$B$3))+GN49*SIN(RADIANS(-$C49+Графики!$B$3)),"")</f>
        <v>134.92339228971016</v>
      </c>
      <c r="GP49" s="19">
        <f>IF(ISNUMBER(GM49), GM49*COS(RADIANS(-$C49+Графики!$B$5))+GN49*SIN(RADIANS(-$C49+Графики!$B$5)),"")</f>
        <v>117.7325073323349</v>
      </c>
      <c r="GQ49" s="24">
        <v>-0.24751517276572946</v>
      </c>
      <c r="GR49" s="25">
        <v>0.32862611846306433</v>
      </c>
      <c r="GS49" s="25">
        <v>-0.18456874400854917</v>
      </c>
      <c r="GT49" s="25">
        <v>0.31806882901852584</v>
      </c>
      <c r="GU49" s="18">
        <f t="shared" si="36"/>
        <v>5.027760061811807</v>
      </c>
      <c r="GV49" s="18">
        <f t="shared" si="37"/>
        <v>4.3863262312740074</v>
      </c>
      <c r="GW49" s="18">
        <f t="shared" si="38"/>
        <v>133.34672251790647</v>
      </c>
      <c r="GX49" s="18">
        <f t="shared" si="39"/>
        <v>123.48257572997281</v>
      </c>
      <c r="GY49" s="18">
        <f>IF(ISNUMBER(GW49), GW49*COS(RADIANS(-$C49+Графики!$B$3))+GX49*SIN(RADIANS(-$C49+Графики!$B$3)),"")</f>
        <v>133.34672251790647</v>
      </c>
      <c r="GZ49" s="19">
        <f>IF(ISNUMBER(GW49), GW49*COS(RADIANS(-$C49+Графики!$B$5))+GX49*SIN(RADIANS(-$C49+Графики!$B$5)),"")</f>
        <v>123.48257572997282</v>
      </c>
      <c r="HA49" s="24">
        <v>-0.34840309496721839</v>
      </c>
      <c r="HB49" s="25">
        <v>0.30557290223278655</v>
      </c>
      <c r="HC49" s="25">
        <v>-0.24158564483357983</v>
      </c>
      <c r="HD49" s="25">
        <v>0.32807638686313156</v>
      </c>
      <c r="HE49" s="18">
        <f t="shared" si="40"/>
        <v>5.706986210492456</v>
      </c>
      <c r="HF49" s="18">
        <f t="shared" si="41"/>
        <v>4.9712185624939282</v>
      </c>
      <c r="HG49" s="18">
        <f t="shared" si="42"/>
        <v>130.15684049074545</v>
      </c>
      <c r="HH49" s="18">
        <f t="shared" si="43"/>
        <v>116.39550597262554</v>
      </c>
      <c r="HI49" s="18">
        <f>IF(ISNUMBER(HG49), HG49*COS(RADIANS(-$C49+Графики!$B$3))+HH49*SIN(RADIANS(-$C49+Графики!$B$3)),"")</f>
        <v>130.15684049074545</v>
      </c>
      <c r="HJ49" s="19">
        <f>IF(ISNUMBER(HG49), HG49*COS(RADIANS(-$C49+Графики!$B$5))+HH49*SIN(RADIANS(-$C49+Графики!$B$5)),"")</f>
        <v>116.39550597262556</v>
      </c>
      <c r="HK49" s="24">
        <v>-0.34336941999111081</v>
      </c>
      <c r="HL49" s="25">
        <v>0.36293175462822269</v>
      </c>
      <c r="HM49" s="25">
        <v>-0.20221733233039879</v>
      </c>
      <c r="HN49" s="25">
        <v>0.24308974952806792</v>
      </c>
      <c r="HO49" s="18">
        <f t="shared" si="44"/>
        <v>6.1636014773854733</v>
      </c>
      <c r="HP49" s="18">
        <f t="shared" si="45"/>
        <v>3.8860275997524751</v>
      </c>
      <c r="HQ49" s="18">
        <f t="shared" si="46"/>
        <v>134.37900256960586</v>
      </c>
      <c r="HR49" s="18">
        <f t="shared" si="47"/>
        <v>119.77660346683497</v>
      </c>
      <c r="HS49" s="18">
        <f>IF(ISNUMBER(HQ49), HQ49*COS(RADIANS(-$C49+Графики!$B$3))+HR49*SIN(RADIANS(-$C49+Графики!$B$3)),"")</f>
        <v>134.37900256960586</v>
      </c>
      <c r="HT49" s="19">
        <f>IF(ISNUMBER(HQ49), HQ49*COS(RADIANS(-$C49+Графики!$B$5))+HR49*SIN(RADIANS(-$C49+Графики!$B$5)),"")</f>
        <v>119.77660346683498</v>
      </c>
      <c r="HU49" s="24">
        <v>-0.23979409511482838</v>
      </c>
      <c r="HV49" s="25">
        <v>0.31040436544744254</v>
      </c>
      <c r="HW49" s="25">
        <v>-0.25441358057407604</v>
      </c>
      <c r="HX49" s="25">
        <v>0.33687976306239298</v>
      </c>
      <c r="HY49" s="18">
        <f t="shared" si="48"/>
        <v>4.8013688901424096</v>
      </c>
      <c r="HZ49" s="18">
        <f t="shared" si="49"/>
        <v>5.1599849477013571</v>
      </c>
      <c r="IA49" s="18">
        <f t="shared" si="50"/>
        <v>129.11423092140734</v>
      </c>
      <c r="IB49" s="18">
        <f t="shared" si="51"/>
        <v>117.12084589095468</v>
      </c>
      <c r="IC49" s="18">
        <f>IF(ISNUMBER(IA49), IA49*COS(RADIANS(-$C49+Графики!$B$3))+IB49*SIN(RADIANS(-$C49+Графики!$B$3)),"")</f>
        <v>129.11423092140734</v>
      </c>
      <c r="ID49" s="19">
        <f>IF(ISNUMBER(IA49), IA49*COS(RADIANS(-$C49+Графики!$B$5))+IB49*SIN(RADIANS(-$C49+Графики!$B$5)),"")</f>
        <v>117.1208458909547</v>
      </c>
      <c r="IE49" s="24">
        <v>-0.28078334170731567</v>
      </c>
      <c r="IF49" s="25">
        <v>0.31215939895762712</v>
      </c>
      <c r="IG49" s="25">
        <v>-0.17081673877637377</v>
      </c>
      <c r="IH49" s="25">
        <v>0.35153923699195966</v>
      </c>
      <c r="II49" s="18">
        <f t="shared" si="52"/>
        <v>5.1743784599554132</v>
      </c>
      <c r="IJ49" s="18">
        <f t="shared" si="53"/>
        <v>4.558400035657626</v>
      </c>
      <c r="IK49" s="18">
        <f t="shared" si="54"/>
        <v>128.13785655170693</v>
      </c>
      <c r="IL49" s="18">
        <f t="shared" si="55"/>
        <v>115.68244179022562</v>
      </c>
      <c r="IM49" s="18">
        <f>IF(ISNUMBER(IK49), IK49*COS(RADIANS(-$C49+Графики!$B$3))+IL49*SIN(RADIANS(-$C49+Графики!$B$3)),"")</f>
        <v>128.13785655170693</v>
      </c>
      <c r="IN49" s="19">
        <f>IF(ISNUMBER(IK49), IK49*COS(RADIANS(-$C49+Графики!$B$5))+IL49*SIN(RADIANS(-$C49+Графики!$B$5)),"")</f>
        <v>115.68244179022564</v>
      </c>
      <c r="IO49" s="24">
        <v>-0.37133631998665029</v>
      </c>
      <c r="IP49" s="25">
        <v>0.26739208732083675</v>
      </c>
      <c r="IQ49" s="25">
        <v>-0.31294054659196108</v>
      </c>
      <c r="IR49" s="25">
        <v>0.20300167777367492</v>
      </c>
      <c r="IS49" s="18">
        <f t="shared" si="56"/>
        <v>5.5739280039392201</v>
      </c>
      <c r="IT49" s="18">
        <f t="shared" si="57"/>
        <v>4.502430070365306</v>
      </c>
      <c r="IU49" s="18">
        <f t="shared" si="58"/>
        <v>132.81894458011584</v>
      </c>
      <c r="IV49" s="18">
        <f t="shared" si="59"/>
        <v>120.77948318859059</v>
      </c>
      <c r="IW49" s="18">
        <f>IF(ISNUMBER(IU49), IU49*COS(RADIANS(-$C49+Графики!$B$3))+IV49*SIN(RADIANS(-$C49+Графики!$B$3)),"")</f>
        <v>132.81894458011584</v>
      </c>
      <c r="IX49" s="19">
        <f>IF(ISNUMBER(IU49), IU49*COS(RADIANS(-$C49+Графики!$B$5))+IV49*SIN(RADIANS(-$C49+Графики!$B$5)),"")</f>
        <v>120.7794831885906</v>
      </c>
    </row>
    <row r="50" spans="1:258" x14ac:dyDescent="0.25">
      <c r="A50" s="44">
        <v>50</v>
      </c>
      <c r="B50" s="50">
        <v>0</v>
      </c>
      <c r="C50" s="11">
        <f>IF(Графики!$A$7="Расчитывать с учетом закручивания скважины",B50,0)</f>
        <v>0</v>
      </c>
      <c r="D50" s="47">
        <v>23.5</v>
      </c>
      <c r="E50" s="34">
        <f>IF(ISNUMBER(INDEX($I$1:$IX$303,$A50,E$1) ),INDEX($I$1:$IX$303,$A50,E$1),0)</f>
        <v>5.8491210623105419</v>
      </c>
      <c r="F50" s="35">
        <f>IF(ISNUMBER(INDEX($I$1:$IX$303,$A50,F$1) ),INDEX($I$1:$IX$303,$A50,F$1),0)</f>
        <v>4.6678203596960541</v>
      </c>
      <c r="G50" s="35">
        <f>IF(ISNUMBER(INDEX($I$1:$IX$303,$A50,G$1) ),INDEX($I$1:$IX$303,$A50,G$1)-$G$305,0)</f>
        <v>-843.50491705780473</v>
      </c>
      <c r="H50" s="36">
        <f>IF(ISNUMBER(INDEX($I$1:$IX$303,$A50,H$1) ),INDEX($I$1:$IX$303,$A50,H$1)-$H$305,0)</f>
        <v>-1034.1607939967278</v>
      </c>
      <c r="I50" s="29">
        <v>-0.35344309983955136</v>
      </c>
      <c r="J50" s="25">
        <v>0.31682062352845208</v>
      </c>
      <c r="K50" s="25">
        <v>-0.23698739279542658</v>
      </c>
      <c r="L50" s="25">
        <v>0.29790736191811762</v>
      </c>
      <c r="M50" s="18">
        <f t="shared" si="165"/>
        <v>5.8491210623105419</v>
      </c>
      <c r="N50" s="18">
        <f t="shared" si="166"/>
        <v>4.6678203596960541</v>
      </c>
      <c r="O50" s="18">
        <f t="shared" si="167"/>
        <v>134.41123883160998</v>
      </c>
      <c r="P50" s="18">
        <f t="shared" si="168"/>
        <v>121.26886948730981</v>
      </c>
      <c r="Q50" s="18">
        <f>IF(ISNUMBER(O50), O50*COS(RADIANS(-$C50+Графики!$B$3))+P50*SIN(RADIANS(-$C50+Графики!$B$3)),"")</f>
        <v>134.41123883160998</v>
      </c>
      <c r="R50" s="19">
        <f>IF(ISNUMBER(O50), O50*COS(RADIANS(-$C50+Графики!$B$5))+P50*SIN(RADIANS(-$C50+Графики!$B$5)),"")</f>
        <v>121.26886948730983</v>
      </c>
      <c r="S50" s="29">
        <v>-0.23407999613015781</v>
      </c>
      <c r="T50" s="25">
        <v>0.28120578060871659</v>
      </c>
      <c r="U50" s="25">
        <v>-0.17462455642057556</v>
      </c>
      <c r="V50" s="25">
        <v>0.2844689519757434</v>
      </c>
      <c r="W50" s="18">
        <f t="shared" si="169"/>
        <v>4.4967015421294052</v>
      </c>
      <c r="X50" s="18">
        <f t="shared" si="170"/>
        <v>4.0063359305121473</v>
      </c>
      <c r="Y50" s="18">
        <f t="shared" si="171"/>
        <v>135.41779228669063</v>
      </c>
      <c r="Z50" s="18">
        <f t="shared" si="172"/>
        <v>118.11949777854593</v>
      </c>
      <c r="AA50" s="18">
        <f>IF(ISNUMBER(Y50), Y50*COS(RADIANS(-$C50+Графики!$B$3))+Z50*SIN(RADIANS(-$C50+Графики!$B$3)),"")</f>
        <v>135.41779228669063</v>
      </c>
      <c r="AB50" s="18">
        <f>IF(ISNUMBER(Y50), Y50*COS(RADIANS(-$C50+Графики!$B$5))+Z50*SIN(RADIANS(-$C50+Графики!$B$5)),"")</f>
        <v>118.11949777854595</v>
      </c>
      <c r="AC50" s="24">
        <v>-0.22439943515729038</v>
      </c>
      <c r="AD50" s="25">
        <v>0.3094839079517816</v>
      </c>
      <c r="AE50" s="25">
        <v>-0.1519120456167993</v>
      </c>
      <c r="AF50" s="25">
        <v>0.26891950752823301</v>
      </c>
      <c r="AG50" s="18">
        <f t="shared" si="173"/>
        <v>4.6589942243747924</v>
      </c>
      <c r="AH50" s="18">
        <f t="shared" si="174"/>
        <v>3.672439844361953</v>
      </c>
      <c r="AI50" s="18">
        <f t="shared" si="175"/>
        <v>134.19775867876817</v>
      </c>
      <c r="AJ50" s="18">
        <f t="shared" si="176"/>
        <v>125.51213678008556</v>
      </c>
      <c r="AK50" s="18">
        <f>IF(ISNUMBER(AI50), AI50*COS(RADIANS(-$C50+Графики!$B$3))+AJ50*SIN(RADIANS(-$C50+Графики!$B$3)),"")</f>
        <v>134.19775867876817</v>
      </c>
      <c r="AL50" s="19">
        <f>IF(ISNUMBER(AI50), AI50*COS(RADIANS(-$C50+Графики!$B$5))+AJ50*SIN(RADIANS(-$C50+Графики!$B$5)),"")</f>
        <v>125.51213678008557</v>
      </c>
      <c r="AM50" s="24">
        <v>-0.23384954230395383</v>
      </c>
      <c r="AN50" s="25">
        <v>0.34346147329777765</v>
      </c>
      <c r="AO50" s="25">
        <v>-0.30869164897443097</v>
      </c>
      <c r="AP50" s="25">
        <v>0.12519567109213675</v>
      </c>
      <c r="AQ50" s="18">
        <f t="shared" ref="AQ50:AQ58" si="181">IF(ISNUMBER(AM50),-SIN(RADIANS((AM50-AN50)/2))*1000,"")</f>
        <v>5.0379677033552568</v>
      </c>
      <c r="AR50" s="18">
        <f t="shared" ref="AR50:AR58" si="182">IF(ISNUMBER(AN50),-SIN(RADIANS((AO50-AP50)/2))*1000,"")</f>
        <v>3.7863721115572417</v>
      </c>
      <c r="AS50" s="18">
        <f t="shared" ref="AS50:AS58" si="183">IF(ISNUMBER(AQ50),AS49+AQ50*0.5,IF(ISNUMBER(AQ51),0,""))</f>
        <v>134.93597915267486</v>
      </c>
      <c r="AT50" s="18">
        <f t="shared" ref="AT50:AT58" si="184">IF(ISNUMBER(AR50),AT49+AR50*0.5,IF(ISNUMBER(AR51),0,""))</f>
        <v>122.76803373297693</v>
      </c>
      <c r="AU50" s="18">
        <f>IF(ISNUMBER(AS50), AS50*COS(RADIANS(-$C50+Графики!$B$3))+AT50*SIN(RADIANS(-$C50+Графики!$B$3)),"")</f>
        <v>134.93597915267486</v>
      </c>
      <c r="AV50" s="19">
        <f>IF(ISNUMBER(AS50), AS50*COS(RADIANS(-$C50+Графики!$B$5))+AT50*SIN(RADIANS(-$C50+Графики!$B$5)),"")</f>
        <v>122.76803373297695</v>
      </c>
      <c r="AW50" s="24">
        <v>-0.32181852127948563</v>
      </c>
      <c r="AX50" s="25">
        <v>0.21361840403712465</v>
      </c>
      <c r="AY50" s="25">
        <v>-0.34265266535277855</v>
      </c>
      <c r="AZ50" s="25">
        <v>0.12486112859033704</v>
      </c>
      <c r="BA50" s="18">
        <f t="shared" ref="BA50:BA58" si="185">IF(ISNUMBER(AW50),-SIN(RADIANS((AW50-AX50)/2))*1000,"")</f>
        <v>4.6725516391646078</v>
      </c>
      <c r="BB50" s="18">
        <f t="shared" ref="BB50:BB58" si="186">IF(ISNUMBER(AX50),-SIN(RADIANS((AY50-AZ50)/2))*1000,"")</f>
        <v>4.0798161832919453</v>
      </c>
      <c r="BC50" s="18">
        <f t="shared" ref="BC50:BC58" si="187">IF(ISNUMBER(BA50),BC49+BA50*0.5,IF(ISNUMBER(BA51),0,""))</f>
        <v>131.56720007797318</v>
      </c>
      <c r="BD50" s="18">
        <f t="shared" ref="BD50:BD58" si="188">IF(ISNUMBER(BB50),BD49+BB50*0.5,IF(ISNUMBER(BB51),0,""))</f>
        <v>121.04030409216934</v>
      </c>
      <c r="BE50" s="18">
        <f>IF(ISNUMBER(BC50), BC50*COS(RADIANS(-$C50+Графики!$B$3))+BD50*SIN(RADIANS(-$C50+Графики!$B$3)),"")</f>
        <v>131.56720007797318</v>
      </c>
      <c r="BF50" s="19">
        <f>IF(ISNUMBER(BC50), BC50*COS(RADIANS(-$C50+Графики!$B$5))+BD50*SIN(RADIANS(-$C50+Графики!$B$5)),"")</f>
        <v>121.04030409216935</v>
      </c>
      <c r="BG50" s="24">
        <v>-0.31530283460134356</v>
      </c>
      <c r="BH50" s="25">
        <v>0.29121211141449199</v>
      </c>
      <c r="BI50" s="25">
        <v>-0.34109424160898494</v>
      </c>
      <c r="BJ50" s="25">
        <v>0.17339876073512292</v>
      </c>
      <c r="BK50" s="18">
        <f t="shared" si="150"/>
        <v>5.2928166728742827</v>
      </c>
      <c r="BL50" s="18">
        <f t="shared" si="151"/>
        <v>4.4897833502598612</v>
      </c>
      <c r="BM50" s="18">
        <f t="shared" si="152"/>
        <v>132.00471706279021</v>
      </c>
      <c r="BN50" s="18">
        <f t="shared" si="153"/>
        <v>119.25933587385643</v>
      </c>
      <c r="BO50" s="18">
        <f>IF(ISNUMBER(BM50), BM50*COS(RADIANS(-$C50+Графики!$B$3))+BN50*SIN(RADIANS(-$C50+Графики!$B$3)),"")</f>
        <v>132.00471706279021</v>
      </c>
      <c r="BP50" s="19">
        <f>IF(ISNUMBER(BM50), BM50*COS(RADIANS(-$C50+Графики!$B$5))+BN50*SIN(RADIANS(-$C50+Графики!$B$5)),"")</f>
        <v>119.25933587385644</v>
      </c>
      <c r="BQ50" s="24">
        <v>-0.30544704187432825</v>
      </c>
      <c r="BR50" s="25">
        <v>0.27097407656610606</v>
      </c>
      <c r="BS50" s="25">
        <v>-0.31200079345016207</v>
      </c>
      <c r="BT50" s="25">
        <v>0.23206429042105212</v>
      </c>
      <c r="BU50" s="18">
        <f t="shared" si="177"/>
        <v>5.0302019840222227</v>
      </c>
      <c r="BV50" s="18">
        <f t="shared" si="178"/>
        <v>4.7478456914780516</v>
      </c>
      <c r="BW50" s="18">
        <f t="shared" si="179"/>
        <v>136.15950778571957</v>
      </c>
      <c r="BX50" s="18">
        <f t="shared" si="180"/>
        <v>117.56269667594748</v>
      </c>
      <c r="BY50" s="18">
        <f>IF(ISNUMBER(BW50), BW50*COS(RADIANS(-$C50+Графики!$B$3))+BX50*SIN(RADIANS(-$C50+Графики!$B$3)),"")</f>
        <v>136.15950778571957</v>
      </c>
      <c r="BZ50" s="19">
        <f>IF(ISNUMBER(BW50), BW50*COS(RADIANS(-$C50+Графики!$B$5))+BX50*SIN(RADIANS(-$C50+Графики!$B$5)),"")</f>
        <v>117.56269667594749</v>
      </c>
      <c r="CA50" s="29">
        <v>-0.28262909990380769</v>
      </c>
      <c r="CB50" s="25">
        <v>0.23259270811293117</v>
      </c>
      <c r="CC50" s="25">
        <v>-0.2952434107069411</v>
      </c>
      <c r="CD50" s="25">
        <v>0.24573717702897588</v>
      </c>
      <c r="CE50" s="18">
        <f t="shared" si="154"/>
        <v>4.4961433153627741</v>
      </c>
      <c r="CF50" s="18">
        <f t="shared" si="155"/>
        <v>4.7209286864855011</v>
      </c>
      <c r="CG50" s="18">
        <f t="shared" si="156"/>
        <v>133.33475972666659</v>
      </c>
      <c r="CH50" s="18">
        <f t="shared" si="157"/>
        <v>120.55008968350518</v>
      </c>
      <c r="CI50" s="18">
        <f>IF(ISNUMBER(CG50), CG50*COS(RADIANS(-$C50+Графики!$B$3))+CH50*SIN(RADIANS(-$C50+Графики!$B$3)),"")</f>
        <v>133.33475972666659</v>
      </c>
      <c r="CJ50" s="19">
        <f>IF(ISNUMBER(CG50), CG50*COS(RADIANS(-$C50+Графики!$B$5))+CH50*SIN(RADIANS(-$C50+Графики!$B$5)),"")</f>
        <v>120.55008968350519</v>
      </c>
      <c r="CK50" s="24">
        <v>-0.36014578030541722</v>
      </c>
      <c r="CL50" s="25">
        <v>0.23359064000878335</v>
      </c>
      <c r="CM50" s="25">
        <v>-0.31119888779627602</v>
      </c>
      <c r="CN50" s="25">
        <v>0.13018707855914163</v>
      </c>
      <c r="CO50" s="18">
        <f t="shared" si="149"/>
        <v>5.1813045286522454</v>
      </c>
      <c r="CP50" s="18">
        <f t="shared" si="158"/>
        <v>3.8518096679135141</v>
      </c>
      <c r="CQ50" s="18">
        <f t="shared" si="159"/>
        <v>135.83165092164876</v>
      </c>
      <c r="CR50" s="18">
        <f t="shared" si="160"/>
        <v>124.23454112723718</v>
      </c>
      <c r="CS50" s="18">
        <f>IF(ISNUMBER(CQ50), CQ50*COS(RADIANS(-$C50+Графики!$B$3))+CR50*SIN(RADIANS(-$C50+Графики!$B$3)),"")</f>
        <v>135.83165092164876</v>
      </c>
      <c r="CT50" s="19">
        <f>IF(ISNUMBER(CQ50), CQ50*COS(RADIANS(-$C50+Графики!$B$5))+CR50*SIN(RADIANS(-$C50+Графики!$B$5)),"")</f>
        <v>124.23454112723719</v>
      </c>
      <c r="CU50" s="24">
        <v>-0.23238815602265162</v>
      </c>
      <c r="CV50" s="25">
        <v>0.2566402607637871</v>
      </c>
      <c r="CW50" s="25">
        <v>-0.18251125027066642</v>
      </c>
      <c r="CX50" s="25">
        <v>0.25737942221664079</v>
      </c>
      <c r="CY50" s="18">
        <f t="shared" si="161"/>
        <v>4.2675650507013412</v>
      </c>
      <c r="CZ50" s="18">
        <f t="shared" si="162"/>
        <v>3.8387608637442083</v>
      </c>
      <c r="DA50" s="18">
        <f t="shared" si="163"/>
        <v>130.82092097486432</v>
      </c>
      <c r="DB50" s="18">
        <f t="shared" si="164"/>
        <v>121.84655856709874</v>
      </c>
      <c r="DC50" s="18">
        <f>IF(ISNUMBER(DA50), DA50*COS(RADIANS(-$C50+Графики!$B$3))+DB50*SIN(RADIANS(-$C50+Графики!$B$3)),"")</f>
        <v>130.82092097486432</v>
      </c>
      <c r="DD50" s="19">
        <f>IF(ISNUMBER(DA50), DA50*COS(RADIANS(-$C50+Графики!$B$5))+DB50*SIN(RADIANS(-$C50+Графики!$B$5)),"")</f>
        <v>121.84655856709875</v>
      </c>
      <c r="DE50" s="24">
        <v>-0.26935100935363754</v>
      </c>
      <c r="DF50" s="25">
        <v>0.25956278600695493</v>
      </c>
      <c r="DG50" s="25">
        <v>-0.16942608581965504</v>
      </c>
      <c r="DH50" s="25">
        <v>0.24254305846432408</v>
      </c>
      <c r="DI50" s="18">
        <f t="shared" si="0"/>
        <v>4.6156272054089893</v>
      </c>
      <c r="DJ50" s="18">
        <f t="shared" si="1"/>
        <v>3.5951012478452018</v>
      </c>
      <c r="DK50" s="18">
        <f t="shared" si="2"/>
        <v>135.42571846299973</v>
      </c>
      <c r="DL50" s="18">
        <f t="shared" si="3"/>
        <v>121.50240130146993</v>
      </c>
      <c r="DM50" s="18">
        <f>IF(ISNUMBER(DK50), DK50*COS(RADIANS(-$C50+Графики!$B$3))+DL50*SIN(RADIANS(-$C50+Графики!$B$3)),"")</f>
        <v>135.42571846299973</v>
      </c>
      <c r="DN50" s="19">
        <f>IF(ISNUMBER(DK50), DK50*COS(RADIANS(-$C50+Графики!$B$5))+DL50*SIN(RADIANS(-$C50+Графики!$B$5)),"")</f>
        <v>121.50240130146994</v>
      </c>
      <c r="DO50" s="24">
        <v>-0.21541403230838108</v>
      </c>
      <c r="DP50" s="25">
        <v>0.20303296314012723</v>
      </c>
      <c r="DQ50" s="25">
        <v>-0.1502311867555422</v>
      </c>
      <c r="DR50" s="25">
        <v>0.1895695748859326</v>
      </c>
      <c r="DS50" s="18">
        <f t="shared" si="4"/>
        <v>3.6516307923895979</v>
      </c>
      <c r="DT50" s="18">
        <f t="shared" si="5"/>
        <v>2.9653166999743044</v>
      </c>
      <c r="DU50" s="18">
        <f t="shared" si="6"/>
        <v>134.88233428759426</v>
      </c>
      <c r="DV50" s="18">
        <f t="shared" si="7"/>
        <v>119.02434397422336</v>
      </c>
      <c r="DW50" s="18">
        <f>IF(ISNUMBER(DU50), DU50*COS(RADIANS(-$C50+Графики!$B$3))+DV50*SIN(RADIANS(-$C50+Графики!$B$3)),"")</f>
        <v>134.88233428759426</v>
      </c>
      <c r="DX50" s="19">
        <f>IF(ISNUMBER(DU50), DU50*COS(RADIANS(-$C50+Графики!$B$5))+DV50*SIN(RADIANS(-$C50+Графики!$B$5)),"")</f>
        <v>119.02434397422337</v>
      </c>
      <c r="DY50" s="24">
        <v>-0.29877250619764539</v>
      </c>
      <c r="DZ50" s="25">
        <v>0.18769121951180198</v>
      </c>
      <c r="EA50" s="25">
        <v>-0.25376135466142213</v>
      </c>
      <c r="EB50" s="25">
        <v>0.14075889775395514</v>
      </c>
      <c r="EC50" s="18">
        <f t="shared" si="8"/>
        <v>4.2451841016442984</v>
      </c>
      <c r="ED50" s="18">
        <f t="shared" si="9"/>
        <v>3.4428318838206229</v>
      </c>
      <c r="EE50" s="18">
        <f t="shared" si="10"/>
        <v>130.22928339654493</v>
      </c>
      <c r="EF50" s="18">
        <f t="shared" si="11"/>
        <v>118.43192227047791</v>
      </c>
      <c r="EG50" s="18">
        <f>IF(ISNUMBER(EE50), EE50*COS(RADIANS(-$C50+Графики!$B$3))+EF50*SIN(RADIANS(-$C50+Графики!$B$3)),"")</f>
        <v>130.22928339654493</v>
      </c>
      <c r="EH50" s="19">
        <f>IF(ISNUMBER(EE50), EE50*COS(RADIANS(-$C50+Графики!$B$5))+EF50*SIN(RADIANS(-$C50+Графики!$B$5)),"")</f>
        <v>118.43192227047793</v>
      </c>
      <c r="EI50" s="24">
        <v>-0.35364599130191421</v>
      </c>
      <c r="EJ50" s="25">
        <v>0.29759915679999449</v>
      </c>
      <c r="EK50" s="25">
        <v>-0.28438902294389856</v>
      </c>
      <c r="EL50" s="25">
        <v>0.1411079567758759</v>
      </c>
      <c r="EM50" s="18">
        <f t="shared" si="12"/>
        <v>5.6831554428955249</v>
      </c>
      <c r="EN50" s="18">
        <f t="shared" si="13"/>
        <v>3.7131530941278301</v>
      </c>
      <c r="EO50" s="18">
        <f t="shared" si="14"/>
        <v>134.54726026451249</v>
      </c>
      <c r="EP50" s="18">
        <f t="shared" si="15"/>
        <v>116.83581655282143</v>
      </c>
      <c r="EQ50" s="18">
        <f>IF(ISNUMBER(EO50), EO50*COS(RADIANS(-$C50+Графики!$B$3))+EP50*SIN(RADIANS(-$C50+Графики!$B$3)),"")</f>
        <v>134.54726026451249</v>
      </c>
      <c r="ER50" s="19">
        <f>IF(ISNUMBER(EO50), EO50*COS(RADIANS(-$C50+Графики!$B$5))+EP50*SIN(RADIANS(-$C50+Графики!$B$5)),"")</f>
        <v>116.83581655282144</v>
      </c>
      <c r="ES50" s="24">
        <v>-0.28823253502626101</v>
      </c>
      <c r="ET50" s="25">
        <v>0.32803932718653572</v>
      </c>
      <c r="EU50" s="25">
        <v>-0.18205770254812798</v>
      </c>
      <c r="EV50" s="25">
        <v>0.3103525128556518</v>
      </c>
      <c r="EW50" s="18">
        <f t="shared" si="16"/>
        <v>5.3779606171921586</v>
      </c>
      <c r="EX50" s="18">
        <f t="shared" si="17"/>
        <v>4.2970765403576916</v>
      </c>
      <c r="EY50" s="18">
        <f t="shared" si="18"/>
        <v>132.88423913632707</v>
      </c>
      <c r="EZ50" s="18">
        <f t="shared" si="19"/>
        <v>122.0057144566136</v>
      </c>
      <c r="FA50" s="18">
        <f>IF(ISNUMBER(EY50), EY50*COS(RADIANS(-$C50+Графики!$B$3))+EZ50*SIN(RADIANS(-$C50+Графики!$B$3)),"")</f>
        <v>132.88423913632707</v>
      </c>
      <c r="FB50" s="19">
        <f>IF(ISNUMBER(EY50), EY50*COS(RADIANS(-$C50+Графики!$B$5))+EZ50*SIN(RADIANS(-$C50+Графики!$B$5)),"")</f>
        <v>122.00571445661362</v>
      </c>
      <c r="FC50" s="24">
        <v>-0.31031190919656626</v>
      </c>
      <c r="FD50" s="25">
        <v>0.18858275024919727</v>
      </c>
      <c r="FE50" s="25">
        <v>-0.32910667841519481</v>
      </c>
      <c r="FF50" s="25">
        <v>0.28252522179550721</v>
      </c>
      <c r="FG50" s="18">
        <f t="shared" si="20"/>
        <v>4.3536634603522772</v>
      </c>
      <c r="FH50" s="18">
        <f t="shared" si="21"/>
        <v>5.3374698913008718</v>
      </c>
      <c r="FI50" s="18">
        <f t="shared" si="22"/>
        <v>135.94832748534515</v>
      </c>
      <c r="FJ50" s="18">
        <f t="shared" si="23"/>
        <v>121.36912509546293</v>
      </c>
      <c r="FK50" s="18">
        <f>IF(ISNUMBER(FI50), FI50*COS(RADIANS(-$C50+Графики!$B$3))+FJ50*SIN(RADIANS(-$C50+Графики!$B$3)),"")</f>
        <v>135.94832748534515</v>
      </c>
      <c r="FL50" s="19">
        <f>IF(ISNUMBER(FI50), FI50*COS(RADIANS(-$C50+Графики!$B$5))+FJ50*SIN(RADIANS(-$C50+Графики!$B$5)),"")</f>
        <v>121.36912509546295</v>
      </c>
      <c r="FM50" s="24">
        <v>-0.20546572845628464</v>
      </c>
      <c r="FN50" s="25">
        <v>0.18599261911588297</v>
      </c>
      <c r="FO50" s="25">
        <v>-0.26333993681668155</v>
      </c>
      <c r="FP50" s="25">
        <v>0.25824246167521825</v>
      </c>
      <c r="FQ50" s="18">
        <f t="shared" si="24"/>
        <v>3.4161118805051047</v>
      </c>
      <c r="FR50" s="18">
        <f t="shared" si="25"/>
        <v>4.5516493704447853</v>
      </c>
      <c r="FS50" s="18">
        <f t="shared" si="26"/>
        <v>133.37275628375465</v>
      </c>
      <c r="FT50" s="18">
        <f t="shared" si="27"/>
        <v>119.20872910995256</v>
      </c>
      <c r="FU50" s="18">
        <f>IF(ISNUMBER(FS50), FS50*COS(RADIANS(-$C50+Графики!$B$3))+FT50*SIN(RADIANS(-$C50+Графики!$B$3)),"")</f>
        <v>133.37275628375465</v>
      </c>
      <c r="FV50" s="19">
        <f>IF(ISNUMBER(FS50), FS50*COS(RADIANS(-$C50+Графики!$B$5))+FT50*SIN(RADIANS(-$C50+Графики!$B$5)),"")</f>
        <v>119.20872910995257</v>
      </c>
      <c r="FW50" s="24">
        <v>-0.30748692895057217</v>
      </c>
      <c r="FX50" s="25">
        <v>0.20485060087122939</v>
      </c>
      <c r="FY50" s="25">
        <v>-0.31574380909967592</v>
      </c>
      <c r="FZ50" s="25">
        <v>0.1783058488326125</v>
      </c>
      <c r="GA50" s="18">
        <f t="shared" si="28"/>
        <v>4.4709734928302973</v>
      </c>
      <c r="GB50" s="18">
        <f t="shared" si="29"/>
        <v>4.3113832428397663</v>
      </c>
      <c r="GC50" s="18">
        <f t="shared" si="30"/>
        <v>138.92537681907024</v>
      </c>
      <c r="GD50" s="18">
        <f t="shared" si="31"/>
        <v>117.90676873797281</v>
      </c>
      <c r="GE50" s="18">
        <f>IF(ISNUMBER(GC50), GC50*COS(RADIANS(-$C50+Графики!$B$3))+GD50*SIN(RADIANS(-$C50+Графики!$B$3)),"")</f>
        <v>138.92537681907024</v>
      </c>
      <c r="GF50" s="19">
        <f>IF(ISNUMBER(GC50), GC50*COS(RADIANS(-$C50+Графики!$B$5))+GD50*SIN(RADIANS(-$C50+Графики!$B$5)),"")</f>
        <v>117.90676873797283</v>
      </c>
      <c r="GG50" s="24">
        <v>-0.26253100040374377</v>
      </c>
      <c r="GH50" s="25">
        <v>0.34375220409219986</v>
      </c>
      <c r="GI50" s="25">
        <v>-0.20284761553470182</v>
      </c>
      <c r="GJ50" s="25">
        <v>0.15058595848600839</v>
      </c>
      <c r="GK50" s="18">
        <f t="shared" si="32"/>
        <v>5.2907943749224451</v>
      </c>
      <c r="GL50" s="18">
        <f t="shared" si="33"/>
        <v>3.0842848868176134</v>
      </c>
      <c r="GM50" s="18">
        <f t="shared" si="34"/>
        <v>137.56878947717138</v>
      </c>
      <c r="GN50" s="18">
        <f t="shared" si="35"/>
        <v>119.2746497757437</v>
      </c>
      <c r="GO50" s="18">
        <f>IF(ISNUMBER(GM50), GM50*COS(RADIANS(-$C50+Графики!$B$3))+GN50*SIN(RADIANS(-$C50+Графики!$B$3)),"")</f>
        <v>137.56878947717138</v>
      </c>
      <c r="GP50" s="19">
        <f>IF(ISNUMBER(GM50), GM50*COS(RADIANS(-$C50+Графики!$B$5))+GN50*SIN(RADIANS(-$C50+Графики!$B$5)),"")</f>
        <v>119.27464977574371</v>
      </c>
      <c r="GQ50" s="24">
        <v>-0.24933336761403269</v>
      </c>
      <c r="GR50" s="25">
        <v>0.34124022333523385</v>
      </c>
      <c r="GS50" s="25">
        <v>-0.30992281200961413</v>
      </c>
      <c r="GT50" s="25">
        <v>0.16076351804200692</v>
      </c>
      <c r="GU50" s="18">
        <f t="shared" si="36"/>
        <v>5.1537040041218605</v>
      </c>
      <c r="GV50" s="18">
        <f t="shared" si="37"/>
        <v>4.107501551677764</v>
      </c>
      <c r="GW50" s="18">
        <f t="shared" si="38"/>
        <v>135.92357451996739</v>
      </c>
      <c r="GX50" s="18">
        <f t="shared" si="39"/>
        <v>125.53632650581169</v>
      </c>
      <c r="GY50" s="18">
        <f>IF(ISNUMBER(GW50), GW50*COS(RADIANS(-$C50+Графики!$B$3))+GX50*SIN(RADIANS(-$C50+Графики!$B$3)),"")</f>
        <v>135.92357451996739</v>
      </c>
      <c r="GZ50" s="19">
        <f>IF(ISNUMBER(GW50), GW50*COS(RADIANS(-$C50+Графики!$B$5))+GX50*SIN(RADIANS(-$C50+Графики!$B$5)),"")</f>
        <v>125.5363265058117</v>
      </c>
      <c r="HA50" s="24">
        <v>-0.22421379408321473</v>
      </c>
      <c r="HB50" s="25">
        <v>0.31621758854648396</v>
      </c>
      <c r="HC50" s="25">
        <v>-0.31267455613003287</v>
      </c>
      <c r="HD50" s="25">
        <v>0.24882295579442718</v>
      </c>
      <c r="HE50" s="18">
        <f t="shared" si="40"/>
        <v>4.7161360211535239</v>
      </c>
      <c r="HF50" s="18">
        <f t="shared" si="41"/>
        <v>4.8999705543939474</v>
      </c>
      <c r="HG50" s="18">
        <f t="shared" si="42"/>
        <v>132.51490850132222</v>
      </c>
      <c r="HH50" s="18">
        <f t="shared" si="43"/>
        <v>118.84549124982252</v>
      </c>
      <c r="HI50" s="18">
        <f>IF(ISNUMBER(HG50), HG50*COS(RADIANS(-$C50+Графики!$B$3))+HH50*SIN(RADIANS(-$C50+Графики!$B$3)),"")</f>
        <v>132.51490850132222</v>
      </c>
      <c r="HJ50" s="19">
        <f>IF(ISNUMBER(HG50), HG50*COS(RADIANS(-$C50+Графики!$B$5))+HH50*SIN(RADIANS(-$C50+Графики!$B$5)),"")</f>
        <v>118.84549124982253</v>
      </c>
      <c r="HK50" s="24">
        <v>-0.2224121866373997</v>
      </c>
      <c r="HL50" s="25">
        <v>0.35549016020296231</v>
      </c>
      <c r="HM50" s="25">
        <v>-0.26022146745919783</v>
      </c>
      <c r="HN50" s="25">
        <v>0.1901495296610177</v>
      </c>
      <c r="HO50" s="18">
        <f t="shared" si="44"/>
        <v>5.0431279763421575</v>
      </c>
      <c r="HP50" s="18">
        <f t="shared" si="45"/>
        <v>3.9302182594534085</v>
      </c>
      <c r="HQ50" s="18">
        <f t="shared" si="46"/>
        <v>136.90056655777693</v>
      </c>
      <c r="HR50" s="18">
        <f t="shared" si="47"/>
        <v>121.74171259656167</v>
      </c>
      <c r="HS50" s="18">
        <f>IF(ISNUMBER(HQ50), HQ50*COS(RADIANS(-$C50+Графики!$B$3))+HR50*SIN(RADIANS(-$C50+Графики!$B$3)),"")</f>
        <v>136.90056655777693</v>
      </c>
      <c r="HT50" s="19">
        <f>IF(ISNUMBER(HQ50), HQ50*COS(RADIANS(-$C50+Графики!$B$5))+HR50*SIN(RADIANS(-$C50+Графики!$B$5)),"")</f>
        <v>121.74171259656168</v>
      </c>
      <c r="HU50" s="24">
        <v>-0.36169570645811033</v>
      </c>
      <c r="HV50" s="25">
        <v>0.20528696703419627</v>
      </c>
      <c r="HW50" s="25">
        <v>-0.1555362689582622</v>
      </c>
      <c r="HX50" s="25">
        <v>0.2004308829538016</v>
      </c>
      <c r="HY50" s="18">
        <f t="shared" si="48"/>
        <v>4.9478370388028585</v>
      </c>
      <c r="HZ50" s="18">
        <f t="shared" si="49"/>
        <v>3.1063944189292059</v>
      </c>
      <c r="IA50" s="18">
        <f t="shared" si="50"/>
        <v>131.58814944080876</v>
      </c>
      <c r="IB50" s="18">
        <f t="shared" si="51"/>
        <v>118.67404310041928</v>
      </c>
      <c r="IC50" s="18">
        <f>IF(ISNUMBER(IA50), IA50*COS(RADIANS(-$C50+Графики!$B$3))+IB50*SIN(RADIANS(-$C50+Графики!$B$3)),"")</f>
        <v>131.58814944080876</v>
      </c>
      <c r="ID50" s="19">
        <f>IF(ISNUMBER(IA50), IA50*COS(RADIANS(-$C50+Графики!$B$5))+IB50*SIN(RADIANS(-$C50+Графики!$B$5)),"")</f>
        <v>118.6740431004193</v>
      </c>
      <c r="IE50" s="24">
        <v>-0.2224485050796137</v>
      </c>
      <c r="IF50" s="25">
        <v>0.20811962694219241</v>
      </c>
      <c r="IG50" s="25">
        <v>-0.18174624365714795</v>
      </c>
      <c r="IH50" s="25">
        <v>0.16912648095817381</v>
      </c>
      <c r="II50" s="18">
        <f t="shared" si="52"/>
        <v>3.7574069376694368</v>
      </c>
      <c r="IJ50" s="18">
        <f t="shared" si="53"/>
        <v>3.0619373654580726</v>
      </c>
      <c r="IK50" s="18">
        <f t="shared" si="54"/>
        <v>130.01656002054165</v>
      </c>
      <c r="IL50" s="18">
        <f t="shared" si="55"/>
        <v>117.21341047295466</v>
      </c>
      <c r="IM50" s="18">
        <f>IF(ISNUMBER(IK50), IK50*COS(RADIANS(-$C50+Графики!$B$3))+IL50*SIN(RADIANS(-$C50+Графики!$B$3)),"")</f>
        <v>130.01656002054165</v>
      </c>
      <c r="IN50" s="19">
        <f>IF(ISNUMBER(IK50), IK50*COS(RADIANS(-$C50+Графики!$B$5))+IL50*SIN(RADIANS(-$C50+Графики!$B$5)),"")</f>
        <v>117.21341047295468</v>
      </c>
      <c r="IO50" s="24">
        <v>-0.25946954322915872</v>
      </c>
      <c r="IP50" s="25">
        <v>0.23635264164588113</v>
      </c>
      <c r="IQ50" s="25">
        <v>-0.21251519827087184</v>
      </c>
      <c r="IR50" s="25">
        <v>0.30300154983598671</v>
      </c>
      <c r="IS50" s="18">
        <f t="shared" si="56"/>
        <v>4.3268513141765661</v>
      </c>
      <c r="IT50" s="18">
        <f t="shared" si="57"/>
        <v>4.4987171271666471</v>
      </c>
      <c r="IU50" s="18">
        <f t="shared" si="58"/>
        <v>134.98237023720412</v>
      </c>
      <c r="IV50" s="18">
        <f t="shared" si="59"/>
        <v>123.02884175217392</v>
      </c>
      <c r="IW50" s="18">
        <f>IF(ISNUMBER(IU50), IU50*COS(RADIANS(-$C50+Графики!$B$3))+IV50*SIN(RADIANS(-$C50+Графики!$B$3)),"")</f>
        <v>134.98237023720412</v>
      </c>
      <c r="IX50" s="19">
        <f>IF(ISNUMBER(IU50), IU50*COS(RADIANS(-$C50+Графики!$B$5))+IV50*SIN(RADIANS(-$C50+Графики!$B$5)),"")</f>
        <v>123.02884175217393</v>
      </c>
    </row>
    <row r="51" spans="1:258" x14ac:dyDescent="0.25">
      <c r="A51" s="44">
        <v>51</v>
      </c>
      <c r="B51" s="50">
        <v>0</v>
      </c>
      <c r="C51" s="11">
        <f>IF(Графики!$A$7="Расчитывать с учетом закручивания скважины",B51,0)</f>
        <v>0</v>
      </c>
      <c r="D51" s="47">
        <v>24</v>
      </c>
      <c r="E51" s="34">
        <f>IF(ISNUMBER(INDEX($I$1:$IX$303,$A51,E$1) ),INDEX($I$1:$IX$303,$A51,E$1),0)</f>
        <v>3.0449182184124521</v>
      </c>
      <c r="F51" s="35">
        <f>IF(ISNUMBER(INDEX($I$1:$IX$303,$A51,F$1) ),INDEX($I$1:$IX$303,$A51,F$1),0)</f>
        <v>3.5098741040442141</v>
      </c>
      <c r="G51" s="35">
        <f>IF(ISNUMBER(INDEX($I$1:$IX$303,$A51,G$1) ),INDEX($I$1:$IX$303,$A51,G$1)-$G$305,0)</f>
        <v>-841.98245794859849</v>
      </c>
      <c r="H51" s="36">
        <f>IF(ISNUMBER(INDEX($I$1:$IX$303,$A51,H$1) ),INDEX($I$1:$IX$303,$A51,H$1)-$H$305,0)</f>
        <v>-1032.4058569447056</v>
      </c>
      <c r="I51" s="29">
        <v>-0.19222963158810902</v>
      </c>
      <c r="J51" s="25">
        <v>0.15669283334236847</v>
      </c>
      <c r="K51" s="25">
        <v>-0.21255114099993652</v>
      </c>
      <c r="L51" s="25">
        <v>0.18965163037475311</v>
      </c>
      <c r="M51" s="18">
        <f t="shared" si="165"/>
        <v>3.0449182184124521</v>
      </c>
      <c r="N51" s="18">
        <f t="shared" si="166"/>
        <v>3.5098741040442141</v>
      </c>
      <c r="O51" s="18">
        <f t="shared" si="167"/>
        <v>135.93369794081622</v>
      </c>
      <c r="P51" s="18">
        <f t="shared" si="168"/>
        <v>123.02380653933191</v>
      </c>
      <c r="Q51" s="18">
        <f>IF(ISNUMBER(O51), O51*COS(RADIANS(-$C51+Графики!$B$3))+P51*SIN(RADIANS(-$C51+Графики!$B$3)),"")</f>
        <v>135.93369794081622</v>
      </c>
      <c r="R51" s="19">
        <f>IF(ISNUMBER(O51), O51*COS(RADIANS(-$C51+Графики!$B$5))+P51*SIN(RADIANS(-$C51+Графики!$B$5)),"")</f>
        <v>123.02380653933193</v>
      </c>
      <c r="S51" s="29">
        <v>-9.9804450505325271E-2</v>
      </c>
      <c r="T51" s="25">
        <v>0.13503058267694837</v>
      </c>
      <c r="U51" s="25">
        <v>-0.3718056543966457</v>
      </c>
      <c r="V51" s="25">
        <v>0.28401648313298966</v>
      </c>
      <c r="W51" s="18">
        <f t="shared" si="169"/>
        <v>2.0493208296001626</v>
      </c>
      <c r="X51" s="18">
        <f t="shared" si="170"/>
        <v>5.7230965609930866</v>
      </c>
      <c r="Y51" s="18">
        <f t="shared" si="171"/>
        <v>136.44245270149071</v>
      </c>
      <c r="Z51" s="18">
        <f t="shared" si="172"/>
        <v>120.98104605904248</v>
      </c>
      <c r="AA51" s="18">
        <f>IF(ISNUMBER(Y51), Y51*COS(RADIANS(-$C51+Графики!$B$3))+Z51*SIN(RADIANS(-$C51+Графики!$B$3)),"")</f>
        <v>136.44245270149071</v>
      </c>
      <c r="AB51" s="18">
        <f>IF(ISNUMBER(Y51), Y51*COS(RADIANS(-$C51+Графики!$B$5))+Z51*SIN(RADIANS(-$C51+Графики!$B$5)),"")</f>
        <v>120.9810460590425</v>
      </c>
      <c r="AC51" s="24">
        <v>-0.11854474223910819</v>
      </c>
      <c r="AD51" s="25">
        <v>7.4556298964420231E-2</v>
      </c>
      <c r="AE51" s="25">
        <v>-0.29617875138675454</v>
      </c>
      <c r="AF51" s="25">
        <v>0.32898509206957804</v>
      </c>
      <c r="AG51" s="18">
        <f t="shared" si="173"/>
        <v>1.6851236814897697</v>
      </c>
      <c r="AH51" s="18">
        <f t="shared" si="174"/>
        <v>5.4555566536269895</v>
      </c>
      <c r="AI51" s="18">
        <f t="shared" si="175"/>
        <v>135.04032051951305</v>
      </c>
      <c r="AJ51" s="18">
        <f t="shared" si="176"/>
        <v>128.23991510689905</v>
      </c>
      <c r="AK51" s="18">
        <f>IF(ISNUMBER(AI51), AI51*COS(RADIANS(-$C51+Графики!$B$3))+AJ51*SIN(RADIANS(-$C51+Графики!$B$3)),"")</f>
        <v>135.04032051951305</v>
      </c>
      <c r="AL51" s="19">
        <f>IF(ISNUMBER(AI51), AI51*COS(RADIANS(-$C51+Графики!$B$5))+AJ51*SIN(RADIANS(-$C51+Графики!$B$5)),"")</f>
        <v>128.23991510689905</v>
      </c>
      <c r="AM51" s="24">
        <v>-0.14014236749770556</v>
      </c>
      <c r="AN51" s="25">
        <v>0.13514905652455012</v>
      </c>
      <c r="AO51" s="25">
        <v>-0.20188701669423501</v>
      </c>
      <c r="AP51" s="25">
        <v>0.29625574278410105</v>
      </c>
      <c r="AQ51" s="18">
        <f t="shared" si="181"/>
        <v>2.4023685650118836</v>
      </c>
      <c r="AR51" s="18">
        <f t="shared" si="182"/>
        <v>4.3471019574054894</v>
      </c>
      <c r="AS51" s="18">
        <f t="shared" si="183"/>
        <v>136.13716343518081</v>
      </c>
      <c r="AT51" s="18">
        <f t="shared" si="184"/>
        <v>124.94158471167968</v>
      </c>
      <c r="AU51" s="18">
        <f>IF(ISNUMBER(AS51), AS51*COS(RADIANS(-$C51+Графики!$B$3))+AT51*SIN(RADIANS(-$C51+Графики!$B$3)),"")</f>
        <v>136.13716343518081</v>
      </c>
      <c r="AV51" s="19">
        <f>IF(ISNUMBER(AS51), AS51*COS(RADIANS(-$C51+Графики!$B$5))+AT51*SIN(RADIANS(-$C51+Графики!$B$5)),"")</f>
        <v>124.9415847116797</v>
      </c>
      <c r="AW51" s="24">
        <v>-0.1988258075295446</v>
      </c>
      <c r="AX51" s="25">
        <v>0.21848470584482757</v>
      </c>
      <c r="AY51" s="25">
        <v>-0.26016822379505072</v>
      </c>
      <c r="AZ51" s="25">
        <v>0.31388413700374951</v>
      </c>
      <c r="BA51" s="18">
        <f t="shared" si="185"/>
        <v>3.6417131812917818</v>
      </c>
      <c r="BB51" s="18">
        <f t="shared" si="186"/>
        <v>5.0095309344588683</v>
      </c>
      <c r="BC51" s="18">
        <f t="shared" si="187"/>
        <v>133.38805666861907</v>
      </c>
      <c r="BD51" s="18">
        <f t="shared" si="188"/>
        <v>123.54506955939877</v>
      </c>
      <c r="BE51" s="18">
        <f>IF(ISNUMBER(BC51), BC51*COS(RADIANS(-$C51+Графики!$B$3))+BD51*SIN(RADIANS(-$C51+Графики!$B$3)),"")</f>
        <v>133.38805666861907</v>
      </c>
      <c r="BF51" s="19">
        <f>IF(ISNUMBER(BC51), BC51*COS(RADIANS(-$C51+Графики!$B$5))+BD51*SIN(RADIANS(-$C51+Графики!$B$5)),"")</f>
        <v>123.54506955939878</v>
      </c>
      <c r="BG51" s="24">
        <v>-0.10616938346439148</v>
      </c>
      <c r="BH51" s="25">
        <v>0.20312555181529954</v>
      </c>
      <c r="BI51" s="25">
        <v>-0.30428172710843326</v>
      </c>
      <c r="BJ51" s="25">
        <v>0.15420179773762485</v>
      </c>
      <c r="BK51" s="18">
        <f t="shared" si="150"/>
        <v>2.6991042129400049</v>
      </c>
      <c r="BL51" s="18">
        <f t="shared" si="151"/>
        <v>4.0010128625079551</v>
      </c>
      <c r="BM51" s="18">
        <f t="shared" si="152"/>
        <v>133.35426916926022</v>
      </c>
      <c r="BN51" s="18">
        <f t="shared" si="153"/>
        <v>121.25984230511041</v>
      </c>
      <c r="BO51" s="18">
        <f>IF(ISNUMBER(BM51), BM51*COS(RADIANS(-$C51+Графики!$B$3))+BN51*SIN(RADIANS(-$C51+Графики!$B$3)),"")</f>
        <v>133.35426916926022</v>
      </c>
      <c r="BP51" s="19">
        <f>IF(ISNUMBER(BM51), BM51*COS(RADIANS(-$C51+Графики!$B$5))+BN51*SIN(RADIANS(-$C51+Графики!$B$5)),"")</f>
        <v>121.25984230511042</v>
      </c>
      <c r="BQ51" s="24">
        <v>-0.25865957178655519</v>
      </c>
      <c r="BR51" s="25">
        <v>0.22381684628262347</v>
      </c>
      <c r="BS51" s="25">
        <v>-0.25268200555295617</v>
      </c>
      <c r="BT51" s="25">
        <v>0.24476782845950282</v>
      </c>
      <c r="BU51" s="18">
        <f t="shared" si="177"/>
        <v>4.210388589314495</v>
      </c>
      <c r="BV51" s="18">
        <f t="shared" si="178"/>
        <v>4.3410550990362591</v>
      </c>
      <c r="BW51" s="18">
        <f t="shared" si="179"/>
        <v>138.26470208037682</v>
      </c>
      <c r="BX51" s="18">
        <f t="shared" si="180"/>
        <v>119.73322422546561</v>
      </c>
      <c r="BY51" s="18">
        <f>IF(ISNUMBER(BW51), BW51*COS(RADIANS(-$C51+Графики!$B$3))+BX51*SIN(RADIANS(-$C51+Графики!$B$3)),"")</f>
        <v>138.26470208037682</v>
      </c>
      <c r="BZ51" s="19">
        <f>IF(ISNUMBER(BW51), BW51*COS(RADIANS(-$C51+Графики!$B$5))+BX51*SIN(RADIANS(-$C51+Графики!$B$5)),"")</f>
        <v>119.73322422546562</v>
      </c>
      <c r="CA51" s="29">
        <v>-0.24867896148470639</v>
      </c>
      <c r="CB51" s="25">
        <v>0.24845855668581082</v>
      </c>
      <c r="CC51" s="25">
        <v>-0.26894651809239711</v>
      </c>
      <c r="CD51" s="25">
        <v>0.22413907975734174</v>
      </c>
      <c r="CE51" s="18">
        <f t="shared" si="154"/>
        <v>4.3383296548266612</v>
      </c>
      <c r="CF51" s="18">
        <f t="shared" si="155"/>
        <v>4.3029703095645173</v>
      </c>
      <c r="CG51" s="18">
        <f t="shared" si="156"/>
        <v>135.50392455407993</v>
      </c>
      <c r="CH51" s="18">
        <f t="shared" si="157"/>
        <v>122.70157483828744</v>
      </c>
      <c r="CI51" s="18">
        <f>IF(ISNUMBER(CG51), CG51*COS(RADIANS(-$C51+Графики!$B$3))+CH51*SIN(RADIANS(-$C51+Графики!$B$3)),"")</f>
        <v>135.50392455407993</v>
      </c>
      <c r="CJ51" s="19">
        <f>IF(ISNUMBER(CG51), CG51*COS(RADIANS(-$C51+Графики!$B$5))+CH51*SIN(RADIANS(-$C51+Графики!$B$5)),"")</f>
        <v>122.70157483828746</v>
      </c>
      <c r="CK51" s="24">
        <v>-9.9202930422743252E-2</v>
      </c>
      <c r="CL51" s="25">
        <v>0.19877520211759023</v>
      </c>
      <c r="CM51" s="25">
        <v>-0.21101107900466515</v>
      </c>
      <c r="CN51" s="25">
        <v>0.21665975510358412</v>
      </c>
      <c r="CO51" s="18">
        <f t="shared" si="149"/>
        <v>2.6003468253717603</v>
      </c>
      <c r="CP51" s="18">
        <f t="shared" si="158"/>
        <v>3.7321234209493532</v>
      </c>
      <c r="CQ51" s="18">
        <f t="shared" si="159"/>
        <v>137.13182433433465</v>
      </c>
      <c r="CR51" s="18">
        <f t="shared" si="160"/>
        <v>126.10060283771186</v>
      </c>
      <c r="CS51" s="18">
        <f>IF(ISNUMBER(CQ51), CQ51*COS(RADIANS(-$C51+Графики!$B$3))+CR51*SIN(RADIANS(-$C51+Графики!$B$3)),"")</f>
        <v>137.13182433433465</v>
      </c>
      <c r="CT51" s="19">
        <f>IF(ISNUMBER(CQ51), CQ51*COS(RADIANS(-$C51+Графики!$B$5))+CR51*SIN(RADIANS(-$C51+Графики!$B$5)),"")</f>
        <v>126.10060283771188</v>
      </c>
      <c r="CU51" s="24">
        <v>-0.16349847915755822</v>
      </c>
      <c r="CV51" s="25">
        <v>0.15500643139976852</v>
      </c>
      <c r="CW51" s="25">
        <v>-0.23160568882212446</v>
      </c>
      <c r="CX51" s="25">
        <v>0.14974994467085159</v>
      </c>
      <c r="CY51" s="18">
        <f t="shared" si="161"/>
        <v>2.7794761076839678</v>
      </c>
      <c r="CZ51" s="18">
        <f t="shared" si="162"/>
        <v>3.3279495697319912</v>
      </c>
      <c r="DA51" s="18">
        <f t="shared" si="163"/>
        <v>132.21065902870632</v>
      </c>
      <c r="DB51" s="18">
        <f t="shared" si="164"/>
        <v>123.51053335196474</v>
      </c>
      <c r="DC51" s="18">
        <f>IF(ISNUMBER(DA51), DA51*COS(RADIANS(-$C51+Графики!$B$3))+DB51*SIN(RADIANS(-$C51+Графики!$B$3)),"")</f>
        <v>132.21065902870632</v>
      </c>
      <c r="DD51" s="19">
        <f>IF(ISNUMBER(DA51), DA51*COS(RADIANS(-$C51+Графики!$B$5))+DB51*SIN(RADIANS(-$C51+Графики!$B$5)),"")</f>
        <v>123.51053335196475</v>
      </c>
      <c r="DE51" s="24">
        <v>-0.18339112434386676</v>
      </c>
      <c r="DF51" s="25">
        <v>0.22294340415995759</v>
      </c>
      <c r="DG51" s="25">
        <v>-0.27316964482966</v>
      </c>
      <c r="DH51" s="25">
        <v>0.15091993259416578</v>
      </c>
      <c r="DI51" s="18">
        <f t="shared" si="0"/>
        <v>3.5459302625590752</v>
      </c>
      <c r="DJ51" s="18">
        <f t="shared" si="1"/>
        <v>3.7008712765345577</v>
      </c>
      <c r="DK51" s="18">
        <f t="shared" si="2"/>
        <v>137.19868359427926</v>
      </c>
      <c r="DL51" s="18">
        <f t="shared" si="3"/>
        <v>123.35283693973722</v>
      </c>
      <c r="DM51" s="18">
        <f>IF(ISNUMBER(DK51), DK51*COS(RADIANS(-$C51+Графики!$B$3))+DL51*SIN(RADIANS(-$C51+Графики!$B$3)),"")</f>
        <v>137.19868359427926</v>
      </c>
      <c r="DN51" s="19">
        <f>IF(ISNUMBER(DK51), DK51*COS(RADIANS(-$C51+Графики!$B$5))+DL51*SIN(RADIANS(-$C51+Графики!$B$5)),"")</f>
        <v>123.35283693973723</v>
      </c>
      <c r="DO51" s="24">
        <v>-0.25042705295864043</v>
      </c>
      <c r="DP51" s="25">
        <v>0.10795706924768</v>
      </c>
      <c r="DQ51" s="25">
        <v>-0.36632221675530696</v>
      </c>
      <c r="DR51" s="25">
        <v>0.27539179839899242</v>
      </c>
      <c r="DS51" s="18">
        <f t="shared" si="4"/>
        <v>3.1274863612494483</v>
      </c>
      <c r="DT51" s="18">
        <f t="shared" si="5"/>
        <v>5.5999819408544393</v>
      </c>
      <c r="DU51" s="18">
        <f t="shared" si="6"/>
        <v>136.44607746821899</v>
      </c>
      <c r="DV51" s="18">
        <f t="shared" si="7"/>
        <v>121.82433494465057</v>
      </c>
      <c r="DW51" s="18">
        <f>IF(ISNUMBER(DU51), DU51*COS(RADIANS(-$C51+Графики!$B$3))+DV51*SIN(RADIANS(-$C51+Графики!$B$3)),"")</f>
        <v>136.44607746821899</v>
      </c>
      <c r="DX51" s="19">
        <f>IF(ISNUMBER(DU51), DU51*COS(RADIANS(-$C51+Графики!$B$5))+DV51*SIN(RADIANS(-$C51+Графики!$B$5)),"")</f>
        <v>121.82433494465059</v>
      </c>
      <c r="DY51" s="24">
        <v>-0.11203445131155396</v>
      </c>
      <c r="DZ51" s="25">
        <v>0.14818147248897884</v>
      </c>
      <c r="EA51" s="25">
        <v>-0.3230533268945604</v>
      </c>
      <c r="EB51" s="25">
        <v>0.2278029889941616</v>
      </c>
      <c r="EC51" s="18">
        <f t="shared" si="8"/>
        <v>2.2708103666120105</v>
      </c>
      <c r="ED51" s="18">
        <f t="shared" si="9"/>
        <v>4.8071096946144944</v>
      </c>
      <c r="EE51" s="18">
        <f t="shared" si="10"/>
        <v>131.36468857985093</v>
      </c>
      <c r="EF51" s="18">
        <f t="shared" si="11"/>
        <v>120.83547711778516</v>
      </c>
      <c r="EG51" s="18">
        <f>IF(ISNUMBER(EE51), EE51*COS(RADIANS(-$C51+Графики!$B$3))+EF51*SIN(RADIANS(-$C51+Графики!$B$3)),"")</f>
        <v>131.36468857985093</v>
      </c>
      <c r="EH51" s="19">
        <f>IF(ISNUMBER(EE51), EE51*COS(RADIANS(-$C51+Графики!$B$5))+EF51*SIN(RADIANS(-$C51+Графики!$B$5)),"")</f>
        <v>120.83547711778517</v>
      </c>
      <c r="EI51" s="24">
        <v>-0.22743942233589723</v>
      </c>
      <c r="EJ51" s="25">
        <v>8.7100276205851951E-2</v>
      </c>
      <c r="EK51" s="25">
        <v>-0.33694617330759558</v>
      </c>
      <c r="EL51" s="25">
        <v>0.24400400218389809</v>
      </c>
      <c r="EM51" s="18">
        <f t="shared" si="12"/>
        <v>2.7448732370838997</v>
      </c>
      <c r="EN51" s="18">
        <f t="shared" si="13"/>
        <v>5.0697249588257947</v>
      </c>
      <c r="EO51" s="18">
        <f t="shared" si="14"/>
        <v>135.91969688305443</v>
      </c>
      <c r="EP51" s="18">
        <f t="shared" si="15"/>
        <v>119.37067903223432</v>
      </c>
      <c r="EQ51" s="18">
        <f>IF(ISNUMBER(EO51), EO51*COS(RADIANS(-$C51+Графики!$B$3))+EP51*SIN(RADIANS(-$C51+Графики!$B$3)),"")</f>
        <v>135.91969688305443</v>
      </c>
      <c r="ER51" s="19">
        <f>IF(ISNUMBER(EO51), EO51*COS(RADIANS(-$C51+Графики!$B$5))+EP51*SIN(RADIANS(-$C51+Графики!$B$5)),"")</f>
        <v>119.37067903223434</v>
      </c>
      <c r="ES51" s="24">
        <v>-9.4986300419151126E-2</v>
      </c>
      <c r="ET51" s="25">
        <v>0.18572836696167097</v>
      </c>
      <c r="EU51" s="25">
        <v>-0.29773660023129023</v>
      </c>
      <c r="EV51" s="25">
        <v>0.23751564448649118</v>
      </c>
      <c r="EW51" s="18">
        <f t="shared" si="16"/>
        <v>2.4496951521053973</v>
      </c>
      <c r="EX51" s="18">
        <f t="shared" si="17"/>
        <v>4.6709400144948594</v>
      </c>
      <c r="EY51" s="18">
        <f t="shared" si="18"/>
        <v>134.10908671237976</v>
      </c>
      <c r="EZ51" s="18">
        <f t="shared" si="19"/>
        <v>124.34118446386103</v>
      </c>
      <c r="FA51" s="18">
        <f>IF(ISNUMBER(EY51), EY51*COS(RADIANS(-$C51+Графики!$B$3))+EZ51*SIN(RADIANS(-$C51+Графики!$B$3)),"")</f>
        <v>134.10908671237976</v>
      </c>
      <c r="FB51" s="19">
        <f>IF(ISNUMBER(EY51), EY51*COS(RADIANS(-$C51+Графики!$B$5))+EZ51*SIN(RADIANS(-$C51+Графики!$B$5)),"")</f>
        <v>124.34118446386104</v>
      </c>
      <c r="FC51" s="24">
        <v>-0.10696785898231514</v>
      </c>
      <c r="FD51" s="25">
        <v>0.22974766424343482</v>
      </c>
      <c r="FE51" s="25">
        <v>-0.2176049677779609</v>
      </c>
      <c r="FF51" s="25">
        <v>0.28101428300160347</v>
      </c>
      <c r="FG51" s="18">
        <f t="shared" si="20"/>
        <v>2.9383930329931527</v>
      </c>
      <c r="FH51" s="18">
        <f t="shared" si="21"/>
        <v>4.351260089110391</v>
      </c>
      <c r="FI51" s="18">
        <f t="shared" si="22"/>
        <v>137.41752400184171</v>
      </c>
      <c r="FJ51" s="18">
        <f t="shared" si="23"/>
        <v>123.54475514001813</v>
      </c>
      <c r="FK51" s="18">
        <f>IF(ISNUMBER(FI51), FI51*COS(RADIANS(-$C51+Графики!$B$3))+FJ51*SIN(RADIANS(-$C51+Графики!$B$3)),"")</f>
        <v>137.41752400184171</v>
      </c>
      <c r="FL51" s="19">
        <f>IF(ISNUMBER(FI51), FI51*COS(RADIANS(-$C51+Графики!$B$5))+FJ51*SIN(RADIANS(-$C51+Графики!$B$5)),"")</f>
        <v>123.54475514001814</v>
      </c>
      <c r="FM51" s="24">
        <v>-0.17494450099409989</v>
      </c>
      <c r="FN51" s="25">
        <v>0.22457662120827246</v>
      </c>
      <c r="FO51" s="25">
        <v>-0.36604862888358058</v>
      </c>
      <c r="FP51" s="25">
        <v>0.26850949816169489</v>
      </c>
      <c r="FQ51" s="18">
        <f t="shared" si="24"/>
        <v>3.4864724435114938</v>
      </c>
      <c r="FR51" s="18">
        <f t="shared" si="25"/>
        <v>5.5375360049415665</v>
      </c>
      <c r="FS51" s="18">
        <f t="shared" si="26"/>
        <v>135.11599250551041</v>
      </c>
      <c r="FT51" s="18">
        <f t="shared" si="27"/>
        <v>121.97749711242334</v>
      </c>
      <c r="FU51" s="18">
        <f>IF(ISNUMBER(FS51), FS51*COS(RADIANS(-$C51+Графики!$B$3))+FT51*SIN(RADIANS(-$C51+Графики!$B$3)),"")</f>
        <v>135.11599250551041</v>
      </c>
      <c r="FV51" s="19">
        <f>IF(ISNUMBER(FS51), FS51*COS(RADIANS(-$C51+Графики!$B$5))+FT51*SIN(RADIANS(-$C51+Графики!$B$5)),"")</f>
        <v>121.97749711242335</v>
      </c>
      <c r="FW51" s="24">
        <v>-0.23931423790747172</v>
      </c>
      <c r="FX51" s="25">
        <v>0.11730819185087432</v>
      </c>
      <c r="FY51" s="25">
        <v>-0.2279380960762746</v>
      </c>
      <c r="FZ51" s="25">
        <v>0.2826346038848202</v>
      </c>
      <c r="GA51" s="18">
        <f t="shared" si="28"/>
        <v>3.1121127692545429</v>
      </c>
      <c r="GB51" s="18">
        <f t="shared" si="29"/>
        <v>4.4555726003284155</v>
      </c>
      <c r="GC51" s="18">
        <f t="shared" si="30"/>
        <v>140.48143320369752</v>
      </c>
      <c r="GD51" s="18">
        <f t="shared" si="31"/>
        <v>120.13455503813702</v>
      </c>
      <c r="GE51" s="18">
        <f>IF(ISNUMBER(GC51), GC51*COS(RADIANS(-$C51+Графики!$B$3))+GD51*SIN(RADIANS(-$C51+Графики!$B$3)),"")</f>
        <v>140.48143320369752</v>
      </c>
      <c r="GF51" s="19">
        <f>IF(ISNUMBER(GC51), GC51*COS(RADIANS(-$C51+Графики!$B$5))+GD51*SIN(RADIANS(-$C51+Графики!$B$5)),"")</f>
        <v>120.13455503813704</v>
      </c>
      <c r="GG51" s="24">
        <v>-0.21687605467836779</v>
      </c>
      <c r="GH51" s="25">
        <v>0.1439954459605228</v>
      </c>
      <c r="GI51" s="25">
        <v>-0.21987776469838102</v>
      </c>
      <c r="GJ51" s="25">
        <v>0.32691760333421938</v>
      </c>
      <c r="GK51" s="18">
        <f t="shared" si="32"/>
        <v>3.149192726049062</v>
      </c>
      <c r="GL51" s="18">
        <f t="shared" si="33"/>
        <v>4.7716716456464212</v>
      </c>
      <c r="GM51" s="18">
        <f t="shared" si="34"/>
        <v>139.14338584019592</v>
      </c>
      <c r="GN51" s="18">
        <f t="shared" si="35"/>
        <v>121.66048559856691</v>
      </c>
      <c r="GO51" s="18">
        <f>IF(ISNUMBER(GM51), GM51*COS(RADIANS(-$C51+Графики!$B$3))+GN51*SIN(RADIANS(-$C51+Графики!$B$3)),"")</f>
        <v>139.14338584019592</v>
      </c>
      <c r="GP51" s="19">
        <f>IF(ISNUMBER(GM51), GM51*COS(RADIANS(-$C51+Графики!$B$5))+GN51*SIN(RADIANS(-$C51+Графики!$B$5)),"")</f>
        <v>121.66048559856692</v>
      </c>
      <c r="GQ51" s="24">
        <v>-0.2670993559925724</v>
      </c>
      <c r="GR51" s="25">
        <v>0.13723539976159491</v>
      </c>
      <c r="GS51" s="25">
        <v>-0.2135524712222735</v>
      </c>
      <c r="GT51" s="25">
        <v>0.20434540021897415</v>
      </c>
      <c r="GU51" s="18">
        <f t="shared" si="36"/>
        <v>3.5284790623468436</v>
      </c>
      <c r="GV51" s="18">
        <f t="shared" si="37"/>
        <v>3.646838813332888</v>
      </c>
      <c r="GW51" s="18">
        <f t="shared" si="38"/>
        <v>137.6878140511408</v>
      </c>
      <c r="GX51" s="18">
        <f t="shared" si="39"/>
        <v>127.35974591247813</v>
      </c>
      <c r="GY51" s="18">
        <f>IF(ISNUMBER(GW51), GW51*COS(RADIANS(-$C51+Графики!$B$3))+GX51*SIN(RADIANS(-$C51+Графики!$B$3)),"")</f>
        <v>137.6878140511408</v>
      </c>
      <c r="GZ51" s="19">
        <f>IF(ISNUMBER(GW51), GW51*COS(RADIANS(-$C51+Графики!$B$5))+GX51*SIN(RADIANS(-$C51+Графики!$B$5)),"")</f>
        <v>127.35974591247815</v>
      </c>
      <c r="HA51" s="24">
        <v>-0.11122984293439322</v>
      </c>
      <c r="HB51" s="25">
        <v>0.17502607655862287</v>
      </c>
      <c r="HC51" s="25">
        <v>-0.27137721484549626</v>
      </c>
      <c r="HD51" s="25">
        <v>0.2922384252106407</v>
      </c>
      <c r="HE51" s="18">
        <f t="shared" si="40"/>
        <v>2.4980515511486701</v>
      </c>
      <c r="HF51" s="18">
        <f t="shared" si="41"/>
        <v>4.9184544865933173</v>
      </c>
      <c r="HG51" s="18">
        <f t="shared" si="42"/>
        <v>133.76393427689655</v>
      </c>
      <c r="HH51" s="18">
        <f t="shared" si="43"/>
        <v>121.30471849311917</v>
      </c>
      <c r="HI51" s="18">
        <f>IF(ISNUMBER(HG51), HG51*COS(RADIANS(-$C51+Графики!$B$3))+HH51*SIN(RADIANS(-$C51+Графики!$B$3)),"")</f>
        <v>133.76393427689655</v>
      </c>
      <c r="HJ51" s="19">
        <f>IF(ISNUMBER(HG51), HG51*COS(RADIANS(-$C51+Графики!$B$5))+HH51*SIN(RADIANS(-$C51+Графики!$B$5)),"")</f>
        <v>121.30471849311918</v>
      </c>
      <c r="HK51" s="24">
        <v>-0.18332673649823281</v>
      </c>
      <c r="HL51" s="25">
        <v>0.15317258308511564</v>
      </c>
      <c r="HM51" s="25">
        <v>-0.18745561427263663</v>
      </c>
      <c r="HN51" s="25">
        <v>0.29148582847891047</v>
      </c>
      <c r="HO51" s="18">
        <f t="shared" si="44"/>
        <v>2.9365063084257561</v>
      </c>
      <c r="HP51" s="18">
        <f t="shared" si="45"/>
        <v>4.1795403816137684</v>
      </c>
      <c r="HQ51" s="18">
        <f t="shared" si="46"/>
        <v>138.3688197119898</v>
      </c>
      <c r="HR51" s="18">
        <f t="shared" si="47"/>
        <v>123.83148278736856</v>
      </c>
      <c r="HS51" s="18">
        <f>IF(ISNUMBER(HQ51), HQ51*COS(RADIANS(-$C51+Графики!$B$3))+HR51*SIN(RADIANS(-$C51+Графики!$B$3)),"")</f>
        <v>138.3688197119898</v>
      </c>
      <c r="HT51" s="19">
        <f>IF(ISNUMBER(HQ51), HQ51*COS(RADIANS(-$C51+Графики!$B$5))+HR51*SIN(RADIANS(-$C51+Графики!$B$5)),"")</f>
        <v>123.83148278736857</v>
      </c>
      <c r="HU51" s="24">
        <v>-0.15137029289320081</v>
      </c>
      <c r="HV51" s="25">
        <v>0.15029118259284827</v>
      </c>
      <c r="HW51" s="25">
        <v>-0.31346866075535929</v>
      </c>
      <c r="HX51" s="25">
        <v>0.28584726556742934</v>
      </c>
      <c r="HY51" s="18">
        <f t="shared" si="48"/>
        <v>2.6324899462910336</v>
      </c>
      <c r="HZ51" s="18">
        <f t="shared" si="49"/>
        <v>5.2299942441602818</v>
      </c>
      <c r="IA51" s="18">
        <f t="shared" si="50"/>
        <v>132.90439441395429</v>
      </c>
      <c r="IB51" s="18">
        <f t="shared" si="51"/>
        <v>121.28904022249942</v>
      </c>
      <c r="IC51" s="18">
        <f>IF(ISNUMBER(IA51), IA51*COS(RADIANS(-$C51+Графики!$B$3))+IB51*SIN(RADIANS(-$C51+Графики!$B$3)),"")</f>
        <v>132.90439441395429</v>
      </c>
      <c r="ID51" s="19">
        <f>IF(ISNUMBER(IA51), IA51*COS(RADIANS(-$C51+Графики!$B$5))+IB51*SIN(RADIANS(-$C51+Графики!$B$5)),"")</f>
        <v>121.28904022249944</v>
      </c>
      <c r="IE51" s="24">
        <v>-0.14160167351616804</v>
      </c>
      <c r="IF51" s="25">
        <v>0.23091698827073617</v>
      </c>
      <c r="IG51" s="25">
        <v>-0.3070251877974664</v>
      </c>
      <c r="IH51" s="25">
        <v>0.34577004676076017</v>
      </c>
      <c r="II51" s="18">
        <f t="shared" si="52"/>
        <v>3.2508328608712609</v>
      </c>
      <c r="IJ51" s="18">
        <f t="shared" si="53"/>
        <v>5.6966822800998917</v>
      </c>
      <c r="IK51" s="18">
        <f t="shared" si="54"/>
        <v>131.64197645097727</v>
      </c>
      <c r="IL51" s="18">
        <f t="shared" si="55"/>
        <v>120.0617516130046</v>
      </c>
      <c r="IM51" s="18">
        <f>IF(ISNUMBER(IK51), IK51*COS(RADIANS(-$C51+Графики!$B$3))+IL51*SIN(RADIANS(-$C51+Графики!$B$3)),"")</f>
        <v>131.64197645097727</v>
      </c>
      <c r="IN51" s="19">
        <f>IF(ISNUMBER(IK51), IK51*COS(RADIANS(-$C51+Графики!$B$5))+IL51*SIN(RADIANS(-$C51+Графики!$B$5)),"")</f>
        <v>120.06175161300462</v>
      </c>
      <c r="IO51" s="24">
        <v>-0.27649794979988879</v>
      </c>
      <c r="IP51" s="25">
        <v>0.19083541782463379</v>
      </c>
      <c r="IQ51" s="25">
        <v>-0.33427108941539718</v>
      </c>
      <c r="IR51" s="25">
        <v>0.27621354979148804</v>
      </c>
      <c r="IS51" s="18">
        <f t="shared" si="56"/>
        <v>4.0782416797324279</v>
      </c>
      <c r="IT51" s="18">
        <f t="shared" si="57"/>
        <v>5.3274582926965515</v>
      </c>
      <c r="IU51" s="18">
        <f t="shared" si="58"/>
        <v>137.02149107707032</v>
      </c>
      <c r="IV51" s="18">
        <f t="shared" si="59"/>
        <v>125.69257089852219</v>
      </c>
      <c r="IW51" s="18">
        <f>IF(ISNUMBER(IU51), IU51*COS(RADIANS(-$C51+Графики!$B$3))+IV51*SIN(RADIANS(-$C51+Графики!$B$3)),"")</f>
        <v>137.02149107707032</v>
      </c>
      <c r="IX51" s="19">
        <f>IF(ISNUMBER(IU51), IU51*COS(RADIANS(-$C51+Графики!$B$5))+IV51*SIN(RADIANS(-$C51+Графики!$B$5)),"")</f>
        <v>125.69257089852221</v>
      </c>
    </row>
    <row r="52" spans="1:258" x14ac:dyDescent="0.25">
      <c r="A52" s="44">
        <v>52</v>
      </c>
      <c r="B52" s="50">
        <v>0</v>
      </c>
      <c r="C52" s="11">
        <f>IF(Графики!$A$7="Расчитывать с учетом закручивания скважины",B52,0)</f>
        <v>0</v>
      </c>
      <c r="D52" s="47">
        <v>24.5</v>
      </c>
      <c r="E52" s="34">
        <f>IF(ISNUMBER(INDEX($I$1:$IX$303,$A52,E$1) ),INDEX($I$1:$IX$303,$A52,E$1),0)</f>
        <v>3.8053987775356277</v>
      </c>
      <c r="F52" s="35">
        <f>IF(ISNUMBER(INDEX($I$1:$IX$303,$A52,F$1) ),INDEX($I$1:$IX$303,$A52,F$1),0)</f>
        <v>7.4483618724584355</v>
      </c>
      <c r="G52" s="35">
        <f>IF(ISNUMBER(INDEX($I$1:$IX$303,$A52,G$1) ),INDEX($I$1:$IX$303,$A52,G$1)-$G$305,0)</f>
        <v>-840.07975855983068</v>
      </c>
      <c r="H52" s="36">
        <f>IF(ISNUMBER(INDEX($I$1:$IX$303,$A52,H$1) ),INDEX($I$1:$IX$303,$A52,H$1)-$H$305,0)</f>
        <v>-1028.6816760084764</v>
      </c>
      <c r="I52" s="29">
        <v>-0.18101340047380515</v>
      </c>
      <c r="J52" s="25">
        <v>0.25505423061815957</v>
      </c>
      <c r="K52" s="25">
        <v>-0.37313566493786832</v>
      </c>
      <c r="L52" s="25">
        <v>0.48039162635354238</v>
      </c>
      <c r="M52" s="18">
        <f t="shared" si="165"/>
        <v>3.8053987775356277</v>
      </c>
      <c r="N52" s="18">
        <f t="shared" si="166"/>
        <v>7.4483618724584355</v>
      </c>
      <c r="O52" s="18">
        <f t="shared" si="167"/>
        <v>137.83639732958403</v>
      </c>
      <c r="P52" s="18">
        <f t="shared" si="168"/>
        <v>126.74798747556113</v>
      </c>
      <c r="Q52" s="18">
        <f>IF(ISNUMBER(O52), O52*COS(RADIANS(-$C52+Графики!$B$3))+P52*SIN(RADIANS(-$C52+Графики!$B$3)),"")</f>
        <v>137.83639732958403</v>
      </c>
      <c r="R52" s="19">
        <f>IF(ISNUMBER(O52), O52*COS(RADIANS(-$C52+Графики!$B$5))+P52*SIN(RADIANS(-$C52+Графики!$B$5)),"")</f>
        <v>126.74798747556115</v>
      </c>
      <c r="S52" s="29">
        <v>-0.23202498249592426</v>
      </c>
      <c r="T52" s="25">
        <v>0.13625713519866031</v>
      </c>
      <c r="U52" s="25">
        <v>-0.4720727257959797</v>
      </c>
      <c r="V52" s="25">
        <v>0.4837039753894522</v>
      </c>
      <c r="W52" s="18">
        <f t="shared" si="169"/>
        <v>3.2138622323523038</v>
      </c>
      <c r="X52" s="18">
        <f t="shared" si="170"/>
        <v>8.340628467598096</v>
      </c>
      <c r="Y52" s="18">
        <f t="shared" si="171"/>
        <v>138.04938381766686</v>
      </c>
      <c r="Z52" s="18">
        <f t="shared" si="172"/>
        <v>125.15136029284153</v>
      </c>
      <c r="AA52" s="18">
        <f>IF(ISNUMBER(Y52), Y52*COS(RADIANS(-$C52+Графики!$B$3))+Z52*SIN(RADIANS(-$C52+Графики!$B$3)),"")</f>
        <v>138.04938381766686</v>
      </c>
      <c r="AB52" s="18">
        <f>IF(ISNUMBER(Y52), Y52*COS(RADIANS(-$C52+Графики!$B$5))+Z52*SIN(RADIANS(-$C52+Графики!$B$5)),"")</f>
        <v>125.15136029284155</v>
      </c>
      <c r="AC52" s="24">
        <v>-0.12710905795147254</v>
      </c>
      <c r="AD52" s="25">
        <v>0.17645984355468422</v>
      </c>
      <c r="AE52" s="25">
        <v>-0.52340341197406648</v>
      </c>
      <c r="AF52" s="25">
        <v>0.49977442233315561</v>
      </c>
      <c r="AG52" s="18">
        <f t="shared" si="173"/>
        <v>2.6491353203935679</v>
      </c>
      <c r="AH52" s="18">
        <f t="shared" si="174"/>
        <v>8.9287923779380858</v>
      </c>
      <c r="AI52" s="18">
        <f t="shared" si="175"/>
        <v>136.36488817970982</v>
      </c>
      <c r="AJ52" s="18">
        <f t="shared" si="176"/>
        <v>132.70431129586808</v>
      </c>
      <c r="AK52" s="18">
        <f>IF(ISNUMBER(AI52), AI52*COS(RADIANS(-$C52+Графики!$B$3))+AJ52*SIN(RADIANS(-$C52+Графики!$B$3)),"")</f>
        <v>136.36488817970982</v>
      </c>
      <c r="AL52" s="19">
        <f>IF(ISNUMBER(AI52), AI52*COS(RADIANS(-$C52+Графики!$B$5))+AJ52*SIN(RADIANS(-$C52+Графики!$B$5)),"")</f>
        <v>132.70431129586808</v>
      </c>
      <c r="AM52" s="24">
        <v>-0.32177700146510824</v>
      </c>
      <c r="AN52" s="25">
        <v>0.19862155000317158</v>
      </c>
      <c r="AO52" s="25">
        <v>-0.3537465583918753</v>
      </c>
      <c r="AP52" s="25">
        <v>0.31009741802870705</v>
      </c>
      <c r="AQ52" s="18">
        <f t="shared" si="181"/>
        <v>4.5413184630180297</v>
      </c>
      <c r="AR52" s="18">
        <f t="shared" si="182"/>
        <v>5.7930991508135943</v>
      </c>
      <c r="AS52" s="18">
        <f t="shared" si="183"/>
        <v>138.40782266668981</v>
      </c>
      <c r="AT52" s="18">
        <f t="shared" si="184"/>
        <v>127.83813428708648</v>
      </c>
      <c r="AU52" s="18">
        <f>IF(ISNUMBER(AS52), AS52*COS(RADIANS(-$C52+Графики!$B$3))+AT52*SIN(RADIANS(-$C52+Графики!$B$3)),"")</f>
        <v>138.40782266668981</v>
      </c>
      <c r="AV52" s="19">
        <f>IF(ISNUMBER(AS52), AS52*COS(RADIANS(-$C52+Графики!$B$5))+AT52*SIN(RADIANS(-$C52+Графики!$B$5)),"")</f>
        <v>127.83813428708649</v>
      </c>
      <c r="AW52" s="24">
        <v>-0.28954113795915976</v>
      </c>
      <c r="AX52" s="25">
        <v>0.25997281269844252</v>
      </c>
      <c r="AY52" s="25">
        <v>-0.52686208886280483</v>
      </c>
      <c r="AZ52" s="25">
        <v>0.40219243188765808</v>
      </c>
      <c r="BA52" s="18">
        <f t="shared" si="185"/>
        <v>4.7953954831113856</v>
      </c>
      <c r="BB52" s="18">
        <f t="shared" si="186"/>
        <v>8.1074413383521176</v>
      </c>
      <c r="BC52" s="18">
        <f t="shared" si="187"/>
        <v>135.78575441017477</v>
      </c>
      <c r="BD52" s="18">
        <f t="shared" si="188"/>
        <v>127.59879022857483</v>
      </c>
      <c r="BE52" s="18">
        <f>IF(ISNUMBER(BC52), BC52*COS(RADIANS(-$C52+Графики!$B$3))+BD52*SIN(RADIANS(-$C52+Графики!$B$3)),"")</f>
        <v>135.78575441017477</v>
      </c>
      <c r="BF52" s="19">
        <f>IF(ISNUMBER(BC52), BC52*COS(RADIANS(-$C52+Графики!$B$5))+BD52*SIN(RADIANS(-$C52+Графики!$B$5)),"")</f>
        <v>127.59879022857484</v>
      </c>
      <c r="BG52" s="24">
        <v>-0.29041605276868521</v>
      </c>
      <c r="BH52" s="25">
        <v>0.28149855944196611</v>
      </c>
      <c r="BI52" s="25">
        <v>-0.45099662128952034</v>
      </c>
      <c r="BJ52" s="25">
        <v>0.48946979102454768</v>
      </c>
      <c r="BK52" s="18">
        <f t="shared" si="150"/>
        <v>4.9908757919502342</v>
      </c>
      <c r="BL52" s="18">
        <f t="shared" si="151"/>
        <v>8.2070255657883067</v>
      </c>
      <c r="BM52" s="18">
        <f t="shared" si="152"/>
        <v>135.84970706523535</v>
      </c>
      <c r="BN52" s="18">
        <f t="shared" si="153"/>
        <v>125.36335508800457</v>
      </c>
      <c r="BO52" s="18">
        <f>IF(ISNUMBER(BM52), BM52*COS(RADIANS(-$C52+Графики!$B$3))+BN52*SIN(RADIANS(-$C52+Графики!$B$3)),"")</f>
        <v>135.84970706523535</v>
      </c>
      <c r="BP52" s="19">
        <f>IF(ISNUMBER(BM52), BM52*COS(RADIANS(-$C52+Графики!$B$5))+BN52*SIN(RADIANS(-$C52+Графики!$B$5)),"")</f>
        <v>125.36335508800458</v>
      </c>
      <c r="BQ52" s="24">
        <v>-0.22084642995299536</v>
      </c>
      <c r="BR52" s="25">
        <v>0.28272997635405017</v>
      </c>
      <c r="BS52" s="25">
        <v>-0.48444438710006932</v>
      </c>
      <c r="BT52" s="25">
        <v>0.37621336994639165</v>
      </c>
      <c r="BU52" s="18">
        <f t="shared" si="177"/>
        <v>4.3945190182429297</v>
      </c>
      <c r="BV52" s="18">
        <f t="shared" si="178"/>
        <v>7.5105851842239675</v>
      </c>
      <c r="BW52" s="18">
        <f t="shared" si="179"/>
        <v>140.46196158949829</v>
      </c>
      <c r="BX52" s="18">
        <f t="shared" si="180"/>
        <v>123.48851681757759</v>
      </c>
      <c r="BY52" s="18">
        <f>IF(ISNUMBER(BW52), BW52*COS(RADIANS(-$C52+Графики!$B$3))+BX52*SIN(RADIANS(-$C52+Графики!$B$3)),"")</f>
        <v>140.46196158949829</v>
      </c>
      <c r="BZ52" s="19">
        <f>IF(ISNUMBER(BW52), BW52*COS(RADIANS(-$C52+Графики!$B$5))+BX52*SIN(RADIANS(-$C52+Графики!$B$5)),"")</f>
        <v>123.4885168175776</v>
      </c>
      <c r="CA52" s="29">
        <v>-0.24487825100509275</v>
      </c>
      <c r="CB52" s="25">
        <v>0.23961175287538669</v>
      </c>
      <c r="CC52" s="25">
        <v>-0.41775858541046362</v>
      </c>
      <c r="CD52" s="25">
        <v>0.49922111856727847</v>
      </c>
      <c r="CE52" s="18">
        <f t="shared" si="154"/>
        <v>4.2279602840008286</v>
      </c>
      <c r="CF52" s="18">
        <f t="shared" si="155"/>
        <v>8.0020721020686185</v>
      </c>
      <c r="CG52" s="18">
        <f t="shared" si="156"/>
        <v>137.61790469608033</v>
      </c>
      <c r="CH52" s="18">
        <f t="shared" si="157"/>
        <v>126.70261088932175</v>
      </c>
      <c r="CI52" s="18">
        <f>IF(ISNUMBER(CG52), CG52*COS(RADIANS(-$C52+Графики!$B$3))+CH52*SIN(RADIANS(-$C52+Графики!$B$3)),"")</f>
        <v>137.61790469608033</v>
      </c>
      <c r="CJ52" s="19">
        <f>IF(ISNUMBER(CG52), CG52*COS(RADIANS(-$C52+Графики!$B$5))+CH52*SIN(RADIANS(-$C52+Графики!$B$5)),"")</f>
        <v>126.70261088932176</v>
      </c>
      <c r="CK52" s="24">
        <v>-0.1441993061382808</v>
      </c>
      <c r="CL52" s="25">
        <v>0.19199590876029302</v>
      </c>
      <c r="CM52" s="25">
        <v>-0.52251915943636462</v>
      </c>
      <c r="CN52" s="25">
        <v>0.42763137290343456</v>
      </c>
      <c r="CO52" s="18">
        <f t="shared" si="149"/>
        <v>2.9338525058474261</v>
      </c>
      <c r="CP52" s="18">
        <f t="shared" si="158"/>
        <v>8.2915325800433219</v>
      </c>
      <c r="CQ52" s="18">
        <f t="shared" si="159"/>
        <v>138.59875058725837</v>
      </c>
      <c r="CR52" s="18">
        <f t="shared" si="160"/>
        <v>130.24636912773352</v>
      </c>
      <c r="CS52" s="18">
        <f>IF(ISNUMBER(CQ52), CQ52*COS(RADIANS(-$C52+Графики!$B$3))+CR52*SIN(RADIANS(-$C52+Графики!$B$3)),"")</f>
        <v>138.59875058725837</v>
      </c>
      <c r="CT52" s="19">
        <f>IF(ISNUMBER(CQ52), CQ52*COS(RADIANS(-$C52+Графики!$B$5))+CR52*SIN(RADIANS(-$C52+Графики!$B$5)),"")</f>
        <v>130.24636912773352</v>
      </c>
      <c r="CU52" s="24">
        <v>-0.13585858788018543</v>
      </c>
      <c r="CV52" s="25">
        <v>0.21421057973151111</v>
      </c>
      <c r="CW52" s="25">
        <v>-0.47699465415278508</v>
      </c>
      <c r="CX52" s="25">
        <v>0.31050540609401156</v>
      </c>
      <c r="CY52" s="18">
        <f t="shared" si="161"/>
        <v>3.0549250405346058</v>
      </c>
      <c r="CZ52" s="18">
        <f t="shared" si="162"/>
        <v>6.8721803624105515</v>
      </c>
      <c r="DA52" s="18">
        <f t="shared" si="163"/>
        <v>133.73812154897362</v>
      </c>
      <c r="DB52" s="18">
        <f t="shared" si="164"/>
        <v>126.94662353317001</v>
      </c>
      <c r="DC52" s="18">
        <f>IF(ISNUMBER(DA52), DA52*COS(RADIANS(-$C52+Графики!$B$3))+DB52*SIN(RADIANS(-$C52+Графики!$B$3)),"")</f>
        <v>133.73812154897362</v>
      </c>
      <c r="DD52" s="19">
        <f>IF(ISNUMBER(DA52), DA52*COS(RADIANS(-$C52+Графики!$B$5))+DB52*SIN(RADIANS(-$C52+Графики!$B$5)),"")</f>
        <v>126.94662353317003</v>
      </c>
      <c r="DE52" s="24">
        <v>-0.24960915420174834</v>
      </c>
      <c r="DF52" s="25">
        <v>0.15904613495624073</v>
      </c>
      <c r="DG52" s="25">
        <v>-0.39352427082054176</v>
      </c>
      <c r="DH52" s="25">
        <v>0.36223465792522258</v>
      </c>
      <c r="DI52" s="18">
        <f t="shared" si="0"/>
        <v>3.5661825917896781</v>
      </c>
      <c r="DJ52" s="18">
        <f t="shared" si="1"/>
        <v>6.5951930166634067</v>
      </c>
      <c r="DK52" s="18">
        <f t="shared" si="2"/>
        <v>138.98177489017411</v>
      </c>
      <c r="DL52" s="18">
        <f t="shared" si="3"/>
        <v>126.65043344806892</v>
      </c>
      <c r="DM52" s="18">
        <f>IF(ISNUMBER(DK52), DK52*COS(RADIANS(-$C52+Графики!$B$3))+DL52*SIN(RADIANS(-$C52+Графики!$B$3)),"")</f>
        <v>138.98177489017411</v>
      </c>
      <c r="DN52" s="19">
        <f>IF(ISNUMBER(DK52), DK52*COS(RADIANS(-$C52+Графики!$B$5))+DL52*SIN(RADIANS(-$C52+Графики!$B$5)),"")</f>
        <v>126.65043344806894</v>
      </c>
      <c r="DO52" s="24">
        <v>-0.28897120115826347</v>
      </c>
      <c r="DP52" s="25">
        <v>0.10902965316962893</v>
      </c>
      <c r="DQ52" s="25">
        <v>-0.4093211070629561</v>
      </c>
      <c r="DR52" s="25">
        <v>0.35406663277397843</v>
      </c>
      <c r="DS52" s="18">
        <f t="shared" si="4"/>
        <v>3.4732056838767882</v>
      </c>
      <c r="DT52" s="18">
        <f t="shared" si="5"/>
        <v>6.661765489891077</v>
      </c>
      <c r="DU52" s="18">
        <f t="shared" si="6"/>
        <v>138.18268031015739</v>
      </c>
      <c r="DV52" s="18">
        <f t="shared" si="7"/>
        <v>125.15521768959611</v>
      </c>
      <c r="DW52" s="18">
        <f>IF(ISNUMBER(DU52), DU52*COS(RADIANS(-$C52+Графики!$B$3))+DV52*SIN(RADIANS(-$C52+Графики!$B$3)),"")</f>
        <v>138.18268031015739</v>
      </c>
      <c r="DX52" s="19">
        <f>IF(ISNUMBER(DU52), DU52*COS(RADIANS(-$C52+Графики!$B$5))+DV52*SIN(RADIANS(-$C52+Графики!$B$5)),"")</f>
        <v>125.15521768959613</v>
      </c>
      <c r="DY52" s="24">
        <v>-0.13835585047919036</v>
      </c>
      <c r="DZ52" s="25">
        <v>0.10476359285008055</v>
      </c>
      <c r="EA52" s="25">
        <v>-0.37421701805046126</v>
      </c>
      <c r="EB52" s="25">
        <v>0.40176752476375766</v>
      </c>
      <c r="EC52" s="18">
        <f t="shared" si="8"/>
        <v>2.1216157891974441</v>
      </c>
      <c r="ED52" s="18">
        <f t="shared" si="9"/>
        <v>6.7716908537306661</v>
      </c>
      <c r="EE52" s="18">
        <f t="shared" si="10"/>
        <v>132.42549647444966</v>
      </c>
      <c r="EF52" s="18">
        <f t="shared" si="11"/>
        <v>124.22132254465049</v>
      </c>
      <c r="EG52" s="18">
        <f>IF(ISNUMBER(EE52), EE52*COS(RADIANS(-$C52+Графики!$B$3))+EF52*SIN(RADIANS(-$C52+Графики!$B$3)),"")</f>
        <v>132.42549647444966</v>
      </c>
      <c r="EH52" s="19">
        <f>IF(ISNUMBER(EE52), EE52*COS(RADIANS(-$C52+Графики!$B$5))+EF52*SIN(RADIANS(-$C52+Графики!$B$5)),"")</f>
        <v>124.2213225446505</v>
      </c>
      <c r="EI52" s="24">
        <v>-0.13677409661919132</v>
      </c>
      <c r="EJ52" s="25">
        <v>0.21534373130820264</v>
      </c>
      <c r="EK52" s="25">
        <v>-0.39898298076671412</v>
      </c>
      <c r="EL52" s="25">
        <v>0.37163136542316311</v>
      </c>
      <c r="EM52" s="18">
        <f t="shared" si="12"/>
        <v>3.0728028905036759</v>
      </c>
      <c r="EN52" s="18">
        <f t="shared" si="13"/>
        <v>6.7248281145255593</v>
      </c>
      <c r="EO52" s="18">
        <f t="shared" si="14"/>
        <v>137.45609832830627</v>
      </c>
      <c r="EP52" s="18">
        <f t="shared" si="15"/>
        <v>122.7330930894971</v>
      </c>
      <c r="EQ52" s="18">
        <f>IF(ISNUMBER(EO52), EO52*COS(RADIANS(-$C52+Графики!$B$3))+EP52*SIN(RADIANS(-$C52+Графики!$B$3)),"")</f>
        <v>137.45609832830627</v>
      </c>
      <c r="ER52" s="19">
        <f>IF(ISNUMBER(EO52), EO52*COS(RADIANS(-$C52+Графики!$B$5))+EP52*SIN(RADIANS(-$C52+Графики!$B$5)),"")</f>
        <v>122.73309308949712</v>
      </c>
      <c r="ES52" s="24">
        <v>-0.20496036465795944</v>
      </c>
      <c r="ET52" s="25">
        <v>0.28818179684780765</v>
      </c>
      <c r="EU52" s="25">
        <v>-0.39499503701426131</v>
      </c>
      <c r="EV52" s="25">
        <v>0.46354007346307846</v>
      </c>
      <c r="EW52" s="18">
        <f t="shared" si="16"/>
        <v>4.3034639160115606</v>
      </c>
      <c r="EX52" s="18">
        <f t="shared" si="17"/>
        <v>7.4920621196476578</v>
      </c>
      <c r="EY52" s="18">
        <f t="shared" si="18"/>
        <v>136.26081867038553</v>
      </c>
      <c r="EZ52" s="18">
        <f t="shared" si="19"/>
        <v>128.08721552368485</v>
      </c>
      <c r="FA52" s="18">
        <f>IF(ISNUMBER(EY52), EY52*COS(RADIANS(-$C52+Графики!$B$3))+EZ52*SIN(RADIANS(-$C52+Графики!$B$3)),"")</f>
        <v>136.26081867038553</v>
      </c>
      <c r="FB52" s="19">
        <f>IF(ISNUMBER(EY52), EY52*COS(RADIANS(-$C52+Графики!$B$5))+EZ52*SIN(RADIANS(-$C52+Графики!$B$5)),"")</f>
        <v>128.08721552368485</v>
      </c>
      <c r="FC52" s="24">
        <v>-0.2753210809283807</v>
      </c>
      <c r="FD52" s="25">
        <v>0.12387985377546135</v>
      </c>
      <c r="FE52" s="25">
        <v>-0.48539991071738919</v>
      </c>
      <c r="FF52" s="25">
        <v>0.33622255663924938</v>
      </c>
      <c r="FG52" s="18">
        <f t="shared" si="20"/>
        <v>3.4836782974436105</v>
      </c>
      <c r="FH52" s="18">
        <f t="shared" si="21"/>
        <v>7.169947198167022</v>
      </c>
      <c r="FI52" s="18">
        <f t="shared" si="22"/>
        <v>139.15936315056351</v>
      </c>
      <c r="FJ52" s="18">
        <f t="shared" si="23"/>
        <v>127.12972873910164</v>
      </c>
      <c r="FK52" s="18">
        <f>IF(ISNUMBER(FI52), FI52*COS(RADIANS(-$C52+Графики!$B$3))+FJ52*SIN(RADIANS(-$C52+Графики!$B$3)),"")</f>
        <v>139.15936315056351</v>
      </c>
      <c r="FL52" s="19">
        <f>IF(ISNUMBER(FI52), FI52*COS(RADIANS(-$C52+Графики!$B$5))+FJ52*SIN(RADIANS(-$C52+Графики!$B$5)),"")</f>
        <v>127.12972873910165</v>
      </c>
      <c r="FM52" s="24">
        <v>-0.24594237144670505</v>
      </c>
      <c r="FN52" s="25">
        <v>0.28243543778466218</v>
      </c>
      <c r="FO52" s="25">
        <v>-0.5010090201173939</v>
      </c>
      <c r="FP52" s="25">
        <v>0.33512869220096231</v>
      </c>
      <c r="FQ52" s="18">
        <f t="shared" si="24"/>
        <v>4.6109498938320694</v>
      </c>
      <c r="FR52" s="18">
        <f t="shared" si="25"/>
        <v>7.2966132925032801</v>
      </c>
      <c r="FS52" s="18">
        <f t="shared" si="26"/>
        <v>137.42146745242644</v>
      </c>
      <c r="FT52" s="18">
        <f t="shared" si="27"/>
        <v>125.62580375867498</v>
      </c>
      <c r="FU52" s="18">
        <f>IF(ISNUMBER(FS52), FS52*COS(RADIANS(-$C52+Графики!$B$3))+FT52*SIN(RADIANS(-$C52+Графики!$B$3)),"")</f>
        <v>137.42146745242644</v>
      </c>
      <c r="FV52" s="19">
        <f>IF(ISNUMBER(FS52), FS52*COS(RADIANS(-$C52+Графики!$B$5))+FT52*SIN(RADIANS(-$C52+Графики!$B$5)),"")</f>
        <v>125.62580375867499</v>
      </c>
      <c r="FW52" s="24">
        <v>-0.31604027319169814</v>
      </c>
      <c r="FX52" s="25">
        <v>0.18775402417001333</v>
      </c>
      <c r="FY52" s="25">
        <v>-0.42325611711635103</v>
      </c>
      <c r="FZ52" s="25">
        <v>0.44623881950435029</v>
      </c>
      <c r="GA52" s="18">
        <f t="shared" si="28"/>
        <v>4.396420458031888</v>
      </c>
      <c r="GB52" s="18">
        <f t="shared" si="29"/>
        <v>7.5877019267662318</v>
      </c>
      <c r="GC52" s="18">
        <f t="shared" si="30"/>
        <v>142.67964343271348</v>
      </c>
      <c r="GD52" s="18">
        <f t="shared" si="31"/>
        <v>123.92840600152014</v>
      </c>
      <c r="GE52" s="18">
        <f>IF(ISNUMBER(GC52), GC52*COS(RADIANS(-$C52+Графики!$B$3))+GD52*SIN(RADIANS(-$C52+Графики!$B$3)),"")</f>
        <v>142.67964343271348</v>
      </c>
      <c r="GF52" s="19">
        <f>IF(ISNUMBER(GC52), GC52*COS(RADIANS(-$C52+Графики!$B$5))+GD52*SIN(RADIANS(-$C52+Графики!$B$5)),"")</f>
        <v>123.92840600152016</v>
      </c>
      <c r="GG52" s="24">
        <v>-0.24377423566134257</v>
      </c>
      <c r="GH52" s="25">
        <v>0.16645481798259079</v>
      </c>
      <c r="GI52" s="25">
        <v>-0.50089290328102432</v>
      </c>
      <c r="GJ52" s="25">
        <v>0.46988986148094725</v>
      </c>
      <c r="GK52" s="18">
        <f t="shared" si="32"/>
        <v>3.579916190087832</v>
      </c>
      <c r="GL52" s="18">
        <f t="shared" si="33"/>
        <v>8.4715764492866974</v>
      </c>
      <c r="GM52" s="18">
        <f t="shared" si="34"/>
        <v>140.93334393523983</v>
      </c>
      <c r="GN52" s="18">
        <f t="shared" si="35"/>
        <v>125.89627382321025</v>
      </c>
      <c r="GO52" s="18">
        <f>IF(ISNUMBER(GM52), GM52*COS(RADIANS(-$C52+Графики!$B$3))+GN52*SIN(RADIANS(-$C52+Графики!$B$3)),"")</f>
        <v>140.93334393523983</v>
      </c>
      <c r="GP52" s="19">
        <f>IF(ISNUMBER(GM52), GM52*COS(RADIANS(-$C52+Графики!$B$5))+GN52*SIN(RADIANS(-$C52+Графики!$B$5)),"")</f>
        <v>125.89627382321027</v>
      </c>
      <c r="GQ52" s="24">
        <v>-0.13896107493158555</v>
      </c>
      <c r="GR52" s="25">
        <v>0.18144619798614706</v>
      </c>
      <c r="GS52" s="25">
        <v>-0.48992010896709748</v>
      </c>
      <c r="GT52" s="25">
        <v>0.41637854740403946</v>
      </c>
      <c r="GU52" s="18">
        <f t="shared" si="36"/>
        <v>2.7960772865512662</v>
      </c>
      <c r="GV52" s="18">
        <f t="shared" si="37"/>
        <v>7.9088653275978791</v>
      </c>
      <c r="GW52" s="18">
        <f t="shared" si="38"/>
        <v>139.08585269441645</v>
      </c>
      <c r="GX52" s="18">
        <f t="shared" si="39"/>
        <v>131.31417857627707</v>
      </c>
      <c r="GY52" s="18">
        <f>IF(ISNUMBER(GW52), GW52*COS(RADIANS(-$C52+Графики!$B$3))+GX52*SIN(RADIANS(-$C52+Графики!$B$3)),"")</f>
        <v>139.08585269441645</v>
      </c>
      <c r="GZ52" s="19">
        <f>IF(ISNUMBER(GW52), GW52*COS(RADIANS(-$C52+Графики!$B$5))+GX52*SIN(RADIANS(-$C52+Графики!$B$5)),"")</f>
        <v>131.31417857627707</v>
      </c>
      <c r="HA52" s="24">
        <v>-0.29050200882427502</v>
      </c>
      <c r="HB52" s="25">
        <v>0.236364939766981</v>
      </c>
      <c r="HC52" s="25">
        <v>-0.39624675892754113</v>
      </c>
      <c r="HD52" s="25">
        <v>0.36555895134109695</v>
      </c>
      <c r="HE52" s="18">
        <f t="shared" si="40"/>
        <v>4.5977652872375696</v>
      </c>
      <c r="HF52" s="18">
        <f t="shared" si="41"/>
        <v>6.6479599831896063</v>
      </c>
      <c r="HG52" s="18">
        <f t="shared" si="42"/>
        <v>136.06281692051533</v>
      </c>
      <c r="HH52" s="18">
        <f t="shared" si="43"/>
        <v>124.62869848471396</v>
      </c>
      <c r="HI52" s="18">
        <f>IF(ISNUMBER(HG52), HG52*COS(RADIANS(-$C52+Графики!$B$3))+HH52*SIN(RADIANS(-$C52+Графики!$B$3)),"")</f>
        <v>136.06281692051533</v>
      </c>
      <c r="HJ52" s="19">
        <f>IF(ISNUMBER(HG52), HG52*COS(RADIANS(-$C52+Графики!$B$5))+HH52*SIN(RADIANS(-$C52+Графики!$B$5)),"")</f>
        <v>124.62869848471398</v>
      </c>
      <c r="HK52" s="24">
        <v>-0.16499640181039116</v>
      </c>
      <c r="HL52" s="25">
        <v>0.26256799681843346</v>
      </c>
      <c r="HM52" s="25">
        <v>-0.42774087700194185</v>
      </c>
      <c r="HN52" s="25">
        <v>0.44175346517766934</v>
      </c>
      <c r="HO52" s="18">
        <f t="shared" si="44"/>
        <v>3.7311946026379985</v>
      </c>
      <c r="HP52" s="18">
        <f t="shared" si="45"/>
        <v>7.5876967394384485</v>
      </c>
      <c r="HQ52" s="18">
        <f t="shared" si="46"/>
        <v>140.23441701330881</v>
      </c>
      <c r="HR52" s="18">
        <f t="shared" si="47"/>
        <v>127.62533115708779</v>
      </c>
      <c r="HS52" s="18">
        <f>IF(ISNUMBER(HQ52), HQ52*COS(RADIANS(-$C52+Графики!$B$3))+HR52*SIN(RADIANS(-$C52+Графики!$B$3)),"")</f>
        <v>140.23441701330881</v>
      </c>
      <c r="HT52" s="19">
        <f>IF(ISNUMBER(HQ52), HQ52*COS(RADIANS(-$C52+Графики!$B$5))+HR52*SIN(RADIANS(-$C52+Графики!$B$5)),"")</f>
        <v>127.6253311570878</v>
      </c>
      <c r="HU52" s="24">
        <v>-0.31535301704506313</v>
      </c>
      <c r="HV52" s="25">
        <v>0.19887935566550966</v>
      </c>
      <c r="HW52" s="25">
        <v>-0.45127509272964517</v>
      </c>
      <c r="HX52" s="25">
        <v>0.47967768790248444</v>
      </c>
      <c r="HY52" s="18">
        <f t="shared" si="48"/>
        <v>4.4875089505557195</v>
      </c>
      <c r="HZ52" s="18">
        <f t="shared" si="49"/>
        <v>8.1240062352985376</v>
      </c>
      <c r="IA52" s="18">
        <f t="shared" si="50"/>
        <v>135.14814888923215</v>
      </c>
      <c r="IB52" s="18">
        <f t="shared" si="51"/>
        <v>125.35104334014869</v>
      </c>
      <c r="IC52" s="18">
        <f>IF(ISNUMBER(IA52), IA52*COS(RADIANS(-$C52+Графики!$B$3))+IB52*SIN(RADIANS(-$C52+Графики!$B$3)),"")</f>
        <v>135.14814888923215</v>
      </c>
      <c r="ID52" s="19">
        <f>IF(ISNUMBER(IA52), IA52*COS(RADIANS(-$C52+Графики!$B$5))+IB52*SIN(RADIANS(-$C52+Графики!$B$5)),"")</f>
        <v>125.35104334014871</v>
      </c>
      <c r="IE52" s="24">
        <v>-0.25348435992516238</v>
      </c>
      <c r="IF52" s="25">
        <v>0.17845671023949114</v>
      </c>
      <c r="IG52" s="25">
        <v>-0.4315545343332694</v>
      </c>
      <c r="IH52" s="25">
        <v>0.33154408816793435</v>
      </c>
      <c r="II52" s="18">
        <f t="shared" si="52"/>
        <v>3.7693879983330736</v>
      </c>
      <c r="IJ52" s="18">
        <f t="shared" si="53"/>
        <v>6.6592425211387569</v>
      </c>
      <c r="IK52" s="18">
        <f t="shared" si="54"/>
        <v>133.5266704501438</v>
      </c>
      <c r="IL52" s="18">
        <f t="shared" si="55"/>
        <v>123.39137287357399</v>
      </c>
      <c r="IM52" s="18">
        <f>IF(ISNUMBER(IK52), IK52*COS(RADIANS(-$C52+Графики!$B$3))+IL52*SIN(RADIANS(-$C52+Графики!$B$3)),"")</f>
        <v>133.5266704501438</v>
      </c>
      <c r="IN52" s="19">
        <f>IF(ISNUMBER(IK52), IK52*COS(RADIANS(-$C52+Графики!$B$5))+IL52*SIN(RADIANS(-$C52+Графики!$B$5)),"")</f>
        <v>123.391372873574</v>
      </c>
      <c r="IO52" s="24">
        <v>-0.28715200035981248</v>
      </c>
      <c r="IP52" s="25">
        <v>0.19613764024367816</v>
      </c>
      <c r="IQ52" s="25">
        <v>-0.48079038295612053</v>
      </c>
      <c r="IR52" s="25">
        <v>0.36258221096967502</v>
      </c>
      <c r="IS52" s="18">
        <f t="shared" si="56"/>
        <v>4.2174852316927423</v>
      </c>
      <c r="IT52" s="18">
        <f t="shared" si="57"/>
        <v>7.3597478497121367</v>
      </c>
      <c r="IU52" s="18">
        <f t="shared" si="58"/>
        <v>139.1302336929167</v>
      </c>
      <c r="IV52" s="18">
        <f t="shared" si="59"/>
        <v>129.37244482337826</v>
      </c>
      <c r="IW52" s="18">
        <f>IF(ISNUMBER(IU52), IU52*COS(RADIANS(-$C52+Графики!$B$3))+IV52*SIN(RADIANS(-$C52+Графики!$B$3)),"")</f>
        <v>139.1302336929167</v>
      </c>
      <c r="IX52" s="19">
        <f>IF(ISNUMBER(IU52), IU52*COS(RADIANS(-$C52+Графики!$B$5))+IV52*SIN(RADIANS(-$C52+Графики!$B$5)),"")</f>
        <v>129.37244482337826</v>
      </c>
    </row>
    <row r="53" spans="1:258" x14ac:dyDescent="0.25">
      <c r="A53" s="44">
        <v>53</v>
      </c>
      <c r="B53" s="50">
        <v>0</v>
      </c>
      <c r="C53" s="11">
        <f>IF(Графики!$A$7="Расчитывать с учетом закручивания скважины",B53,0)</f>
        <v>0</v>
      </c>
      <c r="D53" s="47">
        <v>25</v>
      </c>
      <c r="E53" s="34">
        <f>IF(ISNUMBER(INDEX($I$1:$IX$303,$A53,E$1) ),INDEX($I$1:$IX$303,$A53,E$1),0)</f>
        <v>5.1376225079340019</v>
      </c>
      <c r="F53" s="35">
        <f>IF(ISNUMBER(INDEX($I$1:$IX$303,$A53,F$1) ),INDEX($I$1:$IX$303,$A53,F$1),0)</f>
        <v>10.830278926683206</v>
      </c>
      <c r="G53" s="35">
        <f>IF(ISNUMBER(INDEX($I$1:$IX$303,$A53,G$1) ),INDEX($I$1:$IX$303,$A53,G$1)-$G$305,0)</f>
        <v>-837.51094730586362</v>
      </c>
      <c r="H53" s="36">
        <f>IF(ISNUMBER(INDEX($I$1:$IX$303,$A53,H$1) ),INDEX($I$1:$IX$303,$A53,H$1)-$H$305,0)</f>
        <v>-1023.2665365451348</v>
      </c>
      <c r="I53" s="29">
        <v>-0.37778593213182077</v>
      </c>
      <c r="J53" s="25">
        <v>0.21094483070056083</v>
      </c>
      <c r="K53" s="25">
        <v>-0.63487082083155733</v>
      </c>
      <c r="L53" s="25">
        <v>0.60621198899427664</v>
      </c>
      <c r="M53" s="18">
        <f t="shared" si="165"/>
        <v>5.1376225079340019</v>
      </c>
      <c r="N53" s="18">
        <f t="shared" si="166"/>
        <v>10.830278926683206</v>
      </c>
      <c r="O53" s="18">
        <f t="shared" si="167"/>
        <v>140.40520858355103</v>
      </c>
      <c r="P53" s="18">
        <f t="shared" si="168"/>
        <v>132.16312693890274</v>
      </c>
      <c r="Q53" s="18">
        <f>IF(ISNUMBER(O53), O53*COS(RADIANS(-$C53+Графики!$B$3))+P53*SIN(RADIANS(-$C53+Графики!$B$3)),"")</f>
        <v>140.40520858355103</v>
      </c>
      <c r="R53" s="19">
        <f>IF(ISNUMBER(O53), O53*COS(RADIANS(-$C53+Графики!$B$5))+P53*SIN(RADIANS(-$C53+Графики!$B$5)),"")</f>
        <v>132.16312693890274</v>
      </c>
      <c r="S53" s="29">
        <v>-0.34136880808270598</v>
      </c>
      <c r="T53" s="25">
        <v>0.19250070078640577</v>
      </c>
      <c r="U53" s="25">
        <v>-0.51677737582699979</v>
      </c>
      <c r="V53" s="25">
        <v>0.48518176767404886</v>
      </c>
      <c r="W53" s="18">
        <f t="shared" si="169"/>
        <v>4.6588734991666172</v>
      </c>
      <c r="X53" s="18">
        <f t="shared" si="170"/>
        <v>8.743631598411957</v>
      </c>
      <c r="Y53" s="18">
        <f t="shared" si="171"/>
        <v>140.37882056725016</v>
      </c>
      <c r="Z53" s="18">
        <f t="shared" si="172"/>
        <v>129.52317609204752</v>
      </c>
      <c r="AA53" s="18">
        <f>IF(ISNUMBER(Y53), Y53*COS(RADIANS(-$C53+Графики!$B$3))+Z53*SIN(RADIANS(-$C53+Графики!$B$3)),"")</f>
        <v>140.37882056725016</v>
      </c>
      <c r="AB53" s="18">
        <f>IF(ISNUMBER(Y53), Y53*COS(RADIANS(-$C53+Графики!$B$5))+Z53*SIN(RADIANS(-$C53+Графики!$B$5)),"")</f>
        <v>129.52317609204752</v>
      </c>
      <c r="AC53" s="24">
        <v>-0.28904173437327518</v>
      </c>
      <c r="AD53" s="25">
        <v>0.24056591365483046</v>
      </c>
      <c r="AE53" s="25">
        <v>-0.52487717798017264</v>
      </c>
      <c r="AF53" s="25">
        <v>0.51142980064334831</v>
      </c>
      <c r="AG53" s="18">
        <f t="shared" si="173"/>
        <v>4.6216821476119465</v>
      </c>
      <c r="AH53" s="18">
        <f t="shared" si="174"/>
        <v>9.0433611500498383</v>
      </c>
      <c r="AI53" s="18">
        <f t="shared" si="175"/>
        <v>138.67572925351578</v>
      </c>
      <c r="AJ53" s="18">
        <f t="shared" si="176"/>
        <v>137.22599187089301</v>
      </c>
      <c r="AK53" s="18">
        <f>IF(ISNUMBER(AI53), AI53*COS(RADIANS(-$C53+Графики!$B$3))+AJ53*SIN(RADIANS(-$C53+Графики!$B$3)),"")</f>
        <v>138.67572925351578</v>
      </c>
      <c r="AL53" s="19">
        <f>IF(ISNUMBER(AI53), AI53*COS(RADIANS(-$C53+Графики!$B$5))+AJ53*SIN(RADIANS(-$C53+Графики!$B$5)),"")</f>
        <v>137.22599187089301</v>
      </c>
      <c r="AM53" s="24">
        <v>-0.31507064232487397</v>
      </c>
      <c r="AN53" s="25">
        <v>0.2473207139428826</v>
      </c>
      <c r="AO53" s="25">
        <v>-0.57445705539482017</v>
      </c>
      <c r="AP53" s="25">
        <v>0.65620524445941297</v>
      </c>
      <c r="AQ53" s="18">
        <f t="shared" si="181"/>
        <v>4.9077707239986283</v>
      </c>
      <c r="AR53" s="18">
        <f t="shared" si="182"/>
        <v>10.739348110986967</v>
      </c>
      <c r="AS53" s="18">
        <f t="shared" si="183"/>
        <v>140.86170802868912</v>
      </c>
      <c r="AT53" s="18">
        <f t="shared" si="184"/>
        <v>133.20780834257997</v>
      </c>
      <c r="AU53" s="18">
        <f>IF(ISNUMBER(AS53), AS53*COS(RADIANS(-$C53+Графики!$B$3))+AT53*SIN(RADIANS(-$C53+Графики!$B$3)),"")</f>
        <v>140.86170802868912</v>
      </c>
      <c r="AV53" s="19">
        <f>IF(ISNUMBER(AS53), AS53*COS(RADIANS(-$C53+Графики!$B$5))+AT53*SIN(RADIANS(-$C53+Графики!$B$5)),"")</f>
        <v>133.20780834257997</v>
      </c>
      <c r="AW53" s="24">
        <v>-0.250184492461205</v>
      </c>
      <c r="AX53" s="25">
        <v>0.3657116569394806</v>
      </c>
      <c r="AY53" s="25">
        <v>-0.53216224787821265</v>
      </c>
      <c r="AZ53" s="25">
        <v>0.56535815979923798</v>
      </c>
      <c r="BA53" s="18">
        <f t="shared" si="185"/>
        <v>5.3746819517711888</v>
      </c>
      <c r="BB53" s="18">
        <f t="shared" si="186"/>
        <v>9.5775259320391477</v>
      </c>
      <c r="BC53" s="18">
        <f t="shared" si="187"/>
        <v>138.47309538606038</v>
      </c>
      <c r="BD53" s="18">
        <f t="shared" si="188"/>
        <v>132.3875531945944</v>
      </c>
      <c r="BE53" s="18">
        <f>IF(ISNUMBER(BC53), BC53*COS(RADIANS(-$C53+Графики!$B$3))+BD53*SIN(RADIANS(-$C53+Графики!$B$3)),"")</f>
        <v>138.47309538606038</v>
      </c>
      <c r="BF53" s="19">
        <f>IF(ISNUMBER(BC53), BC53*COS(RADIANS(-$C53+Графики!$B$5))+BD53*SIN(RADIANS(-$C53+Графики!$B$5)),"")</f>
        <v>132.3875531945944</v>
      </c>
      <c r="BG53" s="24">
        <v>-0.28999860993288545</v>
      </c>
      <c r="BH53" s="25">
        <v>0.37448155509388481</v>
      </c>
      <c r="BI53" s="25">
        <v>-0.59157182953019172</v>
      </c>
      <c r="BJ53" s="25">
        <v>0.51564228894007014</v>
      </c>
      <c r="BK53" s="18">
        <f t="shared" si="150"/>
        <v>5.7986508504852523</v>
      </c>
      <c r="BL53" s="18">
        <f t="shared" si="151"/>
        <v>9.6621156027732624</v>
      </c>
      <c r="BM53" s="18">
        <f t="shared" si="152"/>
        <v>138.74903249047799</v>
      </c>
      <c r="BN53" s="18">
        <f t="shared" si="153"/>
        <v>130.1944128893912</v>
      </c>
      <c r="BO53" s="18">
        <f>IF(ISNUMBER(BM53), BM53*COS(RADIANS(-$C53+Графики!$B$3))+BN53*SIN(RADIANS(-$C53+Графики!$B$3)),"")</f>
        <v>138.74903249047799</v>
      </c>
      <c r="BP53" s="19">
        <f>IF(ISNUMBER(BM53), BM53*COS(RADIANS(-$C53+Графики!$B$5))+BN53*SIN(RADIANS(-$C53+Графики!$B$5)),"")</f>
        <v>130.1944128893912</v>
      </c>
      <c r="BQ53" s="24">
        <v>-0.37809640674946199</v>
      </c>
      <c r="BR53" s="25">
        <v>0.20035296383029963</v>
      </c>
      <c r="BS53" s="25">
        <v>-0.58862662396944876</v>
      </c>
      <c r="BT53" s="25">
        <v>0.63238877571623631</v>
      </c>
      <c r="BU53" s="18">
        <f t="shared" si="177"/>
        <v>5.0479015982489699</v>
      </c>
      <c r="BV53" s="18">
        <f t="shared" si="178"/>
        <v>10.655167842579019</v>
      </c>
      <c r="BW53" s="18">
        <f t="shared" si="179"/>
        <v>142.98591238862278</v>
      </c>
      <c r="BX53" s="18">
        <f t="shared" si="180"/>
        <v>128.81610073886711</v>
      </c>
      <c r="BY53" s="18">
        <f>IF(ISNUMBER(BW53), BW53*COS(RADIANS(-$C53+Графики!$B$3))+BX53*SIN(RADIANS(-$C53+Графики!$B$3)),"")</f>
        <v>142.98591238862278</v>
      </c>
      <c r="BZ53" s="19">
        <f>IF(ISNUMBER(BW53), BW53*COS(RADIANS(-$C53+Графики!$B$5))+BX53*SIN(RADIANS(-$C53+Графики!$B$5)),"")</f>
        <v>128.81610073886711</v>
      </c>
      <c r="CA53" s="29">
        <v>-0.31924094438951001</v>
      </c>
      <c r="CB53" s="25">
        <v>0.238122371357922</v>
      </c>
      <c r="CC53" s="25">
        <v>-0.59086003380107899</v>
      </c>
      <c r="CD53" s="25">
        <v>0.61361937965986002</v>
      </c>
      <c r="CE53" s="18">
        <f t="shared" si="154"/>
        <v>4.8638933167164211</v>
      </c>
      <c r="CF53" s="18">
        <f t="shared" si="155"/>
        <v>10.510872221617333</v>
      </c>
      <c r="CG53" s="18">
        <f t="shared" si="156"/>
        <v>140.04985135443854</v>
      </c>
      <c r="CH53" s="18">
        <f t="shared" si="157"/>
        <v>131.95804700013042</v>
      </c>
      <c r="CI53" s="18">
        <f>IF(ISNUMBER(CG53), CG53*COS(RADIANS(-$C53+Графики!$B$3))+CH53*SIN(RADIANS(-$C53+Графики!$B$3)),"")</f>
        <v>140.04985135443854</v>
      </c>
      <c r="CJ53" s="19">
        <f>IF(ISNUMBER(CG53), CG53*COS(RADIANS(-$C53+Графики!$B$5))+CH53*SIN(RADIANS(-$C53+Графики!$B$5)),"")</f>
        <v>131.95804700013042</v>
      </c>
      <c r="CK53" s="24">
        <v>-0.38803000903531726</v>
      </c>
      <c r="CL53" s="25">
        <v>0.29281929721671829</v>
      </c>
      <c r="CM53" s="25">
        <v>-0.6053258287762916</v>
      </c>
      <c r="CN53" s="25">
        <v>0.48120792675645696</v>
      </c>
      <c r="CO53" s="18">
        <f t="shared" si="149"/>
        <v>5.9414960942888442</v>
      </c>
      <c r="CP53" s="18">
        <f t="shared" si="158"/>
        <v>9.4816536587525153</v>
      </c>
      <c r="CQ53" s="18">
        <f t="shared" si="159"/>
        <v>141.56949863440278</v>
      </c>
      <c r="CR53" s="18">
        <f t="shared" si="160"/>
        <v>134.98719595710978</v>
      </c>
      <c r="CS53" s="18">
        <f>IF(ISNUMBER(CQ53), CQ53*COS(RADIANS(-$C53+Графики!$B$3))+CR53*SIN(RADIANS(-$C53+Графики!$B$3)),"")</f>
        <v>141.56949863440278</v>
      </c>
      <c r="CT53" s="19">
        <f>IF(ISNUMBER(CQ53), CQ53*COS(RADIANS(-$C53+Графики!$B$5))+CR53*SIN(RADIANS(-$C53+Графики!$B$5)),"")</f>
        <v>134.98719595710978</v>
      </c>
      <c r="CU53" s="24">
        <v>-0.24355842451611825</v>
      </c>
      <c r="CV53" s="25">
        <v>0.1849812054510768</v>
      </c>
      <c r="CW53" s="25">
        <v>-0.65647337354815272</v>
      </c>
      <c r="CX53" s="25">
        <v>0.64135675867723441</v>
      </c>
      <c r="CY53" s="18">
        <f t="shared" si="161"/>
        <v>3.7397050421733775</v>
      </c>
      <c r="CZ53" s="18">
        <f t="shared" si="162"/>
        <v>11.325462343345002</v>
      </c>
      <c r="DA53" s="18">
        <f t="shared" si="163"/>
        <v>135.60797407006032</v>
      </c>
      <c r="DB53" s="18">
        <f t="shared" si="164"/>
        <v>132.6093547048425</v>
      </c>
      <c r="DC53" s="18">
        <f>IF(ISNUMBER(DA53), DA53*COS(RADIANS(-$C53+Графики!$B$3))+DB53*SIN(RADIANS(-$C53+Графики!$B$3)),"")</f>
        <v>135.60797407006032</v>
      </c>
      <c r="DD53" s="19">
        <f>IF(ISNUMBER(DA53), DA53*COS(RADIANS(-$C53+Графики!$B$5))+DB53*SIN(RADIANS(-$C53+Графики!$B$5)),"")</f>
        <v>132.6093547048425</v>
      </c>
      <c r="DE53" s="24">
        <v>-0.25980402094989902</v>
      </c>
      <c r="DF53" s="25">
        <v>0.32907375851174747</v>
      </c>
      <c r="DG53" s="25">
        <v>-0.53548714625004934</v>
      </c>
      <c r="DH53" s="25">
        <v>0.49812670622414812</v>
      </c>
      <c r="DI53" s="18">
        <f t="shared" si="0"/>
        <v>5.1389054531155907</v>
      </c>
      <c r="DJ53" s="18">
        <f t="shared" si="1"/>
        <v>9.0198601493585997</v>
      </c>
      <c r="DK53" s="18">
        <f t="shared" si="2"/>
        <v>141.55122761673189</v>
      </c>
      <c r="DL53" s="18">
        <f t="shared" si="3"/>
        <v>131.16036352274821</v>
      </c>
      <c r="DM53" s="18">
        <f>IF(ISNUMBER(DK53), DK53*COS(RADIANS(-$C53+Графики!$B$3))+DL53*SIN(RADIANS(-$C53+Графики!$B$3)),"")</f>
        <v>141.55122761673189</v>
      </c>
      <c r="DN53" s="19">
        <f>IF(ISNUMBER(DK53), DK53*COS(RADIANS(-$C53+Графики!$B$5))+DL53*SIN(RADIANS(-$C53+Графики!$B$5)),"")</f>
        <v>131.16036352274821</v>
      </c>
      <c r="DO53" s="24">
        <v>-0.29913259828722683</v>
      </c>
      <c r="DP53" s="25">
        <v>0.34901079627840748</v>
      </c>
      <c r="DQ53" s="25">
        <v>-0.56534732951576794</v>
      </c>
      <c r="DR53" s="25">
        <v>0.6511864477729451</v>
      </c>
      <c r="DS53" s="18">
        <f t="shared" si="4"/>
        <v>5.6560879720468078</v>
      </c>
      <c r="DT53" s="18">
        <f t="shared" si="5"/>
        <v>10.616060521277566</v>
      </c>
      <c r="DU53" s="18">
        <f t="shared" si="6"/>
        <v>141.0107242961808</v>
      </c>
      <c r="DV53" s="18">
        <f t="shared" si="7"/>
        <v>130.46324795023489</v>
      </c>
      <c r="DW53" s="18">
        <f>IF(ISNUMBER(DU53), DU53*COS(RADIANS(-$C53+Графики!$B$3))+DV53*SIN(RADIANS(-$C53+Графики!$B$3)),"")</f>
        <v>141.0107242961808</v>
      </c>
      <c r="DX53" s="19">
        <f>IF(ISNUMBER(DU53), DU53*COS(RADIANS(-$C53+Графики!$B$5))+DV53*SIN(RADIANS(-$C53+Графики!$B$5)),"")</f>
        <v>130.46324795023489</v>
      </c>
      <c r="DY53" s="24">
        <v>-0.27591124274555251</v>
      </c>
      <c r="DZ53" s="25">
        <v>0.34949432163457306</v>
      </c>
      <c r="EA53" s="25">
        <v>-0.63683702171247247</v>
      </c>
      <c r="EB53" s="25">
        <v>0.62694188064018619</v>
      </c>
      <c r="EC53" s="18">
        <f t="shared" si="8"/>
        <v>5.4576660352188577</v>
      </c>
      <c r="ED53" s="18">
        <f t="shared" si="9"/>
        <v>11.028327867824158</v>
      </c>
      <c r="EE53" s="18">
        <f t="shared" si="10"/>
        <v>135.15432949205908</v>
      </c>
      <c r="EF53" s="18">
        <f t="shared" si="11"/>
        <v>129.73548647856256</v>
      </c>
      <c r="EG53" s="18">
        <f>IF(ISNUMBER(EE53), EE53*COS(RADIANS(-$C53+Графики!$B$3))+EF53*SIN(RADIANS(-$C53+Графики!$B$3)),"")</f>
        <v>135.15432949205908</v>
      </c>
      <c r="EH53" s="19">
        <f>IF(ISNUMBER(EE53), EE53*COS(RADIANS(-$C53+Графики!$B$5))+EF53*SIN(RADIANS(-$C53+Графики!$B$5)),"")</f>
        <v>129.73548647856256</v>
      </c>
      <c r="EI53" s="24">
        <v>-0.38924243126723435</v>
      </c>
      <c r="EJ53" s="25">
        <v>0.23702577349020879</v>
      </c>
      <c r="EK53" s="25">
        <v>-0.51969330433735383</v>
      </c>
      <c r="EL53" s="25">
        <v>0.57542903119743682</v>
      </c>
      <c r="EM53" s="18">
        <f t="shared" si="12"/>
        <v>5.4651938803714124</v>
      </c>
      <c r="EN53" s="18">
        <f t="shared" si="13"/>
        <v>9.5565997624828469</v>
      </c>
      <c r="EO53" s="18">
        <f t="shared" si="14"/>
        <v>140.18869526849198</v>
      </c>
      <c r="EP53" s="18">
        <f t="shared" si="15"/>
        <v>127.51139297073853</v>
      </c>
      <c r="EQ53" s="18">
        <f>IF(ISNUMBER(EO53), EO53*COS(RADIANS(-$C53+Графики!$B$3))+EP53*SIN(RADIANS(-$C53+Графики!$B$3)),"")</f>
        <v>140.18869526849198</v>
      </c>
      <c r="ER53" s="19">
        <f>IF(ISNUMBER(EO53), EO53*COS(RADIANS(-$C53+Графики!$B$5))+EP53*SIN(RADIANS(-$C53+Графики!$B$5)),"")</f>
        <v>127.51139297073854</v>
      </c>
      <c r="ES53" s="24">
        <v>-0.32525312047056953</v>
      </c>
      <c r="ET53" s="25">
        <v>0.25382754191737456</v>
      </c>
      <c r="EU53" s="25">
        <v>-0.69703437405516466</v>
      </c>
      <c r="EV53" s="25">
        <v>0.6196070307318583</v>
      </c>
      <c r="EW53" s="18">
        <f t="shared" si="16"/>
        <v>5.0534105882796814</v>
      </c>
      <c r="EX53" s="18">
        <f t="shared" si="17"/>
        <v>11.489610982976812</v>
      </c>
      <c r="EY53" s="18">
        <f t="shared" si="18"/>
        <v>138.78752396452538</v>
      </c>
      <c r="EZ53" s="18">
        <f t="shared" si="19"/>
        <v>133.83202101517324</v>
      </c>
      <c r="FA53" s="18">
        <f>IF(ISNUMBER(EY53), EY53*COS(RADIANS(-$C53+Графики!$B$3))+EZ53*SIN(RADIANS(-$C53+Графики!$B$3)),"")</f>
        <v>138.78752396452538</v>
      </c>
      <c r="FB53" s="19">
        <f>IF(ISNUMBER(EY53), EY53*COS(RADIANS(-$C53+Графики!$B$5))+EZ53*SIN(RADIANS(-$C53+Графики!$B$5)),"")</f>
        <v>133.83202101517324</v>
      </c>
      <c r="FC53" s="24">
        <v>-0.24664922781298479</v>
      </c>
      <c r="FD53" s="25">
        <v>0.29133948780374819</v>
      </c>
      <c r="FE53" s="25">
        <v>-0.66682956393941484</v>
      </c>
      <c r="FF53" s="25">
        <v>0.63616824323142629</v>
      </c>
      <c r="FG53" s="18">
        <f t="shared" si="20"/>
        <v>4.6948199661897547</v>
      </c>
      <c r="FH53" s="18">
        <f t="shared" si="21"/>
        <v>11.370555910782032</v>
      </c>
      <c r="FI53" s="18">
        <f t="shared" si="22"/>
        <v>141.50677313365838</v>
      </c>
      <c r="FJ53" s="18">
        <f t="shared" si="23"/>
        <v>132.81500669449267</v>
      </c>
      <c r="FK53" s="18">
        <f>IF(ISNUMBER(FI53), FI53*COS(RADIANS(-$C53+Графики!$B$3))+FJ53*SIN(RADIANS(-$C53+Графики!$B$3)),"")</f>
        <v>141.50677313365838</v>
      </c>
      <c r="FL53" s="19">
        <f>IF(ISNUMBER(FI53), FI53*COS(RADIANS(-$C53+Графики!$B$5))+FJ53*SIN(RADIANS(-$C53+Графики!$B$5)),"")</f>
        <v>132.81500669449267</v>
      </c>
      <c r="FM53" s="24">
        <v>-0.36379227567129058</v>
      </c>
      <c r="FN53" s="25">
        <v>0.25772378431562881</v>
      </c>
      <c r="FO53" s="25">
        <v>-0.69459871419066388</v>
      </c>
      <c r="FP53" s="25">
        <v>0.55524296410571938</v>
      </c>
      <c r="FQ53" s="18">
        <f t="shared" si="24"/>
        <v>5.4237242086243027</v>
      </c>
      <c r="FR53" s="18">
        <f t="shared" si="25"/>
        <v>10.906709958868557</v>
      </c>
      <c r="FS53" s="18">
        <f t="shared" si="26"/>
        <v>140.1333295567386</v>
      </c>
      <c r="FT53" s="18">
        <f t="shared" si="27"/>
        <v>131.07915873810924</v>
      </c>
      <c r="FU53" s="18">
        <f>IF(ISNUMBER(FS53), FS53*COS(RADIANS(-$C53+Графики!$B$3))+FT53*SIN(RADIANS(-$C53+Графики!$B$3)),"")</f>
        <v>140.1333295567386</v>
      </c>
      <c r="FV53" s="19">
        <f>IF(ISNUMBER(FS53), FS53*COS(RADIANS(-$C53+Графики!$B$5))+FT53*SIN(RADIANS(-$C53+Графики!$B$5)),"")</f>
        <v>131.07915873810924</v>
      </c>
      <c r="FW53" s="24">
        <v>-0.28858615605769278</v>
      </c>
      <c r="FX53" s="25">
        <v>0.18617607810132111</v>
      </c>
      <c r="FY53" s="25">
        <v>-0.67858642177064177</v>
      </c>
      <c r="FZ53" s="25">
        <v>0.61904960653180452</v>
      </c>
      <c r="GA53" s="18">
        <f t="shared" si="28"/>
        <v>4.1430702223532796</v>
      </c>
      <c r="GB53" s="18">
        <f t="shared" si="29"/>
        <v>11.323768575692508</v>
      </c>
      <c r="GC53" s="18">
        <f t="shared" si="30"/>
        <v>144.75117854389012</v>
      </c>
      <c r="GD53" s="18">
        <f t="shared" si="31"/>
        <v>129.59029028936641</v>
      </c>
      <c r="GE53" s="18">
        <f>IF(ISNUMBER(GC53), GC53*COS(RADIANS(-$C53+Графики!$B$3))+GD53*SIN(RADIANS(-$C53+Графики!$B$3)),"")</f>
        <v>144.75117854389012</v>
      </c>
      <c r="GF53" s="19">
        <f>IF(ISNUMBER(GC53), GC53*COS(RADIANS(-$C53+Графики!$B$5))+GD53*SIN(RADIANS(-$C53+Графики!$B$5)),"")</f>
        <v>129.59029028936641</v>
      </c>
      <c r="GG53" s="24">
        <v>-0.27747345993294353</v>
      </c>
      <c r="GH53" s="25">
        <v>0.35708127851762539</v>
      </c>
      <c r="GI53" s="25">
        <v>-0.68565144471050754</v>
      </c>
      <c r="GJ53" s="25">
        <v>0.47567466803212277</v>
      </c>
      <c r="GK53" s="18">
        <f t="shared" si="32"/>
        <v>5.537506434327633</v>
      </c>
      <c r="GL53" s="18">
        <f t="shared" si="33"/>
        <v>10.13430869765555</v>
      </c>
      <c r="GM53" s="18">
        <f t="shared" si="34"/>
        <v>143.70209715240364</v>
      </c>
      <c r="GN53" s="18">
        <f t="shared" si="35"/>
        <v>130.96342817203802</v>
      </c>
      <c r="GO53" s="18">
        <f>IF(ISNUMBER(GM53), GM53*COS(RADIANS(-$C53+Графики!$B$3))+GN53*SIN(RADIANS(-$C53+Графики!$B$3)),"")</f>
        <v>143.70209715240364</v>
      </c>
      <c r="GP53" s="19">
        <f>IF(ISNUMBER(GM53), GM53*COS(RADIANS(-$C53+Графики!$B$5))+GN53*SIN(RADIANS(-$C53+Графики!$B$5)),"")</f>
        <v>130.96342817203802</v>
      </c>
      <c r="GQ53" s="24">
        <v>-0.2924794632524006</v>
      </c>
      <c r="GR53" s="25">
        <v>0.24647558010915413</v>
      </c>
      <c r="GS53" s="25">
        <v>-0.60298962524263267</v>
      </c>
      <c r="GT53" s="25">
        <v>0.65967810310482955</v>
      </c>
      <c r="GU53" s="18">
        <f t="shared" si="36"/>
        <v>4.7032526734873814</v>
      </c>
      <c r="GV53" s="18">
        <f t="shared" si="37"/>
        <v>11.018631634530372</v>
      </c>
      <c r="GW53" s="18">
        <f t="shared" si="38"/>
        <v>141.43747903116014</v>
      </c>
      <c r="GX53" s="18">
        <f t="shared" si="39"/>
        <v>136.82349439354226</v>
      </c>
      <c r="GY53" s="18">
        <f>IF(ISNUMBER(GW53), GW53*COS(RADIANS(-$C53+Графики!$B$3))+GX53*SIN(RADIANS(-$C53+Графики!$B$3)),"")</f>
        <v>141.43747903116014</v>
      </c>
      <c r="GZ53" s="19">
        <f>IF(ISNUMBER(GW53), GW53*COS(RADIANS(-$C53+Графики!$B$5))+GX53*SIN(RADIANS(-$C53+Графики!$B$5)),"")</f>
        <v>136.82349439354226</v>
      </c>
      <c r="HA53" s="24">
        <v>-0.32580320883497843</v>
      </c>
      <c r="HB53" s="25">
        <v>0.25331413102996925</v>
      </c>
      <c r="HC53" s="25">
        <v>-0.51281943535289132</v>
      </c>
      <c r="HD53" s="25">
        <v>0.5018722361627671</v>
      </c>
      <c r="HE53" s="18">
        <f t="shared" si="40"/>
        <v>5.0537306555600896</v>
      </c>
      <c r="HF53" s="18">
        <f t="shared" si="41"/>
        <v>8.8547395647794787</v>
      </c>
      <c r="HG53" s="18">
        <f t="shared" si="42"/>
        <v>138.58968224829539</v>
      </c>
      <c r="HH53" s="18">
        <f t="shared" si="43"/>
        <v>129.05606826710371</v>
      </c>
      <c r="HI53" s="18">
        <f>IF(ISNUMBER(HG53), HG53*COS(RADIANS(-$C53+Графики!$B$3))+HH53*SIN(RADIANS(-$C53+Графики!$B$3)),"")</f>
        <v>138.58968224829539</v>
      </c>
      <c r="HJ53" s="19">
        <f>IF(ISNUMBER(HG53), HG53*COS(RADIANS(-$C53+Графики!$B$5))+HH53*SIN(RADIANS(-$C53+Графики!$B$5)),"")</f>
        <v>129.05606826710371</v>
      </c>
      <c r="HK53" s="24">
        <v>-0.20635455416015766</v>
      </c>
      <c r="HL53" s="25">
        <v>0.31377505688277363</v>
      </c>
      <c r="HM53" s="25">
        <v>-0.698974626860555</v>
      </c>
      <c r="HN53" s="25">
        <v>0.6019748429187618</v>
      </c>
      <c r="HO53" s="18">
        <f t="shared" si="44"/>
        <v>4.538971539249852</v>
      </c>
      <c r="HP53" s="18">
        <f t="shared" si="45"/>
        <v>11.352681948699638</v>
      </c>
      <c r="HQ53" s="18">
        <f t="shared" si="46"/>
        <v>142.50390278293375</v>
      </c>
      <c r="HR53" s="18">
        <f t="shared" si="47"/>
        <v>133.30167213143761</v>
      </c>
      <c r="HS53" s="18">
        <f>IF(ISNUMBER(HQ53), HQ53*COS(RADIANS(-$C53+Графики!$B$3))+HR53*SIN(RADIANS(-$C53+Графики!$B$3)),"")</f>
        <v>142.50390278293375</v>
      </c>
      <c r="HT53" s="19">
        <f>IF(ISNUMBER(HQ53), HQ53*COS(RADIANS(-$C53+Графики!$B$5))+HR53*SIN(RADIANS(-$C53+Графики!$B$5)),"")</f>
        <v>133.30167213143761</v>
      </c>
      <c r="HU53" s="24">
        <v>-0.29849455006112324</v>
      </c>
      <c r="HV53" s="25">
        <v>0.20990076959818069</v>
      </c>
      <c r="HW53" s="25">
        <v>-0.64000114783641282</v>
      </c>
      <c r="HX53" s="25">
        <v>0.48567045980887069</v>
      </c>
      <c r="HY53" s="18">
        <f t="shared" si="48"/>
        <v>4.4365715604663958</v>
      </c>
      <c r="HZ53" s="18">
        <f t="shared" si="49"/>
        <v>9.8231799368848325</v>
      </c>
      <c r="IA53" s="18">
        <f t="shared" si="50"/>
        <v>137.36643466946535</v>
      </c>
      <c r="IB53" s="18">
        <f t="shared" si="51"/>
        <v>130.26263330859112</v>
      </c>
      <c r="IC53" s="18">
        <f>IF(ISNUMBER(IA53), IA53*COS(RADIANS(-$C53+Графики!$B$3))+IB53*SIN(RADIANS(-$C53+Графики!$B$3)),"")</f>
        <v>137.36643466946535</v>
      </c>
      <c r="ID53" s="19">
        <f>IF(ISNUMBER(IA53), IA53*COS(RADIANS(-$C53+Графики!$B$5))+IB53*SIN(RADIANS(-$C53+Графики!$B$5)),"")</f>
        <v>130.26263330859112</v>
      </c>
      <c r="IE53" s="24">
        <v>-0.38160155576639632</v>
      </c>
      <c r="IF53" s="25">
        <v>0.27924906370023372</v>
      </c>
      <c r="IG53" s="25">
        <v>-0.58947405984945778</v>
      </c>
      <c r="IH53" s="25">
        <v>0.59698832829308834</v>
      </c>
      <c r="II53" s="18">
        <f t="shared" si="52"/>
        <v>5.7669776199033747</v>
      </c>
      <c r="IJ53" s="18">
        <f t="shared" si="53"/>
        <v>10.353652571139412</v>
      </c>
      <c r="IK53" s="18">
        <f t="shared" si="54"/>
        <v>136.4101592600955</v>
      </c>
      <c r="IL53" s="18">
        <f t="shared" si="55"/>
        <v>128.56819915914369</v>
      </c>
      <c r="IM53" s="18">
        <f>IF(ISNUMBER(IK53), IK53*COS(RADIANS(-$C53+Графики!$B$3))+IL53*SIN(RADIANS(-$C53+Графики!$B$3)),"")</f>
        <v>136.4101592600955</v>
      </c>
      <c r="IN53" s="19">
        <f>IF(ISNUMBER(IK53), IK53*COS(RADIANS(-$C53+Графики!$B$5))+IL53*SIN(RADIANS(-$C53+Графики!$B$5)),"")</f>
        <v>128.56819915914369</v>
      </c>
      <c r="IO53" s="24">
        <v>-0.37373137462814821</v>
      </c>
      <c r="IP53" s="25">
        <v>0.36831307209570419</v>
      </c>
      <c r="IQ53" s="25">
        <v>-0.61685404271222977</v>
      </c>
      <c r="IR53" s="25">
        <v>0.48170186514353408</v>
      </c>
      <c r="IS53" s="18">
        <f t="shared" si="56"/>
        <v>6.4755141393658233</v>
      </c>
      <c r="IT53" s="18">
        <f t="shared" si="57"/>
        <v>9.5865619609447705</v>
      </c>
      <c r="IU53" s="18">
        <f t="shared" si="58"/>
        <v>142.36799076259962</v>
      </c>
      <c r="IV53" s="18">
        <f t="shared" si="59"/>
        <v>134.16572580385065</v>
      </c>
      <c r="IW53" s="18">
        <f>IF(ISNUMBER(IU53), IU53*COS(RADIANS(-$C53+Графики!$B$3))+IV53*SIN(RADIANS(-$C53+Графики!$B$3)),"")</f>
        <v>142.36799076259962</v>
      </c>
      <c r="IX53" s="19">
        <f>IF(ISNUMBER(IU53), IU53*COS(RADIANS(-$C53+Графики!$B$5))+IV53*SIN(RADIANS(-$C53+Графики!$B$5)),"")</f>
        <v>134.16572580385065</v>
      </c>
    </row>
    <row r="54" spans="1:258" x14ac:dyDescent="0.25">
      <c r="A54" s="44">
        <v>54</v>
      </c>
      <c r="B54" s="50">
        <v>0</v>
      </c>
      <c r="C54" s="11">
        <f>IF(Графики!$A$7="Расчитывать с учетом закручивания скважины",B54,0)</f>
        <v>0</v>
      </c>
      <c r="D54" s="47">
        <v>25.5</v>
      </c>
      <c r="E54" s="34">
        <f>IF(ISNUMBER(INDEX($I$1:$IX$303,$A54,E$1) ),INDEX($I$1:$IX$303,$A54,E$1),0)</f>
        <v>7.6669216169367935</v>
      </c>
      <c r="F54" s="35">
        <f>IF(ISNUMBER(INDEX($I$1:$IX$303,$A54,F$1) ),INDEX($I$1:$IX$303,$A54,F$1),0)</f>
        <v>13.954303592867312</v>
      </c>
      <c r="G54" s="35">
        <f>IF(ISNUMBER(INDEX($I$1:$IX$303,$A54,G$1) ),INDEX($I$1:$IX$303,$A54,G$1)-$G$305,0)</f>
        <v>-833.67748649739519</v>
      </c>
      <c r="H54" s="36">
        <f>IF(ISNUMBER(INDEX($I$1:$IX$303,$A54,H$1) ),INDEX($I$1:$IX$303,$A54,H$1)-$H$305,0)</f>
        <v>-1016.2893847487012</v>
      </c>
      <c r="I54" s="29">
        <v>-0.47554217067984772</v>
      </c>
      <c r="J54" s="25">
        <v>0.40303093781462385</v>
      </c>
      <c r="K54" s="25">
        <v>-0.9250149393012197</v>
      </c>
      <c r="L54" s="25">
        <v>0.67408236412112543</v>
      </c>
      <c r="M54" s="18">
        <f t="shared" si="165"/>
        <v>7.6669216169367935</v>
      </c>
      <c r="N54" s="18">
        <f t="shared" si="166"/>
        <v>13.954303592867312</v>
      </c>
      <c r="O54" s="18">
        <f t="shared" si="167"/>
        <v>144.23866939201943</v>
      </c>
      <c r="P54" s="18">
        <f t="shared" si="168"/>
        <v>139.14027873533638</v>
      </c>
      <c r="Q54" s="18">
        <f>IF(ISNUMBER(O54), O54*COS(RADIANS(-$C54+Графики!$B$3))+P54*SIN(RADIANS(-$C54+Графики!$B$3)),"")</f>
        <v>144.23866939201943</v>
      </c>
      <c r="R54" s="19">
        <f>IF(ISNUMBER(O54), O54*COS(RADIANS(-$C54+Графики!$B$5))+P54*SIN(RADIANS(-$C54+Графики!$B$5)),"")</f>
        <v>139.14027873533638</v>
      </c>
      <c r="S54" s="29">
        <v>-0.55041534471569198</v>
      </c>
      <c r="T54" s="25">
        <v>0.36675973830076991</v>
      </c>
      <c r="U54" s="25">
        <v>-0.90824841436303549</v>
      </c>
      <c r="V54" s="25">
        <v>0.70519230219113116</v>
      </c>
      <c r="W54" s="18">
        <f t="shared" si="169"/>
        <v>8.0037770512252457</v>
      </c>
      <c r="X54" s="18">
        <f t="shared" si="170"/>
        <v>14.079461188491921</v>
      </c>
      <c r="Y54" s="18">
        <f t="shared" si="171"/>
        <v>144.38070909286279</v>
      </c>
      <c r="Z54" s="18">
        <f t="shared" si="172"/>
        <v>136.56290668629347</v>
      </c>
      <c r="AA54" s="18">
        <f>IF(ISNUMBER(Y54), Y54*COS(RADIANS(-$C54+Графики!$B$3))+Z54*SIN(RADIANS(-$C54+Графики!$B$3)),"")</f>
        <v>144.38070909286279</v>
      </c>
      <c r="AB54" s="18">
        <f>IF(ISNUMBER(Y54), Y54*COS(RADIANS(-$C54+Графики!$B$5))+Z54*SIN(RADIANS(-$C54+Графики!$B$5)),"")</f>
        <v>136.56290668629347</v>
      </c>
      <c r="AC54" s="24">
        <v>-0.42436449682392174</v>
      </c>
      <c r="AD54" s="25">
        <v>0.41256058291296693</v>
      </c>
      <c r="AE54" s="25">
        <v>-0.78489017004083772</v>
      </c>
      <c r="AF54" s="25">
        <v>0.80180386944176429</v>
      </c>
      <c r="AG54" s="18">
        <f t="shared" si="173"/>
        <v>7.3034841863566964</v>
      </c>
      <c r="AH54" s="18">
        <f t="shared" si="174"/>
        <v>13.846075153257674</v>
      </c>
      <c r="AI54" s="18">
        <f t="shared" si="175"/>
        <v>142.32747134669413</v>
      </c>
      <c r="AJ54" s="18">
        <f t="shared" si="176"/>
        <v>144.14902944752185</v>
      </c>
      <c r="AK54" s="18">
        <f>IF(ISNUMBER(AI54), AI54*COS(RADIANS(-$C54+Графики!$B$3))+AJ54*SIN(RADIANS(-$C54+Графики!$B$3)),"")</f>
        <v>142.32747134669413</v>
      </c>
      <c r="AL54" s="19">
        <f>IF(ISNUMBER(AI54), AI54*COS(RADIANS(-$C54+Графики!$B$5))+AJ54*SIN(RADIANS(-$C54+Графики!$B$5)),"")</f>
        <v>144.14902944752185</v>
      </c>
      <c r="AM54" s="24">
        <v>-0.43356222691282265</v>
      </c>
      <c r="AN54" s="25">
        <v>0.39610918209115675</v>
      </c>
      <c r="AO54" s="25">
        <v>-0.87720338349272076</v>
      </c>
      <c r="AP54" s="25">
        <v>0.66885333675848901</v>
      </c>
      <c r="AQ54" s="18">
        <f t="shared" si="181"/>
        <v>7.240185641461566</v>
      </c>
      <c r="AR54" s="18">
        <f t="shared" si="182"/>
        <v>13.491480775280909</v>
      </c>
      <c r="AS54" s="18">
        <f t="shared" si="183"/>
        <v>144.4818008494199</v>
      </c>
      <c r="AT54" s="18">
        <f t="shared" si="184"/>
        <v>139.95354873022043</v>
      </c>
      <c r="AU54" s="18">
        <f>IF(ISNUMBER(AS54), AS54*COS(RADIANS(-$C54+Графики!$B$3))+AT54*SIN(RADIANS(-$C54+Графики!$B$3)),"")</f>
        <v>144.4818008494199</v>
      </c>
      <c r="AV54" s="19">
        <f>IF(ISNUMBER(AS54), AS54*COS(RADIANS(-$C54+Графики!$B$5))+AT54*SIN(RADIANS(-$C54+Графики!$B$5)),"")</f>
        <v>139.95354873022043</v>
      </c>
      <c r="AW54" s="24">
        <v>-0.5198555441376651</v>
      </c>
      <c r="AX54" s="25">
        <v>0.40939917745343213</v>
      </c>
      <c r="AY54" s="25">
        <v>-0.91055740613520997</v>
      </c>
      <c r="AZ54" s="25">
        <v>0.68471120164870836</v>
      </c>
      <c r="BA54" s="18">
        <f t="shared" si="185"/>
        <v>8.1091883628375871</v>
      </c>
      <c r="BB54" s="18">
        <f t="shared" si="186"/>
        <v>13.920895165773061</v>
      </c>
      <c r="BC54" s="18">
        <f t="shared" si="187"/>
        <v>142.52768956747917</v>
      </c>
      <c r="BD54" s="18">
        <f t="shared" si="188"/>
        <v>139.34800077748093</v>
      </c>
      <c r="BE54" s="18">
        <f>IF(ISNUMBER(BC54), BC54*COS(RADIANS(-$C54+Графики!$B$3))+BD54*SIN(RADIANS(-$C54+Графики!$B$3)),"")</f>
        <v>142.52768956747917</v>
      </c>
      <c r="BF54" s="19">
        <f>IF(ISNUMBER(BC54), BC54*COS(RADIANS(-$C54+Графики!$B$5))+BD54*SIN(RADIANS(-$C54+Графики!$B$5)),"")</f>
        <v>139.34800077748093</v>
      </c>
      <c r="BG54" s="24">
        <v>-0.4259228637880077</v>
      </c>
      <c r="BH54" s="25">
        <v>0.5090528516262709</v>
      </c>
      <c r="BI54" s="25">
        <v>-0.76018425689034486</v>
      </c>
      <c r="BJ54" s="25">
        <v>0.79814586044015245</v>
      </c>
      <c r="BK54" s="18">
        <f t="shared" si="150"/>
        <v>8.1591118005237391</v>
      </c>
      <c r="BL54" s="18">
        <f t="shared" si="151"/>
        <v>13.598576544284118</v>
      </c>
      <c r="BM54" s="18">
        <f t="shared" si="152"/>
        <v>142.82858839073987</v>
      </c>
      <c r="BN54" s="18">
        <f t="shared" si="153"/>
        <v>136.99370116153327</v>
      </c>
      <c r="BO54" s="18">
        <f>IF(ISNUMBER(BM54), BM54*COS(RADIANS(-$C54+Графики!$B$3))+BN54*SIN(RADIANS(-$C54+Графики!$B$3)),"")</f>
        <v>142.82858839073987</v>
      </c>
      <c r="BP54" s="19">
        <f>IF(ISNUMBER(BM54), BM54*COS(RADIANS(-$C54+Графики!$B$5))+BN54*SIN(RADIANS(-$C54+Графики!$B$5)),"")</f>
        <v>136.99370116153327</v>
      </c>
      <c r="BQ54" s="24">
        <v>-0.503859523319653</v>
      </c>
      <c r="BR54" s="25">
        <v>0.4503496275590263</v>
      </c>
      <c r="BS54" s="25">
        <v>-0.74604990124500803</v>
      </c>
      <c r="BT54" s="25">
        <v>0.77751623088005917</v>
      </c>
      <c r="BU54" s="18">
        <f t="shared" si="177"/>
        <v>8.3269494856178028</v>
      </c>
      <c r="BV54" s="18">
        <f t="shared" si="178"/>
        <v>13.295230973048174</v>
      </c>
      <c r="BW54" s="18">
        <f t="shared" si="179"/>
        <v>147.14938713143169</v>
      </c>
      <c r="BX54" s="18">
        <f t="shared" si="180"/>
        <v>135.46371622539118</v>
      </c>
      <c r="BY54" s="18">
        <f>IF(ISNUMBER(BW54), BW54*COS(RADIANS(-$C54+Графики!$B$3))+BX54*SIN(RADIANS(-$C54+Графики!$B$3)),"")</f>
        <v>147.14938713143169</v>
      </c>
      <c r="BZ54" s="19">
        <f>IF(ISNUMBER(BW54), BW54*COS(RADIANS(-$C54+Графики!$B$5))+BX54*SIN(RADIANS(-$C54+Графики!$B$5)),"")</f>
        <v>135.46371622539118</v>
      </c>
      <c r="CA54" s="29">
        <v>-0.45776722215788235</v>
      </c>
      <c r="CB54" s="25">
        <v>0.53859446607795691</v>
      </c>
      <c r="CC54" s="25">
        <v>-0.83612659984467175</v>
      </c>
      <c r="CD54" s="25">
        <v>0.77329878014034203</v>
      </c>
      <c r="CE54" s="18">
        <f t="shared" si="154"/>
        <v>8.6947864431840287</v>
      </c>
      <c r="CF54" s="18">
        <f t="shared" si="155"/>
        <v>14.044424231226815</v>
      </c>
      <c r="CG54" s="18">
        <f t="shared" si="156"/>
        <v>144.39724457603057</v>
      </c>
      <c r="CH54" s="18">
        <f t="shared" si="157"/>
        <v>138.98025911574382</v>
      </c>
      <c r="CI54" s="18">
        <f>IF(ISNUMBER(CG54), CG54*COS(RADIANS(-$C54+Графики!$B$3))+CH54*SIN(RADIANS(-$C54+Графики!$B$3)),"")</f>
        <v>144.39724457603057</v>
      </c>
      <c r="CJ54" s="19">
        <f>IF(ISNUMBER(CG54), CG54*COS(RADIANS(-$C54+Графики!$B$5))+CH54*SIN(RADIANS(-$C54+Графики!$B$5)),"")</f>
        <v>138.98025911574382</v>
      </c>
      <c r="CK54" s="24">
        <v>-0.53150228898952456</v>
      </c>
      <c r="CL54" s="25">
        <v>0.47836161554286127</v>
      </c>
      <c r="CM54" s="25">
        <v>-0.91892806570430108</v>
      </c>
      <c r="CN54" s="25">
        <v>0.7123276751271983</v>
      </c>
      <c r="CO54" s="18">
        <f t="shared" si="149"/>
        <v>8.8126109939168451</v>
      </c>
      <c r="CP54" s="18">
        <f t="shared" si="158"/>
        <v>14.234911022886358</v>
      </c>
      <c r="CQ54" s="18">
        <f t="shared" si="159"/>
        <v>145.9758041313612</v>
      </c>
      <c r="CR54" s="18">
        <f t="shared" si="160"/>
        <v>142.10465146855296</v>
      </c>
      <c r="CS54" s="18">
        <f>IF(ISNUMBER(CQ54), CQ54*COS(RADIANS(-$C54+Графики!$B$3))+CR54*SIN(RADIANS(-$C54+Графики!$B$3)),"")</f>
        <v>145.9758041313612</v>
      </c>
      <c r="CT54" s="19">
        <f>IF(ISNUMBER(CQ54), CQ54*COS(RADIANS(-$C54+Графики!$B$5))+CR54*SIN(RADIANS(-$C54+Графики!$B$5)),"")</f>
        <v>142.10465146855296</v>
      </c>
      <c r="CU54" s="24">
        <v>-0.52960025751313744</v>
      </c>
      <c r="CV54" s="25">
        <v>0.36981529582241945</v>
      </c>
      <c r="CW54" s="25">
        <v>-0.89979830421928308</v>
      </c>
      <c r="CX54" s="25">
        <v>0.68878154651130707</v>
      </c>
      <c r="CY54" s="18">
        <f t="shared" si="161"/>
        <v>7.8488007866147989</v>
      </c>
      <c r="CZ54" s="18">
        <f t="shared" si="162"/>
        <v>13.862530381482097</v>
      </c>
      <c r="DA54" s="18">
        <f t="shared" si="163"/>
        <v>139.53237446336772</v>
      </c>
      <c r="DB54" s="18">
        <f t="shared" si="164"/>
        <v>139.54061989558355</v>
      </c>
      <c r="DC54" s="18">
        <f>IF(ISNUMBER(DA54), DA54*COS(RADIANS(-$C54+Графики!$B$3))+DB54*SIN(RADIANS(-$C54+Графики!$B$3)),"")</f>
        <v>139.53237446336772</v>
      </c>
      <c r="DD54" s="19">
        <f>IF(ISNUMBER(DA54), DA54*COS(RADIANS(-$C54+Графики!$B$5))+DB54*SIN(RADIANS(-$C54+Графики!$B$5)),"")</f>
        <v>139.54061989558355</v>
      </c>
      <c r="DE54" s="24">
        <v>-0.48845318584964648</v>
      </c>
      <c r="DF54" s="25">
        <v>0.42877874311081121</v>
      </c>
      <c r="DG54" s="25">
        <v>-0.73719150719631521</v>
      </c>
      <c r="DH54" s="25">
        <v>0.74237275162130267</v>
      </c>
      <c r="DI54" s="18">
        <f t="shared" si="0"/>
        <v>8.0042731097791968</v>
      </c>
      <c r="DJ54" s="18">
        <f t="shared" si="1"/>
        <v>12.911275158216473</v>
      </c>
      <c r="DK54" s="18">
        <f t="shared" si="2"/>
        <v>145.5533641716215</v>
      </c>
      <c r="DL54" s="18">
        <f t="shared" si="3"/>
        <v>137.61600110185645</v>
      </c>
      <c r="DM54" s="18">
        <f>IF(ISNUMBER(DK54), DK54*COS(RADIANS(-$C54+Графики!$B$3))+DL54*SIN(RADIANS(-$C54+Графики!$B$3)),"")</f>
        <v>145.5533641716215</v>
      </c>
      <c r="DN54" s="19">
        <f>IF(ISNUMBER(DK54), DK54*COS(RADIANS(-$C54+Графики!$B$5))+DL54*SIN(RADIANS(-$C54+Графики!$B$5)),"")</f>
        <v>137.61600110185645</v>
      </c>
      <c r="DO54" s="24">
        <v>-0.55315243976726824</v>
      </c>
      <c r="DP54" s="25">
        <v>0.48493928798132024</v>
      </c>
      <c r="DQ54" s="25">
        <v>-0.87911974618740663</v>
      </c>
      <c r="DR54" s="25">
        <v>0.7557593120869246</v>
      </c>
      <c r="DS54" s="18">
        <f t="shared" si="4"/>
        <v>9.0589353863414406</v>
      </c>
      <c r="DT54" s="18">
        <f t="shared" si="5"/>
        <v>14.266527221650986</v>
      </c>
      <c r="DU54" s="18">
        <f t="shared" si="6"/>
        <v>145.54019198935151</v>
      </c>
      <c r="DV54" s="18">
        <f t="shared" si="7"/>
        <v>137.59651156106037</v>
      </c>
      <c r="DW54" s="18">
        <f>IF(ISNUMBER(DU54), DU54*COS(RADIANS(-$C54+Графики!$B$3))+DV54*SIN(RADIANS(-$C54+Графики!$B$3)),"")</f>
        <v>145.54019198935151</v>
      </c>
      <c r="DX54" s="19">
        <f>IF(ISNUMBER(DU54), DU54*COS(RADIANS(-$C54+Графики!$B$5))+DV54*SIN(RADIANS(-$C54+Графики!$B$5)),"")</f>
        <v>137.59651156106037</v>
      </c>
      <c r="DY54" s="24">
        <v>-0.45123892745279592</v>
      </c>
      <c r="DZ54" s="25">
        <v>0.41697508169203534</v>
      </c>
      <c r="EA54" s="25">
        <v>-0.74536959490365073</v>
      </c>
      <c r="EB54" s="25">
        <v>0.72800043267678372</v>
      </c>
      <c r="EC54" s="18">
        <f t="shared" si="8"/>
        <v>7.5765240471129651</v>
      </c>
      <c r="ED54" s="18">
        <f t="shared" si="9"/>
        <v>12.857224780209025</v>
      </c>
      <c r="EE54" s="18">
        <f t="shared" si="10"/>
        <v>138.94259151561556</v>
      </c>
      <c r="EF54" s="18">
        <f t="shared" si="11"/>
        <v>136.16409886866708</v>
      </c>
      <c r="EG54" s="18">
        <f>IF(ISNUMBER(EE54), EE54*COS(RADIANS(-$C54+Графики!$B$3))+EF54*SIN(RADIANS(-$C54+Графики!$B$3)),"")</f>
        <v>138.94259151561556</v>
      </c>
      <c r="EH54" s="19">
        <f>IF(ISNUMBER(EE54), EE54*COS(RADIANS(-$C54+Графики!$B$5))+EF54*SIN(RADIANS(-$C54+Графики!$B$5)),"")</f>
        <v>136.16409886866708</v>
      </c>
      <c r="EI54" s="24">
        <v>-0.46450357377421225</v>
      </c>
      <c r="EJ54" s="25">
        <v>0.44666759555023916</v>
      </c>
      <c r="EK54" s="25">
        <v>-0.78345607195939915</v>
      </c>
      <c r="EL54" s="25">
        <v>0.67038697939852687</v>
      </c>
      <c r="EM54" s="18">
        <f t="shared" si="12"/>
        <v>7.9513846875173195</v>
      </c>
      <c r="EN54" s="18">
        <f t="shared" si="13"/>
        <v>12.686833665597415</v>
      </c>
      <c r="EO54" s="18">
        <f t="shared" si="14"/>
        <v>144.16438761225064</v>
      </c>
      <c r="EP54" s="18">
        <f t="shared" si="15"/>
        <v>133.85480980353722</v>
      </c>
      <c r="EQ54" s="18">
        <f>IF(ISNUMBER(EO54), EO54*COS(RADIANS(-$C54+Графики!$B$3))+EP54*SIN(RADIANS(-$C54+Графики!$B$3)),"")</f>
        <v>144.16438761225064</v>
      </c>
      <c r="ER54" s="19">
        <f>IF(ISNUMBER(EO54), EO54*COS(RADIANS(-$C54+Графики!$B$5))+EP54*SIN(RADIANS(-$C54+Графики!$B$5)),"")</f>
        <v>133.85480980353722</v>
      </c>
      <c r="ES54" s="24">
        <v>-0.41842568628638122</v>
      </c>
      <c r="ET54" s="25">
        <v>0.45479662706127377</v>
      </c>
      <c r="EU54" s="25">
        <v>-0.85308877402936001</v>
      </c>
      <c r="EV54" s="25">
        <v>0.7930616381039971</v>
      </c>
      <c r="EW54" s="18">
        <f t="shared" si="16"/>
        <v>7.6202284845503421</v>
      </c>
      <c r="EX54" s="18">
        <f t="shared" si="17"/>
        <v>14.364878260062001</v>
      </c>
      <c r="EY54" s="18">
        <f t="shared" si="18"/>
        <v>142.59763820680055</v>
      </c>
      <c r="EZ54" s="18">
        <f t="shared" si="19"/>
        <v>141.01446014520425</v>
      </c>
      <c r="FA54" s="18">
        <f>IF(ISNUMBER(EY54), EY54*COS(RADIANS(-$C54+Графики!$B$3))+EZ54*SIN(RADIANS(-$C54+Графики!$B$3)),"")</f>
        <v>142.59763820680055</v>
      </c>
      <c r="FB54" s="19">
        <f>IF(ISNUMBER(EY54), EY54*COS(RADIANS(-$C54+Графики!$B$5))+EZ54*SIN(RADIANS(-$C54+Графики!$B$5)),"")</f>
        <v>141.01446014520425</v>
      </c>
      <c r="FC54" s="24">
        <v>-0.38352933217214202</v>
      </c>
      <c r="FD54" s="25">
        <v>0.38830299617573838</v>
      </c>
      <c r="FE54" s="25">
        <v>-0.86129962738793886</v>
      </c>
      <c r="FF54" s="25">
        <v>0.77962103125732496</v>
      </c>
      <c r="FG54" s="18">
        <f t="shared" si="20"/>
        <v>6.7354567732496049</v>
      </c>
      <c r="FH54" s="18">
        <f t="shared" si="21"/>
        <v>14.319244745359384</v>
      </c>
      <c r="FI54" s="18">
        <f t="shared" si="22"/>
        <v>144.87450152028319</v>
      </c>
      <c r="FJ54" s="18">
        <f t="shared" si="23"/>
        <v>139.97462906717237</v>
      </c>
      <c r="FK54" s="18">
        <f>IF(ISNUMBER(FI54), FI54*COS(RADIANS(-$C54+Графики!$B$3))+FJ54*SIN(RADIANS(-$C54+Графики!$B$3)),"")</f>
        <v>144.87450152028319</v>
      </c>
      <c r="FL54" s="19">
        <f>IF(ISNUMBER(FI54), FI54*COS(RADIANS(-$C54+Графики!$B$5))+FJ54*SIN(RADIANS(-$C54+Графики!$B$5)),"")</f>
        <v>139.97462906717237</v>
      </c>
      <c r="FM54" s="24">
        <v>-0.36949955631610976</v>
      </c>
      <c r="FN54" s="25">
        <v>0.48436467186979693</v>
      </c>
      <c r="FO54" s="25">
        <v>-0.80329732761838579</v>
      </c>
      <c r="FP54" s="25">
        <v>0.7297658318889727</v>
      </c>
      <c r="FQ54" s="18">
        <f t="shared" si="24"/>
        <v>7.4513021199533744</v>
      </c>
      <c r="FR54" s="18">
        <f t="shared" si="25"/>
        <v>13.378100800638077</v>
      </c>
      <c r="FS54" s="18">
        <f t="shared" si="26"/>
        <v>143.85898061671529</v>
      </c>
      <c r="FT54" s="18">
        <f t="shared" si="27"/>
        <v>137.76820913842829</v>
      </c>
      <c r="FU54" s="18">
        <f>IF(ISNUMBER(FS54), FS54*COS(RADIANS(-$C54+Графики!$B$3))+FT54*SIN(RADIANS(-$C54+Графики!$B$3)),"")</f>
        <v>143.85898061671529</v>
      </c>
      <c r="FV54" s="19">
        <f>IF(ISNUMBER(FS54), FS54*COS(RADIANS(-$C54+Графики!$B$5))+FT54*SIN(RADIANS(-$C54+Графики!$B$5)),"")</f>
        <v>137.76820913842829</v>
      </c>
      <c r="FW54" s="24">
        <v>-0.48061885120581405</v>
      </c>
      <c r="FX54" s="25">
        <v>0.4264086747646717</v>
      </c>
      <c r="FY54" s="25">
        <v>-0.92269639917979573</v>
      </c>
      <c r="FZ54" s="25">
        <v>0.63263730713410093</v>
      </c>
      <c r="GA54" s="18">
        <f t="shared" si="28"/>
        <v>7.9152257156700614</v>
      </c>
      <c r="GB54" s="18">
        <f t="shared" si="29"/>
        <v>13.572430338476607</v>
      </c>
      <c r="GC54" s="18">
        <f t="shared" si="30"/>
        <v>148.70879140172514</v>
      </c>
      <c r="GD54" s="18">
        <f t="shared" si="31"/>
        <v>136.3765054586047</v>
      </c>
      <c r="GE54" s="18">
        <f>IF(ISNUMBER(GC54), GC54*COS(RADIANS(-$C54+Графики!$B$3))+GD54*SIN(RADIANS(-$C54+Графики!$B$3)),"")</f>
        <v>148.70879140172514</v>
      </c>
      <c r="GF54" s="19">
        <f>IF(ISNUMBER(GC54), GC54*COS(RADIANS(-$C54+Графики!$B$5))+GD54*SIN(RADIANS(-$C54+Графики!$B$5)),"")</f>
        <v>136.3765054586047</v>
      </c>
      <c r="GG54" s="24">
        <v>-0.48601667752755628</v>
      </c>
      <c r="GH54" s="25">
        <v>0.43690238084051913</v>
      </c>
      <c r="GI54" s="25">
        <v>-0.86187641938217163</v>
      </c>
      <c r="GJ54" s="25">
        <v>0.61672405585306211</v>
      </c>
      <c r="GK54" s="18">
        <f t="shared" si="32"/>
        <v>8.0539010766075183</v>
      </c>
      <c r="GL54" s="18">
        <f t="shared" si="33"/>
        <v>12.902865260422189</v>
      </c>
      <c r="GM54" s="18">
        <f t="shared" si="34"/>
        <v>147.7290476907074</v>
      </c>
      <c r="GN54" s="18">
        <f t="shared" si="35"/>
        <v>137.41486080224911</v>
      </c>
      <c r="GO54" s="18">
        <f>IF(ISNUMBER(GM54), GM54*COS(RADIANS(-$C54+Графики!$B$3))+GN54*SIN(RADIANS(-$C54+Графики!$B$3)),"")</f>
        <v>147.7290476907074</v>
      </c>
      <c r="GP54" s="19">
        <f>IF(ISNUMBER(GM54), GM54*COS(RADIANS(-$C54+Графики!$B$5))+GN54*SIN(RADIANS(-$C54+Графики!$B$5)),"")</f>
        <v>137.41486080224911</v>
      </c>
      <c r="GQ54" s="24">
        <v>-0.4065669935940921</v>
      </c>
      <c r="GR54" s="25">
        <v>0.37477183680725878</v>
      </c>
      <c r="GS54" s="25">
        <v>-0.74012325811780877</v>
      </c>
      <c r="GT54" s="25">
        <v>0.68343843612695809</v>
      </c>
      <c r="GU54" s="18">
        <f t="shared" si="36"/>
        <v>6.8184147487509295</v>
      </c>
      <c r="GV54" s="18">
        <f t="shared" si="37"/>
        <v>12.422599801421693</v>
      </c>
      <c r="GW54" s="18">
        <f t="shared" si="38"/>
        <v>144.84668640553559</v>
      </c>
      <c r="GX54" s="18">
        <f t="shared" si="39"/>
        <v>143.03479429425312</v>
      </c>
      <c r="GY54" s="18">
        <f>IF(ISNUMBER(GW54), GW54*COS(RADIANS(-$C54+Графики!$B$3))+GX54*SIN(RADIANS(-$C54+Графики!$B$3)),"")</f>
        <v>144.84668640553559</v>
      </c>
      <c r="GZ54" s="19">
        <f>IF(ISNUMBER(GW54), GW54*COS(RADIANS(-$C54+Графики!$B$5))+GX54*SIN(RADIANS(-$C54+Графики!$B$5)),"")</f>
        <v>143.03479429425312</v>
      </c>
      <c r="HA54" s="24">
        <v>-0.38255143109876466</v>
      </c>
      <c r="HB54" s="25">
        <v>0.47276538633092213</v>
      </c>
      <c r="HC54" s="25">
        <v>-0.90980445486482342</v>
      </c>
      <c r="HD54" s="25">
        <v>0.67442752967681263</v>
      </c>
      <c r="HE54" s="18">
        <f t="shared" si="40"/>
        <v>7.4639779999367182</v>
      </c>
      <c r="HF54" s="18">
        <f t="shared" si="41"/>
        <v>13.824591727151486</v>
      </c>
      <c r="HG54" s="18">
        <f t="shared" si="42"/>
        <v>142.32167124826375</v>
      </c>
      <c r="HH54" s="18">
        <f t="shared" si="43"/>
        <v>135.96836413067945</v>
      </c>
      <c r="HI54" s="18">
        <f>IF(ISNUMBER(HG54), HG54*COS(RADIANS(-$C54+Графики!$B$3))+HH54*SIN(RADIANS(-$C54+Графики!$B$3)),"")</f>
        <v>142.32167124826375</v>
      </c>
      <c r="HJ54" s="19">
        <f>IF(ISNUMBER(HG54), HG54*COS(RADIANS(-$C54+Графики!$B$5))+HH54*SIN(RADIANS(-$C54+Графики!$B$5)),"")</f>
        <v>135.96836413067945</v>
      </c>
      <c r="HK54" s="24">
        <v>-0.40441971982711189</v>
      </c>
      <c r="HL54" s="25">
        <v>0.50811944094605332</v>
      </c>
      <c r="HM54" s="25">
        <v>-0.83977187724364655</v>
      </c>
      <c r="HN54" s="25">
        <v>0.78944104981757424</v>
      </c>
      <c r="HO54" s="18">
        <f t="shared" si="44"/>
        <v>7.9633222870176281</v>
      </c>
      <c r="HP54" s="18">
        <f t="shared" si="45"/>
        <v>14.21708591372637</v>
      </c>
      <c r="HQ54" s="18">
        <f t="shared" si="46"/>
        <v>146.48556392644255</v>
      </c>
      <c r="HR54" s="18">
        <f t="shared" si="47"/>
        <v>140.41021508830079</v>
      </c>
      <c r="HS54" s="18">
        <f>IF(ISNUMBER(HQ54), HQ54*COS(RADIANS(-$C54+Графики!$B$3))+HR54*SIN(RADIANS(-$C54+Графики!$B$3)),"")</f>
        <v>146.48556392644255</v>
      </c>
      <c r="HT54" s="19">
        <f>IF(ISNUMBER(HQ54), HQ54*COS(RADIANS(-$C54+Графики!$B$5))+HR54*SIN(RADIANS(-$C54+Графики!$B$5)),"")</f>
        <v>140.41021508830079</v>
      </c>
      <c r="HU54" s="24">
        <v>-0.41800315532714449</v>
      </c>
      <c r="HV54" s="25">
        <v>0.45102063738641818</v>
      </c>
      <c r="HW54" s="25">
        <v>-0.90142525350019942</v>
      </c>
      <c r="HX54" s="25">
        <v>0.75230986618164564</v>
      </c>
      <c r="HY54" s="18">
        <f t="shared" si="48"/>
        <v>7.5835905388450007</v>
      </c>
      <c r="HZ54" s="18">
        <f t="shared" si="49"/>
        <v>14.431060458908913</v>
      </c>
      <c r="IA54" s="18">
        <f t="shared" si="50"/>
        <v>141.15822993888784</v>
      </c>
      <c r="IB54" s="18">
        <f t="shared" si="51"/>
        <v>137.47816353804558</v>
      </c>
      <c r="IC54" s="18">
        <f>IF(ISNUMBER(IA54), IA54*COS(RADIANS(-$C54+Графики!$B$3))+IB54*SIN(RADIANS(-$C54+Графики!$B$3)),"")</f>
        <v>141.15822993888784</v>
      </c>
      <c r="ID54" s="19">
        <f>IF(ISNUMBER(IA54), IA54*COS(RADIANS(-$C54+Графики!$B$5))+IB54*SIN(RADIANS(-$C54+Графики!$B$5)),"")</f>
        <v>137.47816353804558</v>
      </c>
      <c r="IE54" s="24">
        <v>-0.43167077996009251</v>
      </c>
      <c r="IF54" s="25">
        <v>0.51378513474049436</v>
      </c>
      <c r="IG54" s="25">
        <v>-0.87987056889961368</v>
      </c>
      <c r="IH54" s="25">
        <v>0.63162335582548768</v>
      </c>
      <c r="II54" s="18">
        <f t="shared" si="52"/>
        <v>8.2505657139317155</v>
      </c>
      <c r="IJ54" s="18">
        <f t="shared" si="53"/>
        <v>13.189890327308312</v>
      </c>
      <c r="IK54" s="18">
        <f t="shared" si="54"/>
        <v>140.53544211706136</v>
      </c>
      <c r="IL54" s="18">
        <f t="shared" si="55"/>
        <v>135.16314432279785</v>
      </c>
      <c r="IM54" s="18">
        <f>IF(ISNUMBER(IK54), IK54*COS(RADIANS(-$C54+Графики!$B$3))+IL54*SIN(RADIANS(-$C54+Графики!$B$3)),"")</f>
        <v>140.53544211706136</v>
      </c>
      <c r="IN54" s="19">
        <f>IF(ISNUMBER(IK54), IK54*COS(RADIANS(-$C54+Графики!$B$5))+IL54*SIN(RADIANS(-$C54+Графики!$B$5)),"")</f>
        <v>135.16314432279785</v>
      </c>
      <c r="IO54" s="24">
        <v>-0.39466498613745693</v>
      </c>
      <c r="IP54" s="25">
        <v>0.38165161540291437</v>
      </c>
      <c r="IQ54" s="25">
        <v>-0.85934174822091125</v>
      </c>
      <c r="IR54" s="25">
        <v>0.74044371969026512</v>
      </c>
      <c r="IS54" s="18">
        <f t="shared" si="56"/>
        <v>6.7745885463026134</v>
      </c>
      <c r="IT54" s="18">
        <f t="shared" si="57"/>
        <v>13.960308375959478</v>
      </c>
      <c r="IU54" s="18">
        <f t="shared" si="58"/>
        <v>145.75528503575092</v>
      </c>
      <c r="IV54" s="18">
        <f t="shared" si="59"/>
        <v>141.14587999183038</v>
      </c>
      <c r="IW54" s="18">
        <f>IF(ISNUMBER(IU54), IU54*COS(RADIANS(-$C54+Графики!$B$3))+IV54*SIN(RADIANS(-$C54+Графики!$B$3)),"")</f>
        <v>145.75528503575092</v>
      </c>
      <c r="IX54" s="19">
        <f>IF(ISNUMBER(IU54), IU54*COS(RADIANS(-$C54+Графики!$B$5))+IV54*SIN(RADIANS(-$C54+Графики!$B$5)),"")</f>
        <v>141.14587999183038</v>
      </c>
    </row>
    <row r="55" spans="1:258" x14ac:dyDescent="0.25">
      <c r="A55" s="44">
        <v>55</v>
      </c>
      <c r="B55" s="50">
        <v>0</v>
      </c>
      <c r="C55" s="11">
        <f>IF(Графики!$A$7="Расчитывать с учетом закручивания скважины",B55,0)</f>
        <v>0</v>
      </c>
      <c r="D55" s="47">
        <v>26</v>
      </c>
      <c r="E55" s="34">
        <f>IF(ISNUMBER(INDEX($I$1:$IX$303,$A55,E$1) ),INDEX($I$1:$IX$303,$A55,E$1),0)</f>
        <v>10.283254279871832</v>
      </c>
      <c r="F55" s="35">
        <f>IF(ISNUMBER(INDEX($I$1:$IX$303,$A55,F$1) ),INDEX($I$1:$IX$303,$A55,F$1),0)</f>
        <v>15.813495618181642</v>
      </c>
      <c r="G55" s="35">
        <f>IF(ISNUMBER(INDEX($I$1:$IX$303,$A55,G$1) ),INDEX($I$1:$IX$303,$A55,G$1)-$G$305,0)</f>
        <v>-828.53585935745934</v>
      </c>
      <c r="H55" s="36">
        <f>IF(ISNUMBER(INDEX($I$1:$IX$303,$A55,H$1) ),INDEX($I$1:$IX$303,$A55,H$1)-$H$305,0)</f>
        <v>-1008.3826369396103</v>
      </c>
      <c r="I55" s="29">
        <v>-0.57532167818493463</v>
      </c>
      <c r="J55" s="25">
        <v>0.60307323052117467</v>
      </c>
      <c r="K55" s="25">
        <v>-0.89217160063621992</v>
      </c>
      <c r="L55" s="25">
        <v>0.91999704841189589</v>
      </c>
      <c r="M55" s="18">
        <f t="shared" si="165"/>
        <v>10.283254279871832</v>
      </c>
      <c r="N55" s="18">
        <f t="shared" si="166"/>
        <v>15.813495618181642</v>
      </c>
      <c r="O55" s="18">
        <f t="shared" si="167"/>
        <v>149.38029653195534</v>
      </c>
      <c r="P55" s="18">
        <f t="shared" si="168"/>
        <v>147.04702654442721</v>
      </c>
      <c r="Q55" s="18">
        <f>IF(ISNUMBER(O55), O55*COS(RADIANS(-$C55+Графики!$B$3))+P55*SIN(RADIANS(-$C55+Графики!$B$3)),"")</f>
        <v>149.38029653195534</v>
      </c>
      <c r="R55" s="19">
        <f>IF(ISNUMBER(O55), O55*COS(RADIANS(-$C55+Графики!$B$5))+P55*SIN(RADIANS(-$C55+Графики!$B$5)),"")</f>
        <v>147.04702654442721</v>
      </c>
      <c r="S55" s="29">
        <v>-0.51896711230469061</v>
      </c>
      <c r="T55" s="25">
        <v>0.47780942747519739</v>
      </c>
      <c r="U55" s="25">
        <v>-0.88284990466243507</v>
      </c>
      <c r="V55" s="25">
        <v>1.0319532203685267</v>
      </c>
      <c r="W55" s="18">
        <f t="shared" si="169"/>
        <v>8.6984065689550896</v>
      </c>
      <c r="X55" s="18">
        <f t="shared" si="170"/>
        <v>16.709031927962709</v>
      </c>
      <c r="Y55" s="18">
        <f t="shared" si="171"/>
        <v>148.72991237734033</v>
      </c>
      <c r="Z55" s="18">
        <f t="shared" si="172"/>
        <v>144.91742265027483</v>
      </c>
      <c r="AA55" s="18">
        <f>IF(ISNUMBER(Y55), Y55*COS(RADIANS(-$C55+Графики!$B$3))+Z55*SIN(RADIANS(-$C55+Графики!$B$3)),"")</f>
        <v>148.72991237734033</v>
      </c>
      <c r="AB55" s="18">
        <f>IF(ISNUMBER(Y55), Y55*COS(RADIANS(-$C55+Графики!$B$5))+Z55*SIN(RADIANS(-$C55+Графики!$B$5)),"")</f>
        <v>144.91742265027483</v>
      </c>
      <c r="AC55" s="24">
        <v>-0.43323253084362368</v>
      </c>
      <c r="AD55" s="25">
        <v>0.48805513397056421</v>
      </c>
      <c r="AE55" s="25">
        <v>-0.94224039191511122</v>
      </c>
      <c r="AF55" s="25">
        <v>0.89383469235803747</v>
      </c>
      <c r="AG55" s="18">
        <f t="shared" si="173"/>
        <v>8.0396649430743725</v>
      </c>
      <c r="AH55" s="18">
        <f t="shared" si="174"/>
        <v>16.022092189626402</v>
      </c>
      <c r="AI55" s="18">
        <f t="shared" si="175"/>
        <v>146.34730381823132</v>
      </c>
      <c r="AJ55" s="18">
        <f t="shared" si="176"/>
        <v>152.16007554233505</v>
      </c>
      <c r="AK55" s="18">
        <f>IF(ISNUMBER(AI55), AI55*COS(RADIANS(-$C55+Графики!$B$3))+AJ55*SIN(RADIANS(-$C55+Графики!$B$3)),"")</f>
        <v>146.34730381823132</v>
      </c>
      <c r="AL55" s="19">
        <f>IF(ISNUMBER(AI55), AI55*COS(RADIANS(-$C55+Графики!$B$5))+AJ55*SIN(RADIANS(-$C55+Графики!$B$5)),"")</f>
        <v>152.16007554233505</v>
      </c>
      <c r="AM55" s="24">
        <v>-0.59347188218219904</v>
      </c>
      <c r="AN55" s="25">
        <v>0.6185936769287258</v>
      </c>
      <c r="AO55" s="25">
        <v>-0.79196822305904646</v>
      </c>
      <c r="AP55" s="25">
        <v>0.92333983492630145</v>
      </c>
      <c r="AQ55" s="18">
        <f t="shared" si="181"/>
        <v>10.577070151074162</v>
      </c>
      <c r="AR55" s="18">
        <f t="shared" si="182"/>
        <v>14.968327648176512</v>
      </c>
      <c r="AS55" s="18">
        <f t="shared" si="183"/>
        <v>149.77033592495698</v>
      </c>
      <c r="AT55" s="18">
        <f t="shared" si="184"/>
        <v>147.43771255430869</v>
      </c>
      <c r="AU55" s="18">
        <f>IF(ISNUMBER(AS55), AS55*COS(RADIANS(-$C55+Графики!$B$3))+AT55*SIN(RADIANS(-$C55+Графики!$B$3)),"")</f>
        <v>149.77033592495698</v>
      </c>
      <c r="AV55" s="19">
        <f>IF(ISNUMBER(AS55), AS55*COS(RADIANS(-$C55+Графики!$B$5))+AT55*SIN(RADIANS(-$C55+Графики!$B$5)),"")</f>
        <v>147.43771255430869</v>
      </c>
      <c r="AW55" s="24">
        <v>-0.58009258172461542</v>
      </c>
      <c r="AX55" s="25">
        <v>0.49136159636573107</v>
      </c>
      <c r="AY55" s="25">
        <v>-0.87378557331809226</v>
      </c>
      <c r="AZ55" s="25">
        <v>0.86581615840908632</v>
      </c>
      <c r="BA55" s="18">
        <f t="shared" si="185"/>
        <v>9.3500653543506385</v>
      </c>
      <c r="BB55" s="18">
        <f t="shared" si="186"/>
        <v>15.180305856337169</v>
      </c>
      <c r="BC55" s="18">
        <f t="shared" si="187"/>
        <v>147.2027222446545</v>
      </c>
      <c r="BD55" s="18">
        <f t="shared" si="188"/>
        <v>146.93815370564951</v>
      </c>
      <c r="BE55" s="18">
        <f>IF(ISNUMBER(BC55), BC55*COS(RADIANS(-$C55+Графики!$B$3))+BD55*SIN(RADIANS(-$C55+Графики!$B$3)),"")</f>
        <v>147.2027222446545</v>
      </c>
      <c r="BF55" s="19">
        <f>IF(ISNUMBER(BC55), BC55*COS(RADIANS(-$C55+Графики!$B$5))+BD55*SIN(RADIANS(-$C55+Графики!$B$5)),"")</f>
        <v>146.93815370564951</v>
      </c>
      <c r="BG55" s="24">
        <v>-0.61448583117327049</v>
      </c>
      <c r="BH55" s="25">
        <v>0.4820856491956963</v>
      </c>
      <c r="BI55" s="25">
        <v>-0.90645918995954666</v>
      </c>
      <c r="BJ55" s="25">
        <v>1.0377877301533927</v>
      </c>
      <c r="BK55" s="18">
        <f t="shared" si="150"/>
        <v>9.5692453585737791</v>
      </c>
      <c r="BL55" s="18">
        <f t="shared" si="151"/>
        <v>16.965941086746241</v>
      </c>
      <c r="BM55" s="18">
        <f t="shared" si="152"/>
        <v>147.61321107002675</v>
      </c>
      <c r="BN55" s="18">
        <f t="shared" si="153"/>
        <v>145.47667170490638</v>
      </c>
      <c r="BO55" s="18">
        <f>IF(ISNUMBER(BM55), BM55*COS(RADIANS(-$C55+Графики!$B$3))+BN55*SIN(RADIANS(-$C55+Графики!$B$3)),"")</f>
        <v>147.61321107002675</v>
      </c>
      <c r="BP55" s="19">
        <f>IF(ISNUMBER(BM55), BM55*COS(RADIANS(-$C55+Графики!$B$5))+BN55*SIN(RADIANS(-$C55+Графики!$B$5)),"")</f>
        <v>145.47667170490638</v>
      </c>
      <c r="BQ55" s="24">
        <v>-0.45382728386467697</v>
      </c>
      <c r="BR55" s="25">
        <v>0.47116209980756873</v>
      </c>
      <c r="BS55" s="25">
        <v>-0.89315874330180511</v>
      </c>
      <c r="BT55" s="25">
        <v>0.93138058685108283</v>
      </c>
      <c r="BU55" s="18">
        <f t="shared" si="177"/>
        <v>8.0719674858943513</v>
      </c>
      <c r="BV55" s="18">
        <f t="shared" si="178"/>
        <v>15.921436585060585</v>
      </c>
      <c r="BW55" s="18">
        <f t="shared" si="179"/>
        <v>151.18537087437886</v>
      </c>
      <c r="BX55" s="18">
        <f t="shared" si="180"/>
        <v>143.42443451792147</v>
      </c>
      <c r="BY55" s="18">
        <f>IF(ISNUMBER(BW55), BW55*COS(RADIANS(-$C55+Графики!$B$3))+BX55*SIN(RADIANS(-$C55+Графики!$B$3)),"")</f>
        <v>151.18537087437886</v>
      </c>
      <c r="BZ55" s="19">
        <f>IF(ISNUMBER(BW55), BW55*COS(RADIANS(-$C55+Графики!$B$5))+BX55*SIN(RADIANS(-$C55+Графики!$B$5)),"")</f>
        <v>143.42443451792147</v>
      </c>
      <c r="CA55" s="29">
        <v>-0.48907539204401473</v>
      </c>
      <c r="CB55" s="25">
        <v>0.51665292306172028</v>
      </c>
      <c r="CC55" s="25">
        <v>-0.89257991888456434</v>
      </c>
      <c r="CD55" s="25">
        <v>1.0104995528034904</v>
      </c>
      <c r="CE55" s="18">
        <f t="shared" si="154"/>
        <v>8.7765225636159894</v>
      </c>
      <c r="CF55" s="18">
        <f t="shared" si="155"/>
        <v>16.606737947892839</v>
      </c>
      <c r="CG55" s="18">
        <f t="shared" si="156"/>
        <v>148.78550585783856</v>
      </c>
      <c r="CH55" s="18">
        <f t="shared" si="157"/>
        <v>147.28362808969024</v>
      </c>
      <c r="CI55" s="18">
        <f>IF(ISNUMBER(CG55), CG55*COS(RADIANS(-$C55+Графики!$B$3))+CH55*SIN(RADIANS(-$C55+Графики!$B$3)),"")</f>
        <v>148.78550585783856</v>
      </c>
      <c r="CJ55" s="19">
        <f>IF(ISNUMBER(CG55), CG55*COS(RADIANS(-$C55+Графики!$B$5))+CH55*SIN(RADIANS(-$C55+Графики!$B$5)),"")</f>
        <v>147.28362808969024</v>
      </c>
      <c r="CK55" s="24">
        <v>-0.45111737520012318</v>
      </c>
      <c r="CL55" s="25">
        <v>0.49678668990758712</v>
      </c>
      <c r="CM55" s="25">
        <v>-0.94199194885981141</v>
      </c>
      <c r="CN55" s="25">
        <v>0.9789096271879848</v>
      </c>
      <c r="CO55" s="18">
        <f t="shared" si="149"/>
        <v>8.2719291274808082</v>
      </c>
      <c r="CP55" s="18">
        <f t="shared" si="158"/>
        <v>16.762243499358185</v>
      </c>
      <c r="CQ55" s="18">
        <f t="shared" si="159"/>
        <v>150.1117686951016</v>
      </c>
      <c r="CR55" s="18">
        <f t="shared" si="160"/>
        <v>150.48577321823205</v>
      </c>
      <c r="CS55" s="18">
        <f>IF(ISNUMBER(CQ55), CQ55*COS(RADIANS(-$C55+Графики!$B$3))+CR55*SIN(RADIANS(-$C55+Графики!$B$3)),"")</f>
        <v>150.1117686951016</v>
      </c>
      <c r="CT55" s="19">
        <f>IF(ISNUMBER(CQ55), CQ55*COS(RADIANS(-$C55+Графики!$B$5))+CR55*SIN(RADIANS(-$C55+Графики!$B$5)),"")</f>
        <v>150.48577321823205</v>
      </c>
      <c r="CU55" s="24">
        <v>-0.60615051450980628</v>
      </c>
      <c r="CV55" s="25">
        <v>0.49649351619995674</v>
      </c>
      <c r="CW55" s="25">
        <v>-0.82234865284480763</v>
      </c>
      <c r="CX55" s="25">
        <v>0.95440454810393016</v>
      </c>
      <c r="CY55" s="18">
        <f t="shared" si="161"/>
        <v>9.622235917480424</v>
      </c>
      <c r="CZ55" s="18">
        <f t="shared" si="162"/>
        <v>15.504475425146818</v>
      </c>
      <c r="DA55" s="18">
        <f t="shared" si="163"/>
        <v>144.34349242210794</v>
      </c>
      <c r="DB55" s="18">
        <f t="shared" si="164"/>
        <v>147.29285760815696</v>
      </c>
      <c r="DC55" s="18">
        <f>IF(ISNUMBER(DA55), DA55*COS(RADIANS(-$C55+Графики!$B$3))+DB55*SIN(RADIANS(-$C55+Графики!$B$3)),"")</f>
        <v>144.34349242210794</v>
      </c>
      <c r="DD55" s="19">
        <f>IF(ISNUMBER(DA55), DA55*COS(RADIANS(-$C55+Графики!$B$5))+DB55*SIN(RADIANS(-$C55+Графики!$B$5)),"")</f>
        <v>147.29285760815696</v>
      </c>
      <c r="DE55" s="24">
        <v>-0.53250552777026361</v>
      </c>
      <c r="DF55" s="25">
        <v>0.48737681306994252</v>
      </c>
      <c r="DG55" s="25">
        <v>-0.95688346861536411</v>
      </c>
      <c r="DH55" s="25">
        <v>1.017417023137865</v>
      </c>
      <c r="DI55" s="18">
        <f t="shared" si="0"/>
        <v>8.9000349148998481</v>
      </c>
      <c r="DJ55" s="18">
        <f t="shared" si="1"/>
        <v>17.228169640220411</v>
      </c>
      <c r="DK55" s="18">
        <f t="shared" si="2"/>
        <v>150.00338162907141</v>
      </c>
      <c r="DL55" s="18">
        <f t="shared" si="3"/>
        <v>146.23008592196666</v>
      </c>
      <c r="DM55" s="18">
        <f>IF(ISNUMBER(DK55), DK55*COS(RADIANS(-$C55+Графики!$B$3))+DL55*SIN(RADIANS(-$C55+Графики!$B$3)),"")</f>
        <v>150.00338162907141</v>
      </c>
      <c r="DN55" s="19">
        <f>IF(ISNUMBER(DK55), DK55*COS(RADIANS(-$C55+Графики!$B$5))+DL55*SIN(RADIANS(-$C55+Графики!$B$5)),"")</f>
        <v>146.23008592196666</v>
      </c>
      <c r="DO55" s="24">
        <v>-0.48975487838579124</v>
      </c>
      <c r="DP55" s="25">
        <v>0.53582479221788282</v>
      </c>
      <c r="DQ55" s="25">
        <v>-0.87052101144899363</v>
      </c>
      <c r="DR55" s="25">
        <v>0.89546792964884148</v>
      </c>
      <c r="DS55" s="18">
        <f t="shared" si="4"/>
        <v>8.9497515161925261</v>
      </c>
      <c r="DT55" s="18">
        <f t="shared" si="5"/>
        <v>15.410550760154685</v>
      </c>
      <c r="DU55" s="18">
        <f t="shared" si="6"/>
        <v>150.01506774744777</v>
      </c>
      <c r="DV55" s="18">
        <f t="shared" si="7"/>
        <v>145.30178694113772</v>
      </c>
      <c r="DW55" s="18">
        <f>IF(ISNUMBER(DU55), DU55*COS(RADIANS(-$C55+Графики!$B$3))+DV55*SIN(RADIANS(-$C55+Графики!$B$3)),"")</f>
        <v>150.01506774744777</v>
      </c>
      <c r="DX55" s="19">
        <f>IF(ISNUMBER(DU55), DU55*COS(RADIANS(-$C55+Графики!$B$5))+DV55*SIN(RADIANS(-$C55+Графики!$B$5)),"")</f>
        <v>145.30178694113772</v>
      </c>
      <c r="DY55" s="24">
        <v>-0.55780346724736085</v>
      </c>
      <c r="DZ55" s="25">
        <v>0.55895420003772689</v>
      </c>
      <c r="EA55" s="25">
        <v>-0.86247879354184265</v>
      </c>
      <c r="EB55" s="25">
        <v>0.87075648815070539</v>
      </c>
      <c r="EC55" s="18">
        <f t="shared" si="8"/>
        <v>9.7453948561374482</v>
      </c>
      <c r="ED55" s="18">
        <f t="shared" si="9"/>
        <v>15.124754477333957</v>
      </c>
      <c r="EE55" s="18">
        <f t="shared" si="10"/>
        <v>143.81528894368429</v>
      </c>
      <c r="EF55" s="18">
        <f t="shared" si="11"/>
        <v>143.72647610733407</v>
      </c>
      <c r="EG55" s="18">
        <f>IF(ISNUMBER(EE55), EE55*COS(RADIANS(-$C55+Графики!$B$3))+EF55*SIN(RADIANS(-$C55+Графики!$B$3)),"")</f>
        <v>143.81528894368429</v>
      </c>
      <c r="EH55" s="19">
        <f>IF(ISNUMBER(EE55), EE55*COS(RADIANS(-$C55+Графики!$B$5))+EF55*SIN(RADIANS(-$C55+Графики!$B$5)),"")</f>
        <v>143.72647610733407</v>
      </c>
      <c r="EI55" s="24">
        <v>-0.4284451578573456</v>
      </c>
      <c r="EJ55" s="25">
        <v>0.55194327783291175</v>
      </c>
      <c r="EK55" s="25">
        <v>-0.77535440373932507</v>
      </c>
      <c r="EL55" s="25">
        <v>0.94223650074156196</v>
      </c>
      <c r="EM55" s="18">
        <f t="shared" si="12"/>
        <v>8.5553987036815382</v>
      </c>
      <c r="EN55" s="18">
        <f t="shared" si="13"/>
        <v>14.98824700718748</v>
      </c>
      <c r="EO55" s="18">
        <f t="shared" si="14"/>
        <v>148.4420869640914</v>
      </c>
      <c r="EP55" s="18">
        <f t="shared" si="15"/>
        <v>141.34893330713095</v>
      </c>
      <c r="EQ55" s="18">
        <f>IF(ISNUMBER(EO55), EO55*COS(RADIANS(-$C55+Графики!$B$3))+EP55*SIN(RADIANS(-$C55+Графики!$B$3)),"")</f>
        <v>148.4420869640914</v>
      </c>
      <c r="ER55" s="19">
        <f>IF(ISNUMBER(EO55), EO55*COS(RADIANS(-$C55+Графики!$B$5))+EP55*SIN(RADIANS(-$C55+Графики!$B$5)),"")</f>
        <v>141.34893330713095</v>
      </c>
      <c r="ES55" s="24">
        <v>-0.5103763794538092</v>
      </c>
      <c r="ET55" s="25">
        <v>0.43986182320749112</v>
      </c>
      <c r="EU55" s="25">
        <v>-0.86122096128281234</v>
      </c>
      <c r="EV55" s="25">
        <v>0.9058656968085016</v>
      </c>
      <c r="EW55" s="18">
        <f t="shared" si="16"/>
        <v>8.2922976216246589</v>
      </c>
      <c r="EX55" s="18">
        <f t="shared" si="17"/>
        <v>15.420129009794746</v>
      </c>
      <c r="EY55" s="18">
        <f t="shared" si="18"/>
        <v>146.74378701761287</v>
      </c>
      <c r="EZ55" s="18">
        <f t="shared" si="19"/>
        <v>148.72452465010161</v>
      </c>
      <c r="FA55" s="18">
        <f>IF(ISNUMBER(EY55), EY55*COS(RADIANS(-$C55+Графики!$B$3))+EZ55*SIN(RADIANS(-$C55+Графики!$B$3)),"")</f>
        <v>146.74378701761287</v>
      </c>
      <c r="FB55" s="19">
        <f>IF(ISNUMBER(EY55), EY55*COS(RADIANS(-$C55+Графики!$B$5))+EZ55*SIN(RADIANS(-$C55+Графики!$B$5)),"")</f>
        <v>148.72452465010161</v>
      </c>
      <c r="FC55" s="24">
        <v>-0.46777691411546662</v>
      </c>
      <c r="FD55" s="25">
        <v>0.51379215774571996</v>
      </c>
      <c r="FE55" s="25">
        <v>-0.77075297270574994</v>
      </c>
      <c r="FF55" s="25">
        <v>0.874079573745427</v>
      </c>
      <c r="FG55" s="18">
        <f t="shared" si="20"/>
        <v>8.5657013203827557</v>
      </c>
      <c r="FH55" s="18">
        <f t="shared" si="21"/>
        <v>14.353378898114395</v>
      </c>
      <c r="FI55" s="18">
        <f t="shared" si="22"/>
        <v>149.15735218047456</v>
      </c>
      <c r="FJ55" s="18">
        <f t="shared" si="23"/>
        <v>147.15131851622957</v>
      </c>
      <c r="FK55" s="18">
        <f>IF(ISNUMBER(FI55), FI55*COS(RADIANS(-$C55+Графики!$B$3))+FJ55*SIN(RADIANS(-$C55+Графики!$B$3)),"")</f>
        <v>149.15735218047456</v>
      </c>
      <c r="FL55" s="19">
        <f>IF(ISNUMBER(FI55), FI55*COS(RADIANS(-$C55+Графики!$B$5))+FJ55*SIN(RADIANS(-$C55+Графики!$B$5)),"")</f>
        <v>147.15131851622957</v>
      </c>
      <c r="FM55" s="24">
        <v>-0.48196955976572486</v>
      </c>
      <c r="FN55" s="25">
        <v>0.54912479712246554</v>
      </c>
      <c r="FO55" s="25">
        <v>-0.76615612317982063</v>
      </c>
      <c r="FP55" s="25">
        <v>0.98914151041409226</v>
      </c>
      <c r="FQ55" s="18">
        <f t="shared" si="24"/>
        <v>8.9978742948632657</v>
      </c>
      <c r="FR55" s="18">
        <f t="shared" si="25"/>
        <v>15.317262513822742</v>
      </c>
      <c r="FS55" s="18">
        <f t="shared" si="26"/>
        <v>148.35791776414692</v>
      </c>
      <c r="FT55" s="18">
        <f t="shared" si="27"/>
        <v>145.42684039533967</v>
      </c>
      <c r="FU55" s="18">
        <f>IF(ISNUMBER(FS55), FS55*COS(RADIANS(-$C55+Графики!$B$3))+FT55*SIN(RADIANS(-$C55+Графики!$B$3)),"")</f>
        <v>148.35791776414692</v>
      </c>
      <c r="FV55" s="19">
        <f>IF(ISNUMBER(FS55), FS55*COS(RADIANS(-$C55+Графики!$B$5))+FT55*SIN(RADIANS(-$C55+Графики!$B$5)),"")</f>
        <v>145.42684039533967</v>
      </c>
      <c r="FW55" s="24">
        <v>-0.5047564639266181</v>
      </c>
      <c r="FX55" s="25">
        <v>0.46922272980116919</v>
      </c>
      <c r="FY55" s="25">
        <v>-0.87557256226373159</v>
      </c>
      <c r="FZ55" s="25">
        <v>0.92821786342196944</v>
      </c>
      <c r="GA55" s="18">
        <f t="shared" si="28"/>
        <v>8.4994695499025479</v>
      </c>
      <c r="GB55" s="18">
        <f t="shared" si="29"/>
        <v>15.74039092664124</v>
      </c>
      <c r="GC55" s="18">
        <f t="shared" si="30"/>
        <v>152.9585261766764</v>
      </c>
      <c r="GD55" s="18">
        <f t="shared" si="31"/>
        <v>144.24670092192531</v>
      </c>
      <c r="GE55" s="18">
        <f>IF(ISNUMBER(GC55), GC55*COS(RADIANS(-$C55+Графики!$B$3))+GD55*SIN(RADIANS(-$C55+Графики!$B$3)),"")</f>
        <v>152.9585261766764</v>
      </c>
      <c r="GF55" s="19">
        <f>IF(ISNUMBER(GC55), GC55*COS(RADIANS(-$C55+Графики!$B$5))+GD55*SIN(RADIANS(-$C55+Графики!$B$5)),"")</f>
        <v>144.24670092192531</v>
      </c>
      <c r="GG55" s="24">
        <v>-0.56776939952243299</v>
      </c>
      <c r="GH55" s="25">
        <v>0.59443953975675812</v>
      </c>
      <c r="GI55" s="25">
        <v>-0.96302860381869471</v>
      </c>
      <c r="GJ55" s="25">
        <v>1.0218444151433734</v>
      </c>
      <c r="GK55" s="18">
        <f t="shared" si="32"/>
        <v>10.142012416615517</v>
      </c>
      <c r="GL55" s="18">
        <f t="shared" si="33"/>
        <v>17.320418578533396</v>
      </c>
      <c r="GM55" s="18">
        <f t="shared" si="34"/>
        <v>152.80005389901515</v>
      </c>
      <c r="GN55" s="18">
        <f t="shared" si="35"/>
        <v>146.07507009151581</v>
      </c>
      <c r="GO55" s="18">
        <f>IF(ISNUMBER(GM55), GM55*COS(RADIANS(-$C55+Графики!$B$3))+GN55*SIN(RADIANS(-$C55+Графики!$B$3)),"")</f>
        <v>152.80005389901515</v>
      </c>
      <c r="GP55" s="19">
        <f>IF(ISNUMBER(GM55), GM55*COS(RADIANS(-$C55+Графики!$B$5))+GN55*SIN(RADIANS(-$C55+Графики!$B$5)),"")</f>
        <v>146.07507009151581</v>
      </c>
      <c r="GQ55" s="24">
        <v>-0.54283226948293328</v>
      </c>
      <c r="GR55" s="25">
        <v>0.59270821666096085</v>
      </c>
      <c r="GS55" s="25">
        <v>-0.8744006184438351</v>
      </c>
      <c r="GT55" s="25">
        <v>0.91893372896879455</v>
      </c>
      <c r="GU55" s="18">
        <f t="shared" si="36"/>
        <v>9.9092979567131607</v>
      </c>
      <c r="GV55" s="18">
        <f t="shared" si="37"/>
        <v>15.649155669197462</v>
      </c>
      <c r="GW55" s="18">
        <f t="shared" si="38"/>
        <v>149.80133538389217</v>
      </c>
      <c r="GX55" s="18">
        <f t="shared" si="39"/>
        <v>150.85937212885185</v>
      </c>
      <c r="GY55" s="18">
        <f>IF(ISNUMBER(GW55), GW55*COS(RADIANS(-$C55+Графики!$B$3))+GX55*SIN(RADIANS(-$C55+Графики!$B$3)),"")</f>
        <v>149.80133538389217</v>
      </c>
      <c r="GZ55" s="19">
        <f>IF(ISNUMBER(GW55), GW55*COS(RADIANS(-$C55+Графики!$B$5))+GX55*SIN(RADIANS(-$C55+Графики!$B$5)),"")</f>
        <v>150.85937212885185</v>
      </c>
      <c r="HA55" s="24">
        <v>-0.49550721337675052</v>
      </c>
      <c r="HB55" s="25">
        <v>0.59159896613697471</v>
      </c>
      <c r="HC55" s="25">
        <v>-0.94126571613742804</v>
      </c>
      <c r="HD55" s="25">
        <v>1.0286972870577298</v>
      </c>
      <c r="HE55" s="18">
        <f t="shared" si="40"/>
        <v>9.4866487756768638</v>
      </c>
      <c r="HF55" s="18">
        <f t="shared" si="41"/>
        <v>17.190323517384016</v>
      </c>
      <c r="HG55" s="18">
        <f t="shared" si="42"/>
        <v>147.0649956361022</v>
      </c>
      <c r="HH55" s="18">
        <f t="shared" si="43"/>
        <v>144.56352588937145</v>
      </c>
      <c r="HI55" s="18">
        <f>IF(ISNUMBER(HG55), HG55*COS(RADIANS(-$C55+Графики!$B$3))+HH55*SIN(RADIANS(-$C55+Графики!$B$3)),"")</f>
        <v>147.0649956361022</v>
      </c>
      <c r="HJ55" s="19">
        <f>IF(ISNUMBER(HG55), HG55*COS(RADIANS(-$C55+Графики!$B$5))+HH55*SIN(RADIANS(-$C55+Графики!$B$5)),"")</f>
        <v>144.56352588937145</v>
      </c>
      <c r="HK55" s="24">
        <v>-0.59765540525098693</v>
      </c>
      <c r="HL55" s="25">
        <v>0.48487677909921101</v>
      </c>
      <c r="HM55" s="25">
        <v>-0.95521767917343026</v>
      </c>
      <c r="HN55" s="25">
        <v>0.97546741701701845</v>
      </c>
      <c r="HO55" s="18">
        <f t="shared" si="44"/>
        <v>9.4467349265175606</v>
      </c>
      <c r="HP55" s="18">
        <f t="shared" si="45"/>
        <v>16.847608762429115</v>
      </c>
      <c r="HQ55" s="18">
        <f t="shared" si="46"/>
        <v>151.20893138970132</v>
      </c>
      <c r="HR55" s="18">
        <f t="shared" si="47"/>
        <v>148.83401946951534</v>
      </c>
      <c r="HS55" s="18">
        <f>IF(ISNUMBER(HQ55), HQ55*COS(RADIANS(-$C55+Графики!$B$3))+HR55*SIN(RADIANS(-$C55+Графики!$B$3)),"")</f>
        <v>151.20893138970132</v>
      </c>
      <c r="HT55" s="19">
        <f>IF(ISNUMBER(HQ55), HQ55*COS(RADIANS(-$C55+Графики!$B$5))+HR55*SIN(RADIANS(-$C55+Графики!$B$5)),"")</f>
        <v>148.83401946951534</v>
      </c>
      <c r="HU55" s="24">
        <v>-0.47276164019424727</v>
      </c>
      <c r="HV55" s="25">
        <v>0.48311924385438509</v>
      </c>
      <c r="HW55" s="25">
        <v>-0.89361566685044902</v>
      </c>
      <c r="HX55" s="25">
        <v>0.86126941412358693</v>
      </c>
      <c r="HY55" s="18">
        <f t="shared" si="48"/>
        <v>8.34153760296401</v>
      </c>
      <c r="HZ55" s="18">
        <f t="shared" si="49"/>
        <v>15.313662735307874</v>
      </c>
      <c r="IA55" s="18">
        <f t="shared" si="50"/>
        <v>145.32899874036985</v>
      </c>
      <c r="IB55" s="18">
        <f t="shared" si="51"/>
        <v>145.13499490569953</v>
      </c>
      <c r="IC55" s="18">
        <f>IF(ISNUMBER(IA55), IA55*COS(RADIANS(-$C55+Графики!$B$3))+IB55*SIN(RADIANS(-$C55+Графики!$B$3)),"")</f>
        <v>145.32899874036985</v>
      </c>
      <c r="ID55" s="19">
        <f>IF(ISNUMBER(IA55), IA55*COS(RADIANS(-$C55+Графики!$B$5))+IB55*SIN(RADIANS(-$C55+Графики!$B$5)),"")</f>
        <v>145.13499490569953</v>
      </c>
      <c r="IE55" s="24">
        <v>-0.61248491139709005</v>
      </c>
      <c r="IF55" s="25">
        <v>0.43498385177169641</v>
      </c>
      <c r="IG55" s="25">
        <v>-0.82507041342736642</v>
      </c>
      <c r="IH55" s="25">
        <v>0.8694091261744763</v>
      </c>
      <c r="II55" s="18">
        <f t="shared" si="52"/>
        <v>9.1407620692663052</v>
      </c>
      <c r="IJ55" s="18">
        <f t="shared" si="53"/>
        <v>14.786584653093509</v>
      </c>
      <c r="IK55" s="18">
        <f t="shared" si="54"/>
        <v>145.10582315169452</v>
      </c>
      <c r="IL55" s="18">
        <f t="shared" si="55"/>
        <v>142.55643664934459</v>
      </c>
      <c r="IM55" s="18">
        <f>IF(ISNUMBER(IK55), IK55*COS(RADIANS(-$C55+Графики!$B$3))+IL55*SIN(RADIANS(-$C55+Графики!$B$3)),"")</f>
        <v>145.10582315169452</v>
      </c>
      <c r="IN55" s="19">
        <f>IF(ISNUMBER(IK55), IK55*COS(RADIANS(-$C55+Графики!$B$5))+IL55*SIN(RADIANS(-$C55+Графики!$B$5)),"")</f>
        <v>142.55643664934459</v>
      </c>
      <c r="IO55" s="24">
        <v>-0.53333362159214837</v>
      </c>
      <c r="IP55" s="25">
        <v>0.58788502101581053</v>
      </c>
      <c r="IQ55" s="25">
        <v>-0.84994375955661472</v>
      </c>
      <c r="IR55" s="25">
        <v>0.85974082094301874</v>
      </c>
      <c r="IS55" s="18">
        <f t="shared" si="56"/>
        <v>9.7843223537030166</v>
      </c>
      <c r="IT55" s="18">
        <f t="shared" si="57"/>
        <v>14.919259029257908</v>
      </c>
      <c r="IU55" s="18">
        <f t="shared" si="58"/>
        <v>150.64744621260243</v>
      </c>
      <c r="IV55" s="18">
        <f t="shared" si="59"/>
        <v>148.60550950645933</v>
      </c>
      <c r="IW55" s="18">
        <f>IF(ISNUMBER(IU55), IU55*COS(RADIANS(-$C55+Графики!$B$3))+IV55*SIN(RADIANS(-$C55+Графики!$B$3)),"")</f>
        <v>150.64744621260243</v>
      </c>
      <c r="IX55" s="19">
        <f>IF(ISNUMBER(IU55), IU55*COS(RADIANS(-$C55+Графики!$B$5))+IV55*SIN(RADIANS(-$C55+Графики!$B$5)),"")</f>
        <v>148.60550950645933</v>
      </c>
    </row>
    <row r="56" spans="1:258" x14ac:dyDescent="0.25">
      <c r="A56" s="44">
        <v>56</v>
      </c>
      <c r="B56" s="50">
        <v>0</v>
      </c>
      <c r="C56" s="11">
        <f>IF(Графики!$A$7="Расчитывать с учетом закручивания скважины",B56,0)</f>
        <v>0</v>
      </c>
      <c r="D56" s="47">
        <v>26.5</v>
      </c>
      <c r="E56" s="34">
        <f>IF(ISNUMBER(INDEX($I$1:$IX$303,$A56,E$1) ),INDEX($I$1:$IX$303,$A56,E$1),0)</f>
        <v>12.01219819138673</v>
      </c>
      <c r="F56" s="35">
        <f>IF(ISNUMBER(INDEX($I$1:$IX$303,$A56,F$1) ),INDEX($I$1:$IX$303,$A56,F$1),0)</f>
        <v>16.370502658927428</v>
      </c>
      <c r="G56" s="35">
        <f>IF(ISNUMBER(INDEX($I$1:$IX$303,$A56,G$1) ),INDEX($I$1:$IX$303,$A56,G$1)-$G$305,0)</f>
        <v>-822.52976026176589</v>
      </c>
      <c r="H56" s="36">
        <f>IF(ISNUMBER(INDEX($I$1:$IX$303,$A56,H$1) ),INDEX($I$1:$IX$303,$A56,H$1)-$H$305,0)</f>
        <v>-1000.1973856101466</v>
      </c>
      <c r="I56" s="29">
        <v>-0.6887850973343036</v>
      </c>
      <c r="J56" s="25">
        <v>0.68774452601124869</v>
      </c>
      <c r="K56" s="25">
        <v>-0.96665012923685156</v>
      </c>
      <c r="L56" s="25">
        <v>0.90935509167791639</v>
      </c>
      <c r="M56" s="18">
        <f t="shared" si="165"/>
        <v>12.01219819138673</v>
      </c>
      <c r="N56" s="18">
        <f t="shared" si="166"/>
        <v>16.370502658927428</v>
      </c>
      <c r="O56" s="18">
        <f t="shared" si="167"/>
        <v>155.38639562764871</v>
      </c>
      <c r="P56" s="18">
        <f t="shared" si="168"/>
        <v>155.23227787389092</v>
      </c>
      <c r="Q56" s="18">
        <f>IF(ISNUMBER(O56), O56*COS(RADIANS(-$C56+Графики!$B$3))+P56*SIN(RADIANS(-$C56+Графики!$B$3)),"")</f>
        <v>155.38639562764871</v>
      </c>
      <c r="R56" s="19">
        <f>IF(ISNUMBER(O56), O56*COS(RADIANS(-$C56+Графики!$B$5))+P56*SIN(RADIANS(-$C56+Графики!$B$5)),"")</f>
        <v>155.23227787389092</v>
      </c>
      <c r="S56" s="29">
        <v>-0.74690633408881557</v>
      </c>
      <c r="T56" s="25">
        <v>0.72447936959804493</v>
      </c>
      <c r="U56" s="25">
        <v>-0.99131834645525319</v>
      </c>
      <c r="V56" s="25">
        <v>1.0267895258085771</v>
      </c>
      <c r="W56" s="18">
        <f t="shared" si="169"/>
        <v>12.839909716936296</v>
      </c>
      <c r="X56" s="18">
        <f t="shared" si="170"/>
        <v>17.610403147131279</v>
      </c>
      <c r="Y56" s="18">
        <f t="shared" si="171"/>
        <v>155.14986723580847</v>
      </c>
      <c r="Z56" s="18">
        <f t="shared" si="172"/>
        <v>153.72262422384046</v>
      </c>
      <c r="AA56" s="18">
        <f>IF(ISNUMBER(Y56), Y56*COS(RADIANS(-$C56+Графики!$B$3))+Z56*SIN(RADIANS(-$C56+Графики!$B$3)),"")</f>
        <v>155.14986723580847</v>
      </c>
      <c r="AB56" s="18">
        <f>IF(ISNUMBER(Y56), Y56*COS(RADIANS(-$C56+Графики!$B$5))+Z56*SIN(RADIANS(-$C56+Графики!$B$5)),"")</f>
        <v>153.72262422384046</v>
      </c>
      <c r="AC56" s="24">
        <v>-0.84111665241159494</v>
      </c>
      <c r="AD56" s="25">
        <v>0.66661336425576923</v>
      </c>
      <c r="AE56" s="25">
        <v>-1.069510203909112</v>
      </c>
      <c r="AF56" s="25">
        <v>0.97735530697967021</v>
      </c>
      <c r="AG56" s="18">
        <f t="shared" si="173"/>
        <v>13.157046883335987</v>
      </c>
      <c r="AH56" s="18">
        <f t="shared" si="174"/>
        <v>17.861321412184775</v>
      </c>
      <c r="AI56" s="18">
        <f t="shared" si="175"/>
        <v>152.92582725989931</v>
      </c>
      <c r="AJ56" s="18">
        <f t="shared" si="176"/>
        <v>161.09073624842745</v>
      </c>
      <c r="AK56" s="18">
        <f>IF(ISNUMBER(AI56), AI56*COS(RADIANS(-$C56+Графики!$B$3))+AJ56*SIN(RADIANS(-$C56+Графики!$B$3)),"")</f>
        <v>152.92582725989931</v>
      </c>
      <c r="AL56" s="19">
        <f>IF(ISNUMBER(AI56), AI56*COS(RADIANS(-$C56+Графики!$B$5))+AJ56*SIN(RADIANS(-$C56+Графики!$B$5)),"")</f>
        <v>161.09073624842745</v>
      </c>
      <c r="AM56" s="24">
        <v>-0.70163509269343227</v>
      </c>
      <c r="AN56" s="25">
        <v>0.66420808449624735</v>
      </c>
      <c r="AO56" s="25">
        <v>-1.0745923514003874</v>
      </c>
      <c r="AP56" s="25">
        <v>0.94129223732198308</v>
      </c>
      <c r="AQ56" s="18">
        <f t="shared" si="181"/>
        <v>11.918948032301879</v>
      </c>
      <c r="AR56" s="18">
        <f t="shared" si="182"/>
        <v>17.591004343554918</v>
      </c>
      <c r="AS56" s="18">
        <f t="shared" si="183"/>
        <v>155.72980994110793</v>
      </c>
      <c r="AT56" s="18">
        <f t="shared" si="184"/>
        <v>156.23321472608615</v>
      </c>
      <c r="AU56" s="18">
        <f>IF(ISNUMBER(AS56), AS56*COS(RADIANS(-$C56+Графики!$B$3))+AT56*SIN(RADIANS(-$C56+Графики!$B$3)),"")</f>
        <v>155.72980994110793</v>
      </c>
      <c r="AV56" s="19">
        <f>IF(ISNUMBER(AS56), AS56*COS(RADIANS(-$C56+Графики!$B$5))+AT56*SIN(RADIANS(-$C56+Графики!$B$5)),"")</f>
        <v>156.23321472608615</v>
      </c>
      <c r="AW56" s="24">
        <v>-0.83488883704115247</v>
      </c>
      <c r="AX56" s="25">
        <v>0.7225512299735215</v>
      </c>
      <c r="AY56" s="25">
        <v>-0.94789563164500767</v>
      </c>
      <c r="AZ56" s="25">
        <v>0.9755812720892022</v>
      </c>
      <c r="BA56" s="18">
        <f t="shared" si="185"/>
        <v>13.59081010780351</v>
      </c>
      <c r="BB56" s="18">
        <f t="shared" si="186"/>
        <v>16.784714311336451</v>
      </c>
      <c r="BC56" s="18">
        <f t="shared" si="187"/>
        <v>153.99812729855626</v>
      </c>
      <c r="BD56" s="18">
        <f t="shared" si="188"/>
        <v>155.33051086131775</v>
      </c>
      <c r="BE56" s="18">
        <f>IF(ISNUMBER(BC56), BC56*COS(RADIANS(-$C56+Графики!$B$3))+BD56*SIN(RADIANS(-$C56+Графики!$B$3)),"")</f>
        <v>153.99812729855626</v>
      </c>
      <c r="BF56" s="19">
        <f>IF(ISNUMBER(BC56), BC56*COS(RADIANS(-$C56+Графики!$B$5))+BD56*SIN(RADIANS(-$C56+Графики!$B$5)),"")</f>
        <v>155.33051086131775</v>
      </c>
      <c r="BG56" s="24">
        <v>-0.79771844932286107</v>
      </c>
      <c r="BH56" s="25">
        <v>0.8162180015431092</v>
      </c>
      <c r="BI56" s="25">
        <v>-0.97297868316092462</v>
      </c>
      <c r="BJ56" s="25">
        <v>0.90880411983706966</v>
      </c>
      <c r="BK56" s="18">
        <f t="shared" si="150"/>
        <v>14.08378685753309</v>
      </c>
      <c r="BL56" s="18">
        <f t="shared" si="151"/>
        <v>16.420914796757021</v>
      </c>
      <c r="BM56" s="18">
        <f t="shared" si="152"/>
        <v>154.65510449879329</v>
      </c>
      <c r="BN56" s="18">
        <f t="shared" si="153"/>
        <v>153.68712910328489</v>
      </c>
      <c r="BO56" s="18">
        <f>IF(ISNUMBER(BM56), BM56*COS(RADIANS(-$C56+Графики!$B$3))+BN56*SIN(RADIANS(-$C56+Графики!$B$3)),"")</f>
        <v>154.65510449879329</v>
      </c>
      <c r="BP56" s="19">
        <f>IF(ISNUMBER(BM56), BM56*COS(RADIANS(-$C56+Графики!$B$5))+BN56*SIN(RADIANS(-$C56+Графики!$B$5)),"")</f>
        <v>153.68712910328489</v>
      </c>
      <c r="BQ56" s="24">
        <v>-0.86910475500725382</v>
      </c>
      <c r="BR56" s="25">
        <v>0.76231917624657064</v>
      </c>
      <c r="BS56" s="25">
        <v>-0.96672265820624714</v>
      </c>
      <c r="BT56" s="25">
        <v>0.8964287608401067</v>
      </c>
      <c r="BU56" s="18">
        <f t="shared" si="177"/>
        <v>14.236378612477555</v>
      </c>
      <c r="BV56" s="18">
        <f t="shared" si="178"/>
        <v>16.258347005665005</v>
      </c>
      <c r="BW56" s="18">
        <f t="shared" si="179"/>
        <v>158.30356018061764</v>
      </c>
      <c r="BX56" s="18">
        <f t="shared" si="180"/>
        <v>151.55360802075398</v>
      </c>
      <c r="BY56" s="18">
        <f>IF(ISNUMBER(BW56), BW56*COS(RADIANS(-$C56+Графики!$B$3))+BX56*SIN(RADIANS(-$C56+Графики!$B$3)),"")</f>
        <v>158.30356018061764</v>
      </c>
      <c r="BZ56" s="19">
        <f>IF(ISNUMBER(BW56), BW56*COS(RADIANS(-$C56+Графики!$B$5))+BX56*SIN(RADIANS(-$C56+Графики!$B$5)),"")</f>
        <v>151.55360802075398</v>
      </c>
      <c r="CA56" s="29">
        <v>-0.74031293283225386</v>
      </c>
      <c r="CB56" s="25">
        <v>0.63108870960270802</v>
      </c>
      <c r="CC56" s="25">
        <v>-1.1269734401044575</v>
      </c>
      <c r="CD56" s="25">
        <v>1.0344841002962593</v>
      </c>
      <c r="CE56" s="18">
        <f t="shared" si="154"/>
        <v>11.967451332615099</v>
      </c>
      <c r="CF56" s="18">
        <f t="shared" si="155"/>
        <v>18.861156893791673</v>
      </c>
      <c r="CG56" s="18">
        <f t="shared" si="156"/>
        <v>154.76923152414611</v>
      </c>
      <c r="CH56" s="18">
        <f t="shared" si="157"/>
        <v>156.71420653658606</v>
      </c>
      <c r="CI56" s="18">
        <f>IF(ISNUMBER(CG56), CG56*COS(RADIANS(-$C56+Графики!$B$3))+CH56*SIN(RADIANS(-$C56+Графики!$B$3)),"")</f>
        <v>154.76923152414611</v>
      </c>
      <c r="CJ56" s="19">
        <f>IF(ISNUMBER(CG56), CG56*COS(RADIANS(-$C56+Графики!$B$5))+CH56*SIN(RADIANS(-$C56+Графики!$B$5)),"")</f>
        <v>156.71420653658606</v>
      </c>
      <c r="CK56" s="24">
        <v>-0.83934056379694066</v>
      </c>
      <c r="CL56" s="25">
        <v>0.72809918787783923</v>
      </c>
      <c r="CM56" s="25">
        <v>-0.98428763075172954</v>
      </c>
      <c r="CN56" s="25">
        <v>0.8826466187738099</v>
      </c>
      <c r="CO56" s="18">
        <f t="shared" si="149"/>
        <v>13.678065707068669</v>
      </c>
      <c r="CP56" s="18">
        <f t="shared" si="158"/>
        <v>16.291354056946858</v>
      </c>
      <c r="CQ56" s="18">
        <f t="shared" si="159"/>
        <v>156.95080154863592</v>
      </c>
      <c r="CR56" s="18">
        <f t="shared" si="160"/>
        <v>158.63145024670547</v>
      </c>
      <c r="CS56" s="18">
        <f>IF(ISNUMBER(CQ56), CQ56*COS(RADIANS(-$C56+Графики!$B$3))+CR56*SIN(RADIANS(-$C56+Графики!$B$3)),"")</f>
        <v>156.95080154863592</v>
      </c>
      <c r="CT56" s="19">
        <f>IF(ISNUMBER(CQ56), CQ56*COS(RADIANS(-$C56+Графики!$B$5))+CR56*SIN(RADIANS(-$C56+Графики!$B$5)),"")</f>
        <v>158.63145024670547</v>
      </c>
      <c r="CU56" s="24">
        <v>-0.81811638396378761</v>
      </c>
      <c r="CV56" s="25">
        <v>0.77447034141502169</v>
      </c>
      <c r="CW56" s="25">
        <v>-0.97805834491323618</v>
      </c>
      <c r="CX56" s="25">
        <v>0.92632122834266861</v>
      </c>
      <c r="CY56" s="18">
        <f t="shared" si="161"/>
        <v>13.897493590742792</v>
      </c>
      <c r="CZ56" s="18">
        <f t="shared" si="162"/>
        <v>16.618081908744671</v>
      </c>
      <c r="DA56" s="18">
        <f t="shared" si="163"/>
        <v>151.29223921747933</v>
      </c>
      <c r="DB56" s="18">
        <f t="shared" si="164"/>
        <v>155.6018985625293</v>
      </c>
      <c r="DC56" s="18">
        <f>IF(ISNUMBER(DA56), DA56*COS(RADIANS(-$C56+Графики!$B$3))+DB56*SIN(RADIANS(-$C56+Графики!$B$3)),"")</f>
        <v>151.29223921747933</v>
      </c>
      <c r="DD56" s="19">
        <f>IF(ISNUMBER(DA56), DA56*COS(RADIANS(-$C56+Графики!$B$5))+DB56*SIN(RADIANS(-$C56+Графики!$B$5)),"")</f>
        <v>155.6018985625293</v>
      </c>
      <c r="DE56" s="24">
        <v>-0.79208519792123744</v>
      </c>
      <c r="DF56" s="25">
        <v>0.67038258605383405</v>
      </c>
      <c r="DG56" s="25">
        <v>-1.0115306239191486</v>
      </c>
      <c r="DH56" s="25">
        <v>0.98449507748559884</v>
      </c>
      <c r="DI56" s="18">
        <f t="shared" si="0"/>
        <v>12.762092562818518</v>
      </c>
      <c r="DJ56" s="18">
        <f t="shared" si="1"/>
        <v>17.41772941110375</v>
      </c>
      <c r="DK56" s="18">
        <f t="shared" si="2"/>
        <v>156.38442791048067</v>
      </c>
      <c r="DL56" s="18">
        <f t="shared" si="3"/>
        <v>154.93895062751852</v>
      </c>
      <c r="DM56" s="18">
        <f>IF(ISNUMBER(DK56), DK56*COS(RADIANS(-$C56+Графики!$B$3))+DL56*SIN(RADIANS(-$C56+Графики!$B$3)),"")</f>
        <v>156.38442791048067</v>
      </c>
      <c r="DN56" s="19">
        <f>IF(ISNUMBER(DK56), DK56*COS(RADIANS(-$C56+Графики!$B$5))+DL56*SIN(RADIANS(-$C56+Графики!$B$5)),"")</f>
        <v>154.93895062751852</v>
      </c>
      <c r="DO56" s="24">
        <v>-0.71320149078848527</v>
      </c>
      <c r="DP56" s="25">
        <v>0.70004166970371429</v>
      </c>
      <c r="DQ56" s="25">
        <v>-0.94818284182926182</v>
      </c>
      <c r="DR56" s="25">
        <v>0.90079105971913254</v>
      </c>
      <c r="DS56" s="18">
        <f t="shared" si="4"/>
        <v>12.33256050547674</v>
      </c>
      <c r="DT56" s="18">
        <f t="shared" si="5"/>
        <v>16.134641054557314</v>
      </c>
      <c r="DU56" s="18">
        <f t="shared" si="6"/>
        <v>156.18134800018615</v>
      </c>
      <c r="DV56" s="18">
        <f t="shared" si="7"/>
        <v>153.36910746841639</v>
      </c>
      <c r="DW56" s="18">
        <f>IF(ISNUMBER(DU56), DU56*COS(RADIANS(-$C56+Графики!$B$3))+DV56*SIN(RADIANS(-$C56+Графики!$B$3)),"")</f>
        <v>156.18134800018615</v>
      </c>
      <c r="DX56" s="19">
        <f>IF(ISNUMBER(DU56), DU56*COS(RADIANS(-$C56+Графики!$B$5))+DV56*SIN(RADIANS(-$C56+Графики!$B$5)),"")</f>
        <v>153.36910746841639</v>
      </c>
      <c r="DY56" s="24">
        <v>-0.80841918641994626</v>
      </c>
      <c r="DZ56" s="25">
        <v>0.78176738726315997</v>
      </c>
      <c r="EA56" s="25">
        <v>-0.95531359133085902</v>
      </c>
      <c r="EB56" s="25">
        <v>0.93688515187835331</v>
      </c>
      <c r="EC56" s="18">
        <f t="shared" si="8"/>
        <v>13.876550335663506</v>
      </c>
      <c r="ED56" s="18">
        <f t="shared" si="9"/>
        <v>16.511798698736175</v>
      </c>
      <c r="EE56" s="18">
        <f t="shared" si="10"/>
        <v>150.75356411151606</v>
      </c>
      <c r="EF56" s="18">
        <f t="shared" si="11"/>
        <v>151.98237545670216</v>
      </c>
      <c r="EG56" s="18">
        <f>IF(ISNUMBER(EE56), EE56*COS(RADIANS(-$C56+Графики!$B$3))+EF56*SIN(RADIANS(-$C56+Графики!$B$3)),"")</f>
        <v>150.75356411151606</v>
      </c>
      <c r="EH56" s="19">
        <f>IF(ISNUMBER(EE56), EE56*COS(RADIANS(-$C56+Графики!$B$5))+EF56*SIN(RADIANS(-$C56+Графики!$B$5)),"")</f>
        <v>151.98237545670216</v>
      </c>
      <c r="EI56" s="24">
        <v>-0.78603113875039599</v>
      </c>
      <c r="EJ56" s="25">
        <v>0.81127927483107998</v>
      </c>
      <c r="EK56" s="25">
        <v>-1.1091823497493252</v>
      </c>
      <c r="EL56" s="25">
        <v>0.91776564936424398</v>
      </c>
      <c r="EM56" s="18">
        <f t="shared" si="12"/>
        <v>13.93871155390725</v>
      </c>
      <c r="EN56" s="18">
        <f t="shared" si="13"/>
        <v>17.687535791341805</v>
      </c>
      <c r="EO56" s="18">
        <f t="shared" si="14"/>
        <v>155.41144274104502</v>
      </c>
      <c r="EP56" s="18">
        <f t="shared" si="15"/>
        <v>150.19270120280186</v>
      </c>
      <c r="EQ56" s="18">
        <f>IF(ISNUMBER(EO56), EO56*COS(RADIANS(-$C56+Графики!$B$3))+EP56*SIN(RADIANS(-$C56+Графики!$B$3)),"")</f>
        <v>155.41144274104502</v>
      </c>
      <c r="ER56" s="19">
        <f>IF(ISNUMBER(EO56), EO56*COS(RADIANS(-$C56+Графики!$B$5))+EP56*SIN(RADIANS(-$C56+Графики!$B$5)),"")</f>
        <v>150.19270120280186</v>
      </c>
      <c r="ES56" s="24">
        <v>-0.83376324106407651</v>
      </c>
      <c r="ET56" s="25">
        <v>0.71364864532498229</v>
      </c>
      <c r="EU56" s="25">
        <v>-1.0597588043132358</v>
      </c>
      <c r="EV56" s="25">
        <v>0.97481949308755123</v>
      </c>
      <c r="EW56" s="18">
        <f t="shared" si="16"/>
        <v>13.503305753507094</v>
      </c>
      <c r="EX56" s="18">
        <f t="shared" si="17"/>
        <v>17.754112249454657</v>
      </c>
      <c r="EY56" s="18">
        <f t="shared" si="18"/>
        <v>153.49543989436643</v>
      </c>
      <c r="EZ56" s="18">
        <f t="shared" si="19"/>
        <v>157.60158077482893</v>
      </c>
      <c r="FA56" s="18">
        <f>IF(ISNUMBER(EY56), EY56*COS(RADIANS(-$C56+Графики!$B$3))+EZ56*SIN(RADIANS(-$C56+Графики!$B$3)),"")</f>
        <v>153.49543989436643</v>
      </c>
      <c r="FB56" s="19">
        <f>IF(ISNUMBER(EY56), EY56*COS(RADIANS(-$C56+Графики!$B$5))+EZ56*SIN(RADIANS(-$C56+Графики!$B$5)),"")</f>
        <v>157.60158077482893</v>
      </c>
      <c r="FC56" s="24">
        <v>-0.69019022872959734</v>
      </c>
      <c r="FD56" s="25">
        <v>0.78933364344681389</v>
      </c>
      <c r="FE56" s="25">
        <v>-1.121622382324627</v>
      </c>
      <c r="FF56" s="25">
        <v>1.0435366975136826</v>
      </c>
      <c r="FG56" s="18">
        <f t="shared" si="20"/>
        <v>12.910922747661505</v>
      </c>
      <c r="FH56" s="18">
        <f t="shared" si="21"/>
        <v>18.893453163110561</v>
      </c>
      <c r="FI56" s="18">
        <f t="shared" si="22"/>
        <v>155.61281355430532</v>
      </c>
      <c r="FJ56" s="18">
        <f t="shared" si="23"/>
        <v>156.59804509778485</v>
      </c>
      <c r="FK56" s="18">
        <f>IF(ISNUMBER(FI56), FI56*COS(RADIANS(-$C56+Графики!$B$3))+FJ56*SIN(RADIANS(-$C56+Графики!$B$3)),"")</f>
        <v>155.61281355430532</v>
      </c>
      <c r="FL56" s="19">
        <f>IF(ISNUMBER(FI56), FI56*COS(RADIANS(-$C56+Графики!$B$5))+FJ56*SIN(RADIANS(-$C56+Графики!$B$5)),"")</f>
        <v>156.59804509778485</v>
      </c>
      <c r="FM56" s="24">
        <v>-0.77934121916336785</v>
      </c>
      <c r="FN56" s="25">
        <v>0.64190675589623536</v>
      </c>
      <c r="FO56" s="25">
        <v>-1.1155018462680077</v>
      </c>
      <c r="FP56" s="25">
        <v>0.93596955509361612</v>
      </c>
      <c r="FQ56" s="18">
        <f t="shared" si="24"/>
        <v>12.402410348025336</v>
      </c>
      <c r="FR56" s="18">
        <f t="shared" si="25"/>
        <v>17.901508962625233</v>
      </c>
      <c r="FS56" s="18">
        <f t="shared" si="26"/>
        <v>154.55912293815959</v>
      </c>
      <c r="FT56" s="18">
        <f t="shared" si="27"/>
        <v>154.3775948766523</v>
      </c>
      <c r="FU56" s="18">
        <f>IF(ISNUMBER(FS56), FS56*COS(RADIANS(-$C56+Графики!$B$3))+FT56*SIN(RADIANS(-$C56+Графики!$B$3)),"")</f>
        <v>154.55912293815959</v>
      </c>
      <c r="FV56" s="19">
        <f>IF(ISNUMBER(FS56), FS56*COS(RADIANS(-$C56+Графики!$B$5))+FT56*SIN(RADIANS(-$C56+Графики!$B$5)),"")</f>
        <v>154.3775948766523</v>
      </c>
      <c r="FW56" s="24">
        <v>-0.69373301761763329</v>
      </c>
      <c r="FX56" s="25">
        <v>0.63201933243651176</v>
      </c>
      <c r="FY56" s="25">
        <v>-1.1181021786838414</v>
      </c>
      <c r="FZ56" s="25">
        <v>1.0337754761825455</v>
      </c>
      <c r="GA56" s="18">
        <f t="shared" si="28"/>
        <v>11.569113694872623</v>
      </c>
      <c r="GB56" s="18">
        <f t="shared" si="29"/>
        <v>18.777571427148107</v>
      </c>
      <c r="GC56" s="18">
        <f t="shared" si="30"/>
        <v>158.74308302411271</v>
      </c>
      <c r="GD56" s="18">
        <f t="shared" si="31"/>
        <v>153.63548663549938</v>
      </c>
      <c r="GE56" s="18">
        <f>IF(ISNUMBER(GC56), GC56*COS(RADIANS(-$C56+Графики!$B$3))+GD56*SIN(RADIANS(-$C56+Графики!$B$3)),"")</f>
        <v>158.74308302411271</v>
      </c>
      <c r="GF56" s="19">
        <f>IF(ISNUMBER(GC56), GC56*COS(RADIANS(-$C56+Графики!$B$5))+GD56*SIN(RADIANS(-$C56+Графики!$B$5)),"")</f>
        <v>153.63548663549938</v>
      </c>
      <c r="GG56" s="24">
        <v>-0.73285087998052201</v>
      </c>
      <c r="GH56" s="25">
        <v>0.78796978993004785</v>
      </c>
      <c r="GI56" s="25">
        <v>-1.0363521870187253</v>
      </c>
      <c r="GJ56" s="25">
        <v>0.90008452477597622</v>
      </c>
      <c r="GK56" s="18">
        <f t="shared" si="32"/>
        <v>13.271274409268017</v>
      </c>
      <c r="GL56" s="18">
        <f t="shared" si="33"/>
        <v>16.89779393214079</v>
      </c>
      <c r="GM56" s="18">
        <f t="shared" si="34"/>
        <v>159.43569110364916</v>
      </c>
      <c r="GN56" s="18">
        <f t="shared" si="35"/>
        <v>154.52396705758622</v>
      </c>
      <c r="GO56" s="18">
        <f>IF(ISNUMBER(GM56), GM56*COS(RADIANS(-$C56+Графики!$B$3))+GN56*SIN(RADIANS(-$C56+Графики!$B$3)),"")</f>
        <v>159.43569110364916</v>
      </c>
      <c r="GP56" s="19">
        <f>IF(ISNUMBER(GM56), GM56*COS(RADIANS(-$C56+Графики!$B$5))+GN56*SIN(RADIANS(-$C56+Графики!$B$5)),"")</f>
        <v>154.52396705758622</v>
      </c>
      <c r="GQ56" s="24">
        <v>-0.7838655145948652</v>
      </c>
      <c r="GR56" s="25">
        <v>0.8061506371948175</v>
      </c>
      <c r="GS56" s="25">
        <v>-0.94798332715681177</v>
      </c>
      <c r="GT56" s="25">
        <v>0.85866619432679092</v>
      </c>
      <c r="GU56" s="18">
        <f t="shared" si="36"/>
        <v>13.875063267263917</v>
      </c>
      <c r="GV56" s="18">
        <f t="shared" si="37"/>
        <v>15.76533814835531</v>
      </c>
      <c r="GW56" s="18">
        <f t="shared" si="38"/>
        <v>156.73886701752411</v>
      </c>
      <c r="GX56" s="18">
        <f t="shared" si="39"/>
        <v>158.74204120302949</v>
      </c>
      <c r="GY56" s="18">
        <f>IF(ISNUMBER(GW56), GW56*COS(RADIANS(-$C56+Графики!$B$3))+GX56*SIN(RADIANS(-$C56+Графики!$B$3)),"")</f>
        <v>156.73886701752411</v>
      </c>
      <c r="GZ56" s="19">
        <f>IF(ISNUMBER(GW56), GW56*COS(RADIANS(-$C56+Графики!$B$5))+GX56*SIN(RADIANS(-$C56+Графики!$B$5)),"")</f>
        <v>158.74204120302949</v>
      </c>
      <c r="HA56" s="24">
        <v>-0.72338488029801018</v>
      </c>
      <c r="HB56" s="25">
        <v>0.66082777082328126</v>
      </c>
      <c r="HC56" s="25">
        <v>-1.0125440024572665</v>
      </c>
      <c r="HD56" s="25">
        <v>0.87877396364819749</v>
      </c>
      <c r="HE56" s="18">
        <f t="shared" si="40"/>
        <v>12.079240392559186</v>
      </c>
      <c r="HF56" s="18">
        <f t="shared" si="41"/>
        <v>16.504113515886605</v>
      </c>
      <c r="HG56" s="18">
        <f t="shared" si="42"/>
        <v>153.1046158323818</v>
      </c>
      <c r="HH56" s="18">
        <f t="shared" si="43"/>
        <v>152.81558264731476</v>
      </c>
      <c r="HI56" s="18">
        <f>IF(ISNUMBER(HG56), HG56*COS(RADIANS(-$C56+Графики!$B$3))+HH56*SIN(RADIANS(-$C56+Графики!$B$3)),"")</f>
        <v>153.1046158323818</v>
      </c>
      <c r="HJ56" s="19">
        <f>IF(ISNUMBER(HG56), HG56*COS(RADIANS(-$C56+Графики!$B$5))+HH56*SIN(RADIANS(-$C56+Графики!$B$5)),"")</f>
        <v>152.81558264731476</v>
      </c>
      <c r="HK56" s="24">
        <v>-0.79765607881689682</v>
      </c>
      <c r="HL56" s="25">
        <v>0.6511735730998065</v>
      </c>
      <c r="HM56" s="25">
        <v>-0.94553440950877532</v>
      </c>
      <c r="HN56" s="25">
        <v>0.92683607772111365</v>
      </c>
      <c r="HO56" s="18">
        <f t="shared" si="44"/>
        <v>12.643087011047935</v>
      </c>
      <c r="HP56" s="18">
        <f t="shared" si="45"/>
        <v>16.3387878661106</v>
      </c>
      <c r="HQ56" s="18">
        <f t="shared" si="46"/>
        <v>157.5304748952253</v>
      </c>
      <c r="HR56" s="18">
        <f t="shared" si="47"/>
        <v>157.00341340257063</v>
      </c>
      <c r="HS56" s="18">
        <f>IF(ISNUMBER(HQ56), HQ56*COS(RADIANS(-$C56+Графики!$B$3))+HR56*SIN(RADIANS(-$C56+Графики!$B$3)),"")</f>
        <v>157.5304748952253</v>
      </c>
      <c r="HT56" s="19">
        <f>IF(ISNUMBER(HQ56), HQ56*COS(RADIANS(-$C56+Графики!$B$5))+HR56*SIN(RADIANS(-$C56+Графики!$B$5)),"")</f>
        <v>157.00341340257063</v>
      </c>
      <c r="HU56" s="24">
        <v>-0.67635170321818261</v>
      </c>
      <c r="HV56" s="25">
        <v>0.71093032160874248</v>
      </c>
      <c r="HW56" s="25">
        <v>-1.0541127308989076</v>
      </c>
      <c r="HX56" s="25">
        <v>0.86140036266453879</v>
      </c>
      <c r="HY56" s="18">
        <f t="shared" si="48"/>
        <v>12.106023772622033</v>
      </c>
      <c r="HZ56" s="18">
        <f t="shared" si="49"/>
        <v>16.715226706933926</v>
      </c>
      <c r="IA56" s="18">
        <f t="shared" si="50"/>
        <v>151.38201062668088</v>
      </c>
      <c r="IB56" s="18">
        <f t="shared" si="51"/>
        <v>153.4926082591665</v>
      </c>
      <c r="IC56" s="18">
        <f>IF(ISNUMBER(IA56), IA56*COS(RADIANS(-$C56+Графики!$B$3))+IB56*SIN(RADIANS(-$C56+Графики!$B$3)),"")</f>
        <v>151.38201062668088</v>
      </c>
      <c r="ID56" s="19">
        <f>IF(ISNUMBER(IA56), IA56*COS(RADIANS(-$C56+Графики!$B$5))+IB56*SIN(RADIANS(-$C56+Графики!$B$5)),"")</f>
        <v>153.4926082591665</v>
      </c>
      <c r="IE56" s="24">
        <v>-0.69247109488787961</v>
      </c>
      <c r="IF56" s="25">
        <v>0.73575211418789399</v>
      </c>
      <c r="IG56" s="25">
        <v>-0.97396649526044454</v>
      </c>
      <c r="IH56" s="25">
        <v>0.84603076995168258</v>
      </c>
      <c r="II56" s="18">
        <f t="shared" si="52"/>
        <v>12.463276043134778</v>
      </c>
      <c r="IJ56" s="18">
        <f t="shared" si="53"/>
        <v>15.881804602687806</v>
      </c>
      <c r="IK56" s="18">
        <f t="shared" si="54"/>
        <v>151.33746117326191</v>
      </c>
      <c r="IL56" s="18">
        <f t="shared" si="55"/>
        <v>150.49733895068849</v>
      </c>
      <c r="IM56" s="18">
        <f>IF(ISNUMBER(IK56), IK56*COS(RADIANS(-$C56+Графики!$B$3))+IL56*SIN(RADIANS(-$C56+Графики!$B$3)),"")</f>
        <v>151.33746117326191</v>
      </c>
      <c r="IN56" s="19">
        <f>IF(ISNUMBER(IK56), IK56*COS(RADIANS(-$C56+Графики!$B$5))+IL56*SIN(RADIANS(-$C56+Графики!$B$5)),"")</f>
        <v>150.49733895068849</v>
      </c>
      <c r="IO56" s="24">
        <v>-0.79441201245483206</v>
      </c>
      <c r="IP56" s="25">
        <v>0.7072759660595288</v>
      </c>
      <c r="IQ56" s="25">
        <v>-1.0902308547878772</v>
      </c>
      <c r="IR56" s="25">
        <v>0.87054852401050575</v>
      </c>
      <c r="IS56" s="18">
        <f t="shared" si="56"/>
        <v>13.104324699324682</v>
      </c>
      <c r="IT56" s="18">
        <f t="shared" si="57"/>
        <v>17.110193062950394</v>
      </c>
      <c r="IU56" s="18">
        <f t="shared" si="58"/>
        <v>157.19960856226479</v>
      </c>
      <c r="IV56" s="18">
        <f t="shared" si="59"/>
        <v>157.16060603793451</v>
      </c>
      <c r="IW56" s="18">
        <f>IF(ISNUMBER(IU56), IU56*COS(RADIANS(-$C56+Графики!$B$3))+IV56*SIN(RADIANS(-$C56+Графики!$B$3)),"")</f>
        <v>157.19960856226479</v>
      </c>
      <c r="IX56" s="19">
        <f>IF(ISNUMBER(IU56), IU56*COS(RADIANS(-$C56+Графики!$B$5))+IV56*SIN(RADIANS(-$C56+Графики!$B$5)),"")</f>
        <v>157.16060603793451</v>
      </c>
    </row>
    <row r="57" spans="1:258" x14ac:dyDescent="0.25">
      <c r="A57" s="44">
        <v>57</v>
      </c>
      <c r="B57" s="50">
        <v>0</v>
      </c>
      <c r="C57" s="11">
        <f>IF(Графики!$A$7="Расчитывать с учетом закручивания скважины",B57,0)</f>
        <v>0</v>
      </c>
      <c r="D57" s="47">
        <v>27</v>
      </c>
      <c r="E57" s="34">
        <f>IF(ISNUMBER(INDEX($I$1:$IX$303,$A57,E$1) ),INDEX($I$1:$IX$303,$A57,E$1),0)</f>
        <v>13.730919608907437</v>
      </c>
      <c r="F57" s="35">
        <f>IF(ISNUMBER(INDEX($I$1:$IX$303,$A57,F$1) ),INDEX($I$1:$IX$303,$A57,F$1),0)</f>
        <v>19.262041555619572</v>
      </c>
      <c r="G57" s="35">
        <f>IF(ISNUMBER(INDEX($I$1:$IX$303,$A57,G$1) ),INDEX($I$1:$IX$303,$A57,G$1)-$G$305,0)</f>
        <v>-815.66430045731227</v>
      </c>
      <c r="H57" s="36">
        <f>IF(ISNUMBER(INDEX($I$1:$IX$303,$A57,H$1) ),INDEX($I$1:$IX$303,$A57,H$1)-$H$305,0)</f>
        <v>-990.56636483233683</v>
      </c>
      <c r="I57" s="29">
        <v>-0.76932634961732071</v>
      </c>
      <c r="J57" s="25">
        <v>0.80417058190611501</v>
      </c>
      <c r="K57" s="25">
        <v>-1.0257215301659557</v>
      </c>
      <c r="L57" s="25">
        <v>1.1816823568673818</v>
      </c>
      <c r="M57" s="18">
        <f t="shared" si="165"/>
        <v>13.730919608907437</v>
      </c>
      <c r="N57" s="18">
        <f t="shared" si="166"/>
        <v>19.262041555619572</v>
      </c>
      <c r="O57" s="18">
        <f t="shared" si="167"/>
        <v>162.25185543210242</v>
      </c>
      <c r="P57" s="18">
        <f t="shared" si="168"/>
        <v>164.86329865170072</v>
      </c>
      <c r="Q57" s="18">
        <f>IF(ISNUMBER(O57), O57*COS(RADIANS(-$C57+Графики!$B$3))+P57*SIN(RADIANS(-$C57+Графики!$B$3)),"")</f>
        <v>162.25185543210242</v>
      </c>
      <c r="R57" s="19">
        <f>IF(ISNUMBER(O57), O57*COS(RADIANS(-$C57+Графики!$B$5))+P57*SIN(RADIANS(-$C57+Графики!$B$5)),"")</f>
        <v>164.86329865170072</v>
      </c>
      <c r="S57" s="29">
        <v>-0.76208324129953919</v>
      </c>
      <c r="T57" s="25">
        <v>0.72710433629494275</v>
      </c>
      <c r="U57" s="25">
        <v>-1.0217815348366779</v>
      </c>
      <c r="V57" s="25">
        <v>1.1496512874187517</v>
      </c>
      <c r="W57" s="18">
        <f t="shared" si="169"/>
        <v>12.995247411392491</v>
      </c>
      <c r="X57" s="18">
        <f t="shared" si="170"/>
        <v>18.948192093071686</v>
      </c>
      <c r="Y57" s="18">
        <f t="shared" si="171"/>
        <v>161.64749094150471</v>
      </c>
      <c r="Z57" s="18">
        <f t="shared" si="172"/>
        <v>163.19672027037629</v>
      </c>
      <c r="AA57" s="18">
        <f>IF(ISNUMBER(Y57), Y57*COS(RADIANS(-$C57+Графики!$B$3))+Z57*SIN(RADIANS(-$C57+Графики!$B$3)),"")</f>
        <v>161.64749094150471</v>
      </c>
      <c r="AB57" s="18">
        <f>IF(ISNUMBER(Y57), Y57*COS(RADIANS(-$C57+Графики!$B$5))+Z57*SIN(RADIANS(-$C57+Графики!$B$5)),"")</f>
        <v>163.19672027037629</v>
      </c>
      <c r="AC57" s="24">
        <v>-0.84383311014009055</v>
      </c>
      <c r="AD57" s="25">
        <v>0.83682853321902928</v>
      </c>
      <c r="AE57" s="25">
        <v>-1.0309878506255954</v>
      </c>
      <c r="AF57" s="25">
        <v>1.1550821405278846</v>
      </c>
      <c r="AG57" s="18">
        <f t="shared" si="173"/>
        <v>14.666013836454306</v>
      </c>
      <c r="AH57" s="18">
        <f t="shared" si="174"/>
        <v>19.075902400994082</v>
      </c>
      <c r="AI57" s="18">
        <f t="shared" si="175"/>
        <v>160.25883417812645</v>
      </c>
      <c r="AJ57" s="18">
        <f t="shared" si="176"/>
        <v>170.6286874489245</v>
      </c>
      <c r="AK57" s="18">
        <f>IF(ISNUMBER(AI57), AI57*COS(RADIANS(-$C57+Графики!$B$3))+AJ57*SIN(RADIANS(-$C57+Графики!$B$3)),"")</f>
        <v>160.25883417812645</v>
      </c>
      <c r="AL57" s="19">
        <f>IF(ISNUMBER(AI57), AI57*COS(RADIANS(-$C57+Графики!$B$5))+AJ57*SIN(RADIANS(-$C57+Графики!$B$5)),"")</f>
        <v>170.6286874489245</v>
      </c>
      <c r="AM57" s="24">
        <v>-0.78201913535618361</v>
      </c>
      <c r="AN57" s="25">
        <v>0.70910680532995163</v>
      </c>
      <c r="AO57" s="25">
        <v>-1.126551073147932</v>
      </c>
      <c r="AP57" s="25">
        <v>1.1456714956459972</v>
      </c>
      <c r="AQ57" s="18">
        <f t="shared" si="181"/>
        <v>13.012161390189291</v>
      </c>
      <c r="AR57" s="18">
        <f t="shared" si="182"/>
        <v>19.827583205507398</v>
      </c>
      <c r="AS57" s="18">
        <f t="shared" si="183"/>
        <v>162.23589063620258</v>
      </c>
      <c r="AT57" s="18">
        <f t="shared" si="184"/>
        <v>166.14700632883984</v>
      </c>
      <c r="AU57" s="18">
        <f>IF(ISNUMBER(AS57), AS57*COS(RADIANS(-$C57+Графики!$B$3))+AT57*SIN(RADIANS(-$C57+Графики!$B$3)),"")</f>
        <v>162.23589063620258</v>
      </c>
      <c r="AV57" s="19">
        <f>IF(ISNUMBER(AS57), AS57*COS(RADIANS(-$C57+Графики!$B$5))+AT57*SIN(RADIANS(-$C57+Графики!$B$5)),"")</f>
        <v>166.14700632883984</v>
      </c>
      <c r="AW57" s="24">
        <v>-0.86066797550763874</v>
      </c>
      <c r="AX57" s="25">
        <v>0.76781442900924513</v>
      </c>
      <c r="AY57" s="25">
        <v>-1.0538843169469094</v>
      </c>
      <c r="AZ57" s="25">
        <v>1.1784118083428881</v>
      </c>
      <c r="BA57" s="18">
        <f t="shared" si="185"/>
        <v>14.210711545917041</v>
      </c>
      <c r="BB57" s="18">
        <f t="shared" si="186"/>
        <v>19.479226555368069</v>
      </c>
      <c r="BC57" s="18">
        <f t="shared" si="187"/>
        <v>161.10348307151477</v>
      </c>
      <c r="BD57" s="18">
        <f t="shared" si="188"/>
        <v>165.07012413900179</v>
      </c>
      <c r="BE57" s="18">
        <f>IF(ISNUMBER(BC57), BC57*COS(RADIANS(-$C57+Графики!$B$3))+BD57*SIN(RADIANS(-$C57+Графики!$B$3)),"")</f>
        <v>161.10348307151477</v>
      </c>
      <c r="BF57" s="19">
        <f>IF(ISNUMBER(BC57), BC57*COS(RADIANS(-$C57+Графики!$B$5))+BD57*SIN(RADIANS(-$C57+Графики!$B$5)),"")</f>
        <v>165.07012413900179</v>
      </c>
      <c r="BG57" s="24">
        <v>-0.81484790646687577</v>
      </c>
      <c r="BH57" s="25">
        <v>0.79807436682914756</v>
      </c>
      <c r="BI57" s="25">
        <v>-1.036021975888004</v>
      </c>
      <c r="BJ57" s="25">
        <v>1.0690533688045487</v>
      </c>
      <c r="BK57" s="18">
        <f t="shared" si="150"/>
        <v>14.07493736587627</v>
      </c>
      <c r="BL57" s="18">
        <f t="shared" si="151"/>
        <v>18.36921467878576</v>
      </c>
      <c r="BM57" s="18">
        <f t="shared" si="152"/>
        <v>161.69257318173143</v>
      </c>
      <c r="BN57" s="18">
        <f t="shared" si="153"/>
        <v>162.87173644267776</v>
      </c>
      <c r="BO57" s="18">
        <f>IF(ISNUMBER(BM57), BM57*COS(RADIANS(-$C57+Графики!$B$3))+BN57*SIN(RADIANS(-$C57+Графики!$B$3)),"")</f>
        <v>161.69257318173143</v>
      </c>
      <c r="BP57" s="19">
        <f>IF(ISNUMBER(BM57), BM57*COS(RADIANS(-$C57+Графики!$B$5))+BN57*SIN(RADIANS(-$C57+Графики!$B$5)),"")</f>
        <v>162.87173644267776</v>
      </c>
      <c r="BQ57" s="24">
        <v>-0.85643554453729853</v>
      </c>
      <c r="BR57" s="25">
        <v>0.73305376762845642</v>
      </c>
      <c r="BS57" s="25">
        <v>-1.0789321089648456</v>
      </c>
      <c r="BT57" s="25">
        <v>1.1489502670540039</v>
      </c>
      <c r="BU57" s="18">
        <f t="shared" si="177"/>
        <v>13.870466166658312</v>
      </c>
      <c r="BV57" s="18">
        <f t="shared" si="178"/>
        <v>19.440716620547427</v>
      </c>
      <c r="BW57" s="18">
        <f t="shared" si="179"/>
        <v>165.2387932639468</v>
      </c>
      <c r="BX57" s="18">
        <f t="shared" si="180"/>
        <v>161.27396633102771</v>
      </c>
      <c r="BY57" s="18">
        <f>IF(ISNUMBER(BW57), BW57*COS(RADIANS(-$C57+Графики!$B$3))+BX57*SIN(RADIANS(-$C57+Графики!$B$3)),"")</f>
        <v>165.2387932639468</v>
      </c>
      <c r="BZ57" s="19">
        <f>IF(ISNUMBER(BW57), BW57*COS(RADIANS(-$C57+Графики!$B$5))+BX57*SIN(RADIANS(-$C57+Графики!$B$5)),"")</f>
        <v>161.27396633102771</v>
      </c>
      <c r="CA57" s="29">
        <v>-0.77004684892372155</v>
      </c>
      <c r="CB57" s="25">
        <v>0.83261807424743906</v>
      </c>
      <c r="CC57" s="25">
        <v>-1.0983710187324682</v>
      </c>
      <c r="CD57" s="25">
        <v>1.049082861406972</v>
      </c>
      <c r="CE57" s="18">
        <f t="shared" si="154"/>
        <v>13.985433910306064</v>
      </c>
      <c r="CF57" s="18">
        <f t="shared" si="155"/>
        <v>18.738973502546916</v>
      </c>
      <c r="CG57" s="18">
        <f t="shared" si="156"/>
        <v>161.76194847929915</v>
      </c>
      <c r="CH57" s="18">
        <f t="shared" si="157"/>
        <v>166.08369328785952</v>
      </c>
      <c r="CI57" s="18">
        <f>IF(ISNUMBER(CG57), CG57*COS(RADIANS(-$C57+Графики!$B$3))+CH57*SIN(RADIANS(-$C57+Графики!$B$3)),"")</f>
        <v>161.76194847929915</v>
      </c>
      <c r="CJ57" s="19">
        <f>IF(ISNUMBER(CG57), CG57*COS(RADIANS(-$C57+Графики!$B$5))+CH57*SIN(RADIANS(-$C57+Графики!$B$5)),"")</f>
        <v>166.08369328785952</v>
      </c>
      <c r="CK57" s="24">
        <v>-0.82841440834089797</v>
      </c>
      <c r="CL57" s="25">
        <v>0.74166312579773674</v>
      </c>
      <c r="CM57" s="25">
        <v>-1.1810751009374476</v>
      </c>
      <c r="CN57" s="25">
        <v>1.0036856775237493</v>
      </c>
      <c r="CO57" s="18">
        <f t="shared" si="149"/>
        <v>13.701082544509029</v>
      </c>
      <c r="CP57" s="18">
        <f t="shared" si="158"/>
        <v>19.064479442622329</v>
      </c>
      <c r="CQ57" s="18">
        <f t="shared" si="159"/>
        <v>163.80134282089043</v>
      </c>
      <c r="CR57" s="18">
        <f t="shared" si="160"/>
        <v>168.16368996801663</v>
      </c>
      <c r="CS57" s="18">
        <f>IF(ISNUMBER(CQ57), CQ57*COS(RADIANS(-$C57+Графики!$B$3))+CR57*SIN(RADIANS(-$C57+Графики!$B$3)),"")</f>
        <v>163.80134282089043</v>
      </c>
      <c r="CT57" s="19">
        <f>IF(ISNUMBER(CQ57), CQ57*COS(RADIANS(-$C57+Графики!$B$5))+CR57*SIN(RADIANS(-$C57+Графики!$B$5)),"")</f>
        <v>168.16368996801663</v>
      </c>
      <c r="CU57" s="24">
        <v>-0.83876336351108305</v>
      </c>
      <c r="CV57" s="25">
        <v>0.72924550614248473</v>
      </c>
      <c r="CW57" s="25">
        <v>-1.070476339388672</v>
      </c>
      <c r="CX57" s="25">
        <v>1.120750781474694</v>
      </c>
      <c r="CY57" s="18">
        <f t="shared" si="161"/>
        <v>13.683031733570154</v>
      </c>
      <c r="CZ57" s="18">
        <f t="shared" si="162"/>
        <v>19.120898639275406</v>
      </c>
      <c r="DA57" s="18">
        <f t="shared" si="163"/>
        <v>158.13375508426441</v>
      </c>
      <c r="DB57" s="18">
        <f t="shared" si="164"/>
        <v>165.16234788216701</v>
      </c>
      <c r="DC57" s="18">
        <f>IF(ISNUMBER(DA57), DA57*COS(RADIANS(-$C57+Графики!$B$3))+DB57*SIN(RADIANS(-$C57+Графики!$B$3)),"")</f>
        <v>158.13375508426441</v>
      </c>
      <c r="DD57" s="19">
        <f>IF(ISNUMBER(DA57), DA57*COS(RADIANS(-$C57+Графики!$B$5))+DB57*SIN(RADIANS(-$C57+Графики!$B$5)),"")</f>
        <v>165.16234788216701</v>
      </c>
      <c r="DE57" s="24">
        <v>-0.84013255877038673</v>
      </c>
      <c r="DF57" s="25">
        <v>0.71815307333776035</v>
      </c>
      <c r="DG57" s="25">
        <v>-1.1259654880167476</v>
      </c>
      <c r="DH57" s="25">
        <v>1.0260482079621389</v>
      </c>
      <c r="DI57" s="18">
        <f t="shared" si="0"/>
        <v>13.598188373379354</v>
      </c>
      <c r="DJ57" s="18">
        <f t="shared" si="1"/>
        <v>18.778758400483387</v>
      </c>
      <c r="DK57" s="18">
        <f t="shared" si="2"/>
        <v>163.18352209717034</v>
      </c>
      <c r="DL57" s="18">
        <f t="shared" si="3"/>
        <v>164.32832982776023</v>
      </c>
      <c r="DM57" s="18">
        <f>IF(ISNUMBER(DK57), DK57*COS(RADIANS(-$C57+Графики!$B$3))+DL57*SIN(RADIANS(-$C57+Графики!$B$3)),"")</f>
        <v>163.18352209717034</v>
      </c>
      <c r="DN57" s="19">
        <f>IF(ISNUMBER(DK57), DK57*COS(RADIANS(-$C57+Графики!$B$5))+DL57*SIN(RADIANS(-$C57+Графики!$B$5)),"")</f>
        <v>164.32832982776023</v>
      </c>
      <c r="DO57" s="24">
        <v>-0.92000251888398699</v>
      </c>
      <c r="DP57" s="25">
        <v>0.86938869390384832</v>
      </c>
      <c r="DQ57" s="25">
        <v>-1.181372910412013</v>
      </c>
      <c r="DR57" s="25">
        <v>1.0431419252666092</v>
      </c>
      <c r="DS57" s="18">
        <f t="shared" si="4"/>
        <v>15.614749532650062</v>
      </c>
      <c r="DT57" s="18">
        <f t="shared" si="5"/>
        <v>19.411334832712338</v>
      </c>
      <c r="DU57" s="18">
        <f t="shared" si="6"/>
        <v>163.98872276651119</v>
      </c>
      <c r="DV57" s="18">
        <f t="shared" si="7"/>
        <v>163.07477488477255</v>
      </c>
      <c r="DW57" s="18">
        <f>IF(ISNUMBER(DU57), DU57*COS(RADIANS(-$C57+Графики!$B$3))+DV57*SIN(RADIANS(-$C57+Графики!$B$3)),"")</f>
        <v>163.98872276651119</v>
      </c>
      <c r="DX57" s="19">
        <f>IF(ISNUMBER(DU57), DU57*COS(RADIANS(-$C57+Графики!$B$5))+DV57*SIN(RADIANS(-$C57+Графики!$B$5)),"")</f>
        <v>163.07477488477255</v>
      </c>
      <c r="DY57" s="24">
        <v>-0.85548245686286928</v>
      </c>
      <c r="DZ57" s="25">
        <v>0.76366577651526446</v>
      </c>
      <c r="EA57" s="25">
        <v>-1.0162889375820217</v>
      </c>
      <c r="EB57" s="25">
        <v>1.0717199834853559</v>
      </c>
      <c r="EC57" s="18">
        <f t="shared" si="8"/>
        <v>14.129263714409213</v>
      </c>
      <c r="ED57" s="18">
        <f t="shared" si="9"/>
        <v>18.220306962858672</v>
      </c>
      <c r="EE57" s="18">
        <f t="shared" si="10"/>
        <v>157.81819596872066</v>
      </c>
      <c r="EF57" s="18">
        <f t="shared" si="11"/>
        <v>161.09252893813149</v>
      </c>
      <c r="EG57" s="18">
        <f>IF(ISNUMBER(EE57), EE57*COS(RADIANS(-$C57+Графики!$B$3))+EF57*SIN(RADIANS(-$C57+Графики!$B$3)),"")</f>
        <v>157.81819596872066</v>
      </c>
      <c r="EH57" s="19">
        <f>IF(ISNUMBER(EE57), EE57*COS(RADIANS(-$C57+Графики!$B$5))+EF57*SIN(RADIANS(-$C57+Графики!$B$5)),"")</f>
        <v>161.09252893813149</v>
      </c>
      <c r="EI57" s="24">
        <v>-0.86875441750577975</v>
      </c>
      <c r="EJ57" s="25">
        <v>0.7481750662911445</v>
      </c>
      <c r="EK57" s="25">
        <v>-1.1080789893181366</v>
      </c>
      <c r="EL57" s="25">
        <v>1.1844121274032411</v>
      </c>
      <c r="EM57" s="18">
        <f t="shared" si="12"/>
        <v>14.109903401824955</v>
      </c>
      <c r="EN57" s="18">
        <f t="shared" si="13"/>
        <v>20.004424570988682</v>
      </c>
      <c r="EO57" s="18">
        <f t="shared" si="14"/>
        <v>162.4663944419575</v>
      </c>
      <c r="EP57" s="18">
        <f t="shared" si="15"/>
        <v>160.19491348829621</v>
      </c>
      <c r="EQ57" s="18">
        <f>IF(ISNUMBER(EO57), EO57*COS(RADIANS(-$C57+Графики!$B$3))+EP57*SIN(RADIANS(-$C57+Графики!$B$3)),"")</f>
        <v>162.4663944419575</v>
      </c>
      <c r="ER57" s="19">
        <f>IF(ISNUMBER(EO57), EO57*COS(RADIANS(-$C57+Графики!$B$5))+EP57*SIN(RADIANS(-$C57+Графики!$B$5)),"")</f>
        <v>160.19491348829621</v>
      </c>
      <c r="ES57" s="24">
        <v>-0.78747280183611845</v>
      </c>
      <c r="ET57" s="25">
        <v>0.779653191452231</v>
      </c>
      <c r="EU57" s="25">
        <v>-1.0536819760315543</v>
      </c>
      <c r="EV57" s="25">
        <v>1.0424685090087704</v>
      </c>
      <c r="EW57" s="18">
        <f t="shared" si="16"/>
        <v>13.675327904710867</v>
      </c>
      <c r="EX57" s="18">
        <f t="shared" si="17"/>
        <v>18.291343671293792</v>
      </c>
      <c r="EY57" s="18">
        <f t="shared" si="18"/>
        <v>160.33310384672185</v>
      </c>
      <c r="EZ57" s="18">
        <f t="shared" si="19"/>
        <v>166.74725261047584</v>
      </c>
      <c r="FA57" s="18">
        <f>IF(ISNUMBER(EY57), EY57*COS(RADIANS(-$C57+Графики!$B$3))+EZ57*SIN(RADIANS(-$C57+Графики!$B$3)),"")</f>
        <v>160.33310384672185</v>
      </c>
      <c r="FB57" s="19">
        <f>IF(ISNUMBER(EY57), EY57*COS(RADIANS(-$C57+Графики!$B$5))+EZ57*SIN(RADIANS(-$C57+Графики!$B$5)),"")</f>
        <v>166.74725261047584</v>
      </c>
      <c r="FC57" s="24">
        <v>-0.80313571797158778</v>
      </c>
      <c r="FD57" s="25">
        <v>0.81834495706359578</v>
      </c>
      <c r="FE57" s="25">
        <v>-1.0904121240221265</v>
      </c>
      <c r="FF57" s="25">
        <v>1.1891051215246322</v>
      </c>
      <c r="FG57" s="18">
        <f t="shared" si="20"/>
        <v>14.149616072906831</v>
      </c>
      <c r="FH57" s="18">
        <f t="shared" si="21"/>
        <v>19.891228714618453</v>
      </c>
      <c r="FI57" s="18">
        <f t="shared" si="22"/>
        <v>162.68762159075874</v>
      </c>
      <c r="FJ57" s="18">
        <f t="shared" si="23"/>
        <v>166.54365945509409</v>
      </c>
      <c r="FK57" s="18">
        <f>IF(ISNUMBER(FI57), FI57*COS(RADIANS(-$C57+Графики!$B$3))+FJ57*SIN(RADIANS(-$C57+Графики!$B$3)),"")</f>
        <v>162.68762159075874</v>
      </c>
      <c r="FL57" s="19">
        <f>IF(ISNUMBER(FI57), FI57*COS(RADIANS(-$C57+Графики!$B$5))+FJ57*SIN(RADIANS(-$C57+Графики!$B$5)),"")</f>
        <v>166.54365945509409</v>
      </c>
      <c r="FM57" s="24">
        <v>-0.92532274376591073</v>
      </c>
      <c r="FN57" s="25">
        <v>0.82531555086036124</v>
      </c>
      <c r="FO57" s="25">
        <v>-1.1642096819401224</v>
      </c>
      <c r="FP57" s="25">
        <v>1.175770740942754</v>
      </c>
      <c r="FQ57" s="18">
        <f t="shared" si="24"/>
        <v>15.276606868318078</v>
      </c>
      <c r="FR57" s="18">
        <f t="shared" si="25"/>
        <v>20.418762287842881</v>
      </c>
      <c r="FS57" s="18">
        <f t="shared" si="26"/>
        <v>162.19742637231863</v>
      </c>
      <c r="FT57" s="18">
        <f t="shared" si="27"/>
        <v>164.58697602057373</v>
      </c>
      <c r="FU57" s="18">
        <f>IF(ISNUMBER(FS57), FS57*COS(RADIANS(-$C57+Графики!$B$3))+FT57*SIN(RADIANS(-$C57+Графики!$B$3)),"")</f>
        <v>162.19742637231863</v>
      </c>
      <c r="FV57" s="19">
        <f>IF(ISNUMBER(FS57), FS57*COS(RADIANS(-$C57+Графики!$B$5))+FT57*SIN(RADIANS(-$C57+Графики!$B$5)),"")</f>
        <v>164.58697602057373</v>
      </c>
      <c r="FW57" s="24">
        <v>-0.86523801430976333</v>
      </c>
      <c r="FX57" s="25">
        <v>0.71667409126157222</v>
      </c>
      <c r="FY57" s="25">
        <v>-1.2027545016624599</v>
      </c>
      <c r="FZ57" s="25">
        <v>1.0150918077198836</v>
      </c>
      <c r="GA57" s="18">
        <f t="shared" si="28"/>
        <v>13.804348895855394</v>
      </c>
      <c r="GB57" s="18">
        <f t="shared" si="29"/>
        <v>19.353151894569503</v>
      </c>
      <c r="GC57" s="18">
        <f t="shared" si="30"/>
        <v>165.64525747204041</v>
      </c>
      <c r="GD57" s="18">
        <f t="shared" si="31"/>
        <v>163.31206258278414</v>
      </c>
      <c r="GE57" s="18">
        <f>IF(ISNUMBER(GC57), GC57*COS(RADIANS(-$C57+Графики!$B$3))+GD57*SIN(RADIANS(-$C57+Графики!$B$3)),"")</f>
        <v>165.64525747204041</v>
      </c>
      <c r="GF57" s="19">
        <f>IF(ISNUMBER(GC57), GC57*COS(RADIANS(-$C57+Графики!$B$5))+GD57*SIN(RADIANS(-$C57+Графики!$B$5)),"")</f>
        <v>163.31206258278414</v>
      </c>
      <c r="GG57" s="24">
        <v>-0.80894930725249503</v>
      </c>
      <c r="GH57" s="25">
        <v>0.86560213738828862</v>
      </c>
      <c r="GI57" s="25">
        <v>-1.1170810637315893</v>
      </c>
      <c r="GJ57" s="25">
        <v>1.0621371171417535</v>
      </c>
      <c r="GK57" s="18">
        <f t="shared" si="32"/>
        <v>14.612698007663427</v>
      </c>
      <c r="GL57" s="18">
        <f t="shared" si="33"/>
        <v>19.016119922461911</v>
      </c>
      <c r="GM57" s="18">
        <f t="shared" si="34"/>
        <v>166.74204010748088</v>
      </c>
      <c r="GN57" s="18">
        <f t="shared" si="35"/>
        <v>164.03202701881719</v>
      </c>
      <c r="GO57" s="18">
        <f>IF(ISNUMBER(GM57), GM57*COS(RADIANS(-$C57+Графики!$B$3))+GN57*SIN(RADIANS(-$C57+Графики!$B$3)),"")</f>
        <v>166.74204010748088</v>
      </c>
      <c r="GP57" s="19">
        <f>IF(ISNUMBER(GM57), GM57*COS(RADIANS(-$C57+Графики!$B$5))+GN57*SIN(RADIANS(-$C57+Графики!$B$5)),"")</f>
        <v>164.03202701881719</v>
      </c>
      <c r="GQ57" s="24">
        <v>-0.77946655387841068</v>
      </c>
      <c r="GR57" s="25">
        <v>0.75969686879870957</v>
      </c>
      <c r="GS57" s="25">
        <v>-1.1285546809738425</v>
      </c>
      <c r="GT57" s="25">
        <v>1.0787883458955931</v>
      </c>
      <c r="GU57" s="18">
        <f t="shared" si="36"/>
        <v>13.431330856403724</v>
      </c>
      <c r="GV57" s="18">
        <f t="shared" si="37"/>
        <v>19.261510549031264</v>
      </c>
      <c r="GW57" s="18">
        <f t="shared" si="38"/>
        <v>163.45453244572599</v>
      </c>
      <c r="GX57" s="18">
        <f t="shared" si="39"/>
        <v>168.37279647754511</v>
      </c>
      <c r="GY57" s="18">
        <f>IF(ISNUMBER(GW57), GW57*COS(RADIANS(-$C57+Графики!$B$3))+GX57*SIN(RADIANS(-$C57+Графики!$B$3)),"")</f>
        <v>163.45453244572599</v>
      </c>
      <c r="GZ57" s="19">
        <f>IF(ISNUMBER(GW57), GW57*COS(RADIANS(-$C57+Графики!$B$5))+GX57*SIN(RADIANS(-$C57+Графики!$B$5)),"")</f>
        <v>168.37279647754511</v>
      </c>
      <c r="HA57" s="24">
        <v>-0.81072494796582806</v>
      </c>
      <c r="HB57" s="25">
        <v>0.8945845540239773</v>
      </c>
      <c r="HC57" s="25">
        <v>-1.0446718683191529</v>
      </c>
      <c r="HD57" s="25">
        <v>1.036885290611772</v>
      </c>
      <c r="HE57" s="18">
        <f t="shared" si="40"/>
        <v>14.881083505222588</v>
      </c>
      <c r="HF57" s="18">
        <f t="shared" si="41"/>
        <v>18.164014034465357</v>
      </c>
      <c r="HG57" s="18">
        <f t="shared" si="42"/>
        <v>160.54515758499309</v>
      </c>
      <c r="HH57" s="18">
        <f t="shared" si="43"/>
        <v>161.89758966454744</v>
      </c>
      <c r="HI57" s="18">
        <f>IF(ISNUMBER(HG57), HG57*COS(RADIANS(-$C57+Графики!$B$3))+HH57*SIN(RADIANS(-$C57+Графики!$B$3)),"")</f>
        <v>160.54515758499309</v>
      </c>
      <c r="HJ57" s="19">
        <f>IF(ISNUMBER(HG57), HG57*COS(RADIANS(-$C57+Графики!$B$5))+HH57*SIN(RADIANS(-$C57+Графики!$B$5)),"")</f>
        <v>161.89758966454744</v>
      </c>
      <c r="HK57" s="24">
        <v>-0.92742022581998407</v>
      </c>
      <c r="HL57" s="25">
        <v>0.84152908866971765</v>
      </c>
      <c r="HM57" s="25">
        <v>-1.0444435477611487</v>
      </c>
      <c r="HN57" s="25">
        <v>0.99604652621787027</v>
      </c>
      <c r="HO57" s="18">
        <f t="shared" si="44"/>
        <v>15.436381818605081</v>
      </c>
      <c r="HP57" s="18">
        <f t="shared" si="45"/>
        <v>17.805694077330031</v>
      </c>
      <c r="HQ57" s="18">
        <f t="shared" si="46"/>
        <v>165.24866580452783</v>
      </c>
      <c r="HR57" s="18">
        <f t="shared" si="47"/>
        <v>165.90626044123564</v>
      </c>
      <c r="HS57" s="18">
        <f>IF(ISNUMBER(HQ57), HQ57*COS(RADIANS(-$C57+Графики!$B$3))+HR57*SIN(RADIANS(-$C57+Графики!$B$3)),"")</f>
        <v>165.24866580452783</v>
      </c>
      <c r="HT57" s="19">
        <f>IF(ISNUMBER(HQ57), HQ57*COS(RADIANS(-$C57+Графики!$B$5))+HR57*SIN(RADIANS(-$C57+Графики!$B$5)),"")</f>
        <v>165.90626044123564</v>
      </c>
      <c r="HU57" s="24">
        <v>-0.87811478381704744</v>
      </c>
      <c r="HV57" s="25">
        <v>0.83203994938515102</v>
      </c>
      <c r="HW57" s="25">
        <v>-1.0537224724747412</v>
      </c>
      <c r="HX57" s="25">
        <v>1.1255567960121964</v>
      </c>
      <c r="HY57" s="18">
        <f t="shared" si="48"/>
        <v>14.923361428814687</v>
      </c>
      <c r="HZ57" s="18">
        <f t="shared" si="49"/>
        <v>19.016652916059115</v>
      </c>
      <c r="IA57" s="18">
        <f t="shared" si="50"/>
        <v>158.84369134108823</v>
      </c>
      <c r="IB57" s="18">
        <f t="shared" si="51"/>
        <v>163.00093471719606</v>
      </c>
      <c r="IC57" s="18">
        <f>IF(ISNUMBER(IA57), IA57*COS(RADIANS(-$C57+Графики!$B$3))+IB57*SIN(RADIANS(-$C57+Графики!$B$3)),"")</f>
        <v>158.84369134108823</v>
      </c>
      <c r="ID57" s="19">
        <f>IF(ISNUMBER(IA57), IA57*COS(RADIANS(-$C57+Графики!$B$5))+IB57*SIN(RADIANS(-$C57+Графики!$B$5)),"")</f>
        <v>163.00093471719606</v>
      </c>
      <c r="IE57" s="24">
        <v>-0.85832841235126811</v>
      </c>
      <c r="IF57" s="25">
        <v>0.81658992194256474</v>
      </c>
      <c r="IG57" s="25">
        <v>-1.0647317779280281</v>
      </c>
      <c r="IH57" s="25">
        <v>1.1271737916668216</v>
      </c>
      <c r="II57" s="18">
        <f t="shared" si="52"/>
        <v>14.615899381956138</v>
      </c>
      <c r="IJ57" s="18">
        <f t="shared" si="53"/>
        <v>19.126818138618138</v>
      </c>
      <c r="IK57" s="18">
        <f t="shared" si="54"/>
        <v>158.64541086423998</v>
      </c>
      <c r="IL57" s="18">
        <f t="shared" si="55"/>
        <v>160.06074801999756</v>
      </c>
      <c r="IM57" s="18">
        <f>IF(ISNUMBER(IK57), IK57*COS(RADIANS(-$C57+Графики!$B$3))+IL57*SIN(RADIANS(-$C57+Графики!$B$3)),"")</f>
        <v>158.64541086423998</v>
      </c>
      <c r="IN57" s="19">
        <f>IF(ISNUMBER(IK57), IK57*COS(RADIANS(-$C57+Графики!$B$5))+IL57*SIN(RADIANS(-$C57+Графики!$B$5)),"")</f>
        <v>160.06074801999756</v>
      </c>
      <c r="IO57" s="24">
        <v>-0.85474826677214355</v>
      </c>
      <c r="IP57" s="25">
        <v>0.77124811047792396</v>
      </c>
      <c r="IQ57" s="25">
        <v>-1.103695338942277</v>
      </c>
      <c r="IR57" s="25">
        <v>1.0002231106154338</v>
      </c>
      <c r="IS57" s="18">
        <f t="shared" si="56"/>
        <v>14.189019052693777</v>
      </c>
      <c r="IT57" s="18">
        <f t="shared" si="57"/>
        <v>18.359120566697353</v>
      </c>
      <c r="IU57" s="18">
        <f t="shared" si="58"/>
        <v>164.29411808861167</v>
      </c>
      <c r="IV57" s="18">
        <f t="shared" si="59"/>
        <v>166.34016632128319</v>
      </c>
      <c r="IW57" s="18">
        <f>IF(ISNUMBER(IU57), IU57*COS(RADIANS(-$C57+Графики!$B$3))+IV57*SIN(RADIANS(-$C57+Графики!$B$3)),"")</f>
        <v>164.29411808861167</v>
      </c>
      <c r="IX57" s="19">
        <f>IF(ISNUMBER(IU57), IU57*COS(RADIANS(-$C57+Графики!$B$5))+IV57*SIN(RADIANS(-$C57+Графики!$B$5)),"")</f>
        <v>166.34016632128319</v>
      </c>
    </row>
    <row r="58" spans="1:258" x14ac:dyDescent="0.25">
      <c r="A58" s="44">
        <v>58</v>
      </c>
      <c r="B58" s="50">
        <v>0</v>
      </c>
      <c r="C58" s="11">
        <f>IF(Графики!$A$7="Расчитывать с учетом закручивания скважины",B58,0)</f>
        <v>0</v>
      </c>
      <c r="D58" s="47">
        <v>27.5</v>
      </c>
      <c r="E58" s="34">
        <f>IF(ISNUMBER(INDEX($I$1:$IX$303,$A58,E$1) ),INDEX($I$1:$IX$303,$A58,E$1),0)</f>
        <v>13.52042933377875</v>
      </c>
      <c r="F58" s="35">
        <f>IF(ISNUMBER(INDEX($I$1:$IX$303,$A58,F$1) ),INDEX($I$1:$IX$303,$A58,F$1),0)</f>
        <v>21.814625697907285</v>
      </c>
      <c r="G58" s="35">
        <f>IF(ISNUMBER(INDEX($I$1:$IX$303,$A58,G$1) ),INDEX($I$1:$IX$303,$A58,G$1)-$G$305,0)</f>
        <v>-808.90408579042287</v>
      </c>
      <c r="H58" s="36">
        <f>IF(ISNUMBER(INDEX($I$1:$IX$303,$A58,H$1) ),INDEX($I$1:$IX$303,$A58,H$1)-$H$305,0)</f>
        <v>-979.65905198338316</v>
      </c>
      <c r="I58" s="29">
        <v>-0.80426041384927782</v>
      </c>
      <c r="J58" s="25">
        <v>0.74511386944537628</v>
      </c>
      <c r="K58" s="25">
        <v>-1.2556218779492869</v>
      </c>
      <c r="L58" s="25">
        <v>1.2443483971856084</v>
      </c>
      <c r="M58" s="18">
        <f t="shared" si="165"/>
        <v>13.52042933377875</v>
      </c>
      <c r="N58" s="18">
        <f t="shared" si="166"/>
        <v>21.814625697907285</v>
      </c>
      <c r="O58" s="18">
        <f t="shared" si="167"/>
        <v>169.01207009899179</v>
      </c>
      <c r="P58" s="18">
        <f t="shared" si="168"/>
        <v>175.77061150065435</v>
      </c>
      <c r="Q58" s="18">
        <f>IF(ISNUMBER(O58), O58*COS(RADIANS(-$C58+Графики!$B$3))+P58*SIN(RADIANS(-$C58+Графики!$B$3)),"")</f>
        <v>169.01207009899179</v>
      </c>
      <c r="R58" s="19">
        <f>IF(ISNUMBER(O58), O58*COS(RADIANS(-$C58+Графики!$B$5))+P58*SIN(RADIANS(-$C58+Графики!$B$5)),"")</f>
        <v>175.77061150065435</v>
      </c>
      <c r="S58" s="29">
        <v>-0.63179270539947197</v>
      </c>
      <c r="T58" s="25">
        <v>0.56781607212339713</v>
      </c>
      <c r="U58" s="25">
        <v>-1.2707413712611535</v>
      </c>
      <c r="V58" s="25">
        <v>1.2016337526386762</v>
      </c>
      <c r="W58" s="18">
        <f t="shared" si="169"/>
        <v>10.468370243212986</v>
      </c>
      <c r="X58" s="18">
        <f t="shared" si="170"/>
        <v>21.573869250029304</v>
      </c>
      <c r="Y58" s="18">
        <f t="shared" si="171"/>
        <v>166.8816760631112</v>
      </c>
      <c r="Z58" s="18">
        <f t="shared" si="172"/>
        <v>173.98365489539094</v>
      </c>
      <c r="AA58" s="18">
        <f>IF(ISNUMBER(Y58), Y58*COS(RADIANS(-$C58+Графики!$B$3))+Z58*SIN(RADIANS(-$C58+Графики!$B$3)),"")</f>
        <v>166.8816760631112</v>
      </c>
      <c r="AB58" s="18">
        <f>IF(ISNUMBER(Y58), Y58*COS(RADIANS(-$C58+Графики!$B$5))+Z58*SIN(RADIANS(-$C58+Графики!$B$5)),"")</f>
        <v>173.98365489539094</v>
      </c>
      <c r="AC58" s="24">
        <v>-0.69897960106340795</v>
      </c>
      <c r="AD58" s="25">
        <v>0.62976286144645988</v>
      </c>
      <c r="AE58" s="25">
        <v>-1.2538169107563659</v>
      </c>
      <c r="AF58" s="25">
        <v>1.2233651177113349</v>
      </c>
      <c r="AG58" s="18">
        <f t="shared" si="173"/>
        <v>11.595205598306672</v>
      </c>
      <c r="AH58" s="18">
        <f t="shared" si="174"/>
        <v>21.615807623665365</v>
      </c>
      <c r="AI58" s="18">
        <f t="shared" si="175"/>
        <v>166.05643697727979</v>
      </c>
      <c r="AJ58" s="18">
        <f t="shared" si="176"/>
        <v>181.43659126075718</v>
      </c>
      <c r="AK58" s="18">
        <f>IF(ISNUMBER(AI58), AI58*COS(RADIANS(-$C58+Графики!$B$3))+AJ58*SIN(RADIANS(-$C58+Графики!$B$3)),"")</f>
        <v>166.05643697727979</v>
      </c>
      <c r="AL58" s="19">
        <f>IF(ISNUMBER(AI58), AI58*COS(RADIANS(-$C58+Графики!$B$5))+AJ58*SIN(RADIANS(-$C58+Графики!$B$5)),"")</f>
        <v>181.43659126075718</v>
      </c>
      <c r="AM58" s="24">
        <v>-0.71850626020413666</v>
      </c>
      <c r="AN58" s="25">
        <v>0.72544714874869343</v>
      </c>
      <c r="AO58" s="25">
        <v>-1.2822992606011314</v>
      </c>
      <c r="AP58" s="25">
        <v>1.2148933298218891</v>
      </c>
      <c r="AQ58" s="18">
        <f t="shared" si="181"/>
        <v>12.60053715334467</v>
      </c>
      <c r="AR58" s="18">
        <f t="shared" si="182"/>
        <v>21.790391587894508</v>
      </c>
      <c r="AS58" s="18">
        <f t="shared" si="183"/>
        <v>168.53615921287491</v>
      </c>
      <c r="AT58" s="18">
        <f t="shared" si="184"/>
        <v>177.0422021227871</v>
      </c>
      <c r="AU58" s="18">
        <f>IF(ISNUMBER(AS58), AS58*COS(RADIANS(-$C58+Графики!$B$3))+AT58*SIN(RADIANS(-$C58+Графики!$B$3)),"")</f>
        <v>168.53615921287491</v>
      </c>
      <c r="AV58" s="19">
        <f>IF(ISNUMBER(AS58), AS58*COS(RADIANS(-$C58+Графики!$B$5))+AT58*SIN(RADIANS(-$C58+Графики!$B$5)),"")</f>
        <v>177.0422021227871</v>
      </c>
      <c r="AW58" s="24">
        <v>-0.76141120899324433</v>
      </c>
      <c r="AX58" s="25">
        <v>0.73731880054883292</v>
      </c>
      <c r="AY58" s="25">
        <v>-1.2650596227972757</v>
      </c>
      <c r="AZ58" s="25">
        <v>1.1352714557394268</v>
      </c>
      <c r="BA58" s="18">
        <f t="shared" si="185"/>
        <v>13.078513762547674</v>
      </c>
      <c r="BB58" s="18">
        <f t="shared" si="186"/>
        <v>20.945308454893159</v>
      </c>
      <c r="BC58" s="18">
        <f t="shared" si="187"/>
        <v>167.64273995278862</v>
      </c>
      <c r="BD58" s="18">
        <f t="shared" si="188"/>
        <v>175.54277836644837</v>
      </c>
      <c r="BE58" s="18">
        <f>IF(ISNUMBER(BC58), BC58*COS(RADIANS(-$C58+Графики!$B$3))+BD58*SIN(RADIANS(-$C58+Графики!$B$3)),"")</f>
        <v>167.64273995278862</v>
      </c>
      <c r="BF58" s="19">
        <f>IF(ISNUMBER(BC58), BC58*COS(RADIANS(-$C58+Графики!$B$5))+BD58*SIN(RADIANS(-$C58+Графики!$B$5)),"")</f>
        <v>175.54277836644837</v>
      </c>
      <c r="BG58" s="24">
        <v>-0.78389277107150179</v>
      </c>
      <c r="BH58" s="25">
        <v>0.6856698362157011</v>
      </c>
      <c r="BI58" s="25">
        <v>-1.1343344344583548</v>
      </c>
      <c r="BJ58" s="25">
        <v>1.2237733361970644</v>
      </c>
      <c r="BK58" s="18">
        <f t="shared" si="150"/>
        <v>12.824001509436034</v>
      </c>
      <c r="BL58" s="18">
        <f t="shared" si="151"/>
        <v>20.576920002955603</v>
      </c>
      <c r="BM58" s="18">
        <f t="shared" si="152"/>
        <v>168.10457393644944</v>
      </c>
      <c r="BN58" s="18">
        <f t="shared" si="153"/>
        <v>173.16019644415556</v>
      </c>
      <c r="BO58" s="18">
        <f>IF(ISNUMBER(BM58), BM58*COS(RADIANS(-$C58+Графики!$B$3))+BN58*SIN(RADIANS(-$C58+Графики!$B$3)),"")</f>
        <v>168.10457393644944</v>
      </c>
      <c r="BP58" s="19">
        <f>IF(ISNUMBER(BM58), BM58*COS(RADIANS(-$C58+Графики!$B$5))+BN58*SIN(RADIANS(-$C58+Графики!$B$5)),"")</f>
        <v>173.16019644415556</v>
      </c>
      <c r="BQ58" s="24">
        <v>-0.7913283093101543</v>
      </c>
      <c r="BR58" s="25">
        <v>0.59949698848263988</v>
      </c>
      <c r="BS58" s="25">
        <v>-1.2722631071620116</v>
      </c>
      <c r="BT58" s="25">
        <v>1.1177412987065134</v>
      </c>
      <c r="BU58" s="18">
        <f t="shared" si="177"/>
        <v>12.136942390704402</v>
      </c>
      <c r="BV58" s="18">
        <f t="shared" si="178"/>
        <v>20.855210920196306</v>
      </c>
      <c r="BW58" s="18">
        <f t="shared" si="179"/>
        <v>171.30726445929901</v>
      </c>
      <c r="BX58" s="18">
        <f t="shared" si="180"/>
        <v>171.70157179112587</v>
      </c>
      <c r="BY58" s="18">
        <f>IF(ISNUMBER(BW58), BW58*COS(RADIANS(-$C58+Графики!$B$3))+BX58*SIN(RADIANS(-$C58+Графики!$B$3)),"")</f>
        <v>171.30726445929901</v>
      </c>
      <c r="BZ58" s="19">
        <f>IF(ISNUMBER(BW58), BW58*COS(RADIANS(-$C58+Графики!$B$5))+BX58*SIN(RADIANS(-$C58+Графики!$B$5)),"")</f>
        <v>171.70157179112587</v>
      </c>
      <c r="CA58" s="29">
        <v>-0.73927823734933318</v>
      </c>
      <c r="CB58" s="25">
        <v>0.68529755569321693</v>
      </c>
      <c r="CC58" s="25">
        <v>-1.172175343304271</v>
      </c>
      <c r="CD58" s="25">
        <v>1.1282770951448149</v>
      </c>
      <c r="CE58" s="18">
        <f t="shared" si="154"/>
        <v>12.431448799543913</v>
      </c>
      <c r="CF58" s="18">
        <f t="shared" si="155"/>
        <v>20.073886258465624</v>
      </c>
      <c r="CG58" s="18">
        <f t="shared" si="156"/>
        <v>167.97767287907109</v>
      </c>
      <c r="CH58" s="18">
        <f t="shared" si="157"/>
        <v>176.12063641709233</v>
      </c>
      <c r="CI58" s="18">
        <f>IF(ISNUMBER(CG58), CG58*COS(RADIANS(-$C58+Графики!$B$3))+CH58*SIN(RADIANS(-$C58+Графики!$B$3)),"")</f>
        <v>167.97767287907109</v>
      </c>
      <c r="CJ58" s="19">
        <f>IF(ISNUMBER(CG58), CG58*COS(RADIANS(-$C58+Графики!$B$5))+CH58*SIN(RADIANS(-$C58+Графики!$B$5)),"")</f>
        <v>176.12063641709233</v>
      </c>
      <c r="CK58" s="24">
        <v>-0.74270212354722442</v>
      </c>
      <c r="CL58" s="25">
        <v>0.71615611797154599</v>
      </c>
      <c r="CM58" s="25">
        <v>-1.2620716093637312</v>
      </c>
      <c r="CN58" s="25">
        <v>1.2177483466981667</v>
      </c>
      <c r="CO58" s="18">
        <f t="shared" si="149"/>
        <v>12.730595921573643</v>
      </c>
      <c r="CP58" s="18">
        <f t="shared" si="158"/>
        <v>21.638822500251983</v>
      </c>
      <c r="CQ58" s="18">
        <f t="shared" si="159"/>
        <v>170.16664078167724</v>
      </c>
      <c r="CR58" s="18">
        <f t="shared" si="160"/>
        <v>178.98310121814262</v>
      </c>
      <c r="CS58" s="18">
        <f>IF(ISNUMBER(CQ58), CQ58*COS(RADIANS(-$C58+Графики!$B$3))+CR58*SIN(RADIANS(-$C58+Графики!$B$3)),"")</f>
        <v>170.16664078167724</v>
      </c>
      <c r="CT58" s="19">
        <f>IF(ISNUMBER(CQ58), CQ58*COS(RADIANS(-$C58+Графики!$B$5))+CR58*SIN(RADIANS(-$C58+Графики!$B$5)),"")</f>
        <v>178.98310121814262</v>
      </c>
      <c r="CU58" s="24">
        <v>-0.63493090601289481</v>
      </c>
      <c r="CV58" s="25">
        <v>0.72474062724192123</v>
      </c>
      <c r="CW58" s="25">
        <v>-1.0972867337105985</v>
      </c>
      <c r="CX58" s="25">
        <v>1.2244022665414465</v>
      </c>
      <c r="CY58" s="18">
        <f t="shared" si="161"/>
        <v>11.865094087267172</v>
      </c>
      <c r="CZ58" s="18">
        <f t="shared" si="162"/>
        <v>20.259172532400356</v>
      </c>
      <c r="DA58" s="18">
        <f t="shared" si="163"/>
        <v>164.06630212789798</v>
      </c>
      <c r="DB58" s="18">
        <f t="shared" si="164"/>
        <v>175.2919341483672</v>
      </c>
      <c r="DC58" s="18">
        <f>IF(ISNUMBER(DA58), DA58*COS(RADIANS(-$C58+Графики!$B$3))+DB58*SIN(RADIANS(-$C58+Графики!$B$3)),"")</f>
        <v>164.06630212789798</v>
      </c>
      <c r="DD58" s="19">
        <f>IF(ISNUMBER(DA58), DA58*COS(RADIANS(-$C58+Графики!$B$5))+DB58*SIN(RADIANS(-$C58+Графики!$B$5)),"")</f>
        <v>175.2919341483672</v>
      </c>
      <c r="DE58" s="24">
        <v>-0.63445640888921495</v>
      </c>
      <c r="DF58" s="25">
        <v>0.71023204210397461</v>
      </c>
      <c r="DG58" s="25">
        <v>-1.1000462757435363</v>
      </c>
      <c r="DH58" s="25">
        <v>1.2120429728163598</v>
      </c>
      <c r="DI58" s="18">
        <f t="shared" si="0"/>
        <v>11.734351131426301</v>
      </c>
      <c r="DJ58" s="18">
        <f t="shared" si="1"/>
        <v>20.175416017749608</v>
      </c>
      <c r="DK58" s="18">
        <f t="shared" si="2"/>
        <v>169.05069766288349</v>
      </c>
      <c r="DL58" s="18">
        <f t="shared" si="3"/>
        <v>174.41603783663504</v>
      </c>
      <c r="DM58" s="18">
        <f>IF(ISNUMBER(DK58), DK58*COS(RADIANS(-$C58+Графики!$B$3))+DL58*SIN(RADIANS(-$C58+Графики!$B$3)),"")</f>
        <v>169.05069766288349</v>
      </c>
      <c r="DN58" s="19">
        <f>IF(ISNUMBER(DK58), DK58*COS(RADIANS(-$C58+Графики!$B$5))+DL58*SIN(RADIANS(-$C58+Графики!$B$5)),"")</f>
        <v>174.41603783663504</v>
      </c>
      <c r="DO58" s="24">
        <v>-0.67114641187622881</v>
      </c>
      <c r="DP58" s="25">
        <v>0.57422791884927415</v>
      </c>
      <c r="DQ58" s="25">
        <v>-1.2368922133144931</v>
      </c>
      <c r="DR58" s="25">
        <v>1.2054393858976979</v>
      </c>
      <c r="DS58" s="18">
        <f t="shared" si="4"/>
        <v>10.867727307441667</v>
      </c>
      <c r="DT58" s="18">
        <f t="shared" si="5"/>
        <v>21.311750319585723</v>
      </c>
      <c r="DU58" s="18">
        <f t="shared" si="6"/>
        <v>169.42258642023202</v>
      </c>
      <c r="DV58" s="18">
        <f t="shared" si="7"/>
        <v>173.73065004456541</v>
      </c>
      <c r="DW58" s="18">
        <f>IF(ISNUMBER(DU58), DU58*COS(RADIANS(-$C58+Графики!$B$3))+DV58*SIN(RADIANS(-$C58+Графики!$B$3)),"")</f>
        <v>169.42258642023202</v>
      </c>
      <c r="DX58" s="19">
        <f>IF(ISNUMBER(DU58), DU58*COS(RADIANS(-$C58+Графики!$B$5))+DV58*SIN(RADIANS(-$C58+Графики!$B$5)),"")</f>
        <v>173.73065004456541</v>
      </c>
      <c r="DY58" s="24">
        <v>-0.80122253549679201</v>
      </c>
      <c r="DZ58" s="25">
        <v>0.65387418268634567</v>
      </c>
      <c r="EA58" s="25">
        <v>-1.1060163912139811</v>
      </c>
      <c r="EB58" s="25">
        <v>1.1498217068646728</v>
      </c>
      <c r="EC58" s="18">
        <f t="shared" si="8"/>
        <v>12.697773091261361</v>
      </c>
      <c r="ED58" s="18">
        <f t="shared" si="9"/>
        <v>19.684629631366718</v>
      </c>
      <c r="EE58" s="18">
        <f t="shared" si="10"/>
        <v>164.16708251435134</v>
      </c>
      <c r="EF58" s="18">
        <f t="shared" si="11"/>
        <v>170.93484375381485</v>
      </c>
      <c r="EG58" s="18">
        <f>IF(ISNUMBER(EE58), EE58*COS(RADIANS(-$C58+Графики!$B$3))+EF58*SIN(RADIANS(-$C58+Графики!$B$3)),"")</f>
        <v>164.16708251435134</v>
      </c>
      <c r="EH58" s="19">
        <f>IF(ISNUMBER(EE58), EE58*COS(RADIANS(-$C58+Графики!$B$5))+EF58*SIN(RADIANS(-$C58+Графики!$B$5)),"")</f>
        <v>170.93484375381485</v>
      </c>
      <c r="EI58" s="24">
        <v>-0.66869886546236978</v>
      </c>
      <c r="EJ58" s="25">
        <v>0.64704205707038998</v>
      </c>
      <c r="EK58" s="25">
        <v>-1.1598736743425531</v>
      </c>
      <c r="EL58" s="25">
        <v>1.14814605434714</v>
      </c>
      <c r="EM58" s="18">
        <f t="shared" si="12"/>
        <v>11.481753311227324</v>
      </c>
      <c r="EN58" s="18">
        <f t="shared" si="13"/>
        <v>20.139909973205366</v>
      </c>
      <c r="EO58" s="18">
        <f t="shared" si="14"/>
        <v>168.20727109757118</v>
      </c>
      <c r="EP58" s="18">
        <f t="shared" si="15"/>
        <v>170.26486847489889</v>
      </c>
      <c r="EQ58" s="18">
        <f>IF(ISNUMBER(EO58), EO58*COS(RADIANS(-$C58+Графики!$B$3))+EP58*SIN(RADIANS(-$C58+Графики!$B$3)),"")</f>
        <v>168.20727109757118</v>
      </c>
      <c r="ER58" s="19">
        <f>IF(ISNUMBER(EO58), EO58*COS(RADIANS(-$C58+Графики!$B$5))+EP58*SIN(RADIANS(-$C58+Графики!$B$5)),"")</f>
        <v>170.26486847489889</v>
      </c>
      <c r="ES58" s="24">
        <v>-0.67683168791681558</v>
      </c>
      <c r="ET58" s="25">
        <v>0.64226236597975839</v>
      </c>
      <c r="EU58" s="25">
        <v>-1.2660180998374428</v>
      </c>
      <c r="EV58" s="25">
        <v>1.1378233421801875</v>
      </c>
      <c r="EW58" s="18">
        <f t="shared" si="16"/>
        <v>11.511012968731796</v>
      </c>
      <c r="EX58" s="18">
        <f t="shared" si="17"/>
        <v>20.975935425072173</v>
      </c>
      <c r="EY58" s="18">
        <f t="shared" si="18"/>
        <v>166.08861033108775</v>
      </c>
      <c r="EZ58" s="18">
        <f t="shared" si="19"/>
        <v>177.23522032301193</v>
      </c>
      <c r="FA58" s="18">
        <f>IF(ISNUMBER(EY58), EY58*COS(RADIANS(-$C58+Графики!$B$3))+EZ58*SIN(RADIANS(-$C58+Графики!$B$3)),"")</f>
        <v>166.08861033108775</v>
      </c>
      <c r="FB58" s="19">
        <f>IF(ISNUMBER(EY58), EY58*COS(RADIANS(-$C58+Графики!$B$5))+EZ58*SIN(RADIANS(-$C58+Графики!$B$5)),"")</f>
        <v>177.23522032301193</v>
      </c>
      <c r="FC58" s="24">
        <v>-0.81298997222171032</v>
      </c>
      <c r="FD58" s="25">
        <v>0.75181921426874843</v>
      </c>
      <c r="FE58" s="25">
        <v>-1.2101202459768412</v>
      </c>
      <c r="FF58" s="25">
        <v>1.1489773062649344</v>
      </c>
      <c r="FG58" s="18">
        <f t="shared" si="20"/>
        <v>13.655111839153916</v>
      </c>
      <c r="FH58" s="18">
        <f t="shared" si="21"/>
        <v>20.585555647178261</v>
      </c>
      <c r="FI58" s="18">
        <f t="shared" si="22"/>
        <v>169.51517751033569</v>
      </c>
      <c r="FJ58" s="18">
        <f t="shared" si="23"/>
        <v>176.83643727868321</v>
      </c>
      <c r="FK58" s="18">
        <f>IF(ISNUMBER(FI58), FI58*COS(RADIANS(-$C58+Графики!$B$3))+FJ58*SIN(RADIANS(-$C58+Графики!$B$3)),"")</f>
        <v>169.51517751033569</v>
      </c>
      <c r="FL58" s="19">
        <f>IF(ISNUMBER(FI58), FI58*COS(RADIANS(-$C58+Графики!$B$5))+FJ58*SIN(RADIANS(-$C58+Графики!$B$5)),"")</f>
        <v>176.83643727868321</v>
      </c>
      <c r="FM58" s="24">
        <v>-0.61828344307665484</v>
      </c>
      <c r="FN58" s="25">
        <v>0.59312434471012554</v>
      </c>
      <c r="FO58" s="25">
        <v>-1.1645295096939612</v>
      </c>
      <c r="FP58" s="25">
        <v>1.1558528577817455</v>
      </c>
      <c r="FQ58" s="18">
        <f t="shared" si="24"/>
        <v>10.571330334330426</v>
      </c>
      <c r="FR58" s="18">
        <f t="shared" si="25"/>
        <v>20.24777234928472</v>
      </c>
      <c r="FS58" s="18">
        <f t="shared" si="26"/>
        <v>167.48309153948384</v>
      </c>
      <c r="FT58" s="18">
        <f t="shared" si="27"/>
        <v>174.71086219521609</v>
      </c>
      <c r="FU58" s="18">
        <f>IF(ISNUMBER(FS58), FS58*COS(RADIANS(-$C58+Графики!$B$3))+FT58*SIN(RADIANS(-$C58+Графики!$B$3)),"")</f>
        <v>167.48309153948384</v>
      </c>
      <c r="FV58" s="19">
        <f>IF(ISNUMBER(FS58), FS58*COS(RADIANS(-$C58+Графики!$B$5))+FT58*SIN(RADIANS(-$C58+Графики!$B$5)),"")</f>
        <v>174.71086219521609</v>
      </c>
      <c r="FW58" s="24">
        <v>-0.6268282462602256</v>
      </c>
      <c r="FX58" s="25">
        <v>0.67090980817465151</v>
      </c>
      <c r="FY58" s="25">
        <v>-1.1065905135927381</v>
      </c>
      <c r="FZ58" s="25">
        <v>1.087488199576307</v>
      </c>
      <c r="GA58" s="18">
        <f t="shared" si="28"/>
        <v>11.324658864569663</v>
      </c>
      <c r="GB58" s="18">
        <f t="shared" si="29"/>
        <v>19.14577892120861</v>
      </c>
      <c r="GC58" s="18">
        <f t="shared" si="30"/>
        <v>171.30758690432523</v>
      </c>
      <c r="GD58" s="18">
        <f t="shared" si="31"/>
        <v>172.88495204338844</v>
      </c>
      <c r="GE58" s="18">
        <f>IF(ISNUMBER(GC58), GC58*COS(RADIANS(-$C58+Графики!$B$3))+GD58*SIN(RADIANS(-$C58+Графики!$B$3)),"")</f>
        <v>171.30758690432523</v>
      </c>
      <c r="GF58" s="19">
        <f>IF(ISNUMBER(GC58), GC58*COS(RADIANS(-$C58+Графики!$B$5))+GD58*SIN(RADIANS(-$C58+Графики!$B$5)),"")</f>
        <v>172.88495204338844</v>
      </c>
      <c r="GG58" s="24">
        <v>-0.72562679277741349</v>
      </c>
      <c r="GH58" s="25">
        <v>0.73009252210349884</v>
      </c>
      <c r="GI58" s="25">
        <v>-1.2197975725599053</v>
      </c>
      <c r="GJ58" s="25">
        <v>1.2240745492129865</v>
      </c>
      <c r="GK58" s="18">
        <f t="shared" si="32"/>
        <v>12.703205834195119</v>
      </c>
      <c r="GL58" s="18">
        <f t="shared" si="33"/>
        <v>21.325190859777461</v>
      </c>
      <c r="GM58" s="18">
        <f t="shared" si="34"/>
        <v>173.09364302457843</v>
      </c>
      <c r="GN58" s="18">
        <f t="shared" si="35"/>
        <v>174.69462244870593</v>
      </c>
      <c r="GO58" s="18">
        <f>IF(ISNUMBER(GM58), GM58*COS(RADIANS(-$C58+Графики!$B$3))+GN58*SIN(RADIANS(-$C58+Графики!$B$3)),"")</f>
        <v>173.09364302457843</v>
      </c>
      <c r="GP58" s="19">
        <f>IF(ISNUMBER(GM58), GM58*COS(RADIANS(-$C58+Графики!$B$5))+GN58*SIN(RADIANS(-$C58+Графики!$B$5)),"")</f>
        <v>174.69462244870593</v>
      </c>
      <c r="GQ58" s="24">
        <v>-0.63591650054901194</v>
      </c>
      <c r="GR58" s="25">
        <v>0.58150222563409226</v>
      </c>
      <c r="GS58" s="25">
        <v>-1.2805010560243795</v>
      </c>
      <c r="GT58" s="25">
        <v>1.2746454529576634</v>
      </c>
      <c r="GU58" s="18">
        <f t="shared" si="36"/>
        <v>10.62378272173477</v>
      </c>
      <c r="GV58" s="18">
        <f t="shared" si="37"/>
        <v>22.296012043171871</v>
      </c>
      <c r="GW58" s="18">
        <f t="shared" si="38"/>
        <v>168.76642380659337</v>
      </c>
      <c r="GX58" s="18">
        <f t="shared" si="39"/>
        <v>179.52080249913104</v>
      </c>
      <c r="GY58" s="18">
        <f>IF(ISNUMBER(GW58), GW58*COS(RADIANS(-$C58+Графики!$B$3))+GX58*SIN(RADIANS(-$C58+Графики!$B$3)),"")</f>
        <v>168.76642380659337</v>
      </c>
      <c r="GZ58" s="19">
        <f>IF(ISNUMBER(GW58), GW58*COS(RADIANS(-$C58+Графики!$B$5))+GX58*SIN(RADIANS(-$C58+Графики!$B$5)),"")</f>
        <v>179.52080249913104</v>
      </c>
      <c r="HA58" s="24">
        <v>-0.67041618518692114</v>
      </c>
      <c r="HB58" s="25">
        <v>0.69746370564312299</v>
      </c>
      <c r="HC58" s="25">
        <v>-1.2914475972351924</v>
      </c>
      <c r="HD58" s="25">
        <v>1.191600138248802</v>
      </c>
      <c r="HE58" s="18">
        <f t="shared" si="40"/>
        <v>11.936720447369598</v>
      </c>
      <c r="HF58" s="18">
        <f t="shared" si="41"/>
        <v>21.666983585513414</v>
      </c>
      <c r="HG58" s="18">
        <f t="shared" si="42"/>
        <v>166.5135178086779</v>
      </c>
      <c r="HH58" s="18">
        <f t="shared" si="43"/>
        <v>172.73108145730416</v>
      </c>
      <c r="HI58" s="18">
        <f>IF(ISNUMBER(HG58), HG58*COS(RADIANS(-$C58+Графики!$B$3))+HH58*SIN(RADIANS(-$C58+Графики!$B$3)),"")</f>
        <v>166.5135178086779</v>
      </c>
      <c r="HJ58" s="19">
        <f>IF(ISNUMBER(HG58), HG58*COS(RADIANS(-$C58+Графики!$B$5))+HH58*SIN(RADIANS(-$C58+Графики!$B$5)),"")</f>
        <v>172.73108145730416</v>
      </c>
      <c r="HK58" s="24">
        <v>-0.70747993977703094</v>
      </c>
      <c r="HL58" s="25">
        <v>0.72669310464523207</v>
      </c>
      <c r="HM58" s="25">
        <v>-1.2520248317296729</v>
      </c>
      <c r="HN58" s="25">
        <v>1.1944647420506787</v>
      </c>
      <c r="HO58" s="18">
        <f t="shared" si="44"/>
        <v>12.515194101913909</v>
      </c>
      <c r="HP58" s="18">
        <f t="shared" si="45"/>
        <v>21.34802723763238</v>
      </c>
      <c r="HQ58" s="18">
        <f t="shared" si="46"/>
        <v>171.50626285548478</v>
      </c>
      <c r="HR58" s="18">
        <f t="shared" si="47"/>
        <v>176.58027406005183</v>
      </c>
      <c r="HS58" s="18">
        <f>IF(ISNUMBER(HQ58), HQ58*COS(RADIANS(-$C58+Графики!$B$3))+HR58*SIN(RADIANS(-$C58+Графики!$B$3)),"")</f>
        <v>171.50626285548478</v>
      </c>
      <c r="HT58" s="19">
        <f>IF(ISNUMBER(HQ58), HQ58*COS(RADIANS(-$C58+Графики!$B$5))+HR58*SIN(RADIANS(-$C58+Графики!$B$5)),"")</f>
        <v>176.58027406005183</v>
      </c>
      <c r="HU58" s="24">
        <v>-0.64168559829085281</v>
      </c>
      <c r="HV58" s="25">
        <v>0.75244281201984642</v>
      </c>
      <c r="HW58" s="25">
        <v>-1.1815895776908634</v>
      </c>
      <c r="HX58" s="25">
        <v>1.2828972526638074</v>
      </c>
      <c r="HY58" s="18">
        <f t="shared" si="48"/>
        <v>12.165765357035038</v>
      </c>
      <c r="HZ58" s="18">
        <f t="shared" si="49"/>
        <v>21.505046873247611</v>
      </c>
      <c r="IA58" s="18">
        <f t="shared" si="50"/>
        <v>164.92657401960574</v>
      </c>
      <c r="IB58" s="18">
        <f t="shared" si="51"/>
        <v>173.75345815381988</v>
      </c>
      <c r="IC58" s="18">
        <f>IF(ISNUMBER(IA58), IA58*COS(RADIANS(-$C58+Графики!$B$3))+IB58*SIN(RADIANS(-$C58+Графики!$B$3)),"")</f>
        <v>164.92657401960574</v>
      </c>
      <c r="ID58" s="19">
        <f>IF(ISNUMBER(IA58), IA58*COS(RADIANS(-$C58+Графики!$B$5))+IB58*SIN(RADIANS(-$C58+Графики!$B$5)),"")</f>
        <v>173.75345815381988</v>
      </c>
      <c r="IE58" s="24">
        <v>-0.7565760206341674</v>
      </c>
      <c r="IF58" s="25">
        <v>0.61564940370795895</v>
      </c>
      <c r="IG58" s="25">
        <v>-1.1009574531763588</v>
      </c>
      <c r="IH58" s="25">
        <v>1.2412434804033305</v>
      </c>
      <c r="II58" s="18">
        <f t="shared" si="52"/>
        <v>11.974639670793163</v>
      </c>
      <c r="IJ58" s="18">
        <f t="shared" si="53"/>
        <v>20.43813585544099</v>
      </c>
      <c r="IK58" s="18">
        <f t="shared" si="54"/>
        <v>164.63273069963657</v>
      </c>
      <c r="IL58" s="18">
        <f t="shared" si="55"/>
        <v>170.27981594771805</v>
      </c>
      <c r="IM58" s="18">
        <f>IF(ISNUMBER(IK58), IK58*COS(RADIANS(-$C58+Графики!$B$3))+IL58*SIN(RADIANS(-$C58+Графики!$B$3)),"")</f>
        <v>164.63273069963657</v>
      </c>
      <c r="IN58" s="19">
        <f>IF(ISNUMBER(IK58), IK58*COS(RADIANS(-$C58+Графики!$B$5))+IL58*SIN(RADIANS(-$C58+Графики!$B$5)),"")</f>
        <v>170.27981594771805</v>
      </c>
      <c r="IO58" s="24">
        <v>-0.65892939682557328</v>
      </c>
      <c r="IP58" s="25">
        <v>0.63881769046064585</v>
      </c>
      <c r="IQ58" s="25">
        <v>-1.2778242965806208</v>
      </c>
      <c r="IR58" s="25">
        <v>1.0872381783469216</v>
      </c>
      <c r="IS58" s="18">
        <f t="shared" si="56"/>
        <v>11.324737686013181</v>
      </c>
      <c r="IT58" s="18">
        <f t="shared" si="57"/>
        <v>20.637598359057954</v>
      </c>
      <c r="IU58" s="18">
        <f t="shared" si="58"/>
        <v>169.95648693161826</v>
      </c>
      <c r="IV58" s="18">
        <f t="shared" si="59"/>
        <v>176.65896550081217</v>
      </c>
      <c r="IW58" s="18">
        <f>IF(ISNUMBER(IU58), IU58*COS(RADIANS(-$C58+Графики!$B$3))+IV58*SIN(RADIANS(-$C58+Графики!$B$3)),"")</f>
        <v>169.95648693161826</v>
      </c>
      <c r="IX58" s="19">
        <f>IF(ISNUMBER(IU58), IU58*COS(RADIANS(-$C58+Графики!$B$5))+IV58*SIN(RADIANS(-$C58+Графики!$B$5)),"")</f>
        <v>176.65896550081217</v>
      </c>
    </row>
    <row r="59" spans="1:258" x14ac:dyDescent="0.25">
      <c r="A59" s="44">
        <v>59</v>
      </c>
      <c r="B59" s="50">
        <v>0</v>
      </c>
      <c r="C59" s="11">
        <f>IF(Графики!$A$7="Расчитывать с учетом закручивания скважины",B59,0)</f>
        <v>0</v>
      </c>
      <c r="D59" s="47">
        <v>28</v>
      </c>
      <c r="E59" s="34">
        <f>IF(ISNUMBER(INDEX($I$1:$IX$303,$A59,E$1) ),INDEX($I$1:$IX$303,$A59,E$1),0)</f>
        <v>10.861745826453832</v>
      </c>
      <c r="F59" s="35">
        <f>IF(ISNUMBER(INDEX($I$1:$IX$303,$A59,F$1) ),INDEX($I$1:$IX$303,$A59,F$1),0)</f>
        <v>20.43437732845868</v>
      </c>
      <c r="G59" s="35">
        <f>IF(ISNUMBER(INDEX($I$1:$IX$303,$A59,G$1) ),INDEX($I$1:$IX$303,$A59,G$1)-$G$305,0)</f>
        <v>-803.47321287719592</v>
      </c>
      <c r="H59" s="36">
        <f>IF(ISNUMBER(INDEX($I$1:$IX$303,$A59,H$1) ),INDEX($I$1:$IX$303,$A59,H$1)-$H$305,0)</f>
        <v>-969.44186331915375</v>
      </c>
      <c r="I59" s="29">
        <v>-0.63110375623691162</v>
      </c>
      <c r="J59" s="25">
        <v>0.61358510679855505</v>
      </c>
      <c r="K59" s="25">
        <v>-1.1253552758992251</v>
      </c>
      <c r="L59" s="25">
        <v>1.2164148722477854</v>
      </c>
      <c r="M59" s="18">
        <f t="shared" ref="M59:M67" si="189">IF(ISNUMBER(I59),-SIN(RADIANS((I59-J59)/2))*1000,"")</f>
        <v>10.861745826453832</v>
      </c>
      <c r="N59" s="18">
        <f t="shared" ref="N59:N67" si="190">IF(ISNUMBER(J59),-SIN(RADIANS((K59-L59)/2))*1000,"")</f>
        <v>20.43437732845868</v>
      </c>
      <c r="O59" s="18">
        <f t="shared" ref="O59:O67" si="191">IF(ISNUMBER(M59),O58+M59*0.5,IF(ISNUMBER(M60),0,""))</f>
        <v>174.44294301221871</v>
      </c>
      <c r="P59" s="18">
        <f t="shared" ref="P59:P67" si="192">IF(ISNUMBER(N59),P58+N59*0.5,IF(ISNUMBER(N60),0,""))</f>
        <v>185.98780016488371</v>
      </c>
      <c r="Q59" s="18">
        <f>IF(ISNUMBER(O59), O59*COS(RADIANS(-$C59+Графики!$B$3))+P59*SIN(RADIANS(-$C59+Графики!$B$3)),"")</f>
        <v>174.44294301221871</v>
      </c>
      <c r="R59" s="19">
        <f>IF(ISNUMBER(O59), O59*COS(RADIANS(-$C59+Графики!$B$5))+P59*SIN(RADIANS(-$C59+Графики!$B$5)),"")</f>
        <v>185.98780016488371</v>
      </c>
      <c r="S59" s="29">
        <v>-0.5823053298580475</v>
      </c>
      <c r="T59" s="25">
        <v>0.55398691947597156</v>
      </c>
      <c r="U59" s="25">
        <v>-1.1588615849979229</v>
      </c>
      <c r="V59" s="25">
        <v>1.1255717792383695</v>
      </c>
      <c r="W59" s="18">
        <f t="shared" ref="W59:W67" si="193">IF(ISNUMBER(S59),-SIN(RADIANS((S59-T59)/2))*1000,"")</f>
        <v>9.9158580058282872</v>
      </c>
      <c r="X59" s="18">
        <f t="shared" ref="X59:X67" si="194">IF(ISNUMBER(T59),-SIN(RADIANS((U59-V59)/2))*1000,"")</f>
        <v>19.934121437065052</v>
      </c>
      <c r="Y59" s="18">
        <f t="shared" ref="Y59:Y67" si="195">IF(ISNUMBER(W59),Y58+W59*0.5,IF(ISNUMBER(W60),0,""))</f>
        <v>171.83960506602534</v>
      </c>
      <c r="Z59" s="18">
        <f t="shared" ref="Z59:Z67" si="196">IF(ISNUMBER(X59),Z58+X59*0.5,IF(ISNUMBER(X60),0,""))</f>
        <v>183.95071561392348</v>
      </c>
      <c r="AA59" s="18">
        <f>IF(ISNUMBER(Y59), Y59*COS(RADIANS(-$C59+Графики!$B$3))+Z59*SIN(RADIANS(-$C59+Графики!$B$3)),"")</f>
        <v>171.83960506602534</v>
      </c>
      <c r="AB59" s="18">
        <f>IF(ISNUMBER(Y59), Y59*COS(RADIANS(-$C59+Графики!$B$5))+Z59*SIN(RADIANS(-$C59+Графики!$B$5)),"")</f>
        <v>183.95071561392348</v>
      </c>
      <c r="AC59" s="24">
        <v>-0.547963195204065</v>
      </c>
      <c r="AD59" s="25">
        <v>0.56505580137037714</v>
      </c>
      <c r="AE59" s="25">
        <v>-1.2650765143478013</v>
      </c>
      <c r="AF59" s="25">
        <v>1.0708836027789943</v>
      </c>
      <c r="AG59" s="18">
        <f t="shared" ref="AG59:AG67" si="197">IF(ISNUMBER(AC59),-SIN(RADIANS((AC59-AD59)/2))*1000,"")</f>
        <v>9.712770343511604</v>
      </c>
      <c r="AH59" s="18">
        <f t="shared" ref="AH59:AH67" si="198">IF(ISNUMBER(AD59),-SIN(RADIANS((AE59-AF59)/2))*1000,"")</f>
        <v>20.38368580352461</v>
      </c>
      <c r="AI59" s="18">
        <f t="shared" ref="AI59:AI67" si="199">IF(ISNUMBER(AG59),AI58+AG59*0.5,IF(ISNUMBER(AG60),0,""))</f>
        <v>170.91282214903558</v>
      </c>
      <c r="AJ59" s="18">
        <f t="shared" ref="AJ59:AJ67" si="200">IF(ISNUMBER(AH59),AJ58+AH59*0.5,IF(ISNUMBER(AH60),0,""))</f>
        <v>191.62843416251948</v>
      </c>
      <c r="AK59" s="18">
        <f>IF(ISNUMBER(AI59), AI59*COS(RADIANS(-$C59+Графики!$B$3))+AJ59*SIN(RADIANS(-$C59+Графики!$B$3)),"")</f>
        <v>170.91282214903558</v>
      </c>
      <c r="AL59" s="19">
        <f>IF(ISNUMBER(AI59), AI59*COS(RADIANS(-$C59+Графики!$B$5))+AJ59*SIN(RADIANS(-$C59+Графики!$B$5)),"")</f>
        <v>191.62843416251948</v>
      </c>
      <c r="AM59" s="24">
        <v>-0.64391688003458836</v>
      </c>
      <c r="AN59" s="25">
        <v>0.54517860929799922</v>
      </c>
      <c r="AO59" s="25">
        <v>-1.2310108165739941</v>
      </c>
      <c r="AP59" s="25">
        <v>1.1231633863194761</v>
      </c>
      <c r="AQ59" s="18">
        <f t="shared" ref="AQ59:AQ67" si="201">IF(ISNUMBER(AM59),-SIN(RADIANS((AM59-AN59)/2))*1000,"")</f>
        <v>10.376629479416378</v>
      </c>
      <c r="AR59" s="18">
        <f t="shared" ref="AR59:AR67" si="202">IF(ISNUMBER(AN59),-SIN(RADIANS((AO59-AP59)/2))*1000,"")</f>
        <v>20.542600404370845</v>
      </c>
      <c r="AS59" s="18">
        <f t="shared" ref="AS59:AS67" si="203">IF(ISNUMBER(AQ59),AS58+AQ59*0.5,IF(ISNUMBER(AQ60),0,""))</f>
        <v>173.72447395258308</v>
      </c>
      <c r="AT59" s="18">
        <f t="shared" ref="AT59:AT67" si="204">IF(ISNUMBER(AR59),AT58+AR59*0.5,IF(ISNUMBER(AR60),0,""))</f>
        <v>187.31350232497252</v>
      </c>
      <c r="AU59" s="18">
        <f>IF(ISNUMBER(AS59), AS59*COS(RADIANS(-$C59+Графики!$B$3))+AT59*SIN(RADIANS(-$C59+Графики!$B$3)),"")</f>
        <v>173.72447395258308</v>
      </c>
      <c r="AV59" s="19">
        <f>IF(ISNUMBER(AS59), AS59*COS(RADIANS(-$C59+Графики!$B$5))+AT59*SIN(RADIANS(-$C59+Графики!$B$5)),"")</f>
        <v>187.31350232497252</v>
      </c>
      <c r="AW59" s="24">
        <v>-0.48807848191901615</v>
      </c>
      <c r="AX59" s="25">
        <v>0.60573993199861864</v>
      </c>
      <c r="AY59" s="25">
        <v>-1.2167027430120461</v>
      </c>
      <c r="AZ59" s="25">
        <v>1.1123994643820976</v>
      </c>
      <c r="BA59" s="18">
        <f t="shared" ref="BA59:BA67" si="205">IF(ISNUMBER(AW59),-SIN(RADIANS((AW59-AX59)/2))*1000,"")</f>
        <v>9.5452214187804145</v>
      </c>
      <c r="BB59" s="18">
        <f t="shared" ref="BB59:BB67" si="206">IF(ISNUMBER(AX59),-SIN(RADIANS((AY59-AZ59)/2))*1000,"")</f>
        <v>20.323851648990239</v>
      </c>
      <c r="BC59" s="18">
        <f t="shared" ref="BC59:BC67" si="207">IF(ISNUMBER(BA59),BC58+BA59*0.5,IF(ISNUMBER(BA60),0,""))</f>
        <v>172.41535066217881</v>
      </c>
      <c r="BD59" s="18">
        <f t="shared" ref="BD59:BD67" si="208">IF(ISNUMBER(BB59),BD58+BB59*0.5,IF(ISNUMBER(BB60),0,""))</f>
        <v>185.70470419094349</v>
      </c>
      <c r="BE59" s="18">
        <f>IF(ISNUMBER(BC59), BC59*COS(RADIANS(-$C59+Графики!$B$3))+BD59*SIN(RADIANS(-$C59+Графики!$B$3)),"")</f>
        <v>172.41535066217881</v>
      </c>
      <c r="BF59" s="19">
        <f>IF(ISNUMBER(BC59), BC59*COS(RADIANS(-$C59+Графики!$B$5))+BD59*SIN(RADIANS(-$C59+Графики!$B$5)),"")</f>
        <v>185.70470419094349</v>
      </c>
      <c r="BG59" s="24">
        <v>-0.66503569833551412</v>
      </c>
      <c r="BH59" s="25">
        <v>0.5449128858959249</v>
      </c>
      <c r="BI59" s="25">
        <v>-1.1353716185488412</v>
      </c>
      <c r="BJ59" s="25">
        <v>1.2003234807151986</v>
      </c>
      <c r="BK59" s="18">
        <f t="shared" ref="BK59:BK67" si="209">IF(ISNUMBER(BG59),-SIN(RADIANS((BG59-BH59)/2))*1000,"")</f>
        <v>10.558597091773702</v>
      </c>
      <c r="BL59" s="18">
        <f t="shared" ref="BL59:BL67" si="210">IF(ISNUMBER(BH59),-SIN(RADIANS((BI59-BJ59)/2))*1000,"")</f>
        <v>20.381373566839972</v>
      </c>
      <c r="BM59" s="18">
        <f t="shared" ref="BM59:BM67" si="211">IF(ISNUMBER(BK59),BM58+BK59*0.5,IF(ISNUMBER(BK60),0,""))</f>
        <v>173.3838724823363</v>
      </c>
      <c r="BN59" s="18">
        <f t="shared" ref="BN59:BN67" si="212">IF(ISNUMBER(BL59),BN58+BL59*0.5,IF(ISNUMBER(BL60),0,""))</f>
        <v>183.35088322757554</v>
      </c>
      <c r="BO59" s="18">
        <f>IF(ISNUMBER(BM59), BM59*COS(RADIANS(-$C59+Графики!$B$3))+BN59*SIN(RADIANS(-$C59+Графики!$B$3)),"")</f>
        <v>173.3838724823363</v>
      </c>
      <c r="BP59" s="19">
        <f>IF(ISNUMBER(BM59), BM59*COS(RADIANS(-$C59+Графики!$B$5))+BN59*SIN(RADIANS(-$C59+Графики!$B$5)),"")</f>
        <v>183.35088322757554</v>
      </c>
      <c r="BQ59" s="24">
        <v>-0.62179471097743388</v>
      </c>
      <c r="BR59" s="25">
        <v>0.53831972043801757</v>
      </c>
      <c r="BS59" s="25">
        <v>-1.1256092385801282</v>
      </c>
      <c r="BT59" s="25">
        <v>1.2588862964182108</v>
      </c>
      <c r="BU59" s="18">
        <f t="shared" ref="BU59:BU67" si="213">IF(ISNUMBER(BQ59),-SIN(RADIANS((BQ59-BR59)/2))*1000,"")</f>
        <v>10.123735325773815</v>
      </c>
      <c r="BV59" s="18">
        <f t="shared" ref="BV59:BV67" si="214">IF(ISNUMBER(BR59),-SIN(RADIANS((BS59-BT59)/2))*1000,"")</f>
        <v>20.807147384517993</v>
      </c>
      <c r="BW59" s="18">
        <f t="shared" ref="BW59:BW67" si="215">IF(ISNUMBER(BU59),BW58+BU59*0.5,IF(ISNUMBER(BU60),0,""))</f>
        <v>176.3691321221859</v>
      </c>
      <c r="BX59" s="18">
        <f t="shared" ref="BX59:BX67" si="216">IF(ISNUMBER(BV59),BX58+BV59*0.5,IF(ISNUMBER(BV60),0,""))</f>
        <v>182.10514548338486</v>
      </c>
      <c r="BY59" s="18">
        <f>IF(ISNUMBER(BW59), BW59*COS(RADIANS(-$C59+Графики!$B$3))+BX59*SIN(RADIANS(-$C59+Графики!$B$3)),"")</f>
        <v>176.3691321221859</v>
      </c>
      <c r="BZ59" s="19">
        <f>IF(ISNUMBER(BW59), BW59*COS(RADIANS(-$C59+Графики!$B$5))+BX59*SIN(RADIANS(-$C59+Графики!$B$5)),"")</f>
        <v>182.10514548338486</v>
      </c>
      <c r="CA59" s="29">
        <v>-0.58429156648992342</v>
      </c>
      <c r="CB59" s="25">
        <v>0.50807148569571847</v>
      </c>
      <c r="CC59" s="25">
        <v>-1.2409700312304786</v>
      </c>
      <c r="CD59" s="25">
        <v>1.1917923192932325</v>
      </c>
      <c r="CE59" s="18">
        <f t="shared" ref="CE59:CE67" si="217">IF(ISNUMBER(CA59),-SIN(RADIANS((CA59-CB59)/2))*1000,"")</f>
        <v>9.5325215695846097</v>
      </c>
      <c r="CF59" s="18">
        <f t="shared" ref="CF59:CF67" si="218">IF(ISNUMBER(CB59),-SIN(RADIANS((CC59-CD59)/2))*1000,"")</f>
        <v>21.228261763403104</v>
      </c>
      <c r="CG59" s="18">
        <f t="shared" ref="CG59:CG67" si="219">IF(ISNUMBER(CE59),CG58+CE59*0.5,IF(ISNUMBER(CE60),0,""))</f>
        <v>172.7439336638634</v>
      </c>
      <c r="CH59" s="18">
        <f t="shared" ref="CH59:CH67" si="220">IF(ISNUMBER(CF59),CH58+CF59*0.5,IF(ISNUMBER(CF60),0,""))</f>
        <v>186.73476729879388</v>
      </c>
      <c r="CI59" s="18">
        <f>IF(ISNUMBER(CG59), CG59*COS(RADIANS(-$C59+Графики!$B$3))+CH59*SIN(RADIANS(-$C59+Графики!$B$3)),"")</f>
        <v>172.7439336638634</v>
      </c>
      <c r="CJ59" s="19">
        <f>IF(ISNUMBER(CG59), CG59*COS(RADIANS(-$C59+Графики!$B$5))+CH59*SIN(RADIANS(-$C59+Графики!$B$5)),"")</f>
        <v>186.73476729879388</v>
      </c>
      <c r="CK59" s="24">
        <v>-0.4898899435856332</v>
      </c>
      <c r="CL59" s="25">
        <v>0.58646766158238062</v>
      </c>
      <c r="CM59" s="25">
        <v>-1.2305431861971137</v>
      </c>
      <c r="CN59" s="25">
        <v>1.0861007271645517</v>
      </c>
      <c r="CO59" s="18">
        <f t="shared" ref="CO59:CO67" si="221">IF(ISNUMBER(CK59),-SIN(RADIANS((CK59-CL59)/2))*1000,"")</f>
        <v>9.3928539488537321</v>
      </c>
      <c r="CP59" s="18">
        <f t="shared" ref="CP59:CP67" si="222">IF(ISNUMBER(CL59),-SIN(RADIANS((CM59-CN59)/2))*1000,"")</f>
        <v>20.215154860090543</v>
      </c>
      <c r="CQ59" s="18">
        <f t="shared" ref="CQ59:CQ67" si="223">IF(ISNUMBER(CO59),CQ58+CO59*0.5,IF(ISNUMBER(CO60),0,""))</f>
        <v>174.8630677561041</v>
      </c>
      <c r="CR59" s="18">
        <f t="shared" ref="CR59:CR67" si="224">IF(ISNUMBER(CP59),CR58+CP59*0.5,IF(ISNUMBER(CP60),0,""))</f>
        <v>189.09067864818789</v>
      </c>
      <c r="CS59" s="18">
        <f>IF(ISNUMBER(CQ59), CQ59*COS(RADIANS(-$C59+Графики!$B$3))+CR59*SIN(RADIANS(-$C59+Графики!$B$3)),"")</f>
        <v>174.8630677561041</v>
      </c>
      <c r="CT59" s="19">
        <f>IF(ISNUMBER(CQ59), CQ59*COS(RADIANS(-$C59+Графики!$B$5))+CR59*SIN(RADIANS(-$C59+Графики!$B$5)),"")</f>
        <v>189.09067864818789</v>
      </c>
      <c r="CU59" s="24">
        <v>-0.47745745864143918</v>
      </c>
      <c r="CV59" s="25">
        <v>0.56231755988659693</v>
      </c>
      <c r="CW59" s="25">
        <v>-1.1626067933438184</v>
      </c>
      <c r="CX59" s="25">
        <v>1.2601223712393406</v>
      </c>
      <c r="CY59" s="18">
        <f t="shared" ref="CY59:CY67" si="225">IF(ISNUMBER(CU59),-SIN(RADIANS((CU59-CV59)/2))*1000,"")</f>
        <v>9.0736242657949298</v>
      </c>
      <c r="CZ59" s="18">
        <f t="shared" ref="CZ59:CZ67" si="226">IF(ISNUMBER(CV59),-SIN(RADIANS((CW59-CX59)/2))*1000,"")</f>
        <v>21.140725347898641</v>
      </c>
      <c r="DA59" s="18">
        <f t="shared" ref="DA59:DA67" si="227">IF(ISNUMBER(CY59),DA58+CY59*0.5,IF(ISNUMBER(CY60),0,""))</f>
        <v>168.60311426079545</v>
      </c>
      <c r="DB59" s="18">
        <f t="shared" ref="DB59:DB67" si="228">IF(ISNUMBER(CZ59),DB58+CZ59*0.5,IF(ISNUMBER(CZ60),0,""))</f>
        <v>185.86229682231652</v>
      </c>
      <c r="DC59" s="18">
        <f>IF(ISNUMBER(DA59), DA59*COS(RADIANS(-$C59+Графики!$B$3))+DB59*SIN(RADIANS(-$C59+Графики!$B$3)),"")</f>
        <v>168.60311426079545</v>
      </c>
      <c r="DD59" s="19">
        <f>IF(ISNUMBER(DA59), DA59*COS(RADIANS(-$C59+Графики!$B$5))+DB59*SIN(RADIANS(-$C59+Графики!$B$5)),"")</f>
        <v>185.86229682231652</v>
      </c>
      <c r="DE59" s="24">
        <v>-0.5653133370927812</v>
      </c>
      <c r="DF59" s="25">
        <v>0.5884349587936416</v>
      </c>
      <c r="DG59" s="25">
        <v>-1.1851287082233515</v>
      </c>
      <c r="DH59" s="25">
        <v>1.2505281193478814</v>
      </c>
      <c r="DI59" s="18">
        <f t="shared" ref="DI59:DI67" si="229">IF(ISNUMBER(DE59),-SIN(RADIANS((DE59-DF59)/2))*1000,"")</f>
        <v>10.068183144364827</v>
      </c>
      <c r="DJ59" s="18">
        <f t="shared" ref="DJ59:DJ67" si="230">IF(ISNUMBER(DF59),-SIN(RADIANS((DG59-DH59)/2))*1000,"")</f>
        <v>21.253515141924478</v>
      </c>
      <c r="DK59" s="18">
        <f t="shared" ref="DK59:DK67" si="231">IF(ISNUMBER(DI59),DK58+DI59*0.5,IF(ISNUMBER(DI60),0,""))</f>
        <v>174.0847892350659</v>
      </c>
      <c r="DL59" s="18">
        <f t="shared" ref="DL59:DL67" si="232">IF(ISNUMBER(DJ59),DL58+DJ59*0.5,IF(ISNUMBER(DJ60),0,""))</f>
        <v>185.04279540759728</v>
      </c>
      <c r="DM59" s="18">
        <f>IF(ISNUMBER(DK59), DK59*COS(RADIANS(-$C59+Графики!$B$3))+DL59*SIN(RADIANS(-$C59+Графики!$B$3)),"")</f>
        <v>174.0847892350659</v>
      </c>
      <c r="DN59" s="19">
        <f>IF(ISNUMBER(DK59), DK59*COS(RADIANS(-$C59+Графики!$B$5))+DL59*SIN(RADIANS(-$C59+Графики!$B$5)),"")</f>
        <v>185.04279540759728</v>
      </c>
      <c r="DO59" s="24">
        <v>-0.51988511173929242</v>
      </c>
      <c r="DP59" s="25">
        <v>0.6330121962761539</v>
      </c>
      <c r="DQ59" s="25">
        <v>-1.0917355488826666</v>
      </c>
      <c r="DR59" s="25">
        <v>1.1272211046814216</v>
      </c>
      <c r="DS59" s="18">
        <f t="shared" ref="DS59:DS67" si="233">IF(ISNUMBER(DO59),-SIN(RADIANS((DO59-DP59)/2))*1000,"")</f>
        <v>10.060757250369502</v>
      </c>
      <c r="DT59" s="18">
        <f t="shared" ref="DT59:DT67" si="234">IF(ISNUMBER(DP59),-SIN(RADIANS((DQ59-DR59)/2))*1000,"")</f>
        <v>19.362839659802233</v>
      </c>
      <c r="DU59" s="18">
        <f t="shared" ref="DU59:DU67" si="235">IF(ISNUMBER(DS59),DU58+DS59*0.5,IF(ISNUMBER(DS60),0,""))</f>
        <v>174.45296504541676</v>
      </c>
      <c r="DV59" s="18">
        <f t="shared" ref="DV59:DV67" si="236">IF(ISNUMBER(DT59),DV58+DT59*0.5,IF(ISNUMBER(DT60),0,""))</f>
        <v>183.41206987446651</v>
      </c>
      <c r="DW59" s="18">
        <f>IF(ISNUMBER(DU59), DU59*COS(RADIANS(-$C59+Графики!$B$3))+DV59*SIN(RADIANS(-$C59+Графики!$B$3)),"")</f>
        <v>174.45296504541676</v>
      </c>
      <c r="DX59" s="19">
        <f>IF(ISNUMBER(DU59), DU59*COS(RADIANS(-$C59+Графики!$B$5))+DV59*SIN(RADIANS(-$C59+Графики!$B$5)),"")</f>
        <v>183.41206987446651</v>
      </c>
      <c r="DY59" s="24">
        <v>-0.5143833898268485</v>
      </c>
      <c r="DZ59" s="25">
        <v>0.54599312527044785</v>
      </c>
      <c r="EA59" s="25">
        <v>-1.2166162231798374</v>
      </c>
      <c r="EB59" s="25">
        <v>1.2011934868151388</v>
      </c>
      <c r="EC59" s="18">
        <f t="shared" ref="EC59:EC67" si="237">IF(ISNUMBER(DY59),-SIN(RADIANS((DY59-DZ59)/2))*1000,"")</f>
        <v>9.2533986902392762</v>
      </c>
      <c r="ED59" s="18">
        <f t="shared" ref="ED59:ED67" si="238">IF(ISNUMBER(DZ59),-SIN(RADIANS((EA59-EB59)/2))*1000,"")</f>
        <v>21.097804582953749</v>
      </c>
      <c r="EE59" s="18">
        <f t="shared" ref="EE59:EE67" si="239">IF(ISNUMBER(EC59),EE58+EC59*0.5,IF(ISNUMBER(EC60),0,""))</f>
        <v>168.79378185947098</v>
      </c>
      <c r="EF59" s="18">
        <f t="shared" ref="EF59:EF67" si="240">IF(ISNUMBER(ED59),EF58+ED59*0.5,IF(ISNUMBER(ED60),0,""))</f>
        <v>181.48374604529172</v>
      </c>
      <c r="EG59" s="18">
        <f>IF(ISNUMBER(EE59), EE59*COS(RADIANS(-$C59+Графики!$B$3))+EF59*SIN(RADIANS(-$C59+Графики!$B$3)),"")</f>
        <v>168.79378185947098</v>
      </c>
      <c r="EH59" s="19">
        <f>IF(ISNUMBER(EE59), EE59*COS(RADIANS(-$C59+Графики!$B$5))+EF59*SIN(RADIANS(-$C59+Графики!$B$5)),"")</f>
        <v>181.48374604529172</v>
      </c>
      <c r="EI59" s="24">
        <v>-0.62022723360419107</v>
      </c>
      <c r="EJ59" s="25">
        <v>0.46607973311953033</v>
      </c>
      <c r="EK59" s="25">
        <v>-1.2492940876056113</v>
      </c>
      <c r="EL59" s="25">
        <v>1.1704955581926269</v>
      </c>
      <c r="EM59" s="18">
        <f t="shared" ref="EM59:EM67" si="241">IF(ISNUMBER(EI59),-SIN(RADIANS((EI59-EJ59)/2))*1000,"")</f>
        <v>9.4796746419863887</v>
      </c>
      <c r="EN59" s="18">
        <f t="shared" ref="EN59:EN67" si="242">IF(ISNUMBER(EJ59),-SIN(RADIANS((EK59-EL59)/2))*1000,"")</f>
        <v>21.115078933334942</v>
      </c>
      <c r="EO59" s="18">
        <f t="shared" ref="EO59:EO67" si="243">IF(ISNUMBER(EM59),EO58+EM59*0.5,IF(ISNUMBER(EM60),0,""))</f>
        <v>172.94710841856437</v>
      </c>
      <c r="EP59" s="18">
        <f t="shared" ref="EP59:EP67" si="244">IF(ISNUMBER(EN59),EP58+EN59*0.5,IF(ISNUMBER(EN60),0,""))</f>
        <v>180.82240794156635</v>
      </c>
      <c r="EQ59" s="18">
        <f>IF(ISNUMBER(EO59), EO59*COS(RADIANS(-$C59+Графики!$B$3))+EP59*SIN(RADIANS(-$C59+Графики!$B$3)),"")</f>
        <v>172.94710841856437</v>
      </c>
      <c r="ER59" s="19">
        <f>IF(ISNUMBER(EO59), EO59*COS(RADIANS(-$C59+Графики!$B$5))+EP59*SIN(RADIANS(-$C59+Графики!$B$5)),"")</f>
        <v>180.82240794156635</v>
      </c>
      <c r="ES59" s="24">
        <v>-0.5122085425481816</v>
      </c>
      <c r="ET59" s="25">
        <v>0.55676438836160069</v>
      </c>
      <c r="EU59" s="25">
        <v>-1.1280332016357866</v>
      </c>
      <c r="EV59" s="25">
        <v>1.0797317736931498</v>
      </c>
      <c r="EW59" s="18">
        <f t="shared" ref="EW59:EW67" si="245">IF(ISNUMBER(ES59),-SIN(RADIANS((ES59-ET59)/2))*1000,"")</f>
        <v>9.3284133322442493</v>
      </c>
      <c r="EX59" s="18">
        <f t="shared" ref="EX59:EX67" si="246">IF(ISNUMBER(ET59),-SIN(RADIANS((EU59-EV59)/2))*1000,"")</f>
        <v>19.265192060725497</v>
      </c>
      <c r="EY59" s="18">
        <f t="shared" ref="EY59:EY67" si="247">IF(ISNUMBER(EW59),EY58+EW59*0.5,IF(ISNUMBER(EW60),0,""))</f>
        <v>170.75281699720986</v>
      </c>
      <c r="EZ59" s="18">
        <f t="shared" ref="EZ59:EZ67" si="248">IF(ISNUMBER(EX59),EZ58+EX59*0.5,IF(ISNUMBER(EX60),0,""))</f>
        <v>186.86781635337468</v>
      </c>
      <c r="FA59" s="18">
        <f>IF(ISNUMBER(EY59), EY59*COS(RADIANS(-$C59+Графики!$B$3))+EZ59*SIN(RADIANS(-$C59+Графики!$B$3)),"")</f>
        <v>170.75281699720986</v>
      </c>
      <c r="FB59" s="19">
        <f>IF(ISNUMBER(EY59), EY59*COS(RADIANS(-$C59+Графики!$B$5))+EZ59*SIN(RADIANS(-$C59+Графики!$B$5)),"")</f>
        <v>186.86781635337468</v>
      </c>
      <c r="FC59" s="24">
        <v>-0.5128513415884054</v>
      </c>
      <c r="FD59" s="25">
        <v>0.44357851187690844</v>
      </c>
      <c r="FE59" s="25">
        <v>-1.1267505699568043</v>
      </c>
      <c r="FF59" s="25">
        <v>1.2350268314253594</v>
      </c>
      <c r="FG59" s="18">
        <f t="shared" ref="FG59:FG67" si="249">IF(ISNUMBER(FC59),-SIN(RADIANS((FC59-FD59)/2))*1000,"")</f>
        <v>8.3463280981021697</v>
      </c>
      <c r="FH59" s="18">
        <f t="shared" ref="FH59:FH67" si="250">IF(ISNUMBER(FD59),-SIN(RADIANS((FE59-FF59)/2))*1000,"")</f>
        <v>20.608936781394551</v>
      </c>
      <c r="FI59" s="18">
        <f t="shared" ref="FI59:FI67" si="251">IF(ISNUMBER(FG59),FI58+FG59*0.5,IF(ISNUMBER(FG60),0,""))</f>
        <v>173.68834155938677</v>
      </c>
      <c r="FJ59" s="18">
        <f t="shared" ref="FJ59:FJ67" si="252">IF(ISNUMBER(FH59),FJ58+FH59*0.5,IF(ISNUMBER(FH60),0,""))</f>
        <v>187.14090566938049</v>
      </c>
      <c r="FK59" s="18">
        <f>IF(ISNUMBER(FI59), FI59*COS(RADIANS(-$C59+Графики!$B$3))+FJ59*SIN(RADIANS(-$C59+Графики!$B$3)),"")</f>
        <v>173.68834155938677</v>
      </c>
      <c r="FL59" s="19">
        <f>IF(ISNUMBER(FI59), FI59*COS(RADIANS(-$C59+Графики!$B$5))+FJ59*SIN(RADIANS(-$C59+Графики!$B$5)),"")</f>
        <v>187.14090566938049</v>
      </c>
      <c r="FM59" s="24">
        <v>-0.52059891891492716</v>
      </c>
      <c r="FN59" s="25">
        <v>0.5751136542591424</v>
      </c>
      <c r="FO59" s="25">
        <v>-1.1408029343774926</v>
      </c>
      <c r="FP59" s="25">
        <v>1.1996440225630587</v>
      </c>
      <c r="FQ59" s="18">
        <f t="shared" ref="FQ59:FQ67" si="253">IF(ISNUMBER(FM59),-SIN(RADIANS((FM59-FN59)/2))*1000,"")</f>
        <v>9.5617503222305391</v>
      </c>
      <c r="FR59" s="18">
        <f t="shared" ref="FR59:FR67" si="254">IF(ISNUMBER(FN59),-SIN(RADIANS((FO59-FP59)/2))*1000,"")</f>
        <v>20.422832716564262</v>
      </c>
      <c r="FS59" s="18">
        <f t="shared" ref="FS59:FS67" si="255">IF(ISNUMBER(FQ59),FS58+FQ59*0.5,IF(ISNUMBER(FQ60),0,""))</f>
        <v>172.2639667005991</v>
      </c>
      <c r="FT59" s="18">
        <f t="shared" ref="FT59:FT67" si="256">IF(ISNUMBER(FR59),FT58+FR59*0.5,IF(ISNUMBER(FR60),0,""))</f>
        <v>184.92227855349822</v>
      </c>
      <c r="FU59" s="18">
        <f>IF(ISNUMBER(FS59), FS59*COS(RADIANS(-$C59+Графики!$B$3))+FT59*SIN(RADIANS(-$C59+Графики!$B$3)),"")</f>
        <v>172.2639667005991</v>
      </c>
      <c r="FV59" s="19">
        <f>IF(ISNUMBER(FS59), FS59*COS(RADIANS(-$C59+Графики!$B$5))+FT59*SIN(RADIANS(-$C59+Графики!$B$5)),"")</f>
        <v>184.92227855349822</v>
      </c>
      <c r="FW59" s="24">
        <v>-0.55645016120860791</v>
      </c>
      <c r="FX59" s="25">
        <v>0.63801225458910871</v>
      </c>
      <c r="FY59" s="25">
        <v>-1.1418726244749602</v>
      </c>
      <c r="FZ59" s="25">
        <v>1.1205329867842773</v>
      </c>
      <c r="GA59" s="18">
        <f t="shared" ref="GA59:GA67" si="257">IF(ISNUMBER(FW59),-SIN(RADIANS((FW59-FX59)/2))*1000,"")</f>
        <v>10.423462215234398</v>
      </c>
      <c r="GB59" s="18">
        <f t="shared" ref="GB59:GB67" si="258">IF(ISNUMBER(FX59),-SIN(RADIANS((FY59-FZ59)/2))*1000,"")</f>
        <v>19.74193085843449</v>
      </c>
      <c r="GC59" s="18">
        <f t="shared" ref="GC59:GC67" si="259">IF(ISNUMBER(GA59),GC58+GA59*0.5,IF(ISNUMBER(GA60),0,""))</f>
        <v>176.51931801194243</v>
      </c>
      <c r="GD59" s="18">
        <f t="shared" ref="GD59:GD67" si="260">IF(ISNUMBER(GB59),GD58+GB59*0.5,IF(ISNUMBER(GB60),0,""))</f>
        <v>182.75591747260569</v>
      </c>
      <c r="GE59" s="18">
        <f>IF(ISNUMBER(GC59), GC59*COS(RADIANS(-$C59+Графики!$B$3))+GD59*SIN(RADIANS(-$C59+Графики!$B$3)),"")</f>
        <v>176.51931801194243</v>
      </c>
      <c r="GF59" s="19">
        <f>IF(ISNUMBER(GC59), GC59*COS(RADIANS(-$C59+Графики!$B$5))+GD59*SIN(RADIANS(-$C59+Графики!$B$5)),"")</f>
        <v>182.75591747260569</v>
      </c>
      <c r="GG59" s="24">
        <v>-0.48394338952909266</v>
      </c>
      <c r="GH59" s="25">
        <v>0.53459725871472386</v>
      </c>
      <c r="GI59" s="25">
        <v>-1.1873325339189831</v>
      </c>
      <c r="GJ59" s="25">
        <v>1.0828515427981891</v>
      </c>
      <c r="GK59" s="18">
        <f t="shared" ref="GK59:GK67" si="261">IF(ISNUMBER(GG59),-SIN(RADIANS((GG59-GH59)/2))*1000,"")</f>
        <v>8.8883269013387931</v>
      </c>
      <c r="GL59" s="18">
        <f t="shared" ref="GL59:GL67" si="262">IF(ISNUMBER(GH59),-SIN(RADIANS((GI59-GJ59)/2))*1000,"")</f>
        <v>19.809797500218323</v>
      </c>
      <c r="GM59" s="18">
        <f t="shared" ref="GM59:GM67" si="263">IF(ISNUMBER(GK59),GM58+GK59*0.5,IF(ISNUMBER(GK60),0,""))</f>
        <v>177.53780647524783</v>
      </c>
      <c r="GN59" s="18">
        <f t="shared" ref="GN59:GN67" si="264">IF(ISNUMBER(GL59),GN58+GL59*0.5,IF(ISNUMBER(GL60),0,""))</f>
        <v>184.5995211988151</v>
      </c>
      <c r="GO59" s="18">
        <f>IF(ISNUMBER(GM59), GM59*COS(RADIANS(-$C59+Графики!$B$3))+GN59*SIN(RADIANS(-$C59+Графики!$B$3)),"")</f>
        <v>177.53780647524783</v>
      </c>
      <c r="GP59" s="19">
        <f>IF(ISNUMBER(GM59), GM59*COS(RADIANS(-$C59+Графики!$B$5))+GN59*SIN(RADIANS(-$C59+Графики!$B$5)),"")</f>
        <v>184.5995211988151</v>
      </c>
      <c r="GQ59" s="24">
        <v>-0.59495149284261228</v>
      </c>
      <c r="GR59" s="25">
        <v>0.5581356993948452</v>
      </c>
      <c r="GS59" s="25">
        <v>-1.2218722990052111</v>
      </c>
      <c r="GT59" s="25">
        <v>1.1085600117352383</v>
      </c>
      <c r="GU59" s="18">
        <f t="shared" ref="GU59:GU67" si="265">IF(ISNUMBER(GQ59),-SIN(RADIANS((GQ59-GR59)/2))*1000,"")</f>
        <v>10.062414218926948</v>
      </c>
      <c r="GV59" s="18">
        <f t="shared" ref="GV59:GV67" si="266">IF(ISNUMBER(GR59),-SIN(RADIANS((GS59-GT59)/2))*1000,"")</f>
        <v>20.335456591507572</v>
      </c>
      <c r="GW59" s="18">
        <f t="shared" ref="GW59:GW67" si="267">IF(ISNUMBER(GU59),GW58+GU59*0.5,IF(ISNUMBER(GU60),0,""))</f>
        <v>173.79763091605685</v>
      </c>
      <c r="GX59" s="18">
        <f t="shared" ref="GX59:GX67" si="268">IF(ISNUMBER(GV59),GX58+GV59*0.5,IF(ISNUMBER(GV60),0,""))</f>
        <v>189.68853079488483</v>
      </c>
      <c r="GY59" s="18">
        <f>IF(ISNUMBER(GW59), GW59*COS(RADIANS(-$C59+Графики!$B$3))+GX59*SIN(RADIANS(-$C59+Графики!$B$3)),"")</f>
        <v>173.79763091605685</v>
      </c>
      <c r="GZ59" s="19">
        <f>IF(ISNUMBER(GW59), GW59*COS(RADIANS(-$C59+Графики!$B$5))+GX59*SIN(RADIANS(-$C59+Графики!$B$5)),"")</f>
        <v>189.68853079488483</v>
      </c>
      <c r="HA59" s="24">
        <v>-0.47926981783612843</v>
      </c>
      <c r="HB59" s="25">
        <v>0.46428598249635988</v>
      </c>
      <c r="HC59" s="25">
        <v>-1.2103312407482281</v>
      </c>
      <c r="HD59" s="25">
        <v>1.1583468948716535</v>
      </c>
      <c r="HE59" s="18">
        <f t="shared" ref="HE59:HE67" si="269">IF(ISNUMBER(HA59),-SIN(RADIANS((HA59-HB59)/2))*1000,"")</f>
        <v>8.2339846512347972</v>
      </c>
      <c r="HF59" s="18">
        <f t="shared" ref="HF59:HF67" si="270">IF(ISNUMBER(HB59),-SIN(RADIANS((HC59-HD59)/2))*1000,"")</f>
        <v>20.669144220632646</v>
      </c>
      <c r="HG59" s="18">
        <f t="shared" ref="HG59:HG67" si="271">IF(ISNUMBER(HE59),HG58+HE59*0.5,IF(ISNUMBER(HE60),0,""))</f>
        <v>170.63051013429529</v>
      </c>
      <c r="HH59" s="18">
        <f t="shared" ref="HH59:HH67" si="272">IF(ISNUMBER(HF59),HH58+HF59*0.5,IF(ISNUMBER(HF60),0,""))</f>
        <v>183.06565356762047</v>
      </c>
      <c r="HI59" s="18">
        <f>IF(ISNUMBER(HG59), HG59*COS(RADIANS(-$C59+Графики!$B$3))+HH59*SIN(RADIANS(-$C59+Графики!$B$3)),"")</f>
        <v>170.63051013429529</v>
      </c>
      <c r="HJ59" s="19">
        <f>IF(ISNUMBER(HG59), HG59*COS(RADIANS(-$C59+Графики!$B$5))+HH59*SIN(RADIANS(-$C59+Графики!$B$5)),"")</f>
        <v>183.06565356762047</v>
      </c>
      <c r="HK59" s="24">
        <v>-0.6377525246271607</v>
      </c>
      <c r="HL59" s="25">
        <v>0.53756240669900113</v>
      </c>
      <c r="HM59" s="25">
        <v>-1.1996779993332647</v>
      </c>
      <c r="HN59" s="25">
        <v>1.0854401903425233</v>
      </c>
      <c r="HO59" s="18">
        <f t="shared" ref="HO59:HO67" si="273">IF(ISNUMBER(HK59),-SIN(RADIANS((HK59-HL59)/2))*1000,"")</f>
        <v>10.256377824219332</v>
      </c>
      <c r="HP59" s="18">
        <f t="shared" ref="HP59:HP67" si="274">IF(ISNUMBER(HL59),-SIN(RADIANS((HM59-HN59)/2))*1000,"")</f>
        <v>19.940096478566627</v>
      </c>
      <c r="HQ59" s="18">
        <f t="shared" ref="HQ59:HQ67" si="275">IF(ISNUMBER(HO59),HQ58+HO59*0.5,IF(ISNUMBER(HO60),0,""))</f>
        <v>176.63445176759444</v>
      </c>
      <c r="HR59" s="18">
        <f t="shared" ref="HR59:HR67" si="276">IF(ISNUMBER(HP59),HR58+HP59*0.5,IF(ISNUMBER(HP60),0,""))</f>
        <v>186.55032229933514</v>
      </c>
      <c r="HS59" s="18">
        <f>IF(ISNUMBER(HQ59), HQ59*COS(RADIANS(-$C59+Графики!$B$3))+HR59*SIN(RADIANS(-$C59+Графики!$B$3)),"")</f>
        <v>176.63445176759444</v>
      </c>
      <c r="HT59" s="19">
        <f>IF(ISNUMBER(HQ59), HQ59*COS(RADIANS(-$C59+Графики!$B$5))+HR59*SIN(RADIANS(-$C59+Графики!$B$5)),"")</f>
        <v>186.55032229933514</v>
      </c>
      <c r="HU59" s="24">
        <v>-0.60059659551871369</v>
      </c>
      <c r="HV59" s="25">
        <v>0.52425368551732121</v>
      </c>
      <c r="HW59" s="25">
        <v>-1.1623398129316813</v>
      </c>
      <c r="HX59" s="25">
        <v>1.2372037737328707</v>
      </c>
      <c r="HY59" s="18">
        <f t="shared" ref="HY59:HY67" si="277">IF(ISNUMBER(HU59),-SIN(RADIANS((HU59-HV59)/2))*1000,"")</f>
        <v>9.8160128556680402</v>
      </c>
      <c r="HZ59" s="18">
        <f t="shared" ref="HZ59:HZ67" si="278">IF(ISNUMBER(HV59),-SIN(RADIANS((HW59-HX59)/2))*1000,"")</f>
        <v>20.938437798992517</v>
      </c>
      <c r="IA59" s="18">
        <f t="shared" ref="IA59:IA67" si="279">IF(ISNUMBER(HY59),IA58+HY59*0.5,IF(ISNUMBER(HY60),0,""))</f>
        <v>169.83458044743975</v>
      </c>
      <c r="IB59" s="18">
        <f t="shared" ref="IB59:IB67" si="280">IF(ISNUMBER(HZ59),IB58+HZ59*0.5,IF(ISNUMBER(HZ60),0,""))</f>
        <v>184.22267705331615</v>
      </c>
      <c r="IC59" s="18">
        <f>IF(ISNUMBER(IA59), IA59*COS(RADIANS(-$C59+Графики!$B$3))+IB59*SIN(RADIANS(-$C59+Графики!$B$3)),"")</f>
        <v>169.83458044743975</v>
      </c>
      <c r="ID59" s="19">
        <f>IF(ISNUMBER(IA59), IA59*COS(RADIANS(-$C59+Графики!$B$5))+IB59*SIN(RADIANS(-$C59+Графики!$B$5)),"")</f>
        <v>184.22267705331615</v>
      </c>
      <c r="IE59" s="24">
        <v>-0.57104891587198947</v>
      </c>
      <c r="IF59" s="25">
        <v>0.47855273973815982</v>
      </c>
      <c r="IG59" s="25">
        <v>-1.2153131359443878</v>
      </c>
      <c r="IH59" s="25">
        <v>1.1205782802508291</v>
      </c>
      <c r="II59" s="18">
        <f t="shared" ref="II59:II67" si="281">IF(ISNUMBER(IE59),-SIN(RADIANS((IE59-IF59)/2))*1000,"")</f>
        <v>9.1593742879211</v>
      </c>
      <c r="IJ59" s="18">
        <f t="shared" ref="IJ59:IJ67" si="282">IF(ISNUMBER(IF59),-SIN(RADIANS((IG59-IH59)/2))*1000,"")</f>
        <v>20.38308639935676</v>
      </c>
      <c r="IK59" s="18">
        <f t="shared" ref="IK59:IK67" si="283">IF(ISNUMBER(II59),IK58+II59*0.5,IF(ISNUMBER(II60),0,""))</f>
        <v>169.21241784359711</v>
      </c>
      <c r="IL59" s="18">
        <f t="shared" ref="IL59:IL67" si="284">IF(ISNUMBER(IJ59),IL58+IJ59*0.5,IF(ISNUMBER(IJ60),0,""))</f>
        <v>180.47135914739644</v>
      </c>
      <c r="IM59" s="18">
        <f>IF(ISNUMBER(IK59), IK59*COS(RADIANS(-$C59+Графики!$B$3))+IL59*SIN(RADIANS(-$C59+Графики!$B$3)),"")</f>
        <v>169.21241784359711</v>
      </c>
      <c r="IN59" s="19">
        <f>IF(ISNUMBER(IK59), IK59*COS(RADIANS(-$C59+Графики!$B$5))+IL59*SIN(RADIANS(-$C59+Графики!$B$5)),"")</f>
        <v>180.47135914739644</v>
      </c>
      <c r="IO59" s="24">
        <v>-0.57829459628773328</v>
      </c>
      <c r="IP59" s="25">
        <v>0.54930499396008337</v>
      </c>
      <c r="IQ59" s="25">
        <v>-1.1811420452459211</v>
      </c>
      <c r="IR59" s="25">
        <v>1.1095759443005719</v>
      </c>
      <c r="IS59" s="18">
        <f t="shared" ref="IS59:IS67" si="285">IF(ISNUMBER(IO59),-SIN(RADIANS((IO59-IP59)/2))*1000,"")</f>
        <v>9.8400039458873323</v>
      </c>
      <c r="IT59" s="18">
        <f t="shared" ref="IT59:IT67" si="286">IF(ISNUMBER(IP59),-SIN(RADIANS((IQ59-IR59)/2))*1000,"")</f>
        <v>19.988954211335283</v>
      </c>
      <c r="IU59" s="18">
        <f t="shared" ref="IU59:IU67" si="287">IF(ISNUMBER(IS59),IU58+IS59*0.5,IF(ISNUMBER(IS60),0,""))</f>
        <v>174.87648890456194</v>
      </c>
      <c r="IV59" s="18">
        <f t="shared" ref="IV59:IV67" si="288">IF(ISNUMBER(IT59),IV58+IT59*0.5,IF(ISNUMBER(IT60),0,""))</f>
        <v>186.65344260647981</v>
      </c>
      <c r="IW59" s="18">
        <f>IF(ISNUMBER(IU59), IU59*COS(RADIANS(-$C59+Графики!$B$3))+IV59*SIN(RADIANS(-$C59+Графики!$B$3)),"")</f>
        <v>174.87648890456194</v>
      </c>
      <c r="IX59" s="19">
        <f>IF(ISNUMBER(IU59), IU59*COS(RADIANS(-$C59+Графики!$B$5))+IV59*SIN(RADIANS(-$C59+Графики!$B$5)),"")</f>
        <v>186.65344260647981</v>
      </c>
    </row>
    <row r="60" spans="1:258" x14ac:dyDescent="0.25">
      <c r="A60" s="44">
        <v>60</v>
      </c>
      <c r="B60" s="50">
        <v>0</v>
      </c>
      <c r="C60" s="11">
        <f>IF(Графики!$A$7="Расчитывать с учетом закручивания скважины",B60,0)</f>
        <v>0</v>
      </c>
      <c r="D60" s="47">
        <v>28.5</v>
      </c>
      <c r="E60" s="34">
        <f>IF(ISNUMBER(INDEX($I$1:$IX$303,$A60,E$1) ),INDEX($I$1:$IX$303,$A60,E$1),0)</f>
        <v>8.6129943293778233</v>
      </c>
      <c r="F60" s="35">
        <f>IF(ISNUMBER(INDEX($I$1:$IX$303,$A60,F$1) ),INDEX($I$1:$IX$303,$A60,F$1),0)</f>
        <v>19.935561345292069</v>
      </c>
      <c r="G60" s="35">
        <f>IF(ISNUMBER(INDEX($I$1:$IX$303,$A60,G$1) ),INDEX($I$1:$IX$303,$A60,G$1)-$G$305,0)</f>
        <v>-799.16671571250708</v>
      </c>
      <c r="H60" s="36">
        <f>IF(ISNUMBER(INDEX($I$1:$IX$303,$A60,H$1) ),INDEX($I$1:$IX$303,$A60,H$1)-$H$305,0)</f>
        <v>-959.47408264650778</v>
      </c>
      <c r="I60" s="29">
        <v>-0.50218827362244722</v>
      </c>
      <c r="J60" s="25">
        <v>0.48480037779459395</v>
      </c>
      <c r="K60" s="25">
        <v>-1.160164212486267</v>
      </c>
      <c r="L60" s="25">
        <v>1.1244341858739799</v>
      </c>
      <c r="M60" s="18">
        <f t="shared" si="189"/>
        <v>8.6129943293778233</v>
      </c>
      <c r="N60" s="18">
        <f t="shared" si="190"/>
        <v>19.935561345292069</v>
      </c>
      <c r="O60" s="18">
        <f t="shared" si="191"/>
        <v>178.74944017690763</v>
      </c>
      <c r="P60" s="18">
        <f t="shared" si="192"/>
        <v>195.95558083752974</v>
      </c>
      <c r="Q60" s="18">
        <f>IF(ISNUMBER(O60), O60*COS(RADIANS(-$C60+Графики!$B$3))+P60*SIN(RADIANS(-$C60+Графики!$B$3)),"")</f>
        <v>178.74944017690763</v>
      </c>
      <c r="R60" s="19">
        <f>IF(ISNUMBER(O60), O60*COS(RADIANS(-$C60+Графики!$B$5))+P60*SIN(RADIANS(-$C60+Графики!$B$5)),"")</f>
        <v>195.95558083752974</v>
      </c>
      <c r="S60" s="29">
        <v>-0.61411929498699136</v>
      </c>
      <c r="T60" s="25">
        <v>0.47805625961560227</v>
      </c>
      <c r="U60" s="25">
        <v>-1.3340036078745943</v>
      </c>
      <c r="V60" s="25">
        <v>1.046176347954934</v>
      </c>
      <c r="W60" s="18">
        <f t="shared" si="193"/>
        <v>9.530885418832721</v>
      </c>
      <c r="X60" s="18">
        <f t="shared" si="194"/>
        <v>20.769494990167026</v>
      </c>
      <c r="Y60" s="18">
        <f t="shared" si="195"/>
        <v>176.6050477754417</v>
      </c>
      <c r="Z60" s="18">
        <f t="shared" si="196"/>
        <v>194.33546310900698</v>
      </c>
      <c r="AA60" s="18">
        <f>IF(ISNUMBER(Y60), Y60*COS(RADIANS(-$C60+Графики!$B$3))+Z60*SIN(RADIANS(-$C60+Графики!$B$3)),"")</f>
        <v>176.6050477754417</v>
      </c>
      <c r="AB60" s="18">
        <f>IF(ISNUMBER(Y60), Y60*COS(RADIANS(-$C60+Графики!$B$5))+Z60*SIN(RADIANS(-$C60+Графики!$B$5)),"")</f>
        <v>194.33546310900698</v>
      </c>
      <c r="AC60" s="24">
        <v>-0.6042337708817187</v>
      </c>
      <c r="AD60" s="25">
        <v>0.56403856469129998</v>
      </c>
      <c r="AE60" s="25">
        <v>-1.1864041011963087</v>
      </c>
      <c r="AF60" s="25">
        <v>1.1330301450492211</v>
      </c>
      <c r="AG60" s="18">
        <f t="shared" si="197"/>
        <v>10.194922795580826</v>
      </c>
      <c r="AH60" s="18">
        <f t="shared" si="198"/>
        <v>20.239500126216953</v>
      </c>
      <c r="AI60" s="18">
        <f t="shared" si="199"/>
        <v>176.010283546826</v>
      </c>
      <c r="AJ60" s="18">
        <f t="shared" si="200"/>
        <v>201.74818422562797</v>
      </c>
      <c r="AK60" s="18">
        <f>IF(ISNUMBER(AI60), AI60*COS(RADIANS(-$C60+Графики!$B$3))+AJ60*SIN(RADIANS(-$C60+Графики!$B$3)),"")</f>
        <v>176.010283546826</v>
      </c>
      <c r="AL60" s="19">
        <f>IF(ISNUMBER(AI60), AI60*COS(RADIANS(-$C60+Графики!$B$5))+AJ60*SIN(RADIANS(-$C60+Графики!$B$5)),"")</f>
        <v>201.74818422562797</v>
      </c>
      <c r="AM60" s="24">
        <v>-0.60523895704297803</v>
      </c>
      <c r="AN60" s="25">
        <v>0.57138483397300266</v>
      </c>
      <c r="AO60" s="25">
        <v>-1.2504499245770158</v>
      </c>
      <c r="AP60" s="25">
        <v>1.0858442005645195</v>
      </c>
      <c r="AQ60" s="18">
        <f t="shared" si="201"/>
        <v>10.267799178294725</v>
      </c>
      <c r="AR60" s="18">
        <f t="shared" si="202"/>
        <v>20.386599967632112</v>
      </c>
      <c r="AS60" s="18">
        <f t="shared" si="203"/>
        <v>178.85837354173046</v>
      </c>
      <c r="AT60" s="18">
        <f t="shared" si="204"/>
        <v>197.50680230878856</v>
      </c>
      <c r="AU60" s="18">
        <f>IF(ISNUMBER(AS60), AS60*COS(RADIANS(-$C60+Графики!$B$3))+AT60*SIN(RADIANS(-$C60+Графики!$B$3)),"")</f>
        <v>178.85837354173046</v>
      </c>
      <c r="AV60" s="19">
        <f>IF(ISNUMBER(AS60), AS60*COS(RADIANS(-$C60+Графики!$B$5))+AT60*SIN(RADIANS(-$C60+Графики!$B$5)),"")</f>
        <v>197.50680230878856</v>
      </c>
      <c r="AW60" s="24">
        <v>-0.52562401179031026</v>
      </c>
      <c r="AX60" s="25">
        <v>0.52488605509482944</v>
      </c>
      <c r="AY60" s="25">
        <v>-1.3062310969333799</v>
      </c>
      <c r="AZ60" s="25">
        <v>1.1468105888053304</v>
      </c>
      <c r="BA60" s="18">
        <f t="shared" si="205"/>
        <v>9.1673013389511357</v>
      </c>
      <c r="BB60" s="18">
        <f t="shared" si="206"/>
        <v>21.405192135443034</v>
      </c>
      <c r="BC60" s="18">
        <f t="shared" si="207"/>
        <v>176.99900133165437</v>
      </c>
      <c r="BD60" s="18">
        <f t="shared" si="208"/>
        <v>196.407300258665</v>
      </c>
      <c r="BE60" s="18">
        <f>IF(ISNUMBER(BC60), BC60*COS(RADIANS(-$C60+Графики!$B$3))+BD60*SIN(RADIANS(-$C60+Графики!$B$3)),"")</f>
        <v>176.99900133165437</v>
      </c>
      <c r="BF60" s="19">
        <f>IF(ISNUMBER(BC60), BC60*COS(RADIANS(-$C60+Графики!$B$5))+BD60*SIN(RADIANS(-$C60+Графики!$B$5)),"")</f>
        <v>196.407300258665</v>
      </c>
      <c r="BG60" s="24">
        <v>-0.61068911087745847</v>
      </c>
      <c r="BH60" s="25">
        <v>0.49457473251599682</v>
      </c>
      <c r="BI60" s="25">
        <v>-1.2310794693615108</v>
      </c>
      <c r="BJ60" s="25">
        <v>1.0503064189048219</v>
      </c>
      <c r="BK60" s="18">
        <f t="shared" si="209"/>
        <v>9.6450970351221237</v>
      </c>
      <c r="BL60" s="18">
        <f t="shared" si="210"/>
        <v>19.907532469635207</v>
      </c>
      <c r="BM60" s="18">
        <f t="shared" si="211"/>
        <v>178.20642099989738</v>
      </c>
      <c r="BN60" s="18">
        <f t="shared" si="212"/>
        <v>193.30464946239314</v>
      </c>
      <c r="BO60" s="18">
        <f>IF(ISNUMBER(BM60), BM60*COS(RADIANS(-$C60+Графики!$B$3))+BN60*SIN(RADIANS(-$C60+Графики!$B$3)),"")</f>
        <v>178.20642099989738</v>
      </c>
      <c r="BP60" s="19">
        <f>IF(ISNUMBER(BM60), BM60*COS(RADIANS(-$C60+Графики!$B$5))+BN60*SIN(RADIANS(-$C60+Графики!$B$5)),"")</f>
        <v>193.30464946239314</v>
      </c>
      <c r="BQ60" s="24">
        <v>-0.48292028103776985</v>
      </c>
      <c r="BR60" s="25">
        <v>0.59571119208626899</v>
      </c>
      <c r="BS60" s="25">
        <v>-1.2978884982887513</v>
      </c>
      <c r="BT60" s="25">
        <v>1.020580256801374</v>
      </c>
      <c r="BU60" s="18">
        <f t="shared" si="213"/>
        <v>9.4126963129360188</v>
      </c>
      <c r="BV60" s="18">
        <f t="shared" si="214"/>
        <v>20.231076351594844</v>
      </c>
      <c r="BW60" s="18">
        <f t="shared" si="215"/>
        <v>181.07548027865391</v>
      </c>
      <c r="BX60" s="18">
        <f t="shared" si="216"/>
        <v>192.22068365918227</v>
      </c>
      <c r="BY60" s="18">
        <f>IF(ISNUMBER(BW60), BW60*COS(RADIANS(-$C60+Графики!$B$3))+BX60*SIN(RADIANS(-$C60+Графики!$B$3)),"")</f>
        <v>181.07548027865391</v>
      </c>
      <c r="BZ60" s="19">
        <f>IF(ISNUMBER(BW60), BW60*COS(RADIANS(-$C60+Графики!$B$5))+BX60*SIN(RADIANS(-$C60+Графики!$B$5)),"")</f>
        <v>192.22068365918227</v>
      </c>
      <c r="CA60" s="29">
        <v>-0.61111661015841201</v>
      </c>
      <c r="CB60" s="25">
        <v>0.57029246894488306</v>
      </c>
      <c r="CC60" s="25">
        <v>-1.2649785303383037</v>
      </c>
      <c r="CD60" s="25">
        <v>1.1911488305269888</v>
      </c>
      <c r="CE60" s="18">
        <f t="shared" si="217"/>
        <v>10.309556484356944</v>
      </c>
      <c r="CF60" s="18">
        <f t="shared" si="218"/>
        <v>21.43211355340237</v>
      </c>
      <c r="CG60" s="18">
        <f t="shared" si="219"/>
        <v>177.89871190604188</v>
      </c>
      <c r="CH60" s="18">
        <f t="shared" si="220"/>
        <v>197.45082407549506</v>
      </c>
      <c r="CI60" s="18">
        <f>IF(ISNUMBER(CG60), CG60*COS(RADIANS(-$C60+Графики!$B$3))+CH60*SIN(RADIANS(-$C60+Графики!$B$3)),"")</f>
        <v>177.89871190604188</v>
      </c>
      <c r="CJ60" s="19">
        <f>IF(ISNUMBER(CG60), CG60*COS(RADIANS(-$C60+Графики!$B$5))+CH60*SIN(RADIANS(-$C60+Графики!$B$5)),"")</f>
        <v>197.45082407549506</v>
      </c>
      <c r="CK60" s="24">
        <v>-0.47060565630290996</v>
      </c>
      <c r="CL60" s="25">
        <v>0.50795521399349264</v>
      </c>
      <c r="CM60" s="25">
        <v>-1.1577742774531101</v>
      </c>
      <c r="CN60" s="25">
        <v>1.1867977517929424</v>
      </c>
      <c r="CO60" s="18">
        <f t="shared" si="221"/>
        <v>8.5394507695703243</v>
      </c>
      <c r="CP60" s="18">
        <f t="shared" si="222"/>
        <v>20.458823242097473</v>
      </c>
      <c r="CQ60" s="18">
        <f t="shared" si="223"/>
        <v>179.13279314088928</v>
      </c>
      <c r="CR60" s="18">
        <f t="shared" si="224"/>
        <v>199.32009026923663</v>
      </c>
      <c r="CS60" s="18">
        <f>IF(ISNUMBER(CQ60), CQ60*COS(RADIANS(-$C60+Графики!$B$3))+CR60*SIN(RADIANS(-$C60+Графики!$B$3)),"")</f>
        <v>179.13279314088928</v>
      </c>
      <c r="CT60" s="19">
        <f>IF(ISNUMBER(CQ60), CQ60*COS(RADIANS(-$C60+Графики!$B$5))+CR60*SIN(RADIANS(-$C60+Графики!$B$5)),"")</f>
        <v>199.32009026923663</v>
      </c>
      <c r="CU60" s="24">
        <v>-0.59535642568964442</v>
      </c>
      <c r="CV60" s="25">
        <v>0.57429056661975786</v>
      </c>
      <c r="CW60" s="25">
        <v>-1.3033688707796112</v>
      </c>
      <c r="CX60" s="25">
        <v>1.0182583054030576</v>
      </c>
      <c r="CY60" s="18">
        <f t="shared" si="225"/>
        <v>10.206918314479815</v>
      </c>
      <c r="CZ60" s="18">
        <f t="shared" si="226"/>
        <v>20.25863312634301</v>
      </c>
      <c r="DA60" s="18">
        <f t="shared" si="227"/>
        <v>173.70657341803536</v>
      </c>
      <c r="DB60" s="18">
        <f t="shared" si="228"/>
        <v>195.99161338548802</v>
      </c>
      <c r="DC60" s="18">
        <f>IF(ISNUMBER(DA60), DA60*COS(RADIANS(-$C60+Графики!$B$3))+DB60*SIN(RADIANS(-$C60+Графики!$B$3)),"")</f>
        <v>173.70657341803536</v>
      </c>
      <c r="DD60" s="19">
        <f>IF(ISNUMBER(DA60), DA60*COS(RADIANS(-$C60+Графики!$B$5))+DB60*SIN(RADIANS(-$C60+Графики!$B$5)),"")</f>
        <v>195.99161338548802</v>
      </c>
      <c r="DE60" s="24">
        <v>-0.46604653703887411</v>
      </c>
      <c r="DF60" s="25">
        <v>0.45348647121222974</v>
      </c>
      <c r="DG60" s="25">
        <v>-1.2572947769842053</v>
      </c>
      <c r="DH60" s="25">
        <v>1.0298908129052242</v>
      </c>
      <c r="DI60" s="18">
        <f t="shared" si="229"/>
        <v>8.0243531698701585</v>
      </c>
      <c r="DJ60" s="18">
        <f t="shared" si="230"/>
        <v>19.958134358594613</v>
      </c>
      <c r="DK60" s="18">
        <f t="shared" si="231"/>
        <v>178.09696582000097</v>
      </c>
      <c r="DL60" s="18">
        <f t="shared" si="232"/>
        <v>195.0218625868946</v>
      </c>
      <c r="DM60" s="18">
        <f>IF(ISNUMBER(DK60), DK60*COS(RADIANS(-$C60+Графики!$B$3))+DL60*SIN(RADIANS(-$C60+Графики!$B$3)),"")</f>
        <v>178.09696582000097</v>
      </c>
      <c r="DN60" s="19">
        <f>IF(ISNUMBER(DK60), DK60*COS(RADIANS(-$C60+Графики!$B$5))+DL60*SIN(RADIANS(-$C60+Графики!$B$5)),"")</f>
        <v>195.0218625868946</v>
      </c>
      <c r="DO60" s="24">
        <v>-0.4953903722700278</v>
      </c>
      <c r="DP60" s="25">
        <v>0.43920606510669313</v>
      </c>
      <c r="DQ60" s="25">
        <v>-1.1491015427757587</v>
      </c>
      <c r="DR60" s="25">
        <v>0.99870459034222259</v>
      </c>
      <c r="DS60" s="18">
        <f t="shared" si="233"/>
        <v>8.1558020853823088</v>
      </c>
      <c r="DT60" s="18">
        <f t="shared" si="234"/>
        <v>18.742046949834787</v>
      </c>
      <c r="DU60" s="18">
        <f t="shared" si="235"/>
        <v>178.53086608810793</v>
      </c>
      <c r="DV60" s="18">
        <f t="shared" si="236"/>
        <v>192.7830933493839</v>
      </c>
      <c r="DW60" s="18">
        <f>IF(ISNUMBER(DU60), DU60*COS(RADIANS(-$C60+Графики!$B$3))+DV60*SIN(RADIANS(-$C60+Графики!$B$3)),"")</f>
        <v>178.53086608810793</v>
      </c>
      <c r="DX60" s="19">
        <f>IF(ISNUMBER(DU60), DU60*COS(RADIANS(-$C60+Графики!$B$5))+DV60*SIN(RADIANS(-$C60+Графики!$B$5)),"")</f>
        <v>192.7830933493839</v>
      </c>
      <c r="DY60" s="24">
        <v>-0.46258016340225994</v>
      </c>
      <c r="DZ60" s="25">
        <v>0.52903405161935757</v>
      </c>
      <c r="EA60" s="25">
        <v>-1.2465381016458301</v>
      </c>
      <c r="EB60" s="25">
        <v>1.1090619899105256</v>
      </c>
      <c r="EC60" s="18">
        <f t="shared" si="237"/>
        <v>8.6533584824159533</v>
      </c>
      <c r="ED60" s="18">
        <f t="shared" si="238"/>
        <v>20.555041002959314</v>
      </c>
      <c r="EE60" s="18">
        <f t="shared" si="239"/>
        <v>173.12046110067897</v>
      </c>
      <c r="EF60" s="18">
        <f t="shared" si="240"/>
        <v>191.76126654677137</v>
      </c>
      <c r="EG60" s="18">
        <f>IF(ISNUMBER(EE60), EE60*COS(RADIANS(-$C60+Графики!$B$3))+EF60*SIN(RADIANS(-$C60+Графики!$B$3)),"")</f>
        <v>173.12046110067897</v>
      </c>
      <c r="EH60" s="19">
        <f>IF(ISNUMBER(EE60), EE60*COS(RADIANS(-$C60+Графики!$B$5))+EF60*SIN(RADIANS(-$C60+Графики!$B$5)),"")</f>
        <v>191.76126654677137</v>
      </c>
      <c r="EI60" s="24">
        <v>-0.63536115770548163</v>
      </c>
      <c r="EJ60" s="25">
        <v>0.56966848239745993</v>
      </c>
      <c r="EK60" s="25">
        <v>-1.2446311166763591</v>
      </c>
      <c r="EL60" s="25">
        <v>1.1214257937977752</v>
      </c>
      <c r="EM60" s="18">
        <f t="shared" si="241"/>
        <v>10.515673589517926</v>
      </c>
      <c r="EN60" s="18">
        <f t="shared" si="242"/>
        <v>20.646274597283281</v>
      </c>
      <c r="EO60" s="18">
        <f t="shared" si="243"/>
        <v>178.20494521332333</v>
      </c>
      <c r="EP60" s="18">
        <f t="shared" si="244"/>
        <v>191.14554524020798</v>
      </c>
      <c r="EQ60" s="18">
        <f>IF(ISNUMBER(EO60), EO60*COS(RADIANS(-$C60+Графики!$B$3))+EP60*SIN(RADIANS(-$C60+Графики!$B$3)),"")</f>
        <v>178.20494521332333</v>
      </c>
      <c r="ER60" s="19">
        <f>IF(ISNUMBER(EO60), EO60*COS(RADIANS(-$C60+Графики!$B$5))+EP60*SIN(RADIANS(-$C60+Графики!$B$5)),"")</f>
        <v>191.14554524020798</v>
      </c>
      <c r="ES60" s="24">
        <v>-0.52903626239235846</v>
      </c>
      <c r="ET60" s="25">
        <v>0.51190137859096196</v>
      </c>
      <c r="EU60" s="25">
        <v>-1.1652077679406236</v>
      </c>
      <c r="EV60" s="25">
        <v>1.1199061427905066</v>
      </c>
      <c r="EW60" s="18">
        <f t="shared" si="245"/>
        <v>9.083769642565338</v>
      </c>
      <c r="EX60" s="18">
        <f t="shared" si="246"/>
        <v>19.940059145154464</v>
      </c>
      <c r="EY60" s="18">
        <f t="shared" si="247"/>
        <v>175.29470181849254</v>
      </c>
      <c r="EZ60" s="18">
        <f t="shared" si="248"/>
        <v>196.83784592595191</v>
      </c>
      <c r="FA60" s="18">
        <f>IF(ISNUMBER(EY60), EY60*COS(RADIANS(-$C60+Графики!$B$3))+EZ60*SIN(RADIANS(-$C60+Графики!$B$3)),"")</f>
        <v>175.29470181849254</v>
      </c>
      <c r="FB60" s="19">
        <f>IF(ISNUMBER(EY60), EY60*COS(RADIANS(-$C60+Графики!$B$5))+EZ60*SIN(RADIANS(-$C60+Графики!$B$5)),"")</f>
        <v>196.83784592595191</v>
      </c>
      <c r="FC60" s="24">
        <v>-0.46621496190682887</v>
      </c>
      <c r="FD60" s="25">
        <v>0.44278615983866565</v>
      </c>
      <c r="FE60" s="25">
        <v>-1.2787717743251719</v>
      </c>
      <c r="FF60" s="25">
        <v>1.1794895676399069</v>
      </c>
      <c r="FG60" s="18">
        <f t="shared" si="249"/>
        <v>7.9324480471621541</v>
      </c>
      <c r="FH60" s="18">
        <f t="shared" si="250"/>
        <v>21.450731770389865</v>
      </c>
      <c r="FI60" s="18">
        <f t="shared" si="251"/>
        <v>177.65456558296785</v>
      </c>
      <c r="FJ60" s="18">
        <f t="shared" si="252"/>
        <v>197.86627155457541</v>
      </c>
      <c r="FK60" s="18">
        <f>IF(ISNUMBER(FI60), FI60*COS(RADIANS(-$C60+Графики!$B$3))+FJ60*SIN(RADIANS(-$C60+Графики!$B$3)),"")</f>
        <v>177.65456558296785</v>
      </c>
      <c r="FL60" s="19">
        <f>IF(ISNUMBER(FI60), FI60*COS(RADIANS(-$C60+Графики!$B$5))+FJ60*SIN(RADIANS(-$C60+Графики!$B$5)),"")</f>
        <v>197.86627155457541</v>
      </c>
      <c r="FM60" s="24">
        <v>-0.4925964157105307</v>
      </c>
      <c r="FN60" s="25">
        <v>0.54585947649509292</v>
      </c>
      <c r="FO60" s="25">
        <v>-1.2627122109122917</v>
      </c>
      <c r="FP60" s="25">
        <v>1.1430935918613057</v>
      </c>
      <c r="FQ60" s="18">
        <f t="shared" si="253"/>
        <v>9.0621131902925161</v>
      </c>
      <c r="FR60" s="18">
        <f t="shared" si="254"/>
        <v>20.993073931803675</v>
      </c>
      <c r="FS60" s="18">
        <f t="shared" si="255"/>
        <v>176.79502329574535</v>
      </c>
      <c r="FT60" s="18">
        <f t="shared" si="256"/>
        <v>195.41881551940006</v>
      </c>
      <c r="FU60" s="18">
        <f>IF(ISNUMBER(FS60), FS60*COS(RADIANS(-$C60+Графики!$B$3))+FT60*SIN(RADIANS(-$C60+Графики!$B$3)),"")</f>
        <v>176.79502329574535</v>
      </c>
      <c r="FV60" s="19">
        <f>IF(ISNUMBER(FS60), FS60*COS(RADIANS(-$C60+Графики!$B$5))+FT60*SIN(RADIANS(-$C60+Графики!$B$5)),"")</f>
        <v>195.41881551940006</v>
      </c>
      <c r="FW60" s="24">
        <v>-0.44808303621636225</v>
      </c>
      <c r="FX60" s="25">
        <v>0.4453125714781786</v>
      </c>
      <c r="FY60" s="25">
        <v>-1.1517434420727319</v>
      </c>
      <c r="FZ60" s="25">
        <v>1.0327183021339348</v>
      </c>
      <c r="GA60" s="18">
        <f t="shared" si="257"/>
        <v>7.7962684578615935</v>
      </c>
      <c r="GB60" s="18">
        <f t="shared" si="258"/>
        <v>19.061870350670738</v>
      </c>
      <c r="GC60" s="18">
        <f t="shared" si="259"/>
        <v>180.41745224087322</v>
      </c>
      <c r="GD60" s="18">
        <f t="shared" si="260"/>
        <v>192.28685264794106</v>
      </c>
      <c r="GE60" s="18">
        <f>IF(ISNUMBER(GC60), GC60*COS(RADIANS(-$C60+Графики!$B$3))+GD60*SIN(RADIANS(-$C60+Графики!$B$3)),"")</f>
        <v>180.41745224087322</v>
      </c>
      <c r="GF60" s="19">
        <f>IF(ISNUMBER(GC60), GC60*COS(RADIANS(-$C60+Графики!$B$5))+GD60*SIN(RADIANS(-$C60+Графики!$B$5)),"")</f>
        <v>192.28685264794106</v>
      </c>
      <c r="GG60" s="24">
        <v>-0.60520765526571096</v>
      </c>
      <c r="GH60" s="25">
        <v>0.42148743549303669</v>
      </c>
      <c r="GI60" s="25">
        <v>-1.2890280816226778</v>
      </c>
      <c r="GJ60" s="25">
        <v>1.1183076256798918</v>
      </c>
      <c r="GK60" s="18">
        <f t="shared" si="261"/>
        <v>8.959485003052853</v>
      </c>
      <c r="GL60" s="18">
        <f t="shared" si="262"/>
        <v>21.006421923304188</v>
      </c>
      <c r="GM60" s="18">
        <f t="shared" si="263"/>
        <v>182.01754897677426</v>
      </c>
      <c r="GN60" s="18">
        <f t="shared" si="264"/>
        <v>195.10273216046718</v>
      </c>
      <c r="GO60" s="18">
        <f>IF(ISNUMBER(GM60), GM60*COS(RADIANS(-$C60+Графики!$B$3))+GN60*SIN(RADIANS(-$C60+Графики!$B$3)),"")</f>
        <v>182.01754897677426</v>
      </c>
      <c r="GP60" s="19">
        <f>IF(ISNUMBER(GM60), GM60*COS(RADIANS(-$C60+Графики!$B$5))+GN60*SIN(RADIANS(-$C60+Графики!$B$5)),"")</f>
        <v>195.10273216046718</v>
      </c>
      <c r="GQ60" s="24">
        <v>-0.46428739878916681</v>
      </c>
      <c r="GR60" s="25">
        <v>0.583412134063096</v>
      </c>
      <c r="GS60" s="25">
        <v>-1.1703347174570788</v>
      </c>
      <c r="GT60" s="25">
        <v>1.1117218048816195</v>
      </c>
      <c r="GU60" s="18">
        <f t="shared" si="265"/>
        <v>9.1427758305092883</v>
      </c>
      <c r="GV60" s="18">
        <f t="shared" si="266"/>
        <v>19.913383695819586</v>
      </c>
      <c r="GW60" s="18">
        <f t="shared" si="267"/>
        <v>178.36901883131148</v>
      </c>
      <c r="GX60" s="18">
        <f t="shared" si="268"/>
        <v>199.64522264279461</v>
      </c>
      <c r="GY60" s="18">
        <f>IF(ISNUMBER(GW60), GW60*COS(RADIANS(-$C60+Графики!$B$3))+GX60*SIN(RADIANS(-$C60+Графики!$B$3)),"")</f>
        <v>178.36901883131148</v>
      </c>
      <c r="GZ60" s="19">
        <f>IF(ISNUMBER(GW60), GW60*COS(RADIANS(-$C60+Графики!$B$5))+GX60*SIN(RADIANS(-$C60+Графики!$B$5)),"")</f>
        <v>199.64522264279461</v>
      </c>
      <c r="HA60" s="24">
        <v>-0.55553328042781613</v>
      </c>
      <c r="HB60" s="25">
        <v>0.48639363833803373</v>
      </c>
      <c r="HC60" s="25">
        <v>-1.1826456601402371</v>
      </c>
      <c r="HD60" s="25">
        <v>1.0172462100316562</v>
      </c>
      <c r="HE60" s="18">
        <f t="shared" si="269"/>
        <v>9.0924023633017281</v>
      </c>
      <c r="HF60" s="18">
        <f t="shared" si="270"/>
        <v>19.196498962817103</v>
      </c>
      <c r="HG60" s="18">
        <f t="shared" si="271"/>
        <v>175.17671131594616</v>
      </c>
      <c r="HH60" s="18">
        <f t="shared" si="272"/>
        <v>192.66390304902902</v>
      </c>
      <c r="HI60" s="18">
        <f>IF(ISNUMBER(HG60), HG60*COS(RADIANS(-$C60+Графики!$B$3))+HH60*SIN(RADIANS(-$C60+Графики!$B$3)),"")</f>
        <v>175.17671131594616</v>
      </c>
      <c r="HJ60" s="19">
        <f>IF(ISNUMBER(HG60), HG60*COS(RADIANS(-$C60+Графики!$B$5))+HH60*SIN(RADIANS(-$C60+Графики!$B$5)),"")</f>
        <v>192.66390304902902</v>
      </c>
      <c r="HK60" s="24">
        <v>-0.50737532711106414</v>
      </c>
      <c r="HL60" s="25">
        <v>0.48491851319673807</v>
      </c>
      <c r="HM60" s="25">
        <v>-1.3241572488651543</v>
      </c>
      <c r="HN60" s="25">
        <v>1.1136505334788001</v>
      </c>
      <c r="HO60" s="18">
        <f t="shared" si="273"/>
        <v>8.6592891096686149</v>
      </c>
      <c r="HP60" s="18">
        <f t="shared" si="274"/>
        <v>21.272281519666475</v>
      </c>
      <c r="HQ60" s="18">
        <f t="shared" si="275"/>
        <v>180.96409632242876</v>
      </c>
      <c r="HR60" s="18">
        <f t="shared" si="276"/>
        <v>197.18646305916837</v>
      </c>
      <c r="HS60" s="18">
        <f>IF(ISNUMBER(HQ60), HQ60*COS(RADIANS(-$C60+Графики!$B$3))+HR60*SIN(RADIANS(-$C60+Графики!$B$3)),"")</f>
        <v>180.96409632242876</v>
      </c>
      <c r="HT60" s="19">
        <f>IF(ISNUMBER(HQ60), HQ60*COS(RADIANS(-$C60+Графики!$B$5))+HR60*SIN(RADIANS(-$C60+Графики!$B$5)),"")</f>
        <v>197.18646305916837</v>
      </c>
      <c r="HU60" s="24">
        <v>-0.61795324342201663</v>
      </c>
      <c r="HV60" s="25">
        <v>0.51979624994001161</v>
      </c>
      <c r="HW60" s="25">
        <v>-1.2901927733438843</v>
      </c>
      <c r="HX60" s="25">
        <v>1.047333899299292</v>
      </c>
      <c r="HY60" s="18">
        <f t="shared" si="277"/>
        <v>9.9285742329702185</v>
      </c>
      <c r="HZ60" s="18">
        <f t="shared" si="278"/>
        <v>20.397353737095333</v>
      </c>
      <c r="IA60" s="18">
        <f t="shared" si="279"/>
        <v>174.79886756392486</v>
      </c>
      <c r="IB60" s="18">
        <f t="shared" si="280"/>
        <v>194.42135392186381</v>
      </c>
      <c r="IC60" s="18">
        <f>IF(ISNUMBER(IA60), IA60*COS(RADIANS(-$C60+Графики!$B$3))+IB60*SIN(RADIANS(-$C60+Графики!$B$3)),"")</f>
        <v>174.79886756392486</v>
      </c>
      <c r="ID60" s="19">
        <f>IF(ISNUMBER(IA60), IA60*COS(RADIANS(-$C60+Графики!$B$5))+IB60*SIN(RADIANS(-$C60+Графики!$B$5)),"")</f>
        <v>194.42135392186381</v>
      </c>
      <c r="IE60" s="24">
        <v>-0.52986634904912178</v>
      </c>
      <c r="IF60" s="25">
        <v>0.49674560385071276</v>
      </c>
      <c r="IG60" s="25">
        <v>-1.2746395821321457</v>
      </c>
      <c r="IH60" s="25">
        <v>1.1085018528470034</v>
      </c>
      <c r="II60" s="18">
        <f t="shared" si="281"/>
        <v>8.9587595174849231</v>
      </c>
      <c r="IJ60" s="18">
        <f t="shared" si="282"/>
        <v>20.795333189431194</v>
      </c>
      <c r="IK60" s="18">
        <f t="shared" si="283"/>
        <v>173.69179760233956</v>
      </c>
      <c r="IL60" s="18">
        <f t="shared" si="284"/>
        <v>190.86902574211203</v>
      </c>
      <c r="IM60" s="18">
        <f>IF(ISNUMBER(IK60), IK60*COS(RADIANS(-$C60+Графики!$B$3))+IL60*SIN(RADIANS(-$C60+Графики!$B$3)),"")</f>
        <v>173.69179760233956</v>
      </c>
      <c r="IN60" s="19">
        <f>IF(ISNUMBER(IK60), IK60*COS(RADIANS(-$C60+Графики!$B$5))+IL60*SIN(RADIANS(-$C60+Графики!$B$5)),"")</f>
        <v>190.86902574211203</v>
      </c>
      <c r="IO60" s="24">
        <v>-0.60178498355307053</v>
      </c>
      <c r="IP60" s="25">
        <v>0.54037942667748351</v>
      </c>
      <c r="IQ60" s="25">
        <v>-1.2011214852988399</v>
      </c>
      <c r="IR60" s="25">
        <v>1.0797569801060058</v>
      </c>
      <c r="IS60" s="18">
        <f t="shared" si="285"/>
        <v>9.9670997443732325</v>
      </c>
      <c r="IT60" s="18">
        <f t="shared" si="286"/>
        <v>19.903105247160365</v>
      </c>
      <c r="IU60" s="18">
        <f t="shared" si="287"/>
        <v>179.86003877674855</v>
      </c>
      <c r="IV60" s="18">
        <f t="shared" si="288"/>
        <v>196.60499523005998</v>
      </c>
      <c r="IW60" s="18">
        <f>IF(ISNUMBER(IU60), IU60*COS(RADIANS(-$C60+Графики!$B$3))+IV60*SIN(RADIANS(-$C60+Графики!$B$3)),"")</f>
        <v>179.86003877674855</v>
      </c>
      <c r="IX60" s="19">
        <f>IF(ISNUMBER(IU60), IU60*COS(RADIANS(-$C60+Графики!$B$5))+IV60*SIN(RADIANS(-$C60+Графики!$B$5)),"")</f>
        <v>196.60499523005998</v>
      </c>
    </row>
    <row r="61" spans="1:258" x14ac:dyDescent="0.25">
      <c r="A61" s="44">
        <v>61</v>
      </c>
      <c r="B61" s="50">
        <v>0</v>
      </c>
      <c r="C61" s="11">
        <f>IF(Графики!$A$7="Расчитывать с учетом закручивания скважины",B61,0)</f>
        <v>0</v>
      </c>
      <c r="D61" s="47">
        <v>29</v>
      </c>
      <c r="E61" s="34">
        <f>IF(ISNUMBER(INDEX($I$1:$IX$303,$A61,E$1) ),INDEX($I$1:$IX$303,$A61,E$1),0)</f>
        <v>8.9264364902057736</v>
      </c>
      <c r="F61" s="35">
        <f>IF(ISNUMBER(INDEX($I$1:$IX$303,$A61,F$1) ),INDEX($I$1:$IX$303,$A61,F$1),0)</f>
        <v>24.477719935173518</v>
      </c>
      <c r="G61" s="35">
        <f>IF(ISNUMBER(INDEX($I$1:$IX$303,$A61,G$1) ),INDEX($I$1:$IX$303,$A61,G$1)-$G$305,0)</f>
        <v>-794.70349746740408</v>
      </c>
      <c r="H61" s="36">
        <f>IF(ISNUMBER(INDEX($I$1:$IX$303,$A61,H$1) ),INDEX($I$1:$IX$303,$A61,H$1)-$H$305,0)</f>
        <v>-947.23522267892099</v>
      </c>
      <c r="I61" s="29">
        <v>-0.46641142108420353</v>
      </c>
      <c r="J61" s="25">
        <v>0.55649643761582934</v>
      </c>
      <c r="K61" s="25">
        <v>-1.3133227016975613</v>
      </c>
      <c r="L61" s="25">
        <v>1.4918975633716753</v>
      </c>
      <c r="M61" s="18">
        <f t="shared" si="189"/>
        <v>8.9264364902057736</v>
      </c>
      <c r="N61" s="18">
        <f t="shared" si="190"/>
        <v>24.477719935173518</v>
      </c>
      <c r="O61" s="18">
        <f t="shared" si="191"/>
        <v>183.21265842201052</v>
      </c>
      <c r="P61" s="18">
        <f t="shared" si="192"/>
        <v>208.1944408051165</v>
      </c>
      <c r="Q61" s="18">
        <f>IF(ISNUMBER(O61), O61*COS(RADIANS(-$C61+Графики!$B$3))+P61*SIN(RADIANS(-$C61+Графики!$B$3)),"")</f>
        <v>183.21265842201052</v>
      </c>
      <c r="R61" s="19">
        <f>IF(ISNUMBER(O61), O61*COS(RADIANS(-$C61+Графики!$B$5))+P61*SIN(RADIANS(-$C61+Графики!$B$5)),"")</f>
        <v>208.1944408051165</v>
      </c>
      <c r="S61" s="29">
        <v>-0.52814051060281897</v>
      </c>
      <c r="T61" s="25">
        <v>0.41440977324400352</v>
      </c>
      <c r="U61" s="25">
        <v>-1.1699151947508444</v>
      </c>
      <c r="V61" s="25">
        <v>1.3367867148720232</v>
      </c>
      <c r="W61" s="18">
        <f t="shared" si="193"/>
        <v>8.225210161702682</v>
      </c>
      <c r="X61" s="18">
        <f t="shared" si="194"/>
        <v>21.87335627387122</v>
      </c>
      <c r="Y61" s="18">
        <f t="shared" si="195"/>
        <v>180.71765285629306</v>
      </c>
      <c r="Z61" s="18">
        <f t="shared" si="196"/>
        <v>205.27214124594258</v>
      </c>
      <c r="AA61" s="18">
        <f>IF(ISNUMBER(Y61), Y61*COS(RADIANS(-$C61+Графики!$B$3))+Z61*SIN(RADIANS(-$C61+Графики!$B$3)),"")</f>
        <v>180.71765285629306</v>
      </c>
      <c r="AB61" s="18">
        <f>IF(ISNUMBER(Y61), Y61*COS(RADIANS(-$C61+Графики!$B$5))+Z61*SIN(RADIANS(-$C61+Графики!$B$5)),"")</f>
        <v>205.27214124594258</v>
      </c>
      <c r="AC61" s="24">
        <v>-0.48379434834030977</v>
      </c>
      <c r="AD61" s="25">
        <v>0.51728965101881053</v>
      </c>
      <c r="AE61" s="25">
        <v>-1.241410898443331</v>
      </c>
      <c r="AF61" s="25">
        <v>1.3190462132692717</v>
      </c>
      <c r="AG61" s="18">
        <f t="shared" si="197"/>
        <v>8.7359948167408348</v>
      </c>
      <c r="AH61" s="18">
        <f t="shared" si="198"/>
        <v>22.342344250216112</v>
      </c>
      <c r="AI61" s="18">
        <f t="shared" si="199"/>
        <v>180.37828095519643</v>
      </c>
      <c r="AJ61" s="18">
        <f t="shared" si="200"/>
        <v>212.91935635073602</v>
      </c>
      <c r="AK61" s="18">
        <f>IF(ISNUMBER(AI61), AI61*COS(RADIANS(-$C61+Графики!$B$3))+AJ61*SIN(RADIANS(-$C61+Графики!$B$3)),"")</f>
        <v>180.37828095519643</v>
      </c>
      <c r="AL61" s="19">
        <f>IF(ISNUMBER(AI61), AI61*COS(RADIANS(-$C61+Графики!$B$5))+AJ61*SIN(RADIANS(-$C61+Графики!$B$5)),"")</f>
        <v>212.91935635073602</v>
      </c>
      <c r="AM61" s="24">
        <v>-0.59625136596317552</v>
      </c>
      <c r="AN61" s="25">
        <v>0.5268053223689787</v>
      </c>
      <c r="AO61" s="25">
        <v>-1.2478284223540508</v>
      </c>
      <c r="AP61" s="25">
        <v>1.3176348166920064</v>
      </c>
      <c r="AQ61" s="18">
        <f t="shared" si="201"/>
        <v>9.8003615594928348</v>
      </c>
      <c r="AR61" s="18">
        <f t="shared" si="202"/>
        <v>22.386020026120466</v>
      </c>
      <c r="AS61" s="18">
        <f t="shared" si="203"/>
        <v>183.75855432147688</v>
      </c>
      <c r="AT61" s="18">
        <f t="shared" si="204"/>
        <v>208.69981232184881</v>
      </c>
      <c r="AU61" s="18">
        <f>IF(ISNUMBER(AS61), AS61*COS(RADIANS(-$C61+Графики!$B$3))+AT61*SIN(RADIANS(-$C61+Графики!$B$3)),"")</f>
        <v>183.75855432147688</v>
      </c>
      <c r="AV61" s="19">
        <f>IF(ISNUMBER(AS61), AS61*COS(RADIANS(-$C61+Графики!$B$5))+AT61*SIN(RADIANS(-$C61+Графики!$B$5)),"")</f>
        <v>208.69981232184881</v>
      </c>
      <c r="AW61" s="24">
        <v>-0.54885106494818214</v>
      </c>
      <c r="AX61" s="25">
        <v>0.484493272217562</v>
      </c>
      <c r="AY61" s="25">
        <v>-1.1998588794695806</v>
      </c>
      <c r="AZ61" s="25">
        <v>1.3248254575995362</v>
      </c>
      <c r="BA61" s="18">
        <f t="shared" si="205"/>
        <v>9.0175082802525122</v>
      </c>
      <c r="BB61" s="18">
        <f t="shared" si="206"/>
        <v>22.030244742433009</v>
      </c>
      <c r="BC61" s="18">
        <f t="shared" si="207"/>
        <v>181.50775547178063</v>
      </c>
      <c r="BD61" s="18">
        <f t="shared" si="208"/>
        <v>207.42242262988151</v>
      </c>
      <c r="BE61" s="18">
        <f>IF(ISNUMBER(BC61), BC61*COS(RADIANS(-$C61+Графики!$B$3))+BD61*SIN(RADIANS(-$C61+Графики!$B$3)),"")</f>
        <v>181.50775547178063</v>
      </c>
      <c r="BF61" s="19">
        <f>IF(ISNUMBER(BC61), BC61*COS(RADIANS(-$C61+Графики!$B$5))+BD61*SIN(RADIANS(-$C61+Графики!$B$5)),"")</f>
        <v>207.42242262988151</v>
      </c>
      <c r="BG61" s="24">
        <v>-0.48737217956133982</v>
      </c>
      <c r="BH61" s="25">
        <v>0.60354267279815843</v>
      </c>
      <c r="BI61" s="25">
        <v>-1.1980655119019954</v>
      </c>
      <c r="BJ61" s="25">
        <v>1.4930457179632375</v>
      </c>
      <c r="BK61" s="18">
        <f t="shared" si="209"/>
        <v>9.5198842154379459</v>
      </c>
      <c r="BL61" s="18">
        <f t="shared" si="210"/>
        <v>23.482217141009158</v>
      </c>
      <c r="BM61" s="18">
        <f t="shared" si="211"/>
        <v>182.96636310761636</v>
      </c>
      <c r="BN61" s="18">
        <f t="shared" si="212"/>
        <v>205.04575803289771</v>
      </c>
      <c r="BO61" s="18">
        <f>IF(ISNUMBER(BM61), BM61*COS(RADIANS(-$C61+Графики!$B$3))+BN61*SIN(RADIANS(-$C61+Графики!$B$3)),"")</f>
        <v>182.96636310761636</v>
      </c>
      <c r="BP61" s="19">
        <f>IF(ISNUMBER(BM61), BM61*COS(RADIANS(-$C61+Графики!$B$5))+BN61*SIN(RADIANS(-$C61+Графики!$B$5)),"")</f>
        <v>205.04575803289771</v>
      </c>
      <c r="BQ61" s="24">
        <v>-0.56700131610733617</v>
      </c>
      <c r="BR61" s="25">
        <v>0.53156410774399188</v>
      </c>
      <c r="BS61" s="25">
        <v>-1.191996844958122</v>
      </c>
      <c r="BT61" s="25">
        <v>1.4211186957305713</v>
      </c>
      <c r="BU61" s="18">
        <f t="shared" si="213"/>
        <v>9.5866449998558458</v>
      </c>
      <c r="BV61" s="18">
        <f t="shared" si="214"/>
        <v>22.801758648460751</v>
      </c>
      <c r="BW61" s="18">
        <f t="shared" si="215"/>
        <v>185.86880277858182</v>
      </c>
      <c r="BX61" s="18">
        <f t="shared" si="216"/>
        <v>203.62156298341264</v>
      </c>
      <c r="BY61" s="18">
        <f>IF(ISNUMBER(BW61), BW61*COS(RADIANS(-$C61+Графики!$B$3))+BX61*SIN(RADIANS(-$C61+Графики!$B$3)),"")</f>
        <v>185.86880277858182</v>
      </c>
      <c r="BZ61" s="19">
        <f>IF(ISNUMBER(BW61), BW61*COS(RADIANS(-$C61+Графики!$B$5))+BX61*SIN(RADIANS(-$C61+Графики!$B$5)),"")</f>
        <v>203.62156298341264</v>
      </c>
      <c r="CA61" s="29">
        <v>-0.48853157598971764</v>
      </c>
      <c r="CB61" s="25">
        <v>0.5485345165653116</v>
      </c>
      <c r="CC61" s="25">
        <v>-1.2932128777231346</v>
      </c>
      <c r="CD61" s="25">
        <v>1.3340458412355134</v>
      </c>
      <c r="CE61" s="18">
        <f t="shared" si="217"/>
        <v>9.0499853977126516</v>
      </c>
      <c r="CF61" s="18">
        <f t="shared" si="218"/>
        <v>22.92514889912982</v>
      </c>
      <c r="CG61" s="18">
        <f t="shared" si="219"/>
        <v>182.42370460489821</v>
      </c>
      <c r="CH61" s="18">
        <f t="shared" si="220"/>
        <v>208.91339852505996</v>
      </c>
      <c r="CI61" s="18">
        <f>IF(ISNUMBER(CG61), CG61*COS(RADIANS(-$C61+Графики!$B$3))+CH61*SIN(RADIANS(-$C61+Графики!$B$3)),"")</f>
        <v>182.42370460489821</v>
      </c>
      <c r="CJ61" s="19">
        <f>IF(ISNUMBER(CG61), CG61*COS(RADIANS(-$C61+Графики!$B$5))+CH61*SIN(RADIANS(-$C61+Графики!$B$5)),"")</f>
        <v>208.91339852505996</v>
      </c>
      <c r="CK61" s="24">
        <v>-0.4907529242189268</v>
      </c>
      <c r="CL61" s="25">
        <v>0.54886222747904634</v>
      </c>
      <c r="CM61" s="25">
        <v>-1.3515109295487415</v>
      </c>
      <c r="CN61" s="25">
        <v>1.4275663171369064</v>
      </c>
      <c r="CO61" s="18">
        <f t="shared" si="221"/>
        <v>9.0722292219424219</v>
      </c>
      <c r="CP61" s="18">
        <f t="shared" si="222"/>
        <v>24.249646783082746</v>
      </c>
      <c r="CQ61" s="18">
        <f t="shared" si="223"/>
        <v>183.6689077518605</v>
      </c>
      <c r="CR61" s="18">
        <f t="shared" si="224"/>
        <v>211.44491366077801</v>
      </c>
      <c r="CS61" s="18">
        <f>IF(ISNUMBER(CQ61), CQ61*COS(RADIANS(-$C61+Графики!$B$3))+CR61*SIN(RADIANS(-$C61+Графики!$B$3)),"")</f>
        <v>183.6689077518605</v>
      </c>
      <c r="CT61" s="19">
        <f>IF(ISNUMBER(CQ61), CQ61*COS(RADIANS(-$C61+Графики!$B$5))+CR61*SIN(RADIANS(-$C61+Графики!$B$5)),"")</f>
        <v>211.44491366077801</v>
      </c>
      <c r="CU61" s="24">
        <v>-0.63447472794693371</v>
      </c>
      <c r="CV61" s="25">
        <v>0.51601531653503485</v>
      </c>
      <c r="CW61" s="25">
        <v>-1.3320681901227756</v>
      </c>
      <c r="CX61" s="25">
        <v>1.358994684610745</v>
      </c>
      <c r="CY61" s="18">
        <f t="shared" si="225"/>
        <v>10.039750974035936</v>
      </c>
      <c r="CZ61" s="18">
        <f t="shared" si="226"/>
        <v>23.481795279236238</v>
      </c>
      <c r="DA61" s="18">
        <f t="shared" si="227"/>
        <v>178.72644890505333</v>
      </c>
      <c r="DB61" s="18">
        <f t="shared" si="228"/>
        <v>207.73251102510613</v>
      </c>
      <c r="DC61" s="18">
        <f>IF(ISNUMBER(DA61), DA61*COS(RADIANS(-$C61+Графики!$B$3))+DB61*SIN(RADIANS(-$C61+Графики!$B$3)),"")</f>
        <v>178.72644890505333</v>
      </c>
      <c r="DD61" s="19">
        <f>IF(ISNUMBER(DA61), DA61*COS(RADIANS(-$C61+Графики!$B$5))+DB61*SIN(RADIANS(-$C61+Графики!$B$5)),"")</f>
        <v>207.73251102510613</v>
      </c>
      <c r="DE61" s="24">
        <v>-0.59547729371567903</v>
      </c>
      <c r="DF61" s="25">
        <v>0.57444203650721393</v>
      </c>
      <c r="DG61" s="25">
        <v>-1.2989259332458785</v>
      </c>
      <c r="DH61" s="25">
        <v>1.4547535162600906</v>
      </c>
      <c r="DI61" s="18">
        <f t="shared" si="229"/>
        <v>10.20929478728365</v>
      </c>
      <c r="DJ61" s="18">
        <f t="shared" si="230"/>
        <v>24.02807377357961</v>
      </c>
      <c r="DK61" s="18">
        <f t="shared" si="231"/>
        <v>183.20161321364279</v>
      </c>
      <c r="DL61" s="18">
        <f t="shared" si="232"/>
        <v>207.0358994736844</v>
      </c>
      <c r="DM61" s="18">
        <f>IF(ISNUMBER(DK61), DK61*COS(RADIANS(-$C61+Графики!$B$3))+DL61*SIN(RADIANS(-$C61+Графики!$B$3)),"")</f>
        <v>183.20161321364279</v>
      </c>
      <c r="DN61" s="19">
        <f>IF(ISNUMBER(DK61), DK61*COS(RADIANS(-$C61+Графики!$B$5))+DL61*SIN(RADIANS(-$C61+Графики!$B$5)),"")</f>
        <v>207.0358994736844</v>
      </c>
      <c r="DO61" s="24">
        <v>-0.54454577473231058</v>
      </c>
      <c r="DP61" s="25">
        <v>0.44139315219129549</v>
      </c>
      <c r="DQ61" s="25">
        <v>-1.2508071100770302</v>
      </c>
      <c r="DR61" s="25">
        <v>1.5152697403326005</v>
      </c>
      <c r="DS61" s="18">
        <f t="shared" si="233"/>
        <v>8.6038340944807494</v>
      </c>
      <c r="DT61" s="18">
        <f t="shared" si="234"/>
        <v>24.136230129466288</v>
      </c>
      <c r="DU61" s="18">
        <f t="shared" si="235"/>
        <v>182.83278313534831</v>
      </c>
      <c r="DV61" s="18">
        <f t="shared" si="236"/>
        <v>204.85120841411705</v>
      </c>
      <c r="DW61" s="18">
        <f>IF(ISNUMBER(DU61), DU61*COS(RADIANS(-$C61+Графики!$B$3))+DV61*SIN(RADIANS(-$C61+Графики!$B$3)),"")</f>
        <v>182.83278313534831</v>
      </c>
      <c r="DX61" s="19">
        <f>IF(ISNUMBER(DU61), DU61*COS(RADIANS(-$C61+Графики!$B$5))+DV61*SIN(RADIANS(-$C61+Графики!$B$5)),"")</f>
        <v>204.85120841411705</v>
      </c>
      <c r="DY61" s="24">
        <v>-0.60149194092100444</v>
      </c>
      <c r="DZ61" s="25">
        <v>0.57993706523552035</v>
      </c>
      <c r="EA61" s="25">
        <v>-1.3029991494700552</v>
      </c>
      <c r="EB61" s="25">
        <v>1.3634736459478356</v>
      </c>
      <c r="EC61" s="18">
        <f t="shared" si="237"/>
        <v>10.309730371459624</v>
      </c>
      <c r="ED61" s="18">
        <f t="shared" si="238"/>
        <v>23.26726498629715</v>
      </c>
      <c r="EE61" s="18">
        <f t="shared" si="239"/>
        <v>178.27532628640878</v>
      </c>
      <c r="EF61" s="18">
        <f t="shared" si="240"/>
        <v>203.39489903991995</v>
      </c>
      <c r="EG61" s="18">
        <f>IF(ISNUMBER(EE61), EE61*COS(RADIANS(-$C61+Графики!$B$3))+EF61*SIN(RADIANS(-$C61+Графики!$B$3)),"")</f>
        <v>178.27532628640878</v>
      </c>
      <c r="EH61" s="19">
        <f>IF(ISNUMBER(EE61), EE61*COS(RADIANS(-$C61+Графики!$B$5))+EF61*SIN(RADIANS(-$C61+Графики!$B$5)),"")</f>
        <v>203.39489903991995</v>
      </c>
      <c r="EI61" s="24">
        <v>-0.54133470357827529</v>
      </c>
      <c r="EJ61" s="25">
        <v>0.53732595914915926</v>
      </c>
      <c r="EK61" s="25">
        <v>-1.2628272874281965</v>
      </c>
      <c r="EL61" s="25">
        <v>1.4869483163928761</v>
      </c>
      <c r="EM61" s="18">
        <f t="shared" si="241"/>
        <v>9.4129510289944918</v>
      </c>
      <c r="EN61" s="18">
        <f t="shared" si="242"/>
        <v>23.994016115118487</v>
      </c>
      <c r="EO61" s="18">
        <f t="shared" si="243"/>
        <v>182.91142072782057</v>
      </c>
      <c r="EP61" s="18">
        <f t="shared" si="244"/>
        <v>203.14255329776722</v>
      </c>
      <c r="EQ61" s="18">
        <f>IF(ISNUMBER(EO61), EO61*COS(RADIANS(-$C61+Графики!$B$3))+EP61*SIN(RADIANS(-$C61+Графики!$B$3)),"")</f>
        <v>182.91142072782057</v>
      </c>
      <c r="ER61" s="19">
        <f>IF(ISNUMBER(EO61), EO61*COS(RADIANS(-$C61+Графики!$B$5))+EP61*SIN(RADIANS(-$C61+Графики!$B$5)),"")</f>
        <v>203.14255329776722</v>
      </c>
      <c r="ES61" s="24">
        <v>-0.51070230100522851</v>
      </c>
      <c r="ET61" s="25">
        <v>0.41872310151015879</v>
      </c>
      <c r="EU61" s="25">
        <v>-1.213191011755816</v>
      </c>
      <c r="EV61" s="25">
        <v>1.3283040124425936</v>
      </c>
      <c r="EW61" s="18">
        <f t="shared" si="245"/>
        <v>8.1106777859043433</v>
      </c>
      <c r="EX61" s="18">
        <f t="shared" si="246"/>
        <v>22.176909821190492</v>
      </c>
      <c r="EY61" s="18">
        <f t="shared" si="247"/>
        <v>179.35004071144471</v>
      </c>
      <c r="EZ61" s="18">
        <f t="shared" si="248"/>
        <v>207.92630083654717</v>
      </c>
      <c r="FA61" s="18">
        <f>IF(ISNUMBER(EY61), EY61*COS(RADIANS(-$C61+Графики!$B$3))+EZ61*SIN(RADIANS(-$C61+Графики!$B$3)),"")</f>
        <v>179.35004071144471</v>
      </c>
      <c r="FB61" s="19">
        <f>IF(ISNUMBER(EY61), EY61*COS(RADIANS(-$C61+Графики!$B$5))+EZ61*SIN(RADIANS(-$C61+Графики!$B$5)),"")</f>
        <v>207.92630083654717</v>
      </c>
      <c r="FC61" s="24">
        <v>-0.54521926956563094</v>
      </c>
      <c r="FD61" s="25">
        <v>0.42302694750694969</v>
      </c>
      <c r="FE61" s="25">
        <v>-1.2322525579686769</v>
      </c>
      <c r="FF61" s="25">
        <v>1.3925642095217021</v>
      </c>
      <c r="FG61" s="18">
        <f t="shared" si="249"/>
        <v>8.4494416871283207</v>
      </c>
      <c r="FH61" s="18">
        <f t="shared" si="250"/>
        <v>22.903844447894617</v>
      </c>
      <c r="FI61" s="18">
        <f t="shared" si="251"/>
        <v>181.87928642653202</v>
      </c>
      <c r="FJ61" s="18">
        <f t="shared" si="252"/>
        <v>209.31819377852273</v>
      </c>
      <c r="FK61" s="18">
        <f>IF(ISNUMBER(FI61), FI61*COS(RADIANS(-$C61+Графики!$B$3))+FJ61*SIN(RADIANS(-$C61+Графики!$B$3)),"")</f>
        <v>181.87928642653202</v>
      </c>
      <c r="FL61" s="19">
        <f>IF(ISNUMBER(FI61), FI61*COS(RADIANS(-$C61+Графики!$B$5))+FJ61*SIN(RADIANS(-$C61+Графики!$B$5)),"")</f>
        <v>209.31819377852273</v>
      </c>
      <c r="FM61" s="24">
        <v>-0.52192379486453688</v>
      </c>
      <c r="FN61" s="25">
        <v>0.51066676371390973</v>
      </c>
      <c r="FO61" s="25">
        <v>-1.317807269552868</v>
      </c>
      <c r="FP61" s="25">
        <v>1.3190929958571449</v>
      </c>
      <c r="FQ61" s="18">
        <f t="shared" si="253"/>
        <v>9.0109305884180877</v>
      </c>
      <c r="FR61" s="18">
        <f t="shared" si="254"/>
        <v>23.009265070275529</v>
      </c>
      <c r="FS61" s="18">
        <f t="shared" si="255"/>
        <v>181.3004885899544</v>
      </c>
      <c r="FT61" s="18">
        <f t="shared" si="256"/>
        <v>206.92344805453783</v>
      </c>
      <c r="FU61" s="18">
        <f>IF(ISNUMBER(FS61), FS61*COS(RADIANS(-$C61+Графики!$B$3))+FT61*SIN(RADIANS(-$C61+Графики!$B$3)),"")</f>
        <v>181.3004885899544</v>
      </c>
      <c r="FV61" s="19">
        <f>IF(ISNUMBER(FS61), FS61*COS(RADIANS(-$C61+Графики!$B$5))+FT61*SIN(RADIANS(-$C61+Графики!$B$5)),"")</f>
        <v>206.92344805453783</v>
      </c>
      <c r="FW61" s="24">
        <v>-0.47778089097229082</v>
      </c>
      <c r="FX61" s="25">
        <v>0.59585974015235688</v>
      </c>
      <c r="FY61" s="25">
        <v>-1.2476298211025956</v>
      </c>
      <c r="FZ61" s="25">
        <v>1.4076912736059926</v>
      </c>
      <c r="GA61" s="18">
        <f t="shared" si="257"/>
        <v>9.3691449207837501</v>
      </c>
      <c r="GB61" s="18">
        <f t="shared" si="258"/>
        <v>23.1699742745771</v>
      </c>
      <c r="GC61" s="18">
        <f t="shared" si="259"/>
        <v>185.10202470126509</v>
      </c>
      <c r="GD61" s="18">
        <f t="shared" si="260"/>
        <v>203.87183978522961</v>
      </c>
      <c r="GE61" s="18">
        <f>IF(ISNUMBER(GC61), GC61*COS(RADIANS(-$C61+Графики!$B$3))+GD61*SIN(RADIANS(-$C61+Графики!$B$3)),"")</f>
        <v>185.10202470126509</v>
      </c>
      <c r="GF61" s="19">
        <f>IF(ISNUMBER(GC61), GC61*COS(RADIANS(-$C61+Графики!$B$5))+GD61*SIN(RADIANS(-$C61+Графики!$B$5)),"")</f>
        <v>203.87183978522961</v>
      </c>
      <c r="GG61" s="24">
        <v>-0.61700615807272041</v>
      </c>
      <c r="GH61" s="25">
        <v>0.42079830131636564</v>
      </c>
      <c r="GI61" s="25">
        <v>-1.1964353569387796</v>
      </c>
      <c r="GJ61" s="25">
        <v>1.4506909220920501</v>
      </c>
      <c r="GK61" s="18">
        <f t="shared" si="261"/>
        <v>9.0564285998231</v>
      </c>
      <c r="GL61" s="18">
        <f t="shared" si="262"/>
        <v>23.098480156246463</v>
      </c>
      <c r="GM61" s="18">
        <f t="shared" si="263"/>
        <v>186.54576327668582</v>
      </c>
      <c r="GN61" s="18">
        <f t="shared" si="264"/>
        <v>206.65197223859042</v>
      </c>
      <c r="GO61" s="18">
        <f>IF(ISNUMBER(GM61), GM61*COS(RADIANS(-$C61+Графики!$B$3))+GN61*SIN(RADIANS(-$C61+Графики!$B$3)),"")</f>
        <v>186.54576327668582</v>
      </c>
      <c r="GP61" s="19">
        <f>IF(ISNUMBER(GM61), GM61*COS(RADIANS(-$C61+Графики!$B$5))+GN61*SIN(RADIANS(-$C61+Графики!$B$5)),"")</f>
        <v>206.65197223859042</v>
      </c>
      <c r="GQ61" s="24">
        <v>-0.58980475578564007</v>
      </c>
      <c r="GR61" s="25">
        <v>0.50437169771883728</v>
      </c>
      <c r="GS61" s="25">
        <v>-1.2324076299345463</v>
      </c>
      <c r="GT61" s="25">
        <v>1.4016377608075339</v>
      </c>
      <c r="GU61" s="18">
        <f t="shared" si="265"/>
        <v>9.548345761214156</v>
      </c>
      <c r="GV61" s="18">
        <f t="shared" si="266"/>
        <v>22.984358177592764</v>
      </c>
      <c r="GW61" s="18">
        <f t="shared" si="267"/>
        <v>183.14319171191855</v>
      </c>
      <c r="GX61" s="18">
        <f t="shared" si="268"/>
        <v>211.13740173159098</v>
      </c>
      <c r="GY61" s="18">
        <f>IF(ISNUMBER(GW61), GW61*COS(RADIANS(-$C61+Графики!$B$3))+GX61*SIN(RADIANS(-$C61+Графики!$B$3)),"")</f>
        <v>183.14319171191855</v>
      </c>
      <c r="GZ61" s="19">
        <f>IF(ISNUMBER(GW61), GW61*COS(RADIANS(-$C61+Графики!$B$5))+GX61*SIN(RADIANS(-$C61+Графики!$B$5)),"")</f>
        <v>211.13740173159098</v>
      </c>
      <c r="HA61" s="24">
        <v>-0.44991118977068423</v>
      </c>
      <c r="HB61" s="25">
        <v>0.49658717091615034</v>
      </c>
      <c r="HC61" s="25">
        <v>-1.3483794954198147</v>
      </c>
      <c r="HD61" s="25">
        <v>1.3698560216868034</v>
      </c>
      <c r="HE61" s="18">
        <f t="shared" si="269"/>
        <v>8.2596624613253464</v>
      </c>
      <c r="HF61" s="18">
        <f t="shared" si="270"/>
        <v>23.718855270741532</v>
      </c>
      <c r="HG61" s="18">
        <f t="shared" si="271"/>
        <v>179.30654254660882</v>
      </c>
      <c r="HH61" s="18">
        <f t="shared" si="272"/>
        <v>204.52333068439978</v>
      </c>
      <c r="HI61" s="18">
        <f>IF(ISNUMBER(HG61), HG61*COS(RADIANS(-$C61+Графики!$B$3))+HH61*SIN(RADIANS(-$C61+Графики!$B$3)),"")</f>
        <v>179.30654254660882</v>
      </c>
      <c r="HJ61" s="19">
        <f>IF(ISNUMBER(HG61), HG61*COS(RADIANS(-$C61+Графики!$B$5))+HH61*SIN(RADIANS(-$C61+Графики!$B$5)),"")</f>
        <v>204.52333068439978</v>
      </c>
      <c r="HK61" s="24">
        <v>-0.61875433293582383</v>
      </c>
      <c r="HL61" s="25">
        <v>0.41964806896670592</v>
      </c>
      <c r="HM61" s="25">
        <v>-1.1709685320394791</v>
      </c>
      <c r="HN61" s="25">
        <v>1.4122330331414257</v>
      </c>
      <c r="HO61" s="18">
        <f t="shared" si="273"/>
        <v>9.0616464185053633</v>
      </c>
      <c r="HP61" s="18">
        <f t="shared" si="274"/>
        <v>22.540777063074231</v>
      </c>
      <c r="HQ61" s="18">
        <f t="shared" si="275"/>
        <v>185.49491953168143</v>
      </c>
      <c r="HR61" s="18">
        <f t="shared" si="276"/>
        <v>208.4568515907055</v>
      </c>
      <c r="HS61" s="18">
        <f>IF(ISNUMBER(HQ61), HQ61*COS(RADIANS(-$C61+Графики!$B$3))+HR61*SIN(RADIANS(-$C61+Графики!$B$3)),"")</f>
        <v>185.49491953168143</v>
      </c>
      <c r="HT61" s="19">
        <f>IF(ISNUMBER(HQ61), HQ61*COS(RADIANS(-$C61+Графики!$B$5))+HR61*SIN(RADIANS(-$C61+Графики!$B$5)),"")</f>
        <v>208.4568515907055</v>
      </c>
      <c r="HU61" s="24">
        <v>-0.49123087312206659</v>
      </c>
      <c r="HV61" s="25">
        <v>0.49147750683161717</v>
      </c>
      <c r="HW61" s="25">
        <v>-1.235754125183826</v>
      </c>
      <c r="HX61" s="25">
        <v>1.3858936687853096</v>
      </c>
      <c r="HY61" s="18">
        <f t="shared" si="277"/>
        <v>8.5756432939160305</v>
      </c>
      <c r="HZ61" s="18">
        <f t="shared" si="278"/>
        <v>22.876197182750339</v>
      </c>
      <c r="IA61" s="18">
        <f t="shared" si="279"/>
        <v>179.08668921088287</v>
      </c>
      <c r="IB61" s="18">
        <f t="shared" si="280"/>
        <v>205.85945251323898</v>
      </c>
      <c r="IC61" s="18">
        <f>IF(ISNUMBER(IA61), IA61*COS(RADIANS(-$C61+Графики!$B$3))+IB61*SIN(RADIANS(-$C61+Графики!$B$3)),"")</f>
        <v>179.08668921088287</v>
      </c>
      <c r="ID61" s="19">
        <f>IF(ISNUMBER(IA61), IA61*COS(RADIANS(-$C61+Графики!$B$5))+IB61*SIN(RADIANS(-$C61+Графики!$B$5)),"")</f>
        <v>205.85945251323898</v>
      </c>
      <c r="IE61" s="24">
        <v>-0.56905640801781654</v>
      </c>
      <c r="IF61" s="25">
        <v>0.49000271709313681</v>
      </c>
      <c r="IG61" s="25">
        <v>-1.2244422156293757</v>
      </c>
      <c r="IH61" s="25">
        <v>1.3517587461266072</v>
      </c>
      <c r="II61" s="18">
        <f t="shared" si="281"/>
        <v>9.2419027854330214</v>
      </c>
      <c r="IJ61" s="18">
        <f t="shared" si="282"/>
        <v>22.479700753285833</v>
      </c>
      <c r="IK61" s="18">
        <f t="shared" si="283"/>
        <v>178.31274899505607</v>
      </c>
      <c r="IL61" s="18">
        <f t="shared" si="284"/>
        <v>202.10887611875495</v>
      </c>
      <c r="IM61" s="18">
        <f>IF(ISNUMBER(IK61), IK61*COS(RADIANS(-$C61+Графики!$B$3))+IL61*SIN(RADIANS(-$C61+Графики!$B$3)),"")</f>
        <v>178.31274899505607</v>
      </c>
      <c r="IN61" s="19">
        <f>IF(ISNUMBER(IK61), IK61*COS(RADIANS(-$C61+Графики!$B$5))+IL61*SIN(RADIANS(-$C61+Графики!$B$5)),"")</f>
        <v>202.10887611875495</v>
      </c>
      <c r="IO61" s="24">
        <v>-0.49579753862409159</v>
      </c>
      <c r="IP61" s="25">
        <v>0.49953637949343344</v>
      </c>
      <c r="IQ61" s="25">
        <v>-1.2660264726389341</v>
      </c>
      <c r="IR61" s="25">
        <v>1.4592829215066652</v>
      </c>
      <c r="IS61" s="18">
        <f t="shared" si="285"/>
        <v>8.6858177956063365</v>
      </c>
      <c r="IT61" s="18">
        <f t="shared" si="286"/>
        <v>23.780569081169872</v>
      </c>
      <c r="IU61" s="18">
        <f t="shared" si="287"/>
        <v>184.20294767455172</v>
      </c>
      <c r="IV61" s="18">
        <f t="shared" si="288"/>
        <v>208.49527977064491</v>
      </c>
      <c r="IW61" s="18">
        <f>IF(ISNUMBER(IU61), IU61*COS(RADIANS(-$C61+Графики!$B$3))+IV61*SIN(RADIANS(-$C61+Графики!$B$3)),"")</f>
        <v>184.20294767455172</v>
      </c>
      <c r="IX61" s="19">
        <f>IF(ISNUMBER(IU61), IU61*COS(RADIANS(-$C61+Графики!$B$5))+IV61*SIN(RADIANS(-$C61+Графики!$B$5)),"")</f>
        <v>208.49527977064491</v>
      </c>
    </row>
    <row r="62" spans="1:258" x14ac:dyDescent="0.25">
      <c r="A62" s="44">
        <v>62</v>
      </c>
      <c r="B62" s="50">
        <v>0</v>
      </c>
      <c r="C62" s="11">
        <f>IF(Графики!$A$7="Расчитывать с учетом закручивания скважины",B62,0)</f>
        <v>0</v>
      </c>
      <c r="D62" s="47">
        <v>29.5</v>
      </c>
      <c r="E62" s="34">
        <f>IF(ISNUMBER(INDEX($I$1:$IX$303,$A62,E$1) ),INDEX($I$1:$IX$303,$A62,E$1),0)</f>
        <v>12.404807764680555</v>
      </c>
      <c r="F62" s="35">
        <f>IF(ISNUMBER(INDEX($I$1:$IX$303,$A62,F$1) ),INDEX($I$1:$IX$303,$A62,F$1),0)</f>
        <v>22.283049710315467</v>
      </c>
      <c r="G62" s="35">
        <f>IF(ISNUMBER(INDEX($I$1:$IX$303,$A62,G$1) ),INDEX($I$1:$IX$303,$A62,G$1)-$G$305,0)</f>
        <v>-788.50109358506393</v>
      </c>
      <c r="H62" s="36">
        <f>IF(ISNUMBER(INDEX($I$1:$IX$303,$A62,H$1) ),INDEX($I$1:$IX$303,$A62,H$1)-$H$305,0)</f>
        <v>-936.09369782376325</v>
      </c>
      <c r="I62" s="29">
        <v>-0.66328113802379773</v>
      </c>
      <c r="J62" s="25">
        <v>0.75824158188345647</v>
      </c>
      <c r="K62" s="25">
        <v>-1.3130865483016851</v>
      </c>
      <c r="L62" s="25">
        <v>1.2405742176280641</v>
      </c>
      <c r="M62" s="18">
        <f t="shared" si="189"/>
        <v>12.404807764680555</v>
      </c>
      <c r="N62" s="18">
        <f t="shared" si="190"/>
        <v>22.283049710315467</v>
      </c>
      <c r="O62" s="18">
        <f t="shared" si="191"/>
        <v>189.41506230435078</v>
      </c>
      <c r="P62" s="18">
        <f t="shared" si="192"/>
        <v>219.33596566027424</v>
      </c>
      <c r="Q62" s="18">
        <f>IF(ISNUMBER(O62), O62*COS(RADIANS(-$C62+Графики!$B$3))+P62*SIN(RADIANS(-$C62+Графики!$B$3)),"")</f>
        <v>189.41506230435078</v>
      </c>
      <c r="R62" s="19">
        <f>IF(ISNUMBER(O62), O62*COS(RADIANS(-$C62+Графики!$B$5))+P62*SIN(RADIANS(-$C62+Графики!$B$5)),"")</f>
        <v>219.33596566027424</v>
      </c>
      <c r="S62" s="29">
        <v>-0.78023375258998817</v>
      </c>
      <c r="T62" s="25">
        <v>0.73659337948514991</v>
      </c>
      <c r="U62" s="25">
        <v>-1.2267201048381731</v>
      </c>
      <c r="V62" s="25">
        <v>1.3140267417192739</v>
      </c>
      <c r="W62" s="18">
        <f t="shared" si="193"/>
        <v>13.236427278360457</v>
      </c>
      <c r="X62" s="18">
        <f t="shared" si="194"/>
        <v>22.170382344854215</v>
      </c>
      <c r="Y62" s="18">
        <f t="shared" si="195"/>
        <v>187.33586649547328</v>
      </c>
      <c r="Z62" s="18">
        <f t="shared" si="196"/>
        <v>216.35733241836968</v>
      </c>
      <c r="AA62" s="18">
        <f>IF(ISNUMBER(Y62), Y62*COS(RADIANS(-$C62+Графики!$B$3))+Z62*SIN(RADIANS(-$C62+Графики!$B$3)),"")</f>
        <v>187.33586649547328</v>
      </c>
      <c r="AB62" s="18">
        <f>IF(ISNUMBER(Y62), Y62*COS(RADIANS(-$C62+Графики!$B$5))+Z62*SIN(RADIANS(-$C62+Графики!$B$5)),"")</f>
        <v>216.35733241836968</v>
      </c>
      <c r="AC62" s="24">
        <v>-0.75230577217848449</v>
      </c>
      <c r="AD62" s="25">
        <v>0.80473512463162644</v>
      </c>
      <c r="AE62" s="25">
        <v>-1.2502442336520112</v>
      </c>
      <c r="AF62" s="25">
        <v>1.2576272691898813</v>
      </c>
      <c r="AG62" s="18">
        <f t="shared" si="197"/>
        <v>13.587327012274374</v>
      </c>
      <c r="AH62" s="18">
        <f t="shared" si="198"/>
        <v>21.883560457081987</v>
      </c>
      <c r="AI62" s="18">
        <f t="shared" si="199"/>
        <v>187.17194446133362</v>
      </c>
      <c r="AJ62" s="18">
        <f t="shared" si="200"/>
        <v>223.86113657927703</v>
      </c>
      <c r="AK62" s="18">
        <f>IF(ISNUMBER(AI62), AI62*COS(RADIANS(-$C62+Графики!$B$3))+AJ62*SIN(RADIANS(-$C62+Графики!$B$3)),"")</f>
        <v>187.17194446133362</v>
      </c>
      <c r="AL62" s="19">
        <f>IF(ISNUMBER(AI62), AI62*COS(RADIANS(-$C62+Графики!$B$5))+AJ62*SIN(RADIANS(-$C62+Графики!$B$5)),"")</f>
        <v>223.86113657927703</v>
      </c>
      <c r="AM62" s="24">
        <v>-0.76601687487227244</v>
      </c>
      <c r="AN62" s="25">
        <v>0.62221271865824113</v>
      </c>
      <c r="AO62" s="25">
        <v>-1.3319087659692339</v>
      </c>
      <c r="AP62" s="25">
        <v>1.2368226498281147</v>
      </c>
      <c r="AQ62" s="18">
        <f t="shared" si="201"/>
        <v>12.114292263126977</v>
      </c>
      <c r="AR62" s="18">
        <f t="shared" si="202"/>
        <v>22.414533092315189</v>
      </c>
      <c r="AS62" s="18">
        <f t="shared" si="203"/>
        <v>189.81570045304036</v>
      </c>
      <c r="AT62" s="18">
        <f t="shared" si="204"/>
        <v>219.90707886800641</v>
      </c>
      <c r="AU62" s="18">
        <f>IF(ISNUMBER(AS62), AS62*COS(RADIANS(-$C62+Графики!$B$3))+AT62*SIN(RADIANS(-$C62+Графики!$B$3)),"")</f>
        <v>189.81570045304036</v>
      </c>
      <c r="AV62" s="19">
        <f>IF(ISNUMBER(AS62), AS62*COS(RADIANS(-$C62+Графики!$B$5))+AT62*SIN(RADIANS(-$C62+Графики!$B$5)),"")</f>
        <v>219.90707886800641</v>
      </c>
      <c r="AW62" s="24">
        <v>-0.64092370135083887</v>
      </c>
      <c r="AX62" s="25">
        <v>0.78978806502891896</v>
      </c>
      <c r="AY62" s="25">
        <v>-1.2645685027648177</v>
      </c>
      <c r="AZ62" s="25">
        <v>1.2894845611923857</v>
      </c>
      <c r="BA62" s="18">
        <f t="shared" si="205"/>
        <v>12.484991112750761</v>
      </c>
      <c r="BB62" s="18">
        <f t="shared" si="206"/>
        <v>22.286472306264208</v>
      </c>
      <c r="BC62" s="18">
        <f t="shared" si="207"/>
        <v>187.75025102815601</v>
      </c>
      <c r="BD62" s="18">
        <f t="shared" si="208"/>
        <v>218.56565878301362</v>
      </c>
      <c r="BE62" s="18">
        <f>IF(ISNUMBER(BC62), BC62*COS(RADIANS(-$C62+Графики!$B$3))+BD62*SIN(RADIANS(-$C62+Графики!$B$3)),"")</f>
        <v>187.75025102815601</v>
      </c>
      <c r="BF62" s="19">
        <f>IF(ISNUMBER(BC62), BC62*COS(RADIANS(-$C62+Графики!$B$5))+BD62*SIN(RADIANS(-$C62+Графики!$B$5)),"")</f>
        <v>218.56565878301362</v>
      </c>
      <c r="BG62" s="24">
        <v>-0.68120902360829716</v>
      </c>
      <c r="BH62" s="25">
        <v>0.64168319189706324</v>
      </c>
      <c r="BI62" s="25">
        <v>-1.2972810677783349</v>
      </c>
      <c r="BJ62" s="25">
        <v>1.234544619351394</v>
      </c>
      <c r="BK62" s="18">
        <f t="shared" si="209"/>
        <v>11.544155979201014</v>
      </c>
      <c r="BL62" s="18">
        <f t="shared" si="210"/>
        <v>22.092549610630581</v>
      </c>
      <c r="BM62" s="18">
        <f t="shared" si="211"/>
        <v>188.73844109721688</v>
      </c>
      <c r="BN62" s="18">
        <f t="shared" si="212"/>
        <v>216.09203283821299</v>
      </c>
      <c r="BO62" s="18">
        <f>IF(ISNUMBER(BM62), BM62*COS(RADIANS(-$C62+Графики!$B$3))+BN62*SIN(RADIANS(-$C62+Графики!$B$3)),"")</f>
        <v>188.73844109721688</v>
      </c>
      <c r="BP62" s="19">
        <f>IF(ISNUMBER(BM62), BM62*COS(RADIANS(-$C62+Графики!$B$5))+BN62*SIN(RADIANS(-$C62+Графики!$B$5)),"")</f>
        <v>216.09203283821299</v>
      </c>
      <c r="BQ62" s="24">
        <v>-0.80144345000885686</v>
      </c>
      <c r="BR62" s="25">
        <v>0.61947035693226149</v>
      </c>
      <c r="BS62" s="25">
        <v>-1.3662297992165724</v>
      </c>
      <c r="BT62" s="25">
        <v>1.3510535847639582</v>
      </c>
      <c r="BU62" s="18">
        <f t="shared" si="213"/>
        <v>12.399494405301938</v>
      </c>
      <c r="BV62" s="18">
        <f t="shared" si="214"/>
        <v>23.710548678503567</v>
      </c>
      <c r="BW62" s="18">
        <f t="shared" si="215"/>
        <v>192.06854998123279</v>
      </c>
      <c r="BX62" s="18">
        <f t="shared" si="216"/>
        <v>215.47683732266444</v>
      </c>
      <c r="BY62" s="18">
        <f>IF(ISNUMBER(BW62), BW62*COS(RADIANS(-$C62+Графики!$B$3))+BX62*SIN(RADIANS(-$C62+Графики!$B$3)),"")</f>
        <v>192.06854998123279</v>
      </c>
      <c r="BZ62" s="19">
        <f>IF(ISNUMBER(BW62), BW62*COS(RADIANS(-$C62+Графики!$B$5))+BX62*SIN(RADIANS(-$C62+Графики!$B$5)),"")</f>
        <v>215.47683732266444</v>
      </c>
      <c r="CA62" s="29">
        <v>-0.74984656433890617</v>
      </c>
      <c r="CB62" s="25">
        <v>0.61564037222146084</v>
      </c>
      <c r="CC62" s="25">
        <v>-1.1847519063779732</v>
      </c>
      <c r="CD62" s="25">
        <v>1.2716958880267542</v>
      </c>
      <c r="CE62" s="18">
        <f t="shared" si="217"/>
        <v>11.915839467115811</v>
      </c>
      <c r="CF62" s="18">
        <f t="shared" si="218"/>
        <v>21.434909221171043</v>
      </c>
      <c r="CG62" s="18">
        <f t="shared" si="219"/>
        <v>188.38162433845611</v>
      </c>
      <c r="CH62" s="18">
        <f t="shared" si="220"/>
        <v>219.63085313564548</v>
      </c>
      <c r="CI62" s="18">
        <f>IF(ISNUMBER(CG62), CG62*COS(RADIANS(-$C62+Графики!$B$3))+CH62*SIN(RADIANS(-$C62+Графики!$B$3)),"")</f>
        <v>188.38162433845611</v>
      </c>
      <c r="CJ62" s="19">
        <f>IF(ISNUMBER(CG62), CG62*COS(RADIANS(-$C62+Графики!$B$5))+CH62*SIN(RADIANS(-$C62+Графики!$B$5)),"")</f>
        <v>219.63085313564548</v>
      </c>
      <c r="CK62" s="24">
        <v>-0.67868582860142579</v>
      </c>
      <c r="CL62" s="25">
        <v>0.78481205097490392</v>
      </c>
      <c r="CM62" s="25">
        <v>-1.2259871224935992</v>
      </c>
      <c r="CN62" s="25">
        <v>1.3385874368260631</v>
      </c>
      <c r="CO62" s="18">
        <f t="shared" si="221"/>
        <v>12.771081110152553</v>
      </c>
      <c r="CP62" s="18">
        <f t="shared" si="222"/>
        <v>22.378266775275396</v>
      </c>
      <c r="CQ62" s="18">
        <f t="shared" si="223"/>
        <v>190.05444830693679</v>
      </c>
      <c r="CR62" s="18">
        <f t="shared" si="224"/>
        <v>222.63404704841571</v>
      </c>
      <c r="CS62" s="18">
        <f>IF(ISNUMBER(CQ62), CQ62*COS(RADIANS(-$C62+Графики!$B$3))+CR62*SIN(RADIANS(-$C62+Графики!$B$3)),"")</f>
        <v>190.05444830693679</v>
      </c>
      <c r="CT62" s="19">
        <f>IF(ISNUMBER(CQ62), CQ62*COS(RADIANS(-$C62+Графики!$B$5))+CR62*SIN(RADIANS(-$C62+Графики!$B$5)),"")</f>
        <v>222.63404704841571</v>
      </c>
      <c r="CU62" s="24">
        <v>-0.79217253574199897</v>
      </c>
      <c r="CV62" s="25">
        <v>0.6854043415624016</v>
      </c>
      <c r="CW62" s="25">
        <v>-1.2876455862242124</v>
      </c>
      <c r="CX62" s="25">
        <v>1.2453530747649455</v>
      </c>
      <c r="CY62" s="18">
        <f t="shared" si="225"/>
        <v>12.893933426448948</v>
      </c>
      <c r="CZ62" s="18">
        <f t="shared" si="226"/>
        <v>22.102783239083042</v>
      </c>
      <c r="DA62" s="18">
        <f t="shared" si="227"/>
        <v>185.1734156182778</v>
      </c>
      <c r="DB62" s="18">
        <f t="shared" si="228"/>
        <v>218.78390264464767</v>
      </c>
      <c r="DC62" s="18">
        <f>IF(ISNUMBER(DA62), DA62*COS(RADIANS(-$C62+Графики!$B$3))+DB62*SIN(RADIANS(-$C62+Графики!$B$3)),"")</f>
        <v>185.1734156182778</v>
      </c>
      <c r="DD62" s="19">
        <f>IF(ISNUMBER(DA62), DA62*COS(RADIANS(-$C62+Графики!$B$5))+DB62*SIN(RADIANS(-$C62+Графики!$B$5)),"")</f>
        <v>218.78390264464767</v>
      </c>
      <c r="DE62" s="24">
        <v>-0.67421669987627364</v>
      </c>
      <c r="DF62" s="25">
        <v>0.72167700246814848</v>
      </c>
      <c r="DG62" s="25">
        <v>-1.2899463110745537</v>
      </c>
      <c r="DH62" s="25">
        <v>1.3291003902199632</v>
      </c>
      <c r="DI62" s="18">
        <f t="shared" si="229"/>
        <v>12.181169294651635</v>
      </c>
      <c r="DJ62" s="18">
        <f t="shared" si="230"/>
        <v>22.853504301352032</v>
      </c>
      <c r="DK62" s="18">
        <f t="shared" si="231"/>
        <v>189.2921978609686</v>
      </c>
      <c r="DL62" s="18">
        <f t="shared" si="232"/>
        <v>218.4626516243604</v>
      </c>
      <c r="DM62" s="18">
        <f>IF(ISNUMBER(DK62), DK62*COS(RADIANS(-$C62+Графики!$B$3))+DL62*SIN(RADIANS(-$C62+Графики!$B$3)),"")</f>
        <v>189.2921978609686</v>
      </c>
      <c r="DN62" s="19">
        <f>IF(ISNUMBER(DK62), DK62*COS(RADIANS(-$C62+Графики!$B$5))+DL62*SIN(RADIANS(-$C62+Графики!$B$5)),"")</f>
        <v>218.4626516243604</v>
      </c>
      <c r="DO62" s="24">
        <v>-0.81689634980555093</v>
      </c>
      <c r="DP62" s="25">
        <v>0.676091040330698</v>
      </c>
      <c r="DQ62" s="25">
        <v>-1.29930936168197</v>
      </c>
      <c r="DR62" s="25">
        <v>1.2039691932775323</v>
      </c>
      <c r="DS62" s="18">
        <f t="shared" si="233"/>
        <v>13.028404224090334</v>
      </c>
      <c r="DT62" s="18">
        <f t="shared" si="234"/>
        <v>21.843489006410991</v>
      </c>
      <c r="DU62" s="18">
        <f t="shared" si="235"/>
        <v>189.34698524739346</v>
      </c>
      <c r="DV62" s="18">
        <f t="shared" si="236"/>
        <v>215.77295291732256</v>
      </c>
      <c r="DW62" s="18">
        <f>IF(ISNUMBER(DU62), DU62*COS(RADIANS(-$C62+Графики!$B$3))+DV62*SIN(RADIANS(-$C62+Графики!$B$3)),"")</f>
        <v>189.34698524739346</v>
      </c>
      <c r="DX62" s="19">
        <f>IF(ISNUMBER(DU62), DU62*COS(RADIANS(-$C62+Графики!$B$5))+DV62*SIN(RADIANS(-$C62+Графики!$B$5)),"")</f>
        <v>215.77295291732256</v>
      </c>
      <c r="DY62" s="24">
        <v>-0.65320582973255914</v>
      </c>
      <c r="DZ62" s="25">
        <v>0.71176199083131275</v>
      </c>
      <c r="EA62" s="25">
        <v>-1.1931062324708785</v>
      </c>
      <c r="EB62" s="25">
        <v>1.2411534508797071</v>
      </c>
      <c r="EC62" s="18">
        <f t="shared" si="237"/>
        <v>11.911309646946803</v>
      </c>
      <c r="ED62" s="18">
        <f t="shared" si="238"/>
        <v>21.24132551099073</v>
      </c>
      <c r="EE62" s="18">
        <f t="shared" si="239"/>
        <v>184.23098110988218</v>
      </c>
      <c r="EF62" s="18">
        <f t="shared" si="240"/>
        <v>214.01556179541532</v>
      </c>
      <c r="EG62" s="18">
        <f>IF(ISNUMBER(EE62), EE62*COS(RADIANS(-$C62+Графики!$B$3))+EF62*SIN(RADIANS(-$C62+Графики!$B$3)),"")</f>
        <v>184.23098110988218</v>
      </c>
      <c r="EH62" s="19">
        <f>IF(ISNUMBER(EE62), EE62*COS(RADIANS(-$C62+Графики!$B$5))+EF62*SIN(RADIANS(-$C62+Графики!$B$5)),"")</f>
        <v>214.01556179541532</v>
      </c>
      <c r="EI62" s="24">
        <v>-0.68545312714254303</v>
      </c>
      <c r="EJ62" s="25">
        <v>0.75804880727017354</v>
      </c>
      <c r="EK62" s="25">
        <v>-1.2563379909919647</v>
      </c>
      <c r="EL62" s="25">
        <v>1.3376183444844321</v>
      </c>
      <c r="EM62" s="18">
        <f t="shared" si="241"/>
        <v>12.596597607424986</v>
      </c>
      <c r="EN62" s="18">
        <f t="shared" si="242"/>
        <v>22.63460619386252</v>
      </c>
      <c r="EO62" s="18">
        <f t="shared" si="243"/>
        <v>189.20971953153307</v>
      </c>
      <c r="EP62" s="18">
        <f t="shared" si="244"/>
        <v>214.45985639469848</v>
      </c>
      <c r="EQ62" s="18">
        <f>IF(ISNUMBER(EO62), EO62*COS(RADIANS(-$C62+Графики!$B$3))+EP62*SIN(RADIANS(-$C62+Графики!$B$3)),"")</f>
        <v>189.20971953153307</v>
      </c>
      <c r="ER62" s="19">
        <f>IF(ISNUMBER(EO62), EO62*COS(RADIANS(-$C62+Графики!$B$5))+EP62*SIN(RADIANS(-$C62+Графики!$B$5)),"")</f>
        <v>214.45985639469848</v>
      </c>
      <c r="ES62" s="24">
        <v>-0.65017193673721163</v>
      </c>
      <c r="ET62" s="25">
        <v>0.75460223510090974</v>
      </c>
      <c r="EU62" s="25">
        <v>-1.2807021127927194</v>
      </c>
      <c r="EV62" s="25">
        <v>1.269676007459192</v>
      </c>
      <c r="EW62" s="18">
        <f t="shared" si="245"/>
        <v>12.258660224160622</v>
      </c>
      <c r="EX62" s="18">
        <f t="shared" si="246"/>
        <v>22.254410326414053</v>
      </c>
      <c r="EY62" s="18">
        <f t="shared" si="247"/>
        <v>185.47937082352502</v>
      </c>
      <c r="EZ62" s="18">
        <f t="shared" si="248"/>
        <v>219.05350599975421</v>
      </c>
      <c r="FA62" s="18">
        <f>IF(ISNUMBER(EY62), EY62*COS(RADIANS(-$C62+Графики!$B$3))+EZ62*SIN(RADIANS(-$C62+Графики!$B$3)),"")</f>
        <v>185.47937082352502</v>
      </c>
      <c r="FB62" s="19">
        <f>IF(ISNUMBER(EY62), EY62*COS(RADIANS(-$C62+Графики!$B$5))+EZ62*SIN(RADIANS(-$C62+Графики!$B$5)),"")</f>
        <v>219.05350599975421</v>
      </c>
      <c r="FC62" s="24">
        <v>-0.70715433763462887</v>
      </c>
      <c r="FD62" s="25">
        <v>0.73801483070561791</v>
      </c>
      <c r="FE62" s="25">
        <v>-1.2420568693173943</v>
      </c>
      <c r="FF62" s="25">
        <v>1.3463223360435757</v>
      </c>
      <c r="FG62" s="18">
        <f t="shared" si="249"/>
        <v>12.611145812459007</v>
      </c>
      <c r="FH62" s="18">
        <f t="shared" si="250"/>
        <v>22.585948994354879</v>
      </c>
      <c r="FI62" s="18">
        <f t="shared" si="251"/>
        <v>188.18485933276153</v>
      </c>
      <c r="FJ62" s="18">
        <f t="shared" si="252"/>
        <v>220.61116827570015</v>
      </c>
      <c r="FK62" s="18">
        <f>IF(ISNUMBER(FI62), FI62*COS(RADIANS(-$C62+Графики!$B$3))+FJ62*SIN(RADIANS(-$C62+Графики!$B$3)),"")</f>
        <v>188.18485933276153</v>
      </c>
      <c r="FL62" s="19">
        <f>IF(ISNUMBER(FI62), FI62*COS(RADIANS(-$C62+Графики!$B$5))+FJ62*SIN(RADIANS(-$C62+Графики!$B$5)),"")</f>
        <v>220.61116827570015</v>
      </c>
      <c r="FM62" s="24">
        <v>-0.67841170540588314</v>
      </c>
      <c r="FN62" s="25">
        <v>0.65277348832045945</v>
      </c>
      <c r="FO62" s="25">
        <v>-1.1909023182045548</v>
      </c>
      <c r="FP62" s="25">
        <v>1.1784624425061381</v>
      </c>
      <c r="FQ62" s="18">
        <f t="shared" si="253"/>
        <v>11.616521013844316</v>
      </c>
      <c r="FR62" s="18">
        <f t="shared" si="254"/>
        <v>20.675134874487881</v>
      </c>
      <c r="FS62" s="18">
        <f t="shared" si="255"/>
        <v>187.10874909687655</v>
      </c>
      <c r="FT62" s="18">
        <f t="shared" si="256"/>
        <v>217.26101549178176</v>
      </c>
      <c r="FU62" s="18">
        <f>IF(ISNUMBER(FS62), FS62*COS(RADIANS(-$C62+Графики!$B$3))+FT62*SIN(RADIANS(-$C62+Графики!$B$3)),"")</f>
        <v>187.10874909687655</v>
      </c>
      <c r="FV62" s="19">
        <f>IF(ISNUMBER(FS62), FS62*COS(RADIANS(-$C62+Графики!$B$5))+FT62*SIN(RADIANS(-$C62+Графики!$B$5)),"")</f>
        <v>217.26101549178176</v>
      </c>
      <c r="FW62" s="24">
        <v>-0.80281580763377103</v>
      </c>
      <c r="FX62" s="25">
        <v>0.65498362560907086</v>
      </c>
      <c r="FY62" s="25">
        <v>-1.3153945061504519</v>
      </c>
      <c r="FZ62" s="25">
        <v>1.3142494357846808</v>
      </c>
      <c r="GA62" s="18">
        <f t="shared" si="257"/>
        <v>12.721356824521475</v>
      </c>
      <c r="GB62" s="18">
        <f t="shared" si="258"/>
        <v>22.94595842081959</v>
      </c>
      <c r="GC62" s="18">
        <f t="shared" si="259"/>
        <v>191.46270311352583</v>
      </c>
      <c r="GD62" s="18">
        <f t="shared" si="260"/>
        <v>215.3448189956394</v>
      </c>
      <c r="GE62" s="18">
        <f>IF(ISNUMBER(GC62), GC62*COS(RADIANS(-$C62+Графики!$B$3))+GD62*SIN(RADIANS(-$C62+Графики!$B$3)),"")</f>
        <v>191.46270311352583</v>
      </c>
      <c r="GF62" s="19">
        <f>IF(ISNUMBER(GC62), GC62*COS(RADIANS(-$C62+Графики!$B$5))+GD62*SIN(RADIANS(-$C62+Графики!$B$5)),"")</f>
        <v>215.3448189956394</v>
      </c>
      <c r="GG62" s="24">
        <v>-0.76253753269974855</v>
      </c>
      <c r="GH62" s="25">
        <v>0.64411380161368004</v>
      </c>
      <c r="GI62" s="25">
        <v>-1.3630988044415564</v>
      </c>
      <c r="GJ62" s="25">
        <v>1.1980720436022256</v>
      </c>
      <c r="GK62" s="18">
        <f t="shared" si="261"/>
        <v>12.275040324512993</v>
      </c>
      <c r="GL62" s="18">
        <f t="shared" si="262"/>
        <v>22.348571219495227</v>
      </c>
      <c r="GM62" s="18">
        <f t="shared" si="263"/>
        <v>192.68328343894231</v>
      </c>
      <c r="GN62" s="18">
        <f t="shared" si="264"/>
        <v>217.82625784833803</v>
      </c>
      <c r="GO62" s="18">
        <f>IF(ISNUMBER(GM62), GM62*COS(RADIANS(-$C62+Графики!$B$3))+GN62*SIN(RADIANS(-$C62+Графики!$B$3)),"")</f>
        <v>192.68328343894231</v>
      </c>
      <c r="GP62" s="19">
        <f>IF(ISNUMBER(GM62), GM62*COS(RADIANS(-$C62+Графики!$B$5))+GN62*SIN(RADIANS(-$C62+Графики!$B$5)),"")</f>
        <v>217.82625784833803</v>
      </c>
      <c r="GQ62" s="24">
        <v>-0.80829750432115766</v>
      </c>
      <c r="GR62" s="25">
        <v>0.67271982232723004</v>
      </c>
      <c r="GS62" s="25">
        <v>-1.1810899076481711</v>
      </c>
      <c r="GT62" s="25">
        <v>1.2556568678869056</v>
      </c>
      <c r="GU62" s="18">
        <f t="shared" si="265"/>
        <v>12.923954509166345</v>
      </c>
      <c r="GV62" s="18">
        <f t="shared" si="266"/>
        <v>21.263024582793221</v>
      </c>
      <c r="GW62" s="18">
        <f t="shared" si="267"/>
        <v>189.60516896650171</v>
      </c>
      <c r="GX62" s="18">
        <f t="shared" si="268"/>
        <v>221.76891402298759</v>
      </c>
      <c r="GY62" s="18">
        <f>IF(ISNUMBER(GW62), GW62*COS(RADIANS(-$C62+Графики!$B$3))+GX62*SIN(RADIANS(-$C62+Графики!$B$3)),"")</f>
        <v>189.60516896650171</v>
      </c>
      <c r="GZ62" s="19">
        <f>IF(ISNUMBER(GW62), GW62*COS(RADIANS(-$C62+Графики!$B$5))+GX62*SIN(RADIANS(-$C62+Графики!$B$5)),"")</f>
        <v>221.76891402298759</v>
      </c>
      <c r="HA62" s="24">
        <v>-0.65096414304072403</v>
      </c>
      <c r="HB62" s="25">
        <v>0.70948882787738909</v>
      </c>
      <c r="HC62" s="25">
        <v>-1.2077359084304322</v>
      </c>
      <c r="HD62" s="25">
        <v>1.3098282318871797</v>
      </c>
      <c r="HE62" s="18">
        <f t="shared" si="269"/>
        <v>11.871912937021952</v>
      </c>
      <c r="HF62" s="18">
        <f t="shared" si="270"/>
        <v>21.968124341572242</v>
      </c>
      <c r="HG62" s="18">
        <f t="shared" si="271"/>
        <v>185.24249901511979</v>
      </c>
      <c r="HH62" s="18">
        <f t="shared" si="272"/>
        <v>215.50739285518591</v>
      </c>
      <c r="HI62" s="18">
        <f>IF(ISNUMBER(HG62), HG62*COS(RADIANS(-$C62+Графики!$B$3))+HH62*SIN(RADIANS(-$C62+Графики!$B$3)),"")</f>
        <v>185.24249901511979</v>
      </c>
      <c r="HJ62" s="19">
        <f>IF(ISNUMBER(HG62), HG62*COS(RADIANS(-$C62+Графики!$B$5))+HH62*SIN(RADIANS(-$C62+Графики!$B$5)),"")</f>
        <v>215.50739285518591</v>
      </c>
      <c r="HK62" s="24">
        <v>-0.80487901732991718</v>
      </c>
      <c r="HL62" s="25">
        <v>0.80150618129010498</v>
      </c>
      <c r="HM62" s="25">
        <v>-1.3592133234992909</v>
      </c>
      <c r="HN62" s="25">
        <v>1.229782942738936</v>
      </c>
      <c r="HO62" s="18">
        <f t="shared" si="273"/>
        <v>14.017896255601938</v>
      </c>
      <c r="HP62" s="18">
        <f t="shared" si="274"/>
        <v>22.591332492369716</v>
      </c>
      <c r="HQ62" s="18">
        <f t="shared" si="275"/>
        <v>192.50386765948241</v>
      </c>
      <c r="HR62" s="18">
        <f t="shared" si="276"/>
        <v>219.75251783689035</v>
      </c>
      <c r="HS62" s="18">
        <f>IF(ISNUMBER(HQ62), HQ62*COS(RADIANS(-$C62+Графики!$B$3))+HR62*SIN(RADIANS(-$C62+Графики!$B$3)),"")</f>
        <v>192.50386765948241</v>
      </c>
      <c r="HT62" s="19">
        <f>IF(ISNUMBER(HQ62), HQ62*COS(RADIANS(-$C62+Графики!$B$5))+HR62*SIN(RADIANS(-$C62+Графики!$B$5)),"")</f>
        <v>219.75251783689035</v>
      </c>
      <c r="HU62" s="24">
        <v>-0.78819440737886859</v>
      </c>
      <c r="HV62" s="25">
        <v>0.80253759823430404</v>
      </c>
      <c r="HW62" s="25">
        <v>-1.3566908947533272</v>
      </c>
      <c r="HX62" s="25">
        <v>1.2883465488023138</v>
      </c>
      <c r="HY62" s="18">
        <f t="shared" si="277"/>
        <v>13.881309668727305</v>
      </c>
      <c r="HZ62" s="18">
        <f t="shared" si="278"/>
        <v>23.080256487593989</v>
      </c>
      <c r="IA62" s="18">
        <f t="shared" si="279"/>
        <v>186.02734404524651</v>
      </c>
      <c r="IB62" s="18">
        <f t="shared" si="280"/>
        <v>217.39958075703598</v>
      </c>
      <c r="IC62" s="18">
        <f>IF(ISNUMBER(IA62), IA62*COS(RADIANS(-$C62+Графики!$B$3))+IB62*SIN(RADIANS(-$C62+Графики!$B$3)),"")</f>
        <v>186.02734404524651</v>
      </c>
      <c r="ID62" s="19">
        <f>IF(ISNUMBER(IA62), IA62*COS(RADIANS(-$C62+Графики!$B$5))+IB62*SIN(RADIANS(-$C62+Графики!$B$5)),"")</f>
        <v>217.39958075703598</v>
      </c>
      <c r="IE62" s="24">
        <v>-0.70667162640399062</v>
      </c>
      <c r="IF62" s="25">
        <v>0.63398911718457629</v>
      </c>
      <c r="IG62" s="25">
        <v>-1.2699529129807283</v>
      </c>
      <c r="IH62" s="25">
        <v>1.2679993791563684</v>
      </c>
      <c r="II62" s="18">
        <f t="shared" si="281"/>
        <v>11.699205166387552</v>
      </c>
      <c r="IJ62" s="18">
        <f t="shared" si="282"/>
        <v>22.146001244562051</v>
      </c>
      <c r="IK62" s="18">
        <f t="shared" si="283"/>
        <v>184.16235157824985</v>
      </c>
      <c r="IL62" s="18">
        <f t="shared" si="284"/>
        <v>213.18187674103598</v>
      </c>
      <c r="IM62" s="18">
        <f>IF(ISNUMBER(IK62), IK62*COS(RADIANS(-$C62+Графики!$B$3))+IL62*SIN(RADIANS(-$C62+Графики!$B$3)),"")</f>
        <v>184.16235157824985</v>
      </c>
      <c r="IN62" s="19">
        <f>IF(ISNUMBER(IK62), IK62*COS(RADIANS(-$C62+Графики!$B$5))+IL62*SIN(RADIANS(-$C62+Графики!$B$5)),"")</f>
        <v>213.18187674103598</v>
      </c>
      <c r="IO62" s="24">
        <v>-0.66195091109077431</v>
      </c>
      <c r="IP62" s="25">
        <v>0.80837970797284509</v>
      </c>
      <c r="IQ62" s="25">
        <v>-1.169591800768276</v>
      </c>
      <c r="IR62" s="25">
        <v>1.3540211180658368</v>
      </c>
      <c r="IS62" s="18">
        <f t="shared" si="285"/>
        <v>12.830703125119088</v>
      </c>
      <c r="IT62" s="18">
        <f t="shared" si="286"/>
        <v>22.020897122710622</v>
      </c>
      <c r="IU62" s="18">
        <f t="shared" si="287"/>
        <v>190.61829923711127</v>
      </c>
      <c r="IV62" s="18">
        <f t="shared" si="288"/>
        <v>219.50572833200022</v>
      </c>
      <c r="IW62" s="18">
        <f>IF(ISNUMBER(IU62), IU62*COS(RADIANS(-$C62+Графики!$B$3))+IV62*SIN(RADIANS(-$C62+Графики!$B$3)),"")</f>
        <v>190.61829923711127</v>
      </c>
      <c r="IX62" s="19">
        <f>IF(ISNUMBER(IU62), IU62*COS(RADIANS(-$C62+Графики!$B$5))+IV62*SIN(RADIANS(-$C62+Графики!$B$5)),"")</f>
        <v>219.50572833200022</v>
      </c>
    </row>
    <row r="63" spans="1:258" x14ac:dyDescent="0.25">
      <c r="A63" s="44">
        <v>63</v>
      </c>
      <c r="B63" s="50">
        <v>0</v>
      </c>
      <c r="C63" s="11">
        <f>IF(Графики!$A$7="Расчитывать с учетом закручивания скважины",B63,0)</f>
        <v>0</v>
      </c>
      <c r="D63" s="47">
        <v>30</v>
      </c>
      <c r="E63" s="34">
        <f>IF(ISNUMBER(INDEX($I$1:$IX$303,$A63,E$1) ),INDEX($I$1:$IX$303,$A63,E$1),0)</f>
        <v>17.470044931529824</v>
      </c>
      <c r="F63" s="35">
        <f>IF(ISNUMBER(INDEX($I$1:$IX$303,$A63,F$1) ),INDEX($I$1:$IX$303,$A63,F$1),0)</f>
        <v>21.1096037507861</v>
      </c>
      <c r="G63" s="35">
        <f>IF(ISNUMBER(INDEX($I$1:$IX$303,$A63,G$1) ),INDEX($I$1:$IX$303,$A63,G$1)-$G$305,0)</f>
        <v>-779.766071119299</v>
      </c>
      <c r="H63" s="36">
        <f>IF(ISNUMBER(INDEX($I$1:$IX$303,$A63,H$1) ),INDEX($I$1:$IX$303,$A63,H$1)-$H$305,0)</f>
        <v>-925.53889594837028</v>
      </c>
      <c r="I63" s="29">
        <v>-1.0071142130615112</v>
      </c>
      <c r="J63" s="25">
        <v>0.99490731769327334</v>
      </c>
      <c r="K63" s="25">
        <v>-1.1904082310779489</v>
      </c>
      <c r="L63" s="25">
        <v>1.2287538651413383</v>
      </c>
      <c r="M63" s="18">
        <f t="shared" si="189"/>
        <v>17.470044931529824</v>
      </c>
      <c r="N63" s="18">
        <f t="shared" si="190"/>
        <v>21.1096037507861</v>
      </c>
      <c r="O63" s="18">
        <f t="shared" si="191"/>
        <v>198.15008477011568</v>
      </c>
      <c r="P63" s="18">
        <f t="shared" si="192"/>
        <v>229.89076753566729</v>
      </c>
      <c r="Q63" s="18">
        <f>IF(ISNUMBER(O63), O63*COS(RADIANS(-$C63+Графики!$B$3))+P63*SIN(RADIANS(-$C63+Графики!$B$3)),"")</f>
        <v>198.15008477011568</v>
      </c>
      <c r="R63" s="19">
        <f>IF(ISNUMBER(O63), O63*COS(RADIANS(-$C63+Графики!$B$5))+P63*SIN(RADIANS(-$C63+Графики!$B$5)),"")</f>
        <v>229.89076753566729</v>
      </c>
      <c r="S63" s="29">
        <v>-0.86757022191627264</v>
      </c>
      <c r="T63" s="25">
        <v>0.81552423362302717</v>
      </c>
      <c r="U63" s="25">
        <v>-1.1544474217679808</v>
      </c>
      <c r="V63" s="25">
        <v>1.2289798435123269</v>
      </c>
      <c r="W63" s="18">
        <f t="shared" si="193"/>
        <v>14.687241841105624</v>
      </c>
      <c r="X63" s="18">
        <f t="shared" si="194"/>
        <v>20.797826989903257</v>
      </c>
      <c r="Y63" s="18">
        <f t="shared" si="195"/>
        <v>194.67948741602609</v>
      </c>
      <c r="Z63" s="18">
        <f t="shared" si="196"/>
        <v>226.75624591332132</v>
      </c>
      <c r="AA63" s="18">
        <f>IF(ISNUMBER(Y63), Y63*COS(RADIANS(-$C63+Графики!$B$3))+Z63*SIN(RADIANS(-$C63+Графики!$B$3)),"")</f>
        <v>194.67948741602609</v>
      </c>
      <c r="AB63" s="18">
        <f>IF(ISNUMBER(Y63), Y63*COS(RADIANS(-$C63+Графики!$B$5))+Z63*SIN(RADIANS(-$C63+Графики!$B$5)),"")</f>
        <v>226.75624591332132</v>
      </c>
      <c r="AC63" s="24">
        <v>-0.94453646075269881</v>
      </c>
      <c r="AD63" s="25">
        <v>0.89268938117345498</v>
      </c>
      <c r="AE63" s="25">
        <v>-1.1891453435435757</v>
      </c>
      <c r="AF63" s="25">
        <v>1.2910828171163462</v>
      </c>
      <c r="AG63" s="18">
        <f t="shared" si="197"/>
        <v>16.032133154743573</v>
      </c>
      <c r="AH63" s="18">
        <f t="shared" si="198"/>
        <v>21.642383923152469</v>
      </c>
      <c r="AI63" s="18">
        <f t="shared" si="199"/>
        <v>195.18801103870541</v>
      </c>
      <c r="AJ63" s="18">
        <f t="shared" si="200"/>
        <v>234.68232854085326</v>
      </c>
      <c r="AK63" s="18">
        <f>IF(ISNUMBER(AI63), AI63*COS(RADIANS(-$C63+Графики!$B$3))+AJ63*SIN(RADIANS(-$C63+Графики!$B$3)),"")</f>
        <v>195.18801103870541</v>
      </c>
      <c r="AL63" s="19">
        <f>IF(ISNUMBER(AI63), AI63*COS(RADIANS(-$C63+Графики!$B$5))+AJ63*SIN(RADIANS(-$C63+Графики!$B$5)),"")</f>
        <v>234.68232854085326</v>
      </c>
      <c r="AM63" s="24">
        <v>-0.85899585037795312</v>
      </c>
      <c r="AN63" s="25">
        <v>0.96697900291900918</v>
      </c>
      <c r="AO63" s="25">
        <v>-1.305828928586461</v>
      </c>
      <c r="AP63" s="25">
        <v>1.1581705288742503</v>
      </c>
      <c r="AQ63" s="18">
        <f t="shared" si="201"/>
        <v>15.933962298600258</v>
      </c>
      <c r="AR63" s="18">
        <f t="shared" si="202"/>
        <v>21.500794725790982</v>
      </c>
      <c r="AS63" s="18">
        <f t="shared" si="203"/>
        <v>197.78268160234049</v>
      </c>
      <c r="AT63" s="18">
        <f t="shared" si="204"/>
        <v>230.65747623090189</v>
      </c>
      <c r="AU63" s="18">
        <f>IF(ISNUMBER(AS63), AS63*COS(RADIANS(-$C63+Графики!$B$3))+AT63*SIN(RADIANS(-$C63+Графики!$B$3)),"")</f>
        <v>197.78268160234049</v>
      </c>
      <c r="AV63" s="19">
        <f>IF(ISNUMBER(AS63), AS63*COS(RADIANS(-$C63+Графики!$B$5))+AT63*SIN(RADIANS(-$C63+Графики!$B$5)),"")</f>
        <v>230.65747623090189</v>
      </c>
      <c r="AW63" s="24">
        <v>-0.86433852248334775</v>
      </c>
      <c r="AX63" s="25">
        <v>0.94077048535181207</v>
      </c>
      <c r="AY63" s="25">
        <v>-1.2231277533824205</v>
      </c>
      <c r="AZ63" s="25">
        <v>1.181853354739373</v>
      </c>
      <c r="BA63" s="18">
        <f t="shared" si="205"/>
        <v>15.751896300031813</v>
      </c>
      <c r="BB63" s="18">
        <f t="shared" si="206"/>
        <v>20.985878698787946</v>
      </c>
      <c r="BC63" s="18">
        <f t="shared" si="207"/>
        <v>195.62619917817193</v>
      </c>
      <c r="BD63" s="18">
        <f t="shared" si="208"/>
        <v>229.05859813240758</v>
      </c>
      <c r="BE63" s="18">
        <f>IF(ISNUMBER(BC63), BC63*COS(RADIANS(-$C63+Графики!$B$3))+BD63*SIN(RADIANS(-$C63+Графики!$B$3)),"")</f>
        <v>195.62619917817193</v>
      </c>
      <c r="BF63" s="19">
        <f>IF(ISNUMBER(BC63), BC63*COS(RADIANS(-$C63+Графики!$B$5))+BD63*SIN(RADIANS(-$C63+Графики!$B$5)),"")</f>
        <v>229.05859813240758</v>
      </c>
      <c r="BG63" s="24">
        <v>-1.0004269978095714</v>
      </c>
      <c r="BH63" s="25">
        <v>0.93210611581092662</v>
      </c>
      <c r="BI63" s="25">
        <v>-1.1173632503619817</v>
      </c>
      <c r="BJ63" s="25">
        <v>1.2969929365944979</v>
      </c>
      <c r="BK63" s="18">
        <f t="shared" si="209"/>
        <v>16.86373346571089</v>
      </c>
      <c r="BL63" s="18">
        <f t="shared" si="210"/>
        <v>21.067673607616797</v>
      </c>
      <c r="BM63" s="18">
        <f t="shared" si="211"/>
        <v>197.17030783007232</v>
      </c>
      <c r="BN63" s="18">
        <f t="shared" si="212"/>
        <v>226.62586964202137</v>
      </c>
      <c r="BO63" s="18">
        <f>IF(ISNUMBER(BM63), BM63*COS(RADIANS(-$C63+Графики!$B$3))+BN63*SIN(RADIANS(-$C63+Графики!$B$3)),"")</f>
        <v>197.17030783007232</v>
      </c>
      <c r="BP63" s="19">
        <f>IF(ISNUMBER(BM63), BM63*COS(RADIANS(-$C63+Графики!$B$5))+BN63*SIN(RADIANS(-$C63+Графики!$B$5)),"")</f>
        <v>226.62586964202137</v>
      </c>
      <c r="BQ63" s="24">
        <v>-0.90838613863756235</v>
      </c>
      <c r="BR63" s="25">
        <v>0.87120524685404477</v>
      </c>
      <c r="BS63" s="25">
        <v>-1.2624704176178858</v>
      </c>
      <c r="BT63" s="25">
        <v>1.1499638470893832</v>
      </c>
      <c r="BU63" s="18">
        <f t="shared" si="213"/>
        <v>15.529240275781669</v>
      </c>
      <c r="BV63" s="18">
        <f t="shared" si="214"/>
        <v>21.050905391545076</v>
      </c>
      <c r="BW63" s="18">
        <f t="shared" si="215"/>
        <v>199.83317011912362</v>
      </c>
      <c r="BX63" s="18">
        <f t="shared" si="216"/>
        <v>226.00229001843698</v>
      </c>
      <c r="BY63" s="18">
        <f>IF(ISNUMBER(BW63), BW63*COS(RADIANS(-$C63+Графики!$B$3))+BX63*SIN(RADIANS(-$C63+Графики!$B$3)),"")</f>
        <v>199.83317011912362</v>
      </c>
      <c r="BZ63" s="19">
        <f>IF(ISNUMBER(BW63), BW63*COS(RADIANS(-$C63+Графики!$B$5))+BX63*SIN(RADIANS(-$C63+Графики!$B$5)),"")</f>
        <v>226.00229001843698</v>
      </c>
      <c r="CA63" s="29">
        <v>-1.0316982716619421</v>
      </c>
      <c r="CB63" s="25">
        <v>0.86269184618010109</v>
      </c>
      <c r="CC63" s="25">
        <v>-1.3140513781238297</v>
      </c>
      <c r="CD63" s="25">
        <v>1.1283646537820944</v>
      </c>
      <c r="CE63" s="18">
        <f t="shared" si="217"/>
        <v>16.530919439891463</v>
      </c>
      <c r="CF63" s="18">
        <f t="shared" si="218"/>
        <v>21.312486966484826</v>
      </c>
      <c r="CG63" s="18">
        <f t="shared" si="219"/>
        <v>196.64708405840184</v>
      </c>
      <c r="CH63" s="18">
        <f t="shared" si="220"/>
        <v>230.28709661888789</v>
      </c>
      <c r="CI63" s="18">
        <f>IF(ISNUMBER(CG63), CG63*COS(RADIANS(-$C63+Графики!$B$3))+CH63*SIN(RADIANS(-$C63+Графики!$B$3)),"")</f>
        <v>196.64708405840184</v>
      </c>
      <c r="CJ63" s="19">
        <f>IF(ISNUMBER(CG63), CG63*COS(RADIANS(-$C63+Графики!$B$5))+CH63*SIN(RADIANS(-$C63+Графики!$B$5)),"")</f>
        <v>230.28709661888789</v>
      </c>
      <c r="CK63" s="24">
        <v>-1.0282310881461352</v>
      </c>
      <c r="CL63" s="25">
        <v>0.8584241220337776</v>
      </c>
      <c r="CM63" s="25">
        <v>-1.1243564526225864</v>
      </c>
      <c r="CN63" s="25">
        <v>1.284144869290218</v>
      </c>
      <c r="CO63" s="18">
        <f t="shared" si="221"/>
        <v>16.463428822772027</v>
      </c>
      <c r="CP63" s="18">
        <f t="shared" si="222"/>
        <v>21.01659158407125</v>
      </c>
      <c r="CQ63" s="18">
        <f t="shared" si="223"/>
        <v>198.2861627183228</v>
      </c>
      <c r="CR63" s="18">
        <f t="shared" si="224"/>
        <v>233.14234284045133</v>
      </c>
      <c r="CS63" s="18">
        <f>IF(ISNUMBER(CQ63), CQ63*COS(RADIANS(-$C63+Графики!$B$3))+CR63*SIN(RADIANS(-$C63+Графики!$B$3)),"")</f>
        <v>198.2861627183228</v>
      </c>
      <c r="CT63" s="19">
        <f>IF(ISNUMBER(CQ63), CQ63*COS(RADIANS(-$C63+Графики!$B$5))+CR63*SIN(RADIANS(-$C63+Графики!$B$5)),"")</f>
        <v>233.14234284045133</v>
      </c>
      <c r="CU63" s="24">
        <v>-0.93302993535164502</v>
      </c>
      <c r="CV63" s="25">
        <v>0.86253998116483532</v>
      </c>
      <c r="CW63" s="25">
        <v>-1.206217632109744</v>
      </c>
      <c r="CX63" s="25">
        <v>1.2546452113069053</v>
      </c>
      <c r="CY63" s="18">
        <f t="shared" si="225"/>
        <v>15.668662297989643</v>
      </c>
      <c r="CZ63" s="18">
        <f t="shared" si="226"/>
        <v>21.47342892410385</v>
      </c>
      <c r="DA63" s="18">
        <f t="shared" si="227"/>
        <v>193.00774676727264</v>
      </c>
      <c r="DB63" s="18">
        <f t="shared" si="228"/>
        <v>229.5206171066996</v>
      </c>
      <c r="DC63" s="18">
        <f>IF(ISNUMBER(DA63), DA63*COS(RADIANS(-$C63+Графики!$B$3))+DB63*SIN(RADIANS(-$C63+Графики!$B$3)),"")</f>
        <v>193.00774676727264</v>
      </c>
      <c r="DD63" s="19">
        <f>IF(ISNUMBER(DA63), DA63*COS(RADIANS(-$C63+Графики!$B$5))+DB63*SIN(RADIANS(-$C63+Графики!$B$5)),"")</f>
        <v>229.5206171066996</v>
      </c>
      <c r="DE63" s="24">
        <v>-0.95477438813112081</v>
      </c>
      <c r="DF63" s="25">
        <v>0.80791637196212773</v>
      </c>
      <c r="DG63" s="25">
        <v>-1.1166609894540087</v>
      </c>
      <c r="DH63" s="25">
        <v>1.3117888254344079</v>
      </c>
      <c r="DI63" s="18">
        <f t="shared" si="229"/>
        <v>15.381772112704809</v>
      </c>
      <c r="DJ63" s="18">
        <f t="shared" si="230"/>
        <v>21.190636256031627</v>
      </c>
      <c r="DK63" s="18">
        <f t="shared" si="231"/>
        <v>196.98308391732101</v>
      </c>
      <c r="DL63" s="18">
        <f t="shared" si="232"/>
        <v>229.05796975237621</v>
      </c>
      <c r="DM63" s="18">
        <f>IF(ISNUMBER(DK63), DK63*COS(RADIANS(-$C63+Графики!$B$3))+DL63*SIN(RADIANS(-$C63+Графики!$B$3)),"")</f>
        <v>196.98308391732101</v>
      </c>
      <c r="DN63" s="19">
        <f>IF(ISNUMBER(DK63), DK63*COS(RADIANS(-$C63+Графики!$B$5))+DL63*SIN(RADIANS(-$C63+Графики!$B$5)),"")</f>
        <v>229.05796975237621</v>
      </c>
      <c r="DO63" s="24">
        <v>-0.92045521290303756</v>
      </c>
      <c r="DP63" s="25">
        <v>0.94430614894900688</v>
      </c>
      <c r="DQ63" s="25">
        <v>-1.1632447186689654</v>
      </c>
      <c r="DR63" s="25">
        <v>1.2595865524368237</v>
      </c>
      <c r="DS63" s="18">
        <f t="shared" si="233"/>
        <v>16.272394548435127</v>
      </c>
      <c r="DT63" s="18">
        <f t="shared" si="234"/>
        <v>21.141616196253768</v>
      </c>
      <c r="DU63" s="18">
        <f t="shared" si="235"/>
        <v>197.48318252161101</v>
      </c>
      <c r="DV63" s="18">
        <f t="shared" si="236"/>
        <v>226.34376101544945</v>
      </c>
      <c r="DW63" s="18">
        <f>IF(ISNUMBER(DU63), DU63*COS(RADIANS(-$C63+Графики!$B$3))+DV63*SIN(RADIANS(-$C63+Графики!$B$3)),"")</f>
        <v>197.48318252161101</v>
      </c>
      <c r="DX63" s="19">
        <f>IF(ISNUMBER(DU63), DU63*COS(RADIANS(-$C63+Графики!$B$5))+DV63*SIN(RADIANS(-$C63+Графики!$B$5)),"")</f>
        <v>226.34376101544945</v>
      </c>
      <c r="DY63" s="24">
        <v>-1.0151774387542656</v>
      </c>
      <c r="DZ63" s="25">
        <v>1.0021540211406925</v>
      </c>
      <c r="EA63" s="25">
        <v>-1.1480669474679719</v>
      </c>
      <c r="EB63" s="25">
        <v>1.3161035131559056</v>
      </c>
      <c r="EC63" s="18">
        <f t="shared" si="237"/>
        <v>17.603628721340229</v>
      </c>
      <c r="ED63" s="18">
        <f t="shared" si="238"/>
        <v>21.502286664911793</v>
      </c>
      <c r="EE63" s="18">
        <f t="shared" si="239"/>
        <v>193.03279547055229</v>
      </c>
      <c r="EF63" s="18">
        <f t="shared" si="240"/>
        <v>224.76670512787121</v>
      </c>
      <c r="EG63" s="18">
        <f>IF(ISNUMBER(EE63), EE63*COS(RADIANS(-$C63+Графики!$B$3))+EF63*SIN(RADIANS(-$C63+Графики!$B$3)),"")</f>
        <v>193.03279547055229</v>
      </c>
      <c r="EH63" s="19">
        <f>IF(ISNUMBER(EE63), EE63*COS(RADIANS(-$C63+Графики!$B$5))+EF63*SIN(RADIANS(-$C63+Графики!$B$5)),"")</f>
        <v>224.76670512787121</v>
      </c>
      <c r="EI63" s="24">
        <v>-0.96961736590710867</v>
      </c>
      <c r="EJ63" s="25">
        <v>0.81957926723958152</v>
      </c>
      <c r="EK63" s="25">
        <v>-1.2542682116315618</v>
      </c>
      <c r="EL63" s="25">
        <v>1.2877043401744175</v>
      </c>
      <c r="EM63" s="18">
        <f t="shared" si="241"/>
        <v>15.613051711949405</v>
      </c>
      <c r="EN63" s="18">
        <f t="shared" si="242"/>
        <v>22.18107601063253</v>
      </c>
      <c r="EO63" s="18">
        <f t="shared" si="243"/>
        <v>197.01624538750778</v>
      </c>
      <c r="EP63" s="18">
        <f t="shared" si="244"/>
        <v>225.55039440001474</v>
      </c>
      <c r="EQ63" s="18">
        <f>IF(ISNUMBER(EO63), EO63*COS(RADIANS(-$C63+Графики!$B$3))+EP63*SIN(RADIANS(-$C63+Графики!$B$3)),"")</f>
        <v>197.01624538750778</v>
      </c>
      <c r="ER63" s="19">
        <f>IF(ISNUMBER(EO63), EO63*COS(RADIANS(-$C63+Графики!$B$5))+EP63*SIN(RADIANS(-$C63+Графики!$B$5)),"")</f>
        <v>225.55039440001474</v>
      </c>
      <c r="ES63" s="24">
        <v>-0.94187615604133401</v>
      </c>
      <c r="ET63" s="25">
        <v>0.97235475860221821</v>
      </c>
      <c r="EU63" s="25">
        <v>-1.2572054292582482</v>
      </c>
      <c r="EV63" s="25">
        <v>1.1693153908547516</v>
      </c>
      <c r="EW63" s="18">
        <f t="shared" si="245"/>
        <v>16.704039147234745</v>
      </c>
      <c r="EX63" s="18">
        <f t="shared" si="246"/>
        <v>21.173806377930024</v>
      </c>
      <c r="EY63" s="18">
        <f t="shared" si="247"/>
        <v>193.8313903971424</v>
      </c>
      <c r="EZ63" s="18">
        <f t="shared" si="248"/>
        <v>229.64040918871922</v>
      </c>
      <c r="FA63" s="18">
        <f>IF(ISNUMBER(EY63), EY63*COS(RADIANS(-$C63+Графики!$B$3))+EZ63*SIN(RADIANS(-$C63+Графики!$B$3)),"")</f>
        <v>193.8313903971424</v>
      </c>
      <c r="FB63" s="19">
        <f>IF(ISNUMBER(EY63), EY63*COS(RADIANS(-$C63+Графики!$B$5))+EZ63*SIN(RADIANS(-$C63+Графики!$B$5)),"")</f>
        <v>229.64040918871922</v>
      </c>
      <c r="FC63" s="24">
        <v>-0.99639455668346599</v>
      </c>
      <c r="FD63" s="25">
        <v>0.83409089867259845</v>
      </c>
      <c r="FE63" s="25">
        <v>-1.2509628640486734</v>
      </c>
      <c r="FF63" s="25">
        <v>1.3135898642361292</v>
      </c>
      <c r="FG63" s="18">
        <f t="shared" si="249"/>
        <v>15.973319717631904</v>
      </c>
      <c r="FH63" s="18">
        <f t="shared" si="250"/>
        <v>22.378076311265136</v>
      </c>
      <c r="FI63" s="18">
        <f t="shared" si="251"/>
        <v>196.17151919157749</v>
      </c>
      <c r="FJ63" s="18">
        <f t="shared" si="252"/>
        <v>231.80020643133273</v>
      </c>
      <c r="FK63" s="18">
        <f>IF(ISNUMBER(FI63), FI63*COS(RADIANS(-$C63+Графики!$B$3))+FJ63*SIN(RADIANS(-$C63+Графики!$B$3)),"")</f>
        <v>196.17151919157749</v>
      </c>
      <c r="FL63" s="19">
        <f>IF(ISNUMBER(FI63), FI63*COS(RADIANS(-$C63+Графики!$B$5))+FJ63*SIN(RADIANS(-$C63+Графики!$B$5)),"")</f>
        <v>231.80020643133273</v>
      </c>
      <c r="FM63" s="24">
        <v>-0.96550030018016975</v>
      </c>
      <c r="FN63" s="25">
        <v>0.8905507441684144</v>
      </c>
      <c r="FO63" s="25">
        <v>-1.2558364922520302</v>
      </c>
      <c r="FP63" s="25">
        <v>1.2559924571728516</v>
      </c>
      <c r="FQ63" s="18">
        <f t="shared" si="253"/>
        <v>16.196392706122001</v>
      </c>
      <c r="FR63" s="18">
        <f t="shared" si="254"/>
        <v>21.918087410163825</v>
      </c>
      <c r="FS63" s="18">
        <f t="shared" si="255"/>
        <v>195.20694544993756</v>
      </c>
      <c r="FT63" s="18">
        <f t="shared" si="256"/>
        <v>228.22005919686367</v>
      </c>
      <c r="FU63" s="18">
        <f>IF(ISNUMBER(FS63), FS63*COS(RADIANS(-$C63+Графики!$B$3))+FT63*SIN(RADIANS(-$C63+Графики!$B$3)),"")</f>
        <v>195.20694544993756</v>
      </c>
      <c r="FV63" s="19">
        <f>IF(ISNUMBER(FS63), FS63*COS(RADIANS(-$C63+Графики!$B$5))+FT63*SIN(RADIANS(-$C63+Графики!$B$5)),"")</f>
        <v>228.22005919686367</v>
      </c>
      <c r="FW63" s="24">
        <v>-0.87054698822197829</v>
      </c>
      <c r="FX63" s="25">
        <v>1.0017473162490504</v>
      </c>
      <c r="FY63" s="25">
        <v>-1.2096699054859648</v>
      </c>
      <c r="FZ63" s="25">
        <v>1.2461601792128236</v>
      </c>
      <c r="GA63" s="18">
        <f t="shared" si="257"/>
        <v>16.33812313486407</v>
      </c>
      <c r="GB63" s="18">
        <f t="shared" si="258"/>
        <v>21.429519925261651</v>
      </c>
      <c r="GC63" s="18">
        <f t="shared" si="259"/>
        <v>199.63176468095787</v>
      </c>
      <c r="GD63" s="18">
        <f t="shared" si="260"/>
        <v>226.05957895827024</v>
      </c>
      <c r="GE63" s="18">
        <f>IF(ISNUMBER(GC63), GC63*COS(RADIANS(-$C63+Графики!$B$3))+GD63*SIN(RADIANS(-$C63+Графики!$B$3)),"")</f>
        <v>199.63176468095787</v>
      </c>
      <c r="GF63" s="19">
        <f>IF(ISNUMBER(GC63), GC63*COS(RADIANS(-$C63+Графики!$B$5))+GD63*SIN(RADIANS(-$C63+Графики!$B$5)),"")</f>
        <v>226.05957895827024</v>
      </c>
      <c r="GG63" s="24">
        <v>-1.0320716700012715</v>
      </c>
      <c r="GH63" s="25">
        <v>0.83617581347697478</v>
      </c>
      <c r="GI63" s="25">
        <v>-1.1663913711709686</v>
      </c>
      <c r="GJ63" s="25">
        <v>1.2603394765811058</v>
      </c>
      <c r="GK63" s="18">
        <f t="shared" si="261"/>
        <v>16.302812663131643</v>
      </c>
      <c r="GL63" s="18">
        <f t="shared" si="262"/>
        <v>21.175638803901464</v>
      </c>
      <c r="GM63" s="18">
        <f t="shared" si="263"/>
        <v>200.83468977050813</v>
      </c>
      <c r="GN63" s="18">
        <f t="shared" si="264"/>
        <v>228.41407725028876</v>
      </c>
      <c r="GO63" s="18">
        <f>IF(ISNUMBER(GM63), GM63*COS(RADIANS(-$C63+Графики!$B$3))+GN63*SIN(RADIANS(-$C63+Графики!$B$3)),"")</f>
        <v>200.83468977050813</v>
      </c>
      <c r="GP63" s="19">
        <f>IF(ISNUMBER(GM63), GM63*COS(RADIANS(-$C63+Графики!$B$5))+GN63*SIN(RADIANS(-$C63+Графики!$B$5)),"")</f>
        <v>228.41407725028876</v>
      </c>
      <c r="GQ63" s="24">
        <v>-0.92956268567607891</v>
      </c>
      <c r="GR63" s="25">
        <v>0.81529098211557205</v>
      </c>
      <c r="GS63" s="25">
        <v>-1.3027574735163721</v>
      </c>
      <c r="GT63" s="25">
        <v>1.2051444846517145</v>
      </c>
      <c r="GU63" s="18">
        <f t="shared" si="265"/>
        <v>15.226132347510713</v>
      </c>
      <c r="GV63" s="18">
        <f t="shared" si="266"/>
        <v>21.883826166294014</v>
      </c>
      <c r="GW63" s="18">
        <f t="shared" si="267"/>
        <v>197.21823514025706</v>
      </c>
      <c r="GX63" s="18">
        <f t="shared" si="268"/>
        <v>232.71082710613459</v>
      </c>
      <c r="GY63" s="18">
        <f>IF(ISNUMBER(GW63), GW63*COS(RADIANS(-$C63+Графики!$B$3))+GX63*SIN(RADIANS(-$C63+Графики!$B$3)),"")</f>
        <v>197.21823514025706</v>
      </c>
      <c r="GZ63" s="19">
        <f>IF(ISNUMBER(GW63), GW63*COS(RADIANS(-$C63+Графики!$B$5))+GX63*SIN(RADIANS(-$C63+Графики!$B$5)),"")</f>
        <v>232.71082710613459</v>
      </c>
      <c r="HA63" s="24">
        <v>-0.98060163904481168</v>
      </c>
      <c r="HB63" s="25">
        <v>0.93623406149443278</v>
      </c>
      <c r="HC63" s="25">
        <v>-1.1820624180965771</v>
      </c>
      <c r="HD63" s="25">
        <v>1.194395370680605</v>
      </c>
      <c r="HE63" s="18">
        <f t="shared" si="269"/>
        <v>16.726767016526654</v>
      </c>
      <c r="HF63" s="18">
        <f t="shared" si="270"/>
        <v>20.737019950704298</v>
      </c>
      <c r="HG63" s="18">
        <f t="shared" si="271"/>
        <v>193.60588252338312</v>
      </c>
      <c r="HH63" s="18">
        <f t="shared" si="272"/>
        <v>225.87590283053805</v>
      </c>
      <c r="HI63" s="18">
        <f>IF(ISNUMBER(HG63), HG63*COS(RADIANS(-$C63+Графики!$B$3))+HH63*SIN(RADIANS(-$C63+Графики!$B$3)),"")</f>
        <v>193.60588252338312</v>
      </c>
      <c r="HJ63" s="19">
        <f>IF(ISNUMBER(HG63), HG63*COS(RADIANS(-$C63+Графики!$B$5))+HH63*SIN(RADIANS(-$C63+Графики!$B$5)),"")</f>
        <v>225.87590283053805</v>
      </c>
      <c r="HK63" s="24">
        <v>-1.0051072648061805</v>
      </c>
      <c r="HL63" s="25">
        <v>0.98519443505874438</v>
      </c>
      <c r="HM63" s="25">
        <v>-1.3091715156899899</v>
      </c>
      <c r="HN63" s="25">
        <v>1.2404698185906569</v>
      </c>
      <c r="HO63" s="18">
        <f t="shared" si="273"/>
        <v>17.367785630390674</v>
      </c>
      <c r="HP63" s="18">
        <f t="shared" si="274"/>
        <v>22.24798224778613</v>
      </c>
      <c r="HQ63" s="18">
        <f t="shared" si="275"/>
        <v>201.18776047467776</v>
      </c>
      <c r="HR63" s="18">
        <f t="shared" si="276"/>
        <v>230.87650896078341</v>
      </c>
      <c r="HS63" s="18">
        <f>IF(ISNUMBER(HQ63), HQ63*COS(RADIANS(-$C63+Графики!$B$3))+HR63*SIN(RADIANS(-$C63+Графики!$B$3)),"")</f>
        <v>201.18776047467776</v>
      </c>
      <c r="HT63" s="19">
        <f>IF(ISNUMBER(HQ63), HQ63*COS(RADIANS(-$C63+Графики!$B$5))+HR63*SIN(RADIANS(-$C63+Графики!$B$5)),"")</f>
        <v>230.87650896078341</v>
      </c>
      <c r="HU63" s="24">
        <v>-0.94750215534158111</v>
      </c>
      <c r="HV63" s="25">
        <v>0.94245219034751859</v>
      </c>
      <c r="HW63" s="25">
        <v>-1.1361502750322812</v>
      </c>
      <c r="HX63" s="25">
        <v>1.1954031665358416</v>
      </c>
      <c r="HY63" s="18">
        <f t="shared" si="277"/>
        <v>16.492215302494785</v>
      </c>
      <c r="HZ63" s="18">
        <f t="shared" si="278"/>
        <v>20.345238279536101</v>
      </c>
      <c r="IA63" s="18">
        <f t="shared" si="279"/>
        <v>194.27345169649391</v>
      </c>
      <c r="IB63" s="18">
        <f t="shared" si="280"/>
        <v>227.57219989680402</v>
      </c>
      <c r="IC63" s="18">
        <f>IF(ISNUMBER(IA63), IA63*COS(RADIANS(-$C63+Графики!$B$3))+IB63*SIN(RADIANS(-$C63+Графики!$B$3)),"")</f>
        <v>194.27345169649391</v>
      </c>
      <c r="ID63" s="19">
        <f>IF(ISNUMBER(IA63), IA63*COS(RADIANS(-$C63+Графики!$B$5))+IB63*SIN(RADIANS(-$C63+Графики!$B$5)),"")</f>
        <v>227.57219989680402</v>
      </c>
      <c r="IE63" s="24">
        <v>-1.0429182698596551</v>
      </c>
      <c r="IF63" s="25">
        <v>0.81618501945111921</v>
      </c>
      <c r="IG63" s="25">
        <v>-1.2108737834790972</v>
      </c>
      <c r="IH63" s="25">
        <v>1.1320811402617348</v>
      </c>
      <c r="II63" s="18">
        <f t="shared" si="281"/>
        <v>16.223025068626654</v>
      </c>
      <c r="IJ63" s="18">
        <f t="shared" si="282"/>
        <v>20.444714286025171</v>
      </c>
      <c r="IK63" s="18">
        <f t="shared" si="283"/>
        <v>192.27386411256319</v>
      </c>
      <c r="IL63" s="18">
        <f t="shared" si="284"/>
        <v>223.40423388404855</v>
      </c>
      <c r="IM63" s="18">
        <f>IF(ISNUMBER(IK63), IK63*COS(RADIANS(-$C63+Графики!$B$3))+IL63*SIN(RADIANS(-$C63+Графики!$B$3)),"")</f>
        <v>192.27386411256319</v>
      </c>
      <c r="IN63" s="19">
        <f>IF(ISNUMBER(IK63), IK63*COS(RADIANS(-$C63+Графики!$B$5))+IL63*SIN(RADIANS(-$C63+Графики!$B$5)),"")</f>
        <v>223.40423388404855</v>
      </c>
      <c r="IO63" s="24">
        <v>-1.0522059956203367</v>
      </c>
      <c r="IP63" s="25">
        <v>0.98825577552989052</v>
      </c>
      <c r="IQ63" s="25">
        <v>-1.2507377263104755</v>
      </c>
      <c r="IR63" s="25">
        <v>1.3139593806176642</v>
      </c>
      <c r="IS63" s="18">
        <f t="shared" si="285"/>
        <v>17.805447127710568</v>
      </c>
      <c r="IT63" s="18">
        <f t="shared" si="286"/>
        <v>22.379335937080121</v>
      </c>
      <c r="IU63" s="18">
        <f t="shared" si="287"/>
        <v>199.52102280096656</v>
      </c>
      <c r="IV63" s="18">
        <f t="shared" si="288"/>
        <v>230.69539630054027</v>
      </c>
      <c r="IW63" s="18">
        <f>IF(ISNUMBER(IU63), IU63*COS(RADIANS(-$C63+Графики!$B$3))+IV63*SIN(RADIANS(-$C63+Графики!$B$3)),"")</f>
        <v>199.52102280096656</v>
      </c>
      <c r="IX63" s="19">
        <f>IF(ISNUMBER(IU63), IU63*COS(RADIANS(-$C63+Графики!$B$5))+IV63*SIN(RADIANS(-$C63+Графики!$B$5)),"")</f>
        <v>230.69539630054027</v>
      </c>
    </row>
    <row r="64" spans="1:258" x14ac:dyDescent="0.25">
      <c r="A64" s="44">
        <v>64</v>
      </c>
      <c r="B64" s="50">
        <v>0</v>
      </c>
      <c r="C64" s="11">
        <f>IF(Графики!$A$7="Расчитывать с учетом закручивания скважины",B64,0)</f>
        <v>0</v>
      </c>
      <c r="D64" s="47">
        <v>30.5</v>
      </c>
      <c r="E64" s="34">
        <f>IF(ISNUMBER(INDEX($I$1:$IX$303,$A64,E$1) ),INDEX($I$1:$IX$303,$A64,E$1),0)</f>
        <v>-25.39662510720256</v>
      </c>
      <c r="F64" s="35">
        <f>IF(ISNUMBER(INDEX($I$1:$IX$303,$A64,F$1) ),INDEX($I$1:$IX$303,$A64,F$1),0)</f>
        <v>-7.5117796642150134</v>
      </c>
      <c r="G64" s="35">
        <f>IF(ISNUMBER(INDEX($I$1:$IX$303,$A64,G$1) ),INDEX($I$1:$IX$303,$A64,G$1)-$G$305,0)</f>
        <v>-792.46438367290023</v>
      </c>
      <c r="H64" s="36">
        <f>IF(ISNUMBER(INDEX($I$1:$IX$303,$A64,H$1) ),INDEX($I$1:$IX$303,$A64,H$1)-$H$305,0)</f>
        <v>-929.2947857804777</v>
      </c>
      <c r="I64" s="29">
        <v>1.4439752588849548</v>
      </c>
      <c r="J64" s="25">
        <v>-1.4665765421214401</v>
      </c>
      <c r="K64" s="25">
        <v>0.44510429558410503</v>
      </c>
      <c r="L64" s="25">
        <v>-0.41569034264808169</v>
      </c>
      <c r="M64" s="18">
        <f t="shared" si="189"/>
        <v>-25.39662510720256</v>
      </c>
      <c r="N64" s="18">
        <f t="shared" si="190"/>
        <v>-7.5117796642150134</v>
      </c>
      <c r="O64" s="18">
        <f t="shared" si="191"/>
        <v>185.4517722165144</v>
      </c>
      <c r="P64" s="18">
        <f t="shared" si="192"/>
        <v>226.13487770355979</v>
      </c>
      <c r="Q64" s="18">
        <f>IF(ISNUMBER(O64), O64*COS(RADIANS(-$C64+Графики!$B$3))+P64*SIN(RADIANS(-$C64+Графики!$B$3)),"")</f>
        <v>185.4517722165144</v>
      </c>
      <c r="R64" s="19">
        <f>IF(ISNUMBER(O64), O64*COS(RADIANS(-$C64+Графики!$B$5))+P64*SIN(RADIANS(-$C64+Графики!$B$5)),"")</f>
        <v>226.13487770355979</v>
      </c>
      <c r="S64" s="29">
        <v>1.3995402092053897</v>
      </c>
      <c r="T64" s="25">
        <v>-1.4518679918375073</v>
      </c>
      <c r="U64" s="25">
        <v>0.45728149841624288</v>
      </c>
      <c r="V64" s="25">
        <v>-0.43047843147381359</v>
      </c>
      <c r="W64" s="18">
        <f t="shared" si="193"/>
        <v>-24.880662946342113</v>
      </c>
      <c r="X64" s="18">
        <f t="shared" si="194"/>
        <v>-7.7470893764824238</v>
      </c>
      <c r="Y64" s="18">
        <f t="shared" si="195"/>
        <v>182.23915594285504</v>
      </c>
      <c r="Z64" s="18">
        <f t="shared" si="196"/>
        <v>222.8827012250801</v>
      </c>
      <c r="AA64" s="18">
        <f>IF(ISNUMBER(Y64), Y64*COS(RADIANS(-$C64+Графики!$B$3))+Z64*SIN(RADIANS(-$C64+Графики!$B$3)),"")</f>
        <v>182.23915594285504</v>
      </c>
      <c r="AB64" s="18">
        <f>IF(ISNUMBER(Y64), Y64*COS(RADIANS(-$C64+Графики!$B$5))+Z64*SIN(RADIANS(-$C64+Графики!$B$5)),"")</f>
        <v>222.8827012250801</v>
      </c>
      <c r="AC64" s="24">
        <v>1.4120273171956141</v>
      </c>
      <c r="AD64" s="25">
        <v>-1.4627214592678295</v>
      </c>
      <c r="AE64" s="25">
        <v>0.37235884334643488</v>
      </c>
      <c r="AF64" s="25">
        <v>-0.33409045257196657</v>
      </c>
      <c r="AG64" s="18">
        <f t="shared" si="197"/>
        <v>-25.08428431893774</v>
      </c>
      <c r="AH64" s="18">
        <f t="shared" si="198"/>
        <v>-6.1648940550076565</v>
      </c>
      <c r="AI64" s="18">
        <f t="shared" si="199"/>
        <v>182.64586887923653</v>
      </c>
      <c r="AJ64" s="18">
        <f t="shared" si="200"/>
        <v>231.59988151334943</v>
      </c>
      <c r="AK64" s="18">
        <f>IF(ISNUMBER(AI64), AI64*COS(RADIANS(-$C64+Графики!$B$3))+AJ64*SIN(RADIANS(-$C64+Графики!$B$3)),"")</f>
        <v>182.64586887923653</v>
      </c>
      <c r="AL64" s="19">
        <f>IF(ISNUMBER(AI64), AI64*COS(RADIANS(-$C64+Графики!$B$5))+AJ64*SIN(RADIANS(-$C64+Графики!$B$5)),"")</f>
        <v>231.59988151334943</v>
      </c>
      <c r="AM64" s="24">
        <v>1.4691921049209125</v>
      </c>
      <c r="AN64" s="25">
        <v>-1.4871809713521669</v>
      </c>
      <c r="AO64" s="25">
        <v>0.33496904605169298</v>
      </c>
      <c r="AP64" s="25">
        <v>-0.43523309681412803</v>
      </c>
      <c r="AQ64" s="18">
        <f t="shared" si="201"/>
        <v>-25.796360151294746</v>
      </c>
      <c r="AR64" s="18">
        <f t="shared" si="202"/>
        <v>-6.7212310432243347</v>
      </c>
      <c r="AS64" s="18">
        <f t="shared" si="203"/>
        <v>184.88450152669313</v>
      </c>
      <c r="AT64" s="18">
        <f t="shared" si="204"/>
        <v>227.29686070928972</v>
      </c>
      <c r="AU64" s="18">
        <f>IF(ISNUMBER(AS64), AS64*COS(RADIANS(-$C64+Графики!$B$3))+AT64*SIN(RADIANS(-$C64+Графики!$B$3)),"")</f>
        <v>184.88450152669313</v>
      </c>
      <c r="AV64" s="19">
        <f>IF(ISNUMBER(AS64), AS64*COS(RADIANS(-$C64+Графики!$B$5))+AT64*SIN(RADIANS(-$C64+Графики!$B$5)),"")</f>
        <v>227.29686070928972</v>
      </c>
      <c r="AW64" s="24">
        <v>1.4311459595087404</v>
      </c>
      <c r="AX64" s="25">
        <v>-1.3506778051352246</v>
      </c>
      <c r="AY64" s="25">
        <v>0.3935752808471179</v>
      </c>
      <c r="AZ64" s="25">
        <v>-0.49234118927170845</v>
      </c>
      <c r="BA64" s="18">
        <f t="shared" si="205"/>
        <v>-24.273607618644252</v>
      </c>
      <c r="BB64" s="18">
        <f t="shared" si="206"/>
        <v>-7.7310026369264282</v>
      </c>
      <c r="BC64" s="18">
        <f t="shared" si="207"/>
        <v>183.48939536884981</v>
      </c>
      <c r="BD64" s="18">
        <f t="shared" si="208"/>
        <v>225.19309681394438</v>
      </c>
      <c r="BE64" s="18">
        <f>IF(ISNUMBER(BC64), BC64*COS(RADIANS(-$C64+Графики!$B$3))+BD64*SIN(RADIANS(-$C64+Графики!$B$3)),"")</f>
        <v>183.48939536884981</v>
      </c>
      <c r="BF64" s="19">
        <f>IF(ISNUMBER(BC64), BC64*COS(RADIANS(-$C64+Графики!$B$5))+BD64*SIN(RADIANS(-$C64+Графики!$B$5)),"")</f>
        <v>225.19309681394438</v>
      </c>
      <c r="BG64" s="24">
        <v>1.4602100694428908</v>
      </c>
      <c r="BH64" s="25">
        <v>-1.4445723485849729</v>
      </c>
      <c r="BI64" s="25">
        <v>0.31594653120517491</v>
      </c>
      <c r="BJ64" s="25">
        <v>-0.46335111726770073</v>
      </c>
      <c r="BK64" s="18">
        <f t="shared" si="209"/>
        <v>-25.346293949999644</v>
      </c>
      <c r="BL64" s="18">
        <f t="shared" si="210"/>
        <v>-6.8006024890954411</v>
      </c>
      <c r="BM64" s="18">
        <f t="shared" si="211"/>
        <v>184.49716085507251</v>
      </c>
      <c r="BN64" s="18">
        <f t="shared" si="212"/>
        <v>223.22556839747364</v>
      </c>
      <c r="BO64" s="18">
        <f>IF(ISNUMBER(BM64), BM64*COS(RADIANS(-$C64+Графики!$B$3))+BN64*SIN(RADIANS(-$C64+Графики!$B$3)),"")</f>
        <v>184.49716085507251</v>
      </c>
      <c r="BP64" s="19">
        <f>IF(ISNUMBER(BM64), BM64*COS(RADIANS(-$C64+Графики!$B$5))+BN64*SIN(RADIANS(-$C64+Графики!$B$5)),"")</f>
        <v>223.22556839747364</v>
      </c>
      <c r="BQ64" s="24">
        <v>1.4500368310549798</v>
      </c>
      <c r="BR64" s="25">
        <v>-1.3720961876621771</v>
      </c>
      <c r="BS64" s="25">
        <v>0.33575656422867151</v>
      </c>
      <c r="BT64" s="25">
        <v>-0.4489889704567307</v>
      </c>
      <c r="BU64" s="18">
        <f t="shared" si="213"/>
        <v>-24.625267064371204</v>
      </c>
      <c r="BV64" s="18">
        <f t="shared" si="214"/>
        <v>-6.8481431578600462</v>
      </c>
      <c r="BW64" s="18">
        <f t="shared" si="215"/>
        <v>187.52053658693802</v>
      </c>
      <c r="BX64" s="18">
        <f t="shared" si="216"/>
        <v>222.57821843950697</v>
      </c>
      <c r="BY64" s="18">
        <f>IF(ISNUMBER(BW64), BW64*COS(RADIANS(-$C64+Графики!$B$3))+BX64*SIN(RADIANS(-$C64+Графики!$B$3)),"")</f>
        <v>187.52053658693802</v>
      </c>
      <c r="BZ64" s="19">
        <f>IF(ISNUMBER(BW64), BW64*COS(RADIANS(-$C64+Графики!$B$5))+BX64*SIN(RADIANS(-$C64+Графики!$B$5)),"")</f>
        <v>222.57821843950697</v>
      </c>
      <c r="CA64" s="29">
        <v>1.4215807901733577</v>
      </c>
      <c r="CB64" s="25">
        <v>-1.4611265257323609</v>
      </c>
      <c r="CC64" s="25">
        <v>0.40157979609026706</v>
      </c>
      <c r="CD64" s="25">
        <v>-0.31255695005756945</v>
      </c>
      <c r="CE64" s="18">
        <f t="shared" si="217"/>
        <v>-25.153713763267834</v>
      </c>
      <c r="CF64" s="18">
        <f t="shared" si="218"/>
        <v>-6.2319784250400865</v>
      </c>
      <c r="CG64" s="18">
        <f t="shared" si="219"/>
        <v>184.07022717676793</v>
      </c>
      <c r="CH64" s="18">
        <f t="shared" si="220"/>
        <v>227.17110740636784</v>
      </c>
      <c r="CI64" s="18">
        <f>IF(ISNUMBER(CG64), CG64*COS(RADIANS(-$C64+Графики!$B$3))+CH64*SIN(RADIANS(-$C64+Графики!$B$3)),"")</f>
        <v>184.07022717676793</v>
      </c>
      <c r="CJ64" s="19">
        <f>IF(ISNUMBER(CG64), CG64*COS(RADIANS(-$C64+Графики!$B$5))+CH64*SIN(RADIANS(-$C64+Графики!$B$5)),"")</f>
        <v>227.17110740636784</v>
      </c>
      <c r="CK64" s="24">
        <v>1.3083439250113553</v>
      </c>
      <c r="CL64" s="25">
        <v>-1.2995529154920273</v>
      </c>
      <c r="CM64" s="25">
        <v>0.46164206795296381</v>
      </c>
      <c r="CN64" s="25">
        <v>-0.30361791629484658</v>
      </c>
      <c r="CO64" s="18">
        <f t="shared" si="221"/>
        <v>-22.756228714953611</v>
      </c>
      <c r="CP64" s="18">
        <f t="shared" si="222"/>
        <v>-6.6781035411408638</v>
      </c>
      <c r="CQ64" s="18">
        <f t="shared" si="223"/>
        <v>186.90804836084598</v>
      </c>
      <c r="CR64" s="18">
        <f t="shared" si="224"/>
        <v>229.80329106988091</v>
      </c>
      <c r="CS64" s="18">
        <f>IF(ISNUMBER(CQ64), CQ64*COS(RADIANS(-$C64+Графики!$B$3))+CR64*SIN(RADIANS(-$C64+Графики!$B$3)),"")</f>
        <v>186.90804836084598</v>
      </c>
      <c r="CT64" s="19">
        <f>IF(ISNUMBER(CQ64), CQ64*COS(RADIANS(-$C64+Графики!$B$5))+CR64*SIN(RADIANS(-$C64+Графики!$B$5)),"")</f>
        <v>229.80329106988091</v>
      </c>
      <c r="CU64" s="24">
        <v>1.3336118480071535</v>
      </c>
      <c r="CV64" s="25">
        <v>-1.4008597950224646</v>
      </c>
      <c r="CW64" s="25">
        <v>0.38158648153339503</v>
      </c>
      <c r="CX64" s="25">
        <v>-0.30981429328954413</v>
      </c>
      <c r="CY64" s="18">
        <f t="shared" si="225"/>
        <v>-23.860502098736703</v>
      </c>
      <c r="CZ64" s="18">
        <f t="shared" si="226"/>
        <v>-6.0335733774417717</v>
      </c>
      <c r="DA64" s="18">
        <f t="shared" si="227"/>
        <v>181.0774957179043</v>
      </c>
      <c r="DB64" s="18">
        <f t="shared" si="228"/>
        <v>226.50383041797872</v>
      </c>
      <c r="DC64" s="18">
        <f>IF(ISNUMBER(DA64), DA64*COS(RADIANS(-$C64+Графики!$B$3))+DB64*SIN(RADIANS(-$C64+Графики!$B$3)),"")</f>
        <v>181.0774957179043</v>
      </c>
      <c r="DD64" s="19">
        <f>IF(ISNUMBER(DA64), DA64*COS(RADIANS(-$C64+Графики!$B$5))+DB64*SIN(RADIANS(-$C64+Графики!$B$5)),"")</f>
        <v>226.50383041797872</v>
      </c>
      <c r="DE64" s="24">
        <v>1.3739278704815021</v>
      </c>
      <c r="DF64" s="25">
        <v>-1.4279518806175682</v>
      </c>
      <c r="DG64" s="25">
        <v>0.45970764214687942</v>
      </c>
      <c r="DH64" s="25">
        <v>-0.40779883563005426</v>
      </c>
      <c r="DI64" s="18">
        <f t="shared" si="229"/>
        <v>-24.448577175524971</v>
      </c>
      <c r="DJ64" s="18">
        <f t="shared" si="230"/>
        <v>-7.5703498482217153</v>
      </c>
      <c r="DK64" s="18">
        <f t="shared" si="231"/>
        <v>184.75879532955852</v>
      </c>
      <c r="DL64" s="18">
        <f t="shared" si="232"/>
        <v>225.27279482826535</v>
      </c>
      <c r="DM64" s="18">
        <f>IF(ISNUMBER(DK64), DK64*COS(RADIANS(-$C64+Графики!$B$3))+DL64*SIN(RADIANS(-$C64+Графики!$B$3)),"")</f>
        <v>184.75879532955852</v>
      </c>
      <c r="DN64" s="19">
        <f>IF(ISNUMBER(DK64), DK64*COS(RADIANS(-$C64+Графики!$B$5))+DL64*SIN(RADIANS(-$C64+Графики!$B$5)),"")</f>
        <v>225.27279482826535</v>
      </c>
      <c r="DO64" s="24">
        <v>1.3012046281871925</v>
      </c>
      <c r="DP64" s="25">
        <v>-1.3077587017683405</v>
      </c>
      <c r="DQ64" s="25">
        <v>0.39145887513451805</v>
      </c>
      <c r="DR64" s="25">
        <v>-0.45262536364708172</v>
      </c>
      <c r="DS64" s="18">
        <f t="shared" si="233"/>
        <v>-22.765533180080737</v>
      </c>
      <c r="DT64" s="18">
        <f t="shared" si="234"/>
        <v>-7.3659579542947524</v>
      </c>
      <c r="DU64" s="18">
        <f t="shared" si="235"/>
        <v>186.10041593157064</v>
      </c>
      <c r="DV64" s="18">
        <f t="shared" si="236"/>
        <v>222.66078203830207</v>
      </c>
      <c r="DW64" s="18">
        <f>IF(ISNUMBER(DU64), DU64*COS(RADIANS(-$C64+Графики!$B$3))+DV64*SIN(RADIANS(-$C64+Графики!$B$3)),"")</f>
        <v>186.10041593157064</v>
      </c>
      <c r="DX64" s="19">
        <f>IF(ISNUMBER(DU64), DU64*COS(RADIANS(-$C64+Графики!$B$5))+DV64*SIN(RADIANS(-$C64+Графики!$B$5)),"")</f>
        <v>222.66078203830207</v>
      </c>
      <c r="DY64" s="24">
        <v>1.4860618191545938</v>
      </c>
      <c r="DZ64" s="25">
        <v>-1.3180629196871545</v>
      </c>
      <c r="EA64" s="25">
        <v>0.3539667121819472</v>
      </c>
      <c r="EB64" s="25">
        <v>-0.34852399614809954</v>
      </c>
      <c r="EC64" s="18">
        <f t="shared" si="237"/>
        <v>-24.468162528688151</v>
      </c>
      <c r="ED64" s="18">
        <f t="shared" si="238"/>
        <v>-6.1303495142304865</v>
      </c>
      <c r="EE64" s="18">
        <f t="shared" si="239"/>
        <v>180.79871420620822</v>
      </c>
      <c r="EF64" s="18">
        <f t="shared" si="240"/>
        <v>221.70153037075596</v>
      </c>
      <c r="EG64" s="18">
        <f>IF(ISNUMBER(EE64), EE64*COS(RADIANS(-$C64+Графики!$B$3))+EF64*SIN(RADIANS(-$C64+Графики!$B$3)),"")</f>
        <v>180.79871420620822</v>
      </c>
      <c r="EH64" s="19">
        <f>IF(ISNUMBER(EE64), EE64*COS(RADIANS(-$C64+Графики!$B$5))+EF64*SIN(RADIANS(-$C64+Графики!$B$5)),"")</f>
        <v>221.70153037075596</v>
      </c>
      <c r="EI64" s="24">
        <v>1.3981613604990439</v>
      </c>
      <c r="EJ64" s="25">
        <v>-1.3660332200867633</v>
      </c>
      <c r="EK64" s="25">
        <v>0.42658189243694744</v>
      </c>
      <c r="EL64" s="25">
        <v>-0.42389103826587649</v>
      </c>
      <c r="EM64" s="18">
        <f t="shared" si="241"/>
        <v>-24.119809008506945</v>
      </c>
      <c r="EN64" s="18">
        <f t="shared" si="242"/>
        <v>-7.4217082847845601</v>
      </c>
      <c r="EO64" s="18">
        <f t="shared" si="243"/>
        <v>184.95634088325431</v>
      </c>
      <c r="EP64" s="18">
        <f t="shared" si="244"/>
        <v>221.83954025762245</v>
      </c>
      <c r="EQ64" s="18">
        <f>IF(ISNUMBER(EO64), EO64*COS(RADIANS(-$C64+Графики!$B$3))+EP64*SIN(RADIANS(-$C64+Графики!$B$3)),"")</f>
        <v>184.95634088325431</v>
      </c>
      <c r="ER64" s="19">
        <f>IF(ISNUMBER(EO64), EO64*COS(RADIANS(-$C64+Графики!$B$5))+EP64*SIN(RADIANS(-$C64+Графики!$B$5)),"")</f>
        <v>221.83954025762245</v>
      </c>
      <c r="ES64" s="24">
        <v>1.3672273281683927</v>
      </c>
      <c r="ET64" s="25">
        <v>-1.466445336037272</v>
      </c>
      <c r="EU64" s="25">
        <v>0.370677666308038</v>
      </c>
      <c r="EV64" s="25">
        <v>-0.38217441983773071</v>
      </c>
      <c r="EW64" s="18">
        <f t="shared" si="245"/>
        <v>-24.725938805693218</v>
      </c>
      <c r="EX64" s="18">
        <f t="shared" si="246"/>
        <v>-6.5698265791350758</v>
      </c>
      <c r="EY64" s="18">
        <f t="shared" si="247"/>
        <v>181.4684209942958</v>
      </c>
      <c r="EZ64" s="18">
        <f t="shared" si="248"/>
        <v>226.35549589915169</v>
      </c>
      <c r="FA64" s="18">
        <f>IF(ISNUMBER(EY64), EY64*COS(RADIANS(-$C64+Графики!$B$3))+EZ64*SIN(RADIANS(-$C64+Графики!$B$3)),"")</f>
        <v>181.4684209942958</v>
      </c>
      <c r="FB64" s="19">
        <f>IF(ISNUMBER(EY64), EY64*COS(RADIANS(-$C64+Графики!$B$5))+EZ64*SIN(RADIANS(-$C64+Графики!$B$5)),"")</f>
        <v>226.35549589915169</v>
      </c>
      <c r="FC64" s="24">
        <v>1.3263512514370153</v>
      </c>
      <c r="FD64" s="25">
        <v>-1.467486239106107</v>
      </c>
      <c r="FE64" s="25">
        <v>0.41859530246587418</v>
      </c>
      <c r="FF64" s="25">
        <v>-0.38684486585668443</v>
      </c>
      <c r="FG64" s="18">
        <f t="shared" si="249"/>
        <v>-24.378416130539804</v>
      </c>
      <c r="FH64" s="18">
        <f t="shared" si="250"/>
        <v>-7.0287335577038981</v>
      </c>
      <c r="FI64" s="18">
        <f t="shared" si="251"/>
        <v>183.98231112630759</v>
      </c>
      <c r="FJ64" s="18">
        <f t="shared" si="252"/>
        <v>228.28583965248077</v>
      </c>
      <c r="FK64" s="18">
        <f>IF(ISNUMBER(FI64), FI64*COS(RADIANS(-$C64+Графики!$B$3))+FJ64*SIN(RADIANS(-$C64+Графики!$B$3)),"")</f>
        <v>183.98231112630759</v>
      </c>
      <c r="FL64" s="19">
        <f>IF(ISNUMBER(FI64), FI64*COS(RADIANS(-$C64+Графики!$B$5))+FJ64*SIN(RADIANS(-$C64+Графики!$B$5)),"")</f>
        <v>228.28583965248077</v>
      </c>
      <c r="FM64" s="24">
        <v>1.305107737796017</v>
      </c>
      <c r="FN64" s="25">
        <v>-1.3290929481025118</v>
      </c>
      <c r="FO64" s="25">
        <v>0.45916440984059081</v>
      </c>
      <c r="FP64" s="25">
        <v>-0.47045916924448317</v>
      </c>
      <c r="FQ64" s="18">
        <f t="shared" si="253"/>
        <v>-22.985713025456015</v>
      </c>
      <c r="FR64" s="18">
        <f t="shared" si="254"/>
        <v>-8.1124071458287546</v>
      </c>
      <c r="FS64" s="18">
        <f t="shared" si="255"/>
        <v>183.71408893720957</v>
      </c>
      <c r="FT64" s="18">
        <f t="shared" si="256"/>
        <v>224.1638556239493</v>
      </c>
      <c r="FU64" s="18">
        <f>IF(ISNUMBER(FS64), FS64*COS(RADIANS(-$C64+Графики!$B$3))+FT64*SIN(RADIANS(-$C64+Графики!$B$3)),"")</f>
        <v>183.71408893720957</v>
      </c>
      <c r="FV64" s="19">
        <f>IF(ISNUMBER(FS64), FS64*COS(RADIANS(-$C64+Графики!$B$5))+FT64*SIN(RADIANS(-$C64+Графики!$B$5)),"")</f>
        <v>224.1638556239493</v>
      </c>
      <c r="FW64" s="24">
        <v>1.3996154415540216</v>
      </c>
      <c r="FX64" s="25">
        <v>-1.354567022571314</v>
      </c>
      <c r="FY64" s="25">
        <v>0.32107141295268071</v>
      </c>
      <c r="FZ64" s="25">
        <v>-0.37942437772706461</v>
      </c>
      <c r="GA64" s="18">
        <f t="shared" si="257"/>
        <v>-24.032462136638991</v>
      </c>
      <c r="GB64" s="18">
        <f t="shared" si="258"/>
        <v>-6.1129408997778301</v>
      </c>
      <c r="GC64" s="18">
        <f t="shared" si="259"/>
        <v>187.61553361263839</v>
      </c>
      <c r="GD64" s="18">
        <f t="shared" si="260"/>
        <v>223.00310850838133</v>
      </c>
      <c r="GE64" s="18">
        <f>IF(ISNUMBER(GC64), GC64*COS(RADIANS(-$C64+Графики!$B$3))+GD64*SIN(RADIANS(-$C64+Графики!$B$3)),"")</f>
        <v>187.61553361263839</v>
      </c>
      <c r="GF64" s="19">
        <f>IF(ISNUMBER(GC64), GC64*COS(RADIANS(-$C64+Графики!$B$5))+GD64*SIN(RADIANS(-$C64+Графики!$B$5)),"")</f>
        <v>223.00310850838133</v>
      </c>
      <c r="GG64" s="24">
        <v>1.4788374864192333</v>
      </c>
      <c r="GH64" s="25">
        <v>-1.3264936880006497</v>
      </c>
      <c r="GI64" s="25">
        <v>0.43249382678676052</v>
      </c>
      <c r="GJ64" s="25">
        <v>-0.3962336369226479</v>
      </c>
      <c r="GK64" s="18">
        <f t="shared" si="261"/>
        <v>-24.478687511835719</v>
      </c>
      <c r="GL64" s="18">
        <f t="shared" si="262"/>
        <v>-7.2319483804498077</v>
      </c>
      <c r="GM64" s="18">
        <f t="shared" si="263"/>
        <v>188.59534601459026</v>
      </c>
      <c r="GN64" s="18">
        <f t="shared" si="264"/>
        <v>224.79810306006385</v>
      </c>
      <c r="GO64" s="18">
        <f>IF(ISNUMBER(GM64), GM64*COS(RADIANS(-$C64+Графики!$B$3))+GN64*SIN(RADIANS(-$C64+Графики!$B$3)),"")</f>
        <v>188.59534601459026</v>
      </c>
      <c r="GP64" s="19">
        <f>IF(ISNUMBER(GM64), GM64*COS(RADIANS(-$C64+Графики!$B$5))+GN64*SIN(RADIANS(-$C64+Графики!$B$5)),"")</f>
        <v>224.79810306006385</v>
      </c>
      <c r="GQ64" s="24">
        <v>1.4545228425446981</v>
      </c>
      <c r="GR64" s="25">
        <v>-1.4765335344536024</v>
      </c>
      <c r="GS64" s="25">
        <v>0.47300364267576922</v>
      </c>
      <c r="GT64" s="25">
        <v>-0.3793253175468615</v>
      </c>
      <c r="GU64" s="18">
        <f t="shared" si="265"/>
        <v>-25.575503165859995</v>
      </c>
      <c r="GV64" s="18">
        <f t="shared" si="266"/>
        <v>-7.4379047507944334</v>
      </c>
      <c r="GW64" s="18">
        <f t="shared" si="267"/>
        <v>184.43048355732708</v>
      </c>
      <c r="GX64" s="18">
        <f t="shared" si="268"/>
        <v>228.99187473073738</v>
      </c>
      <c r="GY64" s="18">
        <f>IF(ISNUMBER(GW64), GW64*COS(RADIANS(-$C64+Графики!$B$3))+GX64*SIN(RADIANS(-$C64+Графики!$B$3)),"")</f>
        <v>184.43048355732708</v>
      </c>
      <c r="GZ64" s="19">
        <f>IF(ISNUMBER(GW64), GW64*COS(RADIANS(-$C64+Графики!$B$5))+GX64*SIN(RADIANS(-$C64+Графики!$B$5)),"")</f>
        <v>228.99187473073738</v>
      </c>
      <c r="HA64" s="24">
        <v>1.350072845301121</v>
      </c>
      <c r="HB64" s="25">
        <v>-1.4762418050023016</v>
      </c>
      <c r="HC64" s="25">
        <v>0.38308241226152628</v>
      </c>
      <c r="HD64" s="25">
        <v>-0.34773803691979299</v>
      </c>
      <c r="HE64" s="18">
        <f t="shared" si="269"/>
        <v>-24.661747601604119</v>
      </c>
      <c r="HF64" s="18">
        <f t="shared" si="270"/>
        <v>-6.3775683058937789</v>
      </c>
      <c r="HG64" s="18">
        <f t="shared" si="271"/>
        <v>181.27500872258105</v>
      </c>
      <c r="HH64" s="18">
        <f t="shared" si="272"/>
        <v>222.68711867759117</v>
      </c>
      <c r="HI64" s="18">
        <f>IF(ISNUMBER(HG64), HG64*COS(RADIANS(-$C64+Графики!$B$3))+HH64*SIN(RADIANS(-$C64+Графики!$B$3)),"")</f>
        <v>181.27500872258105</v>
      </c>
      <c r="HJ64" s="19">
        <f>IF(ISNUMBER(HG64), HG64*COS(RADIANS(-$C64+Графики!$B$5))+HH64*SIN(RADIANS(-$C64+Графики!$B$5)),"")</f>
        <v>222.68711867759117</v>
      </c>
      <c r="HK64" s="24">
        <v>1.4043566247441595</v>
      </c>
      <c r="HL64" s="25">
        <v>-1.4655974648906409</v>
      </c>
      <c r="HM64" s="25">
        <v>0.35284007864096656</v>
      </c>
      <c r="HN64" s="25">
        <v>-0.31830740122084122</v>
      </c>
      <c r="HO64" s="18">
        <f t="shared" si="273"/>
        <v>-25.042455926975929</v>
      </c>
      <c r="HP64" s="18">
        <f t="shared" si="274"/>
        <v>-5.8568331605105231</v>
      </c>
      <c r="HQ64" s="18">
        <f t="shared" si="275"/>
        <v>188.66653251118979</v>
      </c>
      <c r="HR64" s="18">
        <f t="shared" si="276"/>
        <v>227.94809238052815</v>
      </c>
      <c r="HS64" s="18">
        <f>IF(ISNUMBER(HQ64), HQ64*COS(RADIANS(-$C64+Графики!$B$3))+HR64*SIN(RADIANS(-$C64+Графики!$B$3)),"")</f>
        <v>188.66653251118979</v>
      </c>
      <c r="HT64" s="19">
        <f>IF(ISNUMBER(HQ64), HQ64*COS(RADIANS(-$C64+Графики!$B$5))+HR64*SIN(RADIANS(-$C64+Графики!$B$5)),"")</f>
        <v>227.94809238052815</v>
      </c>
      <c r="HU64" s="24">
        <v>1.4392269026628957</v>
      </c>
      <c r="HV64" s="25">
        <v>-1.3419512359165531</v>
      </c>
      <c r="HW64" s="25">
        <v>0.4446992110281881</v>
      </c>
      <c r="HX64" s="25">
        <v>-0.39167907637493193</v>
      </c>
      <c r="HY64" s="18">
        <f t="shared" si="277"/>
        <v>-24.267975128065622</v>
      </c>
      <c r="HZ64" s="18">
        <f t="shared" si="278"/>
        <v>-7.2987126502631652</v>
      </c>
      <c r="IA64" s="18">
        <f t="shared" si="279"/>
        <v>182.13946413246109</v>
      </c>
      <c r="IB64" s="18">
        <f t="shared" si="280"/>
        <v>223.92284357167244</v>
      </c>
      <c r="IC64" s="18">
        <f>IF(ISNUMBER(IA64), IA64*COS(RADIANS(-$C64+Графики!$B$3))+IB64*SIN(RADIANS(-$C64+Графики!$B$3)),"")</f>
        <v>182.13946413246109</v>
      </c>
      <c r="ID64" s="19">
        <f>IF(ISNUMBER(IA64), IA64*COS(RADIANS(-$C64+Графики!$B$5))+IB64*SIN(RADIANS(-$C64+Графики!$B$5)),"")</f>
        <v>223.92284357167244</v>
      </c>
      <c r="IE64" s="24">
        <v>1.4551815047313132</v>
      </c>
      <c r="IF64" s="25">
        <v>-1.434597172549525</v>
      </c>
      <c r="IG64" s="25">
        <v>0.31842546114503067</v>
      </c>
      <c r="IH64" s="25">
        <v>-0.31474410405588504</v>
      </c>
      <c r="II64" s="18">
        <f t="shared" si="281"/>
        <v>-25.215403459528982</v>
      </c>
      <c r="IJ64" s="18">
        <f t="shared" si="282"/>
        <v>-5.5254187022980918</v>
      </c>
      <c r="IK64" s="18">
        <f t="shared" si="283"/>
        <v>179.66616238279869</v>
      </c>
      <c r="IL64" s="18">
        <f t="shared" si="284"/>
        <v>220.6415245328995</v>
      </c>
      <c r="IM64" s="18">
        <f>IF(ISNUMBER(IK64), IK64*COS(RADIANS(-$C64+Графики!$B$3))+IL64*SIN(RADIANS(-$C64+Графики!$B$3)),"")</f>
        <v>179.66616238279869</v>
      </c>
      <c r="IN64" s="19">
        <f>IF(ISNUMBER(IK64), IK64*COS(RADIANS(-$C64+Графики!$B$5))+IL64*SIN(RADIANS(-$C64+Графики!$B$5)),"")</f>
        <v>220.6415245328995</v>
      </c>
      <c r="IO64" s="24">
        <v>1.4750192042993422</v>
      </c>
      <c r="IP64" s="25">
        <v>-1.4402847968212689</v>
      </c>
      <c r="IQ64" s="25">
        <v>0.41841237169661472</v>
      </c>
      <c r="IR64" s="25">
        <v>-0.38587595418360343</v>
      </c>
      <c r="IS64" s="18">
        <f t="shared" si="285"/>
        <v>-25.43808247846189</v>
      </c>
      <c r="IT64" s="18">
        <f t="shared" si="286"/>
        <v>-7.0186820841036051</v>
      </c>
      <c r="IU64" s="18">
        <f t="shared" si="287"/>
        <v>186.80198156173563</v>
      </c>
      <c r="IV64" s="18">
        <f t="shared" si="288"/>
        <v>227.18605525848847</v>
      </c>
      <c r="IW64" s="18">
        <f>IF(ISNUMBER(IU64), IU64*COS(RADIANS(-$C64+Графики!$B$3))+IV64*SIN(RADIANS(-$C64+Графики!$B$3)),"")</f>
        <v>186.80198156173563</v>
      </c>
      <c r="IX64" s="19">
        <f>IF(ISNUMBER(IU64), IU64*COS(RADIANS(-$C64+Графики!$B$5))+IV64*SIN(RADIANS(-$C64+Графики!$B$5)),"")</f>
        <v>227.18605525848847</v>
      </c>
    </row>
    <row r="65" spans="1:258" x14ac:dyDescent="0.25">
      <c r="A65" s="44">
        <v>65</v>
      </c>
      <c r="B65" s="50">
        <v>0</v>
      </c>
      <c r="C65" s="11">
        <f>IF(Графики!$A$7="Расчитывать с учетом закручивания скважины",B65,0)</f>
        <v>0</v>
      </c>
      <c r="D65" s="47">
        <v>31</v>
      </c>
      <c r="E65" s="34">
        <f>IF(ISNUMBER(INDEX($I$1:$IX$303,$A65,E$1) ),INDEX($I$1:$IX$303,$A65,E$1),0)</f>
        <v>-17.924767367696003</v>
      </c>
      <c r="F65" s="35">
        <f>IF(ISNUMBER(INDEX($I$1:$IX$303,$A65,F$1) ),INDEX($I$1:$IX$303,$A65,F$1),0)</f>
        <v>-8.8423680066204291</v>
      </c>
      <c r="G65" s="35">
        <f>IF(ISNUMBER(INDEX($I$1:$IX$303,$A65,G$1) ),INDEX($I$1:$IX$303,$A65,G$1)-$G$305,0)</f>
        <v>-801.42676735674831</v>
      </c>
      <c r="H65" s="36">
        <f>IF(ISNUMBER(INDEX($I$1:$IX$303,$A65,H$1) ),INDEX($I$1:$IX$303,$A65,H$1)-$H$305,0)</f>
        <v>-933.71596978378795</v>
      </c>
      <c r="I65" s="29">
        <v>1.01937207868368</v>
      </c>
      <c r="J65" s="25">
        <v>-1.0347649672865522</v>
      </c>
      <c r="K65" s="25">
        <v>0.43236030443399431</v>
      </c>
      <c r="L65" s="25">
        <v>-0.58091363544154129</v>
      </c>
      <c r="M65" s="18">
        <f t="shared" si="189"/>
        <v>-17.924767367696003</v>
      </c>
      <c r="N65" s="18">
        <f t="shared" si="190"/>
        <v>-8.8423680066204291</v>
      </c>
      <c r="O65" s="18">
        <f t="shared" si="191"/>
        <v>176.4893885326664</v>
      </c>
      <c r="P65" s="18">
        <f t="shared" si="192"/>
        <v>221.71369370024959</v>
      </c>
      <c r="Q65" s="18">
        <f>IF(ISNUMBER(O65), O65*COS(RADIANS(-$C65+Графики!$B$3))+P65*SIN(RADIANS(-$C65+Графики!$B$3)),"")</f>
        <v>176.4893885326664</v>
      </c>
      <c r="R65" s="19">
        <f>IF(ISNUMBER(O65), O65*COS(RADIANS(-$C65+Графики!$B$5))+P65*SIN(RADIANS(-$C65+Графики!$B$5)),"")</f>
        <v>221.71369370024959</v>
      </c>
      <c r="S65" s="29">
        <v>1.1382313029865343</v>
      </c>
      <c r="T65" s="25">
        <v>-1.2112783176828501</v>
      </c>
      <c r="U65" s="25">
        <v>0.43216735272995066</v>
      </c>
      <c r="V65" s="25">
        <v>-0.5744815993207516</v>
      </c>
      <c r="W65" s="18">
        <f t="shared" si="193"/>
        <v>-20.501902818216429</v>
      </c>
      <c r="X65" s="18">
        <f t="shared" si="194"/>
        <v>-8.7845563268576186</v>
      </c>
      <c r="Y65" s="18">
        <f t="shared" si="195"/>
        <v>171.98820453374682</v>
      </c>
      <c r="Z65" s="18">
        <f t="shared" si="196"/>
        <v>218.49042306165128</v>
      </c>
      <c r="AA65" s="18">
        <f>IF(ISNUMBER(Y65), Y65*COS(RADIANS(-$C65+Графики!$B$3))+Z65*SIN(RADIANS(-$C65+Графики!$B$3)),"")</f>
        <v>171.98820453374682</v>
      </c>
      <c r="AB65" s="18">
        <f>IF(ISNUMBER(Y65), Y65*COS(RADIANS(-$C65+Графики!$B$5))+Z65*SIN(RADIANS(-$C65+Графики!$B$5)),"")</f>
        <v>218.49042306165128</v>
      </c>
      <c r="AC65" s="24">
        <v>1.1834473551284153</v>
      </c>
      <c r="AD65" s="25">
        <v>-1.1252715091315157</v>
      </c>
      <c r="AE65" s="25">
        <v>0.49023548454786181</v>
      </c>
      <c r="AF65" s="25">
        <v>-0.39999738248701078</v>
      </c>
      <c r="AG65" s="18">
        <f t="shared" si="197"/>
        <v>-20.146009844160623</v>
      </c>
      <c r="AH65" s="18">
        <f t="shared" si="198"/>
        <v>-7.7686691747519019</v>
      </c>
      <c r="AI65" s="18">
        <f t="shared" si="199"/>
        <v>172.57286395715622</v>
      </c>
      <c r="AJ65" s="18">
        <f t="shared" si="200"/>
        <v>227.71554692597348</v>
      </c>
      <c r="AK65" s="18">
        <f>IF(ISNUMBER(AI65), AI65*COS(RADIANS(-$C65+Графики!$B$3))+AJ65*SIN(RADIANS(-$C65+Графики!$B$3)),"")</f>
        <v>172.57286395715622</v>
      </c>
      <c r="AL65" s="19">
        <f>IF(ISNUMBER(AI65), AI65*COS(RADIANS(-$C65+Графики!$B$5))+AJ65*SIN(RADIANS(-$C65+Графики!$B$5)),"")</f>
        <v>227.71554692597348</v>
      </c>
      <c r="AM65" s="24">
        <v>1.1609588302663414</v>
      </c>
      <c r="AN65" s="25">
        <v>-1.1089528245714826</v>
      </c>
      <c r="AO65" s="25">
        <v>0.3896307723354604</v>
      </c>
      <c r="AP65" s="25">
        <v>-0.54939979813307327</v>
      </c>
      <c r="AQ65" s="18">
        <f t="shared" si="201"/>
        <v>-19.807420637298964</v>
      </c>
      <c r="AR65" s="18">
        <f t="shared" si="202"/>
        <v>-8.1944959032638156</v>
      </c>
      <c r="AS65" s="18">
        <f t="shared" si="203"/>
        <v>174.98079120804366</v>
      </c>
      <c r="AT65" s="18">
        <f t="shared" si="204"/>
        <v>223.1996127576578</v>
      </c>
      <c r="AU65" s="18">
        <f>IF(ISNUMBER(AS65), AS65*COS(RADIANS(-$C65+Графики!$B$3))+AT65*SIN(RADIANS(-$C65+Графики!$B$3)),"")</f>
        <v>174.98079120804366</v>
      </c>
      <c r="AV65" s="19">
        <f>IF(ISNUMBER(AS65), AS65*COS(RADIANS(-$C65+Графики!$B$5))+AT65*SIN(RADIANS(-$C65+Графики!$B$5)),"")</f>
        <v>223.1996127576578</v>
      </c>
      <c r="AW65" s="24">
        <v>1.0351152222341533</v>
      </c>
      <c r="AX65" s="25">
        <v>-1.1271770002742403</v>
      </c>
      <c r="AY65" s="25">
        <v>0.54630757061608137</v>
      </c>
      <c r="AZ65" s="25">
        <v>-0.489408295875841</v>
      </c>
      <c r="BA65" s="18">
        <f t="shared" si="205"/>
        <v>-18.868439573056719</v>
      </c>
      <c r="BB65" s="18">
        <f t="shared" si="206"/>
        <v>-9.0382029343956134</v>
      </c>
      <c r="BC65" s="18">
        <f t="shared" si="207"/>
        <v>174.05517558232145</v>
      </c>
      <c r="BD65" s="18">
        <f t="shared" si="208"/>
        <v>220.67399534674658</v>
      </c>
      <c r="BE65" s="18">
        <f>IF(ISNUMBER(BC65), BC65*COS(RADIANS(-$C65+Графики!$B$3))+BD65*SIN(RADIANS(-$C65+Графики!$B$3)),"")</f>
        <v>174.05517558232145</v>
      </c>
      <c r="BF65" s="19">
        <f>IF(ISNUMBER(BC65), BC65*COS(RADIANS(-$C65+Графики!$B$5))+BD65*SIN(RADIANS(-$C65+Графики!$B$5)),"")</f>
        <v>220.67399534674658</v>
      </c>
      <c r="BG65" s="24">
        <v>1.0824487977824906</v>
      </c>
      <c r="BH65" s="25">
        <v>-1.1541708745392274</v>
      </c>
      <c r="BI65" s="25">
        <v>0.38204529528988607</v>
      </c>
      <c r="BJ65" s="25">
        <v>-0.58450721604129419</v>
      </c>
      <c r="BK65" s="18">
        <f t="shared" si="209"/>
        <v>-19.516949448197913</v>
      </c>
      <c r="BL65" s="18">
        <f t="shared" si="210"/>
        <v>-8.434661842949648</v>
      </c>
      <c r="BM65" s="18">
        <f t="shared" si="211"/>
        <v>174.73868613097355</v>
      </c>
      <c r="BN65" s="18">
        <f t="shared" si="212"/>
        <v>219.00823747599881</v>
      </c>
      <c r="BO65" s="18">
        <f>IF(ISNUMBER(BM65), BM65*COS(RADIANS(-$C65+Графики!$B$3))+BN65*SIN(RADIANS(-$C65+Графики!$B$3)),"")</f>
        <v>174.73868613097355</v>
      </c>
      <c r="BP65" s="19">
        <f>IF(ISNUMBER(BM65), BM65*COS(RADIANS(-$C65+Графики!$B$5))+BN65*SIN(RADIANS(-$C65+Графики!$B$5)),"")</f>
        <v>219.00823747599881</v>
      </c>
      <c r="BQ65" s="24">
        <v>1.0979770021246442</v>
      </c>
      <c r="BR65" s="25">
        <v>-1.1141271037733973</v>
      </c>
      <c r="BS65" s="25">
        <v>0.56383878732128634</v>
      </c>
      <c r="BT65" s="25">
        <v>-0.54500879384229706</v>
      </c>
      <c r="BU65" s="18">
        <f t="shared" si="213"/>
        <v>-19.303051076856477</v>
      </c>
      <c r="BV65" s="18">
        <f t="shared" si="214"/>
        <v>-9.6763695874970672</v>
      </c>
      <c r="BW65" s="18">
        <f t="shared" si="215"/>
        <v>177.86901104850978</v>
      </c>
      <c r="BX65" s="18">
        <f t="shared" si="216"/>
        <v>217.74003364575844</v>
      </c>
      <c r="BY65" s="18">
        <f>IF(ISNUMBER(BW65), BW65*COS(RADIANS(-$C65+Графики!$B$3))+BX65*SIN(RADIANS(-$C65+Графики!$B$3)),"")</f>
        <v>177.86901104850978</v>
      </c>
      <c r="BZ65" s="19">
        <f>IF(ISNUMBER(BW65), BW65*COS(RADIANS(-$C65+Графики!$B$5))+BX65*SIN(RADIANS(-$C65+Графики!$B$5)),"")</f>
        <v>217.74003364575844</v>
      </c>
      <c r="CA65" s="29">
        <v>1.128442954624838</v>
      </c>
      <c r="CB65" s="25">
        <v>-1.1866713075042958</v>
      </c>
      <c r="CC65" s="25">
        <v>0.46869074304133251</v>
      </c>
      <c r="CD65" s="25">
        <v>-0.50882339206299509</v>
      </c>
      <c r="CE65" s="18">
        <f t="shared" si="217"/>
        <v>-20.20180886085603</v>
      </c>
      <c r="CF65" s="18">
        <f t="shared" si="218"/>
        <v>-8.53031661452472</v>
      </c>
      <c r="CG65" s="18">
        <f t="shared" si="219"/>
        <v>173.96932274633991</v>
      </c>
      <c r="CH65" s="18">
        <f t="shared" si="220"/>
        <v>222.90594909910547</v>
      </c>
      <c r="CI65" s="18">
        <f>IF(ISNUMBER(CG65), CG65*COS(RADIANS(-$C65+Графики!$B$3))+CH65*SIN(RADIANS(-$C65+Графики!$B$3)),"")</f>
        <v>173.96932274633991</v>
      </c>
      <c r="CJ65" s="19">
        <f>IF(ISNUMBER(CG65), CG65*COS(RADIANS(-$C65+Графики!$B$5))+CH65*SIN(RADIANS(-$C65+Графики!$B$5)),"")</f>
        <v>222.90594909910547</v>
      </c>
      <c r="CK65" s="24">
        <v>1.0138628428427552</v>
      </c>
      <c r="CL65" s="25">
        <v>-1.1566176512434005</v>
      </c>
      <c r="CM65" s="25">
        <v>0.46948723263630443</v>
      </c>
      <c r="CN65" s="25">
        <v>-0.49019086123979627</v>
      </c>
      <c r="CO65" s="18">
        <f t="shared" si="221"/>
        <v>-18.939882953394203</v>
      </c>
      <c r="CP65" s="18">
        <f t="shared" si="222"/>
        <v>-8.374673352443665</v>
      </c>
      <c r="CQ65" s="18">
        <f t="shared" si="223"/>
        <v>177.43810688414888</v>
      </c>
      <c r="CR65" s="18">
        <f t="shared" si="224"/>
        <v>225.61595439365908</v>
      </c>
      <c r="CS65" s="18">
        <f>IF(ISNUMBER(CQ65), CQ65*COS(RADIANS(-$C65+Графики!$B$3))+CR65*SIN(RADIANS(-$C65+Графики!$B$3)),"")</f>
        <v>177.43810688414888</v>
      </c>
      <c r="CT65" s="19">
        <f>IF(ISNUMBER(CQ65), CQ65*COS(RADIANS(-$C65+Графики!$B$5))+CR65*SIN(RADIANS(-$C65+Графики!$B$5)),"")</f>
        <v>225.61595439365908</v>
      </c>
      <c r="CU65" s="24">
        <v>1.1726495579332861</v>
      </c>
      <c r="CV65" s="25">
        <v>-1.1028774675916329</v>
      </c>
      <c r="CW65" s="25">
        <v>0.45708992548330574</v>
      </c>
      <c r="CX65" s="25">
        <v>-0.41408871120940427</v>
      </c>
      <c r="CY65" s="18">
        <f t="shared" si="225"/>
        <v>-19.856414353320424</v>
      </c>
      <c r="CZ65" s="18">
        <f t="shared" si="226"/>
        <v>-7.6023945579136392</v>
      </c>
      <c r="DA65" s="18">
        <f t="shared" si="227"/>
        <v>171.14928854124409</v>
      </c>
      <c r="DB65" s="18">
        <f t="shared" si="228"/>
        <v>222.70263313902191</v>
      </c>
      <c r="DC65" s="18">
        <f>IF(ISNUMBER(DA65), DA65*COS(RADIANS(-$C65+Графики!$B$3))+DB65*SIN(RADIANS(-$C65+Графики!$B$3)),"")</f>
        <v>171.14928854124409</v>
      </c>
      <c r="DD65" s="19">
        <f>IF(ISNUMBER(DA65), DA65*COS(RADIANS(-$C65+Графики!$B$5))+DB65*SIN(RADIANS(-$C65+Графики!$B$5)),"")</f>
        <v>222.70263313902191</v>
      </c>
      <c r="DE65" s="24">
        <v>1.1164112568706783</v>
      </c>
      <c r="DF65" s="25">
        <v>-1.2032161989620829</v>
      </c>
      <c r="DG65" s="25">
        <v>0.50911939868618117</v>
      </c>
      <c r="DH65" s="25">
        <v>-0.56119349456239875</v>
      </c>
      <c r="DI65" s="18">
        <f t="shared" si="229"/>
        <v>-20.241185852535629</v>
      </c>
      <c r="DJ65" s="18">
        <f t="shared" si="230"/>
        <v>-9.3401062001527961</v>
      </c>
      <c r="DK65" s="18">
        <f t="shared" si="231"/>
        <v>174.63820240329071</v>
      </c>
      <c r="DL65" s="18">
        <f t="shared" si="232"/>
        <v>220.60274172818896</v>
      </c>
      <c r="DM65" s="18">
        <f>IF(ISNUMBER(DK65), DK65*COS(RADIANS(-$C65+Графики!$B$3))+DL65*SIN(RADIANS(-$C65+Графики!$B$3)),"")</f>
        <v>174.63820240329071</v>
      </c>
      <c r="DN65" s="19">
        <f>IF(ISNUMBER(DK65), DK65*COS(RADIANS(-$C65+Графики!$B$5))+DL65*SIN(RADIANS(-$C65+Графики!$B$5)),"")</f>
        <v>220.60274172818896</v>
      </c>
      <c r="DO65" s="24">
        <v>1.1616587680639605</v>
      </c>
      <c r="DP65" s="25">
        <v>-1.0446818770737902</v>
      </c>
      <c r="DQ65" s="25">
        <v>0.48076210572160782</v>
      </c>
      <c r="DR65" s="25">
        <v>-0.57478346010731296</v>
      </c>
      <c r="DS65" s="18">
        <f t="shared" si="233"/>
        <v>-19.25276474032885</v>
      </c>
      <c r="DT65" s="18">
        <f t="shared" si="234"/>
        <v>-9.2112425015993189</v>
      </c>
      <c r="DU65" s="18">
        <f t="shared" si="235"/>
        <v>176.4740335614062</v>
      </c>
      <c r="DV65" s="18">
        <f t="shared" si="236"/>
        <v>218.05516078750242</v>
      </c>
      <c r="DW65" s="18">
        <f>IF(ISNUMBER(DU65), DU65*COS(RADIANS(-$C65+Графики!$B$3))+DV65*SIN(RADIANS(-$C65+Графики!$B$3)),"")</f>
        <v>176.4740335614062</v>
      </c>
      <c r="DX65" s="19">
        <f>IF(ISNUMBER(DU65), DU65*COS(RADIANS(-$C65+Графики!$B$5))+DV65*SIN(RADIANS(-$C65+Графики!$B$5)),"")</f>
        <v>218.05516078750242</v>
      </c>
      <c r="DY65" s="24">
        <v>1.2060432536709607</v>
      </c>
      <c r="DZ65" s="25">
        <v>-1.1230403308565264</v>
      </c>
      <c r="EA65" s="25">
        <v>0.40448195787621044</v>
      </c>
      <c r="EB65" s="25">
        <v>-0.45561597763744766</v>
      </c>
      <c r="EC65" s="18">
        <f t="shared" si="237"/>
        <v>-20.323689167387958</v>
      </c>
      <c r="ED65" s="18">
        <f t="shared" si="238"/>
        <v>-7.5056999574398118</v>
      </c>
      <c r="EE65" s="18">
        <f t="shared" si="239"/>
        <v>170.63686962251424</v>
      </c>
      <c r="EF65" s="18">
        <f t="shared" si="240"/>
        <v>217.94868039203607</v>
      </c>
      <c r="EG65" s="18">
        <f>IF(ISNUMBER(EE65), EE65*COS(RADIANS(-$C65+Графики!$B$3))+EF65*SIN(RADIANS(-$C65+Графики!$B$3)),"")</f>
        <v>170.63686962251424</v>
      </c>
      <c r="EH65" s="19">
        <f>IF(ISNUMBER(EE65), EE65*COS(RADIANS(-$C65+Графики!$B$5))+EF65*SIN(RADIANS(-$C65+Графики!$B$5)),"")</f>
        <v>217.94868039203607</v>
      </c>
      <c r="EI65" s="24">
        <v>1.1105028535315764</v>
      </c>
      <c r="EJ65" s="25">
        <v>-1.0904292617412676</v>
      </c>
      <c r="EK65" s="25">
        <v>0.40311403163353576</v>
      </c>
      <c r="EL65" s="25">
        <v>-0.57733452434165178</v>
      </c>
      <c r="EM65" s="18">
        <f t="shared" si="241"/>
        <v>-19.205575140272217</v>
      </c>
      <c r="EN65" s="18">
        <f t="shared" si="242"/>
        <v>-8.5559233329388622</v>
      </c>
      <c r="EO65" s="18">
        <f t="shared" si="243"/>
        <v>175.3535533131182</v>
      </c>
      <c r="EP65" s="18">
        <f t="shared" si="244"/>
        <v>217.56157859115302</v>
      </c>
      <c r="EQ65" s="18">
        <f>IF(ISNUMBER(EO65), EO65*COS(RADIANS(-$C65+Графики!$B$3))+EP65*SIN(RADIANS(-$C65+Графики!$B$3)),"")</f>
        <v>175.3535533131182</v>
      </c>
      <c r="ER65" s="19">
        <f>IF(ISNUMBER(EO65), EO65*COS(RADIANS(-$C65+Графики!$B$5))+EP65*SIN(RADIANS(-$C65+Графики!$B$5)),"")</f>
        <v>217.56157859115302</v>
      </c>
      <c r="ES65" s="24">
        <v>1.1577683551987683</v>
      </c>
      <c r="ET65" s="25">
        <v>-1.1762117288430505</v>
      </c>
      <c r="EU65" s="25">
        <v>0.40221992756019376</v>
      </c>
      <c r="EV65" s="25">
        <v>-0.52723200176922469</v>
      </c>
      <c r="EW65" s="18">
        <f t="shared" si="245"/>
        <v>-20.366410342215897</v>
      </c>
      <c r="EX65" s="18">
        <f t="shared" si="246"/>
        <v>-8.1109092684123869</v>
      </c>
      <c r="EY65" s="18">
        <f t="shared" si="247"/>
        <v>171.28521582318785</v>
      </c>
      <c r="EZ65" s="18">
        <f t="shared" si="248"/>
        <v>222.30004126494549</v>
      </c>
      <c r="FA65" s="18">
        <f>IF(ISNUMBER(EY65), EY65*COS(RADIANS(-$C65+Графики!$B$3))+EZ65*SIN(RADIANS(-$C65+Графики!$B$3)),"")</f>
        <v>171.28521582318785</v>
      </c>
      <c r="FB65" s="19">
        <f>IF(ISNUMBER(EY65), EY65*COS(RADIANS(-$C65+Графики!$B$5))+EZ65*SIN(RADIANS(-$C65+Графики!$B$5)),"")</f>
        <v>222.30004126494549</v>
      </c>
      <c r="FC65" s="24">
        <v>1.1547509545170118</v>
      </c>
      <c r="FD65" s="25">
        <v>-1.1903469043234163</v>
      </c>
      <c r="FE65" s="25">
        <v>0.51006411075359481</v>
      </c>
      <c r="FF65" s="25">
        <v>-0.57027022385796777</v>
      </c>
      <c r="FG65" s="18">
        <f t="shared" si="249"/>
        <v>-20.463411010307603</v>
      </c>
      <c r="FH65" s="18">
        <f t="shared" si="250"/>
        <v>-9.4275559234115267</v>
      </c>
      <c r="FI65" s="18">
        <f t="shared" si="251"/>
        <v>173.7506056211538</v>
      </c>
      <c r="FJ65" s="18">
        <f t="shared" si="252"/>
        <v>223.572061690775</v>
      </c>
      <c r="FK65" s="18">
        <f>IF(ISNUMBER(FI65), FI65*COS(RADIANS(-$C65+Графики!$B$3))+FJ65*SIN(RADIANS(-$C65+Графики!$B$3)),"")</f>
        <v>173.7506056211538</v>
      </c>
      <c r="FL65" s="19">
        <f>IF(ISNUMBER(FI65), FI65*COS(RADIANS(-$C65+Графики!$B$5))+FJ65*SIN(RADIANS(-$C65+Графики!$B$5)),"")</f>
        <v>223.572061690775</v>
      </c>
      <c r="FM65" s="24">
        <v>1.085614711248595</v>
      </c>
      <c r="FN65" s="25">
        <v>-1.0312899157661291</v>
      </c>
      <c r="FO65" s="25">
        <v>0.49398746203473587</v>
      </c>
      <c r="FP65" s="25">
        <v>-0.39056682534043763</v>
      </c>
      <c r="FQ65" s="18">
        <f t="shared" si="253"/>
        <v>-18.472427125250512</v>
      </c>
      <c r="FR65" s="18">
        <f t="shared" si="254"/>
        <v>-7.719115704682566</v>
      </c>
      <c r="FS65" s="18">
        <f t="shared" si="255"/>
        <v>174.4778753745843</v>
      </c>
      <c r="FT65" s="18">
        <f t="shared" si="256"/>
        <v>220.30429777160802</v>
      </c>
      <c r="FU65" s="18">
        <f>IF(ISNUMBER(FS65), FS65*COS(RADIANS(-$C65+Графики!$B$3))+FT65*SIN(RADIANS(-$C65+Графики!$B$3)),"")</f>
        <v>174.4778753745843</v>
      </c>
      <c r="FV65" s="19">
        <f>IF(ISNUMBER(FS65), FS65*COS(RADIANS(-$C65+Графики!$B$5))+FT65*SIN(RADIANS(-$C65+Графики!$B$5)),"")</f>
        <v>220.30429777160802</v>
      </c>
      <c r="FW65" s="24">
        <v>1.0876918639875799</v>
      </c>
      <c r="FX65" s="25">
        <v>-1.0897034839619713</v>
      </c>
      <c r="FY65" s="25">
        <v>0.54379449164835203</v>
      </c>
      <c r="FZ65" s="25">
        <v>-0.39186230322560234</v>
      </c>
      <c r="GA65" s="18">
        <f t="shared" si="257"/>
        <v>-19.000215578326742</v>
      </c>
      <c r="GB65" s="18">
        <f t="shared" si="258"/>
        <v>-8.1650551420618225</v>
      </c>
      <c r="GC65" s="18">
        <f t="shared" si="259"/>
        <v>178.11542582347502</v>
      </c>
      <c r="GD65" s="18">
        <f t="shared" si="260"/>
        <v>218.92058093735042</v>
      </c>
      <c r="GE65" s="18">
        <f>IF(ISNUMBER(GC65), GC65*COS(RADIANS(-$C65+Графики!$B$3))+GD65*SIN(RADIANS(-$C65+Графики!$B$3)),"")</f>
        <v>178.11542582347502</v>
      </c>
      <c r="GF65" s="19">
        <f>IF(ISNUMBER(GC65), GC65*COS(RADIANS(-$C65+Графики!$B$5))+GD65*SIN(RADIANS(-$C65+Графики!$B$5)),"")</f>
        <v>218.92058093735042</v>
      </c>
      <c r="GG65" s="24">
        <v>1.15225820121855</v>
      </c>
      <c r="GH65" s="25">
        <v>-1.031005547020678</v>
      </c>
      <c r="GI65" s="25">
        <v>0.47127992305359956</v>
      </c>
      <c r="GJ65" s="25">
        <v>-0.45704256891893957</v>
      </c>
      <c r="GK65" s="18">
        <f t="shared" si="261"/>
        <v>-19.051417762117641</v>
      </c>
      <c r="GL65" s="18">
        <f t="shared" si="262"/>
        <v>-8.1010533919418108</v>
      </c>
      <c r="GM65" s="18">
        <f t="shared" si="263"/>
        <v>179.06963713353144</v>
      </c>
      <c r="GN65" s="18">
        <f t="shared" si="264"/>
        <v>220.74757636409294</v>
      </c>
      <c r="GO65" s="18">
        <f>IF(ISNUMBER(GM65), GM65*COS(RADIANS(-$C65+Графики!$B$3))+GN65*SIN(RADIANS(-$C65+Графики!$B$3)),"")</f>
        <v>179.06963713353144</v>
      </c>
      <c r="GP65" s="19">
        <f>IF(ISNUMBER(GM65), GM65*COS(RADIANS(-$C65+Графики!$B$5))+GN65*SIN(RADIANS(-$C65+Графики!$B$5)),"")</f>
        <v>220.74757636409294</v>
      </c>
      <c r="GQ65" s="24">
        <v>1.1164895655232214</v>
      </c>
      <c r="GR65" s="25">
        <v>-1.0854690183194899</v>
      </c>
      <c r="GS65" s="25">
        <v>0.4358675327283964</v>
      </c>
      <c r="GT65" s="25">
        <v>-0.47090689895745819</v>
      </c>
      <c r="GU65" s="18">
        <f t="shared" si="265"/>
        <v>-19.214531115426418</v>
      </c>
      <c r="GV65" s="18">
        <f t="shared" si="266"/>
        <v>-7.9130171205467335</v>
      </c>
      <c r="GW65" s="18">
        <f t="shared" si="267"/>
        <v>174.82321799961386</v>
      </c>
      <c r="GX65" s="18">
        <f t="shared" si="268"/>
        <v>225.03536617046402</v>
      </c>
      <c r="GY65" s="18">
        <f>IF(ISNUMBER(GW65), GW65*COS(RADIANS(-$C65+Графики!$B$3))+GX65*SIN(RADIANS(-$C65+Графики!$B$3)),"")</f>
        <v>174.82321799961386</v>
      </c>
      <c r="GZ65" s="19">
        <f>IF(ISNUMBER(GW65), GW65*COS(RADIANS(-$C65+Графики!$B$5))+GX65*SIN(RADIANS(-$C65+Графики!$B$5)),"")</f>
        <v>225.03536617046402</v>
      </c>
      <c r="HA65" s="24">
        <v>1.0304104791536224</v>
      </c>
      <c r="HB65" s="25">
        <v>-1.170709959752134</v>
      </c>
      <c r="HC65" s="25">
        <v>0.46758139403113752</v>
      </c>
      <c r="HD65" s="25">
        <v>-0.41406809505186071</v>
      </c>
      <c r="HE65" s="18">
        <f t="shared" si="269"/>
        <v>-19.207218270851495</v>
      </c>
      <c r="HF65" s="18">
        <f t="shared" si="270"/>
        <v>-7.693767310275339</v>
      </c>
      <c r="HG65" s="18">
        <f t="shared" si="271"/>
        <v>171.67139958715529</v>
      </c>
      <c r="HH65" s="18">
        <f t="shared" si="272"/>
        <v>218.8402350224535</v>
      </c>
      <c r="HI65" s="18">
        <f>IF(ISNUMBER(HG65), HG65*COS(RADIANS(-$C65+Графики!$B$3))+HH65*SIN(RADIANS(-$C65+Графики!$B$3)),"")</f>
        <v>171.67139958715529</v>
      </c>
      <c r="HJ65" s="19">
        <f>IF(ISNUMBER(HG65), HG65*COS(RADIANS(-$C65+Графики!$B$5))+HH65*SIN(RADIANS(-$C65+Графики!$B$5)),"")</f>
        <v>218.8402350224535</v>
      </c>
      <c r="HK65" s="24">
        <v>1.1011429650288169</v>
      </c>
      <c r="HL65" s="25">
        <v>-1.1765520925351156</v>
      </c>
      <c r="HM65" s="25">
        <v>0.37309679954997921</v>
      </c>
      <c r="HN65" s="25">
        <v>-0.51778491506037849</v>
      </c>
      <c r="HO65" s="18">
        <f t="shared" si="273"/>
        <v>-19.875330268289538</v>
      </c>
      <c r="HP65" s="18">
        <f t="shared" si="274"/>
        <v>-7.7743312670275744</v>
      </c>
      <c r="HQ65" s="18">
        <f t="shared" si="275"/>
        <v>178.72886737704502</v>
      </c>
      <c r="HR65" s="18">
        <f t="shared" si="276"/>
        <v>224.06092674701438</v>
      </c>
      <c r="HS65" s="18">
        <f>IF(ISNUMBER(HQ65), HQ65*COS(RADIANS(-$C65+Графики!$B$3))+HR65*SIN(RADIANS(-$C65+Графики!$B$3)),"")</f>
        <v>178.72886737704502</v>
      </c>
      <c r="HT65" s="19">
        <f>IF(ISNUMBER(HQ65), HQ65*COS(RADIANS(-$C65+Графики!$B$5))+HR65*SIN(RADIANS(-$C65+Графики!$B$5)),"")</f>
        <v>224.06092674701438</v>
      </c>
      <c r="HU65" s="24">
        <v>1.2079498947253999</v>
      </c>
      <c r="HV65" s="25">
        <v>-1.1076953428125225</v>
      </c>
      <c r="HW65" s="25">
        <v>0.52508978741085888</v>
      </c>
      <c r="HX65" s="25">
        <v>-0.52197498233988004</v>
      </c>
      <c r="HY65" s="18">
        <f t="shared" si="277"/>
        <v>-20.206441549584454</v>
      </c>
      <c r="HZ65" s="18">
        <f t="shared" si="278"/>
        <v>-9.1372367088462312</v>
      </c>
      <c r="IA65" s="18">
        <f t="shared" si="279"/>
        <v>172.03624335766887</v>
      </c>
      <c r="IB65" s="18">
        <f t="shared" si="280"/>
        <v>219.35422521724934</v>
      </c>
      <c r="IC65" s="18">
        <f>IF(ISNUMBER(IA65), IA65*COS(RADIANS(-$C65+Графики!$B$3))+IB65*SIN(RADIANS(-$C65+Графики!$B$3)),"")</f>
        <v>172.03624335766887</v>
      </c>
      <c r="ID65" s="19">
        <f>IF(ISNUMBER(IA65), IA65*COS(RADIANS(-$C65+Графики!$B$5))+IB65*SIN(RADIANS(-$C65+Графики!$B$5)),"")</f>
        <v>219.35422521724934</v>
      </c>
      <c r="IE65" s="24">
        <v>1.194879331003655</v>
      </c>
      <c r="IF65" s="25">
        <v>-1.1236362124040151</v>
      </c>
      <c r="IG65" s="25">
        <v>0.38517689097026309</v>
      </c>
      <c r="IH65" s="25">
        <v>-0.47013254556812045</v>
      </c>
      <c r="II65" s="18">
        <f t="shared" si="281"/>
        <v>-20.231484573122007</v>
      </c>
      <c r="IJ65" s="18">
        <f t="shared" si="282"/>
        <v>-7.4639135913034247</v>
      </c>
      <c r="IK65" s="18">
        <f t="shared" si="283"/>
        <v>169.55042009623767</v>
      </c>
      <c r="IL65" s="18">
        <f t="shared" si="284"/>
        <v>216.90956773724778</v>
      </c>
      <c r="IM65" s="18">
        <f>IF(ISNUMBER(IK65), IK65*COS(RADIANS(-$C65+Графики!$B$3))+IL65*SIN(RADIANS(-$C65+Графики!$B$3)),"")</f>
        <v>169.55042009623767</v>
      </c>
      <c r="IN65" s="19">
        <f>IF(ISNUMBER(IK65), IK65*COS(RADIANS(-$C65+Графики!$B$5))+IL65*SIN(RADIANS(-$C65+Графики!$B$5)),"")</f>
        <v>216.90956773724778</v>
      </c>
      <c r="IO65" s="24">
        <v>1.1002428279637633</v>
      </c>
      <c r="IP65" s="25">
        <v>-1.1287884541511601</v>
      </c>
      <c r="IQ65" s="25">
        <v>0.56162506715206295</v>
      </c>
      <c r="IR65" s="25">
        <v>-0.55556750974851843</v>
      </c>
      <c r="IS65" s="18">
        <f t="shared" si="285"/>
        <v>-19.450740821838558</v>
      </c>
      <c r="IT65" s="18">
        <f t="shared" si="286"/>
        <v>-9.7491899782073492</v>
      </c>
      <c r="IU65" s="18">
        <f t="shared" si="287"/>
        <v>177.07661115081635</v>
      </c>
      <c r="IV65" s="18">
        <f t="shared" si="288"/>
        <v>222.31146026938478</v>
      </c>
      <c r="IW65" s="18">
        <f>IF(ISNUMBER(IU65), IU65*COS(RADIANS(-$C65+Графики!$B$3))+IV65*SIN(RADIANS(-$C65+Графики!$B$3)),"")</f>
        <v>177.07661115081635</v>
      </c>
      <c r="IX65" s="19">
        <f>IF(ISNUMBER(IU65), IU65*COS(RADIANS(-$C65+Графики!$B$5))+IV65*SIN(RADIANS(-$C65+Графики!$B$5)),"")</f>
        <v>222.31146026938478</v>
      </c>
    </row>
    <row r="66" spans="1:258" x14ac:dyDescent="0.25">
      <c r="A66" s="44">
        <v>66</v>
      </c>
      <c r="B66" s="50">
        <v>0</v>
      </c>
      <c r="C66" s="11">
        <f>IF(Графики!$A$7="Расчитывать с учетом закручивания скважины",B66,0)</f>
        <v>0</v>
      </c>
      <c r="D66" s="47">
        <v>31.5</v>
      </c>
      <c r="E66" s="34">
        <f>IF(ISNUMBER(INDEX($I$1:$IX$303,$A66,E$1) ),INDEX($I$1:$IX$303,$A66,E$1),0)</f>
        <v>-13.032543379677211</v>
      </c>
      <c r="F66" s="35">
        <f>IF(ISNUMBER(INDEX($I$1:$IX$303,$A66,F$1) ),INDEX($I$1:$IX$303,$A66,F$1),0)</f>
        <v>-9.0786981980195289</v>
      </c>
      <c r="G66" s="35">
        <f>IF(ISNUMBER(INDEX($I$1:$IX$303,$A66,G$1) ),INDEX($I$1:$IX$303,$A66,G$1)-$G$305,0)</f>
        <v>-807.94303904658682</v>
      </c>
      <c r="H66" s="36">
        <f>IF(ISNUMBER(INDEX($I$1:$IX$303,$A66,H$1) ),INDEX($I$1:$IX$303,$A66,H$1)-$H$305,0)</f>
        <v>-938.25531888279772</v>
      </c>
      <c r="I66" s="29">
        <v>0.70669691151728087</v>
      </c>
      <c r="J66" s="25">
        <v>-0.78676483118336105</v>
      </c>
      <c r="K66" s="25">
        <v>0.42556222290383616</v>
      </c>
      <c r="L66" s="25">
        <v>-0.61479424937782523</v>
      </c>
      <c r="M66" s="18">
        <f t="shared" si="189"/>
        <v>-13.032543379677211</v>
      </c>
      <c r="N66" s="18">
        <f t="shared" si="190"/>
        <v>-9.0786981980195289</v>
      </c>
      <c r="O66" s="18">
        <f t="shared" si="191"/>
        <v>169.97311684282778</v>
      </c>
      <c r="P66" s="18">
        <f t="shared" si="192"/>
        <v>217.17434460123982</v>
      </c>
      <c r="Q66" s="18">
        <f>IF(ISNUMBER(O66), O66*COS(RADIANS(-$C66+Графики!$B$3))+P66*SIN(RADIANS(-$C66+Графики!$B$3)),"")</f>
        <v>169.97311684282778</v>
      </c>
      <c r="R66" s="19">
        <f>IF(ISNUMBER(O66), O66*COS(RADIANS(-$C66+Графики!$B$5))+P66*SIN(RADIANS(-$C66+Графики!$B$5)),"")</f>
        <v>217.17434460123982</v>
      </c>
      <c r="S66" s="29">
        <v>0.76919822844247587</v>
      </c>
      <c r="T66" s="25">
        <v>-0.80173789731219491</v>
      </c>
      <c r="U66" s="25">
        <v>0.33471542401586296</v>
      </c>
      <c r="V66" s="25">
        <v>-0.56161020804160733</v>
      </c>
      <c r="W66" s="18">
        <f t="shared" si="193"/>
        <v>-13.708574466149743</v>
      </c>
      <c r="X66" s="18">
        <f t="shared" si="194"/>
        <v>-7.821836964373186</v>
      </c>
      <c r="Y66" s="18">
        <f t="shared" si="195"/>
        <v>165.13391730067195</v>
      </c>
      <c r="Z66" s="18">
        <f t="shared" si="196"/>
        <v>214.5795045794647</v>
      </c>
      <c r="AA66" s="18">
        <f>IF(ISNUMBER(Y66), Y66*COS(RADIANS(-$C66+Графики!$B$3))+Z66*SIN(RADIANS(-$C66+Графики!$B$3)),"")</f>
        <v>165.13391730067195</v>
      </c>
      <c r="AB66" s="18">
        <f>IF(ISNUMBER(Y66), Y66*COS(RADIANS(-$C66+Графики!$B$5))+Z66*SIN(RADIANS(-$C66+Графики!$B$5)),"")</f>
        <v>214.5795045794647</v>
      </c>
      <c r="AC66" s="24">
        <v>0.73569405432273471</v>
      </c>
      <c r="AD66" s="25">
        <v>-0.73969990489443171</v>
      </c>
      <c r="AE66" s="25">
        <v>0.36312062762830966</v>
      </c>
      <c r="AF66" s="25">
        <v>-0.55014083997645646</v>
      </c>
      <c r="AG66" s="18">
        <f t="shared" si="197"/>
        <v>-12.874885453742317</v>
      </c>
      <c r="AH66" s="18">
        <f t="shared" si="198"/>
        <v>-7.9696254032059315</v>
      </c>
      <c r="AI66" s="18">
        <f t="shared" si="199"/>
        <v>166.13542123028506</v>
      </c>
      <c r="AJ66" s="18">
        <f t="shared" si="200"/>
        <v>223.73073422437051</v>
      </c>
      <c r="AK66" s="18">
        <f>IF(ISNUMBER(AI66), AI66*COS(RADIANS(-$C66+Графики!$B$3))+AJ66*SIN(RADIANS(-$C66+Графики!$B$3)),"")</f>
        <v>166.13542123028506</v>
      </c>
      <c r="AL66" s="19">
        <f>IF(ISNUMBER(AI66), AI66*COS(RADIANS(-$C66+Графики!$B$5))+AJ66*SIN(RADIANS(-$C66+Графики!$B$5)),"")</f>
        <v>223.73073422437051</v>
      </c>
      <c r="AM66" s="24">
        <v>0.74920089187734684</v>
      </c>
      <c r="AN66" s="25">
        <v>-0.73578715095726588</v>
      </c>
      <c r="AO66" s="25">
        <v>0.2827449349875979</v>
      </c>
      <c r="AP66" s="25">
        <v>-0.58947447752044146</v>
      </c>
      <c r="AQ66" s="18">
        <f t="shared" si="201"/>
        <v>-12.958602642978649</v>
      </c>
      <c r="AR66" s="18">
        <f t="shared" si="202"/>
        <v>-7.6114767775050618</v>
      </c>
      <c r="AS66" s="18">
        <f t="shared" si="203"/>
        <v>168.50148988655434</v>
      </c>
      <c r="AT66" s="18">
        <f t="shared" si="204"/>
        <v>219.39387436890527</v>
      </c>
      <c r="AU66" s="18">
        <f>IF(ISNUMBER(AS66), AS66*COS(RADIANS(-$C66+Графики!$B$3))+AT66*SIN(RADIANS(-$C66+Графики!$B$3)),"")</f>
        <v>168.50148988655434</v>
      </c>
      <c r="AV66" s="19">
        <f>IF(ISNUMBER(AS66), AS66*COS(RADIANS(-$C66+Графики!$B$5))+AT66*SIN(RADIANS(-$C66+Графики!$B$5)),"")</f>
        <v>219.39387436890527</v>
      </c>
      <c r="AW66" s="24">
        <v>0.70773644970891791</v>
      </c>
      <c r="AX66" s="25">
        <v>-0.81084216703421452</v>
      </c>
      <c r="AY66" s="25">
        <v>0.39487989081841857</v>
      </c>
      <c r="AZ66" s="25">
        <v>-0.4793492237397653</v>
      </c>
      <c r="BA66" s="18">
        <f t="shared" si="205"/>
        <v>-13.251710524929607</v>
      </c>
      <c r="BB66" s="18">
        <f t="shared" si="206"/>
        <v>-7.629014227178657</v>
      </c>
      <c r="BC66" s="18">
        <f t="shared" si="207"/>
        <v>167.42932031985666</v>
      </c>
      <c r="BD66" s="18">
        <f t="shared" si="208"/>
        <v>216.85948823315726</v>
      </c>
      <c r="BE66" s="18">
        <f>IF(ISNUMBER(BC66), BC66*COS(RADIANS(-$C66+Графики!$B$3))+BD66*SIN(RADIANS(-$C66+Графики!$B$3)),"")</f>
        <v>167.42932031985666</v>
      </c>
      <c r="BF66" s="19">
        <f>IF(ISNUMBER(BC66), BC66*COS(RADIANS(-$C66+Графики!$B$5))+BD66*SIN(RADIANS(-$C66+Графики!$B$5)),"")</f>
        <v>216.85948823315726</v>
      </c>
      <c r="BG66" s="24">
        <v>0.68220898290014154</v>
      </c>
      <c r="BH66" s="25">
        <v>-0.67370188615705928</v>
      </c>
      <c r="BI66" s="25">
        <v>0.40109079405940917</v>
      </c>
      <c r="BJ66" s="25">
        <v>-0.58150972162861525</v>
      </c>
      <c r="BK66" s="18">
        <f t="shared" si="209"/>
        <v>-11.832278404875328</v>
      </c>
      <c r="BL66" s="18">
        <f t="shared" si="210"/>
        <v>-8.5747020352345036</v>
      </c>
      <c r="BM66" s="18">
        <f t="shared" si="211"/>
        <v>168.82254692853587</v>
      </c>
      <c r="BN66" s="18">
        <f t="shared" si="212"/>
        <v>214.72088645838156</v>
      </c>
      <c r="BO66" s="18">
        <f>IF(ISNUMBER(BM66), BM66*COS(RADIANS(-$C66+Графики!$B$3))+BN66*SIN(RADIANS(-$C66+Графики!$B$3)),"")</f>
        <v>168.82254692853587</v>
      </c>
      <c r="BP66" s="19">
        <f>IF(ISNUMBER(BM66), BM66*COS(RADIANS(-$C66+Графики!$B$5))+BN66*SIN(RADIANS(-$C66+Графики!$B$5)),"")</f>
        <v>214.72088645838156</v>
      </c>
      <c r="BQ66" s="24">
        <v>0.67959063731485303</v>
      </c>
      <c r="BR66" s="25">
        <v>-0.68658006187744858</v>
      </c>
      <c r="BS66" s="25">
        <v>0.29733290969732795</v>
      </c>
      <c r="BT66" s="25">
        <v>-0.44769561141425684</v>
      </c>
      <c r="BU66" s="18">
        <f t="shared" si="213"/>
        <v>-11.921805997887612</v>
      </c>
      <c r="BV66" s="18">
        <f t="shared" si="214"/>
        <v>-6.5015545527782219</v>
      </c>
      <c r="BW66" s="18">
        <f t="shared" si="215"/>
        <v>171.90810804956598</v>
      </c>
      <c r="BX66" s="18">
        <f t="shared" si="216"/>
        <v>214.48925636936934</v>
      </c>
      <c r="BY66" s="18">
        <f>IF(ISNUMBER(BW66), BW66*COS(RADIANS(-$C66+Графики!$B$3))+BX66*SIN(RADIANS(-$C66+Графики!$B$3)),"")</f>
        <v>171.90810804956598</v>
      </c>
      <c r="BZ66" s="19">
        <f>IF(ISNUMBER(BW66), BW66*COS(RADIANS(-$C66+Графики!$B$5))+BX66*SIN(RADIANS(-$C66+Графики!$B$5)),"")</f>
        <v>214.48925636936934</v>
      </c>
      <c r="CA66" s="29">
        <v>0.74094404493633348</v>
      </c>
      <c r="CB66" s="25">
        <v>-0.66209884801598162</v>
      </c>
      <c r="CC66" s="25">
        <v>0.39332979553216796</v>
      </c>
      <c r="CD66" s="25">
        <v>-0.63176996896167914</v>
      </c>
      <c r="CE66" s="18">
        <f t="shared" si="217"/>
        <v>-12.243553099585863</v>
      </c>
      <c r="CF66" s="18">
        <f t="shared" si="218"/>
        <v>-8.9455637129831107</v>
      </c>
      <c r="CG66" s="18">
        <f t="shared" si="219"/>
        <v>167.84754619654697</v>
      </c>
      <c r="CH66" s="18">
        <f t="shared" si="220"/>
        <v>218.43316724261391</v>
      </c>
      <c r="CI66" s="18">
        <f>IF(ISNUMBER(CG66), CG66*COS(RADIANS(-$C66+Графики!$B$3))+CH66*SIN(RADIANS(-$C66+Графики!$B$3)),"")</f>
        <v>167.84754619654697</v>
      </c>
      <c r="CJ66" s="19">
        <f>IF(ISNUMBER(CG66), CG66*COS(RADIANS(-$C66+Графики!$B$5))+CH66*SIN(RADIANS(-$C66+Графики!$B$5)),"")</f>
        <v>218.43316724261391</v>
      </c>
      <c r="CK66" s="24">
        <v>0.60422666361556832</v>
      </c>
      <c r="CL66" s="25">
        <v>-0.6504042136652558</v>
      </c>
      <c r="CM66" s="25">
        <v>0.33608749787983816</v>
      </c>
      <c r="CN66" s="25">
        <v>-0.50720216254082318</v>
      </c>
      <c r="CO66" s="18">
        <f t="shared" si="221"/>
        <v>-10.948501108853694</v>
      </c>
      <c r="CP66" s="18">
        <f t="shared" si="222"/>
        <v>-7.359024137948845</v>
      </c>
      <c r="CQ66" s="18">
        <f t="shared" si="223"/>
        <v>171.96385632972203</v>
      </c>
      <c r="CR66" s="18">
        <f t="shared" si="224"/>
        <v>221.93644232468466</v>
      </c>
      <c r="CS66" s="18">
        <f>IF(ISNUMBER(CQ66), CQ66*COS(RADIANS(-$C66+Графики!$B$3))+CR66*SIN(RADIANS(-$C66+Графики!$B$3)),"")</f>
        <v>171.96385632972203</v>
      </c>
      <c r="CT66" s="19">
        <f>IF(ISNUMBER(CQ66), CQ66*COS(RADIANS(-$C66+Графики!$B$5))+CR66*SIN(RADIANS(-$C66+Графики!$B$5)),"")</f>
        <v>221.93644232468466</v>
      </c>
      <c r="CU66" s="24">
        <v>0.7789086520437557</v>
      </c>
      <c r="CV66" s="25">
        <v>-0.80345413026592472</v>
      </c>
      <c r="CW66" s="25">
        <v>0.32599559752944207</v>
      </c>
      <c r="CX66" s="25">
        <v>-0.56576408068277273</v>
      </c>
      <c r="CY66" s="18">
        <f t="shared" si="225"/>
        <v>-13.80828141747743</v>
      </c>
      <c r="CZ66" s="18">
        <f t="shared" si="226"/>
        <v>-7.7819927130415856</v>
      </c>
      <c r="DA66" s="18">
        <f t="shared" si="227"/>
        <v>164.24514783250538</v>
      </c>
      <c r="DB66" s="18">
        <f t="shared" si="228"/>
        <v>218.81163678250113</v>
      </c>
      <c r="DC66" s="18">
        <f>IF(ISNUMBER(DA66), DA66*COS(RADIANS(-$C66+Графики!$B$3))+DB66*SIN(RADIANS(-$C66+Графики!$B$3)),"")</f>
        <v>164.24514783250538</v>
      </c>
      <c r="DD66" s="19">
        <f>IF(ISNUMBER(DA66), DA66*COS(RADIANS(-$C66+Графики!$B$5))+DB66*SIN(RADIANS(-$C66+Графики!$B$5)),"")</f>
        <v>218.81163678250113</v>
      </c>
      <c r="DE66" s="24">
        <v>0.78213261282468383</v>
      </c>
      <c r="DF66" s="25">
        <v>-0.82631574148536413</v>
      </c>
      <c r="DG66" s="25">
        <v>0.33039570985965572</v>
      </c>
      <c r="DH66" s="25">
        <v>-0.56936075472042724</v>
      </c>
      <c r="DI66" s="18">
        <f t="shared" si="229"/>
        <v>-14.035898914180164</v>
      </c>
      <c r="DJ66" s="18">
        <f t="shared" si="230"/>
        <v>-7.8517757067798462</v>
      </c>
      <c r="DK66" s="18">
        <f t="shared" si="231"/>
        <v>167.62025294620062</v>
      </c>
      <c r="DL66" s="18">
        <f t="shared" si="232"/>
        <v>216.67685387479904</v>
      </c>
      <c r="DM66" s="18">
        <f>IF(ISNUMBER(DK66), DK66*COS(RADIANS(-$C66+Графики!$B$3))+DL66*SIN(RADIANS(-$C66+Графики!$B$3)),"")</f>
        <v>167.62025294620062</v>
      </c>
      <c r="DN66" s="19">
        <f>IF(ISNUMBER(DK66), DK66*COS(RADIANS(-$C66+Графики!$B$5))+DL66*SIN(RADIANS(-$C66+Графики!$B$5)),"")</f>
        <v>216.67685387479904</v>
      </c>
      <c r="DO66" s="24">
        <v>0.64142091942035162</v>
      </c>
      <c r="DP66" s="25">
        <v>-0.64644139982998461</v>
      </c>
      <c r="DQ66" s="25">
        <v>0.29927908350082055</v>
      </c>
      <c r="DR66" s="25">
        <v>-0.58850115302428774</v>
      </c>
      <c r="DS66" s="18">
        <f t="shared" si="233"/>
        <v>-11.238482301618054</v>
      </c>
      <c r="DT66" s="18">
        <f t="shared" si="234"/>
        <v>-7.7472665799852436</v>
      </c>
      <c r="DU66" s="18">
        <f t="shared" si="235"/>
        <v>170.85479241059718</v>
      </c>
      <c r="DV66" s="18">
        <f t="shared" si="236"/>
        <v>214.18152749750979</v>
      </c>
      <c r="DW66" s="18">
        <f>IF(ISNUMBER(DU66), DU66*COS(RADIANS(-$C66+Графики!$B$3))+DV66*SIN(RADIANS(-$C66+Графики!$B$3)),"")</f>
        <v>170.85479241059718</v>
      </c>
      <c r="DX66" s="19">
        <f>IF(ISNUMBER(DU66), DU66*COS(RADIANS(-$C66+Графики!$B$5))+DV66*SIN(RADIANS(-$C66+Графики!$B$5)),"")</f>
        <v>214.18152749750979</v>
      </c>
      <c r="DY66" s="24">
        <v>0.62767504468785529</v>
      </c>
      <c r="DZ66" s="25">
        <v>-0.76905139118879984</v>
      </c>
      <c r="EA66" s="25">
        <v>0.28456807052463229</v>
      </c>
      <c r="EB66" s="25">
        <v>-0.49083743431919802</v>
      </c>
      <c r="EC66" s="18">
        <f t="shared" si="237"/>
        <v>-12.188435726134752</v>
      </c>
      <c r="ED66" s="18">
        <f t="shared" si="238"/>
        <v>-6.7666379099629266</v>
      </c>
      <c r="EE66" s="18">
        <f t="shared" si="239"/>
        <v>164.54265175944687</v>
      </c>
      <c r="EF66" s="18">
        <f t="shared" si="240"/>
        <v>214.56536143705461</v>
      </c>
      <c r="EG66" s="18">
        <f>IF(ISNUMBER(EE66), EE66*COS(RADIANS(-$C66+Графики!$B$3))+EF66*SIN(RADIANS(-$C66+Графики!$B$3)),"")</f>
        <v>164.54265175944687</v>
      </c>
      <c r="EH66" s="19">
        <f>IF(ISNUMBER(EE66), EE66*COS(RADIANS(-$C66+Графики!$B$5))+EF66*SIN(RADIANS(-$C66+Графики!$B$5)),"")</f>
        <v>214.56536143705461</v>
      </c>
      <c r="EI66" s="24">
        <v>0.76320074531793003</v>
      </c>
      <c r="EJ66" s="25">
        <v>-0.76383019102567506</v>
      </c>
      <c r="EK66" s="25">
        <v>0.39167028627820033</v>
      </c>
      <c r="EL66" s="25">
        <v>-0.61948107103184291</v>
      </c>
      <c r="EM66" s="18">
        <f t="shared" si="241"/>
        <v>-13.325464415307074</v>
      </c>
      <c r="EN66" s="18">
        <f t="shared" si="242"/>
        <v>-8.8238457020464249</v>
      </c>
      <c r="EO66" s="18">
        <f t="shared" si="243"/>
        <v>168.69082110546466</v>
      </c>
      <c r="EP66" s="18">
        <f t="shared" si="244"/>
        <v>213.14965574012982</v>
      </c>
      <c r="EQ66" s="18">
        <f>IF(ISNUMBER(EO66), EO66*COS(RADIANS(-$C66+Графики!$B$3))+EP66*SIN(RADIANS(-$C66+Графики!$B$3)),"")</f>
        <v>168.69082110546466</v>
      </c>
      <c r="ER66" s="19">
        <f>IF(ISNUMBER(EO66), EO66*COS(RADIANS(-$C66+Графики!$B$5))+EP66*SIN(RADIANS(-$C66+Графики!$B$5)),"")</f>
        <v>213.14965574012982</v>
      </c>
      <c r="ES66" s="24">
        <v>0.68099937221464868</v>
      </c>
      <c r="ET66" s="25">
        <v>-0.68924062457693291</v>
      </c>
      <c r="EU66" s="25">
        <v>0.3674020969604942</v>
      </c>
      <c r="EV66" s="25">
        <v>-0.46679281795268446</v>
      </c>
      <c r="EW66" s="18">
        <f t="shared" si="245"/>
        <v>-11.957314787346533</v>
      </c>
      <c r="EX66" s="18">
        <f t="shared" si="246"/>
        <v>-7.2796596370747366</v>
      </c>
      <c r="EY66" s="18">
        <f t="shared" si="247"/>
        <v>165.30655842951458</v>
      </c>
      <c r="EZ66" s="18">
        <f t="shared" si="248"/>
        <v>218.66021144640811</v>
      </c>
      <c r="FA66" s="18">
        <f>IF(ISNUMBER(EY66), EY66*COS(RADIANS(-$C66+Графики!$B$3))+EZ66*SIN(RADIANS(-$C66+Графики!$B$3)),"")</f>
        <v>165.30655842951458</v>
      </c>
      <c r="FB66" s="19">
        <f>IF(ISNUMBER(EY66), EY66*COS(RADIANS(-$C66+Графики!$B$5))+EZ66*SIN(RADIANS(-$C66+Графики!$B$5)),"")</f>
        <v>218.66021144640811</v>
      </c>
      <c r="FC66" s="24">
        <v>0.72241889915009849</v>
      </c>
      <c r="FD66" s="25">
        <v>-0.76422294105055166</v>
      </c>
      <c r="FE66" s="25">
        <v>0.47627070518969417</v>
      </c>
      <c r="FF66" s="25">
        <v>-0.48037025571641223</v>
      </c>
      <c r="FG66" s="18">
        <f t="shared" si="249"/>
        <v>-12.973033534418466</v>
      </c>
      <c r="FH66" s="18">
        <f t="shared" si="250"/>
        <v>-8.3481702938785212</v>
      </c>
      <c r="FI66" s="18">
        <f t="shared" si="251"/>
        <v>167.26408885394457</v>
      </c>
      <c r="FJ66" s="18">
        <f t="shared" si="252"/>
        <v>219.39797654383574</v>
      </c>
      <c r="FK66" s="18">
        <f>IF(ISNUMBER(FI66), FI66*COS(RADIANS(-$C66+Графики!$B$3))+FJ66*SIN(RADIANS(-$C66+Графики!$B$3)),"")</f>
        <v>167.26408885394457</v>
      </c>
      <c r="FL66" s="19">
        <f>IF(ISNUMBER(FI66), FI66*COS(RADIANS(-$C66+Графики!$B$5))+FJ66*SIN(RADIANS(-$C66+Графики!$B$5)),"")</f>
        <v>219.39797654383574</v>
      </c>
      <c r="FM66" s="24">
        <v>0.69841149596404228</v>
      </c>
      <c r="FN66" s="25">
        <v>-0.83049680304285045</v>
      </c>
      <c r="FO66" s="25">
        <v>0.33900254243609085</v>
      </c>
      <c r="FP66" s="25">
        <v>-0.60108536780075172</v>
      </c>
      <c r="FQ66" s="18">
        <f t="shared" si="253"/>
        <v>-13.341846038762261</v>
      </c>
      <c r="FR66" s="18">
        <f t="shared" si="254"/>
        <v>-8.20372262324784</v>
      </c>
      <c r="FS66" s="18">
        <f t="shared" si="255"/>
        <v>167.80695235520318</v>
      </c>
      <c r="FT66" s="18">
        <f t="shared" si="256"/>
        <v>216.20243645998411</v>
      </c>
      <c r="FU66" s="18">
        <f>IF(ISNUMBER(FS66), FS66*COS(RADIANS(-$C66+Графики!$B$3))+FT66*SIN(RADIANS(-$C66+Графики!$B$3)),"")</f>
        <v>167.80695235520318</v>
      </c>
      <c r="FV66" s="19">
        <f>IF(ISNUMBER(FS66), FS66*COS(RADIANS(-$C66+Графики!$B$5))+FT66*SIN(RADIANS(-$C66+Графики!$B$5)),"")</f>
        <v>216.20243645998411</v>
      </c>
      <c r="FW66" s="24">
        <v>0.78139645004578484</v>
      </c>
      <c r="FX66" s="25">
        <v>-0.82910446799964133</v>
      </c>
      <c r="FY66" s="25">
        <v>0.43622813695387985</v>
      </c>
      <c r="FZ66" s="25">
        <v>-0.59539403567967009</v>
      </c>
      <c r="GA66" s="18">
        <f t="shared" si="257"/>
        <v>-14.053809145095743</v>
      </c>
      <c r="GB66" s="18">
        <f t="shared" si="258"/>
        <v>-9.0024801696068479</v>
      </c>
      <c r="GC66" s="18">
        <f t="shared" si="259"/>
        <v>171.08852125092716</v>
      </c>
      <c r="GD66" s="18">
        <f t="shared" si="260"/>
        <v>214.41934085254701</v>
      </c>
      <c r="GE66" s="18">
        <f>IF(ISNUMBER(GC66), GC66*COS(RADIANS(-$C66+Графики!$B$3))+GD66*SIN(RADIANS(-$C66+Графики!$B$3)),"")</f>
        <v>171.08852125092716</v>
      </c>
      <c r="GF66" s="19">
        <f>IF(ISNUMBER(GC66), GC66*COS(RADIANS(-$C66+Графики!$B$5))+GD66*SIN(RADIANS(-$C66+Графики!$B$5)),"")</f>
        <v>214.41934085254701</v>
      </c>
      <c r="GG66" s="24">
        <v>0.61333528526419956</v>
      </c>
      <c r="GH66" s="25">
        <v>-0.67543398946292743</v>
      </c>
      <c r="GI66" s="25">
        <v>0.27968483439146885</v>
      </c>
      <c r="GJ66" s="25">
        <v>-0.4474766163708378</v>
      </c>
      <c r="GK66" s="18">
        <f t="shared" si="261"/>
        <v>-11.246396481043877</v>
      </c>
      <c r="GL66" s="18">
        <f t="shared" si="262"/>
        <v>-6.3456381671525186</v>
      </c>
      <c r="GM66" s="18">
        <f t="shared" si="263"/>
        <v>173.44643889300951</v>
      </c>
      <c r="GN66" s="18">
        <f t="shared" si="264"/>
        <v>217.57475728051668</v>
      </c>
      <c r="GO66" s="18">
        <f>IF(ISNUMBER(GM66), GM66*COS(RADIANS(-$C66+Графики!$B$3))+GN66*SIN(RADIANS(-$C66+Графики!$B$3)),"")</f>
        <v>173.44643889300951</v>
      </c>
      <c r="GP66" s="19">
        <f>IF(ISNUMBER(GM66), GM66*COS(RADIANS(-$C66+Графики!$B$5))+GN66*SIN(RADIANS(-$C66+Графики!$B$5)),"")</f>
        <v>217.57475728051668</v>
      </c>
      <c r="GQ66" s="24">
        <v>0.73395141099535077</v>
      </c>
      <c r="GR66" s="25">
        <v>-0.80254857343588726</v>
      </c>
      <c r="GS66" s="25">
        <v>0.46400973797444423</v>
      </c>
      <c r="GT66" s="25">
        <v>-0.4478514699943078</v>
      </c>
      <c r="GU66" s="18">
        <f t="shared" si="265"/>
        <v>-13.408090065980888</v>
      </c>
      <c r="GV66" s="18">
        <f t="shared" si="266"/>
        <v>-7.9574062201643594</v>
      </c>
      <c r="GW66" s="18">
        <f t="shared" si="267"/>
        <v>168.11917296662341</v>
      </c>
      <c r="GX66" s="18">
        <f t="shared" si="268"/>
        <v>221.05666306038182</v>
      </c>
      <c r="GY66" s="18">
        <f>IF(ISNUMBER(GW66), GW66*COS(RADIANS(-$C66+Графики!$B$3))+GX66*SIN(RADIANS(-$C66+Графики!$B$3)),"")</f>
        <v>168.11917296662341</v>
      </c>
      <c r="GZ66" s="19">
        <f>IF(ISNUMBER(GW66), GW66*COS(RADIANS(-$C66+Графики!$B$5))+GX66*SIN(RADIANS(-$C66+Графики!$B$5)),"")</f>
        <v>221.05666306038182</v>
      </c>
      <c r="HA66" s="24">
        <v>0.6766567969660332</v>
      </c>
      <c r="HB66" s="25">
        <v>-0.70570312034689864</v>
      </c>
      <c r="HC66" s="25">
        <v>0.40954725350892074</v>
      </c>
      <c r="HD66" s="25">
        <v>-0.56070875574648837</v>
      </c>
      <c r="HE66" s="18">
        <f t="shared" si="269"/>
        <v>-12.063073417996462</v>
      </c>
      <c r="HF66" s="18">
        <f t="shared" si="270"/>
        <v>-8.4669798051798963</v>
      </c>
      <c r="HG66" s="18">
        <f t="shared" si="271"/>
        <v>165.63986287815706</v>
      </c>
      <c r="HH66" s="18">
        <f t="shared" si="272"/>
        <v>214.60674511986355</v>
      </c>
      <c r="HI66" s="18">
        <f>IF(ISNUMBER(HG66), HG66*COS(RADIANS(-$C66+Графики!$B$3))+HH66*SIN(RADIANS(-$C66+Графики!$B$3)),"")</f>
        <v>165.63986287815706</v>
      </c>
      <c r="HJ66" s="19">
        <f>IF(ISNUMBER(HG66), HG66*COS(RADIANS(-$C66+Графики!$B$5))+HH66*SIN(RADIANS(-$C66+Графики!$B$5)),"")</f>
        <v>214.60674511986355</v>
      </c>
      <c r="HK66" s="24">
        <v>0.63691531922194644</v>
      </c>
      <c r="HL66" s="25">
        <v>-0.77619533793172646</v>
      </c>
      <c r="HM66" s="25">
        <v>0.33275072747734169</v>
      </c>
      <c r="HN66" s="25">
        <v>-0.50148990663221871</v>
      </c>
      <c r="HO66" s="18">
        <f t="shared" si="273"/>
        <v>-12.331404283641012</v>
      </c>
      <c r="HP66" s="18">
        <f t="shared" si="274"/>
        <v>-7.2800586017565942</v>
      </c>
      <c r="HQ66" s="18">
        <f t="shared" si="275"/>
        <v>172.56316523522452</v>
      </c>
      <c r="HR66" s="18">
        <f t="shared" si="276"/>
        <v>220.42089744613608</v>
      </c>
      <c r="HS66" s="18">
        <f>IF(ISNUMBER(HQ66), HQ66*COS(RADIANS(-$C66+Графики!$B$3))+HR66*SIN(RADIANS(-$C66+Графики!$B$3)),"")</f>
        <v>172.56316523522452</v>
      </c>
      <c r="HT66" s="19">
        <f>IF(ISNUMBER(HQ66), HQ66*COS(RADIANS(-$C66+Графики!$B$5))+HR66*SIN(RADIANS(-$C66+Графики!$B$5)),"")</f>
        <v>220.42089744613608</v>
      </c>
      <c r="HU66" s="24">
        <v>0.64465855915305414</v>
      </c>
      <c r="HV66" s="25">
        <v>-0.69990706910759404</v>
      </c>
      <c r="HW66" s="25">
        <v>0.44638585974666234</v>
      </c>
      <c r="HX66" s="25">
        <v>-0.44281997519326233</v>
      </c>
      <c r="HY66" s="18">
        <f t="shared" si="277"/>
        <v>-11.73327937467538</v>
      </c>
      <c r="HZ66" s="18">
        <f t="shared" si="278"/>
        <v>-7.7597068991086076</v>
      </c>
      <c r="IA66" s="18">
        <f t="shared" si="279"/>
        <v>166.16960367033118</v>
      </c>
      <c r="IB66" s="18">
        <f t="shared" si="280"/>
        <v>215.47437176769503</v>
      </c>
      <c r="IC66" s="18">
        <f>IF(ISNUMBER(IA66), IA66*COS(RADIANS(-$C66+Графики!$B$3))+IB66*SIN(RADIANS(-$C66+Графики!$B$3)),"")</f>
        <v>166.16960367033118</v>
      </c>
      <c r="ID66" s="19">
        <f>IF(ISNUMBER(IA66), IA66*COS(RADIANS(-$C66+Графики!$B$5))+IB66*SIN(RADIANS(-$C66+Графики!$B$5)),"")</f>
        <v>215.47437176769503</v>
      </c>
      <c r="IE66" s="24">
        <v>0.74255654557379347</v>
      </c>
      <c r="IF66" s="25">
        <v>-0.81558079927564597</v>
      </c>
      <c r="IG66" s="25">
        <v>0.41043899743244394</v>
      </c>
      <c r="IH66" s="25">
        <v>-0.610530336325526</v>
      </c>
      <c r="II66" s="18">
        <f t="shared" si="281"/>
        <v>-13.596894442563803</v>
      </c>
      <c r="IJ66" s="18">
        <f t="shared" si="282"/>
        <v>-8.9095203414841073</v>
      </c>
      <c r="IK66" s="18">
        <f t="shared" si="283"/>
        <v>162.75197287495578</v>
      </c>
      <c r="IL66" s="18">
        <f t="shared" si="284"/>
        <v>212.45480756650574</v>
      </c>
      <c r="IM66" s="18">
        <f>IF(ISNUMBER(IK66), IK66*COS(RADIANS(-$C66+Графики!$B$3))+IL66*SIN(RADIANS(-$C66+Графики!$B$3)),"")</f>
        <v>162.75197287495578</v>
      </c>
      <c r="IN66" s="19">
        <f>IF(ISNUMBER(IK66), IK66*COS(RADIANS(-$C66+Графики!$B$5))+IL66*SIN(RADIANS(-$C66+Графики!$B$5)),"")</f>
        <v>212.45480756650574</v>
      </c>
      <c r="IO66" s="24">
        <v>0.75797891280211838</v>
      </c>
      <c r="IP66" s="25">
        <v>-0.84070351323498949</v>
      </c>
      <c r="IQ66" s="25">
        <v>0.42300535677598405</v>
      </c>
      <c r="IR66" s="25">
        <v>-0.53959816760017965</v>
      </c>
      <c r="IS66" s="18">
        <f t="shared" si="285"/>
        <v>-13.950683457106214</v>
      </c>
      <c r="IT66" s="18">
        <f t="shared" si="286"/>
        <v>-8.4002016515812397</v>
      </c>
      <c r="IU66" s="18">
        <f t="shared" si="287"/>
        <v>170.10126942226324</v>
      </c>
      <c r="IV66" s="18">
        <f t="shared" si="288"/>
        <v>218.11135944359415</v>
      </c>
      <c r="IW66" s="18">
        <f>IF(ISNUMBER(IU66), IU66*COS(RADIANS(-$C66+Графики!$B$3))+IV66*SIN(RADIANS(-$C66+Графики!$B$3)),"")</f>
        <v>170.10126942226324</v>
      </c>
      <c r="IX66" s="19">
        <f>IF(ISNUMBER(IU66), IU66*COS(RADIANS(-$C66+Графики!$B$5))+IV66*SIN(RADIANS(-$C66+Графики!$B$5)),"")</f>
        <v>218.11135944359415</v>
      </c>
    </row>
    <row r="67" spans="1:258" x14ac:dyDescent="0.25">
      <c r="A67" s="44">
        <v>67</v>
      </c>
      <c r="B67" s="50">
        <v>0</v>
      </c>
      <c r="C67" s="11">
        <f>IF(Графики!$A$7="Расчитывать с учетом закручивания скважины",B67,0)</f>
        <v>0</v>
      </c>
      <c r="D67" s="47">
        <v>32</v>
      </c>
      <c r="E67" s="34">
        <f>IF(ISNUMBER(INDEX($I$1:$IX$303,$A67,E$1) ),INDEX($I$1:$IX$303,$A67,E$1),0)</f>
        <v>-2.6553020696750416</v>
      </c>
      <c r="F67" s="35">
        <f>IF(ISNUMBER(INDEX($I$1:$IX$303,$A67,F$1) ),INDEX($I$1:$IX$303,$A67,F$1),0)</f>
        <v>-5.5834846795623179</v>
      </c>
      <c r="G67" s="35">
        <f>IF(ISNUMBER(INDEX($I$1:$IX$303,$A67,G$1) ),INDEX($I$1:$IX$303,$A67,G$1)-$G$305,0)</f>
        <v>-809.27069008142439</v>
      </c>
      <c r="H67" s="36">
        <f>IF(ISNUMBER(INDEX($I$1:$IX$303,$A67,H$1) ),INDEX($I$1:$IX$303,$A67,H$1)-$H$305,0)</f>
        <v>-941.0470612225788</v>
      </c>
      <c r="I67" s="29">
        <v>0.14108205111209879</v>
      </c>
      <c r="J67" s="25">
        <v>-0.16319351029376714</v>
      </c>
      <c r="K67" s="25">
        <v>0.28759145609275916</v>
      </c>
      <c r="L67" s="25">
        <v>-0.35223208261494299</v>
      </c>
      <c r="M67" s="18">
        <f t="shared" si="189"/>
        <v>-2.6553020696750416</v>
      </c>
      <c r="N67" s="18">
        <f t="shared" si="190"/>
        <v>-5.5834846795623179</v>
      </c>
      <c r="O67" s="18">
        <f t="shared" si="191"/>
        <v>168.64546580799026</v>
      </c>
      <c r="P67" s="18">
        <f t="shared" si="192"/>
        <v>214.38260226145866</v>
      </c>
      <c r="Q67" s="18">
        <f>IF(ISNUMBER(O67), O67*COS(RADIANS(-$C67+Графики!$B$3))+P67*SIN(RADIANS(-$C67+Графики!$B$3)),"")</f>
        <v>168.64546580799026</v>
      </c>
      <c r="R67" s="19">
        <f>IF(ISNUMBER(O67), O67*COS(RADIANS(-$C67+Графики!$B$5))+P67*SIN(RADIANS(-$C67+Графики!$B$5)),"")</f>
        <v>214.38260226145866</v>
      </c>
      <c r="S67" s="29">
        <v>0.1813582281821414</v>
      </c>
      <c r="T67" s="25">
        <v>-0.16747226673970983</v>
      </c>
      <c r="U67" s="25">
        <v>0.41156635662257923</v>
      </c>
      <c r="V67" s="25">
        <v>-0.19624171818865455</v>
      </c>
      <c r="W67" s="18">
        <f t="shared" si="193"/>
        <v>-3.0441156324002883</v>
      </c>
      <c r="X67" s="18">
        <f t="shared" si="194"/>
        <v>-5.3041011920379946</v>
      </c>
      <c r="Y67" s="18">
        <f t="shared" si="195"/>
        <v>163.61185948447181</v>
      </c>
      <c r="Z67" s="18">
        <f t="shared" si="196"/>
        <v>211.9274539834457</v>
      </c>
      <c r="AA67" s="18">
        <f>IF(ISNUMBER(Y67), Y67*COS(RADIANS(-$C67+Графики!$B$3))+Z67*SIN(RADIANS(-$C67+Графики!$B$3)),"")</f>
        <v>163.61185948447181</v>
      </c>
      <c r="AB67" s="18">
        <f>IF(ISNUMBER(Y67), Y67*COS(RADIANS(-$C67+Графики!$B$5))+Z67*SIN(RADIANS(-$C67+Графики!$B$5)),"")</f>
        <v>211.9274539834457</v>
      </c>
      <c r="AC67" s="24">
        <v>0.22593835798524339</v>
      </c>
      <c r="AD67" s="25">
        <v>-0.22585349721864276</v>
      </c>
      <c r="AE67" s="25">
        <v>0.36214048522952003</v>
      </c>
      <c r="AF67" s="25">
        <v>-0.16157003261746747</v>
      </c>
      <c r="AG67" s="18">
        <f t="shared" si="197"/>
        <v>-3.9426174892686028</v>
      </c>
      <c r="AH67" s="18">
        <f t="shared" si="198"/>
        <v>-4.5702205220926215</v>
      </c>
      <c r="AI67" s="18">
        <f t="shared" si="199"/>
        <v>164.16411248565075</v>
      </c>
      <c r="AJ67" s="18">
        <f t="shared" si="200"/>
        <v>221.44562396332421</v>
      </c>
      <c r="AK67" s="18">
        <f>IF(ISNUMBER(AI67), AI67*COS(RADIANS(-$C67+Графики!$B$3))+AJ67*SIN(RADIANS(-$C67+Графики!$B$3)),"")</f>
        <v>164.16411248565075</v>
      </c>
      <c r="AL67" s="19">
        <f>IF(ISNUMBER(AI67), AI67*COS(RADIANS(-$C67+Графики!$B$5))+AJ67*SIN(RADIANS(-$C67+Графики!$B$5)),"")</f>
        <v>221.44562396332421</v>
      </c>
      <c r="AM67" s="24">
        <v>0.10038154365694749</v>
      </c>
      <c r="AN67" s="25">
        <v>-0.27366852087698484</v>
      </c>
      <c r="AO67" s="25">
        <v>0.45820492317107653</v>
      </c>
      <c r="AP67" s="25">
        <v>-0.2434402384079071</v>
      </c>
      <c r="AQ67" s="18">
        <f t="shared" si="201"/>
        <v>-3.2641968000203896</v>
      </c>
      <c r="AR67" s="18">
        <f t="shared" si="202"/>
        <v>-6.1229708653239596</v>
      </c>
      <c r="AS67" s="18">
        <f t="shared" si="203"/>
        <v>166.86939148654415</v>
      </c>
      <c r="AT67" s="18">
        <f t="shared" si="204"/>
        <v>216.33238893624329</v>
      </c>
      <c r="AU67" s="18">
        <f>IF(ISNUMBER(AS67), AS67*COS(RADIANS(-$C67+Графики!$B$3))+AT67*SIN(RADIANS(-$C67+Графики!$B$3)),"")</f>
        <v>166.86939148654415</v>
      </c>
      <c r="AV67" s="19">
        <f>IF(ISNUMBER(AS67), AS67*COS(RADIANS(-$C67+Графики!$B$5))+AT67*SIN(RADIANS(-$C67+Графики!$B$5)),"")</f>
        <v>216.33238893624329</v>
      </c>
      <c r="AW67" s="24">
        <v>0.1660331344134339</v>
      </c>
      <c r="AX67" s="25">
        <v>-0.15113059715166816</v>
      </c>
      <c r="AY67" s="25">
        <v>0.44288513165441445</v>
      </c>
      <c r="AZ67" s="25">
        <v>-0.19839316963030712</v>
      </c>
      <c r="BA67" s="18">
        <f t="shared" si="205"/>
        <v>-2.7677721580670327</v>
      </c>
      <c r="BB67" s="18">
        <f t="shared" si="206"/>
        <v>-5.5961796796240719</v>
      </c>
      <c r="BC67" s="18">
        <f t="shared" si="207"/>
        <v>166.04543424082314</v>
      </c>
      <c r="BD67" s="18">
        <f t="shared" si="208"/>
        <v>214.06139839334523</v>
      </c>
      <c r="BE67" s="18">
        <f>IF(ISNUMBER(BC67), BC67*COS(RADIANS(-$C67+Графики!$B$3))+BD67*SIN(RADIANS(-$C67+Графики!$B$3)),"")</f>
        <v>166.04543424082314</v>
      </c>
      <c r="BF67" s="19">
        <f>IF(ISNUMBER(BC67), BC67*COS(RADIANS(-$C67+Графики!$B$5))+BD67*SIN(RADIANS(-$C67+Графики!$B$5)),"")</f>
        <v>214.06139839334523</v>
      </c>
      <c r="BG67" s="24">
        <v>0.24089696433262506</v>
      </c>
      <c r="BH67" s="25">
        <v>-0.28743023352809682</v>
      </c>
      <c r="BI67" s="25">
        <v>0.37975513650584691</v>
      </c>
      <c r="BJ67" s="25">
        <v>-0.23606332464930044</v>
      </c>
      <c r="BK67" s="18">
        <f t="shared" si="209"/>
        <v>-4.6105082309984065</v>
      </c>
      <c r="BL67" s="18">
        <f t="shared" si="210"/>
        <v>-5.3740040037248082</v>
      </c>
      <c r="BM67" s="18">
        <f t="shared" si="211"/>
        <v>166.51729281303668</v>
      </c>
      <c r="BN67" s="18">
        <f t="shared" si="212"/>
        <v>212.03388445651916</v>
      </c>
      <c r="BO67" s="18">
        <f>IF(ISNUMBER(BM67), BM67*COS(RADIANS(-$C67+Графики!$B$3))+BN67*SIN(RADIANS(-$C67+Графики!$B$3)),"")</f>
        <v>166.51729281303668</v>
      </c>
      <c r="BP67" s="19">
        <f>IF(ISNUMBER(BM67), BM67*COS(RADIANS(-$C67+Графики!$B$5))+BN67*SIN(RADIANS(-$C67+Графики!$B$5)),"")</f>
        <v>212.03388445651916</v>
      </c>
      <c r="BQ67" s="24">
        <v>0.26217910768377628</v>
      </c>
      <c r="BR67" s="25">
        <v>-0.10579165004464966</v>
      </c>
      <c r="BS67" s="25">
        <v>0.31953321521359945</v>
      </c>
      <c r="BT67" s="25">
        <v>-0.23516486471349465</v>
      </c>
      <c r="BU67" s="18">
        <f t="shared" si="213"/>
        <v>-3.2111451180887833</v>
      </c>
      <c r="BV67" s="18">
        <f t="shared" si="214"/>
        <v>-4.8406350203203878</v>
      </c>
      <c r="BW67" s="18">
        <f t="shared" si="215"/>
        <v>170.30253549052159</v>
      </c>
      <c r="BX67" s="18">
        <f t="shared" si="216"/>
        <v>212.06893885920914</v>
      </c>
      <c r="BY67" s="18">
        <f>IF(ISNUMBER(BW67), BW67*COS(RADIANS(-$C67+Графики!$B$3))+BX67*SIN(RADIANS(-$C67+Графики!$B$3)),"")</f>
        <v>170.30253549052159</v>
      </c>
      <c r="BZ67" s="19">
        <f>IF(ISNUMBER(BW67), BW67*COS(RADIANS(-$C67+Графики!$B$5))+BX67*SIN(RADIANS(-$C67+Графики!$B$5)),"")</f>
        <v>212.06893885920914</v>
      </c>
      <c r="CA67" s="29">
        <v>0.12817258400498502</v>
      </c>
      <c r="CB67" s="25">
        <v>-0.21256145382776689</v>
      </c>
      <c r="CC67" s="25">
        <v>0.3983059082536663</v>
      </c>
      <c r="CD67" s="25">
        <v>-0.17771543707524587</v>
      </c>
      <c r="CE67" s="18">
        <f t="shared" si="217"/>
        <v>-2.9734610352527708</v>
      </c>
      <c r="CF67" s="18">
        <f t="shared" si="218"/>
        <v>-5.0267133496002927</v>
      </c>
      <c r="CG67" s="18">
        <f t="shared" si="219"/>
        <v>166.36081567892057</v>
      </c>
      <c r="CH67" s="18">
        <f t="shared" si="220"/>
        <v>215.91981056781376</v>
      </c>
      <c r="CI67" s="18">
        <f>IF(ISNUMBER(CG67), CG67*COS(RADIANS(-$C67+Графики!$B$3))+CH67*SIN(RADIANS(-$C67+Графики!$B$3)),"")</f>
        <v>166.36081567892057</v>
      </c>
      <c r="CJ67" s="19">
        <f>IF(ISNUMBER(CG67), CG67*COS(RADIANS(-$C67+Графики!$B$5))+CH67*SIN(RADIANS(-$C67+Графики!$B$5)),"")</f>
        <v>215.91981056781376</v>
      </c>
      <c r="CK67" s="24">
        <v>0.23331746853707222</v>
      </c>
      <c r="CL67" s="25">
        <v>-0.28434748248278097</v>
      </c>
      <c r="CM67" s="25">
        <v>0.40663804587541297</v>
      </c>
      <c r="CN67" s="25">
        <v>-0.29099484875489967</v>
      </c>
      <c r="CO67" s="18">
        <f t="shared" si="221"/>
        <v>-4.5174635435892432</v>
      </c>
      <c r="CP67" s="18">
        <f t="shared" si="222"/>
        <v>-6.0879578835664914</v>
      </c>
      <c r="CQ67" s="18">
        <f t="shared" si="223"/>
        <v>169.70512455792741</v>
      </c>
      <c r="CR67" s="18">
        <f t="shared" si="224"/>
        <v>218.89246338290141</v>
      </c>
      <c r="CS67" s="18">
        <f>IF(ISNUMBER(CQ67), CQ67*COS(RADIANS(-$C67+Графики!$B$3))+CR67*SIN(RADIANS(-$C67+Графики!$B$3)),"")</f>
        <v>169.70512455792741</v>
      </c>
      <c r="CT67" s="19">
        <f>IF(ISNUMBER(CQ67), CQ67*COS(RADIANS(-$C67+Графики!$B$5))+CR67*SIN(RADIANS(-$C67+Графики!$B$5)),"")</f>
        <v>218.89246338290141</v>
      </c>
      <c r="CU67" s="24">
        <v>0.12226411536472223</v>
      </c>
      <c r="CV67" s="25">
        <v>-0.21519661001901558</v>
      </c>
      <c r="CW67" s="25">
        <v>0.29389411836241885</v>
      </c>
      <c r="CX67" s="25">
        <v>-0.25222225235013285</v>
      </c>
      <c r="CY67" s="18">
        <f t="shared" si="225"/>
        <v>-2.944896120481391</v>
      </c>
      <c r="CZ67" s="18">
        <f t="shared" si="226"/>
        <v>-4.7657463435964651</v>
      </c>
      <c r="DA67" s="18">
        <f t="shared" si="227"/>
        <v>162.77269977226467</v>
      </c>
      <c r="DB67" s="18">
        <f t="shared" si="228"/>
        <v>216.4287636107029</v>
      </c>
      <c r="DC67" s="18">
        <f>IF(ISNUMBER(DA67), DA67*COS(RADIANS(-$C67+Графики!$B$3))+DB67*SIN(RADIANS(-$C67+Графики!$B$3)),"")</f>
        <v>162.77269977226467</v>
      </c>
      <c r="DD67" s="19">
        <f>IF(ISNUMBER(DA67), DA67*COS(RADIANS(-$C67+Графики!$B$5))+DB67*SIN(RADIANS(-$C67+Графики!$B$5)),"")</f>
        <v>216.4287636107029</v>
      </c>
      <c r="DE67" s="24">
        <v>0.17289336238145439</v>
      </c>
      <c r="DF67" s="25">
        <v>-0.21082543921030192</v>
      </c>
      <c r="DG67" s="25">
        <v>0.34862009924150128</v>
      </c>
      <c r="DH67" s="25">
        <v>-0.22084885219527556</v>
      </c>
      <c r="DI67" s="18">
        <f t="shared" si="229"/>
        <v>-3.3485719868736168</v>
      </c>
      <c r="DJ67" s="18">
        <f t="shared" si="230"/>
        <v>-4.9695336401787795</v>
      </c>
      <c r="DK67" s="18">
        <f t="shared" si="231"/>
        <v>165.94596695276383</v>
      </c>
      <c r="DL67" s="18">
        <f t="shared" si="232"/>
        <v>214.19208705470965</v>
      </c>
      <c r="DM67" s="18">
        <f>IF(ISNUMBER(DK67), DK67*COS(RADIANS(-$C67+Графики!$B$3))+DL67*SIN(RADIANS(-$C67+Графики!$B$3)),"")</f>
        <v>165.94596695276383</v>
      </c>
      <c r="DN67" s="19">
        <f>IF(ISNUMBER(DK67), DK67*COS(RADIANS(-$C67+Графики!$B$5))+DL67*SIN(RADIANS(-$C67+Графики!$B$5)),"")</f>
        <v>214.19208705470965</v>
      </c>
      <c r="DO67" s="24">
        <v>0.10241423002858815</v>
      </c>
      <c r="DP67" s="25">
        <v>-0.14098464205044839</v>
      </c>
      <c r="DQ67" s="25">
        <v>0.46441305247897813</v>
      </c>
      <c r="DR67" s="25">
        <v>-0.17314573968202029</v>
      </c>
      <c r="DS67" s="18">
        <f t="shared" si="233"/>
        <v>-2.124054259557099</v>
      </c>
      <c r="DT67" s="18">
        <f t="shared" si="234"/>
        <v>-5.5637213445627163</v>
      </c>
      <c r="DU67" s="18">
        <f t="shared" si="235"/>
        <v>169.79276528081863</v>
      </c>
      <c r="DV67" s="18">
        <f t="shared" si="236"/>
        <v>211.39966682522842</v>
      </c>
      <c r="DW67" s="18">
        <f>IF(ISNUMBER(DU67), DU67*COS(RADIANS(-$C67+Графики!$B$3))+DV67*SIN(RADIANS(-$C67+Графики!$B$3)),"")</f>
        <v>169.79276528081863</v>
      </c>
      <c r="DX67" s="19">
        <f>IF(ISNUMBER(DU67), DU67*COS(RADIANS(-$C67+Графики!$B$5))+DV67*SIN(RADIANS(-$C67+Графики!$B$5)),"")</f>
        <v>211.39966682522842</v>
      </c>
      <c r="DY67" s="24">
        <v>0.19223863526025955</v>
      </c>
      <c r="DZ67" s="25">
        <v>-0.27421828163435458</v>
      </c>
      <c r="EA67" s="25">
        <v>0.44404344071528656</v>
      </c>
      <c r="EB67" s="25">
        <v>-0.24376860579259543</v>
      </c>
      <c r="EC67" s="18">
        <f t="shared" si="237"/>
        <v>-4.0705932677342087</v>
      </c>
      <c r="ED67" s="18">
        <f t="shared" si="238"/>
        <v>-6.0022563820069914</v>
      </c>
      <c r="EE67" s="18">
        <f t="shared" si="239"/>
        <v>162.50735512557978</v>
      </c>
      <c r="EF67" s="18">
        <f t="shared" si="240"/>
        <v>211.56423324605112</v>
      </c>
      <c r="EG67" s="18">
        <f>IF(ISNUMBER(EE67), EE67*COS(RADIANS(-$C67+Графики!$B$3))+EF67*SIN(RADIANS(-$C67+Графики!$B$3)),"")</f>
        <v>162.50735512557978</v>
      </c>
      <c r="EH67" s="19">
        <f>IF(ISNUMBER(EE67), EE67*COS(RADIANS(-$C67+Графики!$B$5))+EF67*SIN(RADIANS(-$C67+Графики!$B$5)),"")</f>
        <v>211.56423324605112</v>
      </c>
      <c r="EI67" s="24">
        <v>0.2458327180748017</v>
      </c>
      <c r="EJ67" s="25">
        <v>-0.26051246291344865</v>
      </c>
      <c r="EK67" s="25">
        <v>0.45960595096575863</v>
      </c>
      <c r="EL67" s="25">
        <v>-0.21129967959552814</v>
      </c>
      <c r="EM67" s="18">
        <f t="shared" si="241"/>
        <v>-4.4186809008661569</v>
      </c>
      <c r="EN67" s="18">
        <f t="shared" si="242"/>
        <v>-5.8547226634022014</v>
      </c>
      <c r="EO67" s="18">
        <f t="shared" si="243"/>
        <v>166.48148065503159</v>
      </c>
      <c r="EP67" s="18">
        <f t="shared" si="244"/>
        <v>210.22229440842872</v>
      </c>
      <c r="EQ67" s="18">
        <f>IF(ISNUMBER(EO67), EO67*COS(RADIANS(-$C67+Графики!$B$3))+EP67*SIN(RADIANS(-$C67+Графики!$B$3)),"")</f>
        <v>166.48148065503159</v>
      </c>
      <c r="ER67" s="19">
        <f>IF(ISNUMBER(EO67), EO67*COS(RADIANS(-$C67+Графики!$B$5))+EP67*SIN(RADIANS(-$C67+Графики!$B$5)),"")</f>
        <v>210.22229440842872</v>
      </c>
      <c r="ES67" s="24">
        <v>0.16082997355173276</v>
      </c>
      <c r="ET67" s="25">
        <v>-0.16521982655943057</v>
      </c>
      <c r="EU67" s="25">
        <v>0.31041634219516445</v>
      </c>
      <c r="EV67" s="25">
        <v>-0.23251813957257406</v>
      </c>
      <c r="EW67" s="18">
        <f t="shared" si="245"/>
        <v>-2.8453174294889614</v>
      </c>
      <c r="EX67" s="18">
        <f t="shared" si="246"/>
        <v>-4.7379794378339222</v>
      </c>
      <c r="EY67" s="18">
        <f t="shared" si="247"/>
        <v>163.88389971477011</v>
      </c>
      <c r="EZ67" s="18">
        <f t="shared" si="248"/>
        <v>216.29122172749115</v>
      </c>
      <c r="FA67" s="18">
        <f>IF(ISNUMBER(EY67), EY67*COS(RADIANS(-$C67+Графики!$B$3))+EZ67*SIN(RADIANS(-$C67+Графики!$B$3)),"")</f>
        <v>163.88389971477011</v>
      </c>
      <c r="FB67" s="19">
        <f>IF(ISNUMBER(EY67), EY67*COS(RADIANS(-$C67+Графики!$B$5))+EZ67*SIN(RADIANS(-$C67+Графики!$B$5)),"")</f>
        <v>216.29122172749115</v>
      </c>
      <c r="FC67" s="24">
        <v>0.147433970056044</v>
      </c>
      <c r="FD67" s="25">
        <v>-0.1393158481319981</v>
      </c>
      <c r="FE67" s="25">
        <v>0.44508925632974083</v>
      </c>
      <c r="FF67" s="25">
        <v>-0.2860831891453921</v>
      </c>
      <c r="FG67" s="18">
        <f t="shared" si="249"/>
        <v>-2.5023616168771761</v>
      </c>
      <c r="FH67" s="18">
        <f t="shared" si="250"/>
        <v>-6.3806399905348181</v>
      </c>
      <c r="FI67" s="18">
        <f t="shared" si="251"/>
        <v>166.01290804550598</v>
      </c>
      <c r="FJ67" s="18">
        <f t="shared" si="252"/>
        <v>216.20765654856834</v>
      </c>
      <c r="FK67" s="18">
        <f>IF(ISNUMBER(FI67), FI67*COS(RADIANS(-$C67+Графики!$B$3))+FJ67*SIN(RADIANS(-$C67+Графики!$B$3)),"")</f>
        <v>166.01290804550598</v>
      </c>
      <c r="FL67" s="19">
        <f>IF(ISNUMBER(FI67), FI67*COS(RADIANS(-$C67+Графики!$B$5))+FJ67*SIN(RADIANS(-$C67+Графики!$B$5)),"")</f>
        <v>216.20765654856834</v>
      </c>
      <c r="FM67" s="24">
        <v>0.11695459707529479</v>
      </c>
      <c r="FN67" s="25">
        <v>-0.28081620240001814</v>
      </c>
      <c r="FO67" s="25">
        <v>0.35525013962944141</v>
      </c>
      <c r="FP67" s="25">
        <v>-0.31238096422614525</v>
      </c>
      <c r="FQ67" s="18">
        <f t="shared" si="253"/>
        <v>-3.4711980886600173</v>
      </c>
      <c r="FR67" s="18">
        <f t="shared" si="254"/>
        <v>-5.8261475145450747</v>
      </c>
      <c r="FS67" s="18">
        <f t="shared" si="255"/>
        <v>166.07135331087318</v>
      </c>
      <c r="FT67" s="18">
        <f t="shared" si="256"/>
        <v>213.28936270271157</v>
      </c>
      <c r="FU67" s="18">
        <f>IF(ISNUMBER(FS67), FS67*COS(RADIANS(-$C67+Графики!$B$3))+FT67*SIN(RADIANS(-$C67+Графики!$B$3)),"")</f>
        <v>166.07135331087318</v>
      </c>
      <c r="FV67" s="19">
        <f>IF(ISNUMBER(FS67), FS67*COS(RADIANS(-$C67+Графики!$B$5))+FT67*SIN(RADIANS(-$C67+Графики!$B$5)),"")</f>
        <v>213.28936270271157</v>
      </c>
      <c r="FW67" s="24">
        <v>0.23265061287566166</v>
      </c>
      <c r="FX67" s="25">
        <v>-0.27891985550757359</v>
      </c>
      <c r="FY67" s="25">
        <v>0.41308142000215309</v>
      </c>
      <c r="FZ67" s="25">
        <v>-0.24882858829692533</v>
      </c>
      <c r="GA67" s="18">
        <f t="shared" si="257"/>
        <v>-4.4642796858004239</v>
      </c>
      <c r="GB67" s="18">
        <f t="shared" si="258"/>
        <v>-5.7762223775142809</v>
      </c>
      <c r="GC67" s="18">
        <f t="shared" si="259"/>
        <v>168.85638140802695</v>
      </c>
      <c r="GD67" s="18">
        <f t="shared" si="260"/>
        <v>211.53122966378987</v>
      </c>
      <c r="GE67" s="18">
        <f>IF(ISNUMBER(GC67), GC67*COS(RADIANS(-$C67+Графики!$B$3))+GD67*SIN(RADIANS(-$C67+Графики!$B$3)),"")</f>
        <v>168.85638140802695</v>
      </c>
      <c r="GF67" s="19">
        <f>IF(ISNUMBER(GC67), GC67*COS(RADIANS(-$C67+Графики!$B$5))+GD67*SIN(RADIANS(-$C67+Графики!$B$5)),"")</f>
        <v>211.53122966378987</v>
      </c>
      <c r="GG67" s="24">
        <v>0.23761537935969687</v>
      </c>
      <c r="GH67" s="25">
        <v>-0.11841494014487458</v>
      </c>
      <c r="GI67" s="25">
        <v>0.45579324920519404</v>
      </c>
      <c r="GJ67" s="25">
        <v>-0.17703705454938895</v>
      </c>
      <c r="GK67" s="18">
        <f t="shared" si="261"/>
        <v>-3.1069456575039833</v>
      </c>
      <c r="GL67" s="18">
        <f t="shared" si="262"/>
        <v>-5.5224581328365892</v>
      </c>
      <c r="GM67" s="18">
        <f t="shared" si="263"/>
        <v>171.89296606425754</v>
      </c>
      <c r="GN67" s="18">
        <f t="shared" si="264"/>
        <v>214.8135282140984</v>
      </c>
      <c r="GO67" s="18">
        <f>IF(ISNUMBER(GM67), GM67*COS(RADIANS(-$C67+Графики!$B$3))+GN67*SIN(RADIANS(-$C67+Графики!$B$3)),"")</f>
        <v>171.89296606425754</v>
      </c>
      <c r="GP67" s="19">
        <f>IF(ISNUMBER(GM67), GM67*COS(RADIANS(-$C67+Графики!$B$5))+GN67*SIN(RADIANS(-$C67+Графики!$B$5)),"")</f>
        <v>214.8135282140984</v>
      </c>
      <c r="GQ67" s="24">
        <v>0.23990601571777051</v>
      </c>
      <c r="GR67" s="25">
        <v>-0.2474691206685177</v>
      </c>
      <c r="GS67" s="25">
        <v>0.3511292431342623</v>
      </c>
      <c r="GT67" s="25">
        <v>-0.27078592450182659</v>
      </c>
      <c r="GU67" s="18">
        <f t="shared" si="265"/>
        <v>-4.2531375884160907</v>
      </c>
      <c r="GV67" s="18">
        <f t="shared" si="266"/>
        <v>-5.4272070286375378</v>
      </c>
      <c r="GW67" s="18">
        <f t="shared" si="267"/>
        <v>165.99260417241535</v>
      </c>
      <c r="GX67" s="18">
        <f t="shared" si="268"/>
        <v>218.34305954606305</v>
      </c>
      <c r="GY67" s="18">
        <f>IF(ISNUMBER(GW67), GW67*COS(RADIANS(-$C67+Графики!$B$3))+GX67*SIN(RADIANS(-$C67+Графики!$B$3)),"")</f>
        <v>165.99260417241535</v>
      </c>
      <c r="GZ67" s="19">
        <f>IF(ISNUMBER(GW67), GW67*COS(RADIANS(-$C67+Графики!$B$5))+GX67*SIN(RADIANS(-$C67+Графики!$B$5)),"")</f>
        <v>218.34305954606305</v>
      </c>
      <c r="HA67" s="24">
        <v>0.28341804022365935</v>
      </c>
      <c r="HB67" s="25">
        <v>-0.14972492612522514</v>
      </c>
      <c r="HC67" s="25">
        <v>0.38216204054866898</v>
      </c>
      <c r="HD67" s="25">
        <v>-0.30436042789170492</v>
      </c>
      <c r="HE67" s="18">
        <f t="shared" si="269"/>
        <v>-3.7798764464543106</v>
      </c>
      <c r="HF67" s="18">
        <f t="shared" si="270"/>
        <v>-5.991002892728047</v>
      </c>
      <c r="HG67" s="18">
        <f t="shared" si="271"/>
        <v>163.74992465492991</v>
      </c>
      <c r="HH67" s="18">
        <f t="shared" si="272"/>
        <v>211.61124367349953</v>
      </c>
      <c r="HI67" s="18">
        <f>IF(ISNUMBER(HG67), HG67*COS(RADIANS(-$C67+Графики!$B$3))+HH67*SIN(RADIANS(-$C67+Графики!$B$3)),"")</f>
        <v>163.74992465492991</v>
      </c>
      <c r="HJ67" s="19">
        <f>IF(ISNUMBER(HG67), HG67*COS(RADIANS(-$C67+Графики!$B$5))+HH67*SIN(RADIANS(-$C67+Графики!$B$5)),"")</f>
        <v>211.61124367349953</v>
      </c>
      <c r="HK67" s="24">
        <v>0.22581892305578141</v>
      </c>
      <c r="HL67" s="25">
        <v>-0.1225932362173395</v>
      </c>
      <c r="HM67" s="25">
        <v>0.33099893907475009</v>
      </c>
      <c r="HN67" s="25">
        <v>-0.31385773304244169</v>
      </c>
      <c r="HO67" s="18">
        <f t="shared" si="273"/>
        <v>-3.0404649820703544</v>
      </c>
      <c r="HP67" s="18">
        <f t="shared" si="274"/>
        <v>-5.6274063643543295</v>
      </c>
      <c r="HQ67" s="18">
        <f t="shared" si="275"/>
        <v>171.04293274418933</v>
      </c>
      <c r="HR67" s="18">
        <f t="shared" si="276"/>
        <v>217.60719426395892</v>
      </c>
      <c r="HS67" s="18">
        <f>IF(ISNUMBER(HQ67), HQ67*COS(RADIANS(-$C67+Графики!$B$3))+HR67*SIN(RADIANS(-$C67+Графики!$B$3)),"")</f>
        <v>171.04293274418933</v>
      </c>
      <c r="HT67" s="19">
        <f>IF(ISNUMBER(HQ67), HQ67*COS(RADIANS(-$C67+Графики!$B$5))+HR67*SIN(RADIANS(-$C67+Графики!$B$5)),"")</f>
        <v>217.60719426395892</v>
      </c>
      <c r="HU67" s="24">
        <v>0.19728955781244192</v>
      </c>
      <c r="HV67" s="25">
        <v>-0.18582589297277358</v>
      </c>
      <c r="HW67" s="25">
        <v>0.32988900807503652</v>
      </c>
      <c r="HX67" s="25">
        <v>-0.22227089522985269</v>
      </c>
      <c r="HY67" s="18">
        <f t="shared" si="277"/>
        <v>-3.3433067872872915</v>
      </c>
      <c r="HZ67" s="18">
        <f t="shared" si="278"/>
        <v>-4.8184855091128727</v>
      </c>
      <c r="IA67" s="18">
        <f t="shared" si="279"/>
        <v>164.49795027668753</v>
      </c>
      <c r="IB67" s="18">
        <f t="shared" si="280"/>
        <v>213.0651290131386</v>
      </c>
      <c r="IC67" s="18">
        <f>IF(ISNUMBER(IA67), IA67*COS(RADIANS(-$C67+Графики!$B$3))+IB67*SIN(RADIANS(-$C67+Графики!$B$3)),"")</f>
        <v>164.49795027668753</v>
      </c>
      <c r="ID67" s="19">
        <f>IF(ISNUMBER(IA67), IA67*COS(RADIANS(-$C67+Графики!$B$5))+IB67*SIN(RADIANS(-$C67+Графики!$B$5)),"")</f>
        <v>213.0651290131386</v>
      </c>
      <c r="IE67" s="24">
        <v>9.3196328846167353E-2</v>
      </c>
      <c r="IF67" s="25">
        <v>-0.23835503253746418</v>
      </c>
      <c r="IG67" s="25">
        <v>0.41350366062178412</v>
      </c>
      <c r="IH67" s="25">
        <v>-0.27800705487199229</v>
      </c>
      <c r="II67" s="18">
        <f t="shared" si="281"/>
        <v>-2.8933274109521632</v>
      </c>
      <c r="IJ67" s="18">
        <f t="shared" si="282"/>
        <v>-6.0345327733195715</v>
      </c>
      <c r="IK67" s="18">
        <f t="shared" si="283"/>
        <v>161.3053091694797</v>
      </c>
      <c r="IL67" s="18">
        <f t="shared" si="284"/>
        <v>209.43754117984594</v>
      </c>
      <c r="IM67" s="18">
        <f>IF(ISNUMBER(IK67), IK67*COS(RADIANS(-$C67+Графики!$B$3))+IL67*SIN(RADIANS(-$C67+Графики!$B$3)),"")</f>
        <v>161.3053091694797</v>
      </c>
      <c r="IN67" s="19">
        <f>IF(ISNUMBER(IK67), IK67*COS(RADIANS(-$C67+Графики!$B$5))+IL67*SIN(RADIANS(-$C67+Графики!$B$5)),"")</f>
        <v>209.43754117984594</v>
      </c>
      <c r="IO67" s="24">
        <v>0.28722212730439967</v>
      </c>
      <c r="IP67" s="25">
        <v>-0.27078536138046272</v>
      </c>
      <c r="IQ67" s="25">
        <v>0.28236605365239209</v>
      </c>
      <c r="IR67" s="25">
        <v>-0.2975680853184981</v>
      </c>
      <c r="IS67" s="18">
        <f t="shared" si="285"/>
        <v>-4.8695147194995094</v>
      </c>
      <c r="IT67" s="18">
        <f t="shared" si="286"/>
        <v>-5.0608584812698991</v>
      </c>
      <c r="IU67" s="18">
        <f t="shared" si="287"/>
        <v>167.66651206251348</v>
      </c>
      <c r="IV67" s="18">
        <f t="shared" si="288"/>
        <v>215.58093020295919</v>
      </c>
      <c r="IW67" s="18">
        <f>IF(ISNUMBER(IU67), IU67*COS(RADIANS(-$C67+Графики!$B$3))+IV67*SIN(RADIANS(-$C67+Графики!$B$3)),"")</f>
        <v>167.66651206251348</v>
      </c>
      <c r="IX67" s="19">
        <f>IF(ISNUMBER(IU67), IU67*COS(RADIANS(-$C67+Графики!$B$5))+IV67*SIN(RADIANS(-$C67+Графики!$B$5)),"")</f>
        <v>215.58093020295919</v>
      </c>
    </row>
    <row r="68" spans="1:258" x14ac:dyDescent="0.25">
      <c r="A68" s="44">
        <v>68</v>
      </c>
      <c r="B68" s="50">
        <v>0</v>
      </c>
      <c r="C68" s="11">
        <f>IF(Графики!$A$7="Расчитывать с учетом закручивания скважины",B68,0)</f>
        <v>0</v>
      </c>
      <c r="D68" s="47">
        <v>32.5</v>
      </c>
      <c r="E68" s="34">
        <f>IF(ISNUMBER(INDEX($I$1:$IX$303,$A68,E$1) ),INDEX($I$1:$IX$303,$A68,E$1),0)</f>
        <v>7.4447752312628257</v>
      </c>
      <c r="F68" s="35">
        <f>IF(ISNUMBER(INDEX($I$1:$IX$303,$A68,F$1) ),INDEX($I$1:$IX$303,$A68,F$1),0)</f>
        <v>-1.4763603117332476</v>
      </c>
      <c r="G68" s="35">
        <f>IF(ISNUMBER(INDEX($I$1:$IX$303,$A68,G$1) ),INDEX($I$1:$IX$303,$A68,G$1)-$G$305,0)</f>
        <v>-805.54830246579297</v>
      </c>
      <c r="H68" s="36">
        <f>IF(ISNUMBER(INDEX($I$1:$IX$303,$A68,H$1) ),INDEX($I$1:$IX$303,$A68,H$1)-$H$305,0)</f>
        <v>-941.78524137844545</v>
      </c>
      <c r="I68" s="29">
        <v>-0.46066415662934135</v>
      </c>
      <c r="J68" s="25">
        <v>0.39245212446009659</v>
      </c>
      <c r="K68" s="25">
        <v>7.958585983088981E-2</v>
      </c>
      <c r="L68" s="25">
        <v>-8.9592631433043385E-2</v>
      </c>
      <c r="M68" s="18">
        <f t="shared" ref="M68:M97" si="289">IF(ISNUMBER(I68),-SIN(RADIANS((I68-J68)/2))*1000,"")</f>
        <v>7.4447752312628257</v>
      </c>
      <c r="N68" s="18">
        <f t="shared" ref="N68:N97" si="290">IF(ISNUMBER(J68),-SIN(RADIANS((K68-L68)/2))*1000,"")</f>
        <v>-1.4763603117332476</v>
      </c>
      <c r="O68" s="18">
        <f t="shared" ref="O68:O96" si="291">IF(ISNUMBER(M68),O67+M68*0.5,IF(ISNUMBER(M69),0,""))</f>
        <v>172.36785342362168</v>
      </c>
      <c r="P68" s="18">
        <f t="shared" ref="P68:P96" si="292">IF(ISNUMBER(N68),P67+N68*0.5,IF(ISNUMBER(N69),0,""))</f>
        <v>213.64442210559204</v>
      </c>
      <c r="Q68" s="18">
        <f>IF(ISNUMBER(O68), O68*COS(RADIANS(-$C68+Графики!$B$3))+P68*SIN(RADIANS(-$C68+Графики!$B$3)),"")</f>
        <v>172.36785342362168</v>
      </c>
      <c r="R68" s="19">
        <f>IF(ISNUMBER(O68), O68*COS(RADIANS(-$C68+Графики!$B$5))+P68*SIN(RADIANS(-$C68+Графики!$B$5)),"")</f>
        <v>213.64442210559204</v>
      </c>
      <c r="S68" s="29">
        <v>-0.39461683866288599</v>
      </c>
      <c r="T68" s="25">
        <v>0.49700336663734912</v>
      </c>
      <c r="U68" s="25">
        <v>6.0988507243373041E-2</v>
      </c>
      <c r="V68" s="25">
        <v>-0.16709924750082858</v>
      </c>
      <c r="W68" s="18">
        <f t="shared" ref="W68:W97" si="293">IF(ISNUMBER(S68),-SIN(RADIANS((S68-T68)/2))*1000,"")</f>
        <v>7.7807756191250466</v>
      </c>
      <c r="X68" s="18">
        <f t="shared" ref="X68:X97" si="294">IF(ISNUMBER(T68),-SIN(RADIANS((U68-V68)/2))*1000,"")</f>
        <v>-1.9904398375772148</v>
      </c>
      <c r="Y68" s="18">
        <f t="shared" ref="Y68:Y96" si="295">IF(ISNUMBER(W68),Y67+W68*0.5,IF(ISNUMBER(W69),0,""))</f>
        <v>167.50224729403433</v>
      </c>
      <c r="Z68" s="18">
        <f t="shared" ref="Z68:Z96" si="296">IF(ISNUMBER(X68),Z67+X68*0.5,IF(ISNUMBER(X69),0,""))</f>
        <v>210.93223406465708</v>
      </c>
      <c r="AA68" s="18">
        <f>IF(ISNUMBER(Y68), Y68*COS(RADIANS(-$C68+Графики!$B$3))+Z68*SIN(RADIANS(-$C68+Графики!$B$3)),"")</f>
        <v>167.50224729403433</v>
      </c>
      <c r="AB68" s="18">
        <f>IF(ISNUMBER(Y68), Y68*COS(RADIANS(-$C68+Графики!$B$5))+Z68*SIN(RADIANS(-$C68+Графики!$B$5)),"")</f>
        <v>210.93223406465708</v>
      </c>
      <c r="AC68" s="24">
        <v>-0.48277219132936389</v>
      </c>
      <c r="AD68" s="25">
        <v>0.47225654859008415</v>
      </c>
      <c r="AE68" s="25">
        <v>5.1299696676386564E-2</v>
      </c>
      <c r="AF68" s="25">
        <v>-0.10220478892088586</v>
      </c>
      <c r="AG68" s="18">
        <f t="shared" ref="AG68:AG97" si="297">IF(ISNUMBER(AC68),-SIN(RADIANS((AC68-AD68)/2))*1000,"")</f>
        <v>8.3341015010756561</v>
      </c>
      <c r="AH68" s="18">
        <f t="shared" ref="AH68:AH97" si="298">IF(ISNUMBER(AD68),-SIN(RADIANS((AE68-AF68)/2))*1000,"")</f>
        <v>-1.3395789444865571</v>
      </c>
      <c r="AI68" s="18">
        <f t="shared" ref="AI68:AI96" si="299">IF(ISNUMBER(AG68),AI67+AG68*0.5,IF(ISNUMBER(AG69),0,""))</f>
        <v>168.33116323618859</v>
      </c>
      <c r="AJ68" s="18">
        <f t="shared" ref="AJ68:AJ96" si="300">IF(ISNUMBER(AH68),AJ67+AH68*0.5,IF(ISNUMBER(AH69),0,""))</f>
        <v>220.77583449108093</v>
      </c>
      <c r="AK68" s="18">
        <f>IF(ISNUMBER(AI68), AI68*COS(RADIANS(-$C68+Графики!$B$3))+AJ68*SIN(RADIANS(-$C68+Графики!$B$3)),"")</f>
        <v>168.33116323618859</v>
      </c>
      <c r="AL68" s="19">
        <f>IF(ISNUMBER(AI68), AI68*COS(RADIANS(-$C68+Графики!$B$5))+AJ68*SIN(RADIANS(-$C68+Графики!$B$5)),"")</f>
        <v>220.77583449108093</v>
      </c>
      <c r="AM68" s="24">
        <v>-0.42492646400646716</v>
      </c>
      <c r="AN68" s="25">
        <v>0.44454398101775905</v>
      </c>
      <c r="AO68" s="25">
        <v>8.9636964536875557E-2</v>
      </c>
      <c r="AP68" s="25">
        <v>-0.19778686023511524</v>
      </c>
      <c r="AQ68" s="18">
        <f t="shared" ref="AQ68:AQ97" si="301">IF(ISNUMBER(AM68),-SIN(RADIANS((AM68-AN68)/2))*1000,"")</f>
        <v>7.5874882034199151</v>
      </c>
      <c r="AR68" s="18">
        <f t="shared" ref="AR68:AR97" si="302">IF(ISNUMBER(AN68),-SIN(RADIANS((AO68-AP68)/2))*1000,"")</f>
        <v>-2.5082434154534186</v>
      </c>
      <c r="AS68" s="18">
        <f t="shared" ref="AS68:AS96" si="303">IF(ISNUMBER(AQ68),AS67+AQ68*0.5,IF(ISNUMBER(AQ69),0,""))</f>
        <v>170.66313558825411</v>
      </c>
      <c r="AT68" s="18">
        <f t="shared" ref="AT68:AT96" si="304">IF(ISNUMBER(AR68),AT67+AR68*0.5,IF(ISNUMBER(AR69),0,""))</f>
        <v>215.07826722851658</v>
      </c>
      <c r="AU68" s="18">
        <f>IF(ISNUMBER(AS68), AS68*COS(RADIANS(-$C68+Графики!$B$3))+AT68*SIN(RADIANS(-$C68+Графики!$B$3)),"")</f>
        <v>170.66313558825411</v>
      </c>
      <c r="AV68" s="19">
        <f>IF(ISNUMBER(AS68), AS68*COS(RADIANS(-$C68+Графики!$B$5))+AT68*SIN(RADIANS(-$C68+Графики!$B$5)),"")</f>
        <v>215.07826722851658</v>
      </c>
      <c r="AW68" s="24">
        <v>-0.49525505446197149</v>
      </c>
      <c r="AX68" s="25">
        <v>0.44461732335552751</v>
      </c>
      <c r="AY68" s="25">
        <v>6.7039061762750207E-2</v>
      </c>
      <c r="AZ68" s="25">
        <v>-9.896658154722604E-2</v>
      </c>
      <c r="BA68" s="18">
        <f t="shared" ref="BA68:BA97" si="305">IF(ISNUMBER(AW68),-SIN(RADIANS((AW68-AX68)/2))*1000,"")</f>
        <v>8.2018418113456804</v>
      </c>
      <c r="BB68" s="18">
        <f t="shared" ref="BB68:BB97" si="306">IF(ISNUMBER(AX68),-SIN(RADIANS((AY68-AZ68)/2))*1000,"")</f>
        <v>-1.4486720196153076</v>
      </c>
      <c r="BC68" s="18">
        <f t="shared" ref="BC68:BC96" si="307">IF(ISNUMBER(BA68),BC67+BA68*0.5,IF(ISNUMBER(BA69),0,""))</f>
        <v>170.14635514649598</v>
      </c>
      <c r="BD68" s="18">
        <f t="shared" ref="BD68:BD96" si="308">IF(ISNUMBER(BB68),BD67+BB68*0.5,IF(ISNUMBER(BB69),0,""))</f>
        <v>213.33706238353759</v>
      </c>
      <c r="BE68" s="18">
        <f>IF(ISNUMBER(BC68), BC68*COS(RADIANS(-$C68+Графики!$B$3))+BD68*SIN(RADIANS(-$C68+Графики!$B$3)),"")</f>
        <v>170.14635514649598</v>
      </c>
      <c r="BF68" s="19">
        <f>IF(ISNUMBER(BC68), BC68*COS(RADIANS(-$C68+Графики!$B$5))+BD68*SIN(RADIANS(-$C68+Графики!$B$5)),"")</f>
        <v>213.33706238353759</v>
      </c>
      <c r="BG68" s="24">
        <v>-0.39951799132157662</v>
      </c>
      <c r="BH68" s="25">
        <v>0.42012659504476557</v>
      </c>
      <c r="BI68" s="25">
        <v>6.7566457102924971E-2</v>
      </c>
      <c r="BJ68" s="25">
        <v>-0.25486798752096262</v>
      </c>
      <c r="BK68" s="18">
        <f t="shared" ref="BK68:BK97" si="309">IF(ISNUMBER(BG68),-SIN(RADIANS((BG68-BH68)/2))*1000,"")</f>
        <v>7.1526873730180736</v>
      </c>
      <c r="BL68" s="18">
        <f t="shared" ref="BL68:BL97" si="310">IF(ISNUMBER(BH68),-SIN(RADIANS((BI68-BJ68)/2))*1000,"")</f>
        <v>-2.8137676273482883</v>
      </c>
      <c r="BM68" s="18">
        <f t="shared" ref="BM68:BM96" si="311">IF(ISNUMBER(BK68),BM67+BK68*0.5,IF(ISNUMBER(BK69),0,""))</f>
        <v>170.09363649954571</v>
      </c>
      <c r="BN68" s="18">
        <f t="shared" ref="BN68:BN96" si="312">IF(ISNUMBER(BL68),BN67+BL68*0.5,IF(ISNUMBER(BL69),0,""))</f>
        <v>210.62700064284502</v>
      </c>
      <c r="BO68" s="18">
        <f>IF(ISNUMBER(BM68), BM68*COS(RADIANS(-$C68+Графики!$B$3))+BN68*SIN(RADIANS(-$C68+Графики!$B$3)),"")</f>
        <v>170.09363649954571</v>
      </c>
      <c r="BP68" s="19">
        <f>IF(ISNUMBER(BM68), BM68*COS(RADIANS(-$C68+Графики!$B$5))+BN68*SIN(RADIANS(-$C68+Графики!$B$5)),"")</f>
        <v>210.62700064284502</v>
      </c>
      <c r="BQ68" s="24">
        <v>-0.44024495215953541</v>
      </c>
      <c r="BR68" s="25">
        <v>0.33823722830087088</v>
      </c>
      <c r="BS68" s="25">
        <v>0.13070537475096772</v>
      </c>
      <c r="BT68" s="25">
        <v>-8.7285387691362876E-2</v>
      </c>
      <c r="BU68" s="18">
        <f t="shared" ref="BU68:BU97" si="313">IF(ISNUMBER(BQ68),-SIN(RADIANS((BQ68-BR68)/2))*1000,"")</f>
        <v>6.7934863526020974</v>
      </c>
      <c r="BV68" s="18">
        <f t="shared" ref="BV68:BV97" si="314">IF(ISNUMBER(BR68),-SIN(RADIANS((BS68-BT68)/2))*1000,"")</f>
        <v>-1.9023271244015907</v>
      </c>
      <c r="BW68" s="18">
        <f t="shared" ref="BW68:BW96" si="315">IF(ISNUMBER(BU68),BW67+BU68*0.5,IF(ISNUMBER(BU69),0,""))</f>
        <v>173.69927866682264</v>
      </c>
      <c r="BX68" s="18">
        <f t="shared" ref="BX68:BX96" si="316">IF(ISNUMBER(BV68),BX67+BV68*0.5,IF(ISNUMBER(BV69),0,""))</f>
        <v>211.11777529700834</v>
      </c>
      <c r="BY68" s="18">
        <f>IF(ISNUMBER(BW68), BW68*COS(RADIANS(-$C68+Графики!$B$3))+BX68*SIN(RADIANS(-$C68+Графики!$B$3)),"")</f>
        <v>173.69927866682264</v>
      </c>
      <c r="BZ68" s="19">
        <f>IF(ISNUMBER(BW68), BW68*COS(RADIANS(-$C68+Графики!$B$5))+BX68*SIN(RADIANS(-$C68+Графики!$B$5)),"")</f>
        <v>211.11777529700834</v>
      </c>
      <c r="CA68" s="29">
        <v>-0.4965409877660949</v>
      </c>
      <c r="CB68" s="25">
        <v>0.33334749445880874</v>
      </c>
      <c r="CC68" s="25">
        <v>0.13904537421601981</v>
      </c>
      <c r="CD68" s="25">
        <v>-9.887895712070302E-2</v>
      </c>
      <c r="CE68" s="18">
        <f t="shared" ref="CE68:CE97" si="317">IF(ISNUMBER(CA68),-SIN(RADIANS((CA68-CB68)/2))*1000,"")</f>
        <v>7.2420799130090101</v>
      </c>
      <c r="CF68" s="18">
        <f t="shared" ref="CF68:CF97" si="318">IF(ISNUMBER(CB68),-SIN(RADIANS((CC68-CD68)/2))*1000,"")</f>
        <v>-2.0762799844270612</v>
      </c>
      <c r="CG68" s="18">
        <f t="shared" ref="CG68:CG96" si="319">IF(ISNUMBER(CE68),CG67+CE68*0.5,IF(ISNUMBER(CE69),0,""))</f>
        <v>169.98185563542509</v>
      </c>
      <c r="CH68" s="18">
        <f t="shared" ref="CH68:CH96" si="320">IF(ISNUMBER(CF68),CH67+CF68*0.5,IF(ISNUMBER(CF69),0,""))</f>
        <v>214.88167057560022</v>
      </c>
      <c r="CI68" s="18">
        <f>IF(ISNUMBER(CG68), CG68*COS(RADIANS(-$C68+Графики!$B$3))+CH68*SIN(RADIANS(-$C68+Графики!$B$3)),"")</f>
        <v>169.98185563542509</v>
      </c>
      <c r="CJ68" s="19">
        <f>IF(ISNUMBER(CG68), CG68*COS(RADIANS(-$C68+Графики!$B$5))+CH68*SIN(RADIANS(-$C68+Графики!$B$5)),"")</f>
        <v>214.88167057560022</v>
      </c>
      <c r="CK68" s="24">
        <v>-0.33475683137509243</v>
      </c>
      <c r="CL68" s="25">
        <v>0.52049450929839824</v>
      </c>
      <c r="CM68" s="25">
        <v>0.10482622213176038</v>
      </c>
      <c r="CN68" s="25">
        <v>-0.2069966745535749</v>
      </c>
      <c r="CO68" s="18">
        <f t="shared" ref="CO68:CO97" si="321">IF(ISNUMBER(CK68),-SIN(RADIANS((CK68-CL68)/2))*1000,"")</f>
        <v>7.4634066233625633</v>
      </c>
      <c r="CP68" s="18">
        <f t="shared" ref="CP68:CP97" si="322">IF(ISNUMBER(CL68),-SIN(RADIANS((CM68-CN68)/2))*1000,"")</f>
        <v>-2.7211647568695692</v>
      </c>
      <c r="CQ68" s="18">
        <f t="shared" ref="CQ68:CQ96" si="323">IF(ISNUMBER(CO68),CQ67+CO68*0.5,IF(ISNUMBER(CO69),0,""))</f>
        <v>173.43682786960869</v>
      </c>
      <c r="CR68" s="18">
        <f t="shared" ref="CR68:CR96" si="324">IF(ISNUMBER(CP68),CR67+CP68*0.5,IF(ISNUMBER(CP69),0,""))</f>
        <v>217.53188100446664</v>
      </c>
      <c r="CS68" s="18">
        <f>IF(ISNUMBER(CQ68), CQ68*COS(RADIANS(-$C68+Графики!$B$3))+CR68*SIN(RADIANS(-$C68+Графики!$B$3)),"")</f>
        <v>173.43682786960869</v>
      </c>
      <c r="CT68" s="19">
        <f>IF(ISNUMBER(CQ68), CQ68*COS(RADIANS(-$C68+Графики!$B$5))+CR68*SIN(RADIANS(-$C68+Графики!$B$5)),"")</f>
        <v>217.53188100446664</v>
      </c>
      <c r="CU68" s="24">
        <v>-0.45015540161372647</v>
      </c>
      <c r="CV68" s="25">
        <v>0.35287202669807383</v>
      </c>
      <c r="CW68" s="25">
        <v>0.1831310796190869</v>
      </c>
      <c r="CX68" s="25">
        <v>-7.7166548336987439E-2</v>
      </c>
      <c r="CY68" s="18">
        <f t="shared" ref="CY68:CY97" si="325">IF(ISNUMBER(CU68),-SIN(RADIANS((CU68-CV68)/2))*1000,"")</f>
        <v>7.0076789476569896</v>
      </c>
      <c r="CZ68" s="18">
        <f t="shared" ref="CZ68:CZ97" si="326">IF(ISNUMBER(CV68),-SIN(RADIANS((CW68-CX68)/2))*1000,"")</f>
        <v>-2.2715233680364824</v>
      </c>
      <c r="DA68" s="18">
        <f t="shared" ref="DA68:DA96" si="327">IF(ISNUMBER(CY68),DA67+CY68*0.5,IF(ISNUMBER(CY69),0,""))</f>
        <v>166.27653924609317</v>
      </c>
      <c r="DB68" s="18">
        <f t="shared" ref="DB68:DB96" si="328">IF(ISNUMBER(CZ68),DB67+CZ68*0.5,IF(ISNUMBER(CZ69),0,""))</f>
        <v>215.29300192668467</v>
      </c>
      <c r="DC68" s="18">
        <f>IF(ISNUMBER(DA68), DA68*COS(RADIANS(-$C68+Графики!$B$3))+DB68*SIN(RADIANS(-$C68+Графики!$B$3)),"")</f>
        <v>166.27653924609317</v>
      </c>
      <c r="DD68" s="19">
        <f>IF(ISNUMBER(DA68), DA68*COS(RADIANS(-$C68+Графики!$B$5))+DB68*SIN(RADIANS(-$C68+Графики!$B$5)),"")</f>
        <v>215.29300192668467</v>
      </c>
      <c r="DE68" s="24">
        <v>-0.51885070348910478</v>
      </c>
      <c r="DF68" s="25">
        <v>0.40199972164478381</v>
      </c>
      <c r="DG68" s="25">
        <v>7.6791218617591306E-2</v>
      </c>
      <c r="DH68" s="25">
        <v>-0.25490856513511134</v>
      </c>
      <c r="DI68" s="18">
        <f t="shared" ref="DI68:DI97" si="329">IF(ISNUMBER(DE68),-SIN(RADIANS((DE68-DF68)/2))*1000,"")</f>
        <v>8.0358494303111829</v>
      </c>
      <c r="DJ68" s="18">
        <f t="shared" ref="DJ68:DJ97" si="330">IF(ISNUMBER(DF68),-SIN(RADIANS((DG68-DH68)/2))*1000,"")</f>
        <v>-2.8946226350402697</v>
      </c>
      <c r="DK68" s="18">
        <f t="shared" ref="DK68:DK96" si="331">IF(ISNUMBER(DI68),DK67+DI68*0.5,IF(ISNUMBER(DI69),0,""))</f>
        <v>169.96389166791943</v>
      </c>
      <c r="DL68" s="18">
        <f t="shared" ref="DL68:DL96" si="332">IF(ISNUMBER(DJ68),DL67+DJ68*0.5,IF(ISNUMBER(DJ69),0,""))</f>
        <v>212.74477573718951</v>
      </c>
      <c r="DM68" s="18">
        <f>IF(ISNUMBER(DK68), DK68*COS(RADIANS(-$C68+Графики!$B$3))+DL68*SIN(RADIANS(-$C68+Графики!$B$3)),"")</f>
        <v>169.96389166791943</v>
      </c>
      <c r="DN68" s="19">
        <f>IF(ISNUMBER(DK68), DK68*COS(RADIANS(-$C68+Графики!$B$5))+DL68*SIN(RADIANS(-$C68+Графики!$B$5)),"")</f>
        <v>212.74477573718951</v>
      </c>
      <c r="DO68" s="24">
        <v>-0.41668777148108915</v>
      </c>
      <c r="DP68" s="25">
        <v>0.39007241323461384</v>
      </c>
      <c r="DQ68" s="25">
        <v>7.9155676510937134E-2</v>
      </c>
      <c r="DR68" s="25">
        <v>-0.19994014509358349</v>
      </c>
      <c r="DS68" s="18">
        <f t="shared" ref="DS68:DS97" si="333">IF(ISNUMBER(DO68),-SIN(RADIANS((DO68-DP68)/2))*1000,"")</f>
        <v>7.0402525888091905</v>
      </c>
      <c r="DT68" s="18">
        <f t="shared" ref="DT68:DT97" si="334">IF(ISNUMBER(DP68),-SIN(RADIANS((DQ68-DR68)/2))*1000,"")</f>
        <v>-2.4355680998106415</v>
      </c>
      <c r="DU68" s="18">
        <f t="shared" ref="DU68:DU96" si="335">IF(ISNUMBER(DS68),DU67+DS68*0.5,IF(ISNUMBER(DS69),0,""))</f>
        <v>173.31289157522323</v>
      </c>
      <c r="DV68" s="18">
        <f t="shared" ref="DV68:DV96" si="336">IF(ISNUMBER(DT68),DV67+DT68*0.5,IF(ISNUMBER(DT69),0,""))</f>
        <v>210.18188277532309</v>
      </c>
      <c r="DW68" s="18">
        <f>IF(ISNUMBER(DU68), DU68*COS(RADIANS(-$C68+Графики!$B$3))+DV68*SIN(RADIANS(-$C68+Графики!$B$3)),"")</f>
        <v>173.31289157522323</v>
      </c>
      <c r="DX68" s="19">
        <f>IF(ISNUMBER(DU68), DU68*COS(RADIANS(-$C68+Графики!$B$5))+DV68*SIN(RADIANS(-$C68+Графики!$B$5)),"")</f>
        <v>210.18188277532309</v>
      </c>
      <c r="DY68" s="24">
        <v>-0.47597456379896363</v>
      </c>
      <c r="DZ68" s="25">
        <v>0.49854388391913818</v>
      </c>
      <c r="EA68" s="25">
        <v>0.14272588272219192</v>
      </c>
      <c r="EB68" s="25">
        <v>-8.0948463685852817E-2</v>
      </c>
      <c r="EC68" s="18">
        <f t="shared" ref="EC68:EC97" si="337">IF(ISNUMBER(DY68),-SIN(RADIANS((DY68-DZ68)/2))*1000,"")</f>
        <v>8.5041752586444463</v>
      </c>
      <c r="ED68" s="18">
        <f t="shared" ref="ED68:ED97" si="338">IF(ISNUMBER(DZ68),-SIN(RADIANS((EA68-EB68)/2))*1000,"")</f>
        <v>-1.9519256590539653</v>
      </c>
      <c r="EE68" s="18">
        <f t="shared" ref="EE68:EE96" si="339">IF(ISNUMBER(EC68),EE67+EC68*0.5,IF(ISNUMBER(EC69),0,""))</f>
        <v>166.75944275490201</v>
      </c>
      <c r="EF68" s="18">
        <f t="shared" ref="EF68:EF96" si="340">IF(ISNUMBER(ED68),EF67+ED68*0.5,IF(ISNUMBER(ED69),0,""))</f>
        <v>210.58827041652413</v>
      </c>
      <c r="EG68" s="18">
        <f>IF(ISNUMBER(EE68), EE68*COS(RADIANS(-$C68+Графики!$B$3))+EF68*SIN(RADIANS(-$C68+Графики!$B$3)),"")</f>
        <v>166.75944275490201</v>
      </c>
      <c r="EH68" s="19">
        <f>IF(ISNUMBER(EE68), EE68*COS(RADIANS(-$C68+Графики!$B$5))+EF68*SIN(RADIANS(-$C68+Графики!$B$5)),"")</f>
        <v>210.58827041652413</v>
      </c>
      <c r="EI68" s="24">
        <v>-0.36108154857427044</v>
      </c>
      <c r="EJ68" s="25">
        <v>0.51440565852295805</v>
      </c>
      <c r="EK68" s="25">
        <v>0.23710759370190546</v>
      </c>
      <c r="EL68" s="25">
        <v>-0.1967638103750054</v>
      </c>
      <c r="EM68" s="18">
        <f t="shared" ref="EM68:EM97" si="341">IF(ISNUMBER(EI68),-SIN(RADIANS((EI68-EJ68)/2))*1000,"")</f>
        <v>7.6399928357675311</v>
      </c>
      <c r="EN68" s="18">
        <f t="shared" ref="EN68:EN97" si="342">IF(ISNUMBER(EJ68),-SIN(RADIANS((EK68-EL68)/2))*1000,"")</f>
        <v>-3.7862332193412254</v>
      </c>
      <c r="EO68" s="18">
        <f t="shared" ref="EO68:EO96" si="343">IF(ISNUMBER(EM68),EO67+EM68*0.5,IF(ISNUMBER(EM69),0,""))</f>
        <v>170.30147707291536</v>
      </c>
      <c r="EP68" s="18">
        <f t="shared" ref="EP68:EP96" si="344">IF(ISNUMBER(EN68),EP67+EN68*0.5,IF(ISNUMBER(EN69),0,""))</f>
        <v>208.32917779875811</v>
      </c>
      <c r="EQ68" s="18">
        <f>IF(ISNUMBER(EO68), EO68*COS(RADIANS(-$C68+Графики!$B$3))+EP68*SIN(RADIANS(-$C68+Графики!$B$3)),"")</f>
        <v>170.30147707291536</v>
      </c>
      <c r="ER68" s="19">
        <f>IF(ISNUMBER(EO68), EO68*COS(RADIANS(-$C68+Графики!$B$5))+EP68*SIN(RADIANS(-$C68+Графики!$B$5)),"")</f>
        <v>208.32917779875811</v>
      </c>
      <c r="ES68" s="24">
        <v>-0.49161399553657903</v>
      </c>
      <c r="ET68" s="25">
        <v>0.43999202523761893</v>
      </c>
      <c r="EU68" s="25">
        <v>6.9233371653262543E-2</v>
      </c>
      <c r="EV68" s="25">
        <v>-0.12090463134563761</v>
      </c>
      <c r="EW68" s="18">
        <f t="shared" ref="EW68:EW97" si="345">IF(ISNUMBER(ES68),-SIN(RADIANS((ES68-ET68)/2))*1000,"")</f>
        <v>8.1297066426878786</v>
      </c>
      <c r="EX68" s="18">
        <f t="shared" ref="EX68:EX97" si="346">IF(ISNUMBER(ET68),-SIN(RADIANS((EU68-EV68)/2))*1000,"")</f>
        <v>-1.659266331375622</v>
      </c>
      <c r="EY68" s="18">
        <f t="shared" ref="EY68:EY96" si="347">IF(ISNUMBER(EW68),EY67+EW68*0.5,IF(ISNUMBER(EW69),0,""))</f>
        <v>167.94875303611406</v>
      </c>
      <c r="EZ68" s="18">
        <f t="shared" ref="EZ68:EZ96" si="348">IF(ISNUMBER(EX68),EZ67+EX68*0.5,IF(ISNUMBER(EX69),0,""))</f>
        <v>215.46158856180332</v>
      </c>
      <c r="FA68" s="18">
        <f>IF(ISNUMBER(EY68), EY68*COS(RADIANS(-$C68+Графики!$B$3))+EZ68*SIN(RADIANS(-$C68+Графики!$B$3)),"")</f>
        <v>167.94875303611406</v>
      </c>
      <c r="FB68" s="19">
        <f>IF(ISNUMBER(EY68), EY68*COS(RADIANS(-$C68+Графики!$B$5))+EZ68*SIN(RADIANS(-$C68+Графики!$B$5)),"")</f>
        <v>215.46158856180332</v>
      </c>
      <c r="FC68" s="24">
        <v>-0.51283951124729132</v>
      </c>
      <c r="FD68" s="25">
        <v>0.51955631007086145</v>
      </c>
      <c r="FE68" s="25">
        <v>8.8158016671721545E-2</v>
      </c>
      <c r="FF68" s="25">
        <v>-8.7832540784903351E-2</v>
      </c>
      <c r="FG68" s="18">
        <f t="shared" ref="FG68:FG97" si="349">IF(ISNUMBER(FC68),-SIN(RADIANS((FC68-FD68)/2))*1000,"")</f>
        <v>9.0092312542153667</v>
      </c>
      <c r="FH68" s="18">
        <f t="shared" ref="FH68:FH97" si="350">IF(ISNUMBER(FD68),-SIN(RADIANS((FE68-FF68)/2))*1000,"")</f>
        <v>-1.5358067362667189</v>
      </c>
      <c r="FI68" s="18">
        <f t="shared" ref="FI68:FI96" si="351">IF(ISNUMBER(FG68),FI67+FG68*0.5,IF(ISNUMBER(FG69),0,""))</f>
        <v>170.51752367261366</v>
      </c>
      <c r="FJ68" s="18">
        <f t="shared" ref="FJ68:FJ96" si="352">IF(ISNUMBER(FH68),FJ67+FH68*0.5,IF(ISNUMBER(FH69),0,""))</f>
        <v>215.43975318043499</v>
      </c>
      <c r="FK68" s="18">
        <f>IF(ISNUMBER(FI68), FI68*COS(RADIANS(-$C68+Графики!$B$3))+FJ68*SIN(RADIANS(-$C68+Графики!$B$3)),"")</f>
        <v>170.51752367261366</v>
      </c>
      <c r="FL68" s="19">
        <f>IF(ISNUMBER(FI68), FI68*COS(RADIANS(-$C68+Графики!$B$5))+FJ68*SIN(RADIANS(-$C68+Графики!$B$5)),"")</f>
        <v>215.43975318043499</v>
      </c>
      <c r="FM68" s="24">
        <v>-0.3947690635152945</v>
      </c>
      <c r="FN68" s="25">
        <v>0.51002648571875298</v>
      </c>
      <c r="FO68" s="25">
        <v>0.20747013124416055</v>
      </c>
      <c r="FP68" s="25">
        <v>-0.16966643384540686</v>
      </c>
      <c r="FQ68" s="18">
        <f t="shared" ref="FQ68:FQ97" si="353">IF(ISNUMBER(FM68),-SIN(RADIANS((FM68-FN68)/2))*1000,"")</f>
        <v>7.8957486528858594</v>
      </c>
      <c r="FR68" s="18">
        <f t="shared" ref="FR68:FR97" si="354">IF(ISNUMBER(FN68),-SIN(RADIANS((FO68-FP68)/2))*1000,"")</f>
        <v>-3.2911314538680432</v>
      </c>
      <c r="FS68" s="18">
        <f t="shared" ref="FS68:FS96" si="355">IF(ISNUMBER(FQ68),FS67+FQ68*0.5,IF(ISNUMBER(FQ69),0,""))</f>
        <v>170.01922763731611</v>
      </c>
      <c r="FT68" s="18">
        <f t="shared" ref="FT68:FT96" si="356">IF(ISNUMBER(FR68),FT67+FR68*0.5,IF(ISNUMBER(FR69),0,""))</f>
        <v>211.64379697577755</v>
      </c>
      <c r="FU68" s="18">
        <f>IF(ISNUMBER(FS68), FS68*COS(RADIANS(-$C68+Графики!$B$3))+FT68*SIN(RADIANS(-$C68+Графики!$B$3)),"")</f>
        <v>170.01922763731611</v>
      </c>
      <c r="FV68" s="19">
        <f>IF(ISNUMBER(FS68), FS68*COS(RADIANS(-$C68+Графики!$B$5))+FT68*SIN(RADIANS(-$C68+Графики!$B$5)),"")</f>
        <v>211.64379697577755</v>
      </c>
      <c r="FW68" s="24">
        <v>-0.35740181667826065</v>
      </c>
      <c r="FX68" s="25">
        <v>0.4804505900894841</v>
      </c>
      <c r="FY68" s="25">
        <v>0.23066375159429395</v>
      </c>
      <c r="FZ68" s="25">
        <v>-0.10842399051264076</v>
      </c>
      <c r="GA68" s="18">
        <f t="shared" ref="GA68:GA97" si="357">IF(ISNUMBER(FW68),-SIN(RADIANS((FW68-FX68)/2))*1000,"")</f>
        <v>7.3115764252508368</v>
      </c>
      <c r="GB68" s="18">
        <f t="shared" ref="GB68:GB97" si="358">IF(ISNUMBER(FX68),-SIN(RADIANS((FY68-FZ68)/2))*1000,"")</f>
        <v>-2.9590944580191478</v>
      </c>
      <c r="GC68" s="18">
        <f t="shared" ref="GC68:GC96" si="359">IF(ISNUMBER(GA68),GC67+GA68*0.5,IF(ISNUMBER(GA69),0,""))</f>
        <v>172.51216962065237</v>
      </c>
      <c r="GD68" s="18">
        <f t="shared" ref="GD68:GD96" si="360">IF(ISNUMBER(GB68),GD67+GB68*0.5,IF(ISNUMBER(GB69),0,""))</f>
        <v>210.0516824347803</v>
      </c>
      <c r="GE68" s="18">
        <f>IF(ISNUMBER(GC68), GC68*COS(RADIANS(-$C68+Графики!$B$3))+GD68*SIN(RADIANS(-$C68+Графики!$B$3)),"")</f>
        <v>172.51216962065237</v>
      </c>
      <c r="GF68" s="19">
        <f>IF(ISNUMBER(GC68), GC68*COS(RADIANS(-$C68+Графики!$B$5))+GD68*SIN(RADIANS(-$C68+Графики!$B$5)),"")</f>
        <v>210.0516824347803</v>
      </c>
      <c r="GG68" s="24">
        <v>-0.45368209318290276</v>
      </c>
      <c r="GH68" s="25">
        <v>0.52168134055729609</v>
      </c>
      <c r="GI68" s="25">
        <v>0.14845706493786814</v>
      </c>
      <c r="GJ68" s="25">
        <v>-0.13273236817321502</v>
      </c>
      <c r="GK68" s="18">
        <f t="shared" ref="GK68:GK97" si="361">IF(ISNUMBER(GG68),-SIN(RADIANS((GG68-GH68)/2))*1000,"")</f>
        <v>8.5115488858741308</v>
      </c>
      <c r="GL68" s="18">
        <f t="shared" ref="GL68:GL97" si="362">IF(ISNUMBER(GH68),-SIN(RADIANS((GI68-GJ68)/2))*1000,"")</f>
        <v>-2.4538382522372646</v>
      </c>
      <c r="GM68" s="18">
        <f t="shared" ref="GM68:GM96" si="363">IF(ISNUMBER(GK68),GM67+GK68*0.5,IF(ISNUMBER(GK69),0,""))</f>
        <v>176.14874050719459</v>
      </c>
      <c r="GN68" s="18">
        <f t="shared" ref="GN68:GN96" si="364">IF(ISNUMBER(GL68),GN67+GL68*0.5,IF(ISNUMBER(GL69),0,""))</f>
        <v>213.58660908797975</v>
      </c>
      <c r="GO68" s="18">
        <f>IF(ISNUMBER(GM68), GM68*COS(RADIANS(-$C68+Графики!$B$3))+GN68*SIN(RADIANS(-$C68+Графики!$B$3)),"")</f>
        <v>176.14874050719459</v>
      </c>
      <c r="GP68" s="19">
        <f>IF(ISNUMBER(GM68), GM68*COS(RADIANS(-$C68+Графики!$B$5))+GN68*SIN(RADIANS(-$C68+Графики!$B$5)),"")</f>
        <v>213.58660908797975</v>
      </c>
      <c r="GQ68" s="24">
        <v>-0.4976049419592371</v>
      </c>
      <c r="GR68" s="25">
        <v>0.40893384110996212</v>
      </c>
      <c r="GS68" s="25">
        <v>0.13493613283066822</v>
      </c>
      <c r="GT68" s="25">
        <v>-0.25653133603529654</v>
      </c>
      <c r="GU68" s="18">
        <f t="shared" ref="GU68:GU97" si="365">IF(ISNUMBER(GQ68),-SIN(RADIANS((GQ68-GR68)/2))*1000,"")</f>
        <v>7.9109607627941072</v>
      </c>
      <c r="GV68" s="18">
        <f t="shared" ref="GV68:GV97" si="366">IF(ISNUMBER(GR68),-SIN(RADIANS((GS68-GT68)/2))*1000,"")</f>
        <v>-3.4161914783450449</v>
      </c>
      <c r="GW68" s="18">
        <f t="shared" ref="GW68:GW96" si="367">IF(ISNUMBER(GU68),GW67+GU68*0.5,IF(ISNUMBER(GU69),0,""))</f>
        <v>169.94808455381241</v>
      </c>
      <c r="GX68" s="18">
        <f t="shared" ref="GX68:GX96" si="368">IF(ISNUMBER(GV68),GX67+GV68*0.5,IF(ISNUMBER(GV69),0,""))</f>
        <v>216.63496380689051</v>
      </c>
      <c r="GY68" s="18">
        <f>IF(ISNUMBER(GW68), GW68*COS(RADIANS(-$C68+Графики!$B$3))+GX68*SIN(RADIANS(-$C68+Графики!$B$3)),"")</f>
        <v>169.94808455381241</v>
      </c>
      <c r="GZ68" s="19">
        <f>IF(ISNUMBER(GW68), GW68*COS(RADIANS(-$C68+Графики!$B$5))+GX68*SIN(RADIANS(-$C68+Графики!$B$5)),"")</f>
        <v>216.63496380689051</v>
      </c>
      <c r="HA68" s="24">
        <v>-0.35216596849034532</v>
      </c>
      <c r="HB68" s="25">
        <v>0.39836292287877673</v>
      </c>
      <c r="HC68" s="25">
        <v>0.18817057715400029</v>
      </c>
      <c r="HD68" s="25">
        <v>-0.19801416616098494</v>
      </c>
      <c r="HE68" s="18">
        <f t="shared" ref="HE68:HE97" si="369">IF(ISNUMBER(HA68),-SIN(RADIANS((HA68-HB68)/2))*1000,"")</f>
        <v>6.5495533163151975</v>
      </c>
      <c r="HF68" s="18">
        <f t="shared" ref="HF68:HF97" si="370">IF(ISNUMBER(HB68),-SIN(RADIANS((HC68-HD68)/2))*1000,"")</f>
        <v>-3.3700912665647889</v>
      </c>
      <c r="HG68" s="18">
        <f t="shared" ref="HG68:HG96" si="371">IF(ISNUMBER(HE68),HG67+HE68*0.5,IF(ISNUMBER(HE69),0,""))</f>
        <v>167.02470131308752</v>
      </c>
      <c r="HH68" s="18">
        <f t="shared" ref="HH68:HH96" si="372">IF(ISNUMBER(HF68),HH67+HF68*0.5,IF(ISNUMBER(HF69),0,""))</f>
        <v>209.92619804021714</v>
      </c>
      <c r="HI68" s="18">
        <f>IF(ISNUMBER(HG68), HG68*COS(RADIANS(-$C68+Графики!$B$3))+HH68*SIN(RADIANS(-$C68+Графики!$B$3)),"")</f>
        <v>167.02470131308752</v>
      </c>
      <c r="HJ68" s="19">
        <f>IF(ISNUMBER(HG68), HG68*COS(RADIANS(-$C68+Графики!$B$5))+HH68*SIN(RADIANS(-$C68+Графики!$B$5)),"")</f>
        <v>209.92619804021714</v>
      </c>
      <c r="HK68" s="24">
        <v>-0.50451318410529444</v>
      </c>
      <c r="HL68" s="25">
        <v>0.49310184141408342</v>
      </c>
      <c r="HM68" s="25">
        <v>0.10458281122352411</v>
      </c>
      <c r="HN68" s="25">
        <v>-0.17821342478611055</v>
      </c>
      <c r="HO68" s="18">
        <f t="shared" ref="HO68:HO97" si="373">IF(ISNUMBER(HK68),-SIN(RADIANS((HK68-HL68)/2))*1000,"")</f>
        <v>8.705723460342675</v>
      </c>
      <c r="HP68" s="18">
        <f t="shared" ref="HP68:HP97" si="374">IF(ISNUMBER(HL68),-SIN(RADIANS((HM68-HN68)/2))*1000,"")</f>
        <v>-2.4678602102851741</v>
      </c>
      <c r="HQ68" s="18">
        <f t="shared" ref="HQ68:HQ96" si="375">IF(ISNUMBER(HO68),HQ67+HO68*0.5,IF(ISNUMBER(HO69),0,""))</f>
        <v>175.39579447436066</v>
      </c>
      <c r="HR68" s="18">
        <f t="shared" ref="HR68:HR96" si="376">IF(ISNUMBER(HP68),HR67+HP68*0.5,IF(ISNUMBER(HP69),0,""))</f>
        <v>216.37326415881634</v>
      </c>
      <c r="HS68" s="18">
        <f>IF(ISNUMBER(HQ68), HQ68*COS(RADIANS(-$C68+Графики!$B$3))+HR68*SIN(RADIANS(-$C68+Графики!$B$3)),"")</f>
        <v>175.39579447436066</v>
      </c>
      <c r="HT68" s="19">
        <f>IF(ISNUMBER(HQ68), HQ68*COS(RADIANS(-$C68+Графики!$B$5))+HR68*SIN(RADIANS(-$C68+Графики!$B$5)),"")</f>
        <v>216.37326415881634</v>
      </c>
      <c r="HU68" s="24">
        <v>-0.51195019688811572</v>
      </c>
      <c r="HV68" s="25">
        <v>0.48415675682606629</v>
      </c>
      <c r="HW68" s="25">
        <v>0.17511509422070157</v>
      </c>
      <c r="HX68" s="25">
        <v>-0.1089569412656784</v>
      </c>
      <c r="HY68" s="18">
        <f t="shared" ref="HY68:HY97" si="377">IF(ISNUMBER(HU68),-SIN(RADIANS((HU68-HV68)/2))*1000,"")</f>
        <v>8.6925635491312363</v>
      </c>
      <c r="HZ68" s="18">
        <f t="shared" ref="HZ68:HZ97" si="378">IF(ISNUMBER(HV68),-SIN(RADIANS((HW68-HX68)/2))*1000,"")</f>
        <v>-2.4789936269609387</v>
      </c>
      <c r="IA68" s="18">
        <f t="shared" ref="IA68:IA96" si="379">IF(ISNUMBER(HY68),IA67+HY68*0.5,IF(ISNUMBER(HY69),0,""))</f>
        <v>168.84423205125316</v>
      </c>
      <c r="IB68" s="18">
        <f t="shared" ref="IB68:IB96" si="380">IF(ISNUMBER(HZ68),IB67+HZ68*0.5,IF(ISNUMBER(HZ69),0,""))</f>
        <v>211.82563219965814</v>
      </c>
      <c r="IC68" s="18">
        <f>IF(ISNUMBER(IA68), IA68*COS(RADIANS(-$C68+Графики!$B$3))+IB68*SIN(RADIANS(-$C68+Графики!$B$3)),"")</f>
        <v>168.84423205125316</v>
      </c>
      <c r="ID68" s="19">
        <f>IF(ISNUMBER(IA68), IA68*COS(RADIANS(-$C68+Графики!$B$5))+IB68*SIN(RADIANS(-$C68+Графики!$B$5)),"")</f>
        <v>211.82563219965814</v>
      </c>
      <c r="IE68" s="24">
        <v>-0.33887683237448418</v>
      </c>
      <c r="IF68" s="25">
        <v>0.49692856847754407</v>
      </c>
      <c r="IG68" s="25">
        <v>0.22535704659038922</v>
      </c>
      <c r="IH68" s="25">
        <v>-0.24373825476278402</v>
      </c>
      <c r="II68" s="18">
        <f t="shared" ref="II68:II97" si="381">IF(ISNUMBER(IE68),-SIN(RADIANS((IE68-IF68)/2))*1000,"")</f>
        <v>7.2937134050567316</v>
      </c>
      <c r="IJ68" s="18">
        <f t="shared" ref="IJ68:IJ97" si="382">IF(ISNUMBER(IF68),-SIN(RADIANS((IG68-IH68)/2))*1000,"")</f>
        <v>-4.0936173237673135</v>
      </c>
      <c r="IK68" s="18">
        <f t="shared" ref="IK68:IK96" si="383">IF(ISNUMBER(II68),IK67+II68*0.5,IF(ISNUMBER(II69),0,""))</f>
        <v>164.95216587200807</v>
      </c>
      <c r="IL68" s="18">
        <f t="shared" ref="IL68:IL96" si="384">IF(ISNUMBER(IJ68),IL67+IJ68*0.5,IF(ISNUMBER(IJ69),0,""))</f>
        <v>207.39073251796228</v>
      </c>
      <c r="IM68" s="18">
        <f>IF(ISNUMBER(IK68), IK68*COS(RADIANS(-$C68+Графики!$B$3))+IL68*SIN(RADIANS(-$C68+Графики!$B$3)),"")</f>
        <v>164.95216587200807</v>
      </c>
      <c r="IN68" s="19">
        <f>IF(ISNUMBER(IK68), IK68*COS(RADIANS(-$C68+Графики!$B$5))+IL68*SIN(RADIANS(-$C68+Графики!$B$5)),"")</f>
        <v>207.39073251796228</v>
      </c>
      <c r="IO68" s="24">
        <v>-0.35880914783773521</v>
      </c>
      <c r="IP68" s="25">
        <v>0.50868307664324064</v>
      </c>
      <c r="IQ68" s="25">
        <v>0.11027836204614347</v>
      </c>
      <c r="IR68" s="25">
        <v>-0.25026531270711294</v>
      </c>
      <c r="IS68" s="18">
        <f t="shared" ref="IS68:IS97" si="385">IF(ISNUMBER(IO68),-SIN(RADIANS((IO68-IP68)/2))*1000,"")</f>
        <v>7.5702254683140664</v>
      </c>
      <c r="IT68" s="18">
        <f t="shared" ref="IT68:IT97" si="386">IF(ISNUMBER(IP68),-SIN(RADIANS((IQ68-IR68)/2))*1000,"")</f>
        <v>-3.1463319196833948</v>
      </c>
      <c r="IU68" s="18">
        <f t="shared" ref="IU68:IU96" si="387">IF(ISNUMBER(IS68),IU67+IS68*0.5,IF(ISNUMBER(IS69),0,""))</f>
        <v>171.4516247966705</v>
      </c>
      <c r="IV68" s="18">
        <f t="shared" ref="IV68:IV96" si="388">IF(ISNUMBER(IT68),IV67+IT68*0.5,IF(ISNUMBER(IT69),0,""))</f>
        <v>214.00776424311749</v>
      </c>
      <c r="IW68" s="18">
        <f>IF(ISNUMBER(IU68), IU68*COS(RADIANS(-$C68+Графики!$B$3))+IV68*SIN(RADIANS(-$C68+Графики!$B$3)),"")</f>
        <v>171.4516247966705</v>
      </c>
      <c r="IX68" s="19">
        <f>IF(ISNUMBER(IU68), IU68*COS(RADIANS(-$C68+Графики!$B$5))+IV68*SIN(RADIANS(-$C68+Графики!$B$5)),"")</f>
        <v>214.00776424311749</v>
      </c>
    </row>
    <row r="69" spans="1:258" x14ac:dyDescent="0.25">
      <c r="A69" s="44">
        <v>69</v>
      </c>
      <c r="B69" s="50">
        <v>0</v>
      </c>
      <c r="C69" s="11">
        <f>IF(Графики!$A$7="Расчитывать с учетом закручивания скважины",B69,0)</f>
        <v>0</v>
      </c>
      <c r="D69" s="47">
        <v>33</v>
      </c>
      <c r="E69" s="34">
        <f>IF(ISNUMBER(INDEX($I$1:$IX$303,$A69,E$1) ),INDEX($I$1:$IX$303,$A69,E$1),0)</f>
        <v>15.14238851358661</v>
      </c>
      <c r="F69" s="35">
        <f>IF(ISNUMBER(INDEX($I$1:$IX$303,$A69,F$1) ),INDEX($I$1:$IX$303,$A69,F$1),0)</f>
        <v>-1.0715264256808168</v>
      </c>
      <c r="G69" s="35">
        <f>IF(ISNUMBER(INDEX($I$1:$IX$303,$A69,G$1) ),INDEX($I$1:$IX$303,$A69,G$1)-$G$305,0)</f>
        <v>-797.97710820899965</v>
      </c>
      <c r="H69" s="36">
        <f>IF(ISNUMBER(INDEX($I$1:$IX$303,$A69,H$1) ),INDEX($I$1:$IX$303,$A69,H$1)-$H$305,0)</f>
        <v>-942.32100459128583</v>
      </c>
      <c r="I69" s="29">
        <v>-0.83574260429416936</v>
      </c>
      <c r="J69" s="25">
        <v>0.89951362054101003</v>
      </c>
      <c r="K69" s="25">
        <v>5.7845732648492604E-2</v>
      </c>
      <c r="L69" s="25">
        <v>-6.4942174504889247E-2</v>
      </c>
      <c r="M69" s="18">
        <f t="shared" si="289"/>
        <v>15.14238851358661</v>
      </c>
      <c r="N69" s="18">
        <f t="shared" si="290"/>
        <v>-1.0715264256808168</v>
      </c>
      <c r="O69" s="18">
        <f t="shared" si="291"/>
        <v>179.939047680415</v>
      </c>
      <c r="P69" s="18">
        <f t="shared" si="292"/>
        <v>213.10865889275163</v>
      </c>
      <c r="Q69" s="18">
        <f>IF(ISNUMBER(O69), O69*COS(RADIANS(-$C69+Графики!$B$3))+P69*SIN(RADIANS(-$C69+Графики!$B$3)),"")</f>
        <v>179.939047680415</v>
      </c>
      <c r="R69" s="19">
        <f>IF(ISNUMBER(O69), O69*COS(RADIANS(-$C69+Графики!$B$5))+P69*SIN(RADIANS(-$C69+Графики!$B$5)),"")</f>
        <v>213.10865889275163</v>
      </c>
      <c r="S69" s="29">
        <v>-0.89978992533145874</v>
      </c>
      <c r="T69" s="25">
        <v>0.94599034349997002</v>
      </c>
      <c r="U69" s="25">
        <v>8.8752289261237821E-2</v>
      </c>
      <c r="V69" s="25">
        <v>-9.7004263013322364E-2</v>
      </c>
      <c r="W69" s="18">
        <f t="shared" si="293"/>
        <v>16.106774973138855</v>
      </c>
      <c r="X69" s="18">
        <f t="shared" si="294"/>
        <v>-1.6210310122294234</v>
      </c>
      <c r="Y69" s="18">
        <f t="shared" si="295"/>
        <v>175.55563478060375</v>
      </c>
      <c r="Z69" s="18">
        <f t="shared" si="296"/>
        <v>210.12171855854237</v>
      </c>
      <c r="AA69" s="18">
        <f>IF(ISNUMBER(Y69), Y69*COS(RADIANS(-$C69+Графики!$B$3))+Z69*SIN(RADIANS(-$C69+Графики!$B$3)),"")</f>
        <v>175.55563478060375</v>
      </c>
      <c r="AB69" s="18">
        <f>IF(ISNUMBER(Y69), Y69*COS(RADIANS(-$C69+Графики!$B$5))+Z69*SIN(RADIANS(-$C69+Графики!$B$5)),"")</f>
        <v>210.12171855854237</v>
      </c>
      <c r="AC69" s="24">
        <v>-0.82324689202856705</v>
      </c>
      <c r="AD69" s="25">
        <v>0.90813446075654458</v>
      </c>
      <c r="AE69" s="25">
        <v>9.0004191298949904E-2</v>
      </c>
      <c r="AF69" s="25">
        <v>-0.16043132843601698</v>
      </c>
      <c r="AG69" s="18">
        <f t="shared" si="297"/>
        <v>15.10857774418635</v>
      </c>
      <c r="AH69" s="18">
        <f t="shared" si="298"/>
        <v>-2.1854604519424794</v>
      </c>
      <c r="AI69" s="18">
        <f t="shared" si="299"/>
        <v>175.88545210828175</v>
      </c>
      <c r="AJ69" s="18">
        <f t="shared" si="300"/>
        <v>219.68310426510968</v>
      </c>
      <c r="AK69" s="18">
        <f>IF(ISNUMBER(AI69), AI69*COS(RADIANS(-$C69+Графики!$B$3))+AJ69*SIN(RADIANS(-$C69+Графики!$B$3)),"")</f>
        <v>175.88545210828175</v>
      </c>
      <c r="AL69" s="19">
        <f>IF(ISNUMBER(AI69), AI69*COS(RADIANS(-$C69+Графики!$B$5))+AJ69*SIN(RADIANS(-$C69+Графики!$B$5)),"")</f>
        <v>219.68310426510968</v>
      </c>
      <c r="AM69" s="24">
        <v>-0.8161290514321341</v>
      </c>
      <c r="AN69" s="25">
        <v>0.76414973703179545</v>
      </c>
      <c r="AO69" s="25">
        <v>9.3711728092471136E-2</v>
      </c>
      <c r="AP69" s="25">
        <v>-8.6959318807709934E-2</v>
      </c>
      <c r="AQ69" s="18">
        <f t="shared" si="301"/>
        <v>13.7900968719541</v>
      </c>
      <c r="AR69" s="18">
        <f t="shared" si="302"/>
        <v>-1.5766516625011076</v>
      </c>
      <c r="AS69" s="18">
        <f t="shared" si="303"/>
        <v>177.55818402423117</v>
      </c>
      <c r="AT69" s="18">
        <f t="shared" si="304"/>
        <v>214.28994139726603</v>
      </c>
      <c r="AU69" s="18">
        <f>IF(ISNUMBER(AS69), AS69*COS(RADIANS(-$C69+Графики!$B$3))+AT69*SIN(RADIANS(-$C69+Графики!$B$3)),"")</f>
        <v>177.55818402423117</v>
      </c>
      <c r="AV69" s="19">
        <f>IF(ISNUMBER(AS69), AS69*COS(RADIANS(-$C69+Графики!$B$5))+AT69*SIN(RADIANS(-$C69+Графики!$B$5)),"")</f>
        <v>214.28994139726603</v>
      </c>
      <c r="AW69" s="24">
        <v>-0.84755702944319422</v>
      </c>
      <c r="AX69" s="25">
        <v>0.80959533890659607</v>
      </c>
      <c r="AY69" s="25">
        <v>5.2131187281451163E-4</v>
      </c>
      <c r="AZ69" s="25">
        <v>3.6769492184590968E-3</v>
      </c>
      <c r="BA69" s="18">
        <f t="shared" si="305"/>
        <v>14.46087846742731</v>
      </c>
      <c r="BB69" s="18">
        <f t="shared" si="306"/>
        <v>2.7538130836715594E-2</v>
      </c>
      <c r="BC69" s="18">
        <f t="shared" si="307"/>
        <v>177.37679438020965</v>
      </c>
      <c r="BD69" s="18">
        <f t="shared" si="308"/>
        <v>213.35083144895594</v>
      </c>
      <c r="BE69" s="18">
        <f>IF(ISNUMBER(BC69), BC69*COS(RADIANS(-$C69+Графики!$B$3))+BD69*SIN(RADIANS(-$C69+Графики!$B$3)),"")</f>
        <v>177.37679438020965</v>
      </c>
      <c r="BF69" s="19">
        <f>IF(ISNUMBER(BC69), BC69*COS(RADIANS(-$C69+Графики!$B$5))+BD69*SIN(RADIANS(-$C69+Графики!$B$5)),"")</f>
        <v>213.35083144895594</v>
      </c>
      <c r="BG69" s="24">
        <v>-0.82267444324113137</v>
      </c>
      <c r="BH69" s="25">
        <v>0.7704827087100905</v>
      </c>
      <c r="BI69" s="25">
        <v>5.8894769162105759E-2</v>
      </c>
      <c r="BJ69" s="25">
        <v>-5.0074199609605366E-2</v>
      </c>
      <c r="BK69" s="18">
        <f t="shared" si="309"/>
        <v>13.90247102074443</v>
      </c>
      <c r="BL69" s="18">
        <f t="shared" si="310"/>
        <v>-0.95093350046707237</v>
      </c>
      <c r="BM69" s="18">
        <f t="shared" si="311"/>
        <v>177.04487200991792</v>
      </c>
      <c r="BN69" s="18">
        <f t="shared" si="312"/>
        <v>210.1515338926115</v>
      </c>
      <c r="BO69" s="18">
        <f>IF(ISNUMBER(BM69), BM69*COS(RADIANS(-$C69+Графики!$B$3))+BN69*SIN(RADIANS(-$C69+Графики!$B$3)),"")</f>
        <v>177.04487200991792</v>
      </c>
      <c r="BP69" s="19">
        <f>IF(ISNUMBER(BM69), BM69*COS(RADIANS(-$C69+Графики!$B$5))+BN69*SIN(RADIANS(-$C69+Графики!$B$5)),"")</f>
        <v>210.1515338926115</v>
      </c>
      <c r="BQ69" s="24">
        <v>-0.77331380105997882</v>
      </c>
      <c r="BR69" s="25">
        <v>0.85003321705443768</v>
      </c>
      <c r="BS69" s="25">
        <v>0.11877772668667955</v>
      </c>
      <c r="BT69" s="25">
        <v>-0.12357327177885526</v>
      </c>
      <c r="BU69" s="18">
        <f t="shared" si="313"/>
        <v>14.165901356384992</v>
      </c>
      <c r="BV69" s="18">
        <f t="shared" si="314"/>
        <v>-2.1149098577462726</v>
      </c>
      <c r="BW69" s="18">
        <f t="shared" si="315"/>
        <v>180.78222934501514</v>
      </c>
      <c r="BX69" s="18">
        <f t="shared" si="316"/>
        <v>210.06032036813519</v>
      </c>
      <c r="BY69" s="18">
        <f>IF(ISNUMBER(BW69), BW69*COS(RADIANS(-$C69+Графики!$B$3))+BX69*SIN(RADIANS(-$C69+Графики!$B$3)),"")</f>
        <v>180.78222934501514</v>
      </c>
      <c r="BZ69" s="19">
        <f>IF(ISNUMBER(BW69), BW69*COS(RADIANS(-$C69+Графики!$B$5))+BX69*SIN(RADIANS(-$C69+Графики!$B$5)),"")</f>
        <v>210.06032036813519</v>
      </c>
      <c r="CA69" s="29">
        <v>-0.80025009499305699</v>
      </c>
      <c r="CB69" s="25">
        <v>0.8416250833739265</v>
      </c>
      <c r="CC69" s="25">
        <v>8.4874057610226566E-2</v>
      </c>
      <c r="CD69" s="25">
        <v>-2.6031366362541331E-2</v>
      </c>
      <c r="CE69" s="18">
        <f t="shared" si="317"/>
        <v>14.327573646808565</v>
      </c>
      <c r="CF69" s="18">
        <f t="shared" si="318"/>
        <v>-0.96783225222783409</v>
      </c>
      <c r="CG69" s="18">
        <f t="shared" si="319"/>
        <v>177.14564245882937</v>
      </c>
      <c r="CH69" s="18">
        <f t="shared" si="320"/>
        <v>214.39775444948631</v>
      </c>
      <c r="CI69" s="18">
        <f>IF(ISNUMBER(CG69), CG69*COS(RADIANS(-$C69+Графики!$B$3))+CH69*SIN(RADIANS(-$C69+Графики!$B$3)),"")</f>
        <v>177.14564245882937</v>
      </c>
      <c r="CJ69" s="19">
        <f>IF(ISNUMBER(CG69), CG69*COS(RADIANS(-$C69+Графики!$B$5))+CH69*SIN(RADIANS(-$C69+Графики!$B$5)),"")</f>
        <v>214.39775444948631</v>
      </c>
      <c r="CK69" s="24">
        <v>-0.77601774726549144</v>
      </c>
      <c r="CL69" s="25">
        <v>0.82903648074144443</v>
      </c>
      <c r="CM69" s="25">
        <v>1.065906684886353E-2</v>
      </c>
      <c r="CN69" s="25">
        <v>-0.1159916848627244</v>
      </c>
      <c r="CO69" s="18">
        <f t="shared" si="321"/>
        <v>14.006282486162993</v>
      </c>
      <c r="CP69" s="18">
        <f t="shared" si="322"/>
        <v>-1.1052360837301358</v>
      </c>
      <c r="CQ69" s="18">
        <f t="shared" si="323"/>
        <v>180.43996911269019</v>
      </c>
      <c r="CR69" s="18">
        <f t="shared" si="324"/>
        <v>216.97926296260158</v>
      </c>
      <c r="CS69" s="18">
        <f>IF(ISNUMBER(CQ69), CQ69*COS(RADIANS(-$C69+Графики!$B$3))+CR69*SIN(RADIANS(-$C69+Графики!$B$3)),"")</f>
        <v>180.43996911269019</v>
      </c>
      <c r="CT69" s="19">
        <f>IF(ISNUMBER(CQ69), CQ69*COS(RADIANS(-$C69+Графики!$B$5))+CR69*SIN(RADIANS(-$C69+Графики!$B$5)),"")</f>
        <v>216.97926296260158</v>
      </c>
      <c r="CU69" s="24">
        <v>-0.93635882996778041</v>
      </c>
      <c r="CV69" s="25">
        <v>0.90078562691761543</v>
      </c>
      <c r="CW69" s="25">
        <v>2.1728969520246944E-2</v>
      </c>
      <c r="CX69" s="25">
        <v>-0.10921503371863395</v>
      </c>
      <c r="CY69" s="18">
        <f t="shared" si="325"/>
        <v>16.03142302755732</v>
      </c>
      <c r="CZ69" s="18">
        <f t="shared" si="326"/>
        <v>-1.1427017474463899</v>
      </c>
      <c r="DA69" s="18">
        <f t="shared" si="327"/>
        <v>174.29225075987182</v>
      </c>
      <c r="DB69" s="18">
        <f t="shared" si="328"/>
        <v>214.72165105296148</v>
      </c>
      <c r="DC69" s="18">
        <f>IF(ISNUMBER(DA69), DA69*COS(RADIANS(-$C69+Графики!$B$3))+DB69*SIN(RADIANS(-$C69+Графики!$B$3)),"")</f>
        <v>174.29225075987182</v>
      </c>
      <c r="DD69" s="19">
        <f>IF(ISNUMBER(DA69), DA69*COS(RADIANS(-$C69+Графики!$B$5))+DB69*SIN(RADIANS(-$C69+Графики!$B$5)),"")</f>
        <v>214.72165105296148</v>
      </c>
      <c r="DE69" s="24">
        <v>-0.82116634095198104</v>
      </c>
      <c r="DF69" s="25">
        <v>0.78945217159538783</v>
      </c>
      <c r="DG69" s="25">
        <v>6.8911134860057427E-2</v>
      </c>
      <c r="DH69" s="25">
        <v>-5.7158484849159766E-2</v>
      </c>
      <c r="DI69" s="18">
        <f t="shared" si="329"/>
        <v>14.054835249361204</v>
      </c>
      <c r="DJ69" s="18">
        <f t="shared" si="330"/>
        <v>-1.1001647533983434</v>
      </c>
      <c r="DK69" s="18">
        <f t="shared" si="331"/>
        <v>176.99130929260002</v>
      </c>
      <c r="DL69" s="18">
        <f t="shared" si="332"/>
        <v>212.19469336049033</v>
      </c>
      <c r="DM69" s="18">
        <f>IF(ISNUMBER(DK69), DK69*COS(RADIANS(-$C69+Графики!$B$3))+DL69*SIN(RADIANS(-$C69+Графики!$B$3)),"")</f>
        <v>176.99130929260002</v>
      </c>
      <c r="DN69" s="19">
        <f>IF(ISNUMBER(DK69), DK69*COS(RADIANS(-$C69+Графики!$B$5))+DL69*SIN(RADIANS(-$C69+Графики!$B$5)),"")</f>
        <v>212.19469336049033</v>
      </c>
      <c r="DO69" s="24">
        <v>-0.82207481678360717</v>
      </c>
      <c r="DP69" s="25">
        <v>0.75020347309879587</v>
      </c>
      <c r="DQ69" s="25">
        <v>9.9846859734022436E-2</v>
      </c>
      <c r="DR69" s="25">
        <v>-2.7281661473731372E-2</v>
      </c>
      <c r="DS69" s="18">
        <f t="shared" si="333"/>
        <v>13.720285956178538</v>
      </c>
      <c r="DT69" s="18">
        <f t="shared" si="334"/>
        <v>-1.1094054065608481</v>
      </c>
      <c r="DU69" s="18">
        <f t="shared" si="335"/>
        <v>180.1730345533125</v>
      </c>
      <c r="DV69" s="18">
        <f t="shared" si="336"/>
        <v>209.62718007204268</v>
      </c>
      <c r="DW69" s="18">
        <f>IF(ISNUMBER(DU69), DU69*COS(RADIANS(-$C69+Графики!$B$3))+DV69*SIN(RADIANS(-$C69+Графики!$B$3)),"")</f>
        <v>180.1730345533125</v>
      </c>
      <c r="DX69" s="19">
        <f>IF(ISNUMBER(DU69), DU69*COS(RADIANS(-$C69+Графики!$B$5))+DV69*SIN(RADIANS(-$C69+Графики!$B$5)),"")</f>
        <v>209.62718007204268</v>
      </c>
      <c r="DY69" s="24">
        <v>-0.9507500088381996</v>
      </c>
      <c r="DZ69" s="25">
        <v>0.77018479507137727</v>
      </c>
      <c r="EA69" s="25">
        <v>3.0705274856629161E-3</v>
      </c>
      <c r="EB69" s="25">
        <v>-1.7347996418528466E-2</v>
      </c>
      <c r="EC69" s="18">
        <f t="shared" si="337"/>
        <v>15.017424750337707</v>
      </c>
      <c r="ED69" s="18">
        <f t="shared" si="338"/>
        <v>-0.17818523431975719</v>
      </c>
      <c r="EE69" s="18">
        <f t="shared" si="339"/>
        <v>174.26815513007085</v>
      </c>
      <c r="EF69" s="18">
        <f t="shared" si="340"/>
        <v>210.49917779936425</v>
      </c>
      <c r="EG69" s="18">
        <f>IF(ISNUMBER(EE69), EE69*COS(RADIANS(-$C69+Графики!$B$3))+EF69*SIN(RADIANS(-$C69+Графики!$B$3)),"")</f>
        <v>174.26815513007085</v>
      </c>
      <c r="EH69" s="19">
        <f>IF(ISNUMBER(EE69), EE69*COS(RADIANS(-$C69+Графики!$B$5))+EF69*SIN(RADIANS(-$C69+Графики!$B$5)),"")</f>
        <v>210.49917779936425</v>
      </c>
      <c r="EI69" s="24">
        <v>-0.8045790907723458</v>
      </c>
      <c r="EJ69" s="25">
        <v>0.83965497419667501</v>
      </c>
      <c r="EK69" s="25">
        <v>2.4614599006216736E-2</v>
      </c>
      <c r="EL69" s="25">
        <v>-8.1038719606926685E-2</v>
      </c>
      <c r="EM69" s="18">
        <f t="shared" si="341"/>
        <v>14.348156699751165</v>
      </c>
      <c r="EN69" s="18">
        <f t="shared" si="342"/>
        <v>-0.92199900709977833</v>
      </c>
      <c r="EO69" s="18">
        <f t="shared" si="343"/>
        <v>177.47555542279093</v>
      </c>
      <c r="EP69" s="18">
        <f t="shared" si="344"/>
        <v>207.86817829520822</v>
      </c>
      <c r="EQ69" s="18">
        <f>IF(ISNUMBER(EO69), EO69*COS(RADIANS(-$C69+Графики!$B$3))+EP69*SIN(RADIANS(-$C69+Графики!$B$3)),"")</f>
        <v>177.47555542279093</v>
      </c>
      <c r="ER69" s="19">
        <f>IF(ISNUMBER(EO69), EO69*COS(RADIANS(-$C69+Графики!$B$5))+EP69*SIN(RADIANS(-$C69+Графики!$B$5)),"")</f>
        <v>207.86817829520822</v>
      </c>
      <c r="ES69" s="24">
        <v>-0.79747725374009437</v>
      </c>
      <c r="ET69" s="25">
        <v>0.90004352970941504</v>
      </c>
      <c r="EU69" s="25">
        <v>0.13220774182599121</v>
      </c>
      <c r="EV69" s="25">
        <v>-0.14174672643288172</v>
      </c>
      <c r="EW69" s="18">
        <f t="shared" si="345"/>
        <v>14.813121605594759</v>
      </c>
      <c r="EX69" s="18">
        <f t="shared" si="346"/>
        <v>-2.390701458504136</v>
      </c>
      <c r="EY69" s="18">
        <f t="shared" si="347"/>
        <v>175.35531383891143</v>
      </c>
      <c r="EZ69" s="18">
        <f t="shared" si="348"/>
        <v>214.26623783255127</v>
      </c>
      <c r="FA69" s="18">
        <f>IF(ISNUMBER(EY69), EY69*COS(RADIANS(-$C69+Графики!$B$3))+EZ69*SIN(RADIANS(-$C69+Графики!$B$3)),"")</f>
        <v>175.35531383891143</v>
      </c>
      <c r="FB69" s="19">
        <f>IF(ISNUMBER(EY69), EY69*COS(RADIANS(-$C69+Графики!$B$5))+EZ69*SIN(RADIANS(-$C69+Графики!$B$5)),"")</f>
        <v>214.26623783255127</v>
      </c>
      <c r="FC69" s="24">
        <v>-0.93652853387784085</v>
      </c>
      <c r="FD69" s="25">
        <v>0.83215291870912278</v>
      </c>
      <c r="FE69" s="25">
        <v>3.8184200468076218E-2</v>
      </c>
      <c r="FF69" s="25">
        <v>-4.9548948535063642E-3</v>
      </c>
      <c r="FG69" s="18">
        <f t="shared" si="349"/>
        <v>15.434044561004034</v>
      </c>
      <c r="FH69" s="18">
        <f t="shared" si="350"/>
        <v>-0.37645961595455674</v>
      </c>
      <c r="FI69" s="18">
        <f t="shared" si="351"/>
        <v>178.23454595311568</v>
      </c>
      <c r="FJ69" s="18">
        <f t="shared" si="352"/>
        <v>215.25152337245771</v>
      </c>
      <c r="FK69" s="18">
        <f>IF(ISNUMBER(FI69), FI69*COS(RADIANS(-$C69+Графики!$B$3))+FJ69*SIN(RADIANS(-$C69+Графики!$B$3)),"")</f>
        <v>178.23454595311568</v>
      </c>
      <c r="FL69" s="19">
        <f>IF(ISNUMBER(FI69), FI69*COS(RADIANS(-$C69+Графики!$B$5))+FJ69*SIN(RADIANS(-$C69+Графики!$B$5)),"")</f>
        <v>215.25152337245771</v>
      </c>
      <c r="FM69" s="24">
        <v>-0.85788105375936696</v>
      </c>
      <c r="FN69" s="25">
        <v>0.81917255007577905</v>
      </c>
      <c r="FO69" s="25">
        <v>-3.8644854572186887E-2</v>
      </c>
      <c r="FP69" s="25">
        <v>-4.5340634899815047E-3</v>
      </c>
      <c r="FQ69" s="18">
        <f t="shared" si="353"/>
        <v>14.634531130956004</v>
      </c>
      <c r="FR69" s="18">
        <f t="shared" si="354"/>
        <v>0.29767280302611526</v>
      </c>
      <c r="FS69" s="18">
        <f t="shared" si="355"/>
        <v>177.33649320279412</v>
      </c>
      <c r="FT69" s="18">
        <f t="shared" si="356"/>
        <v>211.7926333772906</v>
      </c>
      <c r="FU69" s="18">
        <f>IF(ISNUMBER(FS69), FS69*COS(RADIANS(-$C69+Графики!$B$3))+FT69*SIN(RADIANS(-$C69+Графики!$B$3)),"")</f>
        <v>177.33649320279412</v>
      </c>
      <c r="FV69" s="19">
        <f>IF(ISNUMBER(FS69), FS69*COS(RADIANS(-$C69+Графики!$B$5))+FT69*SIN(RADIANS(-$C69+Графики!$B$5)),"")</f>
        <v>211.7926333772906</v>
      </c>
      <c r="FW69" s="24">
        <v>-0.93628007913369893</v>
      </c>
      <c r="FX69" s="25">
        <v>0.8976311579960784</v>
      </c>
      <c r="FY69" s="25">
        <v>-3.0379421800330209E-2</v>
      </c>
      <c r="FZ69" s="25">
        <v>-4.0593857640560144E-2</v>
      </c>
      <c r="GA69" s="18">
        <f t="shared" si="357"/>
        <v>16.003211482065502</v>
      </c>
      <c r="GB69" s="18">
        <f t="shared" si="358"/>
        <v>-8.913776820482161E-2</v>
      </c>
      <c r="GC69" s="18">
        <f t="shared" si="359"/>
        <v>180.51377536168513</v>
      </c>
      <c r="GD69" s="18">
        <f t="shared" si="360"/>
        <v>210.0071135506779</v>
      </c>
      <c r="GE69" s="18">
        <f>IF(ISNUMBER(GC69), GC69*COS(RADIANS(-$C69+Графики!$B$3))+GD69*SIN(RADIANS(-$C69+Графики!$B$3)),"")</f>
        <v>180.51377536168513</v>
      </c>
      <c r="GF69" s="19">
        <f>IF(ISNUMBER(GC69), GC69*COS(RADIANS(-$C69+Графики!$B$5))+GD69*SIN(RADIANS(-$C69+Графики!$B$5)),"")</f>
        <v>210.0071135506779</v>
      </c>
      <c r="GG69" s="24">
        <v>-0.7967797070332403</v>
      </c>
      <c r="GH69" s="25">
        <v>0.79822154558560421</v>
      </c>
      <c r="GI69" s="25">
        <v>0.10901854654848536</v>
      </c>
      <c r="GJ69" s="25">
        <v>-0.14143380248160831</v>
      </c>
      <c r="GK69" s="18">
        <f t="shared" si="361"/>
        <v>13.918562277863369</v>
      </c>
      <c r="GL69" s="18">
        <f t="shared" si="362"/>
        <v>-2.185607314897104</v>
      </c>
      <c r="GM69" s="18">
        <f t="shared" si="363"/>
        <v>183.10802164612628</v>
      </c>
      <c r="GN69" s="18">
        <f t="shared" si="364"/>
        <v>212.49380543053121</v>
      </c>
      <c r="GO69" s="18">
        <f>IF(ISNUMBER(GM69), GM69*COS(RADIANS(-$C69+Графики!$B$3))+GN69*SIN(RADIANS(-$C69+Графики!$B$3)),"")</f>
        <v>183.10802164612628</v>
      </c>
      <c r="GP69" s="19">
        <f>IF(ISNUMBER(GM69), GM69*COS(RADIANS(-$C69+Графики!$B$5))+GN69*SIN(RADIANS(-$C69+Графики!$B$5)),"")</f>
        <v>212.49380543053121</v>
      </c>
      <c r="GQ69" s="24">
        <v>-0.92640312965208116</v>
      </c>
      <c r="GR69" s="25">
        <v>0.82775242869934706</v>
      </c>
      <c r="GS69" s="25">
        <v>0.12756924451680524</v>
      </c>
      <c r="GT69" s="25">
        <v>-0.11139788059148825</v>
      </c>
      <c r="GU69" s="18">
        <f t="shared" si="365"/>
        <v>15.307297195648543</v>
      </c>
      <c r="GV69" s="18">
        <f t="shared" si="366"/>
        <v>-2.0853800570925731</v>
      </c>
      <c r="GW69" s="18">
        <f t="shared" si="367"/>
        <v>177.60173315163667</v>
      </c>
      <c r="GX69" s="18">
        <f t="shared" si="368"/>
        <v>215.59227377834424</v>
      </c>
      <c r="GY69" s="18">
        <f>IF(ISNUMBER(GW69), GW69*COS(RADIANS(-$C69+Графики!$B$3))+GX69*SIN(RADIANS(-$C69+Графики!$B$3)),"")</f>
        <v>177.60173315163667</v>
      </c>
      <c r="GZ69" s="19">
        <f>IF(ISNUMBER(GW69), GW69*COS(RADIANS(-$C69+Графики!$B$5))+GX69*SIN(RADIANS(-$C69+Графики!$B$5)),"")</f>
        <v>215.59227377834424</v>
      </c>
      <c r="HA69" s="24">
        <v>-0.85949602099886568</v>
      </c>
      <c r="HB69" s="25">
        <v>0.86756039504446325</v>
      </c>
      <c r="HC69" s="25">
        <v>0.11185790274644197</v>
      </c>
      <c r="HD69" s="25">
        <v>-2.6585873398380172E-2</v>
      </c>
      <c r="HE69" s="18">
        <f t="shared" si="369"/>
        <v>15.070839848326615</v>
      </c>
      <c r="HF69" s="18">
        <f t="shared" si="370"/>
        <v>-1.2081495674027432</v>
      </c>
      <c r="HG69" s="18">
        <f t="shared" si="371"/>
        <v>174.56012123725083</v>
      </c>
      <c r="HH69" s="18">
        <f t="shared" si="372"/>
        <v>209.32212325651577</v>
      </c>
      <c r="HI69" s="18">
        <f>IF(ISNUMBER(HG69), HG69*COS(RADIANS(-$C69+Графики!$B$3))+HH69*SIN(RADIANS(-$C69+Графики!$B$3)),"")</f>
        <v>174.56012123725083</v>
      </c>
      <c r="HJ69" s="19">
        <f>IF(ISNUMBER(HG69), HG69*COS(RADIANS(-$C69+Графики!$B$5))+HH69*SIN(RADIANS(-$C69+Графики!$B$5)),"")</f>
        <v>209.32212325651577</v>
      </c>
      <c r="HK69" s="24">
        <v>-0.79590268095777239</v>
      </c>
      <c r="HL69" s="25">
        <v>0.91727692689521512</v>
      </c>
      <c r="HM69" s="25">
        <v>2.3155601489633915E-3</v>
      </c>
      <c r="HN69" s="25">
        <v>-0.13154700357685725</v>
      </c>
      <c r="HO69" s="18">
        <f t="shared" si="373"/>
        <v>14.949755495110995</v>
      </c>
      <c r="HP69" s="18">
        <f t="shared" si="374"/>
        <v>-1.1681709754024057</v>
      </c>
      <c r="HQ69" s="18">
        <f t="shared" si="375"/>
        <v>182.87067222191615</v>
      </c>
      <c r="HR69" s="18">
        <f t="shared" si="376"/>
        <v>215.78917867111514</v>
      </c>
      <c r="HS69" s="18">
        <f>IF(ISNUMBER(HQ69), HQ69*COS(RADIANS(-$C69+Графики!$B$3))+HR69*SIN(RADIANS(-$C69+Графики!$B$3)),"")</f>
        <v>182.87067222191615</v>
      </c>
      <c r="HT69" s="19">
        <f>IF(ISNUMBER(HQ69), HQ69*COS(RADIANS(-$C69+Графики!$B$5))+HR69*SIN(RADIANS(-$C69+Графики!$B$5)),"")</f>
        <v>215.78917867111514</v>
      </c>
      <c r="HU69" s="24">
        <v>-0.96280373485498605</v>
      </c>
      <c r="HV69" s="25">
        <v>0.82334603438163945</v>
      </c>
      <c r="HW69" s="25">
        <v>6.7528646882903137E-2</v>
      </c>
      <c r="HX69" s="25">
        <v>-9.9898045080540829E-2</v>
      </c>
      <c r="HY69" s="18">
        <f t="shared" si="377"/>
        <v>15.586466043839399</v>
      </c>
      <c r="HZ69" s="18">
        <f t="shared" si="378"/>
        <v>-1.4610729954079413</v>
      </c>
      <c r="IA69" s="18">
        <f t="shared" si="379"/>
        <v>176.63746507317285</v>
      </c>
      <c r="IB69" s="18">
        <f t="shared" si="380"/>
        <v>211.09509570195416</v>
      </c>
      <c r="IC69" s="18">
        <f>IF(ISNUMBER(IA69), IA69*COS(RADIANS(-$C69+Графики!$B$3))+IB69*SIN(RADIANS(-$C69+Графики!$B$3)),"")</f>
        <v>176.63746507317285</v>
      </c>
      <c r="ID69" s="19">
        <f>IF(ISNUMBER(IA69), IA69*COS(RADIANS(-$C69+Графики!$B$5))+IB69*SIN(RADIANS(-$C69+Графики!$B$5)),"")</f>
        <v>211.09509570195416</v>
      </c>
      <c r="IE69" s="24">
        <v>-0.83536715517519988</v>
      </c>
      <c r="IF69" s="25">
        <v>0.89141716537626514</v>
      </c>
      <c r="IG69" s="25">
        <v>8.524548162626075E-2</v>
      </c>
      <c r="IH69" s="25">
        <v>-0.11648049301433924</v>
      </c>
      <c r="II69" s="18">
        <f t="shared" si="381"/>
        <v>15.068465636851215</v>
      </c>
      <c r="IJ69" s="18">
        <f t="shared" si="382"/>
        <v>-1.7603903129012752</v>
      </c>
      <c r="IK69" s="18">
        <f t="shared" si="383"/>
        <v>172.48639869043367</v>
      </c>
      <c r="IL69" s="18">
        <f t="shared" si="384"/>
        <v>206.51053736151164</v>
      </c>
      <c r="IM69" s="18">
        <f>IF(ISNUMBER(IK69), IK69*COS(RADIANS(-$C69+Графики!$B$3))+IL69*SIN(RADIANS(-$C69+Графики!$B$3)),"")</f>
        <v>172.48639869043367</v>
      </c>
      <c r="IN69" s="19">
        <f>IF(ISNUMBER(IK69), IK69*COS(RADIANS(-$C69+Графики!$B$5))+IL69*SIN(RADIANS(-$C69+Графики!$B$5)),"")</f>
        <v>206.51053736151164</v>
      </c>
      <c r="IO69" s="24">
        <v>-0.88610696014092594</v>
      </c>
      <c r="IP69" s="25">
        <v>0.9109633183652216</v>
      </c>
      <c r="IQ69" s="25">
        <v>0.10551349135231108</v>
      </c>
      <c r="IR69" s="25">
        <v>-3.3833511369893987E-2</v>
      </c>
      <c r="IS69" s="18">
        <f t="shared" si="385"/>
        <v>15.681753817666122</v>
      </c>
      <c r="IT69" s="18">
        <f t="shared" si="386"/>
        <v>-1.2160317004460703</v>
      </c>
      <c r="IU69" s="18">
        <f t="shared" si="387"/>
        <v>179.29250170550355</v>
      </c>
      <c r="IV69" s="18">
        <f t="shared" si="388"/>
        <v>213.39974839289445</v>
      </c>
      <c r="IW69" s="18">
        <f>IF(ISNUMBER(IU69), IU69*COS(RADIANS(-$C69+Графики!$B$3))+IV69*SIN(RADIANS(-$C69+Графики!$B$3)),"")</f>
        <v>179.29250170550355</v>
      </c>
      <c r="IX69" s="19">
        <f>IF(ISNUMBER(IU69), IU69*COS(RADIANS(-$C69+Графики!$B$5))+IV69*SIN(RADIANS(-$C69+Графики!$B$5)),"")</f>
        <v>213.39974839289445</v>
      </c>
    </row>
    <row r="70" spans="1:258" x14ac:dyDescent="0.25">
      <c r="A70" s="44">
        <v>70</v>
      </c>
      <c r="B70" s="50">
        <v>0</v>
      </c>
      <c r="C70" s="11">
        <f>IF(Графики!$A$7="Расчитывать с учетом закручивания скважины",B70,0)</f>
        <v>0</v>
      </c>
      <c r="D70" s="47">
        <v>33.5</v>
      </c>
      <c r="E70" s="34">
        <f>IF(ISNUMBER(INDEX($I$1:$IX$303,$A70,E$1) ),INDEX($I$1:$IX$303,$A70,E$1),0)</f>
        <v>15.967796939920884</v>
      </c>
      <c r="F70" s="35">
        <f>IF(ISNUMBER(INDEX($I$1:$IX$303,$A70,F$1) ),INDEX($I$1:$IX$303,$A70,F$1),0)</f>
        <v>1.7017211450728029</v>
      </c>
      <c r="G70" s="35">
        <f>IF(ISNUMBER(INDEX($I$1:$IX$303,$A70,G$1) ),INDEX($I$1:$IX$303,$A70,G$1)-$G$305,0)</f>
        <v>-789.99320973903923</v>
      </c>
      <c r="H70" s="36">
        <f>IF(ISNUMBER(INDEX($I$1:$IX$303,$A70,H$1) ),INDEX($I$1:$IX$303,$A70,H$1)-$H$305,0)</f>
        <v>-941.47014401874947</v>
      </c>
      <c r="I70" s="29">
        <v>-0.88430895461011461</v>
      </c>
      <c r="J70" s="25">
        <v>0.94554355631373788</v>
      </c>
      <c r="K70" s="25">
        <v>-8.1712467510865083E-2</v>
      </c>
      <c r="L70" s="25">
        <v>0.1132905056476125</v>
      </c>
      <c r="M70" s="18">
        <f t="shared" si="289"/>
        <v>15.967796939920884</v>
      </c>
      <c r="N70" s="18">
        <f t="shared" si="290"/>
        <v>1.7017211450728029</v>
      </c>
      <c r="O70" s="18">
        <f t="shared" si="291"/>
        <v>187.92294615037545</v>
      </c>
      <c r="P70" s="18">
        <f t="shared" si="292"/>
        <v>213.95951946528803</v>
      </c>
      <c r="Q70" s="18">
        <f>IF(ISNUMBER(O70), O70*COS(RADIANS(-$C70+Графики!$B$3))+P70*SIN(RADIANS(-$C70+Графики!$B$3)),"")</f>
        <v>187.92294615037545</v>
      </c>
      <c r="R70" s="19">
        <f>IF(ISNUMBER(O70), O70*COS(RADIANS(-$C70+Графики!$B$5))+P70*SIN(RADIANS(-$C70+Графики!$B$5)),"")</f>
        <v>213.95951946528803</v>
      </c>
      <c r="S70" s="29">
        <v>-0.91428574671708451</v>
      </c>
      <c r="T70" s="25">
        <v>0.88907216205227868</v>
      </c>
      <c r="U70" s="25">
        <v>-8.6824554289860967E-2</v>
      </c>
      <c r="V70" s="25">
        <v>-4.3820264557449806E-3</v>
      </c>
      <c r="W70" s="18">
        <f t="shared" si="293"/>
        <v>15.736616972002993</v>
      </c>
      <c r="X70" s="18">
        <f t="shared" si="294"/>
        <v>0.7194467151214835</v>
      </c>
      <c r="Y70" s="18">
        <f t="shared" si="295"/>
        <v>183.42394326660525</v>
      </c>
      <c r="Z70" s="18">
        <f t="shared" si="296"/>
        <v>210.48144191610311</v>
      </c>
      <c r="AA70" s="18">
        <f>IF(ISNUMBER(Y70), Y70*COS(RADIANS(-$C70+Графики!$B$3))+Z70*SIN(RADIANS(-$C70+Графики!$B$3)),"")</f>
        <v>183.42394326660525</v>
      </c>
      <c r="AB70" s="18">
        <f>IF(ISNUMBER(Y70), Y70*COS(RADIANS(-$C70+Графики!$B$5))+Z70*SIN(RADIANS(-$C70+Графики!$B$5)),"")</f>
        <v>210.48144191610311</v>
      </c>
      <c r="AC70" s="24">
        <v>-0.9939195693994195</v>
      </c>
      <c r="AD70" s="25">
        <v>0.90339676782670619</v>
      </c>
      <c r="AE70" s="25">
        <v>-3.593253682275932E-2</v>
      </c>
      <c r="AF70" s="25">
        <v>-5.5331196876082026E-2</v>
      </c>
      <c r="AG70" s="18">
        <f t="shared" si="297"/>
        <v>16.556452026565353</v>
      </c>
      <c r="AH70" s="18">
        <f t="shared" si="298"/>
        <v>-0.1692852433942415</v>
      </c>
      <c r="AI70" s="18">
        <f t="shared" si="299"/>
        <v>184.16367812156443</v>
      </c>
      <c r="AJ70" s="18">
        <f t="shared" si="300"/>
        <v>219.59846164341255</v>
      </c>
      <c r="AK70" s="18">
        <f>IF(ISNUMBER(AI70), AI70*COS(RADIANS(-$C70+Графики!$B$3))+AJ70*SIN(RADIANS(-$C70+Графики!$B$3)),"")</f>
        <v>184.16367812156443</v>
      </c>
      <c r="AL70" s="19">
        <f>IF(ISNUMBER(AI70), AI70*COS(RADIANS(-$C70+Графики!$B$5))+AJ70*SIN(RADIANS(-$C70+Графики!$B$5)),"")</f>
        <v>219.59846164341255</v>
      </c>
      <c r="AM70" s="24">
        <v>-0.9431366730827061</v>
      </c>
      <c r="AN70" s="25">
        <v>0.97770400844702798</v>
      </c>
      <c r="AO70" s="25">
        <v>1.6703468539597532E-3</v>
      </c>
      <c r="AP70" s="25">
        <v>1.9799146368759513E-2</v>
      </c>
      <c r="AQ70" s="18">
        <f t="shared" si="301"/>
        <v>16.76171216909793</v>
      </c>
      <c r="AR70" s="18">
        <f t="shared" si="302"/>
        <v>0.15820361982367295</v>
      </c>
      <c r="AS70" s="18">
        <f t="shared" si="303"/>
        <v>185.93904010878012</v>
      </c>
      <c r="AT70" s="18">
        <f t="shared" si="304"/>
        <v>214.36904320717787</v>
      </c>
      <c r="AU70" s="18">
        <f>IF(ISNUMBER(AS70), AS70*COS(RADIANS(-$C70+Графики!$B$3))+AT70*SIN(RADIANS(-$C70+Графики!$B$3)),"")</f>
        <v>185.93904010878012</v>
      </c>
      <c r="AV70" s="19">
        <f>IF(ISNUMBER(AS70), AS70*COS(RADIANS(-$C70+Графики!$B$5))+AT70*SIN(RADIANS(-$C70+Графики!$B$5)),"")</f>
        <v>214.36904320717787</v>
      </c>
      <c r="AW70" s="24">
        <v>-0.91731364255247627</v>
      </c>
      <c r="AX70" s="25">
        <v>1.0127792007537533</v>
      </c>
      <c r="AY70" s="25">
        <v>-6.2527665277442579E-4</v>
      </c>
      <c r="AZ70" s="25">
        <v>-6.2313909568030748E-2</v>
      </c>
      <c r="BA70" s="18">
        <f t="shared" si="305"/>
        <v>16.842441114340801</v>
      </c>
      <c r="BB70" s="18">
        <f t="shared" si="306"/>
        <v>-0.53833485171071283</v>
      </c>
      <c r="BC70" s="18">
        <f t="shared" si="307"/>
        <v>185.79801493738006</v>
      </c>
      <c r="BD70" s="18">
        <f t="shared" si="308"/>
        <v>213.08166402310059</v>
      </c>
      <c r="BE70" s="18">
        <f>IF(ISNUMBER(BC70), BC70*COS(RADIANS(-$C70+Графики!$B$3))+BD70*SIN(RADIANS(-$C70+Графики!$B$3)),"")</f>
        <v>185.79801493738006</v>
      </c>
      <c r="BF70" s="19">
        <f>IF(ISNUMBER(BC70), BC70*COS(RADIANS(-$C70+Графики!$B$5))+BD70*SIN(RADIANS(-$C70+Графики!$B$5)),"")</f>
        <v>213.08166402310059</v>
      </c>
      <c r="BG70" s="24">
        <v>-0.93246742729959753</v>
      </c>
      <c r="BH70" s="25">
        <v>1.0490212192330088</v>
      </c>
      <c r="BI70" s="25">
        <v>2.5701937202576436E-2</v>
      </c>
      <c r="BJ70" s="25">
        <v>3.4245926144627348E-2</v>
      </c>
      <c r="BK70" s="18">
        <f t="shared" si="309"/>
        <v>17.290888780399403</v>
      </c>
      <c r="BL70" s="18">
        <f t="shared" si="310"/>
        <v>7.4560369077304442E-2</v>
      </c>
      <c r="BM70" s="18">
        <f t="shared" si="311"/>
        <v>185.69031640011764</v>
      </c>
      <c r="BN70" s="18">
        <f t="shared" si="312"/>
        <v>210.18881407715014</v>
      </c>
      <c r="BO70" s="18">
        <f>IF(ISNUMBER(BM70), BM70*COS(RADIANS(-$C70+Графики!$B$3))+BN70*SIN(RADIANS(-$C70+Графики!$B$3)),"")</f>
        <v>185.69031640011764</v>
      </c>
      <c r="BP70" s="19">
        <f>IF(ISNUMBER(BM70), BM70*COS(RADIANS(-$C70+Графики!$B$5))+BN70*SIN(RADIANS(-$C70+Графики!$B$5)),"")</f>
        <v>210.18881407715014</v>
      </c>
      <c r="BQ70" s="24">
        <v>-0.93610608981581367</v>
      </c>
      <c r="BR70" s="25">
        <v>0.97532902059610971</v>
      </c>
      <c r="BS70" s="25">
        <v>4.4856508444635318E-2</v>
      </c>
      <c r="BT70" s="25">
        <v>1.7225187536116141E-2</v>
      </c>
      <c r="BU70" s="18">
        <f t="shared" si="313"/>
        <v>16.679644551785717</v>
      </c>
      <c r="BV70" s="18">
        <f t="shared" si="314"/>
        <v>-0.24112876092774377</v>
      </c>
      <c r="BW70" s="18">
        <f t="shared" si="315"/>
        <v>189.122051620908</v>
      </c>
      <c r="BX70" s="18">
        <f t="shared" si="316"/>
        <v>209.93975598767133</v>
      </c>
      <c r="BY70" s="18">
        <f>IF(ISNUMBER(BW70), BW70*COS(RADIANS(-$C70+Графики!$B$3))+BX70*SIN(RADIANS(-$C70+Графики!$B$3)),"")</f>
        <v>189.122051620908</v>
      </c>
      <c r="BZ70" s="19">
        <f>IF(ISNUMBER(BW70), BW70*COS(RADIANS(-$C70+Графики!$B$5))+BX70*SIN(RADIANS(-$C70+Графики!$B$5)),"")</f>
        <v>209.93975598767133</v>
      </c>
      <c r="CA70" s="29">
        <v>-0.99159818050567183</v>
      </c>
      <c r="CB70" s="25">
        <v>1.0530456872315013</v>
      </c>
      <c r="CC70" s="25">
        <v>3.8543385838333166E-2</v>
      </c>
      <c r="CD70" s="25">
        <v>-4.4939011527809131E-2</v>
      </c>
      <c r="CE70" s="18">
        <f t="shared" si="317"/>
        <v>17.841937007740981</v>
      </c>
      <c r="CF70" s="18">
        <f t="shared" si="318"/>
        <v>-0.72852128630573632</v>
      </c>
      <c r="CG70" s="18">
        <f t="shared" si="319"/>
        <v>186.06661096269985</v>
      </c>
      <c r="CH70" s="18">
        <f t="shared" si="320"/>
        <v>214.03349380633344</v>
      </c>
      <c r="CI70" s="18">
        <f>IF(ISNUMBER(CG70), CG70*COS(RADIANS(-$C70+Графики!$B$3))+CH70*SIN(RADIANS(-$C70+Графики!$B$3)),"")</f>
        <v>186.06661096269985</v>
      </c>
      <c r="CJ70" s="19">
        <f>IF(ISNUMBER(CG70), CG70*COS(RADIANS(-$C70+Графики!$B$5))+CH70*SIN(RADIANS(-$C70+Графики!$B$5)),"")</f>
        <v>214.03349380633344</v>
      </c>
      <c r="CK70" s="24">
        <v>-1.0143488149170818</v>
      </c>
      <c r="CL70" s="25">
        <v>0.90810774177167508</v>
      </c>
      <c r="CM70" s="25">
        <v>-8.6876241476326638E-2</v>
      </c>
      <c r="CN70" s="25">
        <v>8.3855190901772791E-2</v>
      </c>
      <c r="CO70" s="18">
        <f t="shared" si="321"/>
        <v>16.775811357307699</v>
      </c>
      <c r="CP70" s="18">
        <f t="shared" si="322"/>
        <v>1.4899122645939447</v>
      </c>
      <c r="CQ70" s="18">
        <f t="shared" si="323"/>
        <v>188.82787479134404</v>
      </c>
      <c r="CR70" s="18">
        <f t="shared" si="324"/>
        <v>217.72421909489856</v>
      </c>
      <c r="CS70" s="18">
        <f>IF(ISNUMBER(CQ70), CQ70*COS(RADIANS(-$C70+Графики!$B$3))+CR70*SIN(RADIANS(-$C70+Графики!$B$3)),"")</f>
        <v>188.82787479134404</v>
      </c>
      <c r="CT70" s="19">
        <f>IF(ISNUMBER(CQ70), CQ70*COS(RADIANS(-$C70+Графики!$B$5))+CR70*SIN(RADIANS(-$C70+Графики!$B$5)),"")</f>
        <v>217.72421909489856</v>
      </c>
      <c r="CU70" s="24">
        <v>-0.90081867508989777</v>
      </c>
      <c r="CV70" s="25">
        <v>0.86943114555154577</v>
      </c>
      <c r="CW70" s="25">
        <v>-3.2791904071704764E-2</v>
      </c>
      <c r="CX70" s="25">
        <v>0.10199624960452688</v>
      </c>
      <c r="CY70" s="18">
        <f t="shared" si="325"/>
        <v>15.447729522537978</v>
      </c>
      <c r="CZ70" s="18">
        <f t="shared" si="326"/>
        <v>1.1762482659319964</v>
      </c>
      <c r="DA70" s="18">
        <f t="shared" si="327"/>
        <v>182.01611552114082</v>
      </c>
      <c r="DB70" s="18">
        <f t="shared" si="328"/>
        <v>215.30977518592746</v>
      </c>
      <c r="DC70" s="18">
        <f>IF(ISNUMBER(DA70), DA70*COS(RADIANS(-$C70+Графики!$B$3))+DB70*SIN(RADIANS(-$C70+Графики!$B$3)),"")</f>
        <v>182.01611552114082</v>
      </c>
      <c r="DD70" s="19">
        <f>IF(ISNUMBER(DA70), DA70*COS(RADIANS(-$C70+Графики!$B$5))+DB70*SIN(RADIANS(-$C70+Графики!$B$5)),"")</f>
        <v>215.30977518592746</v>
      </c>
      <c r="DE70" s="24">
        <v>-1.0218706057060063</v>
      </c>
      <c r="DF70" s="25">
        <v>1.011455494707699</v>
      </c>
      <c r="DG70" s="25">
        <v>-2.0957375184916388E-2</v>
      </c>
      <c r="DH70" s="25">
        <v>-2.3780785696875237E-2</v>
      </c>
      <c r="DI70" s="18">
        <f t="shared" si="329"/>
        <v>17.743186490593867</v>
      </c>
      <c r="DJ70" s="18">
        <f t="shared" si="330"/>
        <v>-2.4638904782057373E-2</v>
      </c>
      <c r="DK70" s="18">
        <f t="shared" si="331"/>
        <v>185.86290253789696</v>
      </c>
      <c r="DL70" s="18">
        <f t="shared" si="332"/>
        <v>212.18237390809929</v>
      </c>
      <c r="DM70" s="18">
        <f>IF(ISNUMBER(DK70), DK70*COS(RADIANS(-$C70+Графики!$B$3))+DL70*SIN(RADIANS(-$C70+Графики!$B$3)),"")</f>
        <v>185.86290253789696</v>
      </c>
      <c r="DN70" s="19">
        <f>IF(ISNUMBER(DK70), DK70*COS(RADIANS(-$C70+Графики!$B$5))+DL70*SIN(RADIANS(-$C70+Графики!$B$5)),"")</f>
        <v>212.18237390809929</v>
      </c>
      <c r="DO70" s="24">
        <v>-1.0168926249218171</v>
      </c>
      <c r="DP70" s="25">
        <v>0.87506666064821281</v>
      </c>
      <c r="DQ70" s="25">
        <v>-1.6490877816759758E-2</v>
      </c>
      <c r="DR70" s="25">
        <v>6.386271023770318E-2</v>
      </c>
      <c r="DS70" s="18">
        <f t="shared" si="333"/>
        <v>16.509709321470364</v>
      </c>
      <c r="DT70" s="18">
        <f t="shared" si="334"/>
        <v>0.70121728120534932</v>
      </c>
      <c r="DU70" s="18">
        <f t="shared" si="335"/>
        <v>188.4278892140477</v>
      </c>
      <c r="DV70" s="18">
        <f t="shared" si="336"/>
        <v>209.97778871264535</v>
      </c>
      <c r="DW70" s="18">
        <f>IF(ISNUMBER(DU70), DU70*COS(RADIANS(-$C70+Графики!$B$3))+DV70*SIN(RADIANS(-$C70+Графики!$B$3)),"")</f>
        <v>188.4278892140477</v>
      </c>
      <c r="DX70" s="19">
        <f>IF(ISNUMBER(DU70), DU70*COS(RADIANS(-$C70+Графики!$B$5))+DV70*SIN(RADIANS(-$C70+Графики!$B$5)),"")</f>
        <v>209.97778871264535</v>
      </c>
      <c r="DY70" s="24">
        <v>-0.99234926712533922</v>
      </c>
      <c r="DZ70" s="25">
        <v>0.95928287781009269</v>
      </c>
      <c r="EA70" s="25">
        <v>-0.14160362088797321</v>
      </c>
      <c r="EB70" s="25">
        <v>9.0457095328272896E-2</v>
      </c>
      <c r="EC70" s="18">
        <f t="shared" si="337"/>
        <v>17.030380019882568</v>
      </c>
      <c r="ED70" s="18">
        <f t="shared" si="338"/>
        <v>2.0251103970649931</v>
      </c>
      <c r="EE70" s="18">
        <f t="shared" si="339"/>
        <v>182.78334514001213</v>
      </c>
      <c r="EF70" s="18">
        <f t="shared" si="340"/>
        <v>211.51173299789676</v>
      </c>
      <c r="EG70" s="18">
        <f>IF(ISNUMBER(EE70), EE70*COS(RADIANS(-$C70+Графики!$B$3))+EF70*SIN(RADIANS(-$C70+Графики!$B$3)),"")</f>
        <v>182.78334514001213</v>
      </c>
      <c r="EH70" s="19">
        <f>IF(ISNUMBER(EE70), EE70*COS(RADIANS(-$C70+Графики!$B$5))+EF70*SIN(RADIANS(-$C70+Графики!$B$5)),"")</f>
        <v>211.51173299789676</v>
      </c>
      <c r="EI70" s="24">
        <v>-0.9573619552395698</v>
      </c>
      <c r="EJ70" s="25">
        <v>0.95514412587663633</v>
      </c>
      <c r="EK70" s="25">
        <v>-9.3530035544201612E-2</v>
      </c>
      <c r="EL70" s="25">
        <v>0.11645704819876462</v>
      </c>
      <c r="EM70" s="18">
        <f t="shared" si="341"/>
        <v>16.68898923338233</v>
      </c>
      <c r="EN70" s="18">
        <f t="shared" si="342"/>
        <v>1.83248197341028</v>
      </c>
      <c r="EO70" s="18">
        <f t="shared" si="343"/>
        <v>185.82005003948211</v>
      </c>
      <c r="EP70" s="18">
        <f t="shared" si="344"/>
        <v>208.78441928191336</v>
      </c>
      <c r="EQ70" s="18">
        <f>IF(ISNUMBER(EO70), EO70*COS(RADIANS(-$C70+Графики!$B$3))+EP70*SIN(RADIANS(-$C70+Графики!$B$3)),"")</f>
        <v>185.82005003948211</v>
      </c>
      <c r="ER70" s="19">
        <f>IF(ISNUMBER(EO70), EO70*COS(RADIANS(-$C70+Графики!$B$5))+EP70*SIN(RADIANS(-$C70+Графики!$B$5)),"")</f>
        <v>208.78441928191336</v>
      </c>
      <c r="ES70" s="24">
        <v>-0.95799742621700446</v>
      </c>
      <c r="ET70" s="25">
        <v>0.95069283508485947</v>
      </c>
      <c r="EU70" s="25">
        <v>1.450052523188905E-2</v>
      </c>
      <c r="EV70" s="25">
        <v>9.2634124773743998E-2</v>
      </c>
      <c r="EW70" s="18">
        <f t="shared" si="345"/>
        <v>16.655694552048313</v>
      </c>
      <c r="EX70" s="18">
        <f t="shared" si="346"/>
        <v>0.68184423138716277</v>
      </c>
      <c r="EY70" s="18">
        <f t="shared" si="347"/>
        <v>183.68316111493559</v>
      </c>
      <c r="EZ70" s="18">
        <f t="shared" si="348"/>
        <v>214.60715994824486</v>
      </c>
      <c r="FA70" s="18">
        <f>IF(ISNUMBER(EY70), EY70*COS(RADIANS(-$C70+Графики!$B$3))+EZ70*SIN(RADIANS(-$C70+Графики!$B$3)),"")</f>
        <v>183.68316111493559</v>
      </c>
      <c r="FB70" s="19">
        <f>IF(ISNUMBER(EY70), EY70*COS(RADIANS(-$C70+Графики!$B$5))+EZ70*SIN(RADIANS(-$C70+Графики!$B$5)),"")</f>
        <v>214.60715994824486</v>
      </c>
      <c r="FC70" s="24">
        <v>-1.0220446918994448</v>
      </c>
      <c r="FD70" s="25">
        <v>1.0146547450494607</v>
      </c>
      <c r="FE70" s="25">
        <v>-9.5197012480187887E-2</v>
      </c>
      <c r="FF70" s="25">
        <v>5.9270460589285007E-2</v>
      </c>
      <c r="FG70" s="18">
        <f t="shared" si="349"/>
        <v>17.772619763363377</v>
      </c>
      <c r="FH70" s="18">
        <f t="shared" si="350"/>
        <v>1.3479825879217739</v>
      </c>
      <c r="FI70" s="18">
        <f t="shared" si="351"/>
        <v>187.12085583479737</v>
      </c>
      <c r="FJ70" s="18">
        <f t="shared" si="352"/>
        <v>215.92551466641859</v>
      </c>
      <c r="FK70" s="18">
        <f>IF(ISNUMBER(FI70), FI70*COS(RADIANS(-$C70+Графики!$B$3))+FJ70*SIN(RADIANS(-$C70+Графики!$B$3)),"")</f>
        <v>187.12085583479737</v>
      </c>
      <c r="FL70" s="19">
        <f>IF(ISNUMBER(FI70), FI70*COS(RADIANS(-$C70+Графики!$B$5))+FJ70*SIN(RADIANS(-$C70+Графики!$B$5)),"")</f>
        <v>215.92551466641859</v>
      </c>
      <c r="FM70" s="24">
        <v>-1.0652685668852819</v>
      </c>
      <c r="FN70" s="25">
        <v>0.87768360139180113</v>
      </c>
      <c r="FO70" s="25">
        <v>-0.12898371062826502</v>
      </c>
      <c r="FP70" s="25">
        <v>2.8398473951573938E-2</v>
      </c>
      <c r="FQ70" s="18">
        <f t="shared" si="353"/>
        <v>16.954643870661652</v>
      </c>
      <c r="FR70" s="18">
        <f t="shared" si="354"/>
        <v>1.3734182206747798</v>
      </c>
      <c r="FS70" s="18">
        <f t="shared" si="355"/>
        <v>185.81381513812494</v>
      </c>
      <c r="FT70" s="18">
        <f t="shared" si="356"/>
        <v>212.479342487628</v>
      </c>
      <c r="FU70" s="18">
        <f>IF(ISNUMBER(FS70), FS70*COS(RADIANS(-$C70+Графики!$B$3))+FT70*SIN(RADIANS(-$C70+Графики!$B$3)),"")</f>
        <v>185.81381513812494</v>
      </c>
      <c r="FV70" s="19">
        <f>IF(ISNUMBER(FS70), FS70*COS(RADIANS(-$C70+Графики!$B$5))+FT70*SIN(RADIANS(-$C70+Графики!$B$5)),"")</f>
        <v>212.479342487628</v>
      </c>
      <c r="FW70" s="24">
        <v>-0.97895261926477384</v>
      </c>
      <c r="FX70" s="25">
        <v>1.0632159657165829</v>
      </c>
      <c r="FY70" s="25">
        <v>-5.0002323742643483E-2</v>
      </c>
      <c r="FZ70" s="25">
        <v>4.5540725355497386E-2</v>
      </c>
      <c r="GA70" s="18">
        <f t="shared" si="357"/>
        <v>17.820339525011281</v>
      </c>
      <c r="GB70" s="18">
        <f t="shared" si="358"/>
        <v>0.83377029547612858</v>
      </c>
      <c r="GC70" s="18">
        <f t="shared" si="359"/>
        <v>189.42394512419077</v>
      </c>
      <c r="GD70" s="18">
        <f t="shared" si="360"/>
        <v>210.42399869841597</v>
      </c>
      <c r="GE70" s="18">
        <f>IF(ISNUMBER(GC70), GC70*COS(RADIANS(-$C70+Графики!$B$3))+GD70*SIN(RADIANS(-$C70+Графики!$B$3)),"")</f>
        <v>189.42394512419077</v>
      </c>
      <c r="GF70" s="19">
        <f>IF(ISNUMBER(GC70), GC70*COS(RADIANS(-$C70+Графики!$B$5))+GD70*SIN(RADIANS(-$C70+Графики!$B$5)),"")</f>
        <v>210.42399869841597</v>
      </c>
      <c r="GG70" s="24">
        <v>-0.90307964981377664</v>
      </c>
      <c r="GH70" s="25">
        <v>1.0250853512429543</v>
      </c>
      <c r="GI70" s="25">
        <v>-5.2536965013258392E-2</v>
      </c>
      <c r="GJ70" s="25">
        <v>-1.1633035532298663E-2</v>
      </c>
      <c r="GK70" s="18">
        <f t="shared" si="361"/>
        <v>16.825619900927567</v>
      </c>
      <c r="GL70" s="18">
        <f t="shared" si="362"/>
        <v>0.35695411564286889</v>
      </c>
      <c r="GM70" s="18">
        <f t="shared" si="363"/>
        <v>191.52083159659006</v>
      </c>
      <c r="GN70" s="18">
        <f t="shared" si="364"/>
        <v>212.67228248835264</v>
      </c>
      <c r="GO70" s="18">
        <f>IF(ISNUMBER(GM70), GM70*COS(RADIANS(-$C70+Графики!$B$3))+GN70*SIN(RADIANS(-$C70+Графики!$B$3)),"")</f>
        <v>191.52083159659006</v>
      </c>
      <c r="GP70" s="19">
        <f>IF(ISNUMBER(GM70), GM70*COS(RADIANS(-$C70+Графики!$B$5))+GN70*SIN(RADIANS(-$C70+Графики!$B$5)),"")</f>
        <v>212.67228248835264</v>
      </c>
      <c r="GQ70" s="24">
        <v>-0.92258954100484958</v>
      </c>
      <c r="GR70" s="25">
        <v>0.96838582481786217</v>
      </c>
      <c r="GS70" s="25">
        <v>9.2292220108520229E-3</v>
      </c>
      <c r="GT70" s="25">
        <v>0.12155890390429169</v>
      </c>
      <c r="GU70" s="18">
        <f t="shared" si="365"/>
        <v>16.501124171547307</v>
      </c>
      <c r="GV70" s="18">
        <f t="shared" si="366"/>
        <v>0.98026124138830739</v>
      </c>
      <c r="GW70" s="18">
        <f t="shared" si="367"/>
        <v>185.85229523741032</v>
      </c>
      <c r="GX70" s="18">
        <f t="shared" si="368"/>
        <v>216.08240439903838</v>
      </c>
      <c r="GY70" s="18">
        <f>IF(ISNUMBER(GW70), GW70*COS(RADIANS(-$C70+Графики!$B$3))+GX70*SIN(RADIANS(-$C70+Графики!$B$3)),"")</f>
        <v>185.85229523741032</v>
      </c>
      <c r="GZ70" s="19">
        <f>IF(ISNUMBER(GW70), GW70*COS(RADIANS(-$C70+Графики!$B$5))+GX70*SIN(RADIANS(-$C70+Графики!$B$5)),"")</f>
        <v>216.08240439903838</v>
      </c>
      <c r="HA70" s="24">
        <v>-1.0276484930522709</v>
      </c>
      <c r="HB70" s="25">
        <v>1.0641364550878638</v>
      </c>
      <c r="HC70" s="25">
        <v>-0.13434130228734345</v>
      </c>
      <c r="HD70" s="25">
        <v>5.6958429911168756E-2</v>
      </c>
      <c r="HE70" s="18">
        <f t="shared" si="369"/>
        <v>18.253253535334188</v>
      </c>
      <c r="HF70" s="18">
        <f t="shared" si="370"/>
        <v>1.6694043171092723</v>
      </c>
      <c r="HG70" s="18">
        <f t="shared" si="371"/>
        <v>183.68674800491792</v>
      </c>
      <c r="HH70" s="18">
        <f t="shared" si="372"/>
        <v>210.15682541507041</v>
      </c>
      <c r="HI70" s="18">
        <f>IF(ISNUMBER(HG70), HG70*COS(RADIANS(-$C70+Графики!$B$3))+HH70*SIN(RADIANS(-$C70+Графики!$B$3)),"")</f>
        <v>183.68674800491792</v>
      </c>
      <c r="HJ70" s="19">
        <f>IF(ISNUMBER(HG70), HG70*COS(RADIANS(-$C70+Графики!$B$5))+HH70*SIN(RADIANS(-$C70+Графики!$B$5)),"")</f>
        <v>210.15682541507041</v>
      </c>
      <c r="HK70" s="24">
        <v>-1.0206661669364048</v>
      </c>
      <c r="HL70" s="25">
        <v>1.041277954651044</v>
      </c>
      <c r="HM70" s="25">
        <v>1.7955305674650146E-2</v>
      </c>
      <c r="HN70" s="25">
        <v>0.10192236778274202</v>
      </c>
      <c r="HO70" s="18">
        <f t="shared" si="373"/>
        <v>17.992885967474447</v>
      </c>
      <c r="HP70" s="18">
        <f t="shared" si="374"/>
        <v>0.73275078293449303</v>
      </c>
      <c r="HQ70" s="18">
        <f t="shared" si="375"/>
        <v>191.86711520565336</v>
      </c>
      <c r="HR70" s="18">
        <f t="shared" si="376"/>
        <v>216.15555406258238</v>
      </c>
      <c r="HS70" s="18">
        <f>IF(ISNUMBER(HQ70), HQ70*COS(RADIANS(-$C70+Графики!$B$3))+HR70*SIN(RADIANS(-$C70+Графики!$B$3)),"")</f>
        <v>191.86711520565336</v>
      </c>
      <c r="HT70" s="19">
        <f>IF(ISNUMBER(HQ70), HQ70*COS(RADIANS(-$C70+Графики!$B$5))+HR70*SIN(RADIANS(-$C70+Графики!$B$5)),"")</f>
        <v>216.15555406258238</v>
      </c>
      <c r="HU70" s="24">
        <v>-0.98459669466221988</v>
      </c>
      <c r="HV70" s="25">
        <v>1.0305805717546743</v>
      </c>
      <c r="HW70" s="25">
        <v>1.7165911857802724E-2</v>
      </c>
      <c r="HX70" s="25">
        <v>1.0245671790656607E-2</v>
      </c>
      <c r="HY70" s="18">
        <f t="shared" si="377"/>
        <v>17.584832746769834</v>
      </c>
      <c r="HZ70" s="18">
        <f t="shared" si="378"/>
        <v>-6.0390487063359137E-2</v>
      </c>
      <c r="IA70" s="18">
        <f t="shared" si="379"/>
        <v>185.42988144655777</v>
      </c>
      <c r="IB70" s="18">
        <f t="shared" si="380"/>
        <v>211.06490045842247</v>
      </c>
      <c r="IC70" s="18">
        <f>IF(ISNUMBER(IA70), IA70*COS(RADIANS(-$C70+Графики!$B$3))+IB70*SIN(RADIANS(-$C70+Графики!$B$3)),"")</f>
        <v>185.42988144655777</v>
      </c>
      <c r="ID70" s="19">
        <f>IF(ISNUMBER(IA70), IA70*COS(RADIANS(-$C70+Графики!$B$5))+IB70*SIN(RADIANS(-$C70+Графики!$B$5)),"")</f>
        <v>211.06490045842247</v>
      </c>
      <c r="IE70" s="24">
        <v>-1.0488413083925843</v>
      </c>
      <c r="IF70" s="25">
        <v>1.050825427469698</v>
      </c>
      <c r="IG70" s="25">
        <v>2.1239131085415669E-2</v>
      </c>
      <c r="IH70" s="25">
        <v>-2.8146510412500741E-2</v>
      </c>
      <c r="II70" s="18">
        <f t="shared" si="381"/>
        <v>18.322023606129747</v>
      </c>
      <c r="IJ70" s="18">
        <f t="shared" si="382"/>
        <v>-0.43097101033295232</v>
      </c>
      <c r="IK70" s="18">
        <f t="shared" si="383"/>
        <v>181.64741049349854</v>
      </c>
      <c r="IL70" s="18">
        <f t="shared" si="384"/>
        <v>206.29505185634517</v>
      </c>
      <c r="IM70" s="18">
        <f>IF(ISNUMBER(IK70), IK70*COS(RADIANS(-$C70+Графики!$B$3))+IL70*SIN(RADIANS(-$C70+Графики!$B$3)),"")</f>
        <v>181.64741049349854</v>
      </c>
      <c r="IN70" s="19">
        <f>IF(ISNUMBER(IK70), IK70*COS(RADIANS(-$C70+Графики!$B$5))+IL70*SIN(RADIANS(-$C70+Графики!$B$5)),"")</f>
        <v>206.29505185634517</v>
      </c>
      <c r="IO70" s="24">
        <v>-1.0234963056476103</v>
      </c>
      <c r="IP70" s="25">
        <v>0.95145864391739188</v>
      </c>
      <c r="IQ70" s="25">
        <v>4.426707333620522E-3</v>
      </c>
      <c r="IR70" s="25">
        <v>6.7131707414844283E-2</v>
      </c>
      <c r="IS70" s="18">
        <f t="shared" si="385"/>
        <v>17.233880014118533</v>
      </c>
      <c r="IT70" s="18">
        <f t="shared" si="386"/>
        <v>0.54720432713186273</v>
      </c>
      <c r="IU70" s="18">
        <f t="shared" si="387"/>
        <v>187.90944171256282</v>
      </c>
      <c r="IV70" s="18">
        <f t="shared" si="388"/>
        <v>213.67335055646038</v>
      </c>
      <c r="IW70" s="18">
        <f>IF(ISNUMBER(IU70), IU70*COS(RADIANS(-$C70+Графики!$B$3))+IV70*SIN(RADIANS(-$C70+Графики!$B$3)),"")</f>
        <v>187.90944171256282</v>
      </c>
      <c r="IX70" s="19">
        <f>IF(ISNUMBER(IU70), IU70*COS(RADIANS(-$C70+Графики!$B$5))+IV70*SIN(RADIANS(-$C70+Графики!$B$5)),"")</f>
        <v>213.67335055646038</v>
      </c>
    </row>
    <row r="71" spans="1:258" x14ac:dyDescent="0.25">
      <c r="A71" s="44">
        <v>71</v>
      </c>
      <c r="B71" s="50">
        <v>0</v>
      </c>
      <c r="C71" s="11">
        <f>IF(Графики!$A$7="Расчитывать с учетом закручивания скважины",B71,0)</f>
        <v>0</v>
      </c>
      <c r="D71" s="47">
        <v>34</v>
      </c>
      <c r="E71" s="34">
        <f>IF(ISNUMBER(INDEX($I$1:$IX$303,$A71,E$1) ),INDEX($I$1:$IX$303,$A71,E$1),0)</f>
        <v>15.500238421347634</v>
      </c>
      <c r="F71" s="35">
        <f>IF(ISNUMBER(INDEX($I$1:$IX$303,$A71,F$1) ),INDEX($I$1:$IX$303,$A71,F$1),0)</f>
        <v>2.2967889536038366</v>
      </c>
      <c r="G71" s="35">
        <f>IF(ISNUMBER(INDEX($I$1:$IX$303,$A71,G$1) ),INDEX($I$1:$IX$303,$A71,G$1)-$G$305,0)</f>
        <v>-782.24309052836543</v>
      </c>
      <c r="H71" s="36">
        <f>IF(ISNUMBER(INDEX($I$1:$IX$303,$A71,H$1) ),INDEX($I$1:$IX$303,$A71,H$1)-$H$305,0)</f>
        <v>-940.32174954194761</v>
      </c>
      <c r="I71" s="29">
        <v>-0.83948945245964457</v>
      </c>
      <c r="J71" s="25">
        <v>0.93677816526621294</v>
      </c>
      <c r="K71" s="25">
        <v>-0.11733591744715796</v>
      </c>
      <c r="L71" s="25">
        <v>0.14585694090161849</v>
      </c>
      <c r="M71" s="18">
        <f t="shared" si="289"/>
        <v>15.500238421347634</v>
      </c>
      <c r="N71" s="18">
        <f t="shared" si="290"/>
        <v>2.2967889536038366</v>
      </c>
      <c r="O71" s="18">
        <f t="shared" si="291"/>
        <v>195.67306536104928</v>
      </c>
      <c r="P71" s="18">
        <f t="shared" si="292"/>
        <v>215.10791394208994</v>
      </c>
      <c r="Q71" s="18">
        <f>IF(ISNUMBER(O71), O71*COS(RADIANS(-$C71+Графики!$B$3))+P71*SIN(RADIANS(-$C71+Графики!$B$3)),"")</f>
        <v>195.67306536104928</v>
      </c>
      <c r="R71" s="19">
        <f>IF(ISNUMBER(O71), O71*COS(RADIANS(-$C71+Графики!$B$5))+P71*SIN(RADIANS(-$C71+Графики!$B$5)),"")</f>
        <v>215.10791394208994</v>
      </c>
      <c r="S71" s="29">
        <v>-0.84686260908233224</v>
      </c>
      <c r="T71" s="25">
        <v>0.85711606114307959</v>
      </c>
      <c r="U71" s="25">
        <v>-8.0619441483200466E-2</v>
      </c>
      <c r="V71" s="25">
        <v>8.9049512341898979E-2</v>
      </c>
      <c r="W71" s="18">
        <f t="shared" si="293"/>
        <v>14.869471092158326</v>
      </c>
      <c r="X71" s="18">
        <f t="shared" si="294"/>
        <v>1.4806404003302358</v>
      </c>
      <c r="Y71" s="18">
        <f t="shared" si="295"/>
        <v>190.85867881268442</v>
      </c>
      <c r="Z71" s="18">
        <f t="shared" si="296"/>
        <v>211.22176211626822</v>
      </c>
      <c r="AA71" s="18">
        <f>IF(ISNUMBER(Y71), Y71*COS(RADIANS(-$C71+Графики!$B$3))+Z71*SIN(RADIANS(-$C71+Графики!$B$3)),"")</f>
        <v>190.85867881268442</v>
      </c>
      <c r="AB71" s="18">
        <f>IF(ISNUMBER(Y71), Y71*COS(RADIANS(-$C71+Графики!$B$5))+Z71*SIN(RADIANS(-$C71+Графики!$B$5)),"")</f>
        <v>211.22176211626822</v>
      </c>
      <c r="AC71" s="24">
        <v>-0.95055444600222849</v>
      </c>
      <c r="AD71" s="25">
        <v>1.0213614327242537</v>
      </c>
      <c r="AE71" s="25">
        <v>-5.3952406929209468E-2</v>
      </c>
      <c r="AF71" s="25">
        <v>0.10237852244847204</v>
      </c>
      <c r="AG71" s="18">
        <f t="shared" si="297"/>
        <v>17.207363050627439</v>
      </c>
      <c r="AH71" s="18">
        <f t="shared" si="298"/>
        <v>1.3642442969912267</v>
      </c>
      <c r="AI71" s="18">
        <f t="shared" si="299"/>
        <v>192.76735964687816</v>
      </c>
      <c r="AJ71" s="18">
        <f t="shared" si="300"/>
        <v>220.28058379190816</v>
      </c>
      <c r="AK71" s="18">
        <f>IF(ISNUMBER(AI71), AI71*COS(RADIANS(-$C71+Графики!$B$3))+AJ71*SIN(RADIANS(-$C71+Графики!$B$3)),"")</f>
        <v>192.76735964687816</v>
      </c>
      <c r="AL71" s="19">
        <f>IF(ISNUMBER(AI71), AI71*COS(RADIANS(-$C71+Графики!$B$5))+AJ71*SIN(RADIANS(-$C71+Графики!$B$5)),"")</f>
        <v>220.28058379190816</v>
      </c>
      <c r="AM71" s="24">
        <v>-0.94403623026234762</v>
      </c>
      <c r="AN71" s="25">
        <v>0.94479262630839334</v>
      </c>
      <c r="AO71" s="25">
        <v>-0.10521135381405602</v>
      </c>
      <c r="AP71" s="25">
        <v>0.10631819904378106</v>
      </c>
      <c r="AQ71" s="18">
        <f t="shared" si="301"/>
        <v>16.482394892108754</v>
      </c>
      <c r="AR71" s="18">
        <f t="shared" si="302"/>
        <v>1.8459425329760013</v>
      </c>
      <c r="AS71" s="18">
        <f t="shared" si="303"/>
        <v>194.18023755483449</v>
      </c>
      <c r="AT71" s="18">
        <f t="shared" si="304"/>
        <v>215.29201447366586</v>
      </c>
      <c r="AU71" s="18">
        <f>IF(ISNUMBER(AS71), AS71*COS(RADIANS(-$C71+Графики!$B$3))+AT71*SIN(RADIANS(-$C71+Графики!$B$3)),"")</f>
        <v>194.18023755483449</v>
      </c>
      <c r="AV71" s="19">
        <f>IF(ISNUMBER(AS71), AS71*COS(RADIANS(-$C71+Графики!$B$5))+AT71*SIN(RADIANS(-$C71+Графики!$B$5)),"")</f>
        <v>215.29201447366586</v>
      </c>
      <c r="AW71" s="24">
        <v>-0.9230805783847732</v>
      </c>
      <c r="AX71" s="25">
        <v>0.85003517193254474</v>
      </c>
      <c r="AY71" s="25">
        <v>-0.18066863315349332</v>
      </c>
      <c r="AZ71" s="25">
        <v>0.16528788926020307</v>
      </c>
      <c r="BA71" s="18">
        <f t="shared" si="305"/>
        <v>15.472736487921303</v>
      </c>
      <c r="BB71" s="18">
        <f t="shared" si="306"/>
        <v>3.0190356062105614</v>
      </c>
      <c r="BC71" s="18">
        <f t="shared" si="307"/>
        <v>193.5343831813407</v>
      </c>
      <c r="BD71" s="18">
        <f t="shared" si="308"/>
        <v>214.59118182620585</v>
      </c>
      <c r="BE71" s="18">
        <f>IF(ISNUMBER(BC71), BC71*COS(RADIANS(-$C71+Графики!$B$3))+BD71*SIN(RADIANS(-$C71+Графики!$B$3)),"")</f>
        <v>193.5343831813407</v>
      </c>
      <c r="BF71" s="19">
        <f>IF(ISNUMBER(BC71), BC71*COS(RADIANS(-$C71+Графики!$B$5))+BD71*SIN(RADIANS(-$C71+Графики!$B$5)),"")</f>
        <v>214.59118182620585</v>
      </c>
      <c r="BG71" s="24">
        <v>-0.9743390046906526</v>
      </c>
      <c r="BH71" s="25">
        <v>0.84220352809250332</v>
      </c>
      <c r="BI71" s="25">
        <v>-5.42358755118654E-2</v>
      </c>
      <c r="BJ71" s="25">
        <v>0.14735672592834345</v>
      </c>
      <c r="BK71" s="18">
        <f t="shared" si="309"/>
        <v>15.8516601700537</v>
      </c>
      <c r="BL71" s="18">
        <f t="shared" si="310"/>
        <v>1.7592264139631599</v>
      </c>
      <c r="BM71" s="18">
        <f t="shared" si="311"/>
        <v>193.6161464851445</v>
      </c>
      <c r="BN71" s="18">
        <f t="shared" si="312"/>
        <v>211.06842728413173</v>
      </c>
      <c r="BO71" s="18">
        <f>IF(ISNUMBER(BM71), BM71*COS(RADIANS(-$C71+Графики!$B$3))+BN71*SIN(RADIANS(-$C71+Графики!$B$3)),"")</f>
        <v>193.6161464851445</v>
      </c>
      <c r="BP71" s="19">
        <f>IF(ISNUMBER(BM71), BM71*COS(RADIANS(-$C71+Графики!$B$5))+BN71*SIN(RADIANS(-$C71+Графики!$B$5)),"")</f>
        <v>211.06842728413173</v>
      </c>
      <c r="BQ71" s="24">
        <v>-0.91523301839597671</v>
      </c>
      <c r="BR71" s="25">
        <v>0.93553291633228286</v>
      </c>
      <c r="BS71" s="25">
        <v>-0.12293111508703847</v>
      </c>
      <c r="BT71" s="25">
        <v>0.1678394514204071</v>
      </c>
      <c r="BU71" s="18">
        <f t="shared" si="313"/>
        <v>16.15027745654681</v>
      </c>
      <c r="BV71" s="18">
        <f t="shared" si="314"/>
        <v>2.5374491537570738</v>
      </c>
      <c r="BW71" s="18">
        <f t="shared" si="315"/>
        <v>197.1971903491814</v>
      </c>
      <c r="BX71" s="18">
        <f t="shared" si="316"/>
        <v>211.20848056454986</v>
      </c>
      <c r="BY71" s="18">
        <f>IF(ISNUMBER(BW71), BW71*COS(RADIANS(-$C71+Графики!$B$3))+BX71*SIN(RADIANS(-$C71+Графики!$B$3)),"")</f>
        <v>197.1971903491814</v>
      </c>
      <c r="BZ71" s="19">
        <f>IF(ISNUMBER(BW71), BW71*COS(RADIANS(-$C71+Графики!$B$5))+BX71*SIN(RADIANS(-$C71+Графики!$B$5)),"")</f>
        <v>211.20848056454986</v>
      </c>
      <c r="CA71" s="29">
        <v>-0.97376713471217702</v>
      </c>
      <c r="CB71" s="25">
        <v>0.8805984964910063</v>
      </c>
      <c r="CC71" s="25">
        <v>-2.9648717466472241E-2</v>
      </c>
      <c r="CD71" s="25">
        <v>0.15086344632334867</v>
      </c>
      <c r="CE71" s="18">
        <f t="shared" si="317"/>
        <v>16.181686629300309</v>
      </c>
      <c r="CF71" s="18">
        <f t="shared" si="318"/>
        <v>1.5752651475221189</v>
      </c>
      <c r="CG71" s="18">
        <f t="shared" si="319"/>
        <v>194.15745427735001</v>
      </c>
      <c r="CH71" s="18">
        <f t="shared" si="320"/>
        <v>214.82112638009451</v>
      </c>
      <c r="CI71" s="18">
        <f>IF(ISNUMBER(CG71), CG71*COS(RADIANS(-$C71+Графики!$B$3))+CH71*SIN(RADIANS(-$C71+Графики!$B$3)),"")</f>
        <v>194.15745427735001</v>
      </c>
      <c r="CJ71" s="19">
        <f>IF(ISNUMBER(CG71), CG71*COS(RADIANS(-$C71+Графики!$B$5))+CH71*SIN(RADIANS(-$C71+Графики!$B$5)),"")</f>
        <v>214.82112638009451</v>
      </c>
      <c r="CK71" s="24">
        <v>-0.94688025430077849</v>
      </c>
      <c r="CL71" s="25">
        <v>1.0090308866210189</v>
      </c>
      <c r="CM71" s="25">
        <v>-8.5935378239060861E-2</v>
      </c>
      <c r="CN71" s="25">
        <v>8.7411186366207233E-2</v>
      </c>
      <c r="CO71" s="18">
        <f t="shared" si="321"/>
        <v>17.067715876810592</v>
      </c>
      <c r="CP71" s="18">
        <f t="shared" si="322"/>
        <v>1.5127335727436808</v>
      </c>
      <c r="CQ71" s="18">
        <f t="shared" si="323"/>
        <v>197.36173272974935</v>
      </c>
      <c r="CR71" s="18">
        <f t="shared" si="324"/>
        <v>218.4805858812704</v>
      </c>
      <c r="CS71" s="18">
        <f>IF(ISNUMBER(CQ71), CQ71*COS(RADIANS(-$C71+Графики!$B$3))+CR71*SIN(RADIANS(-$C71+Графики!$B$3)),"")</f>
        <v>197.36173272974935</v>
      </c>
      <c r="CT71" s="19">
        <f>IF(ISNUMBER(CQ71), CQ71*COS(RADIANS(-$C71+Графики!$B$5))+CR71*SIN(RADIANS(-$C71+Графики!$B$5)),"")</f>
        <v>218.4805858812704</v>
      </c>
      <c r="CU71" s="24">
        <v>-0.85418324904506115</v>
      </c>
      <c r="CV71" s="25">
        <v>0.83249689610567545</v>
      </c>
      <c r="CW71" s="25">
        <v>-8.4384118050651435E-2</v>
      </c>
      <c r="CX71" s="25">
        <v>0.13768877766391582</v>
      </c>
      <c r="CY71" s="18">
        <f t="shared" si="325"/>
        <v>14.718529503590194</v>
      </c>
      <c r="CZ71" s="18">
        <f t="shared" si="326"/>
        <v>1.9379503917820979</v>
      </c>
      <c r="DA71" s="18">
        <f t="shared" si="327"/>
        <v>189.37538027293593</v>
      </c>
      <c r="DB71" s="18">
        <f t="shared" si="328"/>
        <v>216.27875038181853</v>
      </c>
      <c r="DC71" s="18">
        <f>IF(ISNUMBER(DA71), DA71*COS(RADIANS(-$C71+Графики!$B$3))+DB71*SIN(RADIANS(-$C71+Графики!$B$3)),"")</f>
        <v>189.37538027293593</v>
      </c>
      <c r="DD71" s="19">
        <f>IF(ISNUMBER(DA71), DA71*COS(RADIANS(-$C71+Графики!$B$5))+DB71*SIN(RADIANS(-$C71+Графики!$B$5)),"")</f>
        <v>216.27875038181853</v>
      </c>
      <c r="DE71" s="24">
        <v>-0.84920958739909891</v>
      </c>
      <c r="DF71" s="25">
        <v>0.92439988594557787</v>
      </c>
      <c r="DG71" s="25">
        <v>-0.1457989277149338</v>
      </c>
      <c r="DH71" s="25">
        <v>2.9275328873862444E-2</v>
      </c>
      <c r="DI71" s="18">
        <f t="shared" si="329"/>
        <v>15.477044518211976</v>
      </c>
      <c r="DJ71" s="18">
        <f t="shared" si="330"/>
        <v>1.5278105121068317</v>
      </c>
      <c r="DK71" s="18">
        <f t="shared" si="331"/>
        <v>193.60142479700295</v>
      </c>
      <c r="DL71" s="18">
        <f t="shared" si="332"/>
        <v>212.94627916415271</v>
      </c>
      <c r="DM71" s="18">
        <f>IF(ISNUMBER(DK71), DK71*COS(RADIANS(-$C71+Графики!$B$3))+DL71*SIN(RADIANS(-$C71+Графики!$B$3)),"")</f>
        <v>193.60142479700295</v>
      </c>
      <c r="DN71" s="19">
        <f>IF(ISNUMBER(DK71), DK71*COS(RADIANS(-$C71+Графики!$B$5))+DL71*SIN(RADIANS(-$C71+Графики!$B$5)),"")</f>
        <v>212.94627916415271</v>
      </c>
      <c r="DO71" s="24">
        <v>-0.9189079083482834</v>
      </c>
      <c r="DP71" s="25">
        <v>0.9350734448202126</v>
      </c>
      <c r="DQ71" s="25">
        <v>-0.18219963748633619</v>
      </c>
      <c r="DR71" s="25">
        <v>1.4385677198345978E-2</v>
      </c>
      <c r="DS71" s="18">
        <f t="shared" si="333"/>
        <v>16.17833360981037</v>
      </c>
      <c r="DT71" s="18">
        <f t="shared" si="334"/>
        <v>1.7155296596780059</v>
      </c>
      <c r="DU71" s="18">
        <f t="shared" si="335"/>
        <v>196.51705601895287</v>
      </c>
      <c r="DV71" s="18">
        <f t="shared" si="336"/>
        <v>210.83555354248435</v>
      </c>
      <c r="DW71" s="18">
        <f>IF(ISNUMBER(DU71), DU71*COS(RADIANS(-$C71+Графики!$B$3))+DV71*SIN(RADIANS(-$C71+Графики!$B$3)),"")</f>
        <v>196.51705601895287</v>
      </c>
      <c r="DX71" s="19">
        <f>IF(ISNUMBER(DU71), DU71*COS(RADIANS(-$C71+Графики!$B$5))+DV71*SIN(RADIANS(-$C71+Графики!$B$5)),"")</f>
        <v>210.83555354248435</v>
      </c>
      <c r="DY71" s="24">
        <v>-1.0297151317881827</v>
      </c>
      <c r="DZ71" s="25">
        <v>0.88614221719382602</v>
      </c>
      <c r="EA71" s="25">
        <v>-8.2886114674217748E-2</v>
      </c>
      <c r="EB71" s="25">
        <v>-1.6448030327569085E-4</v>
      </c>
      <c r="EC71" s="18">
        <f t="shared" si="337"/>
        <v>16.718230482405769</v>
      </c>
      <c r="ED71" s="18">
        <f t="shared" si="338"/>
        <v>0.72188237850471959</v>
      </c>
      <c r="EE71" s="18">
        <f t="shared" si="339"/>
        <v>191.14246038121502</v>
      </c>
      <c r="EF71" s="18">
        <f t="shared" si="340"/>
        <v>211.87267418714913</v>
      </c>
      <c r="EG71" s="18">
        <f>IF(ISNUMBER(EE71), EE71*COS(RADIANS(-$C71+Графики!$B$3))+EF71*SIN(RADIANS(-$C71+Графики!$B$3)),"")</f>
        <v>191.14246038121502</v>
      </c>
      <c r="EH71" s="19">
        <f>IF(ISNUMBER(EE71), EE71*COS(RADIANS(-$C71+Графики!$B$5))+EF71*SIN(RADIANS(-$C71+Графики!$B$5)),"")</f>
        <v>211.87267418714913</v>
      </c>
      <c r="EI71" s="24">
        <v>-0.90624808504158294</v>
      </c>
      <c r="EJ71" s="25">
        <v>0.9358728551095129</v>
      </c>
      <c r="EK71" s="25">
        <v>-0.16666219224730069</v>
      </c>
      <c r="EL71" s="25">
        <v>3.8556940497117859E-2</v>
      </c>
      <c r="EM71" s="18">
        <f t="shared" si="341"/>
        <v>16.07484544050509</v>
      </c>
      <c r="EN71" s="18">
        <f t="shared" si="342"/>
        <v>1.7908738199469036</v>
      </c>
      <c r="EO71" s="18">
        <f t="shared" si="343"/>
        <v>193.85747275973466</v>
      </c>
      <c r="EP71" s="18">
        <f t="shared" si="344"/>
        <v>209.67985619188681</v>
      </c>
      <c r="EQ71" s="18">
        <f>IF(ISNUMBER(EO71), EO71*COS(RADIANS(-$C71+Графики!$B$3))+EP71*SIN(RADIANS(-$C71+Графики!$B$3)),"")</f>
        <v>193.85747275973466</v>
      </c>
      <c r="ER71" s="19">
        <f>IF(ISNUMBER(EO71), EO71*COS(RADIANS(-$C71+Графики!$B$5))+EP71*SIN(RADIANS(-$C71+Графики!$B$5)),"")</f>
        <v>209.67985619188681</v>
      </c>
      <c r="ES71" s="24">
        <v>-0.92651569025582958</v>
      </c>
      <c r="ET71" s="25">
        <v>0.84999221059497954</v>
      </c>
      <c r="EU71" s="25">
        <v>-0.18715196937632722</v>
      </c>
      <c r="EV71" s="25">
        <v>8.9254200594428068E-2</v>
      </c>
      <c r="EW71" s="18">
        <f t="shared" si="345"/>
        <v>15.50233503523836</v>
      </c>
      <c r="EX71" s="18">
        <f t="shared" si="346"/>
        <v>2.4120965303883617</v>
      </c>
      <c r="EY71" s="18">
        <f t="shared" si="347"/>
        <v>191.43432863255475</v>
      </c>
      <c r="EZ71" s="18">
        <f t="shared" si="348"/>
        <v>215.81320821343903</v>
      </c>
      <c r="FA71" s="18">
        <f>IF(ISNUMBER(EY71), EY71*COS(RADIANS(-$C71+Графики!$B$3))+EZ71*SIN(RADIANS(-$C71+Графики!$B$3)),"")</f>
        <v>191.43432863255475</v>
      </c>
      <c r="FB71" s="19">
        <f>IF(ISNUMBER(EY71), EY71*COS(RADIANS(-$C71+Графики!$B$5))+EZ71*SIN(RADIANS(-$C71+Графики!$B$5)),"")</f>
        <v>215.81320821343903</v>
      </c>
      <c r="FC71" s="24">
        <v>-0.96451750353747612</v>
      </c>
      <c r="FD71" s="25">
        <v>0.98316806169681847</v>
      </c>
      <c r="FE71" s="25">
        <v>-8.1192801133647186E-2</v>
      </c>
      <c r="FF71" s="25">
        <v>0.12649080047460434</v>
      </c>
      <c r="FG71" s="18">
        <f t="shared" si="349"/>
        <v>16.99594459960425</v>
      </c>
      <c r="FH71" s="18">
        <f t="shared" si="350"/>
        <v>1.812380333036222</v>
      </c>
      <c r="FI71" s="18">
        <f t="shared" si="351"/>
        <v>195.61882813459948</v>
      </c>
      <c r="FJ71" s="18">
        <f t="shared" si="352"/>
        <v>216.83170483293671</v>
      </c>
      <c r="FK71" s="18">
        <f>IF(ISNUMBER(FI71), FI71*COS(RADIANS(-$C71+Графики!$B$3))+FJ71*SIN(RADIANS(-$C71+Графики!$B$3)),"")</f>
        <v>195.61882813459948</v>
      </c>
      <c r="FL71" s="19">
        <f>IF(ISNUMBER(FI71), FI71*COS(RADIANS(-$C71+Графики!$B$5))+FJ71*SIN(RADIANS(-$C71+Графики!$B$5)),"")</f>
        <v>216.83170483293671</v>
      </c>
      <c r="FM71" s="24">
        <v>-0.90849688711641641</v>
      </c>
      <c r="FN71" s="25">
        <v>0.90973314557702134</v>
      </c>
      <c r="FO71" s="25">
        <v>-0.13469594034823196</v>
      </c>
      <c r="FP71" s="25">
        <v>3.3106547787768309E-2</v>
      </c>
      <c r="FQ71" s="18">
        <f t="shared" si="353"/>
        <v>15.866384532833122</v>
      </c>
      <c r="FR71" s="18">
        <f t="shared" si="354"/>
        <v>1.4643524321634602</v>
      </c>
      <c r="FS71" s="18">
        <f t="shared" si="355"/>
        <v>193.74700740454151</v>
      </c>
      <c r="FT71" s="18">
        <f t="shared" si="356"/>
        <v>213.21151870370974</v>
      </c>
      <c r="FU71" s="18">
        <f>IF(ISNUMBER(FS71), FS71*COS(RADIANS(-$C71+Графики!$B$3))+FT71*SIN(RADIANS(-$C71+Графики!$B$3)),"")</f>
        <v>193.74700740454151</v>
      </c>
      <c r="FV71" s="19">
        <f>IF(ISNUMBER(FS71), FS71*COS(RADIANS(-$C71+Графики!$B$5))+FT71*SIN(RADIANS(-$C71+Графики!$B$5)),"")</f>
        <v>213.21151870370974</v>
      </c>
      <c r="FW71" s="24">
        <v>-1.0023151832041475</v>
      </c>
      <c r="FX71" s="25">
        <v>0.95170643716135028</v>
      </c>
      <c r="FY71" s="25">
        <v>-0.13685348788922611</v>
      </c>
      <c r="FZ71" s="25">
        <v>1.8759942286991224E-2</v>
      </c>
      <c r="GA71" s="18">
        <f t="shared" si="357"/>
        <v>17.051229098876004</v>
      </c>
      <c r="GB71" s="18">
        <f t="shared" si="358"/>
        <v>1.357982941068244</v>
      </c>
      <c r="GC71" s="18">
        <f t="shared" si="359"/>
        <v>197.94955967362876</v>
      </c>
      <c r="GD71" s="18">
        <f t="shared" si="360"/>
        <v>211.1029901689501</v>
      </c>
      <c r="GE71" s="18">
        <f>IF(ISNUMBER(GC71), GC71*COS(RADIANS(-$C71+Графики!$B$3))+GD71*SIN(RADIANS(-$C71+Графики!$B$3)),"")</f>
        <v>197.94955967362876</v>
      </c>
      <c r="GF71" s="19">
        <f>IF(ISNUMBER(GC71), GC71*COS(RADIANS(-$C71+Графики!$B$5))+GD71*SIN(RADIANS(-$C71+Графики!$B$5)),"")</f>
        <v>211.1029901689501</v>
      </c>
      <c r="GG71" s="24">
        <v>-0.91789748981391861</v>
      </c>
      <c r="GH71" s="25">
        <v>0.9813210175213064</v>
      </c>
      <c r="GI71" s="25">
        <v>-0.19255289449978663</v>
      </c>
      <c r="GJ71" s="25">
        <v>6.2848220822384421E-2</v>
      </c>
      <c r="GK71" s="18">
        <f t="shared" si="361"/>
        <v>16.5730493146919</v>
      </c>
      <c r="GL71" s="18">
        <f t="shared" si="362"/>
        <v>2.2287933425521897</v>
      </c>
      <c r="GM71" s="18">
        <f t="shared" si="363"/>
        <v>199.80735625393601</v>
      </c>
      <c r="GN71" s="18">
        <f t="shared" si="364"/>
        <v>213.78667915962873</v>
      </c>
      <c r="GO71" s="18">
        <f>IF(ISNUMBER(GM71), GM71*COS(RADIANS(-$C71+Графики!$B$3))+GN71*SIN(RADIANS(-$C71+Графики!$B$3)),"")</f>
        <v>199.80735625393601</v>
      </c>
      <c r="GP71" s="19">
        <f>IF(ISNUMBER(GM71), GM71*COS(RADIANS(-$C71+Графики!$B$5))+GN71*SIN(RADIANS(-$C71+Графики!$B$5)),"")</f>
        <v>213.78667915962873</v>
      </c>
      <c r="GQ71" s="24">
        <v>-0.84688129675729396</v>
      </c>
      <c r="GR71" s="25">
        <v>0.95684206341263389</v>
      </c>
      <c r="GS71" s="25">
        <v>-0.19001489100783708</v>
      </c>
      <c r="GT71" s="25">
        <v>0.11012163329234348</v>
      </c>
      <c r="GU71" s="18">
        <f t="shared" si="365"/>
        <v>15.739805742112253</v>
      </c>
      <c r="GV71" s="18">
        <f t="shared" si="366"/>
        <v>2.6191822826068427</v>
      </c>
      <c r="GW71" s="18">
        <f t="shared" si="367"/>
        <v>193.72219810846644</v>
      </c>
      <c r="GX71" s="18">
        <f t="shared" si="368"/>
        <v>217.39199554034181</v>
      </c>
      <c r="GY71" s="18">
        <f>IF(ISNUMBER(GW71), GW71*COS(RADIANS(-$C71+Графики!$B$3))+GX71*SIN(RADIANS(-$C71+Графики!$B$3)),"")</f>
        <v>193.72219810846644</v>
      </c>
      <c r="GZ71" s="19">
        <f>IF(ISNUMBER(GW71), GW71*COS(RADIANS(-$C71+Графики!$B$5))+GX71*SIN(RADIANS(-$C71+Графики!$B$5)),"")</f>
        <v>217.39199554034181</v>
      </c>
      <c r="HA71" s="24">
        <v>-0.9129423754879874</v>
      </c>
      <c r="HB71" s="25">
        <v>0.93486438771871849</v>
      </c>
      <c r="HC71" s="25">
        <v>-6.9393916406008699E-2</v>
      </c>
      <c r="HD71" s="25">
        <v>0.19064013552660294</v>
      </c>
      <c r="HE71" s="18">
        <f t="shared" si="369"/>
        <v>16.124457176102428</v>
      </c>
      <c r="HF71" s="18">
        <f t="shared" si="370"/>
        <v>2.2692232392452527</v>
      </c>
      <c r="HG71" s="18">
        <f t="shared" si="371"/>
        <v>191.74897659296914</v>
      </c>
      <c r="HH71" s="18">
        <f t="shared" si="372"/>
        <v>211.29143703469305</v>
      </c>
      <c r="HI71" s="18">
        <f>IF(ISNUMBER(HG71), HG71*COS(RADIANS(-$C71+Графики!$B$3))+HH71*SIN(RADIANS(-$C71+Графики!$B$3)),"")</f>
        <v>191.74897659296914</v>
      </c>
      <c r="HJ71" s="19">
        <f>IF(ISNUMBER(HG71), HG71*COS(RADIANS(-$C71+Графики!$B$5))+HH71*SIN(RADIANS(-$C71+Графики!$B$5)),"")</f>
        <v>211.29143703469305</v>
      </c>
      <c r="HK71" s="24">
        <v>-0.96170399906303927</v>
      </c>
      <c r="HL71" s="25">
        <v>0.88924500294463804</v>
      </c>
      <c r="HM71" s="25">
        <v>-0.13450006832682032</v>
      </c>
      <c r="HN71" s="25">
        <v>6.8121770371457252E-2</v>
      </c>
      <c r="HO71" s="18">
        <f t="shared" si="373"/>
        <v>16.151874811554467</v>
      </c>
      <c r="HP71" s="18">
        <f t="shared" si="374"/>
        <v>1.7682081894620474</v>
      </c>
      <c r="HQ71" s="18">
        <f t="shared" si="375"/>
        <v>199.9430526114306</v>
      </c>
      <c r="HR71" s="18">
        <f t="shared" si="376"/>
        <v>217.0396581573134</v>
      </c>
      <c r="HS71" s="18">
        <f>IF(ISNUMBER(HQ71), HQ71*COS(RADIANS(-$C71+Графики!$B$3))+HR71*SIN(RADIANS(-$C71+Графики!$B$3)),"")</f>
        <v>199.9430526114306</v>
      </c>
      <c r="HT71" s="19">
        <f>IF(ISNUMBER(HQ71), HQ71*COS(RADIANS(-$C71+Графики!$B$5))+HR71*SIN(RADIANS(-$C71+Графики!$B$5)),"")</f>
        <v>217.0396581573134</v>
      </c>
      <c r="HU71" s="24">
        <v>-1.0318716287092358</v>
      </c>
      <c r="HV71" s="25">
        <v>0.91508741794661186</v>
      </c>
      <c r="HW71" s="25">
        <v>-0.20158335414836936</v>
      </c>
      <c r="HX71" s="25">
        <v>8.628861609195268E-2</v>
      </c>
      <c r="HY71" s="18">
        <f t="shared" si="377"/>
        <v>16.989605444396606</v>
      </c>
      <c r="HZ71" s="18">
        <f t="shared" si="378"/>
        <v>2.5121542101073433</v>
      </c>
      <c r="IA71" s="18">
        <f t="shared" si="379"/>
        <v>193.92468416875607</v>
      </c>
      <c r="IB71" s="18">
        <f t="shared" si="380"/>
        <v>212.32097756347613</v>
      </c>
      <c r="IC71" s="18">
        <f>IF(ISNUMBER(IA71), IA71*COS(RADIANS(-$C71+Графики!$B$3))+IB71*SIN(RADIANS(-$C71+Графики!$B$3)),"")</f>
        <v>193.92468416875607</v>
      </c>
      <c r="ID71" s="19">
        <f>IF(ISNUMBER(IA71), IA71*COS(RADIANS(-$C71+Графики!$B$5))+IB71*SIN(RADIANS(-$C71+Графики!$B$5)),"")</f>
        <v>212.32097756347613</v>
      </c>
      <c r="IE71" s="24">
        <v>-0.96705948268406627</v>
      </c>
      <c r="IF71" s="25">
        <v>0.91754286129095497</v>
      </c>
      <c r="IG71" s="25">
        <v>-2.6648667804289289E-2</v>
      </c>
      <c r="IH71" s="25">
        <v>2.7976016225671058E-3</v>
      </c>
      <c r="II71" s="18">
        <f t="shared" si="381"/>
        <v>16.445516610938377</v>
      </c>
      <c r="IJ71" s="18">
        <f t="shared" si="382"/>
        <v>0.25696717413597886</v>
      </c>
      <c r="IK71" s="18">
        <f t="shared" si="383"/>
        <v>189.87016879896774</v>
      </c>
      <c r="IL71" s="18">
        <f t="shared" si="384"/>
        <v>206.42353544341316</v>
      </c>
      <c r="IM71" s="18">
        <f>IF(ISNUMBER(IK71), IK71*COS(RADIANS(-$C71+Графики!$B$3))+IL71*SIN(RADIANS(-$C71+Графики!$B$3)),"")</f>
        <v>189.87016879896774</v>
      </c>
      <c r="IN71" s="19">
        <f>IF(ISNUMBER(IK71), IK71*COS(RADIANS(-$C71+Графики!$B$5))+IL71*SIN(RADIANS(-$C71+Графики!$B$5)),"")</f>
        <v>206.42353544341316</v>
      </c>
      <c r="IO71" s="24">
        <v>-0.84309638333125769</v>
      </c>
      <c r="IP71" s="25">
        <v>0.83666185610059607</v>
      </c>
      <c r="IQ71" s="25">
        <v>-7.0695527835447469E-2</v>
      </c>
      <c r="IR71" s="25">
        <v>0.13970496309804389</v>
      </c>
      <c r="IS71" s="18">
        <f t="shared" si="385"/>
        <v>14.658130997399898</v>
      </c>
      <c r="IT71" s="18">
        <f t="shared" si="386"/>
        <v>1.836089625654143</v>
      </c>
      <c r="IU71" s="18">
        <f t="shared" si="387"/>
        <v>195.23850721126277</v>
      </c>
      <c r="IV71" s="18">
        <f t="shared" si="388"/>
        <v>214.59139536928745</v>
      </c>
      <c r="IW71" s="18">
        <f>IF(ISNUMBER(IU71), IU71*COS(RADIANS(-$C71+Графики!$B$3))+IV71*SIN(RADIANS(-$C71+Графики!$B$3)),"")</f>
        <v>195.23850721126277</v>
      </c>
      <c r="IX71" s="19">
        <f>IF(ISNUMBER(IU71), IU71*COS(RADIANS(-$C71+Графики!$B$5))+IV71*SIN(RADIANS(-$C71+Графики!$B$5)),"")</f>
        <v>214.59139536928745</v>
      </c>
    </row>
    <row r="72" spans="1:258" x14ac:dyDescent="0.25">
      <c r="A72" s="44">
        <v>72</v>
      </c>
      <c r="B72" s="50">
        <v>0</v>
      </c>
      <c r="C72" s="11">
        <f>IF(Графики!$A$7="Расчитывать с учетом закручивания скважины",B72,0)</f>
        <v>0</v>
      </c>
      <c r="D72" s="47">
        <v>34.5</v>
      </c>
      <c r="E72" s="34">
        <f>IF(ISNUMBER(INDEX($I$1:$IX$303,$A72,E$1) ),INDEX($I$1:$IX$303,$A72,E$1),0)</f>
        <v>15.844436735509813</v>
      </c>
      <c r="F72" s="35">
        <f>IF(ISNUMBER(INDEX($I$1:$IX$303,$A72,F$1) ),INDEX($I$1:$IX$303,$A72,F$1),0)</f>
        <v>2.9629929329428353</v>
      </c>
      <c r="G72" s="35">
        <f>IF(ISNUMBER(INDEX($I$1:$IX$303,$A72,G$1) ),INDEX($I$1:$IX$303,$A72,G$1)-$G$305,0)</f>
        <v>-774.32087216061041</v>
      </c>
      <c r="H72" s="36">
        <f>IF(ISNUMBER(INDEX($I$1:$IX$303,$A72,H$1) ),INDEX($I$1:$IX$303,$A72,H$1)-$H$305,0)</f>
        <v>-938.8402530754762</v>
      </c>
      <c r="I72" s="29">
        <v>-0.87118268798521092</v>
      </c>
      <c r="J72" s="25">
        <v>0.9445319962040154</v>
      </c>
      <c r="K72" s="25">
        <v>-0.21069370564540155</v>
      </c>
      <c r="L72" s="25">
        <v>0.12884077073930136</v>
      </c>
      <c r="M72" s="18">
        <f t="shared" si="289"/>
        <v>15.844436735509813</v>
      </c>
      <c r="N72" s="18">
        <f t="shared" si="290"/>
        <v>2.9629929329428353</v>
      </c>
      <c r="O72" s="18">
        <f t="shared" si="291"/>
        <v>203.59528372880419</v>
      </c>
      <c r="P72" s="18">
        <f t="shared" si="292"/>
        <v>216.58941040856135</v>
      </c>
      <c r="Q72" s="18">
        <f>IF(ISNUMBER(O72), O72*COS(RADIANS(-$C72+Графики!$B$3))+P72*SIN(RADIANS(-$C72+Графики!$B$3)),"")</f>
        <v>203.59528372880419</v>
      </c>
      <c r="R72" s="19">
        <f>IF(ISNUMBER(O72), O72*COS(RADIANS(-$C72+Графики!$B$5))+P72*SIN(RADIANS(-$C72+Графики!$B$5)),"")</f>
        <v>216.58941040856135</v>
      </c>
      <c r="S72" s="29">
        <v>-1.0086732448467617</v>
      </c>
      <c r="T72" s="25">
        <v>0.93652451903837852</v>
      </c>
      <c r="U72" s="25">
        <v>-0.21314815803785256</v>
      </c>
      <c r="V72" s="25">
        <v>0.16020438904951642</v>
      </c>
      <c r="W72" s="18">
        <f t="shared" si="293"/>
        <v>16.974237569109821</v>
      </c>
      <c r="X72" s="18">
        <f t="shared" si="294"/>
        <v>3.2581098443720946</v>
      </c>
      <c r="Y72" s="18">
        <f t="shared" si="295"/>
        <v>199.34579759723934</v>
      </c>
      <c r="Z72" s="18">
        <f t="shared" si="296"/>
        <v>212.85081703845427</v>
      </c>
      <c r="AA72" s="18">
        <f>IF(ISNUMBER(Y72), Y72*COS(RADIANS(-$C72+Графики!$B$3))+Z72*SIN(RADIANS(-$C72+Графики!$B$3)),"")</f>
        <v>199.34579759723934</v>
      </c>
      <c r="AB72" s="18">
        <f>IF(ISNUMBER(Y72), Y72*COS(RADIANS(-$C72+Графики!$B$5))+Z72*SIN(RADIANS(-$C72+Графики!$B$5)),"")</f>
        <v>212.85081703845427</v>
      </c>
      <c r="AC72" s="24">
        <v>-0.96400208943974508</v>
      </c>
      <c r="AD72" s="25">
        <v>0.92063528807197648</v>
      </c>
      <c r="AE72" s="25">
        <v>-0.30645749638356212</v>
      </c>
      <c r="AF72" s="25">
        <v>6.4671497469778905E-2</v>
      </c>
      <c r="AG72" s="18">
        <f t="shared" si="297"/>
        <v>16.445822294874368</v>
      </c>
      <c r="AH72" s="18">
        <f t="shared" si="298"/>
        <v>3.2387057842369402</v>
      </c>
      <c r="AI72" s="18">
        <f t="shared" si="299"/>
        <v>200.99027079431534</v>
      </c>
      <c r="AJ72" s="18">
        <f t="shared" si="300"/>
        <v>221.89993668402661</v>
      </c>
      <c r="AK72" s="18">
        <f>IF(ISNUMBER(AI72), AI72*COS(RADIANS(-$C72+Графики!$B$3))+AJ72*SIN(RADIANS(-$C72+Графики!$B$3)),"")</f>
        <v>200.99027079431534</v>
      </c>
      <c r="AL72" s="19">
        <f>IF(ISNUMBER(AI72), AI72*COS(RADIANS(-$C72+Графики!$B$5))+AJ72*SIN(RADIANS(-$C72+Графики!$B$5)),"")</f>
        <v>221.89993668402661</v>
      </c>
      <c r="AM72" s="24">
        <v>-0.87099617352561687</v>
      </c>
      <c r="AN72" s="25">
        <v>0.91779692893234477</v>
      </c>
      <c r="AO72" s="25">
        <v>-0.4001381392470994</v>
      </c>
      <c r="AP72" s="25">
        <v>0.13723451680124132</v>
      </c>
      <c r="AQ72" s="18">
        <f t="shared" si="301"/>
        <v>15.609530671512902</v>
      </c>
      <c r="AR72" s="18">
        <f t="shared" si="302"/>
        <v>4.6894438914424139</v>
      </c>
      <c r="AS72" s="18">
        <f t="shared" si="303"/>
        <v>201.98500289059095</v>
      </c>
      <c r="AT72" s="18">
        <f t="shared" si="304"/>
        <v>217.63673641938706</v>
      </c>
      <c r="AU72" s="18">
        <f>IF(ISNUMBER(AS72), AS72*COS(RADIANS(-$C72+Графики!$B$3))+AT72*SIN(RADIANS(-$C72+Графики!$B$3)),"")</f>
        <v>201.98500289059095</v>
      </c>
      <c r="AV72" s="19">
        <f>IF(ISNUMBER(AS72), AS72*COS(RADIANS(-$C72+Графики!$B$5))+AT72*SIN(RADIANS(-$C72+Графики!$B$5)),"")</f>
        <v>217.63673641938706</v>
      </c>
      <c r="AW72" s="24">
        <v>-0.92295375850115235</v>
      </c>
      <c r="AX72" s="25">
        <v>0.95523997340429279</v>
      </c>
      <c r="AY72" s="25">
        <v>-0.33610658180648179</v>
      </c>
      <c r="AZ72" s="25">
        <v>0.1746527027877727</v>
      </c>
      <c r="BA72" s="18">
        <f t="shared" si="305"/>
        <v>16.389598457903965</v>
      </c>
      <c r="BB72" s="18">
        <f t="shared" si="306"/>
        <v>4.4572008422513658</v>
      </c>
      <c r="BC72" s="18">
        <f t="shared" si="307"/>
        <v>201.72918241029268</v>
      </c>
      <c r="BD72" s="18">
        <f t="shared" si="308"/>
        <v>216.81978224733155</v>
      </c>
      <c r="BE72" s="18">
        <f>IF(ISNUMBER(BC72), BC72*COS(RADIANS(-$C72+Графики!$B$3))+BD72*SIN(RADIANS(-$C72+Графики!$B$3)),"")</f>
        <v>201.72918241029268</v>
      </c>
      <c r="BF72" s="19">
        <f>IF(ISNUMBER(BC72), BC72*COS(RADIANS(-$C72+Графики!$B$5))+BD72*SIN(RADIANS(-$C72+Графики!$B$5)),"")</f>
        <v>216.81978224733155</v>
      </c>
      <c r="BG72" s="24">
        <v>-0.90446300710570515</v>
      </c>
      <c r="BH72" s="25">
        <v>0.87901740072785906</v>
      </c>
      <c r="BI72" s="25">
        <v>-0.35599006893010343</v>
      </c>
      <c r="BJ72" s="25">
        <v>0.23573127298269889</v>
      </c>
      <c r="BK72" s="18">
        <f t="shared" si="309"/>
        <v>15.563174296647508</v>
      </c>
      <c r="BL72" s="18">
        <f t="shared" si="310"/>
        <v>5.1637198874995853</v>
      </c>
      <c r="BM72" s="18">
        <f t="shared" si="311"/>
        <v>201.39773363346825</v>
      </c>
      <c r="BN72" s="18">
        <f t="shared" si="312"/>
        <v>213.65028722788153</v>
      </c>
      <c r="BO72" s="18">
        <f>IF(ISNUMBER(BM72), BM72*COS(RADIANS(-$C72+Графики!$B$3))+BN72*SIN(RADIANS(-$C72+Графики!$B$3)),"")</f>
        <v>201.39773363346825</v>
      </c>
      <c r="BP72" s="19">
        <f>IF(ISNUMBER(BM72), BM72*COS(RADIANS(-$C72+Графики!$B$5))+BN72*SIN(RADIANS(-$C72+Графики!$B$5)),"")</f>
        <v>213.65028722788153</v>
      </c>
      <c r="BQ72" s="24">
        <v>-0.86346699701062068</v>
      </c>
      <c r="BR72" s="25">
        <v>0.97734321527954771</v>
      </c>
      <c r="BS72" s="25">
        <v>-0.36181065728772699</v>
      </c>
      <c r="BT72" s="25">
        <v>8.6662540339305844E-2</v>
      </c>
      <c r="BU72" s="18">
        <f t="shared" si="313"/>
        <v>16.063408658990586</v>
      </c>
      <c r="BV72" s="18">
        <f t="shared" si="314"/>
        <v>3.913656961975291</v>
      </c>
      <c r="BW72" s="18">
        <f t="shared" si="315"/>
        <v>205.22889467867668</v>
      </c>
      <c r="BX72" s="18">
        <f t="shared" si="316"/>
        <v>213.1653090455375</v>
      </c>
      <c r="BY72" s="18">
        <f>IF(ISNUMBER(BW72), BW72*COS(RADIANS(-$C72+Графики!$B$3))+BX72*SIN(RADIANS(-$C72+Графики!$B$3)),"")</f>
        <v>205.22889467867668</v>
      </c>
      <c r="BZ72" s="19">
        <f>IF(ISNUMBER(BW72), BW72*COS(RADIANS(-$C72+Графики!$B$5))+BX72*SIN(RADIANS(-$C72+Графики!$B$5)),"")</f>
        <v>213.1653090455375</v>
      </c>
      <c r="CA72" s="29">
        <v>-0.88849722285684363</v>
      </c>
      <c r="CB72" s="25">
        <v>0.94308486264264058</v>
      </c>
      <c r="CC72" s="25">
        <v>-0.3493587862747719</v>
      </c>
      <c r="CD72" s="25">
        <v>9.8884941101716556E-2</v>
      </c>
      <c r="CE72" s="18">
        <f t="shared" si="317"/>
        <v>15.982888399296288</v>
      </c>
      <c r="CF72" s="18">
        <f t="shared" si="318"/>
        <v>3.9116544715997148</v>
      </c>
      <c r="CG72" s="18">
        <f t="shared" si="319"/>
        <v>202.14889847699817</v>
      </c>
      <c r="CH72" s="18">
        <f t="shared" si="320"/>
        <v>216.77695361589437</v>
      </c>
      <c r="CI72" s="18">
        <f>IF(ISNUMBER(CG72), CG72*COS(RADIANS(-$C72+Графики!$B$3))+CH72*SIN(RADIANS(-$C72+Графики!$B$3)),"")</f>
        <v>202.14889847699817</v>
      </c>
      <c r="CJ72" s="19">
        <f>IF(ISNUMBER(CG72), CG72*COS(RADIANS(-$C72+Графики!$B$5))+CH72*SIN(RADIANS(-$C72+Графики!$B$5)),"")</f>
        <v>216.77695361589437</v>
      </c>
      <c r="CK72" s="24">
        <v>-0.83206756902631052</v>
      </c>
      <c r="CL72" s="25">
        <v>0.81923298666828592</v>
      </c>
      <c r="CM72" s="25">
        <v>-0.2849015816009568</v>
      </c>
      <c r="CN72" s="25">
        <v>9.1958921850146536E-2</v>
      </c>
      <c r="CO72" s="18">
        <f t="shared" si="321"/>
        <v>14.409817089309183</v>
      </c>
      <c r="CP72" s="18">
        <f t="shared" si="322"/>
        <v>3.2887223746408036</v>
      </c>
      <c r="CQ72" s="18">
        <f t="shared" si="323"/>
        <v>204.56664127440393</v>
      </c>
      <c r="CR72" s="18">
        <f t="shared" si="324"/>
        <v>220.12494706859081</v>
      </c>
      <c r="CS72" s="18">
        <f>IF(ISNUMBER(CQ72), CQ72*COS(RADIANS(-$C72+Графики!$B$3))+CR72*SIN(RADIANS(-$C72+Графики!$B$3)),"")</f>
        <v>204.56664127440393</v>
      </c>
      <c r="CT72" s="19">
        <f>IF(ISNUMBER(CQ72), CQ72*COS(RADIANS(-$C72+Графики!$B$5))+CR72*SIN(RADIANS(-$C72+Графики!$B$5)),"")</f>
        <v>220.12494706859081</v>
      </c>
      <c r="CU72" s="24">
        <v>-0.89128331955096429</v>
      </c>
      <c r="CV72" s="25">
        <v>0.96527264959146042</v>
      </c>
      <c r="CW72" s="25">
        <v>-0.29065608105289853</v>
      </c>
      <c r="CX72" s="25">
        <v>0.25265565782836719</v>
      </c>
      <c r="CY72" s="18">
        <f t="shared" si="325"/>
        <v>16.200798428053357</v>
      </c>
      <c r="CZ72" s="18">
        <f t="shared" si="326"/>
        <v>4.7412715902345699</v>
      </c>
      <c r="DA72" s="18">
        <f t="shared" si="327"/>
        <v>197.47577948696261</v>
      </c>
      <c r="DB72" s="18">
        <f t="shared" si="328"/>
        <v>218.64938617693582</v>
      </c>
      <c r="DC72" s="18">
        <f>IF(ISNUMBER(DA72), DA72*COS(RADIANS(-$C72+Графики!$B$3))+DB72*SIN(RADIANS(-$C72+Графики!$B$3)),"")</f>
        <v>197.47577948696261</v>
      </c>
      <c r="DD72" s="19">
        <f>IF(ISNUMBER(DA72), DA72*COS(RADIANS(-$C72+Графики!$B$5))+DB72*SIN(RADIANS(-$C72+Графики!$B$5)),"")</f>
        <v>218.64938617693582</v>
      </c>
      <c r="DE72" s="24">
        <v>-0.82646694340995663</v>
      </c>
      <c r="DF72" s="25">
        <v>0.81994522188499419</v>
      </c>
      <c r="DG72" s="25">
        <v>-0.39290321141272755</v>
      </c>
      <c r="DH72" s="25">
        <v>0.24894228672564286</v>
      </c>
      <c r="DI72" s="18">
        <f t="shared" si="329"/>
        <v>14.367162251586187</v>
      </c>
      <c r="DJ72" s="18">
        <f t="shared" si="330"/>
        <v>5.601129328350603</v>
      </c>
      <c r="DK72" s="18">
        <f t="shared" si="331"/>
        <v>200.78500592279605</v>
      </c>
      <c r="DL72" s="18">
        <f t="shared" si="332"/>
        <v>215.74684382832802</v>
      </c>
      <c r="DM72" s="18">
        <f>IF(ISNUMBER(DK72), DK72*COS(RADIANS(-$C72+Графики!$B$3))+DL72*SIN(RADIANS(-$C72+Графики!$B$3)),"")</f>
        <v>200.78500592279605</v>
      </c>
      <c r="DN72" s="19">
        <f>IF(ISNUMBER(DK72), DK72*COS(RADIANS(-$C72+Графики!$B$5))+DL72*SIN(RADIANS(-$C72+Графики!$B$5)),"")</f>
        <v>215.74684382832802</v>
      </c>
      <c r="DO72" s="24">
        <v>-0.96870469318119756</v>
      </c>
      <c r="DP72" s="25">
        <v>0.86762800748808755</v>
      </c>
      <c r="DQ72" s="25">
        <v>-0.3595561773141942</v>
      </c>
      <c r="DR72" s="25">
        <v>0.1636865948556285</v>
      </c>
      <c r="DS72" s="18">
        <f t="shared" si="333"/>
        <v>16.024340028171761</v>
      </c>
      <c r="DT72" s="18">
        <f t="shared" si="334"/>
        <v>4.5661387136191731</v>
      </c>
      <c r="DU72" s="18">
        <f t="shared" si="335"/>
        <v>204.52922603303875</v>
      </c>
      <c r="DV72" s="18">
        <f t="shared" si="336"/>
        <v>213.11862289929394</v>
      </c>
      <c r="DW72" s="18">
        <f>IF(ISNUMBER(DU72), DU72*COS(RADIANS(-$C72+Графики!$B$3))+DV72*SIN(RADIANS(-$C72+Графики!$B$3)),"")</f>
        <v>204.52922603303875</v>
      </c>
      <c r="DX72" s="19">
        <f>IF(ISNUMBER(DU72), DU72*COS(RADIANS(-$C72+Графики!$B$5))+DV72*SIN(RADIANS(-$C72+Графики!$B$5)),"")</f>
        <v>213.11862289929394</v>
      </c>
      <c r="DY72" s="24">
        <v>-1.0048121042045177</v>
      </c>
      <c r="DZ72" s="25">
        <v>1.0046386162873171</v>
      </c>
      <c r="EA72" s="25">
        <v>-0.26760224038364266</v>
      </c>
      <c r="EB72" s="25">
        <v>0.19412892537056645</v>
      </c>
      <c r="EC72" s="18">
        <f t="shared" si="337"/>
        <v>17.534866911418373</v>
      </c>
      <c r="ED72" s="18">
        <f t="shared" si="338"/>
        <v>4.0293536474383238</v>
      </c>
      <c r="EE72" s="18">
        <f t="shared" si="339"/>
        <v>199.9098938369242</v>
      </c>
      <c r="EF72" s="18">
        <f t="shared" si="340"/>
        <v>213.88735101086829</v>
      </c>
      <c r="EG72" s="18">
        <f>IF(ISNUMBER(EE72), EE72*COS(RADIANS(-$C72+Графики!$B$3))+EF72*SIN(RADIANS(-$C72+Графики!$B$3)),"")</f>
        <v>199.9098938369242</v>
      </c>
      <c r="EH72" s="19">
        <f>IF(ISNUMBER(EE72), EE72*COS(RADIANS(-$C72+Графики!$B$5))+EF72*SIN(RADIANS(-$C72+Графики!$B$5)),"")</f>
        <v>213.88735101086829</v>
      </c>
      <c r="EI72" s="24">
        <v>-0.98303457679876594</v>
      </c>
      <c r="EJ72" s="25">
        <v>0.97653253716070043</v>
      </c>
      <c r="EK72" s="25">
        <v>-0.29301918379554226</v>
      </c>
      <c r="EL72" s="25">
        <v>0.21215042044614371</v>
      </c>
      <c r="EM72" s="18">
        <f t="shared" si="341"/>
        <v>17.099615604231992</v>
      </c>
      <c r="EN72" s="18">
        <f t="shared" si="342"/>
        <v>4.4084221583662124</v>
      </c>
      <c r="EO72" s="18">
        <f t="shared" si="343"/>
        <v>202.40728056185065</v>
      </c>
      <c r="EP72" s="18">
        <f t="shared" si="344"/>
        <v>211.88406727106991</v>
      </c>
      <c r="EQ72" s="18">
        <f>IF(ISNUMBER(EO72), EO72*COS(RADIANS(-$C72+Графики!$B$3))+EP72*SIN(RADIANS(-$C72+Графики!$B$3)),"")</f>
        <v>202.40728056185065</v>
      </c>
      <c r="ER72" s="19">
        <f>IF(ISNUMBER(EO72), EO72*COS(RADIANS(-$C72+Графики!$B$5))+EP72*SIN(RADIANS(-$C72+Графики!$B$5)),"")</f>
        <v>211.88406727106991</v>
      </c>
      <c r="ES72" s="24">
        <v>-0.95134152901669433</v>
      </c>
      <c r="ET72" s="25">
        <v>0.92314701420254897</v>
      </c>
      <c r="EU72" s="25">
        <v>-0.23683038855998886</v>
      </c>
      <c r="EV72" s="25">
        <v>0.1362039181771372</v>
      </c>
      <c r="EW72" s="18">
        <f t="shared" si="345"/>
        <v>16.357268921387888</v>
      </c>
      <c r="EX72" s="18">
        <f t="shared" si="346"/>
        <v>3.2553326881375768</v>
      </c>
      <c r="EY72" s="18">
        <f t="shared" si="347"/>
        <v>199.61296309324871</v>
      </c>
      <c r="EZ72" s="18">
        <f t="shared" si="348"/>
        <v>217.44087455750781</v>
      </c>
      <c r="FA72" s="18">
        <f>IF(ISNUMBER(EY72), EY72*COS(RADIANS(-$C72+Графики!$B$3))+EZ72*SIN(RADIANS(-$C72+Графики!$B$3)),"")</f>
        <v>199.61296309324871</v>
      </c>
      <c r="FB72" s="19">
        <f>IF(ISNUMBER(EY72), EY72*COS(RADIANS(-$C72+Графики!$B$5))+EZ72*SIN(RADIANS(-$C72+Графики!$B$5)),"")</f>
        <v>217.44087455750781</v>
      </c>
      <c r="FC72" s="24">
        <v>-0.89087520309615575</v>
      </c>
      <c r="FD72" s="25">
        <v>0.8119887072934916</v>
      </c>
      <c r="FE72" s="25">
        <v>-0.38937763632730549</v>
      </c>
      <c r="FF72" s="25">
        <v>0.18246246322284373</v>
      </c>
      <c r="FG72" s="18">
        <f t="shared" si="349"/>
        <v>14.859744052211575</v>
      </c>
      <c r="FH72" s="18">
        <f t="shared" si="350"/>
        <v>4.9902255544175702</v>
      </c>
      <c r="FI72" s="18">
        <f t="shared" si="351"/>
        <v>203.04870016070527</v>
      </c>
      <c r="FJ72" s="18">
        <f t="shared" si="352"/>
        <v>219.3268176101455</v>
      </c>
      <c r="FK72" s="18">
        <f>IF(ISNUMBER(FI72), FI72*COS(RADIANS(-$C72+Графики!$B$3))+FJ72*SIN(RADIANS(-$C72+Графики!$B$3)),"")</f>
        <v>203.04870016070527</v>
      </c>
      <c r="FL72" s="19">
        <f>IF(ISNUMBER(FI72), FI72*COS(RADIANS(-$C72+Графики!$B$5))+FJ72*SIN(RADIANS(-$C72+Графики!$B$5)),"")</f>
        <v>219.3268176101455</v>
      </c>
      <c r="FM72" s="24">
        <v>-0.91733654829348954</v>
      </c>
      <c r="FN72" s="25">
        <v>0.89073291252663844</v>
      </c>
      <c r="FO72" s="25">
        <v>-0.22492017033372588</v>
      </c>
      <c r="FP72" s="25">
        <v>0.1404605436265404</v>
      </c>
      <c r="FQ72" s="18">
        <f t="shared" si="353"/>
        <v>15.777727915445078</v>
      </c>
      <c r="FR72" s="18">
        <f t="shared" si="354"/>
        <v>3.1885428380399694</v>
      </c>
      <c r="FS72" s="18">
        <f t="shared" si="355"/>
        <v>201.63587136226406</v>
      </c>
      <c r="FT72" s="18">
        <f t="shared" si="356"/>
        <v>214.80579012272972</v>
      </c>
      <c r="FU72" s="18">
        <f>IF(ISNUMBER(FS72), FS72*COS(RADIANS(-$C72+Графики!$B$3))+FT72*SIN(RADIANS(-$C72+Графики!$B$3)),"")</f>
        <v>201.63587136226406</v>
      </c>
      <c r="FV72" s="19">
        <f>IF(ISNUMBER(FS72), FS72*COS(RADIANS(-$C72+Графики!$B$5))+FT72*SIN(RADIANS(-$C72+Графики!$B$5)),"")</f>
        <v>214.80579012272972</v>
      </c>
      <c r="FW72" s="24">
        <v>-1.0095541339018586</v>
      </c>
      <c r="FX72" s="25">
        <v>0.85149747388314445</v>
      </c>
      <c r="FY72" s="25">
        <v>-0.23311170453341917</v>
      </c>
      <c r="FZ72" s="25">
        <v>0.11635936571459241</v>
      </c>
      <c r="GA72" s="18">
        <f t="shared" si="357"/>
        <v>16.24002511487366</v>
      </c>
      <c r="GB72" s="18">
        <f t="shared" si="358"/>
        <v>3.0497056807263005</v>
      </c>
      <c r="GC72" s="18">
        <f t="shared" si="359"/>
        <v>206.06957223106559</v>
      </c>
      <c r="GD72" s="18">
        <f t="shared" si="360"/>
        <v>212.62784300931324</v>
      </c>
      <c r="GE72" s="18">
        <f>IF(ISNUMBER(GC72), GC72*COS(RADIANS(-$C72+Графики!$B$3))+GD72*SIN(RADIANS(-$C72+Графики!$B$3)),"")</f>
        <v>206.06957223106559</v>
      </c>
      <c r="GF72" s="19">
        <f>IF(ISNUMBER(GC72), GC72*COS(RADIANS(-$C72+Графики!$B$5))+GD72*SIN(RADIANS(-$C72+Графики!$B$5)),"")</f>
        <v>212.62784300931324</v>
      </c>
      <c r="GG72" s="24">
        <v>-0.94396135704327389</v>
      </c>
      <c r="GH72" s="25">
        <v>0.89298336833325498</v>
      </c>
      <c r="GI72" s="25">
        <v>-0.25025380701394007</v>
      </c>
      <c r="GJ72" s="25">
        <v>0.22069080548220618</v>
      </c>
      <c r="GK72" s="18">
        <f t="shared" si="361"/>
        <v>16.029680265301927</v>
      </c>
      <c r="GL72" s="18">
        <f t="shared" si="362"/>
        <v>4.109755472182032</v>
      </c>
      <c r="GM72" s="18">
        <f t="shared" si="363"/>
        <v>207.82219638658697</v>
      </c>
      <c r="GN72" s="18">
        <f t="shared" si="364"/>
        <v>215.84155689571975</v>
      </c>
      <c r="GO72" s="18">
        <f>IF(ISNUMBER(GM72), GM72*COS(RADIANS(-$C72+Графики!$B$3))+GN72*SIN(RADIANS(-$C72+Графики!$B$3)),"")</f>
        <v>207.82219638658697</v>
      </c>
      <c r="GP72" s="19">
        <f>IF(ISNUMBER(GM72), GM72*COS(RADIANS(-$C72+Графики!$B$5))+GN72*SIN(RADIANS(-$C72+Графики!$B$5)),"")</f>
        <v>215.84155689571975</v>
      </c>
      <c r="GQ72" s="24">
        <v>-0.97618631492262486</v>
      </c>
      <c r="GR72" s="25">
        <v>0.97431817059853831</v>
      </c>
      <c r="GS72" s="25">
        <v>-0.27415824889505858</v>
      </c>
      <c r="GT72" s="25">
        <v>0.23648611587854415</v>
      </c>
      <c r="GU72" s="18">
        <f t="shared" si="365"/>
        <v>17.020540761417383</v>
      </c>
      <c r="GV72" s="18">
        <f t="shared" si="366"/>
        <v>4.4561979875878626</v>
      </c>
      <c r="GW72" s="18">
        <f t="shared" si="367"/>
        <v>202.23246848917515</v>
      </c>
      <c r="GX72" s="18">
        <f t="shared" si="368"/>
        <v>219.62009453413575</v>
      </c>
      <c r="GY72" s="18">
        <f>IF(ISNUMBER(GW72), GW72*COS(RADIANS(-$C72+Графики!$B$3))+GX72*SIN(RADIANS(-$C72+Графики!$B$3)),"")</f>
        <v>202.23246848917515</v>
      </c>
      <c r="GZ72" s="19">
        <f>IF(ISNUMBER(GW72), GW72*COS(RADIANS(-$C72+Графики!$B$5))+GX72*SIN(RADIANS(-$C72+Графики!$B$5)),"")</f>
        <v>219.62009453413575</v>
      </c>
      <c r="HA72" s="24">
        <v>-0.83197272686563517</v>
      </c>
      <c r="HB72" s="25">
        <v>0.98275404421087587</v>
      </c>
      <c r="HC72" s="25">
        <v>-0.31418084212392938</v>
      </c>
      <c r="HD72" s="25">
        <v>0.2025134344259524</v>
      </c>
      <c r="HE72" s="18">
        <f t="shared" si="369"/>
        <v>15.835816648874436</v>
      </c>
      <c r="HF72" s="18">
        <f t="shared" si="370"/>
        <v>4.5089928971278281</v>
      </c>
      <c r="HG72" s="18">
        <f t="shared" si="371"/>
        <v>199.66688491740635</v>
      </c>
      <c r="HH72" s="18">
        <f t="shared" si="372"/>
        <v>213.54593348325696</v>
      </c>
      <c r="HI72" s="18">
        <f>IF(ISNUMBER(HG72), HG72*COS(RADIANS(-$C72+Графики!$B$3))+HH72*SIN(RADIANS(-$C72+Графики!$B$3)),"")</f>
        <v>199.66688491740635</v>
      </c>
      <c r="HJ72" s="19">
        <f>IF(ISNUMBER(HG72), HG72*COS(RADIANS(-$C72+Графики!$B$5))+HH72*SIN(RADIANS(-$C72+Графики!$B$5)),"")</f>
        <v>213.54593348325696</v>
      </c>
      <c r="HK72" s="24">
        <v>-0.90795293131972665</v>
      </c>
      <c r="HL72" s="25">
        <v>0.8432865476090009</v>
      </c>
      <c r="HM72" s="25">
        <v>-0.30755725037660414</v>
      </c>
      <c r="HN72" s="25">
        <v>7.5140874935524293E-2</v>
      </c>
      <c r="HO72" s="18">
        <f t="shared" si="373"/>
        <v>15.281852578637132</v>
      </c>
      <c r="HP72" s="18">
        <f t="shared" si="374"/>
        <v>3.3396649558400431</v>
      </c>
      <c r="HQ72" s="18">
        <f t="shared" si="375"/>
        <v>207.58397890074917</v>
      </c>
      <c r="HR72" s="18">
        <f t="shared" si="376"/>
        <v>218.70949063523341</v>
      </c>
      <c r="HS72" s="18">
        <f>IF(ISNUMBER(HQ72), HQ72*COS(RADIANS(-$C72+Графики!$B$3))+HR72*SIN(RADIANS(-$C72+Графики!$B$3)),"")</f>
        <v>207.58397890074917</v>
      </c>
      <c r="HT72" s="19">
        <f>IF(ISNUMBER(HQ72), HQ72*COS(RADIANS(-$C72+Графики!$B$5))+HR72*SIN(RADIANS(-$C72+Графики!$B$5)),"")</f>
        <v>218.70949063523341</v>
      </c>
      <c r="HU72" s="24">
        <v>-0.8799463672042952</v>
      </c>
      <c r="HV72" s="25">
        <v>0.8222513135059436</v>
      </c>
      <c r="HW72" s="25">
        <v>-0.28828563734265245</v>
      </c>
      <c r="HX72" s="25">
        <v>0.21807082239400119</v>
      </c>
      <c r="HY72" s="18">
        <f t="shared" si="377"/>
        <v>14.853930743150833</v>
      </c>
      <c r="HZ72" s="18">
        <f t="shared" si="378"/>
        <v>4.4187793255528351</v>
      </c>
      <c r="IA72" s="18">
        <f t="shared" si="379"/>
        <v>201.35164954033149</v>
      </c>
      <c r="IB72" s="18">
        <f t="shared" si="380"/>
        <v>214.53036722625257</v>
      </c>
      <c r="IC72" s="18">
        <f>IF(ISNUMBER(IA72), IA72*COS(RADIANS(-$C72+Графики!$B$3))+IB72*SIN(RADIANS(-$C72+Графики!$B$3)),"")</f>
        <v>201.35164954033149</v>
      </c>
      <c r="ID72" s="19">
        <f>IF(ISNUMBER(IA72), IA72*COS(RADIANS(-$C72+Графики!$B$5))+IB72*SIN(RADIANS(-$C72+Графики!$B$5)),"")</f>
        <v>214.53036722625257</v>
      </c>
      <c r="IE72" s="24">
        <v>-0.92625418289576256</v>
      </c>
      <c r="IF72" s="25">
        <v>0.83872688873241141</v>
      </c>
      <c r="IG72" s="25">
        <v>-0.24171431491049195</v>
      </c>
      <c r="IH72" s="25">
        <v>0.17350337866967211</v>
      </c>
      <c r="II72" s="18">
        <f t="shared" si="381"/>
        <v>15.401756483661446</v>
      </c>
      <c r="IJ72" s="18">
        <f t="shared" si="382"/>
        <v>3.6234500037605475</v>
      </c>
      <c r="IK72" s="18">
        <f t="shared" si="383"/>
        <v>197.57104704079848</v>
      </c>
      <c r="IL72" s="18">
        <f t="shared" si="384"/>
        <v>208.23526044529342</v>
      </c>
      <c r="IM72" s="18">
        <f>IF(ISNUMBER(IK72), IK72*COS(RADIANS(-$C72+Графики!$B$3))+IL72*SIN(RADIANS(-$C72+Графики!$B$3)),"")</f>
        <v>197.57104704079848</v>
      </c>
      <c r="IN72" s="19">
        <f>IF(ISNUMBER(IK72), IK72*COS(RADIANS(-$C72+Графики!$B$5))+IL72*SIN(RADIANS(-$C72+Графики!$B$5)),"")</f>
        <v>208.23526044529342</v>
      </c>
      <c r="IO72" s="24">
        <v>-0.85823668008826293</v>
      </c>
      <c r="IP72" s="25">
        <v>0.93762189350773817</v>
      </c>
      <c r="IQ72" s="25">
        <v>-0.31798816975095134</v>
      </c>
      <c r="IR72" s="25">
        <v>0.21826881165535059</v>
      </c>
      <c r="IS72" s="18">
        <f t="shared" si="385"/>
        <v>15.671180996927315</v>
      </c>
      <c r="IT72" s="18">
        <f t="shared" si="386"/>
        <v>4.6797079003313033</v>
      </c>
      <c r="IU72" s="18">
        <f t="shared" si="387"/>
        <v>203.07409770972643</v>
      </c>
      <c r="IV72" s="18">
        <f t="shared" si="388"/>
        <v>216.93124931945312</v>
      </c>
      <c r="IW72" s="18">
        <f>IF(ISNUMBER(IU72), IU72*COS(RADIANS(-$C72+Графики!$B$3))+IV72*SIN(RADIANS(-$C72+Графики!$B$3)),"")</f>
        <v>203.07409770972643</v>
      </c>
      <c r="IX72" s="19">
        <f>IF(ISNUMBER(IU72), IU72*COS(RADIANS(-$C72+Графики!$B$5))+IV72*SIN(RADIANS(-$C72+Графики!$B$5)),"")</f>
        <v>216.93124931945312</v>
      </c>
    </row>
    <row r="73" spans="1:258" x14ac:dyDescent="0.25">
      <c r="A73" s="44">
        <v>73</v>
      </c>
      <c r="B73" s="50">
        <v>0</v>
      </c>
      <c r="C73" s="11">
        <f>IF(Графики!$A$7="Расчитывать с учетом закручивания скважины",B73,0)</f>
        <v>0</v>
      </c>
      <c r="D73" s="47">
        <v>35</v>
      </c>
      <c r="E73" s="34">
        <f>IF(ISNUMBER(INDEX($I$1:$IX$303,$A73,E$1) ),INDEX($I$1:$IX$303,$A73,E$1),0)</f>
        <v>13.943698844639288</v>
      </c>
      <c r="F73" s="35">
        <f>IF(ISNUMBER(INDEX($I$1:$IX$303,$A73,F$1) ),INDEX($I$1:$IX$303,$A73,F$1),0)</f>
        <v>7.2070380631111135</v>
      </c>
      <c r="G73" s="35">
        <f>IF(ISNUMBER(INDEX($I$1:$IX$303,$A73,G$1) ),INDEX($I$1:$IX$303,$A73,G$1)-$G$305,0)</f>
        <v>-767.34902273829084</v>
      </c>
      <c r="H73" s="36">
        <f>IF(ISNUMBER(INDEX($I$1:$IX$303,$A73,H$1) ),INDEX($I$1:$IX$303,$A73,H$1)-$H$305,0)</f>
        <v>-935.23673404392059</v>
      </c>
      <c r="I73" s="29">
        <v>-0.81236901197389466</v>
      </c>
      <c r="J73" s="25">
        <v>0.78551295857368841</v>
      </c>
      <c r="K73" s="25">
        <v>-0.3031710383617584</v>
      </c>
      <c r="L73" s="25">
        <v>0.52270183885486055</v>
      </c>
      <c r="M73" s="18">
        <f t="shared" si="289"/>
        <v>13.943698844639288</v>
      </c>
      <c r="N73" s="18">
        <f t="shared" si="290"/>
        <v>7.2070380631111135</v>
      </c>
      <c r="O73" s="18">
        <f t="shared" si="291"/>
        <v>210.56713315112384</v>
      </c>
      <c r="P73" s="18">
        <f t="shared" si="292"/>
        <v>220.1929294401169</v>
      </c>
      <c r="Q73" s="18">
        <f>IF(ISNUMBER(O73), O73*COS(RADIANS(-$C73+Графики!$B$3))+P73*SIN(RADIANS(-$C73+Графики!$B$3)),"")</f>
        <v>210.56713315112384</v>
      </c>
      <c r="R73" s="19">
        <f>IF(ISNUMBER(O73), O73*COS(RADIANS(-$C73+Графики!$B$5))+P73*SIN(RADIANS(-$C73+Графики!$B$5)),"")</f>
        <v>220.1929294401169</v>
      </c>
      <c r="S73" s="29">
        <v>-0.84436856925420334</v>
      </c>
      <c r="T73" s="25">
        <v>0.68896095451990325</v>
      </c>
      <c r="U73" s="25">
        <v>-0.4565991890310348</v>
      </c>
      <c r="V73" s="25">
        <v>0.39113971224199295</v>
      </c>
      <c r="W73" s="18">
        <f t="shared" si="293"/>
        <v>13.380425059315764</v>
      </c>
      <c r="X73" s="18">
        <f t="shared" si="294"/>
        <v>7.3978500320805356</v>
      </c>
      <c r="Y73" s="18">
        <f t="shared" si="295"/>
        <v>206.03601012689722</v>
      </c>
      <c r="Z73" s="18">
        <f t="shared" si="296"/>
        <v>216.54974205449454</v>
      </c>
      <c r="AA73" s="18">
        <f>IF(ISNUMBER(Y73), Y73*COS(RADIANS(-$C73+Графики!$B$3))+Z73*SIN(RADIANS(-$C73+Графики!$B$3)),"")</f>
        <v>206.03601012689722</v>
      </c>
      <c r="AB73" s="18">
        <f>IF(ISNUMBER(Y73), Y73*COS(RADIANS(-$C73+Графики!$B$5))+Z73*SIN(RADIANS(-$C73+Графики!$B$5)),"")</f>
        <v>216.54974205449454</v>
      </c>
      <c r="AC73" s="24">
        <v>-0.65716710990417004</v>
      </c>
      <c r="AD73" s="25">
        <v>0.78711956185978349</v>
      </c>
      <c r="AE73" s="25">
        <v>-0.49947487408579772</v>
      </c>
      <c r="AF73" s="25">
        <v>0.45113665373962786</v>
      </c>
      <c r="AG73" s="18">
        <f t="shared" si="297"/>
        <v>12.6034451890686</v>
      </c>
      <c r="AH73" s="18">
        <f t="shared" si="298"/>
        <v>8.2955553862166056</v>
      </c>
      <c r="AI73" s="18">
        <f t="shared" si="299"/>
        <v>207.29199338884965</v>
      </c>
      <c r="AJ73" s="18">
        <f t="shared" si="300"/>
        <v>226.04771437713492</v>
      </c>
      <c r="AK73" s="18">
        <f>IF(ISNUMBER(AI73), AI73*COS(RADIANS(-$C73+Графики!$B$3))+AJ73*SIN(RADIANS(-$C73+Графики!$B$3)),"")</f>
        <v>207.29199338884965</v>
      </c>
      <c r="AL73" s="19">
        <f>IF(ISNUMBER(AI73), AI73*COS(RADIANS(-$C73+Графики!$B$5))+AJ73*SIN(RADIANS(-$C73+Графики!$B$5)),"")</f>
        <v>226.04771437713492</v>
      </c>
      <c r="AM73" s="24">
        <v>-0.67253684959240778</v>
      </c>
      <c r="AN73" s="25">
        <v>0.67527172280754122</v>
      </c>
      <c r="AO73" s="25">
        <v>-0.42190156406024515</v>
      </c>
      <c r="AP73" s="25">
        <v>0.41090552606157071</v>
      </c>
      <c r="AQ73" s="18">
        <f t="shared" si="301"/>
        <v>11.761577448220418</v>
      </c>
      <c r="AR73" s="18">
        <f t="shared" si="302"/>
        <v>7.2675489014236483</v>
      </c>
      <c r="AS73" s="18">
        <f t="shared" si="303"/>
        <v>207.86579161470115</v>
      </c>
      <c r="AT73" s="18">
        <f t="shared" si="304"/>
        <v>221.27051087009889</v>
      </c>
      <c r="AU73" s="18">
        <f>IF(ISNUMBER(AS73), AS73*COS(RADIANS(-$C73+Графики!$B$3))+AT73*SIN(RADIANS(-$C73+Графики!$B$3)),"")</f>
        <v>207.86579161470115</v>
      </c>
      <c r="AV73" s="19">
        <f>IF(ISNUMBER(AS73), AS73*COS(RADIANS(-$C73+Графики!$B$5))+AT73*SIN(RADIANS(-$C73+Графики!$B$5)),"")</f>
        <v>221.27051087009889</v>
      </c>
      <c r="AW73" s="24">
        <v>-0.68957032838714005</v>
      </c>
      <c r="AX73" s="25">
        <v>0.67922755860653572</v>
      </c>
      <c r="AY73" s="25">
        <v>-0.31692044649821804</v>
      </c>
      <c r="AZ73" s="25">
        <v>0.46182597881664467</v>
      </c>
      <c r="BA73" s="18">
        <f t="shared" si="305"/>
        <v>11.944730904027347</v>
      </c>
      <c r="BB73" s="18">
        <f t="shared" si="306"/>
        <v>6.7957922707423091</v>
      </c>
      <c r="BC73" s="18">
        <f t="shared" si="307"/>
        <v>207.70154786230634</v>
      </c>
      <c r="BD73" s="18">
        <f t="shared" si="308"/>
        <v>220.2176783827027</v>
      </c>
      <c r="BE73" s="18">
        <f>IF(ISNUMBER(BC73), BC73*COS(RADIANS(-$C73+Графики!$B$3))+BD73*SIN(RADIANS(-$C73+Графики!$B$3)),"")</f>
        <v>207.70154786230634</v>
      </c>
      <c r="BF73" s="19">
        <f>IF(ISNUMBER(BC73), BC73*COS(RADIANS(-$C73+Графики!$B$5))+BD73*SIN(RADIANS(-$C73+Графики!$B$5)),"")</f>
        <v>220.2176783827027</v>
      </c>
      <c r="BG73" s="24">
        <v>-0.67602165172786177</v>
      </c>
      <c r="BH73" s="25">
        <v>0.76230972727915813</v>
      </c>
      <c r="BI73" s="25">
        <v>-0.4727943936200445</v>
      </c>
      <c r="BJ73" s="25">
        <v>0.36838232361916023</v>
      </c>
      <c r="BK73" s="18">
        <f t="shared" si="309"/>
        <v>12.551479566585268</v>
      </c>
      <c r="BL73" s="18">
        <f t="shared" si="310"/>
        <v>7.3405857282753519</v>
      </c>
      <c r="BM73" s="18">
        <f t="shared" si="311"/>
        <v>207.67347341676088</v>
      </c>
      <c r="BN73" s="18">
        <f t="shared" si="312"/>
        <v>217.32058009201921</v>
      </c>
      <c r="BO73" s="18">
        <f>IF(ISNUMBER(BM73), BM73*COS(RADIANS(-$C73+Графики!$B$3))+BN73*SIN(RADIANS(-$C73+Графики!$B$3)),"")</f>
        <v>207.67347341676088</v>
      </c>
      <c r="BP73" s="19">
        <f>IF(ISNUMBER(BM73), BM73*COS(RADIANS(-$C73+Графики!$B$5))+BN73*SIN(RADIANS(-$C73+Графики!$B$5)),"")</f>
        <v>217.32058009201921</v>
      </c>
      <c r="BQ73" s="24">
        <v>-0.73792571668541573</v>
      </c>
      <c r="BR73" s="25">
        <v>0.77970576943342051</v>
      </c>
      <c r="BS73" s="25">
        <v>-0.37058676630551679</v>
      </c>
      <c r="BT73" s="25">
        <v>0.44195663716192501</v>
      </c>
      <c r="BU73" s="18">
        <f t="shared" si="313"/>
        <v>13.243445976312117</v>
      </c>
      <c r="BV73" s="18">
        <f t="shared" si="314"/>
        <v>7.0907194333671173</v>
      </c>
      <c r="BW73" s="18">
        <f t="shared" si="315"/>
        <v>211.85061766683273</v>
      </c>
      <c r="BX73" s="18">
        <f t="shared" si="316"/>
        <v>216.71066876222105</v>
      </c>
      <c r="BY73" s="18">
        <f>IF(ISNUMBER(BW73), BW73*COS(RADIANS(-$C73+Графики!$B$3))+BX73*SIN(RADIANS(-$C73+Графики!$B$3)),"")</f>
        <v>211.85061766683273</v>
      </c>
      <c r="BZ73" s="19">
        <f>IF(ISNUMBER(BW73), BW73*COS(RADIANS(-$C73+Графики!$B$5))+BX73*SIN(RADIANS(-$C73+Графики!$B$5)),"")</f>
        <v>216.71066876222105</v>
      </c>
      <c r="CA73" s="29">
        <v>-0.82882337057798106</v>
      </c>
      <c r="CB73" s="25">
        <v>0.66714322202796361</v>
      </c>
      <c r="CC73" s="25">
        <v>-0.42008622725888334</v>
      </c>
      <c r="CD73" s="25">
        <v>0.44316200162899611</v>
      </c>
      <c r="CE73" s="18">
        <f t="shared" si="317"/>
        <v>13.054400459201325</v>
      </c>
      <c r="CF73" s="18">
        <f t="shared" si="318"/>
        <v>7.5331906761070453</v>
      </c>
      <c r="CG73" s="18">
        <f t="shared" si="319"/>
        <v>208.67609870659882</v>
      </c>
      <c r="CH73" s="18">
        <f t="shared" si="320"/>
        <v>220.54354895394789</v>
      </c>
      <c r="CI73" s="18">
        <f>IF(ISNUMBER(CG73), CG73*COS(RADIANS(-$C73+Графики!$B$3))+CH73*SIN(RADIANS(-$C73+Графики!$B$3)),"")</f>
        <v>208.67609870659882</v>
      </c>
      <c r="CJ73" s="19">
        <f>IF(ISNUMBER(CG73), CG73*COS(RADIANS(-$C73+Графики!$B$5))+CH73*SIN(RADIANS(-$C73+Графики!$B$5)),"")</f>
        <v>220.54354895394789</v>
      </c>
      <c r="CK73" s="24">
        <v>-0.81693483138025658</v>
      </c>
      <c r="CL73" s="25">
        <v>0.6477127895489857</v>
      </c>
      <c r="CM73" s="25">
        <v>-0.34775524337460872</v>
      </c>
      <c r="CN73" s="25">
        <v>0.4058687459695689</v>
      </c>
      <c r="CO73" s="18">
        <f t="shared" si="321"/>
        <v>12.781113677328316</v>
      </c>
      <c r="CP73" s="18">
        <f t="shared" si="322"/>
        <v>6.5765625597694246</v>
      </c>
      <c r="CQ73" s="18">
        <f t="shared" si="323"/>
        <v>210.9571981130681</v>
      </c>
      <c r="CR73" s="18">
        <f t="shared" si="324"/>
        <v>223.41322834847551</v>
      </c>
      <c r="CS73" s="18">
        <f>IF(ISNUMBER(CQ73), CQ73*COS(RADIANS(-$C73+Графики!$B$3))+CR73*SIN(RADIANS(-$C73+Графики!$B$3)),"")</f>
        <v>210.9571981130681</v>
      </c>
      <c r="CT73" s="19">
        <f>IF(ISNUMBER(CQ73), CQ73*COS(RADIANS(-$C73+Графики!$B$5))+CR73*SIN(RADIANS(-$C73+Графики!$B$5)),"")</f>
        <v>223.41322834847551</v>
      </c>
      <c r="CU73" s="24">
        <v>-0.68448381986401197</v>
      </c>
      <c r="CV73" s="25">
        <v>0.71690402961374877</v>
      </c>
      <c r="CW73" s="25">
        <v>-0.44348955193424433</v>
      </c>
      <c r="CX73" s="25">
        <v>0.52884397940628991</v>
      </c>
      <c r="CY73" s="18">
        <f t="shared" si="325"/>
        <v>12.229111201937064</v>
      </c>
      <c r="CZ73" s="18">
        <f t="shared" si="326"/>
        <v>8.4851089542495153</v>
      </c>
      <c r="DA73" s="18">
        <f t="shared" si="327"/>
        <v>203.59033508793115</v>
      </c>
      <c r="DB73" s="18">
        <f t="shared" si="328"/>
        <v>222.89194065406059</v>
      </c>
      <c r="DC73" s="18">
        <f>IF(ISNUMBER(DA73), DA73*COS(RADIANS(-$C73+Графики!$B$3))+DB73*SIN(RADIANS(-$C73+Графики!$B$3)),"")</f>
        <v>203.59033508793115</v>
      </c>
      <c r="DD73" s="19">
        <f>IF(ISNUMBER(DA73), DA73*COS(RADIANS(-$C73+Графики!$B$5))+DB73*SIN(RADIANS(-$C73+Графики!$B$5)),"")</f>
        <v>222.89194065406059</v>
      </c>
      <c r="DE73" s="24">
        <v>-0.76473761247388428</v>
      </c>
      <c r="DF73" s="25">
        <v>0.62993321133919566</v>
      </c>
      <c r="DG73" s="25">
        <v>-0.48498153096347485</v>
      </c>
      <c r="DH73" s="25">
        <v>0.4372859221371459</v>
      </c>
      <c r="DI73" s="18">
        <f t="shared" si="329"/>
        <v>12.170498457358486</v>
      </c>
      <c r="DJ73" s="18">
        <f t="shared" si="330"/>
        <v>8.0482149322328915</v>
      </c>
      <c r="DK73" s="18">
        <f t="shared" si="331"/>
        <v>206.87025515147528</v>
      </c>
      <c r="DL73" s="18">
        <f t="shared" si="332"/>
        <v>219.77095129444447</v>
      </c>
      <c r="DM73" s="18">
        <f>IF(ISNUMBER(DK73), DK73*COS(RADIANS(-$C73+Графики!$B$3))+DL73*SIN(RADIANS(-$C73+Графики!$B$3)),"")</f>
        <v>206.87025515147528</v>
      </c>
      <c r="DN73" s="19">
        <f>IF(ISNUMBER(DK73), DK73*COS(RADIANS(-$C73+Графики!$B$5))+DL73*SIN(RADIANS(-$C73+Графики!$B$5)),"")</f>
        <v>219.77095129444447</v>
      </c>
      <c r="DO73" s="24">
        <v>-0.73756872859873701</v>
      </c>
      <c r="DP73" s="25">
        <v>0.64740040630636242</v>
      </c>
      <c r="DQ73" s="25">
        <v>-0.49403073259606756</v>
      </c>
      <c r="DR73" s="25">
        <v>0.4498640598950342</v>
      </c>
      <c r="DS73" s="18">
        <f t="shared" si="333"/>
        <v>12.085841477050224</v>
      </c>
      <c r="DT73" s="18">
        <f t="shared" si="334"/>
        <v>8.2369428155672288</v>
      </c>
      <c r="DU73" s="18">
        <f t="shared" si="335"/>
        <v>210.57214677156387</v>
      </c>
      <c r="DV73" s="18">
        <f t="shared" si="336"/>
        <v>217.23709430707754</v>
      </c>
      <c r="DW73" s="18">
        <f>IF(ISNUMBER(DU73), DU73*COS(RADIANS(-$C73+Графики!$B$3))+DV73*SIN(RADIANS(-$C73+Графики!$B$3)),"")</f>
        <v>210.57214677156387</v>
      </c>
      <c r="DX73" s="19">
        <f>IF(ISNUMBER(DU73), DU73*COS(RADIANS(-$C73+Графики!$B$5))+DV73*SIN(RADIANS(-$C73+Графики!$B$5)),"")</f>
        <v>217.23709430707754</v>
      </c>
      <c r="DY73" s="24">
        <v>-0.7420900650437281</v>
      </c>
      <c r="DZ73" s="25">
        <v>0.67280262414799397</v>
      </c>
      <c r="EA73" s="25">
        <v>-0.34284443944151322</v>
      </c>
      <c r="EB73" s="25">
        <v>0.50305176423117925</v>
      </c>
      <c r="EC73" s="18">
        <f t="shared" si="337"/>
        <v>12.346954262941919</v>
      </c>
      <c r="ED73" s="18">
        <f t="shared" si="338"/>
        <v>7.3817699010387487</v>
      </c>
      <c r="EE73" s="18">
        <f t="shared" si="339"/>
        <v>206.08337096839514</v>
      </c>
      <c r="EF73" s="18">
        <f t="shared" si="340"/>
        <v>217.57823596138766</v>
      </c>
      <c r="EG73" s="18">
        <f>IF(ISNUMBER(EE73), EE73*COS(RADIANS(-$C73+Графики!$B$3))+EF73*SIN(RADIANS(-$C73+Графики!$B$3)),"")</f>
        <v>206.08337096839514</v>
      </c>
      <c r="EH73" s="19">
        <f>IF(ISNUMBER(EE73), EE73*COS(RADIANS(-$C73+Графики!$B$5))+EF73*SIN(RADIANS(-$C73+Графики!$B$5)),"")</f>
        <v>217.57823596138766</v>
      </c>
      <c r="EI73" s="24">
        <v>-0.6828635958046313</v>
      </c>
      <c r="EJ73" s="25">
        <v>0.76215341033985917</v>
      </c>
      <c r="EK73" s="25">
        <v>-0.40532150846711745</v>
      </c>
      <c r="EL73" s="25">
        <v>0.5106277833169105</v>
      </c>
      <c r="EM73" s="18">
        <f t="shared" si="341"/>
        <v>12.609818052388123</v>
      </c>
      <c r="EN73" s="18">
        <f t="shared" si="342"/>
        <v>7.9930803469277798</v>
      </c>
      <c r="EO73" s="18">
        <f t="shared" si="343"/>
        <v>208.71218958804471</v>
      </c>
      <c r="EP73" s="18">
        <f t="shared" si="344"/>
        <v>215.88060744453381</v>
      </c>
      <c r="EQ73" s="18">
        <f>IF(ISNUMBER(EO73), EO73*COS(RADIANS(-$C73+Графики!$B$3))+EP73*SIN(RADIANS(-$C73+Графики!$B$3)),"")</f>
        <v>208.71218958804471</v>
      </c>
      <c r="ER73" s="19">
        <f>IF(ISNUMBER(EO73), EO73*COS(RADIANS(-$C73+Графики!$B$5))+EP73*SIN(RADIANS(-$C73+Графики!$B$5)),"")</f>
        <v>215.88060744453381</v>
      </c>
      <c r="ES73" s="24">
        <v>-0.7201549986022342</v>
      </c>
      <c r="ET73" s="25">
        <v>0.76653772715220891</v>
      </c>
      <c r="EU73" s="25">
        <v>-0.31343288832345839</v>
      </c>
      <c r="EV73" s="25">
        <v>0.38426028647501231</v>
      </c>
      <c r="EW73" s="18">
        <f t="shared" si="345"/>
        <v>12.973477557275732</v>
      </c>
      <c r="EX73" s="18">
        <f t="shared" si="346"/>
        <v>6.0884839175211267</v>
      </c>
      <c r="EY73" s="18">
        <f t="shared" si="347"/>
        <v>206.09970187188657</v>
      </c>
      <c r="EZ73" s="18">
        <f t="shared" si="348"/>
        <v>220.48511651626836</v>
      </c>
      <c r="FA73" s="18">
        <f>IF(ISNUMBER(EY73), EY73*COS(RADIANS(-$C73+Графики!$B$3))+EZ73*SIN(RADIANS(-$C73+Графики!$B$3)),"")</f>
        <v>206.09970187188657</v>
      </c>
      <c r="FB73" s="19">
        <f>IF(ISNUMBER(EY73), EY73*COS(RADIANS(-$C73+Графики!$B$5))+EZ73*SIN(RADIANS(-$C73+Графики!$B$5)),"")</f>
        <v>220.48511651626836</v>
      </c>
      <c r="FC73" s="24">
        <v>-0.70163701249141897</v>
      </c>
      <c r="FD73" s="25">
        <v>0.67995713473848429</v>
      </c>
      <c r="FE73" s="25">
        <v>-0.34645095158248307</v>
      </c>
      <c r="FF73" s="25">
        <v>0.52751893382617554</v>
      </c>
      <c r="FG73" s="18">
        <f t="shared" si="349"/>
        <v>12.056391299332549</v>
      </c>
      <c r="FH73" s="18">
        <f t="shared" si="350"/>
        <v>7.626752091904069</v>
      </c>
      <c r="FI73" s="18">
        <f t="shared" si="351"/>
        <v>209.07689581037155</v>
      </c>
      <c r="FJ73" s="18">
        <f t="shared" si="352"/>
        <v>223.14019365609752</v>
      </c>
      <c r="FK73" s="18">
        <f>IF(ISNUMBER(FI73), FI73*COS(RADIANS(-$C73+Графики!$B$3))+FJ73*SIN(RADIANS(-$C73+Графики!$B$3)),"")</f>
        <v>209.07689581037155</v>
      </c>
      <c r="FL73" s="19">
        <f>IF(ISNUMBER(FI73), FI73*COS(RADIANS(-$C73+Графики!$B$5))+FJ73*SIN(RADIANS(-$C73+Графики!$B$5)),"")</f>
        <v>223.14019365609752</v>
      </c>
      <c r="FM73" s="24">
        <v>-0.71066210502938676</v>
      </c>
      <c r="FN73" s="25">
        <v>0.71168544437081838</v>
      </c>
      <c r="FO73" s="25">
        <v>-0.36207621030352022</v>
      </c>
      <c r="FP73" s="25">
        <v>0.38519608444427655</v>
      </c>
      <c r="FQ73" s="18">
        <f t="shared" si="353"/>
        <v>12.412005205736536</v>
      </c>
      <c r="FR73" s="18">
        <f t="shared" si="354"/>
        <v>6.5211347564984701</v>
      </c>
      <c r="FS73" s="18">
        <f t="shared" si="355"/>
        <v>207.84187396513232</v>
      </c>
      <c r="FT73" s="18">
        <f t="shared" si="356"/>
        <v>218.06635750097897</v>
      </c>
      <c r="FU73" s="18">
        <f>IF(ISNUMBER(FS73), FS73*COS(RADIANS(-$C73+Графики!$B$3))+FT73*SIN(RADIANS(-$C73+Графики!$B$3)),"")</f>
        <v>207.84187396513232</v>
      </c>
      <c r="FV73" s="19">
        <f>IF(ISNUMBER(FS73), FS73*COS(RADIANS(-$C73+Графики!$B$5))+FT73*SIN(RADIANS(-$C73+Графики!$B$5)),"")</f>
        <v>218.06635750097897</v>
      </c>
      <c r="FW73" s="24">
        <v>-0.81813269427600477</v>
      </c>
      <c r="FX73" s="25">
        <v>0.60389466030135563</v>
      </c>
      <c r="FY73" s="25">
        <v>-0.42520143084662276</v>
      </c>
      <c r="FZ73" s="25">
        <v>0.49409831217693223</v>
      </c>
      <c r="GA73" s="18">
        <f t="shared" si="357"/>
        <v>12.409211193979466</v>
      </c>
      <c r="GB73" s="18">
        <f t="shared" si="358"/>
        <v>8.0223176122661535</v>
      </c>
      <c r="GC73" s="18">
        <f t="shared" si="359"/>
        <v>212.27417782805531</v>
      </c>
      <c r="GD73" s="18">
        <f t="shared" si="360"/>
        <v>216.63900181544631</v>
      </c>
      <c r="GE73" s="18">
        <f>IF(ISNUMBER(GC73), GC73*COS(RADIANS(-$C73+Графики!$B$3))+GD73*SIN(RADIANS(-$C73+Графики!$B$3)),"")</f>
        <v>212.27417782805531</v>
      </c>
      <c r="GF73" s="19">
        <f>IF(ISNUMBER(GC73), GC73*COS(RADIANS(-$C73+Графики!$B$5))+GD73*SIN(RADIANS(-$C73+Графики!$B$5)),"")</f>
        <v>216.63900181544631</v>
      </c>
      <c r="GG73" s="24">
        <v>-0.81745403067189426</v>
      </c>
      <c r="GH73" s="25">
        <v>0.77592674524729544</v>
      </c>
      <c r="GI73" s="25">
        <v>-0.43769512846787617</v>
      </c>
      <c r="GJ73" s="25">
        <v>0.50319799549448641</v>
      </c>
      <c r="GK73" s="18">
        <f t="shared" si="361"/>
        <v>13.904422319382086</v>
      </c>
      <c r="GL73" s="18">
        <f t="shared" si="362"/>
        <v>8.2107492019314776</v>
      </c>
      <c r="GM73" s="18">
        <f t="shared" si="363"/>
        <v>214.77440754627801</v>
      </c>
      <c r="GN73" s="18">
        <f t="shared" si="364"/>
        <v>219.94693149668549</v>
      </c>
      <c r="GO73" s="18">
        <f>IF(ISNUMBER(GM73), GM73*COS(RADIANS(-$C73+Графики!$B$3))+GN73*SIN(RADIANS(-$C73+Графики!$B$3)),"")</f>
        <v>214.77440754627801</v>
      </c>
      <c r="GP73" s="19">
        <f>IF(ISNUMBER(GM73), GM73*COS(RADIANS(-$C73+Графики!$B$5))+GN73*SIN(RADIANS(-$C73+Графики!$B$5)),"")</f>
        <v>219.94693149668549</v>
      </c>
      <c r="GQ73" s="24">
        <v>-0.67032655820871689</v>
      </c>
      <c r="GR73" s="25">
        <v>0.73359105813501835</v>
      </c>
      <c r="GS73" s="25">
        <v>-0.43985135008336129</v>
      </c>
      <c r="GT73" s="25">
        <v>0.43499285261663256</v>
      </c>
      <c r="GU73" s="18">
        <f t="shared" si="365"/>
        <v>12.251185928678904</v>
      </c>
      <c r="GV73" s="18">
        <f t="shared" si="366"/>
        <v>7.6343817274949402</v>
      </c>
      <c r="GW73" s="18">
        <f t="shared" si="367"/>
        <v>208.35806145351461</v>
      </c>
      <c r="GX73" s="18">
        <f t="shared" si="368"/>
        <v>223.43728539788322</v>
      </c>
      <c r="GY73" s="18">
        <f>IF(ISNUMBER(GW73), GW73*COS(RADIANS(-$C73+Графики!$B$3))+GX73*SIN(RADIANS(-$C73+Графики!$B$3)),"")</f>
        <v>208.35806145351461</v>
      </c>
      <c r="GZ73" s="19">
        <f>IF(ISNUMBER(GW73), GW73*COS(RADIANS(-$C73+Графики!$B$5))+GX73*SIN(RADIANS(-$C73+Графики!$B$5)),"")</f>
        <v>223.43728539788322</v>
      </c>
      <c r="HA73" s="24">
        <v>-0.67172018135641209</v>
      </c>
      <c r="HB73" s="25">
        <v>0.68954218311063897</v>
      </c>
      <c r="HC73" s="25">
        <v>-0.46119200019358586</v>
      </c>
      <c r="HD73" s="25">
        <v>0.40088580623525327</v>
      </c>
      <c r="HE73" s="18">
        <f t="shared" si="369"/>
        <v>11.878975730136581</v>
      </c>
      <c r="HF73" s="18">
        <f t="shared" si="370"/>
        <v>7.5229771027566761</v>
      </c>
      <c r="HG73" s="18">
        <f t="shared" si="371"/>
        <v>205.60637278247464</v>
      </c>
      <c r="HH73" s="18">
        <f t="shared" si="372"/>
        <v>217.30742203463529</v>
      </c>
      <c r="HI73" s="18">
        <f>IF(ISNUMBER(HG73), HG73*COS(RADIANS(-$C73+Графики!$B$3))+HH73*SIN(RADIANS(-$C73+Графики!$B$3)),"")</f>
        <v>205.60637278247464</v>
      </c>
      <c r="HJ73" s="19">
        <f>IF(ISNUMBER(HG73), HG73*COS(RADIANS(-$C73+Графики!$B$5))+HH73*SIN(RADIANS(-$C73+Графики!$B$5)),"")</f>
        <v>217.30742203463529</v>
      </c>
      <c r="HK73" s="24">
        <v>-0.70007254736664548</v>
      </c>
      <c r="HL73" s="25">
        <v>0.60926706657574292</v>
      </c>
      <c r="HM73" s="25">
        <v>-0.35526115799976654</v>
      </c>
      <c r="HN73" s="25">
        <v>0.36725936766686906</v>
      </c>
      <c r="HO73" s="18">
        <f t="shared" si="373"/>
        <v>11.425895019953128</v>
      </c>
      <c r="HP73" s="18">
        <f t="shared" si="374"/>
        <v>6.3051392657421594</v>
      </c>
      <c r="HQ73" s="18">
        <f t="shared" si="375"/>
        <v>213.29692641072575</v>
      </c>
      <c r="HR73" s="18">
        <f t="shared" si="376"/>
        <v>221.8620602681045</v>
      </c>
      <c r="HS73" s="18">
        <f>IF(ISNUMBER(HQ73), HQ73*COS(RADIANS(-$C73+Графики!$B$3))+HR73*SIN(RADIANS(-$C73+Графики!$B$3)),"")</f>
        <v>213.29692641072575</v>
      </c>
      <c r="HT73" s="19">
        <f>IF(ISNUMBER(HQ73), HQ73*COS(RADIANS(-$C73+Графики!$B$5))+HR73*SIN(RADIANS(-$C73+Графики!$B$5)),"")</f>
        <v>221.8620602681045</v>
      </c>
      <c r="HU73" s="24">
        <v>-0.75443483839463432</v>
      </c>
      <c r="HV73" s="25">
        <v>0.75708176616921941</v>
      </c>
      <c r="HW73" s="25">
        <v>-0.39912961474041053</v>
      </c>
      <c r="HX73" s="25">
        <v>0.41306362369894711</v>
      </c>
      <c r="HY73" s="18">
        <f t="shared" si="377"/>
        <v>13.190088229021034</v>
      </c>
      <c r="HZ73" s="18">
        <f t="shared" si="378"/>
        <v>7.0876637438216505</v>
      </c>
      <c r="IA73" s="18">
        <f t="shared" si="379"/>
        <v>207.94669365484202</v>
      </c>
      <c r="IB73" s="18">
        <f t="shared" si="380"/>
        <v>218.07419909816338</v>
      </c>
      <c r="IC73" s="18">
        <f>IF(ISNUMBER(IA73), IA73*COS(RADIANS(-$C73+Графики!$B$3))+IB73*SIN(RADIANS(-$C73+Графики!$B$3)),"")</f>
        <v>207.94669365484202</v>
      </c>
      <c r="ID73" s="19">
        <f>IF(ISNUMBER(IA73), IA73*COS(RADIANS(-$C73+Графики!$B$5))+IB73*SIN(RADIANS(-$C73+Графики!$B$5)),"")</f>
        <v>218.07419909816338</v>
      </c>
      <c r="IE73" s="24">
        <v>-0.83286223613583998</v>
      </c>
      <c r="IF73" s="25">
        <v>0.65925542625600253</v>
      </c>
      <c r="IG73" s="25">
        <v>-0.33752186741110074</v>
      </c>
      <c r="IH73" s="25">
        <v>0.49311668188965319</v>
      </c>
      <c r="II73" s="18">
        <f t="shared" si="381"/>
        <v>13.020815061518849</v>
      </c>
      <c r="IJ73" s="18">
        <f t="shared" si="382"/>
        <v>7.2486253112436501</v>
      </c>
      <c r="IK73" s="18">
        <f t="shared" si="383"/>
        <v>204.08145457155791</v>
      </c>
      <c r="IL73" s="18">
        <f t="shared" si="384"/>
        <v>211.85957310091524</v>
      </c>
      <c r="IM73" s="18">
        <f>IF(ISNUMBER(IK73), IK73*COS(RADIANS(-$C73+Графики!$B$3))+IL73*SIN(RADIANS(-$C73+Графики!$B$3)),"")</f>
        <v>204.08145457155791</v>
      </c>
      <c r="IN73" s="19">
        <f>IF(ISNUMBER(IK73), IK73*COS(RADIANS(-$C73+Графики!$B$5))+IL73*SIN(RADIANS(-$C73+Графики!$B$5)),"")</f>
        <v>211.85957310091524</v>
      </c>
      <c r="IO73" s="24">
        <v>-0.76618712674636624</v>
      </c>
      <c r="IP73" s="25">
        <v>0.75437606395658163</v>
      </c>
      <c r="IQ73" s="25">
        <v>-0.47253949239655235</v>
      </c>
      <c r="IR73" s="25">
        <v>0.35430256641161084</v>
      </c>
      <c r="IS73" s="18">
        <f t="shared" si="385"/>
        <v>13.269027677151223</v>
      </c>
      <c r="IT73" s="18">
        <f t="shared" si="386"/>
        <v>7.2154955481089678</v>
      </c>
      <c r="IU73" s="18">
        <f t="shared" si="387"/>
        <v>209.70861154830203</v>
      </c>
      <c r="IV73" s="18">
        <f t="shared" si="388"/>
        <v>220.53899709350759</v>
      </c>
      <c r="IW73" s="18">
        <f>IF(ISNUMBER(IU73), IU73*COS(RADIANS(-$C73+Графики!$B$3))+IV73*SIN(RADIANS(-$C73+Графики!$B$3)),"")</f>
        <v>209.70861154830203</v>
      </c>
      <c r="IX73" s="19">
        <f>IF(ISNUMBER(IU73), IU73*COS(RADIANS(-$C73+Графики!$B$5))+IV73*SIN(RADIANS(-$C73+Графики!$B$5)),"")</f>
        <v>220.53899709350759</v>
      </c>
    </row>
    <row r="74" spans="1:258" x14ac:dyDescent="0.25">
      <c r="A74" s="44">
        <v>74</v>
      </c>
      <c r="B74" s="50">
        <v>0</v>
      </c>
      <c r="C74" s="11">
        <f>IF(Графики!$A$7="Расчитывать с учетом закручивания скважины",B74,0)</f>
        <v>0</v>
      </c>
      <c r="D74" s="47">
        <v>35.5</v>
      </c>
      <c r="E74" s="34">
        <f>IF(ISNUMBER(INDEX($I$1:$IX$303,$A74,E$1) ),INDEX($I$1:$IX$303,$A74,E$1),0)</f>
        <v>9.5452134077136073</v>
      </c>
      <c r="F74" s="35">
        <f>IF(ISNUMBER(INDEX($I$1:$IX$303,$A74,F$1) ),INDEX($I$1:$IX$303,$A74,F$1),0)</f>
        <v>8.7932198785657079</v>
      </c>
      <c r="G74" s="35">
        <f>IF(ISNUMBER(INDEX($I$1:$IX$303,$A74,G$1) ),INDEX($I$1:$IX$303,$A74,G$1)-$G$305,0)</f>
        <v>-762.57641603443403</v>
      </c>
      <c r="H74" s="36">
        <f>IF(ISNUMBER(INDEX($I$1:$IX$303,$A74,H$1) ),INDEX($I$1:$IX$303,$A74,H$1)-$H$305,0)</f>
        <v>-930.84012410463777</v>
      </c>
      <c r="I74" s="29">
        <v>-0.56876821786078213</v>
      </c>
      <c r="J74" s="25">
        <v>0.52504927801439472</v>
      </c>
      <c r="K74" s="25">
        <v>-0.54099668410384105</v>
      </c>
      <c r="L74" s="25">
        <v>0.4666450761890536</v>
      </c>
      <c r="M74" s="18">
        <f t="shared" si="289"/>
        <v>9.5452134077136073</v>
      </c>
      <c r="N74" s="18">
        <f t="shared" si="290"/>
        <v>8.7932198785657079</v>
      </c>
      <c r="O74" s="18">
        <f t="shared" si="291"/>
        <v>215.33973985498065</v>
      </c>
      <c r="P74" s="18">
        <f t="shared" si="292"/>
        <v>224.58953937939975</v>
      </c>
      <c r="Q74" s="18">
        <f>IF(ISNUMBER(O74), O74*COS(RADIANS(-$C74+Графики!$B$3))+P74*SIN(RADIANS(-$C74+Графики!$B$3)),"")</f>
        <v>215.33973985498065</v>
      </c>
      <c r="R74" s="19">
        <f>IF(ISNUMBER(O74), O74*COS(RADIANS(-$C74+Графики!$B$5))+P74*SIN(RADIANS(-$C74+Графики!$B$5)),"")</f>
        <v>224.58953937939975</v>
      </c>
      <c r="S74" s="29">
        <v>-0.50439741496257373</v>
      </c>
      <c r="T74" s="25">
        <v>0.53284473509041574</v>
      </c>
      <c r="U74" s="25">
        <v>-0.5819847539663705</v>
      </c>
      <c r="V74" s="25">
        <v>0.50621022234140711</v>
      </c>
      <c r="W74" s="18">
        <f t="shared" si="293"/>
        <v>9.0515217262898471</v>
      </c>
      <c r="X74" s="18">
        <f t="shared" si="294"/>
        <v>9.4961498921566676</v>
      </c>
      <c r="Y74" s="18">
        <f t="shared" si="295"/>
        <v>210.56177099004213</v>
      </c>
      <c r="Z74" s="18">
        <f t="shared" si="296"/>
        <v>221.29781700057288</v>
      </c>
      <c r="AA74" s="18">
        <f>IF(ISNUMBER(Y74), Y74*COS(RADIANS(-$C74+Графики!$B$3))+Z74*SIN(RADIANS(-$C74+Графики!$B$3)),"")</f>
        <v>210.56177099004213</v>
      </c>
      <c r="AB74" s="18">
        <f>IF(ISNUMBER(Y74), Y74*COS(RADIANS(-$C74+Графики!$B$5))+Z74*SIN(RADIANS(-$C74+Графики!$B$5)),"")</f>
        <v>221.29781700057288</v>
      </c>
      <c r="AC74" s="24">
        <v>-0.54106370532266634</v>
      </c>
      <c r="AD74" s="25">
        <v>0.39959756510937494</v>
      </c>
      <c r="AE74" s="25">
        <v>-0.5080861390715502</v>
      </c>
      <c r="AF74" s="25">
        <v>0.41141678419512062</v>
      </c>
      <c r="AG74" s="18">
        <f t="shared" si="297"/>
        <v>8.208725966374514</v>
      </c>
      <c r="AH74" s="18">
        <f t="shared" si="298"/>
        <v>8.0240906373056742</v>
      </c>
      <c r="AI74" s="18">
        <f t="shared" si="299"/>
        <v>211.39635637203691</v>
      </c>
      <c r="AJ74" s="18">
        <f t="shared" si="300"/>
        <v>230.05975969578776</v>
      </c>
      <c r="AK74" s="18">
        <f>IF(ISNUMBER(AI74), AI74*COS(RADIANS(-$C74+Графики!$B$3))+AJ74*SIN(RADIANS(-$C74+Графики!$B$3)),"")</f>
        <v>211.39635637203691</v>
      </c>
      <c r="AL74" s="19">
        <f>IF(ISNUMBER(AI74), AI74*COS(RADIANS(-$C74+Графики!$B$5))+AJ74*SIN(RADIANS(-$C74+Графики!$B$5)),"")</f>
        <v>230.05975969578776</v>
      </c>
      <c r="AM74" s="24">
        <v>-0.6228751277930511</v>
      </c>
      <c r="AN74" s="25">
        <v>0.38841117828472915</v>
      </c>
      <c r="AO74" s="25">
        <v>-0.42331589240004852</v>
      </c>
      <c r="AP74" s="25">
        <v>0.4084050840901291</v>
      </c>
      <c r="AQ74" s="18">
        <f t="shared" si="301"/>
        <v>8.8250233063526036</v>
      </c>
      <c r="AR74" s="18">
        <f t="shared" si="302"/>
        <v>7.2580710219436622</v>
      </c>
      <c r="AS74" s="18">
        <f t="shared" si="303"/>
        <v>212.27830326787745</v>
      </c>
      <c r="AT74" s="18">
        <f t="shared" si="304"/>
        <v>224.89954638107071</v>
      </c>
      <c r="AU74" s="18">
        <f>IF(ISNUMBER(AS74), AS74*COS(RADIANS(-$C74+Графики!$B$3))+AT74*SIN(RADIANS(-$C74+Графики!$B$3)),"")</f>
        <v>212.27830326787745</v>
      </c>
      <c r="AV74" s="19">
        <f>IF(ISNUMBER(AS74), AS74*COS(RADIANS(-$C74+Графики!$B$5))+AT74*SIN(RADIANS(-$C74+Графики!$B$5)),"")</f>
        <v>224.89954638107071</v>
      </c>
      <c r="AW74" s="24">
        <v>-0.56225438622285984</v>
      </c>
      <c r="AX74" s="25">
        <v>0.55888156482152551</v>
      </c>
      <c r="AY74" s="25">
        <v>-0.51202273111293706</v>
      </c>
      <c r="AZ74" s="25">
        <v>0.54934063128383703</v>
      </c>
      <c r="BA74" s="18">
        <f t="shared" si="305"/>
        <v>9.7836007682187152</v>
      </c>
      <c r="BB74" s="18">
        <f t="shared" si="306"/>
        <v>9.2620101884860535</v>
      </c>
      <c r="BC74" s="18">
        <f t="shared" si="307"/>
        <v>212.5933482464157</v>
      </c>
      <c r="BD74" s="18">
        <f t="shared" si="308"/>
        <v>224.84868347694572</v>
      </c>
      <c r="BE74" s="18">
        <f>IF(ISNUMBER(BC74), BC74*COS(RADIANS(-$C74+Графики!$B$3))+BD74*SIN(RADIANS(-$C74+Графики!$B$3)),"")</f>
        <v>212.5933482464157</v>
      </c>
      <c r="BF74" s="19">
        <f>IF(ISNUMBER(BC74), BC74*COS(RADIANS(-$C74+Графики!$B$5))+BD74*SIN(RADIANS(-$C74+Графики!$B$5)),"")</f>
        <v>224.84868347694572</v>
      </c>
      <c r="BG74" s="24">
        <v>-0.59068678540892272</v>
      </c>
      <c r="BH74" s="25">
        <v>0.39812354141916262</v>
      </c>
      <c r="BI74" s="25">
        <v>-0.48979535792310436</v>
      </c>
      <c r="BJ74" s="25">
        <v>0.46228453806397973</v>
      </c>
      <c r="BK74" s="18">
        <f t="shared" si="309"/>
        <v>8.6288908555373087</v>
      </c>
      <c r="BL74" s="18">
        <f t="shared" si="310"/>
        <v>8.308368874150597</v>
      </c>
      <c r="BM74" s="18">
        <f t="shared" si="311"/>
        <v>211.98791884452953</v>
      </c>
      <c r="BN74" s="18">
        <f t="shared" si="312"/>
        <v>221.4747645290945</v>
      </c>
      <c r="BO74" s="18">
        <f>IF(ISNUMBER(BM74), BM74*COS(RADIANS(-$C74+Графики!$B$3))+BN74*SIN(RADIANS(-$C74+Графики!$B$3)),"")</f>
        <v>211.98791884452953</v>
      </c>
      <c r="BP74" s="19">
        <f>IF(ISNUMBER(BM74), BM74*COS(RADIANS(-$C74+Графики!$B$5))+BN74*SIN(RADIANS(-$C74+Графики!$B$5)),"")</f>
        <v>221.4747645290945</v>
      </c>
      <c r="BQ74" s="24">
        <v>-0.56568766593716024</v>
      </c>
      <c r="BR74" s="25">
        <v>0.41152183576424228</v>
      </c>
      <c r="BS74" s="25">
        <v>-0.61434510970629319</v>
      </c>
      <c r="BT74" s="25">
        <v>0.4323645591797487</v>
      </c>
      <c r="BU74" s="18">
        <f t="shared" si="313"/>
        <v>8.5276582832720269</v>
      </c>
      <c r="BV74" s="18">
        <f t="shared" si="314"/>
        <v>9.1341379985319033</v>
      </c>
      <c r="BW74" s="18">
        <f t="shared" si="315"/>
        <v>216.11444680846876</v>
      </c>
      <c r="BX74" s="18">
        <f t="shared" si="316"/>
        <v>221.277737761487</v>
      </c>
      <c r="BY74" s="18">
        <f>IF(ISNUMBER(BW74), BW74*COS(RADIANS(-$C74+Графики!$B$3))+BX74*SIN(RADIANS(-$C74+Графики!$B$3)),"")</f>
        <v>216.11444680846876</v>
      </c>
      <c r="BZ74" s="19">
        <f>IF(ISNUMBER(BW74), BW74*COS(RADIANS(-$C74+Графики!$B$5))+BX74*SIN(RADIANS(-$C74+Графики!$B$5)),"")</f>
        <v>221.277737761487</v>
      </c>
      <c r="CA74" s="29">
        <v>-0.52066999933582836</v>
      </c>
      <c r="CB74" s="25">
        <v>0.44491318242234323</v>
      </c>
      <c r="CC74" s="25">
        <v>-0.53033269211839229</v>
      </c>
      <c r="CD74" s="25">
        <v>0.47456224082465459</v>
      </c>
      <c r="CE74" s="18">
        <f t="shared" si="317"/>
        <v>8.4262031472617469</v>
      </c>
      <c r="CF74" s="18">
        <f t="shared" si="318"/>
        <v>8.7692502121519507</v>
      </c>
      <c r="CG74" s="18">
        <f t="shared" si="319"/>
        <v>212.88920028022969</v>
      </c>
      <c r="CH74" s="18">
        <f t="shared" si="320"/>
        <v>224.92817406002388</v>
      </c>
      <c r="CI74" s="18">
        <f>IF(ISNUMBER(CG74), CG74*COS(RADIANS(-$C74+Графики!$B$3))+CH74*SIN(RADIANS(-$C74+Графики!$B$3)),"")</f>
        <v>212.88920028022969</v>
      </c>
      <c r="CJ74" s="19">
        <f>IF(ISNUMBER(CG74), CG74*COS(RADIANS(-$C74+Графики!$B$5))+CH74*SIN(RADIANS(-$C74+Графики!$B$5)),"")</f>
        <v>224.92817406002388</v>
      </c>
      <c r="CK74" s="24">
        <v>-0.54988082716382858</v>
      </c>
      <c r="CL74" s="25">
        <v>0.53463067136726594</v>
      </c>
      <c r="CM74" s="25">
        <v>-0.61035084059314249</v>
      </c>
      <c r="CN74" s="25">
        <v>0.37092472990835645</v>
      </c>
      <c r="CO74" s="18">
        <f t="shared" si="321"/>
        <v>9.464006929066203</v>
      </c>
      <c r="CP74" s="18">
        <f t="shared" si="322"/>
        <v>8.5631401317758069</v>
      </c>
      <c r="CQ74" s="18">
        <f t="shared" si="323"/>
        <v>215.68920157760121</v>
      </c>
      <c r="CR74" s="18">
        <f t="shared" si="324"/>
        <v>227.69479841436342</v>
      </c>
      <c r="CS74" s="18">
        <f>IF(ISNUMBER(CQ74), CQ74*COS(RADIANS(-$C74+Графики!$B$3))+CR74*SIN(RADIANS(-$C74+Графики!$B$3)),"")</f>
        <v>215.68920157760121</v>
      </c>
      <c r="CT74" s="19">
        <f>IF(ISNUMBER(CQ74), CQ74*COS(RADIANS(-$C74+Графики!$B$5))+CR74*SIN(RADIANS(-$C74+Графики!$B$5)),"")</f>
        <v>227.69479841436342</v>
      </c>
      <c r="CU74" s="24">
        <v>-0.5000430558935226</v>
      </c>
      <c r="CV74" s="25">
        <v>0.38273348148926012</v>
      </c>
      <c r="CW74" s="25">
        <v>-0.54484962399367676</v>
      </c>
      <c r="CX74" s="25">
        <v>0.56109515299148238</v>
      </c>
      <c r="CY74" s="18">
        <f t="shared" si="325"/>
        <v>7.703602370631689</v>
      </c>
      <c r="CZ74" s="18">
        <f t="shared" si="326"/>
        <v>9.6510390251284246</v>
      </c>
      <c r="DA74" s="18">
        <f t="shared" si="327"/>
        <v>207.442136273247</v>
      </c>
      <c r="DB74" s="18">
        <f t="shared" si="328"/>
        <v>227.71746016662479</v>
      </c>
      <c r="DC74" s="18">
        <f>IF(ISNUMBER(DA74), DA74*COS(RADIANS(-$C74+Графики!$B$3))+DB74*SIN(RADIANS(-$C74+Графики!$B$3)),"")</f>
        <v>207.442136273247</v>
      </c>
      <c r="DD74" s="19">
        <f>IF(ISNUMBER(DA74), DA74*COS(RADIANS(-$C74+Графики!$B$5))+DB74*SIN(RADIANS(-$C74+Графики!$B$5)),"")</f>
        <v>227.71746016662479</v>
      </c>
      <c r="DE74" s="24">
        <v>-0.44073426868879728</v>
      </c>
      <c r="DF74" s="25">
        <v>0.45876579497416647</v>
      </c>
      <c r="DG74" s="25">
        <v>-0.44128462547322989</v>
      </c>
      <c r="DH74" s="25">
        <v>0.55963188814090881</v>
      </c>
      <c r="DI74" s="18">
        <f t="shared" si="329"/>
        <v>7.8495382556288078</v>
      </c>
      <c r="DJ74" s="18">
        <f t="shared" si="330"/>
        <v>8.734533283655006</v>
      </c>
      <c r="DK74" s="18">
        <f t="shared" si="331"/>
        <v>210.79502427928969</v>
      </c>
      <c r="DL74" s="18">
        <f t="shared" si="332"/>
        <v>224.13821793627199</v>
      </c>
      <c r="DM74" s="18">
        <f>IF(ISNUMBER(DK74), DK74*COS(RADIANS(-$C74+Графики!$B$3))+DL74*SIN(RADIANS(-$C74+Графики!$B$3)),"")</f>
        <v>210.79502427928969</v>
      </c>
      <c r="DN74" s="19">
        <f>IF(ISNUMBER(DK74), DK74*COS(RADIANS(-$C74+Графики!$B$5))+DL74*SIN(RADIANS(-$C74+Графики!$B$5)),"")</f>
        <v>224.13821793627199</v>
      </c>
      <c r="DO74" s="24">
        <v>-0.44671801988357052</v>
      </c>
      <c r="DP74" s="25">
        <v>0.42507213761885032</v>
      </c>
      <c r="DQ74" s="25">
        <v>-0.57412603562420961</v>
      </c>
      <c r="DR74" s="25">
        <v>0.51572174348848965</v>
      </c>
      <c r="DS74" s="18">
        <f t="shared" si="333"/>
        <v>7.6077309293740933</v>
      </c>
      <c r="DT74" s="18">
        <f t="shared" si="334"/>
        <v>9.5105726662401509</v>
      </c>
      <c r="DU74" s="18">
        <f t="shared" si="335"/>
        <v>214.37601223625092</v>
      </c>
      <c r="DV74" s="18">
        <f t="shared" si="336"/>
        <v>221.99238064019761</v>
      </c>
      <c r="DW74" s="18">
        <f>IF(ISNUMBER(DU74), DU74*COS(RADIANS(-$C74+Графики!$B$3))+DV74*SIN(RADIANS(-$C74+Графики!$B$3)),"")</f>
        <v>214.37601223625092</v>
      </c>
      <c r="DX74" s="19">
        <f>IF(ISNUMBER(DU74), DU74*COS(RADIANS(-$C74+Графики!$B$5))+DV74*SIN(RADIANS(-$C74+Графики!$B$5)),"")</f>
        <v>221.99238064019761</v>
      </c>
      <c r="DY74" s="24">
        <v>-0.54103914963130018</v>
      </c>
      <c r="DZ74" s="25">
        <v>0.46480023025625583</v>
      </c>
      <c r="EA74" s="25">
        <v>-0.46508705902110492</v>
      </c>
      <c r="EB74" s="25">
        <v>0.47697978584670797</v>
      </c>
      <c r="EC74" s="18">
        <f t="shared" si="337"/>
        <v>8.7774917493456979</v>
      </c>
      <c r="ED74" s="18">
        <f t="shared" si="338"/>
        <v>8.2209915033833667</v>
      </c>
      <c r="EE74" s="18">
        <f t="shared" si="339"/>
        <v>210.47211684306799</v>
      </c>
      <c r="EF74" s="18">
        <f t="shared" si="340"/>
        <v>221.68873171307933</v>
      </c>
      <c r="EG74" s="18">
        <f>IF(ISNUMBER(EE74), EE74*COS(RADIANS(-$C74+Графики!$B$3))+EF74*SIN(RADIANS(-$C74+Графики!$B$3)),"")</f>
        <v>210.47211684306799</v>
      </c>
      <c r="EH74" s="19">
        <f>IF(ISNUMBER(EE74), EE74*COS(RADIANS(-$C74+Графики!$B$5))+EF74*SIN(RADIANS(-$C74+Графики!$B$5)),"")</f>
        <v>221.68873171307933</v>
      </c>
      <c r="EI74" s="24">
        <v>-0.57462208540935122</v>
      </c>
      <c r="EJ74" s="25">
        <v>0.39788739605943835</v>
      </c>
      <c r="EK74" s="25">
        <v>-0.53823917849198488</v>
      </c>
      <c r="EL74" s="25">
        <v>0.44375564075484752</v>
      </c>
      <c r="EM74" s="18">
        <f t="shared" si="341"/>
        <v>8.4866443534930838</v>
      </c>
      <c r="EN74" s="18">
        <f t="shared" si="342"/>
        <v>8.5694165308519672</v>
      </c>
      <c r="EO74" s="18">
        <f t="shared" si="343"/>
        <v>212.95551176479125</v>
      </c>
      <c r="EP74" s="18">
        <f t="shared" si="344"/>
        <v>220.1653157099598</v>
      </c>
      <c r="EQ74" s="18">
        <f>IF(ISNUMBER(EO74), EO74*COS(RADIANS(-$C74+Графики!$B$3))+EP74*SIN(RADIANS(-$C74+Графики!$B$3)),"")</f>
        <v>212.95551176479125</v>
      </c>
      <c r="ER74" s="19">
        <f>IF(ISNUMBER(EO74), EO74*COS(RADIANS(-$C74+Графики!$B$5))+EP74*SIN(RADIANS(-$C74+Графики!$B$5)),"")</f>
        <v>220.1653157099598</v>
      </c>
      <c r="ES74" s="24">
        <v>-0.5868346386341966</v>
      </c>
      <c r="ET74" s="25">
        <v>0.55364584522843441</v>
      </c>
      <c r="EU74" s="25">
        <v>-0.43669822418774862</v>
      </c>
      <c r="EV74" s="25">
        <v>0.41733764187644629</v>
      </c>
      <c r="EW74" s="18">
        <f t="shared" si="345"/>
        <v>9.9524054434997584</v>
      </c>
      <c r="EX74" s="18">
        <f t="shared" si="346"/>
        <v>7.452799901412078</v>
      </c>
      <c r="EY74" s="18">
        <f t="shared" si="347"/>
        <v>211.07590459363644</v>
      </c>
      <c r="EZ74" s="18">
        <f t="shared" si="348"/>
        <v>224.21151646697439</v>
      </c>
      <c r="FA74" s="18">
        <f>IF(ISNUMBER(EY74), EY74*COS(RADIANS(-$C74+Графики!$B$3))+EZ74*SIN(RADIANS(-$C74+Графики!$B$3)),"")</f>
        <v>211.07590459363644</v>
      </c>
      <c r="FB74" s="19">
        <f>IF(ISNUMBER(EY74), EY74*COS(RADIANS(-$C74+Графики!$B$5))+EZ74*SIN(RADIANS(-$C74+Графики!$B$5)),"")</f>
        <v>224.21151646697439</v>
      </c>
      <c r="FC74" s="24">
        <v>-0.55364430672523879</v>
      </c>
      <c r="FD74" s="25">
        <v>0.43178434465201021</v>
      </c>
      <c r="FE74" s="25">
        <v>-0.44854384776130019</v>
      </c>
      <c r="FF74" s="25">
        <v>0.55012618997525842</v>
      </c>
      <c r="FG74" s="18">
        <f t="shared" si="349"/>
        <v>8.5993812650289261</v>
      </c>
      <c r="FH74" s="18">
        <f t="shared" si="350"/>
        <v>8.714929829499404</v>
      </c>
      <c r="FI74" s="18">
        <f t="shared" si="351"/>
        <v>213.37658644288601</v>
      </c>
      <c r="FJ74" s="18">
        <f t="shared" si="352"/>
        <v>227.49765857084722</v>
      </c>
      <c r="FK74" s="18">
        <f>IF(ISNUMBER(FI74), FI74*COS(RADIANS(-$C74+Графики!$B$3))+FJ74*SIN(RADIANS(-$C74+Графики!$B$3)),"")</f>
        <v>213.37658644288601</v>
      </c>
      <c r="FL74" s="19">
        <f>IF(ISNUMBER(FI74), FI74*COS(RADIANS(-$C74+Графики!$B$5))+FJ74*SIN(RADIANS(-$C74+Графики!$B$5)),"")</f>
        <v>227.49765857084722</v>
      </c>
      <c r="FM74" s="24">
        <v>-0.54072030655163883</v>
      </c>
      <c r="FN74" s="25">
        <v>0.48314693220746074</v>
      </c>
      <c r="FO74" s="25">
        <v>-0.43979413254020827</v>
      </c>
      <c r="FP74" s="25">
        <v>0.56033542741064679</v>
      </c>
      <c r="FQ74" s="18">
        <f t="shared" si="353"/>
        <v>8.9348083267379561</v>
      </c>
      <c r="FR74" s="18">
        <f t="shared" si="354"/>
        <v>8.7276660791782348</v>
      </c>
      <c r="FS74" s="18">
        <f t="shared" si="355"/>
        <v>212.30927812850129</v>
      </c>
      <c r="FT74" s="18">
        <f t="shared" si="356"/>
        <v>222.43019054056808</v>
      </c>
      <c r="FU74" s="18">
        <f>IF(ISNUMBER(FS74), FS74*COS(RADIANS(-$C74+Графики!$B$3))+FT74*SIN(RADIANS(-$C74+Графики!$B$3)),"")</f>
        <v>212.30927812850129</v>
      </c>
      <c r="FV74" s="19">
        <f>IF(ISNUMBER(FS74), FS74*COS(RADIANS(-$C74+Графики!$B$5))+FT74*SIN(RADIANS(-$C74+Графики!$B$5)),"")</f>
        <v>222.43019054056808</v>
      </c>
      <c r="FW74" s="24">
        <v>-0.53560562335339368</v>
      </c>
      <c r="FX74" s="25">
        <v>0.3960857878042886</v>
      </c>
      <c r="FY74" s="25">
        <v>-0.48882454943660436</v>
      </c>
      <c r="FZ74" s="25">
        <v>0.42360213162582505</v>
      </c>
      <c r="GA74" s="18">
        <f t="shared" si="357"/>
        <v>8.130451789730893</v>
      </c>
      <c r="GB74" s="18">
        <f t="shared" si="358"/>
        <v>7.9623407474901757</v>
      </c>
      <c r="GC74" s="18">
        <f t="shared" si="359"/>
        <v>216.33940372292076</v>
      </c>
      <c r="GD74" s="18">
        <f t="shared" si="360"/>
        <v>220.62017218919141</v>
      </c>
      <c r="GE74" s="18">
        <f>IF(ISNUMBER(GC74), GC74*COS(RADIANS(-$C74+Графики!$B$3))+GD74*SIN(RADIANS(-$C74+Графики!$B$3)),"")</f>
        <v>216.33940372292076</v>
      </c>
      <c r="GF74" s="19">
        <f>IF(ISNUMBER(GC74), GC74*COS(RADIANS(-$C74+Графики!$B$5))+GD74*SIN(RADIANS(-$C74+Графики!$B$5)),"")</f>
        <v>220.62017218919141</v>
      </c>
      <c r="GG74" s="24">
        <v>-0.51618710005395085</v>
      </c>
      <c r="GH74" s="25">
        <v>0.49457647498358426</v>
      </c>
      <c r="GI74" s="25">
        <v>-0.51000118471866662</v>
      </c>
      <c r="GJ74" s="25">
        <v>0.48770910866049333</v>
      </c>
      <c r="GK74" s="18">
        <f t="shared" si="361"/>
        <v>8.8204617950214619</v>
      </c>
      <c r="GL74" s="18">
        <f t="shared" si="362"/>
        <v>8.7065547977467652</v>
      </c>
      <c r="GM74" s="18">
        <f t="shared" si="363"/>
        <v>219.18463844378874</v>
      </c>
      <c r="GN74" s="18">
        <f t="shared" si="364"/>
        <v>224.30020889555888</v>
      </c>
      <c r="GO74" s="18">
        <f>IF(ISNUMBER(GM74), GM74*COS(RADIANS(-$C74+Графики!$B$3))+GN74*SIN(RADIANS(-$C74+Графики!$B$3)),"")</f>
        <v>219.18463844378874</v>
      </c>
      <c r="GP74" s="19">
        <f>IF(ISNUMBER(GM74), GM74*COS(RADIANS(-$C74+Графики!$B$5))+GN74*SIN(RADIANS(-$C74+Графики!$B$5)),"")</f>
        <v>224.30020889555888</v>
      </c>
      <c r="GQ74" s="24">
        <v>-0.58848322517220863</v>
      </c>
      <c r="GR74" s="25">
        <v>0.41780463140531166</v>
      </c>
      <c r="GS74" s="25">
        <v>-0.45618094653074781</v>
      </c>
      <c r="GT74" s="25">
        <v>0.40781301094844535</v>
      </c>
      <c r="GU74" s="18">
        <f t="shared" si="365"/>
        <v>8.781405295940564</v>
      </c>
      <c r="GV74" s="18">
        <f t="shared" si="366"/>
        <v>7.5396982009143239</v>
      </c>
      <c r="GW74" s="18">
        <f t="shared" si="367"/>
        <v>212.74876410148488</v>
      </c>
      <c r="GX74" s="18">
        <f t="shared" si="368"/>
        <v>227.20713449834037</v>
      </c>
      <c r="GY74" s="18">
        <f>IF(ISNUMBER(GW74), GW74*COS(RADIANS(-$C74+Графики!$B$3))+GX74*SIN(RADIANS(-$C74+Графики!$B$3)),"")</f>
        <v>212.74876410148488</v>
      </c>
      <c r="GZ74" s="19">
        <f>IF(ISNUMBER(GW74), GW74*COS(RADIANS(-$C74+Графики!$B$5))+GX74*SIN(RADIANS(-$C74+Графики!$B$5)),"")</f>
        <v>227.20713449834037</v>
      </c>
      <c r="HA74" s="24">
        <v>-0.50482907496861662</v>
      </c>
      <c r="HB74" s="25">
        <v>0.56133254949468381</v>
      </c>
      <c r="HC74" s="25">
        <v>-0.58479187897736695</v>
      </c>
      <c r="HD74" s="25">
        <v>0.52227494131390995</v>
      </c>
      <c r="HE74" s="18">
        <f t="shared" si="369"/>
        <v>9.3038811200100398</v>
      </c>
      <c r="HF74" s="18">
        <f t="shared" si="370"/>
        <v>9.6608302436650391</v>
      </c>
      <c r="HG74" s="18">
        <f t="shared" si="371"/>
        <v>210.25831334247965</v>
      </c>
      <c r="HH74" s="18">
        <f t="shared" si="372"/>
        <v>222.13783715646781</v>
      </c>
      <c r="HI74" s="18">
        <f>IF(ISNUMBER(HG74), HG74*COS(RADIANS(-$C74+Графики!$B$3))+HH74*SIN(RADIANS(-$C74+Графики!$B$3)),"")</f>
        <v>210.25831334247965</v>
      </c>
      <c r="HJ74" s="19">
        <f>IF(ISNUMBER(HG74), HG74*COS(RADIANS(-$C74+Графики!$B$5))+HH74*SIN(RADIANS(-$C74+Графики!$B$5)),"")</f>
        <v>222.13783715646781</v>
      </c>
      <c r="HK74" s="24">
        <v>-0.47398351648529768</v>
      </c>
      <c r="HL74" s="25">
        <v>0.47063518529679071</v>
      </c>
      <c r="HM74" s="25">
        <v>-0.60660440473859945</v>
      </c>
      <c r="HN74" s="25">
        <v>0.40816908289650022</v>
      </c>
      <c r="HO74" s="18">
        <f t="shared" si="373"/>
        <v>8.2432599014002861</v>
      </c>
      <c r="HP74" s="18">
        <f t="shared" si="374"/>
        <v>8.8554535171190807</v>
      </c>
      <c r="HQ74" s="18">
        <f t="shared" si="375"/>
        <v>217.41855636142589</v>
      </c>
      <c r="HR74" s="18">
        <f t="shared" si="376"/>
        <v>226.28978702666404</v>
      </c>
      <c r="HS74" s="18">
        <f>IF(ISNUMBER(HQ74), HQ74*COS(RADIANS(-$C74+Графики!$B$3))+HR74*SIN(RADIANS(-$C74+Графики!$B$3)),"")</f>
        <v>217.41855636142589</v>
      </c>
      <c r="HT74" s="19">
        <f>IF(ISNUMBER(HQ74), HQ74*COS(RADIANS(-$C74+Графики!$B$5))+HR74*SIN(RADIANS(-$C74+Графики!$B$5)),"")</f>
        <v>226.28978702666404</v>
      </c>
      <c r="HU74" s="24">
        <v>-0.55322419908894027</v>
      </c>
      <c r="HV74" s="25">
        <v>0.54121075649576267</v>
      </c>
      <c r="HW74" s="25">
        <v>-0.59880251091595249</v>
      </c>
      <c r="HX74" s="25">
        <v>0.54203783474335832</v>
      </c>
      <c r="HY74" s="18">
        <f t="shared" si="377"/>
        <v>9.5506015145648817</v>
      </c>
      <c r="HZ74" s="18">
        <f t="shared" si="378"/>
        <v>9.9555456745206961</v>
      </c>
      <c r="IA74" s="18">
        <f t="shared" si="379"/>
        <v>212.72199441212447</v>
      </c>
      <c r="IB74" s="18">
        <f t="shared" si="380"/>
        <v>223.05197193542372</v>
      </c>
      <c r="IC74" s="18">
        <f>IF(ISNUMBER(IA74), IA74*COS(RADIANS(-$C74+Графики!$B$3))+IB74*SIN(RADIANS(-$C74+Графики!$B$3)),"")</f>
        <v>212.72199441212447</v>
      </c>
      <c r="ID74" s="19">
        <f>IF(ISNUMBER(IA74), IA74*COS(RADIANS(-$C74+Графики!$B$5))+IB74*SIN(RADIANS(-$C74+Графики!$B$5)),"")</f>
        <v>223.05197193542372</v>
      </c>
      <c r="IE74" s="24">
        <v>-0.56761912267810521</v>
      </c>
      <c r="IF74" s="25">
        <v>0.53562636643776074</v>
      </c>
      <c r="IG74" s="25">
        <v>-0.59832240415552862</v>
      </c>
      <c r="IH74" s="25">
        <v>0.44438313645313077</v>
      </c>
      <c r="II74" s="18">
        <f t="shared" si="381"/>
        <v>9.6274843891098918</v>
      </c>
      <c r="IJ74" s="18">
        <f t="shared" si="382"/>
        <v>9.0991968396111211</v>
      </c>
      <c r="IK74" s="18">
        <f t="shared" si="383"/>
        <v>208.89519676611286</v>
      </c>
      <c r="IL74" s="18">
        <f t="shared" si="384"/>
        <v>216.4091715207208</v>
      </c>
      <c r="IM74" s="18">
        <f>IF(ISNUMBER(IK74), IK74*COS(RADIANS(-$C74+Графики!$B$3))+IL74*SIN(RADIANS(-$C74+Графики!$B$3)),"")</f>
        <v>208.89519676611286</v>
      </c>
      <c r="IN74" s="19">
        <f>IF(ISNUMBER(IK74), IK74*COS(RADIANS(-$C74+Графики!$B$5))+IL74*SIN(RADIANS(-$C74+Графики!$B$5)),"")</f>
        <v>216.4091715207208</v>
      </c>
      <c r="IO74" s="24">
        <v>-0.4423649547017654</v>
      </c>
      <c r="IP74" s="25">
        <v>0.56225719400248708</v>
      </c>
      <c r="IQ74" s="25">
        <v>-0.54860034899450205</v>
      </c>
      <c r="IR74" s="25">
        <v>0.44482247679379139</v>
      </c>
      <c r="IS74" s="18">
        <f t="shared" si="385"/>
        <v>8.7668698121012127</v>
      </c>
      <c r="IT74" s="18">
        <f t="shared" si="386"/>
        <v>8.6691409967848472</v>
      </c>
      <c r="IU74" s="18">
        <f t="shared" si="387"/>
        <v>214.09204645435264</v>
      </c>
      <c r="IV74" s="18">
        <f t="shared" si="388"/>
        <v>224.87356759190001</v>
      </c>
      <c r="IW74" s="18">
        <f>IF(ISNUMBER(IU74), IU74*COS(RADIANS(-$C74+Графики!$B$3))+IV74*SIN(RADIANS(-$C74+Графики!$B$3)),"")</f>
        <v>214.09204645435264</v>
      </c>
      <c r="IX74" s="19">
        <f>IF(ISNUMBER(IU74), IU74*COS(RADIANS(-$C74+Графики!$B$5))+IV74*SIN(RADIANS(-$C74+Графики!$B$5)),"")</f>
        <v>224.87356759190001</v>
      </c>
    </row>
    <row r="75" spans="1:258" x14ac:dyDescent="0.25">
      <c r="A75" s="44">
        <v>75</v>
      </c>
      <c r="B75" s="50">
        <v>0</v>
      </c>
      <c r="C75" s="11">
        <f>IF(Графики!$A$7="Расчитывать с учетом закручивания скважины",B75,0)</f>
        <v>0</v>
      </c>
      <c r="D75" s="47">
        <v>36</v>
      </c>
      <c r="E75" s="34">
        <f>IF(ISNUMBER(INDEX($I$1:$IX$303,$A75,E$1) ),INDEX($I$1:$IX$303,$A75,E$1),0)</f>
        <v>6.6685705102845754</v>
      </c>
      <c r="F75" s="35">
        <f>IF(ISNUMBER(INDEX($I$1:$IX$303,$A75,F$1) ),INDEX($I$1:$IX$303,$A75,F$1),0)</f>
        <v>7.4717494174087546</v>
      </c>
      <c r="G75" s="35">
        <f>IF(ISNUMBER(INDEX($I$1:$IX$303,$A75,G$1) ),INDEX($I$1:$IX$303,$A75,G$1)-$G$305,0)</f>
        <v>-759.24213077929176</v>
      </c>
      <c r="H75" s="36">
        <f>IF(ISNUMBER(INDEX($I$1:$IX$303,$A75,H$1) ),INDEX($I$1:$IX$303,$A75,H$1)-$H$305,0)</f>
        <v>-927.10424939593338</v>
      </c>
      <c r="I75" s="29">
        <v>-0.39446071905164148</v>
      </c>
      <c r="J75" s="25">
        <v>0.36970683600301946</v>
      </c>
      <c r="K75" s="25">
        <v>-0.40002286373078766</v>
      </c>
      <c r="L75" s="25">
        <v>0.45618451737612908</v>
      </c>
      <c r="M75" s="18">
        <f t="shared" si="289"/>
        <v>6.6685705102845754</v>
      </c>
      <c r="N75" s="18">
        <f t="shared" si="290"/>
        <v>7.4717494174087546</v>
      </c>
      <c r="O75" s="18">
        <f t="shared" si="291"/>
        <v>218.67402511012293</v>
      </c>
      <c r="P75" s="18">
        <f t="shared" si="292"/>
        <v>228.32541408810414</v>
      </c>
      <c r="Q75" s="18">
        <f>IF(ISNUMBER(O75), O75*COS(RADIANS(-$C75+Графики!$B$3))+P75*SIN(RADIANS(-$C75+Графики!$B$3)),"")</f>
        <v>218.67402511012293</v>
      </c>
      <c r="R75" s="19">
        <f>IF(ISNUMBER(O75), O75*COS(RADIANS(-$C75+Графики!$B$5))+P75*SIN(RADIANS(-$C75+Графики!$B$5)),"")</f>
        <v>228.32541408810414</v>
      </c>
      <c r="S75" s="29">
        <v>-0.31116860419815712</v>
      </c>
      <c r="T75" s="25">
        <v>0.40348846660416904</v>
      </c>
      <c r="U75" s="25">
        <v>-0.45815529514663078</v>
      </c>
      <c r="V75" s="25">
        <v>0.32567117642552479</v>
      </c>
      <c r="W75" s="18">
        <f t="shared" si="293"/>
        <v>6.2365190260004084</v>
      </c>
      <c r="X75" s="18">
        <f t="shared" si="294"/>
        <v>6.8401230070273602</v>
      </c>
      <c r="Y75" s="18">
        <f t="shared" si="295"/>
        <v>213.68003050304233</v>
      </c>
      <c r="Z75" s="18">
        <f t="shared" si="296"/>
        <v>224.71787850408657</v>
      </c>
      <c r="AA75" s="18">
        <f>IF(ISNUMBER(Y75), Y75*COS(RADIANS(-$C75+Графики!$B$3))+Z75*SIN(RADIANS(-$C75+Графики!$B$3)),"")</f>
        <v>213.68003050304233</v>
      </c>
      <c r="AB75" s="18">
        <f>IF(ISNUMBER(Y75), Y75*COS(RADIANS(-$C75+Графики!$B$5))+Z75*SIN(RADIANS(-$C75+Графики!$B$5)),"")</f>
        <v>224.71787850408657</v>
      </c>
      <c r="AC75" s="24">
        <v>-0.44615410488237195</v>
      </c>
      <c r="AD75" s="25">
        <v>0.4730176742143658</v>
      </c>
      <c r="AE75" s="25">
        <v>-0.36502594319170067</v>
      </c>
      <c r="AF75" s="25">
        <v>0.28820559277025759</v>
      </c>
      <c r="AG75" s="18">
        <f t="shared" si="297"/>
        <v>8.0212009522722845</v>
      </c>
      <c r="AH75" s="18">
        <f t="shared" si="298"/>
        <v>5.7004896662911744</v>
      </c>
      <c r="AI75" s="18">
        <f t="shared" si="299"/>
        <v>215.40695684817305</v>
      </c>
      <c r="AJ75" s="18">
        <f t="shared" si="300"/>
        <v>232.91000452893334</v>
      </c>
      <c r="AK75" s="18">
        <f>IF(ISNUMBER(AI75), AI75*COS(RADIANS(-$C75+Графики!$B$3))+AJ75*SIN(RADIANS(-$C75+Графики!$B$3)),"")</f>
        <v>215.40695684817305</v>
      </c>
      <c r="AL75" s="19">
        <f>IF(ISNUMBER(AI75), AI75*COS(RADIANS(-$C75+Графики!$B$5))+AJ75*SIN(RADIANS(-$C75+Графики!$B$5)),"")</f>
        <v>232.91000452893334</v>
      </c>
      <c r="AM75" s="24">
        <v>-0.32808576629311459</v>
      </c>
      <c r="AN75" s="25">
        <v>0.29509784412680706</v>
      </c>
      <c r="AO75" s="25">
        <v>-0.3665186769791936</v>
      </c>
      <c r="AP75" s="25">
        <v>0.46838713042793223</v>
      </c>
      <c r="AQ75" s="18">
        <f t="shared" si="301"/>
        <v>5.4382761167590852</v>
      </c>
      <c r="AR75" s="18">
        <f t="shared" si="302"/>
        <v>7.2858631798780724</v>
      </c>
      <c r="AS75" s="18">
        <f t="shared" si="303"/>
        <v>214.99744132625699</v>
      </c>
      <c r="AT75" s="18">
        <f t="shared" si="304"/>
        <v>228.54247797100973</v>
      </c>
      <c r="AU75" s="18">
        <f>IF(ISNUMBER(AS75), AS75*COS(RADIANS(-$C75+Графики!$B$3))+AT75*SIN(RADIANS(-$C75+Графики!$B$3)),"")</f>
        <v>214.99744132625699</v>
      </c>
      <c r="AV75" s="19">
        <f>IF(ISNUMBER(AS75), AS75*COS(RADIANS(-$C75+Графики!$B$5))+AT75*SIN(RADIANS(-$C75+Графики!$B$5)),"")</f>
        <v>228.54247797100973</v>
      </c>
      <c r="AW75" s="24">
        <v>-0.45231199609463379</v>
      </c>
      <c r="AX75" s="25">
        <v>0.40905304949164933</v>
      </c>
      <c r="AY75" s="25">
        <v>-0.40021664291275305</v>
      </c>
      <c r="AZ75" s="25">
        <v>0.43282676703740375</v>
      </c>
      <c r="BA75" s="18">
        <f t="shared" si="305"/>
        <v>7.5167572668840901</v>
      </c>
      <c r="BB75" s="18">
        <f t="shared" si="306"/>
        <v>7.2696111264916361</v>
      </c>
      <c r="BC75" s="18">
        <f t="shared" si="307"/>
        <v>216.35172687985775</v>
      </c>
      <c r="BD75" s="18">
        <f t="shared" si="308"/>
        <v>228.48348904019153</v>
      </c>
      <c r="BE75" s="18">
        <f>IF(ISNUMBER(BC75), BC75*COS(RADIANS(-$C75+Графики!$B$3))+BD75*SIN(RADIANS(-$C75+Графики!$B$3)),"")</f>
        <v>216.35172687985775</v>
      </c>
      <c r="BF75" s="19">
        <f>IF(ISNUMBER(BC75), BC75*COS(RADIANS(-$C75+Графики!$B$5))+BD75*SIN(RADIANS(-$C75+Графики!$B$5)),"")</f>
        <v>228.48348904019153</v>
      </c>
      <c r="BG75" s="24">
        <v>-0.40343596562626038</v>
      </c>
      <c r="BH75" s="25">
        <v>0.47107771485927752</v>
      </c>
      <c r="BI75" s="25">
        <v>-0.40712762514862055</v>
      </c>
      <c r="BJ75" s="25">
        <v>0.30051358900407588</v>
      </c>
      <c r="BK75" s="18">
        <f t="shared" si="309"/>
        <v>7.6314974610732218</v>
      </c>
      <c r="BL75" s="18">
        <f t="shared" si="310"/>
        <v>6.1752953058152942</v>
      </c>
      <c r="BM75" s="18">
        <f t="shared" si="311"/>
        <v>215.80366757506613</v>
      </c>
      <c r="BN75" s="18">
        <f t="shared" si="312"/>
        <v>224.56241218200213</v>
      </c>
      <c r="BO75" s="18">
        <f>IF(ISNUMBER(BM75), BM75*COS(RADIANS(-$C75+Графики!$B$3))+BN75*SIN(RADIANS(-$C75+Графики!$B$3)),"")</f>
        <v>215.80366757506613</v>
      </c>
      <c r="BP75" s="19">
        <f>IF(ISNUMBER(BM75), BM75*COS(RADIANS(-$C75+Графики!$B$5))+BN75*SIN(RADIANS(-$C75+Графики!$B$5)),"")</f>
        <v>224.56241218200213</v>
      </c>
      <c r="BQ75" s="24">
        <v>-0.39887078717627833</v>
      </c>
      <c r="BR75" s="25">
        <v>0.3787061543359368</v>
      </c>
      <c r="BS75" s="25">
        <v>-0.49671807114886812</v>
      </c>
      <c r="BT75" s="25">
        <v>0.4498306690456485</v>
      </c>
      <c r="BU75" s="18">
        <f t="shared" si="313"/>
        <v>6.7855868346020287</v>
      </c>
      <c r="BV75" s="18">
        <f t="shared" si="314"/>
        <v>8.2601020904698785</v>
      </c>
      <c r="BW75" s="18">
        <f t="shared" si="315"/>
        <v>219.50724022576978</v>
      </c>
      <c r="BX75" s="18">
        <f t="shared" si="316"/>
        <v>225.40778880672195</v>
      </c>
      <c r="BY75" s="18">
        <f>IF(ISNUMBER(BW75), BW75*COS(RADIANS(-$C75+Графики!$B$3))+BX75*SIN(RADIANS(-$C75+Графики!$B$3)),"")</f>
        <v>219.50724022576978</v>
      </c>
      <c r="BZ75" s="19">
        <f>IF(ISNUMBER(BW75), BW75*COS(RADIANS(-$C75+Графики!$B$5))+BX75*SIN(RADIANS(-$C75+Графики!$B$5)),"")</f>
        <v>225.40778880672195</v>
      </c>
      <c r="CA75" s="29">
        <v>-0.36498420345404003</v>
      </c>
      <c r="CB75" s="25">
        <v>0.39279006409261996</v>
      </c>
      <c r="CC75" s="25">
        <v>-0.31875531201468821</v>
      </c>
      <c r="CD75" s="25">
        <v>0.3441943632990746</v>
      </c>
      <c r="CE75" s="18">
        <f t="shared" si="317"/>
        <v>6.6127797819574479</v>
      </c>
      <c r="CF75" s="18">
        <f t="shared" si="318"/>
        <v>5.7852950321845356</v>
      </c>
      <c r="CG75" s="18">
        <f t="shared" si="319"/>
        <v>216.19559017120841</v>
      </c>
      <c r="CH75" s="18">
        <f t="shared" si="320"/>
        <v>227.82082157611615</v>
      </c>
      <c r="CI75" s="18">
        <f>IF(ISNUMBER(CG75), CG75*COS(RADIANS(-$C75+Графики!$B$3))+CH75*SIN(RADIANS(-$C75+Графики!$B$3)),"")</f>
        <v>216.19559017120841</v>
      </c>
      <c r="CJ75" s="19">
        <f>IF(ISNUMBER(CG75), CG75*COS(RADIANS(-$C75+Графики!$B$5))+CH75*SIN(RADIANS(-$C75+Графики!$B$5)),"")</f>
        <v>227.82082157611615</v>
      </c>
      <c r="CK75" s="24">
        <v>-0.42060110112157245</v>
      </c>
      <c r="CL75" s="25">
        <v>0.38552633278110782</v>
      </c>
      <c r="CM75" s="25">
        <v>-0.42786781712389466</v>
      </c>
      <c r="CN75" s="25">
        <v>0.31329148388678729</v>
      </c>
      <c r="CO75" s="18">
        <f t="shared" si="321"/>
        <v>7.0347309330318808</v>
      </c>
      <c r="CP75" s="18">
        <f t="shared" si="322"/>
        <v>6.4677899475969376</v>
      </c>
      <c r="CQ75" s="18">
        <f t="shared" si="323"/>
        <v>219.20656704411715</v>
      </c>
      <c r="CR75" s="18">
        <f t="shared" si="324"/>
        <v>230.92869338816189</v>
      </c>
      <c r="CS75" s="18">
        <f>IF(ISNUMBER(CQ75), CQ75*COS(RADIANS(-$C75+Графики!$B$3))+CR75*SIN(RADIANS(-$C75+Графики!$B$3)),"")</f>
        <v>219.20656704411715</v>
      </c>
      <c r="CT75" s="19">
        <f>IF(ISNUMBER(CQ75), CQ75*COS(RADIANS(-$C75+Графики!$B$5))+CR75*SIN(RADIANS(-$C75+Графики!$B$5)),"")</f>
        <v>230.92869338816189</v>
      </c>
      <c r="CU75" s="24">
        <v>-0.46076578705618376</v>
      </c>
      <c r="CV75" s="25">
        <v>0.46617616859426259</v>
      </c>
      <c r="CW75" s="25">
        <v>-0.32749075123884552</v>
      </c>
      <c r="CX75" s="25">
        <v>0.42811569906226876</v>
      </c>
      <c r="CY75" s="18">
        <f t="shared" si="325"/>
        <v>8.0890063345482126</v>
      </c>
      <c r="CZ75" s="18">
        <f t="shared" si="326"/>
        <v>6.5938624201479747</v>
      </c>
      <c r="DA75" s="18">
        <f t="shared" si="327"/>
        <v>211.48663944052112</v>
      </c>
      <c r="DB75" s="18">
        <f t="shared" si="328"/>
        <v>231.01439137669877</v>
      </c>
      <c r="DC75" s="18">
        <f>IF(ISNUMBER(DA75), DA75*COS(RADIANS(-$C75+Графики!$B$3))+DB75*SIN(RADIANS(-$C75+Графики!$B$3)),"")</f>
        <v>211.48663944052112</v>
      </c>
      <c r="DD75" s="19">
        <f>IF(ISNUMBER(DA75), DA75*COS(RADIANS(-$C75+Графики!$B$5))+DB75*SIN(RADIANS(-$C75+Графики!$B$5)),"")</f>
        <v>231.01439137669877</v>
      </c>
      <c r="DE75" s="24">
        <v>-0.44921932439276158</v>
      </c>
      <c r="DF75" s="25">
        <v>0.47304330747921364</v>
      </c>
      <c r="DG75" s="25">
        <v>-0.3075905975208556</v>
      </c>
      <c r="DH75" s="25">
        <v>0.39039355079109272</v>
      </c>
      <c r="DI75" s="18">
        <f t="shared" si="329"/>
        <v>8.048172860438596</v>
      </c>
      <c r="DJ75" s="18">
        <f t="shared" si="330"/>
        <v>6.0910230933601639</v>
      </c>
      <c r="DK75" s="18">
        <f t="shared" si="331"/>
        <v>214.81911070950898</v>
      </c>
      <c r="DL75" s="18">
        <f t="shared" si="332"/>
        <v>227.18372948295206</v>
      </c>
      <c r="DM75" s="18">
        <f>IF(ISNUMBER(DK75), DK75*COS(RADIANS(-$C75+Графики!$B$3))+DL75*SIN(RADIANS(-$C75+Графики!$B$3)),"")</f>
        <v>214.81911070950898</v>
      </c>
      <c r="DN75" s="19">
        <f>IF(ISNUMBER(DK75), DK75*COS(RADIANS(-$C75+Графики!$B$5))+DL75*SIN(RADIANS(-$C75+Графики!$B$5)),"")</f>
        <v>227.18372948295206</v>
      </c>
      <c r="DO75" s="24">
        <v>-0.4430796229923597</v>
      </c>
      <c r="DP75" s="25">
        <v>0.45046752994535688</v>
      </c>
      <c r="DQ75" s="25">
        <v>-0.31983050898686277</v>
      </c>
      <c r="DR75" s="25">
        <v>0.32764946990711807</v>
      </c>
      <c r="DS75" s="18">
        <f t="shared" si="333"/>
        <v>7.79759089939233</v>
      </c>
      <c r="DT75" s="18">
        <f t="shared" si="334"/>
        <v>5.6502986706681604</v>
      </c>
      <c r="DU75" s="18">
        <f t="shared" si="335"/>
        <v>218.27480768594708</v>
      </c>
      <c r="DV75" s="18">
        <f t="shared" si="336"/>
        <v>224.8175299755317</v>
      </c>
      <c r="DW75" s="18">
        <f>IF(ISNUMBER(DU75), DU75*COS(RADIANS(-$C75+Графики!$B$3))+DV75*SIN(RADIANS(-$C75+Графики!$B$3)),"")</f>
        <v>218.27480768594708</v>
      </c>
      <c r="DX75" s="19">
        <f>IF(ISNUMBER(DU75), DU75*COS(RADIANS(-$C75+Графики!$B$5))+DV75*SIN(RADIANS(-$C75+Графики!$B$5)),"")</f>
        <v>224.8175299755317</v>
      </c>
      <c r="DY75" s="24">
        <v>-0.38815206940352265</v>
      </c>
      <c r="DZ75" s="25">
        <v>0.35883428246062576</v>
      </c>
      <c r="EA75" s="25">
        <v>-0.3928657478121903</v>
      </c>
      <c r="EB75" s="25">
        <v>0.46621038446888752</v>
      </c>
      <c r="EC75" s="18">
        <f t="shared" si="337"/>
        <v>6.5186394871396187</v>
      </c>
      <c r="ED75" s="18">
        <f t="shared" si="338"/>
        <v>7.4967832929566338</v>
      </c>
      <c r="EE75" s="18">
        <f t="shared" si="339"/>
        <v>213.73143658663781</v>
      </c>
      <c r="EF75" s="18">
        <f t="shared" si="340"/>
        <v>225.43712335955766</v>
      </c>
      <c r="EG75" s="18">
        <f>IF(ISNUMBER(EE75), EE75*COS(RADIANS(-$C75+Графики!$B$3))+EF75*SIN(RADIANS(-$C75+Графики!$B$3)),"")</f>
        <v>213.73143658663781</v>
      </c>
      <c r="EH75" s="19">
        <f>IF(ISNUMBER(EE75), EE75*COS(RADIANS(-$C75+Графики!$B$5))+EF75*SIN(RADIANS(-$C75+Графики!$B$5)),"")</f>
        <v>225.43712335955766</v>
      </c>
      <c r="EI75" s="24">
        <v>-0.44268518747829366</v>
      </c>
      <c r="EJ75" s="25">
        <v>0.33666523415020355</v>
      </c>
      <c r="EK75" s="25">
        <v>-0.37282011109985358</v>
      </c>
      <c r="EL75" s="25">
        <v>0.37184710191138703</v>
      </c>
      <c r="EM75" s="18">
        <f t="shared" si="341"/>
        <v>6.8010630111063275</v>
      </c>
      <c r="EN75" s="18">
        <f t="shared" si="342"/>
        <v>6.4984016114032057</v>
      </c>
      <c r="EO75" s="18">
        <f t="shared" si="343"/>
        <v>216.35604327034443</v>
      </c>
      <c r="EP75" s="18">
        <f t="shared" si="344"/>
        <v>223.4145165156614</v>
      </c>
      <c r="EQ75" s="18">
        <f>IF(ISNUMBER(EO75), EO75*COS(RADIANS(-$C75+Графики!$B$3))+EP75*SIN(RADIANS(-$C75+Графики!$B$3)),"")</f>
        <v>216.35604327034443</v>
      </c>
      <c r="ER75" s="19">
        <f>IF(ISNUMBER(EO75), EO75*COS(RADIANS(-$C75+Графики!$B$5))+EP75*SIN(RADIANS(-$C75+Графики!$B$5)),"")</f>
        <v>223.4145165156614</v>
      </c>
      <c r="ES75" s="24">
        <v>-0.36315685096650885</v>
      </c>
      <c r="ET75" s="25">
        <v>0.45042469366163995</v>
      </c>
      <c r="EU75" s="25">
        <v>-0.42774466512851983</v>
      </c>
      <c r="EV75" s="25">
        <v>0.42969379585231327</v>
      </c>
      <c r="EW75" s="18">
        <f t="shared" si="345"/>
        <v>7.099778696002649</v>
      </c>
      <c r="EX75" s="18">
        <f t="shared" si="346"/>
        <v>7.4824923156701351</v>
      </c>
      <c r="EY75" s="18">
        <f t="shared" si="347"/>
        <v>214.62579394163777</v>
      </c>
      <c r="EZ75" s="18">
        <f t="shared" si="348"/>
        <v>227.95276262480945</v>
      </c>
      <c r="FA75" s="18">
        <f>IF(ISNUMBER(EY75), EY75*COS(RADIANS(-$C75+Графики!$B$3))+EZ75*SIN(RADIANS(-$C75+Графики!$B$3)),"")</f>
        <v>214.62579394163777</v>
      </c>
      <c r="FB75" s="19">
        <f>IF(ISNUMBER(EY75), EY75*COS(RADIANS(-$C75+Графики!$B$5))+EZ75*SIN(RADIANS(-$C75+Графики!$B$5)),"")</f>
        <v>227.95276262480945</v>
      </c>
      <c r="FC75" s="24">
        <v>-0.44285027171585212</v>
      </c>
      <c r="FD75" s="25">
        <v>0.34702412537681548</v>
      </c>
      <c r="FE75" s="25">
        <v>-0.31046996660956649</v>
      </c>
      <c r="FF75" s="25">
        <v>0.36529903691509458</v>
      </c>
      <c r="FG75" s="18">
        <f t="shared" si="349"/>
        <v>6.8928998694138013</v>
      </c>
      <c r="FH75" s="18">
        <f t="shared" si="350"/>
        <v>5.8971628662015734</v>
      </c>
      <c r="FI75" s="18">
        <f t="shared" si="351"/>
        <v>216.8230363775929</v>
      </c>
      <c r="FJ75" s="18">
        <f t="shared" si="352"/>
        <v>230.44624000394802</v>
      </c>
      <c r="FK75" s="18">
        <f>IF(ISNUMBER(FI75), FI75*COS(RADIANS(-$C75+Графики!$B$3))+FJ75*SIN(RADIANS(-$C75+Графики!$B$3)),"")</f>
        <v>216.8230363775929</v>
      </c>
      <c r="FL75" s="19">
        <f>IF(ISNUMBER(FI75), FI75*COS(RADIANS(-$C75+Графики!$B$5))+FJ75*SIN(RADIANS(-$C75+Графики!$B$5)),"")</f>
        <v>230.44624000394802</v>
      </c>
      <c r="FM75" s="24">
        <v>-0.48020864421638731</v>
      </c>
      <c r="FN75" s="25">
        <v>0.4109098558484644</v>
      </c>
      <c r="FO75" s="25">
        <v>-0.38247108042698463</v>
      </c>
      <c r="FP75" s="25">
        <v>0.34129373043459632</v>
      </c>
      <c r="FQ75" s="18">
        <f t="shared" si="353"/>
        <v>7.7763975474657903</v>
      </c>
      <c r="FR75" s="18">
        <f t="shared" si="354"/>
        <v>6.3159974862735142</v>
      </c>
      <c r="FS75" s="18">
        <f t="shared" si="355"/>
        <v>216.19747690223417</v>
      </c>
      <c r="FT75" s="18">
        <f t="shared" si="356"/>
        <v>225.58818928370482</v>
      </c>
      <c r="FU75" s="18">
        <f>IF(ISNUMBER(FS75), FS75*COS(RADIANS(-$C75+Графики!$B$3))+FT75*SIN(RADIANS(-$C75+Графики!$B$3)),"")</f>
        <v>216.19747690223417</v>
      </c>
      <c r="FV75" s="19">
        <f>IF(ISNUMBER(FS75), FS75*COS(RADIANS(-$C75+Графики!$B$5))+FT75*SIN(RADIANS(-$C75+Графики!$B$5)),"")</f>
        <v>225.58818928370482</v>
      </c>
      <c r="FW75" s="24">
        <v>-0.49989249350271281</v>
      </c>
      <c r="FX75" s="25">
        <v>0.46167347836404116</v>
      </c>
      <c r="FY75" s="25">
        <v>-0.30756086974840757</v>
      </c>
      <c r="FZ75" s="25">
        <v>0.35448753057258175</v>
      </c>
      <c r="GA75" s="18">
        <f t="shared" si="357"/>
        <v>8.3911476169698407</v>
      </c>
      <c r="GB75" s="18">
        <f t="shared" si="358"/>
        <v>5.7774300555830482</v>
      </c>
      <c r="GC75" s="18">
        <f t="shared" si="359"/>
        <v>220.53497753140567</v>
      </c>
      <c r="GD75" s="18">
        <f t="shared" si="360"/>
        <v>223.50888721698294</v>
      </c>
      <c r="GE75" s="18">
        <f>IF(ISNUMBER(GC75), GC75*COS(RADIANS(-$C75+Графики!$B$3))+GD75*SIN(RADIANS(-$C75+Графики!$B$3)),"")</f>
        <v>220.53497753140567</v>
      </c>
      <c r="GF75" s="19">
        <f>IF(ISNUMBER(GC75), GC75*COS(RADIANS(-$C75+Графики!$B$5))+GD75*SIN(RADIANS(-$C75+Графики!$B$5)),"")</f>
        <v>223.50888721698294</v>
      </c>
      <c r="GG75" s="24">
        <v>-0.49957605634386959</v>
      </c>
      <c r="GH75" s="25">
        <v>0.35573589864454158</v>
      </c>
      <c r="GI75" s="25">
        <v>-0.40193928937943002</v>
      </c>
      <c r="GJ75" s="25">
        <v>0.42569917306070382</v>
      </c>
      <c r="GK75" s="18">
        <f t="shared" si="361"/>
        <v>7.4639355683137421</v>
      </c>
      <c r="GL75" s="18">
        <f t="shared" si="362"/>
        <v>7.2224452997901789</v>
      </c>
      <c r="GM75" s="18">
        <f t="shared" si="363"/>
        <v>222.91660622794561</v>
      </c>
      <c r="GN75" s="18">
        <f t="shared" si="364"/>
        <v>227.91143154545398</v>
      </c>
      <c r="GO75" s="18">
        <f>IF(ISNUMBER(GM75), GM75*COS(RADIANS(-$C75+Графики!$B$3))+GN75*SIN(RADIANS(-$C75+Графики!$B$3)),"")</f>
        <v>222.91660622794561</v>
      </c>
      <c r="GP75" s="19">
        <f>IF(ISNUMBER(GM75), GM75*COS(RADIANS(-$C75+Графики!$B$5))+GN75*SIN(RADIANS(-$C75+Графики!$B$5)),"")</f>
        <v>227.91143154545398</v>
      </c>
      <c r="GQ75" s="24">
        <v>-0.49701397175006523</v>
      </c>
      <c r="GR75" s="25">
        <v>0.34394568181391771</v>
      </c>
      <c r="GS75" s="25">
        <v>-0.39241836234691307</v>
      </c>
      <c r="GT75" s="25">
        <v>0.4498444364247447</v>
      </c>
      <c r="GU75" s="18">
        <f t="shared" si="365"/>
        <v>7.3386915413880658</v>
      </c>
      <c r="GV75" s="18">
        <f t="shared" si="366"/>
        <v>7.3500633219321152</v>
      </c>
      <c r="GW75" s="18">
        <f t="shared" si="367"/>
        <v>216.41810987217892</v>
      </c>
      <c r="GX75" s="18">
        <f t="shared" si="368"/>
        <v>230.88216615930642</v>
      </c>
      <c r="GY75" s="18">
        <f>IF(ISNUMBER(GW75), GW75*COS(RADIANS(-$C75+Графики!$B$3))+GX75*SIN(RADIANS(-$C75+Графики!$B$3)),"")</f>
        <v>216.41810987217892</v>
      </c>
      <c r="GZ75" s="19">
        <f>IF(ISNUMBER(GW75), GW75*COS(RADIANS(-$C75+Графики!$B$5))+GX75*SIN(RADIANS(-$C75+Графики!$B$5)),"")</f>
        <v>230.88216615930642</v>
      </c>
      <c r="HA75" s="24">
        <v>-0.4120547423799068</v>
      </c>
      <c r="HB75" s="25">
        <v>0.41940807765023169</v>
      </c>
      <c r="HC75" s="25">
        <v>-0.3921467997490361</v>
      </c>
      <c r="HD75" s="25">
        <v>0.29405556292136004</v>
      </c>
      <c r="HE75" s="18">
        <f t="shared" si="369"/>
        <v>7.2558182411588916</v>
      </c>
      <c r="HF75" s="18">
        <f t="shared" si="370"/>
        <v>5.9882094930161678</v>
      </c>
      <c r="HG75" s="18">
        <f t="shared" si="371"/>
        <v>213.88622246305908</v>
      </c>
      <c r="HH75" s="18">
        <f t="shared" si="372"/>
        <v>225.13194190297588</v>
      </c>
      <c r="HI75" s="18">
        <f>IF(ISNUMBER(HG75), HG75*COS(RADIANS(-$C75+Графики!$B$3))+HH75*SIN(RADIANS(-$C75+Графики!$B$3)),"")</f>
        <v>213.88622246305908</v>
      </c>
      <c r="HJ75" s="19">
        <f>IF(ISNUMBER(HG75), HG75*COS(RADIANS(-$C75+Графики!$B$5))+HH75*SIN(RADIANS(-$C75+Графики!$B$5)),"")</f>
        <v>225.13194190297588</v>
      </c>
      <c r="HK75" s="24">
        <v>-0.47864394969685886</v>
      </c>
      <c r="HL75" s="25">
        <v>0.41964868327905547</v>
      </c>
      <c r="HM75" s="25">
        <v>-0.49463724192220337</v>
      </c>
      <c r="HN75" s="25">
        <v>0.43502682554862993</v>
      </c>
      <c r="HO75" s="18">
        <f t="shared" si="373"/>
        <v>7.839001759323363</v>
      </c>
      <c r="HP75" s="18">
        <f t="shared" si="374"/>
        <v>8.1127604620217593</v>
      </c>
      <c r="HQ75" s="18">
        <f t="shared" si="375"/>
        <v>221.33805724108757</v>
      </c>
      <c r="HR75" s="18">
        <f t="shared" si="376"/>
        <v>230.34616725767492</v>
      </c>
      <c r="HS75" s="18">
        <f>IF(ISNUMBER(HQ75), HQ75*COS(RADIANS(-$C75+Графики!$B$3))+HR75*SIN(RADIANS(-$C75+Графики!$B$3)),"")</f>
        <v>221.33805724108757</v>
      </c>
      <c r="HT75" s="19">
        <f>IF(ISNUMBER(HQ75), HQ75*COS(RADIANS(-$C75+Графики!$B$5))+HR75*SIN(RADIANS(-$C75+Графики!$B$5)),"")</f>
        <v>230.34616725767492</v>
      </c>
      <c r="HU75" s="24">
        <v>-0.42178586528071216</v>
      </c>
      <c r="HV75" s="25">
        <v>0.37992135008636829</v>
      </c>
      <c r="HW75" s="25">
        <v>-0.32908506082086619</v>
      </c>
      <c r="HX75" s="25">
        <v>0.37403965409177753</v>
      </c>
      <c r="HY75" s="18">
        <f t="shared" si="377"/>
        <v>6.9961581987241273</v>
      </c>
      <c r="HZ75" s="18">
        <f t="shared" si="378"/>
        <v>6.1358821613447976</v>
      </c>
      <c r="IA75" s="18">
        <f t="shared" si="379"/>
        <v>216.22007351148653</v>
      </c>
      <c r="IB75" s="18">
        <f t="shared" si="380"/>
        <v>226.11991301609612</v>
      </c>
      <c r="IC75" s="18">
        <f>IF(ISNUMBER(IA75), IA75*COS(RADIANS(-$C75+Графики!$B$3))+IB75*SIN(RADIANS(-$C75+Графики!$B$3)),"")</f>
        <v>216.22007351148653</v>
      </c>
      <c r="ID75" s="19">
        <f>IF(ISNUMBER(IA75), IA75*COS(RADIANS(-$C75+Графики!$B$5))+IB75*SIN(RADIANS(-$C75+Графики!$B$5)),"")</f>
        <v>226.11991301609612</v>
      </c>
      <c r="IE75" s="24">
        <v>-0.35807732483045451</v>
      </c>
      <c r="IF75" s="25">
        <v>0.31561690882979376</v>
      </c>
      <c r="IG75" s="25">
        <v>-0.48005645042125955</v>
      </c>
      <c r="IH75" s="25">
        <v>0.45329613407781322</v>
      </c>
      <c r="II75" s="18">
        <f t="shared" si="381"/>
        <v>5.8790573973892633</v>
      </c>
      <c r="IJ75" s="18">
        <f t="shared" si="382"/>
        <v>8.144947781855798</v>
      </c>
      <c r="IK75" s="18">
        <f t="shared" si="383"/>
        <v>211.83472546480749</v>
      </c>
      <c r="IL75" s="18">
        <f t="shared" si="384"/>
        <v>220.48164541164871</v>
      </c>
      <c r="IM75" s="18">
        <f>IF(ISNUMBER(IK75), IK75*COS(RADIANS(-$C75+Графики!$B$3))+IL75*SIN(RADIANS(-$C75+Графики!$B$3)),"")</f>
        <v>211.83472546480749</v>
      </c>
      <c r="IN75" s="19">
        <f>IF(ISNUMBER(IK75), IK75*COS(RADIANS(-$C75+Графики!$B$5))+IL75*SIN(RADIANS(-$C75+Графики!$B$5)),"")</f>
        <v>220.48164541164871</v>
      </c>
      <c r="IO75" s="24">
        <v>-0.40288275446249178</v>
      </c>
      <c r="IP75" s="25">
        <v>0.35555107382237894</v>
      </c>
      <c r="IQ75" s="25">
        <v>-0.43923421090684989</v>
      </c>
      <c r="IR75" s="25">
        <v>0.28032816768195623</v>
      </c>
      <c r="IS75" s="18">
        <f t="shared" si="385"/>
        <v>6.6185354092495805</v>
      </c>
      <c r="IT75" s="18">
        <f t="shared" si="386"/>
        <v>6.2793250736450075</v>
      </c>
      <c r="IU75" s="18">
        <f t="shared" si="387"/>
        <v>217.40131415897744</v>
      </c>
      <c r="IV75" s="18">
        <f t="shared" si="388"/>
        <v>228.01323012872251</v>
      </c>
      <c r="IW75" s="18">
        <f>IF(ISNUMBER(IU75), IU75*COS(RADIANS(-$C75+Графики!$B$3))+IV75*SIN(RADIANS(-$C75+Графики!$B$3)),"")</f>
        <v>217.40131415897744</v>
      </c>
      <c r="IX75" s="19">
        <f>IF(ISNUMBER(IU75), IU75*COS(RADIANS(-$C75+Графики!$B$5))+IV75*SIN(RADIANS(-$C75+Графики!$B$5)),"")</f>
        <v>228.01323012872251</v>
      </c>
    </row>
    <row r="76" spans="1:258" x14ac:dyDescent="0.25">
      <c r="A76" s="44">
        <v>76</v>
      </c>
      <c r="B76" s="50">
        <v>0</v>
      </c>
      <c r="C76" s="11">
        <f>IF(Графики!$A$7="Расчитывать с учетом закручивания скважины",B76,0)</f>
        <v>0</v>
      </c>
      <c r="D76" s="47">
        <v>36.5</v>
      </c>
      <c r="E76" s="34">
        <f>IF(ISNUMBER(INDEX($I$1:$IX$303,$A76,E$1) ),INDEX($I$1:$IX$303,$A76,E$1),0)</f>
        <v>7.3625891683058855</v>
      </c>
      <c r="F76" s="35">
        <f>IF(ISNUMBER(INDEX($I$1:$IX$303,$A76,F$1) ),INDEX($I$1:$IX$303,$A76,F$1),0)</f>
        <v>3.4918044840127367</v>
      </c>
      <c r="G76" s="35">
        <f>IF(ISNUMBER(INDEX($I$1:$IX$303,$A76,G$1) ),INDEX($I$1:$IX$303,$A76,G$1)-$G$305,0)</f>
        <v>-755.56083619513879</v>
      </c>
      <c r="H76" s="36">
        <f>IF(ISNUMBER(INDEX($I$1:$IX$303,$A76,H$1) ),INDEX($I$1:$IX$303,$A76,H$1)-$H$305,0)</f>
        <v>-925.35834715392707</v>
      </c>
      <c r="I76" s="29">
        <v>-0.35342747406342212</v>
      </c>
      <c r="J76" s="25">
        <v>0.49027071981145076</v>
      </c>
      <c r="K76" s="25">
        <v>-0.16315443179721711</v>
      </c>
      <c r="L76" s="25">
        <v>0.23697770095824319</v>
      </c>
      <c r="M76" s="18">
        <f t="shared" si="289"/>
        <v>7.3625891683058855</v>
      </c>
      <c r="N76" s="18">
        <f t="shared" si="290"/>
        <v>3.4918044840127367</v>
      </c>
      <c r="O76" s="18">
        <f t="shared" si="291"/>
        <v>222.35531969427586</v>
      </c>
      <c r="P76" s="18">
        <f t="shared" si="292"/>
        <v>230.07131633011051</v>
      </c>
      <c r="Q76" s="18">
        <f>IF(ISNUMBER(O76), O76*COS(RADIANS(-$C76+Графики!$B$3))+P76*SIN(RADIANS(-$C76+Графики!$B$3)),"")</f>
        <v>222.35531969427586</v>
      </c>
      <c r="R76" s="19">
        <f>IF(ISNUMBER(O76), O76*COS(RADIANS(-$C76+Графики!$B$5))+P76*SIN(RADIANS(-$C76+Графики!$B$5)),"")</f>
        <v>230.07131633011051</v>
      </c>
      <c r="S76" s="29">
        <v>-0.50452987866273835</v>
      </c>
      <c r="T76" s="25">
        <v>0.4423852828254683</v>
      </c>
      <c r="U76" s="25">
        <v>-0.31027566015230645</v>
      </c>
      <c r="V76" s="25">
        <v>0.26480510827418324</v>
      </c>
      <c r="W76" s="18">
        <f t="shared" si="293"/>
        <v>8.2632996103519645</v>
      </c>
      <c r="X76" s="18">
        <f t="shared" si="294"/>
        <v>5.018505371224248</v>
      </c>
      <c r="Y76" s="18">
        <f t="shared" si="295"/>
        <v>217.81168030821831</v>
      </c>
      <c r="Z76" s="18">
        <f t="shared" si="296"/>
        <v>227.2271311896987</v>
      </c>
      <c r="AA76" s="18">
        <f>IF(ISNUMBER(Y76), Y76*COS(RADIANS(-$C76+Графики!$B$3))+Z76*SIN(RADIANS(-$C76+Графики!$B$3)),"")</f>
        <v>217.81168030821831</v>
      </c>
      <c r="AB76" s="18">
        <f>IF(ISNUMBER(Y76), Y76*COS(RADIANS(-$C76+Графики!$B$5))+Z76*SIN(RADIANS(-$C76+Графики!$B$5)),"")</f>
        <v>227.2271311896987</v>
      </c>
      <c r="AC76" s="24">
        <v>-0.3635061161014268</v>
      </c>
      <c r="AD76" s="25">
        <v>0.50404872209301743</v>
      </c>
      <c r="AE76" s="25">
        <v>-0.30182738941381693</v>
      </c>
      <c r="AF76" s="25">
        <v>0.16470578157422197</v>
      </c>
      <c r="AG76" s="18">
        <f t="shared" si="297"/>
        <v>7.5707718603843208</v>
      </c>
      <c r="AH76" s="18">
        <f t="shared" si="298"/>
        <v>4.0712587047193773</v>
      </c>
      <c r="AI76" s="18">
        <f t="shared" si="299"/>
        <v>219.1923427783652</v>
      </c>
      <c r="AJ76" s="18">
        <f t="shared" si="300"/>
        <v>234.94563388129302</v>
      </c>
      <c r="AK76" s="18">
        <f>IF(ISNUMBER(AI76), AI76*COS(RADIANS(-$C76+Графики!$B$3))+AJ76*SIN(RADIANS(-$C76+Графики!$B$3)),"")</f>
        <v>219.1923427783652</v>
      </c>
      <c r="AL76" s="19">
        <f>IF(ISNUMBER(AI76), AI76*COS(RADIANS(-$C76+Графики!$B$5))+AJ76*SIN(RADIANS(-$C76+Графики!$B$5)),"")</f>
        <v>234.94563388129302</v>
      </c>
      <c r="AM76" s="24">
        <v>-0.4614012952088552</v>
      </c>
      <c r="AN76" s="25">
        <v>0.46877779962374533</v>
      </c>
      <c r="AO76" s="25">
        <v>-0.18061365754231867</v>
      </c>
      <c r="AP76" s="25">
        <v>0.2381803615396739</v>
      </c>
      <c r="AQ76" s="18">
        <f t="shared" si="301"/>
        <v>8.117254775631995</v>
      </c>
      <c r="AR76" s="18">
        <f t="shared" si="302"/>
        <v>3.6546591246754057</v>
      </c>
      <c r="AS76" s="18">
        <f t="shared" si="303"/>
        <v>219.05606871407298</v>
      </c>
      <c r="AT76" s="18">
        <f t="shared" si="304"/>
        <v>230.36980753334743</v>
      </c>
      <c r="AU76" s="18">
        <f>IF(ISNUMBER(AS76), AS76*COS(RADIANS(-$C76+Графики!$B$3))+AT76*SIN(RADIANS(-$C76+Графики!$B$3)),"")</f>
        <v>219.05606871407298</v>
      </c>
      <c r="AV76" s="19">
        <f>IF(ISNUMBER(AS76), AS76*COS(RADIANS(-$C76+Графики!$B$5))+AT76*SIN(RADIANS(-$C76+Графики!$B$5)),"")</f>
        <v>230.36980753334743</v>
      </c>
      <c r="AW76" s="24">
        <v>-0.40352716764130481</v>
      </c>
      <c r="AX76" s="25">
        <v>0.3763034103635946</v>
      </c>
      <c r="AY76" s="25">
        <v>-0.17710950473144149</v>
      </c>
      <c r="AZ76" s="25">
        <v>0.16786684057708998</v>
      </c>
      <c r="BA76" s="18">
        <f t="shared" si="305"/>
        <v>6.8052530689851505</v>
      </c>
      <c r="BB76" s="18">
        <f t="shared" si="306"/>
        <v>3.0104819862129002</v>
      </c>
      <c r="BC76" s="18">
        <f t="shared" si="307"/>
        <v>219.75435341435033</v>
      </c>
      <c r="BD76" s="18">
        <f t="shared" si="308"/>
        <v>229.98873003329797</v>
      </c>
      <c r="BE76" s="18">
        <f>IF(ISNUMBER(BC76), BC76*COS(RADIANS(-$C76+Графики!$B$3))+BD76*SIN(RADIANS(-$C76+Графики!$B$3)),"")</f>
        <v>219.75435341435033</v>
      </c>
      <c r="BF76" s="19">
        <f>IF(ISNUMBER(BC76), BC76*COS(RADIANS(-$C76+Графики!$B$5))+BD76*SIN(RADIANS(-$C76+Графики!$B$5)),"")</f>
        <v>229.98873003329797</v>
      </c>
      <c r="BG76" s="24">
        <v>-0.34081871287345833</v>
      </c>
      <c r="BH76" s="25">
        <v>0.40759839671517351</v>
      </c>
      <c r="BI76" s="25">
        <v>-0.26360214443648333</v>
      </c>
      <c r="BJ76" s="25">
        <v>0.16530537393982195</v>
      </c>
      <c r="BK76" s="18">
        <f t="shared" si="309"/>
        <v>6.5311249378980003</v>
      </c>
      <c r="BL76" s="18">
        <f t="shared" si="310"/>
        <v>3.7429154517138916</v>
      </c>
      <c r="BM76" s="18">
        <f t="shared" si="311"/>
        <v>219.06923004401514</v>
      </c>
      <c r="BN76" s="18">
        <f t="shared" si="312"/>
        <v>226.43386990785908</v>
      </c>
      <c r="BO76" s="18">
        <f>IF(ISNUMBER(BM76), BM76*COS(RADIANS(-$C76+Графики!$B$3))+BN76*SIN(RADIANS(-$C76+Графики!$B$3)),"")</f>
        <v>219.06923004401514</v>
      </c>
      <c r="BP76" s="19">
        <f>IF(ISNUMBER(BM76), BM76*COS(RADIANS(-$C76+Графики!$B$5))+BN76*SIN(RADIANS(-$C76+Графики!$B$5)),"")</f>
        <v>226.43386990785908</v>
      </c>
      <c r="BQ76" s="24">
        <v>-0.38627644278192175</v>
      </c>
      <c r="BR76" s="25">
        <v>0.50906518155503011</v>
      </c>
      <c r="BS76" s="25">
        <v>-0.14626153712546228</v>
      </c>
      <c r="BT76" s="25">
        <v>0.19125167181790556</v>
      </c>
      <c r="BU76" s="18">
        <f t="shared" si="313"/>
        <v>7.8132501394787468</v>
      </c>
      <c r="BV76" s="18">
        <f t="shared" si="314"/>
        <v>2.9453541239544272</v>
      </c>
      <c r="BW76" s="18">
        <f t="shared" si="315"/>
        <v>223.41386529550914</v>
      </c>
      <c r="BX76" s="18">
        <f t="shared" si="316"/>
        <v>226.88046586869916</v>
      </c>
      <c r="BY76" s="18">
        <f>IF(ISNUMBER(BW76), BW76*COS(RADIANS(-$C76+Графики!$B$3))+BX76*SIN(RADIANS(-$C76+Графики!$B$3)),"")</f>
        <v>223.41386529550914</v>
      </c>
      <c r="BZ76" s="19">
        <f>IF(ISNUMBER(BW76), BW76*COS(RADIANS(-$C76+Графики!$B$5))+BX76*SIN(RADIANS(-$C76+Графики!$B$5)),"")</f>
        <v>226.88046586869916</v>
      </c>
      <c r="CA76" s="29">
        <v>-0.43745714748307563</v>
      </c>
      <c r="CB76" s="25">
        <v>0.49267630579280552</v>
      </c>
      <c r="CC76" s="25">
        <v>-0.17155015949625727</v>
      </c>
      <c r="CD76" s="25">
        <v>0.28705324515081299</v>
      </c>
      <c r="CE76" s="18">
        <f t="shared" si="317"/>
        <v>8.1168564910332073</v>
      </c>
      <c r="CF76" s="18">
        <f t="shared" si="318"/>
        <v>4.0020590027494531</v>
      </c>
      <c r="CG76" s="18">
        <f t="shared" si="319"/>
        <v>220.25401841672502</v>
      </c>
      <c r="CH76" s="18">
        <f t="shared" si="320"/>
        <v>229.82185107749086</v>
      </c>
      <c r="CI76" s="18">
        <f>IF(ISNUMBER(CG76), CG76*COS(RADIANS(-$C76+Графики!$B$3))+CH76*SIN(RADIANS(-$C76+Графики!$B$3)),"")</f>
        <v>220.25401841672502</v>
      </c>
      <c r="CJ76" s="19">
        <f>IF(ISNUMBER(CG76), CG76*COS(RADIANS(-$C76+Графики!$B$5))+CH76*SIN(RADIANS(-$C76+Графики!$B$5)),"")</f>
        <v>229.82185107749086</v>
      </c>
      <c r="CK76" s="24">
        <v>-0.32292394452861217</v>
      </c>
      <c r="CL76" s="25">
        <v>0.42122779685579947</v>
      </c>
      <c r="CM76" s="25">
        <v>-0.16387936391329766</v>
      </c>
      <c r="CN76" s="25">
        <v>0.2205843543375722</v>
      </c>
      <c r="CO76" s="18">
        <f t="shared" si="321"/>
        <v>6.4939033677747595</v>
      </c>
      <c r="CP76" s="18">
        <f t="shared" si="322"/>
        <v>3.3550725745344248</v>
      </c>
      <c r="CQ76" s="18">
        <f t="shared" si="323"/>
        <v>222.45351872800452</v>
      </c>
      <c r="CR76" s="18">
        <f t="shared" si="324"/>
        <v>232.60622967542909</v>
      </c>
      <c r="CS76" s="18">
        <f>IF(ISNUMBER(CQ76), CQ76*COS(RADIANS(-$C76+Графики!$B$3))+CR76*SIN(RADIANS(-$C76+Графики!$B$3)),"")</f>
        <v>222.45351872800452</v>
      </c>
      <c r="CT76" s="19">
        <f>IF(ISNUMBER(CQ76), CQ76*COS(RADIANS(-$C76+Графики!$B$5))+CR76*SIN(RADIANS(-$C76+Графики!$B$5)),"")</f>
        <v>232.60622967542909</v>
      </c>
      <c r="CU76" s="24">
        <v>-0.4093015849735977</v>
      </c>
      <c r="CV76" s="25">
        <v>0.45226396374974931</v>
      </c>
      <c r="CW76" s="25">
        <v>-0.20283642381841901</v>
      </c>
      <c r="CX76" s="25">
        <v>0.2475745794781252</v>
      </c>
      <c r="CY76" s="18">
        <f t="shared" si="325"/>
        <v>7.5185069373920328</v>
      </c>
      <c r="CZ76" s="18">
        <f t="shared" si="326"/>
        <v>3.9305673765058327</v>
      </c>
      <c r="DA76" s="18">
        <f t="shared" si="327"/>
        <v>215.24589290921713</v>
      </c>
      <c r="DB76" s="18">
        <f t="shared" si="328"/>
        <v>232.97967506495169</v>
      </c>
      <c r="DC76" s="18">
        <f>IF(ISNUMBER(DA76), DA76*COS(RADIANS(-$C76+Графики!$B$3))+DB76*SIN(RADIANS(-$C76+Графики!$B$3)),"")</f>
        <v>215.24589290921713</v>
      </c>
      <c r="DD76" s="19">
        <f>IF(ISNUMBER(DA76), DA76*COS(RADIANS(-$C76+Графики!$B$5))+DB76*SIN(RADIANS(-$C76+Графики!$B$5)),"")</f>
        <v>232.97967506495169</v>
      </c>
      <c r="DE76" s="24">
        <v>-0.35032947281852822</v>
      </c>
      <c r="DF76" s="25">
        <v>0.40741444342710231</v>
      </c>
      <c r="DG76" s="25">
        <v>-0.20141879162850165</v>
      </c>
      <c r="DH76" s="25">
        <v>0.27381246517622826</v>
      </c>
      <c r="DI76" s="18">
        <f t="shared" si="329"/>
        <v>6.6125149226807896</v>
      </c>
      <c r="DJ76" s="18">
        <f t="shared" si="330"/>
        <v>4.1471631819073034</v>
      </c>
      <c r="DK76" s="18">
        <f t="shared" si="331"/>
        <v>218.12536817084938</v>
      </c>
      <c r="DL76" s="18">
        <f t="shared" si="332"/>
        <v>229.25731107390573</v>
      </c>
      <c r="DM76" s="18">
        <f>IF(ISNUMBER(DK76), DK76*COS(RADIANS(-$C76+Графики!$B$3))+DL76*SIN(RADIANS(-$C76+Графики!$B$3)),"")</f>
        <v>218.12536817084938</v>
      </c>
      <c r="DN76" s="19">
        <f>IF(ISNUMBER(DK76), DK76*COS(RADIANS(-$C76+Графики!$B$5))+DL76*SIN(RADIANS(-$C76+Графики!$B$5)),"")</f>
        <v>229.25731107390573</v>
      </c>
      <c r="DO76" s="24">
        <v>-0.389782731043532</v>
      </c>
      <c r="DP76" s="25">
        <v>0.44126986121473488</v>
      </c>
      <c r="DQ76" s="25">
        <v>-0.19047698815180777</v>
      </c>
      <c r="DR76" s="25">
        <v>0.18165753438845186</v>
      </c>
      <c r="DS76" s="18">
        <f t="shared" si="333"/>
        <v>7.252238422698154</v>
      </c>
      <c r="DT76" s="18">
        <f t="shared" si="334"/>
        <v>3.2474806312461406</v>
      </c>
      <c r="DU76" s="18">
        <f t="shared" si="335"/>
        <v>221.90092689729616</v>
      </c>
      <c r="DV76" s="18">
        <f t="shared" si="336"/>
        <v>226.44127029115478</v>
      </c>
      <c r="DW76" s="18">
        <f>IF(ISNUMBER(DU76), DU76*COS(RADIANS(-$C76+Графики!$B$3))+DV76*SIN(RADIANS(-$C76+Графики!$B$3)),"")</f>
        <v>221.90092689729616</v>
      </c>
      <c r="DX76" s="19">
        <f>IF(ISNUMBER(DU76), DU76*COS(RADIANS(-$C76+Графики!$B$5))+DV76*SIN(RADIANS(-$C76+Графики!$B$5)),"")</f>
        <v>226.44127029115478</v>
      </c>
      <c r="DY76" s="24">
        <v>-0.34914377283596598</v>
      </c>
      <c r="DZ76" s="25">
        <v>0.40216961814641727</v>
      </c>
      <c r="EA76" s="25">
        <v>-0.2294490475214189</v>
      </c>
      <c r="EB76" s="25">
        <v>0.31318661617351173</v>
      </c>
      <c r="EC76" s="18">
        <f t="shared" si="337"/>
        <v>6.5563992199397871</v>
      </c>
      <c r="ED76" s="18">
        <f t="shared" si="338"/>
        <v>4.7353717874696821</v>
      </c>
      <c r="EE76" s="18">
        <f t="shared" si="339"/>
        <v>217.00963619660772</v>
      </c>
      <c r="EF76" s="18">
        <f t="shared" si="340"/>
        <v>227.80480925329249</v>
      </c>
      <c r="EG76" s="18">
        <f>IF(ISNUMBER(EE76), EE76*COS(RADIANS(-$C76+Графики!$B$3))+EF76*SIN(RADIANS(-$C76+Графики!$B$3)),"")</f>
        <v>217.00963619660772</v>
      </c>
      <c r="EH76" s="19">
        <f>IF(ISNUMBER(EE76), EE76*COS(RADIANS(-$C76+Графики!$B$5))+EF76*SIN(RADIANS(-$C76+Графики!$B$5)),"")</f>
        <v>227.80480925329249</v>
      </c>
      <c r="EI76" s="24">
        <v>-0.34559541943743299</v>
      </c>
      <c r="EJ76" s="25">
        <v>0.36318735116520695</v>
      </c>
      <c r="EK76" s="25">
        <v>-0.33679579472732679</v>
      </c>
      <c r="EL76" s="25">
        <v>0.31048640460453236</v>
      </c>
      <c r="EM76" s="18">
        <f t="shared" si="341"/>
        <v>6.1852570748853104</v>
      </c>
      <c r="EN76" s="18">
        <f t="shared" si="342"/>
        <v>5.6485727459351462</v>
      </c>
      <c r="EO76" s="18">
        <f t="shared" si="343"/>
        <v>219.44867180778709</v>
      </c>
      <c r="EP76" s="18">
        <f t="shared" si="344"/>
        <v>226.23880288862898</v>
      </c>
      <c r="EQ76" s="18">
        <f>IF(ISNUMBER(EO76), EO76*COS(RADIANS(-$C76+Графики!$B$3))+EP76*SIN(RADIANS(-$C76+Графики!$B$3)),"")</f>
        <v>219.44867180778709</v>
      </c>
      <c r="ER76" s="19">
        <f>IF(ISNUMBER(EO76), EO76*COS(RADIANS(-$C76+Графики!$B$5))+EP76*SIN(RADIANS(-$C76+Графики!$B$5)),"")</f>
        <v>226.23880288862898</v>
      </c>
      <c r="ES76" s="24">
        <v>-0.34738641954993416</v>
      </c>
      <c r="ET76" s="25">
        <v>0.32454109290887068</v>
      </c>
      <c r="EU76" s="25">
        <v>-0.18498636372545454</v>
      </c>
      <c r="EV76" s="25">
        <v>0.27399579937165053</v>
      </c>
      <c r="EW76" s="18">
        <f t="shared" si="345"/>
        <v>5.8636401121693016</v>
      </c>
      <c r="EX76" s="18">
        <f t="shared" si="346"/>
        <v>4.0053642672693499</v>
      </c>
      <c r="EY76" s="18">
        <f t="shared" si="347"/>
        <v>217.55761399772243</v>
      </c>
      <c r="EZ76" s="18">
        <f t="shared" si="348"/>
        <v>229.95544475844412</v>
      </c>
      <c r="FA76" s="18">
        <f>IF(ISNUMBER(EY76), EY76*COS(RADIANS(-$C76+Графики!$B$3))+EZ76*SIN(RADIANS(-$C76+Графики!$B$3)),"")</f>
        <v>217.55761399772243</v>
      </c>
      <c r="FB76" s="19">
        <f>IF(ISNUMBER(EY76), EY76*COS(RADIANS(-$C76+Графики!$B$5))+EZ76*SIN(RADIANS(-$C76+Графики!$B$5)),"")</f>
        <v>229.95544475844412</v>
      </c>
      <c r="FC76" s="24">
        <v>-0.35048144642897261</v>
      </c>
      <c r="FD76" s="25">
        <v>0.34243721689424411</v>
      </c>
      <c r="FE76" s="25">
        <v>-0.21799707561896181</v>
      </c>
      <c r="FF76" s="25">
        <v>0.24697133983051497</v>
      </c>
      <c r="FG76" s="18">
        <f t="shared" si="349"/>
        <v>6.046819211808744</v>
      </c>
      <c r="FH76" s="18">
        <f t="shared" si="350"/>
        <v>4.0576037494397248</v>
      </c>
      <c r="FI76" s="18">
        <f t="shared" si="351"/>
        <v>219.84644598349726</v>
      </c>
      <c r="FJ76" s="18">
        <f t="shared" si="352"/>
        <v>232.47504187866789</v>
      </c>
      <c r="FK76" s="18">
        <f>IF(ISNUMBER(FI76), FI76*COS(RADIANS(-$C76+Графики!$B$3))+FJ76*SIN(RADIANS(-$C76+Графики!$B$3)),"")</f>
        <v>219.84644598349726</v>
      </c>
      <c r="FL76" s="19">
        <f>IF(ISNUMBER(FI76), FI76*COS(RADIANS(-$C76+Графики!$B$5))+FJ76*SIN(RADIANS(-$C76+Графики!$B$5)),"")</f>
        <v>232.47504187866789</v>
      </c>
      <c r="FM76" s="24">
        <v>-0.51588846112718723</v>
      </c>
      <c r="FN76" s="25">
        <v>0.38085172583649907</v>
      </c>
      <c r="FO76" s="25">
        <v>-0.32899625582895486</v>
      </c>
      <c r="FP76" s="25">
        <v>0.25545993694065061</v>
      </c>
      <c r="FQ76" s="18">
        <f t="shared" si="353"/>
        <v>7.8254545276754843</v>
      </c>
      <c r="FR76" s="18">
        <f t="shared" si="354"/>
        <v>5.1003203358250628</v>
      </c>
      <c r="FS76" s="18">
        <f t="shared" si="355"/>
        <v>220.11020416607192</v>
      </c>
      <c r="FT76" s="18">
        <f t="shared" si="356"/>
        <v>228.13834945161736</v>
      </c>
      <c r="FU76" s="18">
        <f>IF(ISNUMBER(FS76), FS76*COS(RADIANS(-$C76+Графики!$B$3))+FT76*SIN(RADIANS(-$C76+Графики!$B$3)),"")</f>
        <v>220.11020416607192</v>
      </c>
      <c r="FV76" s="19">
        <f>IF(ISNUMBER(FS76), FS76*COS(RADIANS(-$C76+Графики!$B$5))+FT76*SIN(RADIANS(-$C76+Графики!$B$5)),"")</f>
        <v>228.13834945161736</v>
      </c>
      <c r="FW76" s="24">
        <v>-0.34146104191791626</v>
      </c>
      <c r="FX76" s="25">
        <v>0.39081261501014508</v>
      </c>
      <c r="FY76" s="25">
        <v>-0.25608081592521348</v>
      </c>
      <c r="FZ76" s="25">
        <v>0.15507641009691367</v>
      </c>
      <c r="GA76" s="18">
        <f t="shared" si="357"/>
        <v>6.3902496774236921</v>
      </c>
      <c r="GB76" s="18">
        <f t="shared" si="358"/>
        <v>3.5880159700800034</v>
      </c>
      <c r="GC76" s="18">
        <f t="shared" si="359"/>
        <v>223.73010237011752</v>
      </c>
      <c r="GD76" s="18">
        <f t="shared" si="360"/>
        <v>225.30289520202294</v>
      </c>
      <c r="GE76" s="18">
        <f>IF(ISNUMBER(GC76), GC76*COS(RADIANS(-$C76+Графики!$B$3))+GD76*SIN(RADIANS(-$C76+Графики!$B$3)),"")</f>
        <v>223.73010237011752</v>
      </c>
      <c r="GF76" s="19">
        <f>IF(ISNUMBER(GC76), GC76*COS(RADIANS(-$C76+Графики!$B$5))+GD76*SIN(RADIANS(-$C76+Графики!$B$5)),"")</f>
        <v>225.30289520202294</v>
      </c>
      <c r="GG76" s="24">
        <v>-0.32968199996411363</v>
      </c>
      <c r="GH76" s="25">
        <v>0.45675878878340304</v>
      </c>
      <c r="GI76" s="25">
        <v>-0.25697750569041111</v>
      </c>
      <c r="GJ76" s="25">
        <v>0.22594286319288956</v>
      </c>
      <c r="GK76" s="18">
        <f t="shared" si="361"/>
        <v>6.8629366927320694</v>
      </c>
      <c r="GL76" s="18">
        <f t="shared" si="362"/>
        <v>4.2142627566546969</v>
      </c>
      <c r="GM76" s="18">
        <f t="shared" si="363"/>
        <v>226.34807457431165</v>
      </c>
      <c r="GN76" s="18">
        <f t="shared" si="364"/>
        <v>230.01856292378133</v>
      </c>
      <c r="GO76" s="18">
        <f>IF(ISNUMBER(GM76), GM76*COS(RADIANS(-$C76+Графики!$B$3))+GN76*SIN(RADIANS(-$C76+Графики!$B$3)),"")</f>
        <v>226.34807457431165</v>
      </c>
      <c r="GP76" s="19">
        <f>IF(ISNUMBER(GM76), GM76*COS(RADIANS(-$C76+Графики!$B$5))+GN76*SIN(RADIANS(-$C76+Графики!$B$5)),"")</f>
        <v>230.01856292378133</v>
      </c>
      <c r="GQ76" s="24">
        <v>-0.35458225735190263</v>
      </c>
      <c r="GR76" s="25">
        <v>0.35915495736142955</v>
      </c>
      <c r="GS76" s="25">
        <v>-0.22929183401232342</v>
      </c>
      <c r="GT76" s="25">
        <v>0.21453697414892045</v>
      </c>
      <c r="GU76" s="18">
        <f t="shared" si="365"/>
        <v>6.2284919232091314</v>
      </c>
      <c r="GV76" s="18">
        <f t="shared" si="366"/>
        <v>3.8731273252043752</v>
      </c>
      <c r="GW76" s="18">
        <f t="shared" si="367"/>
        <v>219.53235583378347</v>
      </c>
      <c r="GX76" s="18">
        <f t="shared" si="368"/>
        <v>232.81872982190862</v>
      </c>
      <c r="GY76" s="18">
        <f>IF(ISNUMBER(GW76), GW76*COS(RADIANS(-$C76+Графики!$B$3))+GX76*SIN(RADIANS(-$C76+Графики!$B$3)),"")</f>
        <v>219.53235583378347</v>
      </c>
      <c r="GZ76" s="19">
        <f>IF(ISNUMBER(GW76), GW76*COS(RADIANS(-$C76+Графики!$B$5))+GX76*SIN(RADIANS(-$C76+Графики!$B$5)),"")</f>
        <v>232.81872982190862</v>
      </c>
      <c r="HA76" s="24">
        <v>-0.48186774929464349</v>
      </c>
      <c r="HB76" s="25">
        <v>0.32745182480165314</v>
      </c>
      <c r="HC76" s="25">
        <v>-0.23885191600854239</v>
      </c>
      <c r="HD76" s="25">
        <v>0.2883420706410289</v>
      </c>
      <c r="HE76" s="18">
        <f t="shared" si="369"/>
        <v>7.0625869192943824</v>
      </c>
      <c r="HF76" s="18">
        <f t="shared" si="370"/>
        <v>4.6006192025017354</v>
      </c>
      <c r="HG76" s="18">
        <f t="shared" si="371"/>
        <v>217.41751592270629</v>
      </c>
      <c r="HH76" s="18">
        <f t="shared" si="372"/>
        <v>227.43225150422674</v>
      </c>
      <c r="HI76" s="18">
        <f>IF(ISNUMBER(HG76), HG76*COS(RADIANS(-$C76+Графики!$B$3))+HH76*SIN(RADIANS(-$C76+Графики!$B$3)),"")</f>
        <v>217.41751592270629</v>
      </c>
      <c r="HJ76" s="19">
        <f>IF(ISNUMBER(HG76), HG76*COS(RADIANS(-$C76+Графики!$B$5))+HH76*SIN(RADIANS(-$C76+Графики!$B$5)),"")</f>
        <v>227.43225150422674</v>
      </c>
      <c r="HK76" s="24">
        <v>-0.41384667195353175</v>
      </c>
      <c r="HL76" s="25">
        <v>0.48609953571058562</v>
      </c>
      <c r="HM76" s="25">
        <v>-0.27640063451724839</v>
      </c>
      <c r="HN76" s="25">
        <v>0.13672345223154661</v>
      </c>
      <c r="HO76" s="18">
        <f t="shared" si="373"/>
        <v>7.8534314765019486</v>
      </c>
      <c r="HP76" s="18">
        <f t="shared" si="374"/>
        <v>3.6051799568704563</v>
      </c>
      <c r="HQ76" s="18">
        <f t="shared" si="375"/>
        <v>225.26477297933855</v>
      </c>
      <c r="HR76" s="18">
        <f t="shared" si="376"/>
        <v>232.14875723611016</v>
      </c>
      <c r="HS76" s="18">
        <f>IF(ISNUMBER(HQ76), HQ76*COS(RADIANS(-$C76+Графики!$B$3))+HR76*SIN(RADIANS(-$C76+Графики!$B$3)),"")</f>
        <v>225.26477297933855</v>
      </c>
      <c r="HT76" s="19">
        <f>IF(ISNUMBER(HQ76), HQ76*COS(RADIANS(-$C76+Графики!$B$5))+HR76*SIN(RADIANS(-$C76+Графики!$B$5)),"")</f>
        <v>232.14875723611016</v>
      </c>
      <c r="HU76" s="24">
        <v>-0.44477747762143505</v>
      </c>
      <c r="HV76" s="25">
        <v>0.47733179008490978</v>
      </c>
      <c r="HW76" s="25">
        <v>-0.25933157589487399</v>
      </c>
      <c r="HX76" s="25">
        <v>0.20035479418931609</v>
      </c>
      <c r="HY76" s="18">
        <f t="shared" si="377"/>
        <v>8.0468345489543651</v>
      </c>
      <c r="HZ76" s="18">
        <f t="shared" si="378"/>
        <v>4.0115095831687011</v>
      </c>
      <c r="IA76" s="18">
        <f t="shared" si="379"/>
        <v>220.24349078596373</v>
      </c>
      <c r="IB76" s="18">
        <f t="shared" si="380"/>
        <v>228.12566780768046</v>
      </c>
      <c r="IC76" s="18">
        <f>IF(ISNUMBER(IA76), IA76*COS(RADIANS(-$C76+Графики!$B$3))+IB76*SIN(RADIANS(-$C76+Графики!$B$3)),"")</f>
        <v>220.24349078596373</v>
      </c>
      <c r="ID76" s="19">
        <f>IF(ISNUMBER(IA76), IA76*COS(RADIANS(-$C76+Графики!$B$5))+IB76*SIN(RADIANS(-$C76+Графики!$B$5)),"")</f>
        <v>228.12566780768046</v>
      </c>
      <c r="IE76" s="24">
        <v>-0.41061123099320707</v>
      </c>
      <c r="IF76" s="25">
        <v>0.46042461359699305</v>
      </c>
      <c r="IG76" s="25">
        <v>-0.21507817236232535</v>
      </c>
      <c r="IH76" s="25">
        <v>0.1681131490281518</v>
      </c>
      <c r="II76" s="18">
        <f t="shared" si="381"/>
        <v>7.6011484977508736</v>
      </c>
      <c r="IJ76" s="18">
        <f t="shared" si="382"/>
        <v>3.3439688795198426</v>
      </c>
      <c r="IK76" s="18">
        <f t="shared" si="383"/>
        <v>215.63529971368294</v>
      </c>
      <c r="IL76" s="18">
        <f t="shared" si="384"/>
        <v>222.15362985140862</v>
      </c>
      <c r="IM76" s="18">
        <f>IF(ISNUMBER(IK76), IK76*COS(RADIANS(-$C76+Графики!$B$3))+IL76*SIN(RADIANS(-$C76+Графики!$B$3)),"")</f>
        <v>215.63529971368294</v>
      </c>
      <c r="IN76" s="19">
        <f>IF(ISNUMBER(IK76), IK76*COS(RADIANS(-$C76+Графики!$B$5))+IL76*SIN(RADIANS(-$C76+Графики!$B$5)),"")</f>
        <v>222.15362985140862</v>
      </c>
      <c r="IO76" s="24">
        <v>-0.37499059379247879</v>
      </c>
      <c r="IP76" s="25">
        <v>0.34402242682292472</v>
      </c>
      <c r="IQ76" s="25">
        <v>-0.19192839468167774</v>
      </c>
      <c r="IR76" s="25">
        <v>0.31818188007536241</v>
      </c>
      <c r="IS76" s="18">
        <f t="shared" si="385"/>
        <v>6.2745311153843852</v>
      </c>
      <c r="IT76" s="18">
        <f t="shared" si="386"/>
        <v>4.4515372191707128</v>
      </c>
      <c r="IU76" s="18">
        <f t="shared" si="387"/>
        <v>220.53857971666963</v>
      </c>
      <c r="IV76" s="18">
        <f t="shared" si="388"/>
        <v>230.23899873830786</v>
      </c>
      <c r="IW76" s="18">
        <f>IF(ISNUMBER(IU76), IU76*COS(RADIANS(-$C76+Графики!$B$3))+IV76*SIN(RADIANS(-$C76+Графики!$B$3)),"")</f>
        <v>220.53857971666963</v>
      </c>
      <c r="IX76" s="19">
        <f>IF(ISNUMBER(IU76), IU76*COS(RADIANS(-$C76+Графики!$B$5))+IV76*SIN(RADIANS(-$C76+Графики!$B$5)),"")</f>
        <v>230.23899873830786</v>
      </c>
    </row>
    <row r="77" spans="1:258" x14ac:dyDescent="0.25">
      <c r="A77" s="44">
        <v>77</v>
      </c>
      <c r="B77" s="50">
        <v>0</v>
      </c>
      <c r="C77" s="11">
        <f>IF(Графики!$A$7="Расчитывать с учетом закручивания скважины",B77,0)</f>
        <v>0</v>
      </c>
      <c r="D77" s="47">
        <v>37</v>
      </c>
      <c r="E77" s="34">
        <f>IF(ISNUMBER(INDEX($I$1:$IX$303,$A77,E$1) ),INDEX($I$1:$IX$303,$A77,E$1),0)</f>
        <v>6.347352430367021</v>
      </c>
      <c r="F77" s="35">
        <f>IF(ISNUMBER(INDEX($I$1:$IX$303,$A77,F$1) ),INDEX($I$1:$IX$303,$A77,F$1),0)</f>
        <v>2.4789547912300915</v>
      </c>
      <c r="G77" s="35">
        <f>IF(ISNUMBER(INDEX($I$1:$IX$303,$A77,G$1) ),INDEX($I$1:$IX$303,$A77,G$1)-$G$305,0)</f>
        <v>-752.3871599799553</v>
      </c>
      <c r="H77" s="36">
        <f>IF(ISNUMBER(INDEX($I$1:$IX$303,$A77,H$1) ),INDEX($I$1:$IX$303,$A77,H$1)-$H$305,0)</f>
        <v>-924.11886975831203</v>
      </c>
      <c r="I77" s="29">
        <v>-0.37048214287262904</v>
      </c>
      <c r="J77" s="25">
        <v>0.35687575194023557</v>
      </c>
      <c r="K77" s="25">
        <v>-0.1438859344105817</v>
      </c>
      <c r="L77" s="25">
        <v>0.14018165081518044</v>
      </c>
      <c r="M77" s="18">
        <f t="shared" si="289"/>
        <v>6.347352430367021</v>
      </c>
      <c r="N77" s="18">
        <f t="shared" si="290"/>
        <v>2.4789547912300915</v>
      </c>
      <c r="O77" s="18">
        <f t="shared" si="291"/>
        <v>225.52899590945938</v>
      </c>
      <c r="P77" s="18">
        <f t="shared" si="292"/>
        <v>231.31079372572555</v>
      </c>
      <c r="Q77" s="18">
        <f>IF(ISNUMBER(O77), O77*COS(RADIANS(-$C77+Графики!$B$3))+P77*SIN(RADIANS(-$C77+Графики!$B$3)),"")</f>
        <v>225.52899590945938</v>
      </c>
      <c r="R77" s="19">
        <f>IF(ISNUMBER(O77), O77*COS(RADIANS(-$C77+Графики!$B$5))+P77*SIN(RADIANS(-$C77+Графики!$B$5)),"")</f>
        <v>231.31079372572555</v>
      </c>
      <c r="S77" s="29">
        <v>-0.39998083371703963</v>
      </c>
      <c r="T77" s="25">
        <v>0.36809426158030156</v>
      </c>
      <c r="U77" s="25">
        <v>-6.9009477558665683E-2</v>
      </c>
      <c r="V77" s="25">
        <v>4.9329065425248148E-2</v>
      </c>
      <c r="W77" s="18">
        <f t="shared" si="293"/>
        <v>6.7026694696324816</v>
      </c>
      <c r="X77" s="18">
        <f t="shared" si="294"/>
        <v>1.0326984199846807</v>
      </c>
      <c r="Y77" s="18">
        <f t="shared" si="295"/>
        <v>221.16301504303456</v>
      </c>
      <c r="Z77" s="18">
        <f t="shared" si="296"/>
        <v>227.74348039969104</v>
      </c>
      <c r="AA77" s="18">
        <f>IF(ISNUMBER(Y77), Y77*COS(RADIANS(-$C77+Графики!$B$3))+Z77*SIN(RADIANS(-$C77+Графики!$B$3)),"")</f>
        <v>221.16301504303456</v>
      </c>
      <c r="AB77" s="18">
        <f>IF(ISNUMBER(Y77), Y77*COS(RADIANS(-$C77+Графики!$B$5))+Z77*SIN(RADIANS(-$C77+Графики!$B$5)),"")</f>
        <v>227.74348039969104</v>
      </c>
      <c r="AC77" s="24">
        <v>-0.49395751181351899</v>
      </c>
      <c r="AD77" s="25">
        <v>0.47050672085509693</v>
      </c>
      <c r="AE77" s="25">
        <v>-6.353758682373839E-2</v>
      </c>
      <c r="AF77" s="25">
        <v>0.15694247485581495</v>
      </c>
      <c r="AG77" s="18">
        <f t="shared" si="297"/>
        <v>8.4164388206291481</v>
      </c>
      <c r="AH77" s="18">
        <f t="shared" si="298"/>
        <v>1.9240503185229076</v>
      </c>
      <c r="AI77" s="18">
        <f t="shared" si="299"/>
        <v>223.40056218867977</v>
      </c>
      <c r="AJ77" s="18">
        <f t="shared" si="300"/>
        <v>235.90765904055448</v>
      </c>
      <c r="AK77" s="18">
        <f>IF(ISNUMBER(AI77), AI77*COS(RADIANS(-$C77+Графики!$B$3))+AJ77*SIN(RADIANS(-$C77+Графики!$B$3)),"")</f>
        <v>223.40056218867977</v>
      </c>
      <c r="AL77" s="19">
        <f>IF(ISNUMBER(AI77), AI77*COS(RADIANS(-$C77+Графики!$B$5))+AJ77*SIN(RADIANS(-$C77+Графики!$B$5)),"")</f>
        <v>235.90765904055448</v>
      </c>
      <c r="AM77" s="24">
        <v>-0.3548468793919306</v>
      </c>
      <c r="AN77" s="25">
        <v>0.34442463257499856</v>
      </c>
      <c r="AO77" s="25">
        <v>-0.22670350651022567</v>
      </c>
      <c r="AP77" s="25">
        <v>0.13920546570945178</v>
      </c>
      <c r="AQ77" s="18">
        <f t="shared" si="301"/>
        <v>6.1022572517979095</v>
      </c>
      <c r="AR77" s="18">
        <f t="shared" si="302"/>
        <v>3.1931527375357076</v>
      </c>
      <c r="AS77" s="18">
        <f t="shared" si="303"/>
        <v>222.10719733997195</v>
      </c>
      <c r="AT77" s="18">
        <f t="shared" si="304"/>
        <v>231.96638390211527</v>
      </c>
      <c r="AU77" s="18">
        <f>IF(ISNUMBER(AS77), AS77*COS(RADIANS(-$C77+Графики!$B$3))+AT77*SIN(RADIANS(-$C77+Графики!$B$3)),"")</f>
        <v>222.10719733997195</v>
      </c>
      <c r="AV77" s="19">
        <f>IF(ISNUMBER(AS77), AS77*COS(RADIANS(-$C77+Графики!$B$5))+AT77*SIN(RADIANS(-$C77+Графики!$B$5)),"")</f>
        <v>231.96638390211527</v>
      </c>
      <c r="AW77" s="24">
        <v>-0.48346378950571789</v>
      </c>
      <c r="AX77" s="25">
        <v>0.33288306569368753</v>
      </c>
      <c r="AY77" s="25">
        <v>-0.16987190852846995</v>
      </c>
      <c r="AZ77" s="25">
        <v>6.9891575150053453E-2</v>
      </c>
      <c r="BA77" s="18">
        <f t="shared" si="305"/>
        <v>7.1239099728733901</v>
      </c>
      <c r="BB77" s="18">
        <f t="shared" si="306"/>
        <v>2.0923295814695226</v>
      </c>
      <c r="BC77" s="18">
        <f t="shared" si="307"/>
        <v>223.31630840078702</v>
      </c>
      <c r="BD77" s="18">
        <f t="shared" si="308"/>
        <v>231.03489482403273</v>
      </c>
      <c r="BE77" s="18">
        <f>IF(ISNUMBER(BC77), BC77*COS(RADIANS(-$C77+Графики!$B$3))+BD77*SIN(RADIANS(-$C77+Графики!$B$3)),"")</f>
        <v>223.31630840078702</v>
      </c>
      <c r="BF77" s="19">
        <f>IF(ISNUMBER(BC77), BC77*COS(RADIANS(-$C77+Графики!$B$5))+BD77*SIN(RADIANS(-$C77+Графики!$B$5)),"")</f>
        <v>231.03489482403273</v>
      </c>
      <c r="BG77" s="24">
        <v>-0.47223708309264689</v>
      </c>
      <c r="BH77" s="25">
        <v>0.41531504198414904</v>
      </c>
      <c r="BI77" s="25">
        <v>-0.11535113152679122</v>
      </c>
      <c r="BJ77" s="25">
        <v>5.1857065915324213E-2</v>
      </c>
      <c r="BK77" s="18">
        <f t="shared" si="309"/>
        <v>7.7452759917930019</v>
      </c>
      <c r="BL77" s="18">
        <f t="shared" si="310"/>
        <v>1.4591662730430868</v>
      </c>
      <c r="BM77" s="18">
        <f t="shared" si="311"/>
        <v>222.94186803991164</v>
      </c>
      <c r="BN77" s="18">
        <f t="shared" si="312"/>
        <v>227.16345304438062</v>
      </c>
      <c r="BO77" s="18">
        <f>IF(ISNUMBER(BM77), BM77*COS(RADIANS(-$C77+Графики!$B$3))+BN77*SIN(RADIANS(-$C77+Графики!$B$3)),"")</f>
        <v>222.94186803991164</v>
      </c>
      <c r="BP77" s="19">
        <f>IF(ISNUMBER(BM77), BM77*COS(RADIANS(-$C77+Графики!$B$5))+BN77*SIN(RADIANS(-$C77+Графики!$B$5)),"")</f>
        <v>227.16345304438062</v>
      </c>
      <c r="BQ77" s="24">
        <v>-0.37699920254143737</v>
      </c>
      <c r="BR77" s="25">
        <v>0.49894168286953045</v>
      </c>
      <c r="BS77" s="25">
        <v>-5.4330798411812348E-2</v>
      </c>
      <c r="BT77" s="25">
        <v>0.1383732961132538</v>
      </c>
      <c r="BU77" s="18">
        <f t="shared" si="313"/>
        <v>7.6439518103207433</v>
      </c>
      <c r="BV77" s="18">
        <f t="shared" si="314"/>
        <v>1.6816596731509377</v>
      </c>
      <c r="BW77" s="18">
        <f t="shared" si="315"/>
        <v>227.23584120066951</v>
      </c>
      <c r="BX77" s="18">
        <f t="shared" si="316"/>
        <v>227.72129570527463</v>
      </c>
      <c r="BY77" s="18">
        <f>IF(ISNUMBER(BW77), BW77*COS(RADIANS(-$C77+Графики!$B$3))+BX77*SIN(RADIANS(-$C77+Графики!$B$3)),"")</f>
        <v>227.23584120066951</v>
      </c>
      <c r="BZ77" s="19">
        <f>IF(ISNUMBER(BW77), BW77*COS(RADIANS(-$C77+Графики!$B$5))+BX77*SIN(RADIANS(-$C77+Графики!$B$5)),"")</f>
        <v>227.72129570527463</v>
      </c>
      <c r="CA77" s="29">
        <v>-0.41365538747693809</v>
      </c>
      <c r="CB77" s="25">
        <v>0.50147451424265499</v>
      </c>
      <c r="CC77" s="25">
        <v>-0.16679379092364566</v>
      </c>
      <c r="CD77" s="25">
        <v>4.5009387051480387E-2</v>
      </c>
      <c r="CE77" s="18">
        <f t="shared" si="317"/>
        <v>7.9859300479070958</v>
      </c>
      <c r="CF77" s="18">
        <f t="shared" si="318"/>
        <v>1.8483303585088877</v>
      </c>
      <c r="CG77" s="18">
        <f t="shared" si="319"/>
        <v>224.24698344067858</v>
      </c>
      <c r="CH77" s="18">
        <f t="shared" si="320"/>
        <v>230.74601625674529</v>
      </c>
      <c r="CI77" s="18">
        <f>IF(ISNUMBER(CG77), CG77*COS(RADIANS(-$C77+Графики!$B$3))+CH77*SIN(RADIANS(-$C77+Графики!$B$3)),"")</f>
        <v>224.24698344067858</v>
      </c>
      <c r="CJ77" s="19">
        <f>IF(ISNUMBER(CG77), CG77*COS(RADIANS(-$C77+Графики!$B$5))+CH77*SIN(RADIANS(-$C77+Графики!$B$5)),"")</f>
        <v>230.74601625674529</v>
      </c>
      <c r="CK77" s="24">
        <v>-0.33791463297335167</v>
      </c>
      <c r="CL77" s="25">
        <v>0.39705882792907377</v>
      </c>
      <c r="CM77" s="25">
        <v>-3.8932304409010382E-2</v>
      </c>
      <c r="CN77" s="25">
        <v>2.6640506709372486E-2</v>
      </c>
      <c r="CO77" s="18">
        <f t="shared" si="321"/>
        <v>6.4138094288540675</v>
      </c>
      <c r="CP77" s="18">
        <f t="shared" si="322"/>
        <v>0.57223069567276197</v>
      </c>
      <c r="CQ77" s="18">
        <f t="shared" si="323"/>
        <v>225.66042344243155</v>
      </c>
      <c r="CR77" s="18">
        <f t="shared" si="324"/>
        <v>232.89234502326548</v>
      </c>
      <c r="CS77" s="18">
        <f>IF(ISNUMBER(CQ77), CQ77*COS(RADIANS(-$C77+Графики!$B$3))+CR77*SIN(RADIANS(-$C77+Графики!$B$3)),"")</f>
        <v>225.66042344243155</v>
      </c>
      <c r="CT77" s="19">
        <f>IF(ISNUMBER(CQ77), CQ77*COS(RADIANS(-$C77+Графики!$B$5))+CR77*SIN(RADIANS(-$C77+Графики!$B$5)),"")</f>
        <v>232.89234502326548</v>
      </c>
      <c r="CU77" s="24">
        <v>-0.45307983576420674</v>
      </c>
      <c r="CV77" s="25">
        <v>0.49740681598297642</v>
      </c>
      <c r="CW77" s="25">
        <v>-0.17604440888503131</v>
      </c>
      <c r="CX77" s="25">
        <v>0.12884450714760079</v>
      </c>
      <c r="CY77" s="18">
        <f t="shared" si="325"/>
        <v>8.2944656743473981</v>
      </c>
      <c r="CZ77" s="18">
        <f t="shared" si="326"/>
        <v>2.6606545796273036</v>
      </c>
      <c r="DA77" s="18">
        <f t="shared" si="327"/>
        <v>219.39312574639084</v>
      </c>
      <c r="DB77" s="18">
        <f t="shared" si="328"/>
        <v>234.31000235476534</v>
      </c>
      <c r="DC77" s="18">
        <f>IF(ISNUMBER(DA77), DA77*COS(RADIANS(-$C77+Графики!$B$3))+DB77*SIN(RADIANS(-$C77+Графики!$B$3)),"")</f>
        <v>219.39312574639084</v>
      </c>
      <c r="DD77" s="19">
        <f>IF(ISNUMBER(DA77), DA77*COS(RADIANS(-$C77+Графики!$B$5))+DB77*SIN(RADIANS(-$C77+Графики!$B$5)),"")</f>
        <v>234.31000235476534</v>
      </c>
      <c r="DE77" s="24">
        <v>-0.52158916707471614</v>
      </c>
      <c r="DF77" s="25">
        <v>0.49064846506917525</v>
      </c>
      <c r="DG77" s="25">
        <v>-7.9786685673600671E-2</v>
      </c>
      <c r="DH77" s="25">
        <v>0.12128489429515729</v>
      </c>
      <c r="DI77" s="18">
        <f t="shared" si="329"/>
        <v>8.8333248688191937</v>
      </c>
      <c r="DJ77" s="18">
        <f t="shared" si="330"/>
        <v>1.7546796509056433</v>
      </c>
      <c r="DK77" s="18">
        <f t="shared" si="331"/>
        <v>222.54203060525899</v>
      </c>
      <c r="DL77" s="18">
        <f t="shared" si="332"/>
        <v>230.13465089935855</v>
      </c>
      <c r="DM77" s="18">
        <f>IF(ISNUMBER(DK77), DK77*COS(RADIANS(-$C77+Графики!$B$3))+DL77*SIN(RADIANS(-$C77+Графики!$B$3)),"")</f>
        <v>222.54203060525899</v>
      </c>
      <c r="DN77" s="19">
        <f>IF(ISNUMBER(DK77), DK77*COS(RADIANS(-$C77+Графики!$B$5))+DL77*SIN(RADIANS(-$C77+Графики!$B$5)),"")</f>
        <v>230.13465089935855</v>
      </c>
      <c r="DO77" s="24">
        <v>-0.48250123236477038</v>
      </c>
      <c r="DP77" s="25">
        <v>0.34417735961323193</v>
      </c>
      <c r="DQ77" s="25">
        <v>-3.5270160952781238E-2</v>
      </c>
      <c r="DR77" s="25">
        <v>0.16204662804610256</v>
      </c>
      <c r="DS77" s="18">
        <f t="shared" si="333"/>
        <v>7.214069068034707</v>
      </c>
      <c r="DT77" s="18">
        <f t="shared" si="334"/>
        <v>1.721912967838112</v>
      </c>
      <c r="DU77" s="18">
        <f t="shared" si="335"/>
        <v>225.5079614313135</v>
      </c>
      <c r="DV77" s="18">
        <f t="shared" si="336"/>
        <v>227.30222677507385</v>
      </c>
      <c r="DW77" s="18">
        <f>IF(ISNUMBER(DU77), DU77*COS(RADIANS(-$C77+Графики!$B$3))+DV77*SIN(RADIANS(-$C77+Графики!$B$3)),"")</f>
        <v>225.5079614313135</v>
      </c>
      <c r="DX77" s="19">
        <f>IF(ISNUMBER(DU77), DU77*COS(RADIANS(-$C77+Графики!$B$5))+DV77*SIN(RADIANS(-$C77+Графики!$B$5)),"")</f>
        <v>227.30222677507385</v>
      </c>
      <c r="DY77" s="24">
        <v>-0.41331820299840871</v>
      </c>
      <c r="DZ77" s="25">
        <v>0.43948918513226187</v>
      </c>
      <c r="EA77" s="25">
        <v>-0.20138181843030814</v>
      </c>
      <c r="EB77" s="25">
        <v>0.18024963985489625</v>
      </c>
      <c r="EC77" s="18">
        <f t="shared" si="337"/>
        <v>7.4420797063548259</v>
      </c>
      <c r="ED77" s="18">
        <f t="shared" si="338"/>
        <v>3.3303565817846166</v>
      </c>
      <c r="EE77" s="18">
        <f t="shared" si="339"/>
        <v>220.73067604978513</v>
      </c>
      <c r="EF77" s="18">
        <f t="shared" si="340"/>
        <v>229.46998754418479</v>
      </c>
      <c r="EG77" s="18">
        <f>IF(ISNUMBER(EE77), EE77*COS(RADIANS(-$C77+Графики!$B$3))+EF77*SIN(RADIANS(-$C77+Графики!$B$3)),"")</f>
        <v>220.73067604978513</v>
      </c>
      <c r="EH77" s="19">
        <f>IF(ISNUMBER(EE77), EE77*COS(RADIANS(-$C77+Графики!$B$5))+EF77*SIN(RADIANS(-$C77+Графики!$B$5)),"")</f>
        <v>229.46998754418479</v>
      </c>
      <c r="EI77" s="24">
        <v>-0.34753292489613336</v>
      </c>
      <c r="EJ77" s="25">
        <v>0.4213830114785122</v>
      </c>
      <c r="EK77" s="25">
        <v>-5.6357940434567988E-2</v>
      </c>
      <c r="EL77" s="25">
        <v>0.18307275529578601</v>
      </c>
      <c r="EM77" s="18">
        <f t="shared" si="341"/>
        <v>6.7100070272661609</v>
      </c>
      <c r="EN77" s="18">
        <f t="shared" si="342"/>
        <v>2.0894254651143513</v>
      </c>
      <c r="EO77" s="18">
        <f t="shared" si="343"/>
        <v>222.80367532142017</v>
      </c>
      <c r="EP77" s="18">
        <f t="shared" si="344"/>
        <v>227.28351562118615</v>
      </c>
      <c r="EQ77" s="18">
        <f>IF(ISNUMBER(EO77), EO77*COS(RADIANS(-$C77+Графики!$B$3))+EP77*SIN(RADIANS(-$C77+Графики!$B$3)),"")</f>
        <v>222.80367532142017</v>
      </c>
      <c r="ER77" s="19">
        <f>IF(ISNUMBER(EO77), EO77*COS(RADIANS(-$C77+Графики!$B$5))+EP77*SIN(RADIANS(-$C77+Графики!$B$5)),"")</f>
        <v>227.28351562118615</v>
      </c>
      <c r="ES77" s="24">
        <v>-0.38941872344113126</v>
      </c>
      <c r="ET77" s="25">
        <v>0.330879666250809</v>
      </c>
      <c r="EU77" s="25">
        <v>-6.7327441021899831E-2</v>
      </c>
      <c r="EV77" s="25">
        <v>2.6532213625029555E-2</v>
      </c>
      <c r="EW77" s="18">
        <f t="shared" si="345"/>
        <v>6.2857478554272586</v>
      </c>
      <c r="EX77" s="18">
        <f t="shared" si="346"/>
        <v>0.81907991260114899</v>
      </c>
      <c r="EY77" s="18">
        <f t="shared" si="347"/>
        <v>220.70048792543605</v>
      </c>
      <c r="EZ77" s="18">
        <f t="shared" si="348"/>
        <v>230.36498471474468</v>
      </c>
      <c r="FA77" s="18">
        <f>IF(ISNUMBER(EY77), EY77*COS(RADIANS(-$C77+Графики!$B$3))+EZ77*SIN(RADIANS(-$C77+Графики!$B$3)),"")</f>
        <v>220.70048792543605</v>
      </c>
      <c r="FB77" s="19">
        <f>IF(ISNUMBER(EY77), EY77*COS(RADIANS(-$C77+Графики!$B$5))+EZ77*SIN(RADIANS(-$C77+Графики!$B$5)),"")</f>
        <v>230.36498471474468</v>
      </c>
      <c r="FC77" s="24">
        <v>-0.4338508744834173</v>
      </c>
      <c r="FD77" s="25">
        <v>0.42719165455375951</v>
      </c>
      <c r="FE77" s="25">
        <v>-6.9265765474565671E-2</v>
      </c>
      <c r="FF77" s="25">
        <v>0.12995490550016478</v>
      </c>
      <c r="FG77" s="18">
        <f t="shared" si="349"/>
        <v>7.5139428585299974</v>
      </c>
      <c r="FH77" s="18">
        <f t="shared" si="350"/>
        <v>1.7385274474927466</v>
      </c>
      <c r="FI77" s="18">
        <f t="shared" si="351"/>
        <v>223.60341741276227</v>
      </c>
      <c r="FJ77" s="18">
        <f t="shared" si="352"/>
        <v>233.34430560241427</v>
      </c>
      <c r="FK77" s="18">
        <f>IF(ISNUMBER(FI77), FI77*COS(RADIANS(-$C77+Графики!$B$3))+FJ77*SIN(RADIANS(-$C77+Графики!$B$3)),"")</f>
        <v>223.60341741276227</v>
      </c>
      <c r="FL77" s="19">
        <f>IF(ISNUMBER(FI77), FI77*COS(RADIANS(-$C77+Графики!$B$5))+FJ77*SIN(RADIANS(-$C77+Графики!$B$5)),"")</f>
        <v>233.34430560241427</v>
      </c>
      <c r="FM77" s="24">
        <v>-0.45523290932089888</v>
      </c>
      <c r="FN77" s="25">
        <v>0.5031084159042144</v>
      </c>
      <c r="FO77" s="25">
        <v>-8.6151777716740763E-2</v>
      </c>
      <c r="FP77" s="25">
        <v>0.20066215678218727</v>
      </c>
      <c r="FQ77" s="18">
        <f t="shared" si="353"/>
        <v>8.3630082538137565</v>
      </c>
      <c r="FR77" s="18">
        <f t="shared" si="354"/>
        <v>2.5029211354895704</v>
      </c>
      <c r="FS77" s="18">
        <f t="shared" si="355"/>
        <v>224.2917082929788</v>
      </c>
      <c r="FT77" s="18">
        <f t="shared" si="356"/>
        <v>229.38981001936213</v>
      </c>
      <c r="FU77" s="18">
        <f>IF(ISNUMBER(FS77), FS77*COS(RADIANS(-$C77+Графики!$B$3))+FT77*SIN(RADIANS(-$C77+Графики!$B$3)),"")</f>
        <v>224.2917082929788</v>
      </c>
      <c r="FV77" s="19">
        <f>IF(ISNUMBER(FS77), FS77*COS(RADIANS(-$C77+Графики!$B$5))+FT77*SIN(RADIANS(-$C77+Графики!$B$5)),"")</f>
        <v>229.38981001936213</v>
      </c>
      <c r="FW77" s="24">
        <v>-0.34522261915163677</v>
      </c>
      <c r="FX77" s="25">
        <v>0.46382130221955076</v>
      </c>
      <c r="FY77" s="25">
        <v>-7.5128524344408809E-2</v>
      </c>
      <c r="FZ77" s="25">
        <v>3.3061872110334095E-2</v>
      </c>
      <c r="GA77" s="18">
        <f t="shared" si="357"/>
        <v>7.060181455446001</v>
      </c>
      <c r="GB77" s="18">
        <f t="shared" si="358"/>
        <v>0.94413917831915584</v>
      </c>
      <c r="GC77" s="18">
        <f t="shared" si="359"/>
        <v>227.26019309784053</v>
      </c>
      <c r="GD77" s="18">
        <f t="shared" si="360"/>
        <v>225.77496479118253</v>
      </c>
      <c r="GE77" s="18">
        <f>IF(ISNUMBER(GC77), GC77*COS(RADIANS(-$C77+Графики!$B$3))+GD77*SIN(RADIANS(-$C77+Графики!$B$3)),"")</f>
        <v>227.26019309784053</v>
      </c>
      <c r="GF77" s="19">
        <f>IF(ISNUMBER(GC77), GC77*COS(RADIANS(-$C77+Графики!$B$5))+GD77*SIN(RADIANS(-$C77+Графики!$B$5)),"")</f>
        <v>225.77496479118253</v>
      </c>
      <c r="GG77" s="24">
        <v>-0.36944151780983336</v>
      </c>
      <c r="GH77" s="25">
        <v>0.37648422603773024</v>
      </c>
      <c r="GI77" s="25">
        <v>-0.19311647812933233</v>
      </c>
      <c r="GJ77" s="25">
        <v>0.17324327314942764</v>
      </c>
      <c r="GK77" s="18">
        <f t="shared" si="361"/>
        <v>6.5093841325278987</v>
      </c>
      <c r="GL77" s="18">
        <f t="shared" si="362"/>
        <v>3.1970865068460563</v>
      </c>
      <c r="GM77" s="18">
        <f t="shared" si="363"/>
        <v>229.6027666405756</v>
      </c>
      <c r="GN77" s="18">
        <f t="shared" si="364"/>
        <v>231.61710617720436</v>
      </c>
      <c r="GO77" s="18">
        <f>IF(ISNUMBER(GM77), GM77*COS(RADIANS(-$C77+Графики!$B$3))+GN77*SIN(RADIANS(-$C77+Графики!$B$3)),"")</f>
        <v>229.6027666405756</v>
      </c>
      <c r="GP77" s="19">
        <f>IF(ISNUMBER(GM77), GM77*COS(RADIANS(-$C77+Графики!$B$5))+GN77*SIN(RADIANS(-$C77+Графики!$B$5)),"")</f>
        <v>231.61710617720436</v>
      </c>
      <c r="GQ77" s="24">
        <v>-0.46573953177334515</v>
      </c>
      <c r="GR77" s="25">
        <v>0.3564393219277916</v>
      </c>
      <c r="GS77" s="25">
        <v>-0.17621527130982073</v>
      </c>
      <c r="GT77" s="25">
        <v>2.4307299281451686E-2</v>
      </c>
      <c r="GU77" s="18">
        <f t="shared" si="365"/>
        <v>7.1748024600899889</v>
      </c>
      <c r="GV77" s="18">
        <f t="shared" si="366"/>
        <v>1.7498886476303286</v>
      </c>
      <c r="GW77" s="18">
        <f t="shared" si="367"/>
        <v>223.11975706382847</v>
      </c>
      <c r="GX77" s="18">
        <f t="shared" si="368"/>
        <v>233.69367414572378</v>
      </c>
      <c r="GY77" s="18">
        <f>IF(ISNUMBER(GW77), GW77*COS(RADIANS(-$C77+Графики!$B$3))+GX77*SIN(RADIANS(-$C77+Графики!$B$3)),"")</f>
        <v>223.11975706382847</v>
      </c>
      <c r="GZ77" s="19">
        <f>IF(ISNUMBER(GW77), GW77*COS(RADIANS(-$C77+Графики!$B$5))+GX77*SIN(RADIANS(-$C77+Графики!$B$5)),"")</f>
        <v>233.69367414572378</v>
      </c>
      <c r="HA77" s="24">
        <v>-0.50628718507321901</v>
      </c>
      <c r="HB77" s="25">
        <v>0.46453681632584221</v>
      </c>
      <c r="HC77" s="25">
        <v>-0.17325289818323736</v>
      </c>
      <c r="HD77" s="25">
        <v>0.17489572118617178</v>
      </c>
      <c r="HE77" s="18">
        <f t="shared" si="369"/>
        <v>8.4719362939176914</v>
      </c>
      <c r="HF77" s="18">
        <f t="shared" si="370"/>
        <v>3.0381651731775179</v>
      </c>
      <c r="HG77" s="18">
        <f t="shared" si="371"/>
        <v>221.65348406966513</v>
      </c>
      <c r="HH77" s="18">
        <f t="shared" si="372"/>
        <v>228.95133409081549</v>
      </c>
      <c r="HI77" s="18">
        <f>IF(ISNUMBER(HG77), HG77*COS(RADIANS(-$C77+Графики!$B$3))+HH77*SIN(RADIANS(-$C77+Графики!$B$3)),"")</f>
        <v>221.65348406966513</v>
      </c>
      <c r="HJ77" s="19">
        <f>IF(ISNUMBER(HG77), HG77*COS(RADIANS(-$C77+Графики!$B$5))+HH77*SIN(RADIANS(-$C77+Графики!$B$5)),"")</f>
        <v>228.95133409081549</v>
      </c>
      <c r="HK77" s="24">
        <v>-0.43149025090976101</v>
      </c>
      <c r="HL77" s="25">
        <v>0.32505368296634951</v>
      </c>
      <c r="HM77" s="25">
        <v>-0.20882005502132817</v>
      </c>
      <c r="HN77" s="25">
        <v>0.15463777129205222</v>
      </c>
      <c r="HO77" s="18">
        <f t="shared" si="373"/>
        <v>6.6020433296059702</v>
      </c>
      <c r="HP77" s="18">
        <f t="shared" si="374"/>
        <v>3.1717625626013453</v>
      </c>
      <c r="HQ77" s="18">
        <f t="shared" si="375"/>
        <v>228.56579464414153</v>
      </c>
      <c r="HR77" s="18">
        <f t="shared" si="376"/>
        <v>233.73463851741084</v>
      </c>
      <c r="HS77" s="18">
        <f>IF(ISNUMBER(HQ77), HQ77*COS(RADIANS(-$C77+Графики!$B$3))+HR77*SIN(RADIANS(-$C77+Графики!$B$3)),"")</f>
        <v>228.56579464414153</v>
      </c>
      <c r="HT77" s="19">
        <f>IF(ISNUMBER(HQ77), HQ77*COS(RADIANS(-$C77+Графики!$B$5))+HR77*SIN(RADIANS(-$C77+Графики!$B$5)),"")</f>
        <v>233.73463851741084</v>
      </c>
      <c r="HU77" s="24">
        <v>-0.48922863247003789</v>
      </c>
      <c r="HV77" s="25">
        <v>0.40274004441567224</v>
      </c>
      <c r="HW77" s="25">
        <v>-0.2192183680351964</v>
      </c>
      <c r="HX77" s="25">
        <v>6.8705437558934518E-2</v>
      </c>
      <c r="HY77" s="18">
        <f t="shared" si="377"/>
        <v>7.7838165152943359</v>
      </c>
      <c r="HZ77" s="18">
        <f t="shared" si="378"/>
        <v>2.512606557476166</v>
      </c>
      <c r="IA77" s="18">
        <f t="shared" si="379"/>
        <v>224.1353990436109</v>
      </c>
      <c r="IB77" s="18">
        <f t="shared" si="380"/>
        <v>229.38197108641853</v>
      </c>
      <c r="IC77" s="18">
        <f>IF(ISNUMBER(IA77), IA77*COS(RADIANS(-$C77+Графики!$B$3))+IB77*SIN(RADIANS(-$C77+Графики!$B$3)),"")</f>
        <v>224.1353990436109</v>
      </c>
      <c r="ID77" s="19">
        <f>IF(ISNUMBER(IA77), IA77*COS(RADIANS(-$C77+Графики!$B$5))+IB77*SIN(RADIANS(-$C77+Графики!$B$5)),"")</f>
        <v>229.38197108641853</v>
      </c>
      <c r="IE77" s="24">
        <v>-0.45633685696004755</v>
      </c>
      <c r="IF77" s="25">
        <v>0.47803676524479555</v>
      </c>
      <c r="IG77" s="25">
        <v>-5.8257239898434038E-2</v>
      </c>
      <c r="IH77" s="25">
        <v>0.11990872945195657</v>
      </c>
      <c r="II77" s="18">
        <f t="shared" si="381"/>
        <v>8.1538577208505369</v>
      </c>
      <c r="IJ77" s="18">
        <f t="shared" si="382"/>
        <v>1.5547907636665841</v>
      </c>
      <c r="IK77" s="18">
        <f t="shared" si="383"/>
        <v>219.7122285741082</v>
      </c>
      <c r="IL77" s="18">
        <f t="shared" si="384"/>
        <v>222.93102523324191</v>
      </c>
      <c r="IM77" s="18">
        <f>IF(ISNUMBER(IK77), IK77*COS(RADIANS(-$C77+Графики!$B$3))+IL77*SIN(RADIANS(-$C77+Графики!$B$3)),"")</f>
        <v>219.7122285741082</v>
      </c>
      <c r="IN77" s="19">
        <f>IF(ISNUMBER(IK77), IK77*COS(RADIANS(-$C77+Графики!$B$5))+IL77*SIN(RADIANS(-$C77+Графики!$B$5)),"")</f>
        <v>222.93102523324191</v>
      </c>
      <c r="IO77" s="24">
        <v>-0.3888251222500273</v>
      </c>
      <c r="IP77" s="25">
        <v>0.46506063117167118</v>
      </c>
      <c r="IQ77" s="25">
        <v>-0.10428646428293722</v>
      </c>
      <c r="IR77" s="25">
        <v>3.9283154712572182E-2</v>
      </c>
      <c r="IS77" s="18">
        <f t="shared" si="385"/>
        <v>7.4514899578568841</v>
      </c>
      <c r="IT77" s="18">
        <f t="shared" si="386"/>
        <v>1.2528809508757175</v>
      </c>
      <c r="IU77" s="18">
        <f t="shared" si="387"/>
        <v>224.26432469559808</v>
      </c>
      <c r="IV77" s="18">
        <f t="shared" si="388"/>
        <v>230.8654392137457</v>
      </c>
      <c r="IW77" s="18">
        <f>IF(ISNUMBER(IU77), IU77*COS(RADIANS(-$C77+Графики!$B$3))+IV77*SIN(RADIANS(-$C77+Графики!$B$3)),"")</f>
        <v>224.26432469559808</v>
      </c>
      <c r="IX77" s="19">
        <f>IF(ISNUMBER(IU77), IU77*COS(RADIANS(-$C77+Графики!$B$5))+IV77*SIN(RADIANS(-$C77+Графики!$B$5)),"")</f>
        <v>230.8654392137457</v>
      </c>
    </row>
    <row r="78" spans="1:258" x14ac:dyDescent="0.25">
      <c r="A78" s="44">
        <v>78</v>
      </c>
      <c r="B78" s="50">
        <v>0</v>
      </c>
      <c r="C78" s="11">
        <f>IF(Графики!$A$7="Расчитывать с учетом закручивания скважины",B78,0)</f>
        <v>0</v>
      </c>
      <c r="D78" s="47">
        <v>37.5</v>
      </c>
      <c r="E78" s="34">
        <f>IF(ISNUMBER(INDEX($I$1:$IX$303,$A78,E$1) ),INDEX($I$1:$IX$303,$A78,E$1),0)</f>
        <v>6.7201246072266203</v>
      </c>
      <c r="F78" s="35">
        <f>IF(ISNUMBER(INDEX($I$1:$IX$303,$A78,F$1) ),INDEX($I$1:$IX$303,$A78,F$1),0)</f>
        <v>2.6420681163938093</v>
      </c>
      <c r="G78" s="35">
        <f>IF(ISNUMBER(INDEX($I$1:$IX$303,$A78,G$1) ),INDEX($I$1:$IX$303,$A78,G$1)-$G$305,0)</f>
        <v>-749.02709767634201</v>
      </c>
      <c r="H78" s="36">
        <f>IF(ISNUMBER(INDEX($I$1:$IX$303,$A78,H$1) ),INDEX($I$1:$IX$303,$A78,H$1)-$H$305,0)</f>
        <v>-922.797835700115</v>
      </c>
      <c r="I78" s="29">
        <v>-0.37347839006187777</v>
      </c>
      <c r="J78" s="25">
        <v>0.39659696171455117</v>
      </c>
      <c r="K78" s="25">
        <v>-0.22387690772889468</v>
      </c>
      <c r="L78" s="25">
        <v>7.8882149018831005E-2</v>
      </c>
      <c r="M78" s="18">
        <f t="shared" si="289"/>
        <v>6.7201246072266203</v>
      </c>
      <c r="N78" s="18">
        <f t="shared" si="290"/>
        <v>2.6420681163938093</v>
      </c>
      <c r="O78" s="18">
        <f t="shared" si="291"/>
        <v>228.8890582130727</v>
      </c>
      <c r="P78" s="18">
        <f t="shared" si="292"/>
        <v>232.63182778392246</v>
      </c>
      <c r="Q78" s="18">
        <f>IF(ISNUMBER(O78), O78*COS(RADIANS(-$C78+Графики!$B$3))+P78*SIN(RADIANS(-$C78+Графики!$B$3)),"")</f>
        <v>228.8890582130727</v>
      </c>
      <c r="R78" s="19">
        <f>IF(ISNUMBER(O78), O78*COS(RADIANS(-$C78+Графики!$B$5))+P78*SIN(RADIANS(-$C78+Графики!$B$5)),"")</f>
        <v>232.63182778392246</v>
      </c>
      <c r="S78" s="29">
        <v>-0.30272715367633884</v>
      </c>
      <c r="T78" s="25">
        <v>0.4461388806818708</v>
      </c>
      <c r="U78" s="25">
        <v>-0.10926981530913399</v>
      </c>
      <c r="V78" s="25">
        <v>-4.6059716505726295E-2</v>
      </c>
      <c r="W78" s="18">
        <f t="shared" si="293"/>
        <v>6.5350424619544869</v>
      </c>
      <c r="X78" s="18">
        <f t="shared" si="294"/>
        <v>0.55161214434147343</v>
      </c>
      <c r="Y78" s="18">
        <f t="shared" si="295"/>
        <v>224.43053627401181</v>
      </c>
      <c r="Z78" s="18">
        <f t="shared" si="296"/>
        <v>228.01928647186176</v>
      </c>
      <c r="AA78" s="18">
        <f>IF(ISNUMBER(Y78), Y78*COS(RADIANS(-$C78+Графики!$B$3))+Z78*SIN(RADIANS(-$C78+Графики!$B$3)),"")</f>
        <v>224.43053627401181</v>
      </c>
      <c r="AB78" s="18">
        <f>IF(ISNUMBER(Y78), Y78*COS(RADIANS(-$C78+Графики!$B$5))+Z78*SIN(RADIANS(-$C78+Графики!$B$5)),"")</f>
        <v>228.01928647186176</v>
      </c>
      <c r="AC78" s="24">
        <v>-0.325562515618599</v>
      </c>
      <c r="AD78" s="25">
        <v>0.30770422361563976</v>
      </c>
      <c r="AE78" s="25">
        <v>-0.20595846764332576</v>
      </c>
      <c r="AF78" s="25">
        <v>8.074466818670506E-2</v>
      </c>
      <c r="AG78" s="18">
        <f t="shared" si="297"/>
        <v>5.526266692765593</v>
      </c>
      <c r="AH78" s="18">
        <f t="shared" si="298"/>
        <v>2.5019542377274941</v>
      </c>
      <c r="AI78" s="18">
        <f t="shared" si="299"/>
        <v>226.16369553506257</v>
      </c>
      <c r="AJ78" s="18">
        <f t="shared" si="300"/>
        <v>237.15863615941822</v>
      </c>
      <c r="AK78" s="18">
        <f>IF(ISNUMBER(AI78), AI78*COS(RADIANS(-$C78+Графики!$B$3))+AJ78*SIN(RADIANS(-$C78+Графики!$B$3)),"")</f>
        <v>226.16369553506257</v>
      </c>
      <c r="AL78" s="19">
        <f>IF(ISNUMBER(AI78), AI78*COS(RADIANS(-$C78+Графики!$B$5))+AJ78*SIN(RADIANS(-$C78+Графики!$B$5)),"")</f>
        <v>237.15863615941822</v>
      </c>
      <c r="AM78" s="24">
        <v>-0.49032488324004864</v>
      </c>
      <c r="AN78" s="25">
        <v>0.3279120411596268</v>
      </c>
      <c r="AO78" s="25">
        <v>-9.2542112828129158E-2</v>
      </c>
      <c r="AP78" s="25">
        <v>0.10777945783783935</v>
      </c>
      <c r="AQ78" s="18">
        <f t="shared" si="301"/>
        <v>7.1404035186807828</v>
      </c>
      <c r="AR78" s="18">
        <f t="shared" si="302"/>
        <v>1.7481345950667868</v>
      </c>
      <c r="AS78" s="18">
        <f t="shared" si="303"/>
        <v>225.67739909931234</v>
      </c>
      <c r="AT78" s="18">
        <f t="shared" si="304"/>
        <v>232.84045119964867</v>
      </c>
      <c r="AU78" s="18">
        <f>IF(ISNUMBER(AS78), AS78*COS(RADIANS(-$C78+Графики!$B$3))+AT78*SIN(RADIANS(-$C78+Графики!$B$3)),"")</f>
        <v>225.67739909931234</v>
      </c>
      <c r="AV78" s="19">
        <f>IF(ISNUMBER(AS78), AS78*COS(RADIANS(-$C78+Графики!$B$5))+AT78*SIN(RADIANS(-$C78+Графики!$B$5)),"")</f>
        <v>232.84045119964867</v>
      </c>
      <c r="AW78" s="24">
        <v>-0.4412159759107338</v>
      </c>
      <c r="AX78" s="25">
        <v>0.32965735430941101</v>
      </c>
      <c r="AY78" s="25">
        <v>-0.12062635502738031</v>
      </c>
      <c r="AZ78" s="25">
        <v>3.5958132922617514E-2</v>
      </c>
      <c r="BA78" s="18">
        <f t="shared" si="305"/>
        <v>6.7270881254231858</v>
      </c>
      <c r="BB78" s="18">
        <f t="shared" si="306"/>
        <v>1.3664570108955605</v>
      </c>
      <c r="BC78" s="18">
        <f t="shared" si="307"/>
        <v>226.67985246349861</v>
      </c>
      <c r="BD78" s="18">
        <f t="shared" si="308"/>
        <v>231.71812332948051</v>
      </c>
      <c r="BE78" s="18">
        <f>IF(ISNUMBER(BC78), BC78*COS(RADIANS(-$C78+Графики!$B$3))+BD78*SIN(RADIANS(-$C78+Графики!$B$3)),"")</f>
        <v>226.67985246349861</v>
      </c>
      <c r="BF78" s="19">
        <f>IF(ISNUMBER(BC78), BC78*COS(RADIANS(-$C78+Графики!$B$5))+BD78*SIN(RADIANS(-$C78+Графики!$B$5)),"")</f>
        <v>231.71812332948051</v>
      </c>
      <c r="BG78" s="24">
        <v>-0.34712303764932129</v>
      </c>
      <c r="BH78" s="25">
        <v>0.29075408751040555</v>
      </c>
      <c r="BI78" s="25">
        <v>-8.9826271853492817E-2</v>
      </c>
      <c r="BJ78" s="25">
        <v>6.0557223337303817E-2</v>
      </c>
      <c r="BK78" s="18">
        <f t="shared" si="309"/>
        <v>5.5664992810175198</v>
      </c>
      <c r="BL78" s="18">
        <f t="shared" si="310"/>
        <v>1.3123431891719326</v>
      </c>
      <c r="BM78" s="18">
        <f t="shared" si="311"/>
        <v>225.7251176804204</v>
      </c>
      <c r="BN78" s="18">
        <f t="shared" si="312"/>
        <v>227.81962463896659</v>
      </c>
      <c r="BO78" s="18">
        <f>IF(ISNUMBER(BM78), BM78*COS(RADIANS(-$C78+Графики!$B$3))+BN78*SIN(RADIANS(-$C78+Графики!$B$3)),"")</f>
        <v>225.7251176804204</v>
      </c>
      <c r="BP78" s="19">
        <f>IF(ISNUMBER(BM78), BM78*COS(RADIANS(-$C78+Графики!$B$5))+BN78*SIN(RADIANS(-$C78+Графики!$B$5)),"")</f>
        <v>227.81962463896659</v>
      </c>
      <c r="BQ78" s="24">
        <v>-0.33672086242215205</v>
      </c>
      <c r="BR78" s="25">
        <v>0.28048616100666302</v>
      </c>
      <c r="BS78" s="25">
        <v>-0.18559145247516812</v>
      </c>
      <c r="BT78" s="25">
        <v>4.7060556784095181E-2</v>
      </c>
      <c r="BU78" s="18">
        <f t="shared" si="313"/>
        <v>5.3861213201248557</v>
      </c>
      <c r="BV78" s="18">
        <f t="shared" si="314"/>
        <v>2.0302703916796161</v>
      </c>
      <c r="BW78" s="18">
        <f t="shared" si="315"/>
        <v>229.92890186073194</v>
      </c>
      <c r="BX78" s="18">
        <f t="shared" si="316"/>
        <v>228.73643090111443</v>
      </c>
      <c r="BY78" s="18">
        <f>IF(ISNUMBER(BW78), BW78*COS(RADIANS(-$C78+Графики!$B$3))+BX78*SIN(RADIANS(-$C78+Графики!$B$3)),"")</f>
        <v>229.92890186073194</v>
      </c>
      <c r="BZ78" s="19">
        <f>IF(ISNUMBER(BW78), BW78*COS(RADIANS(-$C78+Графики!$B$5))+BX78*SIN(RADIANS(-$C78+Графики!$B$5)),"")</f>
        <v>228.73643090111443</v>
      </c>
      <c r="CA78" s="29">
        <v>-0.45871185785522584</v>
      </c>
      <c r="CB78" s="25">
        <v>0.35427527416082583</v>
      </c>
      <c r="CC78" s="25">
        <v>-0.12669053574162453</v>
      </c>
      <c r="CD78" s="25">
        <v>6.348403188047394E-2</v>
      </c>
      <c r="CE78" s="18">
        <f t="shared" si="317"/>
        <v>7.0945915980465104</v>
      </c>
      <c r="CF78" s="18">
        <f t="shared" si="318"/>
        <v>1.6595854174685691</v>
      </c>
      <c r="CG78" s="18">
        <f t="shared" si="319"/>
        <v>227.79427923970184</v>
      </c>
      <c r="CH78" s="18">
        <f t="shared" si="320"/>
        <v>231.57580896547958</v>
      </c>
      <c r="CI78" s="18">
        <f>IF(ISNUMBER(CG78), CG78*COS(RADIANS(-$C78+Графики!$B$3))+CH78*SIN(RADIANS(-$C78+Графики!$B$3)),"")</f>
        <v>227.79427923970184</v>
      </c>
      <c r="CJ78" s="19">
        <f>IF(ISNUMBER(CG78), CG78*COS(RADIANS(-$C78+Графики!$B$5))+CH78*SIN(RADIANS(-$C78+Графики!$B$5)),"")</f>
        <v>231.57580896547958</v>
      </c>
      <c r="CK78" s="24">
        <v>-0.29930485103873905</v>
      </c>
      <c r="CL78" s="25">
        <v>0.29873396721731604</v>
      </c>
      <c r="CM78" s="25">
        <v>-0.25070925599894572</v>
      </c>
      <c r="CN78" s="25">
        <v>6.489760949727022E-2</v>
      </c>
      <c r="CO78" s="18">
        <f t="shared" si="321"/>
        <v>5.2188495259245382</v>
      </c>
      <c r="CP78" s="18">
        <f t="shared" si="322"/>
        <v>2.7541859903938271</v>
      </c>
      <c r="CQ78" s="18">
        <f t="shared" si="323"/>
        <v>228.26984820539383</v>
      </c>
      <c r="CR78" s="18">
        <f t="shared" si="324"/>
        <v>234.26943801846238</v>
      </c>
      <c r="CS78" s="18">
        <f>IF(ISNUMBER(CQ78), CQ78*COS(RADIANS(-$C78+Графики!$B$3))+CR78*SIN(RADIANS(-$C78+Графики!$B$3)),"")</f>
        <v>228.26984820539383</v>
      </c>
      <c r="CT78" s="19">
        <f>IF(ISNUMBER(CQ78), CQ78*COS(RADIANS(-$C78+Графики!$B$5))+CR78*SIN(RADIANS(-$C78+Графики!$B$5)),"")</f>
        <v>234.26943801846238</v>
      </c>
      <c r="CU78" s="24">
        <v>-0.41846933418763843</v>
      </c>
      <c r="CV78" s="25">
        <v>0.26735159885361581</v>
      </c>
      <c r="CW78" s="25">
        <v>-0.25642936319118137</v>
      </c>
      <c r="CX78" s="25">
        <v>7.4276153308455994E-2</v>
      </c>
      <c r="CY78" s="18">
        <f t="shared" si="325"/>
        <v>5.9848809512165229</v>
      </c>
      <c r="CZ78" s="18">
        <f t="shared" si="326"/>
        <v>2.8859460526761218</v>
      </c>
      <c r="DA78" s="18">
        <f t="shared" si="327"/>
        <v>222.38556622199908</v>
      </c>
      <c r="DB78" s="18">
        <f t="shared" si="328"/>
        <v>235.7529753811034</v>
      </c>
      <c r="DC78" s="18">
        <f>IF(ISNUMBER(DA78), DA78*COS(RADIANS(-$C78+Графики!$B$3))+DB78*SIN(RADIANS(-$C78+Графики!$B$3)),"")</f>
        <v>222.38556622199908</v>
      </c>
      <c r="DD78" s="19">
        <f>IF(ISNUMBER(DA78), DA78*COS(RADIANS(-$C78+Графики!$B$5))+DB78*SIN(RADIANS(-$C78+Графики!$B$5)),"")</f>
        <v>235.7529753811034</v>
      </c>
      <c r="DE78" s="24">
        <v>-0.46088082066254354</v>
      </c>
      <c r="DF78" s="25">
        <v>0.2552810252732638</v>
      </c>
      <c r="DG78" s="25">
        <v>-0.16850375011689053</v>
      </c>
      <c r="DH78" s="25">
        <v>9.9354025100898996E-2</v>
      </c>
      <c r="DI78" s="18">
        <f t="shared" si="329"/>
        <v>6.2496504103784059</v>
      </c>
      <c r="DJ78" s="18">
        <f t="shared" si="330"/>
        <v>2.3374979236622782</v>
      </c>
      <c r="DK78" s="18">
        <f t="shared" si="331"/>
        <v>225.6668558104482</v>
      </c>
      <c r="DL78" s="18">
        <f t="shared" si="332"/>
        <v>231.30339986118969</v>
      </c>
      <c r="DM78" s="18">
        <f>IF(ISNUMBER(DK78), DK78*COS(RADIANS(-$C78+Графики!$B$3))+DL78*SIN(RADIANS(-$C78+Графики!$B$3)),"")</f>
        <v>225.6668558104482</v>
      </c>
      <c r="DN78" s="19">
        <f>IF(ISNUMBER(DK78), DK78*COS(RADIANS(-$C78+Графики!$B$5))+DL78*SIN(RADIANS(-$C78+Графики!$B$5)),"")</f>
        <v>231.30339986118969</v>
      </c>
      <c r="DO78" s="24">
        <v>-0.42790150463672716</v>
      </c>
      <c r="DP78" s="25">
        <v>0.28888915914657098</v>
      </c>
      <c r="DQ78" s="25">
        <v>-0.15696306691279824</v>
      </c>
      <c r="DR78" s="25">
        <v>-3.8899150729963333E-2</v>
      </c>
      <c r="DS78" s="18">
        <f t="shared" si="333"/>
        <v>6.2551377740350675</v>
      </c>
      <c r="DT78" s="18">
        <f t="shared" si="334"/>
        <v>1.0303018503131252</v>
      </c>
      <c r="DU78" s="18">
        <f t="shared" si="335"/>
        <v>228.63553031833104</v>
      </c>
      <c r="DV78" s="18">
        <f t="shared" si="336"/>
        <v>227.81737770023042</v>
      </c>
      <c r="DW78" s="18">
        <f>IF(ISNUMBER(DU78), DU78*COS(RADIANS(-$C78+Графики!$B$3))+DV78*SIN(RADIANS(-$C78+Графики!$B$3)),"")</f>
        <v>228.63553031833104</v>
      </c>
      <c r="DX78" s="19">
        <f>IF(ISNUMBER(DU78), DU78*COS(RADIANS(-$C78+Графики!$B$5))+DV78*SIN(RADIANS(-$C78+Графики!$B$5)),"")</f>
        <v>227.81737770023042</v>
      </c>
      <c r="DY78" s="24">
        <v>-0.44012688844100445</v>
      </c>
      <c r="DZ78" s="25">
        <v>0.41362619360850927</v>
      </c>
      <c r="EA78" s="25">
        <v>-0.24000489512474632</v>
      </c>
      <c r="EB78" s="25">
        <v>8.326466830493745E-2</v>
      </c>
      <c r="EC78" s="18">
        <f t="shared" si="337"/>
        <v>7.4503322138610431</v>
      </c>
      <c r="ED78" s="18">
        <f t="shared" si="338"/>
        <v>2.8210553848269249</v>
      </c>
      <c r="EE78" s="18">
        <f t="shared" si="339"/>
        <v>224.45584215671565</v>
      </c>
      <c r="EF78" s="18">
        <f t="shared" si="340"/>
        <v>230.88051523659826</v>
      </c>
      <c r="EG78" s="18">
        <f>IF(ISNUMBER(EE78), EE78*COS(RADIANS(-$C78+Графики!$B$3))+EF78*SIN(RADIANS(-$C78+Графики!$B$3)),"")</f>
        <v>224.45584215671565</v>
      </c>
      <c r="EH78" s="19">
        <f>IF(ISNUMBER(EE78), EE78*COS(RADIANS(-$C78+Графики!$B$5))+EF78*SIN(RADIANS(-$C78+Графики!$B$5)),"")</f>
        <v>230.88051523659826</v>
      </c>
      <c r="EI78" s="24">
        <v>-0.34202673218354324</v>
      </c>
      <c r="EJ78" s="25">
        <v>0.37822328070927502</v>
      </c>
      <c r="EK78" s="25">
        <v>-8.3808660722331119E-2</v>
      </c>
      <c r="EL78" s="25">
        <v>6.1334114154387304E-2</v>
      </c>
      <c r="EM78" s="18">
        <f t="shared" si="341"/>
        <v>6.2853256965536985</v>
      </c>
      <c r="EN78" s="18">
        <f t="shared" si="342"/>
        <v>1.2666093148695345</v>
      </c>
      <c r="EO78" s="18">
        <f t="shared" si="343"/>
        <v>225.94633816969701</v>
      </c>
      <c r="EP78" s="18">
        <f t="shared" si="344"/>
        <v>227.91682027862092</v>
      </c>
      <c r="EQ78" s="18">
        <f>IF(ISNUMBER(EO78), EO78*COS(RADIANS(-$C78+Графики!$B$3))+EP78*SIN(RADIANS(-$C78+Графики!$B$3)),"")</f>
        <v>225.94633816969701</v>
      </c>
      <c r="ER78" s="19">
        <f>IF(ISNUMBER(EO78), EO78*COS(RADIANS(-$C78+Графики!$B$5))+EP78*SIN(RADIANS(-$C78+Графики!$B$5)),"")</f>
        <v>227.91682027862092</v>
      </c>
      <c r="ES78" s="24">
        <v>-0.45881451680341345</v>
      </c>
      <c r="ET78" s="25">
        <v>0.28884605557688481</v>
      </c>
      <c r="EU78" s="25">
        <v>-0.13443069594786342</v>
      </c>
      <c r="EV78" s="25">
        <v>-4.5698173929584585E-2</v>
      </c>
      <c r="EW78" s="18">
        <f t="shared" si="345"/>
        <v>6.524523045964389</v>
      </c>
      <c r="EX78" s="18">
        <f t="shared" si="346"/>
        <v>0.77433725402677556</v>
      </c>
      <c r="EY78" s="18">
        <f t="shared" si="347"/>
        <v>223.96274944841824</v>
      </c>
      <c r="EZ78" s="18">
        <f t="shared" si="348"/>
        <v>230.75215334175806</v>
      </c>
      <c r="FA78" s="18">
        <f>IF(ISNUMBER(EY78), EY78*COS(RADIANS(-$C78+Графики!$B$3))+EZ78*SIN(RADIANS(-$C78+Графики!$B$3)),"")</f>
        <v>223.96274944841824</v>
      </c>
      <c r="FB78" s="19">
        <f>IF(ISNUMBER(EY78), EY78*COS(RADIANS(-$C78+Графики!$B$5))+EZ78*SIN(RADIANS(-$C78+Графики!$B$5)),"")</f>
        <v>230.75215334175806</v>
      </c>
      <c r="FC78" s="24">
        <v>-0.36161584360214472</v>
      </c>
      <c r="FD78" s="25">
        <v>0.28273238803802059</v>
      </c>
      <c r="FE78" s="25">
        <v>-0.18165615813178737</v>
      </c>
      <c r="FF78" s="25">
        <v>-7.3874316501140277E-2</v>
      </c>
      <c r="FG78" s="18">
        <f t="shared" si="349"/>
        <v>5.6229694543667295</v>
      </c>
      <c r="FH78" s="18">
        <f t="shared" si="350"/>
        <v>0.94057386647453212</v>
      </c>
      <c r="FI78" s="18">
        <f t="shared" si="351"/>
        <v>226.41490213994564</v>
      </c>
      <c r="FJ78" s="18">
        <f t="shared" si="352"/>
        <v>233.81459253565154</v>
      </c>
      <c r="FK78" s="18">
        <f>IF(ISNUMBER(FI78), FI78*COS(RADIANS(-$C78+Графики!$B$3))+FJ78*SIN(RADIANS(-$C78+Графики!$B$3)),"")</f>
        <v>226.41490213994564</v>
      </c>
      <c r="FL78" s="19">
        <f>IF(ISNUMBER(FI78), FI78*COS(RADIANS(-$C78+Графики!$B$5))+FJ78*SIN(RADIANS(-$C78+Графики!$B$5)),"")</f>
        <v>233.81459253565154</v>
      </c>
      <c r="FM78" s="24">
        <v>-0.36258072079745118</v>
      </c>
      <c r="FN78" s="25">
        <v>0.30549044836398331</v>
      </c>
      <c r="FO78" s="25">
        <v>-0.11622152786113174</v>
      </c>
      <c r="FP78" s="25">
        <v>7.1289515867844488E-3</v>
      </c>
      <c r="FQ78" s="18">
        <f t="shared" si="353"/>
        <v>5.8299877435795064</v>
      </c>
      <c r="FR78" s="18">
        <f t="shared" si="354"/>
        <v>1.0764357922595527</v>
      </c>
      <c r="FS78" s="18">
        <f t="shared" si="355"/>
        <v>227.20670216476856</v>
      </c>
      <c r="FT78" s="18">
        <f t="shared" si="356"/>
        <v>229.9280279154919</v>
      </c>
      <c r="FU78" s="18">
        <f>IF(ISNUMBER(FS78), FS78*COS(RADIANS(-$C78+Графики!$B$3))+FT78*SIN(RADIANS(-$C78+Графики!$B$3)),"")</f>
        <v>227.20670216476856</v>
      </c>
      <c r="FV78" s="19">
        <f>IF(ISNUMBER(FS78), FS78*COS(RADIANS(-$C78+Графики!$B$5))+FT78*SIN(RADIANS(-$C78+Графики!$B$5)),"")</f>
        <v>229.9280279154919</v>
      </c>
      <c r="FW78" s="24">
        <v>-0.36848115657414726</v>
      </c>
      <c r="FX78" s="25">
        <v>0.3302716281461171</v>
      </c>
      <c r="FY78" s="25">
        <v>-7.9760791160055716E-2</v>
      </c>
      <c r="FZ78" s="25">
        <v>5.692711846146456E-2</v>
      </c>
      <c r="GA78" s="18">
        <f t="shared" si="357"/>
        <v>6.097730586831644</v>
      </c>
      <c r="GB78" s="18">
        <f t="shared" si="358"/>
        <v>1.1928267524157277</v>
      </c>
      <c r="GC78" s="18">
        <f t="shared" si="359"/>
        <v>230.30905839125634</v>
      </c>
      <c r="GD78" s="18">
        <f t="shared" si="360"/>
        <v>226.37137816739039</v>
      </c>
      <c r="GE78" s="18">
        <f>IF(ISNUMBER(GC78), GC78*COS(RADIANS(-$C78+Графики!$B$3))+GD78*SIN(RADIANS(-$C78+Графики!$B$3)),"")</f>
        <v>230.30905839125634</v>
      </c>
      <c r="GF78" s="19">
        <f>IF(ISNUMBER(GC78), GC78*COS(RADIANS(-$C78+Графики!$B$5))+GD78*SIN(RADIANS(-$C78+Графики!$B$5)),"")</f>
        <v>226.37137816739039</v>
      </c>
      <c r="GG78" s="24">
        <v>-0.40109155316929901</v>
      </c>
      <c r="GH78" s="25">
        <v>0.38027750032301022</v>
      </c>
      <c r="GI78" s="25">
        <v>-0.2456632870754876</v>
      </c>
      <c r="GJ78" s="25">
        <v>5.5213690335606497E-2</v>
      </c>
      <c r="GK78" s="18">
        <f t="shared" si="361"/>
        <v>6.8186784888434131</v>
      </c>
      <c r="GL78" s="18">
        <f t="shared" si="362"/>
        <v>2.6256439327592074</v>
      </c>
      <c r="GM78" s="18">
        <f t="shared" si="363"/>
        <v>233.01210588499731</v>
      </c>
      <c r="GN78" s="18">
        <f t="shared" si="364"/>
        <v>232.92992814358396</v>
      </c>
      <c r="GO78" s="18">
        <f>IF(ISNUMBER(GM78), GM78*COS(RADIANS(-$C78+Графики!$B$3))+GN78*SIN(RADIANS(-$C78+Графики!$B$3)),"")</f>
        <v>233.01210588499731</v>
      </c>
      <c r="GP78" s="19">
        <f>IF(ISNUMBER(GM78), GM78*COS(RADIANS(-$C78+Графики!$B$5))+GN78*SIN(RADIANS(-$C78+Графики!$B$5)),"")</f>
        <v>232.92992814358399</v>
      </c>
      <c r="GQ78" s="24">
        <v>-0.47847476071353601</v>
      </c>
      <c r="GR78" s="25">
        <v>0.33328775308247094</v>
      </c>
      <c r="GS78" s="25">
        <v>-0.25883814341870454</v>
      </c>
      <c r="GT78" s="25">
        <v>0.10980393801991703</v>
      </c>
      <c r="GU78" s="18">
        <f t="shared" si="365"/>
        <v>7.083905056585956</v>
      </c>
      <c r="GV78" s="18">
        <f t="shared" si="366"/>
        <v>3.2170034923740447</v>
      </c>
      <c r="GW78" s="18">
        <f t="shared" si="367"/>
        <v>226.66170959212144</v>
      </c>
      <c r="GX78" s="18">
        <f t="shared" si="368"/>
        <v>235.30217589191079</v>
      </c>
      <c r="GY78" s="18">
        <f>IF(ISNUMBER(GW78), GW78*COS(RADIANS(-$C78+Графики!$B$3))+GX78*SIN(RADIANS(-$C78+Графики!$B$3)),"")</f>
        <v>226.66170959212144</v>
      </c>
      <c r="GZ78" s="19">
        <f>IF(ISNUMBER(GW78), GW78*COS(RADIANS(-$C78+Графики!$B$5))+GX78*SIN(RADIANS(-$C78+Графики!$B$5)),"")</f>
        <v>235.30217589191079</v>
      </c>
      <c r="HA78" s="24">
        <v>-0.40027863958803223</v>
      </c>
      <c r="HB78" s="25">
        <v>0.28322306208048564</v>
      </c>
      <c r="HC78" s="25">
        <v>-0.17046961657535717</v>
      </c>
      <c r="HD78" s="25">
        <v>4.2414019858674767E-2</v>
      </c>
      <c r="HE78" s="18">
        <f t="shared" si="369"/>
        <v>5.9646422006808324</v>
      </c>
      <c r="HF78" s="18">
        <f t="shared" si="370"/>
        <v>1.8577591210901534</v>
      </c>
      <c r="HG78" s="18">
        <f t="shared" si="371"/>
        <v>224.63580517000554</v>
      </c>
      <c r="HH78" s="18">
        <f t="shared" si="372"/>
        <v>229.88021365136058</v>
      </c>
      <c r="HI78" s="18">
        <f>IF(ISNUMBER(HG78), HG78*COS(RADIANS(-$C78+Графики!$B$3))+HH78*SIN(RADIANS(-$C78+Графики!$B$3)),"")</f>
        <v>224.63580517000554</v>
      </c>
      <c r="HJ78" s="19">
        <f>IF(ISNUMBER(HG78), HG78*COS(RADIANS(-$C78+Графики!$B$5))+HH78*SIN(RADIANS(-$C78+Графики!$B$5)),"")</f>
        <v>229.88021365136058</v>
      </c>
      <c r="HK78" s="24">
        <v>-0.45744062732627178</v>
      </c>
      <c r="HL78" s="25">
        <v>0.34255917833791949</v>
      </c>
      <c r="HM78" s="25">
        <v>-9.4836231192591519E-2</v>
      </c>
      <c r="HN78" s="25">
        <v>-1.6193238562888818E-2</v>
      </c>
      <c r="HO78" s="18">
        <f t="shared" si="373"/>
        <v>6.9812586021030221</v>
      </c>
      <c r="HP78" s="18">
        <f t="shared" si="374"/>
        <v>0.68628952363199913</v>
      </c>
      <c r="HQ78" s="18">
        <f t="shared" si="375"/>
        <v>232.05642394519305</v>
      </c>
      <c r="HR78" s="18">
        <f t="shared" si="376"/>
        <v>234.07778327922685</v>
      </c>
      <c r="HS78" s="18">
        <f>IF(ISNUMBER(HQ78), HQ78*COS(RADIANS(-$C78+Графики!$B$3))+HR78*SIN(RADIANS(-$C78+Графики!$B$3)),"")</f>
        <v>232.05642394519305</v>
      </c>
      <c r="HT78" s="19">
        <f>IF(ISNUMBER(HQ78), HQ78*COS(RADIANS(-$C78+Графики!$B$5))+HR78*SIN(RADIANS(-$C78+Графики!$B$5)),"")</f>
        <v>234.07778327922688</v>
      </c>
      <c r="HU78" s="24">
        <v>-0.32789081581875112</v>
      </c>
      <c r="HV78" s="25">
        <v>0.36510079252160699</v>
      </c>
      <c r="HW78" s="25">
        <v>-0.16597760419069149</v>
      </c>
      <c r="HX78" s="25">
        <v>-8.06627391744906E-3</v>
      </c>
      <c r="HY78" s="18">
        <f t="shared" si="377"/>
        <v>6.0474557655307368</v>
      </c>
      <c r="HZ78" s="18">
        <f t="shared" si="378"/>
        <v>1.3780358835913371</v>
      </c>
      <c r="IA78" s="18">
        <f t="shared" si="379"/>
        <v>227.15912692637627</v>
      </c>
      <c r="IB78" s="18">
        <f t="shared" si="380"/>
        <v>230.0709890282142</v>
      </c>
      <c r="IC78" s="18">
        <f>IF(ISNUMBER(IA78), IA78*COS(RADIANS(-$C78+Графики!$B$3))+IB78*SIN(RADIANS(-$C78+Графики!$B$3)),"")</f>
        <v>227.15912692637627</v>
      </c>
      <c r="ID78" s="19">
        <f>IF(ISNUMBER(IA78), IA78*COS(RADIANS(-$C78+Графики!$B$5))+IB78*SIN(RADIANS(-$C78+Графики!$B$5)),"")</f>
        <v>230.0709890282142</v>
      </c>
      <c r="IE78" s="24">
        <v>-0.33806870946937895</v>
      </c>
      <c r="IF78" s="25">
        <v>0.28146700003963954</v>
      </c>
      <c r="IG78" s="25">
        <v>-0.18919710518270122</v>
      </c>
      <c r="IH78" s="25">
        <v>-1.6777478264865558E-2</v>
      </c>
      <c r="II78" s="18">
        <f t="shared" si="381"/>
        <v>5.4064426439134552</v>
      </c>
      <c r="IJ78" s="18">
        <f t="shared" si="382"/>
        <v>1.5046445246463735</v>
      </c>
      <c r="IK78" s="18">
        <f t="shared" si="383"/>
        <v>222.41544989606493</v>
      </c>
      <c r="IL78" s="18">
        <f t="shared" si="384"/>
        <v>223.6833474955651</v>
      </c>
      <c r="IM78" s="18">
        <f>IF(ISNUMBER(IK78), IK78*COS(RADIANS(-$C78+Графики!$B$3))+IL78*SIN(RADIANS(-$C78+Графики!$B$3)),"")</f>
        <v>222.41544989606493</v>
      </c>
      <c r="IN78" s="19">
        <f>IF(ISNUMBER(IK78), IK78*COS(RADIANS(-$C78+Графики!$B$5))+IL78*SIN(RADIANS(-$C78+Графики!$B$5)),"")</f>
        <v>223.6833474955651</v>
      </c>
      <c r="IO78" s="24">
        <v>-0.33189792789196793</v>
      </c>
      <c r="IP78" s="25">
        <v>0.28697760052263566</v>
      </c>
      <c r="IQ78" s="25">
        <v>-0.21713941865390668</v>
      </c>
      <c r="IR78" s="25">
        <v>0.1190975210911063</v>
      </c>
      <c r="IS78" s="18">
        <f t="shared" si="385"/>
        <v>5.400681561144264</v>
      </c>
      <c r="IT78" s="18">
        <f t="shared" si="386"/>
        <v>2.9342166222552835</v>
      </c>
      <c r="IU78" s="18">
        <f t="shared" si="387"/>
        <v>226.96466547617021</v>
      </c>
      <c r="IV78" s="18">
        <f t="shared" si="388"/>
        <v>232.33254752487335</v>
      </c>
      <c r="IW78" s="18">
        <f>IF(ISNUMBER(IU78), IU78*COS(RADIANS(-$C78+Графики!$B$3))+IV78*SIN(RADIANS(-$C78+Графики!$B$3)),"")</f>
        <v>226.96466547617021</v>
      </c>
      <c r="IX78" s="19">
        <f>IF(ISNUMBER(IU78), IU78*COS(RADIANS(-$C78+Графики!$B$5))+IV78*SIN(RADIANS(-$C78+Графики!$B$5)),"")</f>
        <v>232.33254752487335</v>
      </c>
    </row>
    <row r="79" spans="1:258" x14ac:dyDescent="0.25">
      <c r="A79" s="44">
        <v>79</v>
      </c>
      <c r="B79" s="50">
        <v>0</v>
      </c>
      <c r="C79" s="11">
        <f>IF(Графики!$A$7="Расчитывать с учетом закручивания скважины",B79,0)</f>
        <v>0</v>
      </c>
      <c r="D79" s="47">
        <v>38</v>
      </c>
      <c r="E79" s="34">
        <f>IF(ISNUMBER(INDEX($I$1:$IX$303,$A79,E$1) ),INDEX($I$1:$IX$303,$A79,E$1),0)</f>
        <v>6.1770167375122202</v>
      </c>
      <c r="F79" s="35">
        <f>IF(ISNUMBER(INDEX($I$1:$IX$303,$A79,F$1) ),INDEX($I$1:$IX$303,$A79,F$1),0)</f>
        <v>4.1637871002410467</v>
      </c>
      <c r="G79" s="35">
        <f>IF(ISNUMBER(INDEX($I$1:$IX$303,$A79,G$1) ),INDEX($I$1:$IX$303,$A79,G$1)-$G$305,0)</f>
        <v>-745.93858930758586</v>
      </c>
      <c r="H79" s="36">
        <f>IF(ISNUMBER(INDEX($I$1:$IX$303,$A79,H$1) ),INDEX($I$1:$IX$303,$A79,H$1)-$H$305,0)</f>
        <v>-920.71594214999459</v>
      </c>
      <c r="I79" s="29">
        <v>-0.41375496205350593</v>
      </c>
      <c r="J79" s="25">
        <v>0.29408351740346728</v>
      </c>
      <c r="K79" s="25">
        <v>-0.18767127948327725</v>
      </c>
      <c r="L79" s="25">
        <v>0.28946495448808074</v>
      </c>
      <c r="M79" s="18">
        <f t="shared" si="289"/>
        <v>6.1770167375122202</v>
      </c>
      <c r="N79" s="18">
        <f t="shared" si="290"/>
        <v>4.1637871002410467</v>
      </c>
      <c r="O79" s="18">
        <f t="shared" si="291"/>
        <v>231.97756658182882</v>
      </c>
      <c r="P79" s="18">
        <f t="shared" si="292"/>
        <v>234.71372133404299</v>
      </c>
      <c r="Q79" s="18">
        <f>IF(ISNUMBER(O79), O79*COS(RADIANS(-$C79+Графики!$B$3))+P79*SIN(RADIANS(-$C79+Графики!$B$3)),"")</f>
        <v>231.97756658182882</v>
      </c>
      <c r="R79" s="19">
        <f>IF(ISNUMBER(O79), O79*COS(RADIANS(-$C79+Графики!$B$5))+P79*SIN(RADIANS(-$C79+Графики!$B$5)),"")</f>
        <v>234.71372133404299</v>
      </c>
      <c r="S79" s="29">
        <v>-0.34591295432170366</v>
      </c>
      <c r="T79" s="25">
        <v>0.36421398210924627</v>
      </c>
      <c r="U79" s="25">
        <v>-0.27550950828083248</v>
      </c>
      <c r="V79" s="25">
        <v>0.22195078769160856</v>
      </c>
      <c r="W79" s="18">
        <f t="shared" si="293"/>
        <v>6.1969869097749468</v>
      </c>
      <c r="X79" s="18">
        <f t="shared" si="294"/>
        <v>4.3411463959999423</v>
      </c>
      <c r="Y79" s="18">
        <f t="shared" si="295"/>
        <v>227.52902972889927</v>
      </c>
      <c r="Z79" s="18">
        <f t="shared" si="296"/>
        <v>230.18985966986173</v>
      </c>
      <c r="AA79" s="18">
        <f>IF(ISNUMBER(Y79), Y79*COS(RADIANS(-$C79+Графики!$B$3))+Z79*SIN(RADIANS(-$C79+Графики!$B$3)),"")</f>
        <v>227.52902972889927</v>
      </c>
      <c r="AB79" s="18">
        <f>IF(ISNUMBER(Y79), Y79*COS(RADIANS(-$C79+Графики!$B$5))+Z79*SIN(RADIANS(-$C79+Графики!$B$5)),"")</f>
        <v>230.18985966986173</v>
      </c>
      <c r="AC79" s="24">
        <v>-0.28380253272224731</v>
      </c>
      <c r="AD79" s="25">
        <v>0.34812866031446643</v>
      </c>
      <c r="AE79" s="25">
        <v>-0.12652267282446711</v>
      </c>
      <c r="AF79" s="25">
        <v>0.3401216292574385</v>
      </c>
      <c r="AG79" s="18">
        <f t="shared" si="297"/>
        <v>5.5146120311294347</v>
      </c>
      <c r="AH79" s="18">
        <f t="shared" si="298"/>
        <v>4.0722284984247841</v>
      </c>
      <c r="AI79" s="18">
        <f t="shared" si="299"/>
        <v>228.9210015506273</v>
      </c>
      <c r="AJ79" s="18">
        <f t="shared" si="300"/>
        <v>239.19475040863063</v>
      </c>
      <c r="AK79" s="18">
        <f>IF(ISNUMBER(AI79), AI79*COS(RADIANS(-$C79+Графики!$B$3))+AJ79*SIN(RADIANS(-$C79+Графики!$B$3)),"")</f>
        <v>228.9210015506273</v>
      </c>
      <c r="AL79" s="19">
        <f>IF(ISNUMBER(AI79), AI79*COS(RADIANS(-$C79+Графики!$B$5))+AJ79*SIN(RADIANS(-$C79+Графики!$B$5)),"")</f>
        <v>239.19475040863063</v>
      </c>
      <c r="AM79" s="24">
        <v>-0.3090429200330731</v>
      </c>
      <c r="AN79" s="25">
        <v>0.33750822372954892</v>
      </c>
      <c r="AO79" s="25">
        <v>-0.121939136175296</v>
      </c>
      <c r="AP79" s="25">
        <v>0.28661102172257769</v>
      </c>
      <c r="AQ79" s="18">
        <f t="shared" si="301"/>
        <v>5.6421931842478994</v>
      </c>
      <c r="AR79" s="18">
        <f t="shared" si="302"/>
        <v>3.5652651543041696</v>
      </c>
      <c r="AS79" s="18">
        <f t="shared" si="303"/>
        <v>228.49849569143629</v>
      </c>
      <c r="AT79" s="18">
        <f t="shared" si="304"/>
        <v>234.62308377680074</v>
      </c>
      <c r="AU79" s="18">
        <f>IF(ISNUMBER(AS79), AS79*COS(RADIANS(-$C79+Графики!$B$3))+AT79*SIN(RADIANS(-$C79+Графики!$B$3)),"")</f>
        <v>228.49849569143629</v>
      </c>
      <c r="AV79" s="19">
        <f>IF(ISNUMBER(AS79), AS79*COS(RADIANS(-$C79+Графики!$B$5))+AT79*SIN(RADIANS(-$C79+Графики!$B$5)),"")</f>
        <v>234.62308377680074</v>
      </c>
      <c r="AW79" s="24">
        <v>-0.25557433235858773</v>
      </c>
      <c r="AX79" s="25">
        <v>0.23799459975832524</v>
      </c>
      <c r="AY79" s="25">
        <v>-0.27047446859175794</v>
      </c>
      <c r="AZ79" s="25">
        <v>0.28095325992554776</v>
      </c>
      <c r="BA79" s="18">
        <f t="shared" si="305"/>
        <v>4.3071881576527407</v>
      </c>
      <c r="BB79" s="18">
        <f t="shared" si="306"/>
        <v>4.8120961528175448</v>
      </c>
      <c r="BC79" s="18">
        <f t="shared" si="307"/>
        <v>228.83344654232496</v>
      </c>
      <c r="BD79" s="18">
        <f t="shared" si="308"/>
        <v>234.12417140588929</v>
      </c>
      <c r="BE79" s="18">
        <f>IF(ISNUMBER(BC79), BC79*COS(RADIANS(-$C79+Графики!$B$3))+BD79*SIN(RADIANS(-$C79+Графики!$B$3)),"")</f>
        <v>228.83344654232496</v>
      </c>
      <c r="BF79" s="19">
        <f>IF(ISNUMBER(BC79), BC79*COS(RADIANS(-$C79+Графики!$B$5))+BD79*SIN(RADIANS(-$C79+Графики!$B$5)),"")</f>
        <v>234.12417140588929</v>
      </c>
      <c r="BG79" s="24">
        <v>-0.22330011828867694</v>
      </c>
      <c r="BH79" s="25">
        <v>0.20727367447341069</v>
      </c>
      <c r="BI79" s="25">
        <v>-0.19178253949788193</v>
      </c>
      <c r="BJ79" s="25">
        <v>0.19721637305959724</v>
      </c>
      <c r="BK79" s="18">
        <f t="shared" si="309"/>
        <v>3.7574563365987252</v>
      </c>
      <c r="BL79" s="18">
        <f t="shared" si="310"/>
        <v>3.3946493855801956</v>
      </c>
      <c r="BM79" s="18">
        <f t="shared" si="311"/>
        <v>227.60384584871977</v>
      </c>
      <c r="BN79" s="18">
        <f t="shared" si="312"/>
        <v>229.51694933175668</v>
      </c>
      <c r="BO79" s="18">
        <f>IF(ISNUMBER(BM79), BM79*COS(RADIANS(-$C79+Графики!$B$3))+BN79*SIN(RADIANS(-$C79+Графики!$B$3)),"")</f>
        <v>227.60384584871977</v>
      </c>
      <c r="BP79" s="19">
        <f>IF(ISNUMBER(BM79), BM79*COS(RADIANS(-$C79+Графики!$B$5))+BN79*SIN(RADIANS(-$C79+Графики!$B$5)),"")</f>
        <v>229.51694933175668</v>
      </c>
      <c r="BQ79" s="24">
        <v>-0.41316496268055669</v>
      </c>
      <c r="BR79" s="25">
        <v>0.26977477478029566</v>
      </c>
      <c r="BS79" s="25">
        <v>-0.19543583324610544</v>
      </c>
      <c r="BT79" s="25">
        <v>0.33486308189810288</v>
      </c>
      <c r="BU79" s="18">
        <f t="shared" si="313"/>
        <v>5.9597382249946564</v>
      </c>
      <c r="BV79" s="18">
        <f t="shared" si="314"/>
        <v>4.6277145266945183</v>
      </c>
      <c r="BW79" s="18">
        <f t="shared" si="315"/>
        <v>232.90877097322928</v>
      </c>
      <c r="BX79" s="18">
        <f t="shared" si="316"/>
        <v>231.05028816446168</v>
      </c>
      <c r="BY79" s="18">
        <f>IF(ISNUMBER(BW79), BW79*COS(RADIANS(-$C79+Графики!$B$3))+BX79*SIN(RADIANS(-$C79+Графики!$B$3)),"")</f>
        <v>232.90877097322928</v>
      </c>
      <c r="BZ79" s="19">
        <f>IF(ISNUMBER(BW79), BW79*COS(RADIANS(-$C79+Графики!$B$5))+BX79*SIN(RADIANS(-$C79+Графики!$B$5)),"")</f>
        <v>231.0502881644617</v>
      </c>
      <c r="CA79" s="29">
        <v>-0.30580135967377386</v>
      </c>
      <c r="CB79" s="25">
        <v>0.29397744379367252</v>
      </c>
      <c r="CC79" s="25">
        <v>-0.31768674353840715</v>
      </c>
      <c r="CD79" s="25">
        <v>0.21091343152444267</v>
      </c>
      <c r="CE79" s="18">
        <f t="shared" si="317"/>
        <v>5.2340335539764267</v>
      </c>
      <c r="CF79" s="18">
        <f t="shared" si="318"/>
        <v>4.6128903811464976</v>
      </c>
      <c r="CG79" s="18">
        <f t="shared" si="319"/>
        <v>230.41129601669005</v>
      </c>
      <c r="CH79" s="18">
        <f t="shared" si="320"/>
        <v>233.88225415605282</v>
      </c>
      <c r="CI79" s="18">
        <f>IF(ISNUMBER(CG79), CG79*COS(RADIANS(-$C79+Графики!$B$3))+CH79*SIN(RADIANS(-$C79+Графики!$B$3)),"")</f>
        <v>230.41129601669005</v>
      </c>
      <c r="CJ79" s="19">
        <f>IF(ISNUMBER(CG79), CG79*COS(RADIANS(-$C79+Графики!$B$5))+CH79*SIN(RADIANS(-$C79+Графики!$B$5)),"")</f>
        <v>233.88225415605282</v>
      </c>
      <c r="CK79" s="24">
        <v>-0.29472485057825665</v>
      </c>
      <c r="CL79" s="25">
        <v>0.2399614687124649</v>
      </c>
      <c r="CM79" s="25">
        <v>-0.18625945643764583</v>
      </c>
      <c r="CN79" s="25">
        <v>0.20087718837007199</v>
      </c>
      <c r="CO79" s="18">
        <f t="shared" si="321"/>
        <v>4.6660014373014729</v>
      </c>
      <c r="CP79" s="18">
        <f t="shared" si="322"/>
        <v>3.3783981268767853</v>
      </c>
      <c r="CQ79" s="18">
        <f t="shared" si="323"/>
        <v>230.60284892404457</v>
      </c>
      <c r="CR79" s="18">
        <f t="shared" si="324"/>
        <v>235.95863708190078</v>
      </c>
      <c r="CS79" s="18">
        <f>IF(ISNUMBER(CQ79), CQ79*COS(RADIANS(-$C79+Графики!$B$3))+CR79*SIN(RADIANS(-$C79+Графики!$B$3)),"")</f>
        <v>230.60284892404457</v>
      </c>
      <c r="CT79" s="19">
        <f>IF(ISNUMBER(CQ79), CQ79*COS(RADIANS(-$C79+Графики!$B$5))+CR79*SIN(RADIANS(-$C79+Графики!$B$5)),"")</f>
        <v>235.95863708190078</v>
      </c>
      <c r="CU79" s="24">
        <v>-0.28465620636399636</v>
      </c>
      <c r="CV79" s="25">
        <v>0.30040779988409438</v>
      </c>
      <c r="CW79" s="25">
        <v>-0.31546076948004642</v>
      </c>
      <c r="CX79" s="25">
        <v>0.2839545028730589</v>
      </c>
      <c r="CY79" s="18">
        <f t="shared" si="325"/>
        <v>5.1056244399821873</v>
      </c>
      <c r="CZ79" s="18">
        <f t="shared" si="326"/>
        <v>5.2308611899652648</v>
      </c>
      <c r="DA79" s="18">
        <f t="shared" si="327"/>
        <v>224.93837844199018</v>
      </c>
      <c r="DB79" s="18">
        <f t="shared" si="328"/>
        <v>238.36840597608602</v>
      </c>
      <c r="DC79" s="18">
        <f>IF(ISNUMBER(DA79), DA79*COS(RADIANS(-$C79+Графики!$B$3))+DB79*SIN(RADIANS(-$C79+Графики!$B$3)),"")</f>
        <v>224.93837844199018</v>
      </c>
      <c r="DD79" s="19">
        <f>IF(ISNUMBER(DA79), DA79*COS(RADIANS(-$C79+Графики!$B$5))+DB79*SIN(RADIANS(-$C79+Графики!$B$5)),"")</f>
        <v>238.36840597608602</v>
      </c>
      <c r="DE79" s="24">
        <v>-0.29955264051744507</v>
      </c>
      <c r="DF79" s="25">
        <v>0.34748924609892129</v>
      </c>
      <c r="DG79" s="25">
        <v>-0.26482068036518824</v>
      </c>
      <c r="DH79" s="25">
        <v>0.2692396829757252</v>
      </c>
      <c r="DI79" s="18">
        <f t="shared" si="329"/>
        <v>5.6464756553189259</v>
      </c>
      <c r="DJ79" s="18">
        <f t="shared" si="330"/>
        <v>4.6605390005474687</v>
      </c>
      <c r="DK79" s="18">
        <f t="shared" si="331"/>
        <v>228.49009363810765</v>
      </c>
      <c r="DL79" s="18">
        <f t="shared" si="332"/>
        <v>233.63366936146343</v>
      </c>
      <c r="DM79" s="18">
        <f>IF(ISNUMBER(DK79), DK79*COS(RADIANS(-$C79+Графики!$B$3))+DL79*SIN(RADIANS(-$C79+Графики!$B$3)),"")</f>
        <v>228.49009363810765</v>
      </c>
      <c r="DN79" s="19">
        <f>IF(ISNUMBER(DK79), DK79*COS(RADIANS(-$C79+Графики!$B$5))+DL79*SIN(RADIANS(-$C79+Графики!$B$5)),"")</f>
        <v>233.63366936146343</v>
      </c>
      <c r="DO79" s="24">
        <v>-0.30962944346152854</v>
      </c>
      <c r="DP79" s="25">
        <v>0.38335535553889366</v>
      </c>
      <c r="DQ79" s="25">
        <v>-0.29720171429558284</v>
      </c>
      <c r="DR79" s="25">
        <v>0.35342447733444582</v>
      </c>
      <c r="DS79" s="18">
        <f t="shared" si="333"/>
        <v>6.0473963439164482</v>
      </c>
      <c r="DT79" s="18">
        <f t="shared" si="334"/>
        <v>5.6777541158610632</v>
      </c>
      <c r="DU79" s="18">
        <f t="shared" si="335"/>
        <v>231.65922849028925</v>
      </c>
      <c r="DV79" s="18">
        <f t="shared" si="336"/>
        <v>230.65625475816097</v>
      </c>
      <c r="DW79" s="18">
        <f>IF(ISNUMBER(DU79), DU79*COS(RADIANS(-$C79+Графики!$B$3))+DV79*SIN(RADIANS(-$C79+Графики!$B$3)),"")</f>
        <v>231.65922849028925</v>
      </c>
      <c r="DX79" s="19">
        <f>IF(ISNUMBER(DU79), DU79*COS(RADIANS(-$C79+Графики!$B$5))+DV79*SIN(RADIANS(-$C79+Графики!$B$5)),"")</f>
        <v>230.65625475816097</v>
      </c>
      <c r="DY79" s="24">
        <v>-0.36263908690021807</v>
      </c>
      <c r="DZ79" s="25">
        <v>0.35169773019618455</v>
      </c>
      <c r="EA79" s="25">
        <v>-0.25484574531063675</v>
      </c>
      <c r="EB79" s="25">
        <v>0.28728764547594876</v>
      </c>
      <c r="EC79" s="18">
        <f t="shared" si="337"/>
        <v>6.2337243395211077</v>
      </c>
      <c r="ED79" s="18">
        <f t="shared" si="338"/>
        <v>4.7309886785707986</v>
      </c>
      <c r="EE79" s="18">
        <f t="shared" si="339"/>
        <v>227.57270432647621</v>
      </c>
      <c r="EF79" s="18">
        <f t="shared" si="340"/>
        <v>233.24600957588365</v>
      </c>
      <c r="EG79" s="18">
        <f>IF(ISNUMBER(EE79), EE79*COS(RADIANS(-$C79+Графики!$B$3))+EF79*SIN(RADIANS(-$C79+Графики!$B$3)),"")</f>
        <v>227.57270432647621</v>
      </c>
      <c r="EH79" s="19">
        <f>IF(ISNUMBER(EE79), EE79*COS(RADIANS(-$C79+Графики!$B$5))+EF79*SIN(RADIANS(-$C79+Графики!$B$5)),"")</f>
        <v>233.24600957588365</v>
      </c>
      <c r="EI79" s="24">
        <v>-0.37198711905994608</v>
      </c>
      <c r="EJ79" s="25">
        <v>0.31870424854383217</v>
      </c>
      <c r="EK79" s="25">
        <v>-0.16238602640142169</v>
      </c>
      <c r="EL79" s="25">
        <v>0.29820112078879912</v>
      </c>
      <c r="EM79" s="18">
        <f t="shared" si="341"/>
        <v>6.0273827441553101</v>
      </c>
      <c r="EN79" s="18">
        <f t="shared" si="342"/>
        <v>4.019370282959315</v>
      </c>
      <c r="EO79" s="18">
        <f t="shared" si="343"/>
        <v>228.96002954177467</v>
      </c>
      <c r="EP79" s="18">
        <f t="shared" si="344"/>
        <v>229.92650542010057</v>
      </c>
      <c r="EQ79" s="18">
        <f>IF(ISNUMBER(EO79), EO79*COS(RADIANS(-$C79+Графики!$B$3))+EP79*SIN(RADIANS(-$C79+Графики!$B$3)),"")</f>
        <v>228.96002954177467</v>
      </c>
      <c r="ER79" s="19">
        <f>IF(ISNUMBER(EO79), EO79*COS(RADIANS(-$C79+Графики!$B$5))+EP79*SIN(RADIANS(-$C79+Графики!$B$5)),"")</f>
        <v>229.92650542010057</v>
      </c>
      <c r="ES79" s="24">
        <v>-0.28998108670286804</v>
      </c>
      <c r="ET79" s="25">
        <v>0.25396545775535284</v>
      </c>
      <c r="EU79" s="25">
        <v>-0.25917999200725367</v>
      </c>
      <c r="EV79" s="25">
        <v>0.34720424893947099</v>
      </c>
      <c r="EW79" s="18">
        <f t="shared" si="345"/>
        <v>4.7468112516098424</v>
      </c>
      <c r="EX79" s="18">
        <f t="shared" si="346"/>
        <v>5.2916760719450036</v>
      </c>
      <c r="EY79" s="18">
        <f t="shared" si="347"/>
        <v>226.33615507422317</v>
      </c>
      <c r="EZ79" s="18">
        <f t="shared" si="348"/>
        <v>233.39799137773056</v>
      </c>
      <c r="FA79" s="18">
        <f>IF(ISNUMBER(EY79), EY79*COS(RADIANS(-$C79+Графики!$B$3))+EZ79*SIN(RADIANS(-$C79+Графики!$B$3)),"")</f>
        <v>226.33615507422317</v>
      </c>
      <c r="FB79" s="19">
        <f>IF(ISNUMBER(EY79), EY79*COS(RADIANS(-$C79+Графики!$B$5))+EZ79*SIN(RADIANS(-$C79+Графики!$B$5)),"")</f>
        <v>233.39799137773056</v>
      </c>
      <c r="FC79" s="24">
        <v>-0.35371674022254096</v>
      </c>
      <c r="FD79" s="25">
        <v>0.20045192880928522</v>
      </c>
      <c r="FE79" s="25">
        <v>-0.15033229334351811</v>
      </c>
      <c r="FF79" s="25">
        <v>0.34225351110023372</v>
      </c>
      <c r="FG79" s="18">
        <f t="shared" si="349"/>
        <v>4.8360150927870045</v>
      </c>
      <c r="FH79" s="18">
        <f t="shared" si="350"/>
        <v>4.2986088296446558</v>
      </c>
      <c r="FI79" s="18">
        <f t="shared" si="351"/>
        <v>228.83290968633915</v>
      </c>
      <c r="FJ79" s="18">
        <f t="shared" si="352"/>
        <v>235.96389695047387</v>
      </c>
      <c r="FK79" s="18">
        <f>IF(ISNUMBER(FI79), FI79*COS(RADIANS(-$C79+Графики!$B$3))+FJ79*SIN(RADIANS(-$C79+Графики!$B$3)),"")</f>
        <v>228.83290968633915</v>
      </c>
      <c r="FL79" s="19">
        <f>IF(ISNUMBER(FI79), FI79*COS(RADIANS(-$C79+Графики!$B$5))+FJ79*SIN(RADIANS(-$C79+Графики!$B$5)),"")</f>
        <v>235.96389695047387</v>
      </c>
      <c r="FM79" s="24">
        <v>-0.23464567180924478</v>
      </c>
      <c r="FN79" s="25">
        <v>0.36089746388537802</v>
      </c>
      <c r="FO79" s="25">
        <v>-0.31532892363589871</v>
      </c>
      <c r="FP79" s="25">
        <v>0.38600400940456092</v>
      </c>
      <c r="FQ79" s="18">
        <f t="shared" si="353"/>
        <v>5.197070882389613</v>
      </c>
      <c r="FR79" s="18">
        <f t="shared" si="354"/>
        <v>6.1202462083694504</v>
      </c>
      <c r="FS79" s="18">
        <f t="shared" si="355"/>
        <v>229.80523760596336</v>
      </c>
      <c r="FT79" s="18">
        <f t="shared" si="356"/>
        <v>232.98815101967662</v>
      </c>
      <c r="FU79" s="18">
        <f>IF(ISNUMBER(FS79), FS79*COS(RADIANS(-$C79+Графики!$B$3))+FT79*SIN(RADIANS(-$C79+Графики!$B$3)),"")</f>
        <v>229.80523760596336</v>
      </c>
      <c r="FV79" s="19">
        <f>IF(ISNUMBER(FS79), FS79*COS(RADIANS(-$C79+Графики!$B$5))+FT79*SIN(RADIANS(-$C79+Графики!$B$5)),"")</f>
        <v>232.98815101967662</v>
      </c>
      <c r="FW79" s="24">
        <v>-0.41264282048781209</v>
      </c>
      <c r="FX79" s="25">
        <v>0.3710432567569899</v>
      </c>
      <c r="FY79" s="25">
        <v>-0.19061432087950941</v>
      </c>
      <c r="FZ79" s="25">
        <v>0.32994694919969414</v>
      </c>
      <c r="GA79" s="18">
        <f t="shared" si="357"/>
        <v>6.8388978640520657</v>
      </c>
      <c r="GB79" s="18">
        <f t="shared" si="358"/>
        <v>4.5427384361282082</v>
      </c>
      <c r="GC79" s="18">
        <f t="shared" si="359"/>
        <v>233.72850732328237</v>
      </c>
      <c r="GD79" s="18">
        <f t="shared" si="360"/>
        <v>228.6427473854545</v>
      </c>
      <c r="GE79" s="18">
        <f>IF(ISNUMBER(GC79), GC79*COS(RADIANS(-$C79+Графики!$B$3))+GD79*SIN(RADIANS(-$C79+Графики!$B$3)),"")</f>
        <v>233.72850732328237</v>
      </c>
      <c r="GF79" s="19">
        <f>IF(ISNUMBER(GC79), GC79*COS(RADIANS(-$C79+Графики!$B$5))+GD79*SIN(RADIANS(-$C79+Графики!$B$5)),"")</f>
        <v>228.64274738545453</v>
      </c>
      <c r="GG79" s="24">
        <v>-0.26820818245256972</v>
      </c>
      <c r="GH79" s="25">
        <v>0.25361267991598324</v>
      </c>
      <c r="GI79" s="25">
        <v>-0.17773492827168189</v>
      </c>
      <c r="GJ79" s="25">
        <v>0.21332745206474332</v>
      </c>
      <c r="GK79" s="18">
        <f t="shared" si="361"/>
        <v>4.5537303387756838</v>
      </c>
      <c r="GL79" s="18">
        <f t="shared" si="362"/>
        <v>3.412656434650247</v>
      </c>
      <c r="GM79" s="18">
        <f t="shared" si="363"/>
        <v>235.28897105438514</v>
      </c>
      <c r="GN79" s="18">
        <f t="shared" si="364"/>
        <v>234.6362563609091</v>
      </c>
      <c r="GO79" s="18">
        <f>IF(ISNUMBER(GM79), GM79*COS(RADIANS(-$C79+Графики!$B$3))+GN79*SIN(RADIANS(-$C79+Графики!$B$3)),"")</f>
        <v>235.28897105438514</v>
      </c>
      <c r="GP79" s="19">
        <f>IF(ISNUMBER(GM79), GM79*COS(RADIANS(-$C79+Графики!$B$5))+GN79*SIN(RADIANS(-$C79+Графики!$B$5)),"")</f>
        <v>234.63625636090913</v>
      </c>
      <c r="GQ79" s="24">
        <v>-0.38959600168054176</v>
      </c>
      <c r="GR79" s="25">
        <v>0.2509252179134982</v>
      </c>
      <c r="GS79" s="25">
        <v>-0.26527325016427461</v>
      </c>
      <c r="GT79" s="25">
        <v>0.24929846659004504</v>
      </c>
      <c r="GU79" s="18">
        <f t="shared" si="365"/>
        <v>5.5895729988513931</v>
      </c>
      <c r="GV79" s="18">
        <f t="shared" si="366"/>
        <v>4.4904702561488001</v>
      </c>
      <c r="GW79" s="18">
        <f t="shared" si="367"/>
        <v>229.45649609154714</v>
      </c>
      <c r="GX79" s="18">
        <f t="shared" si="368"/>
        <v>237.54741101998519</v>
      </c>
      <c r="GY79" s="18">
        <f>IF(ISNUMBER(GW79), GW79*COS(RADIANS(-$C79+Графики!$B$3))+GX79*SIN(RADIANS(-$C79+Графики!$B$3)),"")</f>
        <v>229.45649609154714</v>
      </c>
      <c r="GZ79" s="19">
        <f>IF(ISNUMBER(GW79), GW79*COS(RADIANS(-$C79+Графики!$B$5))+GX79*SIN(RADIANS(-$C79+Графики!$B$5)),"")</f>
        <v>237.54741101998519</v>
      </c>
      <c r="HA79" s="24">
        <v>-0.36634889131456816</v>
      </c>
      <c r="HB79" s="25">
        <v>0.28465873262352304</v>
      </c>
      <c r="HC79" s="25">
        <v>-0.21901146898593254</v>
      </c>
      <c r="HD79" s="25">
        <v>0.30906743999350028</v>
      </c>
      <c r="HE79" s="18">
        <f t="shared" si="369"/>
        <v>5.6810826870014974</v>
      </c>
      <c r="HF79" s="18">
        <f t="shared" si="370"/>
        <v>4.6083415247792647</v>
      </c>
      <c r="HG79" s="18">
        <f t="shared" si="371"/>
        <v>227.47634651350629</v>
      </c>
      <c r="HH79" s="18">
        <f t="shared" si="372"/>
        <v>232.18438441375022</v>
      </c>
      <c r="HI79" s="18">
        <f>IF(ISNUMBER(HG79), HG79*COS(RADIANS(-$C79+Графики!$B$3))+HH79*SIN(RADIANS(-$C79+Графики!$B$3)),"")</f>
        <v>227.47634651350629</v>
      </c>
      <c r="HJ79" s="19">
        <f>IF(ISNUMBER(HG79), HG79*COS(RADIANS(-$C79+Графики!$B$5))+HH79*SIN(RADIANS(-$C79+Графики!$B$5)),"")</f>
        <v>232.18438441375022</v>
      </c>
      <c r="HK79" s="24">
        <v>-0.32986301805825807</v>
      </c>
      <c r="HL79" s="25">
        <v>0.26174726185370478</v>
      </c>
      <c r="HM79" s="25">
        <v>-0.2899900474337524</v>
      </c>
      <c r="HN79" s="25">
        <v>0.31970415801144225</v>
      </c>
      <c r="HO79" s="18">
        <f t="shared" si="373"/>
        <v>5.1627507016243568</v>
      </c>
      <c r="HP79" s="18">
        <f t="shared" si="374"/>
        <v>5.3205605546268862</v>
      </c>
      <c r="HQ79" s="18">
        <f t="shared" si="375"/>
        <v>234.63779929600523</v>
      </c>
      <c r="HR79" s="18">
        <f t="shared" si="376"/>
        <v>236.73806355654028</v>
      </c>
      <c r="HS79" s="18">
        <f>IF(ISNUMBER(HQ79), HQ79*COS(RADIANS(-$C79+Графики!$B$3))+HR79*SIN(RADIANS(-$C79+Графики!$B$3)),"")</f>
        <v>234.63779929600523</v>
      </c>
      <c r="HT79" s="19">
        <f>IF(ISNUMBER(HQ79), HQ79*COS(RADIANS(-$C79+Графики!$B$5))+HR79*SIN(RADIANS(-$C79+Графики!$B$5)),"")</f>
        <v>236.73806355654031</v>
      </c>
      <c r="HU79" s="24">
        <v>-0.38258463797150311</v>
      </c>
      <c r="HV79" s="25">
        <v>0.27444691932454879</v>
      </c>
      <c r="HW79" s="25">
        <v>-0.21490629030420172</v>
      </c>
      <c r="HX79" s="25">
        <v>0.34445599743833344</v>
      </c>
      <c r="HY79" s="18">
        <f t="shared" si="377"/>
        <v>5.7336505663091533</v>
      </c>
      <c r="HZ79" s="18">
        <f t="shared" si="378"/>
        <v>4.8813374311149653</v>
      </c>
      <c r="IA79" s="18">
        <f t="shared" si="379"/>
        <v>230.02595220953086</v>
      </c>
      <c r="IB79" s="18">
        <f t="shared" si="380"/>
        <v>232.51165774377168</v>
      </c>
      <c r="IC79" s="18">
        <f>IF(ISNUMBER(IA79), IA79*COS(RADIANS(-$C79+Графики!$B$3))+IB79*SIN(RADIANS(-$C79+Графики!$B$3)),"")</f>
        <v>230.02595220953086</v>
      </c>
      <c r="ID79" s="19">
        <f>IF(ISNUMBER(IA79), IA79*COS(RADIANS(-$C79+Графики!$B$5))+IB79*SIN(RADIANS(-$C79+Графики!$B$5)),"")</f>
        <v>232.51165774377168</v>
      </c>
      <c r="IE79" s="24">
        <v>-0.2265038122608862</v>
      </c>
      <c r="IF79" s="25">
        <v>0.23081041376717218</v>
      </c>
      <c r="IG79" s="25">
        <v>-0.12744875703443145</v>
      </c>
      <c r="IH79" s="25">
        <v>0.33047067941471975</v>
      </c>
      <c r="II79" s="18">
        <f t="shared" si="381"/>
        <v>3.9908088868170775</v>
      </c>
      <c r="IJ79" s="18">
        <f t="shared" si="382"/>
        <v>3.9960903019612406</v>
      </c>
      <c r="IK79" s="18">
        <f t="shared" si="383"/>
        <v>224.41085433947347</v>
      </c>
      <c r="IL79" s="18">
        <f t="shared" si="384"/>
        <v>225.68139264654573</v>
      </c>
      <c r="IM79" s="18">
        <f>IF(ISNUMBER(IK79), IK79*COS(RADIANS(-$C79+Графики!$B$3))+IL79*SIN(RADIANS(-$C79+Графики!$B$3)),"")</f>
        <v>224.41085433947347</v>
      </c>
      <c r="IN79" s="19">
        <f>IF(ISNUMBER(IK79), IK79*COS(RADIANS(-$C79+Графики!$B$5))+IL79*SIN(RADIANS(-$C79+Графики!$B$5)),"")</f>
        <v>225.68139264654573</v>
      </c>
      <c r="IO79" s="24">
        <v>-0.28729032921948461</v>
      </c>
      <c r="IP79" s="25">
        <v>0.21861576477702491</v>
      </c>
      <c r="IQ79" s="25">
        <v>-0.19495540511323192</v>
      </c>
      <c r="IR79" s="25">
        <v>0.19539996796656875</v>
      </c>
      <c r="IS79" s="18">
        <f t="shared" si="385"/>
        <v>4.4148491813866642</v>
      </c>
      <c r="IT79" s="18">
        <f t="shared" si="386"/>
        <v>3.4064866682810915</v>
      </c>
      <c r="IU79" s="18">
        <f t="shared" si="387"/>
        <v>229.17209006686355</v>
      </c>
      <c r="IV79" s="18">
        <f t="shared" si="388"/>
        <v>234.0357908590139</v>
      </c>
      <c r="IW79" s="18">
        <f>IF(ISNUMBER(IU79), IU79*COS(RADIANS(-$C79+Графики!$B$3))+IV79*SIN(RADIANS(-$C79+Графики!$B$3)),"")</f>
        <v>229.17209006686355</v>
      </c>
      <c r="IX79" s="19">
        <f>IF(ISNUMBER(IU79), IU79*COS(RADIANS(-$C79+Графики!$B$5))+IV79*SIN(RADIANS(-$C79+Графики!$B$5)),"")</f>
        <v>234.0357908590139</v>
      </c>
    </row>
    <row r="80" spans="1:258" x14ac:dyDescent="0.25">
      <c r="A80" s="44">
        <v>80</v>
      </c>
      <c r="B80" s="50">
        <v>0</v>
      </c>
      <c r="C80" s="11">
        <f>IF(Графики!$A$7="Расчитывать с учетом закручивания скважины",B80,0)</f>
        <v>0</v>
      </c>
      <c r="D80" s="47">
        <v>38.5</v>
      </c>
      <c r="E80" s="34">
        <f>IF(ISNUMBER(INDEX($I$1:$IX$303,$A80,E$1) ),INDEX($I$1:$IX$303,$A80,E$1),0)</f>
        <v>3.4036739614250004</v>
      </c>
      <c r="F80" s="35">
        <f>IF(ISNUMBER(INDEX($I$1:$IX$303,$A80,F$1) ),INDEX($I$1:$IX$303,$A80,F$1),0)</f>
        <v>4.1731996888995253</v>
      </c>
      <c r="G80" s="35">
        <f>IF(ISNUMBER(INDEX($I$1:$IX$303,$A80,G$1) ),INDEX($I$1:$IX$303,$A80,G$1)-$G$305,0)</f>
        <v>-744.23675232687333</v>
      </c>
      <c r="H80" s="36">
        <f>IF(ISNUMBER(INDEX($I$1:$IX$303,$A80,H$1) ),INDEX($I$1:$IX$303,$A80,H$1)-$H$305,0)</f>
        <v>-918.6293423055447</v>
      </c>
      <c r="I80" s="29">
        <v>-0.18644920069346779</v>
      </c>
      <c r="J80" s="25">
        <v>0.20358385805405596</v>
      </c>
      <c r="K80" s="25">
        <v>-0.19768313277646662</v>
      </c>
      <c r="L80" s="25">
        <v>0.2805317137749509</v>
      </c>
      <c r="M80" s="18">
        <f t="shared" si="289"/>
        <v>3.4036739614250004</v>
      </c>
      <c r="N80" s="18">
        <f t="shared" si="290"/>
        <v>4.1731996888995253</v>
      </c>
      <c r="O80" s="18">
        <f t="shared" si="291"/>
        <v>233.67940356254132</v>
      </c>
      <c r="P80" s="18">
        <f t="shared" si="292"/>
        <v>236.80032117849274</v>
      </c>
      <c r="Q80" s="18">
        <f>IF(ISNUMBER(O80), O80*COS(RADIANS(-$C80+Графики!$B$3))+P80*SIN(RADIANS(-$C80+Графики!$B$3)),"")</f>
        <v>233.67940356254132</v>
      </c>
      <c r="R80" s="19">
        <f>IF(ISNUMBER(O80), O80*COS(RADIANS(-$C80+Графики!$B$5))+P80*SIN(RADIANS(-$C80+Графики!$B$5)),"")</f>
        <v>236.80032117849277</v>
      </c>
      <c r="S80" s="29">
        <v>-0.20113495425051467</v>
      </c>
      <c r="T80" s="25">
        <v>0.16208568997380288</v>
      </c>
      <c r="U80" s="25">
        <v>-0.16078588628453772</v>
      </c>
      <c r="V80" s="25">
        <v>0.12778500674214613</v>
      </c>
      <c r="W80" s="18">
        <f t="shared" si="293"/>
        <v>3.1696927688153211</v>
      </c>
      <c r="X80" s="18">
        <f t="shared" si="294"/>
        <v>2.5182534427342187</v>
      </c>
      <c r="Y80" s="18">
        <f t="shared" si="295"/>
        <v>229.11387611330693</v>
      </c>
      <c r="Z80" s="18">
        <f t="shared" si="296"/>
        <v>231.44898639122883</v>
      </c>
      <c r="AA80" s="18">
        <f>IF(ISNUMBER(Y80), Y80*COS(RADIANS(-$C80+Графики!$B$3))+Z80*SIN(RADIANS(-$C80+Графики!$B$3)),"")</f>
        <v>229.11387611330693</v>
      </c>
      <c r="AB80" s="18">
        <f>IF(ISNUMBER(Y80), Y80*COS(RADIANS(-$C80+Графики!$B$5))+Z80*SIN(RADIANS(-$C80+Графики!$B$5)),"")</f>
        <v>231.44898639122883</v>
      </c>
      <c r="AC80" s="24">
        <v>-0.24446823515173963</v>
      </c>
      <c r="AD80" s="25">
        <v>0.20263736770502408</v>
      </c>
      <c r="AE80" s="25">
        <v>-0.31165547096699309</v>
      </c>
      <c r="AF80" s="25">
        <v>0.14341982641578543</v>
      </c>
      <c r="AG80" s="18">
        <f t="shared" si="297"/>
        <v>3.9017225373088444</v>
      </c>
      <c r="AH80" s="18">
        <f t="shared" si="298"/>
        <v>3.971270703357741</v>
      </c>
      <c r="AI80" s="18">
        <f t="shared" si="299"/>
        <v>230.87186281928172</v>
      </c>
      <c r="AJ80" s="18">
        <f t="shared" si="300"/>
        <v>241.18038576030949</v>
      </c>
      <c r="AK80" s="18">
        <f>IF(ISNUMBER(AI80), AI80*COS(RADIANS(-$C80+Графики!$B$3))+AJ80*SIN(RADIANS(-$C80+Графики!$B$3)),"")</f>
        <v>230.87186281928172</v>
      </c>
      <c r="AL80" s="19">
        <f>IF(ISNUMBER(AI80), AI80*COS(RADIANS(-$C80+Графики!$B$5))+AJ80*SIN(RADIANS(-$C80+Графики!$B$5)),"")</f>
        <v>241.18038576030949</v>
      </c>
      <c r="AM80" s="24">
        <v>-0.23333237009629626</v>
      </c>
      <c r="AN80" s="25">
        <v>0.33033243069475349</v>
      </c>
      <c r="AO80" s="25">
        <v>-0.29794610399411992</v>
      </c>
      <c r="AP80" s="25">
        <v>0.27135881859668742</v>
      </c>
      <c r="AQ80" s="18">
        <f t="shared" si="301"/>
        <v>4.9188834897471851</v>
      </c>
      <c r="AR80" s="18">
        <f t="shared" si="302"/>
        <v>4.9681022361339764</v>
      </c>
      <c r="AS80" s="18">
        <f t="shared" si="303"/>
        <v>230.95793743630989</v>
      </c>
      <c r="AT80" s="18">
        <f t="shared" si="304"/>
        <v>237.10713489486773</v>
      </c>
      <c r="AU80" s="18">
        <f>IF(ISNUMBER(AS80), AS80*COS(RADIANS(-$C80+Графики!$B$3))+AT80*SIN(RADIANS(-$C80+Графики!$B$3)),"")</f>
        <v>230.95793743630989</v>
      </c>
      <c r="AV80" s="19">
        <f>IF(ISNUMBER(AS80), AS80*COS(RADIANS(-$C80+Графики!$B$5))+AT80*SIN(RADIANS(-$C80+Графики!$B$5)),"")</f>
        <v>237.10713489486773</v>
      </c>
      <c r="AW80" s="24">
        <v>-0.18311938401015299</v>
      </c>
      <c r="AX80" s="25">
        <v>0.19610520385259336</v>
      </c>
      <c r="AY80" s="25">
        <v>-0.33699965837548307</v>
      </c>
      <c r="AZ80" s="25">
        <v>0.24798887267967182</v>
      </c>
      <c r="BA80" s="18">
        <f t="shared" si="305"/>
        <v>3.3093527907615399</v>
      </c>
      <c r="BB80" s="18">
        <f t="shared" si="306"/>
        <v>5.1049658032555678</v>
      </c>
      <c r="BC80" s="18">
        <f t="shared" si="307"/>
        <v>230.48812293770573</v>
      </c>
      <c r="BD80" s="18">
        <f t="shared" si="308"/>
        <v>236.67665430751708</v>
      </c>
      <c r="BE80" s="18">
        <f>IF(ISNUMBER(BC80), BC80*COS(RADIANS(-$C80+Графики!$B$3))+BD80*SIN(RADIANS(-$C80+Графики!$B$3)),"")</f>
        <v>230.48812293770573</v>
      </c>
      <c r="BF80" s="19">
        <f>IF(ISNUMBER(BC80), BC80*COS(RADIANS(-$C80+Графики!$B$5))+BD80*SIN(RADIANS(-$C80+Графики!$B$5)),"")</f>
        <v>236.67665430751708</v>
      </c>
      <c r="BG80" s="24">
        <v>-0.18995260763001975</v>
      </c>
      <c r="BH80" s="25">
        <v>0.35259663539976827</v>
      </c>
      <c r="BI80" s="25">
        <v>-0.34546817758046727</v>
      </c>
      <c r="BJ80" s="25">
        <v>0.14014339323262967</v>
      </c>
      <c r="BK80" s="18">
        <f t="shared" si="309"/>
        <v>4.734617633349707</v>
      </c>
      <c r="BL80" s="18">
        <f t="shared" si="310"/>
        <v>4.2377477141964928</v>
      </c>
      <c r="BM80" s="18">
        <f t="shared" si="311"/>
        <v>229.97115466539464</v>
      </c>
      <c r="BN80" s="18">
        <f t="shared" si="312"/>
        <v>231.63582318885491</v>
      </c>
      <c r="BO80" s="18">
        <f>IF(ISNUMBER(BM80), BM80*COS(RADIANS(-$C80+Графики!$B$3))+BN80*SIN(RADIANS(-$C80+Графики!$B$3)),"")</f>
        <v>229.97115466539464</v>
      </c>
      <c r="BP80" s="19">
        <f>IF(ISNUMBER(BM80), BM80*COS(RADIANS(-$C80+Графики!$B$5))+BN80*SIN(RADIANS(-$C80+Графики!$B$5)),"")</f>
        <v>231.63582318885491</v>
      </c>
      <c r="BQ80" s="24">
        <v>-0.30404254735092651</v>
      </c>
      <c r="BR80" s="25">
        <v>0.27467588079599126</v>
      </c>
      <c r="BS80" s="25">
        <v>-0.24171429024039379</v>
      </c>
      <c r="BT80" s="25">
        <v>0.15004036469977414</v>
      </c>
      <c r="BU80" s="18">
        <f t="shared" si="313"/>
        <v>5.0502495385323236</v>
      </c>
      <c r="BV80" s="18">
        <f t="shared" si="314"/>
        <v>3.418697634990667</v>
      </c>
      <c r="BW80" s="18">
        <f t="shared" si="315"/>
        <v>235.43389574249545</v>
      </c>
      <c r="BX80" s="18">
        <f t="shared" si="316"/>
        <v>232.75963698195702</v>
      </c>
      <c r="BY80" s="18">
        <f>IF(ISNUMBER(BW80), BW80*COS(RADIANS(-$C80+Графики!$B$3))+BX80*SIN(RADIANS(-$C80+Графики!$B$3)),"")</f>
        <v>235.43389574249545</v>
      </c>
      <c r="BZ80" s="19">
        <f>IF(ISNUMBER(BW80), BW80*COS(RADIANS(-$C80+Графики!$B$5))+BX80*SIN(RADIANS(-$C80+Графики!$B$5)),"")</f>
        <v>232.75963698195704</v>
      </c>
      <c r="CA80" s="29">
        <v>-0.24838286520118011</v>
      </c>
      <c r="CB80" s="25">
        <v>0.2260057466880179</v>
      </c>
      <c r="CC80" s="25">
        <v>-0.31056387350369541</v>
      </c>
      <c r="CD80" s="25">
        <v>0.16537387410665658</v>
      </c>
      <c r="CE80" s="18">
        <f t="shared" si="317"/>
        <v>4.1398097809308814</v>
      </c>
      <c r="CF80" s="18">
        <f t="shared" si="318"/>
        <v>4.153328424156463</v>
      </c>
      <c r="CG80" s="18">
        <f t="shared" si="319"/>
        <v>232.48120090715548</v>
      </c>
      <c r="CH80" s="18">
        <f t="shared" si="320"/>
        <v>235.95891836813107</v>
      </c>
      <c r="CI80" s="18">
        <f>IF(ISNUMBER(CG80), CG80*COS(RADIANS(-$C80+Графики!$B$3))+CH80*SIN(RADIANS(-$C80+Графики!$B$3)),"")</f>
        <v>232.48120090715548</v>
      </c>
      <c r="CJ80" s="19">
        <f>IF(ISNUMBER(CG80), CG80*COS(RADIANS(-$C80+Графики!$B$5))+CH80*SIN(RADIANS(-$C80+Графики!$B$5)),"")</f>
        <v>235.95891836813109</v>
      </c>
      <c r="CK80" s="24">
        <v>-0.1834896113353566</v>
      </c>
      <c r="CL80" s="25">
        <v>0.29651037861910645</v>
      </c>
      <c r="CM80" s="25">
        <v>-0.21792166816310549</v>
      </c>
      <c r="CN80" s="25">
        <v>0.23676864684441248</v>
      </c>
      <c r="CO80" s="18">
        <f t="shared" si="321"/>
        <v>4.1887778677408019</v>
      </c>
      <c r="CP80" s="18">
        <f t="shared" si="322"/>
        <v>3.967911124822368</v>
      </c>
      <c r="CQ80" s="18">
        <f t="shared" si="323"/>
        <v>232.69723785791496</v>
      </c>
      <c r="CR80" s="18">
        <f t="shared" si="324"/>
        <v>237.94259264431196</v>
      </c>
      <c r="CS80" s="18">
        <f>IF(ISNUMBER(CQ80), CQ80*COS(RADIANS(-$C80+Графики!$B$3))+CR80*SIN(RADIANS(-$C80+Графики!$B$3)),"")</f>
        <v>232.69723785791496</v>
      </c>
      <c r="CT80" s="19">
        <f>IF(ISNUMBER(CQ80), CQ80*COS(RADIANS(-$C80+Графики!$B$5))+CR80*SIN(RADIANS(-$C80+Графики!$B$5)),"")</f>
        <v>237.94259264431199</v>
      </c>
      <c r="CU80" s="24">
        <v>-0.20820678960557829</v>
      </c>
      <c r="CV80" s="25">
        <v>0.16099995737094072</v>
      </c>
      <c r="CW80" s="25">
        <v>-0.2574602959063681</v>
      </c>
      <c r="CX80" s="25">
        <v>0.29376445718671917</v>
      </c>
      <c r="CY80" s="18">
        <f t="shared" si="325"/>
        <v>3.2219311032410003</v>
      </c>
      <c r="CZ80" s="18">
        <f t="shared" si="326"/>
        <v>4.8103248785917829</v>
      </c>
      <c r="DA80" s="18">
        <f t="shared" si="327"/>
        <v>226.54934399361068</v>
      </c>
      <c r="DB80" s="18">
        <f t="shared" si="328"/>
        <v>240.7735684153819</v>
      </c>
      <c r="DC80" s="18">
        <f>IF(ISNUMBER(DA80), DA80*COS(RADIANS(-$C80+Графики!$B$3))+DB80*SIN(RADIANS(-$C80+Графики!$B$3)),"")</f>
        <v>226.54934399361068</v>
      </c>
      <c r="DD80" s="19">
        <f>IF(ISNUMBER(DA80), DA80*COS(RADIANS(-$C80+Графики!$B$5))+DB80*SIN(RADIANS(-$C80+Графики!$B$5)),"")</f>
        <v>240.7735684153819</v>
      </c>
      <c r="DE80" s="24">
        <v>-0.19008798820663966</v>
      </c>
      <c r="DF80" s="25">
        <v>0.25496452114511603</v>
      </c>
      <c r="DG80" s="25">
        <v>-0.31712627097719925</v>
      </c>
      <c r="DH80" s="25">
        <v>0.30995021092633368</v>
      </c>
      <c r="DI80" s="18">
        <f t="shared" si="329"/>
        <v>3.883806052303524</v>
      </c>
      <c r="DJ80" s="18">
        <f t="shared" si="330"/>
        <v>5.4722473236296478</v>
      </c>
      <c r="DK80" s="18">
        <f t="shared" si="331"/>
        <v>230.4319966642594</v>
      </c>
      <c r="DL80" s="18">
        <f t="shared" si="332"/>
        <v>236.36979302327825</v>
      </c>
      <c r="DM80" s="18">
        <f>IF(ISNUMBER(DK80), DK80*COS(RADIANS(-$C80+Графики!$B$3))+DL80*SIN(RADIANS(-$C80+Графики!$B$3)),"")</f>
        <v>230.4319966642594</v>
      </c>
      <c r="DN80" s="19">
        <f>IF(ISNUMBER(DK80), DK80*COS(RADIANS(-$C80+Графики!$B$5))+DL80*SIN(RADIANS(-$C80+Графики!$B$5)),"")</f>
        <v>236.36979302327825</v>
      </c>
      <c r="DO80" s="24">
        <v>-0.19928372749054271</v>
      </c>
      <c r="DP80" s="25">
        <v>0.29134907464062343</v>
      </c>
      <c r="DQ80" s="25">
        <v>-0.24025704287376629</v>
      </c>
      <c r="DR80" s="25">
        <v>0.23027284002583923</v>
      </c>
      <c r="DS80" s="18">
        <f t="shared" si="333"/>
        <v>4.2815658261571405</v>
      </c>
      <c r="DT80" s="18">
        <f t="shared" si="334"/>
        <v>4.1061363042369949</v>
      </c>
      <c r="DU80" s="18">
        <f t="shared" si="335"/>
        <v>233.80001140336782</v>
      </c>
      <c r="DV80" s="18">
        <f t="shared" si="336"/>
        <v>232.70932291027947</v>
      </c>
      <c r="DW80" s="18">
        <f>IF(ISNUMBER(DU80), DU80*COS(RADIANS(-$C80+Графики!$B$3))+DV80*SIN(RADIANS(-$C80+Графики!$B$3)),"")</f>
        <v>233.80001140336782</v>
      </c>
      <c r="DX80" s="19">
        <f>IF(ISNUMBER(DU80), DU80*COS(RADIANS(-$C80+Графики!$B$5))+DV80*SIN(RADIANS(-$C80+Графики!$B$5)),"")</f>
        <v>232.7093229102795</v>
      </c>
      <c r="DY80" s="24">
        <v>-0.18623107536690828</v>
      </c>
      <c r="DZ80" s="25">
        <v>0.30294950952848754</v>
      </c>
      <c r="EA80" s="25">
        <v>-0.23428616704639901</v>
      </c>
      <c r="EB80" s="25">
        <v>0.31794446848412661</v>
      </c>
      <c r="EC80" s="18">
        <f t="shared" si="337"/>
        <v>4.2688929558643531</v>
      </c>
      <c r="ED80" s="18">
        <f t="shared" si="338"/>
        <v>4.8191027570585687</v>
      </c>
      <c r="EE80" s="18">
        <f t="shared" si="339"/>
        <v>229.7071508044084</v>
      </c>
      <c r="EF80" s="18">
        <f t="shared" si="340"/>
        <v>235.65556095441292</v>
      </c>
      <c r="EG80" s="18">
        <f>IF(ISNUMBER(EE80), EE80*COS(RADIANS(-$C80+Графики!$B$3))+EF80*SIN(RADIANS(-$C80+Графики!$B$3)),"")</f>
        <v>229.7071508044084</v>
      </c>
      <c r="EH80" s="19">
        <f>IF(ISNUMBER(EE80), EE80*COS(RADIANS(-$C80+Графики!$B$5))+EF80*SIN(RADIANS(-$C80+Графики!$B$5)),"")</f>
        <v>235.65556095441292</v>
      </c>
      <c r="EI80" s="24">
        <v>-0.2793817221047209</v>
      </c>
      <c r="EJ80" s="25">
        <v>0.17599629577026329</v>
      </c>
      <c r="EK80" s="25">
        <v>-0.33239401694506099</v>
      </c>
      <c r="EL80" s="25">
        <v>0.16510428946885566</v>
      </c>
      <c r="EM80" s="18">
        <f t="shared" si="341"/>
        <v>3.973912417163536</v>
      </c>
      <c r="EN80" s="18">
        <f t="shared" si="342"/>
        <v>4.3414780965510635</v>
      </c>
      <c r="EO80" s="18">
        <f t="shared" si="343"/>
        <v>230.94698575035645</v>
      </c>
      <c r="EP80" s="18">
        <f t="shared" si="344"/>
        <v>232.09724446837609</v>
      </c>
      <c r="EQ80" s="18">
        <f>IF(ISNUMBER(EO80), EO80*COS(RADIANS(-$C80+Графики!$B$3))+EP80*SIN(RADIANS(-$C80+Графики!$B$3)),"")</f>
        <v>230.94698575035645</v>
      </c>
      <c r="ER80" s="19">
        <f>IF(ISNUMBER(EO80), EO80*COS(RADIANS(-$C80+Графики!$B$5))+EP80*SIN(RADIANS(-$C80+Графики!$B$5)),"")</f>
        <v>232.09724446837609</v>
      </c>
      <c r="ES80" s="24">
        <v>-0.33590888683980347</v>
      </c>
      <c r="ET80" s="25">
        <v>0.26512650261654336</v>
      </c>
      <c r="EU80" s="25">
        <v>-0.28428742476561419</v>
      </c>
      <c r="EV80" s="25">
        <v>0.23898820522371658</v>
      </c>
      <c r="EW80" s="18">
        <f t="shared" si="345"/>
        <v>5.2449991848764776</v>
      </c>
      <c r="EX80" s="18">
        <f t="shared" si="346"/>
        <v>4.5664254491974949</v>
      </c>
      <c r="EY80" s="18">
        <f t="shared" si="347"/>
        <v>228.9586546666614</v>
      </c>
      <c r="EZ80" s="18">
        <f t="shared" si="348"/>
        <v>235.6812041023293</v>
      </c>
      <c r="FA80" s="18">
        <f>IF(ISNUMBER(EY80), EY80*COS(RADIANS(-$C80+Графики!$B$3))+EZ80*SIN(RADIANS(-$C80+Графики!$B$3)),"")</f>
        <v>228.9586546666614</v>
      </c>
      <c r="FB80" s="19">
        <f>IF(ISNUMBER(EY80), EY80*COS(RADIANS(-$C80+Графики!$B$5))+EZ80*SIN(RADIANS(-$C80+Графики!$B$5)),"")</f>
        <v>235.6812041023293</v>
      </c>
      <c r="FC80" s="24">
        <v>-0.26218490703184405</v>
      </c>
      <c r="FD80" s="25">
        <v>0.30921978886980095</v>
      </c>
      <c r="FE80" s="25">
        <v>-0.2610444997237602</v>
      </c>
      <c r="FF80" s="25">
        <v>0.20071939298655414</v>
      </c>
      <c r="FG80" s="18">
        <f t="shared" si="349"/>
        <v>4.9864259880707111</v>
      </c>
      <c r="FH80" s="18">
        <f t="shared" si="350"/>
        <v>4.029639241688816</v>
      </c>
      <c r="FI80" s="18">
        <f t="shared" si="351"/>
        <v>231.32612268037451</v>
      </c>
      <c r="FJ80" s="18">
        <f t="shared" si="352"/>
        <v>237.97871657131827</v>
      </c>
      <c r="FK80" s="18">
        <f>IF(ISNUMBER(FI80), FI80*COS(RADIANS(-$C80+Графики!$B$3))+FJ80*SIN(RADIANS(-$C80+Графики!$B$3)),"")</f>
        <v>231.32612268037451</v>
      </c>
      <c r="FL80" s="19">
        <f>IF(ISNUMBER(FI80), FI80*COS(RADIANS(-$C80+Графики!$B$5))+FJ80*SIN(RADIANS(-$C80+Графики!$B$5)),"")</f>
        <v>237.97871657131827</v>
      </c>
      <c r="FM80" s="24">
        <v>-0.23769679443600422</v>
      </c>
      <c r="FN80" s="25">
        <v>0.31068808411296989</v>
      </c>
      <c r="FO80" s="25">
        <v>-0.15577100575227062</v>
      </c>
      <c r="FP80" s="25">
        <v>0.24951433005431697</v>
      </c>
      <c r="FQ80" s="18">
        <f t="shared" si="353"/>
        <v>4.7855425832744709</v>
      </c>
      <c r="FR80" s="18">
        <f t="shared" si="354"/>
        <v>3.5367743864450447</v>
      </c>
      <c r="FS80" s="18">
        <f t="shared" si="355"/>
        <v>232.1980088976006</v>
      </c>
      <c r="FT80" s="18">
        <f t="shared" si="356"/>
        <v>234.75653821289913</v>
      </c>
      <c r="FU80" s="18">
        <f>IF(ISNUMBER(FS80), FS80*COS(RADIANS(-$C80+Графики!$B$3))+FT80*SIN(RADIANS(-$C80+Графики!$B$3)),"")</f>
        <v>232.1980088976006</v>
      </c>
      <c r="FV80" s="19">
        <f>IF(ISNUMBER(FS80), FS80*COS(RADIANS(-$C80+Графики!$B$5))+FT80*SIN(RADIANS(-$C80+Графики!$B$5)),"")</f>
        <v>234.75653821289916</v>
      </c>
      <c r="FW80" s="24">
        <v>-0.224891295167196</v>
      </c>
      <c r="FX80" s="25">
        <v>0.34780347949135038</v>
      </c>
      <c r="FY80" s="25">
        <v>-0.2880453484290344</v>
      </c>
      <c r="FZ80" s="25">
        <v>0.13838039463287788</v>
      </c>
      <c r="GA80" s="18">
        <f t="shared" si="357"/>
        <v>4.9976839087498712</v>
      </c>
      <c r="GB80" s="18">
        <f t="shared" si="358"/>
        <v>3.721258027277861</v>
      </c>
      <c r="GC80" s="18">
        <f t="shared" si="359"/>
        <v>236.22734927765731</v>
      </c>
      <c r="GD80" s="18">
        <f t="shared" si="360"/>
        <v>230.50337639909344</v>
      </c>
      <c r="GE80" s="18">
        <f>IF(ISNUMBER(GC80), GC80*COS(RADIANS(-$C80+Графики!$B$3))+GD80*SIN(RADIANS(-$C80+Графики!$B$3)),"")</f>
        <v>236.22734927765731</v>
      </c>
      <c r="GF80" s="19">
        <f>IF(ISNUMBER(GC80), GC80*COS(RADIANS(-$C80+Графики!$B$5))+GD80*SIN(RADIANS(-$C80+Графики!$B$5)),"")</f>
        <v>230.50337639909347</v>
      </c>
      <c r="GG80" s="24">
        <v>-0.18574194244454525</v>
      </c>
      <c r="GH80" s="25">
        <v>0.26050388535701818</v>
      </c>
      <c r="GI80" s="25">
        <v>-0.24297800757688612</v>
      </c>
      <c r="GJ80" s="25">
        <v>0.14877257661927315</v>
      </c>
      <c r="GK80" s="18">
        <f t="shared" si="361"/>
        <v>3.8942196415398005</v>
      </c>
      <c r="GL80" s="18">
        <f t="shared" si="362"/>
        <v>3.4186621112552795</v>
      </c>
      <c r="GM80" s="18">
        <f t="shared" si="363"/>
        <v>237.23608087515504</v>
      </c>
      <c r="GN80" s="18">
        <f t="shared" si="364"/>
        <v>236.34558741653674</v>
      </c>
      <c r="GO80" s="18">
        <f>IF(ISNUMBER(GM80), GM80*COS(RADIANS(-$C80+Графики!$B$3))+GN80*SIN(RADIANS(-$C80+Графики!$B$3)),"")</f>
        <v>237.23608087515504</v>
      </c>
      <c r="GP80" s="19">
        <f>IF(ISNUMBER(GM80), GM80*COS(RADIANS(-$C80+Графики!$B$5))+GN80*SIN(RADIANS(-$C80+Графики!$B$5)),"")</f>
        <v>236.34558741653677</v>
      </c>
      <c r="GQ80" s="24">
        <v>-0.28617667847102046</v>
      </c>
      <c r="GR80" s="25">
        <v>0.25100306447014897</v>
      </c>
      <c r="GS80" s="25">
        <v>-0.17278363849007605</v>
      </c>
      <c r="GT80" s="25">
        <v>0.21509517051299124</v>
      </c>
      <c r="GU80" s="18">
        <f t="shared" si="365"/>
        <v>4.6877604255013301</v>
      </c>
      <c r="GV80" s="18">
        <f t="shared" si="366"/>
        <v>3.3848746942448087</v>
      </c>
      <c r="GW80" s="18">
        <f t="shared" si="367"/>
        <v>231.8003763042978</v>
      </c>
      <c r="GX80" s="18">
        <f t="shared" si="368"/>
        <v>239.23984836710758</v>
      </c>
      <c r="GY80" s="18">
        <f>IF(ISNUMBER(GW80), GW80*COS(RADIANS(-$C80+Графики!$B$3))+GX80*SIN(RADIANS(-$C80+Графики!$B$3)),"")</f>
        <v>231.8003763042978</v>
      </c>
      <c r="GZ80" s="19">
        <f>IF(ISNUMBER(GW80), GW80*COS(RADIANS(-$C80+Графики!$B$5))+GX80*SIN(RADIANS(-$C80+Графики!$B$5)),"")</f>
        <v>239.23984836710758</v>
      </c>
      <c r="HA80" s="24">
        <v>-0.26268184656668292</v>
      </c>
      <c r="HB80" s="25">
        <v>0.26360447950216492</v>
      </c>
      <c r="HC80" s="25">
        <v>-0.28066746911555396</v>
      </c>
      <c r="HD80" s="25">
        <v>0.1361276390654185</v>
      </c>
      <c r="HE80" s="18">
        <f t="shared" si="369"/>
        <v>4.5926984533708204</v>
      </c>
      <c r="HF80" s="18">
        <f t="shared" si="370"/>
        <v>3.6372154522765152</v>
      </c>
      <c r="HG80" s="18">
        <f t="shared" si="371"/>
        <v>229.77269574019169</v>
      </c>
      <c r="HH80" s="18">
        <f t="shared" si="372"/>
        <v>234.00299213988848</v>
      </c>
      <c r="HI80" s="18">
        <f>IF(ISNUMBER(HG80), HG80*COS(RADIANS(-$C80+Графики!$B$3))+HH80*SIN(RADIANS(-$C80+Графики!$B$3)),"")</f>
        <v>229.77269574019169</v>
      </c>
      <c r="HJ80" s="19">
        <f>IF(ISNUMBER(HG80), HG80*COS(RADIANS(-$C80+Графики!$B$5))+HH80*SIN(RADIANS(-$C80+Графики!$B$5)),"")</f>
        <v>234.00299213988848</v>
      </c>
      <c r="HK80" s="24">
        <v>-0.33082877840972974</v>
      </c>
      <c r="HL80" s="25">
        <v>0.28130647915232099</v>
      </c>
      <c r="HM80" s="25">
        <v>-0.3311230521408336</v>
      </c>
      <c r="HN80" s="25">
        <v>0.25476611747611966</v>
      </c>
      <c r="HO80" s="18">
        <f t="shared" si="373"/>
        <v>5.3418624502267091</v>
      </c>
      <c r="HP80" s="18">
        <f t="shared" si="374"/>
        <v>5.112825254821403</v>
      </c>
      <c r="HQ80" s="18">
        <f t="shared" si="375"/>
        <v>237.30873052111858</v>
      </c>
      <c r="HR80" s="18">
        <f t="shared" si="376"/>
        <v>239.29447618395099</v>
      </c>
      <c r="HS80" s="18">
        <f>IF(ISNUMBER(HQ80), HQ80*COS(RADIANS(-$C80+Графики!$B$3))+HR80*SIN(RADIANS(-$C80+Графики!$B$3)),"")</f>
        <v>237.30873052111858</v>
      </c>
      <c r="HT80" s="19">
        <f>IF(ISNUMBER(HQ80), HQ80*COS(RADIANS(-$C80+Графики!$B$5))+HR80*SIN(RADIANS(-$C80+Графики!$B$5)),"")</f>
        <v>239.29447618395102</v>
      </c>
      <c r="HU80" s="24">
        <v>-0.27279701203992501</v>
      </c>
      <c r="HV80" s="25">
        <v>0.21197879657398253</v>
      </c>
      <c r="HW80" s="25">
        <v>-0.28412941569579042</v>
      </c>
      <c r="HX80" s="25">
        <v>0.31798574483642195</v>
      </c>
      <c r="HY80" s="18">
        <f t="shared" si="377"/>
        <v>4.2304543785036506</v>
      </c>
      <c r="HZ80" s="18">
        <f t="shared" si="378"/>
        <v>5.254421835253007</v>
      </c>
      <c r="IA80" s="18">
        <f t="shared" si="379"/>
        <v>232.14117939878267</v>
      </c>
      <c r="IB80" s="18">
        <f t="shared" si="380"/>
        <v>235.13886866139819</v>
      </c>
      <c r="IC80" s="18">
        <f>IF(ISNUMBER(IA80), IA80*COS(RADIANS(-$C80+Графики!$B$3))+IB80*SIN(RADIANS(-$C80+Графики!$B$3)),"")</f>
        <v>232.14117939878267</v>
      </c>
      <c r="ID80" s="19">
        <f>IF(ISNUMBER(IA80), IA80*COS(RADIANS(-$C80+Графики!$B$5))+IB80*SIN(RADIANS(-$C80+Графики!$B$5)),"")</f>
        <v>235.13886866139822</v>
      </c>
      <c r="IE80" s="24">
        <v>-0.31712367356927967</v>
      </c>
      <c r="IF80" s="25">
        <v>0.29716642781080949</v>
      </c>
      <c r="IG80" s="25">
        <v>-0.31707040893284189</v>
      </c>
      <c r="IH80" s="25">
        <v>0.29840204336717557</v>
      </c>
      <c r="II80" s="18">
        <f t="shared" si="381"/>
        <v>5.3606667407260185</v>
      </c>
      <c r="IJ80" s="18">
        <f t="shared" si="382"/>
        <v>5.3709845504205056</v>
      </c>
      <c r="IK80" s="18">
        <f t="shared" si="383"/>
        <v>227.09118770983648</v>
      </c>
      <c r="IL80" s="18">
        <f t="shared" si="384"/>
        <v>228.366884921756</v>
      </c>
      <c r="IM80" s="18">
        <f>IF(ISNUMBER(IK80), IK80*COS(RADIANS(-$C80+Графики!$B$3))+IL80*SIN(RADIANS(-$C80+Графики!$B$3)),"")</f>
        <v>227.09118770983648</v>
      </c>
      <c r="IN80" s="19">
        <f>IF(ISNUMBER(IK80), IK80*COS(RADIANS(-$C80+Графики!$B$5))+IL80*SIN(RADIANS(-$C80+Графики!$B$5)),"")</f>
        <v>228.366884921756</v>
      </c>
      <c r="IO80" s="24">
        <v>-0.17733622363359533</v>
      </c>
      <c r="IP80" s="25">
        <v>0.17023963627142899</v>
      </c>
      <c r="IQ80" s="25">
        <v>-0.24256371221916426</v>
      </c>
      <c r="IR80" s="25">
        <v>0.13763850334033154</v>
      </c>
      <c r="IS80" s="18">
        <f t="shared" si="385"/>
        <v>3.033166926970035</v>
      </c>
      <c r="IT80" s="18">
        <f t="shared" si="386"/>
        <v>3.3178841550071341</v>
      </c>
      <c r="IU80" s="18">
        <f t="shared" si="387"/>
        <v>230.68867353034855</v>
      </c>
      <c r="IV80" s="18">
        <f t="shared" si="388"/>
        <v>235.69473293651745</v>
      </c>
      <c r="IW80" s="18">
        <f>IF(ISNUMBER(IU80), IU80*COS(RADIANS(-$C80+Графики!$B$3))+IV80*SIN(RADIANS(-$C80+Графики!$B$3)),"")</f>
        <v>230.68867353034855</v>
      </c>
      <c r="IX80" s="19">
        <f>IF(ISNUMBER(IU80), IU80*COS(RADIANS(-$C80+Графики!$B$5))+IV80*SIN(RADIANS(-$C80+Графики!$B$5)),"")</f>
        <v>235.69473293651745</v>
      </c>
    </row>
    <row r="81" spans="1:258" x14ac:dyDescent="0.25">
      <c r="A81" s="44">
        <v>81</v>
      </c>
      <c r="B81" s="50">
        <v>0</v>
      </c>
      <c r="C81" s="11">
        <f>IF(Графики!$A$7="Расчитывать с учетом закручивания скважины",B81,0)</f>
        <v>0</v>
      </c>
      <c r="D81" s="47">
        <v>39</v>
      </c>
      <c r="E81" s="34">
        <f>IF(ISNUMBER(INDEX($I$1:$IX$303,$A81,E$1) ),INDEX($I$1:$IX$303,$A81,E$1),0)</f>
        <v>2.439388353454214</v>
      </c>
      <c r="F81" s="35">
        <f>IF(ISNUMBER(INDEX($I$1:$IX$303,$A81,F$1) ),INDEX($I$1:$IX$303,$A81,F$1),0)</f>
        <v>5.7331094641231699</v>
      </c>
      <c r="G81" s="35">
        <f>IF(ISNUMBER(INDEX($I$1:$IX$303,$A81,G$1) ),INDEX($I$1:$IX$303,$A81,G$1)-$G$305,0)</f>
        <v>-743.01705815014623</v>
      </c>
      <c r="H81" s="36">
        <f>IF(ISNUMBER(INDEX($I$1:$IX$303,$A81,H$1) ),INDEX($I$1:$IX$303,$A81,H$1)-$H$305,0)</f>
        <v>-915.76278757348314</v>
      </c>
      <c r="I81" s="29">
        <v>-0.12857251011568879</v>
      </c>
      <c r="J81" s="25">
        <v>0.1509610816101882</v>
      </c>
      <c r="K81" s="25">
        <v>-0.38046610036003525</v>
      </c>
      <c r="L81" s="25">
        <v>0.27650345017379174</v>
      </c>
      <c r="M81" s="18">
        <f t="shared" si="289"/>
        <v>2.439388353454214</v>
      </c>
      <c r="N81" s="18">
        <f t="shared" si="290"/>
        <v>5.7331094641231699</v>
      </c>
      <c r="O81" s="18">
        <f t="shared" si="291"/>
        <v>234.89909773926843</v>
      </c>
      <c r="P81" s="18">
        <f t="shared" si="292"/>
        <v>239.66687591055432</v>
      </c>
      <c r="Q81" s="18">
        <f>IF(ISNUMBER(O81), O81*COS(RADIANS(-$C81+Графики!$B$3))+P81*SIN(RADIANS(-$C81+Графики!$B$3)),"")</f>
        <v>234.89909773926843</v>
      </c>
      <c r="R81" s="19">
        <f>IF(ISNUMBER(O81), O81*COS(RADIANS(-$C81+Графики!$B$5))+P81*SIN(RADIANS(-$C81+Графики!$B$5)),"")</f>
        <v>239.66687591055435</v>
      </c>
      <c r="S81" s="29">
        <v>-0.22892694070467409</v>
      </c>
      <c r="T81" s="25">
        <v>0.22309165090429869</v>
      </c>
      <c r="U81" s="25">
        <v>-0.32893629251816242</v>
      </c>
      <c r="V81" s="25">
        <v>0.1698967384603067</v>
      </c>
      <c r="W81" s="18">
        <f t="shared" si="293"/>
        <v>3.9445961222839876</v>
      </c>
      <c r="X81" s="18">
        <f t="shared" si="294"/>
        <v>4.353125655614976</v>
      </c>
      <c r="Y81" s="18">
        <f t="shared" si="295"/>
        <v>231.08617417444893</v>
      </c>
      <c r="Z81" s="18">
        <f t="shared" si="296"/>
        <v>233.62554921903632</v>
      </c>
      <c r="AA81" s="18">
        <f>IF(ISNUMBER(Y81), Y81*COS(RADIANS(-$C81+Графики!$B$3))+Z81*SIN(RADIANS(-$C81+Графики!$B$3)),"")</f>
        <v>231.08617417444893</v>
      </c>
      <c r="AB81" s="18">
        <f>IF(ISNUMBER(Y81), Y81*COS(RADIANS(-$C81+Графики!$B$5))+Z81*SIN(RADIANS(-$C81+Графики!$B$5)),"")</f>
        <v>233.62554921903632</v>
      </c>
      <c r="AC81" s="24">
        <v>-0.16121387453559166</v>
      </c>
      <c r="AD81" s="25">
        <v>0.22270077082004677</v>
      </c>
      <c r="AE81" s="25">
        <v>-0.2305492127406239</v>
      </c>
      <c r="AF81" s="25">
        <v>0.28431456752732054</v>
      </c>
      <c r="AG81" s="18">
        <f t="shared" si="297"/>
        <v>3.3502810365365345</v>
      </c>
      <c r="AH81" s="18">
        <f t="shared" si="298"/>
        <v>4.493018965406173</v>
      </c>
      <c r="AI81" s="18">
        <f t="shared" si="299"/>
        <v>232.54700333755</v>
      </c>
      <c r="AJ81" s="18">
        <f t="shared" si="300"/>
        <v>243.42689524301258</v>
      </c>
      <c r="AK81" s="18">
        <f>IF(ISNUMBER(AI81), AI81*COS(RADIANS(-$C81+Графики!$B$3))+AJ81*SIN(RADIANS(-$C81+Графики!$B$3)),"")</f>
        <v>232.54700333755</v>
      </c>
      <c r="AL81" s="19">
        <f>IF(ISNUMBER(AI81), AI81*COS(RADIANS(-$C81+Графики!$B$5))+AJ81*SIN(RADIANS(-$C81+Графики!$B$5)),"")</f>
        <v>243.42689524301261</v>
      </c>
      <c r="AM81" s="24">
        <v>-0.2189734591122528</v>
      </c>
      <c r="AN81" s="25">
        <v>0.22069042036752293</v>
      </c>
      <c r="AO81" s="25">
        <v>-0.21829416983011735</v>
      </c>
      <c r="AP81" s="25">
        <v>0.26463190283048577</v>
      </c>
      <c r="AQ81" s="18">
        <f t="shared" si="301"/>
        <v>3.8367817359681871</v>
      </c>
      <c r="AR81" s="18">
        <f t="shared" si="302"/>
        <v>4.2143125310595524</v>
      </c>
      <c r="AS81" s="18">
        <f t="shared" si="303"/>
        <v>232.87632830429399</v>
      </c>
      <c r="AT81" s="18">
        <f t="shared" si="304"/>
        <v>239.21429116039749</v>
      </c>
      <c r="AU81" s="18">
        <f>IF(ISNUMBER(AS81), AS81*COS(RADIANS(-$C81+Графики!$B$3))+AT81*SIN(RADIANS(-$C81+Графики!$B$3)),"")</f>
        <v>232.87632830429399</v>
      </c>
      <c r="AV81" s="19">
        <f>IF(ISNUMBER(AS81), AS81*COS(RADIANS(-$C81+Графики!$B$5))+AT81*SIN(RADIANS(-$C81+Графики!$B$5)),"")</f>
        <v>239.21429116039752</v>
      </c>
      <c r="AW81" s="24">
        <v>-0.28875372629465657</v>
      </c>
      <c r="AX81" s="25">
        <v>0.24435221394738824</v>
      </c>
      <c r="AY81" s="25">
        <v>-0.29738412115815016</v>
      </c>
      <c r="AZ81" s="25">
        <v>0.23894166912598044</v>
      </c>
      <c r="BA81" s="18">
        <f t="shared" si="305"/>
        <v>4.6522101780748208</v>
      </c>
      <c r="BB81" s="18">
        <f t="shared" si="306"/>
        <v>4.6803083644917249</v>
      </c>
      <c r="BC81" s="18">
        <f t="shared" si="307"/>
        <v>232.81422802674314</v>
      </c>
      <c r="BD81" s="18">
        <f t="shared" si="308"/>
        <v>239.01680848976295</v>
      </c>
      <c r="BE81" s="18">
        <f>IF(ISNUMBER(BC81), BC81*COS(RADIANS(-$C81+Графики!$B$3))+BD81*SIN(RADIANS(-$C81+Графики!$B$3)),"")</f>
        <v>232.81422802674314</v>
      </c>
      <c r="BF81" s="19">
        <f>IF(ISNUMBER(BC81), BC81*COS(RADIANS(-$C81+Графики!$B$5))+BD81*SIN(RADIANS(-$C81+Графики!$B$5)),"")</f>
        <v>239.01680848976298</v>
      </c>
      <c r="BG81" s="24">
        <v>-0.2757037825924441</v>
      </c>
      <c r="BH81" s="25">
        <v>0.18579352361448451</v>
      </c>
      <c r="BI81" s="25">
        <v>-0.28835890599101965</v>
      </c>
      <c r="BJ81" s="25">
        <v>0.3176248474198734</v>
      </c>
      <c r="BK81" s="18">
        <f t="shared" si="309"/>
        <v>4.027312854453343</v>
      </c>
      <c r="BL81" s="18">
        <f t="shared" si="310"/>
        <v>5.2881812077882975</v>
      </c>
      <c r="BM81" s="18">
        <f t="shared" si="311"/>
        <v>231.9848110926213</v>
      </c>
      <c r="BN81" s="18">
        <f t="shared" si="312"/>
        <v>234.27991379274906</v>
      </c>
      <c r="BO81" s="18">
        <f>IF(ISNUMBER(BM81), BM81*COS(RADIANS(-$C81+Графики!$B$3))+BN81*SIN(RADIANS(-$C81+Графики!$B$3)),"")</f>
        <v>231.9848110926213</v>
      </c>
      <c r="BP81" s="19">
        <f>IF(ISNUMBER(BM81), BM81*COS(RADIANS(-$C81+Графики!$B$5))+BN81*SIN(RADIANS(-$C81+Графики!$B$5)),"")</f>
        <v>234.27991379274908</v>
      </c>
      <c r="BQ81" s="24">
        <v>-0.22705595100542833</v>
      </c>
      <c r="BR81" s="25">
        <v>9.7410246292128161E-2</v>
      </c>
      <c r="BS81" s="25">
        <v>-0.30080833796090534</v>
      </c>
      <c r="BT81" s="25">
        <v>0.2356712112706458</v>
      </c>
      <c r="BU81" s="18">
        <f t="shared" si="313"/>
        <v>2.8314979435875114</v>
      </c>
      <c r="BV81" s="18">
        <f t="shared" si="314"/>
        <v>4.6816501497346206</v>
      </c>
      <c r="BW81" s="18">
        <f t="shared" si="315"/>
        <v>236.84964471428921</v>
      </c>
      <c r="BX81" s="18">
        <f t="shared" si="316"/>
        <v>235.10046205682431</v>
      </c>
      <c r="BY81" s="18">
        <f>IF(ISNUMBER(BW81), BW81*COS(RADIANS(-$C81+Графики!$B$3))+BX81*SIN(RADIANS(-$C81+Графики!$B$3)),"")</f>
        <v>236.84964471428921</v>
      </c>
      <c r="BZ81" s="19">
        <f>IF(ISNUMBER(BW81), BW81*COS(RADIANS(-$C81+Графики!$B$5))+BX81*SIN(RADIANS(-$C81+Графики!$B$5)),"")</f>
        <v>235.10046205682434</v>
      </c>
      <c r="CA81" s="29">
        <v>-0.18467518354860338</v>
      </c>
      <c r="CB81" s="25">
        <v>0.15567630670079355</v>
      </c>
      <c r="CC81" s="25">
        <v>-0.3463647914475555</v>
      </c>
      <c r="CD81" s="25">
        <v>0.32640827120275517</v>
      </c>
      <c r="CE81" s="18">
        <f t="shared" si="317"/>
        <v>2.9701226925566888</v>
      </c>
      <c r="CF81" s="18">
        <f t="shared" si="318"/>
        <v>5.8710188025745724</v>
      </c>
      <c r="CG81" s="18">
        <f t="shared" si="319"/>
        <v>233.96626225343383</v>
      </c>
      <c r="CH81" s="18">
        <f t="shared" si="320"/>
        <v>238.89442776941834</v>
      </c>
      <c r="CI81" s="18">
        <f>IF(ISNUMBER(CG81), CG81*COS(RADIANS(-$C81+Графики!$B$3))+CH81*SIN(RADIANS(-$C81+Графики!$B$3)),"")</f>
        <v>233.96626225343383</v>
      </c>
      <c r="CJ81" s="19">
        <f>IF(ISNUMBER(CG81), CG81*COS(RADIANS(-$C81+Графики!$B$5))+CH81*SIN(RADIANS(-$C81+Графики!$B$5)),"")</f>
        <v>238.89442776941837</v>
      </c>
      <c r="CK81" s="24">
        <v>-0.1089668512934675</v>
      </c>
      <c r="CL81" s="25">
        <v>0.16685497287921594</v>
      </c>
      <c r="CM81" s="25">
        <v>-0.24038437653373079</v>
      </c>
      <c r="CN81" s="25">
        <v>0.27234737834634359</v>
      </c>
      <c r="CO81" s="18">
        <f t="shared" si="321"/>
        <v>2.4069971661183978</v>
      </c>
      <c r="CP81" s="18">
        <f t="shared" si="322"/>
        <v>4.4744137210492791</v>
      </c>
      <c r="CQ81" s="18">
        <f t="shared" si="323"/>
        <v>233.90073644097416</v>
      </c>
      <c r="CR81" s="18">
        <f t="shared" si="324"/>
        <v>240.17979950483661</v>
      </c>
      <c r="CS81" s="18">
        <f>IF(ISNUMBER(CQ81), CQ81*COS(RADIANS(-$C81+Графики!$B$3))+CR81*SIN(RADIANS(-$C81+Графики!$B$3)),"")</f>
        <v>233.90073644097416</v>
      </c>
      <c r="CT81" s="19">
        <f>IF(ISNUMBER(CQ81), CQ81*COS(RADIANS(-$C81+Графики!$B$5))+CR81*SIN(RADIANS(-$C81+Графики!$B$5)),"")</f>
        <v>240.17979950483664</v>
      </c>
      <c r="CU81" s="24">
        <v>-0.2105962528421301</v>
      </c>
      <c r="CV81" s="25">
        <v>8.1377223885008565E-2</v>
      </c>
      <c r="CW81" s="25">
        <v>-0.24754079152883388</v>
      </c>
      <c r="CX81" s="25">
        <v>0.1532738599398363</v>
      </c>
      <c r="CY81" s="18">
        <f t="shared" si="325"/>
        <v>2.5479464917923433</v>
      </c>
      <c r="CZ81" s="18">
        <f t="shared" si="326"/>
        <v>3.4977605470161857</v>
      </c>
      <c r="DA81" s="18">
        <f t="shared" si="327"/>
        <v>227.82331723950685</v>
      </c>
      <c r="DB81" s="18">
        <f t="shared" si="328"/>
        <v>242.52244868888999</v>
      </c>
      <c r="DC81" s="18">
        <f>IF(ISNUMBER(DA81), DA81*COS(RADIANS(-$C81+Графики!$B$3))+DB81*SIN(RADIANS(-$C81+Графики!$B$3)),"")</f>
        <v>227.82331723950685</v>
      </c>
      <c r="DD81" s="19">
        <f>IF(ISNUMBER(DA81), DA81*COS(RADIANS(-$C81+Графики!$B$5))+DB81*SIN(RADIANS(-$C81+Графики!$B$5)),"")</f>
        <v>242.52244868888999</v>
      </c>
      <c r="DE81" s="24">
        <v>-0.11095636818369767</v>
      </c>
      <c r="DF81" s="25">
        <v>0.12821879861726265</v>
      </c>
      <c r="DG81" s="25">
        <v>-0.30510029379819986</v>
      </c>
      <c r="DH81" s="25">
        <v>0.27559117727727755</v>
      </c>
      <c r="DI81" s="18">
        <f t="shared" si="329"/>
        <v>2.0871955594007146</v>
      </c>
      <c r="DJ81" s="18">
        <f t="shared" si="330"/>
        <v>5.06746736590142</v>
      </c>
      <c r="DK81" s="18">
        <f t="shared" si="331"/>
        <v>231.47559444395975</v>
      </c>
      <c r="DL81" s="18">
        <f t="shared" si="332"/>
        <v>238.90352670622894</v>
      </c>
      <c r="DM81" s="18">
        <f>IF(ISNUMBER(DK81), DK81*COS(RADIANS(-$C81+Графики!$B$3))+DL81*SIN(RADIANS(-$C81+Графики!$B$3)),"")</f>
        <v>231.47559444395975</v>
      </c>
      <c r="DN81" s="19">
        <f>IF(ISNUMBER(DK81), DK81*COS(RADIANS(-$C81+Графики!$B$5))+DL81*SIN(RADIANS(-$C81+Графики!$B$5)),"")</f>
        <v>238.90352670622894</v>
      </c>
      <c r="DO81" s="24">
        <v>-0.15311409773129836</v>
      </c>
      <c r="DP81" s="25">
        <v>0.24245503553175105</v>
      </c>
      <c r="DQ81" s="25">
        <v>-0.26277378080274305</v>
      </c>
      <c r="DR81" s="25">
        <v>0.23791990109736064</v>
      </c>
      <c r="DS81" s="18">
        <f t="shared" si="333"/>
        <v>3.4519850415556768</v>
      </c>
      <c r="DT81" s="18">
        <f t="shared" si="334"/>
        <v>4.3693627436006217</v>
      </c>
      <c r="DU81" s="18">
        <f t="shared" si="335"/>
        <v>235.52600392414567</v>
      </c>
      <c r="DV81" s="18">
        <f t="shared" si="336"/>
        <v>234.89400428207978</v>
      </c>
      <c r="DW81" s="18">
        <f>IF(ISNUMBER(DU81), DU81*COS(RADIANS(-$C81+Графики!$B$3))+DV81*SIN(RADIANS(-$C81+Графики!$B$3)),"")</f>
        <v>235.52600392414567</v>
      </c>
      <c r="DX81" s="19">
        <f>IF(ISNUMBER(DU81), DU81*COS(RADIANS(-$C81+Графики!$B$5))+DV81*SIN(RADIANS(-$C81+Графики!$B$5)),"")</f>
        <v>234.89400428207981</v>
      </c>
      <c r="DY81" s="24">
        <v>-0.20701169782538853</v>
      </c>
      <c r="DZ81" s="25">
        <v>0.18973231528907755</v>
      </c>
      <c r="EA81" s="25">
        <v>-0.281572510219815</v>
      </c>
      <c r="EB81" s="25">
        <v>0.16513007453146936</v>
      </c>
      <c r="EC81" s="18">
        <f t="shared" si="337"/>
        <v>3.4622377411481833</v>
      </c>
      <c r="ED81" s="18">
        <f t="shared" si="338"/>
        <v>3.8982055676123304</v>
      </c>
      <c r="EE81" s="18">
        <f t="shared" si="339"/>
        <v>231.43826967498248</v>
      </c>
      <c r="EF81" s="18">
        <f t="shared" si="340"/>
        <v>237.60466373821907</v>
      </c>
      <c r="EG81" s="18">
        <f>IF(ISNUMBER(EE81), EE81*COS(RADIANS(-$C81+Графики!$B$3))+EF81*SIN(RADIANS(-$C81+Графики!$B$3)),"")</f>
        <v>231.43826967498248</v>
      </c>
      <c r="EH81" s="19">
        <f>IF(ISNUMBER(EE81), EE81*COS(RADIANS(-$C81+Графики!$B$5))+EF81*SIN(RADIANS(-$C81+Графики!$B$5)),"")</f>
        <v>237.60466373821907</v>
      </c>
      <c r="EI81" s="24">
        <v>-0.19093476919545249</v>
      </c>
      <c r="EJ81" s="25">
        <v>0.15080634635593662</v>
      </c>
      <c r="EK81" s="25">
        <v>-0.36750470790816125</v>
      </c>
      <c r="EL81" s="25">
        <v>0.31448358453953895</v>
      </c>
      <c r="EM81" s="18">
        <f t="shared" si="341"/>
        <v>2.9822494072933496</v>
      </c>
      <c r="EN81" s="18">
        <f t="shared" si="342"/>
        <v>5.9514354481786604</v>
      </c>
      <c r="EO81" s="18">
        <f t="shared" si="343"/>
        <v>232.43811045400312</v>
      </c>
      <c r="EP81" s="18">
        <f t="shared" si="344"/>
        <v>235.07296219246541</v>
      </c>
      <c r="EQ81" s="18">
        <f>IF(ISNUMBER(EO81), EO81*COS(RADIANS(-$C81+Графики!$B$3))+EP81*SIN(RADIANS(-$C81+Графики!$B$3)),"")</f>
        <v>232.43811045400312</v>
      </c>
      <c r="ER81" s="19">
        <f>IF(ISNUMBER(EO81), EO81*COS(RADIANS(-$C81+Графики!$B$5))+EP81*SIN(RADIANS(-$C81+Графики!$B$5)),"")</f>
        <v>235.07296219246544</v>
      </c>
      <c r="ES81" s="24">
        <v>-0.26242674200584992</v>
      </c>
      <c r="ET81" s="25">
        <v>0.13012800503980995</v>
      </c>
      <c r="EU81" s="25">
        <v>-0.2388075994945125</v>
      </c>
      <c r="EV81" s="25">
        <v>0.24488357089612614</v>
      </c>
      <c r="EW81" s="18">
        <f t="shared" si="345"/>
        <v>3.4256797148854381</v>
      </c>
      <c r="EX81" s="18">
        <f t="shared" si="346"/>
        <v>4.2209892089187697</v>
      </c>
      <c r="EY81" s="18">
        <f t="shared" si="347"/>
        <v>230.67149452410413</v>
      </c>
      <c r="EZ81" s="18">
        <f t="shared" si="348"/>
        <v>237.79169870678868</v>
      </c>
      <c r="FA81" s="18">
        <f>IF(ISNUMBER(EY81), EY81*COS(RADIANS(-$C81+Графики!$B$3))+EZ81*SIN(RADIANS(-$C81+Графики!$B$3)),"")</f>
        <v>230.67149452410413</v>
      </c>
      <c r="FB81" s="19">
        <f>IF(ISNUMBER(EY81), EY81*COS(RADIANS(-$C81+Графики!$B$5))+EZ81*SIN(RADIANS(-$C81+Графики!$B$5)),"")</f>
        <v>237.79169870678868</v>
      </c>
      <c r="FC81" s="24">
        <v>-0.18305484216996759</v>
      </c>
      <c r="FD81" s="25">
        <v>0.2338261390050452</v>
      </c>
      <c r="FE81" s="25">
        <v>-0.28988884131806636</v>
      </c>
      <c r="FF81" s="25">
        <v>0.20182264809282849</v>
      </c>
      <c r="FG81" s="18">
        <f t="shared" si="349"/>
        <v>3.6379648305608314</v>
      </c>
      <c r="FH81" s="18">
        <f t="shared" si="350"/>
        <v>4.2909790620006341</v>
      </c>
      <c r="FI81" s="18">
        <f t="shared" si="351"/>
        <v>233.14510509565491</v>
      </c>
      <c r="FJ81" s="18">
        <f t="shared" si="352"/>
        <v>240.1242061023186</v>
      </c>
      <c r="FK81" s="18">
        <f>IF(ISNUMBER(FI81), FI81*COS(RADIANS(-$C81+Графики!$B$3))+FJ81*SIN(RADIANS(-$C81+Графики!$B$3)),"")</f>
        <v>233.14510509565491</v>
      </c>
      <c r="FL81" s="19">
        <f>IF(ISNUMBER(FI81), FI81*COS(RADIANS(-$C81+Графики!$B$5))+FJ81*SIN(RADIANS(-$C81+Графики!$B$5)),"")</f>
        <v>240.12420610231862</v>
      </c>
      <c r="FM81" s="24">
        <v>-0.20228602127227596</v>
      </c>
      <c r="FN81" s="25">
        <v>0.25073089180599739</v>
      </c>
      <c r="FO81" s="25">
        <v>-0.35273678054954805</v>
      </c>
      <c r="FP81" s="25">
        <v>0.18370018360740389</v>
      </c>
      <c r="FQ81" s="18">
        <f t="shared" si="353"/>
        <v>3.9533080526715954</v>
      </c>
      <c r="FR81" s="18">
        <f t="shared" si="354"/>
        <v>4.6812785289249463</v>
      </c>
      <c r="FS81" s="18">
        <f t="shared" si="355"/>
        <v>234.17466292393641</v>
      </c>
      <c r="FT81" s="18">
        <f t="shared" si="356"/>
        <v>237.09717747736161</v>
      </c>
      <c r="FU81" s="18">
        <f>IF(ISNUMBER(FS81), FS81*COS(RADIANS(-$C81+Графики!$B$3))+FT81*SIN(RADIANS(-$C81+Графики!$B$3)),"")</f>
        <v>234.17466292393641</v>
      </c>
      <c r="FV81" s="19">
        <f>IF(ISNUMBER(FS81), FS81*COS(RADIANS(-$C81+Графики!$B$5))+FT81*SIN(RADIANS(-$C81+Графики!$B$5)),"")</f>
        <v>237.09717747736164</v>
      </c>
      <c r="FW81" s="24">
        <v>-0.11783916353074944</v>
      </c>
      <c r="FX81" s="25">
        <v>7.6429537774687167E-2</v>
      </c>
      <c r="FY81" s="25">
        <v>-0.23097487898955546</v>
      </c>
      <c r="FZ81" s="25">
        <v>0.19613122426343874</v>
      </c>
      <c r="GA81" s="18">
        <f t="shared" si="357"/>
        <v>1.6953134235957046</v>
      </c>
      <c r="GB81" s="18">
        <f t="shared" si="358"/>
        <v>3.7271952488201352</v>
      </c>
      <c r="GC81" s="18">
        <f t="shared" si="359"/>
        <v>237.07500598945515</v>
      </c>
      <c r="GD81" s="18">
        <f t="shared" si="360"/>
        <v>232.3669740235035</v>
      </c>
      <c r="GE81" s="18">
        <f>IF(ISNUMBER(GC81), GC81*COS(RADIANS(-$C81+Графики!$B$3))+GD81*SIN(RADIANS(-$C81+Графики!$B$3)),"")</f>
        <v>237.07500598945515</v>
      </c>
      <c r="GF81" s="19">
        <f>IF(ISNUMBER(GC81), GC81*COS(RADIANS(-$C81+Графики!$B$5))+GD81*SIN(RADIANS(-$C81+Графики!$B$5)),"")</f>
        <v>232.36697402350353</v>
      </c>
      <c r="GG81" s="24">
        <v>-0.21772882400093238</v>
      </c>
      <c r="GH81" s="25">
        <v>0.10034010108628144</v>
      </c>
      <c r="GI81" s="25">
        <v>-0.36809042059681196</v>
      </c>
      <c r="GJ81" s="25">
        <v>0.33535563790533141</v>
      </c>
      <c r="GK81" s="18">
        <f t="shared" si="361"/>
        <v>2.7756714313882718</v>
      </c>
      <c r="GL81" s="18">
        <f t="shared" si="362"/>
        <v>6.1386863603649351</v>
      </c>
      <c r="GM81" s="18">
        <f t="shared" si="363"/>
        <v>238.62391659084918</v>
      </c>
      <c r="GN81" s="18">
        <f t="shared" si="364"/>
        <v>239.41493059671922</v>
      </c>
      <c r="GO81" s="18">
        <f>IF(ISNUMBER(GM81), GM81*COS(RADIANS(-$C81+Графики!$B$3))+GN81*SIN(RADIANS(-$C81+Графики!$B$3)),"")</f>
        <v>238.62391659084918</v>
      </c>
      <c r="GP81" s="19">
        <f>IF(ISNUMBER(GM81), GM81*COS(RADIANS(-$C81+Графики!$B$5))+GN81*SIN(RADIANS(-$C81+Графики!$B$5)),"")</f>
        <v>239.41493059671924</v>
      </c>
      <c r="GQ81" s="24">
        <v>-0.1944981188470529</v>
      </c>
      <c r="GR81" s="25">
        <v>9.3297981333535313E-2</v>
      </c>
      <c r="GS81" s="25">
        <v>-0.37498455396398189</v>
      </c>
      <c r="GT81" s="25">
        <v>0.22603033245360984</v>
      </c>
      <c r="GU81" s="18">
        <f t="shared" si="365"/>
        <v>2.5114921210229779</v>
      </c>
      <c r="GV81" s="18">
        <f t="shared" si="366"/>
        <v>5.2448202645710245</v>
      </c>
      <c r="GW81" s="18">
        <f t="shared" si="367"/>
        <v>233.05612236480928</v>
      </c>
      <c r="GX81" s="18">
        <f t="shared" si="368"/>
        <v>241.86225849939311</v>
      </c>
      <c r="GY81" s="18">
        <f>IF(ISNUMBER(GW81), GW81*COS(RADIANS(-$C81+Графики!$B$3))+GX81*SIN(RADIANS(-$C81+Графики!$B$3)),"")</f>
        <v>233.05612236480928</v>
      </c>
      <c r="GZ81" s="19">
        <f>IF(ISNUMBER(GW81), GW81*COS(RADIANS(-$C81+Графики!$B$5))+GX81*SIN(RADIANS(-$C81+Графики!$B$5)),"")</f>
        <v>241.86225849939314</v>
      </c>
      <c r="HA81" s="24">
        <v>-0.27037122527622903</v>
      </c>
      <c r="HB81" s="25">
        <v>0.24506688440968291</v>
      </c>
      <c r="HC81" s="25">
        <v>-0.22171836465685318</v>
      </c>
      <c r="HD81" s="25">
        <v>0.2647745140155644</v>
      </c>
      <c r="HE81" s="18">
        <f t="shared" si="369"/>
        <v>4.4980308844278962</v>
      </c>
      <c r="HF81" s="18">
        <f t="shared" si="370"/>
        <v>4.2454385069470071</v>
      </c>
      <c r="HG81" s="18">
        <f t="shared" si="371"/>
        <v>232.02171118240565</v>
      </c>
      <c r="HH81" s="18">
        <f t="shared" si="372"/>
        <v>236.12571139336197</v>
      </c>
      <c r="HI81" s="18">
        <f>IF(ISNUMBER(HG81), HG81*COS(RADIANS(-$C81+Графики!$B$3))+HH81*SIN(RADIANS(-$C81+Графики!$B$3)),"")</f>
        <v>232.02171118240565</v>
      </c>
      <c r="HJ81" s="19">
        <f>IF(ISNUMBER(HG81), HG81*COS(RADIANS(-$C81+Графики!$B$5))+HH81*SIN(RADIANS(-$C81+Графики!$B$5)),"")</f>
        <v>236.125711393362</v>
      </c>
      <c r="HK81" s="24">
        <v>-0.23467330062189315</v>
      </c>
      <c r="HL81" s="25">
        <v>0.17342702715034428</v>
      </c>
      <c r="HM81" s="25">
        <v>-0.36108919915406257</v>
      </c>
      <c r="HN81" s="25">
        <v>0.27923378131607279</v>
      </c>
      <c r="HO81" s="18">
        <f t="shared" si="373"/>
        <v>3.5613396708420781</v>
      </c>
      <c r="HP81" s="18">
        <f t="shared" si="374"/>
        <v>5.5878430631589335</v>
      </c>
      <c r="HQ81" s="18">
        <f t="shared" si="375"/>
        <v>239.08940035653961</v>
      </c>
      <c r="HR81" s="18">
        <f t="shared" si="376"/>
        <v>242.08839771553045</v>
      </c>
      <c r="HS81" s="18">
        <f>IF(ISNUMBER(HQ81), HQ81*COS(RADIANS(-$C81+Графики!$B$3))+HR81*SIN(RADIANS(-$C81+Графики!$B$3)),"")</f>
        <v>239.08940035653961</v>
      </c>
      <c r="HT81" s="19">
        <f>IF(ISNUMBER(HQ81), HQ81*COS(RADIANS(-$C81+Графики!$B$5))+HR81*SIN(RADIANS(-$C81+Графики!$B$5)),"")</f>
        <v>242.08839771553048</v>
      </c>
      <c r="HU81" s="24">
        <v>-0.28564429443700307</v>
      </c>
      <c r="HV81" s="25">
        <v>0.11742558746158493</v>
      </c>
      <c r="HW81" s="25">
        <v>-0.22635244911674016</v>
      </c>
      <c r="HX81" s="25">
        <v>0.25193667220412364</v>
      </c>
      <c r="HY81" s="18">
        <f t="shared" si="377"/>
        <v>3.5174410241443219</v>
      </c>
      <c r="HZ81" s="18">
        <f t="shared" si="378"/>
        <v>4.1738478528934913</v>
      </c>
      <c r="IA81" s="18">
        <f t="shared" si="379"/>
        <v>233.89989991085483</v>
      </c>
      <c r="IB81" s="18">
        <f t="shared" si="380"/>
        <v>237.22579258784495</v>
      </c>
      <c r="IC81" s="18">
        <f>IF(ISNUMBER(IA81), IA81*COS(RADIANS(-$C81+Графики!$B$3))+IB81*SIN(RADIANS(-$C81+Графики!$B$3)),"")</f>
        <v>233.89989991085483</v>
      </c>
      <c r="ID81" s="19">
        <f>IF(ISNUMBER(IA81), IA81*COS(RADIANS(-$C81+Графики!$B$5))+IB81*SIN(RADIANS(-$C81+Графики!$B$5)),"")</f>
        <v>237.22579258784498</v>
      </c>
      <c r="IE81" s="24">
        <v>-0.17915379597406411</v>
      </c>
      <c r="IF81" s="25">
        <v>0.20875434190442096</v>
      </c>
      <c r="IG81" s="25">
        <v>-0.32264127490420891</v>
      </c>
      <c r="IH81" s="25">
        <v>0.32236249722108434</v>
      </c>
      <c r="II81" s="18">
        <f t="shared" si="381"/>
        <v>3.3851306354994519</v>
      </c>
      <c r="IJ81" s="18">
        <f t="shared" si="382"/>
        <v>5.6286900337593195</v>
      </c>
      <c r="IK81" s="18">
        <f t="shared" si="383"/>
        <v>228.78375302758622</v>
      </c>
      <c r="IL81" s="18">
        <f t="shared" si="384"/>
        <v>231.18122993863565</v>
      </c>
      <c r="IM81" s="18">
        <f>IF(ISNUMBER(IK81), IK81*COS(RADIANS(-$C81+Графики!$B$3))+IL81*SIN(RADIANS(-$C81+Графики!$B$3)),"")</f>
        <v>228.78375302758622</v>
      </c>
      <c r="IN81" s="19">
        <f>IF(ISNUMBER(IK81), IK81*COS(RADIANS(-$C81+Графики!$B$5))+IL81*SIN(RADIANS(-$C81+Графики!$B$5)),"")</f>
        <v>231.18122993863565</v>
      </c>
      <c r="IO81" s="24">
        <v>-0.17527651738677477</v>
      </c>
      <c r="IP81" s="25">
        <v>0.19128253616141425</v>
      </c>
      <c r="IQ81" s="25">
        <v>-0.19007244043498231</v>
      </c>
      <c r="IR81" s="25">
        <v>0.3072625165450561</v>
      </c>
      <c r="IS81" s="18">
        <f t="shared" si="385"/>
        <v>3.1988257383566112</v>
      </c>
      <c r="IT81" s="18">
        <f t="shared" si="386"/>
        <v>4.3400526172546456</v>
      </c>
      <c r="IU81" s="18">
        <f t="shared" si="387"/>
        <v>232.28808639952686</v>
      </c>
      <c r="IV81" s="18">
        <f t="shared" si="388"/>
        <v>237.86475924514477</v>
      </c>
      <c r="IW81" s="18">
        <f>IF(ISNUMBER(IU81), IU81*COS(RADIANS(-$C81+Графики!$B$3))+IV81*SIN(RADIANS(-$C81+Графики!$B$3)),"")</f>
        <v>232.28808639952686</v>
      </c>
      <c r="IX81" s="19">
        <f>IF(ISNUMBER(IU81), IU81*COS(RADIANS(-$C81+Графики!$B$5))+IV81*SIN(RADIANS(-$C81+Графики!$B$5)),"")</f>
        <v>237.8647592451448</v>
      </c>
    </row>
    <row r="82" spans="1:258" x14ac:dyDescent="0.25">
      <c r="A82" s="44">
        <v>82</v>
      </c>
      <c r="B82" s="50">
        <v>0</v>
      </c>
      <c r="C82" s="11">
        <f>IF(Графики!$A$7="Расчитывать с учетом закручивания скважины",B82,0)</f>
        <v>0</v>
      </c>
      <c r="D82" s="47">
        <v>39.5</v>
      </c>
      <c r="E82" s="34">
        <f>IF(ISNUMBER(INDEX($I$1:$IX$303,$A82,E$1) ),INDEX($I$1:$IX$303,$A82,E$1),0)</f>
        <v>3.0199841625620567</v>
      </c>
      <c r="F82" s="35">
        <f>IF(ISNUMBER(INDEX($I$1:$IX$303,$A82,F$1) ),INDEX($I$1:$IX$303,$A82,F$1),0)</f>
        <v>9.1104965629807086</v>
      </c>
      <c r="G82" s="35">
        <f>IF(ISNUMBER(INDEX($I$1:$IX$303,$A82,G$1) ),INDEX($I$1:$IX$303,$A82,G$1)-$G$305,0)</f>
        <v>-741.50706606886524</v>
      </c>
      <c r="H82" s="36">
        <f>IF(ISNUMBER(INDEX($I$1:$IX$303,$A82,H$1) ),INDEX($I$1:$IX$303,$A82,H$1)-$H$305,0)</f>
        <v>-911.20753929199282</v>
      </c>
      <c r="I82" s="29">
        <v>-0.13629460444035651</v>
      </c>
      <c r="J82" s="25">
        <v>0.20977061502000247</v>
      </c>
      <c r="K82" s="25">
        <v>-0.54878119979907902</v>
      </c>
      <c r="L82" s="25">
        <v>0.4952192474009196</v>
      </c>
      <c r="M82" s="18">
        <f t="shared" si="289"/>
        <v>3.0199841625620567</v>
      </c>
      <c r="N82" s="18">
        <f t="shared" si="290"/>
        <v>9.1104965629807086</v>
      </c>
      <c r="O82" s="18">
        <f t="shared" si="291"/>
        <v>236.40908982054947</v>
      </c>
      <c r="P82" s="18">
        <f t="shared" si="292"/>
        <v>244.22212419204467</v>
      </c>
      <c r="Q82" s="18">
        <f>IF(ISNUMBER(O82), O82*COS(RADIANS(-$C82+Графики!$B$3))+P82*SIN(RADIANS(-$C82+Графики!$B$3)),"")</f>
        <v>236.40908982054947</v>
      </c>
      <c r="R82" s="19">
        <f>IF(ISNUMBER(O82), O82*COS(RADIANS(-$C82+Графики!$B$5))+P82*SIN(RADIANS(-$C82+Графики!$B$5)),"")</f>
        <v>244.2221241920447</v>
      </c>
      <c r="S82" s="29">
        <v>-0.19096257122653718</v>
      </c>
      <c r="T82" s="25">
        <v>0.2200123101574806</v>
      </c>
      <c r="U82" s="25">
        <v>-0.45970133600449781</v>
      </c>
      <c r="V82" s="25">
        <v>0.34899531476190071</v>
      </c>
      <c r="W82" s="18">
        <f t="shared" si="293"/>
        <v>3.5864247231641211</v>
      </c>
      <c r="X82" s="18">
        <f t="shared" si="294"/>
        <v>7.0571510232196353</v>
      </c>
      <c r="Y82" s="18">
        <f t="shared" si="295"/>
        <v>232.87938653603098</v>
      </c>
      <c r="Z82" s="18">
        <f t="shared" si="296"/>
        <v>237.15412473064615</v>
      </c>
      <c r="AA82" s="18">
        <f>IF(ISNUMBER(Y82), Y82*COS(RADIANS(-$C82+Графики!$B$3))+Z82*SIN(RADIANS(-$C82+Графики!$B$3)),"")</f>
        <v>232.87938653603098</v>
      </c>
      <c r="AB82" s="18">
        <f>IF(ISNUMBER(Y82), Y82*COS(RADIANS(-$C82+Графики!$B$5))+Z82*SIN(RADIANS(-$C82+Графики!$B$5)),"")</f>
        <v>237.15412473064617</v>
      </c>
      <c r="AC82" s="24">
        <v>-0.31277151878523657</v>
      </c>
      <c r="AD82" s="25">
        <v>0.17260972251664328</v>
      </c>
      <c r="AE82" s="25">
        <v>-0.51733044781172688</v>
      </c>
      <c r="AF82" s="25">
        <v>0.47254389326818902</v>
      </c>
      <c r="AG82" s="18">
        <f t="shared" si="297"/>
        <v>4.2357377280687265</v>
      </c>
      <c r="AH82" s="18">
        <f t="shared" si="298"/>
        <v>8.6381757854696453</v>
      </c>
      <c r="AI82" s="18">
        <f t="shared" si="299"/>
        <v>234.66487220158436</v>
      </c>
      <c r="AJ82" s="18">
        <f t="shared" si="300"/>
        <v>247.74598313574739</v>
      </c>
      <c r="AK82" s="18">
        <f>IF(ISNUMBER(AI82), AI82*COS(RADIANS(-$C82+Графики!$B$3))+AJ82*SIN(RADIANS(-$C82+Графики!$B$3)),"")</f>
        <v>234.66487220158436</v>
      </c>
      <c r="AL82" s="19">
        <f>IF(ISNUMBER(AI82), AI82*COS(RADIANS(-$C82+Графики!$B$5))+AJ82*SIN(RADIANS(-$C82+Графики!$B$5)),"")</f>
        <v>247.74598313574742</v>
      </c>
      <c r="AM82" s="24">
        <v>-0.29406711558267895</v>
      </c>
      <c r="AN82" s="25">
        <v>0.27501607339283518</v>
      </c>
      <c r="AO82" s="25">
        <v>-0.39841886559977857</v>
      </c>
      <c r="AP82" s="25">
        <v>0.39040914269700522</v>
      </c>
      <c r="AQ82" s="18">
        <f t="shared" si="301"/>
        <v>4.9661672691799756</v>
      </c>
      <c r="AR82" s="18">
        <f t="shared" si="302"/>
        <v>6.8837686211844451</v>
      </c>
      <c r="AS82" s="18">
        <f t="shared" si="303"/>
        <v>235.35941193888397</v>
      </c>
      <c r="AT82" s="18">
        <f t="shared" si="304"/>
        <v>242.65617547098972</v>
      </c>
      <c r="AU82" s="18">
        <f>IF(ISNUMBER(AS82), AS82*COS(RADIANS(-$C82+Графики!$B$3))+AT82*SIN(RADIANS(-$C82+Графики!$B$3)),"")</f>
        <v>235.35941193888397</v>
      </c>
      <c r="AV82" s="19">
        <f>IF(ISNUMBER(AS82), AS82*COS(RADIANS(-$C82+Графики!$B$5))+AT82*SIN(RADIANS(-$C82+Графики!$B$5)),"")</f>
        <v>242.65617547098975</v>
      </c>
      <c r="AW82" s="24">
        <v>-0.13997701382609237</v>
      </c>
      <c r="AX82" s="25">
        <v>0.22292150851960266</v>
      </c>
      <c r="AY82" s="25">
        <v>-0.35178664587355102</v>
      </c>
      <c r="AZ82" s="25">
        <v>0.32587363491574528</v>
      </c>
      <c r="BA82" s="18">
        <f t="shared" si="305"/>
        <v>3.1668817392367119</v>
      </c>
      <c r="BB82" s="18">
        <f t="shared" si="306"/>
        <v>5.9136670860783846</v>
      </c>
      <c r="BC82" s="18">
        <f t="shared" si="307"/>
        <v>234.39766889636149</v>
      </c>
      <c r="BD82" s="18">
        <f t="shared" si="308"/>
        <v>241.97364203280213</v>
      </c>
      <c r="BE82" s="18">
        <f>IF(ISNUMBER(BC82), BC82*COS(RADIANS(-$C82+Графики!$B$3))+BD82*SIN(RADIANS(-$C82+Графики!$B$3)),"")</f>
        <v>234.39766889636149</v>
      </c>
      <c r="BF82" s="19">
        <f>IF(ISNUMBER(BC82), BC82*COS(RADIANS(-$C82+Графики!$B$5))+BD82*SIN(RADIANS(-$C82+Графики!$B$5)),"")</f>
        <v>241.97364203280216</v>
      </c>
      <c r="BG82" s="24">
        <v>-0.31487621563413881</v>
      </c>
      <c r="BH82" s="25">
        <v>0.11320712550226303</v>
      </c>
      <c r="BI82" s="25">
        <v>-0.35391064882480849</v>
      </c>
      <c r="BJ82" s="25">
        <v>0.38093441276681839</v>
      </c>
      <c r="BK82" s="18">
        <f t="shared" si="309"/>
        <v>3.7357231987691479</v>
      </c>
      <c r="BL82" s="18">
        <f t="shared" si="310"/>
        <v>6.4126889565317962</v>
      </c>
      <c r="BM82" s="18">
        <f t="shared" si="311"/>
        <v>233.85267269200588</v>
      </c>
      <c r="BN82" s="18">
        <f t="shared" si="312"/>
        <v>237.48625827101495</v>
      </c>
      <c r="BO82" s="18">
        <f>IF(ISNUMBER(BM82), BM82*COS(RADIANS(-$C82+Графики!$B$3))+BN82*SIN(RADIANS(-$C82+Графики!$B$3)),"")</f>
        <v>233.85267269200588</v>
      </c>
      <c r="BP82" s="19">
        <f>IF(ISNUMBER(BM82), BM82*COS(RADIANS(-$C82+Графики!$B$5))+BN82*SIN(RADIANS(-$C82+Графики!$B$5)),"")</f>
        <v>237.48625827101498</v>
      </c>
      <c r="BQ82" s="24">
        <v>-0.16164412526066424</v>
      </c>
      <c r="BR82" s="25">
        <v>0.22517143277942617</v>
      </c>
      <c r="BS82" s="25">
        <v>-0.42584254411826472</v>
      </c>
      <c r="BT82" s="25">
        <v>0.41065441467308061</v>
      </c>
      <c r="BU82" s="18">
        <f t="shared" si="313"/>
        <v>3.3755961322142078</v>
      </c>
      <c r="BV82" s="18">
        <f t="shared" si="314"/>
        <v>7.2997482259011894</v>
      </c>
      <c r="BW82" s="18">
        <f t="shared" si="315"/>
        <v>238.5374427803963</v>
      </c>
      <c r="BX82" s="18">
        <f t="shared" si="316"/>
        <v>238.7503361697749</v>
      </c>
      <c r="BY82" s="18">
        <f>IF(ISNUMBER(BW82), BW82*COS(RADIANS(-$C82+Графики!$B$3))+BX82*SIN(RADIANS(-$C82+Графики!$B$3)),"")</f>
        <v>238.5374427803963</v>
      </c>
      <c r="BZ82" s="19">
        <f>IF(ISNUMBER(BW82), BW82*COS(RADIANS(-$C82+Графики!$B$5))+BX82*SIN(RADIANS(-$C82+Графики!$B$5)),"")</f>
        <v>238.75033616977493</v>
      </c>
      <c r="CA82" s="29">
        <v>-0.27833487724382422</v>
      </c>
      <c r="CB82" s="25">
        <v>0.25019168706187522</v>
      </c>
      <c r="CC82" s="25">
        <v>-0.45790226038652837</v>
      </c>
      <c r="CD82" s="25">
        <v>0.38552423664425139</v>
      </c>
      <c r="CE82" s="18">
        <f t="shared" si="317"/>
        <v>4.6122480129414729</v>
      </c>
      <c r="CF82" s="18">
        <f t="shared" si="318"/>
        <v>7.360218230301026</v>
      </c>
      <c r="CG82" s="18">
        <f t="shared" si="319"/>
        <v>236.27238625990455</v>
      </c>
      <c r="CH82" s="18">
        <f t="shared" si="320"/>
        <v>242.57453688456886</v>
      </c>
      <c r="CI82" s="18">
        <f>IF(ISNUMBER(CG82), CG82*COS(RADIANS(-$C82+Графики!$B$3))+CH82*SIN(RADIANS(-$C82+Графики!$B$3)),"")</f>
        <v>236.27238625990455</v>
      </c>
      <c r="CJ82" s="19">
        <f>IF(ISNUMBER(CG82), CG82*COS(RADIANS(-$C82+Графики!$B$5))+CH82*SIN(RADIANS(-$C82+Графики!$B$5)),"")</f>
        <v>242.57453688456889</v>
      </c>
      <c r="CK82" s="24">
        <v>-0.14169470816151419</v>
      </c>
      <c r="CL82" s="25">
        <v>0.18429459103448251</v>
      </c>
      <c r="CM82" s="25">
        <v>-0.36967861775293265</v>
      </c>
      <c r="CN82" s="25">
        <v>0.35676921179328147</v>
      </c>
      <c r="CO82" s="18">
        <f t="shared" si="321"/>
        <v>2.8447894615406839</v>
      </c>
      <c r="CP82" s="18">
        <f t="shared" si="322"/>
        <v>6.3394107724964792</v>
      </c>
      <c r="CQ82" s="18">
        <f t="shared" si="323"/>
        <v>235.32313117174451</v>
      </c>
      <c r="CR82" s="18">
        <f t="shared" si="324"/>
        <v>243.34950489108485</v>
      </c>
      <c r="CS82" s="18">
        <f>IF(ISNUMBER(CQ82), CQ82*COS(RADIANS(-$C82+Графики!$B$3))+CR82*SIN(RADIANS(-$C82+Графики!$B$3)),"")</f>
        <v>235.32313117174451</v>
      </c>
      <c r="CT82" s="19">
        <f>IF(ISNUMBER(CQ82), CQ82*COS(RADIANS(-$C82+Графики!$B$5))+CR82*SIN(RADIANS(-$C82+Графики!$B$5)),"")</f>
        <v>243.34950489108488</v>
      </c>
      <c r="CU82" s="24">
        <v>-0.25675791431580886</v>
      </c>
      <c r="CV82" s="25">
        <v>9.8300383086400767E-2</v>
      </c>
      <c r="CW82" s="25">
        <v>-0.3816238620289879</v>
      </c>
      <c r="CX82" s="25">
        <v>0.45266787249877816</v>
      </c>
      <c r="CY82" s="18">
        <f t="shared" si="325"/>
        <v>3.0984632052894465</v>
      </c>
      <c r="CZ82" s="18">
        <f t="shared" si="326"/>
        <v>7.2805045252120131</v>
      </c>
      <c r="DA82" s="18">
        <f t="shared" si="327"/>
        <v>229.37254884215156</v>
      </c>
      <c r="DB82" s="18">
        <f t="shared" si="328"/>
        <v>246.16270095149599</v>
      </c>
      <c r="DC82" s="18">
        <f>IF(ISNUMBER(DA82), DA82*COS(RADIANS(-$C82+Графики!$B$3))+DB82*SIN(RADIANS(-$C82+Графики!$B$3)),"")</f>
        <v>229.37254884215156</v>
      </c>
      <c r="DD82" s="19">
        <f>IF(ISNUMBER(DA82), DA82*COS(RADIANS(-$C82+Графики!$B$5))+DB82*SIN(RADIANS(-$C82+Графики!$B$5)),"")</f>
        <v>246.16270095149599</v>
      </c>
      <c r="DE82" s="24">
        <v>-0.17374202434239805</v>
      </c>
      <c r="DF82" s="25">
        <v>0.11749853510584904</v>
      </c>
      <c r="DG82" s="25">
        <v>-0.49912864195917961</v>
      </c>
      <c r="DH82" s="25">
        <v>0.30449934953354207</v>
      </c>
      <c r="DI82" s="18">
        <f t="shared" si="329"/>
        <v>2.5415506026708208</v>
      </c>
      <c r="DJ82" s="18">
        <f t="shared" si="330"/>
        <v>7.0129197213118335</v>
      </c>
      <c r="DK82" s="18">
        <f t="shared" si="331"/>
        <v>232.74636974529517</v>
      </c>
      <c r="DL82" s="18">
        <f t="shared" si="332"/>
        <v>242.40998656688487</v>
      </c>
      <c r="DM82" s="18">
        <f>IF(ISNUMBER(DK82), DK82*COS(RADIANS(-$C82+Графики!$B$3))+DL82*SIN(RADIANS(-$C82+Графики!$B$3)),"")</f>
        <v>232.74636974529517</v>
      </c>
      <c r="DN82" s="19">
        <f>IF(ISNUMBER(DK82), DK82*COS(RADIANS(-$C82+Графики!$B$5))+DL82*SIN(RADIANS(-$C82+Графики!$B$5)),"")</f>
        <v>242.4099865668849</v>
      </c>
      <c r="DO82" s="24">
        <v>-0.26716841797036117</v>
      </c>
      <c r="DP82" s="25">
        <v>0.17233976021194461</v>
      </c>
      <c r="DQ82" s="25">
        <v>-0.36573796966459404</v>
      </c>
      <c r="DR82" s="25">
        <v>0.38297217636784575</v>
      </c>
      <c r="DS82" s="18">
        <f t="shared" si="333"/>
        <v>3.8354229958204527</v>
      </c>
      <c r="DT82" s="18">
        <f t="shared" si="334"/>
        <v>6.5336821087224708</v>
      </c>
      <c r="DU82" s="18">
        <f t="shared" si="335"/>
        <v>237.4437154220559</v>
      </c>
      <c r="DV82" s="18">
        <f t="shared" si="336"/>
        <v>238.16084533644101</v>
      </c>
      <c r="DW82" s="18">
        <f>IF(ISNUMBER(DU82), DU82*COS(RADIANS(-$C82+Графики!$B$3))+DV82*SIN(RADIANS(-$C82+Графики!$B$3)),"")</f>
        <v>237.4437154220559</v>
      </c>
      <c r="DX82" s="19">
        <f>IF(ISNUMBER(DU82), DU82*COS(RADIANS(-$C82+Графики!$B$5))+DV82*SIN(RADIANS(-$C82+Графики!$B$5)),"")</f>
        <v>238.16084533644104</v>
      </c>
      <c r="DY82" s="24">
        <v>-0.15737738129477191</v>
      </c>
      <c r="DZ82" s="25">
        <v>0.16025032346211313</v>
      </c>
      <c r="EA82" s="25">
        <v>-0.39144034671266315</v>
      </c>
      <c r="EB82" s="25">
        <v>0.48358326167847199</v>
      </c>
      <c r="EC82" s="18">
        <f t="shared" si="337"/>
        <v>2.7718210724545642</v>
      </c>
      <c r="ED82" s="18">
        <f t="shared" si="338"/>
        <v>7.6359472918636957</v>
      </c>
      <c r="EE82" s="18">
        <f t="shared" si="339"/>
        <v>232.82418021120975</v>
      </c>
      <c r="EF82" s="18">
        <f t="shared" si="340"/>
        <v>241.42263738415093</v>
      </c>
      <c r="EG82" s="18">
        <f>IF(ISNUMBER(EE82), EE82*COS(RADIANS(-$C82+Графики!$B$3))+EF82*SIN(RADIANS(-$C82+Графики!$B$3)),"")</f>
        <v>232.82418021120975</v>
      </c>
      <c r="EH82" s="19">
        <f>IF(ISNUMBER(EE82), EE82*COS(RADIANS(-$C82+Графики!$B$5))+EF82*SIN(RADIANS(-$C82+Графики!$B$5)),"")</f>
        <v>241.42263738415096</v>
      </c>
      <c r="EI82" s="24">
        <v>-0.23126943485011081</v>
      </c>
      <c r="EJ82" s="25">
        <v>0.18269395411469366</v>
      </c>
      <c r="EK82" s="25">
        <v>-0.36421305462902953</v>
      </c>
      <c r="EL82" s="25">
        <v>0.40478754314496068</v>
      </c>
      <c r="EM82" s="18">
        <f t="shared" si="341"/>
        <v>3.6125042027197574</v>
      </c>
      <c r="EN82" s="18">
        <f t="shared" si="342"/>
        <v>6.7107458207159336</v>
      </c>
      <c r="EO82" s="18">
        <f t="shared" si="343"/>
        <v>234.24436255536301</v>
      </c>
      <c r="EP82" s="18">
        <f t="shared" si="344"/>
        <v>238.42833510282338</v>
      </c>
      <c r="EQ82" s="18">
        <f>IF(ISNUMBER(EO82), EO82*COS(RADIANS(-$C82+Графики!$B$3))+EP82*SIN(RADIANS(-$C82+Графики!$B$3)),"")</f>
        <v>234.24436255536301</v>
      </c>
      <c r="ER82" s="19">
        <f>IF(ISNUMBER(EO82), EO82*COS(RADIANS(-$C82+Графики!$B$5))+EP82*SIN(RADIANS(-$C82+Графики!$B$5)),"")</f>
        <v>238.42833510282341</v>
      </c>
      <c r="ES82" s="24">
        <v>-0.28294827642555198</v>
      </c>
      <c r="ET82" s="25">
        <v>0.2007445434975422</v>
      </c>
      <c r="EU82" s="25">
        <v>-0.52323704547225636</v>
      </c>
      <c r="EV82" s="25">
        <v>0.31726138933626269</v>
      </c>
      <c r="EW82" s="18">
        <f t="shared" si="345"/>
        <v>4.2210036036767686</v>
      </c>
      <c r="EX82" s="18">
        <f t="shared" si="346"/>
        <v>7.334666756785805</v>
      </c>
      <c r="EY82" s="18">
        <f t="shared" si="347"/>
        <v>232.78199632594252</v>
      </c>
      <c r="EZ82" s="18">
        <f t="shared" si="348"/>
        <v>241.45903208518158</v>
      </c>
      <c r="FA82" s="18">
        <f>IF(ISNUMBER(EY82), EY82*COS(RADIANS(-$C82+Графики!$B$3))+EZ82*SIN(RADIANS(-$C82+Графики!$B$3)),"")</f>
        <v>232.78199632594252</v>
      </c>
      <c r="FB82" s="19">
        <f>IF(ISNUMBER(EY82), EY82*COS(RADIANS(-$C82+Графики!$B$5))+EZ82*SIN(RADIANS(-$C82+Графики!$B$5)),"")</f>
        <v>241.4590320851816</v>
      </c>
      <c r="FC82" s="24">
        <v>-0.20181725148006738</v>
      </c>
      <c r="FD82" s="25">
        <v>0.19965205087474211</v>
      </c>
      <c r="FE82" s="25">
        <v>-0.54621229264353288</v>
      </c>
      <c r="FF82" s="25">
        <v>0.37889444217152191</v>
      </c>
      <c r="FG82" s="18">
        <f t="shared" si="349"/>
        <v>3.5034734187192944</v>
      </c>
      <c r="FH82" s="18">
        <f t="shared" si="350"/>
        <v>8.0729915344381951</v>
      </c>
      <c r="FI82" s="18">
        <f t="shared" si="351"/>
        <v>234.89684180501456</v>
      </c>
      <c r="FJ82" s="18">
        <f t="shared" si="352"/>
        <v>244.16070186953769</v>
      </c>
      <c r="FK82" s="18">
        <f>IF(ISNUMBER(FI82), FI82*COS(RADIANS(-$C82+Графики!$B$3))+FJ82*SIN(RADIANS(-$C82+Графики!$B$3)),"")</f>
        <v>234.89684180501456</v>
      </c>
      <c r="FL82" s="19">
        <f>IF(ISNUMBER(FI82), FI82*COS(RADIANS(-$C82+Графики!$B$5))+FJ82*SIN(RADIANS(-$C82+Графики!$B$5)),"")</f>
        <v>244.16070186953772</v>
      </c>
      <c r="FM82" s="24">
        <v>-0.25848954502946153</v>
      </c>
      <c r="FN82" s="25">
        <v>0.14162714840443766</v>
      </c>
      <c r="FO82" s="25">
        <v>-0.42987559735081826</v>
      </c>
      <c r="FP82" s="25">
        <v>0.49217026320273594</v>
      </c>
      <c r="FQ82" s="18">
        <f t="shared" si="353"/>
        <v>3.4916697513363317</v>
      </c>
      <c r="FR82" s="18">
        <f t="shared" si="354"/>
        <v>8.0462812350752113</v>
      </c>
      <c r="FS82" s="18">
        <f t="shared" si="355"/>
        <v>235.92049779960456</v>
      </c>
      <c r="FT82" s="18">
        <f t="shared" si="356"/>
        <v>241.1203180948992</v>
      </c>
      <c r="FU82" s="18">
        <f>IF(ISNUMBER(FS82), FS82*COS(RADIANS(-$C82+Графики!$B$3))+FT82*SIN(RADIANS(-$C82+Графики!$B$3)),"")</f>
        <v>235.92049779960456</v>
      </c>
      <c r="FV82" s="19">
        <f>IF(ISNUMBER(FS82), FS82*COS(RADIANS(-$C82+Графики!$B$5))+FT82*SIN(RADIANS(-$C82+Графики!$B$5)),"")</f>
        <v>241.12031809489923</v>
      </c>
      <c r="FW82" s="24">
        <v>-0.28714626931246356</v>
      </c>
      <c r="FX82" s="25">
        <v>0.2027654372820302</v>
      </c>
      <c r="FY82" s="25">
        <v>-0.51021681659479046</v>
      </c>
      <c r="FZ82" s="25">
        <v>0.35770759216132142</v>
      </c>
      <c r="GA82" s="18">
        <f t="shared" si="357"/>
        <v>4.275273138083187</v>
      </c>
      <c r="GB82" s="18">
        <f t="shared" si="358"/>
        <v>7.573996879477197</v>
      </c>
      <c r="GC82" s="18">
        <f t="shared" si="359"/>
        <v>239.21264255849675</v>
      </c>
      <c r="GD82" s="18">
        <f t="shared" si="360"/>
        <v>236.1539724632421</v>
      </c>
      <c r="GE82" s="18">
        <f>IF(ISNUMBER(GC82), GC82*COS(RADIANS(-$C82+Графики!$B$3))+GD82*SIN(RADIANS(-$C82+Графики!$B$3)),"")</f>
        <v>239.21264255849675</v>
      </c>
      <c r="GF82" s="19">
        <f>IF(ISNUMBER(GC82), GC82*COS(RADIANS(-$C82+Графики!$B$5))+GD82*SIN(RADIANS(-$C82+Графики!$B$5)),"")</f>
        <v>236.15397246324213</v>
      </c>
      <c r="GG82" s="24">
        <v>-0.30423279400884101</v>
      </c>
      <c r="GH82" s="25">
        <v>0.10362387991813787</v>
      </c>
      <c r="GI82" s="25">
        <v>-0.44881035376523637</v>
      </c>
      <c r="GJ82" s="25">
        <v>0.30959031392382652</v>
      </c>
      <c r="GK82" s="18">
        <f t="shared" si="361"/>
        <v>3.5592134034005785</v>
      </c>
      <c r="GL82" s="18">
        <f t="shared" si="362"/>
        <v>6.6182460347981529</v>
      </c>
      <c r="GM82" s="18">
        <f t="shared" si="363"/>
        <v>240.40352329254947</v>
      </c>
      <c r="GN82" s="18">
        <f t="shared" si="364"/>
        <v>242.7240536141183</v>
      </c>
      <c r="GO82" s="18">
        <f>IF(ISNUMBER(GM82), GM82*COS(RADIANS(-$C82+Графики!$B$3))+GN82*SIN(RADIANS(-$C82+Графики!$B$3)),"")</f>
        <v>240.40352329254947</v>
      </c>
      <c r="GP82" s="19">
        <f>IF(ISNUMBER(GM82), GM82*COS(RADIANS(-$C82+Графики!$B$5))+GN82*SIN(RADIANS(-$C82+Графики!$B$5)),"")</f>
        <v>242.72405361411833</v>
      </c>
      <c r="GQ82" s="24">
        <v>-0.22094532005268969</v>
      </c>
      <c r="GR82" s="25">
        <v>0.24164679970623834</v>
      </c>
      <c r="GS82" s="25">
        <v>-0.54107303291190512</v>
      </c>
      <c r="GT82" s="25">
        <v>0.39923745469519401</v>
      </c>
      <c r="GU82" s="18">
        <f t="shared" si="365"/>
        <v>4.036866827378236</v>
      </c>
      <c r="GV82" s="18">
        <f t="shared" si="366"/>
        <v>8.2056649118457212</v>
      </c>
      <c r="GW82" s="18">
        <f t="shared" si="367"/>
        <v>235.07455577849839</v>
      </c>
      <c r="GX82" s="18">
        <f t="shared" si="368"/>
        <v>245.96509095531596</v>
      </c>
      <c r="GY82" s="18">
        <f>IF(ISNUMBER(GW82), GW82*COS(RADIANS(-$C82+Графики!$B$3))+GX82*SIN(RADIANS(-$C82+Графики!$B$3)),"")</f>
        <v>235.07455577849839</v>
      </c>
      <c r="GZ82" s="19">
        <f>IF(ISNUMBER(GW82), GW82*COS(RADIANS(-$C82+Графики!$B$5))+GX82*SIN(RADIANS(-$C82+Графики!$B$5)),"")</f>
        <v>245.96509095531599</v>
      </c>
      <c r="HA82" s="24">
        <v>-0.14968937105859964</v>
      </c>
      <c r="HB82" s="25">
        <v>0.27079448763874225</v>
      </c>
      <c r="HC82" s="25">
        <v>-0.47197801501375103</v>
      </c>
      <c r="HD82" s="25">
        <v>0.36913568144131426</v>
      </c>
      <c r="HE82" s="18">
        <f t="shared" si="369"/>
        <v>3.6694056583544614</v>
      </c>
      <c r="HF82" s="18">
        <f t="shared" si="370"/>
        <v>7.3400357830013085</v>
      </c>
      <c r="HG82" s="18">
        <f t="shared" si="371"/>
        <v>233.85641401158287</v>
      </c>
      <c r="HH82" s="18">
        <f t="shared" si="372"/>
        <v>239.79572928486263</v>
      </c>
      <c r="HI82" s="18">
        <f>IF(ISNUMBER(HG82), HG82*COS(RADIANS(-$C82+Графики!$B$3))+HH82*SIN(RADIANS(-$C82+Графики!$B$3)),"")</f>
        <v>233.85641401158287</v>
      </c>
      <c r="HJ82" s="19">
        <f>IF(ISNUMBER(HG82), HG82*COS(RADIANS(-$C82+Графики!$B$5))+HH82*SIN(RADIANS(-$C82+Графики!$B$5)),"")</f>
        <v>239.79572928486266</v>
      </c>
      <c r="HK82" s="24">
        <v>-0.22425804280515488</v>
      </c>
      <c r="HL82" s="25">
        <v>0.23323918039440547</v>
      </c>
      <c r="HM82" s="25">
        <v>-0.36444235857415297</v>
      </c>
      <c r="HN82" s="25">
        <v>0.40764113883764619</v>
      </c>
      <c r="HO82" s="18">
        <f t="shared" si="373"/>
        <v>3.992405825677241</v>
      </c>
      <c r="HP82" s="18">
        <f t="shared" si="374"/>
        <v>6.7376485870866709</v>
      </c>
      <c r="HQ82" s="18">
        <f t="shared" si="375"/>
        <v>241.08560326937823</v>
      </c>
      <c r="HR82" s="18">
        <f t="shared" si="376"/>
        <v>245.45722200907377</v>
      </c>
      <c r="HS82" s="18">
        <f>IF(ISNUMBER(HQ82), HQ82*COS(RADIANS(-$C82+Графики!$B$3))+HR82*SIN(RADIANS(-$C82+Графики!$B$3)),"")</f>
        <v>241.08560326937823</v>
      </c>
      <c r="HT82" s="19">
        <f>IF(ISNUMBER(HQ82), HQ82*COS(RADIANS(-$C82+Графики!$B$5))+HR82*SIN(RADIANS(-$C82+Графики!$B$5)),"")</f>
        <v>245.4572220090738</v>
      </c>
      <c r="HU82" s="24">
        <v>-0.2239495451882503</v>
      </c>
      <c r="HV82" s="25">
        <v>0.22579368287848164</v>
      </c>
      <c r="HW82" s="25">
        <v>-0.4520754744476545</v>
      </c>
      <c r="HX82" s="25">
        <v>0.37375040554050742</v>
      </c>
      <c r="HY82" s="18">
        <f t="shared" si="377"/>
        <v>3.9247399832426533</v>
      </c>
      <c r="HZ82" s="18">
        <f t="shared" si="378"/>
        <v>7.2066279455740183</v>
      </c>
      <c r="IA82" s="18">
        <f t="shared" si="379"/>
        <v>235.86226990247616</v>
      </c>
      <c r="IB82" s="18">
        <f t="shared" si="380"/>
        <v>240.82910656063197</v>
      </c>
      <c r="IC82" s="18">
        <f>IF(ISNUMBER(IA82), IA82*COS(RADIANS(-$C82+Графики!$B$3))+IB82*SIN(RADIANS(-$C82+Графики!$B$3)),"")</f>
        <v>235.86226990247616</v>
      </c>
      <c r="ID82" s="19">
        <f>IF(ISNUMBER(IA82), IA82*COS(RADIANS(-$C82+Графики!$B$5))+IB82*SIN(RADIANS(-$C82+Графики!$B$5)),"")</f>
        <v>240.829106560632</v>
      </c>
      <c r="IE82" s="24">
        <v>-0.28333691106311254</v>
      </c>
      <c r="IF82" s="25">
        <v>0.22212251503188704</v>
      </c>
      <c r="IG82" s="25">
        <v>-0.53012418451292176</v>
      </c>
      <c r="IH82" s="25">
        <v>0.32008618557527535</v>
      </c>
      <c r="II82" s="18">
        <f t="shared" si="381"/>
        <v>4.4109513065680606</v>
      </c>
      <c r="IJ82" s="18">
        <f t="shared" si="382"/>
        <v>7.4194170742639862</v>
      </c>
      <c r="IK82" s="18">
        <f t="shared" si="383"/>
        <v>230.98922868087024</v>
      </c>
      <c r="IL82" s="18">
        <f t="shared" si="384"/>
        <v>234.89093847576765</v>
      </c>
      <c r="IM82" s="18">
        <f>IF(ISNUMBER(IK82), IK82*COS(RADIANS(-$C82+Графики!$B$3))+IL82*SIN(RADIANS(-$C82+Графики!$B$3)),"")</f>
        <v>230.98922868087024</v>
      </c>
      <c r="IN82" s="19">
        <f>IF(ISNUMBER(IK82), IK82*COS(RADIANS(-$C82+Графики!$B$5))+IL82*SIN(RADIANS(-$C82+Графики!$B$5)),"")</f>
        <v>234.89093847576765</v>
      </c>
      <c r="IO82" s="24">
        <v>-0.30002323817577026</v>
      </c>
      <c r="IP82" s="25">
        <v>0.15364977080196382</v>
      </c>
      <c r="IQ82" s="25">
        <v>-0.52760361048240001</v>
      </c>
      <c r="IR82" s="25">
        <v>0.35985796650419022</v>
      </c>
      <c r="IS82" s="18">
        <f t="shared" si="385"/>
        <v>3.9590335246927699</v>
      </c>
      <c r="IT82" s="18">
        <f t="shared" si="386"/>
        <v>7.7444858343394065</v>
      </c>
      <c r="IU82" s="18">
        <f t="shared" si="387"/>
        <v>234.26760316187324</v>
      </c>
      <c r="IV82" s="18">
        <f t="shared" si="388"/>
        <v>241.73700216231447</v>
      </c>
      <c r="IW82" s="18">
        <f>IF(ISNUMBER(IU82), IU82*COS(RADIANS(-$C82+Графики!$B$3))+IV82*SIN(RADIANS(-$C82+Графики!$B$3)),"")</f>
        <v>234.26760316187324</v>
      </c>
      <c r="IX82" s="19">
        <f>IF(ISNUMBER(IU82), IU82*COS(RADIANS(-$C82+Графики!$B$5))+IV82*SIN(RADIANS(-$C82+Графики!$B$5)),"")</f>
        <v>241.7370021623145</v>
      </c>
    </row>
    <row r="83" spans="1:258" x14ac:dyDescent="0.25">
      <c r="A83" s="44">
        <v>83</v>
      </c>
      <c r="B83" s="50">
        <v>0</v>
      </c>
      <c r="C83" s="11">
        <f>IF(Графики!$A$7="Расчитывать с учетом закручивания скважины",B83,0)</f>
        <v>0</v>
      </c>
      <c r="D83" s="47">
        <v>40</v>
      </c>
      <c r="E83" s="34">
        <f>IF(ISNUMBER(INDEX($I$1:$IX$303,$A83,E$1) ),INDEX($I$1:$IX$303,$A83,E$1),0)</f>
        <v>4.1395926884010059</v>
      </c>
      <c r="F83" s="35">
        <f>IF(ISNUMBER(INDEX($I$1:$IX$303,$A83,F$1) ),INDEX($I$1:$IX$303,$A83,F$1),0)</f>
        <v>10.109174457409168</v>
      </c>
      <c r="G83" s="35">
        <f>IF(ISNUMBER(INDEX($I$1:$IX$303,$A83,G$1) ),INDEX($I$1:$IX$303,$A83,G$1)-$G$305,0)</f>
        <v>-739.4372697246647</v>
      </c>
      <c r="H83" s="36">
        <f>IF(ISNUMBER(INDEX($I$1:$IX$303,$A83,H$1) ),INDEX($I$1:$IX$303,$A83,H$1)-$H$305,0)</f>
        <v>-906.15295206328824</v>
      </c>
      <c r="I83" s="29">
        <v>-0.24176947558648318</v>
      </c>
      <c r="J83" s="25">
        <v>0.2325942591181008</v>
      </c>
      <c r="K83" s="25">
        <v>-0.52539436149219854</v>
      </c>
      <c r="L83" s="25">
        <v>0.63305143192794866</v>
      </c>
      <c r="M83" s="18">
        <f t="shared" si="289"/>
        <v>4.1395926884010059</v>
      </c>
      <c r="N83" s="18">
        <f t="shared" si="290"/>
        <v>10.109174457409168</v>
      </c>
      <c r="O83" s="18">
        <f t="shared" si="291"/>
        <v>238.47888616474998</v>
      </c>
      <c r="P83" s="18">
        <f t="shared" si="292"/>
        <v>249.27671142074925</v>
      </c>
      <c r="Q83" s="18">
        <f>IF(ISNUMBER(O83), O83*COS(RADIANS(-$C83+Графики!$B$3))+P83*SIN(RADIANS(-$C83+Графики!$B$3)),"")</f>
        <v>238.47888616474998</v>
      </c>
      <c r="R83" s="19">
        <f>IF(ISNUMBER(O83), O83*COS(RADIANS(-$C83+Графики!$B$5))+P83*SIN(RADIANS(-$C83+Графики!$B$5)),"")</f>
        <v>249.27671142074928</v>
      </c>
      <c r="S83" s="29">
        <v>-0.22378886838054093</v>
      </c>
      <c r="T83" s="25">
        <v>0.34468657968983107</v>
      </c>
      <c r="U83" s="25">
        <v>-0.64340378869638615</v>
      </c>
      <c r="V83" s="25">
        <v>0.57483191499459785</v>
      </c>
      <c r="W83" s="18">
        <f t="shared" si="293"/>
        <v>4.9608637946137879</v>
      </c>
      <c r="X83" s="18">
        <f t="shared" si="294"/>
        <v>10.630911792833809</v>
      </c>
      <c r="Y83" s="18">
        <f t="shared" si="295"/>
        <v>235.35981843333786</v>
      </c>
      <c r="Z83" s="18">
        <f t="shared" si="296"/>
        <v>242.46958062706304</v>
      </c>
      <c r="AA83" s="18">
        <f>IF(ISNUMBER(Y83), Y83*COS(RADIANS(-$C83+Графики!$B$3))+Z83*SIN(RADIANS(-$C83+Графики!$B$3)),"")</f>
        <v>235.35981843333786</v>
      </c>
      <c r="AB83" s="18">
        <f>IF(ISNUMBER(Y83), Y83*COS(RADIANS(-$C83+Графики!$B$5))+Z83*SIN(RADIANS(-$C83+Графики!$B$5)),"")</f>
        <v>242.46958062706307</v>
      </c>
      <c r="AC83" s="24">
        <v>-0.27315029496654386</v>
      </c>
      <c r="AD83" s="25">
        <v>0.3069166019792523</v>
      </c>
      <c r="AE83" s="25">
        <v>-0.5722094156131099</v>
      </c>
      <c r="AF83" s="25">
        <v>0.52879983106426609</v>
      </c>
      <c r="AG83" s="18">
        <f t="shared" si="297"/>
        <v>5.0620169983152747</v>
      </c>
      <c r="AH83" s="18">
        <f t="shared" si="298"/>
        <v>9.6079703949894473</v>
      </c>
      <c r="AI83" s="18">
        <f t="shared" si="299"/>
        <v>237.19588070074201</v>
      </c>
      <c r="AJ83" s="18">
        <f t="shared" si="300"/>
        <v>252.54996833324211</v>
      </c>
      <c r="AK83" s="18">
        <f>IF(ISNUMBER(AI83), AI83*COS(RADIANS(-$C83+Графики!$B$3))+AJ83*SIN(RADIANS(-$C83+Графики!$B$3)),"")</f>
        <v>237.19588070074201</v>
      </c>
      <c r="AL83" s="19">
        <f>IF(ISNUMBER(AI83), AI83*COS(RADIANS(-$C83+Графики!$B$5))+AJ83*SIN(RADIANS(-$C83+Графики!$B$5)),"")</f>
        <v>252.54996833324213</v>
      </c>
      <c r="AM83" s="24">
        <v>-0.21922553369305944</v>
      </c>
      <c r="AN83" s="25">
        <v>0.23928538470703939</v>
      </c>
      <c r="AO83" s="25">
        <v>-0.63668990185859364</v>
      </c>
      <c r="AP83" s="25">
        <v>0.47845408564869241</v>
      </c>
      <c r="AQ83" s="18">
        <f t="shared" si="301"/>
        <v>4.00125191445035</v>
      </c>
      <c r="AR83" s="18">
        <f t="shared" si="302"/>
        <v>9.7313135112933011</v>
      </c>
      <c r="AS83" s="18">
        <f t="shared" si="303"/>
        <v>237.36003789610913</v>
      </c>
      <c r="AT83" s="18">
        <f t="shared" si="304"/>
        <v>247.52183222663638</v>
      </c>
      <c r="AU83" s="18">
        <f>IF(ISNUMBER(AS83), AS83*COS(RADIANS(-$C83+Графики!$B$3))+AT83*SIN(RADIANS(-$C83+Графики!$B$3)),"")</f>
        <v>237.36003789610913</v>
      </c>
      <c r="AV83" s="19">
        <f>IF(ISNUMBER(AS83), AS83*COS(RADIANS(-$C83+Графики!$B$5))+AT83*SIN(RADIANS(-$C83+Графики!$B$5)),"")</f>
        <v>247.52183222663641</v>
      </c>
      <c r="AW83" s="24">
        <v>-0.27947343556562254</v>
      </c>
      <c r="AX83" s="25">
        <v>0.29600930023174155</v>
      </c>
      <c r="AY83" s="25">
        <v>-0.63514232905202217</v>
      </c>
      <c r="AZ83" s="25">
        <v>0.58580380556245426</v>
      </c>
      <c r="BA83" s="18">
        <f t="shared" si="305"/>
        <v>5.0220131540737505</v>
      </c>
      <c r="BB83" s="18">
        <f t="shared" si="306"/>
        <v>10.654563425115931</v>
      </c>
      <c r="BC83" s="18">
        <f t="shared" si="307"/>
        <v>236.90867547339838</v>
      </c>
      <c r="BD83" s="18">
        <f t="shared" si="308"/>
        <v>247.30092374536011</v>
      </c>
      <c r="BE83" s="18">
        <f>IF(ISNUMBER(BC83), BC83*COS(RADIANS(-$C83+Графики!$B$3))+BD83*SIN(RADIANS(-$C83+Графики!$B$3)),"")</f>
        <v>236.90867547339838</v>
      </c>
      <c r="BF83" s="19">
        <f>IF(ISNUMBER(BC83), BC83*COS(RADIANS(-$C83+Графики!$B$5))+BD83*SIN(RADIANS(-$C83+Графики!$B$5)),"")</f>
        <v>247.30092374536014</v>
      </c>
      <c r="BG83" s="24">
        <v>-0.35953317971411436</v>
      </c>
      <c r="BH83" s="25">
        <v>0.32024413813894081</v>
      </c>
      <c r="BI83" s="25">
        <v>-0.6478861057274955</v>
      </c>
      <c r="BJ83" s="25">
        <v>0.53197094043443838</v>
      </c>
      <c r="BK83" s="18">
        <f t="shared" si="309"/>
        <v>5.9321413955975402</v>
      </c>
      <c r="BL83" s="18">
        <f t="shared" si="310"/>
        <v>10.296013160745321</v>
      </c>
      <c r="BM83" s="18">
        <f t="shared" si="311"/>
        <v>236.81874338980464</v>
      </c>
      <c r="BN83" s="18">
        <f t="shared" si="312"/>
        <v>242.6342648513876</v>
      </c>
      <c r="BO83" s="18">
        <f>IF(ISNUMBER(BM83), BM83*COS(RADIANS(-$C83+Графики!$B$3))+BN83*SIN(RADIANS(-$C83+Графики!$B$3)),"")</f>
        <v>236.81874338980464</v>
      </c>
      <c r="BP83" s="19">
        <f>IF(ISNUMBER(BM83), BM83*COS(RADIANS(-$C83+Графики!$B$5))+BN83*SIN(RADIANS(-$C83+Графики!$B$5)),"")</f>
        <v>242.63426485138763</v>
      </c>
      <c r="BQ83" s="24">
        <v>-0.23797233076974483</v>
      </c>
      <c r="BR83" s="25">
        <v>0.3448419368494916</v>
      </c>
      <c r="BS83" s="25">
        <v>-0.54658611314030892</v>
      </c>
      <c r="BT83" s="25">
        <v>0.48427031678658206</v>
      </c>
      <c r="BU83" s="18">
        <f t="shared" si="313"/>
        <v>5.0859920216961321</v>
      </c>
      <c r="BV83" s="18">
        <f t="shared" si="314"/>
        <v>8.9957980744692136</v>
      </c>
      <c r="BW83" s="18">
        <f t="shared" si="315"/>
        <v>241.08043879124438</v>
      </c>
      <c r="BX83" s="18">
        <f t="shared" si="316"/>
        <v>243.24823520700951</v>
      </c>
      <c r="BY83" s="18">
        <f>IF(ISNUMBER(BW83), BW83*COS(RADIANS(-$C83+Графики!$B$3))+BX83*SIN(RADIANS(-$C83+Графики!$B$3)),"")</f>
        <v>241.08043879124438</v>
      </c>
      <c r="BZ83" s="19">
        <f>IF(ISNUMBER(BW83), BW83*COS(RADIANS(-$C83+Графики!$B$5))+BX83*SIN(RADIANS(-$C83+Графики!$B$5)),"")</f>
        <v>243.24823520700954</v>
      </c>
      <c r="CA83" s="29">
        <v>-0.22356987754988233</v>
      </c>
      <c r="CB83" s="25">
        <v>0.18856593394571855</v>
      </c>
      <c r="CC83" s="25">
        <v>-0.6261551552713035</v>
      </c>
      <c r="CD83" s="25">
        <v>0.66771793731848217</v>
      </c>
      <c r="CE83" s="18">
        <f t="shared" si="317"/>
        <v>3.5965556842411508</v>
      </c>
      <c r="CF83" s="18">
        <f t="shared" si="318"/>
        <v>11.290932866156092</v>
      </c>
      <c r="CG83" s="18">
        <f t="shared" si="319"/>
        <v>238.07066410202512</v>
      </c>
      <c r="CH83" s="18">
        <f t="shared" si="320"/>
        <v>248.2200033176469</v>
      </c>
      <c r="CI83" s="18">
        <f>IF(ISNUMBER(CG83), CG83*COS(RADIANS(-$C83+Графики!$B$3))+CH83*SIN(RADIANS(-$C83+Графики!$B$3)),"")</f>
        <v>238.07066410202512</v>
      </c>
      <c r="CJ83" s="19">
        <f>IF(ISNUMBER(CG83), CG83*COS(RADIANS(-$C83+Графики!$B$5))+CH83*SIN(RADIANS(-$C83+Графики!$B$5)),"")</f>
        <v>248.22000331764693</v>
      </c>
      <c r="CK83" s="24">
        <v>-0.3431157903510999</v>
      </c>
      <c r="CL83" s="25">
        <v>0.37041470057676884</v>
      </c>
      <c r="CM83" s="25">
        <v>-0.63775540498323335</v>
      </c>
      <c r="CN83" s="25">
        <v>0.47185719267841175</v>
      </c>
      <c r="CO83" s="18">
        <f t="shared" si="321"/>
        <v>6.2266879528424681</v>
      </c>
      <c r="CP83" s="18">
        <f t="shared" si="322"/>
        <v>9.6830453030903207</v>
      </c>
      <c r="CQ83" s="18">
        <f t="shared" si="323"/>
        <v>238.43647514816575</v>
      </c>
      <c r="CR83" s="18">
        <f t="shared" si="324"/>
        <v>248.19102754263</v>
      </c>
      <c r="CS83" s="18">
        <f>IF(ISNUMBER(CQ83), CQ83*COS(RADIANS(-$C83+Графики!$B$3))+CR83*SIN(RADIANS(-$C83+Графики!$B$3)),"")</f>
        <v>238.43647514816575</v>
      </c>
      <c r="CT83" s="19">
        <f>IF(ISNUMBER(CQ83), CQ83*COS(RADIANS(-$C83+Графики!$B$5))+CR83*SIN(RADIANS(-$C83+Графики!$B$5)),"")</f>
        <v>248.19102754263002</v>
      </c>
      <c r="CU83" s="24">
        <v>-0.23015126463933341</v>
      </c>
      <c r="CV83" s="25">
        <v>0.22303284332393694</v>
      </c>
      <c r="CW83" s="25">
        <v>-0.53801901928486384</v>
      </c>
      <c r="CX83" s="25">
        <v>0.66892265855961408</v>
      </c>
      <c r="CY83" s="18">
        <f t="shared" si="325"/>
        <v>3.9547670918836957</v>
      </c>
      <c r="CZ83" s="18">
        <f t="shared" si="326"/>
        <v>10.532358342487907</v>
      </c>
      <c r="DA83" s="18">
        <f t="shared" si="327"/>
        <v>231.34993238809341</v>
      </c>
      <c r="DB83" s="18">
        <f t="shared" si="328"/>
        <v>251.42888012273994</v>
      </c>
      <c r="DC83" s="18">
        <f>IF(ISNUMBER(DA83), DA83*COS(RADIANS(-$C83+Графики!$B$3))+DB83*SIN(RADIANS(-$C83+Графики!$B$3)),"")</f>
        <v>231.34993238809341</v>
      </c>
      <c r="DD83" s="19">
        <f>IF(ISNUMBER(DA83), DA83*COS(RADIANS(-$C83+Графики!$B$5))+DB83*SIN(RADIANS(-$C83+Графики!$B$5)),"")</f>
        <v>251.42888012273994</v>
      </c>
      <c r="DE83" s="24">
        <v>-0.37699470974349469</v>
      </c>
      <c r="DF83" s="25">
        <v>0.37320746797115556</v>
      </c>
      <c r="DG83" s="25">
        <v>-0.60313378926042904</v>
      </c>
      <c r="DH83" s="25">
        <v>0.47124370683525063</v>
      </c>
      <c r="DI83" s="18">
        <f t="shared" si="329"/>
        <v>6.5467022629499878</v>
      </c>
      <c r="DJ83" s="18">
        <f t="shared" si="330"/>
        <v>9.3755749982960506</v>
      </c>
      <c r="DK83" s="18">
        <f t="shared" si="331"/>
        <v>236.01972087677015</v>
      </c>
      <c r="DL83" s="18">
        <f t="shared" si="332"/>
        <v>247.09777406603288</v>
      </c>
      <c r="DM83" s="18">
        <f>IF(ISNUMBER(DK83), DK83*COS(RADIANS(-$C83+Графики!$B$3))+DL83*SIN(RADIANS(-$C83+Графики!$B$3)),"")</f>
        <v>236.01972087677015</v>
      </c>
      <c r="DN83" s="19">
        <f>IF(ISNUMBER(DK83), DK83*COS(RADIANS(-$C83+Графики!$B$5))+DL83*SIN(RADIANS(-$C83+Графики!$B$5)),"")</f>
        <v>247.09777406603291</v>
      </c>
      <c r="DO83" s="24">
        <v>-0.2700839980867733</v>
      </c>
      <c r="DP83" s="25">
        <v>0.25491319362390097</v>
      </c>
      <c r="DQ83" s="25">
        <v>-0.64960131871702642</v>
      </c>
      <c r="DR83" s="25">
        <v>0.64961942552996099</v>
      </c>
      <c r="DS83" s="18">
        <f t="shared" si="333"/>
        <v>4.581448752201247</v>
      </c>
      <c r="DT83" s="18">
        <f t="shared" si="334"/>
        <v>11.337596943404314</v>
      </c>
      <c r="DU83" s="18">
        <f t="shared" si="335"/>
        <v>239.73443979815653</v>
      </c>
      <c r="DV83" s="18">
        <f t="shared" si="336"/>
        <v>243.82964380814317</v>
      </c>
      <c r="DW83" s="18">
        <f>IF(ISNUMBER(DU83), DU83*COS(RADIANS(-$C83+Графики!$B$3))+DV83*SIN(RADIANS(-$C83+Графики!$B$3)),"")</f>
        <v>239.73443979815653</v>
      </c>
      <c r="DX83" s="19">
        <f>IF(ISNUMBER(DU83), DU83*COS(RADIANS(-$C83+Графики!$B$5))+DV83*SIN(RADIANS(-$C83+Графики!$B$5)),"")</f>
        <v>243.8296438081432</v>
      </c>
      <c r="DY83" s="24">
        <v>-0.32300926492912219</v>
      </c>
      <c r="DZ83" s="25">
        <v>0.17783587979187207</v>
      </c>
      <c r="EA83" s="25">
        <v>-0.62051452671097895</v>
      </c>
      <c r="EB83" s="25">
        <v>0.49840416046547975</v>
      </c>
      <c r="EC83" s="18">
        <f t="shared" si="337"/>
        <v>4.370684493439092</v>
      </c>
      <c r="ED83" s="18">
        <f t="shared" si="338"/>
        <v>9.7642524150154451</v>
      </c>
      <c r="EE83" s="18">
        <f t="shared" si="339"/>
        <v>235.00952245792931</v>
      </c>
      <c r="EF83" s="18">
        <f t="shared" si="340"/>
        <v>246.30476359165866</v>
      </c>
      <c r="EG83" s="18">
        <f>IF(ISNUMBER(EE83), EE83*COS(RADIANS(-$C83+Графики!$B$3))+EF83*SIN(RADIANS(-$C83+Графики!$B$3)),"")</f>
        <v>235.00952245792931</v>
      </c>
      <c r="EH83" s="19">
        <f>IF(ISNUMBER(EE83), EE83*COS(RADIANS(-$C83+Графики!$B$5))+EF83*SIN(RADIANS(-$C83+Графики!$B$5)),"")</f>
        <v>246.30476359165868</v>
      </c>
      <c r="EI83" s="24">
        <v>-0.28839266440768974</v>
      </c>
      <c r="EJ83" s="25">
        <v>0.37524002878824958</v>
      </c>
      <c r="EK83" s="25">
        <v>-0.59300773843227661</v>
      </c>
      <c r="EL83" s="25">
        <v>0.6549142253221143</v>
      </c>
      <c r="EM83" s="18">
        <f t="shared" si="341"/>
        <v>5.7912553877807431</v>
      </c>
      <c r="EN83" s="18">
        <f t="shared" si="342"/>
        <v>10.889958284058375</v>
      </c>
      <c r="EO83" s="18">
        <f t="shared" si="343"/>
        <v>237.13999024925337</v>
      </c>
      <c r="EP83" s="18">
        <f t="shared" si="344"/>
        <v>243.87331424485257</v>
      </c>
      <c r="EQ83" s="18">
        <f>IF(ISNUMBER(EO83), EO83*COS(RADIANS(-$C83+Графики!$B$3))+EP83*SIN(RADIANS(-$C83+Графики!$B$3)),"")</f>
        <v>237.13999024925337</v>
      </c>
      <c r="ER83" s="19">
        <f>IF(ISNUMBER(EO83), EO83*COS(RADIANS(-$C83+Графики!$B$5))+EP83*SIN(RADIANS(-$C83+Графики!$B$5)),"")</f>
        <v>243.87331424485259</v>
      </c>
      <c r="ES83" s="24">
        <v>-0.24718936172249428</v>
      </c>
      <c r="ET83" s="25">
        <v>0.328723674051977</v>
      </c>
      <c r="EU83" s="25">
        <v>-0.54507505214756169</v>
      </c>
      <c r="EV83" s="25">
        <v>0.58455270469806875</v>
      </c>
      <c r="EW83" s="18">
        <f t="shared" si="345"/>
        <v>5.025768182371265</v>
      </c>
      <c r="EX83" s="18">
        <f t="shared" si="346"/>
        <v>9.8577021799165365</v>
      </c>
      <c r="EY83" s="18">
        <f t="shared" si="347"/>
        <v>235.29488041712816</v>
      </c>
      <c r="EZ83" s="18">
        <f t="shared" si="348"/>
        <v>246.38788317513985</v>
      </c>
      <c r="FA83" s="18">
        <f>IF(ISNUMBER(EY83), EY83*COS(RADIANS(-$C83+Графики!$B$3))+EZ83*SIN(RADIANS(-$C83+Графики!$B$3)),"")</f>
        <v>235.29488041712816</v>
      </c>
      <c r="FB83" s="19">
        <f>IF(ISNUMBER(EY83), EY83*COS(RADIANS(-$C83+Графики!$B$5))+EZ83*SIN(RADIANS(-$C83+Графики!$B$5)),"")</f>
        <v>246.38788317513988</v>
      </c>
      <c r="FC83" s="24">
        <v>-0.21577077827679286</v>
      </c>
      <c r="FD83" s="25">
        <v>0.18858413939910604</v>
      </c>
      <c r="FE83" s="25">
        <v>-0.53941222744423012</v>
      </c>
      <c r="FF83" s="25">
        <v>0.51390735532972298</v>
      </c>
      <c r="FG83" s="18">
        <f t="shared" si="349"/>
        <v>3.5286550072103808</v>
      </c>
      <c r="FH83" s="18">
        <f t="shared" si="350"/>
        <v>9.1918179572706542</v>
      </c>
      <c r="FI83" s="18">
        <f t="shared" si="351"/>
        <v>236.66116930861975</v>
      </c>
      <c r="FJ83" s="18">
        <f t="shared" si="352"/>
        <v>248.75661084817301</v>
      </c>
      <c r="FK83" s="18">
        <f>IF(ISNUMBER(FI83), FI83*COS(RADIANS(-$C83+Графики!$B$3))+FJ83*SIN(RADIANS(-$C83+Графики!$B$3)),"")</f>
        <v>236.66116930861975</v>
      </c>
      <c r="FL83" s="19">
        <f>IF(ISNUMBER(FI83), FI83*COS(RADIANS(-$C83+Графики!$B$5))+FJ83*SIN(RADIANS(-$C83+Графики!$B$5)),"")</f>
        <v>248.75661084817304</v>
      </c>
      <c r="FM83" s="24">
        <v>-0.21931045293409454</v>
      </c>
      <c r="FN83" s="25">
        <v>0.19660518093786059</v>
      </c>
      <c r="FO83" s="25">
        <v>-0.50910069129439828</v>
      </c>
      <c r="FP83" s="25">
        <v>0.49022965956282361</v>
      </c>
      <c r="FQ83" s="18">
        <f t="shared" si="353"/>
        <v>3.6295406417467686</v>
      </c>
      <c r="FR83" s="18">
        <f t="shared" si="354"/>
        <v>8.7206919295513092</v>
      </c>
      <c r="FS83" s="18">
        <f t="shared" si="355"/>
        <v>237.73526812047794</v>
      </c>
      <c r="FT83" s="18">
        <f t="shared" si="356"/>
        <v>245.48066405967487</v>
      </c>
      <c r="FU83" s="18">
        <f>IF(ISNUMBER(FS83), FS83*COS(RADIANS(-$C83+Графики!$B$3))+FT83*SIN(RADIANS(-$C83+Графики!$B$3)),"")</f>
        <v>237.73526812047794</v>
      </c>
      <c r="FV83" s="19">
        <f>IF(ISNUMBER(FS83), FS83*COS(RADIANS(-$C83+Графики!$B$5))+FT83*SIN(RADIANS(-$C83+Графики!$B$5)),"")</f>
        <v>245.48066405967489</v>
      </c>
      <c r="FW83" s="24">
        <v>-0.28411811733484177</v>
      </c>
      <c r="FX83" s="25">
        <v>0.34770677308283504</v>
      </c>
      <c r="FY83" s="25">
        <v>-0.7046255951843462</v>
      </c>
      <c r="FZ83" s="25">
        <v>0.56838134321748834</v>
      </c>
      <c r="GA83" s="18">
        <f t="shared" si="357"/>
        <v>5.5136843798799156</v>
      </c>
      <c r="GB83" s="18">
        <f t="shared" si="358"/>
        <v>11.108852740924803</v>
      </c>
      <c r="GC83" s="18">
        <f t="shared" si="359"/>
        <v>241.96948474843671</v>
      </c>
      <c r="GD83" s="18">
        <f t="shared" si="360"/>
        <v>241.70839883370451</v>
      </c>
      <c r="GE83" s="18">
        <f>IF(ISNUMBER(GC83), GC83*COS(RADIANS(-$C83+Графики!$B$3))+GD83*SIN(RADIANS(-$C83+Графики!$B$3)),"")</f>
        <v>241.96948474843671</v>
      </c>
      <c r="GF83" s="19">
        <f>IF(ISNUMBER(GC83), GC83*COS(RADIANS(-$C83+Графики!$B$5))+GD83*SIN(RADIANS(-$C83+Графики!$B$5)),"")</f>
        <v>241.70839883370454</v>
      </c>
      <c r="GG83" s="24">
        <v>-0.30838344847268484</v>
      </c>
      <c r="GH83" s="25">
        <v>0.25621206101759608</v>
      </c>
      <c r="GI83" s="25">
        <v>-0.52834755234086195</v>
      </c>
      <c r="GJ83" s="25">
        <v>0.59612100272544988</v>
      </c>
      <c r="GK83" s="18">
        <f t="shared" si="361"/>
        <v>4.927005356916367</v>
      </c>
      <c r="GL83" s="18">
        <f t="shared" si="362"/>
        <v>9.8126818285982331</v>
      </c>
      <c r="GM83" s="18">
        <f t="shared" si="363"/>
        <v>242.86702597100765</v>
      </c>
      <c r="GN83" s="18">
        <f t="shared" si="364"/>
        <v>247.63039452841741</v>
      </c>
      <c r="GO83" s="18">
        <f>IF(ISNUMBER(GM83), GM83*COS(RADIANS(-$C83+Графики!$B$3))+GN83*SIN(RADIANS(-$C83+Графики!$B$3)),"")</f>
        <v>242.86702597100765</v>
      </c>
      <c r="GP83" s="19">
        <f>IF(ISNUMBER(GM83), GM83*COS(RADIANS(-$C83+Графики!$B$5))+GN83*SIN(RADIANS(-$C83+Графики!$B$5)),"")</f>
        <v>247.63039452841744</v>
      </c>
      <c r="GQ83" s="24">
        <v>-0.28432520684281309</v>
      </c>
      <c r="GR83" s="25">
        <v>0.31821672761335829</v>
      </c>
      <c r="GS83" s="25">
        <v>-0.52931532322028507</v>
      </c>
      <c r="GT83" s="25">
        <v>0.62854988282038571</v>
      </c>
      <c r="GU83" s="18">
        <f t="shared" si="365"/>
        <v>5.2581460888714986</v>
      </c>
      <c r="GV83" s="18">
        <f t="shared" si="366"/>
        <v>10.104108135493</v>
      </c>
      <c r="GW83" s="18">
        <f t="shared" si="367"/>
        <v>237.70362882293415</v>
      </c>
      <c r="GX83" s="18">
        <f t="shared" si="368"/>
        <v>251.01714502306245</v>
      </c>
      <c r="GY83" s="18">
        <f>IF(ISNUMBER(GW83), GW83*COS(RADIANS(-$C83+Графики!$B$3))+GX83*SIN(RADIANS(-$C83+Графики!$B$3)),"")</f>
        <v>237.70362882293415</v>
      </c>
      <c r="GZ83" s="19">
        <f>IF(ISNUMBER(GW83), GW83*COS(RADIANS(-$C83+Графики!$B$5))+GX83*SIN(RADIANS(-$C83+Графики!$B$5)),"")</f>
        <v>251.01714502306248</v>
      </c>
      <c r="HA83" s="24">
        <v>-0.36154628535743549</v>
      </c>
      <c r="HB83" s="25">
        <v>0.33045164202691535</v>
      </c>
      <c r="HC83" s="25">
        <v>-0.67712828320993401</v>
      </c>
      <c r="HD83" s="25">
        <v>0.66109082336442571</v>
      </c>
      <c r="HE83" s="18">
        <f t="shared" si="369"/>
        <v>6.038784421672462</v>
      </c>
      <c r="HF83" s="18">
        <f t="shared" si="370"/>
        <v>11.677899319445276</v>
      </c>
      <c r="HG83" s="18">
        <f t="shared" si="371"/>
        <v>236.8758062224191</v>
      </c>
      <c r="HH83" s="18">
        <f t="shared" si="372"/>
        <v>245.63467894458526</v>
      </c>
      <c r="HI83" s="18">
        <f>IF(ISNUMBER(HG83), HG83*COS(RADIANS(-$C83+Графики!$B$3))+HH83*SIN(RADIANS(-$C83+Графики!$B$3)),"")</f>
        <v>236.8758062224191</v>
      </c>
      <c r="HJ83" s="19">
        <f>IF(ISNUMBER(HG83), HG83*COS(RADIANS(-$C83+Графики!$B$5))+HH83*SIN(RADIANS(-$C83+Графики!$B$5)),"")</f>
        <v>245.63467894458529</v>
      </c>
      <c r="HK83" s="24">
        <v>-0.3877680634567352</v>
      </c>
      <c r="HL83" s="25">
        <v>0.17816101271203252</v>
      </c>
      <c r="HM83" s="25">
        <v>-0.69184322646995544</v>
      </c>
      <c r="HN83" s="25">
        <v>0.59467140587281031</v>
      </c>
      <c r="HO83" s="18">
        <f t="shared" si="373"/>
        <v>4.9386427799956847</v>
      </c>
      <c r="HP83" s="18">
        <f t="shared" si="374"/>
        <v>11.226722256667168</v>
      </c>
      <c r="HQ83" s="18">
        <f t="shared" si="375"/>
        <v>243.55492465937607</v>
      </c>
      <c r="HR83" s="18">
        <f t="shared" si="376"/>
        <v>251.07058313740737</v>
      </c>
      <c r="HS83" s="18">
        <f>IF(ISNUMBER(HQ83), HQ83*COS(RADIANS(-$C83+Графики!$B$3))+HR83*SIN(RADIANS(-$C83+Графики!$B$3)),"")</f>
        <v>243.55492465937607</v>
      </c>
      <c r="HT83" s="19">
        <f>IF(ISNUMBER(HQ83), HQ83*COS(RADIANS(-$C83+Графики!$B$5))+HR83*SIN(RADIANS(-$C83+Графики!$B$5)),"")</f>
        <v>251.0705831374074</v>
      </c>
      <c r="HU83" s="24">
        <v>-0.21559952050207973</v>
      </c>
      <c r="HV83" s="25">
        <v>0.37631851498415292</v>
      </c>
      <c r="HW83" s="25">
        <v>-0.6753730256657946</v>
      </c>
      <c r="HX83" s="25">
        <v>0.56106032064156608</v>
      </c>
      <c r="HY83" s="18">
        <f t="shared" si="377"/>
        <v>5.1654363398447112</v>
      </c>
      <c r="HZ83" s="18">
        <f t="shared" si="378"/>
        <v>10.789707074000578</v>
      </c>
      <c r="IA83" s="18">
        <f t="shared" si="379"/>
        <v>238.4449880723985</v>
      </c>
      <c r="IB83" s="18">
        <f t="shared" si="380"/>
        <v>246.22396009763227</v>
      </c>
      <c r="IC83" s="18">
        <f>IF(ISNUMBER(IA83), IA83*COS(RADIANS(-$C83+Графики!$B$3))+IB83*SIN(RADIANS(-$C83+Графики!$B$3)),"")</f>
        <v>238.4449880723985</v>
      </c>
      <c r="ID83" s="19">
        <f>IF(ISNUMBER(IA83), IA83*COS(RADIANS(-$C83+Графики!$B$5))+IB83*SIN(RADIANS(-$C83+Графики!$B$5)),"")</f>
        <v>246.2239600976323</v>
      </c>
      <c r="IE83" s="24">
        <v>-0.3068983994056505</v>
      </c>
      <c r="IF83" s="25">
        <v>0.22573305955938591</v>
      </c>
      <c r="IG83" s="25">
        <v>-0.57019032161042704</v>
      </c>
      <c r="IH83" s="25">
        <v>0.64543487448211934</v>
      </c>
      <c r="II83" s="18">
        <f t="shared" si="381"/>
        <v>4.6480695925817157</v>
      </c>
      <c r="IJ83" s="18">
        <f t="shared" si="382"/>
        <v>10.608132101053709</v>
      </c>
      <c r="IK83" s="18">
        <f t="shared" si="383"/>
        <v>233.31326347716109</v>
      </c>
      <c r="IL83" s="18">
        <f t="shared" si="384"/>
        <v>240.1950045262945</v>
      </c>
      <c r="IM83" s="18">
        <f>IF(ISNUMBER(IK83), IK83*COS(RADIANS(-$C83+Графики!$B$3))+IL83*SIN(RADIANS(-$C83+Графики!$B$3)),"")</f>
        <v>233.31326347716109</v>
      </c>
      <c r="IN83" s="19">
        <f>IF(ISNUMBER(IK83), IK83*COS(RADIANS(-$C83+Графики!$B$5))+IL83*SIN(RADIANS(-$C83+Графики!$B$5)),"")</f>
        <v>240.19500452629453</v>
      </c>
      <c r="IO83" s="24">
        <v>-0.3843513437108661</v>
      </c>
      <c r="IP83" s="25">
        <v>0.32773685843940492</v>
      </c>
      <c r="IQ83" s="25">
        <v>-0.6157875207884177</v>
      </c>
      <c r="IR83" s="25">
        <v>0.51570342205888442</v>
      </c>
      <c r="IS83" s="18">
        <f t="shared" si="385"/>
        <v>6.2141018523817548</v>
      </c>
      <c r="IT83" s="18">
        <f t="shared" si="386"/>
        <v>9.8739607537505716</v>
      </c>
      <c r="IU83" s="18">
        <f t="shared" si="387"/>
        <v>237.37465408806412</v>
      </c>
      <c r="IV83" s="18">
        <f t="shared" si="388"/>
        <v>246.67398253918975</v>
      </c>
      <c r="IW83" s="18">
        <f>IF(ISNUMBER(IU83), IU83*COS(RADIANS(-$C83+Графики!$B$3))+IV83*SIN(RADIANS(-$C83+Графики!$B$3)),"")</f>
        <v>237.37465408806412</v>
      </c>
      <c r="IX83" s="19">
        <f>IF(ISNUMBER(IU83), IU83*COS(RADIANS(-$C83+Графики!$B$5))+IV83*SIN(RADIANS(-$C83+Графики!$B$5)),"")</f>
        <v>246.67398253918978</v>
      </c>
    </row>
    <row r="84" spans="1:258" x14ac:dyDescent="0.25">
      <c r="A84" s="44">
        <v>84</v>
      </c>
      <c r="B84" s="50">
        <v>0</v>
      </c>
      <c r="C84" s="11">
        <f>IF(Графики!$A$7="Расчитывать с учетом закручивания скважины",B84,0)</f>
        <v>0</v>
      </c>
      <c r="D84" s="47">
        <v>40.5</v>
      </c>
      <c r="E84" s="34">
        <f>IF(ISNUMBER(INDEX($I$1:$IX$303,$A84,E$1) ),INDEX($I$1:$IX$303,$A84,E$1),0)</f>
        <v>6.7557420290524384</v>
      </c>
      <c r="F84" s="35">
        <f>IF(ISNUMBER(INDEX($I$1:$IX$303,$A84,F$1) ),INDEX($I$1:$IX$303,$A84,F$1),0)</f>
        <v>14.171048204226153</v>
      </c>
      <c r="G84" s="35">
        <f>IF(ISNUMBER(INDEX($I$1:$IX$303,$A84,G$1) ),INDEX($I$1:$IX$303,$A84,G$1)-$G$305,0)</f>
        <v>-736.05939871013845</v>
      </c>
      <c r="H84" s="36">
        <f>IF(ISNUMBER(INDEX($I$1:$IX$303,$A84,H$1) ),INDEX($I$1:$IX$303,$A84,H$1)-$H$305,0)</f>
        <v>-899.06742796117521</v>
      </c>
      <c r="I84" s="29">
        <v>-0.37109412292050126</v>
      </c>
      <c r="J84" s="25">
        <v>0.40306277740334062</v>
      </c>
      <c r="K84" s="25">
        <v>-0.90782465137238932</v>
      </c>
      <c r="L84" s="25">
        <v>0.71611221126755809</v>
      </c>
      <c r="M84" s="18">
        <f t="shared" si="289"/>
        <v>6.7557420290524384</v>
      </c>
      <c r="N84" s="18">
        <f t="shared" si="290"/>
        <v>14.171048204226153</v>
      </c>
      <c r="O84" s="18">
        <f t="shared" si="291"/>
        <v>241.8567571792762</v>
      </c>
      <c r="P84" s="18">
        <f t="shared" si="292"/>
        <v>256.36223552286231</v>
      </c>
      <c r="Q84" s="18">
        <f>IF(ISNUMBER(O84), O84*COS(RADIANS(-$C84+Графики!$B$3))+P84*SIN(RADIANS(-$C84+Графики!$B$3)),"")</f>
        <v>241.8567571792762</v>
      </c>
      <c r="R84" s="19">
        <f>IF(ISNUMBER(O84), O84*COS(RADIANS(-$C84+Графики!$B$5))+P84*SIN(RADIANS(-$C84+Графики!$B$5)),"")</f>
        <v>256.36223552286231</v>
      </c>
      <c r="S84" s="29">
        <v>-0.51688201311679183</v>
      </c>
      <c r="T84" s="25">
        <v>0.38357903098270507</v>
      </c>
      <c r="U84" s="25">
        <v>-0.89623341574511195</v>
      </c>
      <c r="V84" s="25">
        <v>0.66817050483761953</v>
      </c>
      <c r="W84" s="18">
        <f t="shared" si="293"/>
        <v>7.8579241333241443</v>
      </c>
      <c r="X84" s="18">
        <f t="shared" si="294"/>
        <v>13.65157555658797</v>
      </c>
      <c r="Y84" s="18">
        <f t="shared" si="295"/>
        <v>239.28878049999994</v>
      </c>
      <c r="Z84" s="18">
        <f t="shared" si="296"/>
        <v>249.29536840535701</v>
      </c>
      <c r="AA84" s="18">
        <f>IF(ISNUMBER(Y84), Y84*COS(RADIANS(-$C84+Графики!$B$3))+Z84*SIN(RADIANS(-$C84+Графики!$B$3)),"")</f>
        <v>239.28878049999994</v>
      </c>
      <c r="AB84" s="18">
        <f>IF(ISNUMBER(Y84), Y84*COS(RADIANS(-$C84+Графики!$B$5))+Z84*SIN(RADIANS(-$C84+Графики!$B$5)),"")</f>
        <v>249.29536840535704</v>
      </c>
      <c r="AC84" s="24">
        <v>-0.51024601011320869</v>
      </c>
      <c r="AD84" s="25">
        <v>0.38114195212829016</v>
      </c>
      <c r="AE84" s="25">
        <v>-0.73296762938278093</v>
      </c>
      <c r="AF84" s="25">
        <v>0.61927475500425089</v>
      </c>
      <c r="AG84" s="18">
        <f t="shared" si="297"/>
        <v>7.7787489774388465</v>
      </c>
      <c r="AH84" s="18">
        <f t="shared" si="298"/>
        <v>11.800267071864058</v>
      </c>
      <c r="AI84" s="18">
        <f t="shared" si="299"/>
        <v>241.08525518946144</v>
      </c>
      <c r="AJ84" s="18">
        <f t="shared" si="300"/>
        <v>258.45010186917415</v>
      </c>
      <c r="AK84" s="18">
        <f>IF(ISNUMBER(AI84), AI84*COS(RADIANS(-$C84+Графики!$B$3))+AJ84*SIN(RADIANS(-$C84+Графики!$B$3)),"")</f>
        <v>241.08525518946144</v>
      </c>
      <c r="AL84" s="19">
        <f>IF(ISNUMBER(AI84), AI84*COS(RADIANS(-$C84+Графики!$B$5))+AJ84*SIN(RADIANS(-$C84+Графики!$B$5)),"")</f>
        <v>258.45010186917415</v>
      </c>
      <c r="AM84" s="24">
        <v>-0.38158508720580286</v>
      </c>
      <c r="AN84" s="25">
        <v>0.42043312712212011</v>
      </c>
      <c r="AO84" s="25">
        <v>-0.86192477863247496</v>
      </c>
      <c r="AP84" s="25">
        <v>0.79806343556099868</v>
      </c>
      <c r="AQ84" s="18">
        <f t="shared" si="301"/>
        <v>6.9988721101965439</v>
      </c>
      <c r="AR84" s="18">
        <f t="shared" si="302"/>
        <v>14.485623298833399</v>
      </c>
      <c r="AS84" s="18">
        <f t="shared" si="303"/>
        <v>240.85947395120741</v>
      </c>
      <c r="AT84" s="18">
        <f t="shared" si="304"/>
        <v>254.76464387605307</v>
      </c>
      <c r="AU84" s="18">
        <f>IF(ISNUMBER(AS84), AS84*COS(RADIANS(-$C84+Графики!$B$3))+AT84*SIN(RADIANS(-$C84+Графики!$B$3)),"")</f>
        <v>240.85947395120741</v>
      </c>
      <c r="AV84" s="19">
        <f>IF(ISNUMBER(AS84), AS84*COS(RADIANS(-$C84+Графики!$B$5))+AT84*SIN(RADIANS(-$C84+Графики!$B$5)),"")</f>
        <v>254.7646438760531</v>
      </c>
      <c r="AW84" s="24">
        <v>-0.42570580124454904</v>
      </c>
      <c r="AX84" s="25">
        <v>0.53397430766635523</v>
      </c>
      <c r="AY84" s="25">
        <v>-0.8501810057669491</v>
      </c>
      <c r="AZ84" s="25">
        <v>0.74483201088057838</v>
      </c>
      <c r="BA84" s="18">
        <f t="shared" si="305"/>
        <v>8.3746909363229403</v>
      </c>
      <c r="BB84" s="18">
        <f t="shared" si="306"/>
        <v>13.918664928435701</v>
      </c>
      <c r="BC84" s="18">
        <f t="shared" si="307"/>
        <v>241.09602094155986</v>
      </c>
      <c r="BD84" s="18">
        <f t="shared" si="308"/>
        <v>254.26025620957796</v>
      </c>
      <c r="BE84" s="18">
        <f>IF(ISNUMBER(BC84), BC84*COS(RADIANS(-$C84+Графики!$B$3))+BD84*SIN(RADIANS(-$C84+Графики!$B$3)),"")</f>
        <v>241.09602094155986</v>
      </c>
      <c r="BF84" s="19">
        <f>IF(ISNUMBER(BC84), BC84*COS(RADIANS(-$C84+Графики!$B$5))+BD84*SIN(RADIANS(-$C84+Графики!$B$5)),"")</f>
        <v>254.26025620957799</v>
      </c>
      <c r="BG84" s="24">
        <v>-0.48623138114090625</v>
      </c>
      <c r="BH84" s="25">
        <v>0.45974289829416592</v>
      </c>
      <c r="BI84" s="25">
        <v>-0.74164839233988511</v>
      </c>
      <c r="BJ84" s="25">
        <v>0.67441429471624226</v>
      </c>
      <c r="BK84" s="18">
        <f t="shared" si="309"/>
        <v>8.255089145551775</v>
      </c>
      <c r="BL84" s="18">
        <f t="shared" si="310"/>
        <v>12.35716364150073</v>
      </c>
      <c r="BM84" s="18">
        <f t="shared" si="311"/>
        <v>240.94628796258053</v>
      </c>
      <c r="BN84" s="18">
        <f t="shared" si="312"/>
        <v>248.81284667213797</v>
      </c>
      <c r="BO84" s="18">
        <f>IF(ISNUMBER(BM84), BM84*COS(RADIANS(-$C84+Графики!$B$3))+BN84*SIN(RADIANS(-$C84+Графики!$B$3)),"")</f>
        <v>240.94628796258053</v>
      </c>
      <c r="BP84" s="19">
        <f>IF(ISNUMBER(BM84), BM84*COS(RADIANS(-$C84+Графики!$B$5))+BN84*SIN(RADIANS(-$C84+Графики!$B$5)),"")</f>
        <v>248.81284667213799</v>
      </c>
      <c r="BQ84" s="24">
        <v>-0.37356799688880926</v>
      </c>
      <c r="BR84" s="25">
        <v>0.39794912687556083</v>
      </c>
      <c r="BS84" s="25">
        <v>-0.81964940653367202</v>
      </c>
      <c r="BT84" s="25">
        <v>0.80994173565810212</v>
      </c>
      <c r="BU84" s="18">
        <f t="shared" si="313"/>
        <v>6.732706156719189</v>
      </c>
      <c r="BV84" s="18">
        <f t="shared" si="314"/>
        <v>14.220386129723899</v>
      </c>
      <c r="BW84" s="18">
        <f t="shared" si="315"/>
        <v>244.44679186960397</v>
      </c>
      <c r="BX84" s="18">
        <f t="shared" si="316"/>
        <v>250.35842827187147</v>
      </c>
      <c r="BY84" s="18">
        <f>IF(ISNUMBER(BW84), BW84*COS(RADIANS(-$C84+Графики!$B$3))+BX84*SIN(RADIANS(-$C84+Графики!$B$3)),"")</f>
        <v>244.44679186960397</v>
      </c>
      <c r="BZ84" s="19">
        <f>IF(ISNUMBER(BW84), BW84*COS(RADIANS(-$C84+Графики!$B$5))+BX84*SIN(RADIANS(-$C84+Графики!$B$5)),"")</f>
        <v>250.3584282718715</v>
      </c>
      <c r="CA84" s="29">
        <v>-0.48652552370817392</v>
      </c>
      <c r="CB84" s="25">
        <v>0.43551763983149838</v>
      </c>
      <c r="CC84" s="25">
        <v>-0.8780138593200566</v>
      </c>
      <c r="CD84" s="25">
        <v>0.79138909473774766</v>
      </c>
      <c r="CE84" s="18">
        <f t="shared" si="317"/>
        <v>8.0462576999510045</v>
      </c>
      <c r="CF84" s="18">
        <f t="shared" si="318"/>
        <v>14.567773733967298</v>
      </c>
      <c r="CG84" s="18">
        <f t="shared" si="319"/>
        <v>242.09379295200063</v>
      </c>
      <c r="CH84" s="18">
        <f t="shared" si="320"/>
        <v>255.50389018463054</v>
      </c>
      <c r="CI84" s="18">
        <f>IF(ISNUMBER(CG84), CG84*COS(RADIANS(-$C84+Графики!$B$3))+CH84*SIN(RADIANS(-$C84+Графики!$B$3)),"")</f>
        <v>242.09379295200063</v>
      </c>
      <c r="CJ84" s="19">
        <f>IF(ISNUMBER(CG84), CG84*COS(RADIANS(-$C84+Графики!$B$5))+CH84*SIN(RADIANS(-$C84+Графики!$B$5)),"")</f>
        <v>255.50389018463056</v>
      </c>
      <c r="CK84" s="24">
        <v>-0.52746152475193875</v>
      </c>
      <c r="CL84" s="25">
        <v>0.41163035402289849</v>
      </c>
      <c r="CM84" s="25">
        <v>-0.89205825033873798</v>
      </c>
      <c r="CN84" s="25">
        <v>0.61938956513500376</v>
      </c>
      <c r="CO84" s="18">
        <f t="shared" si="321"/>
        <v>8.1950309012011537</v>
      </c>
      <c r="CP84" s="18">
        <f t="shared" si="322"/>
        <v>13.189487983184433</v>
      </c>
      <c r="CQ84" s="18">
        <f t="shared" si="323"/>
        <v>242.53399059876634</v>
      </c>
      <c r="CR84" s="18">
        <f t="shared" si="324"/>
        <v>254.78577153422222</v>
      </c>
      <c r="CS84" s="18">
        <f>IF(ISNUMBER(CQ84), CQ84*COS(RADIANS(-$C84+Графики!$B$3))+CR84*SIN(RADIANS(-$C84+Графики!$B$3)),"")</f>
        <v>242.53399059876634</v>
      </c>
      <c r="CT84" s="19">
        <f>IF(ISNUMBER(CQ84), CQ84*COS(RADIANS(-$C84+Графики!$B$5))+CR84*SIN(RADIANS(-$C84+Графики!$B$5)),"")</f>
        <v>254.78577153422225</v>
      </c>
      <c r="CU84" s="24">
        <v>-0.44667948799456569</v>
      </c>
      <c r="CV84" s="25">
        <v>0.51731777787218258</v>
      </c>
      <c r="CW84" s="25">
        <v>-0.8262973454481024</v>
      </c>
      <c r="CX84" s="25">
        <v>0.6768840190811618</v>
      </c>
      <c r="CY84" s="18">
        <f t="shared" si="325"/>
        <v>8.4123639107979535</v>
      </c>
      <c r="CZ84" s="18">
        <f t="shared" si="326"/>
        <v>13.117355830674322</v>
      </c>
      <c r="DA84" s="18">
        <f t="shared" si="327"/>
        <v>235.5561143434924</v>
      </c>
      <c r="DB84" s="18">
        <f t="shared" si="328"/>
        <v>257.98755803807711</v>
      </c>
      <c r="DC84" s="18">
        <f>IF(ISNUMBER(DA84), DA84*COS(RADIANS(-$C84+Графики!$B$3))+DB84*SIN(RADIANS(-$C84+Графики!$B$3)),"")</f>
        <v>235.5561143434924</v>
      </c>
      <c r="DD84" s="19">
        <f>IF(ISNUMBER(DA84), DA84*COS(RADIANS(-$C84+Графики!$B$5))+DB84*SIN(RADIANS(-$C84+Графики!$B$5)),"")</f>
        <v>257.98755803807711</v>
      </c>
      <c r="DE84" s="24">
        <v>-0.48937604329466078</v>
      </c>
      <c r="DF84" s="25">
        <v>0.37971646645261281</v>
      </c>
      <c r="DG84" s="25">
        <v>-0.87999528126233972</v>
      </c>
      <c r="DH84" s="25">
        <v>0.78647469259217317</v>
      </c>
      <c r="DI84" s="18">
        <f t="shared" si="329"/>
        <v>7.5841901908448772</v>
      </c>
      <c r="DJ84" s="18">
        <f t="shared" si="330"/>
        <v>14.542181364515262</v>
      </c>
      <c r="DK84" s="18">
        <f t="shared" si="331"/>
        <v>239.81181597219259</v>
      </c>
      <c r="DL84" s="18">
        <f t="shared" si="332"/>
        <v>254.36886474829052</v>
      </c>
      <c r="DM84" s="18">
        <f>IF(ISNUMBER(DK84), DK84*COS(RADIANS(-$C84+Графики!$B$3))+DL84*SIN(RADIANS(-$C84+Графики!$B$3)),"")</f>
        <v>239.81181597219259</v>
      </c>
      <c r="DN84" s="19">
        <f>IF(ISNUMBER(DK84), DK84*COS(RADIANS(-$C84+Графики!$B$5))+DL84*SIN(RADIANS(-$C84+Графики!$B$5)),"")</f>
        <v>254.36886474829055</v>
      </c>
      <c r="DO84" s="24">
        <v>-0.43461827861826052</v>
      </c>
      <c r="DP84" s="25">
        <v>0.52102667614797482</v>
      </c>
      <c r="DQ84" s="25">
        <v>-0.82764416829098619</v>
      </c>
      <c r="DR84" s="25">
        <v>0.70102722952599639</v>
      </c>
      <c r="DS84" s="18">
        <f t="shared" si="333"/>
        <v>8.3394788031871521</v>
      </c>
      <c r="DT84" s="18">
        <f t="shared" si="334"/>
        <v>13.339778869858456</v>
      </c>
      <c r="DU84" s="18">
        <f t="shared" si="335"/>
        <v>243.9041791997501</v>
      </c>
      <c r="DV84" s="18">
        <f t="shared" si="336"/>
        <v>250.49953324307239</v>
      </c>
      <c r="DW84" s="18">
        <f>IF(ISNUMBER(DU84), DU84*COS(RADIANS(-$C84+Графики!$B$3))+DV84*SIN(RADIANS(-$C84+Графики!$B$3)),"")</f>
        <v>243.9041791997501</v>
      </c>
      <c r="DX84" s="19">
        <f>IF(ISNUMBER(DU84), DU84*COS(RADIANS(-$C84+Графики!$B$5))+DV84*SIN(RADIANS(-$C84+Графики!$B$5)),"")</f>
        <v>250.49953324307242</v>
      </c>
      <c r="DY84" s="24">
        <v>-0.37193092605600631</v>
      </c>
      <c r="DZ84" s="25">
        <v>0.42358723703993406</v>
      </c>
      <c r="EA84" s="25">
        <v>-0.84489152972150772</v>
      </c>
      <c r="EB84" s="25">
        <v>0.71900299371080301</v>
      </c>
      <c r="EC84" s="18">
        <f t="shared" si="337"/>
        <v>6.9421498404926414</v>
      </c>
      <c r="ED84" s="18">
        <f t="shared" si="338"/>
        <v>13.647130641962832</v>
      </c>
      <c r="EE84" s="18">
        <f t="shared" si="339"/>
        <v>238.48059737817562</v>
      </c>
      <c r="EF84" s="18">
        <f t="shared" si="340"/>
        <v>253.12832891264009</v>
      </c>
      <c r="EG84" s="18">
        <f>IF(ISNUMBER(EE84), EE84*COS(RADIANS(-$C84+Графики!$B$3))+EF84*SIN(RADIANS(-$C84+Графики!$B$3)),"")</f>
        <v>238.48059737817562</v>
      </c>
      <c r="EH84" s="19">
        <f>IF(ISNUMBER(EE84), EE84*COS(RADIANS(-$C84+Графики!$B$5))+EF84*SIN(RADIANS(-$C84+Графики!$B$5)),"")</f>
        <v>253.12832891264011</v>
      </c>
      <c r="EI84" s="24">
        <v>-0.44942227478276964</v>
      </c>
      <c r="EJ84" s="25">
        <v>0.38862820735146997</v>
      </c>
      <c r="EK84" s="25">
        <v>-0.90245575827644198</v>
      </c>
      <c r="EL84" s="25">
        <v>0.6555412580007467</v>
      </c>
      <c r="EM84" s="18">
        <f t="shared" si="341"/>
        <v>7.3133049126925398</v>
      </c>
      <c r="EN84" s="18">
        <f t="shared" si="342"/>
        <v>13.595669957947731</v>
      </c>
      <c r="EO84" s="18">
        <f t="shared" si="343"/>
        <v>240.79664270559965</v>
      </c>
      <c r="EP84" s="18">
        <f t="shared" si="344"/>
        <v>250.67114922382643</v>
      </c>
      <c r="EQ84" s="18">
        <f>IF(ISNUMBER(EO84), EO84*COS(RADIANS(-$C84+Графики!$B$3))+EP84*SIN(RADIANS(-$C84+Графики!$B$3)),"")</f>
        <v>240.79664270559965</v>
      </c>
      <c r="ER84" s="19">
        <f>IF(ISNUMBER(EO84), EO84*COS(RADIANS(-$C84+Графики!$B$5))+EP84*SIN(RADIANS(-$C84+Графики!$B$5)),"")</f>
        <v>250.67114922382646</v>
      </c>
      <c r="ES84" s="24">
        <v>-0.38004646718749624</v>
      </c>
      <c r="ET84" s="25">
        <v>0.40485213786263641</v>
      </c>
      <c r="EU84" s="25">
        <v>-0.82312056604887807</v>
      </c>
      <c r="EV84" s="25">
        <v>0.76542613650604252</v>
      </c>
      <c r="EW84" s="18">
        <f t="shared" si="345"/>
        <v>6.8494789174571187</v>
      </c>
      <c r="EX84" s="18">
        <f t="shared" si="346"/>
        <v>13.862241136874323</v>
      </c>
      <c r="EY84" s="18">
        <f t="shared" si="347"/>
        <v>238.71961987585672</v>
      </c>
      <c r="EZ84" s="18">
        <f t="shared" si="348"/>
        <v>253.31900374357701</v>
      </c>
      <c r="FA84" s="18">
        <f>IF(ISNUMBER(EY84), EY84*COS(RADIANS(-$C84+Графики!$B$3))+EZ84*SIN(RADIANS(-$C84+Графики!$B$3)),"")</f>
        <v>238.71961987585672</v>
      </c>
      <c r="FB84" s="19">
        <f>IF(ISNUMBER(EY84), EY84*COS(RADIANS(-$C84+Графики!$B$5))+EZ84*SIN(RADIANS(-$C84+Графики!$B$5)),"")</f>
        <v>253.31900374357704</v>
      </c>
      <c r="FC84" s="24">
        <v>-0.43219317314718564</v>
      </c>
      <c r="FD84" s="25">
        <v>0.52820787820068926</v>
      </c>
      <c r="FE84" s="25">
        <v>-0.7592263108814653</v>
      </c>
      <c r="FF84" s="25">
        <v>0.70731616540816311</v>
      </c>
      <c r="FG84" s="18">
        <f t="shared" si="349"/>
        <v>8.3809821251491137</v>
      </c>
      <c r="FH84" s="18">
        <f t="shared" si="350"/>
        <v>12.797648057356206</v>
      </c>
      <c r="FI84" s="18">
        <f t="shared" si="351"/>
        <v>240.8516603711943</v>
      </c>
      <c r="FJ84" s="18">
        <f t="shared" si="352"/>
        <v>255.1554348768511</v>
      </c>
      <c r="FK84" s="18">
        <f>IF(ISNUMBER(FI84), FI84*COS(RADIANS(-$C84+Графики!$B$3))+FJ84*SIN(RADIANS(-$C84+Графики!$B$3)),"")</f>
        <v>240.8516603711943</v>
      </c>
      <c r="FL84" s="19">
        <f>IF(ISNUMBER(FI84), FI84*COS(RADIANS(-$C84+Графики!$B$5))+FJ84*SIN(RADIANS(-$C84+Графики!$B$5)),"")</f>
        <v>255.15543487685113</v>
      </c>
      <c r="FM84" s="24">
        <v>-0.44643234770253348</v>
      </c>
      <c r="FN84" s="25">
        <v>0.50789371998298416</v>
      </c>
      <c r="FO84" s="25">
        <v>-0.78515925049602642</v>
      </c>
      <c r="FP84" s="25">
        <v>0.80396468065128768</v>
      </c>
      <c r="FQ84" s="18">
        <f t="shared" si="353"/>
        <v>8.3279697418554441</v>
      </c>
      <c r="FR84" s="18">
        <f t="shared" si="354"/>
        <v>13.867277922426906</v>
      </c>
      <c r="FS84" s="18">
        <f t="shared" si="355"/>
        <v>241.89925299140566</v>
      </c>
      <c r="FT84" s="18">
        <f t="shared" si="356"/>
        <v>252.41430302088833</v>
      </c>
      <c r="FU84" s="18">
        <f>IF(ISNUMBER(FS84), FS84*COS(RADIANS(-$C84+Графики!$B$3))+FT84*SIN(RADIANS(-$C84+Графики!$B$3)),"")</f>
        <v>241.89925299140566</v>
      </c>
      <c r="FV84" s="19">
        <f>IF(ISNUMBER(FS84), FS84*COS(RADIANS(-$C84+Графики!$B$5))+FT84*SIN(RADIANS(-$C84+Графики!$B$5)),"")</f>
        <v>252.41430302088835</v>
      </c>
      <c r="FW84" s="24">
        <v>-0.37903284580364793</v>
      </c>
      <c r="FX84" s="25">
        <v>0.46271286378965149</v>
      </c>
      <c r="FY84" s="25">
        <v>-0.83502333597866774</v>
      </c>
      <c r="FZ84" s="25">
        <v>0.68766565641944888</v>
      </c>
      <c r="GA84" s="18">
        <f t="shared" si="357"/>
        <v>7.3455509894036846</v>
      </c>
      <c r="GB84" s="18">
        <f t="shared" si="358"/>
        <v>13.287577161086771</v>
      </c>
      <c r="GC84" s="18">
        <f t="shared" si="359"/>
        <v>245.64226024313857</v>
      </c>
      <c r="GD84" s="18">
        <f t="shared" si="360"/>
        <v>248.35218741424788</v>
      </c>
      <c r="GE84" s="18">
        <f>IF(ISNUMBER(GC84), GC84*COS(RADIANS(-$C84+Графики!$B$3))+GD84*SIN(RADIANS(-$C84+Графики!$B$3)),"")</f>
        <v>245.64226024313857</v>
      </c>
      <c r="GF84" s="19">
        <f>IF(ISNUMBER(GC84), GC84*COS(RADIANS(-$C84+Графики!$B$5))+GD84*SIN(RADIANS(-$C84+Графики!$B$5)),"")</f>
        <v>248.35218741424791</v>
      </c>
      <c r="GG84" s="24">
        <v>-0.45086320494075727</v>
      </c>
      <c r="GH84" s="25">
        <v>0.35446352515794455</v>
      </c>
      <c r="GI84" s="25">
        <v>-0.87265129852328382</v>
      </c>
      <c r="GJ84" s="25">
        <v>0.65993779220779003</v>
      </c>
      <c r="GK84" s="18">
        <f t="shared" si="361"/>
        <v>7.0277436469017323</v>
      </c>
      <c r="GL84" s="18">
        <f t="shared" si="362"/>
        <v>13.373964140236222</v>
      </c>
      <c r="GM84" s="18">
        <f t="shared" si="363"/>
        <v>246.38089779445852</v>
      </c>
      <c r="GN84" s="18">
        <f t="shared" si="364"/>
        <v>254.31737659853553</v>
      </c>
      <c r="GO84" s="18">
        <f>IF(ISNUMBER(GM84), GM84*COS(RADIANS(-$C84+Графики!$B$3))+GN84*SIN(RADIANS(-$C84+Графики!$B$3)),"")</f>
        <v>246.38089779445852</v>
      </c>
      <c r="GP84" s="19">
        <f>IF(ISNUMBER(GM84), GM84*COS(RADIANS(-$C84+Графики!$B$5))+GN84*SIN(RADIANS(-$C84+Графики!$B$5)),"")</f>
        <v>254.31737659853556</v>
      </c>
      <c r="GQ84" s="24">
        <v>-0.48307676216685147</v>
      </c>
      <c r="GR84" s="25">
        <v>0.41661226410844965</v>
      </c>
      <c r="GS84" s="25">
        <v>-0.79606708009464788</v>
      </c>
      <c r="GT84" s="25">
        <v>0.66170806205833854</v>
      </c>
      <c r="GU84" s="18">
        <f t="shared" si="365"/>
        <v>7.851187214689503</v>
      </c>
      <c r="GV84" s="18">
        <f t="shared" si="366"/>
        <v>12.721144861926097</v>
      </c>
      <c r="GW84" s="18">
        <f t="shared" si="367"/>
        <v>241.6292224302789</v>
      </c>
      <c r="GX84" s="18">
        <f t="shared" si="368"/>
        <v>257.37771745402551</v>
      </c>
      <c r="GY84" s="18">
        <f>IF(ISNUMBER(GW84), GW84*COS(RADIANS(-$C84+Графики!$B$3))+GX84*SIN(RADIANS(-$C84+Графики!$B$3)),"")</f>
        <v>241.6292224302789</v>
      </c>
      <c r="GZ84" s="19">
        <f>IF(ISNUMBER(GW84), GW84*COS(RADIANS(-$C84+Графики!$B$5))+GX84*SIN(RADIANS(-$C84+Графики!$B$5)),"")</f>
        <v>257.37771745402551</v>
      </c>
      <c r="HA84" s="24">
        <v>-0.54664230175315331</v>
      </c>
      <c r="HB84" s="25">
        <v>0.47873400112268938</v>
      </c>
      <c r="HC84" s="25">
        <v>-0.85826941799109846</v>
      </c>
      <c r="HD84" s="25">
        <v>0.80882341303322913</v>
      </c>
      <c r="HE84" s="18">
        <f t="shared" si="369"/>
        <v>8.9479768690341164</v>
      </c>
      <c r="HF84" s="18">
        <f t="shared" si="370"/>
        <v>14.547616243730046</v>
      </c>
      <c r="HG84" s="18">
        <f t="shared" si="371"/>
        <v>241.34979465693615</v>
      </c>
      <c r="HH84" s="18">
        <f t="shared" si="372"/>
        <v>252.90848706645028</v>
      </c>
      <c r="HI84" s="18">
        <f>IF(ISNUMBER(HG84), HG84*COS(RADIANS(-$C84+Графики!$B$3))+HH84*SIN(RADIANS(-$C84+Графики!$B$3)),"")</f>
        <v>241.34979465693615</v>
      </c>
      <c r="HJ84" s="19">
        <f>IF(ISNUMBER(HG84), HG84*COS(RADIANS(-$C84+Графики!$B$5))+HH84*SIN(RADIANS(-$C84+Графики!$B$5)),"")</f>
        <v>252.90848706645031</v>
      </c>
      <c r="HK84" s="24">
        <v>-0.5412097025217254</v>
      </c>
      <c r="HL84" s="25">
        <v>0.34862093946510408</v>
      </c>
      <c r="HM84" s="25">
        <v>-0.82474841736992655</v>
      </c>
      <c r="HN84" s="25">
        <v>0.64591382822796606</v>
      </c>
      <c r="HO84" s="18">
        <f t="shared" si="373"/>
        <v>7.7651592049149096</v>
      </c>
      <c r="HP84" s="18">
        <f t="shared" si="374"/>
        <v>12.833596874296417</v>
      </c>
      <c r="HQ84" s="18">
        <f t="shared" si="375"/>
        <v>247.43750426183354</v>
      </c>
      <c r="HR84" s="18">
        <f t="shared" si="376"/>
        <v>257.48738157455557</v>
      </c>
      <c r="HS84" s="18">
        <f>IF(ISNUMBER(HQ84), HQ84*COS(RADIANS(-$C84+Графики!$B$3))+HR84*SIN(RADIANS(-$C84+Графики!$B$3)),"")</f>
        <v>247.43750426183354</v>
      </c>
      <c r="HT84" s="19">
        <f>IF(ISNUMBER(HQ84), HQ84*COS(RADIANS(-$C84+Графики!$B$5))+HR84*SIN(RADIANS(-$C84+Графики!$B$5)),"")</f>
        <v>257.48738157455557</v>
      </c>
      <c r="HU84" s="24">
        <v>-0.43619520374162157</v>
      </c>
      <c r="HV84" s="25">
        <v>0.42388623183972329</v>
      </c>
      <c r="HW84" s="25">
        <v>-0.7817977699452805</v>
      </c>
      <c r="HX84" s="25">
        <v>0.71036686824504491</v>
      </c>
      <c r="HY84" s="18">
        <f t="shared" si="377"/>
        <v>7.5055559724230303</v>
      </c>
      <c r="HZ84" s="18">
        <f t="shared" si="378"/>
        <v>13.021224967941373</v>
      </c>
      <c r="IA84" s="18">
        <f t="shared" si="379"/>
        <v>242.19776605861003</v>
      </c>
      <c r="IB84" s="18">
        <f t="shared" si="380"/>
        <v>252.73457258160295</v>
      </c>
      <c r="IC84" s="18">
        <f>IF(ISNUMBER(IA84), IA84*COS(RADIANS(-$C84+Графики!$B$3))+IB84*SIN(RADIANS(-$C84+Графики!$B$3)),"")</f>
        <v>242.19776605861003</v>
      </c>
      <c r="ID84" s="19">
        <f>IF(ISNUMBER(IA84), IA84*COS(RADIANS(-$C84+Графики!$B$5))+IB84*SIN(RADIANS(-$C84+Графики!$B$5)),"")</f>
        <v>252.73457258160298</v>
      </c>
      <c r="IE84" s="24">
        <v>-0.45300264508479837</v>
      </c>
      <c r="IF84" s="25">
        <v>0.50246553582036435</v>
      </c>
      <c r="IG84" s="25">
        <v>-0.90168360077126442</v>
      </c>
      <c r="IH84" s="25">
        <v>0.61059469085231344</v>
      </c>
      <c r="II84" s="18">
        <f t="shared" si="381"/>
        <v>8.3379362138675948</v>
      </c>
      <c r="IJ84" s="18">
        <f t="shared" si="382"/>
        <v>13.196734624020459</v>
      </c>
      <c r="IK84" s="18">
        <f t="shared" si="383"/>
        <v>237.48223158409488</v>
      </c>
      <c r="IL84" s="18">
        <f t="shared" si="384"/>
        <v>246.79337183830472</v>
      </c>
      <c r="IM84" s="18">
        <f>IF(ISNUMBER(IK84), IK84*COS(RADIANS(-$C84+Графики!$B$3))+IL84*SIN(RADIANS(-$C84+Графики!$B$3)),"")</f>
        <v>237.48223158409488</v>
      </c>
      <c r="IN84" s="19">
        <f>IF(ISNUMBER(IK84), IK84*COS(RADIANS(-$C84+Графики!$B$5))+IL84*SIN(RADIANS(-$C84+Графики!$B$5)),"")</f>
        <v>246.79337183830475</v>
      </c>
      <c r="IO84" s="24">
        <v>-0.42374848087824946</v>
      </c>
      <c r="IP84" s="25">
        <v>0.48098275835614501</v>
      </c>
      <c r="IQ84" s="25">
        <v>-0.91956170353616773</v>
      </c>
      <c r="IR84" s="25">
        <v>0.74769878462631545</v>
      </c>
      <c r="IS84" s="18">
        <f t="shared" si="385"/>
        <v>7.8951874597606722</v>
      </c>
      <c r="IT84" s="18">
        <f t="shared" si="386"/>
        <v>14.549079173425337</v>
      </c>
      <c r="IU84" s="18">
        <f t="shared" si="387"/>
        <v>241.32224781794446</v>
      </c>
      <c r="IV84" s="18">
        <f t="shared" si="388"/>
        <v>253.94852212590243</v>
      </c>
      <c r="IW84" s="18">
        <f>IF(ISNUMBER(IU84), IU84*COS(RADIANS(-$C84+Графики!$B$3))+IV84*SIN(RADIANS(-$C84+Графики!$B$3)),"")</f>
        <v>241.32224781794446</v>
      </c>
      <c r="IX84" s="19">
        <f>IF(ISNUMBER(IU84), IU84*COS(RADIANS(-$C84+Графики!$B$5))+IV84*SIN(RADIANS(-$C84+Графики!$B$5)),"")</f>
        <v>253.94852212590246</v>
      </c>
    </row>
    <row r="85" spans="1:258" x14ac:dyDescent="0.25">
      <c r="A85" s="44">
        <v>85</v>
      </c>
      <c r="B85" s="50">
        <v>0</v>
      </c>
      <c r="C85" s="11">
        <f>IF(Графики!$A$7="Расчитывать с учетом закручивания скважины",B85,0)</f>
        <v>0</v>
      </c>
      <c r="D85" s="47">
        <v>41</v>
      </c>
      <c r="E85" s="34">
        <f>IF(ISNUMBER(INDEX($I$1:$IX$303,$A85,E$1) ),INDEX($I$1:$IX$303,$A85,E$1),0)</f>
        <v>10.301815571540482</v>
      </c>
      <c r="F85" s="35">
        <f>IF(ISNUMBER(INDEX($I$1:$IX$303,$A85,F$1) ),INDEX($I$1:$IX$303,$A85,F$1),0)</f>
        <v>15.334059285201331</v>
      </c>
      <c r="G85" s="35">
        <f>IF(ISNUMBER(INDEX($I$1:$IX$303,$A85,G$1) ),INDEX($I$1:$IX$303,$A85,G$1)-$G$305,0)</f>
        <v>-730.90849092436815</v>
      </c>
      <c r="H85" s="36">
        <f>IF(ISNUMBER(INDEX($I$1:$IX$303,$A85,H$1) ),INDEX($I$1:$IX$303,$A85,H$1)-$H$305,0)</f>
        <v>-891.40039831857462</v>
      </c>
      <c r="I85" s="29">
        <v>-0.56091050451763658</v>
      </c>
      <c r="J85" s="25">
        <v>0.61961148420880452</v>
      </c>
      <c r="K85" s="25">
        <v>-0.85670294618199572</v>
      </c>
      <c r="L85" s="25">
        <v>0.90051968171146146</v>
      </c>
      <c r="M85" s="18">
        <f t="shared" si="289"/>
        <v>10.301815571540482</v>
      </c>
      <c r="N85" s="18">
        <f t="shared" si="290"/>
        <v>15.334059285201331</v>
      </c>
      <c r="O85" s="18">
        <f t="shared" si="291"/>
        <v>247.00766496504644</v>
      </c>
      <c r="P85" s="18">
        <f t="shared" si="292"/>
        <v>264.02926516546296</v>
      </c>
      <c r="Q85" s="18">
        <f>IF(ISNUMBER(O85), O85*COS(RADIANS(-$C85+Графики!$B$3))+P85*SIN(RADIANS(-$C85+Графики!$B$3)),"")</f>
        <v>247.00766496504644</v>
      </c>
      <c r="R85" s="19">
        <f>IF(ISNUMBER(O85), O85*COS(RADIANS(-$C85+Графики!$B$5))+P85*SIN(RADIANS(-$C85+Графики!$B$5)),"")</f>
        <v>264.02926516546296</v>
      </c>
      <c r="S85" s="29">
        <v>-0.52376786290554112</v>
      </c>
      <c r="T85" s="25">
        <v>0.46918043504283657</v>
      </c>
      <c r="U85" s="25">
        <v>-0.89782919135743455</v>
      </c>
      <c r="V85" s="25">
        <v>1.0443272424800947</v>
      </c>
      <c r="W85" s="18">
        <f t="shared" si="293"/>
        <v>8.6650001157217442</v>
      </c>
      <c r="X85" s="18">
        <f t="shared" si="294"/>
        <v>16.94770077542811</v>
      </c>
      <c r="Y85" s="18">
        <f t="shared" si="295"/>
        <v>243.62128055786081</v>
      </c>
      <c r="Z85" s="18">
        <f t="shared" si="296"/>
        <v>257.76921879307105</v>
      </c>
      <c r="AA85" s="18">
        <f>IF(ISNUMBER(Y85), Y85*COS(RADIANS(-$C85+Графики!$B$3))+Z85*SIN(RADIANS(-$C85+Графики!$B$3)),"")</f>
        <v>243.62128055786081</v>
      </c>
      <c r="AB85" s="18">
        <f>IF(ISNUMBER(Y85), Y85*COS(RADIANS(-$C85+Графики!$B$5))+Z85*SIN(RADIANS(-$C85+Графики!$B$5)),"")</f>
        <v>257.76921879307105</v>
      </c>
      <c r="AC85" s="24">
        <v>-0.49091799455745389</v>
      </c>
      <c r="AD85" s="25">
        <v>0.49051120169710849</v>
      </c>
      <c r="AE85" s="25">
        <v>-0.87794356021692299</v>
      </c>
      <c r="AF85" s="25">
        <v>0.8788462142626311</v>
      </c>
      <c r="AG85" s="18">
        <f t="shared" si="297"/>
        <v>8.5644807202179045</v>
      </c>
      <c r="AH85" s="18">
        <f t="shared" si="298"/>
        <v>15.330282370584039</v>
      </c>
      <c r="AI85" s="18">
        <f t="shared" si="299"/>
        <v>245.36749554957038</v>
      </c>
      <c r="AJ85" s="18">
        <f t="shared" si="300"/>
        <v>266.11524305446619</v>
      </c>
      <c r="AK85" s="18">
        <f>IF(ISNUMBER(AI85), AI85*COS(RADIANS(-$C85+Графики!$B$3))+AJ85*SIN(RADIANS(-$C85+Графики!$B$3)),"")</f>
        <v>245.36749554957038</v>
      </c>
      <c r="AL85" s="19">
        <f>IF(ISNUMBER(AI85), AI85*COS(RADIANS(-$C85+Графики!$B$5))+AJ85*SIN(RADIANS(-$C85+Графики!$B$5)),"")</f>
        <v>266.11524305446619</v>
      </c>
      <c r="AM85" s="24">
        <v>-0.43609898698638461</v>
      </c>
      <c r="AN85" s="25">
        <v>0.44913908540269398</v>
      </c>
      <c r="AO85" s="25">
        <v>-0.9114060325084079</v>
      </c>
      <c r="AP85" s="25">
        <v>0.89024115243691482</v>
      </c>
      <c r="AQ85" s="18">
        <f t="shared" si="301"/>
        <v>7.7250826767011151</v>
      </c>
      <c r="AR85" s="18">
        <f t="shared" si="302"/>
        <v>15.721689937205914</v>
      </c>
      <c r="AS85" s="18">
        <f t="shared" si="303"/>
        <v>244.72201528955796</v>
      </c>
      <c r="AT85" s="18">
        <f t="shared" si="304"/>
        <v>262.62548884465605</v>
      </c>
      <c r="AU85" s="18">
        <f>IF(ISNUMBER(AS85), AS85*COS(RADIANS(-$C85+Графики!$B$3))+AT85*SIN(RADIANS(-$C85+Графики!$B$3)),"")</f>
        <v>244.72201528955796</v>
      </c>
      <c r="AV85" s="19">
        <f>IF(ISNUMBER(AS85), AS85*COS(RADIANS(-$C85+Графики!$B$5))+AT85*SIN(RADIANS(-$C85+Графики!$B$5)),"")</f>
        <v>262.62548884465605</v>
      </c>
      <c r="AW85" s="24">
        <v>-0.43170458423089619</v>
      </c>
      <c r="AX85" s="25">
        <v>0.53012124839612984</v>
      </c>
      <c r="AY85" s="25">
        <v>-0.91186395820800081</v>
      </c>
      <c r="AZ85" s="25">
        <v>1.0522722538120441</v>
      </c>
      <c r="BA85" s="18">
        <f t="shared" si="305"/>
        <v>8.3934152500422261</v>
      </c>
      <c r="BB85" s="18">
        <f t="shared" si="306"/>
        <v>17.139482663348517</v>
      </c>
      <c r="BC85" s="18">
        <f t="shared" si="307"/>
        <v>245.29272856658096</v>
      </c>
      <c r="BD85" s="18">
        <f t="shared" si="308"/>
        <v>262.82999754125223</v>
      </c>
      <c r="BE85" s="18">
        <f>IF(ISNUMBER(BC85), BC85*COS(RADIANS(-$C85+Графики!$B$3))+BD85*SIN(RADIANS(-$C85+Графики!$B$3)),"")</f>
        <v>245.29272856658096</v>
      </c>
      <c r="BF85" s="19">
        <f>IF(ISNUMBER(BC85), BC85*COS(RADIANS(-$C85+Графики!$B$5))+BD85*SIN(RADIANS(-$C85+Графики!$B$5)),"")</f>
        <v>262.82999754125223</v>
      </c>
      <c r="BG85" s="24">
        <v>-0.59744442274559661</v>
      </c>
      <c r="BH85" s="25">
        <v>0.442216563672857</v>
      </c>
      <c r="BI85" s="25">
        <v>-0.95948258245797413</v>
      </c>
      <c r="BJ85" s="25">
        <v>0.86008128530928585</v>
      </c>
      <c r="BK85" s="18">
        <f t="shared" si="309"/>
        <v>9.0726291888730302</v>
      </c>
      <c r="BL85" s="18">
        <f t="shared" si="310"/>
        <v>15.878022973396542</v>
      </c>
      <c r="BM85" s="18">
        <f t="shared" si="311"/>
        <v>245.48260255701703</v>
      </c>
      <c r="BN85" s="18">
        <f t="shared" si="312"/>
        <v>256.75185815883623</v>
      </c>
      <c r="BO85" s="18">
        <f>IF(ISNUMBER(BM85), BM85*COS(RADIANS(-$C85+Графики!$B$3))+BN85*SIN(RADIANS(-$C85+Графики!$B$3)),"")</f>
        <v>245.48260255701703</v>
      </c>
      <c r="BP85" s="19">
        <f>IF(ISNUMBER(BM85), BM85*COS(RADIANS(-$C85+Графики!$B$5))+BN85*SIN(RADIANS(-$C85+Графики!$B$5)),"")</f>
        <v>256.75185815883623</v>
      </c>
      <c r="BQ85" s="24">
        <v>-0.47943431044379914</v>
      </c>
      <c r="BR85" s="25">
        <v>0.61616798288324781</v>
      </c>
      <c r="BS85" s="25">
        <v>-0.77355199834976485</v>
      </c>
      <c r="BT85" s="25">
        <v>0.93360597489662289</v>
      </c>
      <c r="BU85" s="18">
        <f t="shared" si="313"/>
        <v>9.5607879930060289</v>
      </c>
      <c r="BV85" s="18">
        <f t="shared" si="314"/>
        <v>14.897212671891912</v>
      </c>
      <c r="BW85" s="18">
        <f t="shared" si="315"/>
        <v>249.22718586610699</v>
      </c>
      <c r="BX85" s="18">
        <f t="shared" si="316"/>
        <v>257.80703460781746</v>
      </c>
      <c r="BY85" s="18">
        <f>IF(ISNUMBER(BW85), BW85*COS(RADIANS(-$C85+Графики!$B$3))+BX85*SIN(RADIANS(-$C85+Графики!$B$3)),"")</f>
        <v>249.22718586610699</v>
      </c>
      <c r="BZ85" s="19">
        <f>IF(ISNUMBER(BW85), BW85*COS(RADIANS(-$C85+Графики!$B$5))+BX85*SIN(RADIANS(-$C85+Графики!$B$5)),"")</f>
        <v>257.80703460781746</v>
      </c>
      <c r="CA85" s="29">
        <v>-0.44602085708266503</v>
      </c>
      <c r="CB85" s="25">
        <v>0.53874747508242471</v>
      </c>
      <c r="CC85" s="25">
        <v>-0.85777443749093574</v>
      </c>
      <c r="CD85" s="25">
        <v>0.98291012665806787</v>
      </c>
      <c r="CE85" s="18">
        <f t="shared" si="317"/>
        <v>8.5936191057688109</v>
      </c>
      <c r="CF85" s="18">
        <f t="shared" si="318"/>
        <v>16.062312313573841</v>
      </c>
      <c r="CG85" s="18">
        <f t="shared" si="319"/>
        <v>246.39060250488504</v>
      </c>
      <c r="CH85" s="18">
        <f t="shared" si="320"/>
        <v>263.53504634141746</v>
      </c>
      <c r="CI85" s="18">
        <f>IF(ISNUMBER(CG85), CG85*COS(RADIANS(-$C85+Графики!$B$3))+CH85*SIN(RADIANS(-$C85+Графики!$B$3)),"")</f>
        <v>246.39060250488504</v>
      </c>
      <c r="CJ85" s="19">
        <f>IF(ISNUMBER(CG85), CG85*COS(RADIANS(-$C85+Графики!$B$5))+CH85*SIN(RADIANS(-$C85+Графики!$B$5)),"")</f>
        <v>263.53504634141746</v>
      </c>
      <c r="CK85" s="24">
        <v>-0.43922839801713354</v>
      </c>
      <c r="CL85" s="25">
        <v>0.43661215336318304</v>
      </c>
      <c r="CM85" s="25">
        <v>-0.89219856925647889</v>
      </c>
      <c r="CN85" s="25">
        <v>0.96774160205194593</v>
      </c>
      <c r="CO85" s="18">
        <f t="shared" si="321"/>
        <v>7.6430762563049139</v>
      </c>
      <c r="CP85" s="18">
        <f t="shared" si="322"/>
        <v>16.230327280237098</v>
      </c>
      <c r="CQ85" s="18">
        <f t="shared" si="323"/>
        <v>246.35552872691881</v>
      </c>
      <c r="CR85" s="18">
        <f t="shared" si="324"/>
        <v>262.90093517434076</v>
      </c>
      <c r="CS85" s="18">
        <f>IF(ISNUMBER(CQ85), CQ85*COS(RADIANS(-$C85+Графики!$B$3))+CR85*SIN(RADIANS(-$C85+Графики!$B$3)),"")</f>
        <v>246.35552872691881</v>
      </c>
      <c r="CT85" s="19">
        <f>IF(ISNUMBER(CQ85), CQ85*COS(RADIANS(-$C85+Графики!$B$5))+CR85*SIN(RADIANS(-$C85+Графики!$B$5)),"")</f>
        <v>262.90093517434076</v>
      </c>
      <c r="CU85" s="24">
        <v>-0.57208884038498997</v>
      </c>
      <c r="CV85" s="25">
        <v>0.51892514018575542</v>
      </c>
      <c r="CW85" s="25">
        <v>-0.93503160519986606</v>
      </c>
      <c r="CX85" s="25">
        <v>0.9429439730287229</v>
      </c>
      <c r="CY85" s="18">
        <f t="shared" si="325"/>
        <v>9.5207492330681625</v>
      </c>
      <c r="CZ85" s="18">
        <f t="shared" si="326"/>
        <v>16.387694963614852</v>
      </c>
      <c r="DA85" s="18">
        <f t="shared" si="327"/>
        <v>240.31648896002648</v>
      </c>
      <c r="DB85" s="18">
        <f t="shared" si="328"/>
        <v>266.18140551988455</v>
      </c>
      <c r="DC85" s="18">
        <f>IF(ISNUMBER(DA85), DA85*COS(RADIANS(-$C85+Графики!$B$3))+DB85*SIN(RADIANS(-$C85+Графики!$B$3)),"")</f>
        <v>240.31648896002648</v>
      </c>
      <c r="DD85" s="19">
        <f>IF(ISNUMBER(DA85), DA85*COS(RADIANS(-$C85+Графики!$B$5))+DB85*SIN(RADIANS(-$C85+Графики!$B$5)),"")</f>
        <v>266.18140551988455</v>
      </c>
      <c r="DE85" s="24">
        <v>-0.42573672413474306</v>
      </c>
      <c r="DF85" s="25">
        <v>0.51554933787093604</v>
      </c>
      <c r="DG85" s="25">
        <v>-0.78005154348881189</v>
      </c>
      <c r="DH85" s="25">
        <v>0.95501468189106287</v>
      </c>
      <c r="DI85" s="18">
        <f t="shared" si="329"/>
        <v>8.2141781176008823</v>
      </c>
      <c r="DJ85" s="18">
        <f t="shared" si="330"/>
        <v>15.140730645630327</v>
      </c>
      <c r="DK85" s="18">
        <f t="shared" si="331"/>
        <v>243.91890503099305</v>
      </c>
      <c r="DL85" s="18">
        <f t="shared" si="332"/>
        <v>261.93923007110567</v>
      </c>
      <c r="DM85" s="18">
        <f>IF(ISNUMBER(DK85), DK85*COS(RADIANS(-$C85+Графики!$B$3))+DL85*SIN(RADIANS(-$C85+Графики!$B$3)),"")</f>
        <v>243.91890503099305</v>
      </c>
      <c r="DN85" s="19">
        <f>IF(ISNUMBER(DK85), DK85*COS(RADIANS(-$C85+Графики!$B$5))+DL85*SIN(RADIANS(-$C85+Графики!$B$5)),"")</f>
        <v>261.93923007110567</v>
      </c>
      <c r="DO85" s="24">
        <v>-0.51716699385329523</v>
      </c>
      <c r="DP85" s="25">
        <v>0.61594988804175355</v>
      </c>
      <c r="DQ85" s="25">
        <v>-0.81407259900730566</v>
      </c>
      <c r="DR85" s="25">
        <v>0.88237232335673277</v>
      </c>
      <c r="DS85" s="18">
        <f t="shared" si="333"/>
        <v>9.8881490559704996</v>
      </c>
      <c r="DT85" s="18">
        <f t="shared" si="334"/>
        <v>14.803733975950802</v>
      </c>
      <c r="DU85" s="18">
        <f t="shared" si="335"/>
        <v>248.84825372773534</v>
      </c>
      <c r="DV85" s="18">
        <f t="shared" si="336"/>
        <v>257.90140023104777</v>
      </c>
      <c r="DW85" s="18">
        <f>IF(ISNUMBER(DU85), DU85*COS(RADIANS(-$C85+Графики!$B$3))+DV85*SIN(RADIANS(-$C85+Графики!$B$3)),"")</f>
        <v>248.84825372773534</v>
      </c>
      <c r="DX85" s="19">
        <f>IF(ISNUMBER(DU85), DU85*COS(RADIANS(-$C85+Графики!$B$5))+DV85*SIN(RADIANS(-$C85+Графики!$B$5)),"")</f>
        <v>257.90140023104777</v>
      </c>
      <c r="DY85" s="24">
        <v>-0.45451818291419732</v>
      </c>
      <c r="DZ85" s="25">
        <v>0.52881833706306003</v>
      </c>
      <c r="EA85" s="25">
        <v>-0.93146494080694275</v>
      </c>
      <c r="EB85" s="25">
        <v>0.99494310473054959</v>
      </c>
      <c r="EC85" s="18">
        <f t="shared" si="337"/>
        <v>8.5811246480095669</v>
      </c>
      <c r="ED85" s="18">
        <f t="shared" si="338"/>
        <v>16.810289740095804</v>
      </c>
      <c r="EE85" s="18">
        <f t="shared" si="339"/>
        <v>242.7711597021804</v>
      </c>
      <c r="EF85" s="18">
        <f t="shared" si="340"/>
        <v>261.53347378268796</v>
      </c>
      <c r="EG85" s="18">
        <f>IF(ISNUMBER(EE85), EE85*COS(RADIANS(-$C85+Графики!$B$3))+EF85*SIN(RADIANS(-$C85+Графики!$B$3)),"")</f>
        <v>242.7711597021804</v>
      </c>
      <c r="EH85" s="19">
        <f>IF(ISNUMBER(EE85), EE85*COS(RADIANS(-$C85+Графики!$B$5))+EF85*SIN(RADIANS(-$C85+Графики!$B$5)),"")</f>
        <v>261.53347378268796</v>
      </c>
      <c r="EI85" s="24">
        <v>-0.60178758318432091</v>
      </c>
      <c r="EJ85" s="25">
        <v>0.60531182705252362</v>
      </c>
      <c r="EK85" s="25">
        <v>-0.93174984688377038</v>
      </c>
      <c r="EL85" s="25">
        <v>1.0018397031127346</v>
      </c>
      <c r="EM85" s="18">
        <f t="shared" si="341"/>
        <v>10.533734740921162</v>
      </c>
      <c r="EN85" s="18">
        <f t="shared" si="342"/>
        <v>16.872951300554647</v>
      </c>
      <c r="EO85" s="18">
        <f t="shared" si="343"/>
        <v>246.06351007606023</v>
      </c>
      <c r="EP85" s="18">
        <f t="shared" si="344"/>
        <v>259.10762487410375</v>
      </c>
      <c r="EQ85" s="18">
        <f>IF(ISNUMBER(EO85), EO85*COS(RADIANS(-$C85+Графики!$B$3))+EP85*SIN(RADIANS(-$C85+Графики!$B$3)),"")</f>
        <v>246.06351007606023</v>
      </c>
      <c r="ER85" s="19">
        <f>IF(ISNUMBER(EO85), EO85*COS(RADIANS(-$C85+Графики!$B$5))+EP85*SIN(RADIANS(-$C85+Графики!$B$5)),"")</f>
        <v>259.10762487410375</v>
      </c>
      <c r="ES85" s="24">
        <v>-0.57342905479093875</v>
      </c>
      <c r="ET85" s="25">
        <v>0.44553671064209888</v>
      </c>
      <c r="EU85" s="25">
        <v>-0.88260425716773638</v>
      </c>
      <c r="EV85" s="25">
        <v>0.88174069535211486</v>
      </c>
      <c r="EW85" s="18">
        <f t="shared" si="345"/>
        <v>8.8920366020607524</v>
      </c>
      <c r="EX85" s="18">
        <f t="shared" si="346"/>
        <v>15.39620595543553</v>
      </c>
      <c r="EY85" s="18">
        <f t="shared" si="347"/>
        <v>243.16563817688709</v>
      </c>
      <c r="EZ85" s="18">
        <f t="shared" si="348"/>
        <v>261.01710672129479</v>
      </c>
      <c r="FA85" s="18">
        <f>IF(ISNUMBER(EY85), EY85*COS(RADIANS(-$C85+Графики!$B$3))+EZ85*SIN(RADIANS(-$C85+Графики!$B$3)),"")</f>
        <v>243.16563817688709</v>
      </c>
      <c r="FB85" s="19">
        <f>IF(ISNUMBER(EY85), EY85*COS(RADIANS(-$C85+Графики!$B$5))+EZ85*SIN(RADIANS(-$C85+Графики!$B$5)),"")</f>
        <v>261.01710672129479</v>
      </c>
      <c r="FC85" s="24">
        <v>-0.51359986403535618</v>
      </c>
      <c r="FD85" s="25">
        <v>0.60789108486730747</v>
      </c>
      <c r="FE85" s="25">
        <v>-0.93979491814050986</v>
      </c>
      <c r="FF85" s="25">
        <v>0.8773316726863466</v>
      </c>
      <c r="FG85" s="18">
        <f t="shared" si="349"/>
        <v>9.7866985606348074</v>
      </c>
      <c r="FH85" s="18">
        <f t="shared" si="350"/>
        <v>15.856756397392136</v>
      </c>
      <c r="FI85" s="18">
        <f t="shared" si="351"/>
        <v>245.74500965151171</v>
      </c>
      <c r="FJ85" s="18">
        <f t="shared" si="352"/>
        <v>263.0838130755472</v>
      </c>
      <c r="FK85" s="18">
        <f>IF(ISNUMBER(FI85), FI85*COS(RADIANS(-$C85+Графики!$B$3))+FJ85*SIN(RADIANS(-$C85+Графики!$B$3)),"")</f>
        <v>245.74500965151171</v>
      </c>
      <c r="FL85" s="19">
        <f>IF(ISNUMBER(FI85), FI85*COS(RADIANS(-$C85+Графики!$B$5))+FJ85*SIN(RADIANS(-$C85+Графики!$B$5)),"")</f>
        <v>263.0838130755472</v>
      </c>
      <c r="FM85" s="24">
        <v>-0.49258194603165573</v>
      </c>
      <c r="FN85" s="25">
        <v>0.49962369131959561</v>
      </c>
      <c r="FO85" s="25">
        <v>-0.84558236690366873</v>
      </c>
      <c r="FP85" s="25">
        <v>0.87586465597787444</v>
      </c>
      <c r="FQ85" s="18">
        <f t="shared" si="353"/>
        <v>8.6585194225236055</v>
      </c>
      <c r="FR85" s="18">
        <f t="shared" si="354"/>
        <v>15.021894199896444</v>
      </c>
      <c r="FS85" s="18">
        <f t="shared" si="355"/>
        <v>246.22851270266747</v>
      </c>
      <c r="FT85" s="18">
        <f t="shared" si="356"/>
        <v>259.92525012083655</v>
      </c>
      <c r="FU85" s="18">
        <f>IF(ISNUMBER(FS85), FS85*COS(RADIANS(-$C85+Графики!$B$3))+FT85*SIN(RADIANS(-$C85+Графики!$B$3)),"")</f>
        <v>246.22851270266747</v>
      </c>
      <c r="FV85" s="19">
        <f>IF(ISNUMBER(FS85), FS85*COS(RADIANS(-$C85+Графики!$B$5))+FT85*SIN(RADIANS(-$C85+Графики!$B$5)),"")</f>
        <v>259.92525012083655</v>
      </c>
      <c r="FW85" s="24">
        <v>-0.48223772947238497</v>
      </c>
      <c r="FX85" s="25">
        <v>0.43453283023895628</v>
      </c>
      <c r="FY85" s="25">
        <v>-0.93472169417736461</v>
      </c>
      <c r="FZ85" s="25">
        <v>0.90716433543399122</v>
      </c>
      <c r="GA85" s="18">
        <f t="shared" si="357"/>
        <v>8.0002470324604005</v>
      </c>
      <c r="GB85" s="18">
        <f t="shared" si="358"/>
        <v>16.072795724163619</v>
      </c>
      <c r="GC85" s="18">
        <f t="shared" si="359"/>
        <v>249.64238375936876</v>
      </c>
      <c r="GD85" s="18">
        <f t="shared" si="360"/>
        <v>256.38858527632971</v>
      </c>
      <c r="GE85" s="18">
        <f>IF(ISNUMBER(GC85), GC85*COS(RADIANS(-$C85+Графики!$B$3))+GD85*SIN(RADIANS(-$C85+Графики!$B$3)),"")</f>
        <v>249.64238375936876</v>
      </c>
      <c r="GF85" s="19">
        <f>IF(ISNUMBER(GC85), GC85*COS(RADIANS(-$C85+Графики!$B$5))+GD85*SIN(RADIANS(-$C85+Графики!$B$5)),"")</f>
        <v>256.38858527632971</v>
      </c>
      <c r="GG85" s="24">
        <v>-0.52320857125188247</v>
      </c>
      <c r="GH85" s="25">
        <v>0.61721694432347607</v>
      </c>
      <c r="GI85" s="25">
        <v>-0.76502818609891676</v>
      </c>
      <c r="GJ85" s="25">
        <v>0.86147474189792383</v>
      </c>
      <c r="GK85" s="18">
        <f t="shared" si="361"/>
        <v>9.9519257784573369</v>
      </c>
      <c r="GL85" s="18">
        <f t="shared" si="362"/>
        <v>14.193439096727845</v>
      </c>
      <c r="GM85" s="18">
        <f t="shared" si="363"/>
        <v>251.35686068368719</v>
      </c>
      <c r="GN85" s="18">
        <f t="shared" si="364"/>
        <v>261.41409614689945</v>
      </c>
      <c r="GO85" s="18">
        <f>IF(ISNUMBER(GM85), GM85*COS(RADIANS(-$C85+Графики!$B$3))+GN85*SIN(RADIANS(-$C85+Графики!$B$3)),"")</f>
        <v>251.35686068368719</v>
      </c>
      <c r="GP85" s="19">
        <f>IF(ISNUMBER(GM85), GM85*COS(RADIANS(-$C85+Графики!$B$5))+GN85*SIN(RADIANS(-$C85+Графики!$B$5)),"")</f>
        <v>261.41409614689945</v>
      </c>
      <c r="GQ85" s="24">
        <v>-0.49667757309312455</v>
      </c>
      <c r="GR85" s="25">
        <v>0.61234539876786009</v>
      </c>
      <c r="GS85" s="25">
        <v>-0.82519513591634774</v>
      </c>
      <c r="GT85" s="25">
        <v>1.0301050273198573</v>
      </c>
      <c r="GU85" s="18">
        <f t="shared" si="365"/>
        <v>9.6779000884021809</v>
      </c>
      <c r="GV85" s="18">
        <f t="shared" si="366"/>
        <v>16.189840891438656</v>
      </c>
      <c r="GW85" s="18">
        <f t="shared" si="367"/>
        <v>246.46817247447999</v>
      </c>
      <c r="GX85" s="18">
        <f t="shared" si="368"/>
        <v>265.47263789974483</v>
      </c>
      <c r="GY85" s="18">
        <f>IF(ISNUMBER(GW85), GW85*COS(RADIANS(-$C85+Графики!$B$3))+GX85*SIN(RADIANS(-$C85+Графики!$B$3)),"")</f>
        <v>246.46817247447999</v>
      </c>
      <c r="GZ85" s="19">
        <f>IF(ISNUMBER(GW85), GW85*COS(RADIANS(-$C85+Графики!$B$5))+GX85*SIN(RADIANS(-$C85+Графики!$B$5)),"")</f>
        <v>265.47263789974483</v>
      </c>
      <c r="HA85" s="24">
        <v>-0.57711668087642598</v>
      </c>
      <c r="HB85" s="25">
        <v>0.4944623680177157</v>
      </c>
      <c r="HC85" s="25">
        <v>-0.80835462212635767</v>
      </c>
      <c r="HD85" s="25">
        <v>1.0444627446707437</v>
      </c>
      <c r="HE85" s="18">
        <f t="shared" si="369"/>
        <v>9.3511550100440051</v>
      </c>
      <c r="HF85" s="18">
        <f t="shared" si="370"/>
        <v>16.168177241078439</v>
      </c>
      <c r="HG85" s="18">
        <f t="shared" si="371"/>
        <v>246.02537216195816</v>
      </c>
      <c r="HH85" s="18">
        <f t="shared" si="372"/>
        <v>260.99257568698948</v>
      </c>
      <c r="HI85" s="18">
        <f>IF(ISNUMBER(HG85), HG85*COS(RADIANS(-$C85+Графики!$B$3))+HH85*SIN(RADIANS(-$C85+Графики!$B$3)),"")</f>
        <v>246.02537216195816</v>
      </c>
      <c r="HJ85" s="19">
        <f>IF(ISNUMBER(HG85), HG85*COS(RADIANS(-$C85+Графики!$B$5))+HH85*SIN(RADIANS(-$C85+Графики!$B$5)),"")</f>
        <v>260.99257568698948</v>
      </c>
      <c r="HK85" s="24">
        <v>-0.45587838396902813</v>
      </c>
      <c r="HL85" s="25">
        <v>0.4531690325759492</v>
      </c>
      <c r="HM85" s="25">
        <v>-0.87662419438280936</v>
      </c>
      <c r="HN85" s="25">
        <v>0.90342662974617072</v>
      </c>
      <c r="HO85" s="18">
        <f t="shared" si="373"/>
        <v>7.9328520327895289</v>
      </c>
      <c r="HP85" s="18">
        <f t="shared" si="374"/>
        <v>15.533249150651173</v>
      </c>
      <c r="HQ85" s="18">
        <f t="shared" si="375"/>
        <v>251.4039302782283</v>
      </c>
      <c r="HR85" s="18">
        <f t="shared" si="376"/>
        <v>265.25400614988115</v>
      </c>
      <c r="HS85" s="18">
        <f>IF(ISNUMBER(HQ85), HQ85*COS(RADIANS(-$C85+Графики!$B$3))+HR85*SIN(RADIANS(-$C85+Графики!$B$3)),"")</f>
        <v>251.4039302782283</v>
      </c>
      <c r="HT85" s="19">
        <f>IF(ISNUMBER(HQ85), HQ85*COS(RADIANS(-$C85+Графики!$B$5))+HR85*SIN(RADIANS(-$C85+Графики!$B$5)),"")</f>
        <v>265.25400614988115</v>
      </c>
      <c r="HU85" s="24">
        <v>-0.53275747895053061</v>
      </c>
      <c r="HV85" s="25">
        <v>0.42329569013591917</v>
      </c>
      <c r="HW85" s="25">
        <v>-0.91839928996103204</v>
      </c>
      <c r="HX85" s="25">
        <v>0.93091784722504267</v>
      </c>
      <c r="HY85" s="18">
        <f t="shared" si="377"/>
        <v>8.3430410212279078</v>
      </c>
      <c r="HZ85" s="18">
        <f t="shared" si="378"/>
        <v>16.137635960575732</v>
      </c>
      <c r="IA85" s="18">
        <f t="shared" si="379"/>
        <v>246.36928656922399</v>
      </c>
      <c r="IB85" s="18">
        <f t="shared" si="380"/>
        <v>260.80339056189081</v>
      </c>
      <c r="IC85" s="18">
        <f>IF(ISNUMBER(IA85), IA85*COS(RADIANS(-$C85+Графики!$B$3))+IB85*SIN(RADIANS(-$C85+Графики!$B$3)),"")</f>
        <v>246.36928656922399</v>
      </c>
      <c r="ID85" s="19">
        <f>IF(ISNUMBER(IA85), IA85*COS(RADIANS(-$C85+Графики!$B$5))+IB85*SIN(RADIANS(-$C85+Графики!$B$5)),"")</f>
        <v>260.80339056189081</v>
      </c>
      <c r="IE85" s="24">
        <v>-0.58840749560711236</v>
      </c>
      <c r="IF85" s="25">
        <v>0.60582563606392337</v>
      </c>
      <c r="IG85" s="25">
        <v>-0.93733416708216577</v>
      </c>
      <c r="IH85" s="25">
        <v>0.94070969403026294</v>
      </c>
      <c r="II85" s="18">
        <f t="shared" si="381"/>
        <v>10.421461442446365</v>
      </c>
      <c r="IJ85" s="18">
        <f t="shared" si="382"/>
        <v>16.388290764165635</v>
      </c>
      <c r="IK85" s="18">
        <f t="shared" si="383"/>
        <v>242.69296230531805</v>
      </c>
      <c r="IL85" s="18">
        <f t="shared" si="384"/>
        <v>254.98751722038753</v>
      </c>
      <c r="IM85" s="18">
        <f>IF(ISNUMBER(IK85), IK85*COS(RADIANS(-$C85+Графики!$B$3))+IL85*SIN(RADIANS(-$C85+Графики!$B$3)),"")</f>
        <v>242.69296230531805</v>
      </c>
      <c r="IN85" s="19">
        <f>IF(ISNUMBER(IK85), IK85*COS(RADIANS(-$C85+Графики!$B$5))+IL85*SIN(RADIANS(-$C85+Графики!$B$5)),"")</f>
        <v>254.98751722038756</v>
      </c>
      <c r="IO85" s="24">
        <v>-0.46561606495061303</v>
      </c>
      <c r="IP85" s="25">
        <v>0.46260900587750897</v>
      </c>
      <c r="IQ85" s="25">
        <v>-0.90940201569602386</v>
      </c>
      <c r="IR85" s="25">
        <v>0.9361965584352262</v>
      </c>
      <c r="IS85" s="18">
        <f t="shared" si="385"/>
        <v>8.1002032599705185</v>
      </c>
      <c r="IT85" s="18">
        <f t="shared" si="386"/>
        <v>16.10518959342896</v>
      </c>
      <c r="IU85" s="18">
        <f t="shared" si="387"/>
        <v>245.37234944792971</v>
      </c>
      <c r="IV85" s="18">
        <f t="shared" si="388"/>
        <v>262.00111692261692</v>
      </c>
      <c r="IW85" s="18">
        <f>IF(ISNUMBER(IU85), IU85*COS(RADIANS(-$C85+Графики!$B$3))+IV85*SIN(RADIANS(-$C85+Графики!$B$3)),"")</f>
        <v>245.37234944792971</v>
      </c>
      <c r="IX85" s="19">
        <f>IF(ISNUMBER(IU85), IU85*COS(RADIANS(-$C85+Графики!$B$5))+IV85*SIN(RADIANS(-$C85+Графики!$B$5)),"")</f>
        <v>262.00111692261692</v>
      </c>
    </row>
    <row r="86" spans="1:258" x14ac:dyDescent="0.25">
      <c r="A86" s="44">
        <v>86</v>
      </c>
      <c r="B86" s="50">
        <v>0</v>
      </c>
      <c r="C86" s="11">
        <f>IF(Графики!$A$7="Расчитывать с учетом закручивания скважины",B86,0)</f>
        <v>0</v>
      </c>
      <c r="D86" s="47">
        <v>41.5</v>
      </c>
      <c r="E86" s="34">
        <f>IF(ISNUMBER(INDEX($I$1:$IX$303,$A86,E$1) ),INDEX($I$1:$IX$303,$A86,E$1),0)</f>
        <v>13.702563779453538</v>
      </c>
      <c r="F86" s="35">
        <f>IF(ISNUMBER(INDEX($I$1:$IX$303,$A86,F$1) ),INDEX($I$1:$IX$303,$A86,F$1),0)</f>
        <v>16.64602684995171</v>
      </c>
      <c r="G86" s="35">
        <f>IF(ISNUMBER(INDEX($I$1:$IX$303,$A86,G$1) ),INDEX($I$1:$IX$303,$A86,G$1)-$G$305,0)</f>
        <v>-724.05720903464146</v>
      </c>
      <c r="H86" s="36">
        <f>IF(ISNUMBER(INDEX($I$1:$IX$303,$A86,H$1) ),INDEX($I$1:$IX$303,$A86,H$1)-$H$305,0)</f>
        <v>-883.07738489359872</v>
      </c>
      <c r="I86" s="29">
        <v>-0.86550173546780695</v>
      </c>
      <c r="J86" s="25">
        <v>0.70474555162785724</v>
      </c>
      <c r="K86" s="25">
        <v>-1.0275373295939887</v>
      </c>
      <c r="L86" s="25">
        <v>0.88004494104592368</v>
      </c>
      <c r="M86" s="18">
        <f t="shared" si="289"/>
        <v>13.702563779453538</v>
      </c>
      <c r="N86" s="18">
        <f t="shared" si="290"/>
        <v>16.64602684995171</v>
      </c>
      <c r="O86" s="18">
        <f t="shared" si="291"/>
        <v>253.85894685477322</v>
      </c>
      <c r="P86" s="18">
        <f t="shared" si="292"/>
        <v>272.3522785904388</v>
      </c>
      <c r="Q86" s="18">
        <f>IF(ISNUMBER(O86), O86*COS(RADIANS(-$C86+Графики!$B$3))+P86*SIN(RADIANS(-$C86+Графики!$B$3)),"")</f>
        <v>253.85894685477322</v>
      </c>
      <c r="R86" s="19">
        <f>IF(ISNUMBER(O86), O86*COS(RADIANS(-$C86+Графики!$B$5))+P86*SIN(RADIANS(-$C86+Графики!$B$5)),"")</f>
        <v>272.3522785904388</v>
      </c>
      <c r="S86" s="29">
        <v>-0.87016786763580245</v>
      </c>
      <c r="T86" s="25">
        <v>0.71176334633719562</v>
      </c>
      <c r="U86" s="25">
        <v>-0.96393472568097338</v>
      </c>
      <c r="V86" s="25">
        <v>0.96142884470240808</v>
      </c>
      <c r="W86" s="18">
        <f t="shared" si="293"/>
        <v>13.804515632228185</v>
      </c>
      <c r="X86" s="18">
        <f t="shared" si="294"/>
        <v>16.801176262143176</v>
      </c>
      <c r="Y86" s="18">
        <f t="shared" si="295"/>
        <v>250.5235383739749</v>
      </c>
      <c r="Z86" s="18">
        <f t="shared" si="296"/>
        <v>266.16980692414262</v>
      </c>
      <c r="AA86" s="18">
        <f>IF(ISNUMBER(Y86), Y86*COS(RADIANS(-$C86+Графики!$B$3))+Z86*SIN(RADIANS(-$C86+Графики!$B$3)),"")</f>
        <v>250.5235383739749</v>
      </c>
      <c r="AB86" s="18">
        <f>IF(ISNUMBER(Y86), Y86*COS(RADIANS(-$C86+Графики!$B$5))+Z86*SIN(RADIANS(-$C86+Графики!$B$5)),"")</f>
        <v>266.16980692414262</v>
      </c>
      <c r="AC86" s="24">
        <v>-0.69597151442386684</v>
      </c>
      <c r="AD86" s="25">
        <v>0.78870586649962304</v>
      </c>
      <c r="AE86" s="25">
        <v>-0.93383696796053761</v>
      </c>
      <c r="AF86" s="25">
        <v>0.98172243821762895</v>
      </c>
      <c r="AG86" s="18">
        <f t="shared" si="297"/>
        <v>12.955891833961703</v>
      </c>
      <c r="AH86" s="18">
        <f t="shared" si="298"/>
        <v>16.715630804274614</v>
      </c>
      <c r="AI86" s="18">
        <f t="shared" si="299"/>
        <v>251.84544146655122</v>
      </c>
      <c r="AJ86" s="18">
        <f t="shared" si="300"/>
        <v>274.4730584566035</v>
      </c>
      <c r="AK86" s="18">
        <f>IF(ISNUMBER(AI86), AI86*COS(RADIANS(-$C86+Графики!$B$3))+AJ86*SIN(RADIANS(-$C86+Графики!$B$3)),"")</f>
        <v>251.84544146655122</v>
      </c>
      <c r="AL86" s="19">
        <f>IF(ISNUMBER(AI86), AI86*COS(RADIANS(-$C86+Графики!$B$5))+AJ86*SIN(RADIANS(-$C86+Графики!$B$5)),"")</f>
        <v>274.4730584566035</v>
      </c>
      <c r="AM86" s="24">
        <v>-0.81644018153190678</v>
      </c>
      <c r="AN86" s="25">
        <v>0.66347555686112314</v>
      </c>
      <c r="AO86" s="25">
        <v>-1.0176847764239199</v>
      </c>
      <c r="AP86" s="25">
        <v>0.97480072875563673</v>
      </c>
      <c r="AQ86" s="18">
        <f t="shared" si="301"/>
        <v>12.914342140411451</v>
      </c>
      <c r="AR86" s="18">
        <f t="shared" si="302"/>
        <v>17.386840049279119</v>
      </c>
      <c r="AS86" s="18">
        <f t="shared" si="303"/>
        <v>251.17918635976369</v>
      </c>
      <c r="AT86" s="18">
        <f t="shared" si="304"/>
        <v>271.31890886929563</v>
      </c>
      <c r="AU86" s="18">
        <f>IF(ISNUMBER(AS86), AS86*COS(RADIANS(-$C86+Графики!$B$3))+AT86*SIN(RADIANS(-$C86+Графики!$B$3)),"")</f>
        <v>251.17918635976369</v>
      </c>
      <c r="AV86" s="19">
        <f>IF(ISNUMBER(AS86), AS86*COS(RADIANS(-$C86+Графики!$B$5))+AT86*SIN(RADIANS(-$C86+Графики!$B$5)),"")</f>
        <v>271.31890886929563</v>
      </c>
      <c r="AW86" s="24">
        <v>-0.71279403830752142</v>
      </c>
      <c r="AX86" s="25">
        <v>0.71421832306864486</v>
      </c>
      <c r="AY86" s="25">
        <v>-0.95444129736302497</v>
      </c>
      <c r="AZ86" s="25">
        <v>0.85003520079411587</v>
      </c>
      <c r="BA86" s="18">
        <f t="shared" si="305"/>
        <v>12.452710223597117</v>
      </c>
      <c r="BB86" s="18">
        <f t="shared" si="306"/>
        <v>15.746377296396979</v>
      </c>
      <c r="BC86" s="18">
        <f t="shared" si="307"/>
        <v>251.51908367837953</v>
      </c>
      <c r="BD86" s="18">
        <f t="shared" si="308"/>
        <v>270.70318618945072</v>
      </c>
      <c r="BE86" s="18">
        <f>IF(ISNUMBER(BC86), BC86*COS(RADIANS(-$C86+Графики!$B$3))+BD86*SIN(RADIANS(-$C86+Графики!$B$3)),"")</f>
        <v>251.51908367837953</v>
      </c>
      <c r="BF86" s="19">
        <f>IF(ISNUMBER(BC86), BC86*COS(RADIANS(-$C86+Графики!$B$5))+BD86*SIN(RADIANS(-$C86+Графики!$B$5)),"")</f>
        <v>270.70318618945072</v>
      </c>
      <c r="BG86" s="24">
        <v>-0.72534276156357802</v>
      </c>
      <c r="BH86" s="25">
        <v>0.62528462873969748</v>
      </c>
      <c r="BI86" s="25">
        <v>-0.94867165434507905</v>
      </c>
      <c r="BJ86" s="25">
        <v>0.93815226207401847</v>
      </c>
      <c r="BK86" s="18">
        <f t="shared" si="309"/>
        <v>11.786174569878513</v>
      </c>
      <c r="BL86" s="18">
        <f t="shared" si="310"/>
        <v>16.464900862890651</v>
      </c>
      <c r="BM86" s="18">
        <f t="shared" si="311"/>
        <v>251.3756898419563</v>
      </c>
      <c r="BN86" s="18">
        <f t="shared" si="312"/>
        <v>264.98430859028156</v>
      </c>
      <c r="BO86" s="18">
        <f>IF(ISNUMBER(BM86), BM86*COS(RADIANS(-$C86+Графики!$B$3))+BN86*SIN(RADIANS(-$C86+Графики!$B$3)),"")</f>
        <v>251.3756898419563</v>
      </c>
      <c r="BP86" s="19">
        <f>IF(ISNUMBER(BM86), BM86*COS(RADIANS(-$C86+Графики!$B$5))+BN86*SIN(RADIANS(-$C86+Графики!$B$5)),"")</f>
        <v>264.98430859028156</v>
      </c>
      <c r="BQ86" s="24">
        <v>-0.76802203513430001</v>
      </c>
      <c r="BR86" s="25">
        <v>0.75421026015592274</v>
      </c>
      <c r="BS86" s="25">
        <v>-1.1076077166244906</v>
      </c>
      <c r="BT86" s="25">
        <v>0.97253191225801772</v>
      </c>
      <c r="BU86" s="18">
        <f t="shared" si="313"/>
        <v>13.283592078721782</v>
      </c>
      <c r="BV86" s="18">
        <f t="shared" si="314"/>
        <v>18.151645790621323</v>
      </c>
      <c r="BW86" s="18">
        <f t="shared" si="315"/>
        <v>255.86898190546788</v>
      </c>
      <c r="BX86" s="18">
        <f t="shared" si="316"/>
        <v>266.88285750312809</v>
      </c>
      <c r="BY86" s="18">
        <f>IF(ISNUMBER(BW86), BW86*COS(RADIANS(-$C86+Графики!$B$3))+BX86*SIN(RADIANS(-$C86+Графики!$B$3)),"")</f>
        <v>255.86898190546788</v>
      </c>
      <c r="BZ86" s="19">
        <f>IF(ISNUMBER(BW86), BW86*COS(RADIANS(-$C86+Графики!$B$5))+BX86*SIN(RADIANS(-$C86+Графики!$B$5)),"")</f>
        <v>266.88285750312809</v>
      </c>
      <c r="CA86" s="29">
        <v>-0.86358943819252354</v>
      </c>
      <c r="CB86" s="25">
        <v>0.70937768743588603</v>
      </c>
      <c r="CC86" s="25">
        <v>-0.95522244485523333</v>
      </c>
      <c r="CD86" s="25">
        <v>0.92794250665922762</v>
      </c>
      <c r="CE86" s="18">
        <f t="shared" si="317"/>
        <v>13.726296615995251</v>
      </c>
      <c r="CF86" s="18">
        <f t="shared" si="318"/>
        <v>16.432974690461439</v>
      </c>
      <c r="CG86" s="18">
        <f t="shared" si="319"/>
        <v>253.25375081288266</v>
      </c>
      <c r="CH86" s="18">
        <f t="shared" si="320"/>
        <v>271.7515336866482</v>
      </c>
      <c r="CI86" s="18">
        <f>IF(ISNUMBER(CG86), CG86*COS(RADIANS(-$C86+Графики!$B$3))+CH86*SIN(RADIANS(-$C86+Графики!$B$3)),"")</f>
        <v>253.25375081288266</v>
      </c>
      <c r="CJ86" s="19">
        <f>IF(ISNUMBER(CG86), CG86*COS(RADIANS(-$C86+Графики!$B$5))+CH86*SIN(RADIANS(-$C86+Графики!$B$5)),"")</f>
        <v>271.7515336866482</v>
      </c>
      <c r="CK86" s="24">
        <v>-0.81591266526124384</v>
      </c>
      <c r="CL86" s="25">
        <v>0.79757873208512509</v>
      </c>
      <c r="CM86" s="25">
        <v>-1.002398156684754</v>
      </c>
      <c r="CN86" s="25">
        <v>0.99022628149888725</v>
      </c>
      <c r="CO86" s="18">
        <f t="shared" si="321"/>
        <v>14.079903417997903</v>
      </c>
      <c r="CP86" s="18">
        <f t="shared" si="322"/>
        <v>17.388052285174471</v>
      </c>
      <c r="CQ86" s="18">
        <f t="shared" si="323"/>
        <v>253.39548043591776</v>
      </c>
      <c r="CR86" s="18">
        <f t="shared" si="324"/>
        <v>271.59496131692799</v>
      </c>
      <c r="CS86" s="18">
        <f>IF(ISNUMBER(CQ86), CQ86*COS(RADIANS(-$C86+Графики!$B$3))+CR86*SIN(RADIANS(-$C86+Графики!$B$3)),"")</f>
        <v>253.39548043591776</v>
      </c>
      <c r="CT86" s="19">
        <f>IF(ISNUMBER(CQ86), CQ86*COS(RADIANS(-$C86+Графики!$B$5))+CR86*SIN(RADIANS(-$C86+Графики!$B$5)),"")</f>
        <v>271.59496131692799</v>
      </c>
      <c r="CU86" s="24">
        <v>-0.78215569562796827</v>
      </c>
      <c r="CV86" s="25">
        <v>0.78067649979365994</v>
      </c>
      <c r="CW86" s="25">
        <v>-1.057459984900087</v>
      </c>
      <c r="CX86" s="25">
        <v>0.92678286692819489</v>
      </c>
      <c r="CY86" s="18">
        <f t="shared" si="325"/>
        <v>13.637860943949407</v>
      </c>
      <c r="CZ86" s="18">
        <f t="shared" si="326"/>
        <v>17.314920157550507</v>
      </c>
      <c r="DA86" s="18">
        <f t="shared" si="327"/>
        <v>247.13541943200119</v>
      </c>
      <c r="DB86" s="18">
        <f t="shared" si="328"/>
        <v>274.83886559865982</v>
      </c>
      <c r="DC86" s="18">
        <f>IF(ISNUMBER(DA86), DA86*COS(RADIANS(-$C86+Графики!$B$3))+DB86*SIN(RADIANS(-$C86+Графики!$B$3)),"")</f>
        <v>247.13541943200119</v>
      </c>
      <c r="DD86" s="19">
        <f>IF(ISNUMBER(DA86), DA86*COS(RADIANS(-$C86+Графики!$B$5))+DB86*SIN(RADIANS(-$C86+Графики!$B$5)),"")</f>
        <v>274.83886559865982</v>
      </c>
      <c r="DE86" s="24">
        <v>-0.787272694259043</v>
      </c>
      <c r="DF86" s="25">
        <v>0.64815630590240925</v>
      </c>
      <c r="DG86" s="25">
        <v>-1.116003427692833</v>
      </c>
      <c r="DH86" s="25">
        <v>0.94318280048809522</v>
      </c>
      <c r="DI86" s="18">
        <f t="shared" si="329"/>
        <v>12.526153524227553</v>
      </c>
      <c r="DJ86" s="18">
        <f t="shared" si="330"/>
        <v>17.968822698198423</v>
      </c>
      <c r="DK86" s="18">
        <f t="shared" si="331"/>
        <v>250.18198179310681</v>
      </c>
      <c r="DL86" s="18">
        <f t="shared" si="332"/>
        <v>270.92364142020489</v>
      </c>
      <c r="DM86" s="18">
        <f>IF(ISNUMBER(DK86), DK86*COS(RADIANS(-$C86+Графики!$B$3))+DL86*SIN(RADIANS(-$C86+Графики!$B$3)),"")</f>
        <v>250.18198179310681</v>
      </c>
      <c r="DN86" s="19">
        <f>IF(ISNUMBER(DK86), DK86*COS(RADIANS(-$C86+Графики!$B$5))+DL86*SIN(RADIANS(-$C86+Графики!$B$5)),"")</f>
        <v>270.92364142020489</v>
      </c>
      <c r="DO86" s="24">
        <v>-0.82428527817402475</v>
      </c>
      <c r="DP86" s="25">
        <v>0.78483393688298864</v>
      </c>
      <c r="DQ86" s="25">
        <v>-1.0266272782177996</v>
      </c>
      <c r="DR86" s="25">
        <v>0.84531401896119429</v>
      </c>
      <c r="DS86" s="18">
        <f t="shared" si="333"/>
        <v>14.04175270166586</v>
      </c>
      <c r="DT86" s="18">
        <f t="shared" si="334"/>
        <v>16.335042976204033</v>
      </c>
      <c r="DU86" s="18">
        <f t="shared" si="335"/>
        <v>255.86913007856828</v>
      </c>
      <c r="DV86" s="18">
        <f t="shared" si="336"/>
        <v>266.06892171914978</v>
      </c>
      <c r="DW86" s="18">
        <f>IF(ISNUMBER(DU86), DU86*COS(RADIANS(-$C86+Графики!$B$3))+DV86*SIN(RADIANS(-$C86+Графики!$B$3)),"")</f>
        <v>255.86913007856828</v>
      </c>
      <c r="DX86" s="19">
        <f>IF(ISNUMBER(DU86), DU86*COS(RADIANS(-$C86+Графики!$B$5))+DV86*SIN(RADIANS(-$C86+Графики!$B$5)),"")</f>
        <v>266.06892171914978</v>
      </c>
      <c r="DY86" s="24">
        <v>-0.86828738838857533</v>
      </c>
      <c r="DZ86" s="25">
        <v>0.73657347143776286</v>
      </c>
      <c r="EA86" s="25">
        <v>-0.96012565791480564</v>
      </c>
      <c r="EB86" s="25">
        <v>0.98990697845791897</v>
      </c>
      <c r="EC86" s="18">
        <f t="shared" si="337"/>
        <v>14.004595195960272</v>
      </c>
      <c r="ED86" s="18">
        <f t="shared" si="338"/>
        <v>17.016423697150497</v>
      </c>
      <c r="EE86" s="18">
        <f t="shared" si="339"/>
        <v>249.77345730016054</v>
      </c>
      <c r="EF86" s="18">
        <f t="shared" si="340"/>
        <v>270.04168563126319</v>
      </c>
      <c r="EG86" s="18">
        <f>IF(ISNUMBER(EE86), EE86*COS(RADIANS(-$C86+Графики!$B$3))+EF86*SIN(RADIANS(-$C86+Графики!$B$3)),"")</f>
        <v>249.77345730016054</v>
      </c>
      <c r="EH86" s="19">
        <f>IF(ISNUMBER(EE86), EE86*COS(RADIANS(-$C86+Графики!$B$5))+EF86*SIN(RADIANS(-$C86+Графики!$B$5)),"")</f>
        <v>270.04168563126319</v>
      </c>
      <c r="EI86" s="24">
        <v>-0.74546004992487869</v>
      </c>
      <c r="EJ86" s="25">
        <v>0.74269433380644723</v>
      </c>
      <c r="EK86" s="25">
        <v>-0.98207721828681427</v>
      </c>
      <c r="EL86" s="25">
        <v>0.86340691256560764</v>
      </c>
      <c r="EM86" s="18">
        <f t="shared" si="341"/>
        <v>12.986231854856664</v>
      </c>
      <c r="EN86" s="18">
        <f t="shared" si="342"/>
        <v>16.104191016938916</v>
      </c>
      <c r="EO86" s="18">
        <f t="shared" si="343"/>
        <v>252.55662600348856</v>
      </c>
      <c r="EP86" s="18">
        <f t="shared" si="344"/>
        <v>267.1597203825732</v>
      </c>
      <c r="EQ86" s="18">
        <f>IF(ISNUMBER(EO86), EO86*COS(RADIANS(-$C86+Графики!$B$3))+EP86*SIN(RADIANS(-$C86+Графики!$B$3)),"")</f>
        <v>252.55662600348856</v>
      </c>
      <c r="ER86" s="19">
        <f>IF(ISNUMBER(EO86), EO86*COS(RADIANS(-$C86+Графики!$B$5))+EP86*SIN(RADIANS(-$C86+Графики!$B$5)),"")</f>
        <v>267.1597203825732</v>
      </c>
      <c r="ES86" s="24">
        <v>-0.72504357281658038</v>
      </c>
      <c r="ET86" s="25">
        <v>0.61986362898645464</v>
      </c>
      <c r="EU86" s="25">
        <v>-0.99824801269202945</v>
      </c>
      <c r="EV86" s="25">
        <v>0.90365156750587172</v>
      </c>
      <c r="EW86" s="18">
        <f t="shared" si="345"/>
        <v>11.736259960909814</v>
      </c>
      <c r="EX86" s="18">
        <f t="shared" si="346"/>
        <v>16.596442871253959</v>
      </c>
      <c r="EY86" s="18">
        <f t="shared" si="347"/>
        <v>249.033768157342</v>
      </c>
      <c r="EZ86" s="18">
        <f t="shared" si="348"/>
        <v>269.31532815692179</v>
      </c>
      <c r="FA86" s="18">
        <f>IF(ISNUMBER(EY86), EY86*COS(RADIANS(-$C86+Графики!$B$3))+EZ86*SIN(RADIANS(-$C86+Графики!$B$3)),"")</f>
        <v>249.033768157342</v>
      </c>
      <c r="FB86" s="19">
        <f>IF(ISNUMBER(EY86), EY86*COS(RADIANS(-$C86+Графики!$B$5))+EZ86*SIN(RADIANS(-$C86+Графики!$B$5)),"")</f>
        <v>269.31532815692179</v>
      </c>
      <c r="FC86" s="24">
        <v>-0.70890739087868904</v>
      </c>
      <c r="FD86" s="25">
        <v>0.7902638901490292</v>
      </c>
      <c r="FE86" s="25">
        <v>-1.0083058918267502</v>
      </c>
      <c r="FF86" s="25">
        <v>1.0351951481381896</v>
      </c>
      <c r="FG86" s="18">
        <f t="shared" si="349"/>
        <v>13.082364253259788</v>
      </c>
      <c r="FH86" s="18">
        <f t="shared" si="350"/>
        <v>17.831965540660459</v>
      </c>
      <c r="FI86" s="18">
        <f t="shared" si="351"/>
        <v>252.28619177814161</v>
      </c>
      <c r="FJ86" s="18">
        <f t="shared" si="352"/>
        <v>271.99979584587743</v>
      </c>
      <c r="FK86" s="18">
        <f>IF(ISNUMBER(FI86), FI86*COS(RADIANS(-$C86+Графики!$B$3))+FJ86*SIN(RADIANS(-$C86+Графики!$B$3)),"")</f>
        <v>252.28619177814161</v>
      </c>
      <c r="FL86" s="19">
        <f>IF(ISNUMBER(FI86), FI86*COS(RADIANS(-$C86+Графики!$B$5))+FJ86*SIN(RADIANS(-$C86+Графики!$B$5)),"")</f>
        <v>271.99979584587743</v>
      </c>
      <c r="FM86" s="24">
        <v>-0.84225669300665285</v>
      </c>
      <c r="FN86" s="25">
        <v>0.63187953973568278</v>
      </c>
      <c r="FO86" s="25">
        <v>-0.94781625397002489</v>
      </c>
      <c r="FP86" s="25">
        <v>0.93699426017671816</v>
      </c>
      <c r="FQ86" s="18">
        <f t="shared" si="353"/>
        <v>12.863910628650611</v>
      </c>
      <c r="FR86" s="18">
        <f t="shared" si="354"/>
        <v>16.447332992687123</v>
      </c>
      <c r="FS86" s="18">
        <f t="shared" si="355"/>
        <v>252.66046801699278</v>
      </c>
      <c r="FT86" s="18">
        <f t="shared" si="356"/>
        <v>268.14891661718013</v>
      </c>
      <c r="FU86" s="18">
        <f>IF(ISNUMBER(FS86), FS86*COS(RADIANS(-$C86+Графики!$B$3))+FT86*SIN(RADIANS(-$C86+Графики!$B$3)),"")</f>
        <v>252.66046801699278</v>
      </c>
      <c r="FV86" s="19">
        <f>IF(ISNUMBER(FS86), FS86*COS(RADIANS(-$C86+Графики!$B$5))+FT86*SIN(RADIANS(-$C86+Графики!$B$5)),"")</f>
        <v>268.14891661718013</v>
      </c>
      <c r="FW86" s="24">
        <v>-0.72527284094970013</v>
      </c>
      <c r="FX86" s="25">
        <v>0.65188227967112933</v>
      </c>
      <c r="FY86" s="25">
        <v>-1.0759863508979197</v>
      </c>
      <c r="FZ86" s="25">
        <v>0.98592067223577795</v>
      </c>
      <c r="GA86" s="18">
        <f t="shared" si="357"/>
        <v>12.017656290840524</v>
      </c>
      <c r="GB86" s="18">
        <f t="shared" si="358"/>
        <v>17.992562274800324</v>
      </c>
      <c r="GC86" s="18">
        <f t="shared" si="359"/>
        <v>255.65121190478902</v>
      </c>
      <c r="GD86" s="18">
        <f t="shared" si="360"/>
        <v>265.38486641372987</v>
      </c>
      <c r="GE86" s="18">
        <f>IF(ISNUMBER(GC86), GC86*COS(RADIANS(-$C86+Графики!$B$3))+GD86*SIN(RADIANS(-$C86+Графики!$B$3)),"")</f>
        <v>255.65121190478902</v>
      </c>
      <c r="GF86" s="19">
        <f>IF(ISNUMBER(GC86), GC86*COS(RADIANS(-$C86+Графики!$B$5))+GD86*SIN(RADIANS(-$C86+Графики!$B$5)),"")</f>
        <v>265.38486641372987</v>
      </c>
      <c r="GG86" s="24">
        <v>-0.85860548477769483</v>
      </c>
      <c r="GH86" s="25">
        <v>0.73720372293561476</v>
      </c>
      <c r="GI86" s="25">
        <v>-1.0614779965087378</v>
      </c>
      <c r="GJ86" s="25">
        <v>0.91252570845569692</v>
      </c>
      <c r="GK86" s="18">
        <f t="shared" si="361"/>
        <v>13.925612332830617</v>
      </c>
      <c r="GL86" s="18">
        <f t="shared" si="362"/>
        <v>17.225580071232514</v>
      </c>
      <c r="GM86" s="18">
        <f t="shared" si="363"/>
        <v>258.31966685010252</v>
      </c>
      <c r="GN86" s="18">
        <f t="shared" si="364"/>
        <v>270.02688618251568</v>
      </c>
      <c r="GO86" s="18">
        <f>IF(ISNUMBER(GM86), GM86*COS(RADIANS(-$C86+Графики!$B$3))+GN86*SIN(RADIANS(-$C86+Графики!$B$3)),"")</f>
        <v>258.31966685010252</v>
      </c>
      <c r="GP86" s="19">
        <f>IF(ISNUMBER(GM86), GM86*COS(RADIANS(-$C86+Графики!$B$5))+GN86*SIN(RADIANS(-$C86+Графики!$B$5)),"")</f>
        <v>270.02688618251568</v>
      </c>
      <c r="GQ86" s="24">
        <v>-0.70682132250764085</v>
      </c>
      <c r="GR86" s="25">
        <v>0.62866814024233419</v>
      </c>
      <c r="GS86" s="25">
        <v>-0.96364880296610977</v>
      </c>
      <c r="GT86" s="25">
        <v>0.84558396200620689</v>
      </c>
      <c r="GU86" s="18">
        <f t="shared" si="365"/>
        <v>11.654080304368398</v>
      </c>
      <c r="GV86" s="18">
        <f t="shared" si="366"/>
        <v>15.78787839481136</v>
      </c>
      <c r="GW86" s="18">
        <f t="shared" si="367"/>
        <v>252.29521262666418</v>
      </c>
      <c r="GX86" s="18">
        <f t="shared" si="368"/>
        <v>273.36657709715053</v>
      </c>
      <c r="GY86" s="18">
        <f>IF(ISNUMBER(GW86), GW86*COS(RADIANS(-$C86+Графики!$B$3))+GX86*SIN(RADIANS(-$C86+Графики!$B$3)),"")</f>
        <v>252.29521262666418</v>
      </c>
      <c r="GZ86" s="19">
        <f>IF(ISNUMBER(GW86), GW86*COS(RADIANS(-$C86+Графики!$B$5))+GX86*SIN(RADIANS(-$C86+Графики!$B$5)),"")</f>
        <v>273.36657709715053</v>
      </c>
      <c r="HA86" s="24">
        <v>-0.7217672863119815</v>
      </c>
      <c r="HB86" s="25">
        <v>0.6874323186544854</v>
      </c>
      <c r="HC86" s="25">
        <v>-1.0060078213350405</v>
      </c>
      <c r="HD86" s="25">
        <v>0.93851066748379364</v>
      </c>
      <c r="HE86" s="18">
        <f t="shared" si="369"/>
        <v>12.297276502614162</v>
      </c>
      <c r="HF86" s="18">
        <f t="shared" si="370"/>
        <v>16.96831062962822</v>
      </c>
      <c r="HG86" s="18">
        <f t="shared" si="371"/>
        <v>252.17401041326525</v>
      </c>
      <c r="HH86" s="18">
        <f t="shared" si="372"/>
        <v>269.47673100180361</v>
      </c>
      <c r="HI86" s="18">
        <f>IF(ISNUMBER(HG86), HG86*COS(RADIANS(-$C86+Графики!$B$3))+HH86*SIN(RADIANS(-$C86+Графики!$B$3)),"")</f>
        <v>252.17401041326525</v>
      </c>
      <c r="HJ86" s="19">
        <f>IF(ISNUMBER(HG86), HG86*COS(RADIANS(-$C86+Графики!$B$5))+HH86*SIN(RADIANS(-$C86+Графики!$B$5)),"")</f>
        <v>269.47673100180361</v>
      </c>
      <c r="HK86" s="24">
        <v>-0.71825380409602113</v>
      </c>
      <c r="HL86" s="25">
        <v>0.70710653485595021</v>
      </c>
      <c r="HM86" s="25">
        <v>-1.0864154911405492</v>
      </c>
      <c r="HN86" s="25">
        <v>0.89731443958526647</v>
      </c>
      <c r="HO86" s="18">
        <f t="shared" si="373"/>
        <v>12.438294724829595</v>
      </c>
      <c r="HP86" s="18">
        <f t="shared" si="374"/>
        <v>17.310444747385873</v>
      </c>
      <c r="HQ86" s="18">
        <f t="shared" si="375"/>
        <v>257.62307764064309</v>
      </c>
      <c r="HR86" s="18">
        <f t="shared" si="376"/>
        <v>273.90922852357409</v>
      </c>
      <c r="HS86" s="18">
        <f>IF(ISNUMBER(HQ86), HQ86*COS(RADIANS(-$C86+Графики!$B$3))+HR86*SIN(RADIANS(-$C86+Графики!$B$3)),"")</f>
        <v>257.62307764064309</v>
      </c>
      <c r="HT86" s="19">
        <f>IF(ISNUMBER(HQ86), HQ86*COS(RADIANS(-$C86+Графики!$B$5))+HR86*SIN(RADIANS(-$C86+Графики!$B$5)),"")</f>
        <v>273.90922852357409</v>
      </c>
      <c r="HU86" s="24">
        <v>-0.77885614384708968</v>
      </c>
      <c r="HV86" s="25">
        <v>0.65579012589013741</v>
      </c>
      <c r="HW86" s="25">
        <v>-0.93413556627213823</v>
      </c>
      <c r="HX86" s="25">
        <v>0.99809972752811993</v>
      </c>
      <c r="HY86" s="18">
        <f t="shared" si="377"/>
        <v>12.519323448304197</v>
      </c>
      <c r="HZ86" s="18">
        <f t="shared" si="378"/>
        <v>16.861134867014222</v>
      </c>
      <c r="IA86" s="18">
        <f t="shared" si="379"/>
        <v>252.62894829337608</v>
      </c>
      <c r="IB86" s="18">
        <f t="shared" si="380"/>
        <v>269.23395799539793</v>
      </c>
      <c r="IC86" s="18">
        <f>IF(ISNUMBER(IA86), IA86*COS(RADIANS(-$C86+Графики!$B$3))+IB86*SIN(RADIANS(-$C86+Графики!$B$3)),"")</f>
        <v>252.62894829337608</v>
      </c>
      <c r="ID86" s="19">
        <f>IF(ISNUMBER(IA86), IA86*COS(RADIANS(-$C86+Графики!$B$5))+IB86*SIN(RADIANS(-$C86+Графики!$B$5)),"")</f>
        <v>269.23395799539793</v>
      </c>
      <c r="IE86" s="24">
        <v>-0.71695935218918094</v>
      </c>
      <c r="IF86" s="25">
        <v>0.67988701203376256</v>
      </c>
      <c r="IG86" s="25">
        <v>-0.96995633669590098</v>
      </c>
      <c r="IH86" s="25">
        <v>0.90025683462787021</v>
      </c>
      <c r="II86" s="18">
        <f t="shared" si="381"/>
        <v>12.189482220641468</v>
      </c>
      <c r="IJ86" s="18">
        <f t="shared" si="382"/>
        <v>16.319964243474772</v>
      </c>
      <c r="IK86" s="18">
        <f t="shared" si="383"/>
        <v>248.78770341563879</v>
      </c>
      <c r="IL86" s="18">
        <f t="shared" si="384"/>
        <v>263.14749934212489</v>
      </c>
      <c r="IM86" s="18">
        <f>IF(ISNUMBER(IK86), IK86*COS(RADIANS(-$C86+Графики!$B$3))+IL86*SIN(RADIANS(-$C86+Графики!$B$3)),"")</f>
        <v>248.78770341563879</v>
      </c>
      <c r="IN86" s="19">
        <f>IF(ISNUMBER(IK86), IK86*COS(RADIANS(-$C86+Графики!$B$5))+IL86*SIN(RADIANS(-$C86+Графики!$B$5)),"")</f>
        <v>263.14749934212489</v>
      </c>
      <c r="IO86" s="24">
        <v>-0.81617992593630029</v>
      </c>
      <c r="IP86" s="25">
        <v>0.77381723285923865</v>
      </c>
      <c r="IQ86" s="25">
        <v>-0.95631186017751657</v>
      </c>
      <c r="IR86" s="25">
        <v>1.0374023834800745</v>
      </c>
      <c r="IS86" s="18">
        <f t="shared" si="385"/>
        <v>13.874897538077594</v>
      </c>
      <c r="IT86" s="18">
        <f t="shared" si="386"/>
        <v>17.397561193442762</v>
      </c>
      <c r="IU86" s="18">
        <f t="shared" si="387"/>
        <v>252.30979821696852</v>
      </c>
      <c r="IV86" s="18">
        <f t="shared" si="388"/>
        <v>270.69989751933832</v>
      </c>
      <c r="IW86" s="18">
        <f>IF(ISNUMBER(IU86), IU86*COS(RADIANS(-$C86+Графики!$B$3))+IV86*SIN(RADIANS(-$C86+Графики!$B$3)),"")</f>
        <v>252.30979821696852</v>
      </c>
      <c r="IX86" s="19">
        <f>IF(ISNUMBER(IU86), IU86*COS(RADIANS(-$C86+Графики!$B$5))+IV86*SIN(RADIANS(-$C86+Графики!$B$5)),"")</f>
        <v>270.69989751933832</v>
      </c>
    </row>
    <row r="87" spans="1:258" x14ac:dyDescent="0.25">
      <c r="A87" s="44">
        <v>87</v>
      </c>
      <c r="B87" s="50">
        <v>0</v>
      </c>
      <c r="C87" s="11">
        <f>IF(Графики!$A$7="Расчитывать с учетом закручивания скважины",B87,0)</f>
        <v>0</v>
      </c>
      <c r="D87" s="47">
        <v>42</v>
      </c>
      <c r="E87" s="34">
        <f>IF(ISNUMBER(INDEX($I$1:$IX$303,$A87,E$1) ),INDEX($I$1:$IX$303,$A87,E$1),0)</f>
        <v>14.573462690746009</v>
      </c>
      <c r="F87" s="35">
        <f>IF(ISNUMBER(INDEX($I$1:$IX$303,$A87,F$1) ),INDEX($I$1:$IX$303,$A87,F$1),0)</f>
        <v>19.225969446916015</v>
      </c>
      <c r="G87" s="35">
        <f>IF(ISNUMBER(INDEX($I$1:$IX$303,$A87,G$1) ),INDEX($I$1:$IX$303,$A87,G$1)-$G$305,0)</f>
        <v>-716.77047768926843</v>
      </c>
      <c r="H87" s="36">
        <f>IF(ISNUMBER(INDEX($I$1:$IX$303,$A87,H$1) ),INDEX($I$1:$IX$303,$A87,H$1)-$H$305,0)</f>
        <v>-873.46440017014072</v>
      </c>
      <c r="I87" s="29">
        <v>-0.83898771349814727</v>
      </c>
      <c r="J87" s="25">
        <v>0.83106721619800072</v>
      </c>
      <c r="K87" s="25">
        <v>-1.0745243048957474</v>
      </c>
      <c r="L87" s="25">
        <v>1.1287452573569148</v>
      </c>
      <c r="M87" s="18">
        <f t="shared" si="289"/>
        <v>14.573462690746009</v>
      </c>
      <c r="N87" s="18">
        <f t="shared" si="290"/>
        <v>19.225969446916015</v>
      </c>
      <c r="O87" s="18">
        <f t="shared" si="291"/>
        <v>261.14567820014622</v>
      </c>
      <c r="P87" s="18">
        <f t="shared" si="292"/>
        <v>281.9652633138968</v>
      </c>
      <c r="Q87" s="18">
        <f>IF(ISNUMBER(O87), O87*COS(RADIANS(-$C87+Графики!$B$3))+P87*SIN(RADIANS(-$C87+Графики!$B$3)),"")</f>
        <v>261.14567820014622</v>
      </c>
      <c r="R87" s="19">
        <f>IF(ISNUMBER(O87), O87*COS(RADIANS(-$C87+Графики!$B$5))+P87*SIN(RADIANS(-$C87+Графики!$B$5)),"")</f>
        <v>281.9652633138968</v>
      </c>
      <c r="S87" s="29">
        <v>-0.90423142360436559</v>
      </c>
      <c r="T87" s="25">
        <v>0.84269396873321412</v>
      </c>
      <c r="U87" s="25">
        <v>-1.183255786830141</v>
      </c>
      <c r="V87" s="25">
        <v>1.0878804177968209</v>
      </c>
      <c r="W87" s="18">
        <f t="shared" si="293"/>
        <v>15.244209456462814</v>
      </c>
      <c r="X87" s="18">
        <f t="shared" si="294"/>
        <v>19.81810475251784</v>
      </c>
      <c r="Y87" s="18">
        <f t="shared" si="295"/>
        <v>258.14564310220629</v>
      </c>
      <c r="Z87" s="18">
        <f t="shared" si="296"/>
        <v>276.07885930040152</v>
      </c>
      <c r="AA87" s="18">
        <f>IF(ISNUMBER(Y87), Y87*COS(RADIANS(-$C87+Графики!$B$3))+Z87*SIN(RADIANS(-$C87+Графики!$B$3)),"")</f>
        <v>258.14564310220629</v>
      </c>
      <c r="AB87" s="18">
        <f>IF(ISNUMBER(Y87), Y87*COS(RADIANS(-$C87+Графики!$B$5))+Z87*SIN(RADIANS(-$C87+Графики!$B$5)),"")</f>
        <v>276.07885930040152</v>
      </c>
      <c r="AC87" s="24">
        <v>-0.7921674659146144</v>
      </c>
      <c r="AD87" s="25">
        <v>0.87104397102024467</v>
      </c>
      <c r="AE87" s="25">
        <v>-1.0803227218512526</v>
      </c>
      <c r="AF87" s="25">
        <v>1.1117877222118164</v>
      </c>
      <c r="AG87" s="18">
        <f t="shared" si="297"/>
        <v>14.513748266538281</v>
      </c>
      <c r="AH87" s="18">
        <f t="shared" si="298"/>
        <v>19.128605678537181</v>
      </c>
      <c r="AI87" s="18">
        <f t="shared" si="299"/>
        <v>259.10231559982037</v>
      </c>
      <c r="AJ87" s="18">
        <f t="shared" si="300"/>
        <v>284.03736129587207</v>
      </c>
      <c r="AK87" s="18">
        <f>IF(ISNUMBER(AI87), AI87*COS(RADIANS(-$C87+Графики!$B$3))+AJ87*SIN(RADIANS(-$C87+Графики!$B$3)),"")</f>
        <v>259.10231559982037</v>
      </c>
      <c r="AL87" s="19">
        <f>IF(ISNUMBER(AI87), AI87*COS(RADIANS(-$C87+Графики!$B$5))+AJ87*SIN(RADIANS(-$C87+Графики!$B$5)),"")</f>
        <v>284.03736129587207</v>
      </c>
      <c r="AM87" s="24">
        <v>-0.76605572528018873</v>
      </c>
      <c r="AN87" s="25">
        <v>0.75048498441742995</v>
      </c>
      <c r="AO87" s="25">
        <v>-1.1965747037811671</v>
      </c>
      <c r="AP87" s="25">
        <v>1.1885577665263638</v>
      </c>
      <c r="AQ87" s="18">
        <f t="shared" si="301"/>
        <v>13.2339279905197</v>
      </c>
      <c r="AR87" s="18">
        <f t="shared" si="302"/>
        <v>20.81270449000019</v>
      </c>
      <c r="AS87" s="18">
        <f t="shared" si="303"/>
        <v>257.79615035502354</v>
      </c>
      <c r="AT87" s="18">
        <f t="shared" si="304"/>
        <v>281.72526111429573</v>
      </c>
      <c r="AU87" s="18">
        <f>IF(ISNUMBER(AS87), AS87*COS(RADIANS(-$C87+Графики!$B$3))+AT87*SIN(RADIANS(-$C87+Графики!$B$3)),"")</f>
        <v>257.79615035502354</v>
      </c>
      <c r="AV87" s="19">
        <f>IF(ISNUMBER(AS87), AS87*COS(RADIANS(-$C87+Графики!$B$5))+AT87*SIN(RADIANS(-$C87+Графики!$B$5)),"")</f>
        <v>281.72526111429573</v>
      </c>
      <c r="AW87" s="24">
        <v>-0.76800121868457238</v>
      </c>
      <c r="AX87" s="25">
        <v>0.78141859907373967</v>
      </c>
      <c r="AY87" s="25">
        <v>-1.0851963574235826</v>
      </c>
      <c r="AZ87" s="25">
        <v>1.0663135010884546</v>
      </c>
      <c r="BA87" s="18">
        <f t="shared" si="305"/>
        <v>13.520826660613611</v>
      </c>
      <c r="BB87" s="18">
        <f t="shared" si="306"/>
        <v>18.774362364274197</v>
      </c>
      <c r="BC87" s="18">
        <f t="shared" si="307"/>
        <v>258.27949700868635</v>
      </c>
      <c r="BD87" s="18">
        <f t="shared" si="308"/>
        <v>280.09036737158783</v>
      </c>
      <c r="BE87" s="18">
        <f>IF(ISNUMBER(BC87), BC87*COS(RADIANS(-$C87+Графики!$B$3))+BD87*SIN(RADIANS(-$C87+Графики!$B$3)),"")</f>
        <v>258.27949700868635</v>
      </c>
      <c r="BF87" s="19">
        <f>IF(ISNUMBER(BC87), BC87*COS(RADIANS(-$C87+Графики!$B$5))+BD87*SIN(RADIANS(-$C87+Графики!$B$5)),"")</f>
        <v>280.09036737158783</v>
      </c>
      <c r="BG87" s="24">
        <v>-0.76232067791578373</v>
      </c>
      <c r="BH87" s="25">
        <v>0.87695584202670707</v>
      </c>
      <c r="BI87" s="25">
        <v>-1.1080790996614573</v>
      </c>
      <c r="BJ87" s="25">
        <v>1.1248752945621054</v>
      </c>
      <c r="BK87" s="18">
        <f t="shared" si="309"/>
        <v>14.304898398043687</v>
      </c>
      <c r="BL87" s="18">
        <f t="shared" si="310"/>
        <v>19.484969945228599</v>
      </c>
      <c r="BM87" s="18">
        <f t="shared" si="311"/>
        <v>258.52813904097815</v>
      </c>
      <c r="BN87" s="18">
        <f t="shared" si="312"/>
        <v>274.72679356289586</v>
      </c>
      <c r="BO87" s="18">
        <f>IF(ISNUMBER(BM87), BM87*COS(RADIANS(-$C87+Графики!$B$3))+BN87*SIN(RADIANS(-$C87+Графики!$B$3)),"")</f>
        <v>258.52813904097815</v>
      </c>
      <c r="BP87" s="19">
        <f>IF(ISNUMBER(BM87), BM87*COS(RADIANS(-$C87+Графики!$B$5))+BN87*SIN(RADIANS(-$C87+Графики!$B$5)),"")</f>
        <v>274.72679356289586</v>
      </c>
      <c r="BQ87" s="24">
        <v>-0.88137399684142903</v>
      </c>
      <c r="BR87" s="25">
        <v>0.89134565195755311</v>
      </c>
      <c r="BS87" s="25">
        <v>-1.0665002188380892</v>
      </c>
      <c r="BT87" s="25">
        <v>1.0335411811789519</v>
      </c>
      <c r="BU87" s="18">
        <f t="shared" si="313"/>
        <v>15.469280263789271</v>
      </c>
      <c r="BV87" s="18">
        <f t="shared" si="314"/>
        <v>18.325292618740349</v>
      </c>
      <c r="BW87" s="18">
        <f t="shared" si="315"/>
        <v>263.60362203736253</v>
      </c>
      <c r="BX87" s="18">
        <f t="shared" si="316"/>
        <v>276.04550381249828</v>
      </c>
      <c r="BY87" s="18">
        <f>IF(ISNUMBER(BW87), BW87*COS(RADIANS(-$C87+Графики!$B$3))+BX87*SIN(RADIANS(-$C87+Графики!$B$3)),"")</f>
        <v>263.60362203736253</v>
      </c>
      <c r="BZ87" s="19">
        <f>IF(ISNUMBER(BW87), BW87*COS(RADIANS(-$C87+Графики!$B$5))+BX87*SIN(RADIANS(-$C87+Графики!$B$5)),"")</f>
        <v>276.04550381249828</v>
      </c>
      <c r="CA87" s="29">
        <v>-0.83278108213131008</v>
      </c>
      <c r="CB87" s="25">
        <v>0.77731651030414439</v>
      </c>
      <c r="CC87" s="25">
        <v>-1.1386792998637059</v>
      </c>
      <c r="CD87" s="25">
        <v>1.1281047923362271</v>
      </c>
      <c r="CE87" s="18">
        <f t="shared" si="317"/>
        <v>14.050289812685259</v>
      </c>
      <c r="CF87" s="18">
        <f t="shared" si="318"/>
        <v>19.780132851664177</v>
      </c>
      <c r="CG87" s="18">
        <f t="shared" si="319"/>
        <v>260.27889571922526</v>
      </c>
      <c r="CH87" s="18">
        <f t="shared" si="320"/>
        <v>281.64160011248032</v>
      </c>
      <c r="CI87" s="18">
        <f>IF(ISNUMBER(CG87), CG87*COS(RADIANS(-$C87+Графики!$B$3))+CH87*SIN(RADIANS(-$C87+Графики!$B$3)),"")</f>
        <v>260.27889571922526</v>
      </c>
      <c r="CJ87" s="19">
        <f>IF(ISNUMBER(CG87), CG87*COS(RADIANS(-$C87+Графики!$B$5))+CH87*SIN(RADIANS(-$C87+Графики!$B$5)),"")</f>
        <v>281.64160011248032</v>
      </c>
      <c r="CK87" s="24">
        <v>-0.79806084926195908</v>
      </c>
      <c r="CL87" s="25">
        <v>0.77444104433311256</v>
      </c>
      <c r="CM87" s="25">
        <v>-1.1451281679828984</v>
      </c>
      <c r="CN87" s="25">
        <v>1.0522334303091463</v>
      </c>
      <c r="CO87" s="18">
        <f t="shared" si="321"/>
        <v>13.722237082983208</v>
      </c>
      <c r="CP87" s="18">
        <f t="shared" si="322"/>
        <v>19.174422239323697</v>
      </c>
      <c r="CQ87" s="18">
        <f t="shared" si="323"/>
        <v>260.25659897740934</v>
      </c>
      <c r="CR87" s="18">
        <f t="shared" si="324"/>
        <v>281.18217243658984</v>
      </c>
      <c r="CS87" s="18">
        <f>IF(ISNUMBER(CQ87), CQ87*COS(RADIANS(-$C87+Графики!$B$3))+CR87*SIN(RADIANS(-$C87+Графики!$B$3)),"")</f>
        <v>260.25659897740934</v>
      </c>
      <c r="CT87" s="19">
        <f>IF(ISNUMBER(CQ87), CQ87*COS(RADIANS(-$C87+Графики!$B$5))+CR87*SIN(RADIANS(-$C87+Графики!$B$5)),"")</f>
        <v>281.18217243658984</v>
      </c>
      <c r="CU87" s="24">
        <v>-0.75399965267835956</v>
      </c>
      <c r="CV87" s="25">
        <v>0.83202064158923894</v>
      </c>
      <c r="CW87" s="25">
        <v>-1.159984312783269</v>
      </c>
      <c r="CX87" s="25">
        <v>1.0971200527290645</v>
      </c>
      <c r="CY87" s="18">
        <f t="shared" si="325"/>
        <v>13.840196180478815</v>
      </c>
      <c r="CZ87" s="18">
        <f t="shared" si="326"/>
        <v>19.695677757016899</v>
      </c>
      <c r="DA87" s="18">
        <f t="shared" si="327"/>
        <v>254.05551752224059</v>
      </c>
      <c r="DB87" s="18">
        <f t="shared" si="328"/>
        <v>284.68670447716829</v>
      </c>
      <c r="DC87" s="18">
        <f>IF(ISNUMBER(DA87), DA87*COS(RADIANS(-$C87+Графики!$B$3))+DB87*SIN(RADIANS(-$C87+Графики!$B$3)),"")</f>
        <v>254.05551752224059</v>
      </c>
      <c r="DD87" s="19">
        <f>IF(ISNUMBER(DA87), DA87*COS(RADIANS(-$C87+Графики!$B$5))+DB87*SIN(RADIANS(-$C87+Графики!$B$5)),"")</f>
        <v>284.68670447716829</v>
      </c>
      <c r="DE87" s="24">
        <v>-0.89622853741212638</v>
      </c>
      <c r="DF87" s="25">
        <v>0.81015211293254208</v>
      </c>
      <c r="DG87" s="25">
        <v>-1.1769277886360299</v>
      </c>
      <c r="DH87" s="25">
        <v>1.0467074350522634</v>
      </c>
      <c r="DI87" s="18">
        <f t="shared" si="329"/>
        <v>14.890430002309968</v>
      </c>
      <c r="DJ87" s="18">
        <f t="shared" si="330"/>
        <v>19.403660215761064</v>
      </c>
      <c r="DK87" s="18">
        <f t="shared" si="331"/>
        <v>257.62719679426181</v>
      </c>
      <c r="DL87" s="18">
        <f t="shared" si="332"/>
        <v>280.62547152808543</v>
      </c>
      <c r="DM87" s="18">
        <f>IF(ISNUMBER(DK87), DK87*COS(RADIANS(-$C87+Графики!$B$3))+DL87*SIN(RADIANS(-$C87+Графики!$B$3)),"")</f>
        <v>257.62719679426181</v>
      </c>
      <c r="DN87" s="19">
        <f>IF(ISNUMBER(DK87), DK87*COS(RADIANS(-$C87+Графики!$B$5))+DL87*SIN(RADIANS(-$C87+Графики!$B$5)),"")</f>
        <v>280.62547152808543</v>
      </c>
      <c r="DO87" s="24">
        <v>-0.84012081076000122</v>
      </c>
      <c r="DP87" s="25">
        <v>0.77859285094016095</v>
      </c>
      <c r="DQ87" s="25">
        <v>-1.1335094487752226</v>
      </c>
      <c r="DR87" s="25">
        <v>1.061180342733941</v>
      </c>
      <c r="DS87" s="18">
        <f t="shared" si="333"/>
        <v>14.125471739563551</v>
      </c>
      <c r="DT87" s="18">
        <f t="shared" si="334"/>
        <v>19.1511106079851</v>
      </c>
      <c r="DU87" s="18">
        <f t="shared" si="335"/>
        <v>262.93186594835004</v>
      </c>
      <c r="DV87" s="18">
        <f t="shared" si="336"/>
        <v>275.64447702314231</v>
      </c>
      <c r="DW87" s="18">
        <f>IF(ISNUMBER(DU87), DU87*COS(RADIANS(-$C87+Графики!$B$3))+DV87*SIN(RADIANS(-$C87+Графики!$B$3)),"")</f>
        <v>262.93186594835004</v>
      </c>
      <c r="DX87" s="19">
        <f>IF(ISNUMBER(DU87), DU87*COS(RADIANS(-$C87+Графики!$B$5))+DV87*SIN(RADIANS(-$C87+Графики!$B$5)),"")</f>
        <v>275.64447702314231</v>
      </c>
      <c r="DY87" s="24">
        <v>-0.75423140020812818</v>
      </c>
      <c r="DZ87" s="25">
        <v>0.80336950808624963</v>
      </c>
      <c r="EA87" s="25">
        <v>-1.1575882991985724</v>
      </c>
      <c r="EB87" s="25">
        <v>1.0281504775471217</v>
      </c>
      <c r="EC87" s="18">
        <f t="shared" si="337"/>
        <v>13.592213583106092</v>
      </c>
      <c r="ED87" s="18">
        <f t="shared" si="338"/>
        <v>19.07301253588156</v>
      </c>
      <c r="EE87" s="18">
        <f t="shared" si="339"/>
        <v>256.56956409171357</v>
      </c>
      <c r="EF87" s="18">
        <f t="shared" si="340"/>
        <v>279.57819189920394</v>
      </c>
      <c r="EG87" s="18">
        <f>IF(ISNUMBER(EE87), EE87*COS(RADIANS(-$C87+Графики!$B$3))+EF87*SIN(RADIANS(-$C87+Графики!$B$3)),"")</f>
        <v>256.56956409171357</v>
      </c>
      <c r="EH87" s="19">
        <f>IF(ISNUMBER(EE87), EE87*COS(RADIANS(-$C87+Графики!$B$5))+EF87*SIN(RADIANS(-$C87+Графики!$B$5)),"")</f>
        <v>279.57819189920394</v>
      </c>
      <c r="EI87" s="24">
        <v>-0.83827265885824775</v>
      </c>
      <c r="EJ87" s="25">
        <v>0.87443344245363019</v>
      </c>
      <c r="EK87" s="25">
        <v>-1.0906640176503519</v>
      </c>
      <c r="EL87" s="25">
        <v>1.0889762332485051</v>
      </c>
      <c r="EM87" s="18">
        <f t="shared" si="341"/>
        <v>14.945623832678061</v>
      </c>
      <c r="EN87" s="18">
        <f t="shared" si="342"/>
        <v>19.019802512126045</v>
      </c>
      <c r="EO87" s="18">
        <f t="shared" si="343"/>
        <v>260.02943791982761</v>
      </c>
      <c r="EP87" s="18">
        <f t="shared" si="344"/>
        <v>276.66962163863622</v>
      </c>
      <c r="EQ87" s="18">
        <f>IF(ISNUMBER(EO87), EO87*COS(RADIANS(-$C87+Графики!$B$3))+EP87*SIN(RADIANS(-$C87+Графики!$B$3)),"")</f>
        <v>260.02943791982761</v>
      </c>
      <c r="ER87" s="19">
        <f>IF(ISNUMBER(EO87), EO87*COS(RADIANS(-$C87+Графики!$B$5))+EP87*SIN(RADIANS(-$C87+Графики!$B$5)),"")</f>
        <v>276.66962163863622</v>
      </c>
      <c r="ES87" s="24">
        <v>-0.83003551756016403</v>
      </c>
      <c r="ET87" s="25">
        <v>0.82597898089549981</v>
      </c>
      <c r="EU87" s="25">
        <v>-1.1222049119076949</v>
      </c>
      <c r="EV87" s="25">
        <v>1.0940895225705709</v>
      </c>
      <c r="EW87" s="18">
        <f t="shared" si="345"/>
        <v>14.450949716956691</v>
      </c>
      <c r="EX87" s="18">
        <f t="shared" si="346"/>
        <v>19.339611765870057</v>
      </c>
      <c r="EY87" s="18">
        <f t="shared" si="347"/>
        <v>256.25924301582035</v>
      </c>
      <c r="EZ87" s="18">
        <f t="shared" si="348"/>
        <v>278.9851340398568</v>
      </c>
      <c r="FA87" s="18">
        <f>IF(ISNUMBER(EY87), EY87*COS(RADIANS(-$C87+Графики!$B$3))+EZ87*SIN(RADIANS(-$C87+Графики!$B$3)),"")</f>
        <v>256.25924301582035</v>
      </c>
      <c r="FB87" s="19">
        <f>IF(ISNUMBER(EY87), EY87*COS(RADIANS(-$C87+Графики!$B$5))+EZ87*SIN(RADIANS(-$C87+Графики!$B$5)),"")</f>
        <v>278.9851340398568</v>
      </c>
      <c r="FC87" s="24">
        <v>-0.7522970631895517</v>
      </c>
      <c r="FD87" s="25">
        <v>0.74235189295328685</v>
      </c>
      <c r="FE87" s="25">
        <v>-1.1008769462772878</v>
      </c>
      <c r="FF87" s="25">
        <v>1.0428854493379416</v>
      </c>
      <c r="FG87" s="18">
        <f t="shared" si="349"/>
        <v>13.042902890843655</v>
      </c>
      <c r="FH87" s="18">
        <f t="shared" si="350"/>
        <v>18.706764869716974</v>
      </c>
      <c r="FI87" s="18">
        <f t="shared" si="351"/>
        <v>258.80764322356345</v>
      </c>
      <c r="FJ87" s="18">
        <f t="shared" si="352"/>
        <v>281.3531782807359</v>
      </c>
      <c r="FK87" s="18">
        <f>IF(ISNUMBER(FI87), FI87*COS(RADIANS(-$C87+Графики!$B$3))+FJ87*SIN(RADIANS(-$C87+Графики!$B$3)),"")</f>
        <v>258.80764322356345</v>
      </c>
      <c r="FL87" s="19">
        <f>IF(ISNUMBER(FI87), FI87*COS(RADIANS(-$C87+Графики!$B$5))+FJ87*SIN(RADIANS(-$C87+Графики!$B$5)),"")</f>
        <v>281.3531782807359</v>
      </c>
      <c r="FM87" s="24">
        <v>-0.77202355252606891</v>
      </c>
      <c r="FN87" s="25">
        <v>0.7837014231952828</v>
      </c>
      <c r="FO87" s="25">
        <v>-1.1863156508247621</v>
      </c>
      <c r="FP87" s="25">
        <v>1.1242822516387081</v>
      </c>
      <c r="FQ87" s="18">
        <f t="shared" si="353"/>
        <v>13.575844493602997</v>
      </c>
      <c r="FR87" s="18">
        <f t="shared" si="354"/>
        <v>20.162404215225319</v>
      </c>
      <c r="FS87" s="18">
        <f t="shared" si="355"/>
        <v>259.44839026379429</v>
      </c>
      <c r="FT87" s="18">
        <f t="shared" si="356"/>
        <v>278.23011872479282</v>
      </c>
      <c r="FU87" s="18">
        <f>IF(ISNUMBER(FS87), FS87*COS(RADIANS(-$C87+Графики!$B$3))+FT87*SIN(RADIANS(-$C87+Графики!$B$3)),"")</f>
        <v>259.44839026379429</v>
      </c>
      <c r="FV87" s="19">
        <f>IF(ISNUMBER(FS87), FS87*COS(RADIANS(-$C87+Графики!$B$5))+FT87*SIN(RADIANS(-$C87+Графики!$B$5)),"")</f>
        <v>278.23011872479282</v>
      </c>
      <c r="FW87" s="24">
        <v>-0.9136639522693939</v>
      </c>
      <c r="FX87" s="25">
        <v>0.88496363873120965</v>
      </c>
      <c r="FY87" s="25">
        <v>-1.1646340962070381</v>
      </c>
      <c r="FZ87" s="25">
        <v>1.129900147162171</v>
      </c>
      <c r="GA87" s="18">
        <f t="shared" si="357"/>
        <v>15.695342260347241</v>
      </c>
      <c r="GB87" s="18">
        <f t="shared" si="358"/>
        <v>20.022250643464393</v>
      </c>
      <c r="GC87" s="18">
        <f t="shared" si="359"/>
        <v>263.49888303496266</v>
      </c>
      <c r="GD87" s="18">
        <f t="shared" si="360"/>
        <v>275.39599173546208</v>
      </c>
      <c r="GE87" s="18">
        <f>IF(ISNUMBER(GC87), GC87*COS(RADIANS(-$C87+Графики!$B$3))+GD87*SIN(RADIANS(-$C87+Графики!$B$3)),"")</f>
        <v>263.49888303496266</v>
      </c>
      <c r="GF87" s="19">
        <f>IF(ISNUMBER(GC87), GC87*COS(RADIANS(-$C87+Графики!$B$5))+GD87*SIN(RADIANS(-$C87+Графики!$B$5)),"")</f>
        <v>275.39599173546208</v>
      </c>
      <c r="GG87" s="24">
        <v>-0.84674547012125323</v>
      </c>
      <c r="GH87" s="25">
        <v>0.84349702045857933</v>
      </c>
      <c r="GI87" s="25">
        <v>-1.0927729709076726</v>
      </c>
      <c r="GJ87" s="25">
        <v>1.1596968330400665</v>
      </c>
      <c r="GK87" s="18">
        <f t="shared" si="361"/>
        <v>14.74961345740277</v>
      </c>
      <c r="GL87" s="18">
        <f t="shared" si="362"/>
        <v>19.655241406883547</v>
      </c>
      <c r="GM87" s="18">
        <f t="shared" si="363"/>
        <v>265.69447357880392</v>
      </c>
      <c r="GN87" s="18">
        <f t="shared" si="364"/>
        <v>279.85450688595745</v>
      </c>
      <c r="GO87" s="18">
        <f>IF(ISNUMBER(GM87), GM87*COS(RADIANS(-$C87+Графики!$B$3))+GN87*SIN(RADIANS(-$C87+Графики!$B$3)),"")</f>
        <v>265.69447357880392</v>
      </c>
      <c r="GP87" s="19">
        <f>IF(ISNUMBER(GM87), GM87*COS(RADIANS(-$C87+Графики!$B$5))+GN87*SIN(RADIANS(-$C87+Графики!$B$5)),"")</f>
        <v>279.85450688595745</v>
      </c>
      <c r="GQ87" s="24">
        <v>-0.92654716669001524</v>
      </c>
      <c r="GR87" s="25">
        <v>0.82936812774918478</v>
      </c>
      <c r="GS87" s="25">
        <v>-1.0897144753231691</v>
      </c>
      <c r="GT87" s="25">
        <v>1.1247586479836311</v>
      </c>
      <c r="GU87" s="18">
        <f t="shared" si="365"/>
        <v>15.322651988958993</v>
      </c>
      <c r="GV87" s="18">
        <f t="shared" si="366"/>
        <v>19.323720797713271</v>
      </c>
      <c r="GW87" s="18">
        <f t="shared" si="367"/>
        <v>259.95653862114369</v>
      </c>
      <c r="GX87" s="18">
        <f t="shared" si="368"/>
        <v>283.02843749600714</v>
      </c>
      <c r="GY87" s="18">
        <f>IF(ISNUMBER(GW87), GW87*COS(RADIANS(-$C87+Графики!$B$3))+GX87*SIN(RADIANS(-$C87+Графики!$B$3)),"")</f>
        <v>259.95653862114369</v>
      </c>
      <c r="GZ87" s="19">
        <f>IF(ISNUMBER(GW87), GW87*COS(RADIANS(-$C87+Графики!$B$5))+GX87*SIN(RADIANS(-$C87+Графики!$B$5)),"")</f>
        <v>283.02843749600714</v>
      </c>
      <c r="HA87" s="24">
        <v>-0.90759320845239932</v>
      </c>
      <c r="HB87" s="25">
        <v>0.87008011544728092</v>
      </c>
      <c r="HC87" s="25">
        <v>-1.05548778277829</v>
      </c>
      <c r="HD87" s="25">
        <v>1.1211973356468345</v>
      </c>
      <c r="HE87" s="18">
        <f t="shared" si="369"/>
        <v>15.512504046986175</v>
      </c>
      <c r="HF87" s="18">
        <f t="shared" si="370"/>
        <v>18.994018774990046</v>
      </c>
      <c r="HG87" s="18">
        <f t="shared" si="371"/>
        <v>259.93026243675831</v>
      </c>
      <c r="HH87" s="18">
        <f t="shared" si="372"/>
        <v>278.97374038929865</v>
      </c>
      <c r="HI87" s="18">
        <f>IF(ISNUMBER(HG87), HG87*COS(RADIANS(-$C87+Графики!$B$3))+HH87*SIN(RADIANS(-$C87+Графики!$B$3)),"")</f>
        <v>259.93026243675831</v>
      </c>
      <c r="HJ87" s="19">
        <f>IF(ISNUMBER(HG87), HG87*COS(RADIANS(-$C87+Графики!$B$5))+HH87*SIN(RADIANS(-$C87+Графики!$B$5)),"")</f>
        <v>278.97374038929865</v>
      </c>
      <c r="HK87" s="24">
        <v>-0.8061693002475171</v>
      </c>
      <c r="HL87" s="25">
        <v>0.81705823207403716</v>
      </c>
      <c r="HM87" s="25">
        <v>-1.1353505837033091</v>
      </c>
      <c r="HN87" s="25">
        <v>1.1023980778150393</v>
      </c>
      <c r="HO87" s="18">
        <f t="shared" si="373"/>
        <v>14.164858750756911</v>
      </c>
      <c r="HP87" s="18">
        <f t="shared" si="374"/>
        <v>19.526799859997872</v>
      </c>
      <c r="HQ87" s="18">
        <f t="shared" si="375"/>
        <v>264.70550701602156</v>
      </c>
      <c r="HR87" s="18">
        <f t="shared" si="376"/>
        <v>283.672628453573</v>
      </c>
      <c r="HS87" s="18">
        <f>IF(ISNUMBER(HQ87), HQ87*COS(RADIANS(-$C87+Графики!$B$3))+HR87*SIN(RADIANS(-$C87+Графики!$B$3)),"")</f>
        <v>264.70550701602156</v>
      </c>
      <c r="HT87" s="19">
        <f>IF(ISNUMBER(HQ87), HQ87*COS(RADIANS(-$C87+Графики!$B$5))+HR87*SIN(RADIANS(-$C87+Графики!$B$5)),"")</f>
        <v>283.672628453573</v>
      </c>
      <c r="HU87" s="24">
        <v>-0.7826447701106195</v>
      </c>
      <c r="HV87" s="25">
        <v>0.80874908310937932</v>
      </c>
      <c r="HW87" s="25">
        <v>-1.1567874915912584</v>
      </c>
      <c r="HX87" s="25">
        <v>1.1326660265302286</v>
      </c>
      <c r="HY87" s="18">
        <f t="shared" si="377"/>
        <v>13.887084821948745</v>
      </c>
      <c r="HZ87" s="18">
        <f t="shared" si="378"/>
        <v>19.977921819988861</v>
      </c>
      <c r="IA87" s="18">
        <f t="shared" si="379"/>
        <v>259.57249070435046</v>
      </c>
      <c r="IB87" s="18">
        <f t="shared" si="380"/>
        <v>279.22291890539236</v>
      </c>
      <c r="IC87" s="18">
        <f>IF(ISNUMBER(IA87), IA87*COS(RADIANS(-$C87+Графики!$B$3))+IB87*SIN(RADIANS(-$C87+Графики!$B$3)),"")</f>
        <v>259.57249070435046</v>
      </c>
      <c r="ID87" s="19">
        <f>IF(ISNUMBER(IA87), IA87*COS(RADIANS(-$C87+Графики!$B$5))+IB87*SIN(RADIANS(-$C87+Графики!$B$5)),"")</f>
        <v>279.22291890539236</v>
      </c>
      <c r="IE87" s="24">
        <v>-0.74061321469172736</v>
      </c>
      <c r="IF87" s="25">
        <v>0.86912807179732676</v>
      </c>
      <c r="IG87" s="25">
        <v>-1.056639931343931</v>
      </c>
      <c r="IH87" s="25">
        <v>1.0016159815943946</v>
      </c>
      <c r="II87" s="18">
        <f t="shared" si="381"/>
        <v>14.04718076358791</v>
      </c>
      <c r="IJ87" s="18">
        <f t="shared" si="382"/>
        <v>17.960705476329789</v>
      </c>
      <c r="IK87" s="18">
        <f t="shared" si="383"/>
        <v>255.81129379743274</v>
      </c>
      <c r="IL87" s="18">
        <f t="shared" si="384"/>
        <v>272.12785208028976</v>
      </c>
      <c r="IM87" s="18">
        <f>IF(ISNUMBER(IK87), IK87*COS(RADIANS(-$C87+Графики!$B$3))+IL87*SIN(RADIANS(-$C87+Графики!$B$3)),"")</f>
        <v>255.81129379743274</v>
      </c>
      <c r="IN87" s="19">
        <f>IF(ISNUMBER(IK87), IK87*COS(RADIANS(-$C87+Графики!$B$5))+IL87*SIN(RADIANS(-$C87+Графики!$B$5)),"")</f>
        <v>272.12785208028976</v>
      </c>
      <c r="IO87" s="24">
        <v>-0.91574429447024486</v>
      </c>
      <c r="IP87" s="25">
        <v>0.82216461923499584</v>
      </c>
      <c r="IQ87" s="25">
        <v>-1.0457926293931126</v>
      </c>
      <c r="IR87" s="25">
        <v>1.0122661700891638</v>
      </c>
      <c r="IS87" s="18">
        <f t="shared" si="385"/>
        <v>15.165534932833616</v>
      </c>
      <c r="IT87" s="18">
        <f t="shared" si="386"/>
        <v>17.958985614368824</v>
      </c>
      <c r="IU87" s="18">
        <f t="shared" si="387"/>
        <v>259.89256568338533</v>
      </c>
      <c r="IV87" s="18">
        <f t="shared" si="388"/>
        <v>279.67939032652271</v>
      </c>
      <c r="IW87" s="18">
        <f>IF(ISNUMBER(IU87), IU87*COS(RADIANS(-$C87+Графики!$B$3))+IV87*SIN(RADIANS(-$C87+Графики!$B$3)),"")</f>
        <v>259.89256568338533</v>
      </c>
      <c r="IX87" s="19">
        <f>IF(ISNUMBER(IU87), IU87*COS(RADIANS(-$C87+Графики!$B$5))+IV87*SIN(RADIANS(-$C87+Графики!$B$5)),"")</f>
        <v>279.67939032652271</v>
      </c>
    </row>
    <row r="88" spans="1:258" x14ac:dyDescent="0.25">
      <c r="A88" s="44">
        <v>88</v>
      </c>
      <c r="B88" s="50">
        <v>0</v>
      </c>
      <c r="C88" s="11">
        <f>IF(Графики!$A$7="Расчитывать с учетом закручивания скважины",B88,0)</f>
        <v>0</v>
      </c>
      <c r="D88" s="47">
        <v>42.5</v>
      </c>
      <c r="E88" s="34">
        <f>IF(ISNUMBER(INDEX($I$1:$IX$303,$A88,E$1) ),INDEX($I$1:$IX$303,$A88,E$1),0)</f>
        <v>11.677863868917587</v>
      </c>
      <c r="F88" s="35">
        <f>IF(ISNUMBER(INDEX($I$1:$IX$303,$A88,F$1) ),INDEX($I$1:$IX$303,$A88,F$1),0)</f>
        <v>20.616947206827206</v>
      </c>
      <c r="G88" s="35">
        <f>IF(ISNUMBER(INDEX($I$1:$IX$303,$A88,G$1) ),INDEX($I$1:$IX$303,$A88,G$1)-$G$305,0)</f>
        <v>-710.93154575480958</v>
      </c>
      <c r="H88" s="36">
        <f>IF(ISNUMBER(INDEX($I$1:$IX$303,$A88,H$1) ),INDEX($I$1:$IX$303,$A88,H$1)-$H$305,0)</f>
        <v>-863.15592656672709</v>
      </c>
      <c r="I88" s="29">
        <v>-0.7259717989658333</v>
      </c>
      <c r="J88" s="25">
        <v>0.61224324500026583</v>
      </c>
      <c r="K88" s="25">
        <v>-1.1949476752453128</v>
      </c>
      <c r="L88" s="25">
        <v>1.1677478483483916</v>
      </c>
      <c r="M88" s="18">
        <f t="shared" si="289"/>
        <v>11.677863868917587</v>
      </c>
      <c r="N88" s="18">
        <f t="shared" si="290"/>
        <v>20.616947206827206</v>
      </c>
      <c r="O88" s="18">
        <f t="shared" si="291"/>
        <v>266.98461013460502</v>
      </c>
      <c r="P88" s="18">
        <f t="shared" si="292"/>
        <v>292.27373691731043</v>
      </c>
      <c r="Q88" s="18">
        <f>IF(ISNUMBER(O88), O88*COS(RADIANS(-$C88+Графики!$B$3))+P88*SIN(RADIANS(-$C88+Графики!$B$3)),"")</f>
        <v>266.98461013460502</v>
      </c>
      <c r="R88" s="19">
        <f>IF(ISNUMBER(O88), O88*COS(RADIANS(-$C88+Графики!$B$5))+P88*SIN(RADIANS(-$C88+Графики!$B$5)),"")</f>
        <v>292.27373691731043</v>
      </c>
      <c r="S88" s="29">
        <v>-0.67627841789688559</v>
      </c>
      <c r="T88" s="25">
        <v>0.61161780902822249</v>
      </c>
      <c r="U88" s="25">
        <v>-1.1712757070568141</v>
      </c>
      <c r="V88" s="25">
        <v>1.2001594993682625</v>
      </c>
      <c r="W88" s="18">
        <f t="shared" si="293"/>
        <v>11.238778183213585</v>
      </c>
      <c r="X88" s="18">
        <f t="shared" si="294"/>
        <v>20.693199056354672</v>
      </c>
      <c r="Y88" s="18">
        <f t="shared" si="295"/>
        <v>263.76503219381311</v>
      </c>
      <c r="Z88" s="18">
        <f t="shared" si="296"/>
        <v>286.42545882857883</v>
      </c>
      <c r="AA88" s="18">
        <f>IF(ISNUMBER(Y88), Y88*COS(RADIANS(-$C88+Графики!$B$3))+Z88*SIN(RADIANS(-$C88+Графики!$B$3)),"")</f>
        <v>263.76503219381311</v>
      </c>
      <c r="AB88" s="18">
        <f>IF(ISNUMBER(Y88), Y88*COS(RADIANS(-$C88+Графики!$B$5))+Z88*SIN(RADIANS(-$C88+Графики!$B$5)),"")</f>
        <v>286.42545882857883</v>
      </c>
      <c r="AC88" s="24">
        <v>-0.78196154710572074</v>
      </c>
      <c r="AD88" s="25">
        <v>0.66670160670752809</v>
      </c>
      <c r="AE88" s="25">
        <v>-1.1321313455651596</v>
      </c>
      <c r="AF88" s="25">
        <v>1.1467654093381443</v>
      </c>
      <c r="AG88" s="18">
        <f t="shared" si="297"/>
        <v>12.641634157114355</v>
      </c>
      <c r="AH88" s="18">
        <f t="shared" si="298"/>
        <v>19.885814983292804</v>
      </c>
      <c r="AI88" s="18">
        <f t="shared" si="299"/>
        <v>265.42313267837756</v>
      </c>
      <c r="AJ88" s="18">
        <f t="shared" si="300"/>
        <v>293.98026878751847</v>
      </c>
      <c r="AK88" s="18">
        <f>IF(ISNUMBER(AI88), AI88*COS(RADIANS(-$C88+Графики!$B$3))+AJ88*SIN(RADIANS(-$C88+Графики!$B$3)),"")</f>
        <v>265.42313267837756</v>
      </c>
      <c r="AL88" s="19">
        <f>IF(ISNUMBER(AI88), AI88*COS(RADIANS(-$C88+Графики!$B$5))+AJ88*SIN(RADIANS(-$C88+Графики!$B$5)),"")</f>
        <v>293.98026878751847</v>
      </c>
      <c r="AM88" s="24">
        <v>-0.78159482841025163</v>
      </c>
      <c r="AN88" s="25">
        <v>0.75983356936256685</v>
      </c>
      <c r="AO88" s="25">
        <v>-1.208579686289172</v>
      </c>
      <c r="AP88" s="25">
        <v>1.1375645308393478</v>
      </c>
      <c r="AQ88" s="18">
        <f t="shared" si="301"/>
        <v>13.451094707279331</v>
      </c>
      <c r="AR88" s="18">
        <f t="shared" si="302"/>
        <v>20.472540296045398</v>
      </c>
      <c r="AS88" s="18">
        <f t="shared" si="303"/>
        <v>264.52169770866323</v>
      </c>
      <c r="AT88" s="18">
        <f t="shared" si="304"/>
        <v>291.96153126231843</v>
      </c>
      <c r="AU88" s="18">
        <f>IF(ISNUMBER(AS88), AS88*COS(RADIANS(-$C88+Графики!$B$3))+AT88*SIN(RADIANS(-$C88+Графики!$B$3)),"")</f>
        <v>264.52169770866323</v>
      </c>
      <c r="AV88" s="19">
        <f>IF(ISNUMBER(AS88), AS88*COS(RADIANS(-$C88+Графики!$B$5))+AT88*SIN(RADIANS(-$C88+Графики!$B$5)),"")</f>
        <v>291.96153126231843</v>
      </c>
      <c r="AW88" s="24">
        <v>-0.6984138624830768</v>
      </c>
      <c r="AX88" s="25">
        <v>0.63779386862468679</v>
      </c>
      <c r="AY88" s="25">
        <v>-1.176002135864217</v>
      </c>
      <c r="AZ88" s="25">
        <v>1.1660510234174757</v>
      </c>
      <c r="BA88" s="18">
        <f t="shared" si="305"/>
        <v>11.660347952345781</v>
      </c>
      <c r="BB88" s="18">
        <f t="shared" si="306"/>
        <v>20.436846550765949</v>
      </c>
      <c r="BC88" s="18">
        <f t="shared" si="307"/>
        <v>264.10967098485924</v>
      </c>
      <c r="BD88" s="18">
        <f t="shared" si="308"/>
        <v>290.30879064697081</v>
      </c>
      <c r="BE88" s="18">
        <f>IF(ISNUMBER(BC88), BC88*COS(RADIANS(-$C88+Графики!$B$3))+BD88*SIN(RADIANS(-$C88+Графики!$B$3)),"")</f>
        <v>264.10967098485924</v>
      </c>
      <c r="BF88" s="19">
        <f>IF(ISNUMBER(BC88), BC88*COS(RADIANS(-$C88+Графики!$B$5))+BD88*SIN(RADIANS(-$C88+Графики!$B$5)),"")</f>
        <v>290.30879064697081</v>
      </c>
      <c r="BG88" s="24">
        <v>-0.67039034127612507</v>
      </c>
      <c r="BH88" s="25">
        <v>0.65824273342608797</v>
      </c>
      <c r="BI88" s="25">
        <v>-1.2085266606509708</v>
      </c>
      <c r="BJ88" s="25">
        <v>1.1845654730033719</v>
      </c>
      <c r="BK88" s="18">
        <f t="shared" si="309"/>
        <v>11.594251073772638</v>
      </c>
      <c r="BL88" s="18">
        <f t="shared" si="310"/>
        <v>20.882150560281321</v>
      </c>
      <c r="BM88" s="18">
        <f t="shared" si="311"/>
        <v>264.32526457786446</v>
      </c>
      <c r="BN88" s="18">
        <f t="shared" si="312"/>
        <v>285.1678688430365</v>
      </c>
      <c r="BO88" s="18">
        <f>IF(ISNUMBER(BM88), BM88*COS(RADIANS(-$C88+Графики!$B$3))+BN88*SIN(RADIANS(-$C88+Графики!$B$3)),"")</f>
        <v>264.32526457786446</v>
      </c>
      <c r="BP88" s="19">
        <f>IF(ISNUMBER(BM88), BM88*COS(RADIANS(-$C88+Графики!$B$5))+BN88*SIN(RADIANS(-$C88+Графики!$B$5)),"")</f>
        <v>285.1678688430365</v>
      </c>
      <c r="BQ88" s="24">
        <v>-0.62435620987330376</v>
      </c>
      <c r="BR88" s="25">
        <v>0.68896994918606502</v>
      </c>
      <c r="BS88" s="25">
        <v>-1.2451414999510466</v>
      </c>
      <c r="BT88" s="25">
        <v>1.0906313446120817</v>
      </c>
      <c r="BU88" s="18">
        <f t="shared" si="313"/>
        <v>11.460681911111251</v>
      </c>
      <c r="BV88" s="18">
        <f t="shared" si="314"/>
        <v>20.382051881628779</v>
      </c>
      <c r="BW88" s="18">
        <f t="shared" si="315"/>
        <v>269.33396299291815</v>
      </c>
      <c r="BX88" s="18">
        <f t="shared" si="316"/>
        <v>286.23652975331265</v>
      </c>
      <c r="BY88" s="18">
        <f>IF(ISNUMBER(BW88), BW88*COS(RADIANS(-$C88+Графики!$B$3))+BX88*SIN(RADIANS(-$C88+Графики!$B$3)),"")</f>
        <v>269.33396299291815</v>
      </c>
      <c r="BZ88" s="19">
        <f>IF(ISNUMBER(BW88), BW88*COS(RADIANS(-$C88+Графики!$B$5))+BX88*SIN(RADIANS(-$C88+Графики!$B$5)),"")</f>
        <v>286.23652975331265</v>
      </c>
      <c r="CA88" s="29">
        <v>-0.7931273607807876</v>
      </c>
      <c r="CB88" s="25">
        <v>0.74389167655417987</v>
      </c>
      <c r="CC88" s="25">
        <v>-1.2552947888526154</v>
      </c>
      <c r="CD88" s="25">
        <v>1.1313850187022674</v>
      </c>
      <c r="CE88" s="18">
        <f t="shared" si="317"/>
        <v>13.412619249748209</v>
      </c>
      <c r="CF88" s="18">
        <f t="shared" si="318"/>
        <v>20.8262046280358</v>
      </c>
      <c r="CG88" s="18">
        <f t="shared" si="319"/>
        <v>266.98520534409937</v>
      </c>
      <c r="CH88" s="18">
        <f t="shared" si="320"/>
        <v>292.05470242649824</v>
      </c>
      <c r="CI88" s="18">
        <f>IF(ISNUMBER(CG88), CG88*COS(RADIANS(-$C88+Графики!$B$3))+CH88*SIN(RADIANS(-$C88+Графики!$B$3)),"")</f>
        <v>266.98520534409937</v>
      </c>
      <c r="CJ88" s="19">
        <f>IF(ISNUMBER(CG88), CG88*COS(RADIANS(-$C88+Графики!$B$5))+CH88*SIN(RADIANS(-$C88+Графики!$B$5)),"")</f>
        <v>292.05470242649824</v>
      </c>
      <c r="CK88" s="24">
        <v>-0.71254397344201548</v>
      </c>
      <c r="CL88" s="25">
        <v>0.61766668749467613</v>
      </c>
      <c r="CM88" s="25">
        <v>-1.2288902994513422</v>
      </c>
      <c r="CN88" s="25">
        <v>1.0964026849890043</v>
      </c>
      <c r="CO88" s="18">
        <f t="shared" si="321"/>
        <v>11.608017184326876</v>
      </c>
      <c r="CP88" s="18">
        <f t="shared" si="322"/>
        <v>20.290616762632542</v>
      </c>
      <c r="CQ88" s="18">
        <f t="shared" si="323"/>
        <v>266.06060756957277</v>
      </c>
      <c r="CR88" s="18">
        <f t="shared" si="324"/>
        <v>291.32748081790612</v>
      </c>
      <c r="CS88" s="18">
        <f>IF(ISNUMBER(CQ88), CQ88*COS(RADIANS(-$C88+Графики!$B$3))+CR88*SIN(RADIANS(-$C88+Графики!$B$3)),"")</f>
        <v>266.06060756957277</v>
      </c>
      <c r="CT88" s="19">
        <f>IF(ISNUMBER(CQ88), CQ88*COS(RADIANS(-$C88+Графики!$B$5))+CR88*SIN(RADIANS(-$C88+Графики!$B$5)),"")</f>
        <v>291.32748081790612</v>
      </c>
      <c r="CU88" s="24">
        <v>-0.67588432363734308</v>
      </c>
      <c r="CV88" s="25">
        <v>0.56834996423984263</v>
      </c>
      <c r="CW88" s="25">
        <v>-1.0943856146027462</v>
      </c>
      <c r="CX88" s="25">
        <v>1.2025448274107131</v>
      </c>
      <c r="CY88" s="18">
        <f t="shared" si="325"/>
        <v>10.857779143773891</v>
      </c>
      <c r="CZ88" s="18">
        <f t="shared" si="326"/>
        <v>20.0431572251359</v>
      </c>
      <c r="DA88" s="18">
        <f t="shared" si="327"/>
        <v>259.48440709412756</v>
      </c>
      <c r="DB88" s="18">
        <f t="shared" si="328"/>
        <v>294.70828308973626</v>
      </c>
      <c r="DC88" s="18">
        <f>IF(ISNUMBER(DA88), DA88*COS(RADIANS(-$C88+Графики!$B$3))+DB88*SIN(RADIANS(-$C88+Графики!$B$3)),"")</f>
        <v>259.48440709412756</v>
      </c>
      <c r="DD88" s="19">
        <f>IF(ISNUMBER(DA88), DA88*COS(RADIANS(-$C88+Графики!$B$5))+DB88*SIN(RADIANS(-$C88+Графики!$B$5)),"")</f>
        <v>294.70828308973626</v>
      </c>
      <c r="DE88" s="24">
        <v>-0.73965929009311904</v>
      </c>
      <c r="DF88" s="25">
        <v>0.65404665685940488</v>
      </c>
      <c r="DG88" s="25">
        <v>-1.1554242613032641</v>
      </c>
      <c r="DH88" s="25">
        <v>1.1193143341547325</v>
      </c>
      <c r="DI88" s="18">
        <f t="shared" si="329"/>
        <v>12.162078941503584</v>
      </c>
      <c r="DJ88" s="18">
        <f t="shared" si="330"/>
        <v>19.849535359072043</v>
      </c>
      <c r="DK88" s="18">
        <f t="shared" si="331"/>
        <v>263.70823626501362</v>
      </c>
      <c r="DL88" s="18">
        <f t="shared" si="332"/>
        <v>290.55023920762147</v>
      </c>
      <c r="DM88" s="18">
        <f>IF(ISNUMBER(DK88), DK88*COS(RADIANS(-$C88+Графики!$B$3))+DL88*SIN(RADIANS(-$C88+Графики!$B$3)),"")</f>
        <v>263.70823626501362</v>
      </c>
      <c r="DN88" s="19">
        <f>IF(ISNUMBER(DK88), DK88*COS(RADIANS(-$C88+Графики!$B$5))+DL88*SIN(RADIANS(-$C88+Графики!$B$5)),"")</f>
        <v>290.55023920762147</v>
      </c>
      <c r="DO88" s="24">
        <v>-0.67558263794160001</v>
      </c>
      <c r="DP88" s="25">
        <v>0.73908124805639497</v>
      </c>
      <c r="DQ88" s="25">
        <v>-1.2731645377426111</v>
      </c>
      <c r="DR88" s="25">
        <v>1.1386624530099319</v>
      </c>
      <c r="DS88" s="18">
        <f t="shared" si="333"/>
        <v>12.344957730582863</v>
      </c>
      <c r="DT88" s="18">
        <f t="shared" si="334"/>
        <v>21.045607100597923</v>
      </c>
      <c r="DU88" s="18">
        <f t="shared" si="335"/>
        <v>269.10434481364149</v>
      </c>
      <c r="DV88" s="18">
        <f t="shared" si="336"/>
        <v>286.1672805734413</v>
      </c>
      <c r="DW88" s="18">
        <f>IF(ISNUMBER(DU88), DU88*COS(RADIANS(-$C88+Графики!$B$3))+DV88*SIN(RADIANS(-$C88+Графики!$B$3)),"")</f>
        <v>269.10434481364149</v>
      </c>
      <c r="DX88" s="19">
        <f>IF(ISNUMBER(DU88), DU88*COS(RADIANS(-$C88+Графики!$B$5))+DV88*SIN(RADIANS(-$C88+Графики!$B$5)),"")</f>
        <v>286.1672805734413</v>
      </c>
      <c r="DY88" s="24">
        <v>-0.79651318488229828</v>
      </c>
      <c r="DZ88" s="25">
        <v>0.69075636459998291</v>
      </c>
      <c r="EA88" s="25">
        <v>-1.2884900252880194</v>
      </c>
      <c r="EB88" s="25">
        <v>1.1256087090772477</v>
      </c>
      <c r="EC88" s="18">
        <f t="shared" si="337"/>
        <v>12.978510870103797</v>
      </c>
      <c r="ED88" s="18">
        <f t="shared" si="338"/>
        <v>21.065427408521614</v>
      </c>
      <c r="EE88" s="18">
        <f t="shared" si="339"/>
        <v>263.05881952676549</v>
      </c>
      <c r="EF88" s="18">
        <f t="shared" si="340"/>
        <v>290.11090560346474</v>
      </c>
      <c r="EG88" s="18">
        <f>IF(ISNUMBER(EE88), EE88*COS(RADIANS(-$C88+Графики!$B$3))+EF88*SIN(RADIANS(-$C88+Графики!$B$3)),"")</f>
        <v>263.05881952676549</v>
      </c>
      <c r="EH88" s="19">
        <f>IF(ISNUMBER(EE88), EE88*COS(RADIANS(-$C88+Графики!$B$5))+EF88*SIN(RADIANS(-$C88+Графики!$B$5)),"")</f>
        <v>290.11090560346474</v>
      </c>
      <c r="EI88" s="24">
        <v>-0.61577249317225435</v>
      </c>
      <c r="EJ88" s="25">
        <v>0.59597165993512979</v>
      </c>
      <c r="EK88" s="25">
        <v>-1.1589500129716614</v>
      </c>
      <c r="EL88" s="25">
        <v>1.0970199023258513</v>
      </c>
      <c r="EM88" s="18">
        <f t="shared" si="341"/>
        <v>10.574265511430699</v>
      </c>
      <c r="EN88" s="18">
        <f t="shared" si="342"/>
        <v>19.685779730705953</v>
      </c>
      <c r="EO88" s="18">
        <f t="shared" si="343"/>
        <v>265.31657067554295</v>
      </c>
      <c r="EP88" s="18">
        <f t="shared" si="344"/>
        <v>286.51251150398917</v>
      </c>
      <c r="EQ88" s="18">
        <f>IF(ISNUMBER(EO88), EO88*COS(RADIANS(-$C88+Графики!$B$3))+EP88*SIN(RADIANS(-$C88+Графики!$B$3)),"")</f>
        <v>265.31657067554295</v>
      </c>
      <c r="ER88" s="19">
        <f>IF(ISNUMBER(EO88), EO88*COS(RADIANS(-$C88+Графики!$B$5))+EP88*SIN(RADIANS(-$C88+Графики!$B$5)),"")</f>
        <v>286.51251150398917</v>
      </c>
      <c r="ES88" s="24">
        <v>-0.75021925758224739</v>
      </c>
      <c r="ET88" s="25">
        <v>0.74304660048505522</v>
      </c>
      <c r="EU88" s="25">
        <v>-1.2747762140004075</v>
      </c>
      <c r="EV88" s="25">
        <v>1.0973054118140868</v>
      </c>
      <c r="EW88" s="18">
        <f t="shared" si="345"/>
        <v>13.03083410893116</v>
      </c>
      <c r="EX88" s="18">
        <f t="shared" si="346"/>
        <v>20.698838921465367</v>
      </c>
      <c r="EY88" s="18">
        <f t="shared" si="347"/>
        <v>262.7746600702859</v>
      </c>
      <c r="EZ88" s="18">
        <f t="shared" si="348"/>
        <v>289.33455350058949</v>
      </c>
      <c r="FA88" s="18">
        <f>IF(ISNUMBER(EY88), EY88*COS(RADIANS(-$C88+Графики!$B$3))+EZ88*SIN(RADIANS(-$C88+Графики!$B$3)),"")</f>
        <v>262.7746600702859</v>
      </c>
      <c r="FB88" s="19">
        <f>IF(ISNUMBER(EY88), EY88*COS(RADIANS(-$C88+Графики!$B$5))+EZ88*SIN(RADIANS(-$C88+Графики!$B$5)),"")</f>
        <v>289.33455350058949</v>
      </c>
      <c r="FC88" s="24">
        <v>-0.75256506435712456</v>
      </c>
      <c r="FD88" s="25">
        <v>0.69140899851875404</v>
      </c>
      <c r="FE88" s="25">
        <v>-1.1209456489945901</v>
      </c>
      <c r="FF88" s="25">
        <v>1.1334431105648579</v>
      </c>
      <c r="FG88" s="18">
        <f t="shared" si="349"/>
        <v>12.600717378515592</v>
      </c>
      <c r="FH88" s="18">
        <f t="shared" si="350"/>
        <v>19.6719842158886</v>
      </c>
      <c r="FI88" s="18">
        <f t="shared" si="351"/>
        <v>265.10800191282124</v>
      </c>
      <c r="FJ88" s="18">
        <f t="shared" si="352"/>
        <v>291.18917038868022</v>
      </c>
      <c r="FK88" s="18">
        <f>IF(ISNUMBER(FI88), FI88*COS(RADIANS(-$C88+Графики!$B$3))+FJ88*SIN(RADIANS(-$C88+Графики!$B$3)),"")</f>
        <v>265.10800191282124</v>
      </c>
      <c r="FL88" s="19">
        <f>IF(ISNUMBER(FI88), FI88*COS(RADIANS(-$C88+Графики!$B$5))+FJ88*SIN(RADIANS(-$C88+Графики!$B$5)),"")</f>
        <v>291.18917038868022</v>
      </c>
      <c r="FM88" s="24">
        <v>-0.8115164222986988</v>
      </c>
      <c r="FN88" s="25">
        <v>0.71019082730932892</v>
      </c>
      <c r="FO88" s="25">
        <v>-1.1919199827812639</v>
      </c>
      <c r="FP88" s="25">
        <v>1.1487359853274197</v>
      </c>
      <c r="FQ88" s="18">
        <f t="shared" si="353"/>
        <v>13.279010594907165</v>
      </c>
      <c r="FR88" s="18">
        <f t="shared" si="354"/>
        <v>20.424656302638283</v>
      </c>
      <c r="FS88" s="18">
        <f t="shared" si="355"/>
        <v>266.08789556124788</v>
      </c>
      <c r="FT88" s="18">
        <f t="shared" si="356"/>
        <v>288.44244687611194</v>
      </c>
      <c r="FU88" s="18">
        <f>IF(ISNUMBER(FS88), FS88*COS(RADIANS(-$C88+Графики!$B$3))+FT88*SIN(RADIANS(-$C88+Графики!$B$3)),"")</f>
        <v>266.08789556124788</v>
      </c>
      <c r="FV88" s="19">
        <f>IF(ISNUMBER(FS88), FS88*COS(RADIANS(-$C88+Графики!$B$5))+FT88*SIN(RADIANS(-$C88+Графики!$B$5)),"")</f>
        <v>288.44244687611194</v>
      </c>
      <c r="FW88" s="24">
        <v>-0.79771917907306067</v>
      </c>
      <c r="FX88" s="25">
        <v>0.61355954011394043</v>
      </c>
      <c r="FY88" s="25">
        <v>-1.149860913632011</v>
      </c>
      <c r="FZ88" s="25">
        <v>1.1028155694207129</v>
      </c>
      <c r="GA88" s="18">
        <f t="shared" si="357"/>
        <v>12.315418823001856</v>
      </c>
      <c r="GB88" s="18">
        <f t="shared" si="358"/>
        <v>19.657044673862416</v>
      </c>
      <c r="GC88" s="18">
        <f t="shared" si="359"/>
        <v>269.65659244646361</v>
      </c>
      <c r="GD88" s="18">
        <f t="shared" si="360"/>
        <v>285.22451407239328</v>
      </c>
      <c r="GE88" s="18">
        <f>IF(ISNUMBER(GC88), GC88*COS(RADIANS(-$C88+Графики!$B$3))+GD88*SIN(RADIANS(-$C88+Графики!$B$3)),"")</f>
        <v>269.65659244646361</v>
      </c>
      <c r="GF88" s="19">
        <f>IF(ISNUMBER(GC88), GC88*COS(RADIANS(-$C88+Графики!$B$5))+GD88*SIN(RADIANS(-$C88+Графики!$B$5)),"")</f>
        <v>285.22451407239328</v>
      </c>
      <c r="GG88" s="24">
        <v>-0.78757968440756498</v>
      </c>
      <c r="GH88" s="25">
        <v>0.75096750865422546</v>
      </c>
      <c r="GI88" s="25">
        <v>-1.1560750643773552</v>
      </c>
      <c r="GJ88" s="25">
        <v>1.2662844235689157</v>
      </c>
      <c r="GK88" s="18">
        <f t="shared" si="361"/>
        <v>13.425953723426394</v>
      </c>
      <c r="GL88" s="18">
        <f t="shared" si="362"/>
        <v>21.13750003153535</v>
      </c>
      <c r="GM88" s="18">
        <f t="shared" si="363"/>
        <v>272.4074504405171</v>
      </c>
      <c r="GN88" s="18">
        <f t="shared" si="364"/>
        <v>290.4232569017251</v>
      </c>
      <c r="GO88" s="18">
        <f>IF(ISNUMBER(GM88), GM88*COS(RADIANS(-$C88+Графики!$B$3))+GN88*SIN(RADIANS(-$C88+Графики!$B$3)),"")</f>
        <v>272.4074504405171</v>
      </c>
      <c r="GP88" s="19">
        <f>IF(ISNUMBER(GM88), GM88*COS(RADIANS(-$C88+Графики!$B$5))+GN88*SIN(RADIANS(-$C88+Графики!$B$5)),"")</f>
        <v>290.4232569017251</v>
      </c>
      <c r="GQ88" s="24">
        <v>-0.70091244627918592</v>
      </c>
      <c r="GR88" s="25">
        <v>0.64726224150060174</v>
      </c>
      <c r="GS88" s="25">
        <v>-1.1683512780312424</v>
      </c>
      <c r="GT88" s="25">
        <v>1.1104963856041208</v>
      </c>
      <c r="GU88" s="18">
        <f t="shared" si="365"/>
        <v>11.764772186576044</v>
      </c>
      <c r="GV88" s="18">
        <f t="shared" si="366"/>
        <v>19.88538666587446</v>
      </c>
      <c r="GW88" s="18">
        <f t="shared" si="367"/>
        <v>265.8389247144317</v>
      </c>
      <c r="GX88" s="18">
        <f t="shared" si="368"/>
        <v>292.97113082894435</v>
      </c>
      <c r="GY88" s="18">
        <f>IF(ISNUMBER(GW88), GW88*COS(RADIANS(-$C88+Графики!$B$3))+GX88*SIN(RADIANS(-$C88+Графики!$B$3)),"")</f>
        <v>265.8389247144317</v>
      </c>
      <c r="GZ88" s="19">
        <f>IF(ISNUMBER(GW88), GW88*COS(RADIANS(-$C88+Графики!$B$5))+GX88*SIN(RADIANS(-$C88+Графики!$B$5)),"")</f>
        <v>292.97113082894435</v>
      </c>
      <c r="HA88" s="24">
        <v>-0.701325354378039</v>
      </c>
      <c r="HB88" s="25">
        <v>0.60822646843166328</v>
      </c>
      <c r="HC88" s="25">
        <v>-1.1995530635541038</v>
      </c>
      <c r="HD88" s="25">
        <v>1.1352922252594824</v>
      </c>
      <c r="HE88" s="18">
        <f t="shared" si="369"/>
        <v>11.427746770765941</v>
      </c>
      <c r="HF88" s="18">
        <f t="shared" si="370"/>
        <v>20.373959111554079</v>
      </c>
      <c r="HG88" s="18">
        <f t="shared" si="371"/>
        <v>265.64413582214127</v>
      </c>
      <c r="HH88" s="18">
        <f t="shared" si="372"/>
        <v>289.1607199450757</v>
      </c>
      <c r="HI88" s="18">
        <f>IF(ISNUMBER(HG88), HG88*COS(RADIANS(-$C88+Графики!$B$3))+HH88*SIN(RADIANS(-$C88+Графики!$B$3)),"")</f>
        <v>265.64413582214127</v>
      </c>
      <c r="HJ88" s="19">
        <f>IF(ISNUMBER(HG88), HG88*COS(RADIANS(-$C88+Графики!$B$5))+HH88*SIN(RADIANS(-$C88+Графики!$B$5)),"")</f>
        <v>289.1607199450757</v>
      </c>
      <c r="HK88" s="24">
        <v>-0.74558071180536711</v>
      </c>
      <c r="HL88" s="25">
        <v>0.68061495777205783</v>
      </c>
      <c r="HM88" s="25">
        <v>-1.1249104546645212</v>
      </c>
      <c r="HN88" s="25">
        <v>1.2282182443766045</v>
      </c>
      <c r="HO88" s="18">
        <f t="shared" si="373"/>
        <v>12.445583795461705</v>
      </c>
      <c r="HP88" s="18">
        <f t="shared" si="374"/>
        <v>20.533478586538717</v>
      </c>
      <c r="HQ88" s="18">
        <f t="shared" si="375"/>
        <v>270.92829891375243</v>
      </c>
      <c r="HR88" s="18">
        <f t="shared" si="376"/>
        <v>293.93936774684238</v>
      </c>
      <c r="HS88" s="18">
        <f>IF(ISNUMBER(HQ88), HQ88*COS(RADIANS(-$C88+Графики!$B$3))+HR88*SIN(RADIANS(-$C88+Графики!$B$3)),"")</f>
        <v>270.92829891375243</v>
      </c>
      <c r="HT88" s="19">
        <f>IF(ISNUMBER(HQ88), HQ88*COS(RADIANS(-$C88+Графики!$B$5))+HR88*SIN(RADIANS(-$C88+Графики!$B$5)),"")</f>
        <v>293.93936774684238</v>
      </c>
      <c r="HU88" s="24">
        <v>-0.76245572341682299</v>
      </c>
      <c r="HV88" s="25">
        <v>0.63666128381315212</v>
      </c>
      <c r="HW88" s="25">
        <v>-1.2269190915683006</v>
      </c>
      <c r="HX88" s="25">
        <v>1.2192349931074153</v>
      </c>
      <c r="HY88" s="18">
        <f t="shared" si="377"/>
        <v>12.209295844399403</v>
      </c>
      <c r="HZ88" s="18">
        <f t="shared" si="378"/>
        <v>21.345100210007953</v>
      </c>
      <c r="IA88" s="18">
        <f t="shared" si="379"/>
        <v>265.67713862655017</v>
      </c>
      <c r="IB88" s="18">
        <f t="shared" si="380"/>
        <v>289.89546901039631</v>
      </c>
      <c r="IC88" s="18">
        <f>IF(ISNUMBER(IA88), IA88*COS(RADIANS(-$C88+Графики!$B$3))+IB88*SIN(RADIANS(-$C88+Графики!$B$3)),"")</f>
        <v>265.67713862655017</v>
      </c>
      <c r="ID88" s="19">
        <f>IF(ISNUMBER(IA88), IA88*COS(RADIANS(-$C88+Графики!$B$5))+IB88*SIN(RADIANS(-$C88+Графики!$B$5)),"")</f>
        <v>289.89546901039631</v>
      </c>
      <c r="IE88" s="24">
        <v>-0.68353222659532653</v>
      </c>
      <c r="IF88" s="25">
        <v>0.6334124564782232</v>
      </c>
      <c r="IG88" s="25">
        <v>-1.2478515144724311</v>
      </c>
      <c r="IH88" s="25">
        <v>1.2515119790694214</v>
      </c>
      <c r="II88" s="18">
        <f t="shared" si="381"/>
        <v>11.492257410565129</v>
      </c>
      <c r="IJ88" s="18">
        <f t="shared" si="382"/>
        <v>21.809331789358637</v>
      </c>
      <c r="IK88" s="18">
        <f t="shared" si="383"/>
        <v>261.55742250271533</v>
      </c>
      <c r="IL88" s="18">
        <f t="shared" si="384"/>
        <v>283.0325179749691</v>
      </c>
      <c r="IM88" s="18">
        <f>IF(ISNUMBER(IK88), IK88*COS(RADIANS(-$C88+Графики!$B$3))+IL88*SIN(RADIANS(-$C88+Графики!$B$3)),"")</f>
        <v>261.55742250271533</v>
      </c>
      <c r="IN88" s="19">
        <f>IF(ISNUMBER(IK88), IK88*COS(RADIANS(-$C88+Графики!$B$5))+IL88*SIN(RADIANS(-$C88+Графики!$B$5)),"")</f>
        <v>283.0325179749691</v>
      </c>
      <c r="IO88" s="24">
        <v>-0.71360596683722977</v>
      </c>
      <c r="IP88" s="25">
        <v>0.60009339795390448</v>
      </c>
      <c r="IQ88" s="25">
        <v>-1.2541967331796335</v>
      </c>
      <c r="IR88" s="25">
        <v>1.2068223428347631</v>
      </c>
      <c r="IS88" s="18">
        <f t="shared" si="385"/>
        <v>11.463938531558661</v>
      </c>
      <c r="IT88" s="18">
        <f t="shared" si="386"/>
        <v>21.474791996328129</v>
      </c>
      <c r="IU88" s="18">
        <f t="shared" si="387"/>
        <v>265.62453494916468</v>
      </c>
      <c r="IV88" s="18">
        <f t="shared" si="388"/>
        <v>290.41678632468677</v>
      </c>
      <c r="IW88" s="18">
        <f>IF(ISNUMBER(IU88), IU88*COS(RADIANS(-$C88+Графики!$B$3))+IV88*SIN(RADIANS(-$C88+Графики!$B$3)),"")</f>
        <v>265.62453494916468</v>
      </c>
      <c r="IX88" s="19">
        <f>IF(ISNUMBER(IU88), IU88*COS(RADIANS(-$C88+Графики!$B$5))+IV88*SIN(RADIANS(-$C88+Графики!$B$5)),"")</f>
        <v>290.41678632468677</v>
      </c>
    </row>
    <row r="89" spans="1:258" x14ac:dyDescent="0.25">
      <c r="A89" s="44">
        <v>89</v>
      </c>
      <c r="B89" s="50">
        <v>0</v>
      </c>
      <c r="C89" s="11">
        <f>IF(Графики!$A$7="Расчитывать с учетом закручивания скважины",B89,0)</f>
        <v>0</v>
      </c>
      <c r="D89" s="47">
        <v>43</v>
      </c>
      <c r="E89" s="34">
        <f>IF(ISNUMBER(INDEX($I$1:$IX$303,$A89,E$1) ),INDEX($I$1:$IX$303,$A89,E$1),0)</f>
        <v>10.317261742453706</v>
      </c>
      <c r="F89" s="35">
        <f>IF(ISNUMBER(INDEX($I$1:$IX$303,$A89,F$1) ),INDEX($I$1:$IX$303,$A89,F$1),0)</f>
        <v>20.306544479457322</v>
      </c>
      <c r="G89" s="35">
        <f>IF(ISNUMBER(INDEX($I$1:$IX$303,$A89,G$1) ),INDEX($I$1:$IX$303,$A89,G$1)-$G$305,0)</f>
        <v>-705.77291488358276</v>
      </c>
      <c r="H89" s="36">
        <f>IF(ISNUMBER(INDEX($I$1:$IX$303,$A89,H$1) ),INDEX($I$1:$IX$303,$A89,H$1)-$H$305,0)</f>
        <v>-853.00265432699848</v>
      </c>
      <c r="I89" s="29">
        <v>-0.64642370827868001</v>
      </c>
      <c r="J89" s="25">
        <v>0.53586837532488107</v>
      </c>
      <c r="K89" s="25">
        <v>-1.2382829274043805</v>
      </c>
      <c r="L89" s="25">
        <v>1.0888356150719194</v>
      </c>
      <c r="M89" s="18">
        <f t="shared" si="289"/>
        <v>10.317261742453706</v>
      </c>
      <c r="N89" s="18">
        <f t="shared" si="290"/>
        <v>20.306544479457322</v>
      </c>
      <c r="O89" s="18">
        <f t="shared" si="291"/>
        <v>272.1432410058319</v>
      </c>
      <c r="P89" s="18">
        <f t="shared" si="292"/>
        <v>302.42700915703909</v>
      </c>
      <c r="Q89" s="18">
        <f>IF(ISNUMBER(O89), O89*COS(RADIANS(-$C89+Графики!$B$3))+P89*SIN(RADIANS(-$C89+Графики!$B$3)),"")</f>
        <v>272.1432410058319</v>
      </c>
      <c r="R89" s="19">
        <f>IF(ISNUMBER(O89), O89*COS(RADIANS(-$C89+Графики!$B$5))+P89*SIN(RADIANS(-$C89+Графики!$B$5)),"")</f>
        <v>302.42700915703909</v>
      </c>
      <c r="S89" s="29">
        <v>-0.64972527282085024</v>
      </c>
      <c r="T89" s="25">
        <v>0.47796105194782701</v>
      </c>
      <c r="U89" s="25">
        <v>-1.0965684960238642</v>
      </c>
      <c r="V89" s="25">
        <v>1.2163761877030892</v>
      </c>
      <c r="W89" s="18">
        <f t="shared" si="293"/>
        <v>9.8407608107219549</v>
      </c>
      <c r="X89" s="18">
        <f t="shared" si="294"/>
        <v>20.182879577813218</v>
      </c>
      <c r="Y89" s="18">
        <f t="shared" si="295"/>
        <v>268.68541259917407</v>
      </c>
      <c r="Z89" s="18">
        <f t="shared" si="296"/>
        <v>296.51689861748542</v>
      </c>
      <c r="AA89" s="18">
        <f>IF(ISNUMBER(Y89), Y89*COS(RADIANS(-$C89+Графики!$B$3))+Z89*SIN(RADIANS(-$C89+Графики!$B$3)),"")</f>
        <v>268.68541259917407</v>
      </c>
      <c r="AB89" s="18">
        <f>IF(ISNUMBER(Y89), Y89*COS(RADIANS(-$C89+Графики!$B$5))+Z89*SIN(RADIANS(-$C89+Графики!$B$5)),"")</f>
        <v>296.51689861748542</v>
      </c>
      <c r="AC89" s="24">
        <v>-0.56236664578098861</v>
      </c>
      <c r="AD89" s="25">
        <v>0.48840605443384466</v>
      </c>
      <c r="AE89" s="25">
        <v>-1.1689704187266508</v>
      </c>
      <c r="AF89" s="25">
        <v>1.2471013650449241</v>
      </c>
      <c r="AG89" s="18">
        <f t="shared" si="297"/>
        <v>9.1695931507840385</v>
      </c>
      <c r="AH89" s="18">
        <f t="shared" si="298"/>
        <v>21.082641688910499</v>
      </c>
      <c r="AI89" s="18">
        <f t="shared" si="299"/>
        <v>270.00792925376959</v>
      </c>
      <c r="AJ89" s="18">
        <f t="shared" si="300"/>
        <v>304.52158963197371</v>
      </c>
      <c r="AK89" s="18">
        <f>IF(ISNUMBER(AI89), AI89*COS(RADIANS(-$C89+Графики!$B$3))+AJ89*SIN(RADIANS(-$C89+Графики!$B$3)),"")</f>
        <v>270.00792925376959</v>
      </c>
      <c r="AL89" s="19">
        <f>IF(ISNUMBER(AI89), AI89*COS(RADIANS(-$C89+Графики!$B$5))+AJ89*SIN(RADIANS(-$C89+Графики!$B$5)),"")</f>
        <v>304.52158963197371</v>
      </c>
      <c r="AM89" s="24">
        <v>-0.49565593792892826</v>
      </c>
      <c r="AN89" s="25">
        <v>0.55022473469733224</v>
      </c>
      <c r="AO89" s="25">
        <v>-1.161221635640159</v>
      </c>
      <c r="AP89" s="25">
        <v>1.1404448103852569</v>
      </c>
      <c r="AQ89" s="18">
        <f t="shared" si="301"/>
        <v>9.1269039429794514</v>
      </c>
      <c r="AR89" s="18">
        <f t="shared" si="302"/>
        <v>20.084478337272195</v>
      </c>
      <c r="AS89" s="18">
        <f t="shared" si="303"/>
        <v>269.08514968015294</v>
      </c>
      <c r="AT89" s="18">
        <f t="shared" si="304"/>
        <v>302.00377043095455</v>
      </c>
      <c r="AU89" s="18">
        <f>IF(ISNUMBER(AS89), AS89*COS(RADIANS(-$C89+Графики!$B$3))+AT89*SIN(RADIANS(-$C89+Графики!$B$3)),"")</f>
        <v>269.08514968015294</v>
      </c>
      <c r="AV89" s="19">
        <f>IF(ISNUMBER(AS89), AS89*COS(RADIANS(-$C89+Графики!$B$5))+AT89*SIN(RADIANS(-$C89+Графики!$B$5)),"")</f>
        <v>302.00377043095455</v>
      </c>
      <c r="AW89" s="24">
        <v>-0.48697840604478948</v>
      </c>
      <c r="AX89" s="25">
        <v>0.53149044150501734</v>
      </c>
      <c r="AY89" s="25">
        <v>-1.1498372473594598</v>
      </c>
      <c r="AZ89" s="25">
        <v>1.1912186586239291</v>
      </c>
      <c r="BA89" s="18">
        <f t="shared" si="305"/>
        <v>8.8877003468303108</v>
      </c>
      <c r="BB89" s="18">
        <f t="shared" si="306"/>
        <v>20.428145690816493</v>
      </c>
      <c r="BC89" s="18">
        <f t="shared" si="307"/>
        <v>268.55352115827441</v>
      </c>
      <c r="BD89" s="18">
        <f t="shared" si="308"/>
        <v>300.52286349237903</v>
      </c>
      <c r="BE89" s="18">
        <f>IF(ISNUMBER(BC89), BC89*COS(RADIANS(-$C89+Графики!$B$3))+BD89*SIN(RADIANS(-$C89+Графики!$B$3)),"")</f>
        <v>268.55352115827441</v>
      </c>
      <c r="BF89" s="19">
        <f>IF(ISNUMBER(BC89), BC89*COS(RADIANS(-$C89+Графики!$B$5))+BD89*SIN(RADIANS(-$C89+Графики!$B$5)),"")</f>
        <v>300.52286349237903</v>
      </c>
      <c r="BG89" s="24">
        <v>-0.59825197523104046</v>
      </c>
      <c r="BH89" s="25">
        <v>0.57120104590154142</v>
      </c>
      <c r="BI89" s="25">
        <v>-1.180071538464986</v>
      </c>
      <c r="BJ89" s="25">
        <v>1.2467756278634929</v>
      </c>
      <c r="BK89" s="18">
        <f t="shared" si="309"/>
        <v>10.205225684797419</v>
      </c>
      <c r="BL89" s="18">
        <f t="shared" si="310"/>
        <v>21.176653647351952</v>
      </c>
      <c r="BM89" s="18">
        <f t="shared" si="311"/>
        <v>269.42787742026314</v>
      </c>
      <c r="BN89" s="18">
        <f t="shared" si="312"/>
        <v>295.75619566671247</v>
      </c>
      <c r="BO89" s="18">
        <f>IF(ISNUMBER(BM89), BM89*COS(RADIANS(-$C89+Графики!$B$3))+BN89*SIN(RADIANS(-$C89+Графики!$B$3)),"")</f>
        <v>269.42787742026314</v>
      </c>
      <c r="BP89" s="19">
        <f>IF(ISNUMBER(BM89), BM89*COS(RADIANS(-$C89+Графики!$B$5))+BN89*SIN(RADIANS(-$C89+Графики!$B$5)),"")</f>
        <v>295.75619566671247</v>
      </c>
      <c r="BQ89" s="24">
        <v>-0.49783671851780431</v>
      </c>
      <c r="BR89" s="25">
        <v>0.5398980108339867</v>
      </c>
      <c r="BS89" s="25">
        <v>-1.2237543009111933</v>
      </c>
      <c r="BT89" s="25">
        <v>1.2001316550019172</v>
      </c>
      <c r="BU89" s="18">
        <f t="shared" si="313"/>
        <v>9.0558201154073998</v>
      </c>
      <c r="BV89" s="18">
        <f t="shared" si="314"/>
        <v>21.150817999442118</v>
      </c>
      <c r="BW89" s="18">
        <f t="shared" si="315"/>
        <v>273.86187305062185</v>
      </c>
      <c r="BX89" s="18">
        <f t="shared" si="316"/>
        <v>296.8119387530337</v>
      </c>
      <c r="BY89" s="18">
        <f>IF(ISNUMBER(BW89), BW89*COS(RADIANS(-$C89+Графики!$B$3))+BX89*SIN(RADIANS(-$C89+Графики!$B$3)),"")</f>
        <v>273.86187305062185</v>
      </c>
      <c r="BZ89" s="19">
        <f>IF(ISNUMBER(BW89), BW89*COS(RADIANS(-$C89+Графики!$B$5))+BX89*SIN(RADIANS(-$C89+Графики!$B$5)),"")</f>
        <v>296.8119387530337</v>
      </c>
      <c r="CA89" s="29">
        <v>-0.52914591823219226</v>
      </c>
      <c r="CB89" s="25">
        <v>0.52827346177698842</v>
      </c>
      <c r="CC89" s="25">
        <v>-1.2023839309039912</v>
      </c>
      <c r="CD89" s="25">
        <v>1.1700980306792372</v>
      </c>
      <c r="CE89" s="18">
        <f t="shared" si="317"/>
        <v>9.2275939201466244</v>
      </c>
      <c r="CF89" s="18">
        <f t="shared" si="318"/>
        <v>20.702331761497891</v>
      </c>
      <c r="CG89" s="18">
        <f t="shared" si="319"/>
        <v>271.5990023041727</v>
      </c>
      <c r="CH89" s="18">
        <f t="shared" si="320"/>
        <v>302.4058683072472</v>
      </c>
      <c r="CI89" s="18">
        <f>IF(ISNUMBER(CG89), CG89*COS(RADIANS(-$C89+Графики!$B$3))+CH89*SIN(RADIANS(-$C89+Графики!$B$3)),"")</f>
        <v>271.5990023041727</v>
      </c>
      <c r="CJ89" s="19">
        <f>IF(ISNUMBER(CG89), CG89*COS(RADIANS(-$C89+Графики!$B$5))+CH89*SIN(RADIANS(-$C89+Графики!$B$5)),"")</f>
        <v>302.4058683072472</v>
      </c>
      <c r="CK89" s="24">
        <v>-0.49396024188043985</v>
      </c>
      <c r="CL89" s="25">
        <v>0.44137419249761856</v>
      </c>
      <c r="CM89" s="25">
        <v>-1.1391146125775402</v>
      </c>
      <c r="CN89" s="25">
        <v>1.2385025079360492</v>
      </c>
      <c r="CO89" s="18">
        <f t="shared" si="321"/>
        <v>8.1622421097881279</v>
      </c>
      <c r="CP89" s="18">
        <f t="shared" si="322"/>
        <v>20.747134852077384</v>
      </c>
      <c r="CQ89" s="18">
        <f t="shared" si="323"/>
        <v>270.14172862446685</v>
      </c>
      <c r="CR89" s="18">
        <f t="shared" si="324"/>
        <v>301.7010482439448</v>
      </c>
      <c r="CS89" s="18">
        <f>IF(ISNUMBER(CQ89), CQ89*COS(RADIANS(-$C89+Графики!$B$3))+CR89*SIN(RADIANS(-$C89+Графики!$B$3)),"")</f>
        <v>270.14172862446685</v>
      </c>
      <c r="CT89" s="19">
        <f>IF(ISNUMBER(CQ89), CQ89*COS(RADIANS(-$C89+Графики!$B$5))+CR89*SIN(RADIANS(-$C89+Графики!$B$5)),"")</f>
        <v>301.7010482439448</v>
      </c>
      <c r="CU89" s="24">
        <v>-0.54906755445251676</v>
      </c>
      <c r="CV89" s="25">
        <v>0.63598495658161724</v>
      </c>
      <c r="CW89" s="25">
        <v>-1.2268477693620092</v>
      </c>
      <c r="CX89" s="25">
        <v>1.2486621896507384</v>
      </c>
      <c r="CY89" s="18">
        <f t="shared" si="325"/>
        <v>10.34134973103458</v>
      </c>
      <c r="CZ89" s="18">
        <f t="shared" si="326"/>
        <v>21.601219472010374</v>
      </c>
      <c r="DA89" s="18">
        <f t="shared" si="327"/>
        <v>264.65508195964486</v>
      </c>
      <c r="DB89" s="18">
        <f t="shared" si="328"/>
        <v>305.50889282574144</v>
      </c>
      <c r="DC89" s="18">
        <f>IF(ISNUMBER(DA89), DA89*COS(RADIANS(-$C89+Графики!$B$3))+DB89*SIN(RADIANS(-$C89+Графики!$B$3)),"")</f>
        <v>264.65508195964486</v>
      </c>
      <c r="DD89" s="19">
        <f>IF(ISNUMBER(DA89), DA89*COS(RADIANS(-$C89+Графики!$B$5))+DB89*SIN(RADIANS(-$C89+Графики!$B$5)),"")</f>
        <v>305.50889282574144</v>
      </c>
      <c r="DE89" s="24">
        <v>-0.57907281706492231</v>
      </c>
      <c r="DF89" s="25">
        <v>0.52374033460736058</v>
      </c>
      <c r="DG89" s="25">
        <v>-1.1320213671195083</v>
      </c>
      <c r="DH89" s="25">
        <v>1.1482110332315532</v>
      </c>
      <c r="DI89" s="18">
        <f t="shared" si="329"/>
        <v>9.6237117079604406</v>
      </c>
      <c r="DJ89" s="18">
        <f t="shared" si="330"/>
        <v>19.897468382466265</v>
      </c>
      <c r="DK89" s="18">
        <f t="shared" si="331"/>
        <v>268.52009211899383</v>
      </c>
      <c r="DL89" s="18">
        <f t="shared" si="332"/>
        <v>300.49897339885462</v>
      </c>
      <c r="DM89" s="18">
        <f>IF(ISNUMBER(DK89), DK89*COS(RADIANS(-$C89+Графики!$B$3))+DL89*SIN(RADIANS(-$C89+Графики!$B$3)),"")</f>
        <v>268.52009211899383</v>
      </c>
      <c r="DN89" s="19">
        <f>IF(ISNUMBER(DK89), DK89*COS(RADIANS(-$C89+Графики!$B$5))+DL89*SIN(RADIANS(-$C89+Графики!$B$5)),"")</f>
        <v>300.49897339885462</v>
      </c>
      <c r="DO89" s="24">
        <v>-0.59686365795963914</v>
      </c>
      <c r="DP89" s="25">
        <v>0.5029360670098767</v>
      </c>
      <c r="DQ89" s="25">
        <v>-1.1543197302557648</v>
      </c>
      <c r="DR89" s="25">
        <v>1.1280949204183739</v>
      </c>
      <c r="DS89" s="18">
        <f t="shared" si="333"/>
        <v>9.5974158135629288</v>
      </c>
      <c r="DT89" s="18">
        <f t="shared" si="334"/>
        <v>19.916508335310333</v>
      </c>
      <c r="DU89" s="18">
        <f t="shared" si="335"/>
        <v>273.90305272042298</v>
      </c>
      <c r="DV89" s="18">
        <f t="shared" si="336"/>
        <v>296.12553474109649</v>
      </c>
      <c r="DW89" s="18">
        <f>IF(ISNUMBER(DU89), DU89*COS(RADIANS(-$C89+Графики!$B$3))+DV89*SIN(RADIANS(-$C89+Графики!$B$3)),"")</f>
        <v>273.90305272042298</v>
      </c>
      <c r="DX89" s="19">
        <f>IF(ISNUMBER(DU89), DU89*COS(RADIANS(-$C89+Графики!$B$5))+DV89*SIN(RADIANS(-$C89+Графики!$B$5)),"")</f>
        <v>296.12553474109649</v>
      </c>
      <c r="DY89" s="24">
        <v>-0.59559851422965993</v>
      </c>
      <c r="DZ89" s="25">
        <v>0.47749962480886454</v>
      </c>
      <c r="EA89" s="25">
        <v>-1.1958501700481763</v>
      </c>
      <c r="EB89" s="25">
        <v>1.1117715967179636</v>
      </c>
      <c r="EC89" s="18">
        <f t="shared" si="337"/>
        <v>9.3644109919322336</v>
      </c>
      <c r="ED89" s="18">
        <f t="shared" si="338"/>
        <v>20.136437804549939</v>
      </c>
      <c r="EE89" s="18">
        <f t="shared" si="339"/>
        <v>267.74102502273161</v>
      </c>
      <c r="EF89" s="18">
        <f t="shared" si="340"/>
        <v>300.17912450573971</v>
      </c>
      <c r="EG89" s="18">
        <f>IF(ISNUMBER(EE89), EE89*COS(RADIANS(-$C89+Графики!$B$3))+EF89*SIN(RADIANS(-$C89+Графики!$B$3)),"")</f>
        <v>267.74102502273161</v>
      </c>
      <c r="EH89" s="19">
        <f>IF(ISNUMBER(EE89), EE89*COS(RADIANS(-$C89+Графики!$B$5))+EF89*SIN(RADIANS(-$C89+Графики!$B$5)),"")</f>
        <v>300.17912450573971</v>
      </c>
      <c r="EI89" s="24">
        <v>-0.57853731577811929</v>
      </c>
      <c r="EJ89" s="25">
        <v>0.53856544593810207</v>
      </c>
      <c r="EK89" s="25">
        <v>-1.1761115873022094</v>
      </c>
      <c r="EL89" s="25">
        <v>1.0752272361950055</v>
      </c>
      <c r="EM89" s="18">
        <f t="shared" si="341"/>
        <v>9.7484062301106622</v>
      </c>
      <c r="EN89" s="18">
        <f t="shared" si="342"/>
        <v>19.645373646258662</v>
      </c>
      <c r="EO89" s="18">
        <f t="shared" si="343"/>
        <v>270.19077379059826</v>
      </c>
      <c r="EP89" s="18">
        <f t="shared" si="344"/>
        <v>296.33519832711852</v>
      </c>
      <c r="EQ89" s="18">
        <f>IF(ISNUMBER(EO89), EO89*COS(RADIANS(-$C89+Графики!$B$3))+EP89*SIN(RADIANS(-$C89+Графики!$B$3)),"")</f>
        <v>270.19077379059826</v>
      </c>
      <c r="ER89" s="19">
        <f>IF(ISNUMBER(EO89), EO89*COS(RADIANS(-$C89+Графики!$B$5))+EP89*SIN(RADIANS(-$C89+Графики!$B$5)),"")</f>
        <v>296.33519832711852</v>
      </c>
      <c r="ES89" s="24">
        <v>-0.4909617440384455</v>
      </c>
      <c r="ET89" s="25">
        <v>0.52667652114126573</v>
      </c>
      <c r="EU89" s="25">
        <v>-1.1148340346650358</v>
      </c>
      <c r="EV89" s="25">
        <v>1.0788965044865151</v>
      </c>
      <c r="EW89" s="18">
        <f t="shared" si="345"/>
        <v>8.8804524343409881</v>
      </c>
      <c r="EX89" s="18">
        <f t="shared" si="346"/>
        <v>19.142741086561379</v>
      </c>
      <c r="EY89" s="18">
        <f t="shared" si="347"/>
        <v>267.21488628745641</v>
      </c>
      <c r="EZ89" s="18">
        <f t="shared" si="348"/>
        <v>298.90592404387019</v>
      </c>
      <c r="FA89" s="18">
        <f>IF(ISNUMBER(EY89), EY89*COS(RADIANS(-$C89+Графики!$B$3))+EZ89*SIN(RADIANS(-$C89+Графики!$B$3)),"")</f>
        <v>267.21488628745641</v>
      </c>
      <c r="FB89" s="19">
        <f>IF(ISNUMBER(EY89), EY89*COS(RADIANS(-$C89+Графики!$B$5))+EZ89*SIN(RADIANS(-$C89+Графики!$B$5)),"")</f>
        <v>298.90592404387019</v>
      </c>
      <c r="FC89" s="24">
        <v>-0.52670485938166167</v>
      </c>
      <c r="FD89" s="25">
        <v>0.50135208228547923</v>
      </c>
      <c r="FE89" s="25">
        <v>-1.1719960462586525</v>
      </c>
      <c r="FF89" s="25">
        <v>1.2017656321311578</v>
      </c>
      <c r="FG89" s="18">
        <f t="shared" si="349"/>
        <v>8.9713689165525246</v>
      </c>
      <c r="FH89" s="18">
        <f t="shared" si="350"/>
        <v>20.713497002684992</v>
      </c>
      <c r="FI89" s="18">
        <f t="shared" si="351"/>
        <v>269.59368637109748</v>
      </c>
      <c r="FJ89" s="18">
        <f t="shared" si="352"/>
        <v>301.54591889002273</v>
      </c>
      <c r="FK89" s="18">
        <f>IF(ISNUMBER(FI89), FI89*COS(RADIANS(-$C89+Графики!$B$3))+FJ89*SIN(RADIANS(-$C89+Графики!$B$3)),"")</f>
        <v>269.59368637109748</v>
      </c>
      <c r="FL89" s="19">
        <f>IF(ISNUMBER(FI89), FI89*COS(RADIANS(-$C89+Графики!$B$5))+FJ89*SIN(RADIANS(-$C89+Графики!$B$5)),"")</f>
        <v>301.54591889002273</v>
      </c>
      <c r="FM89" s="24">
        <v>-0.5668124089445995</v>
      </c>
      <c r="FN89" s="25">
        <v>0.60698174055433218</v>
      </c>
      <c r="FO89" s="25">
        <v>-1.1369969311644563</v>
      </c>
      <c r="FP89" s="25">
        <v>1.0869799105047229</v>
      </c>
      <c r="FQ89" s="18">
        <f t="shared" si="353"/>
        <v>10.24310719631718</v>
      </c>
      <c r="FR89" s="18">
        <f t="shared" si="354"/>
        <v>19.406640833687213</v>
      </c>
      <c r="FS89" s="18">
        <f t="shared" si="355"/>
        <v>271.20944915940646</v>
      </c>
      <c r="FT89" s="18">
        <f t="shared" si="356"/>
        <v>298.14576729295555</v>
      </c>
      <c r="FU89" s="18">
        <f>IF(ISNUMBER(FS89), FS89*COS(RADIANS(-$C89+Графики!$B$3))+FT89*SIN(RADIANS(-$C89+Графики!$B$3)),"")</f>
        <v>271.20944915940646</v>
      </c>
      <c r="FV89" s="19">
        <f>IF(ISNUMBER(FS89), FS89*COS(RADIANS(-$C89+Графики!$B$5))+FT89*SIN(RADIANS(-$C89+Графики!$B$5)),"")</f>
        <v>298.14576729295555</v>
      </c>
      <c r="FW89" s="24">
        <v>-0.66825703493453792</v>
      </c>
      <c r="FX89" s="25">
        <v>0.63533104073257585</v>
      </c>
      <c r="FY89" s="25">
        <v>-1.2010707769562106</v>
      </c>
      <c r="FZ89" s="25">
        <v>1.0857926474110253</v>
      </c>
      <c r="GA89" s="18">
        <f t="shared" si="357"/>
        <v>11.375706641996397</v>
      </c>
      <c r="GB89" s="18">
        <f t="shared" si="358"/>
        <v>19.955323493955497</v>
      </c>
      <c r="GC89" s="18">
        <f t="shared" si="359"/>
        <v>275.34444576746182</v>
      </c>
      <c r="GD89" s="18">
        <f t="shared" si="360"/>
        <v>295.20217581937101</v>
      </c>
      <c r="GE89" s="18">
        <f>IF(ISNUMBER(GC89), GC89*COS(RADIANS(-$C89+Графики!$B$3))+GD89*SIN(RADIANS(-$C89+Графики!$B$3)),"")</f>
        <v>275.34444576746182</v>
      </c>
      <c r="GF89" s="19">
        <f>IF(ISNUMBER(GC89), GC89*COS(RADIANS(-$C89+Графики!$B$5))+GD89*SIN(RADIANS(-$C89+Графики!$B$5)),"")</f>
        <v>295.20217581937101</v>
      </c>
      <c r="GG89" s="24">
        <v>-0.56822878323879145</v>
      </c>
      <c r="GH89" s="25">
        <v>0.61810222599448594</v>
      </c>
      <c r="GI89" s="25">
        <v>-1.1838104523430402</v>
      </c>
      <c r="GJ89" s="25">
        <v>1.1785277394976716</v>
      </c>
      <c r="GK89" s="18">
        <f t="shared" si="361"/>
        <v>10.352506135318217</v>
      </c>
      <c r="GL89" s="18">
        <f t="shared" si="362"/>
        <v>20.613829561723229</v>
      </c>
      <c r="GM89" s="18">
        <f t="shared" si="363"/>
        <v>277.5837035081762</v>
      </c>
      <c r="GN89" s="18">
        <f t="shared" si="364"/>
        <v>300.73017168258673</v>
      </c>
      <c r="GO89" s="18">
        <f>IF(ISNUMBER(GM89), GM89*COS(RADIANS(-$C89+Графики!$B$3))+GN89*SIN(RADIANS(-$C89+Графики!$B$3)),"")</f>
        <v>277.5837035081762</v>
      </c>
      <c r="GP89" s="19">
        <f>IF(ISNUMBER(GM89), GM89*COS(RADIANS(-$C89+Графики!$B$5))+GN89*SIN(RADIANS(-$C89+Графики!$B$5)),"")</f>
        <v>300.73017168258673</v>
      </c>
      <c r="GQ89" s="24">
        <v>-0.58472641314540141</v>
      </c>
      <c r="GR89" s="25">
        <v>0.52791351611061543</v>
      </c>
      <c r="GS89" s="25">
        <v>-1.1587759743866615</v>
      </c>
      <c r="GT89" s="25">
        <v>1.0930213161752735</v>
      </c>
      <c r="GU89" s="18">
        <f t="shared" si="365"/>
        <v>9.7094625130997922</v>
      </c>
      <c r="GV89" s="18">
        <f t="shared" si="366"/>
        <v>19.64937375387137</v>
      </c>
      <c r="GW89" s="18">
        <f t="shared" si="367"/>
        <v>270.69365597098158</v>
      </c>
      <c r="GX89" s="18">
        <f t="shared" si="368"/>
        <v>302.79581770588004</v>
      </c>
      <c r="GY89" s="18">
        <f>IF(ISNUMBER(GW89), GW89*COS(RADIANS(-$C89+Графики!$B$3))+GX89*SIN(RADIANS(-$C89+Графики!$B$3)),"")</f>
        <v>270.69365597098158</v>
      </c>
      <c r="GZ89" s="19">
        <f>IF(ISNUMBER(GW89), GW89*COS(RADIANS(-$C89+Графики!$B$5))+GX89*SIN(RADIANS(-$C89+Графики!$B$5)),"")</f>
        <v>302.79581770588004</v>
      </c>
      <c r="HA89" s="24">
        <v>-0.54761832436396596</v>
      </c>
      <c r="HB89" s="25">
        <v>0.60087768359859295</v>
      </c>
      <c r="HC89" s="25">
        <v>-1.2406534382655843</v>
      </c>
      <c r="HD89" s="25">
        <v>1.2227788720645059</v>
      </c>
      <c r="HE89" s="18">
        <f t="shared" si="369"/>
        <v>10.022350598198004</v>
      </c>
      <c r="HF89" s="18">
        <f t="shared" si="370"/>
        <v>21.495846577263393</v>
      </c>
      <c r="HG89" s="18">
        <f t="shared" si="371"/>
        <v>270.65531112124029</v>
      </c>
      <c r="HH89" s="18">
        <f t="shared" si="372"/>
        <v>299.90864323370738</v>
      </c>
      <c r="HI89" s="18">
        <f>IF(ISNUMBER(HG89), HG89*COS(RADIANS(-$C89+Графики!$B$3))+HH89*SIN(RADIANS(-$C89+Графики!$B$3)),"")</f>
        <v>270.65531112124029</v>
      </c>
      <c r="HJ89" s="19">
        <f>IF(ISNUMBER(HG89), HG89*COS(RADIANS(-$C89+Графики!$B$5))+HH89*SIN(RADIANS(-$C89+Графики!$B$5)),"")</f>
        <v>299.90864323370738</v>
      </c>
      <c r="HK89" s="24">
        <v>-0.48566084874158166</v>
      </c>
      <c r="HL89" s="25">
        <v>0.51746918155181409</v>
      </c>
      <c r="HM89" s="25">
        <v>-1.2692299837438941</v>
      </c>
      <c r="HN89" s="25">
        <v>1.1287874821820871</v>
      </c>
      <c r="HO89" s="18">
        <f t="shared" si="373"/>
        <v>8.7538491222097772</v>
      </c>
      <c r="HP89" s="18">
        <f t="shared" si="374"/>
        <v>20.925122801028749</v>
      </c>
      <c r="HQ89" s="18">
        <f t="shared" si="375"/>
        <v>275.30522347485731</v>
      </c>
      <c r="HR89" s="18">
        <f t="shared" si="376"/>
        <v>304.40192914735678</v>
      </c>
      <c r="HS89" s="18">
        <f>IF(ISNUMBER(HQ89), HQ89*COS(RADIANS(-$C89+Графики!$B$3))+HR89*SIN(RADIANS(-$C89+Графики!$B$3)),"")</f>
        <v>275.30522347485731</v>
      </c>
      <c r="HT89" s="19">
        <f>IF(ISNUMBER(HQ89), HQ89*COS(RADIANS(-$C89+Графики!$B$5))+HR89*SIN(RADIANS(-$C89+Графики!$B$5)),"")</f>
        <v>304.40192914735678</v>
      </c>
      <c r="HU89" s="24">
        <v>-0.50529500587597065</v>
      </c>
      <c r="HV89" s="25">
        <v>0.60047441109287902</v>
      </c>
      <c r="HW89" s="25">
        <v>-1.1869262456079042</v>
      </c>
      <c r="HX89" s="25">
        <v>1.128976995749722</v>
      </c>
      <c r="HY89" s="18">
        <f t="shared" si="377"/>
        <v>9.6495087915565581</v>
      </c>
      <c r="HZ89" s="18">
        <f t="shared" si="378"/>
        <v>20.208692597908893</v>
      </c>
      <c r="IA89" s="18">
        <f t="shared" si="379"/>
        <v>270.50189302232843</v>
      </c>
      <c r="IB89" s="18">
        <f t="shared" si="380"/>
        <v>299.99981530935077</v>
      </c>
      <c r="IC89" s="18">
        <f>IF(ISNUMBER(IA89), IA89*COS(RADIANS(-$C89+Графики!$B$3))+IB89*SIN(RADIANS(-$C89+Графики!$B$3)),"")</f>
        <v>270.50189302232843</v>
      </c>
      <c r="ID89" s="19">
        <f>IF(ISNUMBER(IA89), IA89*COS(RADIANS(-$C89+Графики!$B$5))+IB89*SIN(RADIANS(-$C89+Графики!$B$5)),"")</f>
        <v>299.99981530935077</v>
      </c>
      <c r="IE89" s="24">
        <v>-0.57645780391714918</v>
      </c>
      <c r="IF89" s="25">
        <v>0.58047666240802209</v>
      </c>
      <c r="IG89" s="25">
        <v>-1.1396807260730668</v>
      </c>
      <c r="IH89" s="25">
        <v>1.1623827491983278</v>
      </c>
      <c r="II89" s="18">
        <f t="shared" si="381"/>
        <v>10.09598631352485</v>
      </c>
      <c r="IJ89" s="18">
        <f t="shared" si="382"/>
        <v>20.087942372052652</v>
      </c>
      <c r="IK89" s="18">
        <f t="shared" si="383"/>
        <v>266.60541565947773</v>
      </c>
      <c r="IL89" s="18">
        <f t="shared" si="384"/>
        <v>293.07648916099544</v>
      </c>
      <c r="IM89" s="18">
        <f>IF(ISNUMBER(IK89), IK89*COS(RADIANS(-$C89+Графики!$B$3))+IL89*SIN(RADIANS(-$C89+Графики!$B$3)),"")</f>
        <v>266.60541565947773</v>
      </c>
      <c r="IN89" s="19">
        <f>IF(ISNUMBER(IK89), IK89*COS(RADIANS(-$C89+Графики!$B$5))+IL89*SIN(RADIANS(-$C89+Графики!$B$5)),"")</f>
        <v>293.07648916099544</v>
      </c>
      <c r="IO89" s="24">
        <v>-0.64084859597111676</v>
      </c>
      <c r="IP89" s="25">
        <v>0.60287137907255328</v>
      </c>
      <c r="IQ89" s="25">
        <v>-1.1916573242210577</v>
      </c>
      <c r="IR89" s="25">
        <v>1.0845203070528118</v>
      </c>
      <c r="IS89" s="18">
        <f t="shared" si="385"/>
        <v>10.853291182068849</v>
      </c>
      <c r="IT89" s="18">
        <f t="shared" si="386"/>
        <v>19.86209083984048</v>
      </c>
      <c r="IU89" s="18">
        <f t="shared" si="387"/>
        <v>271.05118054019908</v>
      </c>
      <c r="IV89" s="18">
        <f t="shared" si="388"/>
        <v>300.34783174460699</v>
      </c>
      <c r="IW89" s="18">
        <f>IF(ISNUMBER(IU89), IU89*COS(RADIANS(-$C89+Графики!$B$3))+IV89*SIN(RADIANS(-$C89+Графики!$B$3)),"")</f>
        <v>271.05118054019908</v>
      </c>
      <c r="IX89" s="19">
        <f>IF(ISNUMBER(IU89), IU89*COS(RADIANS(-$C89+Графики!$B$5))+IV89*SIN(RADIANS(-$C89+Графики!$B$5)),"")</f>
        <v>300.34783174460699</v>
      </c>
    </row>
    <row r="90" spans="1:258" x14ac:dyDescent="0.25">
      <c r="A90" s="44">
        <v>90</v>
      </c>
      <c r="B90" s="50">
        <v>0</v>
      </c>
      <c r="C90" s="11">
        <f>IF(Графики!$A$7="Расчитывать с учетом закручивания скважины",B90,0)</f>
        <v>0</v>
      </c>
      <c r="D90" s="47">
        <v>43.5</v>
      </c>
      <c r="E90" s="34">
        <f>IF(ISNUMBER(INDEX($I$1:$IX$303,$A90,E$1) ),INDEX($I$1:$IX$303,$A90,E$1),0)</f>
        <v>8.9372342991227232</v>
      </c>
      <c r="F90" s="35">
        <f>IF(ISNUMBER(INDEX($I$1:$IX$303,$A90,F$1) ),INDEX($I$1:$IX$303,$A90,F$1),0)</f>
        <v>21.514808558596048</v>
      </c>
      <c r="G90" s="35">
        <f>IF(ISNUMBER(INDEX($I$1:$IX$303,$A90,G$1) ),INDEX($I$1:$IX$303,$A90,G$1)-$G$305,0)</f>
        <v>-701.30429773402147</v>
      </c>
      <c r="H90" s="36">
        <f>IF(ISNUMBER(INDEX($I$1:$IX$303,$A90,H$1) ),INDEX($I$1:$IX$303,$A90,H$1)-$H$305,0)</f>
        <v>-842.24525004770044</v>
      </c>
      <c r="I90" s="29">
        <v>-0.53763834183959036</v>
      </c>
      <c r="J90" s="25">
        <v>0.48650690397723184</v>
      </c>
      <c r="K90" s="25">
        <v>-1.2898454706780409</v>
      </c>
      <c r="L90" s="25">
        <v>1.1757602252860675</v>
      </c>
      <c r="M90" s="18">
        <f t="shared" si="289"/>
        <v>8.9372342991227232</v>
      </c>
      <c r="N90" s="18">
        <f t="shared" si="290"/>
        <v>21.514808558596048</v>
      </c>
      <c r="O90" s="18">
        <f t="shared" si="291"/>
        <v>276.61185815539324</v>
      </c>
      <c r="P90" s="18">
        <f t="shared" si="292"/>
        <v>313.18441343633714</v>
      </c>
      <c r="Q90" s="18">
        <f>IF(ISNUMBER(O90), O90*COS(RADIANS(-$C90+Графики!$B$3))+P90*SIN(RADIANS(-$C90+Графики!$B$3)),"")</f>
        <v>276.61185815539324</v>
      </c>
      <c r="R90" s="19">
        <f>IF(ISNUMBER(O90), O90*COS(RADIANS(-$C90+Графики!$B$5))+P90*SIN(RADIANS(-$C90+Графики!$B$5)),"")</f>
        <v>313.18441343633714</v>
      </c>
      <c r="S90" s="29">
        <v>-0.57562541820753343</v>
      </c>
      <c r="T90" s="25">
        <v>0.57858390108200408</v>
      </c>
      <c r="U90" s="25">
        <v>-1.2822781957439155</v>
      </c>
      <c r="V90" s="25">
        <v>1.1333853020354958</v>
      </c>
      <c r="W90" s="18">
        <f t="shared" si="293"/>
        <v>10.07220612852282</v>
      </c>
      <c r="X90" s="18">
        <f t="shared" si="294"/>
        <v>21.079079513268105</v>
      </c>
      <c r="Y90" s="18">
        <f t="shared" si="295"/>
        <v>273.72151566343547</v>
      </c>
      <c r="Z90" s="18">
        <f t="shared" si="296"/>
        <v>307.05643837411947</v>
      </c>
      <c r="AA90" s="18">
        <f>IF(ISNUMBER(Y90), Y90*COS(RADIANS(-$C90+Графики!$B$3))+Z90*SIN(RADIANS(-$C90+Графики!$B$3)),"")</f>
        <v>273.72151566343547</v>
      </c>
      <c r="AB90" s="18">
        <f>IF(ISNUMBER(Y90), Y90*COS(RADIANS(-$C90+Графики!$B$5))+Z90*SIN(RADIANS(-$C90+Графики!$B$5)),"")</f>
        <v>307.05643837411947</v>
      </c>
      <c r="AC90" s="24">
        <v>-0.53477735478488064</v>
      </c>
      <c r="AD90" s="25">
        <v>0.60007331296401367</v>
      </c>
      <c r="AE90" s="25">
        <v>-1.2950812022218789</v>
      </c>
      <c r="AF90" s="25">
        <v>1.1605568426431616</v>
      </c>
      <c r="AG90" s="18">
        <f t="shared" si="297"/>
        <v>9.9032784509788563</v>
      </c>
      <c r="AH90" s="18">
        <f t="shared" si="298"/>
        <v>21.427844446377499</v>
      </c>
      <c r="AI90" s="18">
        <f t="shared" si="299"/>
        <v>274.95956847925902</v>
      </c>
      <c r="AJ90" s="18">
        <f t="shared" si="300"/>
        <v>315.23551185516249</v>
      </c>
      <c r="AK90" s="18">
        <f>IF(ISNUMBER(AI90), AI90*COS(RADIANS(-$C90+Графики!$B$3))+AJ90*SIN(RADIANS(-$C90+Графики!$B$3)),"")</f>
        <v>274.95956847925902</v>
      </c>
      <c r="AL90" s="19">
        <f>IF(ISNUMBER(AI90), AI90*COS(RADIANS(-$C90+Графики!$B$5))+AJ90*SIN(RADIANS(-$C90+Графики!$B$5)),"")</f>
        <v>315.23551185516249</v>
      </c>
      <c r="AM90" s="24">
        <v>-0.53699799501318368</v>
      </c>
      <c r="AN90" s="25">
        <v>0.47652414468044657</v>
      </c>
      <c r="AO90" s="25">
        <v>-1.2459411146623451</v>
      </c>
      <c r="AP90" s="25">
        <v>1.1590485337379131</v>
      </c>
      <c r="AQ90" s="18">
        <f t="shared" si="301"/>
        <v>8.844533873937177</v>
      </c>
      <c r="AR90" s="18">
        <f t="shared" si="302"/>
        <v>20.985953210363881</v>
      </c>
      <c r="AS90" s="18">
        <f t="shared" si="303"/>
        <v>273.50741661712152</v>
      </c>
      <c r="AT90" s="18">
        <f t="shared" si="304"/>
        <v>312.49674703613647</v>
      </c>
      <c r="AU90" s="18">
        <f>IF(ISNUMBER(AS90), AS90*COS(RADIANS(-$C90+Графики!$B$3))+AT90*SIN(RADIANS(-$C90+Графики!$B$3)),"")</f>
        <v>273.50741661712152</v>
      </c>
      <c r="AV90" s="19">
        <f>IF(ISNUMBER(AS90), AS90*COS(RADIANS(-$C90+Графики!$B$5))+AT90*SIN(RADIANS(-$C90+Графики!$B$5)),"")</f>
        <v>312.49674703613647</v>
      </c>
      <c r="AW90" s="24">
        <v>-0.5009519242094379</v>
      </c>
      <c r="AX90" s="25">
        <v>0.52619352500573113</v>
      </c>
      <c r="AY90" s="25">
        <v>-1.2135962889874541</v>
      </c>
      <c r="AZ90" s="25">
        <v>1.0333789890533498</v>
      </c>
      <c r="BA90" s="18">
        <f t="shared" si="305"/>
        <v>8.9634149641798739</v>
      </c>
      <c r="BB90" s="18">
        <f t="shared" si="306"/>
        <v>19.607301863237257</v>
      </c>
      <c r="BC90" s="18">
        <f t="shared" si="307"/>
        <v>273.03522864036432</v>
      </c>
      <c r="BD90" s="18">
        <f t="shared" si="308"/>
        <v>310.32651442399765</v>
      </c>
      <c r="BE90" s="18">
        <f>IF(ISNUMBER(BC90), BC90*COS(RADIANS(-$C90+Графики!$B$3))+BD90*SIN(RADIANS(-$C90+Графики!$B$3)),"")</f>
        <v>273.03522864036432</v>
      </c>
      <c r="BF90" s="19">
        <f>IF(ISNUMBER(BC90), BC90*COS(RADIANS(-$C90+Графики!$B$5))+BD90*SIN(RADIANS(-$C90+Графики!$B$5)),"")</f>
        <v>310.32651442399765</v>
      </c>
      <c r="BG90" s="24">
        <v>-0.5600997907431583</v>
      </c>
      <c r="BH90" s="25">
        <v>0.53726340921555649</v>
      </c>
      <c r="BI90" s="25">
        <v>-1.2209271723089747</v>
      </c>
      <c r="BJ90" s="25">
        <v>1.1112813040582332</v>
      </c>
      <c r="BK90" s="18">
        <f t="shared" si="309"/>
        <v>9.5761540988021636</v>
      </c>
      <c r="BL90" s="18">
        <f t="shared" si="310"/>
        <v>20.35095335299934</v>
      </c>
      <c r="BM90" s="18">
        <f t="shared" si="311"/>
        <v>274.21595446966421</v>
      </c>
      <c r="BN90" s="18">
        <f t="shared" si="312"/>
        <v>305.93167234321214</v>
      </c>
      <c r="BO90" s="18">
        <f>IF(ISNUMBER(BM90), BM90*COS(RADIANS(-$C90+Графики!$B$3))+BN90*SIN(RADIANS(-$C90+Графики!$B$3)),"")</f>
        <v>274.21595446966421</v>
      </c>
      <c r="BP90" s="19">
        <f>IF(ISNUMBER(BM90), BM90*COS(RADIANS(-$C90+Графики!$B$5))+BN90*SIN(RADIANS(-$C90+Графики!$B$5)),"")</f>
        <v>305.93167234321214</v>
      </c>
      <c r="BQ90" s="24">
        <v>-0.63782819612966724</v>
      </c>
      <c r="BR90" s="25">
        <v>0.57332913607223113</v>
      </c>
      <c r="BS90" s="25">
        <v>-1.2290962161042531</v>
      </c>
      <c r="BT90" s="25">
        <v>1.1912563214687815</v>
      </c>
      <c r="BU90" s="18">
        <f t="shared" si="313"/>
        <v>10.569144819141282</v>
      </c>
      <c r="BV90" s="18">
        <f t="shared" si="314"/>
        <v>21.119989995325152</v>
      </c>
      <c r="BW90" s="18">
        <f t="shared" si="315"/>
        <v>279.14644546019247</v>
      </c>
      <c r="BX90" s="18">
        <f t="shared" si="316"/>
        <v>307.37193375069626</v>
      </c>
      <c r="BY90" s="18">
        <f>IF(ISNUMBER(BW90), BW90*COS(RADIANS(-$C90+Графики!$B$3))+BX90*SIN(RADIANS(-$C90+Графики!$B$3)),"")</f>
        <v>279.14644546019247</v>
      </c>
      <c r="BZ90" s="19">
        <f>IF(ISNUMBER(BW90), BW90*COS(RADIANS(-$C90+Графики!$B$5))+BX90*SIN(RADIANS(-$C90+Графики!$B$5)),"")</f>
        <v>307.37193375069626</v>
      </c>
      <c r="CA90" s="29">
        <v>-0.54864695119455831</v>
      </c>
      <c r="CB90" s="25">
        <v>0.57997094545107364</v>
      </c>
      <c r="CC90" s="25">
        <v>-1.322789855503105</v>
      </c>
      <c r="CD90" s="25">
        <v>1.0398496819482757</v>
      </c>
      <c r="CE90" s="18">
        <f t="shared" si="317"/>
        <v>9.8488899149904405</v>
      </c>
      <c r="CF90" s="18">
        <f t="shared" si="318"/>
        <v>20.616458739411947</v>
      </c>
      <c r="CG90" s="18">
        <f t="shared" si="319"/>
        <v>276.52344726166791</v>
      </c>
      <c r="CH90" s="18">
        <f t="shared" si="320"/>
        <v>312.7140976769532</v>
      </c>
      <c r="CI90" s="18">
        <f>IF(ISNUMBER(CG90), CG90*COS(RADIANS(-$C90+Графики!$B$3))+CH90*SIN(RADIANS(-$C90+Графики!$B$3)),"")</f>
        <v>276.52344726166791</v>
      </c>
      <c r="CJ90" s="19">
        <f>IF(ISNUMBER(CG90), CG90*COS(RADIANS(-$C90+Графики!$B$5))+CH90*SIN(RADIANS(-$C90+Графики!$B$5)),"")</f>
        <v>312.7140976769532</v>
      </c>
      <c r="CK90" s="24">
        <v>-0.60144249837225439</v>
      </c>
      <c r="CL90" s="25">
        <v>0.43791875658828339</v>
      </c>
      <c r="CM90" s="25">
        <v>-1.2505792778173941</v>
      </c>
      <c r="CN90" s="25">
        <v>1.1042502199925559</v>
      </c>
      <c r="CO90" s="18">
        <f t="shared" si="321"/>
        <v>9.0700136460884906</v>
      </c>
      <c r="CP90" s="18">
        <f t="shared" si="322"/>
        <v>20.54831772423498</v>
      </c>
      <c r="CQ90" s="18">
        <f t="shared" si="323"/>
        <v>274.67673544751108</v>
      </c>
      <c r="CR90" s="18">
        <f t="shared" si="324"/>
        <v>311.97520710606227</v>
      </c>
      <c r="CS90" s="18">
        <f>IF(ISNUMBER(CQ90), CQ90*COS(RADIANS(-$C90+Графики!$B$3))+CR90*SIN(RADIANS(-$C90+Графики!$B$3)),"")</f>
        <v>274.67673544751108</v>
      </c>
      <c r="CT90" s="19">
        <f>IF(ISNUMBER(CQ90), CQ90*COS(RADIANS(-$C90+Графики!$B$5))+CR90*SIN(RADIANS(-$C90+Графики!$B$5)),"")</f>
        <v>311.97520710606227</v>
      </c>
      <c r="CU90" s="24">
        <v>-0.5952495315572135</v>
      </c>
      <c r="CV90" s="25">
        <v>0.43239361709720647</v>
      </c>
      <c r="CW90" s="25">
        <v>-1.2483335012034174</v>
      </c>
      <c r="CX90" s="25">
        <v>1.0716014435195256</v>
      </c>
      <c r="CY90" s="18">
        <f t="shared" si="325"/>
        <v>8.9677580365676164</v>
      </c>
      <c r="CZ90" s="18">
        <f t="shared" si="326"/>
        <v>20.243868649488817</v>
      </c>
      <c r="DA90" s="18">
        <f t="shared" si="327"/>
        <v>269.13896097792866</v>
      </c>
      <c r="DB90" s="18">
        <f t="shared" si="328"/>
        <v>315.63082715048586</v>
      </c>
      <c r="DC90" s="18">
        <f>IF(ISNUMBER(DA90), DA90*COS(RADIANS(-$C90+Графики!$B$3))+DB90*SIN(RADIANS(-$C90+Графики!$B$3)),"")</f>
        <v>269.13896097792866</v>
      </c>
      <c r="DD90" s="19">
        <f>IF(ISNUMBER(DA90), DA90*COS(RADIANS(-$C90+Графики!$B$5))+DB90*SIN(RADIANS(-$C90+Графики!$B$5)),"")</f>
        <v>315.63082715048586</v>
      </c>
      <c r="DE90" s="24">
        <v>-0.52376701753055355</v>
      </c>
      <c r="DF90" s="25">
        <v>0.43506468534898279</v>
      </c>
      <c r="DG90" s="25">
        <v>-1.2627414458933914</v>
      </c>
      <c r="DH90" s="25">
        <v>1.1021755979945782</v>
      </c>
      <c r="DI90" s="18">
        <f t="shared" si="329"/>
        <v>8.367287456409743</v>
      </c>
      <c r="DJ90" s="18">
        <f t="shared" si="330"/>
        <v>20.636329504099404</v>
      </c>
      <c r="DK90" s="18">
        <f t="shared" si="331"/>
        <v>272.70373584719869</v>
      </c>
      <c r="DL90" s="18">
        <f t="shared" si="332"/>
        <v>310.81713815090433</v>
      </c>
      <c r="DM90" s="18">
        <f>IF(ISNUMBER(DK90), DK90*COS(RADIANS(-$C90+Графики!$B$3))+DL90*SIN(RADIANS(-$C90+Графики!$B$3)),"")</f>
        <v>272.70373584719869</v>
      </c>
      <c r="DN90" s="19">
        <f>IF(ISNUMBER(DK90), DK90*COS(RADIANS(-$C90+Графики!$B$5))+DL90*SIN(RADIANS(-$C90+Графики!$B$5)),"")</f>
        <v>310.81713815090433</v>
      </c>
      <c r="DO90" s="24">
        <v>-0.63325856360508692</v>
      </c>
      <c r="DP90" s="25">
        <v>0.5347394284556608</v>
      </c>
      <c r="DQ90" s="25">
        <v>-1.3057398798687094</v>
      </c>
      <c r="DR90" s="25">
        <v>1.1057997234737242</v>
      </c>
      <c r="DS90" s="18">
        <f t="shared" si="333"/>
        <v>10.192528821186601</v>
      </c>
      <c r="DT90" s="18">
        <f t="shared" si="334"/>
        <v>21.043099727728418</v>
      </c>
      <c r="DU90" s="18">
        <f t="shared" si="335"/>
        <v>278.99931713101626</v>
      </c>
      <c r="DV90" s="18">
        <f t="shared" si="336"/>
        <v>306.6470846049607</v>
      </c>
      <c r="DW90" s="18">
        <f>IF(ISNUMBER(DU90), DU90*COS(RADIANS(-$C90+Графики!$B$3))+DV90*SIN(RADIANS(-$C90+Графики!$B$3)),"")</f>
        <v>278.99931713101626</v>
      </c>
      <c r="DX90" s="19">
        <f>IF(ISNUMBER(DU90), DU90*COS(RADIANS(-$C90+Графики!$B$5))+DV90*SIN(RADIANS(-$C90+Графики!$B$5)),"")</f>
        <v>306.6470846049607</v>
      </c>
      <c r="DY90" s="24">
        <v>-0.48577763464180745</v>
      </c>
      <c r="DZ90" s="25">
        <v>0.52034594349746488</v>
      </c>
      <c r="EA90" s="25">
        <v>-1.3365837130910043</v>
      </c>
      <c r="EB90" s="25">
        <v>1.1954131879101828</v>
      </c>
      <c r="EC90" s="18">
        <f t="shared" si="337"/>
        <v>8.7799717513885227</v>
      </c>
      <c r="ED90" s="18">
        <f t="shared" si="338"/>
        <v>22.094043368826124</v>
      </c>
      <c r="EE90" s="18">
        <f t="shared" si="339"/>
        <v>272.13101089842587</v>
      </c>
      <c r="EF90" s="18">
        <f t="shared" si="340"/>
        <v>311.22614619015275</v>
      </c>
      <c r="EG90" s="18">
        <f>IF(ISNUMBER(EE90), EE90*COS(RADIANS(-$C90+Графики!$B$3))+EF90*SIN(RADIANS(-$C90+Графики!$B$3)),"")</f>
        <v>272.13101089842587</v>
      </c>
      <c r="EH90" s="19">
        <f>IF(ISNUMBER(EE90), EE90*COS(RADIANS(-$C90+Графики!$B$5))+EF90*SIN(RADIANS(-$C90+Графики!$B$5)),"")</f>
        <v>311.22614619015275</v>
      </c>
      <c r="EI90" s="24">
        <v>-0.4812384548852976</v>
      </c>
      <c r="EJ90" s="25">
        <v>0.47869039615758424</v>
      </c>
      <c r="EK90" s="25">
        <v>-1.1695811812789296</v>
      </c>
      <c r="EL90" s="25">
        <v>1.0716104116371867</v>
      </c>
      <c r="EM90" s="18">
        <f t="shared" si="341"/>
        <v>8.3768615447766237</v>
      </c>
      <c r="EN90" s="18">
        <f t="shared" si="342"/>
        <v>19.55683936697487</v>
      </c>
      <c r="EO90" s="18">
        <f t="shared" si="343"/>
        <v>274.37920456298656</v>
      </c>
      <c r="EP90" s="18">
        <f t="shared" si="344"/>
        <v>306.11361801060593</v>
      </c>
      <c r="EQ90" s="18">
        <f>IF(ISNUMBER(EO90), EO90*COS(RADIANS(-$C90+Графики!$B$3))+EP90*SIN(RADIANS(-$C90+Графики!$B$3)),"")</f>
        <v>274.37920456298656</v>
      </c>
      <c r="ER90" s="19">
        <f>IF(ISNUMBER(EO90), EO90*COS(RADIANS(-$C90+Графики!$B$5))+EP90*SIN(RADIANS(-$C90+Графики!$B$5)),"")</f>
        <v>306.11361801060593</v>
      </c>
      <c r="ES90" s="24">
        <v>-0.53192747086121184</v>
      </c>
      <c r="ET90" s="25">
        <v>0.47095360572126399</v>
      </c>
      <c r="EU90" s="25">
        <v>-1.2163441283200496</v>
      </c>
      <c r="EV90" s="25">
        <v>1.0982903478363504</v>
      </c>
      <c r="EW90" s="18">
        <f t="shared" si="345"/>
        <v>8.7516766744607946</v>
      </c>
      <c r="EX90" s="18">
        <f t="shared" si="346"/>
        <v>20.197622792670526</v>
      </c>
      <c r="EY90" s="18">
        <f t="shared" si="347"/>
        <v>271.5907246246868</v>
      </c>
      <c r="EZ90" s="18">
        <f t="shared" si="348"/>
        <v>309.00473544020542</v>
      </c>
      <c r="FA90" s="18">
        <f>IF(ISNUMBER(EY90), EY90*COS(RADIANS(-$C90+Графики!$B$3))+EZ90*SIN(RADIANS(-$C90+Графики!$B$3)),"")</f>
        <v>271.5907246246868</v>
      </c>
      <c r="FB90" s="19">
        <f>IF(ISNUMBER(EY90), EY90*COS(RADIANS(-$C90+Графики!$B$5))+EZ90*SIN(RADIANS(-$C90+Графики!$B$5)),"")</f>
        <v>309.00473544020542</v>
      </c>
      <c r="FC90" s="24">
        <v>-0.6090288744562492</v>
      </c>
      <c r="FD90" s="25">
        <v>0.52931946648096895</v>
      </c>
      <c r="FE90" s="25">
        <v>-1.1717809603720553</v>
      </c>
      <c r="FF90" s="25">
        <v>1.0788234113108586</v>
      </c>
      <c r="FG90" s="18">
        <f t="shared" si="349"/>
        <v>9.9337999062033777</v>
      </c>
      <c r="FH90" s="18">
        <f t="shared" si="350"/>
        <v>19.638965581601266</v>
      </c>
      <c r="FI90" s="18">
        <f t="shared" si="351"/>
        <v>274.56058632419916</v>
      </c>
      <c r="FJ90" s="18">
        <f t="shared" si="352"/>
        <v>311.36540168082337</v>
      </c>
      <c r="FK90" s="18">
        <f>IF(ISNUMBER(FI90), FI90*COS(RADIANS(-$C90+Графики!$B$3))+FJ90*SIN(RADIANS(-$C90+Графики!$B$3)),"")</f>
        <v>274.56058632419916</v>
      </c>
      <c r="FL90" s="19">
        <f>IF(ISNUMBER(FI90), FI90*COS(RADIANS(-$C90+Графики!$B$5))+FJ90*SIN(RADIANS(-$C90+Графики!$B$5)),"")</f>
        <v>311.36540168082337</v>
      </c>
      <c r="FM90" s="24">
        <v>-0.49736802177995942</v>
      </c>
      <c r="FN90" s="25">
        <v>0.58461053736971236</v>
      </c>
      <c r="FO90" s="25">
        <v>-1.3195698303044345</v>
      </c>
      <c r="FP90" s="25">
        <v>1.1440177161204654</v>
      </c>
      <c r="FQ90" s="18">
        <f t="shared" si="353"/>
        <v>9.4419038507006938</v>
      </c>
      <c r="FR90" s="18">
        <f t="shared" si="354"/>
        <v>21.497200954711811</v>
      </c>
      <c r="FS90" s="18">
        <f t="shared" si="355"/>
        <v>275.9304010847568</v>
      </c>
      <c r="FT90" s="18">
        <f t="shared" si="356"/>
        <v>308.89436777031148</v>
      </c>
      <c r="FU90" s="18">
        <f>IF(ISNUMBER(FS90), FS90*COS(RADIANS(-$C90+Графики!$B$3))+FT90*SIN(RADIANS(-$C90+Графики!$B$3)),"")</f>
        <v>275.9304010847568</v>
      </c>
      <c r="FV90" s="19">
        <f>IF(ISNUMBER(FS90), FS90*COS(RADIANS(-$C90+Графики!$B$5))+FT90*SIN(RADIANS(-$C90+Графики!$B$5)),"")</f>
        <v>308.89436777031148</v>
      </c>
      <c r="FW90" s="24">
        <v>-0.64387078530523756</v>
      </c>
      <c r="FX90" s="25">
        <v>0.53049882218797972</v>
      </c>
      <c r="FY90" s="25">
        <v>-1.2647143802944207</v>
      </c>
      <c r="FZ90" s="25">
        <v>1.0659469150802603</v>
      </c>
      <c r="GA90" s="18">
        <f t="shared" si="357"/>
        <v>10.248128751086975</v>
      </c>
      <c r="GB90" s="18">
        <f t="shared" si="358"/>
        <v>20.337454446153501</v>
      </c>
      <c r="GC90" s="18">
        <f t="shared" si="359"/>
        <v>280.46851014300529</v>
      </c>
      <c r="GD90" s="18">
        <f t="shared" si="360"/>
        <v>305.37090304244776</v>
      </c>
      <c r="GE90" s="18">
        <f>IF(ISNUMBER(GC90), GC90*COS(RADIANS(-$C90+Графики!$B$3))+GD90*SIN(RADIANS(-$C90+Графики!$B$3)),"")</f>
        <v>280.46851014300529</v>
      </c>
      <c r="GF90" s="19">
        <f>IF(ISNUMBER(GC90), GC90*COS(RADIANS(-$C90+Графики!$B$5))+GD90*SIN(RADIANS(-$C90+Графики!$B$5)),"")</f>
        <v>305.37090304244776</v>
      </c>
      <c r="GG90" s="24">
        <v>-0.55365598109636571</v>
      </c>
      <c r="GH90" s="25">
        <v>0.56976184669114172</v>
      </c>
      <c r="GI90" s="25">
        <v>-1.2545778757574537</v>
      </c>
      <c r="GJ90" s="25">
        <v>1.0609505139552959</v>
      </c>
      <c r="GK90" s="18">
        <f t="shared" si="361"/>
        <v>9.803512944369972</v>
      </c>
      <c r="GL90" s="18">
        <f t="shared" si="362"/>
        <v>20.205422068128456</v>
      </c>
      <c r="GM90" s="18">
        <f t="shared" si="363"/>
        <v>282.48545998036121</v>
      </c>
      <c r="GN90" s="18">
        <f t="shared" si="364"/>
        <v>310.83288271665094</v>
      </c>
      <c r="GO90" s="18">
        <f>IF(ISNUMBER(GM90), GM90*COS(RADIANS(-$C90+Графики!$B$3))+GN90*SIN(RADIANS(-$C90+Графики!$B$3)),"")</f>
        <v>282.48545998036121</v>
      </c>
      <c r="GP90" s="19">
        <f>IF(ISNUMBER(GM90), GM90*COS(RADIANS(-$C90+Графики!$B$5))+GN90*SIN(RADIANS(-$C90+Графики!$B$5)),"")</f>
        <v>310.83288271665094</v>
      </c>
      <c r="GQ90" s="24">
        <v>-0.48027958208098231</v>
      </c>
      <c r="GR90" s="25">
        <v>0.5569064804990479</v>
      </c>
      <c r="GS90" s="25">
        <v>-1.2403068242065542</v>
      </c>
      <c r="GT90" s="25">
        <v>1.1161680641089953</v>
      </c>
      <c r="GU90" s="18">
        <f t="shared" si="365"/>
        <v>9.0510322908035992</v>
      </c>
      <c r="GV90" s="18">
        <f t="shared" si="366"/>
        <v>20.562673431328339</v>
      </c>
      <c r="GW90" s="18">
        <f t="shared" si="367"/>
        <v>275.21917211638339</v>
      </c>
      <c r="GX90" s="18">
        <f t="shared" si="368"/>
        <v>313.07715442154421</v>
      </c>
      <c r="GY90" s="18">
        <f>IF(ISNUMBER(GW90), GW90*COS(RADIANS(-$C90+Графики!$B$3))+GX90*SIN(RADIANS(-$C90+Графики!$B$3)),"")</f>
        <v>275.21917211638339</v>
      </c>
      <c r="GZ90" s="19">
        <f>IF(ISNUMBER(GW90), GW90*COS(RADIANS(-$C90+Графики!$B$5))+GX90*SIN(RADIANS(-$C90+Графики!$B$5)),"")</f>
        <v>313.07715442154421</v>
      </c>
      <c r="HA90" s="24">
        <v>-0.58804398888155396</v>
      </c>
      <c r="HB90" s="25">
        <v>0.48231507497584269</v>
      </c>
      <c r="HC90" s="25">
        <v>-1.3174120968582919</v>
      </c>
      <c r="HD90" s="25">
        <v>1.1730894401279235</v>
      </c>
      <c r="HE90" s="18">
        <f t="shared" si="369"/>
        <v>9.3405090971477591</v>
      </c>
      <c r="HF90" s="18">
        <f t="shared" si="370"/>
        <v>21.732014958489774</v>
      </c>
      <c r="HG90" s="18">
        <f t="shared" si="371"/>
        <v>275.32556566981418</v>
      </c>
      <c r="HH90" s="18">
        <f t="shared" si="372"/>
        <v>310.77465071295228</v>
      </c>
      <c r="HI90" s="18">
        <f>IF(ISNUMBER(HG90), HG90*COS(RADIANS(-$C90+Графики!$B$3))+HH90*SIN(RADIANS(-$C90+Графики!$B$3)),"")</f>
        <v>275.32556566981418</v>
      </c>
      <c r="HJ90" s="19">
        <f>IF(ISNUMBER(HG90), HG90*COS(RADIANS(-$C90+Графики!$B$5))+HH90*SIN(RADIANS(-$C90+Графики!$B$5)),"")</f>
        <v>310.77465071295228</v>
      </c>
      <c r="HK90" s="24">
        <v>-0.56109747665651477</v>
      </c>
      <c r="HL90" s="25">
        <v>0.53577594226811143</v>
      </c>
      <c r="HM90" s="25">
        <v>-1.2994560404648103</v>
      </c>
      <c r="HN90" s="25">
        <v>1.0519433047146218</v>
      </c>
      <c r="HO90" s="18">
        <f t="shared" si="373"/>
        <v>9.5718801488652794</v>
      </c>
      <c r="HP90" s="18">
        <f t="shared" si="374"/>
        <v>20.518390306585918</v>
      </c>
      <c r="HQ90" s="18">
        <f t="shared" si="375"/>
        <v>280.09116354928994</v>
      </c>
      <c r="HR90" s="18">
        <f t="shared" si="376"/>
        <v>314.66112430064976</v>
      </c>
      <c r="HS90" s="18">
        <f>IF(ISNUMBER(HQ90), HQ90*COS(RADIANS(-$C90+Графики!$B$3))+HR90*SIN(RADIANS(-$C90+Графики!$B$3)),"")</f>
        <v>280.09116354928994</v>
      </c>
      <c r="HT90" s="19">
        <f>IF(ISNUMBER(HQ90), HQ90*COS(RADIANS(-$C90+Графики!$B$5))+HR90*SIN(RADIANS(-$C90+Графики!$B$5)),"")</f>
        <v>314.66112430064976</v>
      </c>
      <c r="HU90" s="24">
        <v>-0.49406482388916084</v>
      </c>
      <c r="HV90" s="25">
        <v>0.60087470522450159</v>
      </c>
      <c r="HW90" s="25">
        <v>-1.1506405377684739</v>
      </c>
      <c r="HX90" s="25">
        <v>1.0232884569036029</v>
      </c>
      <c r="HY90" s="18">
        <f t="shared" si="377"/>
        <v>9.5550045483487729</v>
      </c>
      <c r="HZ90" s="18">
        <f t="shared" si="378"/>
        <v>18.969971391450358</v>
      </c>
      <c r="IA90" s="18">
        <f t="shared" si="379"/>
        <v>275.2793952965028</v>
      </c>
      <c r="IB90" s="18">
        <f t="shared" si="380"/>
        <v>309.48480100507595</v>
      </c>
      <c r="IC90" s="18">
        <f>IF(ISNUMBER(IA90), IA90*COS(RADIANS(-$C90+Графики!$B$3))+IB90*SIN(RADIANS(-$C90+Графики!$B$3)),"")</f>
        <v>275.2793952965028</v>
      </c>
      <c r="ID90" s="19">
        <f>IF(ISNUMBER(IA90), IA90*COS(RADIANS(-$C90+Графики!$B$5))+IB90*SIN(RADIANS(-$C90+Графики!$B$5)),"")</f>
        <v>309.48480100507595</v>
      </c>
      <c r="IE90" s="24">
        <v>-0.57529146284892918</v>
      </c>
      <c r="IF90" s="25">
        <v>0.58607216422032382</v>
      </c>
      <c r="IG90" s="25">
        <v>-1.3024932775680285</v>
      </c>
      <c r="IH90" s="25">
        <v>1.0436892584007351</v>
      </c>
      <c r="II90" s="18">
        <f t="shared" si="381"/>
        <v>10.134636055101337</v>
      </c>
      <c r="IJ90" s="18">
        <f t="shared" si="382"/>
        <v>20.472874620924177</v>
      </c>
      <c r="IK90" s="18">
        <f t="shared" si="383"/>
        <v>271.67273368702837</v>
      </c>
      <c r="IL90" s="18">
        <f t="shared" si="384"/>
        <v>303.3129264714575</v>
      </c>
      <c r="IM90" s="18">
        <f>IF(ISNUMBER(IK90), IK90*COS(RADIANS(-$C90+Графики!$B$3))+IL90*SIN(RADIANS(-$C90+Графики!$B$3)),"")</f>
        <v>271.67273368702837</v>
      </c>
      <c r="IN90" s="19">
        <f>IF(ISNUMBER(IK90), IK90*COS(RADIANS(-$C90+Графики!$B$5))+IL90*SIN(RADIANS(-$C90+Графики!$B$5)),"")</f>
        <v>303.3129264714575</v>
      </c>
      <c r="IO90" s="24">
        <v>-0.54118007676101754</v>
      </c>
      <c r="IP90" s="25">
        <v>0.55984769025462422</v>
      </c>
      <c r="IQ90" s="25">
        <v>-1.3190255759639675</v>
      </c>
      <c r="IR90" s="25">
        <v>1.0340422887670111</v>
      </c>
      <c r="IS90" s="18">
        <f t="shared" si="385"/>
        <v>9.6081320079699708</v>
      </c>
      <c r="IT90" s="18">
        <f t="shared" si="386"/>
        <v>20.532947818958199</v>
      </c>
      <c r="IU90" s="18">
        <f t="shared" si="387"/>
        <v>275.85524654418407</v>
      </c>
      <c r="IV90" s="18">
        <f t="shared" si="388"/>
        <v>310.61430565408608</v>
      </c>
      <c r="IW90" s="18">
        <f>IF(ISNUMBER(IU90), IU90*COS(RADIANS(-$C90+Графики!$B$3))+IV90*SIN(RADIANS(-$C90+Графики!$B$3)),"")</f>
        <v>275.85524654418407</v>
      </c>
      <c r="IX90" s="19">
        <f>IF(ISNUMBER(IU90), IU90*COS(RADIANS(-$C90+Графики!$B$5))+IV90*SIN(RADIANS(-$C90+Графики!$B$5)),"")</f>
        <v>310.61430565408608</v>
      </c>
    </row>
    <row r="91" spans="1:258" x14ac:dyDescent="0.25">
      <c r="A91" s="44">
        <v>91</v>
      </c>
      <c r="B91" s="50">
        <v>0</v>
      </c>
      <c r="C91" s="11">
        <f>IF(Графики!$A$7="Расчитывать с учетом закручивания скважины",B91,0)</f>
        <v>0</v>
      </c>
      <c r="D91" s="47">
        <v>44</v>
      </c>
      <c r="E91" s="34">
        <f>IF(ISNUMBER(INDEX($I$1:$IX$303,$A91,E$1) ),INDEX($I$1:$IX$303,$A91,E$1),0)</f>
        <v>7.9603547742698506</v>
      </c>
      <c r="F91" s="35">
        <f>IF(ISNUMBER(INDEX($I$1:$IX$303,$A91,F$1) ),INDEX($I$1:$IX$303,$A91,F$1),0)</f>
        <v>23.621632382642947</v>
      </c>
      <c r="G91" s="35">
        <f>IF(ISNUMBER(INDEX($I$1:$IX$303,$A91,G$1) ),INDEX($I$1:$IX$303,$A91,G$1)-$G$305,0)</f>
        <v>-697.3241203468865</v>
      </c>
      <c r="H91" s="36">
        <f>IF(ISNUMBER(INDEX($I$1:$IX$303,$A91,H$1) ),INDEX($I$1:$IX$303,$A91,H$1)-$H$305,0)</f>
        <v>-830.43443385637897</v>
      </c>
      <c r="I91" s="29">
        <v>-0.4478980613071335</v>
      </c>
      <c r="J91" s="25">
        <v>0.46430103677522772</v>
      </c>
      <c r="K91" s="25">
        <v>-1.3253841615438704</v>
      </c>
      <c r="L91" s="25">
        <v>1.381707310905562</v>
      </c>
      <c r="M91" s="18">
        <f t="shared" si="289"/>
        <v>7.9603547742698506</v>
      </c>
      <c r="N91" s="18">
        <f t="shared" si="290"/>
        <v>23.621632382642947</v>
      </c>
      <c r="O91" s="18">
        <f t="shared" si="291"/>
        <v>280.59203554252815</v>
      </c>
      <c r="P91" s="18">
        <f t="shared" si="292"/>
        <v>324.9952296276586</v>
      </c>
      <c r="Q91" s="18">
        <f>IF(ISNUMBER(O91), O91*COS(RADIANS(-$C91+Графики!$B$3))+P91*SIN(RADIANS(-$C91+Графики!$B$3)),"")</f>
        <v>280.59203554252815</v>
      </c>
      <c r="R91" s="19">
        <f>IF(ISNUMBER(O91), O91*COS(RADIANS(-$C91+Графики!$B$5))+P91*SIN(RADIANS(-$C91+Графики!$B$5)),"")</f>
        <v>324.9952296276586</v>
      </c>
      <c r="S91" s="29">
        <v>-0.6225068714199955</v>
      </c>
      <c r="T91" s="25">
        <v>0.51607560772824013</v>
      </c>
      <c r="U91" s="25">
        <v>-1.3444538488298099</v>
      </c>
      <c r="V91" s="25">
        <v>1.4324278401221329</v>
      </c>
      <c r="W91" s="18">
        <f t="shared" si="293"/>
        <v>9.9358430467097296</v>
      </c>
      <c r="X91" s="18">
        <f t="shared" si="294"/>
        <v>24.23049255720813</v>
      </c>
      <c r="Y91" s="18">
        <f t="shared" si="295"/>
        <v>278.68943718679031</v>
      </c>
      <c r="Z91" s="18">
        <f t="shared" si="296"/>
        <v>319.17168465272351</v>
      </c>
      <c r="AA91" s="18">
        <f>IF(ISNUMBER(Y91), Y91*COS(RADIANS(-$C91+Графики!$B$3))+Z91*SIN(RADIANS(-$C91+Графики!$B$3)),"")</f>
        <v>278.68943718679031</v>
      </c>
      <c r="AB91" s="18">
        <f>IF(ISNUMBER(Y91), Y91*COS(RADIANS(-$C91+Графики!$B$5))+Z91*SIN(RADIANS(-$C91+Графики!$B$5)),"")</f>
        <v>319.17168465272351</v>
      </c>
      <c r="AC91" s="24">
        <v>-0.50149165462587897</v>
      </c>
      <c r="AD91" s="25">
        <v>0.44463486263114804</v>
      </c>
      <c r="AE91" s="25">
        <v>-1.3566083501175992</v>
      </c>
      <c r="AF91" s="25">
        <v>1.5015798600710355</v>
      </c>
      <c r="AG91" s="18">
        <f t="shared" si="297"/>
        <v>8.2564176258961233</v>
      </c>
      <c r="AH91" s="18">
        <f t="shared" si="298"/>
        <v>24.939811327868409</v>
      </c>
      <c r="AI91" s="18">
        <f t="shared" si="299"/>
        <v>279.08777729220708</v>
      </c>
      <c r="AJ91" s="18">
        <f t="shared" si="300"/>
        <v>327.70541751909667</v>
      </c>
      <c r="AK91" s="18">
        <f>IF(ISNUMBER(AI91), AI91*COS(RADIANS(-$C91+Графики!$B$3))+AJ91*SIN(RADIANS(-$C91+Графики!$B$3)),"")</f>
        <v>279.08777729220708</v>
      </c>
      <c r="AL91" s="19">
        <f>IF(ISNUMBER(AI91), AI91*COS(RADIANS(-$C91+Графики!$B$5))+AJ91*SIN(RADIANS(-$C91+Графики!$B$5)),"")</f>
        <v>327.70541751909667</v>
      </c>
      <c r="AM91" s="24">
        <v>-0.4738780069437486</v>
      </c>
      <c r="AN91" s="25">
        <v>0.56151863638393329</v>
      </c>
      <c r="AO91" s="25">
        <v>-1.2196290975842596</v>
      </c>
      <c r="AP91" s="25">
        <v>1.4349433044545117</v>
      </c>
      <c r="AQ91" s="18">
        <f t="shared" si="301"/>
        <v>9.0354173005131813</v>
      </c>
      <c r="AR91" s="18">
        <f t="shared" si="302"/>
        <v>23.16344245199879</v>
      </c>
      <c r="AS91" s="18">
        <f t="shared" si="303"/>
        <v>278.02512526737809</v>
      </c>
      <c r="AT91" s="18">
        <f t="shared" si="304"/>
        <v>324.07846826213586</v>
      </c>
      <c r="AU91" s="18">
        <f>IF(ISNUMBER(AS91), AS91*COS(RADIANS(-$C91+Графики!$B$3))+AT91*SIN(RADIANS(-$C91+Графики!$B$3)),"")</f>
        <v>278.02512526737809</v>
      </c>
      <c r="AV91" s="19">
        <f>IF(ISNUMBER(AS91), AS91*COS(RADIANS(-$C91+Графики!$B$5))+AT91*SIN(RADIANS(-$C91+Графики!$B$5)),"")</f>
        <v>324.07846826213586</v>
      </c>
      <c r="AW91" s="24">
        <v>-0.61671204633728627</v>
      </c>
      <c r="AX91" s="25">
        <v>0.48238623379561718</v>
      </c>
      <c r="AY91" s="25">
        <v>-1.1776808791829387</v>
      </c>
      <c r="AZ91" s="25">
        <v>1.3243482801541497</v>
      </c>
      <c r="BA91" s="18">
        <f t="shared" si="305"/>
        <v>9.5912948343455202</v>
      </c>
      <c r="BB91" s="18">
        <f t="shared" si="306"/>
        <v>21.832588572913561</v>
      </c>
      <c r="BC91" s="18">
        <f t="shared" si="307"/>
        <v>277.83087605753707</v>
      </c>
      <c r="BD91" s="18">
        <f t="shared" si="308"/>
        <v>321.24280871045443</v>
      </c>
      <c r="BE91" s="18">
        <f>IF(ISNUMBER(BC91), BC91*COS(RADIANS(-$C91+Графики!$B$3))+BD91*SIN(RADIANS(-$C91+Графики!$B$3)),"")</f>
        <v>277.83087605753707</v>
      </c>
      <c r="BF91" s="19">
        <f>IF(ISNUMBER(BC91), BC91*COS(RADIANS(-$C91+Графики!$B$5))+BD91*SIN(RADIANS(-$C91+Графики!$B$5)),"")</f>
        <v>321.24280871045443</v>
      </c>
      <c r="BG91" s="24">
        <v>-0.47998958965751992</v>
      </c>
      <c r="BH91" s="25">
        <v>0.60713472457398843</v>
      </c>
      <c r="BI91" s="25">
        <v>-1.1878982776489224</v>
      </c>
      <c r="BJ91" s="25">
        <v>1.4366500642712865</v>
      </c>
      <c r="BK91" s="18">
        <f t="shared" si="309"/>
        <v>9.4868070238224931</v>
      </c>
      <c r="BL91" s="18">
        <f t="shared" si="310"/>
        <v>22.90150260732403</v>
      </c>
      <c r="BM91" s="18">
        <f t="shared" si="311"/>
        <v>278.95935798157547</v>
      </c>
      <c r="BN91" s="18">
        <f t="shared" si="312"/>
        <v>317.38242364687414</v>
      </c>
      <c r="BO91" s="18">
        <f>IF(ISNUMBER(BM91), BM91*COS(RADIANS(-$C91+Графики!$B$3))+BN91*SIN(RADIANS(-$C91+Графики!$B$3)),"")</f>
        <v>278.95935798157547</v>
      </c>
      <c r="BP91" s="19">
        <f>IF(ISNUMBER(BM91), BM91*COS(RADIANS(-$C91+Графики!$B$5))+BN91*SIN(RADIANS(-$C91+Графики!$B$5)),"")</f>
        <v>317.38242364687414</v>
      </c>
      <c r="BQ91" s="24">
        <v>-0.44507139004837348</v>
      </c>
      <c r="BR91" s="25">
        <v>0.58164257397513996</v>
      </c>
      <c r="BS91" s="25">
        <v>-1.1918912526832766</v>
      </c>
      <c r="BT91" s="25">
        <v>1.4265573416406485</v>
      </c>
      <c r="BU91" s="18">
        <f t="shared" si="313"/>
        <v>8.9596496967475368</v>
      </c>
      <c r="BV91" s="18">
        <f t="shared" si="314"/>
        <v>22.848286196279602</v>
      </c>
      <c r="BW91" s="18">
        <f t="shared" si="315"/>
        <v>283.62627030856623</v>
      </c>
      <c r="BX91" s="18">
        <f t="shared" si="316"/>
        <v>318.79607684883604</v>
      </c>
      <c r="BY91" s="18">
        <f>IF(ISNUMBER(BW91), BW91*COS(RADIANS(-$C91+Графики!$B$3))+BX91*SIN(RADIANS(-$C91+Графики!$B$3)),"")</f>
        <v>283.62627030856623</v>
      </c>
      <c r="BZ91" s="19">
        <f>IF(ISNUMBER(BW91), BW91*COS(RADIANS(-$C91+Графики!$B$5))+BX91*SIN(RADIANS(-$C91+Графики!$B$5)),"")</f>
        <v>318.79607684883604</v>
      </c>
      <c r="CA91" s="29">
        <v>-0.54993454667391073</v>
      </c>
      <c r="CB91" s="25">
        <v>0.51144459941866138</v>
      </c>
      <c r="CC91" s="25">
        <v>-1.319232723244214</v>
      </c>
      <c r="CD91" s="25">
        <v>1.4115822691512494</v>
      </c>
      <c r="CE91" s="18">
        <f t="shared" si="317"/>
        <v>9.2621479213077986</v>
      </c>
      <c r="CF91" s="18">
        <f t="shared" si="318"/>
        <v>23.828600874948449</v>
      </c>
      <c r="CG91" s="18">
        <f t="shared" si="319"/>
        <v>281.15452122232182</v>
      </c>
      <c r="CH91" s="18">
        <f t="shared" si="320"/>
        <v>324.62839811442745</v>
      </c>
      <c r="CI91" s="18">
        <f>IF(ISNUMBER(CG91), CG91*COS(RADIANS(-$C91+Графики!$B$3))+CH91*SIN(RADIANS(-$C91+Графики!$B$3)),"")</f>
        <v>281.15452122232182</v>
      </c>
      <c r="CJ91" s="19">
        <f>IF(ISNUMBER(CG91), CG91*COS(RADIANS(-$C91+Графики!$B$5))+CH91*SIN(RADIANS(-$C91+Графики!$B$5)),"")</f>
        <v>324.62839811442745</v>
      </c>
      <c r="CK91" s="24">
        <v>-0.57722710813528244</v>
      </c>
      <c r="CL91" s="25">
        <v>0.52736750789705389</v>
      </c>
      <c r="CM91" s="25">
        <v>-1.3515014843346664</v>
      </c>
      <c r="CN91" s="25">
        <v>1.507975435640488</v>
      </c>
      <c r="CO91" s="18">
        <f t="shared" si="321"/>
        <v>9.6392571961626086</v>
      </c>
      <c r="CP91" s="18">
        <f t="shared" si="322"/>
        <v>24.951053942676818</v>
      </c>
      <c r="CQ91" s="18">
        <f t="shared" si="323"/>
        <v>279.49636404559237</v>
      </c>
      <c r="CR91" s="18">
        <f t="shared" si="324"/>
        <v>324.45073407740068</v>
      </c>
      <c r="CS91" s="18">
        <f>IF(ISNUMBER(CQ91), CQ91*COS(RADIANS(-$C91+Графики!$B$3))+CR91*SIN(RADIANS(-$C91+Графики!$B$3)),"")</f>
        <v>279.49636404559237</v>
      </c>
      <c r="CT91" s="19">
        <f>IF(ISNUMBER(CQ91), CQ91*COS(RADIANS(-$C91+Графики!$B$5))+CR91*SIN(RADIANS(-$C91+Графики!$B$5)),"")</f>
        <v>324.45073407740068</v>
      </c>
      <c r="CU91" s="24">
        <v>-0.48005352118644684</v>
      </c>
      <c r="CV91" s="25">
        <v>0.47104198158648536</v>
      </c>
      <c r="CW91" s="25">
        <v>-1.1946122056135353</v>
      </c>
      <c r="CX91" s="25">
        <v>1.4417093407653998</v>
      </c>
      <c r="CY91" s="18">
        <f t="shared" si="325"/>
        <v>8.2997787189837435</v>
      </c>
      <c r="CZ91" s="18">
        <f t="shared" si="326"/>
        <v>23.004216130765471</v>
      </c>
      <c r="DA91" s="18">
        <f t="shared" si="327"/>
        <v>273.28885033742051</v>
      </c>
      <c r="DB91" s="18">
        <f t="shared" si="328"/>
        <v>327.1329352158686</v>
      </c>
      <c r="DC91" s="18">
        <f>IF(ISNUMBER(DA91), DA91*COS(RADIANS(-$C91+Графики!$B$3))+DB91*SIN(RADIANS(-$C91+Графики!$B$3)),"")</f>
        <v>273.28885033742051</v>
      </c>
      <c r="DD91" s="19">
        <f>IF(ISNUMBER(DA91), DA91*COS(RADIANS(-$C91+Графики!$B$5))+DB91*SIN(RADIANS(-$C91+Графики!$B$5)),"")</f>
        <v>327.1329352158686</v>
      </c>
      <c r="DE91" s="24">
        <v>-0.60973343607103081</v>
      </c>
      <c r="DF91" s="25">
        <v>0.60408034292769297</v>
      </c>
      <c r="DG91" s="25">
        <v>-1.2597537301225394</v>
      </c>
      <c r="DH91" s="25">
        <v>1.500538271147291</v>
      </c>
      <c r="DI91" s="18">
        <f t="shared" si="329"/>
        <v>10.59232539298085</v>
      </c>
      <c r="DJ91" s="18">
        <f t="shared" si="330"/>
        <v>24.085762473197612</v>
      </c>
      <c r="DK91" s="18">
        <f t="shared" si="331"/>
        <v>277.99989854368908</v>
      </c>
      <c r="DL91" s="18">
        <f t="shared" si="332"/>
        <v>322.86001938750314</v>
      </c>
      <c r="DM91" s="18">
        <f>IF(ISNUMBER(DK91), DK91*COS(RADIANS(-$C91+Графики!$B$3))+DL91*SIN(RADIANS(-$C91+Графики!$B$3)),"")</f>
        <v>277.99989854368908</v>
      </c>
      <c r="DN91" s="19">
        <f>IF(ISNUMBER(DK91), DK91*COS(RADIANS(-$C91+Графики!$B$5))+DL91*SIN(RADIANS(-$C91+Графики!$B$5)),"")</f>
        <v>322.86001938750314</v>
      </c>
      <c r="DO91" s="24">
        <v>-0.63494533731962011</v>
      </c>
      <c r="DP91" s="25">
        <v>0.49433210045417542</v>
      </c>
      <c r="DQ91" s="25">
        <v>-1.3526046253587318</v>
      </c>
      <c r="DR91" s="25">
        <v>1.4307808985517407</v>
      </c>
      <c r="DS91" s="18">
        <f t="shared" si="333"/>
        <v>9.8546452177923403</v>
      </c>
      <c r="DT91" s="18">
        <f t="shared" si="334"/>
        <v>24.287232521325151</v>
      </c>
      <c r="DU91" s="18">
        <f t="shared" si="335"/>
        <v>283.92663973991245</v>
      </c>
      <c r="DV91" s="18">
        <f t="shared" si="336"/>
        <v>318.79070086562325</v>
      </c>
      <c r="DW91" s="18">
        <f>IF(ISNUMBER(DU91), DU91*COS(RADIANS(-$C91+Графики!$B$3))+DV91*SIN(RADIANS(-$C91+Графики!$B$3)),"")</f>
        <v>283.92663973991245</v>
      </c>
      <c r="DX91" s="19">
        <f>IF(ISNUMBER(DU91), DU91*COS(RADIANS(-$C91+Графики!$B$5))+DV91*SIN(RADIANS(-$C91+Графики!$B$5)),"")</f>
        <v>318.79070086562325</v>
      </c>
      <c r="DY91" s="24">
        <v>-0.49472663891037649</v>
      </c>
      <c r="DZ91" s="25">
        <v>0.51557952490384606</v>
      </c>
      <c r="EA91" s="25">
        <v>-1.1796700105521429</v>
      </c>
      <c r="EB91" s="25">
        <v>1.3362288791334762</v>
      </c>
      <c r="EC91" s="18">
        <f t="shared" si="337"/>
        <v>8.8164702842899274</v>
      </c>
      <c r="ED91" s="18">
        <f t="shared" si="338"/>
        <v>21.953595793050152</v>
      </c>
      <c r="EE91" s="18">
        <f t="shared" si="339"/>
        <v>276.53924604057084</v>
      </c>
      <c r="EF91" s="18">
        <f t="shared" si="340"/>
        <v>322.2029440866778</v>
      </c>
      <c r="EG91" s="18">
        <f>IF(ISNUMBER(EE91), EE91*COS(RADIANS(-$C91+Графики!$B$3))+EF91*SIN(RADIANS(-$C91+Графики!$B$3)),"")</f>
        <v>276.53924604057084</v>
      </c>
      <c r="EH91" s="19">
        <f>IF(ISNUMBER(EE91), EE91*COS(RADIANS(-$C91+Графики!$B$5))+EF91*SIN(RADIANS(-$C91+Графики!$B$5)),"")</f>
        <v>322.2029440866778</v>
      </c>
      <c r="EI91" s="24">
        <v>-0.54912335849778915</v>
      </c>
      <c r="EJ91" s="25">
        <v>0.57906204030330044</v>
      </c>
      <c r="EK91" s="25">
        <v>-1.2675061767700913</v>
      </c>
      <c r="EL91" s="25">
        <v>1.3318549154568506</v>
      </c>
      <c r="EM91" s="18">
        <f t="shared" si="341"/>
        <v>9.8451158422798155</v>
      </c>
      <c r="EN91" s="18">
        <f t="shared" si="342"/>
        <v>22.681759485387943</v>
      </c>
      <c r="EO91" s="18">
        <f t="shared" si="343"/>
        <v>279.30176248412647</v>
      </c>
      <c r="EP91" s="18">
        <f t="shared" si="344"/>
        <v>317.4544977532999</v>
      </c>
      <c r="EQ91" s="18">
        <f>IF(ISNUMBER(EO91), EO91*COS(RADIANS(-$C91+Графики!$B$3))+EP91*SIN(RADIANS(-$C91+Графики!$B$3)),"")</f>
        <v>279.30176248412647</v>
      </c>
      <c r="ER91" s="19">
        <f>IF(ISNUMBER(EO91), EO91*COS(RADIANS(-$C91+Графики!$B$5))+EP91*SIN(RADIANS(-$C91+Графики!$B$5)),"")</f>
        <v>317.4544977532999</v>
      </c>
      <c r="ES91" s="24">
        <v>-0.59238365343883126</v>
      </c>
      <c r="ET91" s="25">
        <v>0.51563589458592762</v>
      </c>
      <c r="EU91" s="25">
        <v>-1.2364870743738059</v>
      </c>
      <c r="EV91" s="25">
        <v>1.3408052914868047</v>
      </c>
      <c r="EW91" s="18">
        <f t="shared" si="345"/>
        <v>9.6691439732490174</v>
      </c>
      <c r="EX91" s="18">
        <f t="shared" si="346"/>
        <v>22.489222643020046</v>
      </c>
      <c r="EY91" s="18">
        <f t="shared" si="347"/>
        <v>276.4252966113113</v>
      </c>
      <c r="EZ91" s="18">
        <f t="shared" si="348"/>
        <v>320.24934676171546</v>
      </c>
      <c r="FA91" s="18">
        <f>IF(ISNUMBER(EY91), EY91*COS(RADIANS(-$C91+Графики!$B$3))+EZ91*SIN(RADIANS(-$C91+Графики!$B$3)),"")</f>
        <v>276.4252966113113</v>
      </c>
      <c r="FB91" s="19">
        <f>IF(ISNUMBER(EY91), EY91*COS(RADIANS(-$C91+Графики!$B$5))+EZ91*SIN(RADIANS(-$C91+Графики!$B$5)),"")</f>
        <v>320.24934676171546</v>
      </c>
      <c r="FC91" s="24">
        <v>-0.6026297909046372</v>
      </c>
      <c r="FD91" s="25">
        <v>0.49320800682772448</v>
      </c>
      <c r="FE91" s="25">
        <v>-1.1620571784887592</v>
      </c>
      <c r="FF91" s="25">
        <v>1.3426329990560655</v>
      </c>
      <c r="FG91" s="18">
        <f t="shared" si="349"/>
        <v>9.5628430626916519</v>
      </c>
      <c r="FH91" s="18">
        <f t="shared" si="350"/>
        <v>21.855804796489945</v>
      </c>
      <c r="FI91" s="18">
        <f t="shared" si="351"/>
        <v>279.34200785554498</v>
      </c>
      <c r="FJ91" s="18">
        <f t="shared" si="352"/>
        <v>322.29330407906832</v>
      </c>
      <c r="FK91" s="18">
        <f>IF(ISNUMBER(FI91), FI91*COS(RADIANS(-$C91+Графики!$B$3))+FJ91*SIN(RADIANS(-$C91+Графики!$B$3)),"")</f>
        <v>279.34200785554498</v>
      </c>
      <c r="FL91" s="19">
        <f>IF(ISNUMBER(FI91), FI91*COS(RADIANS(-$C91+Графики!$B$5))+FJ91*SIN(RADIANS(-$C91+Графики!$B$5)),"")</f>
        <v>322.29330407906832</v>
      </c>
      <c r="FM91" s="24">
        <v>-0.50758507117465124</v>
      </c>
      <c r="FN91" s="25">
        <v>0.52926317848383908</v>
      </c>
      <c r="FO91" s="25">
        <v>-1.3448717589982087</v>
      </c>
      <c r="FP91" s="25">
        <v>1.3903958611278935</v>
      </c>
      <c r="FQ91" s="18">
        <f t="shared" si="353"/>
        <v>9.0480844376491785</v>
      </c>
      <c r="FR91" s="18">
        <f t="shared" si="354"/>
        <v>23.867446331110894</v>
      </c>
      <c r="FS91" s="18">
        <f t="shared" si="355"/>
        <v>280.4544433035814</v>
      </c>
      <c r="FT91" s="18">
        <f t="shared" si="356"/>
        <v>320.8280909358669</v>
      </c>
      <c r="FU91" s="18">
        <f>IF(ISNUMBER(FS91), FS91*COS(RADIANS(-$C91+Графики!$B$3))+FT91*SIN(RADIANS(-$C91+Графики!$B$3)),"")</f>
        <v>280.4544433035814</v>
      </c>
      <c r="FV91" s="19">
        <f>IF(ISNUMBER(FS91), FS91*COS(RADIANS(-$C91+Графики!$B$5))+FT91*SIN(RADIANS(-$C91+Графики!$B$5)),"")</f>
        <v>320.8280909358669</v>
      </c>
      <c r="FW91" s="24">
        <v>-0.58909949031887765</v>
      </c>
      <c r="FX91" s="25">
        <v>0.52981050300511712</v>
      </c>
      <c r="FY91" s="25">
        <v>-1.2767470549496742</v>
      </c>
      <c r="FZ91" s="25">
        <v>1.3391324408805916</v>
      </c>
      <c r="GA91" s="18">
        <f t="shared" si="357"/>
        <v>9.7641765504570728</v>
      </c>
      <c r="GB91" s="18">
        <f t="shared" si="358"/>
        <v>22.825872429556483</v>
      </c>
      <c r="GC91" s="18">
        <f t="shared" si="359"/>
        <v>285.3505984182338</v>
      </c>
      <c r="GD91" s="18">
        <f t="shared" si="360"/>
        <v>316.78383925722602</v>
      </c>
      <c r="GE91" s="18">
        <f>IF(ISNUMBER(GC91), GC91*COS(RADIANS(-$C91+Графики!$B$3))+GD91*SIN(RADIANS(-$C91+Графики!$B$3)),"")</f>
        <v>285.3505984182338</v>
      </c>
      <c r="GF91" s="19">
        <f>IF(ISNUMBER(GC91), GC91*COS(RADIANS(-$C91+Графики!$B$5))+GD91*SIN(RADIANS(-$C91+Графики!$B$5)),"")</f>
        <v>316.78383925722602</v>
      </c>
      <c r="GG91" s="24">
        <v>-0.57102556070732535</v>
      </c>
      <c r="GH91" s="25">
        <v>0.48242507830857451</v>
      </c>
      <c r="GI91" s="25">
        <v>-1.2126711089410844</v>
      </c>
      <c r="GJ91" s="25">
        <v>1.4325451018297342</v>
      </c>
      <c r="GK91" s="18">
        <f t="shared" si="361"/>
        <v>9.1929615904127058</v>
      </c>
      <c r="GL91" s="18">
        <f t="shared" si="362"/>
        <v>23.08181611024547</v>
      </c>
      <c r="GM91" s="18">
        <f t="shared" si="363"/>
        <v>287.08194077556755</v>
      </c>
      <c r="GN91" s="18">
        <f t="shared" si="364"/>
        <v>322.37379077177366</v>
      </c>
      <c r="GO91" s="18">
        <f>IF(ISNUMBER(GM91), GM91*COS(RADIANS(-$C91+Графики!$B$3))+GN91*SIN(RADIANS(-$C91+Графики!$B$3)),"")</f>
        <v>287.08194077556755</v>
      </c>
      <c r="GP91" s="19">
        <f>IF(ISNUMBER(GM91), GM91*COS(RADIANS(-$C91+Графики!$B$5))+GN91*SIN(RADIANS(-$C91+Графики!$B$5)),"")</f>
        <v>322.37379077177366</v>
      </c>
      <c r="GQ91" s="24">
        <v>-0.47483545199861665</v>
      </c>
      <c r="GR91" s="25">
        <v>0.50973870288709189</v>
      </c>
      <c r="GS91" s="25">
        <v>-1.3181460045904567</v>
      </c>
      <c r="GT91" s="25">
        <v>1.469162225201587</v>
      </c>
      <c r="GU91" s="18">
        <f t="shared" si="365"/>
        <v>8.59192465189901</v>
      </c>
      <c r="GV91" s="18">
        <f t="shared" si="366"/>
        <v>24.321454475980435</v>
      </c>
      <c r="GW91" s="18">
        <f t="shared" si="367"/>
        <v>279.51513444233291</v>
      </c>
      <c r="GX91" s="18">
        <f t="shared" si="368"/>
        <v>325.23788165953442</v>
      </c>
      <c r="GY91" s="18">
        <f>IF(ISNUMBER(GW91), GW91*COS(RADIANS(-$C91+Графики!$B$3))+GX91*SIN(RADIANS(-$C91+Графики!$B$3)),"")</f>
        <v>279.51513444233291</v>
      </c>
      <c r="GZ91" s="19">
        <f>IF(ISNUMBER(GW91), GW91*COS(RADIANS(-$C91+Графики!$B$5))+GX91*SIN(RADIANS(-$C91+Графики!$B$5)),"")</f>
        <v>325.23788165953442</v>
      </c>
      <c r="HA91" s="24">
        <v>-0.4570490936615047</v>
      </c>
      <c r="HB91" s="25">
        <v>0.59632530562786168</v>
      </c>
      <c r="HC91" s="25">
        <v>-1.2677022924758095</v>
      </c>
      <c r="HD91" s="25">
        <v>1.4966618819598831</v>
      </c>
      <c r="HE91" s="18">
        <f t="shared" si="369"/>
        <v>9.1922963014000025</v>
      </c>
      <c r="HF91" s="18">
        <f t="shared" si="370"/>
        <v>24.121288563451685</v>
      </c>
      <c r="HG91" s="18">
        <f t="shared" si="371"/>
        <v>279.92171382051419</v>
      </c>
      <c r="HH91" s="18">
        <f t="shared" si="372"/>
        <v>322.83529499467812</v>
      </c>
      <c r="HI91" s="18">
        <f>IF(ISNUMBER(HG91), HG91*COS(RADIANS(-$C91+Графики!$B$3))+HH91*SIN(RADIANS(-$C91+Графики!$B$3)),"")</f>
        <v>279.92171382051419</v>
      </c>
      <c r="HJ91" s="19">
        <f>IF(ISNUMBER(HG91), HG91*COS(RADIANS(-$C91+Графики!$B$5))+HH91*SIN(RADIANS(-$C91+Графики!$B$5)),"")</f>
        <v>322.83529499467812</v>
      </c>
      <c r="HK91" s="24">
        <v>-0.59722077906646776</v>
      </c>
      <c r="HL91" s="25">
        <v>0.47853904091463395</v>
      </c>
      <c r="HM91" s="25">
        <v>-1.2851629016818127</v>
      </c>
      <c r="HN91" s="25">
        <v>1.4754890705364656</v>
      </c>
      <c r="HO91" s="18">
        <f t="shared" si="373"/>
        <v>9.3876375189871428</v>
      </c>
      <c r="HP91" s="18">
        <f t="shared" si="374"/>
        <v>24.088902900894517</v>
      </c>
      <c r="HQ91" s="18">
        <f t="shared" si="375"/>
        <v>284.78498230878353</v>
      </c>
      <c r="HR91" s="18">
        <f t="shared" si="376"/>
        <v>326.705575751097</v>
      </c>
      <c r="HS91" s="18">
        <f>IF(ISNUMBER(HQ91), HQ91*COS(RADIANS(-$C91+Графики!$B$3))+HR91*SIN(RADIANS(-$C91+Графики!$B$3)),"")</f>
        <v>284.78498230878353</v>
      </c>
      <c r="HT91" s="19">
        <f>IF(ISNUMBER(HQ91), HQ91*COS(RADIANS(-$C91+Графики!$B$5))+HR91*SIN(RADIANS(-$C91+Графики!$B$5)),"")</f>
        <v>326.705575751097</v>
      </c>
      <c r="HU91" s="24">
        <v>-0.54901499647453667</v>
      </c>
      <c r="HV91" s="25">
        <v>0.45927200866878559</v>
      </c>
      <c r="HW91" s="25">
        <v>-1.2132352097327852</v>
      </c>
      <c r="HX91" s="25">
        <v>1.3638436277848984</v>
      </c>
      <c r="HY91" s="18">
        <f t="shared" si="377"/>
        <v>8.798850484293169</v>
      </c>
      <c r="HZ91" s="18">
        <f t="shared" si="378"/>
        <v>22.487359727943314</v>
      </c>
      <c r="IA91" s="18">
        <f t="shared" si="379"/>
        <v>279.6788205386494</v>
      </c>
      <c r="IB91" s="18">
        <f t="shared" si="380"/>
        <v>320.72848086904759</v>
      </c>
      <c r="IC91" s="18">
        <f>IF(ISNUMBER(IA91), IA91*COS(RADIANS(-$C91+Графики!$B$3))+IB91*SIN(RADIANS(-$C91+Графики!$B$3)),"")</f>
        <v>279.6788205386494</v>
      </c>
      <c r="ID91" s="19">
        <f>IF(ISNUMBER(IA91), IA91*COS(RADIANS(-$C91+Графики!$B$5))+IB91*SIN(RADIANS(-$C91+Графики!$B$5)),"")</f>
        <v>320.72848086904759</v>
      </c>
      <c r="IE91" s="24">
        <v>-0.50906417164833273</v>
      </c>
      <c r="IF91" s="25">
        <v>0.42635710245788982</v>
      </c>
      <c r="IG91" s="25">
        <v>-1.173596582028291</v>
      </c>
      <c r="IH91" s="25">
        <v>1.5155237159278274</v>
      </c>
      <c r="II91" s="18">
        <f t="shared" si="381"/>
        <v>8.1629999041305616</v>
      </c>
      <c r="IJ91" s="18">
        <f t="shared" si="382"/>
        <v>23.464847769809488</v>
      </c>
      <c r="IK91" s="18">
        <f t="shared" si="383"/>
        <v>275.75423363909363</v>
      </c>
      <c r="IL91" s="18">
        <f t="shared" si="384"/>
        <v>315.04535035636223</v>
      </c>
      <c r="IM91" s="18">
        <f>IF(ISNUMBER(IK91), IK91*COS(RADIANS(-$C91+Графики!$B$3))+IL91*SIN(RADIANS(-$C91+Графики!$B$3)),"")</f>
        <v>275.75423363909363</v>
      </c>
      <c r="IN91" s="19">
        <f>IF(ISNUMBER(IK91), IK91*COS(RADIANS(-$C91+Графики!$B$5))+IL91*SIN(RADIANS(-$C91+Графики!$B$5)),"")</f>
        <v>315.04535035636223</v>
      </c>
      <c r="IO91" s="24">
        <v>-0.54227863097670537</v>
      </c>
      <c r="IP91" s="25">
        <v>0.46756610737858184</v>
      </c>
      <c r="IQ91" s="25">
        <v>-1.3377829314767256</v>
      </c>
      <c r="IR91" s="25">
        <v>1.4042922811265257</v>
      </c>
      <c r="IS91" s="18">
        <f t="shared" si="385"/>
        <v>8.8124437439638985</v>
      </c>
      <c r="IT91" s="18">
        <f t="shared" si="386"/>
        <v>23.926836817102892</v>
      </c>
      <c r="IU91" s="18">
        <f t="shared" si="387"/>
        <v>280.261468416166</v>
      </c>
      <c r="IV91" s="18">
        <f t="shared" si="388"/>
        <v>322.57772406263751</v>
      </c>
      <c r="IW91" s="18">
        <f>IF(ISNUMBER(IU91), IU91*COS(RADIANS(-$C91+Графики!$B$3))+IV91*SIN(RADIANS(-$C91+Графики!$B$3)),"")</f>
        <v>280.261468416166</v>
      </c>
      <c r="IX91" s="19">
        <f>IF(ISNUMBER(IU91), IU91*COS(RADIANS(-$C91+Графики!$B$5))+IV91*SIN(RADIANS(-$C91+Графики!$B$5)),"")</f>
        <v>322.57772406263751</v>
      </c>
    </row>
    <row r="92" spans="1:258" x14ac:dyDescent="0.25">
      <c r="A92" s="44">
        <v>92</v>
      </c>
      <c r="B92" s="50">
        <v>0</v>
      </c>
      <c r="C92" s="11">
        <f>IF(Графики!$A$7="Расчитывать с учетом закручивания скважины",B92,0)</f>
        <v>0</v>
      </c>
      <c r="D92" s="47">
        <v>44.5</v>
      </c>
      <c r="E92" s="34">
        <f>IF(ISNUMBER(INDEX($I$1:$IX$303,$A92,E$1) ),INDEX($I$1:$IX$303,$A92,E$1),0)</f>
        <v>11.265588980574901</v>
      </c>
      <c r="F92" s="35">
        <f>IF(ISNUMBER(INDEX($I$1:$IX$303,$A92,F$1) ),INDEX($I$1:$IX$303,$A92,F$1),0)</f>
        <v>21.981957574498789</v>
      </c>
      <c r="G92" s="35">
        <f>IF(ISNUMBER(INDEX($I$1:$IX$303,$A92,G$1) ),INDEX($I$1:$IX$303,$A92,G$1)-$G$305,0)</f>
        <v>-691.69132585659906</v>
      </c>
      <c r="H92" s="36">
        <f>IF(ISNUMBER(INDEX($I$1:$IX$303,$A92,H$1) ),INDEX($I$1:$IX$303,$A92,H$1)-$H$305,0)</f>
        <v>-819.44345506912953</v>
      </c>
      <c r="I92" s="29">
        <v>-0.64076710815600546</v>
      </c>
      <c r="J92" s="25">
        <v>0.65020160434993124</v>
      </c>
      <c r="K92" s="25">
        <v>-1.1806730011799471</v>
      </c>
      <c r="L92" s="25">
        <v>1.3384766937454144</v>
      </c>
      <c r="M92" s="18">
        <f t="shared" si="289"/>
        <v>11.265588980574901</v>
      </c>
      <c r="N92" s="18">
        <f t="shared" si="290"/>
        <v>21.981957574498789</v>
      </c>
      <c r="O92" s="18">
        <f t="shared" si="291"/>
        <v>286.22483003281559</v>
      </c>
      <c r="P92" s="18">
        <f t="shared" si="292"/>
        <v>335.98620841490799</v>
      </c>
      <c r="Q92" s="18">
        <f>IF(ISNUMBER(O92), O92*COS(RADIANS(-$C92+Графики!$B$3))+P92*SIN(RADIANS(-$C92+Графики!$B$3)),"")</f>
        <v>286.22483003281559</v>
      </c>
      <c r="R92" s="19">
        <f>IF(ISNUMBER(O92), O92*COS(RADIANS(-$C92+Графики!$B$5))+P92*SIN(RADIANS(-$C92+Графики!$B$5)),"")</f>
        <v>335.98620841490799</v>
      </c>
      <c r="S92" s="29">
        <v>-0.64907429894451052</v>
      </c>
      <c r="T92" s="25">
        <v>0.74927741377258683</v>
      </c>
      <c r="U92" s="25">
        <v>-1.2191427468313898</v>
      </c>
      <c r="V92" s="25">
        <v>1.3195388902985283</v>
      </c>
      <c r="W92" s="18">
        <f t="shared" si="293"/>
        <v>12.202617887415414</v>
      </c>
      <c r="X92" s="18">
        <f t="shared" si="294"/>
        <v>22.152364418898266</v>
      </c>
      <c r="Y92" s="18">
        <f t="shared" si="295"/>
        <v>284.79074613049801</v>
      </c>
      <c r="Z92" s="18">
        <f t="shared" si="296"/>
        <v>330.24786686217266</v>
      </c>
      <c r="AA92" s="18">
        <f>IF(ISNUMBER(Y92), Y92*COS(RADIANS(-$C92+Графики!$B$3))+Z92*SIN(RADIANS(-$C92+Графики!$B$3)),"")</f>
        <v>284.79074613049801</v>
      </c>
      <c r="AB92" s="18">
        <f>IF(ISNUMBER(Y92), Y92*COS(RADIANS(-$C92+Графики!$B$5))+Z92*SIN(RADIANS(-$C92+Графики!$B$5)),"")</f>
        <v>330.24786686217266</v>
      </c>
      <c r="AC92" s="24">
        <v>-0.81426515812291111</v>
      </c>
      <c r="AD92" s="25">
        <v>0.62594843578333892</v>
      </c>
      <c r="AE92" s="25">
        <v>-1.2142916051695121</v>
      </c>
      <c r="AF92" s="25">
        <v>1.2413837890569672</v>
      </c>
      <c r="AG92" s="18">
        <f t="shared" si="297"/>
        <v>12.567903694623581</v>
      </c>
      <c r="AH92" s="18">
        <f t="shared" si="298"/>
        <v>21.428170306206216</v>
      </c>
      <c r="AI92" s="18">
        <f t="shared" si="299"/>
        <v>285.37172913951889</v>
      </c>
      <c r="AJ92" s="18">
        <f t="shared" si="300"/>
        <v>338.41950267219977</v>
      </c>
      <c r="AK92" s="18">
        <f>IF(ISNUMBER(AI92), AI92*COS(RADIANS(-$C92+Графики!$B$3))+AJ92*SIN(RADIANS(-$C92+Графики!$B$3)),"")</f>
        <v>285.37172913951889</v>
      </c>
      <c r="AL92" s="19">
        <f>IF(ISNUMBER(AI92), AI92*COS(RADIANS(-$C92+Графики!$B$5))+AJ92*SIN(RADIANS(-$C92+Графики!$B$5)),"")</f>
        <v>338.41950267219977</v>
      </c>
      <c r="AM92" s="24">
        <v>-0.71919318063629223</v>
      </c>
      <c r="AN92" s="25">
        <v>0.77013548595094727</v>
      </c>
      <c r="AO92" s="25">
        <v>-1.2201111727262794</v>
      </c>
      <c r="AP92" s="25">
        <v>1.3378947352739088</v>
      </c>
      <c r="AQ92" s="18">
        <f t="shared" si="301"/>
        <v>12.996478541146029</v>
      </c>
      <c r="AR92" s="18">
        <f t="shared" si="302"/>
        <v>22.320958796993683</v>
      </c>
      <c r="AS92" s="18">
        <f t="shared" si="303"/>
        <v>284.52336453795112</v>
      </c>
      <c r="AT92" s="18">
        <f t="shared" si="304"/>
        <v>335.23894766063268</v>
      </c>
      <c r="AU92" s="18">
        <f>IF(ISNUMBER(AS92), AS92*COS(RADIANS(-$C92+Графики!$B$3))+AT92*SIN(RADIANS(-$C92+Графики!$B$3)),"")</f>
        <v>284.52336453795112</v>
      </c>
      <c r="AV92" s="19">
        <f>IF(ISNUMBER(AS92), AS92*COS(RADIANS(-$C92+Графики!$B$5))+AT92*SIN(RADIANS(-$C92+Графики!$B$5)),"")</f>
        <v>335.23894766063268</v>
      </c>
      <c r="AW92" s="24">
        <v>-0.72594811169285234</v>
      </c>
      <c r="AX92" s="25">
        <v>0.75846928223610932</v>
      </c>
      <c r="AY92" s="25">
        <v>-1.2848363930601292</v>
      </c>
      <c r="AZ92" s="25">
        <v>1.2363479701857614</v>
      </c>
      <c r="BA92" s="18">
        <f t="shared" si="305"/>
        <v>12.953623209818991</v>
      </c>
      <c r="BB92" s="18">
        <f t="shared" si="306"/>
        <v>21.999709111337982</v>
      </c>
      <c r="BC92" s="18">
        <f t="shared" si="307"/>
        <v>284.30768766244654</v>
      </c>
      <c r="BD92" s="18">
        <f t="shared" si="308"/>
        <v>332.24266326612343</v>
      </c>
      <c r="BE92" s="18">
        <f>IF(ISNUMBER(BC92), BC92*COS(RADIANS(-$C92+Графики!$B$3))+BD92*SIN(RADIANS(-$C92+Графики!$B$3)),"")</f>
        <v>284.30768766244654</v>
      </c>
      <c r="BF92" s="19">
        <f>IF(ISNUMBER(BC92), BC92*COS(RADIANS(-$C92+Графики!$B$5))+BD92*SIN(RADIANS(-$C92+Графики!$B$5)),"")</f>
        <v>332.24266326612343</v>
      </c>
      <c r="BG92" s="24">
        <v>-0.70238539185672655</v>
      </c>
      <c r="BH92" s="25">
        <v>0.68858234729582024</v>
      </c>
      <c r="BI92" s="25">
        <v>-1.3170608202507617</v>
      </c>
      <c r="BJ92" s="25">
        <v>1.3471106923802587</v>
      </c>
      <c r="BK92" s="18">
        <f t="shared" si="309"/>
        <v>12.138185334498111</v>
      </c>
      <c r="BL92" s="18">
        <f t="shared" si="310"/>
        <v>23.24718793749966</v>
      </c>
      <c r="BM92" s="18">
        <f t="shared" si="311"/>
        <v>285.0284506488245</v>
      </c>
      <c r="BN92" s="18">
        <f t="shared" si="312"/>
        <v>329.00601761562399</v>
      </c>
      <c r="BO92" s="18">
        <f>IF(ISNUMBER(BM92), BM92*COS(RADIANS(-$C92+Графики!$B$3))+BN92*SIN(RADIANS(-$C92+Графики!$B$3)),"")</f>
        <v>285.0284506488245</v>
      </c>
      <c r="BP92" s="19">
        <f>IF(ISNUMBER(BM92), BM92*COS(RADIANS(-$C92+Графики!$B$5))+BN92*SIN(RADIANS(-$C92+Графики!$B$5)),"")</f>
        <v>329.00601761562399</v>
      </c>
      <c r="BQ92" s="24">
        <v>-0.76142952730975155</v>
      </c>
      <c r="BR92" s="25">
        <v>0.62740876379670552</v>
      </c>
      <c r="BS92" s="25">
        <v>-1.204252322866787</v>
      </c>
      <c r="BT92" s="25">
        <v>1.358406411920382</v>
      </c>
      <c r="BU92" s="18">
        <f t="shared" si="313"/>
        <v>12.119603761590348</v>
      </c>
      <c r="BV92" s="18">
        <f t="shared" si="314"/>
        <v>22.361552235939723</v>
      </c>
      <c r="BW92" s="18">
        <f t="shared" si="315"/>
        <v>289.68607218936143</v>
      </c>
      <c r="BX92" s="18">
        <f t="shared" si="316"/>
        <v>329.97685296680589</v>
      </c>
      <c r="BY92" s="18">
        <f>IF(ISNUMBER(BW92), BW92*COS(RADIANS(-$C92+Графики!$B$3))+BX92*SIN(RADIANS(-$C92+Графики!$B$3)),"")</f>
        <v>289.68607218936143</v>
      </c>
      <c r="BZ92" s="19">
        <f>IF(ISNUMBER(BW92), BW92*COS(RADIANS(-$C92+Графики!$B$5))+BX92*SIN(RADIANS(-$C92+Графики!$B$5)),"")</f>
        <v>329.97685296680589</v>
      </c>
      <c r="CA92" s="29">
        <v>-0.75672870252244007</v>
      </c>
      <c r="CB92" s="25">
        <v>0.71129215197550222</v>
      </c>
      <c r="CC92" s="25">
        <v>-1.1865468787127416</v>
      </c>
      <c r="CD92" s="25">
        <v>1.2464894644394739</v>
      </c>
      <c r="CE92" s="18">
        <f t="shared" si="317"/>
        <v>12.810548283425149</v>
      </c>
      <c r="CF92" s="18">
        <f t="shared" si="318"/>
        <v>21.230652261281186</v>
      </c>
      <c r="CG92" s="18">
        <f t="shared" si="319"/>
        <v>287.55979536403441</v>
      </c>
      <c r="CH92" s="18">
        <f t="shared" si="320"/>
        <v>335.24372424506805</v>
      </c>
      <c r="CI92" s="18">
        <f>IF(ISNUMBER(CG92), CG92*COS(RADIANS(-$C92+Графики!$B$3))+CH92*SIN(RADIANS(-$C92+Графики!$B$3)),"")</f>
        <v>287.55979536403441</v>
      </c>
      <c r="CJ92" s="19">
        <f>IF(ISNUMBER(CG92), CG92*COS(RADIANS(-$C92+Графики!$B$5))+CH92*SIN(RADIANS(-$C92+Графики!$B$5)),"")</f>
        <v>335.24372424506805</v>
      </c>
      <c r="CK92" s="24">
        <v>-0.81978191154015134</v>
      </c>
      <c r="CL92" s="25">
        <v>0.78795285061465747</v>
      </c>
      <c r="CM92" s="25">
        <v>-1.1787173404642941</v>
      </c>
      <c r="CN92" s="25">
        <v>1.1789065406181214</v>
      </c>
      <c r="CO92" s="18">
        <f t="shared" si="321"/>
        <v>14.029672261031449</v>
      </c>
      <c r="CP92" s="18">
        <f t="shared" si="322"/>
        <v>20.572698163707262</v>
      </c>
      <c r="CQ92" s="18">
        <f t="shared" si="323"/>
        <v>286.5112001761081</v>
      </c>
      <c r="CR92" s="18">
        <f t="shared" si="324"/>
        <v>334.73708315925433</v>
      </c>
      <c r="CS92" s="18">
        <f>IF(ISNUMBER(CQ92), CQ92*COS(RADIANS(-$C92+Графики!$B$3))+CR92*SIN(RADIANS(-$C92+Графики!$B$3)),"")</f>
        <v>286.5112001761081</v>
      </c>
      <c r="CT92" s="19">
        <f>IF(ISNUMBER(CQ92), CQ92*COS(RADIANS(-$C92+Графики!$B$5))+CR92*SIN(RADIANS(-$C92+Графики!$B$5)),"")</f>
        <v>334.73708315925433</v>
      </c>
      <c r="CU92" s="24">
        <v>-0.69403865947577525</v>
      </c>
      <c r="CV92" s="25">
        <v>0.63801252788132512</v>
      </c>
      <c r="CW92" s="25">
        <v>-1.2952661603628914</v>
      </c>
      <c r="CX92" s="25">
        <v>1.3136332306228373</v>
      </c>
      <c r="CY92" s="18">
        <f t="shared" si="325"/>
        <v>11.624077723675242</v>
      </c>
      <c r="CZ92" s="18">
        <f t="shared" si="326"/>
        <v>22.764975351914355</v>
      </c>
      <c r="DA92" s="18">
        <f t="shared" si="327"/>
        <v>279.10088919925812</v>
      </c>
      <c r="DB92" s="18">
        <f t="shared" si="328"/>
        <v>338.51542289182578</v>
      </c>
      <c r="DC92" s="18">
        <f>IF(ISNUMBER(DA92), DA92*COS(RADIANS(-$C92+Графики!$B$3))+DB92*SIN(RADIANS(-$C92+Графики!$B$3)),"")</f>
        <v>279.10088919925812</v>
      </c>
      <c r="DD92" s="19">
        <f>IF(ISNUMBER(DA92), DA92*COS(RADIANS(-$C92+Графики!$B$5))+DB92*SIN(RADIANS(-$C92+Графики!$B$5)),"")</f>
        <v>338.51542289182578</v>
      </c>
      <c r="DE92" s="24">
        <v>-0.65068159039719675</v>
      </c>
      <c r="DF92" s="25">
        <v>0.6906037891423743</v>
      </c>
      <c r="DG92" s="25">
        <v>-1.3009601016809289</v>
      </c>
      <c r="DH92" s="25">
        <v>1.307501810362272</v>
      </c>
      <c r="DI92" s="18">
        <f t="shared" si="329"/>
        <v>11.704655770145193</v>
      </c>
      <c r="DJ92" s="18">
        <f t="shared" si="330"/>
        <v>22.761158617155512</v>
      </c>
      <c r="DK92" s="18">
        <f t="shared" si="331"/>
        <v>283.8522264287617</v>
      </c>
      <c r="DL92" s="18">
        <f t="shared" si="332"/>
        <v>334.24059869608089</v>
      </c>
      <c r="DM92" s="18">
        <f>IF(ISNUMBER(DK92), DK92*COS(RADIANS(-$C92+Графики!$B$3))+DL92*SIN(RADIANS(-$C92+Графики!$B$3)),"")</f>
        <v>283.8522264287617</v>
      </c>
      <c r="DN92" s="19">
        <f>IF(ISNUMBER(DK92), DK92*COS(RADIANS(-$C92+Графики!$B$5))+DL92*SIN(RADIANS(-$C92+Графики!$B$5)),"")</f>
        <v>334.24059869608089</v>
      </c>
      <c r="DO92" s="24">
        <v>-0.8142247886637346</v>
      </c>
      <c r="DP92" s="25">
        <v>0.71192066855040903</v>
      </c>
      <c r="DQ92" s="25">
        <v>-1.3373168217334106</v>
      </c>
      <c r="DR92" s="25">
        <v>1.2939655027468535</v>
      </c>
      <c r="DS92" s="18">
        <f t="shared" si="333"/>
        <v>13.317737837863712</v>
      </c>
      <c r="DT92" s="18">
        <f t="shared" si="334"/>
        <v>22.960252238927268</v>
      </c>
      <c r="DU92" s="18">
        <f t="shared" si="335"/>
        <v>290.58550865884428</v>
      </c>
      <c r="DV92" s="18">
        <f t="shared" si="336"/>
        <v>330.2708269850869</v>
      </c>
      <c r="DW92" s="18">
        <f>IF(ISNUMBER(DU92), DU92*COS(RADIANS(-$C92+Графики!$B$3))+DV92*SIN(RADIANS(-$C92+Графики!$B$3)),"")</f>
        <v>290.58550865884428</v>
      </c>
      <c r="DX92" s="19">
        <f>IF(ISNUMBER(DU92), DU92*COS(RADIANS(-$C92+Графики!$B$5))+DV92*SIN(RADIANS(-$C92+Графики!$B$5)),"")</f>
        <v>330.2708269850869</v>
      </c>
      <c r="DY92" s="24">
        <v>-0.8276759224243424</v>
      </c>
      <c r="DZ92" s="25">
        <v>0.71193373115185998</v>
      </c>
      <c r="EA92" s="25">
        <v>-1.2146387996476982</v>
      </c>
      <c r="EB92" s="25">
        <v>1.2392510262508574</v>
      </c>
      <c r="EC92" s="18">
        <f t="shared" si="337"/>
        <v>13.435224604243583</v>
      </c>
      <c r="ED92" s="18">
        <f t="shared" si="338"/>
        <v>21.412591858216807</v>
      </c>
      <c r="EE92" s="18">
        <f t="shared" si="339"/>
        <v>283.25685834269262</v>
      </c>
      <c r="EF92" s="18">
        <f t="shared" si="340"/>
        <v>332.90924001578622</v>
      </c>
      <c r="EG92" s="18">
        <f>IF(ISNUMBER(EE92), EE92*COS(RADIANS(-$C92+Графики!$B$3))+EF92*SIN(RADIANS(-$C92+Графики!$B$3)),"")</f>
        <v>283.25685834269262</v>
      </c>
      <c r="EH92" s="19">
        <f>IF(ISNUMBER(EE92), EE92*COS(RADIANS(-$C92+Графики!$B$5))+EF92*SIN(RADIANS(-$C92+Графики!$B$5)),"")</f>
        <v>332.90924001578622</v>
      </c>
      <c r="EI92" s="24">
        <v>-0.76430183469750557</v>
      </c>
      <c r="EJ92" s="25">
        <v>0.80737347719839059</v>
      </c>
      <c r="EK92" s="25">
        <v>-1.260820787838002</v>
      </c>
      <c r="EL92" s="25">
        <v>1.1937213531869357</v>
      </c>
      <c r="EM92" s="18">
        <f t="shared" si="341"/>
        <v>13.715024475694708</v>
      </c>
      <c r="EN92" s="18">
        <f t="shared" si="342"/>
        <v>21.418283076069791</v>
      </c>
      <c r="EO92" s="18">
        <f t="shared" si="343"/>
        <v>286.15927472197382</v>
      </c>
      <c r="EP92" s="18">
        <f t="shared" si="344"/>
        <v>328.16363929133479</v>
      </c>
      <c r="EQ92" s="18">
        <f>IF(ISNUMBER(EO92), EO92*COS(RADIANS(-$C92+Графики!$B$3))+EP92*SIN(RADIANS(-$C92+Графики!$B$3)),"")</f>
        <v>286.15927472197382</v>
      </c>
      <c r="ER92" s="19">
        <f>IF(ISNUMBER(EO92), EO92*COS(RADIANS(-$C92+Графики!$B$5))+EP92*SIN(RADIANS(-$C92+Графики!$B$5)),"")</f>
        <v>328.16363929133479</v>
      </c>
      <c r="ES92" s="24">
        <v>-0.79667326246310499</v>
      </c>
      <c r="ET92" s="25">
        <v>0.78809136059935436</v>
      </c>
      <c r="EU92" s="25">
        <v>-1.2513286584838081</v>
      </c>
      <c r="EV92" s="25">
        <v>1.3595801735081345</v>
      </c>
      <c r="EW92" s="18">
        <f t="shared" si="345"/>
        <v>13.829239430761083</v>
      </c>
      <c r="EX92" s="18">
        <f t="shared" si="346"/>
        <v>22.782506484784399</v>
      </c>
      <c r="EY92" s="18">
        <f t="shared" si="347"/>
        <v>283.33991632669182</v>
      </c>
      <c r="EZ92" s="18">
        <f t="shared" si="348"/>
        <v>331.64060000410768</v>
      </c>
      <c r="FA92" s="18">
        <f>IF(ISNUMBER(EY92), EY92*COS(RADIANS(-$C92+Графики!$B$3))+EZ92*SIN(RADIANS(-$C92+Графики!$B$3)),"")</f>
        <v>283.33991632669182</v>
      </c>
      <c r="FB92" s="19">
        <f>IF(ISNUMBER(EY92), EY92*COS(RADIANS(-$C92+Графики!$B$5))+EZ92*SIN(RADIANS(-$C92+Графики!$B$5)),"")</f>
        <v>331.64060000410768</v>
      </c>
      <c r="FC92" s="24">
        <v>-0.74315822036806989</v>
      </c>
      <c r="FD92" s="25">
        <v>0.68783709666071491</v>
      </c>
      <c r="FE92" s="25">
        <v>-1.2763853597026174</v>
      </c>
      <c r="FF92" s="25">
        <v>1.2528877674907004</v>
      </c>
      <c r="FG92" s="18">
        <f t="shared" si="349"/>
        <v>12.487465366063709</v>
      </c>
      <c r="FH92" s="18">
        <f t="shared" si="350"/>
        <v>22.070279754261954</v>
      </c>
      <c r="FI92" s="18">
        <f t="shared" si="351"/>
        <v>285.58574053857683</v>
      </c>
      <c r="FJ92" s="18">
        <f t="shared" si="352"/>
        <v>333.32844395619929</v>
      </c>
      <c r="FK92" s="18">
        <f>IF(ISNUMBER(FI92), FI92*COS(RADIANS(-$C92+Графики!$B$3))+FJ92*SIN(RADIANS(-$C92+Графики!$B$3)),"")</f>
        <v>285.58574053857683</v>
      </c>
      <c r="FL92" s="19">
        <f>IF(ISNUMBER(FI92), FI92*COS(RADIANS(-$C92+Графики!$B$5))+FJ92*SIN(RADIANS(-$C92+Графики!$B$5)),"")</f>
        <v>333.32844395619929</v>
      </c>
      <c r="FM92" s="24">
        <v>-0.82914685340769545</v>
      </c>
      <c r="FN92" s="25">
        <v>0.79184289376948058</v>
      </c>
      <c r="FO92" s="25">
        <v>-1.2779114410894366</v>
      </c>
      <c r="FP92" s="25">
        <v>1.3153037396374823</v>
      </c>
      <c r="FQ92" s="18">
        <f t="shared" si="353"/>
        <v>14.145332347911177</v>
      </c>
      <c r="FR92" s="18">
        <f t="shared" si="354"/>
        <v>22.628140055086703</v>
      </c>
      <c r="FS92" s="18">
        <f t="shared" si="355"/>
        <v>287.52710947753701</v>
      </c>
      <c r="FT92" s="18">
        <f t="shared" si="356"/>
        <v>332.14216096341022</v>
      </c>
      <c r="FU92" s="18">
        <f>IF(ISNUMBER(FS92), FS92*COS(RADIANS(-$C92+Графики!$B$3))+FT92*SIN(RADIANS(-$C92+Графики!$B$3)),"")</f>
        <v>287.52710947753701</v>
      </c>
      <c r="FV92" s="19">
        <f>IF(ISNUMBER(FS92), FS92*COS(RADIANS(-$C92+Графики!$B$5))+FT92*SIN(RADIANS(-$C92+Графики!$B$5)),"")</f>
        <v>332.14216096341022</v>
      </c>
      <c r="FW92" s="24">
        <v>-0.69829071041292279</v>
      </c>
      <c r="FX92" s="25">
        <v>0.68840656610873541</v>
      </c>
      <c r="FY92" s="25">
        <v>-1.2332056673837388</v>
      </c>
      <c r="FZ92" s="25">
        <v>1.3240007962663722</v>
      </c>
      <c r="GA92" s="18">
        <f t="shared" si="357"/>
        <v>12.10092125479617</v>
      </c>
      <c r="GB92" s="18">
        <f t="shared" si="358"/>
        <v>22.313984066545512</v>
      </c>
      <c r="GC92" s="18">
        <f t="shared" si="359"/>
        <v>291.40105904563188</v>
      </c>
      <c r="GD92" s="18">
        <f t="shared" si="360"/>
        <v>327.94083129049875</v>
      </c>
      <c r="GE92" s="18">
        <f>IF(ISNUMBER(GC92), GC92*COS(RADIANS(-$C92+Графики!$B$3))+GD92*SIN(RADIANS(-$C92+Графики!$B$3)),"")</f>
        <v>291.40105904563188</v>
      </c>
      <c r="GF92" s="19">
        <f>IF(ISNUMBER(GC92), GC92*COS(RADIANS(-$C92+Графики!$B$5))+GD92*SIN(RADIANS(-$C92+Графики!$B$5)),"")</f>
        <v>327.94083129049875</v>
      </c>
      <c r="GG92" s="24">
        <v>-0.70972079547479683</v>
      </c>
      <c r="GH92" s="25">
        <v>0.65868893050014399</v>
      </c>
      <c r="GI92" s="25">
        <v>-1.1929743793280092</v>
      </c>
      <c r="GJ92" s="25">
        <v>1.2401826349866307</v>
      </c>
      <c r="GK92" s="18">
        <f t="shared" si="361"/>
        <v>11.941343801712387</v>
      </c>
      <c r="GL92" s="18">
        <f t="shared" si="362"/>
        <v>21.231705078463705</v>
      </c>
      <c r="GM92" s="18">
        <f t="shared" si="363"/>
        <v>293.05261267642373</v>
      </c>
      <c r="GN92" s="18">
        <f t="shared" si="364"/>
        <v>332.98964331100552</v>
      </c>
      <c r="GO92" s="18">
        <f>IF(ISNUMBER(GM92), GM92*COS(RADIANS(-$C92+Графики!$B$3))+GN92*SIN(RADIANS(-$C92+Графики!$B$3)),"")</f>
        <v>293.05261267642373</v>
      </c>
      <c r="GP92" s="19">
        <f>IF(ISNUMBER(GM92), GM92*COS(RADIANS(-$C92+Графики!$B$5))+GN92*SIN(RADIANS(-$C92+Графики!$B$5)),"")</f>
        <v>332.98964331100552</v>
      </c>
      <c r="GQ92" s="24">
        <v>-0.83305385164956758</v>
      </c>
      <c r="GR92" s="25">
        <v>0.66694628615382801</v>
      </c>
      <c r="GS92" s="25">
        <v>-1.1711158520551372</v>
      </c>
      <c r="GT92" s="25">
        <v>1.2208260742563501</v>
      </c>
      <c r="GU92" s="18">
        <f t="shared" si="365"/>
        <v>13.089596773802901</v>
      </c>
      <c r="GV92" s="18">
        <f t="shared" si="366"/>
        <v>20.872115295348383</v>
      </c>
      <c r="GW92" s="18">
        <f t="shared" si="367"/>
        <v>286.05993282923436</v>
      </c>
      <c r="GX92" s="18">
        <f t="shared" si="368"/>
        <v>335.67393930720863</v>
      </c>
      <c r="GY92" s="18">
        <f>IF(ISNUMBER(GW92), GW92*COS(RADIANS(-$C92+Графики!$B$3))+GX92*SIN(RADIANS(-$C92+Графики!$B$3)),"")</f>
        <v>286.05993282923436</v>
      </c>
      <c r="GZ92" s="19">
        <f>IF(ISNUMBER(GW92), GW92*COS(RADIANS(-$C92+Графики!$B$5))+GX92*SIN(RADIANS(-$C92+Графики!$B$5)),"")</f>
        <v>335.67393930720863</v>
      </c>
      <c r="HA92" s="24">
        <v>-0.83325547579631998</v>
      </c>
      <c r="HB92" s="25">
        <v>0.78352585728877155</v>
      </c>
      <c r="HC92" s="25">
        <v>-1.1884606819837669</v>
      </c>
      <c r="HD92" s="25">
        <v>1.338781443315685</v>
      </c>
      <c r="HE92" s="18">
        <f t="shared" si="369"/>
        <v>14.108610671661474</v>
      </c>
      <c r="HF92" s="18">
        <f t="shared" si="370"/>
        <v>22.052560232856695</v>
      </c>
      <c r="HG92" s="18">
        <f t="shared" si="371"/>
        <v>286.97601915634493</v>
      </c>
      <c r="HH92" s="18">
        <f t="shared" si="372"/>
        <v>333.86157511110645</v>
      </c>
      <c r="HI92" s="18">
        <f>IF(ISNUMBER(HG92), HG92*COS(RADIANS(-$C92+Графики!$B$3))+HH92*SIN(RADIANS(-$C92+Графики!$B$3)),"")</f>
        <v>286.97601915634493</v>
      </c>
      <c r="HJ92" s="19">
        <f>IF(ISNUMBER(HG92), HG92*COS(RADIANS(-$C92+Графики!$B$5))+HH92*SIN(RADIANS(-$C92+Графики!$B$5)),"")</f>
        <v>333.86157511110645</v>
      </c>
      <c r="HK92" s="24">
        <v>-0.75517755044985335</v>
      </c>
      <c r="HL92" s="25">
        <v>0.66033635302575122</v>
      </c>
      <c r="HM92" s="25">
        <v>-1.1903108693113278</v>
      </c>
      <c r="HN92" s="25">
        <v>1.2905258422389114</v>
      </c>
      <c r="HO92" s="18">
        <f t="shared" si="373"/>
        <v>12.352374966834503</v>
      </c>
      <c r="HP92" s="18">
        <f t="shared" si="374"/>
        <v>21.647693287327264</v>
      </c>
      <c r="HQ92" s="18">
        <f t="shared" si="375"/>
        <v>290.96116979220079</v>
      </c>
      <c r="HR92" s="18">
        <f t="shared" si="376"/>
        <v>337.52942239476062</v>
      </c>
      <c r="HS92" s="18">
        <f>IF(ISNUMBER(HQ92), HQ92*COS(RADIANS(-$C92+Графики!$B$3))+HR92*SIN(RADIANS(-$C92+Графики!$B$3)),"")</f>
        <v>290.96116979220079</v>
      </c>
      <c r="HT92" s="19">
        <f>IF(ISNUMBER(HQ92), HQ92*COS(RADIANS(-$C92+Графики!$B$5))+HR92*SIN(RADIANS(-$C92+Графики!$B$5)),"")</f>
        <v>337.52942239476062</v>
      </c>
      <c r="HU92" s="24">
        <v>-0.82275426952210895</v>
      </c>
      <c r="HV92" s="25">
        <v>0.73575698157628033</v>
      </c>
      <c r="HW92" s="25">
        <v>-1.353320268891792</v>
      </c>
      <c r="HX92" s="25">
        <v>1.2467855473353091</v>
      </c>
      <c r="HY92" s="18">
        <f t="shared" si="377"/>
        <v>13.600157088426858</v>
      </c>
      <c r="HZ92" s="18">
        <f t="shared" si="378"/>
        <v>22.68825675587426</v>
      </c>
      <c r="IA92" s="18">
        <f t="shared" si="379"/>
        <v>286.47889908286282</v>
      </c>
      <c r="IB92" s="18">
        <f t="shared" si="380"/>
        <v>332.07260924698471</v>
      </c>
      <c r="IC92" s="18">
        <f>IF(ISNUMBER(IA92), IA92*COS(RADIANS(-$C92+Графики!$B$3))+IB92*SIN(RADIANS(-$C92+Графики!$B$3)),"")</f>
        <v>286.47889908286282</v>
      </c>
      <c r="ID92" s="19">
        <f>IF(ISNUMBER(IA92), IA92*COS(RADIANS(-$C92+Графики!$B$5))+IB92*SIN(RADIANS(-$C92+Графики!$B$5)),"")</f>
        <v>332.07260924698471</v>
      </c>
      <c r="IE92" s="24">
        <v>-0.71782114821274612</v>
      </c>
      <c r="IF92" s="25">
        <v>0.72254696738485036</v>
      </c>
      <c r="IG92" s="25">
        <v>-1.2988747201226969</v>
      </c>
      <c r="IH92" s="25">
        <v>1.3536457220511209</v>
      </c>
      <c r="II92" s="18">
        <f t="shared" si="381"/>
        <v>12.569252044252012</v>
      </c>
      <c r="IJ92" s="18">
        <f t="shared" si="382"/>
        <v>23.145540524932748</v>
      </c>
      <c r="IK92" s="18">
        <f t="shared" si="383"/>
        <v>282.03885966121965</v>
      </c>
      <c r="IL92" s="18">
        <f t="shared" si="384"/>
        <v>326.61812061882858</v>
      </c>
      <c r="IM92" s="18">
        <f>IF(ISNUMBER(IK92), IK92*COS(RADIANS(-$C92+Графики!$B$3))+IL92*SIN(RADIANS(-$C92+Графики!$B$3)),"")</f>
        <v>282.03885966121965</v>
      </c>
      <c r="IN92" s="19">
        <f>IF(ISNUMBER(IK92), IK92*COS(RADIANS(-$C92+Графики!$B$5))+IL92*SIN(RADIANS(-$C92+Графики!$B$5)),"")</f>
        <v>326.61812061882858</v>
      </c>
      <c r="IO92" s="24">
        <v>-0.66884068113995465</v>
      </c>
      <c r="IP92" s="25">
        <v>0.79005664782509843</v>
      </c>
      <c r="IQ92" s="25">
        <v>-1.2382011216361188</v>
      </c>
      <c r="IR92" s="25">
        <v>1.1956386211745085</v>
      </c>
      <c r="IS92" s="18">
        <f t="shared" si="385"/>
        <v>12.730936996247797</v>
      </c>
      <c r="IT92" s="18">
        <f t="shared" si="386"/>
        <v>21.237661665137903</v>
      </c>
      <c r="IU92" s="18">
        <f t="shared" si="387"/>
        <v>286.6269369142899</v>
      </c>
      <c r="IV92" s="18">
        <f t="shared" si="388"/>
        <v>333.19655489520648</v>
      </c>
      <c r="IW92" s="18">
        <f>IF(ISNUMBER(IU92), IU92*COS(RADIANS(-$C92+Графики!$B$3))+IV92*SIN(RADIANS(-$C92+Графики!$B$3)),"")</f>
        <v>286.6269369142899</v>
      </c>
      <c r="IX92" s="19">
        <f>IF(ISNUMBER(IU92), IU92*COS(RADIANS(-$C92+Графики!$B$5))+IV92*SIN(RADIANS(-$C92+Графики!$B$5)),"")</f>
        <v>333.19655489520648</v>
      </c>
    </row>
    <row r="93" spans="1:258" x14ac:dyDescent="0.25">
      <c r="A93" s="44">
        <v>93</v>
      </c>
      <c r="B93" s="50">
        <v>0</v>
      </c>
      <c r="C93" s="11">
        <f>IF(Графики!$A$7="Расчитывать с учетом закручивания скважины",B93,0)</f>
        <v>0</v>
      </c>
      <c r="D93" s="47">
        <v>45</v>
      </c>
      <c r="E93" s="34">
        <f>IF(ISNUMBER(INDEX($I$1:$IX$303,$A93,E$1) ),INDEX($I$1:$IX$303,$A93,E$1),0)</f>
        <v>15.030843691012228</v>
      </c>
      <c r="F93" s="35">
        <f>IF(ISNUMBER(INDEX($I$1:$IX$303,$A93,F$1) ),INDEX($I$1:$IX$303,$A93,F$1),0)</f>
        <v>20.676325225429796</v>
      </c>
      <c r="G93" s="35">
        <f>IF(ISNUMBER(INDEX($I$1:$IX$303,$A93,G$1) ),INDEX($I$1:$IX$303,$A93,G$1)-$G$305,0)</f>
        <v>-684.17590401109294</v>
      </c>
      <c r="H93" s="36">
        <f>IF(ISNUMBER(INDEX($I$1:$IX$303,$A93,H$1) ),INDEX($I$1:$IX$303,$A93,H$1)-$H$305,0)</f>
        <v>-809.10529245641465</v>
      </c>
      <c r="I93" s="29">
        <v>-0.86795136080854418</v>
      </c>
      <c r="J93" s="25">
        <v>0.85452131401086795</v>
      </c>
      <c r="K93" s="25">
        <v>-1.1706691358451187</v>
      </c>
      <c r="L93" s="25">
        <v>1.1988320582005707</v>
      </c>
      <c r="M93" s="18">
        <f t="shared" si="289"/>
        <v>15.030843691012228</v>
      </c>
      <c r="N93" s="18">
        <f t="shared" si="290"/>
        <v>20.676325225429796</v>
      </c>
      <c r="O93" s="18">
        <f t="shared" si="291"/>
        <v>293.74025187832171</v>
      </c>
      <c r="P93" s="18">
        <f t="shared" si="292"/>
        <v>346.32437102762287</v>
      </c>
      <c r="Q93" s="18">
        <f>IF(ISNUMBER(O93), O93*COS(RADIANS(-$C93+Графики!$B$3))+P93*SIN(RADIANS(-$C93+Графики!$B$3)),"")</f>
        <v>293.74025187832171</v>
      </c>
      <c r="R93" s="19">
        <f>IF(ISNUMBER(O93), O93*COS(RADIANS(-$C93+Графики!$B$5))+P93*SIN(RADIANS(-$C93+Графики!$B$5)),"")</f>
        <v>346.32437102762287</v>
      </c>
      <c r="S93" s="29">
        <v>-1.0361366661899498</v>
      </c>
      <c r="T93" s="25">
        <v>0.83401139702536564</v>
      </c>
      <c r="U93" s="25">
        <v>-1.2578313452739893</v>
      </c>
      <c r="V93" s="25">
        <v>1.1815441969165765</v>
      </c>
      <c r="W93" s="18">
        <f t="shared" si="293"/>
        <v>16.319396143710293</v>
      </c>
      <c r="X93" s="18">
        <f t="shared" si="294"/>
        <v>21.285959707467899</v>
      </c>
      <c r="Y93" s="18">
        <f t="shared" si="295"/>
        <v>292.95044420235314</v>
      </c>
      <c r="Z93" s="18">
        <f t="shared" si="296"/>
        <v>340.8908467159066</v>
      </c>
      <c r="AA93" s="18">
        <f>IF(ISNUMBER(Y93), Y93*COS(RADIANS(-$C93+Графики!$B$3))+Z93*SIN(RADIANS(-$C93+Графики!$B$3)),"")</f>
        <v>292.95044420235314</v>
      </c>
      <c r="AB93" s="18">
        <f>IF(ISNUMBER(Y93), Y93*COS(RADIANS(-$C93+Графики!$B$5))+Z93*SIN(RADIANS(-$C93+Графики!$B$5)),"")</f>
        <v>340.8908467159066</v>
      </c>
      <c r="AC93" s="24">
        <v>-0.89728965729629107</v>
      </c>
      <c r="AD93" s="25">
        <v>0.97186897825565433</v>
      </c>
      <c r="AE93" s="25">
        <v>-1.2879519752344482</v>
      </c>
      <c r="AF93" s="25">
        <v>1.3130580710840754</v>
      </c>
      <c r="AG93" s="18">
        <f t="shared" si="297"/>
        <v>16.310762907726932</v>
      </c>
      <c r="AH93" s="18">
        <f t="shared" si="298"/>
        <v>22.696145620104868</v>
      </c>
      <c r="AI93" s="18">
        <f t="shared" si="299"/>
        <v>293.52711059338236</v>
      </c>
      <c r="AJ93" s="18">
        <f t="shared" si="300"/>
        <v>349.7675754822522</v>
      </c>
      <c r="AK93" s="18">
        <f>IF(ISNUMBER(AI93), AI93*COS(RADIANS(-$C93+Графики!$B$3))+AJ93*SIN(RADIANS(-$C93+Графики!$B$3)),"")</f>
        <v>293.52711059338236</v>
      </c>
      <c r="AL93" s="19">
        <f>IF(ISNUMBER(AI93), AI93*COS(RADIANS(-$C93+Графики!$B$5))+AJ93*SIN(RADIANS(-$C93+Графики!$B$5)),"")</f>
        <v>349.7675754822522</v>
      </c>
      <c r="AM93" s="24">
        <v>-0.94476833920414094</v>
      </c>
      <c r="AN93" s="25">
        <v>0.82890235280121216</v>
      </c>
      <c r="AO93" s="25">
        <v>-1.1770652770223631</v>
      </c>
      <c r="AP93" s="25">
        <v>1.2531278728495938</v>
      </c>
      <c r="AQ93" s="18">
        <f t="shared" si="301"/>
        <v>15.477578687817301</v>
      </c>
      <c r="AR93" s="18">
        <f t="shared" si="302"/>
        <v>21.205846305158122</v>
      </c>
      <c r="AS93" s="18">
        <f t="shared" si="303"/>
        <v>292.26215388185977</v>
      </c>
      <c r="AT93" s="18">
        <f t="shared" si="304"/>
        <v>345.84187081321176</v>
      </c>
      <c r="AU93" s="18">
        <f>IF(ISNUMBER(AS93), AS93*COS(RADIANS(-$C93+Графики!$B$3))+AT93*SIN(RADIANS(-$C93+Графики!$B$3)),"")</f>
        <v>292.26215388185977</v>
      </c>
      <c r="AV93" s="19">
        <f>IF(ISNUMBER(AS93), AS93*COS(RADIANS(-$C93+Графики!$B$5))+AT93*SIN(RADIANS(-$C93+Графики!$B$5)),"")</f>
        <v>345.84187081321176</v>
      </c>
      <c r="AW93" s="24">
        <v>-0.99605759477256328</v>
      </c>
      <c r="AX93" s="25">
        <v>0.96605953413464463</v>
      </c>
      <c r="AY93" s="25">
        <v>-1.2691348976309045</v>
      </c>
      <c r="AZ93" s="25">
        <v>1.2867121704746423</v>
      </c>
      <c r="BA93" s="18">
        <f t="shared" si="305"/>
        <v>17.121865424799967</v>
      </c>
      <c r="BB93" s="18">
        <f t="shared" si="306"/>
        <v>22.30212405466585</v>
      </c>
      <c r="BC93" s="18">
        <f t="shared" si="307"/>
        <v>292.8686203748465</v>
      </c>
      <c r="BD93" s="18">
        <f t="shared" si="308"/>
        <v>343.39372529345633</v>
      </c>
      <c r="BE93" s="18">
        <f>IF(ISNUMBER(BC93), BC93*COS(RADIANS(-$C93+Графики!$B$3))+BD93*SIN(RADIANS(-$C93+Графики!$B$3)),"")</f>
        <v>292.8686203748465</v>
      </c>
      <c r="BF93" s="19">
        <f>IF(ISNUMBER(BC93), BC93*COS(RADIANS(-$C93+Графики!$B$5))+BD93*SIN(RADIANS(-$C93+Графики!$B$5)),"")</f>
        <v>343.39372529345633</v>
      </c>
      <c r="BG93" s="24">
        <v>-0.87182401644039986</v>
      </c>
      <c r="BH93" s="25">
        <v>0.93474085137516194</v>
      </c>
      <c r="BI93" s="25">
        <v>-1.1984750887807807</v>
      </c>
      <c r="BJ93" s="25">
        <v>1.1977638748782515</v>
      </c>
      <c r="BK93" s="18">
        <f t="shared" si="309"/>
        <v>15.764599497546834</v>
      </c>
      <c r="BL93" s="18">
        <f t="shared" si="310"/>
        <v>20.909605836603319</v>
      </c>
      <c r="BM93" s="18">
        <f t="shared" si="311"/>
        <v>292.91075039759789</v>
      </c>
      <c r="BN93" s="18">
        <f t="shared" si="312"/>
        <v>339.46082053392564</v>
      </c>
      <c r="BO93" s="18">
        <f>IF(ISNUMBER(BM93), BM93*COS(RADIANS(-$C93+Графики!$B$3))+BN93*SIN(RADIANS(-$C93+Графики!$B$3)),"")</f>
        <v>292.91075039759789</v>
      </c>
      <c r="BP93" s="19">
        <f>IF(ISNUMBER(BM93), BM93*COS(RADIANS(-$C93+Графики!$B$5))+BN93*SIN(RADIANS(-$C93+Графики!$B$5)),"")</f>
        <v>339.46082053392564</v>
      </c>
      <c r="BQ93" s="24">
        <v>-1.043188520668699</v>
      </c>
      <c r="BR93" s="25">
        <v>0.93662584964207263</v>
      </c>
      <c r="BS93" s="25">
        <v>-1.2357751491126603</v>
      </c>
      <c r="BT93" s="25">
        <v>1.1474523412988935</v>
      </c>
      <c r="BU93" s="18">
        <f t="shared" si="313"/>
        <v>17.276280146521366</v>
      </c>
      <c r="BV93" s="18">
        <f t="shared" si="314"/>
        <v>20.796084002347026</v>
      </c>
      <c r="BW93" s="18">
        <f t="shared" si="315"/>
        <v>298.3242122626221</v>
      </c>
      <c r="BX93" s="18">
        <f t="shared" si="316"/>
        <v>340.3748949679794</v>
      </c>
      <c r="BY93" s="18">
        <f>IF(ISNUMBER(BW93), BW93*COS(RADIANS(-$C93+Графики!$B$3))+BX93*SIN(RADIANS(-$C93+Графики!$B$3)),"")</f>
        <v>298.3242122626221</v>
      </c>
      <c r="BZ93" s="19">
        <f>IF(ISNUMBER(BW93), BW93*COS(RADIANS(-$C93+Графики!$B$5))+BX93*SIN(RADIANS(-$C93+Графики!$B$5)),"")</f>
        <v>340.3748949679794</v>
      </c>
      <c r="CA93" s="29">
        <v>-0.911189889749771</v>
      </c>
      <c r="CB93" s="25">
        <v>0.83617242465068597</v>
      </c>
      <c r="CC93" s="25">
        <v>-1.1328790045841031</v>
      </c>
      <c r="CD93" s="25">
        <v>1.2838057314944058</v>
      </c>
      <c r="CE93" s="18">
        <f t="shared" si="317"/>
        <v>15.248021877584168</v>
      </c>
      <c r="CF93" s="18">
        <f t="shared" si="318"/>
        <v>21.087989517673769</v>
      </c>
      <c r="CG93" s="18">
        <f t="shared" si="319"/>
        <v>295.1838063028265</v>
      </c>
      <c r="CH93" s="18">
        <f t="shared" si="320"/>
        <v>345.78771900390495</v>
      </c>
      <c r="CI93" s="18">
        <f>IF(ISNUMBER(CG93), CG93*COS(RADIANS(-$C93+Графики!$B$3))+CH93*SIN(RADIANS(-$C93+Графики!$B$3)),"")</f>
        <v>295.1838063028265</v>
      </c>
      <c r="CJ93" s="19">
        <f>IF(ISNUMBER(CG93), CG93*COS(RADIANS(-$C93+Графики!$B$5))+CH93*SIN(RADIANS(-$C93+Графики!$B$5)),"")</f>
        <v>345.78771900390495</v>
      </c>
      <c r="CK93" s="24">
        <v>-1.0041772521079639</v>
      </c>
      <c r="CL93" s="25">
        <v>0.90883985560452574</v>
      </c>
      <c r="CM93" s="25">
        <v>-1.1490027777099554</v>
      </c>
      <c r="CN93" s="25">
        <v>1.2724972983474812</v>
      </c>
      <c r="CO93" s="18">
        <f t="shared" si="321"/>
        <v>16.69344816046635</v>
      </c>
      <c r="CP93" s="18">
        <f t="shared" si="322"/>
        <v>21.130001923011474</v>
      </c>
      <c r="CQ93" s="18">
        <f t="shared" si="323"/>
        <v>294.85792425634128</v>
      </c>
      <c r="CR93" s="18">
        <f t="shared" si="324"/>
        <v>345.30208412076007</v>
      </c>
      <c r="CS93" s="18">
        <f>IF(ISNUMBER(CQ93), CQ93*COS(RADIANS(-$C93+Графики!$B$3))+CR93*SIN(RADIANS(-$C93+Графики!$B$3)),"")</f>
        <v>294.85792425634128</v>
      </c>
      <c r="CT93" s="19">
        <f>IF(ISNUMBER(CQ93), CQ93*COS(RADIANS(-$C93+Графики!$B$5))+CR93*SIN(RADIANS(-$C93+Графики!$B$5)),"")</f>
        <v>345.30208412076007</v>
      </c>
      <c r="CU93" s="24">
        <v>-0.95060489764085365</v>
      </c>
      <c r="CV93" s="25">
        <v>0.89570197724337131</v>
      </c>
      <c r="CW93" s="25">
        <v>-1.1191205921843819</v>
      </c>
      <c r="CX93" s="25">
        <v>1.3150287192378027</v>
      </c>
      <c r="CY93" s="18">
        <f t="shared" si="325"/>
        <v>16.111369881569448</v>
      </c>
      <c r="CZ93" s="18">
        <f t="shared" si="326"/>
        <v>21.240362551518952</v>
      </c>
      <c r="DA93" s="18">
        <f t="shared" si="327"/>
        <v>287.15657414004284</v>
      </c>
      <c r="DB93" s="18">
        <f t="shared" si="328"/>
        <v>349.13560416758526</v>
      </c>
      <c r="DC93" s="18">
        <f>IF(ISNUMBER(DA93), DA93*COS(RADIANS(-$C93+Графики!$B$3))+DB93*SIN(RADIANS(-$C93+Графики!$B$3)),"")</f>
        <v>287.15657414004284</v>
      </c>
      <c r="DD93" s="19">
        <f>IF(ISNUMBER(DA93), DA93*COS(RADIANS(-$C93+Графики!$B$5))+DB93*SIN(RADIANS(-$C93+Графики!$B$5)),"")</f>
        <v>349.13560416758526</v>
      </c>
      <c r="DE93" s="24">
        <v>-1.0460457777459515</v>
      </c>
      <c r="DF93" s="25">
        <v>0.83175084661821275</v>
      </c>
      <c r="DG93" s="25">
        <v>-1.2084348934743028</v>
      </c>
      <c r="DH93" s="25">
        <v>1.2374635302576475</v>
      </c>
      <c r="DI93" s="18">
        <f t="shared" si="329"/>
        <v>16.386133506235218</v>
      </c>
      <c r="DJ93" s="18">
        <f t="shared" si="330"/>
        <v>21.342869655644904</v>
      </c>
      <c r="DK93" s="18">
        <f t="shared" si="331"/>
        <v>292.04529318187929</v>
      </c>
      <c r="DL93" s="18">
        <f t="shared" si="332"/>
        <v>344.91203352390335</v>
      </c>
      <c r="DM93" s="18">
        <f>IF(ISNUMBER(DK93), DK93*COS(RADIANS(-$C93+Графики!$B$3))+DL93*SIN(RADIANS(-$C93+Графики!$B$3)),"")</f>
        <v>292.04529318187929</v>
      </c>
      <c r="DN93" s="19">
        <f>IF(ISNUMBER(DK93), DK93*COS(RADIANS(-$C93+Графики!$B$5))+DL93*SIN(RADIANS(-$C93+Графики!$B$5)),"")</f>
        <v>344.91203352390335</v>
      </c>
      <c r="DO93" s="24">
        <v>-0.94952662460323733</v>
      </c>
      <c r="DP93" s="25">
        <v>0.90672619265429721</v>
      </c>
      <c r="DQ93" s="25">
        <v>-1.2491757418695442</v>
      </c>
      <c r="DR93" s="25">
        <v>1.303436916337354</v>
      </c>
      <c r="DS93" s="18">
        <f t="shared" si="333"/>
        <v>16.198153275933606</v>
      </c>
      <c r="DT93" s="18">
        <f t="shared" si="334"/>
        <v>22.2739055150927</v>
      </c>
      <c r="DU93" s="18">
        <f t="shared" si="335"/>
        <v>298.68458529681106</v>
      </c>
      <c r="DV93" s="18">
        <f t="shared" si="336"/>
        <v>341.40777974263324</v>
      </c>
      <c r="DW93" s="18">
        <f>IF(ISNUMBER(DU93), DU93*COS(RADIANS(-$C93+Графики!$B$3))+DV93*SIN(RADIANS(-$C93+Графики!$B$3)),"")</f>
        <v>298.68458529681106</v>
      </c>
      <c r="DX93" s="19">
        <f>IF(ISNUMBER(DU93), DU93*COS(RADIANS(-$C93+Графики!$B$5))+DV93*SIN(RADIANS(-$C93+Графики!$B$5)),"")</f>
        <v>341.40777974263324</v>
      </c>
      <c r="DY93" s="24">
        <v>-0.88356447944841265</v>
      </c>
      <c r="DZ93" s="25">
        <v>0.98484685108494541</v>
      </c>
      <c r="EA93" s="25">
        <v>-1.2531901994511989</v>
      </c>
      <c r="EB93" s="25">
        <v>1.2383664081378287</v>
      </c>
      <c r="EC93" s="18">
        <f t="shared" si="337"/>
        <v>16.304242308381014</v>
      </c>
      <c r="ED93" s="18">
        <f t="shared" si="338"/>
        <v>21.741220011044781</v>
      </c>
      <c r="EE93" s="18">
        <f t="shared" si="339"/>
        <v>291.40897949688315</v>
      </c>
      <c r="EF93" s="18">
        <f t="shared" si="340"/>
        <v>343.77985002130862</v>
      </c>
      <c r="EG93" s="18">
        <f>IF(ISNUMBER(EE93), EE93*COS(RADIANS(-$C93+Графики!$B$3))+EF93*SIN(RADIANS(-$C93+Графики!$B$3)),"")</f>
        <v>291.40897949688315</v>
      </c>
      <c r="EH93" s="19">
        <f>IF(ISNUMBER(EE93), EE93*COS(RADIANS(-$C93+Графики!$B$5))+EF93*SIN(RADIANS(-$C93+Графики!$B$5)),"")</f>
        <v>343.77985002130862</v>
      </c>
      <c r="EI93" s="24">
        <v>-0.93204574643916238</v>
      </c>
      <c r="EJ93" s="25">
        <v>0.87238905388944443</v>
      </c>
      <c r="EK93" s="25">
        <v>-1.139025666254607</v>
      </c>
      <c r="EL93" s="25">
        <v>1.1730259228022744</v>
      </c>
      <c r="EM93" s="18">
        <f t="shared" si="341"/>
        <v>15.74601345931131</v>
      </c>
      <c r="EN93" s="18">
        <f t="shared" si="342"/>
        <v>20.175087443480461</v>
      </c>
      <c r="EO93" s="18">
        <f t="shared" si="343"/>
        <v>294.03228145162944</v>
      </c>
      <c r="EP93" s="18">
        <f t="shared" si="344"/>
        <v>338.25118301307504</v>
      </c>
      <c r="EQ93" s="18">
        <f>IF(ISNUMBER(EO93), EO93*COS(RADIANS(-$C93+Графики!$B$3))+EP93*SIN(RADIANS(-$C93+Графики!$B$3)),"")</f>
        <v>294.03228145162944</v>
      </c>
      <c r="ER93" s="19">
        <f>IF(ISNUMBER(EO93), EO93*COS(RADIANS(-$C93+Графики!$B$5))+EP93*SIN(RADIANS(-$C93+Графики!$B$5)),"")</f>
        <v>338.25118301307504</v>
      </c>
      <c r="ES93" s="24">
        <v>-0.95851016423425195</v>
      </c>
      <c r="ET93" s="25">
        <v>0.85575251193760504</v>
      </c>
      <c r="EU93" s="25">
        <v>-1.2887726194421445</v>
      </c>
      <c r="EV93" s="25">
        <v>1.120167197379671</v>
      </c>
      <c r="EW93" s="18">
        <f t="shared" si="345"/>
        <v>15.831767164526955</v>
      </c>
      <c r="EX93" s="18">
        <f t="shared" si="346"/>
        <v>21.020417328684889</v>
      </c>
      <c r="EY93" s="18">
        <f t="shared" si="347"/>
        <v>291.25579990895528</v>
      </c>
      <c r="EZ93" s="18">
        <f t="shared" si="348"/>
        <v>342.15080866845011</v>
      </c>
      <c r="FA93" s="18">
        <f>IF(ISNUMBER(EY93), EY93*COS(RADIANS(-$C93+Графики!$B$3))+EZ93*SIN(RADIANS(-$C93+Графики!$B$3)),"")</f>
        <v>291.25579990895528</v>
      </c>
      <c r="FB93" s="19">
        <f>IF(ISNUMBER(EY93), EY93*COS(RADIANS(-$C93+Графики!$B$5))+EZ93*SIN(RADIANS(-$C93+Графики!$B$5)),"")</f>
        <v>342.15080866845011</v>
      </c>
      <c r="FC93" s="24">
        <v>-0.87124228411473559</v>
      </c>
      <c r="FD93" s="25">
        <v>0.86957910093983815</v>
      </c>
      <c r="FE93" s="25">
        <v>-1.2104453666530239</v>
      </c>
      <c r="FF93" s="25">
        <v>1.295738190434836</v>
      </c>
      <c r="FG93" s="18">
        <f t="shared" si="349"/>
        <v>15.190948112203342</v>
      </c>
      <c r="FH93" s="18">
        <f t="shared" si="350"/>
        <v>21.868833876681045</v>
      </c>
      <c r="FI93" s="18">
        <f t="shared" si="351"/>
        <v>293.18121459467852</v>
      </c>
      <c r="FJ93" s="18">
        <f t="shared" si="352"/>
        <v>344.26286089453981</v>
      </c>
      <c r="FK93" s="18">
        <f>IF(ISNUMBER(FI93), FI93*COS(RADIANS(-$C93+Графики!$B$3))+FJ93*SIN(RADIANS(-$C93+Графики!$B$3)),"")</f>
        <v>293.18121459467852</v>
      </c>
      <c r="FL93" s="19">
        <f>IF(ISNUMBER(FI93), FI93*COS(RADIANS(-$C93+Графики!$B$5))+FJ93*SIN(RADIANS(-$C93+Графики!$B$5)),"")</f>
        <v>344.26286089453981</v>
      </c>
      <c r="FM93" s="24">
        <v>-0.94954854334592853</v>
      </c>
      <c r="FN93" s="25">
        <v>0.8343286921863895</v>
      </c>
      <c r="FO93" s="25">
        <v>-1.2606069016005821</v>
      </c>
      <c r="FP93" s="25">
        <v>1.2973007115202604</v>
      </c>
      <c r="FQ93" s="18">
        <f t="shared" si="353"/>
        <v>15.566636852094241</v>
      </c>
      <c r="FR93" s="18">
        <f t="shared" si="354"/>
        <v>22.320101226055833</v>
      </c>
      <c r="FS93" s="18">
        <f t="shared" si="355"/>
        <v>295.31042790358413</v>
      </c>
      <c r="FT93" s="18">
        <f t="shared" si="356"/>
        <v>343.30221157643814</v>
      </c>
      <c r="FU93" s="18">
        <f>IF(ISNUMBER(FS93), FS93*COS(RADIANS(-$C93+Графики!$B$3))+FT93*SIN(RADIANS(-$C93+Графики!$B$3)),"")</f>
        <v>295.31042790358413</v>
      </c>
      <c r="FV93" s="19">
        <f>IF(ISNUMBER(FS93), FS93*COS(RADIANS(-$C93+Графики!$B$5))+FT93*SIN(RADIANS(-$C93+Графики!$B$5)),"")</f>
        <v>343.30221157643814</v>
      </c>
      <c r="FW93" s="24">
        <v>-0.90677035611783874</v>
      </c>
      <c r="FX93" s="25">
        <v>0.8130644163041425</v>
      </c>
      <c r="FY93" s="25">
        <v>-1.263640853279937</v>
      </c>
      <c r="FZ93" s="25">
        <v>1.1327900508058717</v>
      </c>
      <c r="GA93" s="18">
        <f t="shared" si="357"/>
        <v>15.00782624650377</v>
      </c>
      <c r="GB93" s="18">
        <f t="shared" si="358"/>
        <v>20.911280466577519</v>
      </c>
      <c r="GC93" s="18">
        <f t="shared" si="359"/>
        <v>298.90497216888377</v>
      </c>
      <c r="GD93" s="18">
        <f t="shared" si="360"/>
        <v>338.39647152378751</v>
      </c>
      <c r="GE93" s="18">
        <f>IF(ISNUMBER(GC93), GC93*COS(RADIANS(-$C93+Графики!$B$3))+GD93*SIN(RADIANS(-$C93+Графики!$B$3)),"")</f>
        <v>298.90497216888377</v>
      </c>
      <c r="GF93" s="19">
        <f>IF(ISNUMBER(GC93), GC93*COS(RADIANS(-$C93+Графики!$B$5))+GD93*SIN(RADIANS(-$C93+Графики!$B$5)),"")</f>
        <v>338.39647152378751</v>
      </c>
      <c r="GG93" s="24">
        <v>-1.0316717640294457</v>
      </c>
      <c r="GH93" s="25">
        <v>0.91386532187611424</v>
      </c>
      <c r="GI93" s="25">
        <v>-1.2711941809063314</v>
      </c>
      <c r="GJ93" s="25">
        <v>1.1636750379759992</v>
      </c>
      <c r="GK93" s="18">
        <f t="shared" si="361"/>
        <v>16.977198285655771</v>
      </c>
      <c r="GL93" s="18">
        <f t="shared" si="362"/>
        <v>21.246643511527701</v>
      </c>
      <c r="GM93" s="18">
        <f t="shared" si="363"/>
        <v>301.5412118192516</v>
      </c>
      <c r="GN93" s="18">
        <f t="shared" si="364"/>
        <v>343.61296506676939</v>
      </c>
      <c r="GO93" s="18">
        <f>IF(ISNUMBER(GM93), GM93*COS(RADIANS(-$C93+Графики!$B$3))+GN93*SIN(RADIANS(-$C93+Графики!$B$3)),"")</f>
        <v>301.5412118192516</v>
      </c>
      <c r="GP93" s="19">
        <f>IF(ISNUMBER(GM93), GM93*COS(RADIANS(-$C93+Графики!$B$5))+GN93*SIN(RADIANS(-$C93+Графики!$B$5)),"")</f>
        <v>343.61296506676939</v>
      </c>
      <c r="GQ93" s="24">
        <v>-0.94201089400314264</v>
      </c>
      <c r="GR93" s="25">
        <v>0.85104708448130162</v>
      </c>
      <c r="GS93" s="25">
        <v>-1.3155809373879184</v>
      </c>
      <c r="GT93" s="25">
        <v>1.1234552493004886</v>
      </c>
      <c r="GU93" s="18">
        <f t="shared" si="365"/>
        <v>15.646744190613491</v>
      </c>
      <c r="GV93" s="18">
        <f t="shared" si="366"/>
        <v>21.282998942928323</v>
      </c>
      <c r="GW93" s="18">
        <f t="shared" si="367"/>
        <v>293.88330492454111</v>
      </c>
      <c r="GX93" s="18">
        <f t="shared" si="368"/>
        <v>346.31543877867279</v>
      </c>
      <c r="GY93" s="18">
        <f>IF(ISNUMBER(GW93), GW93*COS(RADIANS(-$C93+Графики!$B$3))+GX93*SIN(RADIANS(-$C93+Графики!$B$3)),"")</f>
        <v>293.88330492454111</v>
      </c>
      <c r="GZ93" s="19">
        <f>IF(ISNUMBER(GW93), GW93*COS(RADIANS(-$C93+Графики!$B$5))+GX93*SIN(RADIANS(-$C93+Графики!$B$5)),"")</f>
        <v>346.31543877867279</v>
      </c>
      <c r="HA93" s="24">
        <v>-0.9386310686179028</v>
      </c>
      <c r="HB93" s="25">
        <v>0.92691579569343141</v>
      </c>
      <c r="HC93" s="25">
        <v>-1.2775054904960523</v>
      </c>
      <c r="HD93" s="25">
        <v>1.1766863636890565</v>
      </c>
      <c r="HE93" s="18">
        <f t="shared" si="369"/>
        <v>16.279248442546891</v>
      </c>
      <c r="HF93" s="18">
        <f t="shared" si="370"/>
        <v>21.415226947858756</v>
      </c>
      <c r="HG93" s="18">
        <f t="shared" si="371"/>
        <v>295.11564337761837</v>
      </c>
      <c r="HH93" s="18">
        <f t="shared" si="372"/>
        <v>344.56918858503582</v>
      </c>
      <c r="HI93" s="18">
        <f>IF(ISNUMBER(HG93), HG93*COS(RADIANS(-$C93+Графики!$B$3))+HH93*SIN(RADIANS(-$C93+Графики!$B$3)),"")</f>
        <v>295.11564337761837</v>
      </c>
      <c r="HJ93" s="19">
        <f>IF(ISNUMBER(HG93), HG93*COS(RADIANS(-$C93+Графики!$B$5))+HH93*SIN(RADIANS(-$C93+Графики!$B$5)),"")</f>
        <v>344.56918858503582</v>
      </c>
      <c r="HK93" s="24">
        <v>-1.0552222466535244</v>
      </c>
      <c r="HL93" s="25">
        <v>0.89744816483345236</v>
      </c>
      <c r="HM93" s="25">
        <v>-1.244422924272617</v>
      </c>
      <c r="HN93" s="25">
        <v>1.2598802536915887</v>
      </c>
      <c r="HO93" s="18">
        <f t="shared" si="373"/>
        <v>17.039439290068866</v>
      </c>
      <c r="HP93" s="18">
        <f t="shared" si="374"/>
        <v>21.852428394624894</v>
      </c>
      <c r="HQ93" s="18">
        <f t="shared" si="375"/>
        <v>299.48088943723525</v>
      </c>
      <c r="HR93" s="18">
        <f t="shared" si="376"/>
        <v>348.45563659207306</v>
      </c>
      <c r="HS93" s="18">
        <f>IF(ISNUMBER(HQ93), HQ93*COS(RADIANS(-$C93+Графики!$B$3))+HR93*SIN(RADIANS(-$C93+Графики!$B$3)),"")</f>
        <v>299.48088943723525</v>
      </c>
      <c r="HT93" s="19">
        <f>IF(ISNUMBER(HQ93), HQ93*COS(RADIANS(-$C93+Графики!$B$5))+HR93*SIN(RADIANS(-$C93+Графики!$B$5)),"")</f>
        <v>348.45563659207306</v>
      </c>
      <c r="HU93" s="24">
        <v>-0.88387505093458452</v>
      </c>
      <c r="HV93" s="25">
        <v>0.94693451320782074</v>
      </c>
      <c r="HW93" s="25">
        <v>-1.171833200344681</v>
      </c>
      <c r="HX93" s="25">
        <v>1.2726002007620767</v>
      </c>
      <c r="HY93" s="18">
        <f t="shared" si="377"/>
        <v>15.976147739446532</v>
      </c>
      <c r="HZ93" s="18">
        <f t="shared" si="378"/>
        <v>21.330087831858599</v>
      </c>
      <c r="IA93" s="18">
        <f t="shared" si="379"/>
        <v>294.4669729525861</v>
      </c>
      <c r="IB93" s="18">
        <f t="shared" si="380"/>
        <v>342.737653162914</v>
      </c>
      <c r="IC93" s="18">
        <f>IF(ISNUMBER(IA93), IA93*COS(RADIANS(-$C93+Графики!$B$3))+IB93*SIN(RADIANS(-$C93+Графики!$B$3)),"")</f>
        <v>294.4669729525861</v>
      </c>
      <c r="ID93" s="19">
        <f>IF(ISNUMBER(IA93), IA93*COS(RADIANS(-$C93+Графики!$B$5))+IB93*SIN(RADIANS(-$C93+Графики!$B$5)),"")</f>
        <v>342.737653162914</v>
      </c>
      <c r="IE93" s="24">
        <v>-0.90420228833926386</v>
      </c>
      <c r="IF93" s="25">
        <v>0.85888628652614218</v>
      </c>
      <c r="IG93" s="25">
        <v>-1.2279257565134618</v>
      </c>
      <c r="IH93" s="25">
        <v>1.3146671660998925</v>
      </c>
      <c r="II93" s="18">
        <f t="shared" si="381"/>
        <v>15.38524329069436</v>
      </c>
      <c r="IJ93" s="18">
        <f t="shared" si="382"/>
        <v>22.186488434945105</v>
      </c>
      <c r="IK93" s="18">
        <f t="shared" si="383"/>
        <v>289.73148130656682</v>
      </c>
      <c r="IL93" s="18">
        <f t="shared" si="384"/>
        <v>337.71136483630113</v>
      </c>
      <c r="IM93" s="18">
        <f>IF(ISNUMBER(IK93), IK93*COS(RADIANS(-$C93+Графики!$B$3))+IL93*SIN(RADIANS(-$C93+Графики!$B$3)),"")</f>
        <v>289.73148130656682</v>
      </c>
      <c r="IN93" s="19">
        <f>IF(ISNUMBER(IK93), IK93*COS(RADIANS(-$C93+Графики!$B$5))+IL93*SIN(RADIANS(-$C93+Графики!$B$5)),"")</f>
        <v>337.71136483630113</v>
      </c>
      <c r="IO93" s="24">
        <v>-1.0503350325785383</v>
      </c>
      <c r="IP93" s="25">
        <v>0.86873480030552241</v>
      </c>
      <c r="IQ93" s="25">
        <v>-1.2699304662693687</v>
      </c>
      <c r="IR93" s="25">
        <v>1.2717236528802165</v>
      </c>
      <c r="IS93" s="18">
        <f t="shared" si="385"/>
        <v>16.746260768417645</v>
      </c>
      <c r="IT93" s="18">
        <f t="shared" si="386"/>
        <v>22.178297845078102</v>
      </c>
      <c r="IU93" s="18">
        <f t="shared" si="387"/>
        <v>295.00006729849872</v>
      </c>
      <c r="IV93" s="18">
        <f t="shared" si="388"/>
        <v>344.28570381774551</v>
      </c>
      <c r="IW93" s="18">
        <f>IF(ISNUMBER(IU93), IU93*COS(RADIANS(-$C93+Графики!$B$3))+IV93*SIN(RADIANS(-$C93+Графики!$B$3)),"")</f>
        <v>295.00006729849872</v>
      </c>
      <c r="IX93" s="19">
        <f>IF(ISNUMBER(IU93), IU93*COS(RADIANS(-$C93+Графики!$B$5))+IV93*SIN(RADIANS(-$C93+Графики!$B$5)),"")</f>
        <v>344.28570381774551</v>
      </c>
    </row>
    <row r="94" spans="1:258" x14ac:dyDescent="0.25">
      <c r="A94" s="44">
        <v>94</v>
      </c>
      <c r="B94" s="50">
        <v>0</v>
      </c>
      <c r="C94" s="11">
        <f>IF(Графики!$A$7="Расчитывать с учетом закручивания скважины",B94,0)</f>
        <v>0</v>
      </c>
      <c r="D94" s="47">
        <v>45.5</v>
      </c>
      <c r="E94" s="34">
        <f>IF(ISNUMBER(INDEX($I$1:$IX$303,$A94,E$1) ),INDEX($I$1:$IX$303,$A94,E$1),0)</f>
        <v>-24.344142995920162</v>
      </c>
      <c r="F94" s="35">
        <f>IF(ISNUMBER(INDEX($I$1:$IX$303,$A94,F$1) ),INDEX($I$1:$IX$303,$A94,F$1),0)</f>
        <v>-6.7352950565675602</v>
      </c>
      <c r="G94" s="35">
        <f>IF(ISNUMBER(INDEX($I$1:$IX$303,$A94,G$1) ),INDEX($I$1:$IX$303,$A94,G$1)-$G$305,0)</f>
        <v>-696.34797550905296</v>
      </c>
      <c r="H94" s="36">
        <f>IF(ISNUMBER(INDEX($I$1:$IX$303,$A94,H$1) ),INDEX($I$1:$IX$303,$A94,H$1)-$H$305,0)</f>
        <v>-812.47293998469843</v>
      </c>
      <c r="I94" s="29">
        <v>1.3651452150201528</v>
      </c>
      <c r="J94" s="25">
        <v>-1.4247636976706233</v>
      </c>
      <c r="K94" s="25">
        <v>0.38696886821008569</v>
      </c>
      <c r="L94" s="25">
        <v>-0.38484492835072392</v>
      </c>
      <c r="M94" s="18">
        <f t="shared" si="289"/>
        <v>-24.344142995920162</v>
      </c>
      <c r="N94" s="18">
        <f t="shared" si="290"/>
        <v>-6.7352950565675602</v>
      </c>
      <c r="O94" s="18">
        <f t="shared" si="291"/>
        <v>281.56818038036164</v>
      </c>
      <c r="P94" s="18">
        <f t="shared" si="292"/>
        <v>342.95672349933909</v>
      </c>
      <c r="Q94" s="18">
        <f>IF(ISNUMBER(O94), O94*COS(RADIANS(-$C94+Графики!$B$3))+P94*SIN(RADIANS(-$C94+Графики!$B$3)),"")</f>
        <v>281.56818038036164</v>
      </c>
      <c r="R94" s="19">
        <f>IF(ISNUMBER(O94), O94*COS(RADIANS(-$C94+Графики!$B$5))+P94*SIN(RADIANS(-$C94+Графики!$B$5)),"")</f>
        <v>342.95672349933909</v>
      </c>
      <c r="S94" s="29">
        <v>1.4079383852944507</v>
      </c>
      <c r="T94" s="25">
        <v>-1.34632693247533</v>
      </c>
      <c r="U94" s="25">
        <v>0.40727561684052094</v>
      </c>
      <c r="V94" s="25">
        <v>-0.32826455670071769</v>
      </c>
      <c r="W94" s="18">
        <f t="shared" si="293"/>
        <v>-24.033184962251358</v>
      </c>
      <c r="X94" s="18">
        <f t="shared" si="294"/>
        <v>-6.4187548277831326</v>
      </c>
      <c r="Y94" s="18">
        <f t="shared" si="295"/>
        <v>280.93385172122748</v>
      </c>
      <c r="Z94" s="18">
        <f t="shared" si="296"/>
        <v>337.68146930201505</v>
      </c>
      <c r="AA94" s="18">
        <f>IF(ISNUMBER(Y94), Y94*COS(RADIANS(-$C94+Графики!$B$3))+Z94*SIN(RADIANS(-$C94+Графики!$B$3)),"")</f>
        <v>280.93385172122748</v>
      </c>
      <c r="AB94" s="18">
        <f>IF(ISNUMBER(Y94), Y94*COS(RADIANS(-$C94+Графики!$B$5))+Z94*SIN(RADIANS(-$C94+Графики!$B$5)),"")</f>
        <v>337.68146930201505</v>
      </c>
      <c r="AC94" s="24">
        <v>1.3188999078263628</v>
      </c>
      <c r="AD94" s="25">
        <v>-1.3420516642193037</v>
      </c>
      <c r="AE94" s="25">
        <v>0.33286823280697908</v>
      </c>
      <c r="AF94" s="25">
        <v>-0.34742628172317958</v>
      </c>
      <c r="AG94" s="18">
        <f t="shared" si="297"/>
        <v>-23.219096239757501</v>
      </c>
      <c r="AH94" s="18">
        <f t="shared" si="298"/>
        <v>-5.936654708570499</v>
      </c>
      <c r="AI94" s="18">
        <f t="shared" si="299"/>
        <v>281.91756247350361</v>
      </c>
      <c r="AJ94" s="18">
        <f t="shared" si="300"/>
        <v>346.79924812796696</v>
      </c>
      <c r="AK94" s="18">
        <f>IF(ISNUMBER(AI94), AI94*COS(RADIANS(-$C94+Графики!$B$3))+AJ94*SIN(RADIANS(-$C94+Графики!$B$3)),"")</f>
        <v>281.91756247350361</v>
      </c>
      <c r="AL94" s="19">
        <f>IF(ISNUMBER(AI94), AI94*COS(RADIANS(-$C94+Графики!$B$5))+AJ94*SIN(RADIANS(-$C94+Графики!$B$5)),"")</f>
        <v>346.79924812796696</v>
      </c>
      <c r="AM94" s="24">
        <v>1.4269590057046306</v>
      </c>
      <c r="AN94" s="25">
        <v>-1.4129193334210692</v>
      </c>
      <c r="AO94" s="25">
        <v>0.47140326604602301</v>
      </c>
      <c r="AP94" s="25">
        <v>-0.32826955314397344</v>
      </c>
      <c r="AQ94" s="18">
        <f t="shared" si="301"/>
        <v>-24.780076942365884</v>
      </c>
      <c r="AR94" s="18">
        <f t="shared" si="302"/>
        <v>-6.9784051763201438</v>
      </c>
      <c r="AS94" s="18">
        <f t="shared" si="303"/>
        <v>279.87211541067683</v>
      </c>
      <c r="AT94" s="18">
        <f t="shared" si="304"/>
        <v>342.35266822505167</v>
      </c>
      <c r="AU94" s="18">
        <f>IF(ISNUMBER(AS94), AS94*COS(RADIANS(-$C94+Графики!$B$3))+AT94*SIN(RADIANS(-$C94+Графики!$B$3)),"")</f>
        <v>279.87211541067683</v>
      </c>
      <c r="AV94" s="19">
        <f>IF(ISNUMBER(AS94), AS94*COS(RADIANS(-$C94+Графики!$B$5))+AT94*SIN(RADIANS(-$C94+Графики!$B$5)),"")</f>
        <v>342.35266822505167</v>
      </c>
      <c r="AW94" s="24">
        <v>1.4850990397974317</v>
      </c>
      <c r="AX94" s="25">
        <v>-1.4425148982041265</v>
      </c>
      <c r="AY94" s="25">
        <v>0.35374112329799212</v>
      </c>
      <c r="AZ94" s="25">
        <v>-0.33546667132554375</v>
      </c>
      <c r="BA94" s="18">
        <f t="shared" si="305"/>
        <v>-25.545472033522575</v>
      </c>
      <c r="BB94" s="18">
        <f t="shared" si="306"/>
        <v>-6.0144363622242771</v>
      </c>
      <c r="BC94" s="18">
        <f t="shared" si="307"/>
        <v>280.09588435808519</v>
      </c>
      <c r="BD94" s="18">
        <f t="shared" si="308"/>
        <v>340.38650711234419</v>
      </c>
      <c r="BE94" s="18">
        <f>IF(ISNUMBER(BC94), BC94*COS(RADIANS(-$C94+Графики!$B$3))+BD94*SIN(RADIANS(-$C94+Графики!$B$3)),"")</f>
        <v>280.09588435808519</v>
      </c>
      <c r="BF94" s="19">
        <f>IF(ISNUMBER(BC94), BC94*COS(RADIANS(-$C94+Графики!$B$5))+BD94*SIN(RADIANS(-$C94+Графики!$B$5)),"")</f>
        <v>340.38650711234419</v>
      </c>
      <c r="BG94" s="24">
        <v>1.3221168051317638</v>
      </c>
      <c r="BH94" s="25">
        <v>-1.4793729468597085</v>
      </c>
      <c r="BI94" s="25">
        <v>0.41106033430037747</v>
      </c>
      <c r="BJ94" s="25">
        <v>-0.49112727533963008</v>
      </c>
      <c r="BK94" s="18">
        <f t="shared" si="309"/>
        <v>-24.445174808439127</v>
      </c>
      <c r="BL94" s="18">
        <f t="shared" si="310"/>
        <v>-7.872990793966415</v>
      </c>
      <c r="BM94" s="18">
        <f t="shared" si="311"/>
        <v>280.68816299337834</v>
      </c>
      <c r="BN94" s="18">
        <f t="shared" si="312"/>
        <v>335.52432513694242</v>
      </c>
      <c r="BO94" s="18">
        <f>IF(ISNUMBER(BM94), BM94*COS(RADIANS(-$C94+Графики!$B$3))+BN94*SIN(RADIANS(-$C94+Графики!$B$3)),"")</f>
        <v>280.68816299337834</v>
      </c>
      <c r="BP94" s="19">
        <f>IF(ISNUMBER(BM94), BM94*COS(RADIANS(-$C94+Графики!$B$5))+BN94*SIN(RADIANS(-$C94+Графики!$B$5)),"")</f>
        <v>335.52432513694242</v>
      </c>
      <c r="BQ94" s="24">
        <v>1.4756229141815209</v>
      </c>
      <c r="BR94" s="25">
        <v>-1.4523453454275312</v>
      </c>
      <c r="BS94" s="25">
        <v>0.3892930005486448</v>
      </c>
      <c r="BT94" s="25">
        <v>-0.47268916491420709</v>
      </c>
      <c r="BU94" s="18">
        <f t="shared" si="313"/>
        <v>-25.548563063678856</v>
      </c>
      <c r="BV94" s="18">
        <f t="shared" si="314"/>
        <v>-7.5221425014941321</v>
      </c>
      <c r="BW94" s="18">
        <f t="shared" si="315"/>
        <v>285.54993073078265</v>
      </c>
      <c r="BX94" s="18">
        <f t="shared" si="316"/>
        <v>336.61382371723232</v>
      </c>
      <c r="BY94" s="18">
        <f>IF(ISNUMBER(BW94), BW94*COS(RADIANS(-$C94+Графики!$B$3))+BX94*SIN(RADIANS(-$C94+Графики!$B$3)),"")</f>
        <v>285.54993073078265</v>
      </c>
      <c r="BZ94" s="19">
        <f>IF(ISNUMBER(BW94), BW94*COS(RADIANS(-$C94+Графики!$B$5))+BX94*SIN(RADIANS(-$C94+Графики!$B$5)),"")</f>
        <v>336.61382371723232</v>
      </c>
      <c r="CA94" s="29">
        <v>1.3535242750189651</v>
      </c>
      <c r="CB94" s="25">
        <v>-1.3254446477922364</v>
      </c>
      <c r="CC94" s="25">
        <v>0.40918519839567102</v>
      </c>
      <c r="CD94" s="25">
        <v>-0.44357500615899303</v>
      </c>
      <c r="CE94" s="18">
        <f t="shared" si="317"/>
        <v>-23.376284609355327</v>
      </c>
      <c r="CF94" s="18">
        <f t="shared" si="318"/>
        <v>-7.4416679633796798</v>
      </c>
      <c r="CG94" s="18">
        <f t="shared" si="319"/>
        <v>283.49566399814881</v>
      </c>
      <c r="CH94" s="18">
        <f t="shared" si="320"/>
        <v>342.0668850222151</v>
      </c>
      <c r="CI94" s="18">
        <f>IF(ISNUMBER(CG94), CG94*COS(RADIANS(-$C94+Графики!$B$3))+CH94*SIN(RADIANS(-$C94+Графики!$B$3)),"")</f>
        <v>283.49566399814881</v>
      </c>
      <c r="CJ94" s="19">
        <f>IF(ISNUMBER(CG94), CG94*COS(RADIANS(-$C94+Графики!$B$5))+CH94*SIN(RADIANS(-$C94+Графики!$B$5)),"")</f>
        <v>342.0668850222151</v>
      </c>
      <c r="CK94" s="24">
        <v>1.3663753828012164</v>
      </c>
      <c r="CL94" s="25">
        <v>-1.3046928816069778</v>
      </c>
      <c r="CM94" s="25">
        <v>0.28600804960895188</v>
      </c>
      <c r="CN94" s="25">
        <v>-0.48628096727287617</v>
      </c>
      <c r="CO94" s="18">
        <f t="shared" si="321"/>
        <v>-23.307357143182603</v>
      </c>
      <c r="CP94" s="18">
        <f t="shared" si="322"/>
        <v>-6.7394420420811674</v>
      </c>
      <c r="CQ94" s="18">
        <f t="shared" si="323"/>
        <v>283.20424568474999</v>
      </c>
      <c r="CR94" s="18">
        <f t="shared" si="324"/>
        <v>341.93236309971951</v>
      </c>
      <c r="CS94" s="18">
        <f>IF(ISNUMBER(CQ94), CQ94*COS(RADIANS(-$C94+Графики!$B$3))+CR94*SIN(RADIANS(-$C94+Графики!$B$3)),"")</f>
        <v>283.20424568474999</v>
      </c>
      <c r="CT94" s="19">
        <f>IF(ISNUMBER(CQ94), CQ94*COS(RADIANS(-$C94+Графики!$B$5))+CR94*SIN(RADIANS(-$C94+Графики!$B$5)),"")</f>
        <v>341.93236309971951</v>
      </c>
      <c r="CU94" s="24">
        <v>1.3011391481105481</v>
      </c>
      <c r="CV94" s="25">
        <v>-1.3448107448746107</v>
      </c>
      <c r="CW94" s="25">
        <v>0.41721736736358062</v>
      </c>
      <c r="CX94" s="25">
        <v>-0.4281036956667259</v>
      </c>
      <c r="CY94" s="18">
        <f t="shared" si="325"/>
        <v>-23.088216989143479</v>
      </c>
      <c r="CZ94" s="18">
        <f t="shared" si="326"/>
        <v>-7.3767509887571316</v>
      </c>
      <c r="DA94" s="18">
        <f t="shared" si="327"/>
        <v>275.6124656454711</v>
      </c>
      <c r="DB94" s="18">
        <f t="shared" si="328"/>
        <v>345.44722867320667</v>
      </c>
      <c r="DC94" s="18">
        <f>IF(ISNUMBER(DA94), DA94*COS(RADIANS(-$C94+Графики!$B$3))+DB94*SIN(RADIANS(-$C94+Графики!$B$3)),"")</f>
        <v>275.6124656454711</v>
      </c>
      <c r="DD94" s="19">
        <f>IF(ISNUMBER(DA94), DA94*COS(RADIANS(-$C94+Графики!$B$5))+DB94*SIN(RADIANS(-$C94+Графики!$B$5)),"")</f>
        <v>345.44722867320667</v>
      </c>
      <c r="DE94" s="24">
        <v>1.4066288732966197</v>
      </c>
      <c r="DF94" s="25">
        <v>-1.4883247360231806</v>
      </c>
      <c r="DG94" s="25">
        <v>0.42578072089136521</v>
      </c>
      <c r="DH94" s="25">
        <v>-0.41776443150018694</v>
      </c>
      <c r="DI94" s="18">
        <f t="shared" si="329"/>
        <v>-25.260548876167</v>
      </c>
      <c r="DJ94" s="18">
        <f t="shared" si="330"/>
        <v>-7.361253665610028</v>
      </c>
      <c r="DK94" s="18">
        <f t="shared" si="331"/>
        <v>279.41501874379577</v>
      </c>
      <c r="DL94" s="18">
        <f t="shared" si="332"/>
        <v>341.23140669109836</v>
      </c>
      <c r="DM94" s="18">
        <f>IF(ISNUMBER(DK94), DK94*COS(RADIANS(-$C94+Графики!$B$3))+DL94*SIN(RADIANS(-$C94+Графики!$B$3)),"")</f>
        <v>279.41501874379577</v>
      </c>
      <c r="DN94" s="19">
        <f>IF(ISNUMBER(DK94), DK94*COS(RADIANS(-$C94+Графики!$B$5))+DL94*SIN(RADIANS(-$C94+Графики!$B$5)),"")</f>
        <v>341.23140669109836</v>
      </c>
      <c r="DO94" s="24">
        <v>1.3108022878906993</v>
      </c>
      <c r="DP94" s="25">
        <v>-1.3610267705964441</v>
      </c>
      <c r="DQ94" s="25">
        <v>0.30718842830828619</v>
      </c>
      <c r="DR94" s="25">
        <v>-0.43580208106566865</v>
      </c>
      <c r="DS94" s="18">
        <f t="shared" si="333"/>
        <v>-23.313994519916864</v>
      </c>
      <c r="DT94" s="18">
        <f t="shared" si="334"/>
        <v>-6.4837699201349395</v>
      </c>
      <c r="DU94" s="18">
        <f t="shared" si="335"/>
        <v>287.02758803685265</v>
      </c>
      <c r="DV94" s="18">
        <f t="shared" si="336"/>
        <v>338.16589478256577</v>
      </c>
      <c r="DW94" s="18">
        <f>IF(ISNUMBER(DU94), DU94*COS(RADIANS(-$C94+Графики!$B$3))+DV94*SIN(RADIANS(-$C94+Графики!$B$3)),"")</f>
        <v>287.02758803685265</v>
      </c>
      <c r="DX94" s="19">
        <f>IF(ISNUMBER(DU94), DU94*COS(RADIANS(-$C94+Графики!$B$5))+DV94*SIN(RADIANS(-$C94+Графики!$B$5)),"")</f>
        <v>338.16589478256577</v>
      </c>
      <c r="DY94" s="24">
        <v>1.3352805739415954</v>
      </c>
      <c r="DZ94" s="25">
        <v>-1.4683406067903637</v>
      </c>
      <c r="EA94" s="25">
        <v>0.4677983176984879</v>
      </c>
      <c r="EB94" s="25">
        <v>-0.34035961005235005</v>
      </c>
      <c r="EC94" s="18">
        <f t="shared" si="337"/>
        <v>-24.463769470589273</v>
      </c>
      <c r="ED94" s="18">
        <f t="shared" si="338"/>
        <v>-7.0524498950231722</v>
      </c>
      <c r="EE94" s="18">
        <f t="shared" si="339"/>
        <v>279.17709476158853</v>
      </c>
      <c r="EF94" s="18">
        <f t="shared" si="340"/>
        <v>340.25362507379702</v>
      </c>
      <c r="EG94" s="18">
        <f>IF(ISNUMBER(EE94), EE94*COS(RADIANS(-$C94+Графики!$B$3))+EF94*SIN(RADIANS(-$C94+Графики!$B$3)),"")</f>
        <v>279.17709476158853</v>
      </c>
      <c r="EH94" s="19">
        <f>IF(ISNUMBER(EE94), EE94*COS(RADIANS(-$C94+Графики!$B$5))+EF94*SIN(RADIANS(-$C94+Графики!$B$5)),"")</f>
        <v>340.25362507379702</v>
      </c>
      <c r="EI94" s="24">
        <v>1.4449640123457341</v>
      </c>
      <c r="EJ94" s="25">
        <v>-1.4702435379766241</v>
      </c>
      <c r="EK94" s="25">
        <v>0.39452503457864974</v>
      </c>
      <c r="EL94" s="25">
        <v>-0.34103717980497272</v>
      </c>
      <c r="EM94" s="18">
        <f t="shared" si="341"/>
        <v>-25.437241058826885</v>
      </c>
      <c r="EN94" s="18">
        <f t="shared" si="342"/>
        <v>-6.418947166455431</v>
      </c>
      <c r="EO94" s="18">
        <f t="shared" si="343"/>
        <v>281.313660922216</v>
      </c>
      <c r="EP94" s="18">
        <f t="shared" si="344"/>
        <v>335.04170942984734</v>
      </c>
      <c r="EQ94" s="18">
        <f>IF(ISNUMBER(EO94), EO94*COS(RADIANS(-$C94+Графики!$B$3))+EP94*SIN(RADIANS(-$C94+Графики!$B$3)),"")</f>
        <v>281.313660922216</v>
      </c>
      <c r="ER94" s="19">
        <f>IF(ISNUMBER(EO94), EO94*COS(RADIANS(-$C94+Графики!$B$5))+EP94*SIN(RADIANS(-$C94+Графики!$B$5)),"")</f>
        <v>335.04170942984734</v>
      </c>
      <c r="ES94" s="24">
        <v>1.3147118520977348</v>
      </c>
      <c r="ET94" s="25">
        <v>-1.460903491645607</v>
      </c>
      <c r="EU94" s="25">
        <v>0.42157411145381585</v>
      </c>
      <c r="EV94" s="25">
        <v>-0.38822936454388757</v>
      </c>
      <c r="EW94" s="18">
        <f t="shared" si="345"/>
        <v>-24.219444853624683</v>
      </c>
      <c r="EX94" s="18">
        <f t="shared" si="346"/>
        <v>-7.0668096546302603</v>
      </c>
      <c r="EY94" s="18">
        <f t="shared" si="347"/>
        <v>279.14607748214291</v>
      </c>
      <c r="EZ94" s="18">
        <f t="shared" si="348"/>
        <v>338.617403841135</v>
      </c>
      <c r="FA94" s="18">
        <f>IF(ISNUMBER(EY94), EY94*COS(RADIANS(-$C94+Графики!$B$3))+EZ94*SIN(RADIANS(-$C94+Графики!$B$3)),"")</f>
        <v>279.14607748214291</v>
      </c>
      <c r="FB94" s="19">
        <f>IF(ISNUMBER(EY94), EY94*COS(RADIANS(-$C94+Графики!$B$5))+EZ94*SIN(RADIANS(-$C94+Графики!$B$5)),"")</f>
        <v>338.617403841135</v>
      </c>
      <c r="FC94" s="24">
        <v>1.4643739110712521</v>
      </c>
      <c r="FD94" s="25">
        <v>-1.3128973093231937</v>
      </c>
      <c r="FE94" s="25">
        <v>0.37478314967821336</v>
      </c>
      <c r="FF94" s="25">
        <v>-0.32619038050927407</v>
      </c>
      <c r="FG94" s="18">
        <f t="shared" si="349"/>
        <v>-24.233890862133542</v>
      </c>
      <c r="FH94" s="18">
        <f t="shared" si="350"/>
        <v>-6.1171098855175616</v>
      </c>
      <c r="FI94" s="18">
        <f t="shared" si="351"/>
        <v>281.06426916361175</v>
      </c>
      <c r="FJ94" s="18">
        <f t="shared" si="352"/>
        <v>341.20430595178101</v>
      </c>
      <c r="FK94" s="18">
        <f>IF(ISNUMBER(FI94), FI94*COS(RADIANS(-$C94+Графики!$B$3))+FJ94*SIN(RADIANS(-$C94+Графики!$B$3)),"")</f>
        <v>281.06426916361175</v>
      </c>
      <c r="FL94" s="19">
        <f>IF(ISNUMBER(FI94), FI94*COS(RADIANS(-$C94+Графики!$B$5))+FJ94*SIN(RADIANS(-$C94+Графики!$B$5)),"")</f>
        <v>341.20430595178101</v>
      </c>
      <c r="FM94" s="24">
        <v>1.3655094860765411</v>
      </c>
      <c r="FN94" s="25">
        <v>-1.388826669778275</v>
      </c>
      <c r="FO94" s="25">
        <v>0.37415502878462803</v>
      </c>
      <c r="FP94" s="25">
        <v>-0.4507573283511781</v>
      </c>
      <c r="FQ94" s="18">
        <f t="shared" si="353"/>
        <v>-24.033802962602607</v>
      </c>
      <c r="FR94" s="18">
        <f t="shared" si="354"/>
        <v>-7.1986561615794908</v>
      </c>
      <c r="FS94" s="18">
        <f t="shared" si="355"/>
        <v>283.29352642228281</v>
      </c>
      <c r="FT94" s="18">
        <f t="shared" si="356"/>
        <v>339.70288349564839</v>
      </c>
      <c r="FU94" s="18">
        <f>IF(ISNUMBER(FS94), FS94*COS(RADIANS(-$C94+Графики!$B$3))+FT94*SIN(RADIANS(-$C94+Графики!$B$3)),"")</f>
        <v>283.29352642228281</v>
      </c>
      <c r="FV94" s="19">
        <f>IF(ISNUMBER(FS94), FS94*COS(RADIANS(-$C94+Графики!$B$5))+FT94*SIN(RADIANS(-$C94+Графики!$B$5)),"")</f>
        <v>339.70288349564839</v>
      </c>
      <c r="FW94" s="24">
        <v>1.4374116275393198</v>
      </c>
      <c r="FX94" s="25">
        <v>-1.3481418310582964</v>
      </c>
      <c r="FY94" s="25">
        <v>0.36534740064369631</v>
      </c>
      <c r="FZ94" s="25">
        <v>-0.35190679163832195</v>
      </c>
      <c r="GA94" s="18">
        <f t="shared" si="357"/>
        <v>-24.306145735471073</v>
      </c>
      <c r="GB94" s="18">
        <f t="shared" si="358"/>
        <v>-6.2591827440880428</v>
      </c>
      <c r="GC94" s="18">
        <f t="shared" si="359"/>
        <v>286.75189930114823</v>
      </c>
      <c r="GD94" s="18">
        <f t="shared" si="360"/>
        <v>335.26688015174346</v>
      </c>
      <c r="GE94" s="18">
        <f>IF(ISNUMBER(GC94), GC94*COS(RADIANS(-$C94+Графики!$B$3))+GD94*SIN(RADIANS(-$C94+Графики!$B$3)),"")</f>
        <v>286.75189930114823</v>
      </c>
      <c r="GF94" s="19">
        <f>IF(ISNUMBER(GC94), GC94*COS(RADIANS(-$C94+Графики!$B$5))+GD94*SIN(RADIANS(-$C94+Графики!$B$5)),"")</f>
        <v>335.26688015174346</v>
      </c>
      <c r="GG94" s="24">
        <v>1.4930086045982338</v>
      </c>
      <c r="GH94" s="25">
        <v>-1.4234265645083368</v>
      </c>
      <c r="GI94" s="25">
        <v>0.34572947737138215</v>
      </c>
      <c r="GJ94" s="25">
        <v>-0.34768150292210964</v>
      </c>
      <c r="GK94" s="18">
        <f t="shared" si="361"/>
        <v>-25.447950585739079</v>
      </c>
      <c r="GL94" s="18">
        <f t="shared" si="362"/>
        <v>-6.0511154092550115</v>
      </c>
      <c r="GM94" s="18">
        <f t="shared" si="363"/>
        <v>288.81723652638209</v>
      </c>
      <c r="GN94" s="18">
        <f t="shared" si="364"/>
        <v>340.5874073621419</v>
      </c>
      <c r="GO94" s="18">
        <f>IF(ISNUMBER(GM94), GM94*COS(RADIANS(-$C94+Графики!$B$3))+GN94*SIN(RADIANS(-$C94+Графики!$B$3)),"")</f>
        <v>288.81723652638209</v>
      </c>
      <c r="GP94" s="19">
        <f>IF(ISNUMBER(GM94), GM94*COS(RADIANS(-$C94+Графики!$B$5))+GN94*SIN(RADIANS(-$C94+Графики!$B$5)),"")</f>
        <v>340.5874073621419</v>
      </c>
      <c r="GQ94" s="24">
        <v>1.3062873233479511</v>
      </c>
      <c r="GR94" s="25">
        <v>-1.3186378924120217</v>
      </c>
      <c r="GS94" s="25">
        <v>0.35747838736075366</v>
      </c>
      <c r="GT94" s="25">
        <v>-0.48566246149470538</v>
      </c>
      <c r="GU94" s="18">
        <f t="shared" si="365"/>
        <v>-22.904790589306611</v>
      </c>
      <c r="GV94" s="18">
        <f t="shared" si="366"/>
        <v>-7.3577255472178997</v>
      </c>
      <c r="GW94" s="18">
        <f t="shared" si="367"/>
        <v>282.43090962988782</v>
      </c>
      <c r="GX94" s="18">
        <f t="shared" si="368"/>
        <v>342.63657600506383</v>
      </c>
      <c r="GY94" s="18">
        <f>IF(ISNUMBER(GW94), GW94*COS(RADIANS(-$C94+Графики!$B$3))+GX94*SIN(RADIANS(-$C94+Графики!$B$3)),"")</f>
        <v>282.43090962988782</v>
      </c>
      <c r="GZ94" s="19">
        <f>IF(ISNUMBER(GW94), GW94*COS(RADIANS(-$C94+Графики!$B$5))+GX94*SIN(RADIANS(-$C94+Графики!$B$5)),"")</f>
        <v>342.63657600506383</v>
      </c>
      <c r="HA94" s="24">
        <v>1.4094860626519563</v>
      </c>
      <c r="HB94" s="25">
        <v>-1.4424823997861644</v>
      </c>
      <c r="HC94" s="25">
        <v>0.44141913088402907</v>
      </c>
      <c r="HD94" s="25">
        <v>-0.34919890446215279</v>
      </c>
      <c r="HE94" s="18">
        <f t="shared" si="369"/>
        <v>-24.885550635495495</v>
      </c>
      <c r="HF94" s="18">
        <f t="shared" si="370"/>
        <v>-6.8993891830865612</v>
      </c>
      <c r="HG94" s="18">
        <f t="shared" si="371"/>
        <v>282.67286805987061</v>
      </c>
      <c r="HH94" s="18">
        <f t="shared" si="372"/>
        <v>341.11949399349254</v>
      </c>
      <c r="HI94" s="18">
        <f>IF(ISNUMBER(HG94), HG94*COS(RADIANS(-$C94+Графики!$B$3))+HH94*SIN(RADIANS(-$C94+Графики!$B$3)),"")</f>
        <v>282.67286805987061</v>
      </c>
      <c r="HJ94" s="19">
        <f>IF(ISNUMBER(HG94), HG94*COS(RADIANS(-$C94+Графики!$B$5))+HH94*SIN(RADIANS(-$C94+Графики!$B$5)),"")</f>
        <v>341.11949399349254</v>
      </c>
      <c r="HK94" s="24">
        <v>1.3195308001467467</v>
      </c>
      <c r="HL94" s="25">
        <v>-1.3191940418853361</v>
      </c>
      <c r="HM94" s="25">
        <v>0.3101749729118527</v>
      </c>
      <c r="HN94" s="25">
        <v>-0.39956013741982377</v>
      </c>
      <c r="HO94" s="18">
        <f t="shared" si="373"/>
        <v>-23.025183286677468</v>
      </c>
      <c r="HP94" s="18">
        <f t="shared" si="374"/>
        <v>-6.1935676476311912</v>
      </c>
      <c r="HQ94" s="18">
        <f t="shared" si="375"/>
        <v>287.96829779389651</v>
      </c>
      <c r="HR94" s="18">
        <f t="shared" si="376"/>
        <v>345.35885276825746</v>
      </c>
      <c r="HS94" s="18">
        <f>IF(ISNUMBER(HQ94), HQ94*COS(RADIANS(-$C94+Графики!$B$3))+HR94*SIN(RADIANS(-$C94+Графики!$B$3)),"")</f>
        <v>287.96829779389651</v>
      </c>
      <c r="HT94" s="19">
        <f>IF(ISNUMBER(HQ94), HQ94*COS(RADIANS(-$C94+Графики!$B$5))+HR94*SIN(RADIANS(-$C94+Графики!$B$5)),"")</f>
        <v>345.35885276825746</v>
      </c>
      <c r="HU94" s="24">
        <v>1.4352964528982302</v>
      </c>
      <c r="HV94" s="25">
        <v>-1.3982833933502015</v>
      </c>
      <c r="HW94" s="25">
        <v>0.30174356449503681</v>
      </c>
      <c r="HX94" s="25">
        <v>-0.49714274527491398</v>
      </c>
      <c r="HY94" s="18">
        <f t="shared" si="377"/>
        <v>-24.725129063846079</v>
      </c>
      <c r="HZ94" s="18">
        <f t="shared" si="378"/>
        <v>-6.9715417537910023</v>
      </c>
      <c r="IA94" s="18">
        <f t="shared" si="379"/>
        <v>282.10440842066305</v>
      </c>
      <c r="IB94" s="18">
        <f t="shared" si="380"/>
        <v>339.25188228601849</v>
      </c>
      <c r="IC94" s="18">
        <f>IF(ISNUMBER(IA94), IA94*COS(RADIANS(-$C94+Графики!$B$3))+IB94*SIN(RADIANS(-$C94+Графики!$B$3)),"")</f>
        <v>282.10440842066305</v>
      </c>
      <c r="ID94" s="19">
        <f>IF(ISNUMBER(IA94), IA94*COS(RADIANS(-$C94+Графики!$B$5))+IB94*SIN(RADIANS(-$C94+Графики!$B$5)),"")</f>
        <v>339.25188228601849</v>
      </c>
      <c r="IE94" s="24">
        <v>1.3242961133505844</v>
      </c>
      <c r="IF94" s="25">
        <v>-1.4098703592212769</v>
      </c>
      <c r="IG94" s="25">
        <v>0.41776121843521741</v>
      </c>
      <c r="IH94" s="25">
        <v>-0.47916205857263705</v>
      </c>
      <c r="II94" s="18">
        <f t="shared" si="381"/>
        <v>-23.857839742213141</v>
      </c>
      <c r="IJ94" s="18">
        <f t="shared" si="382"/>
        <v>-7.8270522407922574</v>
      </c>
      <c r="IK94" s="18">
        <f t="shared" si="383"/>
        <v>277.80256143546023</v>
      </c>
      <c r="IL94" s="18">
        <f t="shared" si="384"/>
        <v>333.79783871590502</v>
      </c>
      <c r="IM94" s="18">
        <f>IF(ISNUMBER(IK94), IK94*COS(RADIANS(-$C94+Графики!$B$3))+IL94*SIN(RADIANS(-$C94+Графики!$B$3)),"")</f>
        <v>277.80256143546023</v>
      </c>
      <c r="IN94" s="19">
        <f>IF(ISNUMBER(IK94), IK94*COS(RADIANS(-$C94+Графики!$B$5))+IL94*SIN(RADIANS(-$C94+Графики!$B$5)),"")</f>
        <v>333.79783871590502</v>
      </c>
      <c r="IO94" s="24">
        <v>1.3495534270471441</v>
      </c>
      <c r="IP94" s="25">
        <v>-1.4874468800399339</v>
      </c>
      <c r="IQ94" s="25">
        <v>0.32691014986459177</v>
      </c>
      <c r="IR94" s="25">
        <v>-0.4366423584208633</v>
      </c>
      <c r="IS94" s="18">
        <f t="shared" si="385"/>
        <v>-24.754969079346115</v>
      </c>
      <c r="IT94" s="18">
        <f t="shared" si="386"/>
        <v>-6.663203333943045</v>
      </c>
      <c r="IU94" s="18">
        <f t="shared" si="387"/>
        <v>282.62258275882567</v>
      </c>
      <c r="IV94" s="18">
        <f t="shared" si="388"/>
        <v>340.95410215077402</v>
      </c>
      <c r="IW94" s="18">
        <f>IF(ISNUMBER(IU94), IU94*COS(RADIANS(-$C94+Графики!$B$3))+IV94*SIN(RADIANS(-$C94+Графики!$B$3)),"")</f>
        <v>282.62258275882567</v>
      </c>
      <c r="IX94" s="19">
        <f>IF(ISNUMBER(IU94), IU94*COS(RADIANS(-$C94+Графики!$B$5))+IV94*SIN(RADIANS(-$C94+Графики!$B$5)),"")</f>
        <v>340.95410215077402</v>
      </c>
    </row>
    <row r="95" spans="1:258" x14ac:dyDescent="0.25">
      <c r="A95" s="44">
        <v>95</v>
      </c>
      <c r="B95" s="50">
        <v>0</v>
      </c>
      <c r="C95" s="11">
        <f>IF(Графики!$A$7="Расчитывать с учетом закручивания скважины",B95,0)</f>
        <v>0</v>
      </c>
      <c r="D95" s="47">
        <v>46</v>
      </c>
      <c r="E95" s="34">
        <f>IF(ISNUMBER(INDEX($I$1:$IX$303,$A95,E$1) ),INDEX($I$1:$IX$303,$A95,E$1),0)</f>
        <v>-19.362000985959575</v>
      </c>
      <c r="F95" s="35">
        <f>IF(ISNUMBER(INDEX($I$1:$IX$303,$A95,F$1) ),INDEX($I$1:$IX$303,$A95,F$1),0)</f>
        <v>-8.1547689061587061</v>
      </c>
      <c r="G95" s="35">
        <f>IF(ISNUMBER(INDEX($I$1:$IX$303,$A95,G$1) ),INDEX($I$1:$IX$303,$A95,G$1)-$G$305,0)</f>
        <v>-706.02897600203278</v>
      </c>
      <c r="H95" s="36">
        <f>IF(ISNUMBER(INDEX($I$1:$IX$303,$A95,H$1) ),INDEX($I$1:$IX$303,$A95,H$1)-$H$305,0)</f>
        <v>-816.55032443777782</v>
      </c>
      <c r="I95" s="29">
        <v>1.1468558431182052</v>
      </c>
      <c r="J95" s="25">
        <v>-1.0720046874826397</v>
      </c>
      <c r="K95" s="25">
        <v>0.46433791332708807</v>
      </c>
      <c r="L95" s="25">
        <v>-0.47014012649434866</v>
      </c>
      <c r="M95" s="18">
        <f t="shared" si="289"/>
        <v>-19.362000985959575</v>
      </c>
      <c r="N95" s="18">
        <f t="shared" si="290"/>
        <v>-8.1547689061587061</v>
      </c>
      <c r="O95" s="18">
        <f t="shared" si="291"/>
        <v>271.88717988738188</v>
      </c>
      <c r="P95" s="18">
        <f t="shared" si="292"/>
        <v>338.87933904625976</v>
      </c>
      <c r="Q95" s="18">
        <f>IF(ISNUMBER(O95), O95*COS(RADIANS(-$C95+Графики!$B$3))+P95*SIN(RADIANS(-$C95+Графики!$B$3)),"")</f>
        <v>271.88717988738188</v>
      </c>
      <c r="R95" s="19">
        <f>IF(ISNUMBER(O95), O95*COS(RADIANS(-$C95+Графики!$B$5))+P95*SIN(RADIANS(-$C95+Графики!$B$5)),"")</f>
        <v>338.87933904625976</v>
      </c>
      <c r="S95" s="29">
        <v>1.1202999214839062</v>
      </c>
      <c r="T95" s="25">
        <v>-1.1306166955735706</v>
      </c>
      <c r="U95" s="25">
        <v>0.56527537758022006</v>
      </c>
      <c r="V95" s="25">
        <v>-0.44400641719404244</v>
      </c>
      <c r="W95" s="18">
        <f t="shared" si="293"/>
        <v>-19.641689910934552</v>
      </c>
      <c r="X95" s="18">
        <f t="shared" si="294"/>
        <v>-8.8075313251199336</v>
      </c>
      <c r="Y95" s="18">
        <f t="shared" si="295"/>
        <v>271.11300676576019</v>
      </c>
      <c r="Z95" s="18">
        <f t="shared" si="296"/>
        <v>333.27770363945507</v>
      </c>
      <c r="AA95" s="18">
        <f>IF(ISNUMBER(Y95), Y95*COS(RADIANS(-$C95+Графики!$B$3))+Z95*SIN(RADIANS(-$C95+Графики!$B$3)),"")</f>
        <v>271.11300676576019</v>
      </c>
      <c r="AB95" s="18">
        <f>IF(ISNUMBER(Y95), Y95*COS(RADIANS(-$C95+Графики!$B$5))+Z95*SIN(RADIANS(-$C95+Графики!$B$5)),"")</f>
        <v>333.27770363945507</v>
      </c>
      <c r="AC95" s="24">
        <v>1.1326478616031641</v>
      </c>
      <c r="AD95" s="25">
        <v>-1.1818148887323472</v>
      </c>
      <c r="AE95" s="25">
        <v>0.5098410239736505</v>
      </c>
      <c r="AF95" s="25">
        <v>-0.50004415451426565</v>
      </c>
      <c r="AG95" s="18">
        <f t="shared" si="297"/>
        <v>-20.196124507856904</v>
      </c>
      <c r="AH95" s="18">
        <f t="shared" si="298"/>
        <v>-8.8127966369920205</v>
      </c>
      <c r="AI95" s="18">
        <f t="shared" si="299"/>
        <v>271.81950021957516</v>
      </c>
      <c r="AJ95" s="18">
        <f t="shared" si="300"/>
        <v>342.39284980947093</v>
      </c>
      <c r="AK95" s="18">
        <f>IF(ISNUMBER(AI95), AI95*COS(RADIANS(-$C95+Графики!$B$3))+AJ95*SIN(RADIANS(-$C95+Графики!$B$3)),"")</f>
        <v>271.81950021957516</v>
      </c>
      <c r="AL95" s="19">
        <f>IF(ISNUMBER(AI95), AI95*COS(RADIANS(-$C95+Графики!$B$5))+AJ95*SIN(RADIANS(-$C95+Графики!$B$5)),"")</f>
        <v>342.39284980947093</v>
      </c>
      <c r="AM95" s="24">
        <v>1.1225135000992792</v>
      </c>
      <c r="AN95" s="25">
        <v>-1.0357198586519802</v>
      </c>
      <c r="AO95" s="25">
        <v>0.53441018850120414</v>
      </c>
      <c r="AP95" s="25">
        <v>-0.40476924858327989</v>
      </c>
      <c r="AQ95" s="18">
        <f t="shared" si="301"/>
        <v>-18.833025598690082</v>
      </c>
      <c r="AR95" s="18">
        <f t="shared" si="302"/>
        <v>-8.1957949659361464</v>
      </c>
      <c r="AS95" s="18">
        <f t="shared" si="303"/>
        <v>270.45560261133181</v>
      </c>
      <c r="AT95" s="18">
        <f t="shared" si="304"/>
        <v>338.25477074208362</v>
      </c>
      <c r="AU95" s="18">
        <f>IF(ISNUMBER(AS95), AS95*COS(RADIANS(-$C95+Графики!$B$3))+AT95*SIN(RADIANS(-$C95+Графики!$B$3)),"")</f>
        <v>270.45560261133181</v>
      </c>
      <c r="AV95" s="19">
        <f>IF(ISNUMBER(AS95), AS95*COS(RADIANS(-$C95+Графики!$B$5))+AT95*SIN(RADIANS(-$C95+Графики!$B$5)),"")</f>
        <v>338.25477074208362</v>
      </c>
      <c r="AW95" s="24">
        <v>1.2005238457185228</v>
      </c>
      <c r="AX95" s="25">
        <v>-1.0592429643866852</v>
      </c>
      <c r="AY95" s="25">
        <v>0.51677551018999546</v>
      </c>
      <c r="AZ95" s="25">
        <v>-0.57514045373442224</v>
      </c>
      <c r="BA95" s="18">
        <f t="shared" si="305"/>
        <v>-19.718907456905768</v>
      </c>
      <c r="BB95" s="18">
        <f t="shared" si="306"/>
        <v>-9.5286201656797278</v>
      </c>
      <c r="BC95" s="18">
        <f t="shared" si="307"/>
        <v>270.23643062963231</v>
      </c>
      <c r="BD95" s="18">
        <f t="shared" si="308"/>
        <v>335.62219702950432</v>
      </c>
      <c r="BE95" s="18">
        <f>IF(ISNUMBER(BC95), BC95*COS(RADIANS(-$C95+Графики!$B$3))+BD95*SIN(RADIANS(-$C95+Графики!$B$3)),"")</f>
        <v>270.23643062963231</v>
      </c>
      <c r="BF95" s="19">
        <f>IF(ISNUMBER(BC95), BC95*COS(RADIANS(-$C95+Графики!$B$5))+BD95*SIN(RADIANS(-$C95+Графики!$B$5)),"")</f>
        <v>335.62219702950432</v>
      </c>
      <c r="BG95" s="24">
        <v>1.1157141069185705</v>
      </c>
      <c r="BH95" s="25">
        <v>-1.0926812768899672</v>
      </c>
      <c r="BI95" s="25">
        <v>0.54868436734134962</v>
      </c>
      <c r="BJ95" s="25">
        <v>-0.4262151972076369</v>
      </c>
      <c r="BK95" s="18">
        <f t="shared" si="309"/>
        <v>-19.270692391233133</v>
      </c>
      <c r="BL95" s="18">
        <f t="shared" si="310"/>
        <v>-8.5075010100969042</v>
      </c>
      <c r="BM95" s="18">
        <f t="shared" si="311"/>
        <v>271.05281679776175</v>
      </c>
      <c r="BN95" s="18">
        <f t="shared" si="312"/>
        <v>331.27057463189396</v>
      </c>
      <c r="BO95" s="18">
        <f>IF(ISNUMBER(BM95), BM95*COS(RADIANS(-$C95+Графики!$B$3))+BN95*SIN(RADIANS(-$C95+Графики!$B$3)),"")</f>
        <v>271.05281679776175</v>
      </c>
      <c r="BP95" s="19">
        <f>IF(ISNUMBER(BM95), BM95*COS(RADIANS(-$C95+Графики!$B$5))+BN95*SIN(RADIANS(-$C95+Графики!$B$5)),"")</f>
        <v>331.27057463189396</v>
      </c>
      <c r="BQ95" s="24">
        <v>1.1423165500411574</v>
      </c>
      <c r="BR95" s="25">
        <v>-1.205154242958586</v>
      </c>
      <c r="BS95" s="25">
        <v>0.48518965221642818</v>
      </c>
      <c r="BT95" s="25">
        <v>-0.57551846045931865</v>
      </c>
      <c r="BU95" s="18">
        <f t="shared" si="313"/>
        <v>-20.484114426772269</v>
      </c>
      <c r="BV95" s="18">
        <f t="shared" si="314"/>
        <v>-9.2562923010770977</v>
      </c>
      <c r="BW95" s="18">
        <f t="shared" si="315"/>
        <v>275.3078735173965</v>
      </c>
      <c r="BX95" s="18">
        <f t="shared" si="316"/>
        <v>331.98567756669377</v>
      </c>
      <c r="BY95" s="18">
        <f>IF(ISNUMBER(BW95), BW95*COS(RADIANS(-$C95+Графики!$B$3))+BX95*SIN(RADIANS(-$C95+Графики!$B$3)),"")</f>
        <v>275.3078735173965</v>
      </c>
      <c r="BZ95" s="19">
        <f>IF(ISNUMBER(BW95), BW95*COS(RADIANS(-$C95+Графики!$B$5))+BX95*SIN(RADIANS(-$C95+Графики!$B$5)),"")</f>
        <v>331.98567756669377</v>
      </c>
      <c r="CA95" s="29">
        <v>1.0655999459443302</v>
      </c>
      <c r="CB95" s="25">
        <v>-1.1001945124070516</v>
      </c>
      <c r="CC95" s="25">
        <v>0.42249879069558416</v>
      </c>
      <c r="CD95" s="25">
        <v>-0.43125916974789291</v>
      </c>
      <c r="CE95" s="18">
        <f t="shared" si="317"/>
        <v>-18.898996896627157</v>
      </c>
      <c r="CF95" s="18">
        <f t="shared" si="318"/>
        <v>-7.4503747846979227</v>
      </c>
      <c r="CG95" s="18">
        <f t="shared" si="319"/>
        <v>274.04616554983522</v>
      </c>
      <c r="CH95" s="18">
        <f t="shared" si="320"/>
        <v>338.34169762986613</v>
      </c>
      <c r="CI95" s="18">
        <f>IF(ISNUMBER(CG95), CG95*COS(RADIANS(-$C95+Графики!$B$3))+CH95*SIN(RADIANS(-$C95+Графики!$B$3)),"")</f>
        <v>274.04616554983522</v>
      </c>
      <c r="CJ95" s="19">
        <f>IF(ISNUMBER(CG95), CG95*COS(RADIANS(-$C95+Графики!$B$5))+CH95*SIN(RADIANS(-$C95+Графики!$B$5)),"")</f>
        <v>338.34169762986613</v>
      </c>
      <c r="CK95" s="24">
        <v>1.0308064313658758</v>
      </c>
      <c r="CL95" s="25">
        <v>-1.1036087541389763</v>
      </c>
      <c r="CM95" s="25">
        <v>0.46734488446655864</v>
      </c>
      <c r="CN95" s="25">
        <v>-0.40677731802248007</v>
      </c>
      <c r="CO95" s="18">
        <f t="shared" si="321"/>
        <v>-18.625209285063114</v>
      </c>
      <c r="CP95" s="18">
        <f t="shared" si="322"/>
        <v>-7.6280812705180763</v>
      </c>
      <c r="CQ95" s="18">
        <f t="shared" si="323"/>
        <v>273.89164104221845</v>
      </c>
      <c r="CR95" s="18">
        <f t="shared" si="324"/>
        <v>338.11832246446045</v>
      </c>
      <c r="CS95" s="18">
        <f>IF(ISNUMBER(CQ95), CQ95*COS(RADIANS(-$C95+Графики!$B$3))+CR95*SIN(RADIANS(-$C95+Графики!$B$3)),"")</f>
        <v>273.89164104221845</v>
      </c>
      <c r="CT95" s="19">
        <f>IF(ISNUMBER(CQ95), CQ95*COS(RADIANS(-$C95+Графики!$B$5))+CR95*SIN(RADIANS(-$C95+Графики!$B$5)),"")</f>
        <v>338.11832246446045</v>
      </c>
      <c r="CU95" s="24">
        <v>1.1021459299573653</v>
      </c>
      <c r="CV95" s="25">
        <v>-1.1408908664563455</v>
      </c>
      <c r="CW95" s="25">
        <v>0.47276638237146462</v>
      </c>
      <c r="CX95" s="25">
        <v>-0.56529020093275151</v>
      </c>
      <c r="CY95" s="18">
        <f t="shared" si="325"/>
        <v>-19.572938722995918</v>
      </c>
      <c r="CZ95" s="18">
        <f t="shared" si="326"/>
        <v>-9.0586287057915094</v>
      </c>
      <c r="DA95" s="18">
        <f t="shared" si="327"/>
        <v>265.82599628397315</v>
      </c>
      <c r="DB95" s="18">
        <f t="shared" si="328"/>
        <v>340.9179143203109</v>
      </c>
      <c r="DC95" s="18">
        <f>IF(ISNUMBER(DA95), DA95*COS(RADIANS(-$C95+Графики!$B$3))+DB95*SIN(RADIANS(-$C95+Графики!$B$3)),"")</f>
        <v>265.82599628397315</v>
      </c>
      <c r="DD95" s="19">
        <f>IF(ISNUMBER(DA95), DA95*COS(RADIANS(-$C95+Графики!$B$5))+DB95*SIN(RADIANS(-$C95+Графики!$B$5)),"")</f>
        <v>340.9179143203109</v>
      </c>
      <c r="DE95" s="24">
        <v>1.1724754272046256</v>
      </c>
      <c r="DF95" s="25">
        <v>-1.031265291504164</v>
      </c>
      <c r="DG95" s="25">
        <v>0.47938850429156621</v>
      </c>
      <c r="DH95" s="25">
        <v>-0.39462618861644438</v>
      </c>
      <c r="DI95" s="18">
        <f t="shared" si="329"/>
        <v>-19.230080302504479</v>
      </c>
      <c r="DJ95" s="18">
        <f t="shared" si="330"/>
        <v>-7.627143099727685</v>
      </c>
      <c r="DK95" s="18">
        <f t="shared" si="331"/>
        <v>269.79997859254354</v>
      </c>
      <c r="DL95" s="18">
        <f t="shared" si="332"/>
        <v>337.41783514123449</v>
      </c>
      <c r="DM95" s="18">
        <f>IF(ISNUMBER(DK95), DK95*COS(RADIANS(-$C95+Графики!$B$3))+DL95*SIN(RADIANS(-$C95+Графики!$B$3)),"")</f>
        <v>269.79997859254354</v>
      </c>
      <c r="DN95" s="19">
        <f>IF(ISNUMBER(DK95), DK95*COS(RADIANS(-$C95+Графики!$B$5))+DL95*SIN(RADIANS(-$C95+Графики!$B$5)),"")</f>
        <v>337.41783514123449</v>
      </c>
      <c r="DO95" s="24">
        <v>1.1839867310343433</v>
      </c>
      <c r="DP95" s="25">
        <v>-1.0397468085082977</v>
      </c>
      <c r="DQ95" s="25">
        <v>0.38050129559944279</v>
      </c>
      <c r="DR95" s="25">
        <v>-0.45694910794552501</v>
      </c>
      <c r="DS95" s="18">
        <f t="shared" si="333"/>
        <v>-19.404518021908064</v>
      </c>
      <c r="DT95" s="18">
        <f t="shared" si="334"/>
        <v>-7.3080683790576515</v>
      </c>
      <c r="DU95" s="18">
        <f t="shared" si="335"/>
        <v>277.32532902589861</v>
      </c>
      <c r="DV95" s="18">
        <f t="shared" si="336"/>
        <v>334.51186059303694</v>
      </c>
      <c r="DW95" s="18">
        <f>IF(ISNUMBER(DU95), DU95*COS(RADIANS(-$C95+Графики!$B$3))+DV95*SIN(RADIANS(-$C95+Графики!$B$3)),"")</f>
        <v>277.32532902589861</v>
      </c>
      <c r="DX95" s="19">
        <f>IF(ISNUMBER(DU95), DU95*COS(RADIANS(-$C95+Графики!$B$5))+DV95*SIN(RADIANS(-$C95+Графики!$B$5)),"")</f>
        <v>334.51186059303694</v>
      </c>
      <c r="DY95" s="24">
        <v>1.0781023568864891</v>
      </c>
      <c r="DZ95" s="25">
        <v>-1.0236255423945839</v>
      </c>
      <c r="EA95" s="25">
        <v>0.38537376534465451</v>
      </c>
      <c r="EB95" s="25">
        <v>-0.54235475401916533</v>
      </c>
      <c r="EC95" s="18">
        <f t="shared" si="337"/>
        <v>-18.340007627856938</v>
      </c>
      <c r="ED95" s="18">
        <f t="shared" si="338"/>
        <v>-8.0958701730766922</v>
      </c>
      <c r="EE95" s="18">
        <f t="shared" si="339"/>
        <v>270.00709094766006</v>
      </c>
      <c r="EF95" s="18">
        <f t="shared" si="340"/>
        <v>336.20568998725867</v>
      </c>
      <c r="EG95" s="18">
        <f>IF(ISNUMBER(EE95), EE95*COS(RADIANS(-$C95+Графики!$B$3))+EF95*SIN(RADIANS(-$C95+Графики!$B$3)),"")</f>
        <v>270.00709094766006</v>
      </c>
      <c r="EH95" s="19">
        <f>IF(ISNUMBER(EE95), EE95*COS(RADIANS(-$C95+Графики!$B$5))+EF95*SIN(RADIANS(-$C95+Графики!$B$5)),"")</f>
        <v>336.20568998725867</v>
      </c>
      <c r="EI95" s="24">
        <v>1.1542957481198801</v>
      </c>
      <c r="EJ95" s="25">
        <v>-1.1962101588891256</v>
      </c>
      <c r="EK95" s="25">
        <v>0.54958834337667917</v>
      </c>
      <c r="EL95" s="25">
        <v>-0.53786134234721361</v>
      </c>
      <c r="EM95" s="18">
        <f t="shared" si="341"/>
        <v>-20.510595228492903</v>
      </c>
      <c r="EN95" s="18">
        <f t="shared" si="342"/>
        <v>-9.4896462979261038</v>
      </c>
      <c r="EO95" s="18">
        <f t="shared" si="343"/>
        <v>271.05836330796956</v>
      </c>
      <c r="EP95" s="18">
        <f t="shared" si="344"/>
        <v>330.29688628088428</v>
      </c>
      <c r="EQ95" s="18">
        <f>IF(ISNUMBER(EO95), EO95*COS(RADIANS(-$C95+Графики!$B$3))+EP95*SIN(RADIANS(-$C95+Графики!$B$3)),"")</f>
        <v>271.05836330796956</v>
      </c>
      <c r="ER95" s="19">
        <f>IF(ISNUMBER(EO95), EO95*COS(RADIANS(-$C95+Графики!$B$5))+EP95*SIN(RADIANS(-$C95+Графики!$B$5)),"")</f>
        <v>330.29688628088428</v>
      </c>
      <c r="ES95" s="24">
        <v>1.1026621848526237</v>
      </c>
      <c r="ET95" s="25">
        <v>-1.1656211925409612</v>
      </c>
      <c r="EU95" s="25">
        <v>0.51088206820510562</v>
      </c>
      <c r="EV95" s="25">
        <v>-0.47498653441255789</v>
      </c>
      <c r="EW95" s="18">
        <f t="shared" si="345"/>
        <v>-19.793214021719297</v>
      </c>
      <c r="EX95" s="18">
        <f t="shared" si="346"/>
        <v>-8.6032204218528037</v>
      </c>
      <c r="EY95" s="18">
        <f t="shared" si="347"/>
        <v>269.24947047128325</v>
      </c>
      <c r="EZ95" s="18">
        <f t="shared" si="348"/>
        <v>334.31579363020859</v>
      </c>
      <c r="FA95" s="18">
        <f>IF(ISNUMBER(EY95), EY95*COS(RADIANS(-$C95+Графики!$B$3))+EZ95*SIN(RADIANS(-$C95+Графики!$B$3)),"")</f>
        <v>269.24947047128325</v>
      </c>
      <c r="FB95" s="19">
        <f>IF(ISNUMBER(EY95), EY95*COS(RADIANS(-$C95+Графики!$B$5))+EZ95*SIN(RADIANS(-$C95+Графики!$B$5)),"")</f>
        <v>334.31579363020859</v>
      </c>
      <c r="FC95" s="24">
        <v>1.1753123183721377</v>
      </c>
      <c r="FD95" s="25">
        <v>-1.0773770568122023</v>
      </c>
      <c r="FE95" s="25">
        <v>0.48058818186665975</v>
      </c>
      <c r="FF95" s="25">
        <v>-0.4764706540817697</v>
      </c>
      <c r="FG95" s="18">
        <f t="shared" si="349"/>
        <v>-19.657157157196394</v>
      </c>
      <c r="FH95" s="18">
        <f t="shared" si="350"/>
        <v>-8.3518168144250264</v>
      </c>
      <c r="FI95" s="18">
        <f t="shared" si="351"/>
        <v>271.23569058501357</v>
      </c>
      <c r="FJ95" s="18">
        <f t="shared" si="352"/>
        <v>337.02839754456852</v>
      </c>
      <c r="FK95" s="18">
        <f>IF(ISNUMBER(FI95), FI95*COS(RADIANS(-$C95+Графики!$B$3))+FJ95*SIN(RADIANS(-$C95+Графики!$B$3)),"")</f>
        <v>271.23569058501357</v>
      </c>
      <c r="FL95" s="19">
        <f>IF(ISNUMBER(FI95), FI95*COS(RADIANS(-$C95+Графики!$B$5))+FJ95*SIN(RADIANS(-$C95+Графики!$B$5)),"")</f>
        <v>337.02839754456852</v>
      </c>
      <c r="FM95" s="24">
        <v>1.1965134278232112</v>
      </c>
      <c r="FN95" s="25">
        <v>-1.131803006764653</v>
      </c>
      <c r="FO95" s="25">
        <v>0.45546581077629278</v>
      </c>
      <c r="FP95" s="25">
        <v>-0.45684606880671885</v>
      </c>
      <c r="FQ95" s="18">
        <f t="shared" si="353"/>
        <v>-20.31699590354356</v>
      </c>
      <c r="FR95" s="18">
        <f t="shared" si="354"/>
        <v>-7.9613389473431884</v>
      </c>
      <c r="FS95" s="18">
        <f t="shared" si="355"/>
        <v>273.13502847051103</v>
      </c>
      <c r="FT95" s="18">
        <f t="shared" si="356"/>
        <v>335.72221402197681</v>
      </c>
      <c r="FU95" s="18">
        <f>IF(ISNUMBER(FS95), FS95*COS(RADIANS(-$C95+Графики!$B$3))+FT95*SIN(RADIANS(-$C95+Графики!$B$3)),"")</f>
        <v>273.13502847051103</v>
      </c>
      <c r="FV95" s="19">
        <f>IF(ISNUMBER(FS95), FS95*COS(RADIANS(-$C95+Графики!$B$5))+FT95*SIN(RADIANS(-$C95+Графики!$B$5)),"")</f>
        <v>335.72221402197681</v>
      </c>
      <c r="FW95" s="24">
        <v>1.078869093189345</v>
      </c>
      <c r="FX95" s="25">
        <v>-1.1555939295274245</v>
      </c>
      <c r="FY95" s="25">
        <v>0.4830487256215148</v>
      </c>
      <c r="FZ95" s="25">
        <v>-0.43797819740955146</v>
      </c>
      <c r="GA95" s="18">
        <f t="shared" si="357"/>
        <v>-19.498132711310927</v>
      </c>
      <c r="GB95" s="18">
        <f t="shared" si="358"/>
        <v>-8.0373896152849156</v>
      </c>
      <c r="GC95" s="18">
        <f t="shared" si="359"/>
        <v>277.00283294549274</v>
      </c>
      <c r="GD95" s="18">
        <f t="shared" si="360"/>
        <v>331.24818534410099</v>
      </c>
      <c r="GE95" s="18">
        <f>IF(ISNUMBER(GC95), GC95*COS(RADIANS(-$C95+Графики!$B$3))+GD95*SIN(RADIANS(-$C95+Графики!$B$3)),"")</f>
        <v>277.00283294549274</v>
      </c>
      <c r="GF95" s="19">
        <f>IF(ISNUMBER(GC95), GC95*COS(RADIANS(-$C95+Графики!$B$5))+GD95*SIN(RADIANS(-$C95+Графики!$B$5)),"")</f>
        <v>331.24818534410099</v>
      </c>
      <c r="GG95" s="24">
        <v>1.1032452218887878</v>
      </c>
      <c r="GH95" s="25">
        <v>-1.1838878585524255</v>
      </c>
      <c r="GI95" s="25">
        <v>0.42726138179321704</v>
      </c>
      <c r="GJ95" s="25">
        <v>-0.45225624907866957</v>
      </c>
      <c r="GK95" s="18">
        <f t="shared" si="361"/>
        <v>-19.957676218484714</v>
      </c>
      <c r="GL95" s="18">
        <f t="shared" si="362"/>
        <v>-7.6751638870906271</v>
      </c>
      <c r="GM95" s="18">
        <f t="shared" si="363"/>
        <v>278.83839841713973</v>
      </c>
      <c r="GN95" s="18">
        <f t="shared" si="364"/>
        <v>336.74982541859657</v>
      </c>
      <c r="GO95" s="18">
        <f>IF(ISNUMBER(GM95), GM95*COS(RADIANS(-$C95+Графики!$B$3))+GN95*SIN(RADIANS(-$C95+Графики!$B$3)),"")</f>
        <v>278.83839841713973</v>
      </c>
      <c r="GP95" s="19">
        <f>IF(ISNUMBER(GM95), GM95*COS(RADIANS(-$C95+Графики!$B$5))+GN95*SIN(RADIANS(-$C95+Графики!$B$5)),"")</f>
        <v>336.74982541859657</v>
      </c>
      <c r="GQ95" s="24">
        <v>1.1502571625943965</v>
      </c>
      <c r="GR95" s="25">
        <v>-1.2123231080107582</v>
      </c>
      <c r="GS95" s="25">
        <v>0.47759415944992778</v>
      </c>
      <c r="GT95" s="25">
        <v>-0.56200687293007379</v>
      </c>
      <c r="GU95" s="18">
        <f t="shared" si="365"/>
        <v>-20.615941648534005</v>
      </c>
      <c r="GV95" s="18">
        <f t="shared" si="366"/>
        <v>-9.0721060127196846</v>
      </c>
      <c r="GW95" s="18">
        <f t="shared" si="367"/>
        <v>272.12293880562083</v>
      </c>
      <c r="GX95" s="18">
        <f t="shared" si="368"/>
        <v>338.10052299870398</v>
      </c>
      <c r="GY95" s="18">
        <f>IF(ISNUMBER(GW95), GW95*COS(RADIANS(-$C95+Графики!$B$3))+GX95*SIN(RADIANS(-$C95+Графики!$B$3)),"")</f>
        <v>272.12293880562083</v>
      </c>
      <c r="GZ95" s="19">
        <f>IF(ISNUMBER(GW95), GW95*COS(RADIANS(-$C95+Графики!$B$5))+GX95*SIN(RADIANS(-$C95+Графики!$B$5)),"")</f>
        <v>338.10052299870398</v>
      </c>
      <c r="HA95" s="24">
        <v>1.120241559626008</v>
      </c>
      <c r="HB95" s="25">
        <v>-1.1408269319878428</v>
      </c>
      <c r="HC95" s="25">
        <v>0.52462223823601251</v>
      </c>
      <c r="HD95" s="25">
        <v>-0.56320928813864801</v>
      </c>
      <c r="HE95" s="18">
        <f t="shared" si="369"/>
        <v>-19.730264561036456</v>
      </c>
      <c r="HF95" s="18">
        <f t="shared" si="370"/>
        <v>-9.4929783361195437</v>
      </c>
      <c r="HG95" s="18">
        <f t="shared" si="371"/>
        <v>272.80773577935236</v>
      </c>
      <c r="HH95" s="18">
        <f t="shared" si="372"/>
        <v>336.37300482543276</v>
      </c>
      <c r="HI95" s="18">
        <f>IF(ISNUMBER(HG95), HG95*COS(RADIANS(-$C95+Графики!$B$3))+HH95*SIN(RADIANS(-$C95+Графики!$B$3)),"")</f>
        <v>272.80773577935236</v>
      </c>
      <c r="HJ95" s="19">
        <f>IF(ISNUMBER(HG95), HG95*COS(RADIANS(-$C95+Графики!$B$5))+HH95*SIN(RADIANS(-$C95+Графики!$B$5)),"")</f>
        <v>336.37300482543276</v>
      </c>
      <c r="HK95" s="24">
        <v>1.0943562213649245</v>
      </c>
      <c r="HL95" s="25">
        <v>-1.1789813308528418</v>
      </c>
      <c r="HM95" s="25">
        <v>0.49403294232214123</v>
      </c>
      <c r="HN95" s="25">
        <v>-0.43098477829258952</v>
      </c>
      <c r="HO95" s="18">
        <f t="shared" si="373"/>
        <v>-19.837311357700933</v>
      </c>
      <c r="HP95" s="18">
        <f t="shared" si="374"/>
        <v>-8.0722147643109512</v>
      </c>
      <c r="HQ95" s="18">
        <f t="shared" si="375"/>
        <v>278.04964211504603</v>
      </c>
      <c r="HR95" s="18">
        <f t="shared" si="376"/>
        <v>341.32274538610199</v>
      </c>
      <c r="HS95" s="18">
        <f>IF(ISNUMBER(HQ95), HQ95*COS(RADIANS(-$C95+Графики!$B$3))+HR95*SIN(RADIANS(-$C95+Графики!$B$3)),"")</f>
        <v>278.04964211504603</v>
      </c>
      <c r="HT95" s="19">
        <f>IF(ISNUMBER(HQ95), HQ95*COS(RADIANS(-$C95+Графики!$B$5))+HR95*SIN(RADIANS(-$C95+Графики!$B$5)),"")</f>
        <v>341.32274538610199</v>
      </c>
      <c r="HU95" s="24">
        <v>1.0762388756862995</v>
      </c>
      <c r="HV95" s="25">
        <v>-1.0479620975946229</v>
      </c>
      <c r="HW95" s="25">
        <v>0.46909750138029482</v>
      </c>
      <c r="HX95" s="25">
        <v>-0.44512129531830003</v>
      </c>
      <c r="HY95" s="18">
        <f t="shared" si="377"/>
        <v>-18.536088856166273</v>
      </c>
      <c r="HZ95" s="18">
        <f t="shared" si="378"/>
        <v>-7.9779794099692216</v>
      </c>
      <c r="IA95" s="18">
        <f t="shared" si="379"/>
        <v>272.83636399257989</v>
      </c>
      <c r="IB95" s="18">
        <f t="shared" si="380"/>
        <v>335.2628925810339</v>
      </c>
      <c r="IC95" s="18">
        <f>IF(ISNUMBER(IA95), IA95*COS(RADIANS(-$C95+Графики!$B$3))+IB95*SIN(RADIANS(-$C95+Графики!$B$3)),"")</f>
        <v>272.83636399257989</v>
      </c>
      <c r="ID95" s="19">
        <f>IF(ISNUMBER(IA95), IA95*COS(RADIANS(-$C95+Графики!$B$5))+IB95*SIN(RADIANS(-$C95+Графики!$B$5)),"")</f>
        <v>335.2628925810339</v>
      </c>
      <c r="IE95" s="24">
        <v>1.0938859174285209</v>
      </c>
      <c r="IF95" s="25">
        <v>-1.059325964913407</v>
      </c>
      <c r="IG95" s="25">
        <v>0.40809462909503313</v>
      </c>
      <c r="IH95" s="25">
        <v>-0.43654595861095857</v>
      </c>
      <c r="II95" s="18">
        <f t="shared" si="381"/>
        <v>-18.789212704200516</v>
      </c>
      <c r="IJ95" s="18">
        <f t="shared" si="382"/>
        <v>-7.3708128827550983</v>
      </c>
      <c r="IK95" s="18">
        <f t="shared" si="383"/>
        <v>268.40795508335998</v>
      </c>
      <c r="IL95" s="18">
        <f t="shared" si="384"/>
        <v>330.11243227452746</v>
      </c>
      <c r="IM95" s="18">
        <f>IF(ISNUMBER(IK95), IK95*COS(RADIANS(-$C95+Графики!$B$3))+IL95*SIN(RADIANS(-$C95+Графики!$B$3)),"")</f>
        <v>268.40795508335998</v>
      </c>
      <c r="IN95" s="19">
        <f>IF(ISNUMBER(IK95), IK95*COS(RADIANS(-$C95+Графики!$B$5))+IL95*SIN(RADIANS(-$C95+Графики!$B$5)),"")</f>
        <v>330.11243227452746</v>
      </c>
      <c r="IO95" s="24">
        <v>1.1534616445060111</v>
      </c>
      <c r="IP95" s="25">
        <v>-1.0251584815166841</v>
      </c>
      <c r="IQ95" s="25">
        <v>0.49348541089916664</v>
      </c>
      <c r="IR95" s="25">
        <v>-0.40198908066227501</v>
      </c>
      <c r="IS95" s="18">
        <f t="shared" si="385"/>
        <v>-19.010901852793626</v>
      </c>
      <c r="IT95" s="18">
        <f t="shared" si="386"/>
        <v>-7.8144095893491441</v>
      </c>
      <c r="IU95" s="18">
        <f t="shared" si="387"/>
        <v>273.11713183242887</v>
      </c>
      <c r="IV95" s="18">
        <f t="shared" si="388"/>
        <v>337.04689735609946</v>
      </c>
      <c r="IW95" s="18">
        <f>IF(ISNUMBER(IU95), IU95*COS(RADIANS(-$C95+Графики!$B$3))+IV95*SIN(RADIANS(-$C95+Графики!$B$3)),"")</f>
        <v>273.11713183242887</v>
      </c>
      <c r="IX95" s="19">
        <f>IF(ISNUMBER(IU95), IU95*COS(RADIANS(-$C95+Графики!$B$5))+IV95*SIN(RADIANS(-$C95+Графики!$B$5)),"")</f>
        <v>337.04689735609946</v>
      </c>
    </row>
    <row r="96" spans="1:258" x14ac:dyDescent="0.25">
      <c r="A96" s="44">
        <v>96</v>
      </c>
      <c r="B96" s="50">
        <v>0</v>
      </c>
      <c r="C96" s="11">
        <f>IF(Графики!$A$7="Расчитывать с учетом закручивания скважины",B96,0)</f>
        <v>0</v>
      </c>
      <c r="D96" s="47">
        <v>46.5</v>
      </c>
      <c r="E96" s="34">
        <f>IF(ISNUMBER(INDEX($I$1:$IX$303,$A96,E$1) ),INDEX($I$1:$IX$303,$A96,E$1),0)</f>
        <v>-12.325018534031582</v>
      </c>
      <c r="F96" s="35">
        <f>IF(ISNUMBER(INDEX($I$1:$IX$303,$A96,F$1) ),INDEX($I$1:$IX$303,$A96,F$1),0)</f>
        <v>-8.63647408055777</v>
      </c>
      <c r="G96" s="35">
        <f>IF(ISNUMBER(INDEX($I$1:$IX$303,$A96,G$1) ),INDEX($I$1:$IX$303,$A96,G$1)-$G$305,0)</f>
        <v>-712.1914852690486</v>
      </c>
      <c r="H96" s="36">
        <f>IF(ISNUMBER(INDEX($I$1:$IX$303,$A96,H$1) ),INDEX($I$1:$IX$303,$A96,H$1)-$H$305,0)</f>
        <v>-820.86856147805656</v>
      </c>
      <c r="I96" s="29">
        <v>0.62211041557187075</v>
      </c>
      <c r="J96" s="25">
        <v>-0.79026843296450067</v>
      </c>
      <c r="K96" s="25">
        <v>0.40404431193572599</v>
      </c>
      <c r="L96" s="25">
        <v>-0.58563502085106112</v>
      </c>
      <c r="M96" s="18">
        <f t="shared" si="289"/>
        <v>-12.325018534031582</v>
      </c>
      <c r="N96" s="18">
        <f t="shared" si="290"/>
        <v>-8.63647408055777</v>
      </c>
      <c r="O96" s="18">
        <f t="shared" si="291"/>
        <v>265.72467062036611</v>
      </c>
      <c r="P96" s="18">
        <f t="shared" si="292"/>
        <v>334.5611020059809</v>
      </c>
      <c r="Q96" s="18">
        <f>IF(ISNUMBER(O96), O96*COS(RADIANS(-$C96+Графики!$B$3))+P96*SIN(RADIANS(-$C96+Графики!$B$3)),"")</f>
        <v>265.72467062036611</v>
      </c>
      <c r="R96" s="19">
        <f>IF(ISNUMBER(O96), O96*COS(RADIANS(-$C96+Графики!$B$5))+P96*SIN(RADIANS(-$C96+Графики!$B$5)),"")</f>
        <v>334.5611020059809</v>
      </c>
      <c r="S96" s="29">
        <v>0.6220027171982363</v>
      </c>
      <c r="T96" s="25">
        <v>-0.77163802140737014</v>
      </c>
      <c r="U96" s="25">
        <v>0.44494282569944577</v>
      </c>
      <c r="V96" s="25">
        <v>-0.54392271849575569</v>
      </c>
      <c r="W96" s="18">
        <f t="shared" si="293"/>
        <v>-12.161509933412285</v>
      </c>
      <c r="X96" s="18">
        <f t="shared" si="294"/>
        <v>-8.6293727000270035</v>
      </c>
      <c r="Y96" s="18">
        <f t="shared" si="295"/>
        <v>265.03225179905405</v>
      </c>
      <c r="Z96" s="18">
        <f t="shared" si="296"/>
        <v>328.96301728944155</v>
      </c>
      <c r="AA96" s="18">
        <f>IF(ISNUMBER(Y96), Y96*COS(RADIANS(-$C96+Графики!$B$3))+Z96*SIN(RADIANS(-$C96+Графики!$B$3)),"")</f>
        <v>265.03225179905405</v>
      </c>
      <c r="AB96" s="18">
        <f>IF(ISNUMBER(Y96), Y96*COS(RADIANS(-$C96+Графики!$B$5))+Z96*SIN(RADIANS(-$C96+Графики!$B$5)),"")</f>
        <v>328.96301728944155</v>
      </c>
      <c r="AC96" s="24">
        <v>0.75860490910335765</v>
      </c>
      <c r="AD96" s="25">
        <v>-0.79407796320221624</v>
      </c>
      <c r="AE96" s="25">
        <v>0.35040555517377026</v>
      </c>
      <c r="AF96" s="25">
        <v>-0.58299030606217395</v>
      </c>
      <c r="AG96" s="18">
        <f t="shared" si="297"/>
        <v>-13.54929957492566</v>
      </c>
      <c r="AH96" s="18">
        <f t="shared" si="298"/>
        <v>-8.1453254301019324</v>
      </c>
      <c r="AI96" s="18">
        <f t="shared" si="299"/>
        <v>265.04485043211236</v>
      </c>
      <c r="AJ96" s="18">
        <f t="shared" si="300"/>
        <v>338.32018709441996</v>
      </c>
      <c r="AK96" s="18">
        <f>IF(ISNUMBER(AI96), AI96*COS(RADIANS(-$C96+Графики!$B$3))+AJ96*SIN(RADIANS(-$C96+Графики!$B$3)),"")</f>
        <v>265.04485043211236</v>
      </c>
      <c r="AL96" s="19">
        <f>IF(ISNUMBER(AI96), AI96*COS(RADIANS(-$C96+Графики!$B$5))+AJ96*SIN(RADIANS(-$C96+Графики!$B$5)),"")</f>
        <v>338.32018709441996</v>
      </c>
      <c r="AM96" s="24">
        <v>0.78325961872821137</v>
      </c>
      <c r="AN96" s="25">
        <v>-0.73837759671424164</v>
      </c>
      <c r="AO96" s="25">
        <v>0.32915519873316557</v>
      </c>
      <c r="AP96" s="25">
        <v>-0.61401327245519954</v>
      </c>
      <c r="AQ96" s="18">
        <f t="shared" si="301"/>
        <v>-13.278399485401847</v>
      </c>
      <c r="AR96" s="18">
        <f t="shared" si="302"/>
        <v>-8.2306046813451008</v>
      </c>
      <c r="AS96" s="18">
        <f t="shared" si="303"/>
        <v>263.81640286863092</v>
      </c>
      <c r="AT96" s="18">
        <f t="shared" si="304"/>
        <v>334.13946840141108</v>
      </c>
      <c r="AU96" s="18">
        <f>IF(ISNUMBER(AS96), AS96*COS(RADIANS(-$C96+Графики!$B$3))+AT96*SIN(RADIANS(-$C96+Графики!$B$3)),"")</f>
        <v>263.81640286863092</v>
      </c>
      <c r="AV96" s="19">
        <f>IF(ISNUMBER(AS96), AS96*COS(RADIANS(-$C96+Графики!$B$5))+AT96*SIN(RADIANS(-$C96+Графики!$B$5)),"")</f>
        <v>334.13946840141108</v>
      </c>
      <c r="AW96" s="24">
        <v>0.76203675955036243</v>
      </c>
      <c r="AX96" s="25">
        <v>-0.67398873231650969</v>
      </c>
      <c r="AY96" s="25">
        <v>0.32382164175853134</v>
      </c>
      <c r="AZ96" s="25">
        <v>-0.44790021983720829</v>
      </c>
      <c r="BA96" s="18">
        <f t="shared" si="305"/>
        <v>-12.531358487778798</v>
      </c>
      <c r="BB96" s="18">
        <f t="shared" si="306"/>
        <v>-6.7344927908439942</v>
      </c>
      <c r="BC96" s="18">
        <f t="shared" si="307"/>
        <v>263.97075138574291</v>
      </c>
      <c r="BD96" s="18">
        <f t="shared" si="308"/>
        <v>332.25495063408232</v>
      </c>
      <c r="BE96" s="18">
        <f>IF(ISNUMBER(BC96), BC96*COS(RADIANS(-$C96+Графики!$B$3))+BD96*SIN(RADIANS(-$C96+Графики!$B$3)),"")</f>
        <v>263.97075138574291</v>
      </c>
      <c r="BF96" s="19">
        <f>IF(ISNUMBER(BC96), BC96*COS(RADIANS(-$C96+Графики!$B$5))+BD96*SIN(RADIANS(-$C96+Графики!$B$5)),"")</f>
        <v>332.25495063408232</v>
      </c>
      <c r="BG96" s="24">
        <v>0.72732479099263869</v>
      </c>
      <c r="BH96" s="25">
        <v>-0.72110603367730219</v>
      </c>
      <c r="BI96" s="25">
        <v>0.36507978758119541</v>
      </c>
      <c r="BJ96" s="25">
        <v>-0.45385504432795976</v>
      </c>
      <c r="BK96" s="18">
        <f t="shared" si="309"/>
        <v>-12.639606864849975</v>
      </c>
      <c r="BL96" s="18">
        <f t="shared" si="310"/>
        <v>-7.1464937552433243</v>
      </c>
      <c r="BM96" s="18">
        <f t="shared" si="311"/>
        <v>264.73301336533677</v>
      </c>
      <c r="BN96" s="18">
        <f t="shared" si="312"/>
        <v>327.69732775427229</v>
      </c>
      <c r="BO96" s="18">
        <f>IF(ISNUMBER(BM96), BM96*COS(RADIANS(-$C96+Графики!$B$3))+BN96*SIN(RADIANS(-$C96+Графики!$B$3)),"")</f>
        <v>264.73301336533677</v>
      </c>
      <c r="BP96" s="19">
        <f>IF(ISNUMBER(BM96), BM96*COS(RADIANS(-$C96+Графики!$B$5))+BN96*SIN(RADIANS(-$C96+Графики!$B$5)),"")</f>
        <v>327.69732775427229</v>
      </c>
      <c r="BQ96" s="24">
        <v>0.71144024033814846</v>
      </c>
      <c r="BR96" s="25">
        <v>-0.83694275577561184</v>
      </c>
      <c r="BS96" s="25">
        <v>0.47739560569090655</v>
      </c>
      <c r="BT96" s="25">
        <v>-0.44025598463828508</v>
      </c>
      <c r="BU96" s="18">
        <f t="shared" si="313"/>
        <v>-13.511779511414082</v>
      </c>
      <c r="BV96" s="18">
        <f t="shared" si="314"/>
        <v>-8.0079352287207595</v>
      </c>
      <c r="BW96" s="18">
        <f t="shared" si="315"/>
        <v>268.55198376168948</v>
      </c>
      <c r="BX96" s="18">
        <f t="shared" si="316"/>
        <v>327.9817099523334</v>
      </c>
      <c r="BY96" s="18">
        <f>IF(ISNUMBER(BW96), BW96*COS(RADIANS(-$C96+Графики!$B$3))+BX96*SIN(RADIANS(-$C96+Графики!$B$3)),"")</f>
        <v>268.55198376168948</v>
      </c>
      <c r="BZ96" s="19">
        <f>IF(ISNUMBER(BW96), BW96*COS(RADIANS(-$C96+Графики!$B$5))+BX96*SIN(RADIANS(-$C96+Графики!$B$5)),"")</f>
        <v>327.9817099523334</v>
      </c>
      <c r="CA96" s="29">
        <v>0.67318008941225393</v>
      </c>
      <c r="CB96" s="25">
        <v>-0.75625696708362222</v>
      </c>
      <c r="CC96" s="25">
        <v>0.29784181424323264</v>
      </c>
      <c r="CD96" s="25">
        <v>-0.54984528282954503</v>
      </c>
      <c r="CE96" s="18">
        <f t="shared" si="317"/>
        <v>-12.473868036743857</v>
      </c>
      <c r="CF96" s="18">
        <f t="shared" si="318"/>
        <v>-7.397397967520261</v>
      </c>
      <c r="CG96" s="18">
        <f t="shared" si="319"/>
        <v>267.8092315314633</v>
      </c>
      <c r="CH96" s="18">
        <f t="shared" si="320"/>
        <v>334.64299864610598</v>
      </c>
      <c r="CI96" s="18">
        <f>IF(ISNUMBER(CG96), CG96*COS(RADIANS(-$C96+Графики!$B$3))+CH96*SIN(RADIANS(-$C96+Графики!$B$3)),"")</f>
        <v>267.8092315314633</v>
      </c>
      <c r="CJ96" s="19">
        <f>IF(ISNUMBER(CG96), CG96*COS(RADIANS(-$C96+Графики!$B$5))+CH96*SIN(RADIANS(-$C96+Графики!$B$5)),"")</f>
        <v>334.64299864610598</v>
      </c>
      <c r="CK96" s="24">
        <v>0.59136258199125113</v>
      </c>
      <c r="CL96" s="25">
        <v>-0.84131154513210882</v>
      </c>
      <c r="CM96" s="25">
        <v>0.39468923279775225</v>
      </c>
      <c r="CN96" s="25">
        <v>-0.54509327270081809</v>
      </c>
      <c r="CO96" s="18">
        <f t="shared" si="321"/>
        <v>-12.502114604244793</v>
      </c>
      <c r="CP96" s="18">
        <f t="shared" si="322"/>
        <v>-8.2010575537872192</v>
      </c>
      <c r="CQ96" s="18">
        <f t="shared" si="323"/>
        <v>267.64058374009608</v>
      </c>
      <c r="CR96" s="18">
        <f t="shared" si="324"/>
        <v>334.01779368756684</v>
      </c>
      <c r="CS96" s="18">
        <f>IF(ISNUMBER(CQ96), CQ96*COS(RADIANS(-$C96+Графики!$B$3))+CR96*SIN(RADIANS(-$C96+Графики!$B$3)),"")</f>
        <v>267.64058374009608</v>
      </c>
      <c r="CT96" s="19">
        <f>IF(ISNUMBER(CQ96), CQ96*COS(RADIANS(-$C96+Графики!$B$5))+CR96*SIN(RADIANS(-$C96+Графики!$B$5)),"")</f>
        <v>334.01779368756684</v>
      </c>
      <c r="CU96" s="24">
        <v>0.63823398720227487</v>
      </c>
      <c r="CV96" s="25">
        <v>-0.81595193825235668</v>
      </c>
      <c r="CW96" s="25">
        <v>0.29705589799451471</v>
      </c>
      <c r="CX96" s="25">
        <v>-0.4409170679589195</v>
      </c>
      <c r="CY96" s="18">
        <f t="shared" si="325"/>
        <v>-12.689825565683439</v>
      </c>
      <c r="CZ96" s="18">
        <f t="shared" si="326"/>
        <v>-6.4399845077908457</v>
      </c>
      <c r="DA96" s="18">
        <f t="shared" si="327"/>
        <v>259.48108350113142</v>
      </c>
      <c r="DB96" s="18">
        <f t="shared" si="328"/>
        <v>337.69792206641546</v>
      </c>
      <c r="DC96" s="18">
        <f>IF(ISNUMBER(DA96), DA96*COS(RADIANS(-$C96+Графики!$B$3))+DB96*SIN(RADIANS(-$C96+Графики!$B$3)),"")</f>
        <v>259.48108350113142</v>
      </c>
      <c r="DD96" s="19">
        <f>IF(ISNUMBER(DA96), DA96*COS(RADIANS(-$C96+Графики!$B$5))+DB96*SIN(RADIANS(-$C96+Графики!$B$5)),"")</f>
        <v>337.69792206641546</v>
      </c>
      <c r="DE96" s="24">
        <v>0.62659141678617458</v>
      </c>
      <c r="DF96" s="25">
        <v>-0.75550349581044085</v>
      </c>
      <c r="DG96" s="25">
        <v>0.33852651214462171</v>
      </c>
      <c r="DH96" s="25">
        <v>-0.5292709191042938</v>
      </c>
      <c r="DI96" s="18">
        <f t="shared" si="329"/>
        <v>-12.060760983816147</v>
      </c>
      <c r="DJ96" s="18">
        <f t="shared" si="330"/>
        <v>-7.572888823467693</v>
      </c>
      <c r="DK96" s="18">
        <f t="shared" si="331"/>
        <v>263.76959810063545</v>
      </c>
      <c r="DL96" s="18">
        <f t="shared" si="332"/>
        <v>333.63139072950065</v>
      </c>
      <c r="DM96" s="18">
        <f>IF(ISNUMBER(DK96), DK96*COS(RADIANS(-$C96+Графики!$B$3))+DL96*SIN(RADIANS(-$C96+Графики!$B$3)),"")</f>
        <v>263.76959810063545</v>
      </c>
      <c r="DN96" s="19">
        <f>IF(ISNUMBER(DK96), DK96*COS(RADIANS(-$C96+Графики!$B$5))+DL96*SIN(RADIANS(-$C96+Графики!$B$5)),"")</f>
        <v>333.63139072950065</v>
      </c>
      <c r="DO96" s="24">
        <v>0.76813110100863546</v>
      </c>
      <c r="DP96" s="25">
        <v>-0.70379030022443267</v>
      </c>
      <c r="DQ96" s="25">
        <v>0.35630293846855887</v>
      </c>
      <c r="DR96" s="25">
        <v>-0.56958011735141512</v>
      </c>
      <c r="DS96" s="18">
        <f t="shared" si="333"/>
        <v>-12.844584174413201</v>
      </c>
      <c r="DT96" s="18">
        <f t="shared" si="334"/>
        <v>-8.079765992279679</v>
      </c>
      <c r="DU96" s="18">
        <f t="shared" si="335"/>
        <v>270.90303693869203</v>
      </c>
      <c r="DV96" s="18">
        <f t="shared" si="336"/>
        <v>330.47197759689709</v>
      </c>
      <c r="DW96" s="18">
        <f>IF(ISNUMBER(DU96), DU96*COS(RADIANS(-$C96+Графики!$B$3))+DV96*SIN(RADIANS(-$C96+Графики!$B$3)),"")</f>
        <v>270.90303693869203</v>
      </c>
      <c r="DX96" s="19">
        <f>IF(ISNUMBER(DU96), DU96*COS(RADIANS(-$C96+Графики!$B$5))+DV96*SIN(RADIANS(-$C96+Графики!$B$5)),"")</f>
        <v>330.47197759689709</v>
      </c>
      <c r="DY96" s="24">
        <v>0.75935269875655775</v>
      </c>
      <c r="DZ96" s="25">
        <v>-0.79234010682145228</v>
      </c>
      <c r="EA96" s="25">
        <v>0.46487069228003008</v>
      </c>
      <c r="EB96" s="25">
        <v>-0.43866151726241154</v>
      </c>
      <c r="EC96" s="18">
        <f t="shared" si="337"/>
        <v>-13.540660405428557</v>
      </c>
      <c r="ED96" s="18">
        <f t="shared" si="338"/>
        <v>-7.8847242774729418</v>
      </c>
      <c r="EE96" s="18">
        <f t="shared" si="339"/>
        <v>263.2367607449458</v>
      </c>
      <c r="EF96" s="18">
        <f t="shared" si="340"/>
        <v>332.26332784852218</v>
      </c>
      <c r="EG96" s="18">
        <f>IF(ISNUMBER(EE96), EE96*COS(RADIANS(-$C96+Графики!$B$3))+EF96*SIN(RADIANS(-$C96+Графики!$B$3)),"")</f>
        <v>263.2367607449458</v>
      </c>
      <c r="EH96" s="19">
        <f>IF(ISNUMBER(EE96), EE96*COS(RADIANS(-$C96+Графики!$B$5))+EF96*SIN(RADIANS(-$C96+Графики!$B$5)),"")</f>
        <v>332.26332784852218</v>
      </c>
      <c r="EI96" s="24">
        <v>0.7765057292961941</v>
      </c>
      <c r="EJ96" s="25">
        <v>-0.6968278961529577</v>
      </c>
      <c r="EK96" s="25">
        <v>0.40324291241886068</v>
      </c>
      <c r="EL96" s="25">
        <v>-0.57117526843376354</v>
      </c>
      <c r="EM96" s="18">
        <f t="shared" si="341"/>
        <v>-12.85690713794326</v>
      </c>
      <c r="EN96" s="18">
        <f t="shared" si="342"/>
        <v>-8.503300296815345</v>
      </c>
      <c r="EO96" s="18">
        <f t="shared" si="343"/>
        <v>264.62990973899792</v>
      </c>
      <c r="EP96" s="18">
        <f t="shared" si="344"/>
        <v>326.04523613247659</v>
      </c>
      <c r="EQ96" s="18">
        <f>IF(ISNUMBER(EO96), EO96*COS(RADIANS(-$C96+Графики!$B$3))+EP96*SIN(RADIANS(-$C96+Графики!$B$3)),"")</f>
        <v>264.62990973899792</v>
      </c>
      <c r="ER96" s="19">
        <f>IF(ISNUMBER(EO96), EO96*COS(RADIANS(-$C96+Графики!$B$5))+EP96*SIN(RADIANS(-$C96+Графики!$B$5)),"")</f>
        <v>326.04523613247659</v>
      </c>
      <c r="ES96" s="24">
        <v>0.64979686165697992</v>
      </c>
      <c r="ET96" s="25">
        <v>-0.66559646190380339</v>
      </c>
      <c r="EU96" s="25">
        <v>0.3662620627812766</v>
      </c>
      <c r="EV96" s="25">
        <v>-0.52000374317685949</v>
      </c>
      <c r="EW96" s="18">
        <f t="shared" si="345"/>
        <v>-11.478720137858126</v>
      </c>
      <c r="EX96" s="18">
        <f t="shared" si="346"/>
        <v>-7.7340510760818324</v>
      </c>
      <c r="EY96" s="18">
        <f t="shared" si="347"/>
        <v>263.5101104023542</v>
      </c>
      <c r="EZ96" s="18">
        <f t="shared" si="348"/>
        <v>330.44876809216765</v>
      </c>
      <c r="FA96" s="18">
        <f>IF(ISNUMBER(EY96), EY96*COS(RADIANS(-$C96+Графики!$B$3))+EZ96*SIN(RADIANS(-$C96+Графики!$B$3)),"")</f>
        <v>263.5101104023542</v>
      </c>
      <c r="FB96" s="19">
        <f>IF(ISNUMBER(EY96), EY96*COS(RADIANS(-$C96+Графики!$B$5))+EZ96*SIN(RADIANS(-$C96+Графики!$B$5)),"")</f>
        <v>330.44876809216765</v>
      </c>
      <c r="FC96" s="24">
        <v>0.77695912510578924</v>
      </c>
      <c r="FD96" s="25">
        <v>-0.7824380539564525</v>
      </c>
      <c r="FE96" s="25">
        <v>0.40826408529191838</v>
      </c>
      <c r="FF96" s="25">
        <v>-0.44079691994528936</v>
      </c>
      <c r="FG96" s="18">
        <f t="shared" si="349"/>
        <v>-13.607887552943582</v>
      </c>
      <c r="FH96" s="18">
        <f t="shared" si="350"/>
        <v>-7.4093872494837472</v>
      </c>
      <c r="FI96" s="18">
        <f t="shared" si="351"/>
        <v>264.43174680854179</v>
      </c>
      <c r="FJ96" s="18">
        <f t="shared" si="352"/>
        <v>333.32370391982664</v>
      </c>
      <c r="FK96" s="18">
        <f>IF(ISNUMBER(FI96), FI96*COS(RADIANS(-$C96+Графики!$B$3))+FJ96*SIN(RADIANS(-$C96+Графики!$B$3)),"")</f>
        <v>264.43174680854179</v>
      </c>
      <c r="FL96" s="19">
        <f>IF(ISNUMBER(FI96), FI96*COS(RADIANS(-$C96+Графики!$B$5))+FJ96*SIN(RADIANS(-$C96+Графики!$B$5)),"")</f>
        <v>333.32370391982664</v>
      </c>
      <c r="FM96" s="24">
        <v>0.72776348598646579</v>
      </c>
      <c r="FN96" s="25">
        <v>-0.70332174290390281</v>
      </c>
      <c r="FO96" s="25">
        <v>0.42682246807622104</v>
      </c>
      <c r="FP96" s="25">
        <v>-0.50191743018053547</v>
      </c>
      <c r="FQ96" s="18">
        <f t="shared" si="353"/>
        <v>-12.488249933891829</v>
      </c>
      <c r="FR96" s="18">
        <f t="shared" si="354"/>
        <v>-8.1046958293499891</v>
      </c>
      <c r="FS96" s="18">
        <f t="shared" si="355"/>
        <v>266.89090350356514</v>
      </c>
      <c r="FT96" s="18">
        <f t="shared" si="356"/>
        <v>331.6698661073018</v>
      </c>
      <c r="FU96" s="18">
        <f>IF(ISNUMBER(FS96), FS96*COS(RADIANS(-$C96+Графики!$B$3))+FT96*SIN(RADIANS(-$C96+Графики!$B$3)),"")</f>
        <v>266.89090350356514</v>
      </c>
      <c r="FV96" s="19">
        <f>IF(ISNUMBER(FS96), FS96*COS(RADIANS(-$C96+Графики!$B$5))+FT96*SIN(RADIANS(-$C96+Графики!$B$5)),"")</f>
        <v>331.6698661073018</v>
      </c>
      <c r="FW96" s="24">
        <v>0.71131786342776004</v>
      </c>
      <c r="FX96" s="25">
        <v>-0.72032128923887706</v>
      </c>
      <c r="FY96" s="25">
        <v>0.36556940980267572</v>
      </c>
      <c r="FZ96" s="25">
        <v>-0.51160049630944748</v>
      </c>
      <c r="GA96" s="18">
        <f t="shared" si="357"/>
        <v>-12.493083453643152</v>
      </c>
      <c r="GB96" s="18">
        <f t="shared" si="358"/>
        <v>-7.654676725443923</v>
      </c>
      <c r="GC96" s="18">
        <f t="shared" si="359"/>
        <v>270.75629121867115</v>
      </c>
      <c r="GD96" s="18">
        <f t="shared" si="360"/>
        <v>327.42084698137904</v>
      </c>
      <c r="GE96" s="18">
        <f>IF(ISNUMBER(GC96), GC96*COS(RADIANS(-$C96+Графики!$B$3))+GD96*SIN(RADIANS(-$C96+Графики!$B$3)),"")</f>
        <v>270.75629121867115</v>
      </c>
      <c r="GF96" s="19">
        <f>IF(ISNUMBER(GC96), GC96*COS(RADIANS(-$C96+Графики!$B$5))+GD96*SIN(RADIANS(-$C96+Графики!$B$5)),"")</f>
        <v>327.42084698137904</v>
      </c>
      <c r="GG96" s="24">
        <v>0.62323435138504701</v>
      </c>
      <c r="GH96" s="25">
        <v>-0.64345352412687151</v>
      </c>
      <c r="GI96" s="25">
        <v>0.40696736154093771</v>
      </c>
      <c r="GJ96" s="25">
        <v>-0.60060414150328845</v>
      </c>
      <c r="GK96" s="18">
        <f t="shared" si="361"/>
        <v>-11.053711900213552</v>
      </c>
      <c r="GL96" s="18">
        <f t="shared" si="362"/>
        <v>-8.792606792111247</v>
      </c>
      <c r="GM96" s="18">
        <f t="shared" si="363"/>
        <v>273.31154246703295</v>
      </c>
      <c r="GN96" s="18">
        <f t="shared" si="364"/>
        <v>332.35352202254097</v>
      </c>
      <c r="GO96" s="18">
        <f>IF(ISNUMBER(GM96), GM96*COS(RADIANS(-$C96+Графики!$B$3))+GN96*SIN(RADIANS(-$C96+Графики!$B$3)),"")</f>
        <v>273.31154246703295</v>
      </c>
      <c r="GP96" s="19">
        <f>IF(ISNUMBER(GM96), GM96*COS(RADIANS(-$C96+Графики!$B$5))+GN96*SIN(RADIANS(-$C96+Графики!$B$5)),"")</f>
        <v>332.35352202254097</v>
      </c>
      <c r="GQ96" s="24">
        <v>0.76534066860520777</v>
      </c>
      <c r="GR96" s="25">
        <v>-0.7958947612677868</v>
      </c>
      <c r="GS96" s="25">
        <v>0.42785196124272618</v>
      </c>
      <c r="GT96" s="25">
        <v>-0.53244127490588933</v>
      </c>
      <c r="GU96" s="18">
        <f t="shared" si="365"/>
        <v>-13.623927830422064</v>
      </c>
      <c r="GV96" s="18">
        <f t="shared" si="366"/>
        <v>-8.3800412930841883</v>
      </c>
      <c r="GW96" s="18">
        <f t="shared" si="367"/>
        <v>265.3109748904098</v>
      </c>
      <c r="GX96" s="18">
        <f t="shared" si="368"/>
        <v>333.91050235216187</v>
      </c>
      <c r="GY96" s="18">
        <f>IF(ISNUMBER(GW96), GW96*COS(RADIANS(-$C96+Графики!$B$3))+GX96*SIN(RADIANS(-$C96+Графики!$B$3)),"")</f>
        <v>265.3109748904098</v>
      </c>
      <c r="GZ96" s="19">
        <f>IF(ISNUMBER(GW96), GW96*COS(RADIANS(-$C96+Графики!$B$5))+GX96*SIN(RADIANS(-$C96+Графики!$B$5)),"")</f>
        <v>333.91050235216187</v>
      </c>
      <c r="HA96" s="24">
        <v>0.62062085405904843</v>
      </c>
      <c r="HB96" s="25">
        <v>-0.65587350136396949</v>
      </c>
      <c r="HC96" s="25">
        <v>0.4593385844579293</v>
      </c>
      <c r="HD96" s="25">
        <v>-0.61997320988622406</v>
      </c>
      <c r="HE96" s="18">
        <f t="shared" si="369"/>
        <v>-11.139284312577828</v>
      </c>
      <c r="HF96" s="18">
        <f t="shared" si="370"/>
        <v>-9.4186329723931035</v>
      </c>
      <c r="HG96" s="18">
        <f t="shared" si="371"/>
        <v>267.23809362306343</v>
      </c>
      <c r="HH96" s="18">
        <f t="shared" si="372"/>
        <v>331.66368833923622</v>
      </c>
      <c r="HI96" s="18">
        <f>IF(ISNUMBER(HG96), HG96*COS(RADIANS(-$C96+Графики!$B$3))+HH96*SIN(RADIANS(-$C96+Графики!$B$3)),"")</f>
        <v>267.23809362306343</v>
      </c>
      <c r="HJ96" s="19">
        <f>IF(ISNUMBER(HG96), HG96*COS(RADIANS(-$C96+Графики!$B$5))+HH96*SIN(RADIANS(-$C96+Графики!$B$5)),"")</f>
        <v>331.66368833923622</v>
      </c>
      <c r="HK96" s="24">
        <v>0.68662300822283995</v>
      </c>
      <c r="HL96" s="25">
        <v>-0.82334901272700534</v>
      </c>
      <c r="HM96" s="25">
        <v>0.40778212595719465</v>
      </c>
      <c r="HN96" s="25">
        <v>-0.49724007980415341</v>
      </c>
      <c r="HO96" s="18">
        <f t="shared" si="373"/>
        <v>-13.17661036558647</v>
      </c>
      <c r="HP96" s="18">
        <f t="shared" si="374"/>
        <v>-7.8977265425501599</v>
      </c>
      <c r="HQ96" s="18">
        <f t="shared" si="375"/>
        <v>271.46133693225278</v>
      </c>
      <c r="HR96" s="18">
        <f t="shared" si="376"/>
        <v>337.37388211482693</v>
      </c>
      <c r="HS96" s="18">
        <f>IF(ISNUMBER(HQ96), HQ96*COS(RADIANS(-$C96+Графики!$B$3))+HR96*SIN(RADIANS(-$C96+Графики!$B$3)),"")</f>
        <v>271.46133693225278</v>
      </c>
      <c r="HT96" s="19">
        <f>IF(ISNUMBER(HQ96), HQ96*COS(RADIANS(-$C96+Графики!$B$5))+HR96*SIN(RADIANS(-$C96+Графики!$B$5)),"")</f>
        <v>337.37388211482693</v>
      </c>
      <c r="HU96" s="24">
        <v>0.6855472790339413</v>
      </c>
      <c r="HV96" s="25">
        <v>-0.82400464455109379</v>
      </c>
      <c r="HW96" s="25">
        <v>0.34449046883985612</v>
      </c>
      <c r="HX96" s="25">
        <v>-0.56317906530907746</v>
      </c>
      <c r="HY96" s="18">
        <f t="shared" si="377"/>
        <v>-13.172944642668943</v>
      </c>
      <c r="HZ96" s="18">
        <f t="shared" si="378"/>
        <v>-7.9208281183093812</v>
      </c>
      <c r="IA96" s="18">
        <f t="shared" si="379"/>
        <v>266.24989167124539</v>
      </c>
      <c r="IB96" s="18">
        <f t="shared" si="380"/>
        <v>331.30247852187921</v>
      </c>
      <c r="IC96" s="18">
        <f>IF(ISNUMBER(IA96), IA96*COS(RADIANS(-$C96+Графики!$B$3))+IB96*SIN(RADIANS(-$C96+Графики!$B$3)),"")</f>
        <v>266.24989167124539</v>
      </c>
      <c r="ID96" s="19">
        <f>IF(ISNUMBER(IA96), IA96*COS(RADIANS(-$C96+Графики!$B$5))+IB96*SIN(RADIANS(-$C96+Графики!$B$5)),"")</f>
        <v>331.30247852187921</v>
      </c>
      <c r="IE96" s="24">
        <v>0.59089092564803647</v>
      </c>
      <c r="IF96" s="25">
        <v>-0.65486047222607291</v>
      </c>
      <c r="IG96" s="25">
        <v>0.464363581939915</v>
      </c>
      <c r="IH96" s="25">
        <v>-0.44503108016488824</v>
      </c>
      <c r="II96" s="18">
        <f t="shared" si="381"/>
        <v>-10.871017644681007</v>
      </c>
      <c r="IJ96" s="18">
        <f t="shared" si="382"/>
        <v>-7.9358822265692863</v>
      </c>
      <c r="IK96" s="18">
        <f t="shared" si="383"/>
        <v>262.97244626101946</v>
      </c>
      <c r="IL96" s="18">
        <f t="shared" si="384"/>
        <v>326.1444911612428</v>
      </c>
      <c r="IM96" s="18">
        <f>IF(ISNUMBER(IK96), IK96*COS(RADIANS(-$C96+Графики!$B$3))+IL96*SIN(RADIANS(-$C96+Графики!$B$3)),"")</f>
        <v>262.97244626101946</v>
      </c>
      <c r="IN96" s="19">
        <f>IF(ISNUMBER(IK96), IK96*COS(RADIANS(-$C96+Графики!$B$5))+IL96*SIN(RADIANS(-$C96+Графики!$B$5)),"")</f>
        <v>326.1444911612428</v>
      </c>
      <c r="IO96" s="24">
        <v>0.62555027373032979</v>
      </c>
      <c r="IP96" s="25">
        <v>-0.80300309928820035</v>
      </c>
      <c r="IQ96" s="25">
        <v>0.3103082493987801</v>
      </c>
      <c r="IR96" s="25">
        <v>-0.45542431652837989</v>
      </c>
      <c r="IS96" s="18">
        <f t="shared" si="385"/>
        <v>-12.466157043235649</v>
      </c>
      <c r="IT96" s="18">
        <f t="shared" si="386"/>
        <v>-6.6822275022673265</v>
      </c>
      <c r="IU96" s="18">
        <f t="shared" si="387"/>
        <v>266.88405331081105</v>
      </c>
      <c r="IV96" s="18">
        <f t="shared" si="388"/>
        <v>333.7057836049658</v>
      </c>
      <c r="IW96" s="18">
        <f>IF(ISNUMBER(IU96), IU96*COS(RADIANS(-$C96+Графики!$B$3))+IV96*SIN(RADIANS(-$C96+Графики!$B$3)),"")</f>
        <v>266.88405331081105</v>
      </c>
      <c r="IX96" s="19">
        <f>IF(ISNUMBER(IU96), IU96*COS(RADIANS(-$C96+Графики!$B$5))+IV96*SIN(RADIANS(-$C96+Графики!$B$5)),"")</f>
        <v>333.7057836049658</v>
      </c>
    </row>
    <row r="97" spans="1:258" x14ac:dyDescent="0.25">
      <c r="A97" s="44">
        <v>97</v>
      </c>
      <c r="B97" s="50">
        <v>0</v>
      </c>
      <c r="C97" s="11">
        <f>IF(Графики!$A$7="Расчитывать с учетом закручивания скважины",B97,0)</f>
        <v>0</v>
      </c>
      <c r="D97" s="47">
        <v>47</v>
      </c>
      <c r="E97" s="34">
        <f>IF(ISNUMBER(INDEX($I$1:$IX$303,$A97,E$1) ),INDEX($I$1:$IX$303,$A97,E$1),0)</f>
        <v>-3.8148778685545643</v>
      </c>
      <c r="F97" s="35">
        <f>IF(ISNUMBER(INDEX($I$1:$IX$303,$A97,F$1) ),INDEX($I$1:$IX$303,$A97,F$1),0)</f>
        <v>-4.3190150789976194</v>
      </c>
      <c r="G97" s="35">
        <f>IF(ISNUMBER(INDEX($I$1:$IX$303,$A97,G$1) ),INDEX($I$1:$IX$303,$A97,G$1)-$G$305,0)</f>
        <v>-714.09892420332585</v>
      </c>
      <c r="H97" s="36">
        <f>IF(ISNUMBER(INDEX($I$1:$IX$303,$A97,H$1) ),INDEX($I$1:$IX$303,$A97,H$1)-$H$305,0)</f>
        <v>-823.02806901755548</v>
      </c>
      <c r="I97" s="29">
        <v>0.26393027717855921</v>
      </c>
      <c r="J97" s="25">
        <v>-0.17322358561594553</v>
      </c>
      <c r="K97" s="25">
        <v>0.31670511929504641</v>
      </c>
      <c r="L97" s="25">
        <v>-0.17821909078333578</v>
      </c>
      <c r="M97" s="18">
        <f t="shared" si="289"/>
        <v>-3.8148778685545643</v>
      </c>
      <c r="N97" s="18">
        <f t="shared" si="290"/>
        <v>-4.3190150789976194</v>
      </c>
      <c r="O97" s="18">
        <f>IF(ISNUMBER(M97),O96+M97*0.5,IF(ISNUMBER(#REF!),0,""))</f>
        <v>263.8172316860888</v>
      </c>
      <c r="P97" s="18">
        <f>IF(ISNUMBER(N97),P96+N97*0.5,IF(ISNUMBER(#REF!),0,""))</f>
        <v>332.40159446648209</v>
      </c>
      <c r="Q97" s="18">
        <f>IF(ISNUMBER(O97), O97*COS(RADIANS(-$C97+Графики!$B$3))+P97*SIN(RADIANS(-$C97+Графики!$B$3)),"")</f>
        <v>263.8172316860888</v>
      </c>
      <c r="R97" s="19">
        <f>IF(ISNUMBER(O97), O97*COS(RADIANS(-$C97+Графики!$B$5))+P97*SIN(RADIANS(-$C97+Графики!$B$5)),"")</f>
        <v>332.40159446648209</v>
      </c>
      <c r="S97" s="29">
        <v>0.1457902834980884</v>
      </c>
      <c r="T97" s="25">
        <v>-0.22100276316762898</v>
      </c>
      <c r="U97" s="25">
        <v>0.34873917574432967</v>
      </c>
      <c r="V97" s="25">
        <v>-0.32390711856015542</v>
      </c>
      <c r="W97" s="18">
        <f t="shared" si="293"/>
        <v>-3.2008677030666104</v>
      </c>
      <c r="X97" s="18">
        <f t="shared" si="294"/>
        <v>-5.8699125591259662</v>
      </c>
      <c r="Y97" s="18">
        <f>IF(ISNUMBER(W97),Y96+W97*0.5,IF(ISNUMBER(#REF!),0,""))</f>
        <v>263.43181794752076</v>
      </c>
      <c r="Z97" s="18">
        <f>IF(ISNUMBER(X97),Z96+X97*0.5,IF(ISNUMBER(#REF!),0,""))</f>
        <v>326.02806100987857</v>
      </c>
      <c r="AA97" s="18">
        <f>IF(ISNUMBER(Y97), Y97*COS(RADIANS(-$C97+Графики!$B$3))+Z97*SIN(RADIANS(-$C97+Графики!$B$3)),"")</f>
        <v>263.43181794752076</v>
      </c>
      <c r="AB97" s="18">
        <f>IF(ISNUMBER(Y97), Y97*COS(RADIANS(-$C97+Графики!$B$5))+Z97*SIN(RADIANS(-$C97+Графики!$B$5)),"")</f>
        <v>326.02806100987857</v>
      </c>
      <c r="AC97" s="24">
        <v>0.13442853071733765</v>
      </c>
      <c r="AD97" s="25">
        <v>-0.20001016246918668</v>
      </c>
      <c r="AE97" s="25">
        <v>0.42376606460725808</v>
      </c>
      <c r="AF97" s="25">
        <v>-0.19686433088102398</v>
      </c>
      <c r="AG97" s="18">
        <f t="shared" si="297"/>
        <v>-2.9185240278446245</v>
      </c>
      <c r="AH97" s="18">
        <f t="shared" si="298"/>
        <v>-5.4159954413580067</v>
      </c>
      <c r="AI97" s="18">
        <f>IF(ISNUMBER(AG97),AI96+AG97*0.5,IF(ISNUMBER(#REF!),0,""))</f>
        <v>263.58558841819007</v>
      </c>
      <c r="AJ97" s="18">
        <f>IF(ISNUMBER(AH97),AJ96+AH97*0.5,IF(ISNUMBER(#REF!),0,""))</f>
        <v>335.61218937374099</v>
      </c>
      <c r="AK97" s="18">
        <f>IF(ISNUMBER(AI97), AI97*COS(RADIANS(-$C97+Графики!$B$3))+AJ97*SIN(RADIANS(-$C97+Графики!$B$3)),"")</f>
        <v>263.58558841819007</v>
      </c>
      <c r="AL97" s="19">
        <f>IF(ISNUMBER(AI97), AI97*COS(RADIANS(-$C97+Графики!$B$5))+AJ97*SIN(RADIANS(-$C97+Графики!$B$5)),"")</f>
        <v>335.61218937374099</v>
      </c>
      <c r="AM97" s="24">
        <v>0.2492610155680898</v>
      </c>
      <c r="AN97" s="25">
        <v>-0.21410589387935972</v>
      </c>
      <c r="AO97" s="25">
        <v>0.32036969649337077</v>
      </c>
      <c r="AP97" s="25">
        <v>-0.32289105532945406</v>
      </c>
      <c r="AQ97" s="18">
        <f t="shared" si="301"/>
        <v>-4.0436280877310962</v>
      </c>
      <c r="AR97" s="18">
        <f t="shared" si="302"/>
        <v>-5.6134795524612739</v>
      </c>
      <c r="AS97" s="18">
        <f>IF(ISNUMBER(AQ97),AS96+AQ97*0.5,IF(ISNUMBER(#REF!),0,""))</f>
        <v>261.79458882476536</v>
      </c>
      <c r="AT97" s="18">
        <f>IF(ISNUMBER(AR97),AT96+AR97*0.5,IF(ISNUMBER(#REF!),0,""))</f>
        <v>331.33272862518044</v>
      </c>
      <c r="AU97" s="18">
        <f>IF(ISNUMBER(AS97), AS97*COS(RADIANS(-$C97+Графики!$B$3))+AT97*SIN(RADIANS(-$C97+Графики!$B$3)),"")</f>
        <v>261.79458882476536</v>
      </c>
      <c r="AV97" s="19">
        <f>IF(ISNUMBER(AS97), AS97*COS(RADIANS(-$C97+Графики!$B$5))+AT97*SIN(RADIANS(-$C97+Графики!$B$5)),"")</f>
        <v>331.33272862518044</v>
      </c>
      <c r="AW97" s="24">
        <v>0.13265133188649703</v>
      </c>
      <c r="AX97" s="25">
        <v>-0.14039993166363532</v>
      </c>
      <c r="AY97" s="25">
        <v>0.29467494109318138</v>
      </c>
      <c r="AZ97" s="25">
        <v>-0.23354591589013091</v>
      </c>
      <c r="BA97" s="18">
        <f t="shared" si="305"/>
        <v>-2.3828195329609221</v>
      </c>
      <c r="BB97" s="18">
        <f t="shared" si="306"/>
        <v>-4.6095802416394847</v>
      </c>
      <c r="BC97" s="18">
        <f>IF(ISNUMBER(BA97),BC96+BA97*0.5,IF(ISNUMBER(#REF!),0,""))</f>
        <v>262.77934161926248</v>
      </c>
      <c r="BD97" s="18">
        <f>IF(ISNUMBER(BB97),BD96+BB97*0.5,IF(ISNUMBER(#REF!),0,""))</f>
        <v>329.95016051326257</v>
      </c>
      <c r="BE97" s="18">
        <f>IF(ISNUMBER(BC97), BC97*COS(RADIANS(-$C97+Графики!$B$3))+BD97*SIN(RADIANS(-$C97+Графики!$B$3)),"")</f>
        <v>262.77934161926248</v>
      </c>
      <c r="BF97" s="19">
        <f>IF(ISNUMBER(BC97), BC97*COS(RADIANS(-$C97+Графики!$B$5))+BD97*SIN(RADIANS(-$C97+Графики!$B$5)),"")</f>
        <v>329.95016051326257</v>
      </c>
      <c r="BG97" s="24">
        <v>0.14949845594830605</v>
      </c>
      <c r="BH97" s="25">
        <v>-0.2436305960834303</v>
      </c>
      <c r="BI97" s="25">
        <v>0.3813681302504478</v>
      </c>
      <c r="BJ97" s="25">
        <v>-0.19395550577184348</v>
      </c>
      <c r="BK97" s="18">
        <f t="shared" si="309"/>
        <v>-3.4306914418939489</v>
      </c>
      <c r="BL97" s="18">
        <f t="shared" si="310"/>
        <v>-5.020624764120166</v>
      </c>
      <c r="BM97" s="18">
        <f>IF(ISNUMBER(BK97),BM96+BK97*0.5,IF(ISNUMBER(#REF!),0,""))</f>
        <v>263.0176676443898</v>
      </c>
      <c r="BN97" s="18">
        <f>IF(ISNUMBER(BL97),BN96+BL97*0.5,IF(ISNUMBER(#REF!),0,""))</f>
        <v>325.18701537221222</v>
      </c>
      <c r="BO97" s="18">
        <f>IF(ISNUMBER(BM97), BM97*COS(RADIANS(-$C97+Графики!$B$3))+BN97*SIN(RADIANS(-$C97+Графики!$B$3)),"")</f>
        <v>263.0176676443898</v>
      </c>
      <c r="BP97" s="19">
        <f>IF(ISNUMBER(BM97), BM97*COS(RADIANS(-$C97+Графики!$B$5))+BN97*SIN(RADIANS(-$C97+Графики!$B$5)),"")</f>
        <v>325.18701537221222</v>
      </c>
      <c r="BQ97" s="24">
        <v>0.26115088294247679</v>
      </c>
      <c r="BR97" s="25">
        <v>-0.20409514765595926</v>
      </c>
      <c r="BS97" s="25">
        <v>0.45546821289690487</v>
      </c>
      <c r="BT97" s="25">
        <v>-0.34110947350247073</v>
      </c>
      <c r="BU97" s="18">
        <f t="shared" si="313"/>
        <v>-4.0600263786856825</v>
      </c>
      <c r="BV97" s="18">
        <f t="shared" si="314"/>
        <v>-6.9513957024660158</v>
      </c>
      <c r="BW97" s="18">
        <f>IF(ISNUMBER(BU97),BW96+BU97*0.5,IF(ISNUMBER(#REF!),0,""))</f>
        <v>266.52197057234662</v>
      </c>
      <c r="BX97" s="18">
        <f>IF(ISNUMBER(BV97),BX96+BV97*0.5,IF(ISNUMBER(#REF!),0,""))</f>
        <v>324.5060121011004</v>
      </c>
      <c r="BY97" s="18">
        <f>IF(ISNUMBER(BW97), BW97*COS(RADIANS(-$C97+Графики!$B$3))+BX97*SIN(RADIANS(-$C97+Графики!$B$3)),"")</f>
        <v>266.52197057234662</v>
      </c>
      <c r="BZ97" s="19">
        <f>IF(ISNUMBER(BW97), BW97*COS(RADIANS(-$C97+Графики!$B$5))+BX97*SIN(RADIANS(-$C97+Графики!$B$5)),"")</f>
        <v>324.5060121011004</v>
      </c>
      <c r="CA97" s="29">
        <v>0.21594794509294837</v>
      </c>
      <c r="CB97" s="25">
        <v>-0.12671633009270802</v>
      </c>
      <c r="CC97" s="25">
        <v>0.35309424037458981</v>
      </c>
      <c r="CD97" s="25">
        <v>-0.25873061803785935</v>
      </c>
      <c r="CE97" s="18">
        <f t="shared" si="317"/>
        <v>-2.9903054589414819</v>
      </c>
      <c r="CF97" s="18">
        <f t="shared" si="318"/>
        <v>-5.3391537452770912</v>
      </c>
      <c r="CG97" s="18">
        <f>IF(ISNUMBER(CE97),CG96+CE97*0.5,IF(ISNUMBER(#REF!),0,""))</f>
        <v>266.31407880199254</v>
      </c>
      <c r="CH97" s="18">
        <f>IF(ISNUMBER(CF97),CH96+CF97*0.5,IF(ISNUMBER(#REF!),0,""))</f>
        <v>331.97342177346741</v>
      </c>
      <c r="CI97" s="18">
        <f>IF(ISNUMBER(CG97), CG97*COS(RADIANS(-$C97+Графики!$B$3))+CH97*SIN(RADIANS(-$C97+Графики!$B$3)),"")</f>
        <v>266.31407880199254</v>
      </c>
      <c r="CJ97" s="19">
        <f>IF(ISNUMBER(CG97), CG97*COS(RADIANS(-$C97+Графики!$B$5))+CH97*SIN(RADIANS(-$C97+Графики!$B$5)),"")</f>
        <v>331.97342177346741</v>
      </c>
      <c r="CK97" s="24">
        <v>0.27025651937691175</v>
      </c>
      <c r="CL97" s="25">
        <v>-0.26127780492414454</v>
      </c>
      <c r="CM97" s="25">
        <v>0.29438000869121017</v>
      </c>
      <c r="CN97" s="25">
        <v>-0.16132936046506727</v>
      </c>
      <c r="CO97" s="18">
        <f t="shared" si="321"/>
        <v>-4.6384953896815677</v>
      </c>
      <c r="CP97" s="18">
        <f t="shared" si="322"/>
        <v>-3.9768039797345334</v>
      </c>
      <c r="CQ97" s="18">
        <f>IF(ISNUMBER(CO97),CQ96+CO97*0.5,IF(ISNUMBER(#REF!),0,""))</f>
        <v>265.32133604525529</v>
      </c>
      <c r="CR97" s="18">
        <f>IF(ISNUMBER(CP97),CR96+CP97*0.5,IF(ISNUMBER(#REF!),0,""))</f>
        <v>332.02939169769957</v>
      </c>
      <c r="CS97" s="18">
        <f>IF(ISNUMBER(CQ97), CQ97*COS(RADIANS(-$C97+Графики!$B$3))+CR97*SIN(RADIANS(-$C97+Графики!$B$3)),"")</f>
        <v>265.32133604525529</v>
      </c>
      <c r="CT97" s="19">
        <f>IF(ISNUMBER(CQ97), CQ97*COS(RADIANS(-$C97+Графики!$B$5))+CR97*SIN(RADIANS(-$C97+Графики!$B$5)),"")</f>
        <v>332.02939169769957</v>
      </c>
      <c r="CU97" s="24">
        <v>0.12843491808285981</v>
      </c>
      <c r="CV97" s="25">
        <v>-0.21633114643195295</v>
      </c>
      <c r="CW97" s="25">
        <v>0.303458856437126</v>
      </c>
      <c r="CX97" s="25">
        <v>-0.25461641095805587</v>
      </c>
      <c r="CY97" s="18">
        <f t="shared" si="325"/>
        <v>-3.008646948421315</v>
      </c>
      <c r="CZ97" s="18">
        <f t="shared" si="326"/>
        <v>-4.870106193314883</v>
      </c>
      <c r="DA97" s="18">
        <f>IF(ISNUMBER(CY97),DA96+CY97*0.5,IF(ISNUMBER(#REF!),0,""))</f>
        <v>257.97676002692077</v>
      </c>
      <c r="DB97" s="18">
        <f>IF(ISNUMBER(CZ97),DB96+CZ97*0.5,IF(ISNUMBER(#REF!),0,""))</f>
        <v>335.26286896975802</v>
      </c>
      <c r="DC97" s="18">
        <f>IF(ISNUMBER(DA97), DA97*COS(RADIANS(-$C97+Графики!$B$3))+DB97*SIN(RADIANS(-$C97+Графики!$B$3)),"")</f>
        <v>257.97676002692077</v>
      </c>
      <c r="DD97" s="19">
        <f>IF(ISNUMBER(DA97), DA97*COS(RADIANS(-$C97+Графики!$B$5))+DB97*SIN(RADIANS(-$C97+Графики!$B$5)),"")</f>
        <v>335.26286896975802</v>
      </c>
      <c r="DE97" s="24">
        <v>0.23568335314145891</v>
      </c>
      <c r="DF97" s="25">
        <v>-0.28750690994416483</v>
      </c>
      <c r="DG97" s="25">
        <v>0.31516890455626556</v>
      </c>
      <c r="DH97" s="25">
        <v>-0.25305807426745019</v>
      </c>
      <c r="DI97" s="18">
        <f t="shared" si="329"/>
        <v>-4.5656804901924222</v>
      </c>
      <c r="DJ97" s="18">
        <f t="shared" si="330"/>
        <v>-4.958695518061397</v>
      </c>
      <c r="DK97" s="18">
        <f>IF(ISNUMBER(DI97),DK96+DI97*0.5,IF(ISNUMBER(#REF!),0,""))</f>
        <v>261.48675785553922</v>
      </c>
      <c r="DL97" s="18">
        <f>IF(ISNUMBER(DJ97),DL96+DJ97*0.5,IF(ISNUMBER(#REF!),0,""))</f>
        <v>331.15204297046995</v>
      </c>
      <c r="DM97" s="18">
        <f>IF(ISNUMBER(DK97), DK97*COS(RADIANS(-$C97+Графики!$B$3))+DL97*SIN(RADIANS(-$C97+Графики!$B$3)),"")</f>
        <v>261.48675785553922</v>
      </c>
      <c r="DN97" s="19">
        <f>IF(ISNUMBER(DK97), DK97*COS(RADIANS(-$C97+Графики!$B$5))+DL97*SIN(RADIANS(-$C97+Графики!$B$5)),"")</f>
        <v>331.15204297046995</v>
      </c>
      <c r="DO97" s="24">
        <v>0.26282957812272634</v>
      </c>
      <c r="DP97" s="25">
        <v>-9.2489272000804229E-2</v>
      </c>
      <c r="DQ97" s="25">
        <v>0.34530938083443563</v>
      </c>
      <c r="DR97" s="25">
        <v>-0.19667842449894429</v>
      </c>
      <c r="DS97" s="18">
        <f t="shared" si="333"/>
        <v>-3.1007369457979044</v>
      </c>
      <c r="DT97" s="18">
        <f t="shared" si="334"/>
        <v>-4.7297182200343597</v>
      </c>
      <c r="DU97" s="18">
        <f>IF(ISNUMBER(DS97),DU96+DS97*0.5,IF(ISNUMBER(#REF!),0,""))</f>
        <v>269.3526684657931</v>
      </c>
      <c r="DV97" s="18">
        <f>IF(ISNUMBER(DT97),DV96+DT97*0.5,IF(ISNUMBER(#REF!),0,""))</f>
        <v>328.10711848687993</v>
      </c>
      <c r="DW97" s="18">
        <f>IF(ISNUMBER(DU97), DU97*COS(RADIANS(-$C97+Графики!$B$3))+DV97*SIN(RADIANS(-$C97+Графики!$B$3)),"")</f>
        <v>269.3526684657931</v>
      </c>
      <c r="DX97" s="19">
        <f>IF(ISNUMBER(DU97), DU97*COS(RADIANS(-$C97+Графики!$B$5))+DV97*SIN(RADIANS(-$C97+Графики!$B$5)),"")</f>
        <v>328.10711848687993</v>
      </c>
      <c r="DY97" s="24">
        <v>0.15406652733287532</v>
      </c>
      <c r="DZ97" s="25">
        <v>-0.17001019401443865</v>
      </c>
      <c r="EA97" s="25">
        <v>0.38223841263759517</v>
      </c>
      <c r="EB97" s="25">
        <v>-0.32220055847499818</v>
      </c>
      <c r="EC97" s="18">
        <f t="shared" si="337"/>
        <v>-2.8280991383514698</v>
      </c>
      <c r="ED97" s="18">
        <f t="shared" si="338"/>
        <v>-6.1473509939914965</v>
      </c>
      <c r="EE97" s="18">
        <f>IF(ISNUMBER(EC97),EE96+EC97*0.5,IF(ISNUMBER(#REF!),0,""))</f>
        <v>261.82271117577005</v>
      </c>
      <c r="EF97" s="18">
        <f>IF(ISNUMBER(ED97),EF96+ED97*0.5,IF(ISNUMBER(#REF!),0,""))</f>
        <v>329.18965235152643</v>
      </c>
      <c r="EG97" s="18">
        <f>IF(ISNUMBER(EE97), EE97*COS(RADIANS(-$C97+Графики!$B$3))+EF97*SIN(RADIANS(-$C97+Графики!$B$3)),"")</f>
        <v>261.82271117577005</v>
      </c>
      <c r="EH97" s="19">
        <f>IF(ISNUMBER(EE97), EE97*COS(RADIANS(-$C97+Графики!$B$5))+EF97*SIN(RADIANS(-$C97+Графики!$B$5)),"")</f>
        <v>329.18965235152643</v>
      </c>
      <c r="EI97" s="24">
        <v>0.11705103291797533</v>
      </c>
      <c r="EJ97" s="25">
        <v>-0.2018557929201456</v>
      </c>
      <c r="EK97" s="25">
        <v>0.37496283851745471</v>
      </c>
      <c r="EL97" s="25">
        <v>-0.23918358881476739</v>
      </c>
      <c r="EM97" s="18">
        <f t="shared" si="341"/>
        <v>-2.7829834666007254</v>
      </c>
      <c r="EN97" s="18">
        <f t="shared" si="342"/>
        <v>-5.3594129661444221</v>
      </c>
      <c r="EO97" s="18">
        <f>IF(ISNUMBER(EM97),EO96+EM97*0.5,IF(ISNUMBER(#REF!),0,""))</f>
        <v>263.23841800569755</v>
      </c>
      <c r="EP97" s="18">
        <f>IF(ISNUMBER(EN97),EP96+EN97*0.5,IF(ISNUMBER(#REF!),0,""))</f>
        <v>323.36552964940438</v>
      </c>
      <c r="EQ97" s="18">
        <f>IF(ISNUMBER(EO97), EO97*COS(RADIANS(-$C97+Графики!$B$3))+EP97*SIN(RADIANS(-$C97+Графики!$B$3)),"")</f>
        <v>263.23841800569755</v>
      </c>
      <c r="ER97" s="19">
        <f>IF(ISNUMBER(EO97), EO97*COS(RADIANS(-$C97+Графики!$B$5))+EP97*SIN(RADIANS(-$C97+Графики!$B$5)),"")</f>
        <v>323.36552964940438</v>
      </c>
      <c r="ES97" s="24">
        <v>0.26111932699791429</v>
      </c>
      <c r="ET97" s="25">
        <v>-0.22344204747057717</v>
      </c>
      <c r="EU97" s="25">
        <v>0.47001810328314708</v>
      </c>
      <c r="EV97" s="25">
        <v>-0.33557383203856012</v>
      </c>
      <c r="EW97" s="18">
        <f t="shared" si="345"/>
        <v>-4.228583104308222</v>
      </c>
      <c r="EX97" s="18">
        <f t="shared" si="346"/>
        <v>-7.0300579418976881</v>
      </c>
      <c r="EY97" s="18">
        <f>IF(ISNUMBER(EW97),EY96+EW97*0.5,IF(ISNUMBER(#REF!),0,""))</f>
        <v>261.3958188502001</v>
      </c>
      <c r="EZ97" s="18">
        <f>IF(ISNUMBER(EX97),EZ96+EX97*0.5,IF(ISNUMBER(#REF!),0,""))</f>
        <v>326.93373912121882</v>
      </c>
      <c r="FA97" s="18">
        <f>IF(ISNUMBER(EY97), EY97*COS(RADIANS(-$C97+Графики!$B$3))+EZ97*SIN(RADIANS(-$C97+Графики!$B$3)),"")</f>
        <v>261.3958188502001</v>
      </c>
      <c r="FB97" s="19">
        <f>IF(ISNUMBER(EY97), EY97*COS(RADIANS(-$C97+Графики!$B$5))+EZ97*SIN(RADIANS(-$C97+Графики!$B$5)),"")</f>
        <v>326.93373912121882</v>
      </c>
      <c r="FC97" s="24">
        <v>0.21170276869416152</v>
      </c>
      <c r="FD97" s="25">
        <v>-0.1079588709771154</v>
      </c>
      <c r="FE97" s="25">
        <v>0.42581261521655078</v>
      </c>
      <c r="FF97" s="25">
        <v>-0.35347279607684579</v>
      </c>
      <c r="FG97" s="18">
        <f t="shared" si="349"/>
        <v>-2.7895704343462171</v>
      </c>
      <c r="FH97" s="18">
        <f t="shared" si="350"/>
        <v>-6.800495702028309</v>
      </c>
      <c r="FI97" s="18">
        <f>IF(ISNUMBER(FG97),FI96+FG97*0.5,IF(ISNUMBER(#REF!),0,""))</f>
        <v>263.03696159136871</v>
      </c>
      <c r="FJ97" s="18">
        <f>IF(ISNUMBER(FH97),FJ96+FH97*0.5,IF(ISNUMBER(#REF!),0,""))</f>
        <v>329.92345606881247</v>
      </c>
      <c r="FK97" s="18">
        <f>IF(ISNUMBER(FI97), FI97*COS(RADIANS(-$C97+Графики!$B$3))+FJ97*SIN(RADIANS(-$C97+Графики!$B$3)),"")</f>
        <v>263.03696159136871</v>
      </c>
      <c r="FL97" s="19">
        <f>IF(ISNUMBER(FI97), FI97*COS(RADIANS(-$C97+Графики!$B$5))+FJ97*SIN(RADIANS(-$C97+Графики!$B$5)),"")</f>
        <v>329.92345606881247</v>
      </c>
      <c r="FM97" s="24">
        <v>0.28592035852121533</v>
      </c>
      <c r="FN97" s="25">
        <v>-9.9946739405904983E-2</v>
      </c>
      <c r="FO97" s="25">
        <v>0.35711470903676923</v>
      </c>
      <c r="FP97" s="25">
        <v>-0.29159707988780215</v>
      </c>
      <c r="FQ97" s="18">
        <f t="shared" si="353"/>
        <v>-3.3673193033572772</v>
      </c>
      <c r="FR97" s="18">
        <f t="shared" si="354"/>
        <v>-5.6610480691418559</v>
      </c>
      <c r="FS97" s="18">
        <f>IF(ISNUMBER(FQ97),FS96+FQ97*0.5,IF(ISNUMBER(#REF!),0,""))</f>
        <v>265.20724385188652</v>
      </c>
      <c r="FT97" s="18">
        <f>IF(ISNUMBER(FR97),FT96+FR97*0.5,IF(ISNUMBER(#REF!),0,""))</f>
        <v>328.83934207273086</v>
      </c>
      <c r="FU97" s="18">
        <f>IF(ISNUMBER(FS97), FS97*COS(RADIANS(-$C97+Графики!$B$3))+FT97*SIN(RADIANS(-$C97+Графики!$B$3)),"")</f>
        <v>265.20724385188652</v>
      </c>
      <c r="FV97" s="19">
        <f>IF(ISNUMBER(FS97), FS97*COS(RADIANS(-$C97+Графики!$B$5))+FT97*SIN(RADIANS(-$C97+Графики!$B$5)),"")</f>
        <v>328.83934207273086</v>
      </c>
      <c r="FW97" s="24">
        <v>0.27284538375541234</v>
      </c>
      <c r="FX97" s="25">
        <v>-0.11187588676741592</v>
      </c>
      <c r="FY97" s="25">
        <v>0.33201143985518144</v>
      </c>
      <c r="FZ97" s="25">
        <v>-0.22411906310116314</v>
      </c>
      <c r="GA97" s="18">
        <f t="shared" si="357"/>
        <v>-3.35732012944686</v>
      </c>
      <c r="GB97" s="18">
        <f t="shared" si="358"/>
        <v>-4.8531351225605812</v>
      </c>
      <c r="GC97" s="18">
        <f>IF(ISNUMBER(GA97),GC96+GA97*0.5,IF(ISNUMBER(#REF!),0,""))</f>
        <v>269.07763115394772</v>
      </c>
      <c r="GD97" s="18">
        <f>IF(ISNUMBER(GB97),GD96+GB97*0.5,IF(ISNUMBER(#REF!),0,""))</f>
        <v>324.99427942009874</v>
      </c>
      <c r="GE97" s="18">
        <f>IF(ISNUMBER(GC97), GC97*COS(RADIANS(-$C97+Графики!$B$3))+GD97*SIN(RADIANS(-$C97+Графики!$B$3)),"")</f>
        <v>269.07763115394772</v>
      </c>
      <c r="GF97" s="19">
        <f>IF(ISNUMBER(GC97), GC97*COS(RADIANS(-$C97+Графики!$B$5))+GD97*SIN(RADIANS(-$C97+Графики!$B$5)),"")</f>
        <v>324.99427942009874</v>
      </c>
      <c r="GG97" s="24">
        <v>0.21552161480403961</v>
      </c>
      <c r="GH97" s="25">
        <v>-0.15962062943208957</v>
      </c>
      <c r="GI97" s="25">
        <v>0.36002500170367391</v>
      </c>
      <c r="GJ97" s="25">
        <v>-0.22422515750743816</v>
      </c>
      <c r="GK97" s="18">
        <f t="shared" si="361"/>
        <v>-3.2737278150085793</v>
      </c>
      <c r="GL97" s="18">
        <f t="shared" si="362"/>
        <v>-5.098522377220009</v>
      </c>
      <c r="GM97" s="18">
        <f>IF(ISNUMBER(GK97),GM96+GK97*0.5,IF(ISNUMBER(#REF!),0,""))</f>
        <v>271.67467855952867</v>
      </c>
      <c r="GN97" s="18">
        <f>IF(ISNUMBER(GL97),GN96+GL97*0.5,IF(ISNUMBER(#REF!),0,""))</f>
        <v>329.80426083393098</v>
      </c>
      <c r="GO97" s="18">
        <f>IF(ISNUMBER(GM97), GM97*COS(RADIANS(-$C97+Графики!$B$3))+GN97*SIN(RADIANS(-$C97+Графики!$B$3)),"")</f>
        <v>271.67467855952867</v>
      </c>
      <c r="GP97" s="19">
        <f>IF(ISNUMBER(GM97), GM97*COS(RADIANS(-$C97+Графики!$B$5))+GN97*SIN(RADIANS(-$C97+Графики!$B$5)),"")</f>
        <v>329.80426083393098</v>
      </c>
      <c r="GQ97" s="24">
        <v>0.23869185379189153</v>
      </c>
      <c r="GR97" s="25">
        <v>-0.11100199943565917</v>
      </c>
      <c r="GS97" s="25">
        <v>0.44944102547876763</v>
      </c>
      <c r="GT97" s="25">
        <v>-0.24555450890901545</v>
      </c>
      <c r="GU97" s="18">
        <f t="shared" si="365"/>
        <v>-3.0516498199347208</v>
      </c>
      <c r="GV97" s="18">
        <f t="shared" si="366"/>
        <v>-6.0649429985742742</v>
      </c>
      <c r="GW97" s="18">
        <f>IF(ISNUMBER(GU97),GW96+GU97*0.5,IF(ISNUMBER(#REF!),0,""))</f>
        <v>263.78514998044244</v>
      </c>
      <c r="GX97" s="18">
        <f>IF(ISNUMBER(GV97),GX96+GV97*0.5,IF(ISNUMBER(#REF!),0,""))</f>
        <v>330.87803085287476</v>
      </c>
      <c r="GY97" s="18">
        <f>IF(ISNUMBER(GW97), GW97*COS(RADIANS(-$C97+Графики!$B$3))+GX97*SIN(RADIANS(-$C97+Графики!$B$3)),"")</f>
        <v>263.78514998044244</v>
      </c>
      <c r="GZ97" s="19">
        <f>IF(ISNUMBER(GW97), GW97*COS(RADIANS(-$C97+Графики!$B$5))+GX97*SIN(RADIANS(-$C97+Графики!$B$5)),"")</f>
        <v>330.87803085287476</v>
      </c>
      <c r="HA97" s="24">
        <v>0.27951964032815468</v>
      </c>
      <c r="HB97" s="25">
        <v>-0.23331233021049483</v>
      </c>
      <c r="HC97" s="25">
        <v>0.30584588635271348</v>
      </c>
      <c r="HD97" s="25">
        <v>-0.29455900842394467</v>
      </c>
      <c r="HE97" s="18">
        <f t="shared" si="369"/>
        <v>-4.4752882588952421</v>
      </c>
      <c r="HF97" s="18">
        <f t="shared" si="370"/>
        <v>-5.2394971564406836</v>
      </c>
      <c r="HG97" s="18">
        <f>IF(ISNUMBER(HE97),HG96+HE97*0.5,IF(ISNUMBER(#REF!),0,""))</f>
        <v>265.0004494936158</v>
      </c>
      <c r="HH97" s="18">
        <f>IF(ISNUMBER(HF97),HH96+HF97*0.5,IF(ISNUMBER(#REF!),0,""))</f>
        <v>329.04393976101585</v>
      </c>
      <c r="HI97" s="18">
        <f>IF(ISNUMBER(HG97), HG97*COS(RADIANS(-$C97+Графики!$B$3))+HH97*SIN(RADIANS(-$C97+Графики!$B$3)),"")</f>
        <v>265.0004494936158</v>
      </c>
      <c r="HJ97" s="19">
        <f>IF(ISNUMBER(HG97), HG97*COS(RADIANS(-$C97+Графики!$B$5))+HH97*SIN(RADIANS(-$C97+Графики!$B$5)),"")</f>
        <v>329.04393976101585</v>
      </c>
      <c r="HK97" s="24">
        <v>0.1473088099991158</v>
      </c>
      <c r="HL97" s="25">
        <v>-0.15870211920971944</v>
      </c>
      <c r="HM97" s="25">
        <v>0.41185950610221544</v>
      </c>
      <c r="HN97" s="25">
        <v>-0.34697707076919904</v>
      </c>
      <c r="HO97" s="18">
        <f t="shared" si="373"/>
        <v>-2.6704459569301884</v>
      </c>
      <c r="HP97" s="18">
        <f t="shared" si="374"/>
        <v>-6.6220499766748038</v>
      </c>
      <c r="HQ97" s="18">
        <f>IF(ISNUMBER(HO97),HQ96+HO97*0.5,IF(ISNUMBER(#REF!),0,""))</f>
        <v>270.12611395378769</v>
      </c>
      <c r="HR97" s="18">
        <f>IF(ISNUMBER(HP97),HR96+HP97*0.5,IF(ISNUMBER(#REF!),0,""))</f>
        <v>334.06285712648952</v>
      </c>
      <c r="HS97" s="18">
        <f>IF(ISNUMBER(HQ97), HQ97*COS(RADIANS(-$C97+Графики!$B$3))+HR97*SIN(RADIANS(-$C97+Графики!$B$3)),"")</f>
        <v>270.12611395378769</v>
      </c>
      <c r="HT97" s="19">
        <f>IF(ISNUMBER(HQ97), HQ97*COS(RADIANS(-$C97+Графики!$B$5))+HR97*SIN(RADIANS(-$C97+Графики!$B$5)),"")</f>
        <v>334.06285712648952</v>
      </c>
      <c r="HU97" s="24">
        <v>0.28689011245939844</v>
      </c>
      <c r="HV97" s="25">
        <v>-0.10180737192970174</v>
      </c>
      <c r="HW97" s="25">
        <v>0.39774171580312412</v>
      </c>
      <c r="HX97" s="25">
        <v>-0.20601640053428932</v>
      </c>
      <c r="HY97" s="18">
        <f t="shared" si="377"/>
        <v>-3.3920189437264887</v>
      </c>
      <c r="HZ97" s="18">
        <f t="shared" si="378"/>
        <v>-5.2687591309222759</v>
      </c>
      <c r="IA97" s="18">
        <f>IF(ISNUMBER(HY97),IA96+HY97*0.5,IF(ISNUMBER(#REF!),0,""))</f>
        <v>264.55388219938214</v>
      </c>
      <c r="IB97" s="18">
        <f>IF(ISNUMBER(HZ97),IB96+HZ97*0.5,IF(ISNUMBER(#REF!),0,""))</f>
        <v>328.66809895641808</v>
      </c>
      <c r="IC97" s="18">
        <f>IF(ISNUMBER(IA97), IA97*COS(RADIANS(-$C97+Графики!$B$3))+IB97*SIN(RADIANS(-$C97+Графики!$B$3)),"")</f>
        <v>264.55388219938214</v>
      </c>
      <c r="ID97" s="19">
        <f>IF(ISNUMBER(IA97), IA97*COS(RADIANS(-$C97+Графики!$B$5))+IB97*SIN(RADIANS(-$C97+Графики!$B$5)),"")</f>
        <v>328.66809895641808</v>
      </c>
      <c r="IE97" s="24">
        <v>0.21622698338630517</v>
      </c>
      <c r="IF97" s="25">
        <v>-0.19253683167974411</v>
      </c>
      <c r="IG97" s="25">
        <v>0.28662026165864085</v>
      </c>
      <c r="IH97" s="25">
        <v>-0.17640513396016153</v>
      </c>
      <c r="II97" s="18">
        <f t="shared" si="381"/>
        <v>-3.5671296529755048</v>
      </c>
      <c r="IJ97" s="18">
        <f t="shared" si="382"/>
        <v>-4.0406478417028433</v>
      </c>
      <c r="IK97" s="18">
        <f>IF(ISNUMBER(II97),IK96+II97*0.5,IF(ISNUMBER(#REF!),0,""))</f>
        <v>261.18888143453171</v>
      </c>
      <c r="IL97" s="18">
        <f>IF(ISNUMBER(IJ97),IL96+IJ97*0.5,IF(ISNUMBER(#REF!),0,""))</f>
        <v>324.12416724039139</v>
      </c>
      <c r="IM97" s="18">
        <f>IF(ISNUMBER(IK97), IK97*COS(RADIANS(-$C97+Графики!$B$3))+IL97*SIN(RADIANS(-$C97+Графики!$B$3)),"")</f>
        <v>261.18888143453171</v>
      </c>
      <c r="IN97" s="19">
        <f>IF(ISNUMBER(IK97), IK97*COS(RADIANS(-$C97+Графики!$B$5))+IL97*SIN(RADIANS(-$C97+Графики!$B$5)),"")</f>
        <v>324.12416724039139</v>
      </c>
      <c r="IO97" s="24">
        <v>0.12720306938555406</v>
      </c>
      <c r="IP97" s="25">
        <v>-0.19739626796136805</v>
      </c>
      <c r="IQ97" s="25">
        <v>0.37992106604897724</v>
      </c>
      <c r="IR97" s="25">
        <v>-0.18985406516265163</v>
      </c>
      <c r="IS97" s="18">
        <f t="shared" si="385"/>
        <v>-2.8326598050418781</v>
      </c>
      <c r="IT97" s="18">
        <f t="shared" si="386"/>
        <v>-4.972205529754671</v>
      </c>
      <c r="IU97" s="18">
        <f>IF(ISNUMBER(IS97),IU96+IS97*0.5,IF(ISNUMBER(#REF!),0,""))</f>
        <v>265.46772340829011</v>
      </c>
      <c r="IV97" s="18">
        <f>IF(ISNUMBER(IT97),IV96+IT97*0.5,IF(ISNUMBER(#REF!),0,""))</f>
        <v>331.21968084008847</v>
      </c>
      <c r="IW97" s="18">
        <f>IF(ISNUMBER(IU97), IU97*COS(RADIANS(-$C97+Графики!$B$3))+IV97*SIN(RADIANS(-$C97+Графики!$B$3)),"")</f>
        <v>265.46772340829011</v>
      </c>
      <c r="IX97" s="19">
        <f>IF(ISNUMBER(IU97), IU97*COS(RADIANS(-$C97+Графики!$B$5))+IV97*SIN(RADIANS(-$C97+Графики!$B$5)),"")</f>
        <v>331.21968084008847</v>
      </c>
    </row>
    <row r="98" spans="1:258" s="88" customFormat="1" x14ac:dyDescent="0.25">
      <c r="A98" s="44">
        <v>98</v>
      </c>
      <c r="B98" s="50">
        <v>0</v>
      </c>
      <c r="C98" s="11">
        <f>IF(Графики!$A$7="Расчитывать с учетом закручивания скважины",B98,0)</f>
        <v>0</v>
      </c>
      <c r="D98" s="47">
        <v>47.5</v>
      </c>
      <c r="E98" s="34">
        <f>IF(ISNUMBER(INDEX($I$1:$IX$303,$A98,E$1) ),INDEX($I$1:$IX$303,$A98,E$1),0)</f>
        <v>7.2454931886791263</v>
      </c>
      <c r="F98" s="35">
        <f>IF(ISNUMBER(INDEX($I$1:$IX$303,$A98,F$1) ),INDEX($I$1:$IX$303,$A98,F$1),0)</f>
        <v>-2.6264432787941634</v>
      </c>
      <c r="G98" s="35">
        <f>IF(ISNUMBER(INDEX($I$1:$IX$303,$A98,G$1) ),INDEX($I$1:$IX$303,$A98,G$1)-$G$305,0)</f>
        <v>-710.47617760898629</v>
      </c>
      <c r="H98" s="36">
        <f>IF(ISNUMBER(INDEX($I$1:$IX$303,$A98,H$1) ),INDEX($I$1:$IX$303,$A98,H$1)-$H$305,0)</f>
        <v>-824.34129065695242</v>
      </c>
      <c r="I98" s="29">
        <v>-0.40085153645634775</v>
      </c>
      <c r="J98" s="25">
        <v>0.42942808861122583</v>
      </c>
      <c r="K98" s="25">
        <v>0.17613765783236987</v>
      </c>
      <c r="L98" s="25">
        <v>-0.12483091820290859</v>
      </c>
      <c r="M98" s="18">
        <f t="shared" ref="M98:M161" si="389">IF(ISNUMBER(I98),-SIN(RADIANS((I98-J98)/2))*1000,"")</f>
        <v>7.2454931886791263</v>
      </c>
      <c r="N98" s="18">
        <f t="shared" ref="N98:N161" si="390">IF(ISNUMBER(J98),-SIN(RADIANS((K98-L98)/2))*1000,"")</f>
        <v>-2.6264432787941634</v>
      </c>
      <c r="O98" s="18">
        <f>IF(ISNUMBER(M98),O97+M98*0.5,IF(ISNUMBER(#REF!),0,""))</f>
        <v>267.43997828042836</v>
      </c>
      <c r="P98" s="18">
        <f>IF(ISNUMBER(N98),P97+N98*0.5,IF(ISNUMBER(#REF!),0,""))</f>
        <v>331.08837282708504</v>
      </c>
      <c r="Q98" s="18">
        <f>IF(ISNUMBER(O98), O98*COS(RADIANS(-$C98+Графики!$B$3))+P98*SIN(RADIANS(-$C98+Графики!$B$3)),"")</f>
        <v>267.43997828042836</v>
      </c>
      <c r="R98" s="19">
        <f>IF(ISNUMBER(O98), O98*COS(RADIANS(-$C98+Графики!$B$5))+P98*SIN(RADIANS(-$C98+Графики!$B$5)),"")</f>
        <v>331.08837282708504</v>
      </c>
      <c r="S98" s="29">
        <v>-0.53070707115967375</v>
      </c>
      <c r="T98" s="25">
        <v>0.50006828580897034</v>
      </c>
      <c r="U98" s="25">
        <v>0.17546623791053659</v>
      </c>
      <c r="V98" s="25">
        <v>-0.19933281843876527</v>
      </c>
      <c r="W98" s="18">
        <f t="shared" ref="W98:W161" si="391">IF(ISNUMBER(S98),-SIN(RADIANS((S98-T98)/2))*1000,"")</f>
        <v>8.9950906080664712</v>
      </c>
      <c r="X98" s="18">
        <f t="shared" ref="X98:X161" si="392">IF(ISNUMBER(T98),-SIN(RADIANS((U98-V98)/2))*1000,"")</f>
        <v>-3.2707329517533967</v>
      </c>
      <c r="Y98" s="18">
        <f>IF(ISNUMBER(W98),Y97+W98*0.5,IF(ISNUMBER(#REF!),0,""))</f>
        <v>267.92936325155398</v>
      </c>
      <c r="Z98" s="18">
        <f>IF(ISNUMBER(X98),Z97+X98*0.5,IF(ISNUMBER(#REF!),0,""))</f>
        <v>324.39269453400186</v>
      </c>
      <c r="AA98" s="18">
        <f>IF(ISNUMBER(Y98), Y98*COS(RADIANS(-$C98+Графики!$B$3))+Z98*SIN(RADIANS(-$C98+Графики!$B$3)),"")</f>
        <v>267.92936325155398</v>
      </c>
      <c r="AB98" s="18">
        <f>IF(ISNUMBER(Y98), Y98*COS(RADIANS(-$C98+Графики!$B$5))+Z98*SIN(RADIANS(-$C98+Графики!$B$5)),"")</f>
        <v>324.39269453400186</v>
      </c>
      <c r="AC98" s="24">
        <v>-0.38504580119376663</v>
      </c>
      <c r="AD98" s="25">
        <v>0.46636925430620968</v>
      </c>
      <c r="AE98" s="25">
        <v>0.14632321666537454</v>
      </c>
      <c r="AF98" s="25">
        <v>-9.1230587318755441E-2</v>
      </c>
      <c r="AG98" s="18">
        <f t="shared" ref="AG98:AG161" si="393">IF(ISNUMBER(AC98),-SIN(RADIANS((AC98-AD98)/2))*1000,"")</f>
        <v>7.4299296479382191</v>
      </c>
      <c r="AH98" s="18">
        <f t="shared" ref="AH98:AH161" si="394">IF(ISNUMBER(AD98),-SIN(RADIANS((AE98-AF98)/2))*1000,"")</f>
        <v>-2.0730465302501249</v>
      </c>
      <c r="AI98" s="18">
        <f>IF(ISNUMBER(AG98),AI97+AG98*0.5,IF(ISNUMBER(#REF!),0,""))</f>
        <v>267.3005532421592</v>
      </c>
      <c r="AJ98" s="18">
        <f>IF(ISNUMBER(AH98),AJ97+AH98*0.5,IF(ISNUMBER(#REF!),0,""))</f>
        <v>334.57566610861591</v>
      </c>
      <c r="AK98" s="18">
        <f>IF(ISNUMBER(AI98), AI98*COS(RADIANS(-$C98+Графики!$B$3))+AJ98*SIN(RADIANS(-$C98+Графики!$B$3)),"")</f>
        <v>267.3005532421592</v>
      </c>
      <c r="AL98" s="19">
        <f>IF(ISNUMBER(AI98), AI98*COS(RADIANS(-$C98+Графики!$B$5))+AJ98*SIN(RADIANS(-$C98+Графики!$B$5)),"")</f>
        <v>334.57566610861591</v>
      </c>
      <c r="AM98" s="24">
        <v>-0.41798635843458543</v>
      </c>
      <c r="AN98" s="25">
        <v>0.46602273507574654</v>
      </c>
      <c r="AO98" s="25">
        <v>0.13599976089725876</v>
      </c>
      <c r="AP98" s="25">
        <v>-0.17715099262762135</v>
      </c>
      <c r="AQ98" s="18">
        <f t="shared" ref="AQ98:AQ161" si="395">IF(ISNUMBER(AM98),-SIN(RADIANS((AM98-AN98)/2))*1000,"")</f>
        <v>7.7143581323393464</v>
      </c>
      <c r="AR98" s="18">
        <f t="shared" ref="AR98:AR161" si="396">IF(ISNUMBER(AN98),-SIN(RADIANS((AO98-AP98)/2))*1000,"")</f>
        <v>-2.7327524507070531</v>
      </c>
      <c r="AS98" s="18">
        <f>IF(ISNUMBER(AQ98),AS97+AQ98*0.5,IF(ISNUMBER(#REF!),0,""))</f>
        <v>265.65176789093505</v>
      </c>
      <c r="AT98" s="18">
        <f>IF(ISNUMBER(AR98),AT97+AR98*0.5,IF(ISNUMBER(#REF!),0,""))</f>
        <v>329.96635239982692</v>
      </c>
      <c r="AU98" s="18">
        <f>IF(ISNUMBER(AS98), AS98*COS(RADIANS(-$C98+Графики!$B$3))+AT98*SIN(RADIANS(-$C98+Графики!$B$3)),"")</f>
        <v>265.65176789093505</v>
      </c>
      <c r="AV98" s="19">
        <f>IF(ISNUMBER(AS98), AS98*COS(RADIANS(-$C98+Графики!$B$5))+AT98*SIN(RADIANS(-$C98+Графики!$B$5)),"")</f>
        <v>329.96635239982692</v>
      </c>
      <c r="AW98" s="24">
        <v>-0.36444215008744874</v>
      </c>
      <c r="AX98" s="25">
        <v>0.35095546647237086</v>
      </c>
      <c r="AY98" s="25">
        <v>6.1462273870339895E-2</v>
      </c>
      <c r="AZ98" s="25">
        <v>-0.2337787790633146</v>
      </c>
      <c r="BA98" s="18">
        <f t="shared" ref="BA98:BA161" si="397">IF(ISNUMBER(AW98),-SIN(RADIANS((AW98-AX98)/2))*1000,"")</f>
        <v>6.2429813810574668</v>
      </c>
      <c r="BB98" s="18">
        <f t="shared" ref="BB98:BB161" si="398">IF(ISNUMBER(AX98),-SIN(RADIANS((AY98-AZ98)/2))*1000,"")</f>
        <v>-2.576461379874142</v>
      </c>
      <c r="BC98" s="18">
        <f>IF(ISNUMBER(BA98),BC97+BA98*0.5,IF(ISNUMBER(#REF!),0,""))</f>
        <v>265.90083230979121</v>
      </c>
      <c r="BD98" s="18">
        <f>IF(ISNUMBER(BB98),BD97+BB98*0.5,IF(ISNUMBER(#REF!),0,""))</f>
        <v>328.66192982332552</v>
      </c>
      <c r="BE98" s="18">
        <f>IF(ISNUMBER(BC98), BC98*COS(RADIANS(-$C98+Графики!$B$3))+BD98*SIN(RADIANS(-$C98+Графики!$B$3)),"")</f>
        <v>265.90083230979121</v>
      </c>
      <c r="BF98" s="19">
        <f>IF(ISNUMBER(BC98), BC98*COS(RADIANS(-$C98+Графики!$B$5))+BD98*SIN(RADIANS(-$C98+Графики!$B$5)),"")</f>
        <v>328.66192982332552</v>
      </c>
      <c r="BG98" s="24">
        <v>-0.48349550384631346</v>
      </c>
      <c r="BH98" s="25">
        <v>0.46350613029732635</v>
      </c>
      <c r="BI98" s="25">
        <v>0.1652919971507669</v>
      </c>
      <c r="BJ98" s="25">
        <v>-0.25433609311144978</v>
      </c>
      <c r="BK98" s="18">
        <f t="shared" ref="BK98:BK161" si="399">IF(ISNUMBER(BG98),-SIN(RADIANS((BG98-BH98)/2))*1000,"")</f>
        <v>8.2640542008608975</v>
      </c>
      <c r="BL98" s="18">
        <f t="shared" ref="BL98:BL161" si="400">IF(ISNUMBER(BH98),-SIN(RADIANS((BI98-BJ98)/2))*1000,"")</f>
        <v>-3.6619377201150964</v>
      </c>
      <c r="BM98" s="18">
        <f>IF(ISNUMBER(BK98),BM97+BK98*0.5,IF(ISNUMBER(#REF!),0,""))</f>
        <v>267.14969474482024</v>
      </c>
      <c r="BN98" s="18">
        <f>IF(ISNUMBER(BL98),BN97+BL98*0.5,IF(ISNUMBER(#REF!),0,""))</f>
        <v>323.35604651215465</v>
      </c>
      <c r="BO98" s="18">
        <f>IF(ISNUMBER(BM98), BM98*COS(RADIANS(-$C98+Графики!$B$3))+BN98*SIN(RADIANS(-$C98+Графики!$B$3)),"")</f>
        <v>267.14969474482024</v>
      </c>
      <c r="BP98" s="19">
        <f>IF(ISNUMBER(BM98), BM98*COS(RADIANS(-$C98+Графики!$B$5))+BN98*SIN(RADIANS(-$C98+Графики!$B$5)),"")</f>
        <v>323.35604651215465</v>
      </c>
      <c r="BQ98" s="24">
        <v>-0.35253543557556555</v>
      </c>
      <c r="BR98" s="25">
        <v>0.34111037151955204</v>
      </c>
      <c r="BS98" s="25">
        <v>0.20178842731237531</v>
      </c>
      <c r="BT98" s="25">
        <v>-0.15432548237841501</v>
      </c>
      <c r="BU98" s="18">
        <f t="shared" ref="BU98:BU161" si="401">IF(ISNUMBER(BQ98),-SIN(RADIANS((BQ98-BR98)/2))*1000,"")</f>
        <v>6.0531646221544344</v>
      </c>
      <c r="BV98" s="18">
        <f t="shared" ref="BV98:BV161" si="402">IF(ISNUMBER(BR98),-SIN(RADIANS((BS98-BT98)/2))*1000,"")</f>
        <v>-3.1076751159682967</v>
      </c>
      <c r="BW98" s="18">
        <f>IF(ISNUMBER(BU98),BW97+BU98*0.5,IF(ISNUMBER(#REF!),0,""))</f>
        <v>269.54855288342384</v>
      </c>
      <c r="BX98" s="18">
        <f>IF(ISNUMBER(BV98),BX97+BV98*0.5,IF(ISNUMBER(#REF!),0,""))</f>
        <v>322.95217454311626</v>
      </c>
      <c r="BY98" s="18">
        <f>IF(ISNUMBER(BW98), BW98*COS(RADIANS(-$C98+Графики!$B$3))+BX98*SIN(RADIANS(-$C98+Графики!$B$3)),"")</f>
        <v>269.54855288342384</v>
      </c>
      <c r="BZ98" s="19">
        <f>IF(ISNUMBER(BW98), BW98*COS(RADIANS(-$C98+Графики!$B$5))+BX98*SIN(RADIANS(-$C98+Графики!$B$5)),"")</f>
        <v>322.95217454311626</v>
      </c>
      <c r="CA98" s="29">
        <v>-0.36076239982080927</v>
      </c>
      <c r="CB98" s="25">
        <v>0.43409438530014965</v>
      </c>
      <c r="CC98" s="25">
        <v>0.18530222668141963</v>
      </c>
      <c r="CD98" s="25">
        <v>-0.1812471073862931</v>
      </c>
      <c r="CE98" s="18">
        <f t="shared" ref="CE98:CE161" si="403">IF(ISNUMBER(CA98),-SIN(RADIANS((CA98-CB98)/2))*1000,"")</f>
        <v>6.9363783678238464</v>
      </c>
      <c r="CF98" s="18">
        <f t="shared" ref="CF98:CF161" si="404">IF(ISNUMBER(CB98),-SIN(RADIANS((CC98-CD98)/2))*1000,"")</f>
        <v>-3.1987409203226052</v>
      </c>
      <c r="CG98" s="18">
        <f>IF(ISNUMBER(CE98),CG97+CE98*0.5,IF(ISNUMBER(#REF!),0,""))</f>
        <v>269.78226798590447</v>
      </c>
      <c r="CH98" s="18">
        <f>IF(ISNUMBER(CF98),CH97+CF98*0.5,IF(ISNUMBER(#REF!),0,""))</f>
        <v>330.3740513133061</v>
      </c>
      <c r="CI98" s="18">
        <f>IF(ISNUMBER(CG98), CG98*COS(RADIANS(-$C98+Графики!$B$3))+CH98*SIN(RADIANS(-$C98+Графики!$B$3)),"")</f>
        <v>269.78226798590447</v>
      </c>
      <c r="CJ98" s="19">
        <f>IF(ISNUMBER(CG98), CG98*COS(RADIANS(-$C98+Графики!$B$5))+CH98*SIN(RADIANS(-$C98+Графики!$B$5)),"")</f>
        <v>330.3740513133061</v>
      </c>
      <c r="CK98" s="24">
        <v>-0.5138963768359881</v>
      </c>
      <c r="CL98" s="25">
        <v>0.32944236792937576</v>
      </c>
      <c r="CM98" s="25">
        <v>0.15153313637442919</v>
      </c>
      <c r="CN98" s="25">
        <v>-0.11270091233763138</v>
      </c>
      <c r="CO98" s="18">
        <f t="shared" ref="CO98:CO161" si="405">IF(ISNUMBER(CK98),-SIN(RADIANS((CK98-CL98)/2))*1000,"")</f>
        <v>7.3594524680626616</v>
      </c>
      <c r="CP98" s="18">
        <f t="shared" ref="CP98:CP161" si="406">IF(ISNUMBER(CL98),-SIN(RADIANS((CM98-CN98)/2))*1000,"")</f>
        <v>-2.3058750295328667</v>
      </c>
      <c r="CQ98" s="18">
        <f>IF(ISNUMBER(CO98),CQ97+CO98*0.5,IF(ISNUMBER(#REF!),0,""))</f>
        <v>269.0010622792866</v>
      </c>
      <c r="CR98" s="18">
        <f>IF(ISNUMBER(CP98),CR97+CP98*0.5,IF(ISNUMBER(#REF!),0,""))</f>
        <v>330.87645418293312</v>
      </c>
      <c r="CS98" s="18">
        <f>IF(ISNUMBER(CQ98), CQ98*COS(RADIANS(-$C98+Графики!$B$3))+CR98*SIN(RADIANS(-$C98+Графики!$B$3)),"")</f>
        <v>269.0010622792866</v>
      </c>
      <c r="CT98" s="19">
        <f>IF(ISNUMBER(CQ98), CQ98*COS(RADIANS(-$C98+Графики!$B$5))+CR98*SIN(RADIANS(-$C98+Графики!$B$5)),"")</f>
        <v>330.87645418293312</v>
      </c>
      <c r="CU98" s="24">
        <v>-0.5304197677940754</v>
      </c>
      <c r="CV98" s="25">
        <v>0.43193310015060471</v>
      </c>
      <c r="CW98" s="25">
        <v>0.10962107838585908</v>
      </c>
      <c r="CX98" s="25">
        <v>-0.10870365164257509</v>
      </c>
      <c r="CY98" s="18">
        <f t="shared" ref="CY98:CY161" si="407">IF(ISNUMBER(CU98),-SIN(RADIANS((CU98-CV98)/2))*1000,"")</f>
        <v>8.3980143387269877</v>
      </c>
      <c r="CZ98" s="18">
        <f t="shared" ref="CZ98:CZ161" si="408">IF(ISNUMBER(CV98),-SIN(RADIANS((CW98-CX98)/2))*1000,"")</f>
        <v>-1.9052415361063084</v>
      </c>
      <c r="DA98" s="18">
        <f>IF(ISNUMBER(CY98),DA97+CY98*0.5,IF(ISNUMBER(#REF!),0,""))</f>
        <v>262.17576719628426</v>
      </c>
      <c r="DB98" s="18">
        <f>IF(ISNUMBER(CZ98),DB97+CZ98*0.5,IF(ISNUMBER(#REF!),0,""))</f>
        <v>334.31024820170484</v>
      </c>
      <c r="DC98" s="18">
        <f>IF(ISNUMBER(DA98), DA98*COS(RADIANS(-$C98+Графики!$B$3))+DB98*SIN(RADIANS(-$C98+Графики!$B$3)),"")</f>
        <v>262.17576719628426</v>
      </c>
      <c r="DD98" s="19">
        <f>IF(ISNUMBER(DA98), DA98*COS(RADIANS(-$C98+Графики!$B$5))+DB98*SIN(RADIANS(-$C98+Графики!$B$5)),"")</f>
        <v>334.31024820170484</v>
      </c>
      <c r="DE98" s="24">
        <v>-0.44345418390389646</v>
      </c>
      <c r="DF98" s="25">
        <v>0.49475475786167944</v>
      </c>
      <c r="DG98" s="25">
        <v>0.19373071150693541</v>
      </c>
      <c r="DH98" s="25">
        <v>-0.14749888898265928</v>
      </c>
      <c r="DI98" s="18">
        <f t="shared" ref="DI98:DI161" si="409">IF(ISNUMBER(DE98),-SIN(RADIANS((DE98-DF98)/2))*1000,"")</f>
        <v>8.1873260807435457</v>
      </c>
      <c r="DJ98" s="18">
        <f t="shared" ref="DJ98:DJ161" si="410">IF(ISNUMBER(DF98),-SIN(RADIANS((DG98-DH98)/2))*1000,"")</f>
        <v>-2.9777856161129175</v>
      </c>
      <c r="DK98" s="18">
        <f>IF(ISNUMBER(DI98),DK97+DI98*0.5,IF(ISNUMBER(#REF!),0,""))</f>
        <v>265.580420895911</v>
      </c>
      <c r="DL98" s="18">
        <f>IF(ISNUMBER(DJ98),DL97+DJ98*0.5,IF(ISNUMBER(#REF!),0,""))</f>
        <v>329.6631501624135</v>
      </c>
      <c r="DM98" s="18">
        <f>IF(ISNUMBER(DK98), DK98*COS(RADIANS(-$C98+Графики!$B$3))+DL98*SIN(RADIANS(-$C98+Графики!$B$3)),"")</f>
        <v>265.580420895911</v>
      </c>
      <c r="DN98" s="19">
        <f>IF(ISNUMBER(DK98), DK98*COS(RADIANS(-$C98+Графики!$B$5))+DL98*SIN(RADIANS(-$C98+Графики!$B$5)),"")</f>
        <v>329.6631501624135</v>
      </c>
      <c r="DO98" s="24">
        <v>-0.46239889442717674</v>
      </c>
      <c r="DP98" s="25">
        <v>0.33298715108291799</v>
      </c>
      <c r="DQ98" s="25">
        <v>0.14250967435270107</v>
      </c>
      <c r="DR98" s="25">
        <v>-8.1116696536289945E-2</v>
      </c>
      <c r="DS98" s="18">
        <f t="shared" ref="DS98:DS161" si="411">IF(ISNUMBER(DO98),-SIN(RADIANS((DO98-DP98)/2))*1000,"")</f>
        <v>6.940996924834125</v>
      </c>
      <c r="DT98" s="18">
        <f t="shared" ref="DT98:DT161" si="412">IF(ISNUMBER(DP98),-SIN(RADIANS((DQ98-DR98)/2))*1000,"")</f>
        <v>-1.951506994467435</v>
      </c>
      <c r="DU98" s="18">
        <f>IF(ISNUMBER(DS98),DU97+DS98*0.5,IF(ISNUMBER(#REF!),0,""))</f>
        <v>272.82316692821018</v>
      </c>
      <c r="DV98" s="18">
        <f>IF(ISNUMBER(DT98),DV97+DT98*0.5,IF(ISNUMBER(#REF!),0,""))</f>
        <v>327.13136498964622</v>
      </c>
      <c r="DW98" s="18">
        <f>IF(ISNUMBER(DU98), DU98*COS(RADIANS(-$C98+Графики!$B$3))+DV98*SIN(RADIANS(-$C98+Графики!$B$3)),"")</f>
        <v>272.82316692821018</v>
      </c>
      <c r="DX98" s="19">
        <f>IF(ISNUMBER(DU98), DU98*COS(RADIANS(-$C98+Графики!$B$5))+DV98*SIN(RADIANS(-$C98+Графики!$B$5)),"")</f>
        <v>327.13136498964622</v>
      </c>
      <c r="DY98" s="24">
        <v>-0.38975799499641051</v>
      </c>
      <c r="DZ98" s="25">
        <v>0.50955249041011552</v>
      </c>
      <c r="EA98" s="25">
        <v>0.16848222169589136</v>
      </c>
      <c r="EB98" s="25">
        <v>-7.8403578706500748E-2</v>
      </c>
      <c r="EC98" s="18">
        <f t="shared" ref="EC98:EC161" si="413">IF(ISNUMBER(DY98),-SIN(RADIANS((DY98-DZ98)/2))*1000,"")</f>
        <v>7.8478839242039324</v>
      </c>
      <c r="ED98" s="18">
        <f t="shared" ref="ED98:ED161" si="414">IF(ISNUMBER(DZ98),-SIN(RADIANS((EA98-EB98)/2))*1000,"")</f>
        <v>-2.1544833799384921</v>
      </c>
      <c r="EE98" s="18">
        <f>IF(ISNUMBER(EC98),EE97+EC98*0.5,IF(ISNUMBER(#REF!),0,""))</f>
        <v>265.74665313787204</v>
      </c>
      <c r="EF98" s="18">
        <f>IF(ISNUMBER(ED98),EF97+ED98*0.5,IF(ISNUMBER(#REF!),0,""))</f>
        <v>328.11241066155719</v>
      </c>
      <c r="EG98" s="18">
        <f>IF(ISNUMBER(EE98), EE98*COS(RADIANS(-$C98+Графики!$B$3))+EF98*SIN(RADIANS(-$C98+Графики!$B$3)),"")</f>
        <v>265.74665313787204</v>
      </c>
      <c r="EH98" s="19">
        <f>IF(ISNUMBER(EE98), EE98*COS(RADIANS(-$C98+Графики!$B$5))+EF98*SIN(RADIANS(-$C98+Графики!$B$5)),"")</f>
        <v>328.11241066155719</v>
      </c>
      <c r="EI98" s="24">
        <v>-0.51879615480577201</v>
      </c>
      <c r="EJ98" s="25">
        <v>0.46570166755353593</v>
      </c>
      <c r="EK98" s="25">
        <v>0.12146760110312885</v>
      </c>
      <c r="EL98" s="25">
        <v>-0.19222898130582999</v>
      </c>
      <c r="EM98" s="18">
        <f t="shared" ref="EM98:EM161" si="415">IF(ISNUMBER(EI98),-SIN(RADIANS((EI98-EJ98)/2))*1000,"")</f>
        <v>8.5912585495286642</v>
      </c>
      <c r="EN98" s="18">
        <f t="shared" ref="EN98:EN161" si="416">IF(ISNUMBER(EJ98),-SIN(RADIANS((EK98-EL98)/2))*1000,"")</f>
        <v>-2.7375156884799869</v>
      </c>
      <c r="EO98" s="18">
        <f>IF(ISNUMBER(EM98),EO97+EM98*0.5,IF(ISNUMBER(#REF!),0,""))</f>
        <v>267.53404728046189</v>
      </c>
      <c r="EP98" s="18">
        <f>IF(ISNUMBER(EN98),EP97+EN98*0.5,IF(ISNUMBER(#REF!),0,""))</f>
        <v>321.99677180516437</v>
      </c>
      <c r="EQ98" s="18">
        <f>IF(ISNUMBER(EO98), EO98*COS(RADIANS(-$C98+Графики!$B$3))+EP98*SIN(RADIANS(-$C98+Графики!$B$3)),"")</f>
        <v>267.53404728046189</v>
      </c>
      <c r="ER98" s="19">
        <f>IF(ISNUMBER(EO98), EO98*COS(RADIANS(-$C98+Графики!$B$5))+EP98*SIN(RADIANS(-$C98+Графики!$B$5)),"")</f>
        <v>321.99677180516437</v>
      </c>
      <c r="ES98" s="24">
        <v>-0.46015441450447092</v>
      </c>
      <c r="ET98" s="25">
        <v>0.35761810305030883</v>
      </c>
      <c r="EU98" s="25">
        <v>0.18065380886688739</v>
      </c>
      <c r="EV98" s="25">
        <v>-8.3381263056950372E-2</v>
      </c>
      <c r="EW98" s="18">
        <f t="shared" ref="EW98:EW161" si="417">IF(ISNUMBER(ES98),-SIN(RADIANS((ES98-ET98)/2))*1000,"")</f>
        <v>7.1363509076819103</v>
      </c>
      <c r="EX98" s="18">
        <f t="shared" ref="EX98:EX161" si="418">IF(ISNUMBER(ET98),-SIN(RADIANS((EU98-EV98)/2))*1000,"")</f>
        <v>-2.3041386341009034</v>
      </c>
      <c r="EY98" s="18">
        <f>IF(ISNUMBER(EW98),EY97+EW98*0.5,IF(ISNUMBER(#REF!),0,""))</f>
        <v>264.96399430404108</v>
      </c>
      <c r="EZ98" s="18">
        <f>IF(ISNUMBER(EX98),EZ97+EX98*0.5,IF(ISNUMBER(#REF!),0,""))</f>
        <v>325.78166980416836</v>
      </c>
      <c r="FA98" s="18">
        <f>IF(ISNUMBER(EY98), EY98*COS(RADIANS(-$C98+Графики!$B$3))+EZ98*SIN(RADIANS(-$C98+Графики!$B$3)),"")</f>
        <v>264.96399430404108</v>
      </c>
      <c r="FB98" s="19">
        <f>IF(ISNUMBER(EY98), EY98*COS(RADIANS(-$C98+Графики!$B$5))+EZ98*SIN(RADIANS(-$C98+Графики!$B$5)),"")</f>
        <v>325.78166980416836</v>
      </c>
      <c r="FC98" s="24">
        <v>-0.35685838931971881</v>
      </c>
      <c r="FD98" s="25">
        <v>0.38235227245906711</v>
      </c>
      <c r="FE98" s="25">
        <v>0.15310931674510489</v>
      </c>
      <c r="FF98" s="25">
        <v>-0.14982619699827004</v>
      </c>
      <c r="FG98" s="18">
        <f t="shared" ref="FG98:FG161" si="419">IF(ISNUMBER(FC98),-SIN(RADIANS((FC98-FD98)/2))*1000,"")</f>
        <v>6.4507852170822346</v>
      </c>
      <c r="FH98" s="18">
        <f t="shared" ref="FH98:FH161" si="420">IF(ISNUMBER(FD98),-SIN(RADIANS((FE98-FF98)/2))*1000,"")</f>
        <v>-2.6436079887972181</v>
      </c>
      <c r="FI98" s="18">
        <f>IF(ISNUMBER(FG98),FI97+FG98*0.5,IF(ISNUMBER(#REF!),0,""))</f>
        <v>266.26235419990985</v>
      </c>
      <c r="FJ98" s="18">
        <f>IF(ISNUMBER(FH98),FJ97+FH98*0.5,IF(ISNUMBER(#REF!),0,""))</f>
        <v>328.60165207441383</v>
      </c>
      <c r="FK98" s="18">
        <f>IF(ISNUMBER(FI98), FI98*COS(RADIANS(-$C98+Графики!$B$3))+FJ98*SIN(RADIANS(-$C98+Графики!$B$3)),"")</f>
        <v>266.26235419990985</v>
      </c>
      <c r="FL98" s="19">
        <f>IF(ISNUMBER(FI98), FI98*COS(RADIANS(-$C98+Графики!$B$5))+FJ98*SIN(RADIANS(-$C98+Графики!$B$5)),"")</f>
        <v>328.60165207441383</v>
      </c>
      <c r="FM98" s="24">
        <v>-0.39789993696481307</v>
      </c>
      <c r="FN98" s="25">
        <v>0.38892530678214765</v>
      </c>
      <c r="FO98" s="25">
        <v>0.11273368477133586</v>
      </c>
      <c r="FP98" s="25">
        <v>-0.13047034737714575</v>
      </c>
      <c r="FQ98" s="18">
        <f t="shared" ref="FQ98:FQ161" si="421">IF(ISNUMBER(FM98),-SIN(RADIANS((FM98-FN98)/2))*1000,"")</f>
        <v>6.8662916164653867</v>
      </c>
      <c r="FR98" s="18">
        <f t="shared" ref="FR98:FR161" si="422">IF(ISNUMBER(FN98),-SIN(RADIANS((FO98-FP98)/2))*1000,"")</f>
        <v>-2.1223539642383038</v>
      </c>
      <c r="FS98" s="18">
        <f>IF(ISNUMBER(FQ98),FS97+FQ98*0.5,IF(ISNUMBER(#REF!),0,""))</f>
        <v>268.64038966011918</v>
      </c>
      <c r="FT98" s="18">
        <f>IF(ISNUMBER(FR98),FT97+FR98*0.5,IF(ISNUMBER(#REF!),0,""))</f>
        <v>327.77816509061171</v>
      </c>
      <c r="FU98" s="18">
        <f>IF(ISNUMBER(FS98), FS98*COS(RADIANS(-$C98+Графики!$B$3))+FT98*SIN(RADIANS(-$C98+Графики!$B$3)),"")</f>
        <v>268.64038966011918</v>
      </c>
      <c r="FV98" s="19">
        <f>IF(ISNUMBER(FS98), FS98*COS(RADIANS(-$C98+Графики!$B$5))+FT98*SIN(RADIANS(-$C98+Графики!$B$5)),"")</f>
        <v>327.77816509061171</v>
      </c>
      <c r="FW98" s="24">
        <v>-0.49551302509503015</v>
      </c>
      <c r="FX98" s="25">
        <v>0.42528518816099248</v>
      </c>
      <c r="FY98" s="25">
        <v>0.16549691787399348</v>
      </c>
      <c r="FZ98" s="25">
        <v>-0.205639616815874</v>
      </c>
      <c r="GA98" s="18">
        <f t="shared" ref="GA98:GA161" si="423">IF(ISNUMBER(FW98),-SIN(RADIANS((FW98-FX98)/2))*1000,"")</f>
        <v>8.0353938104331561</v>
      </c>
      <c r="GB98" s="18">
        <f t="shared" ref="GB98:GB161" si="424">IF(ISNUMBER(FX98),-SIN(RADIANS((FY98-FZ98)/2))*1000,"")</f>
        <v>-3.2387715901046756</v>
      </c>
      <c r="GC98" s="18">
        <f>IF(ISNUMBER(GA98),GC97+GA98*0.5,IF(ISNUMBER(#REF!),0,""))</f>
        <v>273.09532805916427</v>
      </c>
      <c r="GD98" s="18">
        <f>IF(ISNUMBER(GB98),GD97+GB98*0.5,IF(ISNUMBER(#REF!),0,""))</f>
        <v>323.37489362504641</v>
      </c>
      <c r="GE98" s="18">
        <f>IF(ISNUMBER(GC98), GC98*COS(RADIANS(-$C98+Графики!$B$3))+GD98*SIN(RADIANS(-$C98+Графики!$B$3)),"")</f>
        <v>273.09532805916427</v>
      </c>
      <c r="GF98" s="19">
        <f>IF(ISNUMBER(GC98), GC98*COS(RADIANS(-$C98+Графики!$B$5))+GD98*SIN(RADIANS(-$C98+Графики!$B$5)),"")</f>
        <v>323.37489362504641</v>
      </c>
      <c r="GG98" s="24">
        <v>-0.37668799931782826</v>
      </c>
      <c r="GH98" s="25">
        <v>0.3875045418441363</v>
      </c>
      <c r="GI98" s="25">
        <v>0.11679580478731436</v>
      </c>
      <c r="GJ98" s="25">
        <v>-0.12532957068087774</v>
      </c>
      <c r="GK98" s="18">
        <f t="shared" ref="GK98:GK161" si="425">IF(ISNUMBER(GG98),-SIN(RADIANS((GG98-GH98)/2))*1000,"")</f>
        <v>6.6687885503560036</v>
      </c>
      <c r="GL98" s="18">
        <f t="shared" ref="GL98:GL161" si="426">IF(ISNUMBER(GH98),-SIN(RADIANS((GI98-GJ98)/2))*1000,"")</f>
        <v>-2.1129409300596182</v>
      </c>
      <c r="GM98" s="18">
        <f>IF(ISNUMBER(GK98),GM97+GK98*0.5,IF(ISNUMBER(#REF!),0,""))</f>
        <v>275.00907283470667</v>
      </c>
      <c r="GN98" s="18">
        <f>IF(ISNUMBER(GL98),GN97+GL98*0.5,IF(ISNUMBER(#REF!),0,""))</f>
        <v>328.74779036890118</v>
      </c>
      <c r="GO98" s="18">
        <f>IF(ISNUMBER(GM98), GM98*COS(RADIANS(-$C98+Графики!$B$3))+GN98*SIN(RADIANS(-$C98+Графики!$B$3)),"")</f>
        <v>275.00907283470667</v>
      </c>
      <c r="GP98" s="19">
        <f>IF(ISNUMBER(GM98), GM98*COS(RADIANS(-$C98+Графики!$B$5))+GN98*SIN(RADIANS(-$C98+Графики!$B$5)),"")</f>
        <v>328.74779036890118</v>
      </c>
      <c r="GQ98" s="24">
        <v>-0.39312030579418655</v>
      </c>
      <c r="GR98" s="25">
        <v>0.38331702708648752</v>
      </c>
      <c r="GS98" s="25">
        <v>0.12130477878591348</v>
      </c>
      <c r="GT98" s="25">
        <v>-0.10326866141666544</v>
      </c>
      <c r="GU98" s="18">
        <f t="shared" ref="GU98:GU161" si="427">IF(ISNUMBER(GQ98),-SIN(RADIANS((GQ98-GR98)/2))*1000,"")</f>
        <v>6.7756421018208437</v>
      </c>
      <c r="GV98" s="18">
        <f t="shared" ref="GV98:GV161" si="428">IF(ISNUMBER(GR98),-SIN(RADIANS((GS98-GT98)/2))*1000,"")</f>
        <v>-1.9597717175464007</v>
      </c>
      <c r="GW98" s="18">
        <f>IF(ISNUMBER(GU98),GW97+GU98*0.5,IF(ISNUMBER(#REF!),0,""))</f>
        <v>267.17297103135286</v>
      </c>
      <c r="GX98" s="18">
        <f>IF(ISNUMBER(GV98),GX97+GV98*0.5,IF(ISNUMBER(#REF!),0,""))</f>
        <v>329.89814499410159</v>
      </c>
      <c r="GY98" s="18">
        <f>IF(ISNUMBER(GW98), GW98*COS(RADIANS(-$C98+Графики!$B$3))+GX98*SIN(RADIANS(-$C98+Графики!$B$3)),"")</f>
        <v>267.17297103135286</v>
      </c>
      <c r="GZ98" s="19">
        <f>IF(ISNUMBER(GW98), GW98*COS(RADIANS(-$C98+Графики!$B$5))+GX98*SIN(RADIANS(-$C98+Графики!$B$5)),"")</f>
        <v>329.89814499410159</v>
      </c>
      <c r="HA98" s="24">
        <v>-0.49070748395284292</v>
      </c>
      <c r="HB98" s="25">
        <v>0.39790062305412721</v>
      </c>
      <c r="HC98" s="25">
        <v>0.21135127728292266</v>
      </c>
      <c r="HD98" s="25">
        <v>-0.14129475214031459</v>
      </c>
      <c r="HE98" s="18">
        <f t="shared" ref="HE98:HE161" si="429">IF(ISNUMBER(HA98),-SIN(RADIANS((HA98-HB98)/2))*1000,"")</f>
        <v>7.7544908958152936</v>
      </c>
      <c r="HF98" s="18">
        <f t="shared" ref="HF98:HF161" si="430">IF(ISNUMBER(HB98),-SIN(RADIANS((HC98-HD98)/2))*1000,"")</f>
        <v>-3.0774122963177972</v>
      </c>
      <c r="HG98" s="18">
        <f>IF(ISNUMBER(HE98),HG97+HE98*0.5,IF(ISNUMBER(#REF!),0,""))</f>
        <v>268.87769494152343</v>
      </c>
      <c r="HH98" s="18">
        <f>IF(ISNUMBER(HF98),HH97+HF98*0.5,IF(ISNUMBER(#REF!),0,""))</f>
        <v>327.50523361285696</v>
      </c>
      <c r="HI98" s="18">
        <f>IF(ISNUMBER(HG98), HG98*COS(RADIANS(-$C98+Графики!$B$3))+HH98*SIN(RADIANS(-$C98+Графики!$B$3)),"")</f>
        <v>268.87769494152343</v>
      </c>
      <c r="HJ98" s="19">
        <f>IF(ISNUMBER(HG98), HG98*COS(RADIANS(-$C98+Графики!$B$5))+HH98*SIN(RADIANS(-$C98+Графики!$B$5)),"")</f>
        <v>327.50523361285696</v>
      </c>
      <c r="HK98" s="24">
        <v>-0.44648456330140074</v>
      </c>
      <c r="HL98" s="25">
        <v>0.50484294255382955</v>
      </c>
      <c r="HM98" s="25">
        <v>0.19809413711382282</v>
      </c>
      <c r="HN98" s="25">
        <v>-0.26904028208698416</v>
      </c>
      <c r="HO98" s="18">
        <f t="shared" ref="HO98:HO161" si="431">IF(ISNUMBER(HK98),-SIN(RADIANS((HK98-HL98)/2))*1000,"")</f>
        <v>8.3018032580620371</v>
      </c>
      <c r="HP98" s="18">
        <f t="shared" ref="HP98:HP161" si="432">IF(ISNUMBER(HL98),-SIN(RADIANS((HM98-HN98)/2))*1000,"")</f>
        <v>-4.0765055416464913</v>
      </c>
      <c r="HQ98" s="18">
        <f>IF(ISNUMBER(HO98),HQ97+HO98*0.5,IF(ISNUMBER(#REF!),0,""))</f>
        <v>274.27701558281871</v>
      </c>
      <c r="HR98" s="18">
        <f>IF(ISNUMBER(HP98),HR97+HP98*0.5,IF(ISNUMBER(#REF!),0,""))</f>
        <v>332.02460435566627</v>
      </c>
      <c r="HS98" s="18">
        <f>IF(ISNUMBER(HQ98), HQ98*COS(RADIANS(-$C98+Графики!$B$3))+HR98*SIN(RADIANS(-$C98+Графики!$B$3)),"")</f>
        <v>274.27701558281871</v>
      </c>
      <c r="HT98" s="19">
        <f>IF(ISNUMBER(HQ98), HQ98*COS(RADIANS(-$C98+Графики!$B$5))+HR98*SIN(RADIANS(-$C98+Графики!$B$5)),"")</f>
        <v>332.02460435566627</v>
      </c>
      <c r="HU98" s="24">
        <v>-0.37242094946105886</v>
      </c>
      <c r="HV98" s="25">
        <v>0.36044294291918666</v>
      </c>
      <c r="HW98" s="25">
        <v>0.164456596052142</v>
      </c>
      <c r="HX98" s="25">
        <v>-0.19946003095352347</v>
      </c>
      <c r="HY98" s="18">
        <f t="shared" ref="HY98:HY161" si="433">IF(ISNUMBER(HU98),-SIN(RADIANS((HU98-HV98)/2))*1000,"")</f>
        <v>6.395400348172414</v>
      </c>
      <c r="HZ98" s="18">
        <f t="shared" ref="HZ98:HZ161" si="434">IF(ISNUMBER(HV98),-SIN(RADIANS((HW98-HX98)/2))*1000,"")</f>
        <v>-3.175766333782037</v>
      </c>
      <c r="IA98" s="18">
        <f>IF(ISNUMBER(HY98),IA97+HY98*0.5,IF(ISNUMBER(#REF!),0,""))</f>
        <v>267.75158237346835</v>
      </c>
      <c r="IB98" s="18">
        <f>IF(ISNUMBER(HZ98),IB97+HZ98*0.5,IF(ISNUMBER(#REF!),0,""))</f>
        <v>327.08021578952707</v>
      </c>
      <c r="IC98" s="18">
        <f>IF(ISNUMBER(IA98), IA98*COS(RADIANS(-$C98+Графики!$B$3))+IB98*SIN(RADIANS(-$C98+Графики!$B$3)),"")</f>
        <v>267.75158237346835</v>
      </c>
      <c r="ID98" s="19">
        <f>IF(ISNUMBER(IA98), IA98*COS(RADIANS(-$C98+Графики!$B$5))+IB98*SIN(RADIANS(-$C98+Графики!$B$5)),"")</f>
        <v>327.08021578952707</v>
      </c>
      <c r="IE98" s="24">
        <v>-0.33308897601975995</v>
      </c>
      <c r="IF98" s="25">
        <v>0.48578335972749886</v>
      </c>
      <c r="IG98" s="25">
        <v>0.17184553256336646</v>
      </c>
      <c r="IH98" s="25">
        <v>-0.17905386178590296</v>
      </c>
      <c r="II98" s="18">
        <f t="shared" ref="II98:II161" si="435">IF(ISNUMBER(IE98),-SIN(RADIANS((IE98-IF98)/2))*1000,"")</f>
        <v>7.1459483872719378</v>
      </c>
      <c r="IJ98" s="18">
        <f t="shared" ref="IJ98:IJ161" si="436">IF(ISNUMBER(IF98),-SIN(RADIANS((IG98-IH98)/2))*1000,"")</f>
        <v>-3.0621701017009859</v>
      </c>
      <c r="IK98" s="18">
        <f>IF(ISNUMBER(II98),IK97+II98*0.5,IF(ISNUMBER(#REF!),0,""))</f>
        <v>264.76185562816767</v>
      </c>
      <c r="IL98" s="18">
        <f>IF(ISNUMBER(IJ98),IL97+IJ98*0.5,IF(ISNUMBER(#REF!),0,""))</f>
        <v>322.59308218954089</v>
      </c>
      <c r="IM98" s="18">
        <f>IF(ISNUMBER(IK98), IK98*COS(RADIANS(-$C98+Графики!$B$3))+IL98*SIN(RADIANS(-$C98+Графики!$B$3)),"")</f>
        <v>264.76185562816767</v>
      </c>
      <c r="IN98" s="19">
        <f>IF(ISNUMBER(IK98), IK98*COS(RADIANS(-$C98+Графики!$B$5))+IL98*SIN(RADIANS(-$C98+Графики!$B$5)),"")</f>
        <v>322.59308218954089</v>
      </c>
      <c r="IO98" s="24">
        <v>-0.47537011166931498</v>
      </c>
      <c r="IP98" s="25">
        <v>0.35742985223058077</v>
      </c>
      <c r="IQ98" s="25">
        <v>9.9653346484188637E-2</v>
      </c>
      <c r="IR98" s="25">
        <v>-0.17360489460416473</v>
      </c>
      <c r="IS98" s="18">
        <f t="shared" ref="IS98:IS161" si="437">IF(ISNUMBER(IO98),-SIN(RADIANS((IO98-IP98)/2))*1000,"")</f>
        <v>7.2674867150480882</v>
      </c>
      <c r="IT98" s="18">
        <f t="shared" ref="IT98:IT161" si="438">IF(ISNUMBER(IP98),-SIN(RADIANS((IQ98-IR98)/2))*1000,"")</f>
        <v>-2.3846257475891384</v>
      </c>
      <c r="IU98" s="18">
        <f>IF(ISNUMBER(IS98),IU97+IS98*0.5,IF(ISNUMBER(#REF!),0,""))</f>
        <v>269.10146676581417</v>
      </c>
      <c r="IV98" s="18">
        <f>IF(ISNUMBER(IT98),IV97+IT98*0.5,IF(ISNUMBER(#REF!),0,""))</f>
        <v>330.02736796629392</v>
      </c>
      <c r="IW98" s="18">
        <f>IF(ISNUMBER(IU98), IU98*COS(RADIANS(-$C98+Графики!$B$3))+IV98*SIN(RADIANS(-$C98+Графики!$B$3)),"")</f>
        <v>269.10146676581417</v>
      </c>
      <c r="IX98" s="19">
        <f>IF(ISNUMBER(IU98), IU98*COS(RADIANS(-$C98+Графики!$B$5))+IV98*SIN(RADIANS(-$C98+Графики!$B$5)),"")</f>
        <v>330.02736796629392</v>
      </c>
    </row>
    <row r="99" spans="1:258" s="88" customFormat="1" x14ac:dyDescent="0.25">
      <c r="A99" s="44">
        <v>99</v>
      </c>
      <c r="B99" s="50">
        <v>0</v>
      </c>
      <c r="C99" s="11">
        <f>IF(Графики!$A$7="Расчитывать с учетом закручивания скважины",B99,0)</f>
        <v>0</v>
      </c>
      <c r="D99" s="47">
        <v>48</v>
      </c>
      <c r="E99" s="34">
        <f>IF(ISNUMBER(INDEX($I$1:$IX$303,$A99,E$1) ),INDEX($I$1:$IX$303,$A99,E$1),0)</f>
        <v>13.59980068741447</v>
      </c>
      <c r="F99" s="35">
        <f>IF(ISNUMBER(INDEX($I$1:$IX$303,$A99,F$1) ),INDEX($I$1:$IX$303,$A99,F$1),0)</f>
        <v>-0.45138547223834657</v>
      </c>
      <c r="G99" s="35">
        <f>IF(ISNUMBER(INDEX($I$1:$IX$303,$A99,G$1) ),INDEX($I$1:$IX$303,$A99,G$1)-$G$305,0)</f>
        <v>-703.67627726527905</v>
      </c>
      <c r="H99" s="36">
        <f>IF(ISNUMBER(INDEX($I$1:$IX$303,$A99,H$1) ),INDEX($I$1:$IX$303,$A99,H$1)-$H$305,0)</f>
        <v>-824.56698339307172</v>
      </c>
      <c r="I99" s="29">
        <v>-0.78556456471479563</v>
      </c>
      <c r="J99" s="25">
        <v>0.77290584205849966</v>
      </c>
      <c r="K99" s="25">
        <v>8.1944065326323479E-2</v>
      </c>
      <c r="L99" s="25">
        <v>3.0219098584285981E-2</v>
      </c>
      <c r="M99" s="18">
        <f t="shared" si="389"/>
        <v>13.59980068741447</v>
      </c>
      <c r="N99" s="18">
        <f t="shared" si="390"/>
        <v>-0.45138547223834657</v>
      </c>
      <c r="O99" s="18">
        <f>IF(ISNUMBER(M99),O98+M99*0.5,IF(ISNUMBER(#REF!),0,""))</f>
        <v>274.2398786241356</v>
      </c>
      <c r="P99" s="18">
        <f>IF(ISNUMBER(N99),P98+N99*0.5,IF(ISNUMBER(#REF!),0,""))</f>
        <v>330.86268009096585</v>
      </c>
      <c r="Q99" s="18">
        <f>IF(ISNUMBER(O99), O99*COS(RADIANS(-$C99+Графики!$B$3))+P99*SIN(RADIANS(-$C99+Графики!$B$3)),"")</f>
        <v>274.2398786241356</v>
      </c>
      <c r="R99" s="19">
        <f>IF(ISNUMBER(O99), O99*COS(RADIANS(-$C99+Графики!$B$5))+P99*SIN(RADIANS(-$C99+Графики!$B$5)),"")</f>
        <v>330.86268009096585</v>
      </c>
      <c r="S99" s="29">
        <v>-0.85065168343052877</v>
      </c>
      <c r="T99" s="25">
        <v>0.90426277186762027</v>
      </c>
      <c r="U99" s="25">
        <v>0.11930357461004237</v>
      </c>
      <c r="V99" s="25">
        <v>-7.4663218828968925E-3</v>
      </c>
      <c r="W99" s="18">
        <f t="shared" si="391"/>
        <v>15.313919044584422</v>
      </c>
      <c r="X99" s="18">
        <f t="shared" si="392"/>
        <v>-1.1062758174550706</v>
      </c>
      <c r="Y99" s="18">
        <f>IF(ISNUMBER(W99),Y98+W99*0.5,IF(ISNUMBER(#REF!),0,""))</f>
        <v>275.58632277384618</v>
      </c>
      <c r="Z99" s="18">
        <f>IF(ISNUMBER(X99),Z98+X99*0.5,IF(ISNUMBER(#REF!),0,""))</f>
        <v>323.83955662527433</v>
      </c>
      <c r="AA99" s="18">
        <f>IF(ISNUMBER(Y99), Y99*COS(RADIANS(-$C99+Графики!$B$3))+Z99*SIN(RADIANS(-$C99+Графики!$B$3)),"")</f>
        <v>275.58632277384618</v>
      </c>
      <c r="AB99" s="18">
        <f>IF(ISNUMBER(Y99), Y99*COS(RADIANS(-$C99+Графики!$B$5))+Z99*SIN(RADIANS(-$C99+Графики!$B$5)),"")</f>
        <v>323.83955662527433</v>
      </c>
      <c r="AC99" s="24">
        <v>-0.85101837058696328</v>
      </c>
      <c r="AD99" s="25">
        <v>0.89035965609203593</v>
      </c>
      <c r="AE99" s="25">
        <v>0.12433635131349902</v>
      </c>
      <c r="AF99" s="25">
        <v>-5.1242534207441015E-2</v>
      </c>
      <c r="AG99" s="18">
        <f t="shared" si="393"/>
        <v>15.195805166058218</v>
      </c>
      <c r="AH99" s="18">
        <f t="shared" si="394"/>
        <v>-1.5322142251357758</v>
      </c>
      <c r="AI99" s="18">
        <f>IF(ISNUMBER(AG99),AI98+AG99*0.5,IF(ISNUMBER(#REF!),0,""))</f>
        <v>274.89845582518831</v>
      </c>
      <c r="AJ99" s="18">
        <f>IF(ISNUMBER(AH99),AJ98+AH99*0.5,IF(ISNUMBER(#REF!),0,""))</f>
        <v>333.809558996048</v>
      </c>
      <c r="AK99" s="18">
        <f>IF(ISNUMBER(AI99), AI99*COS(RADIANS(-$C99+Графики!$B$3))+AJ99*SIN(RADIANS(-$C99+Графики!$B$3)),"")</f>
        <v>274.89845582518831</v>
      </c>
      <c r="AL99" s="19">
        <f>IF(ISNUMBER(AI99), AI99*COS(RADIANS(-$C99+Графики!$B$5))+AJ99*SIN(RADIANS(-$C99+Графики!$B$5)),"")</f>
        <v>333.809558996048</v>
      </c>
      <c r="AM99" s="24">
        <v>-0.95918670439471254</v>
      </c>
      <c r="AN99" s="25">
        <v>0.76500914528680231</v>
      </c>
      <c r="AO99" s="25">
        <v>8.4870960823211911E-2</v>
      </c>
      <c r="AP99" s="25">
        <v>-9.1587479773668767E-3</v>
      </c>
      <c r="AQ99" s="18">
        <f t="shared" si="395"/>
        <v>15.045879527994593</v>
      </c>
      <c r="AR99" s="18">
        <f t="shared" si="396"/>
        <v>-0.820563914546381</v>
      </c>
      <c r="AS99" s="18">
        <f>IF(ISNUMBER(AQ99),AS98+AQ99*0.5,IF(ISNUMBER(#REF!),0,""))</f>
        <v>273.17470765493232</v>
      </c>
      <c r="AT99" s="18">
        <f>IF(ISNUMBER(AR99),AT98+AR99*0.5,IF(ISNUMBER(#REF!),0,""))</f>
        <v>329.55607044255373</v>
      </c>
      <c r="AU99" s="18">
        <f>IF(ISNUMBER(AS99), AS99*COS(RADIANS(-$C99+Графики!$B$3))+AT99*SIN(RADIANS(-$C99+Графики!$B$3)),"")</f>
        <v>273.17470765493232</v>
      </c>
      <c r="AV99" s="19">
        <f>IF(ISNUMBER(AS99), AS99*COS(RADIANS(-$C99+Графики!$B$5))+AT99*SIN(RADIANS(-$C99+Графики!$B$5)),"")</f>
        <v>329.55607044255373</v>
      </c>
      <c r="AW99" s="24">
        <v>-0.8961227844887133</v>
      </c>
      <c r="AX99" s="25">
        <v>0.87421724084072439</v>
      </c>
      <c r="AY99" s="25">
        <v>6.7482999515608183E-2</v>
      </c>
      <c r="AZ99" s="25">
        <v>-2.8962435038763473E-2</v>
      </c>
      <c r="BA99" s="18">
        <f t="shared" si="397"/>
        <v>15.448516613006875</v>
      </c>
      <c r="BB99" s="18">
        <f t="shared" si="398"/>
        <v>-0.84164509137969046</v>
      </c>
      <c r="BC99" s="18">
        <f>IF(ISNUMBER(BA99),BC98+BA99*0.5,IF(ISNUMBER(#REF!),0,""))</f>
        <v>273.62509061629464</v>
      </c>
      <c r="BD99" s="18">
        <f>IF(ISNUMBER(BB99),BD98+BB99*0.5,IF(ISNUMBER(#REF!),0,""))</f>
        <v>328.24110727763565</v>
      </c>
      <c r="BE99" s="18">
        <f>IF(ISNUMBER(BC99), BC99*COS(RADIANS(-$C99+Графики!$B$3))+BD99*SIN(RADIANS(-$C99+Графики!$B$3)),"")</f>
        <v>273.62509061629464</v>
      </c>
      <c r="BF99" s="19">
        <f>IF(ISNUMBER(BC99), BC99*COS(RADIANS(-$C99+Графики!$B$5))+BD99*SIN(RADIANS(-$C99+Графики!$B$5)),"")</f>
        <v>328.24110727763565</v>
      </c>
      <c r="BG99" s="24">
        <v>-0.86864551261359313</v>
      </c>
      <c r="BH99" s="25">
        <v>0.79456182355077443</v>
      </c>
      <c r="BI99" s="25">
        <v>5.2672183894435343E-2</v>
      </c>
      <c r="BJ99" s="25">
        <v>-0.12454482610871428</v>
      </c>
      <c r="BK99" s="18">
        <f t="shared" si="399"/>
        <v>14.513712484334137</v>
      </c>
      <c r="BL99" s="18">
        <f t="shared" si="400"/>
        <v>-1.5465095410843257</v>
      </c>
      <c r="BM99" s="18">
        <f>IF(ISNUMBER(BK99),BM98+BK99*0.5,IF(ISNUMBER(#REF!),0,""))</f>
        <v>274.40655098698733</v>
      </c>
      <c r="BN99" s="18">
        <f>IF(ISNUMBER(BL99),BN98+BL99*0.5,IF(ISNUMBER(#REF!),0,""))</f>
        <v>322.58279174161248</v>
      </c>
      <c r="BO99" s="18">
        <f>IF(ISNUMBER(BM99), BM99*COS(RADIANS(-$C99+Графики!$B$3))+BN99*SIN(RADIANS(-$C99+Графики!$B$3)),"")</f>
        <v>274.40655098698733</v>
      </c>
      <c r="BP99" s="19">
        <f>IF(ISNUMBER(BM99), BM99*COS(RADIANS(-$C99+Графики!$B$5))+BN99*SIN(RADIANS(-$C99+Графики!$B$5)),"")</f>
        <v>322.58279174161248</v>
      </c>
      <c r="BQ99" s="24">
        <v>-0.8643501352079348</v>
      </c>
      <c r="BR99" s="25">
        <v>0.81879693968608924</v>
      </c>
      <c r="BS99" s="25">
        <v>-4.3746534543181954E-2</v>
      </c>
      <c r="BT99" s="25">
        <v>-5.1324714086559156E-2</v>
      </c>
      <c r="BU99" s="18">
        <f t="shared" si="401"/>
        <v>14.687700982069359</v>
      </c>
      <c r="BV99" s="18">
        <f t="shared" si="402"/>
        <v>-6.6132092121402031E-2</v>
      </c>
      <c r="BW99" s="18">
        <f>IF(ISNUMBER(BU99),BW98+BU99*0.5,IF(ISNUMBER(#REF!),0,""))</f>
        <v>276.89240337445852</v>
      </c>
      <c r="BX99" s="18">
        <f>IF(ISNUMBER(BV99),BX98+BV99*0.5,IF(ISNUMBER(#REF!),0,""))</f>
        <v>322.91910849705556</v>
      </c>
      <c r="BY99" s="18">
        <f>IF(ISNUMBER(BW99), BW99*COS(RADIANS(-$C99+Графики!$B$3))+BX99*SIN(RADIANS(-$C99+Графики!$B$3)),"")</f>
        <v>276.89240337445852</v>
      </c>
      <c r="BZ99" s="19">
        <f>IF(ISNUMBER(BW99), BW99*COS(RADIANS(-$C99+Графики!$B$5))+BX99*SIN(RADIANS(-$C99+Графики!$B$5)),"")</f>
        <v>322.91910849705556</v>
      </c>
      <c r="CA99" s="29">
        <v>-0.77821915463336899</v>
      </c>
      <c r="CB99" s="25">
        <v>0.85582874440117174</v>
      </c>
      <c r="CC99" s="25">
        <v>6.1379176279150405E-2</v>
      </c>
      <c r="CD99" s="25">
        <v>-2.2035053151508166E-3</v>
      </c>
      <c r="CE99" s="18">
        <f t="shared" si="403"/>
        <v>14.259274726780976</v>
      </c>
      <c r="CF99" s="18">
        <f t="shared" si="404"/>
        <v>-0.55486354206257149</v>
      </c>
      <c r="CG99" s="18">
        <f>IF(ISNUMBER(CE99),CG98+CE99*0.5,IF(ISNUMBER(#REF!),0,""))</f>
        <v>276.91190534929495</v>
      </c>
      <c r="CH99" s="18">
        <f>IF(ISNUMBER(CF99),CH98+CF99*0.5,IF(ISNUMBER(#REF!),0,""))</f>
        <v>330.09661954227482</v>
      </c>
      <c r="CI99" s="18">
        <f>IF(ISNUMBER(CG99), CG99*COS(RADIANS(-$C99+Графики!$B$3))+CH99*SIN(RADIANS(-$C99+Графики!$B$3)),"")</f>
        <v>276.91190534929495</v>
      </c>
      <c r="CJ99" s="19">
        <f>IF(ISNUMBER(CG99), CG99*COS(RADIANS(-$C99+Графики!$B$5))+CH99*SIN(RADIANS(-$C99+Графики!$B$5)),"")</f>
        <v>330.09661954227482</v>
      </c>
      <c r="CK99" s="24">
        <v>-0.89109542027123734</v>
      </c>
      <c r="CL99" s="25">
        <v>0.78116011602760926</v>
      </c>
      <c r="CM99" s="25">
        <v>-1.8800058067662356E-2</v>
      </c>
      <c r="CN99" s="25">
        <v>2.434008880829111E-2</v>
      </c>
      <c r="CO99" s="18">
        <f t="shared" si="405"/>
        <v>14.592664564008761</v>
      </c>
      <c r="CP99" s="18">
        <f t="shared" si="406"/>
        <v>0.37646879249692433</v>
      </c>
      <c r="CQ99" s="18">
        <f>IF(ISNUMBER(CO99),CQ98+CO99*0.5,IF(ISNUMBER(#REF!),0,""))</f>
        <v>276.29739456129096</v>
      </c>
      <c r="CR99" s="18">
        <f>IF(ISNUMBER(CP99),CR98+CP99*0.5,IF(ISNUMBER(#REF!),0,""))</f>
        <v>331.06468857918156</v>
      </c>
      <c r="CS99" s="18">
        <f>IF(ISNUMBER(CQ99), CQ99*COS(RADIANS(-$C99+Графики!$B$3))+CR99*SIN(RADIANS(-$C99+Графики!$B$3)),"")</f>
        <v>276.29739456129096</v>
      </c>
      <c r="CT99" s="19">
        <f>IF(ISNUMBER(CQ99), CQ99*COS(RADIANS(-$C99+Графики!$B$5))+CR99*SIN(RADIANS(-$C99+Графики!$B$5)),"")</f>
        <v>331.06468857918156</v>
      </c>
      <c r="CU99" s="24">
        <v>-0.85768806562341382</v>
      </c>
      <c r="CV99" s="25">
        <v>0.942581849398339</v>
      </c>
      <c r="CW99" s="25">
        <v>0.10391894981905264</v>
      </c>
      <c r="CX99" s="25">
        <v>-0.13616276543307912</v>
      </c>
      <c r="CY99" s="18">
        <f t="shared" si="407"/>
        <v>15.709672474105808</v>
      </c>
      <c r="CZ99" s="18">
        <f t="shared" si="408"/>
        <v>-2.0951066697542373</v>
      </c>
      <c r="DA99" s="18">
        <f>IF(ISNUMBER(CY99),DA98+CY99*0.5,IF(ISNUMBER(#REF!),0,""))</f>
        <v>270.03060343333715</v>
      </c>
      <c r="DB99" s="18">
        <f>IF(ISNUMBER(CZ99),DB98+CZ99*0.5,IF(ISNUMBER(#REF!),0,""))</f>
        <v>333.2626948668277</v>
      </c>
      <c r="DC99" s="18">
        <f>IF(ISNUMBER(DA99), DA99*COS(RADIANS(-$C99+Графики!$B$3))+DB99*SIN(RADIANS(-$C99+Графики!$B$3)),"")</f>
        <v>270.03060343333715</v>
      </c>
      <c r="DD99" s="19">
        <f>IF(ISNUMBER(DA99), DA99*COS(RADIANS(-$C99+Графики!$B$5))+DB99*SIN(RADIANS(-$C99+Графики!$B$5)),"")</f>
        <v>333.2626948668277</v>
      </c>
      <c r="DE99" s="24">
        <v>-0.82478186366988282</v>
      </c>
      <c r="DF99" s="25">
        <v>0.78542634591328975</v>
      </c>
      <c r="DG99" s="25">
        <v>0.1319714355703504</v>
      </c>
      <c r="DH99" s="25">
        <v>-0.13921914279837261</v>
      </c>
      <c r="DI99" s="18">
        <f t="shared" si="409"/>
        <v>14.051255034110534</v>
      </c>
      <c r="DJ99" s="18">
        <f t="shared" si="410"/>
        <v>-2.3665820373652373</v>
      </c>
      <c r="DK99" s="18">
        <f>IF(ISNUMBER(DI99),DK98+DI99*0.5,IF(ISNUMBER(#REF!),0,""))</f>
        <v>272.60604841296629</v>
      </c>
      <c r="DL99" s="18">
        <f>IF(ISNUMBER(DJ99),DL98+DJ99*0.5,IF(ISNUMBER(#REF!),0,""))</f>
        <v>328.47985914373089</v>
      </c>
      <c r="DM99" s="18">
        <f>IF(ISNUMBER(DK99), DK99*COS(RADIANS(-$C99+Графики!$B$3))+DL99*SIN(RADIANS(-$C99+Графики!$B$3)),"")</f>
        <v>272.60604841296629</v>
      </c>
      <c r="DN99" s="19">
        <f>IF(ISNUMBER(DK99), DK99*COS(RADIANS(-$C99+Графики!$B$5))+DL99*SIN(RADIANS(-$C99+Графики!$B$5)),"")</f>
        <v>328.47985914373089</v>
      </c>
      <c r="DO99" s="24">
        <v>-0.9491629718077943</v>
      </c>
      <c r="DP99" s="25">
        <v>0.83265327944034317</v>
      </c>
      <c r="DQ99" s="25">
        <v>-4.0517682870244751E-2</v>
      </c>
      <c r="DR99" s="25">
        <v>-0.11366979504485619</v>
      </c>
      <c r="DS99" s="18">
        <f t="shared" si="411"/>
        <v>15.548653548036603</v>
      </c>
      <c r="DT99" s="18">
        <f t="shared" si="412"/>
        <v>-0.63837256275937704</v>
      </c>
      <c r="DU99" s="18">
        <f>IF(ISNUMBER(DS99),DU98+DS99*0.5,IF(ISNUMBER(#REF!),0,""))</f>
        <v>280.59749370222846</v>
      </c>
      <c r="DV99" s="18">
        <f>IF(ISNUMBER(DT99),DV98+DT99*0.5,IF(ISNUMBER(#REF!),0,""))</f>
        <v>326.81217870826652</v>
      </c>
      <c r="DW99" s="18">
        <f>IF(ISNUMBER(DU99), DU99*COS(RADIANS(-$C99+Графики!$B$3))+DV99*SIN(RADIANS(-$C99+Графики!$B$3)),"")</f>
        <v>280.59749370222846</v>
      </c>
      <c r="DX99" s="19">
        <f>IF(ISNUMBER(DU99), DU99*COS(RADIANS(-$C99+Графики!$B$5))+DV99*SIN(RADIANS(-$C99+Графики!$B$5)),"")</f>
        <v>326.81217870826652</v>
      </c>
      <c r="DY99" s="24">
        <v>-0.77959034951815676</v>
      </c>
      <c r="DZ99" s="25">
        <v>0.9154012359120699</v>
      </c>
      <c r="EA99" s="25">
        <v>-3.5261908695211203E-3</v>
      </c>
      <c r="EB99" s="25">
        <v>7.7613112980950416E-3</v>
      </c>
      <c r="EC99" s="18">
        <f t="shared" si="413"/>
        <v>14.791052607235308</v>
      </c>
      <c r="ED99" s="18">
        <f t="shared" si="414"/>
        <v>9.8502038416160953E-2</v>
      </c>
      <c r="EE99" s="18">
        <f>IF(ISNUMBER(EC99),EE98+EC99*0.5,IF(ISNUMBER(#REF!),0,""))</f>
        <v>273.1421794414897</v>
      </c>
      <c r="EF99" s="18">
        <f>IF(ISNUMBER(ED99),EF98+ED99*0.5,IF(ISNUMBER(#REF!),0,""))</f>
        <v>328.16166168076529</v>
      </c>
      <c r="EG99" s="18">
        <f>IF(ISNUMBER(EE99), EE99*COS(RADIANS(-$C99+Графики!$B$3))+EF99*SIN(RADIANS(-$C99+Графики!$B$3)),"")</f>
        <v>273.1421794414897</v>
      </c>
      <c r="EH99" s="19">
        <f>IF(ISNUMBER(EE99), EE99*COS(RADIANS(-$C99+Графики!$B$5))+EF99*SIN(RADIANS(-$C99+Графики!$B$5)),"")</f>
        <v>328.16166168076529</v>
      </c>
      <c r="EI99" s="24">
        <v>-0.82407104554917066</v>
      </c>
      <c r="EJ99" s="25">
        <v>0.77794088444392606</v>
      </c>
      <c r="EK99" s="25">
        <v>-5.5696398796603284E-2</v>
      </c>
      <c r="EL99" s="25">
        <v>-5.8540339817839807E-2</v>
      </c>
      <c r="EM99" s="18">
        <f t="shared" si="415"/>
        <v>13.979736026916855</v>
      </c>
      <c r="EN99" s="18">
        <f t="shared" si="416"/>
        <v>-2.4818067274005918E-2</v>
      </c>
      <c r="EO99" s="18">
        <f>IF(ISNUMBER(EM99),EO98+EM99*0.5,IF(ISNUMBER(#REF!),0,""))</f>
        <v>274.52391529392031</v>
      </c>
      <c r="EP99" s="18">
        <f>IF(ISNUMBER(EN99),EP98+EN99*0.5,IF(ISNUMBER(#REF!),0,""))</f>
        <v>321.98436277152734</v>
      </c>
      <c r="EQ99" s="18">
        <f>IF(ISNUMBER(EO99), EO99*COS(RADIANS(-$C99+Графики!$B$3))+EP99*SIN(RADIANS(-$C99+Графики!$B$3)),"")</f>
        <v>274.52391529392031</v>
      </c>
      <c r="ER99" s="19">
        <f>IF(ISNUMBER(EO99), EO99*COS(RADIANS(-$C99+Графики!$B$5))+EP99*SIN(RADIANS(-$C99+Графики!$B$5)),"")</f>
        <v>321.98436277152734</v>
      </c>
      <c r="ES99" s="24">
        <v>-0.95819506300519597</v>
      </c>
      <c r="ET99" s="25">
        <v>0.79322780336477194</v>
      </c>
      <c r="EU99" s="25">
        <v>2.8605219910421309E-2</v>
      </c>
      <c r="EV99" s="25">
        <v>-8.4256357883790836E-2</v>
      </c>
      <c r="EW99" s="18">
        <f t="shared" si="417"/>
        <v>15.283452749065139</v>
      </c>
      <c r="EX99" s="18">
        <f t="shared" si="418"/>
        <v>-0.98490290652078349</v>
      </c>
      <c r="EY99" s="18">
        <f>IF(ISNUMBER(EW99),EY98+EW99*0.5,IF(ISNUMBER(#REF!),0,""))</f>
        <v>272.60572067857368</v>
      </c>
      <c r="EZ99" s="18">
        <f>IF(ISNUMBER(EX99),EZ98+EX99*0.5,IF(ISNUMBER(#REF!),0,""))</f>
        <v>325.28921835090796</v>
      </c>
      <c r="FA99" s="18">
        <f>IF(ISNUMBER(EY99), EY99*COS(RADIANS(-$C99+Графики!$B$3))+EZ99*SIN(RADIANS(-$C99+Графики!$B$3)),"")</f>
        <v>272.60572067857368</v>
      </c>
      <c r="FB99" s="19">
        <f>IF(ISNUMBER(EY99), EY99*COS(RADIANS(-$C99+Графики!$B$5))+EZ99*SIN(RADIANS(-$C99+Графики!$B$5)),"")</f>
        <v>325.28921835090796</v>
      </c>
      <c r="FC99" s="24">
        <v>-0.96254938027280013</v>
      </c>
      <c r="FD99" s="25">
        <v>0.81970973684416226</v>
      </c>
      <c r="FE99" s="25">
        <v>3.4992336226527088E-2</v>
      </c>
      <c r="FF99" s="25">
        <v>-0.12800669839017642</v>
      </c>
      <c r="FG99" s="18">
        <f t="shared" si="419"/>
        <v>15.552517814499854</v>
      </c>
      <c r="FH99" s="18">
        <f t="shared" si="420"/>
        <v>-1.4224344361431327</v>
      </c>
      <c r="FI99" s="18">
        <f>IF(ISNUMBER(FG99),FI98+FG99*0.5,IF(ISNUMBER(#REF!),0,""))</f>
        <v>274.03861310715979</v>
      </c>
      <c r="FJ99" s="18">
        <f>IF(ISNUMBER(FH99),FJ98+FH99*0.5,IF(ISNUMBER(#REF!),0,""))</f>
        <v>327.89043485634227</v>
      </c>
      <c r="FK99" s="18">
        <f>IF(ISNUMBER(FI99), FI99*COS(RADIANS(-$C99+Графики!$B$3))+FJ99*SIN(RADIANS(-$C99+Графики!$B$3)),"")</f>
        <v>274.03861310715979</v>
      </c>
      <c r="FL99" s="19">
        <f>IF(ISNUMBER(FI99), FI99*COS(RADIANS(-$C99+Графики!$B$5))+FJ99*SIN(RADIANS(-$C99+Графики!$B$5)),"")</f>
        <v>327.89043485634227</v>
      </c>
      <c r="FM99" s="24">
        <v>-0.79557122732632546</v>
      </c>
      <c r="FN99" s="25">
        <v>0.9012282218794706</v>
      </c>
      <c r="FO99" s="25">
        <v>8.7126613653612517E-4</v>
      </c>
      <c r="FP99" s="25">
        <v>-0.12417016630963346</v>
      </c>
      <c r="FQ99" s="18">
        <f t="shared" si="421"/>
        <v>14.806827467191761</v>
      </c>
      <c r="FR99" s="18">
        <f t="shared" si="422"/>
        <v>-1.0911921322506195</v>
      </c>
      <c r="FS99" s="18">
        <f>IF(ISNUMBER(FQ99),FS98+FQ99*0.5,IF(ISNUMBER(#REF!),0,""))</f>
        <v>276.04380339371505</v>
      </c>
      <c r="FT99" s="18">
        <f>IF(ISNUMBER(FR99),FT98+FR99*0.5,IF(ISNUMBER(#REF!),0,""))</f>
        <v>327.23256902448639</v>
      </c>
      <c r="FU99" s="18">
        <f>IF(ISNUMBER(FS99), FS99*COS(RADIANS(-$C99+Графики!$B$3))+FT99*SIN(RADIANS(-$C99+Графики!$B$3)),"")</f>
        <v>276.04380339371505</v>
      </c>
      <c r="FV99" s="19">
        <f>IF(ISNUMBER(FS99), FS99*COS(RADIANS(-$C99+Графики!$B$5))+FT99*SIN(RADIANS(-$C99+Графики!$B$5)),"")</f>
        <v>327.23256902448639</v>
      </c>
      <c r="FW99" s="24">
        <v>-0.79258919524358784</v>
      </c>
      <c r="FX99" s="25">
        <v>0.86376239189859016</v>
      </c>
      <c r="FY99" s="25">
        <v>9.5312541010074969E-2</v>
      </c>
      <c r="FZ99" s="25">
        <v>-0.10630095723743394</v>
      </c>
      <c r="GA99" s="18">
        <f t="shared" si="423"/>
        <v>14.453891063450877</v>
      </c>
      <c r="GB99" s="18">
        <f t="shared" si="424"/>
        <v>-1.7594087727262113</v>
      </c>
      <c r="GC99" s="18">
        <f>IF(ISNUMBER(GA99),GC98+GA99*0.5,IF(ISNUMBER(#REF!),0,""))</f>
        <v>280.32227359088972</v>
      </c>
      <c r="GD99" s="18">
        <f>IF(ISNUMBER(GB99),GD98+GB99*0.5,IF(ISNUMBER(#REF!),0,""))</f>
        <v>322.49518923868328</v>
      </c>
      <c r="GE99" s="18">
        <f>IF(ISNUMBER(GC99), GC99*COS(RADIANS(-$C99+Графики!$B$3))+GD99*SIN(RADIANS(-$C99+Графики!$B$3)),"")</f>
        <v>280.32227359088972</v>
      </c>
      <c r="GF99" s="19">
        <f>IF(ISNUMBER(GC99), GC99*COS(RADIANS(-$C99+Графики!$B$5))+GD99*SIN(RADIANS(-$C99+Графики!$B$5)),"")</f>
        <v>322.49518923868328</v>
      </c>
      <c r="GG99" s="24">
        <v>-0.80863783468135975</v>
      </c>
      <c r="GH99" s="25">
        <v>0.74798938235622192</v>
      </c>
      <c r="GI99" s="25">
        <v>1.9862707439013416E-3</v>
      </c>
      <c r="GJ99" s="25">
        <v>-0.10184106405100132</v>
      </c>
      <c r="GK99" s="18">
        <f t="shared" si="425"/>
        <v>13.583717308395775</v>
      </c>
      <c r="GL99" s="18">
        <f t="shared" si="426"/>
        <v>-0.90606429889808837</v>
      </c>
      <c r="GM99" s="18">
        <f>IF(ISNUMBER(GK99),GM98+GK99*0.5,IF(ISNUMBER(#REF!),0,""))</f>
        <v>281.80093148890455</v>
      </c>
      <c r="GN99" s="18">
        <f>IF(ISNUMBER(GL99),GN98+GL99*0.5,IF(ISNUMBER(#REF!),0,""))</f>
        <v>328.29475821945215</v>
      </c>
      <c r="GO99" s="18">
        <f>IF(ISNUMBER(GM99), GM99*COS(RADIANS(-$C99+Графики!$B$3))+GN99*SIN(RADIANS(-$C99+Графики!$B$3)),"")</f>
        <v>281.80093148890455</v>
      </c>
      <c r="GP99" s="19">
        <f>IF(ISNUMBER(GM99), GM99*COS(RADIANS(-$C99+Графики!$B$5))+GN99*SIN(RADIANS(-$C99+Графики!$B$5)),"")</f>
        <v>328.29475821945215</v>
      </c>
      <c r="GQ99" s="24">
        <v>-0.90218649288291974</v>
      </c>
      <c r="GR99" s="25">
        <v>0.86932025517102185</v>
      </c>
      <c r="GS99" s="25">
        <v>1.5558043274795069E-2</v>
      </c>
      <c r="GT99" s="25">
        <v>-7.4331834971729099E-2</v>
      </c>
      <c r="GU99" s="18">
        <f t="shared" si="427"/>
        <v>15.458696973683137</v>
      </c>
      <c r="GV99" s="18">
        <f t="shared" si="428"/>
        <v>-0.78443708935985912</v>
      </c>
      <c r="GW99" s="18">
        <f>IF(ISNUMBER(GU99),GW98+GU99*0.5,IF(ISNUMBER(#REF!),0,""))</f>
        <v>274.90231951819442</v>
      </c>
      <c r="GX99" s="18">
        <f>IF(ISNUMBER(GV99),GX98+GV99*0.5,IF(ISNUMBER(#REF!),0,""))</f>
        <v>329.50592644942168</v>
      </c>
      <c r="GY99" s="18">
        <f>IF(ISNUMBER(GW99), GW99*COS(RADIANS(-$C99+Графики!$B$3))+GX99*SIN(RADIANS(-$C99+Графики!$B$3)),"")</f>
        <v>274.90231951819442</v>
      </c>
      <c r="GZ99" s="19">
        <f>IF(ISNUMBER(GW99), GW99*COS(RADIANS(-$C99+Графики!$B$5))+GX99*SIN(RADIANS(-$C99+Графики!$B$5)),"")</f>
        <v>329.50592644942168</v>
      </c>
      <c r="HA99" s="24">
        <v>-0.93059203504867649</v>
      </c>
      <c r="HB99" s="25">
        <v>0.83381683829550424</v>
      </c>
      <c r="HC99" s="25">
        <v>4.9460013502131139E-4</v>
      </c>
      <c r="HD99" s="25">
        <v>-0.10805321654308483</v>
      </c>
      <c r="HE99" s="18">
        <f t="shared" si="429"/>
        <v>15.396763703738738</v>
      </c>
      <c r="HF99" s="18">
        <f t="shared" si="430"/>
        <v>-0.94725825677983688</v>
      </c>
      <c r="HG99" s="18">
        <f>IF(ISNUMBER(HE99),HG98+HE99*0.5,IF(ISNUMBER(#REF!),0,""))</f>
        <v>276.57607679339282</v>
      </c>
      <c r="HH99" s="18">
        <f>IF(ISNUMBER(HF99),HH98+HF99*0.5,IF(ISNUMBER(#REF!),0,""))</f>
        <v>327.03160448446704</v>
      </c>
      <c r="HI99" s="18">
        <f>IF(ISNUMBER(HG99), HG99*COS(RADIANS(-$C99+Графики!$B$3))+HH99*SIN(RADIANS(-$C99+Графики!$B$3)),"")</f>
        <v>276.57607679339282</v>
      </c>
      <c r="HJ99" s="19">
        <f>IF(ISNUMBER(HG99), HG99*COS(RADIANS(-$C99+Графики!$B$5))+HH99*SIN(RADIANS(-$C99+Графики!$B$5)),"")</f>
        <v>327.03160448446704</v>
      </c>
      <c r="HK99" s="24">
        <v>-0.78685102858852918</v>
      </c>
      <c r="HL99" s="25">
        <v>0.79347964853599173</v>
      </c>
      <c r="HM99" s="25">
        <v>0.13235097150679254</v>
      </c>
      <c r="HN99" s="25">
        <v>-8.2496964388499461E-2</v>
      </c>
      <c r="HO99" s="18">
        <f t="shared" si="431"/>
        <v>13.790549642881437</v>
      </c>
      <c r="HP99" s="18">
        <f t="shared" si="432"/>
        <v>-1.8749008377830274</v>
      </c>
      <c r="HQ99" s="18">
        <f>IF(ISNUMBER(HO99),HQ98+HO99*0.5,IF(ISNUMBER(#REF!),0,""))</f>
        <v>281.1722904042594</v>
      </c>
      <c r="HR99" s="18">
        <f>IF(ISNUMBER(HP99),HR98+HP99*0.5,IF(ISNUMBER(#REF!),0,""))</f>
        <v>331.08715393677477</v>
      </c>
      <c r="HS99" s="18">
        <f>IF(ISNUMBER(HQ99), HQ99*COS(RADIANS(-$C99+Графики!$B$3))+HR99*SIN(RADIANS(-$C99+Графики!$B$3)),"")</f>
        <v>281.1722904042594</v>
      </c>
      <c r="HT99" s="19">
        <f>IF(ISNUMBER(HQ99), HQ99*COS(RADIANS(-$C99+Графики!$B$5))+HR99*SIN(RADIANS(-$C99+Графики!$B$5)),"")</f>
        <v>331.08715393677477</v>
      </c>
      <c r="HU99" s="24">
        <v>-0.95778583038510889</v>
      </c>
      <c r="HV99" s="25">
        <v>0.75827998960271159</v>
      </c>
      <c r="HW99" s="25">
        <v>0.1128754235322991</v>
      </c>
      <c r="HX99" s="25">
        <v>-5.6325641416489602E-2</v>
      </c>
      <c r="HY99" s="18">
        <f t="shared" si="433"/>
        <v>14.974939627959706</v>
      </c>
      <c r="HZ99" s="18">
        <f t="shared" si="434"/>
        <v>-1.4765573040810507</v>
      </c>
      <c r="IA99" s="18">
        <f>IF(ISNUMBER(HY99),IA98+HY99*0.5,IF(ISNUMBER(#REF!),0,""))</f>
        <v>275.23905218744818</v>
      </c>
      <c r="IB99" s="18">
        <f>IF(ISNUMBER(HZ99),IB98+HZ99*0.5,IF(ISNUMBER(#REF!),0,""))</f>
        <v>326.34193713748652</v>
      </c>
      <c r="IC99" s="18">
        <f>IF(ISNUMBER(IA99), IA99*COS(RADIANS(-$C99+Графики!$B$3))+IB99*SIN(RADIANS(-$C99+Графики!$B$3)),"")</f>
        <v>275.23905218744818</v>
      </c>
      <c r="ID99" s="19">
        <f>IF(ISNUMBER(IA99), IA99*COS(RADIANS(-$C99+Графики!$B$5))+IB99*SIN(RADIANS(-$C99+Графики!$B$5)),"")</f>
        <v>326.34193713748652</v>
      </c>
      <c r="IE99" s="24">
        <v>-0.91517092884001672</v>
      </c>
      <c r="IF99" s="25">
        <v>0.75934714304707029</v>
      </c>
      <c r="IG99" s="25">
        <v>-5.697502806617822E-2</v>
      </c>
      <c r="IH99" s="25">
        <v>-0.13475302537909939</v>
      </c>
      <c r="II99" s="18">
        <f t="shared" si="435"/>
        <v>14.612406806541779</v>
      </c>
      <c r="IJ99" s="18">
        <f t="shared" si="436"/>
        <v>-0.67874101724408265</v>
      </c>
      <c r="IK99" s="18">
        <f>IF(ISNUMBER(II99),IK98+II99*0.5,IF(ISNUMBER(#REF!),0,""))</f>
        <v>272.06805903143857</v>
      </c>
      <c r="IL99" s="18">
        <f>IF(ISNUMBER(IJ99),IL98+IJ99*0.5,IF(ISNUMBER(#REF!),0,""))</f>
        <v>322.25371168091885</v>
      </c>
      <c r="IM99" s="18">
        <f>IF(ISNUMBER(IK99), IK99*COS(RADIANS(-$C99+Графики!$B$3))+IL99*SIN(RADIANS(-$C99+Графики!$B$3)),"")</f>
        <v>272.06805903143857</v>
      </c>
      <c r="IN99" s="19">
        <f>IF(ISNUMBER(IK99), IK99*COS(RADIANS(-$C99+Графики!$B$5))+IL99*SIN(RADIANS(-$C99+Графики!$B$5)),"")</f>
        <v>322.25371168091885</v>
      </c>
      <c r="IO99" s="24">
        <v>-0.94651090561059381</v>
      </c>
      <c r="IP99" s="25">
        <v>0.82664569123531784</v>
      </c>
      <c r="IQ99" s="25">
        <v>4.3422101975177929E-3</v>
      </c>
      <c r="IR99" s="25">
        <v>-2.9109866927688105E-2</v>
      </c>
      <c r="IS99" s="18">
        <f t="shared" si="437"/>
        <v>15.473092898455308</v>
      </c>
      <c r="IT99" s="18">
        <f t="shared" si="438"/>
        <v>-0.29192443958666681</v>
      </c>
      <c r="IU99" s="18">
        <f>IF(ISNUMBER(IS99),IU98+IS99*0.5,IF(ISNUMBER(#REF!),0,""))</f>
        <v>276.83801321504183</v>
      </c>
      <c r="IV99" s="18">
        <f>IF(ISNUMBER(IT99),IV98+IT99*0.5,IF(ISNUMBER(#REF!),0,""))</f>
        <v>329.8814057465006</v>
      </c>
      <c r="IW99" s="18">
        <f>IF(ISNUMBER(IU99), IU99*COS(RADIANS(-$C99+Графики!$B$3))+IV99*SIN(RADIANS(-$C99+Графики!$B$3)),"")</f>
        <v>276.83801321504183</v>
      </c>
      <c r="IX99" s="19">
        <f>IF(ISNUMBER(IU99), IU99*COS(RADIANS(-$C99+Графики!$B$5))+IV99*SIN(RADIANS(-$C99+Графики!$B$5)),"")</f>
        <v>329.8814057465006</v>
      </c>
    </row>
    <row r="100" spans="1:258" s="88" customFormat="1" x14ac:dyDescent="0.25">
      <c r="A100" s="44">
        <v>100</v>
      </c>
      <c r="B100" s="50">
        <v>0</v>
      </c>
      <c r="C100" s="11">
        <f>IF(Графики!$A$7="Расчитывать с учетом закручивания скважины",B100,0)</f>
        <v>0</v>
      </c>
      <c r="D100" s="47">
        <v>48.5</v>
      </c>
      <c r="E100" s="34">
        <f>IF(ISNUMBER(INDEX($I$1:$IX$303,$A100,E$1) ),INDEX($I$1:$IX$303,$A100,E$1),0)</f>
        <v>15.992074449809133</v>
      </c>
      <c r="F100" s="35">
        <f>IF(ISNUMBER(INDEX($I$1:$IX$303,$A100,F$1) ),INDEX($I$1:$IX$303,$A100,F$1),0)</f>
        <v>-0.85985319261152937</v>
      </c>
      <c r="G100" s="35">
        <f>IF(ISNUMBER(INDEX($I$1:$IX$303,$A100,G$1) ),INDEX($I$1:$IX$303,$A100,G$1)-$G$305,0)</f>
        <v>-695.68024004037443</v>
      </c>
      <c r="H100" s="36">
        <f>IF(ISNUMBER(INDEX($I$1:$IX$303,$A100,H$1) ),INDEX($I$1:$IX$303,$A100,H$1)-$H$305,0)</f>
        <v>-824.9969099893774</v>
      </c>
      <c r="I100" s="29">
        <v>-0.96599173126894133</v>
      </c>
      <c r="J100" s="25">
        <v>0.86664313263355452</v>
      </c>
      <c r="K100" s="25">
        <v>3.3261103192316815E-2</v>
      </c>
      <c r="L100" s="25">
        <v>-6.5270826824222153E-2</v>
      </c>
      <c r="M100" s="18">
        <f t="shared" si="389"/>
        <v>15.992074449809133</v>
      </c>
      <c r="N100" s="18">
        <f t="shared" si="390"/>
        <v>-0.85985319261152937</v>
      </c>
      <c r="O100" s="18">
        <f>IF(ISNUMBER(M100),O99+M100*0.5,IF(ISNUMBER(#REF!),0,""))</f>
        <v>282.23591584904017</v>
      </c>
      <c r="P100" s="18">
        <f>IF(ISNUMBER(N100),P99+N100*0.5,IF(ISNUMBER(#REF!),0,""))</f>
        <v>330.43275349466006</v>
      </c>
      <c r="Q100" s="18">
        <f>IF(ISNUMBER(O100), O100*COS(RADIANS(-$C100+Графики!$B$3))+P100*SIN(RADIANS(-$C100+Графики!$B$3)),"")</f>
        <v>282.23591584904017</v>
      </c>
      <c r="R100" s="19">
        <f>IF(ISNUMBER(O100), O100*COS(RADIANS(-$C100+Графики!$B$5))+P100*SIN(RADIANS(-$C100+Графики!$B$5)),"")</f>
        <v>330.43275349466006</v>
      </c>
      <c r="S100" s="29">
        <v>-0.92126097198154255</v>
      </c>
      <c r="T100" s="25">
        <v>0.90547129358218992</v>
      </c>
      <c r="U100" s="25">
        <v>-6.2742999316120041E-2</v>
      </c>
      <c r="V100" s="25">
        <v>0.12048719435542751</v>
      </c>
      <c r="W100" s="18">
        <f t="shared" si="391"/>
        <v>15.940571128055716</v>
      </c>
      <c r="X100" s="18">
        <f t="shared" si="392"/>
        <v>1.5989844029493798</v>
      </c>
      <c r="Y100" s="18">
        <f>IF(ISNUMBER(W100),Y99+W100*0.5,IF(ISNUMBER(#REF!),0,""))</f>
        <v>283.55660833787402</v>
      </c>
      <c r="Z100" s="18">
        <f>IF(ISNUMBER(X100),Z99+X100*0.5,IF(ISNUMBER(#REF!),0,""))</f>
        <v>324.63904882674899</v>
      </c>
      <c r="AA100" s="18">
        <f>IF(ISNUMBER(Y100), Y100*COS(RADIANS(-$C100+Графики!$B$3))+Z100*SIN(RADIANS(-$C100+Графики!$B$3)),"")</f>
        <v>283.55660833787402</v>
      </c>
      <c r="AB100" s="18">
        <f>IF(ISNUMBER(Y100), Y100*COS(RADIANS(-$C100+Графики!$B$5))+Z100*SIN(RADIANS(-$C100+Графики!$B$5)),"")</f>
        <v>324.63904882674899</v>
      </c>
      <c r="AC100" s="24">
        <v>-0.95009956932033635</v>
      </c>
      <c r="AD100" s="25">
        <v>1.0257487117264819</v>
      </c>
      <c r="AE100" s="25">
        <v>-9.123388002958191E-2</v>
      </c>
      <c r="AF100" s="25">
        <v>4.2075940233879283E-2</v>
      </c>
      <c r="AG100" s="18">
        <f t="shared" si="393"/>
        <v>17.241674643643201</v>
      </c>
      <c r="AH100" s="18">
        <f t="shared" si="394"/>
        <v>1.1633473820115094</v>
      </c>
      <c r="AI100" s="18">
        <f>IF(ISNUMBER(AG100),AI99+AG100*0.5,IF(ISNUMBER(#REF!),0,""))</f>
        <v>283.51929314700993</v>
      </c>
      <c r="AJ100" s="18">
        <f>IF(ISNUMBER(AH100),AJ99+AH100*0.5,IF(ISNUMBER(#REF!),0,""))</f>
        <v>334.39123268705373</v>
      </c>
      <c r="AK100" s="18">
        <f>IF(ISNUMBER(AI100), AI100*COS(RADIANS(-$C100+Графики!$B$3))+AJ100*SIN(RADIANS(-$C100+Графики!$B$3)),"")</f>
        <v>283.51929314700993</v>
      </c>
      <c r="AL100" s="19">
        <f>IF(ISNUMBER(AI100), AI100*COS(RADIANS(-$C100+Графики!$B$5))+AJ100*SIN(RADIANS(-$C100+Графики!$B$5)),"")</f>
        <v>334.39123268705373</v>
      </c>
      <c r="AM100" s="24">
        <v>-1.0022260619898449</v>
      </c>
      <c r="AN100" s="25">
        <v>0.95347727977252872</v>
      </c>
      <c r="AO100" s="25">
        <v>-6.7368485052329091E-2</v>
      </c>
      <c r="AP100" s="25">
        <v>-4.5760479671791164E-2</v>
      </c>
      <c r="AQ100" s="18">
        <f t="shared" si="395"/>
        <v>17.065902751170857</v>
      </c>
      <c r="AR100" s="18">
        <f t="shared" si="396"/>
        <v>0.18856541822205103</v>
      </c>
      <c r="AS100" s="18">
        <f>IF(ISNUMBER(AQ100),AS99+AQ100*0.5,IF(ISNUMBER(#REF!),0,""))</f>
        <v>281.70765903051773</v>
      </c>
      <c r="AT100" s="18">
        <f>IF(ISNUMBER(AR100),AT99+AR100*0.5,IF(ISNUMBER(#REF!),0,""))</f>
        <v>329.65035315166477</v>
      </c>
      <c r="AU100" s="18">
        <f>IF(ISNUMBER(AS100), AS100*COS(RADIANS(-$C100+Графики!$B$3))+AT100*SIN(RADIANS(-$C100+Графики!$B$3)),"")</f>
        <v>281.70765903051773</v>
      </c>
      <c r="AV100" s="19">
        <f>IF(ISNUMBER(AS100), AS100*COS(RADIANS(-$C100+Графики!$B$5))+AT100*SIN(RADIANS(-$C100+Графики!$B$5)),"")</f>
        <v>329.65035315166477</v>
      </c>
      <c r="AW100" s="24">
        <v>-0.89059051775225773</v>
      </c>
      <c r="AX100" s="25">
        <v>0.9526246824452248</v>
      </c>
      <c r="AY100" s="25">
        <v>-7.2932282185113745E-2</v>
      </c>
      <c r="AZ100" s="25">
        <v>-5.2007606724422561E-2</v>
      </c>
      <c r="BA100" s="18">
        <f t="shared" si="397"/>
        <v>16.084393426271159</v>
      </c>
      <c r="BB100" s="18">
        <f t="shared" si="398"/>
        <v>0.18260223983539256</v>
      </c>
      <c r="BC100" s="18">
        <f>IF(ISNUMBER(BA100),BC99+BA100*0.5,IF(ISNUMBER(#REF!),0,""))</f>
        <v>281.66728732943022</v>
      </c>
      <c r="BD100" s="18">
        <f>IF(ISNUMBER(BB100),BD99+BB100*0.5,IF(ISNUMBER(#REF!),0,""))</f>
        <v>328.33240839755337</v>
      </c>
      <c r="BE100" s="18">
        <f>IF(ISNUMBER(BC100), BC100*COS(RADIANS(-$C100+Графики!$B$3))+BD100*SIN(RADIANS(-$C100+Графики!$B$3)),"")</f>
        <v>281.66728732943022</v>
      </c>
      <c r="BF100" s="19">
        <f>IF(ISNUMBER(BC100), BC100*COS(RADIANS(-$C100+Графики!$B$5))+BD100*SIN(RADIANS(-$C100+Графики!$B$5)),"")</f>
        <v>328.33240839755337</v>
      </c>
      <c r="BG100" s="24">
        <v>-0.98552123603109554</v>
      </c>
      <c r="BH100" s="25">
        <v>1.0129887207871504</v>
      </c>
      <c r="BI100" s="25">
        <v>6.0942452900224764E-3</v>
      </c>
      <c r="BJ100" s="25">
        <v>9.3847460401060567E-2</v>
      </c>
      <c r="BK100" s="18">
        <f t="shared" si="399"/>
        <v>17.439405336481229</v>
      </c>
      <c r="BL100" s="18">
        <f t="shared" si="400"/>
        <v>0.76579119160126874</v>
      </c>
      <c r="BM100" s="18">
        <f>IF(ISNUMBER(BK100),BM99+BK100*0.5,IF(ISNUMBER(#REF!),0,""))</f>
        <v>283.12625365522797</v>
      </c>
      <c r="BN100" s="18">
        <f>IF(ISNUMBER(BL100),BN99+BL100*0.5,IF(ISNUMBER(#REF!),0,""))</f>
        <v>322.9656873374131</v>
      </c>
      <c r="BO100" s="18">
        <f>IF(ISNUMBER(BM100), BM100*COS(RADIANS(-$C100+Графики!$B$3))+BN100*SIN(RADIANS(-$C100+Графики!$B$3)),"")</f>
        <v>283.12625365522797</v>
      </c>
      <c r="BP100" s="19">
        <f>IF(ISNUMBER(BM100), BM100*COS(RADIANS(-$C100+Графики!$B$5))+BN100*SIN(RADIANS(-$C100+Графики!$B$5)),"")</f>
        <v>322.9656873374131</v>
      </c>
      <c r="BQ100" s="24">
        <v>-1.0759808578059202</v>
      </c>
      <c r="BR100" s="25">
        <v>1.0105991264111891</v>
      </c>
      <c r="BS100" s="25">
        <v>7.2360356364316036E-3</v>
      </c>
      <c r="BT100" s="25">
        <v>-6.4262384148688706E-2</v>
      </c>
      <c r="BU100" s="18">
        <f t="shared" si="401"/>
        <v>18.207839205057994</v>
      </c>
      <c r="BV100" s="18">
        <f t="shared" si="402"/>
        <v>-0.62394137712800402</v>
      </c>
      <c r="BW100" s="18">
        <f>IF(ISNUMBER(BU100),BW99+BU100*0.5,IF(ISNUMBER(#REF!),0,""))</f>
        <v>285.99632297698753</v>
      </c>
      <c r="BX100" s="18">
        <f>IF(ISNUMBER(BV100),BX99+BV100*0.5,IF(ISNUMBER(#REF!),0,""))</f>
        <v>322.60713780849159</v>
      </c>
      <c r="BY100" s="18">
        <f>IF(ISNUMBER(BW100), BW100*COS(RADIANS(-$C100+Графики!$B$3))+BX100*SIN(RADIANS(-$C100+Графики!$B$3)),"")</f>
        <v>285.99632297698753</v>
      </c>
      <c r="BZ100" s="19">
        <f>IF(ISNUMBER(BW100), BW100*COS(RADIANS(-$C100+Графики!$B$5))+BX100*SIN(RADIANS(-$C100+Графики!$B$5)),"")</f>
        <v>322.60713780849159</v>
      </c>
      <c r="CA100" s="29">
        <v>-0.93098995074307245</v>
      </c>
      <c r="CB100" s="25">
        <v>0.95868324308739961</v>
      </c>
      <c r="CC100" s="25">
        <v>-9.4715507043904662E-2</v>
      </c>
      <c r="CD100" s="25">
        <v>2.6024410531707703E-2</v>
      </c>
      <c r="CE100" s="18">
        <f t="shared" si="403"/>
        <v>16.489762123321626</v>
      </c>
      <c r="CF100" s="18">
        <f t="shared" si="404"/>
        <v>1.0536543551814226</v>
      </c>
      <c r="CG100" s="18">
        <f>IF(ISNUMBER(CE100),CG99+CE100*0.5,IF(ISNUMBER(#REF!),0,""))</f>
        <v>285.15678641095576</v>
      </c>
      <c r="CH100" s="18">
        <f>IF(ISNUMBER(CF100),CH99+CF100*0.5,IF(ISNUMBER(#REF!),0,""))</f>
        <v>330.62344671986551</v>
      </c>
      <c r="CI100" s="18">
        <f>IF(ISNUMBER(CG100), CG100*COS(RADIANS(-$C100+Графики!$B$3))+CH100*SIN(RADIANS(-$C100+Графики!$B$3)),"")</f>
        <v>285.15678641095576</v>
      </c>
      <c r="CJ100" s="19">
        <f>IF(ISNUMBER(CG100), CG100*COS(RADIANS(-$C100+Графики!$B$5))+CH100*SIN(RADIANS(-$C100+Графики!$B$5)),"")</f>
        <v>330.62344671986551</v>
      </c>
      <c r="CK100" s="24">
        <v>-1.0641376073494193</v>
      </c>
      <c r="CL100" s="25">
        <v>0.91303315965707832</v>
      </c>
      <c r="CM100" s="25">
        <v>-0.11942542266835791</v>
      </c>
      <c r="CN100" s="25">
        <v>-2.8500223955591292E-2</v>
      </c>
      <c r="CO100" s="18">
        <f t="shared" si="405"/>
        <v>17.253213794113485</v>
      </c>
      <c r="CP100" s="18">
        <f t="shared" si="406"/>
        <v>0.79347196202255921</v>
      </c>
      <c r="CQ100" s="18">
        <f>IF(ISNUMBER(CO100),CQ99+CO100*0.5,IF(ISNUMBER(#REF!),0,""))</f>
        <v>284.92400145834767</v>
      </c>
      <c r="CR100" s="18">
        <f>IF(ISNUMBER(CP100),CR99+CP100*0.5,IF(ISNUMBER(#REF!),0,""))</f>
        <v>331.46142456019282</v>
      </c>
      <c r="CS100" s="18">
        <f>IF(ISNUMBER(CQ100), CQ100*COS(RADIANS(-$C100+Графики!$B$3))+CR100*SIN(RADIANS(-$C100+Графики!$B$3)),"")</f>
        <v>284.92400145834767</v>
      </c>
      <c r="CT100" s="19">
        <f>IF(ISNUMBER(CQ100), CQ100*COS(RADIANS(-$C100+Графики!$B$5))+CR100*SIN(RADIANS(-$C100+Графики!$B$5)),"")</f>
        <v>331.46142456019282</v>
      </c>
      <c r="CU100" s="24">
        <v>-0.93612695908716426</v>
      </c>
      <c r="CV100" s="25">
        <v>0.99953069228997615</v>
      </c>
      <c r="CW100" s="25">
        <v>-2.8084831846658886E-2</v>
      </c>
      <c r="CX100" s="25">
        <v>-6.4926897905209752E-2</v>
      </c>
      <c r="CY100" s="18">
        <f t="shared" si="407"/>
        <v>16.890996317758859</v>
      </c>
      <c r="CZ100" s="18">
        <f t="shared" si="408"/>
        <v>-0.32150767244059059</v>
      </c>
      <c r="DA100" s="18">
        <f>IF(ISNUMBER(CY100),DA99+CY100*0.5,IF(ISNUMBER(#REF!),0,""))</f>
        <v>278.47610159221659</v>
      </c>
      <c r="DB100" s="18">
        <f>IF(ISNUMBER(CZ100),DB99+CZ100*0.5,IF(ISNUMBER(#REF!),0,""))</f>
        <v>333.10194103060741</v>
      </c>
      <c r="DC100" s="18">
        <f>IF(ISNUMBER(DA100), DA100*COS(RADIANS(-$C100+Графики!$B$3))+DB100*SIN(RADIANS(-$C100+Графики!$B$3)),"")</f>
        <v>278.47610159221659</v>
      </c>
      <c r="DD100" s="19">
        <f>IF(ISNUMBER(DA100), DA100*COS(RADIANS(-$C100+Графики!$B$5))+DB100*SIN(RADIANS(-$C100+Графики!$B$5)),"")</f>
        <v>333.10194103060741</v>
      </c>
      <c r="DE100" s="24">
        <v>-0.92722012615201144</v>
      </c>
      <c r="DF100" s="25">
        <v>0.89461920572513376</v>
      </c>
      <c r="DG100" s="25">
        <v>-4.1716134580809826E-2</v>
      </c>
      <c r="DH100" s="25">
        <v>-2.8757934118142786E-3</v>
      </c>
      <c r="DI100" s="18">
        <f t="shared" si="409"/>
        <v>15.897877637359638</v>
      </c>
      <c r="DJ100" s="18">
        <f t="shared" si="410"/>
        <v>0.33894591150850845</v>
      </c>
      <c r="DK100" s="18">
        <f>IF(ISNUMBER(DI100),DK99+DI100*0.5,IF(ISNUMBER(#REF!),0,""))</f>
        <v>280.55498723164612</v>
      </c>
      <c r="DL100" s="18">
        <f>IF(ISNUMBER(DJ100),DL99+DJ100*0.5,IF(ISNUMBER(#REF!),0,""))</f>
        <v>328.64933209948515</v>
      </c>
      <c r="DM100" s="18">
        <f>IF(ISNUMBER(DK100), DK100*COS(RADIANS(-$C100+Графики!$B$3))+DL100*SIN(RADIANS(-$C100+Графики!$B$3)),"")</f>
        <v>280.55498723164612</v>
      </c>
      <c r="DN100" s="19">
        <f>IF(ISNUMBER(DK100), DK100*COS(RADIANS(-$C100+Графики!$B$5))+DL100*SIN(RADIANS(-$C100+Графики!$B$5)),"")</f>
        <v>328.64933209948515</v>
      </c>
      <c r="DO100" s="24">
        <v>-0.95803292020015673</v>
      </c>
      <c r="DP100" s="25">
        <v>0.89520465654815551</v>
      </c>
      <c r="DQ100" s="25">
        <v>-2.7214836725136721E-2</v>
      </c>
      <c r="DR100" s="25">
        <v>-2.1555303676179638E-2</v>
      </c>
      <c r="DS100" s="18">
        <f t="shared" si="411"/>
        <v>16.171843785239297</v>
      </c>
      <c r="DT100" s="18">
        <f t="shared" si="412"/>
        <v>4.9388742894788694E-2</v>
      </c>
      <c r="DU100" s="18">
        <f>IF(ISNUMBER(DS100),DU99+DS100*0.5,IF(ISNUMBER(#REF!),0,""))</f>
        <v>288.6834155948481</v>
      </c>
      <c r="DV100" s="18">
        <f>IF(ISNUMBER(DT100),DV99+DT100*0.5,IF(ISNUMBER(#REF!),0,""))</f>
        <v>326.83687307971388</v>
      </c>
      <c r="DW100" s="18">
        <f>IF(ISNUMBER(DU100), DU100*COS(RADIANS(-$C100+Графики!$B$3))+DV100*SIN(RADIANS(-$C100+Графики!$B$3)),"")</f>
        <v>288.6834155948481</v>
      </c>
      <c r="DX100" s="19">
        <f>IF(ISNUMBER(DU100), DU100*COS(RADIANS(-$C100+Графики!$B$5))+DV100*SIN(RADIANS(-$C100+Графики!$B$5)),"")</f>
        <v>326.83687307971388</v>
      </c>
      <c r="DY100" s="24">
        <v>-1.0327324805389693</v>
      </c>
      <c r="DZ100" s="25">
        <v>0.93730751375378907</v>
      </c>
      <c r="EA100" s="25">
        <v>-3.5727568567411966E-2</v>
      </c>
      <c r="EB100" s="25">
        <v>-3.0911209900082809E-2</v>
      </c>
      <c r="EC100" s="18">
        <f t="shared" si="413"/>
        <v>17.190995292174907</v>
      </c>
      <c r="ED100" s="18">
        <f t="shared" si="414"/>
        <v>4.2030658338554953E-2</v>
      </c>
      <c r="EE100" s="18">
        <f>IF(ISNUMBER(EC100),EE99+EC100*0.5,IF(ISNUMBER(#REF!),0,""))</f>
        <v>281.73767708757714</v>
      </c>
      <c r="EF100" s="18">
        <f>IF(ISNUMBER(ED100),EF99+ED100*0.5,IF(ISNUMBER(#REF!),0,""))</f>
        <v>328.18267700993459</v>
      </c>
      <c r="EG100" s="18">
        <f>IF(ISNUMBER(EE100), EE100*COS(RADIANS(-$C100+Графики!$B$3))+EF100*SIN(RADIANS(-$C100+Графики!$B$3)),"")</f>
        <v>281.73767708757714</v>
      </c>
      <c r="EH100" s="19">
        <f>IF(ISNUMBER(EE100), EE100*COS(RADIANS(-$C100+Графики!$B$5))+EF100*SIN(RADIANS(-$C100+Графики!$B$5)),"")</f>
        <v>328.18267700993459</v>
      </c>
      <c r="EI100" s="24">
        <v>-1.033196608505869</v>
      </c>
      <c r="EJ100" s="25">
        <v>0.90465789396483431</v>
      </c>
      <c r="EK100" s="25">
        <v>-1.2671080838083104E-2</v>
      </c>
      <c r="EL100" s="25">
        <v>-8.2348298162604194E-3</v>
      </c>
      <c r="EM100" s="18">
        <f t="shared" si="415"/>
        <v>16.91016472201931</v>
      </c>
      <c r="EN100" s="18">
        <f t="shared" si="416"/>
        <v>3.8713593378214048E-2</v>
      </c>
      <c r="EO100" s="18">
        <f>IF(ISNUMBER(EM100),EO99+EM100*0.5,IF(ISNUMBER(#REF!),0,""))</f>
        <v>282.97899765492997</v>
      </c>
      <c r="EP100" s="18">
        <f>IF(ISNUMBER(EN100),EP99+EN100*0.5,IF(ISNUMBER(#REF!),0,""))</f>
        <v>322.00371956821647</v>
      </c>
      <c r="EQ100" s="18">
        <f>IF(ISNUMBER(EO100), EO100*COS(RADIANS(-$C100+Графики!$B$3))+EP100*SIN(RADIANS(-$C100+Графики!$B$3)),"")</f>
        <v>282.97899765492997</v>
      </c>
      <c r="ER100" s="19">
        <f>IF(ISNUMBER(EO100), EO100*COS(RADIANS(-$C100+Графики!$B$5))+EP100*SIN(RADIANS(-$C100+Графики!$B$5)),"")</f>
        <v>322.00371956821647</v>
      </c>
      <c r="ES100" s="24">
        <v>-0.90677274340938974</v>
      </c>
      <c r="ET100" s="25">
        <v>0.9740250496536963</v>
      </c>
      <c r="EU100" s="25">
        <v>-0.13732846496213683</v>
      </c>
      <c r="EV100" s="25">
        <v>5.1731049399132784E-2</v>
      </c>
      <c r="EW100" s="18">
        <f t="shared" si="417"/>
        <v>16.412320121882036</v>
      </c>
      <c r="EX100" s="18">
        <f t="shared" si="418"/>
        <v>1.6498547554221092</v>
      </c>
      <c r="EY100" s="18">
        <f>IF(ISNUMBER(EW100),EY99+EW100*0.5,IF(ISNUMBER(#REF!),0,""))</f>
        <v>280.81188073951472</v>
      </c>
      <c r="EZ100" s="18">
        <f>IF(ISNUMBER(EX100),EZ99+EX100*0.5,IF(ISNUMBER(#REF!),0,""))</f>
        <v>326.11414572861901</v>
      </c>
      <c r="FA100" s="18">
        <f>IF(ISNUMBER(EY100), EY100*COS(RADIANS(-$C100+Графики!$B$3))+EZ100*SIN(RADIANS(-$C100+Графики!$B$3)),"")</f>
        <v>280.81188073951472</v>
      </c>
      <c r="FB100" s="19">
        <f>IF(ISNUMBER(EY100), EY100*COS(RADIANS(-$C100+Графики!$B$5))+EZ100*SIN(RADIANS(-$C100+Графики!$B$5)),"")</f>
        <v>326.11414572861901</v>
      </c>
      <c r="FC100" s="24">
        <v>-0.88212658174081204</v>
      </c>
      <c r="FD100" s="25">
        <v>1.0625576263138741</v>
      </c>
      <c r="FE100" s="25">
        <v>-6.2344971402465678E-2</v>
      </c>
      <c r="FF100" s="25">
        <v>0.12735657403452691</v>
      </c>
      <c r="FG100" s="18">
        <f t="shared" si="419"/>
        <v>16.969756594551573</v>
      </c>
      <c r="FH100" s="18">
        <f t="shared" si="420"/>
        <v>1.6554575258564839</v>
      </c>
      <c r="FI100" s="18">
        <f>IF(ISNUMBER(FG100),FI99+FG100*0.5,IF(ISNUMBER(#REF!),0,""))</f>
        <v>282.52349140443556</v>
      </c>
      <c r="FJ100" s="18">
        <f>IF(ISNUMBER(FH100),FJ99+FH100*0.5,IF(ISNUMBER(#REF!),0,""))</f>
        <v>328.71816361927051</v>
      </c>
      <c r="FK100" s="18">
        <f>IF(ISNUMBER(FI100), FI100*COS(RADIANS(-$C100+Графики!$B$3))+FJ100*SIN(RADIANS(-$C100+Графики!$B$3)),"")</f>
        <v>282.52349140443556</v>
      </c>
      <c r="FL100" s="19">
        <f>IF(ISNUMBER(FI100), FI100*COS(RADIANS(-$C100+Графики!$B$5))+FJ100*SIN(RADIANS(-$C100+Графики!$B$5)),"")</f>
        <v>328.71816361927051</v>
      </c>
      <c r="FM100" s="24">
        <v>-0.95451752772062348</v>
      </c>
      <c r="FN100" s="25">
        <v>0.89825509160339012</v>
      </c>
      <c r="FO100" s="25">
        <v>-0.14418152248677557</v>
      </c>
      <c r="FP100" s="25">
        <v>8.0428202020831591E-2</v>
      </c>
      <c r="FQ100" s="18">
        <f t="shared" si="421"/>
        <v>16.167786796751567</v>
      </c>
      <c r="FR100" s="18">
        <f t="shared" si="422"/>
        <v>1.9600883572330114</v>
      </c>
      <c r="FS100" s="18">
        <f>IF(ISNUMBER(FQ100),FS99+FQ100*0.5,IF(ISNUMBER(#REF!),0,""))</f>
        <v>284.12769679209083</v>
      </c>
      <c r="FT100" s="18">
        <f>IF(ISNUMBER(FR100),FT99+FR100*0.5,IF(ISNUMBER(#REF!),0,""))</f>
        <v>328.21261320310288</v>
      </c>
      <c r="FU100" s="18">
        <f>IF(ISNUMBER(FS100), FS100*COS(RADIANS(-$C100+Графики!$B$3))+FT100*SIN(RADIANS(-$C100+Графики!$B$3)),"")</f>
        <v>284.12769679209083</v>
      </c>
      <c r="FV100" s="19">
        <f>IF(ISNUMBER(FS100), FS100*COS(RADIANS(-$C100+Графики!$B$5))+FT100*SIN(RADIANS(-$C100+Графики!$B$5)),"")</f>
        <v>328.21261320310288</v>
      </c>
      <c r="FW100" s="24">
        <v>-0.88288624054725673</v>
      </c>
      <c r="FX100" s="25">
        <v>1.0527152942400644</v>
      </c>
      <c r="FY100" s="25">
        <v>2.0616828087669764E-2</v>
      </c>
      <c r="FZ100" s="25">
        <v>4.3152440979758733E-2</v>
      </c>
      <c r="GA100" s="18">
        <f t="shared" si="423"/>
        <v>16.890506677991638</v>
      </c>
      <c r="GB100" s="18">
        <f t="shared" si="424"/>
        <v>0.19666032069326814</v>
      </c>
      <c r="GC100" s="18">
        <f>IF(ISNUMBER(GA100),GC99+GA100*0.5,IF(ISNUMBER(#REF!),0,""))</f>
        <v>288.76752692988555</v>
      </c>
      <c r="GD100" s="18">
        <f>IF(ISNUMBER(GB100),GD99+GB100*0.5,IF(ISNUMBER(#REF!),0,""))</f>
        <v>322.5935193990299</v>
      </c>
      <c r="GE100" s="18">
        <f>IF(ISNUMBER(GC100), GC100*COS(RADIANS(-$C100+Графики!$B$3))+GD100*SIN(RADIANS(-$C100+Графики!$B$3)),"")</f>
        <v>288.76752692988555</v>
      </c>
      <c r="GF100" s="19">
        <f>IF(ISNUMBER(GC100), GC100*COS(RADIANS(-$C100+Графики!$B$5))+GD100*SIN(RADIANS(-$C100+Графики!$B$5)),"")</f>
        <v>322.5935193990299</v>
      </c>
      <c r="GG100" s="24">
        <v>-1.016310730418168</v>
      </c>
      <c r="GH100" s="25">
        <v>0.94021074770764479</v>
      </c>
      <c r="GI100" s="25">
        <v>-0.15197385628112872</v>
      </c>
      <c r="GJ100" s="25">
        <v>7.2134149074460613E-2</v>
      </c>
      <c r="GK100" s="18">
        <f t="shared" si="425"/>
        <v>17.073041297611695</v>
      </c>
      <c r="GL100" s="18">
        <f t="shared" si="426"/>
        <v>1.95571004006338</v>
      </c>
      <c r="GM100" s="18">
        <f>IF(ISNUMBER(GK100),GM99+GK100*0.5,IF(ISNUMBER(#REF!),0,""))</f>
        <v>290.33745213771039</v>
      </c>
      <c r="GN100" s="18">
        <f>IF(ISNUMBER(GL100),GN99+GL100*0.5,IF(ISNUMBER(#REF!),0,""))</f>
        <v>329.27261323948386</v>
      </c>
      <c r="GO100" s="18">
        <f>IF(ISNUMBER(GM100), GM100*COS(RADIANS(-$C100+Графики!$B$3))+GN100*SIN(RADIANS(-$C100+Графики!$B$3)),"")</f>
        <v>290.33745213771039</v>
      </c>
      <c r="GP100" s="19">
        <f>IF(ISNUMBER(GM100), GM100*COS(RADIANS(-$C100+Графики!$B$5))+GN100*SIN(RADIANS(-$C100+Графики!$B$5)),"")</f>
        <v>329.27261323948386</v>
      </c>
      <c r="GQ100" s="24">
        <v>-1.0209183919824698</v>
      </c>
      <c r="GR100" s="25">
        <v>0.86776065292865456</v>
      </c>
      <c r="GS100" s="25">
        <v>-4.0832609019456574E-2</v>
      </c>
      <c r="GT100" s="25">
        <v>1.7401592517812189E-2</v>
      </c>
      <c r="GU100" s="18">
        <f t="shared" si="427"/>
        <v>16.481087716331551</v>
      </c>
      <c r="GV100" s="18">
        <f t="shared" si="428"/>
        <v>0.50818925517379132</v>
      </c>
      <c r="GW100" s="18">
        <f>IF(ISNUMBER(GU100),GW99+GU100*0.5,IF(ISNUMBER(#REF!),0,""))</f>
        <v>283.1428633763602</v>
      </c>
      <c r="GX100" s="18">
        <f>IF(ISNUMBER(GV100),GX99+GV100*0.5,IF(ISNUMBER(#REF!),0,""))</f>
        <v>329.76002107700856</v>
      </c>
      <c r="GY100" s="18">
        <f>IF(ISNUMBER(GW100), GW100*COS(RADIANS(-$C100+Графики!$B$3))+GX100*SIN(RADIANS(-$C100+Графики!$B$3)),"")</f>
        <v>283.1428633763602</v>
      </c>
      <c r="GZ100" s="19">
        <f>IF(ISNUMBER(GW100), GW100*COS(RADIANS(-$C100+Графики!$B$5))+GX100*SIN(RADIANS(-$C100+Графики!$B$5)),"")</f>
        <v>329.76002107700856</v>
      </c>
      <c r="HA100" s="24">
        <v>-1.0047841740442933</v>
      </c>
      <c r="HB100" s="25">
        <v>1.0474033534602774</v>
      </c>
      <c r="HC100" s="25">
        <v>-7.0856897399147328E-2</v>
      </c>
      <c r="HD100" s="25">
        <v>0.11369033988944291</v>
      </c>
      <c r="HE100" s="18">
        <f t="shared" si="429"/>
        <v>17.907757340371745</v>
      </c>
      <c r="HF100" s="18">
        <f t="shared" si="430"/>
        <v>1.6104777619055433</v>
      </c>
      <c r="HG100" s="18">
        <f>IF(ISNUMBER(HE100),HG99+HE100*0.5,IF(ISNUMBER(#REF!),0,""))</f>
        <v>285.52995546357869</v>
      </c>
      <c r="HH100" s="18">
        <f>IF(ISNUMBER(HF100),HH99+HF100*0.5,IF(ISNUMBER(#REF!),0,""))</f>
        <v>327.83684336541984</v>
      </c>
      <c r="HI100" s="18">
        <f>IF(ISNUMBER(HG100), HG100*COS(RADIANS(-$C100+Графики!$B$3))+HH100*SIN(RADIANS(-$C100+Графики!$B$3)),"")</f>
        <v>285.52995546357869</v>
      </c>
      <c r="HJ100" s="19">
        <f>IF(ISNUMBER(HG100), HG100*COS(RADIANS(-$C100+Графики!$B$5))+HH100*SIN(RADIANS(-$C100+Графики!$B$5)),"")</f>
        <v>327.83684336541984</v>
      </c>
      <c r="HK100" s="24">
        <v>-0.92333089611723118</v>
      </c>
      <c r="HL100" s="25">
        <v>1.0578202787978936</v>
      </c>
      <c r="HM100" s="25">
        <v>-4.5970855587839039E-2</v>
      </c>
      <c r="HN100" s="25">
        <v>4.0008072360734476E-2</v>
      </c>
      <c r="HO100" s="18">
        <f t="shared" si="431"/>
        <v>17.287944225168552</v>
      </c>
      <c r="HP100" s="18">
        <f t="shared" si="432"/>
        <v>0.75030761961971948</v>
      </c>
      <c r="HQ100" s="18">
        <f>IF(ISNUMBER(HO100),HQ99+HO100*0.5,IF(ISNUMBER(#REF!),0,""))</f>
        <v>289.81626251684366</v>
      </c>
      <c r="HR100" s="18">
        <f>IF(ISNUMBER(HP100),HR99+HP100*0.5,IF(ISNUMBER(#REF!),0,""))</f>
        <v>331.46230774658466</v>
      </c>
      <c r="HS100" s="18">
        <f>IF(ISNUMBER(HQ100), HQ100*COS(RADIANS(-$C100+Графики!$B$3))+HR100*SIN(RADIANS(-$C100+Графики!$B$3)),"")</f>
        <v>289.81626251684366</v>
      </c>
      <c r="HT100" s="19">
        <f>IF(ISNUMBER(HQ100), HQ100*COS(RADIANS(-$C100+Графики!$B$5))+HR100*SIN(RADIANS(-$C100+Графики!$B$5)),"")</f>
        <v>331.46230774658466</v>
      </c>
      <c r="HU100" s="24">
        <v>-0.9975843586118931</v>
      </c>
      <c r="HV100" s="25">
        <v>0.89199088348919087</v>
      </c>
      <c r="HW100" s="25">
        <v>4.3371488348851711E-2</v>
      </c>
      <c r="HX100" s="25">
        <v>0.11601967657239884</v>
      </c>
      <c r="HY100" s="18">
        <f t="shared" si="433"/>
        <v>16.488907449444525</v>
      </c>
      <c r="HZ100" s="18">
        <f t="shared" si="434"/>
        <v>0.63397499758640019</v>
      </c>
      <c r="IA100" s="18">
        <f>IF(ISNUMBER(HY100),IA99+HY100*0.5,IF(ISNUMBER(#REF!),0,""))</f>
        <v>283.48350591217047</v>
      </c>
      <c r="IB100" s="18">
        <f>IF(ISNUMBER(HZ100),IB99+HZ100*0.5,IF(ISNUMBER(#REF!),0,""))</f>
        <v>326.65892463627972</v>
      </c>
      <c r="IC100" s="18">
        <f>IF(ISNUMBER(IA100), IA100*COS(RADIANS(-$C100+Графики!$B$3))+IB100*SIN(RADIANS(-$C100+Графики!$B$3)),"")</f>
        <v>283.48350591217047</v>
      </c>
      <c r="ID100" s="19">
        <f>IF(ISNUMBER(IA100), IA100*COS(RADIANS(-$C100+Графики!$B$5))+IB100*SIN(RADIANS(-$C100+Графики!$B$5)),"")</f>
        <v>326.65892463627972</v>
      </c>
      <c r="IE100" s="24">
        <v>-0.94783917524654415</v>
      </c>
      <c r="IF100" s="25">
        <v>1.0231531733049368</v>
      </c>
      <c r="IG100" s="25">
        <v>3.2928690399057686E-2</v>
      </c>
      <c r="IH100" s="25">
        <v>8.0593543961555852E-3</v>
      </c>
      <c r="II100" s="18">
        <f t="shared" si="435"/>
        <v>17.199304922165055</v>
      </c>
      <c r="IJ100" s="18">
        <f t="shared" si="436"/>
        <v>-0.2170258963140419</v>
      </c>
      <c r="IK100" s="18">
        <f>IF(ISNUMBER(II100),IK99+II100*0.5,IF(ISNUMBER(#REF!),0,""))</f>
        <v>280.66771149252111</v>
      </c>
      <c r="IL100" s="18">
        <f>IF(ISNUMBER(IJ100),IL99+IJ100*0.5,IF(ISNUMBER(#REF!),0,""))</f>
        <v>322.14519873276186</v>
      </c>
      <c r="IM100" s="18">
        <f>IF(ISNUMBER(IK100), IK100*COS(RADIANS(-$C100+Графики!$B$3))+IL100*SIN(RADIANS(-$C100+Графики!$B$3)),"")</f>
        <v>280.66771149252111</v>
      </c>
      <c r="IN100" s="19">
        <f>IF(ISNUMBER(IK100), IK100*COS(RADIANS(-$C100+Графики!$B$5))+IL100*SIN(RADIANS(-$C100+Графики!$B$5)),"")</f>
        <v>322.14519873276186</v>
      </c>
      <c r="IO100" s="24">
        <v>-0.98816736211421419</v>
      </c>
      <c r="IP100" s="25">
        <v>0.9042663255869271</v>
      </c>
      <c r="IQ100" s="25">
        <v>-0.11352444091789775</v>
      </c>
      <c r="IR100" s="25">
        <v>0.11249274820192484</v>
      </c>
      <c r="IS100" s="18">
        <f t="shared" si="437"/>
        <v>16.513848696660904</v>
      </c>
      <c r="IT100" s="18">
        <f t="shared" si="438"/>
        <v>1.9723707792848153</v>
      </c>
      <c r="IU100" s="18">
        <f>IF(ISNUMBER(IS100),IU99+IS100*0.5,IF(ISNUMBER(#REF!),0,""))</f>
        <v>285.0949375633723</v>
      </c>
      <c r="IV100" s="18">
        <f>IF(ISNUMBER(IT100),IV99+IT100*0.5,IF(ISNUMBER(#REF!),0,""))</f>
        <v>330.86759113614301</v>
      </c>
      <c r="IW100" s="18">
        <f>IF(ISNUMBER(IU100), IU100*COS(RADIANS(-$C100+Графики!$B$3))+IV100*SIN(RADIANS(-$C100+Графики!$B$3)),"")</f>
        <v>285.0949375633723</v>
      </c>
      <c r="IX100" s="19">
        <f>IF(ISNUMBER(IU100), IU100*COS(RADIANS(-$C100+Графики!$B$5))+IV100*SIN(RADIANS(-$C100+Графики!$B$5)),"")</f>
        <v>330.86759113614301</v>
      </c>
    </row>
    <row r="101" spans="1:258" s="88" customFormat="1" x14ac:dyDescent="0.25">
      <c r="A101" s="44">
        <v>101</v>
      </c>
      <c r="B101" s="50">
        <v>0</v>
      </c>
      <c r="C101" s="11">
        <f>IF(Графики!$A$7="Расчитывать с учетом закручивания скважины",B101,0)</f>
        <v>0</v>
      </c>
      <c r="D101" s="47">
        <v>49</v>
      </c>
      <c r="E101" s="34">
        <f>IF(ISNUMBER(INDEX($I$1:$IX$303,$A101,E$1) ),INDEX($I$1:$IX$303,$A101,E$1),0)</f>
        <v>16.116466481464716</v>
      </c>
      <c r="F101" s="35">
        <f>IF(ISNUMBER(INDEX($I$1:$IX$303,$A101,F$1) ),INDEX($I$1:$IX$303,$A101,F$1),0)</f>
        <v>1.3292994605714612</v>
      </c>
      <c r="G101" s="35">
        <f>IF(ISNUMBER(INDEX($I$1:$IX$303,$A101,G$1) ),INDEX($I$1:$IX$303,$A101,G$1)-$G$305,0)</f>
        <v>-687.62200679964212</v>
      </c>
      <c r="H101" s="36">
        <f>IF(ISNUMBER(INDEX($I$1:$IX$303,$A101,H$1) ),INDEX($I$1:$IX$303,$A101,H$1)-$H$305,0)</f>
        <v>-824.33226025909175</v>
      </c>
      <c r="I101" s="29">
        <v>-0.85203996162260509</v>
      </c>
      <c r="J101" s="25">
        <v>0.99485101642790996</v>
      </c>
      <c r="K101" s="25">
        <v>-2.6333474712701671E-2</v>
      </c>
      <c r="L101" s="25">
        <v>0.12599306774795171</v>
      </c>
      <c r="M101" s="18">
        <f t="shared" si="389"/>
        <v>16.116466481464716</v>
      </c>
      <c r="N101" s="18">
        <f t="shared" si="390"/>
        <v>1.3292994605714612</v>
      </c>
      <c r="O101" s="18">
        <f>IF(ISNUMBER(M101),O100+M101*0.5,IF(ISNUMBER(#REF!),0,""))</f>
        <v>290.29414908977253</v>
      </c>
      <c r="P101" s="18">
        <f>IF(ISNUMBER(N101),P100+N101*0.5,IF(ISNUMBER(#REF!),0,""))</f>
        <v>331.09740322494577</v>
      </c>
      <c r="Q101" s="18">
        <f>IF(ISNUMBER(O101), O101*COS(RADIANS(-$C101+Графики!$B$3))+P101*SIN(RADIANS(-$C101+Графики!$B$3)),"")</f>
        <v>290.29414908977253</v>
      </c>
      <c r="R101" s="19">
        <f>IF(ISNUMBER(O101), O101*COS(RADIANS(-$C101+Графики!$B$5))+P101*SIN(RADIANS(-$C101+Графики!$B$5)),"")</f>
        <v>331.09740322494577</v>
      </c>
      <c r="S101" s="29">
        <v>-0.93771738064371701</v>
      </c>
      <c r="T101" s="25">
        <v>0.90528333037494557</v>
      </c>
      <c r="U101" s="25">
        <v>-0.12038268036566022</v>
      </c>
      <c r="V101" s="25">
        <v>8.0463763842339775E-2</v>
      </c>
      <c r="W101" s="18">
        <f t="shared" si="391"/>
        <v>16.082521897189313</v>
      </c>
      <c r="X101" s="18">
        <f t="shared" si="392"/>
        <v>1.7527149737821834</v>
      </c>
      <c r="Y101" s="18">
        <f>IF(ISNUMBER(W101),Y100+W101*0.5,IF(ISNUMBER(#REF!),0,""))</f>
        <v>291.59786928646866</v>
      </c>
      <c r="Z101" s="18">
        <f>IF(ISNUMBER(X101),Z100+X101*0.5,IF(ISNUMBER(#REF!),0,""))</f>
        <v>325.51540631364009</v>
      </c>
      <c r="AA101" s="18">
        <f>IF(ISNUMBER(Y101), Y101*COS(RADIANS(-$C101+Графики!$B$3))+Z101*SIN(RADIANS(-$C101+Графики!$B$3)),"")</f>
        <v>291.59786928646866</v>
      </c>
      <c r="AB101" s="18">
        <f>IF(ISNUMBER(Y101), Y101*COS(RADIANS(-$C101+Графики!$B$5))+Z101*SIN(RADIANS(-$C101+Графики!$B$5)),"")</f>
        <v>325.51540631364009</v>
      </c>
      <c r="AC101" s="24">
        <v>-0.91496450652613781</v>
      </c>
      <c r="AD101" s="25">
        <v>0.89405305702224713</v>
      </c>
      <c r="AE101" s="25">
        <v>-0.17582513101802411</v>
      </c>
      <c r="AF101" s="25">
        <v>2.910701015296327E-2</v>
      </c>
      <c r="AG101" s="18">
        <f t="shared" si="393"/>
        <v>15.786000642147572</v>
      </c>
      <c r="AH101" s="18">
        <f t="shared" si="394"/>
        <v>1.7883693500165772</v>
      </c>
      <c r="AI101" s="18">
        <f>IF(ISNUMBER(AG101),AI100+AG101*0.5,IF(ISNUMBER(#REF!),0,""))</f>
        <v>291.4122934680837</v>
      </c>
      <c r="AJ101" s="18">
        <f>IF(ISNUMBER(AH101),AJ100+AH101*0.5,IF(ISNUMBER(#REF!),0,""))</f>
        <v>335.28541736206199</v>
      </c>
      <c r="AK101" s="18">
        <f>IF(ISNUMBER(AI101), AI101*COS(RADIANS(-$C101+Графики!$B$3))+AJ101*SIN(RADIANS(-$C101+Графики!$B$3)),"")</f>
        <v>291.4122934680837</v>
      </c>
      <c r="AL101" s="19">
        <f>IF(ISNUMBER(AI101), AI101*COS(RADIANS(-$C101+Графики!$B$5))+AJ101*SIN(RADIANS(-$C101+Графики!$B$5)),"")</f>
        <v>335.28541736206199</v>
      </c>
      <c r="AM101" s="24">
        <v>-0.95423743004447759</v>
      </c>
      <c r="AN101" s="25">
        <v>0.84624376328455175</v>
      </c>
      <c r="AO101" s="25">
        <v>-3.4827184874155148E-2</v>
      </c>
      <c r="AP101" s="25">
        <v>3.1559770041873464E-2</v>
      </c>
      <c r="AQ101" s="18">
        <f t="shared" si="395"/>
        <v>15.7115159976019</v>
      </c>
      <c r="AR101" s="18">
        <f t="shared" si="396"/>
        <v>0.57933543942184695</v>
      </c>
      <c r="AS101" s="18">
        <f>IF(ISNUMBER(AQ101),AS100+AQ101*0.5,IF(ISNUMBER(#REF!),0,""))</f>
        <v>289.56341702931866</v>
      </c>
      <c r="AT101" s="18">
        <f>IF(ISNUMBER(AR101),AT100+AR101*0.5,IF(ISNUMBER(#REF!),0,""))</f>
        <v>329.94002087137568</v>
      </c>
      <c r="AU101" s="18">
        <f>IF(ISNUMBER(AS101), AS101*COS(RADIANS(-$C101+Графики!$B$3))+AT101*SIN(RADIANS(-$C101+Графики!$B$3)),"")</f>
        <v>289.56341702931866</v>
      </c>
      <c r="AV101" s="19">
        <f>IF(ISNUMBER(AS101), AS101*COS(RADIANS(-$C101+Графики!$B$5))+AT101*SIN(RADIANS(-$C101+Графики!$B$5)),"")</f>
        <v>329.94002087137568</v>
      </c>
      <c r="AW101" s="24">
        <v>-0.91527046213132535</v>
      </c>
      <c r="AX101" s="25">
        <v>0.89475091115762695</v>
      </c>
      <c r="AY101" s="25">
        <v>-0.18038411886312736</v>
      </c>
      <c r="AZ101" s="25">
        <v>0.18983520482817121</v>
      </c>
      <c r="BA101" s="18">
        <f t="shared" si="397"/>
        <v>15.794759442518982</v>
      </c>
      <c r="BB101" s="18">
        <f t="shared" si="398"/>
        <v>3.2307674560513231</v>
      </c>
      <c r="BC101" s="18">
        <f>IF(ISNUMBER(BA101),BC100+BA101*0.5,IF(ISNUMBER(#REF!),0,""))</f>
        <v>289.56466705068971</v>
      </c>
      <c r="BD101" s="18">
        <f>IF(ISNUMBER(BB101),BD100+BB101*0.5,IF(ISNUMBER(#REF!),0,""))</f>
        <v>329.94779212557904</v>
      </c>
      <c r="BE101" s="18">
        <f>IF(ISNUMBER(BC101), BC101*COS(RADIANS(-$C101+Графики!$B$3))+BD101*SIN(RADIANS(-$C101+Графики!$B$3)),"")</f>
        <v>289.56466705068971</v>
      </c>
      <c r="BF101" s="19">
        <f>IF(ISNUMBER(BC101), BC101*COS(RADIANS(-$C101+Графики!$B$5))+BD101*SIN(RADIANS(-$C101+Графики!$B$5)),"")</f>
        <v>329.94779212557904</v>
      </c>
      <c r="BG101" s="24">
        <v>-0.95010238704301908</v>
      </c>
      <c r="BH101" s="25">
        <v>0.93922450398718615</v>
      </c>
      <c r="BI101" s="25">
        <v>-0.10002482502821279</v>
      </c>
      <c r="BJ101" s="25">
        <v>1.9324358832426447E-2</v>
      </c>
      <c r="BK101" s="18">
        <f t="shared" si="399"/>
        <v>16.486740472105346</v>
      </c>
      <c r="BL101" s="18">
        <f t="shared" si="400"/>
        <v>1.0415179206686005</v>
      </c>
      <c r="BM101" s="18">
        <f>IF(ISNUMBER(BK101),BM100+BK101*0.5,IF(ISNUMBER(#REF!),0,""))</f>
        <v>291.36962389128064</v>
      </c>
      <c r="BN101" s="18">
        <f>IF(ISNUMBER(BL101),BN100+BL101*0.5,IF(ISNUMBER(#REF!),0,""))</f>
        <v>323.48644629774742</v>
      </c>
      <c r="BO101" s="18">
        <f>IF(ISNUMBER(BM101), BM101*COS(RADIANS(-$C101+Графики!$B$3))+BN101*SIN(RADIANS(-$C101+Графики!$B$3)),"")</f>
        <v>291.36962389128064</v>
      </c>
      <c r="BP101" s="19">
        <f>IF(ISNUMBER(BM101), BM101*COS(RADIANS(-$C101+Графики!$B$5))+BN101*SIN(RADIANS(-$C101+Графики!$B$5)),"")</f>
        <v>323.48644629774742</v>
      </c>
      <c r="BQ101" s="24">
        <v>-0.92171161176962801</v>
      </c>
      <c r="BR101" s="25">
        <v>0.92500203253798141</v>
      </c>
      <c r="BS101" s="25">
        <v>-4.4592226667767798E-2</v>
      </c>
      <c r="BT101" s="25">
        <v>8.5408513133435643E-2</v>
      </c>
      <c r="BU101" s="18">
        <f t="shared" si="401"/>
        <v>16.114919153592126</v>
      </c>
      <c r="BV101" s="18">
        <f t="shared" si="402"/>
        <v>1.1344702264314237</v>
      </c>
      <c r="BW101" s="18">
        <f>IF(ISNUMBER(BU101),BW100+BU101*0.5,IF(ISNUMBER(#REF!),0,""))</f>
        <v>294.05378255378361</v>
      </c>
      <c r="BX101" s="18">
        <f>IF(ISNUMBER(BV101),BX100+BV101*0.5,IF(ISNUMBER(#REF!),0,""))</f>
        <v>323.17437292170729</v>
      </c>
      <c r="BY101" s="18">
        <f>IF(ISNUMBER(BW101), BW101*COS(RADIANS(-$C101+Графики!$B$3))+BX101*SIN(RADIANS(-$C101+Графики!$B$3)),"")</f>
        <v>294.05378255378361</v>
      </c>
      <c r="BZ101" s="19">
        <f>IF(ISNUMBER(BW101), BW101*COS(RADIANS(-$C101+Графики!$B$5))+BX101*SIN(RADIANS(-$C101+Графики!$B$5)),"")</f>
        <v>323.17437292170729</v>
      </c>
      <c r="CA101" s="29">
        <v>-0.97668340398811937</v>
      </c>
      <c r="CB101" s="25">
        <v>0.95791894481722417</v>
      </c>
      <c r="CC101" s="25">
        <v>-0.17912527178858945</v>
      </c>
      <c r="CD101" s="25">
        <v>0.17172059842647522</v>
      </c>
      <c r="CE101" s="18">
        <f t="shared" si="403"/>
        <v>16.881788378621469</v>
      </c>
      <c r="CF101" s="18">
        <f t="shared" si="404"/>
        <v>3.0617030177049873</v>
      </c>
      <c r="CG101" s="18">
        <f>IF(ISNUMBER(CE101),CG100+CE101*0.5,IF(ISNUMBER(#REF!),0,""))</f>
        <v>293.59768060026647</v>
      </c>
      <c r="CH101" s="18">
        <f>IF(ISNUMBER(CF101),CH100+CF101*0.5,IF(ISNUMBER(#REF!),0,""))</f>
        <v>332.15429822871801</v>
      </c>
      <c r="CI101" s="18">
        <f>IF(ISNUMBER(CG101), CG101*COS(RADIANS(-$C101+Графики!$B$3))+CH101*SIN(RADIANS(-$C101+Графики!$B$3)),"")</f>
        <v>293.59768060026647</v>
      </c>
      <c r="CJ101" s="19">
        <f>IF(ISNUMBER(CG101), CG101*COS(RADIANS(-$C101+Графики!$B$5))+CH101*SIN(RADIANS(-$C101+Графики!$B$5)),"")</f>
        <v>332.15429822871801</v>
      </c>
      <c r="CK101" s="24">
        <v>-0.92510941626382903</v>
      </c>
      <c r="CL101" s="25">
        <v>1.0123716242064511</v>
      </c>
      <c r="CM101" s="25">
        <v>-8.3903337456018912E-2</v>
      </c>
      <c r="CN101" s="25">
        <v>-3.5250323819087936E-3</v>
      </c>
      <c r="CO101" s="18">
        <f t="shared" si="405"/>
        <v>16.906906117165214</v>
      </c>
      <c r="CP101" s="18">
        <f t="shared" si="406"/>
        <v>0.70143297783936498</v>
      </c>
      <c r="CQ101" s="18">
        <f>IF(ISNUMBER(CO101),CQ100+CO101*0.5,IF(ISNUMBER(#REF!),0,""))</f>
        <v>293.3774545169303</v>
      </c>
      <c r="CR101" s="18">
        <f>IF(ISNUMBER(CP101),CR100+CP101*0.5,IF(ISNUMBER(#REF!),0,""))</f>
        <v>331.81214104911248</v>
      </c>
      <c r="CS101" s="18">
        <f>IF(ISNUMBER(CQ101), CQ101*COS(RADIANS(-$C101+Графики!$B$3))+CR101*SIN(RADIANS(-$C101+Графики!$B$3)),"")</f>
        <v>293.3774545169303</v>
      </c>
      <c r="CT101" s="19">
        <f>IF(ISNUMBER(CQ101), CQ101*COS(RADIANS(-$C101+Графики!$B$5))+CR101*SIN(RADIANS(-$C101+Графики!$B$5)),"")</f>
        <v>331.81214104911248</v>
      </c>
      <c r="CU101" s="24">
        <v>-1.0303315063777139</v>
      </c>
      <c r="CV101" s="25">
        <v>0.9023029768001557</v>
      </c>
      <c r="CW101" s="25">
        <v>-0.15117876034238634</v>
      </c>
      <c r="CX101" s="25">
        <v>0.14478941792391842</v>
      </c>
      <c r="CY101" s="18">
        <f t="shared" si="407"/>
        <v>16.86461795617803</v>
      </c>
      <c r="CZ101" s="18">
        <f t="shared" si="408"/>
        <v>2.5828067243261441</v>
      </c>
      <c r="DA101" s="18">
        <f>IF(ISNUMBER(CY101),DA100+CY101*0.5,IF(ISNUMBER(#REF!),0,""))</f>
        <v>286.90841057030559</v>
      </c>
      <c r="DB101" s="18">
        <f>IF(ISNUMBER(CZ101),DB100+CZ101*0.5,IF(ISNUMBER(#REF!),0,""))</f>
        <v>334.39334439277047</v>
      </c>
      <c r="DC101" s="18">
        <f>IF(ISNUMBER(DA101), DA101*COS(RADIANS(-$C101+Графики!$B$3))+DB101*SIN(RADIANS(-$C101+Графики!$B$3)),"")</f>
        <v>286.90841057030559</v>
      </c>
      <c r="DD101" s="19">
        <f>IF(ISNUMBER(DA101), DA101*COS(RADIANS(-$C101+Графики!$B$5))+DB101*SIN(RADIANS(-$C101+Графики!$B$5)),"")</f>
        <v>334.39334439277047</v>
      </c>
      <c r="DE101" s="24">
        <v>-1.0004818059989835</v>
      </c>
      <c r="DF101" s="25">
        <v>1.0068915877812155</v>
      </c>
      <c r="DG101" s="25">
        <v>-5.3303194077843702E-2</v>
      </c>
      <c r="DH101" s="25">
        <v>0.12713824458031189</v>
      </c>
      <c r="DI101" s="18">
        <f t="shared" si="409"/>
        <v>17.516741600310429</v>
      </c>
      <c r="DJ101" s="18">
        <f t="shared" si="410"/>
        <v>1.5746479550818566</v>
      </c>
      <c r="DK101" s="18">
        <f>IF(ISNUMBER(DI101),DK100+DI101*0.5,IF(ISNUMBER(#REF!),0,""))</f>
        <v>289.31335803180133</v>
      </c>
      <c r="DL101" s="18">
        <f>IF(ISNUMBER(DJ101),DL100+DJ101*0.5,IF(ISNUMBER(#REF!),0,""))</f>
        <v>329.4366560770261</v>
      </c>
      <c r="DM101" s="18">
        <f>IF(ISNUMBER(DK101), DK101*COS(RADIANS(-$C101+Графики!$B$3))+DL101*SIN(RADIANS(-$C101+Графики!$B$3)),"")</f>
        <v>289.31335803180133</v>
      </c>
      <c r="DN101" s="19">
        <f>IF(ISNUMBER(DK101), DK101*COS(RADIANS(-$C101+Графики!$B$5))+DL101*SIN(RADIANS(-$C101+Графики!$B$5)),"")</f>
        <v>329.4366560770261</v>
      </c>
      <c r="DO101" s="24">
        <v>-0.91450963112767758</v>
      </c>
      <c r="DP101" s="25">
        <v>0.82400501194346165</v>
      </c>
      <c r="DQ101" s="25">
        <v>-0.16519628219609228</v>
      </c>
      <c r="DR101" s="25">
        <v>0.12931200811509166</v>
      </c>
      <c r="DS101" s="18">
        <f t="shared" si="411"/>
        <v>15.170820310621167</v>
      </c>
      <c r="DT101" s="18">
        <f t="shared" si="412"/>
        <v>2.5700668408467502</v>
      </c>
      <c r="DU101" s="18">
        <f>IF(ISNUMBER(DS101),DU100+DS101*0.5,IF(ISNUMBER(#REF!),0,""))</f>
        <v>296.26882575015867</v>
      </c>
      <c r="DV101" s="18">
        <f>IF(ISNUMBER(DT101),DV100+DT101*0.5,IF(ISNUMBER(#REF!),0,""))</f>
        <v>328.12190650013724</v>
      </c>
      <c r="DW101" s="18">
        <f>IF(ISNUMBER(DU101), DU101*COS(RADIANS(-$C101+Графики!$B$3))+DV101*SIN(RADIANS(-$C101+Графики!$B$3)),"")</f>
        <v>296.26882575015867</v>
      </c>
      <c r="DX101" s="19">
        <f>IF(ISNUMBER(DU101), DU101*COS(RADIANS(-$C101+Графики!$B$5))+DV101*SIN(RADIANS(-$C101+Графики!$B$5)),"")</f>
        <v>328.12190650013724</v>
      </c>
      <c r="DY101" s="24">
        <v>-0.96064729831284978</v>
      </c>
      <c r="DZ101" s="25">
        <v>1.0195063677557106</v>
      </c>
      <c r="EA101" s="25">
        <v>-0.17973974763982373</v>
      </c>
      <c r="EB101" s="25">
        <v>8.2110950908782315E-2</v>
      </c>
      <c r="EC101" s="18">
        <f t="shared" si="413"/>
        <v>17.279240618596596</v>
      </c>
      <c r="ED101" s="18">
        <f t="shared" si="414"/>
        <v>2.2850764305394251</v>
      </c>
      <c r="EE101" s="18">
        <f>IF(ISNUMBER(EC101),EE100+EC101*0.5,IF(ISNUMBER(#REF!),0,""))</f>
        <v>290.37729739687546</v>
      </c>
      <c r="EF101" s="18">
        <f>IF(ISNUMBER(ED101),EF100+ED101*0.5,IF(ISNUMBER(#REF!),0,""))</f>
        <v>329.32521522520432</v>
      </c>
      <c r="EG101" s="18">
        <f>IF(ISNUMBER(EE101), EE101*COS(RADIANS(-$C101+Графики!$B$3))+EF101*SIN(RADIANS(-$C101+Графики!$B$3)),"")</f>
        <v>290.37729739687546</v>
      </c>
      <c r="EH101" s="19">
        <f>IF(ISNUMBER(EE101), EE101*COS(RADIANS(-$C101+Графики!$B$5))+EF101*SIN(RADIANS(-$C101+Графики!$B$5)),"")</f>
        <v>329.32521522520432</v>
      </c>
      <c r="EI101" s="24">
        <v>-0.88615922453665796</v>
      </c>
      <c r="EJ101" s="25">
        <v>0.92818711128190345</v>
      </c>
      <c r="EK101" s="25">
        <v>-9.3879357613319586E-2</v>
      </c>
      <c r="EL101" s="25">
        <v>6.5799531898297126E-2</v>
      </c>
      <c r="EM101" s="18">
        <f t="shared" si="415"/>
        <v>15.832497141166112</v>
      </c>
      <c r="EN101" s="18">
        <f t="shared" si="416"/>
        <v>1.3934607329978435</v>
      </c>
      <c r="EO101" s="18">
        <f>IF(ISNUMBER(EM101),EO100+EM101*0.5,IF(ISNUMBER(#REF!),0,""))</f>
        <v>290.89524622551301</v>
      </c>
      <c r="EP101" s="18">
        <f>IF(ISNUMBER(EN101),EP100+EN101*0.5,IF(ISNUMBER(#REF!),0,""))</f>
        <v>322.70044993471538</v>
      </c>
      <c r="EQ101" s="18">
        <f>IF(ISNUMBER(EO101), EO101*COS(RADIANS(-$C101+Графики!$B$3))+EP101*SIN(RADIANS(-$C101+Графики!$B$3)),"")</f>
        <v>290.89524622551301</v>
      </c>
      <c r="ER101" s="19">
        <f>IF(ISNUMBER(EO101), EO101*COS(RADIANS(-$C101+Графики!$B$5))+EP101*SIN(RADIANS(-$C101+Графики!$B$5)),"")</f>
        <v>322.70044993471538</v>
      </c>
      <c r="ES101" s="24">
        <v>-0.88314037412609558</v>
      </c>
      <c r="ET101" s="25">
        <v>0.87347741515250465</v>
      </c>
      <c r="EU101" s="25">
        <v>-6.3106778946615066E-2</v>
      </c>
      <c r="EV101" s="25">
        <v>6.1788313654679877E-2</v>
      </c>
      <c r="EW101" s="18">
        <f t="shared" si="417"/>
        <v>15.328781692929983</v>
      </c>
      <c r="EX101" s="18">
        <f t="shared" si="418"/>
        <v>1.0899150769500656</v>
      </c>
      <c r="EY101" s="18">
        <f>IF(ISNUMBER(EW101),EY100+EW101*0.5,IF(ISNUMBER(#REF!),0,""))</f>
        <v>288.4762715859797</v>
      </c>
      <c r="EZ101" s="18">
        <f>IF(ISNUMBER(EX101),EZ100+EX101*0.5,IF(ISNUMBER(#REF!),0,""))</f>
        <v>326.65910326709405</v>
      </c>
      <c r="FA101" s="18">
        <f>IF(ISNUMBER(EY101), EY101*COS(RADIANS(-$C101+Графики!$B$3))+EZ101*SIN(RADIANS(-$C101+Графики!$B$3)),"")</f>
        <v>288.4762715859797</v>
      </c>
      <c r="FB101" s="19">
        <f>IF(ISNUMBER(EY101), EY101*COS(RADIANS(-$C101+Графики!$B$5))+EZ101*SIN(RADIANS(-$C101+Графики!$B$5)),"")</f>
        <v>326.65910326709405</v>
      </c>
      <c r="FC101" s="24">
        <v>-0.94680137408528797</v>
      </c>
      <c r="FD101" s="25">
        <v>0.84706458668073414</v>
      </c>
      <c r="FE101" s="25">
        <v>-0.19815996932576541</v>
      </c>
      <c r="FF101" s="25">
        <v>7.2074024287471616E-2</v>
      </c>
      <c r="FG101" s="18">
        <f t="shared" si="419"/>
        <v>15.653794302615259</v>
      </c>
      <c r="FH101" s="18">
        <f t="shared" si="420"/>
        <v>2.3582342838808419</v>
      </c>
      <c r="FI101" s="18">
        <f>IF(ISNUMBER(FG101),FI100+FG101*0.5,IF(ISNUMBER(#REF!),0,""))</f>
        <v>290.35038855574317</v>
      </c>
      <c r="FJ101" s="18">
        <f>IF(ISNUMBER(FH101),FJ100+FH101*0.5,IF(ISNUMBER(#REF!),0,""))</f>
        <v>329.89728076121094</v>
      </c>
      <c r="FK101" s="18">
        <f>IF(ISNUMBER(FI101), FI101*COS(RADIANS(-$C101+Графики!$B$3))+FJ101*SIN(RADIANS(-$C101+Графики!$B$3)),"")</f>
        <v>290.35038855574317</v>
      </c>
      <c r="FL101" s="19">
        <f>IF(ISNUMBER(FI101), FI101*COS(RADIANS(-$C101+Графики!$B$5))+FJ101*SIN(RADIANS(-$C101+Графики!$B$5)),"")</f>
        <v>329.89728076121094</v>
      </c>
      <c r="FM101" s="24">
        <v>-0.86738521538610425</v>
      </c>
      <c r="FN101" s="25">
        <v>0.88622366549911968</v>
      </c>
      <c r="FO101" s="25">
        <v>-6.5035997893164998E-2</v>
      </c>
      <c r="FP101" s="25">
        <v>9.8576407509991859E-2</v>
      </c>
      <c r="FQ101" s="18">
        <f t="shared" si="421"/>
        <v>15.30252709355601</v>
      </c>
      <c r="FR101" s="18">
        <f t="shared" si="422"/>
        <v>1.4277871005872249</v>
      </c>
      <c r="FS101" s="18">
        <f>IF(ISNUMBER(FQ101),FS100+FQ101*0.5,IF(ISNUMBER(#REF!),0,""))</f>
        <v>291.77896033886884</v>
      </c>
      <c r="FT101" s="18">
        <f>IF(ISNUMBER(FR101),FT100+FR101*0.5,IF(ISNUMBER(#REF!),0,""))</f>
        <v>328.9265067533965</v>
      </c>
      <c r="FU101" s="18">
        <f>IF(ISNUMBER(FS101), FS101*COS(RADIANS(-$C101+Графики!$B$3))+FT101*SIN(RADIANS(-$C101+Графики!$B$3)),"")</f>
        <v>291.77896033886884</v>
      </c>
      <c r="FV101" s="19">
        <f>IF(ISNUMBER(FS101), FS101*COS(RADIANS(-$C101+Графики!$B$5))+FT101*SIN(RADIANS(-$C101+Графики!$B$5)),"")</f>
        <v>328.9265067533965</v>
      </c>
      <c r="FW101" s="24">
        <v>-1.0294002587894664</v>
      </c>
      <c r="FX101" s="25">
        <v>0.94822993218418572</v>
      </c>
      <c r="FY101" s="25">
        <v>-7.3506781811890326E-2</v>
      </c>
      <c r="FZ101" s="25">
        <v>0.1759267276847665</v>
      </c>
      <c r="GA101" s="18">
        <f t="shared" si="423"/>
        <v>17.257222427654504</v>
      </c>
      <c r="GB101" s="18">
        <f t="shared" si="424"/>
        <v>2.1767162838426235</v>
      </c>
      <c r="GC101" s="18">
        <f>IF(ISNUMBER(GA101),GC100+GA101*0.5,IF(ISNUMBER(#REF!),0,""))</f>
        <v>297.39613814371279</v>
      </c>
      <c r="GD101" s="18">
        <f>IF(ISNUMBER(GB101),GD100+GB101*0.5,IF(ISNUMBER(#REF!),0,""))</f>
        <v>323.68187754095123</v>
      </c>
      <c r="GE101" s="18">
        <f>IF(ISNUMBER(GC101), GC101*COS(RADIANS(-$C101+Графики!$B$3))+GD101*SIN(RADIANS(-$C101+Графики!$B$3)),"")</f>
        <v>297.39613814371279</v>
      </c>
      <c r="GF101" s="19">
        <f>IF(ISNUMBER(GC101), GC101*COS(RADIANS(-$C101+Графики!$B$5))+GD101*SIN(RADIANS(-$C101+Графики!$B$5)),"")</f>
        <v>323.68187754095123</v>
      </c>
      <c r="GG101" s="24">
        <v>-0.98390867480972777</v>
      </c>
      <c r="GH101" s="25">
        <v>1.023790760534697</v>
      </c>
      <c r="GI101" s="25">
        <v>-9.1009557974211203E-2</v>
      </c>
      <c r="GJ101" s="25">
        <v>0.13535208530023887</v>
      </c>
      <c r="GK101" s="18">
        <f t="shared" si="425"/>
        <v>17.519586413090266</v>
      </c>
      <c r="GL101" s="18">
        <f t="shared" si="426"/>
        <v>1.9753767029892024</v>
      </c>
      <c r="GM101" s="18">
        <f>IF(ISNUMBER(GK101),GM100+GK101*0.5,IF(ISNUMBER(#REF!),0,""))</f>
        <v>299.0972453442555</v>
      </c>
      <c r="GN101" s="18">
        <f>IF(ISNUMBER(GL101),GN100+GL101*0.5,IF(ISNUMBER(#REF!),0,""))</f>
        <v>330.26030159097849</v>
      </c>
      <c r="GO101" s="18">
        <f>IF(ISNUMBER(GM101), GM101*COS(RADIANS(-$C101+Графики!$B$3))+GN101*SIN(RADIANS(-$C101+Графики!$B$3)),"")</f>
        <v>299.0972453442555</v>
      </c>
      <c r="GP101" s="19">
        <f>IF(ISNUMBER(GM101), GM101*COS(RADIANS(-$C101+Графики!$B$5))+GN101*SIN(RADIANS(-$C101+Графики!$B$5)),"")</f>
        <v>330.26030159097849</v>
      </c>
      <c r="GQ101" s="24">
        <v>-0.97807176879871616</v>
      </c>
      <c r="GR101" s="25">
        <v>0.9995739543733505</v>
      </c>
      <c r="GS101" s="25">
        <v>-5.9659988541325149E-2</v>
      </c>
      <c r="GT101" s="25">
        <v>0.18645947939864552</v>
      </c>
      <c r="GU101" s="18">
        <f t="shared" si="427"/>
        <v>17.257357951470752</v>
      </c>
      <c r="GV101" s="18">
        <f t="shared" si="428"/>
        <v>2.1477958830943402</v>
      </c>
      <c r="GW101" s="18">
        <f>IF(ISNUMBER(GU101),GW100+GU101*0.5,IF(ISNUMBER(#REF!),0,""))</f>
        <v>291.77154235209559</v>
      </c>
      <c r="GX101" s="18">
        <f>IF(ISNUMBER(GV101),GX100+GV101*0.5,IF(ISNUMBER(#REF!),0,""))</f>
        <v>330.83391901855572</v>
      </c>
      <c r="GY101" s="18">
        <f>IF(ISNUMBER(GW101), GW101*COS(RADIANS(-$C101+Графики!$B$3))+GX101*SIN(RADIANS(-$C101+Графики!$B$3)),"")</f>
        <v>291.77154235209559</v>
      </c>
      <c r="GZ101" s="19">
        <f>IF(ISNUMBER(GW101), GW101*COS(RADIANS(-$C101+Графики!$B$5))+GX101*SIN(RADIANS(-$C101+Графики!$B$5)),"")</f>
        <v>330.83391901855572</v>
      </c>
      <c r="HA101" s="24">
        <v>-1.0279437989292504</v>
      </c>
      <c r="HB101" s="25">
        <v>0.95663264109482771</v>
      </c>
      <c r="HC101" s="25">
        <v>-0.15540910102826422</v>
      </c>
      <c r="HD101" s="25">
        <v>4.735496028222147E-2</v>
      </c>
      <c r="HE101" s="18">
        <f t="shared" si="429"/>
        <v>17.317830827241419</v>
      </c>
      <c r="HF101" s="18">
        <f t="shared" si="430"/>
        <v>1.7694493139473646</v>
      </c>
      <c r="HG101" s="18">
        <f>IF(ISNUMBER(HE101),HG100+HE101*0.5,IF(ISNUMBER(#REF!),0,""))</f>
        <v>294.18887087719941</v>
      </c>
      <c r="HH101" s="18">
        <f>IF(ISNUMBER(HF101),HH100+HF101*0.5,IF(ISNUMBER(#REF!),0,""))</f>
        <v>328.72156802239351</v>
      </c>
      <c r="HI101" s="18">
        <f>IF(ISNUMBER(HG101), HG101*COS(RADIANS(-$C101+Графики!$B$3))+HH101*SIN(RADIANS(-$C101+Графики!$B$3)),"")</f>
        <v>294.18887087719941</v>
      </c>
      <c r="HJ101" s="19">
        <f>IF(ISNUMBER(HG101), HG101*COS(RADIANS(-$C101+Графики!$B$5))+HH101*SIN(RADIANS(-$C101+Графики!$B$5)),"")</f>
        <v>328.72156802239351</v>
      </c>
      <c r="HK101" s="24">
        <v>-0.98843731279829772</v>
      </c>
      <c r="HL101" s="25">
        <v>0.8803671863295035</v>
      </c>
      <c r="HM101" s="25">
        <v>-8.6247121505323904E-2</v>
      </c>
      <c r="HN101" s="25">
        <v>0.17305045603661592</v>
      </c>
      <c r="HO101" s="18">
        <f t="shared" si="431"/>
        <v>16.307672895464744</v>
      </c>
      <c r="HP101" s="18">
        <f t="shared" si="432"/>
        <v>2.2627963042589201</v>
      </c>
      <c r="HQ101" s="18">
        <f>IF(ISNUMBER(HO101),HQ100+HO101*0.5,IF(ISNUMBER(#REF!),0,""))</f>
        <v>297.97009896457604</v>
      </c>
      <c r="HR101" s="18">
        <f>IF(ISNUMBER(HP101),HR100+HP101*0.5,IF(ISNUMBER(#REF!),0,""))</f>
        <v>332.59370589871412</v>
      </c>
      <c r="HS101" s="18">
        <f>IF(ISNUMBER(HQ101), HQ101*COS(RADIANS(-$C101+Графики!$B$3))+HR101*SIN(RADIANS(-$C101+Графики!$B$3)),"")</f>
        <v>297.97009896457604</v>
      </c>
      <c r="HT101" s="19">
        <f>IF(ISNUMBER(HQ101), HQ101*COS(RADIANS(-$C101+Графики!$B$5))+HR101*SIN(RADIANS(-$C101+Графики!$B$5)),"")</f>
        <v>332.59370589871412</v>
      </c>
      <c r="HU101" s="24">
        <v>-0.89039770417261688</v>
      </c>
      <c r="HV101" s="25">
        <v>0.87915464528617315</v>
      </c>
      <c r="HW101" s="25">
        <v>-0.15619190718236037</v>
      </c>
      <c r="HX101" s="25">
        <v>4.4763206554054441E-2</v>
      </c>
      <c r="HY101" s="18">
        <f t="shared" si="433"/>
        <v>15.441643664235613</v>
      </c>
      <c r="HZ101" s="18">
        <f t="shared" si="434"/>
        <v>1.753663292858483</v>
      </c>
      <c r="IA101" s="18">
        <f>IF(ISNUMBER(HY101),IA100+HY101*0.5,IF(ISNUMBER(#REF!),0,""))</f>
        <v>291.20432774428826</v>
      </c>
      <c r="IB101" s="18">
        <f>IF(ISNUMBER(HZ101),IB100+HZ101*0.5,IF(ISNUMBER(#REF!),0,""))</f>
        <v>327.53575628270897</v>
      </c>
      <c r="IC101" s="18">
        <f>IF(ISNUMBER(IA101), IA101*COS(RADIANS(-$C101+Графики!$B$3))+IB101*SIN(RADIANS(-$C101+Графики!$B$3)),"")</f>
        <v>291.20432774428826</v>
      </c>
      <c r="ID101" s="19">
        <f>IF(ISNUMBER(IA101), IA101*COS(RADIANS(-$C101+Графики!$B$5))+IB101*SIN(RADIANS(-$C101+Графики!$B$5)),"")</f>
        <v>327.53575628270897</v>
      </c>
      <c r="IE101" s="24">
        <v>-0.85590255104028301</v>
      </c>
      <c r="IF101" s="25">
        <v>0.8958084926522667</v>
      </c>
      <c r="IG101" s="25">
        <v>-0.22079712692598913</v>
      </c>
      <c r="IH101" s="25">
        <v>0.1125297216172142</v>
      </c>
      <c r="II101" s="18">
        <f t="shared" si="435"/>
        <v>15.285967276843023</v>
      </c>
      <c r="IJ101" s="18">
        <f t="shared" si="436"/>
        <v>2.9088213941318175</v>
      </c>
      <c r="IK101" s="18">
        <f>IF(ISNUMBER(II101),IK100+II101*0.5,IF(ISNUMBER(#REF!),0,""))</f>
        <v>288.31069513094263</v>
      </c>
      <c r="IL101" s="18">
        <f>IF(ISNUMBER(IJ101),IL100+IJ101*0.5,IF(ISNUMBER(#REF!),0,""))</f>
        <v>323.59960942982775</v>
      </c>
      <c r="IM101" s="18">
        <f>IF(ISNUMBER(IK101), IK101*COS(RADIANS(-$C101+Графики!$B$3))+IL101*SIN(RADIANS(-$C101+Графики!$B$3)),"")</f>
        <v>288.31069513094263</v>
      </c>
      <c r="IN101" s="19">
        <f>IF(ISNUMBER(IK101), IK101*COS(RADIANS(-$C101+Графики!$B$5))+IL101*SIN(RADIANS(-$C101+Графики!$B$5)),"")</f>
        <v>323.59960942982775</v>
      </c>
      <c r="IO101" s="24">
        <v>-0.93702959767452143</v>
      </c>
      <c r="IP101" s="25">
        <v>0.95819306725125053</v>
      </c>
      <c r="IQ101" s="25">
        <v>-0.1565698657936461</v>
      </c>
      <c r="IR101" s="25">
        <v>0.10647553666019441</v>
      </c>
      <c r="IS101" s="18">
        <f t="shared" si="437"/>
        <v>16.538183790576774</v>
      </c>
      <c r="IT101" s="18">
        <f t="shared" si="438"/>
        <v>2.2955021615619629</v>
      </c>
      <c r="IU101" s="18">
        <f>IF(ISNUMBER(IS101),IU100+IS101*0.5,IF(ISNUMBER(#REF!),0,""))</f>
        <v>293.3640294586607</v>
      </c>
      <c r="IV101" s="18">
        <f>IF(ISNUMBER(IT101),IV100+IT101*0.5,IF(ISNUMBER(#REF!),0,""))</f>
        <v>332.01534221692401</v>
      </c>
      <c r="IW101" s="18">
        <f>IF(ISNUMBER(IU101), IU101*COS(RADIANS(-$C101+Графики!$B$3))+IV101*SIN(RADIANS(-$C101+Графики!$B$3)),"")</f>
        <v>293.3640294586607</v>
      </c>
      <c r="IX101" s="19">
        <f>IF(ISNUMBER(IU101), IU101*COS(RADIANS(-$C101+Графики!$B$5))+IV101*SIN(RADIANS(-$C101+Графики!$B$5)),"")</f>
        <v>332.01534221692401</v>
      </c>
    </row>
    <row r="102" spans="1:258" s="88" customFormat="1" x14ac:dyDescent="0.25">
      <c r="A102" s="44">
        <v>102</v>
      </c>
      <c r="B102" s="50">
        <v>0</v>
      </c>
      <c r="C102" s="11">
        <f>IF(Графики!$A$7="Расчитывать с учетом закручивания скважины",B102,0)</f>
        <v>0</v>
      </c>
      <c r="D102" s="47">
        <v>49.5</v>
      </c>
      <c r="E102" s="34">
        <f>IF(ISNUMBER(INDEX($I$1:$IX$303,$A102,E$1) ),INDEX($I$1:$IX$303,$A102,E$1),0)</f>
        <v>15.042583146772072</v>
      </c>
      <c r="F102" s="35">
        <f>IF(ISNUMBER(INDEX($I$1:$IX$303,$A102,F$1) ),INDEX($I$1:$IX$303,$A102,F$1),0)</f>
        <v>3.7678751363509524</v>
      </c>
      <c r="G102" s="35">
        <f>IF(ISNUMBER(INDEX($I$1:$IX$303,$A102,G$1) ),INDEX($I$1:$IX$303,$A102,G$1)-$G$305,0)</f>
        <v>-680.10071522625617</v>
      </c>
      <c r="H102" s="36">
        <f>IF(ISNUMBER(INDEX($I$1:$IX$303,$A102,H$1) ),INDEX($I$1:$IX$303,$A102,H$1)-$H$305,0)</f>
        <v>-822.44832269091626</v>
      </c>
      <c r="I102" s="29">
        <v>-0.91010220710850342</v>
      </c>
      <c r="J102" s="25">
        <v>0.81371586235586879</v>
      </c>
      <c r="K102" s="25">
        <v>-0.35026801961369514</v>
      </c>
      <c r="L102" s="25">
        <v>8.1499688106734053E-2</v>
      </c>
      <c r="M102" s="18">
        <f t="shared" si="389"/>
        <v>15.042583146772072</v>
      </c>
      <c r="N102" s="18">
        <f t="shared" si="390"/>
        <v>3.7678751363509524</v>
      </c>
      <c r="O102" s="18">
        <f>IF(ISNUMBER(M102),O101+M102*0.5,IF(ISNUMBER(#REF!),0,""))</f>
        <v>297.81544066315854</v>
      </c>
      <c r="P102" s="18">
        <f>IF(ISNUMBER(N102),P101+N102*0.5,IF(ISNUMBER(#REF!),0,""))</f>
        <v>332.98134079312126</v>
      </c>
      <c r="Q102" s="18">
        <f>IF(ISNUMBER(O102), O102*COS(RADIANS(-$C102+Графики!$B$3))+P102*SIN(RADIANS(-$C102+Графики!$B$3)),"")</f>
        <v>297.81544066315854</v>
      </c>
      <c r="R102" s="19">
        <f>IF(ISNUMBER(O102), O102*COS(RADIANS(-$C102+Графики!$B$5))+P102*SIN(RADIANS(-$C102+Графики!$B$5)),"")</f>
        <v>332.98134079312126</v>
      </c>
      <c r="S102" s="29">
        <v>-0.97285204497252653</v>
      </c>
      <c r="T102" s="25">
        <v>0.91917413582069785</v>
      </c>
      <c r="U102" s="25">
        <v>-0.39384949885584053</v>
      </c>
      <c r="V102" s="25">
        <v>0.127756839298173</v>
      </c>
      <c r="W102" s="18">
        <f t="shared" si="391"/>
        <v>16.51029301285206</v>
      </c>
      <c r="X102" s="18">
        <f t="shared" si="392"/>
        <v>4.5518582812434456</v>
      </c>
      <c r="Y102" s="18">
        <f>IF(ISNUMBER(W102),Y101+W102*0.5,IF(ISNUMBER(#REF!),0,""))</f>
        <v>299.85301579289467</v>
      </c>
      <c r="Z102" s="18">
        <f>IF(ISNUMBER(X102),Z101+X102*0.5,IF(ISNUMBER(#REF!),0,""))</f>
        <v>327.7913354542618</v>
      </c>
      <c r="AA102" s="18">
        <f>IF(ISNUMBER(Y102), Y102*COS(RADIANS(-$C102+Графики!$B$3))+Z102*SIN(RADIANS(-$C102+Графики!$B$3)),"")</f>
        <v>299.85301579289467</v>
      </c>
      <c r="AB102" s="18">
        <f>IF(ISNUMBER(Y102), Y102*COS(RADIANS(-$C102+Графики!$B$5))+Z102*SIN(RADIANS(-$C102+Графики!$B$5)),"")</f>
        <v>327.7913354542618</v>
      </c>
      <c r="AC102" s="24">
        <v>-0.89686668429817418</v>
      </c>
      <c r="AD102" s="25">
        <v>0.81310093678509088</v>
      </c>
      <c r="AE102" s="25">
        <v>-0.31766804293896</v>
      </c>
      <c r="AF102" s="25">
        <v>0.10130727237283246</v>
      </c>
      <c r="AG102" s="18">
        <f t="shared" si="393"/>
        <v>14.921728749356619</v>
      </c>
      <c r="AH102" s="18">
        <f t="shared" si="394"/>
        <v>3.6562412221707867</v>
      </c>
      <c r="AI102" s="18">
        <f>IF(ISNUMBER(AG102),AI101+AG102*0.5,IF(ISNUMBER(#REF!),0,""))</f>
        <v>298.873157842762</v>
      </c>
      <c r="AJ102" s="18">
        <f>IF(ISNUMBER(AH102),AJ101+AH102*0.5,IF(ISNUMBER(#REF!),0,""))</f>
        <v>337.1135379731474</v>
      </c>
      <c r="AK102" s="18">
        <f>IF(ISNUMBER(AI102), AI102*COS(RADIANS(-$C102+Графики!$B$3))+AJ102*SIN(RADIANS(-$C102+Графики!$B$3)),"")</f>
        <v>298.873157842762</v>
      </c>
      <c r="AL102" s="19">
        <f>IF(ISNUMBER(AI102), AI102*COS(RADIANS(-$C102+Графики!$B$5))+AJ102*SIN(RADIANS(-$C102+Графики!$B$5)),"")</f>
        <v>337.1135379731474</v>
      </c>
      <c r="AM102" s="24">
        <v>-1.0121137030806264</v>
      </c>
      <c r="AN102" s="25">
        <v>0.99644499993201585</v>
      </c>
      <c r="AO102" s="25">
        <v>-0.27031938756899404</v>
      </c>
      <c r="AP102" s="25">
        <v>0.22984595277955863</v>
      </c>
      <c r="AQ102" s="18">
        <f t="shared" si="395"/>
        <v>17.527083786709209</v>
      </c>
      <c r="AR102" s="18">
        <f t="shared" si="396"/>
        <v>4.3647521377412959</v>
      </c>
      <c r="AS102" s="18">
        <f>IF(ISNUMBER(AQ102),AS101+AQ102*0.5,IF(ISNUMBER(#REF!),0,""))</f>
        <v>298.32695892267327</v>
      </c>
      <c r="AT102" s="18">
        <f>IF(ISNUMBER(AR102),AT101+AR102*0.5,IF(ISNUMBER(#REF!),0,""))</f>
        <v>332.12239694024635</v>
      </c>
      <c r="AU102" s="18">
        <f>IF(ISNUMBER(AS102), AS102*COS(RADIANS(-$C102+Графики!$B$3))+AT102*SIN(RADIANS(-$C102+Графики!$B$3)),"")</f>
        <v>298.32695892267327</v>
      </c>
      <c r="AV102" s="19">
        <f>IF(ISNUMBER(AS102), AS102*COS(RADIANS(-$C102+Графики!$B$5))+AT102*SIN(RADIANS(-$C102+Графики!$B$5)),"")</f>
        <v>332.12239694024635</v>
      </c>
      <c r="AW102" s="24">
        <v>-0.86352693214278342</v>
      </c>
      <c r="AX102" s="25">
        <v>0.82770060233502729</v>
      </c>
      <c r="AY102" s="25">
        <v>-0.31724123421181327</v>
      </c>
      <c r="AZ102" s="25">
        <v>0.21085377052610185</v>
      </c>
      <c r="BA102" s="18">
        <f t="shared" si="397"/>
        <v>14.758208651406335</v>
      </c>
      <c r="BB102" s="18">
        <f t="shared" si="398"/>
        <v>4.6084819852782895</v>
      </c>
      <c r="BC102" s="18">
        <f>IF(ISNUMBER(BA102),BC101+BA102*0.5,IF(ISNUMBER(#REF!),0,""))</f>
        <v>296.94377137639287</v>
      </c>
      <c r="BD102" s="18">
        <f>IF(ISNUMBER(BB102),BD101+BB102*0.5,IF(ISNUMBER(#REF!),0,""))</f>
        <v>332.25203311821821</v>
      </c>
      <c r="BE102" s="18">
        <f>IF(ISNUMBER(BC102), BC102*COS(RADIANS(-$C102+Графики!$B$3))+BD102*SIN(RADIANS(-$C102+Графики!$B$3)),"")</f>
        <v>296.94377137639287</v>
      </c>
      <c r="BF102" s="19">
        <f>IF(ISNUMBER(BC102), BC102*COS(RADIANS(-$C102+Графики!$B$5))+BD102*SIN(RADIANS(-$C102+Графики!$B$5)),"")</f>
        <v>332.25203311821821</v>
      </c>
      <c r="BG102" s="24">
        <v>-1.0092113015475577</v>
      </c>
      <c r="BH102" s="25">
        <v>0.90782996065503763</v>
      </c>
      <c r="BI102" s="25">
        <v>-0.20883950065704443</v>
      </c>
      <c r="BJ102" s="25">
        <v>0.21066268673029573</v>
      </c>
      <c r="BK102" s="18">
        <f t="shared" si="399"/>
        <v>16.728560629454989</v>
      </c>
      <c r="BL102" s="18">
        <f t="shared" si="400"/>
        <v>3.6608390176274828</v>
      </c>
      <c r="BM102" s="18">
        <f>IF(ISNUMBER(BK102),BM101+BK102*0.5,IF(ISNUMBER(#REF!),0,""))</f>
        <v>299.73390420600811</v>
      </c>
      <c r="BN102" s="18">
        <f>IF(ISNUMBER(BL102),BN101+BL102*0.5,IF(ISNUMBER(#REF!),0,""))</f>
        <v>325.31686580656117</v>
      </c>
      <c r="BO102" s="18">
        <f>IF(ISNUMBER(BM102), BM102*COS(RADIANS(-$C102+Графики!$B$3))+BN102*SIN(RADIANS(-$C102+Графики!$B$3)),"")</f>
        <v>299.73390420600811</v>
      </c>
      <c r="BP102" s="19">
        <f>IF(ISNUMBER(BM102), BM102*COS(RADIANS(-$C102+Графики!$B$5))+BN102*SIN(RADIANS(-$C102+Графики!$B$5)),"")</f>
        <v>325.31686580656117</v>
      </c>
      <c r="BQ102" s="24">
        <v>-0.90541213564459178</v>
      </c>
      <c r="BR102" s="25">
        <v>0.92888631523372645</v>
      </c>
      <c r="BS102" s="25">
        <v>-0.25059464548029498</v>
      </c>
      <c r="BT102" s="25">
        <v>6.5955718366508265E-2</v>
      </c>
      <c r="BU102" s="18">
        <f t="shared" si="401"/>
        <v>16.006590126661383</v>
      </c>
      <c r="BV102" s="18">
        <f t="shared" si="402"/>
        <v>2.7624195354246979</v>
      </c>
      <c r="BW102" s="18">
        <f>IF(ISNUMBER(BU102),BW101+BU102*0.5,IF(ISNUMBER(#REF!),0,""))</f>
        <v>302.05707761711432</v>
      </c>
      <c r="BX102" s="18">
        <f>IF(ISNUMBER(BV102),BX101+BV102*0.5,IF(ISNUMBER(#REF!),0,""))</f>
        <v>324.55558268941962</v>
      </c>
      <c r="BY102" s="18">
        <f>IF(ISNUMBER(BW102), BW102*COS(RADIANS(-$C102+Графики!$B$3))+BX102*SIN(RADIANS(-$C102+Графики!$B$3)),"")</f>
        <v>302.05707761711432</v>
      </c>
      <c r="BZ102" s="19">
        <f>IF(ISNUMBER(BW102), BW102*COS(RADIANS(-$C102+Графики!$B$5))+BX102*SIN(RADIANS(-$C102+Графики!$B$5)),"")</f>
        <v>324.55558268941962</v>
      </c>
      <c r="CA102" s="29">
        <v>-0.96208415973371908</v>
      </c>
      <c r="CB102" s="25">
        <v>0.94884861718619551</v>
      </c>
      <c r="CC102" s="25">
        <v>-0.38069065310954742</v>
      </c>
      <c r="CD102" s="25">
        <v>8.1001199326798029E-2</v>
      </c>
      <c r="CE102" s="18">
        <f t="shared" si="403"/>
        <v>16.675261474772515</v>
      </c>
      <c r="CF102" s="18">
        <f t="shared" si="404"/>
        <v>4.0290105768048114</v>
      </c>
      <c r="CG102" s="18">
        <f>IF(ISNUMBER(CE102),CG101+CE102*0.5,IF(ISNUMBER(#REF!),0,""))</f>
        <v>301.93531133765271</v>
      </c>
      <c r="CH102" s="18">
        <f>IF(ISNUMBER(CF102),CH101+CF102*0.5,IF(ISNUMBER(#REF!),0,""))</f>
        <v>334.16880351712041</v>
      </c>
      <c r="CI102" s="18">
        <f>IF(ISNUMBER(CG102), CG102*COS(RADIANS(-$C102+Графики!$B$3))+CH102*SIN(RADIANS(-$C102+Графики!$B$3)),"")</f>
        <v>301.93531133765271</v>
      </c>
      <c r="CJ102" s="19">
        <f>IF(ISNUMBER(CG102), CG102*COS(RADIANS(-$C102+Графики!$B$5))+CH102*SIN(RADIANS(-$C102+Графики!$B$5)),"")</f>
        <v>334.16880351712041</v>
      </c>
      <c r="CK102" s="24">
        <v>-0.92425866730609108</v>
      </c>
      <c r="CL102" s="25">
        <v>0.96980526632417574</v>
      </c>
      <c r="CM102" s="25">
        <v>-0.35185081156832865</v>
      </c>
      <c r="CN102" s="25">
        <v>0.13505635911694064</v>
      </c>
      <c r="CO102" s="18">
        <f t="shared" si="405"/>
        <v>16.528073334551895</v>
      </c>
      <c r="CP102" s="18">
        <f t="shared" si="406"/>
        <v>4.2490538541822476</v>
      </c>
      <c r="CQ102" s="18">
        <f>IF(ISNUMBER(CO102),CQ101+CO102*0.5,IF(ISNUMBER(#REF!),0,""))</f>
        <v>301.64149118420625</v>
      </c>
      <c r="CR102" s="18">
        <f>IF(ISNUMBER(CP102),CR101+CP102*0.5,IF(ISNUMBER(#REF!),0,""))</f>
        <v>333.93666797620358</v>
      </c>
      <c r="CS102" s="18">
        <f>IF(ISNUMBER(CQ102), CQ102*COS(RADIANS(-$C102+Графики!$B$3))+CR102*SIN(RADIANS(-$C102+Графики!$B$3)),"")</f>
        <v>301.64149118420625</v>
      </c>
      <c r="CT102" s="19">
        <f>IF(ISNUMBER(CQ102), CQ102*COS(RADIANS(-$C102+Графики!$B$5))+CR102*SIN(RADIANS(-$C102+Графики!$B$5)),"")</f>
        <v>333.93666797620358</v>
      </c>
      <c r="CU102" s="24">
        <v>-1.0071757425361674</v>
      </c>
      <c r="CV102" s="25">
        <v>0.99170143933475974</v>
      </c>
      <c r="CW102" s="25">
        <v>-0.3721139562433321</v>
      </c>
      <c r="CX102" s="25">
        <v>0.20216960005659704</v>
      </c>
      <c r="CY102" s="18">
        <f t="shared" si="407"/>
        <v>17.442609492168529</v>
      </c>
      <c r="CZ102" s="18">
        <f t="shared" si="408"/>
        <v>5.0115484704880062</v>
      </c>
      <c r="DA102" s="18">
        <f>IF(ISNUMBER(CY102),DA101+CY102*0.5,IF(ISNUMBER(#REF!),0,""))</f>
        <v>295.62971531638988</v>
      </c>
      <c r="DB102" s="18">
        <f>IF(ISNUMBER(CZ102),DB101+CZ102*0.5,IF(ISNUMBER(#REF!),0,""))</f>
        <v>336.89911862801449</v>
      </c>
      <c r="DC102" s="18">
        <f>IF(ISNUMBER(DA102), DA102*COS(RADIANS(-$C102+Графики!$B$3))+DB102*SIN(RADIANS(-$C102+Графики!$B$3)),"")</f>
        <v>295.62971531638988</v>
      </c>
      <c r="DD102" s="19">
        <f>IF(ISNUMBER(DA102), DA102*COS(RADIANS(-$C102+Графики!$B$5))+DB102*SIN(RADIANS(-$C102+Графики!$B$5)),"")</f>
        <v>336.89911862801449</v>
      </c>
      <c r="DE102" s="24">
        <v>-0.99555963699718419</v>
      </c>
      <c r="DF102" s="25">
        <v>0.94255212482846107</v>
      </c>
      <c r="DG102" s="25">
        <v>-0.350567748224348</v>
      </c>
      <c r="DH102" s="25">
        <v>9.0946259530966161E-2</v>
      </c>
      <c r="DI102" s="18">
        <f t="shared" si="409"/>
        <v>16.912409412356766</v>
      </c>
      <c r="DJ102" s="18">
        <f t="shared" si="410"/>
        <v>3.8529270316256965</v>
      </c>
      <c r="DK102" s="18">
        <f>IF(ISNUMBER(DI102),DK101+DI102*0.5,IF(ISNUMBER(#REF!),0,""))</f>
        <v>297.7695627379797</v>
      </c>
      <c r="DL102" s="18">
        <f>IF(ISNUMBER(DJ102),DL101+DJ102*0.5,IF(ISNUMBER(#REF!),0,""))</f>
        <v>331.36311959283893</v>
      </c>
      <c r="DM102" s="18">
        <f>IF(ISNUMBER(DK102), DK102*COS(RADIANS(-$C102+Графики!$B$3))+DL102*SIN(RADIANS(-$C102+Графики!$B$3)),"")</f>
        <v>297.7695627379797</v>
      </c>
      <c r="DN102" s="19">
        <f>IF(ISNUMBER(DK102), DK102*COS(RADIANS(-$C102+Графики!$B$5))+DL102*SIN(RADIANS(-$C102+Графики!$B$5)),"")</f>
        <v>331.36311959283893</v>
      </c>
      <c r="DO102" s="24">
        <v>-0.95540445493536408</v>
      </c>
      <c r="DP102" s="25">
        <v>0.89477192744751599</v>
      </c>
      <c r="DQ102" s="25">
        <v>-0.34208935868005125</v>
      </c>
      <c r="DR102" s="25">
        <v>0.14191383485946232</v>
      </c>
      <c r="DS102" s="18">
        <f t="shared" si="411"/>
        <v>16.145133312571758</v>
      </c>
      <c r="DT102" s="18">
        <f t="shared" si="412"/>
        <v>4.2237121002914115</v>
      </c>
      <c r="DU102" s="18">
        <f>IF(ISNUMBER(DS102),DU101+DS102*0.5,IF(ISNUMBER(#REF!),0,""))</f>
        <v>304.34139240644453</v>
      </c>
      <c r="DV102" s="18">
        <f>IF(ISNUMBER(DT102),DV101+DT102*0.5,IF(ISNUMBER(#REF!),0,""))</f>
        <v>330.23376255028296</v>
      </c>
      <c r="DW102" s="18">
        <f>IF(ISNUMBER(DU102), DU102*COS(RADIANS(-$C102+Графики!$B$3))+DV102*SIN(RADIANS(-$C102+Графики!$B$3)),"")</f>
        <v>304.34139240644453</v>
      </c>
      <c r="DX102" s="19">
        <f>IF(ISNUMBER(DU102), DU102*COS(RADIANS(-$C102+Графики!$B$5))+DV102*SIN(RADIANS(-$C102+Графики!$B$5)),"")</f>
        <v>330.23376255028296</v>
      </c>
      <c r="DY102" s="24">
        <v>-0.92442398178550311</v>
      </c>
      <c r="DZ102" s="25">
        <v>0.91983753880591912</v>
      </c>
      <c r="EA102" s="25">
        <v>-0.27392674664136835</v>
      </c>
      <c r="EB102" s="25">
        <v>0.15369719177461785</v>
      </c>
      <c r="EC102" s="18">
        <f t="shared" si="413"/>
        <v>16.093523112363663</v>
      </c>
      <c r="ED102" s="18">
        <f t="shared" si="414"/>
        <v>3.7317141816816699</v>
      </c>
      <c r="EE102" s="18">
        <f>IF(ISNUMBER(EC102),EE101+EC102*0.5,IF(ISNUMBER(#REF!),0,""))</f>
        <v>298.42405895305728</v>
      </c>
      <c r="EF102" s="18">
        <f>IF(ISNUMBER(ED102),EF101+ED102*0.5,IF(ISNUMBER(#REF!),0,""))</f>
        <v>331.19107231604517</v>
      </c>
      <c r="EG102" s="18">
        <f>IF(ISNUMBER(EE102), EE102*COS(RADIANS(-$C102+Графики!$B$3))+EF102*SIN(RADIANS(-$C102+Графики!$B$3)),"")</f>
        <v>298.42405895305728</v>
      </c>
      <c r="EH102" s="19">
        <f>IF(ISNUMBER(EE102), EE102*COS(RADIANS(-$C102+Графики!$B$5))+EF102*SIN(RADIANS(-$C102+Графики!$B$5)),"")</f>
        <v>331.19107231604517</v>
      </c>
      <c r="EI102" s="24">
        <v>-0.85352414488094075</v>
      </c>
      <c r="EJ102" s="25">
        <v>0.97822683057656123</v>
      </c>
      <c r="EK102" s="25">
        <v>-0.24756885628363889</v>
      </c>
      <c r="EL102" s="25">
        <v>7.3659660037251912E-2</v>
      </c>
      <c r="EM102" s="18">
        <f t="shared" si="415"/>
        <v>15.984362053938792</v>
      </c>
      <c r="EN102" s="18">
        <f t="shared" si="416"/>
        <v>2.8032439591372351</v>
      </c>
      <c r="EO102" s="18">
        <f>IF(ISNUMBER(EM102),EO101+EM102*0.5,IF(ISNUMBER(#REF!),0,""))</f>
        <v>298.88742725248238</v>
      </c>
      <c r="EP102" s="18">
        <f>IF(ISNUMBER(EN102),EP101+EN102*0.5,IF(ISNUMBER(#REF!),0,""))</f>
        <v>324.10207191428401</v>
      </c>
      <c r="EQ102" s="18">
        <f>IF(ISNUMBER(EO102), EO102*COS(RADIANS(-$C102+Графики!$B$3))+EP102*SIN(RADIANS(-$C102+Графики!$B$3)),"")</f>
        <v>298.88742725248238</v>
      </c>
      <c r="ER102" s="19">
        <f>IF(ISNUMBER(EO102), EO102*COS(RADIANS(-$C102+Графики!$B$5))+EP102*SIN(RADIANS(-$C102+Графики!$B$5)),"")</f>
        <v>324.10207191428401</v>
      </c>
      <c r="ES102" s="24">
        <v>-0.83925437897812527</v>
      </c>
      <c r="ET102" s="25">
        <v>0.98714656384203436</v>
      </c>
      <c r="EU102" s="25">
        <v>-0.268397423588143</v>
      </c>
      <c r="EV102" s="25">
        <v>0.11980103296999026</v>
      </c>
      <c r="EW102" s="18">
        <f t="shared" si="417"/>
        <v>15.937680158978285</v>
      </c>
      <c r="EX102" s="18">
        <f t="shared" si="418"/>
        <v>3.3876641293926193</v>
      </c>
      <c r="EY102" s="18">
        <f>IF(ISNUMBER(EW102),EY101+EW102*0.5,IF(ISNUMBER(#REF!),0,""))</f>
        <v>296.44511166546886</v>
      </c>
      <c r="EZ102" s="18">
        <f>IF(ISNUMBER(EX102),EZ101+EX102*0.5,IF(ISNUMBER(#REF!),0,""))</f>
        <v>328.35293533179038</v>
      </c>
      <c r="FA102" s="18">
        <f>IF(ISNUMBER(EY102), EY102*COS(RADIANS(-$C102+Графики!$B$3))+EZ102*SIN(RADIANS(-$C102+Графики!$B$3)),"")</f>
        <v>296.44511166546886</v>
      </c>
      <c r="FB102" s="19">
        <f>IF(ISNUMBER(EY102), EY102*COS(RADIANS(-$C102+Графики!$B$5))+EZ102*SIN(RADIANS(-$C102+Графики!$B$5)),"")</f>
        <v>328.35293533179038</v>
      </c>
      <c r="FC102" s="24">
        <v>-0.89770023654282027</v>
      </c>
      <c r="FD102" s="25">
        <v>0.91378120663617624</v>
      </c>
      <c r="FE102" s="25">
        <v>-0.27676126305216919</v>
      </c>
      <c r="FF102" s="25">
        <v>7.4529798918555296E-2</v>
      </c>
      <c r="FG102" s="18">
        <f t="shared" si="419"/>
        <v>15.807499365241766</v>
      </c>
      <c r="FH102" s="18">
        <f t="shared" si="420"/>
        <v>3.0655880304421386</v>
      </c>
      <c r="FI102" s="18">
        <f>IF(ISNUMBER(FG102),FI101+FG102*0.5,IF(ISNUMBER(#REF!),0,""))</f>
        <v>298.25413823836402</v>
      </c>
      <c r="FJ102" s="18">
        <f>IF(ISNUMBER(FH102),FJ101+FH102*0.5,IF(ISNUMBER(#REF!),0,""))</f>
        <v>331.43007477643198</v>
      </c>
      <c r="FK102" s="18">
        <f>IF(ISNUMBER(FI102), FI102*COS(RADIANS(-$C102+Графики!$B$3))+FJ102*SIN(RADIANS(-$C102+Графики!$B$3)),"")</f>
        <v>298.25413823836402</v>
      </c>
      <c r="FL102" s="19">
        <f>IF(ISNUMBER(FI102), FI102*COS(RADIANS(-$C102+Графики!$B$5))+FJ102*SIN(RADIANS(-$C102+Графики!$B$5)),"")</f>
        <v>331.43007477643198</v>
      </c>
      <c r="FM102" s="24">
        <v>-1.0208579975772858</v>
      </c>
      <c r="FN102" s="25">
        <v>0.93617500926161534</v>
      </c>
      <c r="FO102" s="25">
        <v>-0.40525121175970735</v>
      </c>
      <c r="FP102" s="25">
        <v>0.16534955683200095</v>
      </c>
      <c r="FQ102" s="18">
        <f t="shared" si="421"/>
        <v>17.077504576932416</v>
      </c>
      <c r="FR102" s="18">
        <f t="shared" si="422"/>
        <v>4.9794104859154142</v>
      </c>
      <c r="FS102" s="18">
        <f>IF(ISNUMBER(FQ102),FS101+FQ102*0.5,IF(ISNUMBER(#REF!),0,""))</f>
        <v>300.31771262733503</v>
      </c>
      <c r="FT102" s="18">
        <f>IF(ISNUMBER(FR102),FT101+FR102*0.5,IF(ISNUMBER(#REF!),0,""))</f>
        <v>331.41621199635421</v>
      </c>
      <c r="FU102" s="18">
        <f>IF(ISNUMBER(FS102), FS102*COS(RADIANS(-$C102+Графики!$B$3))+FT102*SIN(RADIANS(-$C102+Графики!$B$3)),"")</f>
        <v>300.31771262733503</v>
      </c>
      <c r="FV102" s="19">
        <f>IF(ISNUMBER(FS102), FS102*COS(RADIANS(-$C102+Графики!$B$5))+FT102*SIN(RADIANS(-$C102+Графики!$B$5)),"")</f>
        <v>331.41621199635421</v>
      </c>
      <c r="FW102" s="24">
        <v>-1.0187329734662882</v>
      </c>
      <c r="FX102" s="25">
        <v>0.86608898666081391</v>
      </c>
      <c r="FY102" s="25">
        <v>-0.20975634778273131</v>
      </c>
      <c r="FZ102" s="25">
        <v>7.1022909888345587E-2</v>
      </c>
      <c r="GA102" s="18">
        <f t="shared" si="423"/>
        <v>16.447432864197626</v>
      </c>
      <c r="GB102" s="18">
        <f t="shared" si="424"/>
        <v>2.4502588070286353</v>
      </c>
      <c r="GC102" s="18">
        <f>IF(ISNUMBER(GA102),GC101+GA102*0.5,IF(ISNUMBER(#REF!),0,""))</f>
        <v>305.61985457581159</v>
      </c>
      <c r="GD102" s="18">
        <f>IF(ISNUMBER(GB102),GD101+GB102*0.5,IF(ISNUMBER(#REF!),0,""))</f>
        <v>324.90700694446554</v>
      </c>
      <c r="GE102" s="18">
        <f>IF(ISNUMBER(GC102), GC102*COS(RADIANS(-$C102+Графики!$B$3))+GD102*SIN(RADIANS(-$C102+Графики!$B$3)),"")</f>
        <v>305.61985457581159</v>
      </c>
      <c r="GF102" s="19">
        <f>IF(ISNUMBER(GC102), GC102*COS(RADIANS(-$C102+Графики!$B$5))+GD102*SIN(RADIANS(-$C102+Графики!$B$5)),"")</f>
        <v>324.90700694446554</v>
      </c>
      <c r="GG102" s="24">
        <v>-0.88901854290573568</v>
      </c>
      <c r="GH102" s="25">
        <v>0.91491129270075555</v>
      </c>
      <c r="GI102" s="25">
        <v>-0.35861410853575049</v>
      </c>
      <c r="GJ102" s="25">
        <v>0.14144234196215391</v>
      </c>
      <c r="GK102" s="18">
        <f t="shared" si="425"/>
        <v>15.741607356974114</v>
      </c>
      <c r="GL102" s="18">
        <f t="shared" si="426"/>
        <v>4.3638019035830311</v>
      </c>
      <c r="GM102" s="18">
        <f>IF(ISNUMBER(GK102),GM101+GK102*0.5,IF(ISNUMBER(#REF!),0,""))</f>
        <v>306.96804902274255</v>
      </c>
      <c r="GN102" s="18">
        <f>IF(ISNUMBER(GL102),GN101+GL102*0.5,IF(ISNUMBER(#REF!),0,""))</f>
        <v>332.44220254277002</v>
      </c>
      <c r="GO102" s="18">
        <f>IF(ISNUMBER(GM102), GM102*COS(RADIANS(-$C102+Графики!$B$3))+GN102*SIN(RADIANS(-$C102+Графики!$B$3)),"")</f>
        <v>306.96804902274255</v>
      </c>
      <c r="GP102" s="19">
        <f>IF(ISNUMBER(GM102), GM102*COS(RADIANS(-$C102+Графики!$B$5))+GN102*SIN(RADIANS(-$C102+Графики!$B$5)),"")</f>
        <v>332.44220254277002</v>
      </c>
      <c r="GQ102" s="24">
        <v>-1.0002769191344043</v>
      </c>
      <c r="GR102" s="25">
        <v>0.83449914104793244</v>
      </c>
      <c r="GS102" s="25">
        <v>-0.26791236793386131</v>
      </c>
      <c r="GT102" s="25">
        <v>0.22713685831245931</v>
      </c>
      <c r="GU102" s="18">
        <f t="shared" si="427"/>
        <v>16.010757520000503</v>
      </c>
      <c r="GV102" s="18">
        <f t="shared" si="428"/>
        <v>4.3201060406939407</v>
      </c>
      <c r="GW102" s="18">
        <f>IF(ISNUMBER(GU102),GW101+GU102*0.5,IF(ISNUMBER(#REF!),0,""))</f>
        <v>299.77692111209586</v>
      </c>
      <c r="GX102" s="18">
        <f>IF(ISNUMBER(GV102),GX101+GV102*0.5,IF(ISNUMBER(#REF!),0,""))</f>
        <v>332.99397203890271</v>
      </c>
      <c r="GY102" s="18">
        <f>IF(ISNUMBER(GW102), GW102*COS(RADIANS(-$C102+Графики!$B$3))+GX102*SIN(RADIANS(-$C102+Графики!$B$3)),"")</f>
        <v>299.77692111209586</v>
      </c>
      <c r="GZ102" s="19">
        <f>IF(ISNUMBER(GW102), GW102*COS(RADIANS(-$C102+Графики!$B$5))+GX102*SIN(RADIANS(-$C102+Графики!$B$5)),"")</f>
        <v>332.99397203890271</v>
      </c>
      <c r="HA102" s="24">
        <v>-0.96776544293418809</v>
      </c>
      <c r="HB102" s="25">
        <v>0.93594350260075354</v>
      </c>
      <c r="HC102" s="25">
        <v>-0.22505679265488659</v>
      </c>
      <c r="HD102" s="25">
        <v>0.15669890273740691</v>
      </c>
      <c r="HE102" s="18">
        <f t="shared" si="429"/>
        <v>16.612230385714682</v>
      </c>
      <c r="HF102" s="18">
        <f t="shared" si="430"/>
        <v>3.3314407490561391</v>
      </c>
      <c r="HG102" s="18">
        <f>IF(ISNUMBER(HE102),HG101+HE102*0.5,IF(ISNUMBER(#REF!),0,""))</f>
        <v>302.49498607005677</v>
      </c>
      <c r="HH102" s="18">
        <f>IF(ISNUMBER(HF102),HH101+HF102*0.5,IF(ISNUMBER(#REF!),0,""))</f>
        <v>330.38728839692158</v>
      </c>
      <c r="HI102" s="18">
        <f>IF(ISNUMBER(HG102), HG102*COS(RADIANS(-$C102+Графики!$B$3))+HH102*SIN(RADIANS(-$C102+Графики!$B$3)),"")</f>
        <v>302.49498607005677</v>
      </c>
      <c r="HJ102" s="19">
        <f>IF(ISNUMBER(HG102), HG102*COS(RADIANS(-$C102+Графики!$B$5))+HH102*SIN(RADIANS(-$C102+Графики!$B$5)),"")</f>
        <v>330.38728839692158</v>
      </c>
      <c r="HK102" s="24">
        <v>-0.84041515752238427</v>
      </c>
      <c r="HL102" s="25">
        <v>0.95279601914680845</v>
      </c>
      <c r="HM102" s="25">
        <v>-0.29372749202569304</v>
      </c>
      <c r="HN102" s="25">
        <v>0.16691176548612788</v>
      </c>
      <c r="HO102" s="18">
        <f t="shared" si="431"/>
        <v>15.648080933304346</v>
      </c>
      <c r="HP102" s="18">
        <f t="shared" si="432"/>
        <v>4.0198250276286753</v>
      </c>
      <c r="HQ102" s="18">
        <f>IF(ISNUMBER(HO102),HQ101+HO102*0.5,IF(ISNUMBER(#REF!),0,""))</f>
        <v>305.79413943122819</v>
      </c>
      <c r="HR102" s="18">
        <f>IF(ISNUMBER(HP102),HR101+HP102*0.5,IF(ISNUMBER(#REF!),0,""))</f>
        <v>334.60361841252848</v>
      </c>
      <c r="HS102" s="18">
        <f>IF(ISNUMBER(HQ102), HQ102*COS(RADIANS(-$C102+Графики!$B$3))+HR102*SIN(RADIANS(-$C102+Графики!$B$3)),"")</f>
        <v>305.79413943122819</v>
      </c>
      <c r="HT102" s="19">
        <f>IF(ISNUMBER(HQ102), HQ102*COS(RADIANS(-$C102+Графики!$B$5))+HR102*SIN(RADIANS(-$C102+Графики!$B$5)),"")</f>
        <v>334.60361841252848</v>
      </c>
      <c r="HU102" s="24">
        <v>-0.92187346690876015</v>
      </c>
      <c r="HV102" s="25">
        <v>0.8853468520616431</v>
      </c>
      <c r="HW102" s="25">
        <v>-0.34217490108985216</v>
      </c>
      <c r="HX102" s="25">
        <v>0.17080187903034752</v>
      </c>
      <c r="HY102" s="18">
        <f t="shared" si="433"/>
        <v>15.770318676852735</v>
      </c>
      <c r="HZ102" s="18">
        <f t="shared" si="434"/>
        <v>4.4765519482300071</v>
      </c>
      <c r="IA102" s="18">
        <f>IF(ISNUMBER(HY102),IA101+HY102*0.5,IF(ISNUMBER(#REF!),0,""))</f>
        <v>299.08948708271464</v>
      </c>
      <c r="IB102" s="18">
        <f>IF(ISNUMBER(HZ102),IB101+HZ102*0.5,IF(ISNUMBER(#REF!),0,""))</f>
        <v>329.774032256824</v>
      </c>
      <c r="IC102" s="18">
        <f>IF(ISNUMBER(IA102), IA102*COS(RADIANS(-$C102+Графики!$B$3))+IB102*SIN(RADIANS(-$C102+Графики!$B$3)),"")</f>
        <v>299.08948708271464</v>
      </c>
      <c r="ID102" s="19">
        <f>IF(ISNUMBER(IA102), IA102*COS(RADIANS(-$C102+Графики!$B$5))+IB102*SIN(RADIANS(-$C102+Графики!$B$5)),"")</f>
        <v>329.774032256824</v>
      </c>
      <c r="IE102" s="24">
        <v>-0.97038788220232219</v>
      </c>
      <c r="IF102" s="25">
        <v>1.0012149382003912</v>
      </c>
      <c r="IG102" s="25">
        <v>-0.34939743203132406</v>
      </c>
      <c r="IH102" s="25">
        <v>0.18255710097120073</v>
      </c>
      <c r="II102" s="18">
        <f t="shared" si="435"/>
        <v>17.204631505798893</v>
      </c>
      <c r="IJ102" s="18">
        <f t="shared" si="436"/>
        <v>4.6421623628941759</v>
      </c>
      <c r="IK102" s="18">
        <f>IF(ISNUMBER(II102),IK101+II102*0.5,IF(ISNUMBER(#REF!),0,""))</f>
        <v>296.91301088384211</v>
      </c>
      <c r="IL102" s="18">
        <f>IF(ISNUMBER(IJ102),IL101+IJ102*0.5,IF(ISNUMBER(#REF!),0,""))</f>
        <v>325.92069061127484</v>
      </c>
      <c r="IM102" s="18">
        <f>IF(ISNUMBER(IK102), IK102*COS(RADIANS(-$C102+Графики!$B$3))+IL102*SIN(RADIANS(-$C102+Графики!$B$3)),"")</f>
        <v>296.91301088384211</v>
      </c>
      <c r="IN102" s="19">
        <f>IF(ISNUMBER(IK102), IK102*COS(RADIANS(-$C102+Графики!$B$5))+IL102*SIN(RADIANS(-$C102+Графики!$B$5)),"")</f>
        <v>325.92069061127484</v>
      </c>
      <c r="IO102" s="24">
        <v>-0.99184239274919939</v>
      </c>
      <c r="IP102" s="25">
        <v>0.83333947031457001</v>
      </c>
      <c r="IQ102" s="25">
        <v>-0.25931822182006392</v>
      </c>
      <c r="IR102" s="25">
        <v>0.17787806133422976</v>
      </c>
      <c r="IS102" s="18">
        <f t="shared" si="437"/>
        <v>15.9270430315037</v>
      </c>
      <c r="IT102" s="18">
        <f t="shared" si="438"/>
        <v>3.8152480533346691</v>
      </c>
      <c r="IU102" s="18">
        <f>IF(ISNUMBER(IS102),IU101+IS102*0.5,IF(ISNUMBER(#REF!),0,""))</f>
        <v>301.32755097441253</v>
      </c>
      <c r="IV102" s="18">
        <f>IF(ISNUMBER(IT102),IV101+IT102*0.5,IF(ISNUMBER(#REF!),0,""))</f>
        <v>333.92296624359136</v>
      </c>
      <c r="IW102" s="18">
        <f>IF(ISNUMBER(IU102), IU102*COS(RADIANS(-$C102+Графики!$B$3))+IV102*SIN(RADIANS(-$C102+Графики!$B$3)),"")</f>
        <v>301.32755097441253</v>
      </c>
      <c r="IX102" s="19">
        <f>IF(ISNUMBER(IU102), IU102*COS(RADIANS(-$C102+Графики!$B$5))+IV102*SIN(RADIANS(-$C102+Графики!$B$5)),"")</f>
        <v>333.92296624359136</v>
      </c>
    </row>
    <row r="103" spans="1:258" s="88" customFormat="1" x14ac:dyDescent="0.25">
      <c r="A103" s="44">
        <v>103</v>
      </c>
      <c r="B103" s="50">
        <v>0</v>
      </c>
      <c r="C103" s="11">
        <f>IF(Графики!$A$7="Расчитывать с учетом закручивания скважины",B103,0)</f>
        <v>0</v>
      </c>
      <c r="D103" s="47">
        <v>50</v>
      </c>
      <c r="E103" s="34">
        <f>IF(ISNUMBER(INDEX($I$1:$IX$303,$A103,E$1) ),INDEX($I$1:$IX$303,$A103,E$1),0)</f>
        <v>12.093778163368631</v>
      </c>
      <c r="F103" s="35">
        <f>IF(ISNUMBER(INDEX($I$1:$IX$303,$A103,F$1) ),INDEX($I$1:$IX$303,$A103,F$1),0)</f>
        <v>7.7319138435149357</v>
      </c>
      <c r="G103" s="35">
        <f>IF(ISNUMBER(INDEX($I$1:$IX$303,$A103,G$1) ),INDEX($I$1:$IX$303,$A103,G$1)-$G$305,0)</f>
        <v>-674.05382614457176</v>
      </c>
      <c r="H103" s="36">
        <f>IF(ISNUMBER(INDEX($I$1:$IX$303,$A103,H$1) ),INDEX($I$1:$IX$303,$A103,H$1)-$H$305,0)</f>
        <v>-818.58236576915874</v>
      </c>
      <c r="I103" s="29">
        <v>-0.65565694628791382</v>
      </c>
      <c r="J103" s="25">
        <v>0.73022173234939325</v>
      </c>
      <c r="K103" s="25">
        <v>-0.47786559990008359</v>
      </c>
      <c r="L103" s="25">
        <v>0.40815528992322869</v>
      </c>
      <c r="M103" s="18">
        <f t="shared" si="389"/>
        <v>12.093778163368631</v>
      </c>
      <c r="N103" s="18">
        <f t="shared" si="390"/>
        <v>7.7319138435149357</v>
      </c>
      <c r="O103" s="18">
        <f>IF(ISNUMBER(M103),O102+M103*0.5,IF(ISNUMBER(M304),0,""))</f>
        <v>303.86232974484284</v>
      </c>
      <c r="P103" s="18">
        <f>IF(ISNUMBER(N103),P102+N103*0.5,IF(ISNUMBER(N304),0,""))</f>
        <v>336.84729771487872</v>
      </c>
      <c r="Q103" s="18">
        <f>IF(ISNUMBER(O103), O103*COS(RADIANS(-$C103+Графики!$B$3))+P103*SIN(RADIANS(-$C103+Графики!$B$3)),"")</f>
        <v>303.86232974484284</v>
      </c>
      <c r="R103" s="19">
        <f>IF(ISNUMBER(O103), O103*COS(RADIANS(-$C103+Графики!$B$5))+P103*SIN(RADIANS(-$C103+Графики!$B$5)),"")</f>
        <v>336.84729771487872</v>
      </c>
      <c r="S103" s="29">
        <v>-0.83402669844980915</v>
      </c>
      <c r="T103" s="25">
        <v>0.67561399138289846</v>
      </c>
      <c r="U103" s="25">
        <v>-0.49265975654644001</v>
      </c>
      <c r="V103" s="25">
        <v>0.46083356310432122</v>
      </c>
      <c r="W103" s="18">
        <f t="shared" si="391"/>
        <v>13.173719207095788</v>
      </c>
      <c r="X103" s="18">
        <f t="shared" si="392"/>
        <v>8.3207028961220342</v>
      </c>
      <c r="Y103" s="18">
        <f>IF(ISNUMBER(W103),Y102+W103*0.5,IF(ISNUMBER(W304),0,""))</f>
        <v>306.43987539644257</v>
      </c>
      <c r="Z103" s="18">
        <f>IF(ISNUMBER(X103),Z102+X103*0.5,IF(ISNUMBER(X304),0,""))</f>
        <v>331.95168690232282</v>
      </c>
      <c r="AA103" s="18">
        <f>IF(ISNUMBER(Y103), Y103*COS(RADIANS(-$C103+Графики!$B$3))+Z103*SIN(RADIANS(-$C103+Графики!$B$3)),"")</f>
        <v>306.43987539644257</v>
      </c>
      <c r="AB103" s="18">
        <f>IF(ISNUMBER(Y103), Y103*COS(RADIANS(-$C103+Графики!$B$5))+Z103*SIN(RADIANS(-$C103+Графики!$B$5)),"")</f>
        <v>331.95168690232282</v>
      </c>
      <c r="AC103" s="24">
        <v>-0.84083341574119719</v>
      </c>
      <c r="AD103" s="25">
        <v>0.63483568445113892</v>
      </c>
      <c r="AE103" s="25">
        <v>-0.39173170777120003</v>
      </c>
      <c r="AF103" s="25">
        <v>0.51818700931502371</v>
      </c>
      <c r="AG103" s="18">
        <f t="shared" si="393"/>
        <v>12.87728631265599</v>
      </c>
      <c r="AH103" s="18">
        <f t="shared" si="394"/>
        <v>7.940455324920296</v>
      </c>
      <c r="AI103" s="18">
        <f>IF(ISNUMBER(AG103),AI102+AG103*0.5,IF(ISNUMBER(AG304),0,""))</f>
        <v>305.31180099909</v>
      </c>
      <c r="AJ103" s="18">
        <f>IF(ISNUMBER(AH103),AJ102+AH103*0.5,IF(ISNUMBER(AH304),0,""))</f>
        <v>341.08376563560756</v>
      </c>
      <c r="AK103" s="18">
        <f>IF(ISNUMBER(AI103), AI103*COS(RADIANS(-$C103+Графики!$B$3))+AJ103*SIN(RADIANS(-$C103+Графики!$B$3)),"")</f>
        <v>305.31180099909</v>
      </c>
      <c r="AL103" s="19">
        <f>IF(ISNUMBER(AI103), AI103*COS(RADIANS(-$C103+Графики!$B$5))+AJ103*SIN(RADIANS(-$C103+Графики!$B$5)),"")</f>
        <v>341.08376563560756</v>
      </c>
      <c r="AM103" s="24">
        <v>-0.66796223576069658</v>
      </c>
      <c r="AN103" s="25">
        <v>0.63961295644020466</v>
      </c>
      <c r="AO103" s="25">
        <v>-0.43893397367198417</v>
      </c>
      <c r="AP103" s="25">
        <v>0.49726933929006667</v>
      </c>
      <c r="AQ103" s="18">
        <f t="shared" si="395"/>
        <v>11.410498539319827</v>
      </c>
      <c r="AR103" s="18">
        <f t="shared" si="396"/>
        <v>8.1698242530166407</v>
      </c>
      <c r="AS103" s="18">
        <f>IF(ISNUMBER(AQ103),AS102+AQ103*0.5,IF(ISNUMBER(AQ304),0,""))</f>
        <v>304.0322081923332</v>
      </c>
      <c r="AT103" s="18">
        <f>IF(ISNUMBER(AR103),AT102+AR103*0.5,IF(ISNUMBER(AR304),0,""))</f>
        <v>336.20730906675465</v>
      </c>
      <c r="AU103" s="18">
        <f>IF(ISNUMBER(AS103), AS103*COS(RADIANS(-$C103+Графики!$B$3))+AT103*SIN(RADIANS(-$C103+Графики!$B$3)),"")</f>
        <v>304.0322081923332</v>
      </c>
      <c r="AV103" s="19">
        <f>IF(ISNUMBER(AS103), AS103*COS(RADIANS(-$C103+Графики!$B$5))+AT103*SIN(RADIANS(-$C103+Графики!$B$5)),"")</f>
        <v>336.20730906675465</v>
      </c>
      <c r="AW103" s="24">
        <v>-0.75932905537976048</v>
      </c>
      <c r="AX103" s="25">
        <v>0.61079909516224751</v>
      </c>
      <c r="AY103" s="25">
        <v>-0.41084210126031073</v>
      </c>
      <c r="AZ103" s="25">
        <v>0.50883001897318225</v>
      </c>
      <c r="BA103" s="18">
        <f t="shared" si="397"/>
        <v>11.956338814463809</v>
      </c>
      <c r="BB103" s="18">
        <f t="shared" si="398"/>
        <v>8.0255671118401821</v>
      </c>
      <c r="BC103" s="18">
        <f>IF(ISNUMBER(BA103),BC102+BA103*0.5,IF(ISNUMBER(BA304),0,""))</f>
        <v>302.92194078362479</v>
      </c>
      <c r="BD103" s="18">
        <f>IF(ISNUMBER(BB103),BD102+BB103*0.5,IF(ISNUMBER(BB304),0,""))</f>
        <v>336.26481667413827</v>
      </c>
      <c r="BE103" s="18">
        <f>IF(ISNUMBER(BC103), BC103*COS(RADIANS(-$C103+Графики!$B$3))+BD103*SIN(RADIANS(-$C103+Графики!$B$3)),"")</f>
        <v>302.92194078362479</v>
      </c>
      <c r="BF103" s="19">
        <f>IF(ISNUMBER(BC103), BC103*COS(RADIANS(-$C103+Графики!$B$5))+BD103*SIN(RADIANS(-$C103+Графики!$B$5)),"")</f>
        <v>336.26481667413827</v>
      </c>
      <c r="BG103" s="24">
        <v>-0.66212505718126824</v>
      </c>
      <c r="BH103" s="25">
        <v>0.67157681468269792</v>
      </c>
      <c r="BI103" s="25">
        <v>-0.37194427528256613</v>
      </c>
      <c r="BJ103" s="25">
        <v>0.50940276379752369</v>
      </c>
      <c r="BK103" s="18">
        <f t="shared" si="399"/>
        <v>11.638481689022244</v>
      </c>
      <c r="BL103" s="18">
        <f t="shared" si="400"/>
        <v>7.691128014180622</v>
      </c>
      <c r="BM103" s="18">
        <f>IF(ISNUMBER(BK103),BM102+BK103*0.5,IF(ISNUMBER(BK304),0,""))</f>
        <v>305.55314505051922</v>
      </c>
      <c r="BN103" s="18">
        <f>IF(ISNUMBER(BL103),BN102+BL103*0.5,IF(ISNUMBER(BL304),0,""))</f>
        <v>329.1624298136515</v>
      </c>
      <c r="BO103" s="18">
        <f>IF(ISNUMBER(BM103), BM103*COS(RADIANS(-$C103+Графики!$B$3))+BN103*SIN(RADIANS(-$C103+Графики!$B$3)),"")</f>
        <v>305.55314505051922</v>
      </c>
      <c r="BP103" s="19">
        <f>IF(ISNUMBER(BM103), BM103*COS(RADIANS(-$C103+Графики!$B$5))+BN103*SIN(RADIANS(-$C103+Графики!$B$5)),"")</f>
        <v>329.1624298136515</v>
      </c>
      <c r="BQ103" s="24">
        <v>-0.71828931223302639</v>
      </c>
      <c r="BR103" s="25">
        <v>0.61539233104297075</v>
      </c>
      <c r="BS103" s="25">
        <v>-0.34069446460125741</v>
      </c>
      <c r="BT103" s="25">
        <v>0.39738617716458879</v>
      </c>
      <c r="BU103" s="18">
        <f t="shared" si="401"/>
        <v>11.638305173246641</v>
      </c>
      <c r="BV103" s="18">
        <f t="shared" si="402"/>
        <v>6.4409241370282615</v>
      </c>
      <c r="BW103" s="18">
        <f>IF(ISNUMBER(BU103),BW102+BU103*0.5,IF(ISNUMBER(BU304),0,""))</f>
        <v>307.87623020373763</v>
      </c>
      <c r="BX103" s="18">
        <f>IF(ISNUMBER(BV103),BX102+BV103*0.5,IF(ISNUMBER(BV304),0,""))</f>
        <v>327.77604475793373</v>
      </c>
      <c r="BY103" s="18">
        <f>IF(ISNUMBER(BW103), BW103*COS(RADIANS(-$C103+Графики!$B$3))+BX103*SIN(RADIANS(-$C103+Графики!$B$3)),"")</f>
        <v>307.87623020373763</v>
      </c>
      <c r="BZ103" s="19">
        <f>IF(ISNUMBER(BW103), BW103*COS(RADIANS(-$C103+Графики!$B$5))+BX103*SIN(RADIANS(-$C103+Графики!$B$5)),"")</f>
        <v>327.77604475793373</v>
      </c>
      <c r="CA103" s="29">
        <v>-0.70828773587306404</v>
      </c>
      <c r="CB103" s="25">
        <v>0.79074042482796214</v>
      </c>
      <c r="CC103" s="25">
        <v>-0.43694678427202804</v>
      </c>
      <c r="CD103" s="25">
        <v>0.50993479288423138</v>
      </c>
      <c r="CE103" s="18">
        <f t="shared" si="403"/>
        <v>13.08111539966921</v>
      </c>
      <c r="CF103" s="18">
        <f t="shared" si="404"/>
        <v>8.263006541773013</v>
      </c>
      <c r="CG103" s="18">
        <f>IF(ISNUMBER(CE103),CG102+CE103*0.5,IF(ISNUMBER(CE304),0,""))</f>
        <v>308.47586903748731</v>
      </c>
      <c r="CH103" s="18">
        <f>IF(ISNUMBER(CF103),CH102+CF103*0.5,IF(ISNUMBER(CF304),0,""))</f>
        <v>338.30030678800694</v>
      </c>
      <c r="CI103" s="18">
        <f>IF(ISNUMBER(CG103), CG103*COS(RADIANS(-$C103+Графики!$B$3))+CH103*SIN(RADIANS(-$C103+Графики!$B$3)),"")</f>
        <v>308.47586903748731</v>
      </c>
      <c r="CJ103" s="19">
        <f>IF(ISNUMBER(CG103), CG103*COS(RADIANS(-$C103+Графики!$B$5))+CH103*SIN(RADIANS(-$C103+Графики!$B$5)),"")</f>
        <v>338.30030678800694</v>
      </c>
      <c r="CK103" s="24">
        <v>-0.79741136413806801</v>
      </c>
      <c r="CL103" s="25">
        <v>0.78801468906203664</v>
      </c>
      <c r="CM103" s="25">
        <v>-0.33591602596625803</v>
      </c>
      <c r="CN103" s="25">
        <v>0.49312561508112618</v>
      </c>
      <c r="CO103" s="18">
        <f t="shared" si="405"/>
        <v>13.835010945393481</v>
      </c>
      <c r="CP103" s="18">
        <f t="shared" si="406"/>
        <v>7.2346900232157889</v>
      </c>
      <c r="CQ103" s="18">
        <f>IF(ISNUMBER(CO103),CQ102+CO103*0.5,IF(ISNUMBER(CO304),0,""))</f>
        <v>308.55899665690299</v>
      </c>
      <c r="CR103" s="18">
        <f>IF(ISNUMBER(CP103),CR102+CP103*0.5,IF(ISNUMBER(CP304),0,""))</f>
        <v>337.55401298781146</v>
      </c>
      <c r="CS103" s="18">
        <f>IF(ISNUMBER(CQ103), CQ103*COS(RADIANS(-$C103+Графики!$B$3))+CR103*SIN(RADIANS(-$C103+Графики!$B$3)),"")</f>
        <v>308.55899665690299</v>
      </c>
      <c r="CT103" s="19">
        <f>IF(ISNUMBER(CQ103), CQ103*COS(RADIANS(-$C103+Графики!$B$5))+CR103*SIN(RADIANS(-$C103+Графики!$B$5)),"")</f>
        <v>337.55401298781146</v>
      </c>
      <c r="CU103" s="24">
        <v>-0.74133010114876707</v>
      </c>
      <c r="CV103" s="25">
        <v>0.6830810432347717</v>
      </c>
      <c r="CW103" s="25">
        <v>-0.31686038320886512</v>
      </c>
      <c r="CX103" s="25">
        <v>0.52436998877118735</v>
      </c>
      <c r="CY103" s="18">
        <f t="shared" si="407"/>
        <v>12.430012079955562</v>
      </c>
      <c r="CZ103" s="18">
        <f t="shared" si="408"/>
        <v>7.3410539416029357</v>
      </c>
      <c r="DA103" s="18">
        <f>IF(ISNUMBER(CY103),DA102+CY103*0.5,IF(ISNUMBER(CY304),0,""))</f>
        <v>301.84472135636764</v>
      </c>
      <c r="DB103" s="18">
        <f>IF(ISNUMBER(CZ103),DB102+CZ103*0.5,IF(ISNUMBER(CZ304),0,""))</f>
        <v>340.56964559881595</v>
      </c>
      <c r="DC103" s="18">
        <f>IF(ISNUMBER(DA103), DA103*COS(RADIANS(-$C103+Графики!$B$3))+DB103*SIN(RADIANS(-$C103+Графики!$B$3)),"")</f>
        <v>301.84472135636764</v>
      </c>
      <c r="DD103" s="19">
        <f>IF(ISNUMBER(DA103), DA103*COS(RADIANS(-$C103+Графики!$B$5))+DB103*SIN(RADIANS(-$C103+Графики!$B$5)),"")</f>
        <v>340.56964559881595</v>
      </c>
      <c r="DE103" s="24">
        <v>-0.77043038668545893</v>
      </c>
      <c r="DF103" s="25">
        <v>0.60399404034383142</v>
      </c>
      <c r="DG103" s="25">
        <v>-0.36299391845200102</v>
      </c>
      <c r="DH103" s="25">
        <v>0.35995036089496191</v>
      </c>
      <c r="DI103" s="18">
        <f t="shared" si="409"/>
        <v>11.993828211273062</v>
      </c>
      <c r="DJ103" s="18">
        <f t="shared" si="410"/>
        <v>6.3088371406623205</v>
      </c>
      <c r="DK103" s="18">
        <f>IF(ISNUMBER(DI103),DK102+DI103*0.5,IF(ISNUMBER(DI304),0,""))</f>
        <v>303.7664768436162</v>
      </c>
      <c r="DL103" s="18">
        <f>IF(ISNUMBER(DJ103),DL102+DJ103*0.5,IF(ISNUMBER(DJ304),0,""))</f>
        <v>334.51753816317012</v>
      </c>
      <c r="DM103" s="18">
        <f>IF(ISNUMBER(DK103), DK103*COS(RADIANS(-$C103+Графики!$B$3))+DL103*SIN(RADIANS(-$C103+Графики!$B$3)),"")</f>
        <v>303.7664768436162</v>
      </c>
      <c r="DN103" s="19">
        <f>IF(ISNUMBER(DK103), DK103*COS(RADIANS(-$C103+Графики!$B$5))+DL103*SIN(RADIANS(-$C103+Графики!$B$5)),"")</f>
        <v>334.51753816317012</v>
      </c>
      <c r="DO103" s="24">
        <v>-0.72230198496585996</v>
      </c>
      <c r="DP103" s="25">
        <v>0.71769621124431171</v>
      </c>
      <c r="DQ103" s="25">
        <v>-0.46275733462542468</v>
      </c>
      <c r="DR103" s="25">
        <v>0.34805936754996836</v>
      </c>
      <c r="DS103" s="18">
        <f t="shared" si="411"/>
        <v>12.566024143559693</v>
      </c>
      <c r="DT103" s="18">
        <f t="shared" si="412"/>
        <v>7.0756514999996707</v>
      </c>
      <c r="DU103" s="18">
        <f>IF(ISNUMBER(DS103),DU102+DS103*0.5,IF(ISNUMBER(DS304),0,""))</f>
        <v>310.62440447822439</v>
      </c>
      <c r="DV103" s="18">
        <f>IF(ISNUMBER(DT103),DV102+DT103*0.5,IF(ISNUMBER(DT304),0,""))</f>
        <v>333.77158830028281</v>
      </c>
      <c r="DW103" s="18">
        <f>IF(ISNUMBER(DU103), DU103*COS(RADIANS(-$C103+Графики!$B$3))+DV103*SIN(RADIANS(-$C103+Графики!$B$3)),"")</f>
        <v>310.62440447822439</v>
      </c>
      <c r="DX103" s="19">
        <f>IF(ISNUMBER(DU103), DU103*COS(RADIANS(-$C103+Графики!$B$5))+DV103*SIN(RADIANS(-$C103+Графики!$B$5)),"")</f>
        <v>333.77158830028281</v>
      </c>
      <c r="DY103" s="24">
        <v>-0.68832002177499463</v>
      </c>
      <c r="DZ103" s="25">
        <v>0.76540689191048472</v>
      </c>
      <c r="EA103" s="25">
        <v>-0.40161207802886723</v>
      </c>
      <c r="EB103" s="25">
        <v>0.3355970141261071</v>
      </c>
      <c r="EC103" s="18">
        <f t="shared" si="413"/>
        <v>12.685820254772997</v>
      </c>
      <c r="ED103" s="18">
        <f t="shared" si="414"/>
        <v>6.4333185894548377</v>
      </c>
      <c r="EE103" s="18">
        <f>IF(ISNUMBER(EC103),EE102+EC103*0.5,IF(ISNUMBER(EC304),0,""))</f>
        <v>304.7669690804438</v>
      </c>
      <c r="EF103" s="18">
        <f>IF(ISNUMBER(ED103),EF102+ED103*0.5,IF(ISNUMBER(ED304),0,""))</f>
        <v>334.4077316107726</v>
      </c>
      <c r="EG103" s="18">
        <f>IF(ISNUMBER(EE103), EE103*COS(RADIANS(-$C103+Графики!$B$3))+EF103*SIN(RADIANS(-$C103+Графики!$B$3)),"")</f>
        <v>304.7669690804438</v>
      </c>
      <c r="EH103" s="19">
        <f>IF(ISNUMBER(EE103), EE103*COS(RADIANS(-$C103+Графики!$B$5))+EF103*SIN(RADIANS(-$C103+Графики!$B$5)),"")</f>
        <v>334.4077316107726</v>
      </c>
      <c r="EI103" s="24">
        <v>-0.81336870670371098</v>
      </c>
      <c r="EJ103" s="25">
        <v>0.62462591470947404</v>
      </c>
      <c r="EK103" s="25">
        <v>-0.40220562223630252</v>
      </c>
      <c r="EL103" s="25">
        <v>0.46954047558065459</v>
      </c>
      <c r="EM103" s="18">
        <f t="shared" si="415"/>
        <v>12.548541033629377</v>
      </c>
      <c r="EN103" s="18">
        <f t="shared" si="416"/>
        <v>7.6073464472110928</v>
      </c>
      <c r="EO103" s="18">
        <f>IF(ISNUMBER(EM103),EO102+EM103*0.5,IF(ISNUMBER(EM304),0,""))</f>
        <v>305.16169776929706</v>
      </c>
      <c r="EP103" s="18">
        <f>IF(ISNUMBER(EN103),EP102+EN103*0.5,IF(ISNUMBER(EN304),0,""))</f>
        <v>327.90574513788954</v>
      </c>
      <c r="EQ103" s="18">
        <f>IF(ISNUMBER(EO103), EO103*COS(RADIANS(-$C103+Графики!$B$3))+EP103*SIN(RADIANS(-$C103+Графики!$B$3)),"")</f>
        <v>305.16169776929706</v>
      </c>
      <c r="ER103" s="19">
        <f>IF(ISNUMBER(EO103), EO103*COS(RADIANS(-$C103+Графики!$B$5))+EP103*SIN(RADIANS(-$C103+Графики!$B$5)),"")</f>
        <v>327.90574513788954</v>
      </c>
      <c r="ES103" s="24">
        <v>-0.81705364155871774</v>
      </c>
      <c r="ET103" s="25">
        <v>0.75274753097994596</v>
      </c>
      <c r="EU103" s="25">
        <v>-0.39550255768528964</v>
      </c>
      <c r="EV103" s="25">
        <v>0.50070079381143762</v>
      </c>
      <c r="EW103" s="18">
        <f t="shared" si="417"/>
        <v>13.698671060919713</v>
      </c>
      <c r="EX103" s="18">
        <f t="shared" si="418"/>
        <v>7.8207698978143263</v>
      </c>
      <c r="EY103" s="18">
        <f>IF(ISNUMBER(EW103),EY102+EW103*0.5,IF(ISNUMBER(EW304),0,""))</f>
        <v>303.29444719592874</v>
      </c>
      <c r="EZ103" s="18">
        <f>IF(ISNUMBER(EX103),EZ102+EX103*0.5,IF(ISNUMBER(EX304),0,""))</f>
        <v>332.26332028069754</v>
      </c>
      <c r="FA103" s="18">
        <f>IF(ISNUMBER(EY103), EY103*COS(RADIANS(-$C103+Графики!$B$3))+EZ103*SIN(RADIANS(-$C103+Графики!$B$3)),"")</f>
        <v>303.29444719592874</v>
      </c>
      <c r="FB103" s="19">
        <f>IF(ISNUMBER(EY103), EY103*COS(RADIANS(-$C103+Графики!$B$5))+EZ103*SIN(RADIANS(-$C103+Графики!$B$5)),"")</f>
        <v>332.26332028069754</v>
      </c>
      <c r="FC103" s="24">
        <v>-0.71538946551791749</v>
      </c>
      <c r="FD103" s="25">
        <v>0.77907383737193969</v>
      </c>
      <c r="FE103" s="25">
        <v>-0.32775094442193886</v>
      </c>
      <c r="FF103" s="25">
        <v>0.35634405033613537</v>
      </c>
      <c r="FG103" s="18">
        <f t="shared" si="419"/>
        <v>13.041282898372726</v>
      </c>
      <c r="FH103" s="18">
        <f t="shared" si="420"/>
        <v>5.9698195674219736</v>
      </c>
      <c r="FI103" s="18">
        <f>IF(ISNUMBER(FG103),FI102+FG103*0.5,IF(ISNUMBER(FG304),0,""))</f>
        <v>304.77477968755039</v>
      </c>
      <c r="FJ103" s="18">
        <f>IF(ISNUMBER(FH103),FJ102+FH103*0.5,IF(ISNUMBER(FH304),0,""))</f>
        <v>334.41498456014295</v>
      </c>
      <c r="FK103" s="18">
        <f>IF(ISNUMBER(FI103), FI103*COS(RADIANS(-$C103+Графики!$B$3))+FJ103*SIN(RADIANS(-$C103+Графики!$B$3)),"")</f>
        <v>304.77477968755039</v>
      </c>
      <c r="FL103" s="19">
        <f>IF(ISNUMBER(FI103), FI103*COS(RADIANS(-$C103+Графики!$B$5))+FJ103*SIN(RADIANS(-$C103+Графики!$B$5)),"")</f>
        <v>334.41498456014295</v>
      </c>
      <c r="FM103" s="24">
        <v>-0.7354314022187779</v>
      </c>
      <c r="FN103" s="25">
        <v>0.61106002317721098</v>
      </c>
      <c r="FO103" s="25">
        <v>-0.35139044992100021</v>
      </c>
      <c r="FP103" s="25">
        <v>0.49168526384864764</v>
      </c>
      <c r="FQ103" s="18">
        <f t="shared" si="421"/>
        <v>11.750083966523901</v>
      </c>
      <c r="FR103" s="18">
        <f t="shared" si="422"/>
        <v>7.3571571517497123</v>
      </c>
      <c r="FS103" s="18">
        <f>IF(ISNUMBER(FQ103),FS102+FQ103*0.5,IF(ISNUMBER(FQ304),0,""))</f>
        <v>306.19275461059698</v>
      </c>
      <c r="FT103" s="18">
        <f>IF(ISNUMBER(FR103),FT102+FR103*0.5,IF(ISNUMBER(FR304),0,""))</f>
        <v>335.09479057222904</v>
      </c>
      <c r="FU103" s="18">
        <f>IF(ISNUMBER(FS103), FS103*COS(RADIANS(-$C103+Графики!$B$3))+FT103*SIN(RADIANS(-$C103+Графики!$B$3)),"")</f>
        <v>306.19275461059698</v>
      </c>
      <c r="FV103" s="19">
        <f>IF(ISNUMBER(FS103), FS103*COS(RADIANS(-$C103+Графики!$B$5))+FT103*SIN(RADIANS(-$C103+Графики!$B$5)),"")</f>
        <v>335.09479057222904</v>
      </c>
      <c r="FW103" s="24">
        <v>-0.72493547683941739</v>
      </c>
      <c r="FX103" s="25">
        <v>0.78708467624133005</v>
      </c>
      <c r="FY103" s="25">
        <v>-0.35744002458230417</v>
      </c>
      <c r="FZ103" s="25">
        <v>0.39207262867215131</v>
      </c>
      <c r="GA103" s="18">
        <f t="shared" si="423"/>
        <v>13.194482136402895</v>
      </c>
      <c r="GB103" s="18">
        <f t="shared" si="424"/>
        <v>6.5406851557284638</v>
      </c>
      <c r="GC103" s="18">
        <f>IF(ISNUMBER(GA103),GC102+GA103*0.5,IF(ISNUMBER(GA304),0,""))</f>
        <v>312.21709564401306</v>
      </c>
      <c r="GD103" s="18">
        <f>IF(ISNUMBER(GB103),GD102+GB103*0.5,IF(ISNUMBER(GB304),0,""))</f>
        <v>328.17734952232979</v>
      </c>
      <c r="GE103" s="18">
        <f>IF(ISNUMBER(GC103), GC103*COS(RADIANS(-$C103+Графики!$B$3))+GD103*SIN(RADIANS(-$C103+Графики!$B$3)),"")</f>
        <v>312.21709564401306</v>
      </c>
      <c r="GF103" s="19">
        <f>IF(ISNUMBER(GC103), GC103*COS(RADIANS(-$C103+Графики!$B$5))+GD103*SIN(RADIANS(-$C103+Графики!$B$5)),"")</f>
        <v>328.17734952232979</v>
      </c>
      <c r="GG103" s="24">
        <v>-0.72852477380161185</v>
      </c>
      <c r="GH103" s="25">
        <v>0.67320472307960488</v>
      </c>
      <c r="GI103" s="25">
        <v>-0.46586786783176015</v>
      </c>
      <c r="GJ103" s="25">
        <v>0.41935243611577844</v>
      </c>
      <c r="GK103" s="18">
        <f t="shared" si="425"/>
        <v>12.23209241497136</v>
      </c>
      <c r="GL103" s="18">
        <f t="shared" si="426"/>
        <v>7.7249276224238983</v>
      </c>
      <c r="GM103" s="18">
        <f>IF(ISNUMBER(GK103),GM102+GK103*0.5,IF(ISNUMBER(GK304),0,""))</f>
        <v>313.08409523022823</v>
      </c>
      <c r="GN103" s="18">
        <f>IF(ISNUMBER(GL103),GN102+GL103*0.5,IF(ISNUMBER(GL304),0,""))</f>
        <v>336.30466635398199</v>
      </c>
      <c r="GO103" s="18">
        <f>IF(ISNUMBER(GM103), GM103*COS(RADIANS(-$C103+Графики!$B$3))+GN103*SIN(RADIANS(-$C103+Графики!$B$3)),"")</f>
        <v>313.08409523022823</v>
      </c>
      <c r="GP103" s="19">
        <f>IF(ISNUMBER(GM103), GM103*COS(RADIANS(-$C103+Графики!$B$5))+GN103*SIN(RADIANS(-$C103+Графики!$B$5)),"")</f>
        <v>336.30466635398199</v>
      </c>
      <c r="GQ103" s="24">
        <v>-0.80977355236502624</v>
      </c>
      <c r="GR103" s="25">
        <v>0.66648981053816359</v>
      </c>
      <c r="GS103" s="25">
        <v>-0.39484076912147592</v>
      </c>
      <c r="GT103" s="25">
        <v>0.49495238791826912</v>
      </c>
      <c r="GU103" s="18">
        <f t="shared" si="427"/>
        <v>12.88247180295175</v>
      </c>
      <c r="GV103" s="18">
        <f t="shared" si="428"/>
        <v>7.7648320969035902</v>
      </c>
      <c r="GW103" s="18">
        <f>IF(ISNUMBER(GU103),GW102+GU103*0.5,IF(ISNUMBER(GU304),0,""))</f>
        <v>306.21815701357173</v>
      </c>
      <c r="GX103" s="18">
        <f>IF(ISNUMBER(GV103),GX102+GV103*0.5,IF(ISNUMBER(GV304),0,""))</f>
        <v>336.87638808735448</v>
      </c>
      <c r="GY103" s="18">
        <f>IF(ISNUMBER(GW103), GW103*COS(RADIANS(-$C103+Графики!$B$3))+GX103*SIN(RADIANS(-$C103+Графики!$B$3)),"")</f>
        <v>306.21815701357173</v>
      </c>
      <c r="GZ103" s="19">
        <f>IF(ISNUMBER(GW103), GW103*COS(RADIANS(-$C103+Графики!$B$5))+GX103*SIN(RADIANS(-$C103+Графики!$B$5)),"")</f>
        <v>336.87638808735448</v>
      </c>
      <c r="HA103" s="24">
        <v>-0.80442459247528386</v>
      </c>
      <c r="HB103" s="25">
        <v>0.76359578845601617</v>
      </c>
      <c r="HC103" s="25">
        <v>-0.41976084773838951</v>
      </c>
      <c r="HD103" s="25">
        <v>0.44771131925886198</v>
      </c>
      <c r="HE103" s="18">
        <f t="shared" si="429"/>
        <v>13.683132179014567</v>
      </c>
      <c r="HF103" s="18">
        <f t="shared" si="430"/>
        <v>7.5700504387641629</v>
      </c>
      <c r="HG103" s="18">
        <f>IF(ISNUMBER(HE103),HG102+HE103*0.5,IF(ISNUMBER(HE304),0,""))</f>
        <v>309.33655215956406</v>
      </c>
      <c r="HH103" s="18">
        <f>IF(ISNUMBER(HF103),HH102+HF103*0.5,IF(ISNUMBER(HF304),0,""))</f>
        <v>334.17231361630365</v>
      </c>
      <c r="HI103" s="18">
        <f>IF(ISNUMBER(HG103), HG103*COS(RADIANS(-$C103+Графики!$B$3))+HH103*SIN(RADIANS(-$C103+Графики!$B$3)),"")</f>
        <v>309.33655215956406</v>
      </c>
      <c r="HJ103" s="19">
        <f>IF(ISNUMBER(HG103), HG103*COS(RADIANS(-$C103+Графики!$B$5))+HH103*SIN(RADIANS(-$C103+Графики!$B$5)),"")</f>
        <v>334.17231361630365</v>
      </c>
      <c r="HK103" s="24">
        <v>-0.83702406991560641</v>
      </c>
      <c r="HL103" s="25">
        <v>0.63795048580538782</v>
      </c>
      <c r="HM103" s="25">
        <v>-0.43953408296879326</v>
      </c>
      <c r="HN103" s="25">
        <v>0.43545101508104378</v>
      </c>
      <c r="HO103" s="18">
        <f t="shared" si="431"/>
        <v>12.871225771061903</v>
      </c>
      <c r="HP103" s="18">
        <f t="shared" si="432"/>
        <v>7.6356112355351682</v>
      </c>
      <c r="HQ103" s="18">
        <f>IF(ISNUMBER(HO103),HQ102+HO103*0.5,IF(ISNUMBER(HO304),0,""))</f>
        <v>312.22975231675912</v>
      </c>
      <c r="HR103" s="18">
        <f>IF(ISNUMBER(HP103),HR102+HP103*0.5,IF(ISNUMBER(HP304),0,""))</f>
        <v>338.42142403029607</v>
      </c>
      <c r="HS103" s="18">
        <f>IF(ISNUMBER(HQ103), HQ103*COS(RADIANS(-$C103+Графики!$B$3))+HR103*SIN(RADIANS(-$C103+Графики!$B$3)),"")</f>
        <v>312.22975231675912</v>
      </c>
      <c r="HT103" s="19">
        <f>IF(ISNUMBER(HQ103), HQ103*COS(RADIANS(-$C103+Графики!$B$5))+HR103*SIN(RADIANS(-$C103+Графики!$B$5)),"")</f>
        <v>338.42142403029607</v>
      </c>
      <c r="HU103" s="24">
        <v>-0.83380738229420515</v>
      </c>
      <c r="HV103" s="25">
        <v>0.66316380967352839</v>
      </c>
      <c r="HW103" s="25">
        <v>-0.36873883428383813</v>
      </c>
      <c r="HX103" s="25">
        <v>0.51670124633414316</v>
      </c>
      <c r="HY103" s="18">
        <f t="shared" si="433"/>
        <v>13.063166494924969</v>
      </c>
      <c r="HZ103" s="18">
        <f t="shared" si="434"/>
        <v>7.7268454784427201</v>
      </c>
      <c r="IA103" s="18">
        <f>IF(ISNUMBER(HY103),IA102+HY103*0.5,IF(ISNUMBER(HY304),0,""))</f>
        <v>305.62107033017713</v>
      </c>
      <c r="IB103" s="18">
        <f>IF(ISNUMBER(HZ103),IB102+HZ103*0.5,IF(ISNUMBER(HZ304),0,""))</f>
        <v>333.63745499604534</v>
      </c>
      <c r="IC103" s="18">
        <f>IF(ISNUMBER(IA103), IA103*COS(RADIANS(-$C103+Графики!$B$3))+IB103*SIN(RADIANS(-$C103+Графики!$B$3)),"")</f>
        <v>305.62107033017713</v>
      </c>
      <c r="ID103" s="19">
        <f>IF(ISNUMBER(IA103), IA103*COS(RADIANS(-$C103+Графики!$B$5))+IB103*SIN(RADIANS(-$C103+Графики!$B$5)),"")</f>
        <v>333.63745499604534</v>
      </c>
      <c r="IE103" s="24">
        <v>-0.66189495836684442</v>
      </c>
      <c r="IF103" s="25">
        <v>0.63481538635997614</v>
      </c>
      <c r="IG103" s="25">
        <v>-0.32270703909336362</v>
      </c>
      <c r="IH103" s="25">
        <v>0.35194990275910021</v>
      </c>
      <c r="II103" s="18">
        <f t="shared" si="435"/>
        <v>11.31569098014565</v>
      </c>
      <c r="IJ103" s="18">
        <f t="shared" si="436"/>
        <v>5.8874584658385753</v>
      </c>
      <c r="IK103" s="18">
        <f>IF(ISNUMBER(II103),IK102+II103*0.5,IF(ISNUMBER(II304),0,""))</f>
        <v>302.57085637391492</v>
      </c>
      <c r="IL103" s="18">
        <f>IF(ISNUMBER(IJ103),IL102+IJ103*0.5,IF(ISNUMBER(IJ304),0,""))</f>
        <v>328.86441984419412</v>
      </c>
      <c r="IM103" s="18">
        <f>IF(ISNUMBER(IK103), IK103*COS(RADIANS(-$C103+Графики!$B$3))+IL103*SIN(RADIANS(-$C103+Графики!$B$3)),"")</f>
        <v>302.57085637391492</v>
      </c>
      <c r="IN103" s="19">
        <f>IF(ISNUMBER(IK103), IK103*COS(RADIANS(-$C103+Графики!$B$5))+IL103*SIN(RADIANS(-$C103+Графики!$B$5)),"")</f>
        <v>328.86441984419412</v>
      </c>
      <c r="IO103" s="24">
        <v>-0.67167626798255387</v>
      </c>
      <c r="IP103" s="25">
        <v>0.7764941253210168</v>
      </c>
      <c r="IQ103" s="25">
        <v>-0.33298047331529568</v>
      </c>
      <c r="IR103" s="25">
        <v>0.51535548776788465</v>
      </c>
      <c r="IS103" s="18">
        <f t="shared" si="437"/>
        <v>12.637334353957558</v>
      </c>
      <c r="IT103" s="18">
        <f t="shared" si="438"/>
        <v>7.4030602191614463</v>
      </c>
      <c r="IU103" s="18">
        <f>IF(ISNUMBER(IS103),IU102+IS103*0.5,IF(ISNUMBER(IS304),0,""))</f>
        <v>307.64621815139134</v>
      </c>
      <c r="IV103" s="18">
        <f>IF(ISNUMBER(IT103),IV102+IT103*0.5,IF(ISNUMBER(IT304),0,""))</f>
        <v>337.62449635317211</v>
      </c>
      <c r="IW103" s="18">
        <f>IF(ISNUMBER(IU103), IU103*COS(RADIANS(-$C103+Графики!$B$3))+IV103*SIN(RADIANS(-$C103+Графики!$B$3)),"")</f>
        <v>307.64621815139134</v>
      </c>
      <c r="IX103" s="19">
        <f>IF(ISNUMBER(IU103), IU103*COS(RADIANS(-$C103+Графики!$B$5))+IV103*SIN(RADIANS(-$C103+Графики!$B$5)),"")</f>
        <v>337.62449635317211</v>
      </c>
    </row>
    <row r="104" spans="1:258" s="88" customFormat="1" x14ac:dyDescent="0.25">
      <c r="A104" s="44">
        <v>104</v>
      </c>
      <c r="B104" s="50">
        <v>0</v>
      </c>
      <c r="C104" s="11">
        <f>IF(Графики!$A$7="Расчитывать с учетом закручивания скважины",B104,0)</f>
        <v>0</v>
      </c>
      <c r="D104" s="47">
        <v>50.5</v>
      </c>
      <c r="E104" s="34">
        <f>IF(ISNUMBER(INDEX($I$1:$IX$303,$A104,E$1) ),INDEX($I$1:$IX$303,$A104,E$1),0)</f>
        <v>8.388675424205136</v>
      </c>
      <c r="F104" s="35">
        <f>IF(ISNUMBER(INDEX($I$1:$IX$303,$A104,F$1) ),INDEX($I$1:$IX$303,$A104,F$1),0)</f>
        <v>8.8316488935657826</v>
      </c>
      <c r="G104" s="35">
        <f>IF(ISNUMBER(INDEX($I$1:$IX$303,$A104,G$1) ),INDEX($I$1:$IX$303,$A104,G$1)-$G$305,0)</f>
        <v>-669.85948843246922</v>
      </c>
      <c r="H104" s="36">
        <f>IF(ISNUMBER(INDEX($I$1:$IX$303,$A104,H$1) ),INDEX($I$1:$IX$303,$A104,H$1)-$H$305,0)</f>
        <v>-814.16654132237591</v>
      </c>
      <c r="I104" s="29">
        <v>-0.4527661954962251</v>
      </c>
      <c r="J104" s="25">
        <v>0.50851647397631772</v>
      </c>
      <c r="K104" s="25">
        <v>-0.48386348415589142</v>
      </c>
      <c r="L104" s="25">
        <v>0.52818208787910026</v>
      </c>
      <c r="M104" s="18">
        <f t="shared" si="389"/>
        <v>8.388675424205136</v>
      </c>
      <c r="N104" s="18">
        <f t="shared" si="390"/>
        <v>8.8316488935657826</v>
      </c>
      <c r="O104" s="18">
        <f>IF(ISNUMBER(M104),O103+M104*0.5,IF(ISNUMBER(M305),0,""))</f>
        <v>308.05666745694543</v>
      </c>
      <c r="P104" s="18">
        <f>IF(ISNUMBER(N104),P103+N104*0.5,IF(ISNUMBER(N305),0,""))</f>
        <v>341.26312216166161</v>
      </c>
      <c r="Q104" s="18">
        <f>IF(ISNUMBER(O104), O104*COS(RADIANS(-$C104+Графики!$B$3))+P104*SIN(RADIANS(-$C104+Графики!$B$3)),"")</f>
        <v>308.05666745694543</v>
      </c>
      <c r="R104" s="19">
        <f>IF(ISNUMBER(O104), O104*COS(RADIANS(-$C104+Графики!$B$5))+P104*SIN(RADIANS(-$C104+Графики!$B$5)),"")</f>
        <v>341.26312216166161</v>
      </c>
      <c r="S104" s="29">
        <v>-0.53853146200881707</v>
      </c>
      <c r="T104" s="25">
        <v>0.54609790258211122</v>
      </c>
      <c r="U104" s="25">
        <v>-0.61294603659577129</v>
      </c>
      <c r="V104" s="25">
        <v>0.39146626591802935</v>
      </c>
      <c r="W104" s="18">
        <f t="shared" si="391"/>
        <v>9.4650354584069643</v>
      </c>
      <c r="X104" s="18">
        <f t="shared" si="392"/>
        <v>8.7650386289880338</v>
      </c>
      <c r="Y104" s="18">
        <f>IF(ISNUMBER(W104),Y103+W104*0.5,IF(ISNUMBER(W305),0,""))</f>
        <v>311.17239312564607</v>
      </c>
      <c r="Z104" s="18">
        <f>IF(ISNUMBER(X104),Z103+X104*0.5,IF(ISNUMBER(X305),0,""))</f>
        <v>336.33420621681682</v>
      </c>
      <c r="AA104" s="18">
        <f>IF(ISNUMBER(Y104), Y104*COS(RADIANS(-$C104+Графики!$B$3))+Z104*SIN(RADIANS(-$C104+Графики!$B$3)),"")</f>
        <v>311.17239312564607</v>
      </c>
      <c r="AB104" s="18">
        <f>IF(ISNUMBER(Y104), Y104*COS(RADIANS(-$C104+Графики!$B$5))+Z104*SIN(RADIANS(-$C104+Графики!$B$5)),"")</f>
        <v>336.33420621681682</v>
      </c>
      <c r="AC104" s="24">
        <v>-0.50256704887235271</v>
      </c>
      <c r="AD104" s="25">
        <v>0.52091152302995092</v>
      </c>
      <c r="AE104" s="25">
        <v>-0.5236051372207815</v>
      </c>
      <c r="AF104" s="25">
        <v>0.49636561046550864</v>
      </c>
      <c r="AG104" s="18">
        <f t="shared" si="393"/>
        <v>8.9314167039004193</v>
      </c>
      <c r="AH104" s="18">
        <f t="shared" si="394"/>
        <v>8.900806379614016</v>
      </c>
      <c r="AI104" s="18">
        <f>IF(ISNUMBER(AG104),AI103+AG104*0.5,IF(ISNUMBER(AG305),0,""))</f>
        <v>309.77750935104018</v>
      </c>
      <c r="AJ104" s="18">
        <f>IF(ISNUMBER(AH104),AJ103+AH104*0.5,IF(ISNUMBER(AH305),0,""))</f>
        <v>345.53416882541455</v>
      </c>
      <c r="AK104" s="18">
        <f>IF(ISNUMBER(AI104), AI104*COS(RADIANS(-$C104+Графики!$B$3))+AJ104*SIN(RADIANS(-$C104+Графики!$B$3)),"")</f>
        <v>309.77750935104018</v>
      </c>
      <c r="AL104" s="19">
        <f>IF(ISNUMBER(AI104), AI104*COS(RADIANS(-$C104+Графики!$B$5))+AJ104*SIN(RADIANS(-$C104+Графики!$B$5)),"")</f>
        <v>345.53416882541455</v>
      </c>
      <c r="AM104" s="24">
        <v>-0.54234163532283808</v>
      </c>
      <c r="AN104" s="25">
        <v>0.50077622821138745</v>
      </c>
      <c r="AO104" s="25">
        <v>-0.50549947160722819</v>
      </c>
      <c r="AP104" s="25">
        <v>0.44281632123627079</v>
      </c>
      <c r="AQ104" s="18">
        <f t="shared" si="395"/>
        <v>9.1027948869083968</v>
      </c>
      <c r="AR104" s="18">
        <f t="shared" si="396"/>
        <v>8.2755220068056978</v>
      </c>
      <c r="AS104" s="18">
        <f>IF(ISNUMBER(AQ104),AS103+AQ104*0.5,IF(ISNUMBER(AQ305),0,""))</f>
        <v>308.58360563578742</v>
      </c>
      <c r="AT104" s="18">
        <f>IF(ISNUMBER(AR104),AT103+AR104*0.5,IF(ISNUMBER(AR305),0,""))</f>
        <v>340.34507007015748</v>
      </c>
      <c r="AU104" s="18">
        <f>IF(ISNUMBER(AS104), AS104*COS(RADIANS(-$C104+Графики!$B$3))+AT104*SIN(RADIANS(-$C104+Графики!$B$3)),"")</f>
        <v>308.58360563578742</v>
      </c>
      <c r="AV104" s="19">
        <f>IF(ISNUMBER(AS104), AS104*COS(RADIANS(-$C104+Графики!$B$5))+AT104*SIN(RADIANS(-$C104+Графики!$B$5)),"")</f>
        <v>340.34507007015748</v>
      </c>
      <c r="AW104" s="24">
        <v>-0.52496393174672451</v>
      </c>
      <c r="AX104" s="25">
        <v>0.44977144066181485</v>
      </c>
      <c r="AY104" s="25">
        <v>-0.56124967102357926</v>
      </c>
      <c r="AZ104" s="25">
        <v>0.4031971430529645</v>
      </c>
      <c r="BA104" s="18">
        <f t="shared" si="397"/>
        <v>8.5060682152137446</v>
      </c>
      <c r="BB104" s="18">
        <f t="shared" si="398"/>
        <v>8.4162868201215648</v>
      </c>
      <c r="BC104" s="18">
        <f>IF(ISNUMBER(BA104),BC103+BA104*0.5,IF(ISNUMBER(BA305),0,""))</f>
        <v>307.17497489123167</v>
      </c>
      <c r="BD104" s="18">
        <f>IF(ISNUMBER(BB104),BD103+BB104*0.5,IF(ISNUMBER(BB305),0,""))</f>
        <v>340.47296008419903</v>
      </c>
      <c r="BE104" s="18">
        <f>IF(ISNUMBER(BC104), BC104*COS(RADIANS(-$C104+Графики!$B$3))+BD104*SIN(RADIANS(-$C104+Графики!$B$3)),"")</f>
        <v>307.17497489123167</v>
      </c>
      <c r="BF104" s="19">
        <f>IF(ISNUMBER(BC104), BC104*COS(RADIANS(-$C104+Графики!$B$5))+BD104*SIN(RADIANS(-$C104+Графики!$B$5)),"")</f>
        <v>340.47296008419903</v>
      </c>
      <c r="BG104" s="24">
        <v>-0.49776118569724803</v>
      </c>
      <c r="BH104" s="25">
        <v>0.42579317565205299</v>
      </c>
      <c r="BI104" s="25">
        <v>-0.54199537732676273</v>
      </c>
      <c r="BJ104" s="25">
        <v>0.47348438641809776</v>
      </c>
      <c r="BK104" s="18">
        <f t="shared" si="399"/>
        <v>8.059444961057098</v>
      </c>
      <c r="BL104" s="18">
        <f t="shared" si="400"/>
        <v>8.8616166970529946</v>
      </c>
      <c r="BM104" s="18">
        <f>IF(ISNUMBER(BK104),BM103+BK104*0.5,IF(ISNUMBER(BK305),0,""))</f>
        <v>309.58286753104778</v>
      </c>
      <c r="BN104" s="18">
        <f>IF(ISNUMBER(BL104),BN103+BL104*0.5,IF(ISNUMBER(BL305),0,""))</f>
        <v>333.59323816217801</v>
      </c>
      <c r="BO104" s="18">
        <f>IF(ISNUMBER(BM104), BM104*COS(RADIANS(-$C104+Графики!$B$3))+BN104*SIN(RADIANS(-$C104+Графики!$B$3)),"")</f>
        <v>309.58286753104778</v>
      </c>
      <c r="BP104" s="19">
        <f>IF(ISNUMBER(BM104), BM104*COS(RADIANS(-$C104+Графики!$B$5))+BN104*SIN(RADIANS(-$C104+Графики!$B$5)),"")</f>
        <v>333.59323816217801</v>
      </c>
      <c r="BQ104" s="24">
        <v>-0.43724152771028213</v>
      </c>
      <c r="BR104" s="25">
        <v>0.46213030442777125</v>
      </c>
      <c r="BS104" s="25">
        <v>-0.57777723999853181</v>
      </c>
      <c r="BT104" s="25">
        <v>0.54513353412558019</v>
      </c>
      <c r="BU104" s="18">
        <f t="shared" si="401"/>
        <v>7.8484192589418491</v>
      </c>
      <c r="BV104" s="18">
        <f t="shared" si="402"/>
        <v>9.7990882789588483</v>
      </c>
      <c r="BW104" s="18">
        <f>IF(ISNUMBER(BU104),BW103+BU104*0.5,IF(ISNUMBER(BU305),0,""))</f>
        <v>311.80043983320854</v>
      </c>
      <c r="BX104" s="18">
        <f>IF(ISNUMBER(BV104),BX103+BV104*0.5,IF(ISNUMBER(BV305),0,""))</f>
        <v>332.67558889741315</v>
      </c>
      <c r="BY104" s="18">
        <f>IF(ISNUMBER(BW104), BW104*COS(RADIANS(-$C104+Графики!$B$3))+BX104*SIN(RADIANS(-$C104+Графики!$B$3)),"")</f>
        <v>311.80043983320854</v>
      </c>
      <c r="BZ104" s="19">
        <f>IF(ISNUMBER(BW104), BW104*COS(RADIANS(-$C104+Графики!$B$5))+BX104*SIN(RADIANS(-$C104+Графики!$B$5)),"")</f>
        <v>332.67558889741315</v>
      </c>
      <c r="CA104" s="29">
        <v>-0.62247816534325795</v>
      </c>
      <c r="CB104" s="25">
        <v>0.46171338532334638</v>
      </c>
      <c r="CC104" s="25">
        <v>-0.54030051625408726</v>
      </c>
      <c r="CD104" s="25">
        <v>0.43459332773010939</v>
      </c>
      <c r="CE104" s="18">
        <f t="shared" si="403"/>
        <v>9.4612149822364255</v>
      </c>
      <c r="CF104" s="18">
        <f t="shared" si="404"/>
        <v>8.5074510905581899</v>
      </c>
      <c r="CG104" s="18">
        <f>IF(ISNUMBER(CE104),CG103+CE104*0.5,IF(ISNUMBER(CE305),0,""))</f>
        <v>313.20647652860555</v>
      </c>
      <c r="CH104" s="18">
        <f>IF(ISNUMBER(CF104),CH103+CF104*0.5,IF(ISNUMBER(CF305),0,""))</f>
        <v>342.55403233328605</v>
      </c>
      <c r="CI104" s="18">
        <f>IF(ISNUMBER(CG104), CG104*COS(RADIANS(-$C104+Графики!$B$3))+CH104*SIN(RADIANS(-$C104+Графики!$B$3)),"")</f>
        <v>313.20647652860555</v>
      </c>
      <c r="CJ104" s="19">
        <f>IF(ISNUMBER(CG104), CG104*COS(RADIANS(-$C104+Графики!$B$5))+CH104*SIN(RADIANS(-$C104+Графики!$B$5)),"")</f>
        <v>342.55403233328605</v>
      </c>
      <c r="CK104" s="24">
        <v>-0.5797911045881915</v>
      </c>
      <c r="CL104" s="25">
        <v>0.46680588833972825</v>
      </c>
      <c r="CM104" s="25">
        <v>-0.61261750011143778</v>
      </c>
      <c r="CN104" s="25">
        <v>0.50101695419268555</v>
      </c>
      <c r="CO104" s="18">
        <f t="shared" si="405"/>
        <v>9.1331547563186835</v>
      </c>
      <c r="CP104" s="18">
        <f t="shared" si="406"/>
        <v>9.7181409719215281</v>
      </c>
      <c r="CQ104" s="18">
        <f>IF(ISNUMBER(CO104),CQ103+CO104*0.5,IF(ISNUMBER(CO305),0,""))</f>
        <v>313.12557403506236</v>
      </c>
      <c r="CR104" s="18">
        <f>IF(ISNUMBER(CP104),CR103+CP104*0.5,IF(ISNUMBER(CP305),0,""))</f>
        <v>342.41308347377225</v>
      </c>
      <c r="CS104" s="18">
        <f>IF(ISNUMBER(CQ104), CQ104*COS(RADIANS(-$C104+Графики!$B$3))+CR104*SIN(RADIANS(-$C104+Графики!$B$3)),"")</f>
        <v>313.12557403506236</v>
      </c>
      <c r="CT104" s="19">
        <f>IF(ISNUMBER(CQ104), CQ104*COS(RADIANS(-$C104+Графики!$B$5))+CR104*SIN(RADIANS(-$C104+Графики!$B$5)),"")</f>
        <v>342.41308347377225</v>
      </c>
      <c r="CU104" s="24">
        <v>-0.55330653621203529</v>
      </c>
      <c r="CV104" s="25">
        <v>0.37618133132551612</v>
      </c>
      <c r="CW104" s="25">
        <v>-0.48865557182288255</v>
      </c>
      <c r="CX104" s="25">
        <v>0.47045569127072973</v>
      </c>
      <c r="CY104" s="18">
        <f t="shared" si="407"/>
        <v>8.1112228781253766</v>
      </c>
      <c r="CZ104" s="18">
        <f t="shared" si="408"/>
        <v>8.3697269940791141</v>
      </c>
      <c r="DA104" s="18">
        <f>IF(ISNUMBER(CY104),DA103+CY104*0.5,IF(ISNUMBER(CY305),0,""))</f>
        <v>305.90033279543036</v>
      </c>
      <c r="DB104" s="18">
        <f>IF(ISNUMBER(CZ104),DB103+CZ104*0.5,IF(ISNUMBER(CZ305),0,""))</f>
        <v>344.7545090958555</v>
      </c>
      <c r="DC104" s="18">
        <f>IF(ISNUMBER(DA104), DA104*COS(RADIANS(-$C104+Графики!$B$3))+DB104*SIN(RADIANS(-$C104+Графики!$B$3)),"")</f>
        <v>305.90033279543036</v>
      </c>
      <c r="DD104" s="19">
        <f>IF(ISNUMBER(DA104), DA104*COS(RADIANS(-$C104+Графики!$B$5))+DB104*SIN(RADIANS(-$C104+Графики!$B$5)),"")</f>
        <v>344.7545090958555</v>
      </c>
      <c r="DE104" s="24">
        <v>-0.62612102703004702</v>
      </c>
      <c r="DF104" s="25">
        <v>0.39539489522471916</v>
      </c>
      <c r="DG104" s="25">
        <v>-0.48737591808247771</v>
      </c>
      <c r="DH104" s="25">
        <v>0.42383757491891805</v>
      </c>
      <c r="DI104" s="18">
        <f t="shared" si="409"/>
        <v>8.9142900365246405</v>
      </c>
      <c r="DJ104" s="18">
        <f t="shared" si="410"/>
        <v>7.9517540195979173</v>
      </c>
      <c r="DK104" s="18">
        <f>IF(ISNUMBER(DI104),DK103+DI104*0.5,IF(ISNUMBER(DI305),0,""))</f>
        <v>308.22362186187854</v>
      </c>
      <c r="DL104" s="18">
        <f>IF(ISNUMBER(DJ104),DL103+DJ104*0.5,IF(ISNUMBER(DJ305),0,""))</f>
        <v>338.49341517296909</v>
      </c>
      <c r="DM104" s="18">
        <f>IF(ISNUMBER(DK104), DK104*COS(RADIANS(-$C104+Графики!$B$3))+DL104*SIN(RADIANS(-$C104+Графики!$B$3)),"")</f>
        <v>308.22362186187854</v>
      </c>
      <c r="DN104" s="19">
        <f>IF(ISNUMBER(DK104), DK104*COS(RADIANS(-$C104+Графики!$B$5))+DL104*SIN(RADIANS(-$C104+Графики!$B$5)),"")</f>
        <v>338.49341517296909</v>
      </c>
      <c r="DO104" s="24">
        <v>-0.55494007265809719</v>
      </c>
      <c r="DP104" s="25">
        <v>0.55011948076006689</v>
      </c>
      <c r="DQ104" s="25">
        <v>-0.61607105101278936</v>
      </c>
      <c r="DR104" s="25">
        <v>0.40640526705957636</v>
      </c>
      <c r="DS104" s="18">
        <f t="shared" si="411"/>
        <v>9.6433143516834008</v>
      </c>
      <c r="DT104" s="18">
        <f t="shared" si="412"/>
        <v>8.9226707377769543</v>
      </c>
      <c r="DU104" s="18">
        <f>IF(ISNUMBER(DS104),DU103+DS104*0.5,IF(ISNUMBER(DS305),0,""))</f>
        <v>315.44606165406611</v>
      </c>
      <c r="DV104" s="18">
        <f>IF(ISNUMBER(DT104),DV103+DT104*0.5,IF(ISNUMBER(DT305),0,""))</f>
        <v>338.23292366917127</v>
      </c>
      <c r="DW104" s="18">
        <f>IF(ISNUMBER(DU104), DU104*COS(RADIANS(-$C104+Графики!$B$3))+DV104*SIN(RADIANS(-$C104+Графики!$B$3)),"")</f>
        <v>315.44606165406611</v>
      </c>
      <c r="DX104" s="19">
        <f>IF(ISNUMBER(DU104), DU104*COS(RADIANS(-$C104+Графики!$B$5))+DV104*SIN(RADIANS(-$C104+Графики!$B$5)),"")</f>
        <v>338.23292366917127</v>
      </c>
      <c r="DY104" s="24">
        <v>-0.59646239289217173</v>
      </c>
      <c r="DZ104" s="25">
        <v>0.56227488716855623</v>
      </c>
      <c r="EA104" s="25">
        <v>-0.44262969223178539</v>
      </c>
      <c r="EB104" s="25">
        <v>0.40412102476497136</v>
      </c>
      <c r="EC104" s="18">
        <f t="shared" si="413"/>
        <v>10.111718028197723</v>
      </c>
      <c r="ED104" s="18">
        <f t="shared" si="414"/>
        <v>7.3892267331653159</v>
      </c>
      <c r="EE104" s="18">
        <f>IF(ISNUMBER(EC104),EE103+EC104*0.5,IF(ISNUMBER(EC305),0,""))</f>
        <v>309.82282809454267</v>
      </c>
      <c r="EF104" s="18">
        <f>IF(ISNUMBER(ED104),EF103+ED104*0.5,IF(ISNUMBER(ED305),0,""))</f>
        <v>338.10234497735524</v>
      </c>
      <c r="EG104" s="18">
        <f>IF(ISNUMBER(EE104), EE104*COS(RADIANS(-$C104+Графики!$B$3))+EF104*SIN(RADIANS(-$C104+Графики!$B$3)),"")</f>
        <v>309.82282809454267</v>
      </c>
      <c r="EH104" s="19">
        <f>IF(ISNUMBER(EE104), EE104*COS(RADIANS(-$C104+Графики!$B$5))+EF104*SIN(RADIANS(-$C104+Графики!$B$5)),"")</f>
        <v>338.10234497735524</v>
      </c>
      <c r="EI104" s="24">
        <v>-0.61842211879500275</v>
      </c>
      <c r="EJ104" s="25">
        <v>0.54384245151335364</v>
      </c>
      <c r="EK104" s="25">
        <v>-0.56042712734423594</v>
      </c>
      <c r="EL104" s="25">
        <v>0.37836304467307924</v>
      </c>
      <c r="EM104" s="18">
        <f t="shared" si="415"/>
        <v>10.142497863958344</v>
      </c>
      <c r="EN104" s="18">
        <f t="shared" si="416"/>
        <v>8.1923981014375507</v>
      </c>
      <c r="EO104" s="18">
        <f>IF(ISNUMBER(EM104),EO103+EM104*0.5,IF(ISNUMBER(EM305),0,""))</f>
        <v>310.23294670127626</v>
      </c>
      <c r="EP104" s="18">
        <f>IF(ISNUMBER(EN104),EP103+EN104*0.5,IF(ISNUMBER(EN305),0,""))</f>
        <v>332.00194418860832</v>
      </c>
      <c r="EQ104" s="18">
        <f>IF(ISNUMBER(EO104), EO104*COS(RADIANS(-$C104+Графики!$B$3))+EP104*SIN(RADIANS(-$C104+Графики!$B$3)),"")</f>
        <v>310.23294670127626</v>
      </c>
      <c r="ER104" s="19">
        <f>IF(ISNUMBER(EO104), EO104*COS(RADIANS(-$C104+Графики!$B$5))+EP104*SIN(RADIANS(-$C104+Графики!$B$5)),"")</f>
        <v>332.00194418860832</v>
      </c>
      <c r="ES104" s="24">
        <v>-0.43784582801575367</v>
      </c>
      <c r="ET104" s="25">
        <v>0.42212357076334595</v>
      </c>
      <c r="EU104" s="25">
        <v>-0.47428478194975554</v>
      </c>
      <c r="EV104" s="25">
        <v>0.37550148259082694</v>
      </c>
      <c r="EW104" s="18">
        <f t="shared" si="417"/>
        <v>7.5045782944172625</v>
      </c>
      <c r="EX104" s="18">
        <f t="shared" si="418"/>
        <v>7.4157161569900438</v>
      </c>
      <c r="EY104" s="18">
        <f>IF(ISNUMBER(EW104),EY103+EW104*0.5,IF(ISNUMBER(EW305),0,""))</f>
        <v>307.04673634313735</v>
      </c>
      <c r="EZ104" s="18">
        <f>IF(ISNUMBER(EX104),EZ103+EX104*0.5,IF(ISNUMBER(EX305),0,""))</f>
        <v>335.97117835919255</v>
      </c>
      <c r="FA104" s="18">
        <f>IF(ISNUMBER(EY104), EY104*COS(RADIANS(-$C104+Графики!$B$3))+EZ104*SIN(RADIANS(-$C104+Графики!$B$3)),"")</f>
        <v>307.04673634313735</v>
      </c>
      <c r="FB104" s="19">
        <f>IF(ISNUMBER(EY104), EY104*COS(RADIANS(-$C104+Графики!$B$5))+EZ104*SIN(RADIANS(-$C104+Графики!$B$5)),"")</f>
        <v>335.97117835919255</v>
      </c>
      <c r="FC104" s="24">
        <v>-0.5958905023189669</v>
      </c>
      <c r="FD104" s="25">
        <v>0.47083190436973033</v>
      </c>
      <c r="FE104" s="25">
        <v>-0.61938706941739197</v>
      </c>
      <c r="FF104" s="25">
        <v>0.55485611263386514</v>
      </c>
      <c r="FG104" s="18">
        <f t="shared" si="419"/>
        <v>9.3087746561971354</v>
      </c>
      <c r="FH104" s="18">
        <f t="shared" si="420"/>
        <v>10.24702553890701</v>
      </c>
      <c r="FI104" s="18">
        <f>IF(ISNUMBER(FG104),FI103+FG104*0.5,IF(ISNUMBER(FG305),0,""))</f>
        <v>309.42916701564894</v>
      </c>
      <c r="FJ104" s="18">
        <f>IF(ISNUMBER(FH104),FJ103+FH104*0.5,IF(ISNUMBER(FH305),0,""))</f>
        <v>339.53849732959645</v>
      </c>
      <c r="FK104" s="18">
        <f>IF(ISNUMBER(FI104), FI104*COS(RADIANS(-$C104+Графики!$B$3))+FJ104*SIN(RADIANS(-$C104+Графики!$B$3)),"")</f>
        <v>309.42916701564894</v>
      </c>
      <c r="FL104" s="19">
        <f>IF(ISNUMBER(FI104), FI104*COS(RADIANS(-$C104+Графики!$B$5))+FJ104*SIN(RADIANS(-$C104+Графики!$B$5)),"")</f>
        <v>339.53849732959645</v>
      </c>
      <c r="FM104" s="24">
        <v>-0.58178161789597171</v>
      </c>
      <c r="FN104" s="25">
        <v>0.50164118300946836</v>
      </c>
      <c r="FO104" s="25">
        <v>-0.55232429049475451</v>
      </c>
      <c r="FP104" s="25">
        <v>0.46799367422603988</v>
      </c>
      <c r="FQ104" s="18">
        <f t="shared" si="421"/>
        <v>9.4545066750612818</v>
      </c>
      <c r="FR104" s="18">
        <f t="shared" si="422"/>
        <v>8.9038362997798401</v>
      </c>
      <c r="FS104" s="18">
        <f>IF(ISNUMBER(FQ104),FS103+FQ104*0.5,IF(ISNUMBER(FQ305),0,""))</f>
        <v>310.92000794812759</v>
      </c>
      <c r="FT104" s="18">
        <f>IF(ISNUMBER(FR104),FT103+FR104*0.5,IF(ISNUMBER(FR305),0,""))</f>
        <v>339.54670872211898</v>
      </c>
      <c r="FU104" s="18">
        <f>IF(ISNUMBER(FS104), FS104*COS(RADIANS(-$C104+Графики!$B$3))+FT104*SIN(RADIANS(-$C104+Графики!$B$3)),"")</f>
        <v>310.92000794812759</v>
      </c>
      <c r="FV104" s="19">
        <f>IF(ISNUMBER(FS104), FS104*COS(RADIANS(-$C104+Графики!$B$5))+FT104*SIN(RADIANS(-$C104+Графики!$B$5)),"")</f>
        <v>339.54670872211898</v>
      </c>
      <c r="FW104" s="24">
        <v>-0.56216874848053044</v>
      </c>
      <c r="FX104" s="25">
        <v>0.54431772466989126</v>
      </c>
      <c r="FY104" s="25">
        <v>-0.59469950348444145</v>
      </c>
      <c r="FZ104" s="25">
        <v>0.42892173945470102</v>
      </c>
      <c r="GA104" s="18">
        <f t="shared" si="423"/>
        <v>9.6557659956787631</v>
      </c>
      <c r="GB104" s="18">
        <f t="shared" si="424"/>
        <v>8.9326616939040111</v>
      </c>
      <c r="GC104" s="18">
        <f>IF(ISNUMBER(GA104),GC103+GA104*0.5,IF(ISNUMBER(GA305),0,""))</f>
        <v>317.04497864185242</v>
      </c>
      <c r="GD104" s="18">
        <f>IF(ISNUMBER(GB104),GD103+GB104*0.5,IF(ISNUMBER(GB305),0,""))</f>
        <v>332.64368036928181</v>
      </c>
      <c r="GE104" s="18">
        <f>IF(ISNUMBER(GC104), GC104*COS(RADIANS(-$C104+Графики!$B$3))+GD104*SIN(RADIANS(-$C104+Графики!$B$3)),"")</f>
        <v>317.04497864185242</v>
      </c>
      <c r="GF104" s="19">
        <f>IF(ISNUMBER(GC104), GC104*COS(RADIANS(-$C104+Графики!$B$5))+GD104*SIN(RADIANS(-$C104+Графики!$B$5)),"")</f>
        <v>332.64368036928181</v>
      </c>
      <c r="GG104" s="24">
        <v>-0.53794039986517139</v>
      </c>
      <c r="GH104" s="25">
        <v>0.40523224439904004</v>
      </c>
      <c r="GI104" s="25">
        <v>-0.60146991642063707</v>
      </c>
      <c r="GJ104" s="25">
        <v>0.49855446186169006</v>
      </c>
      <c r="GK104" s="18">
        <f t="shared" si="425"/>
        <v>8.2306410970683075</v>
      </c>
      <c r="GL104" s="18">
        <f t="shared" si="426"/>
        <v>9.5993761932446109</v>
      </c>
      <c r="GM104" s="18">
        <f>IF(ISNUMBER(GK104),GM103+GK104*0.5,IF(ISNUMBER(GK305),0,""))</f>
        <v>317.19941577876239</v>
      </c>
      <c r="GN104" s="18">
        <f>IF(ISNUMBER(GL104),GN103+GL104*0.5,IF(ISNUMBER(GL305),0,""))</f>
        <v>341.10435445060432</v>
      </c>
      <c r="GO104" s="18">
        <f>IF(ISNUMBER(GM104), GM104*COS(RADIANS(-$C104+Графики!$B$3))+GN104*SIN(RADIANS(-$C104+Графики!$B$3)),"")</f>
        <v>317.19941577876239</v>
      </c>
      <c r="GP104" s="19">
        <f>IF(ISNUMBER(GM104), GM104*COS(RADIANS(-$C104+Графики!$B$5))+GN104*SIN(RADIANS(-$C104+Графики!$B$5)),"")</f>
        <v>341.10435445060432</v>
      </c>
      <c r="GQ104" s="24">
        <v>-0.55889206137840675</v>
      </c>
      <c r="GR104" s="25">
        <v>0.47668994485832494</v>
      </c>
      <c r="GS104" s="25">
        <v>-0.45103745563074904</v>
      </c>
      <c r="GT104" s="25">
        <v>0.4415109409296647</v>
      </c>
      <c r="GU104" s="18">
        <f t="shared" si="427"/>
        <v>9.037034831007718</v>
      </c>
      <c r="GV104" s="18">
        <f t="shared" si="428"/>
        <v>7.7888753704663714</v>
      </c>
      <c r="GW104" s="18">
        <f>IF(ISNUMBER(GU104),GW103+GU104*0.5,IF(ISNUMBER(GU305),0,""))</f>
        <v>310.73667442907561</v>
      </c>
      <c r="GX104" s="18">
        <f>IF(ISNUMBER(GV104),GX103+GV104*0.5,IF(ISNUMBER(GV305),0,""))</f>
        <v>340.77082577258767</v>
      </c>
      <c r="GY104" s="18">
        <f>IF(ISNUMBER(GW104), GW104*COS(RADIANS(-$C104+Графики!$B$3))+GX104*SIN(RADIANS(-$C104+Графики!$B$3)),"")</f>
        <v>310.73667442907561</v>
      </c>
      <c r="GZ104" s="19">
        <f>IF(ISNUMBER(GW104), GW104*COS(RADIANS(-$C104+Графики!$B$5))+GX104*SIN(RADIANS(-$C104+Графики!$B$5)),"")</f>
        <v>340.77082577258767</v>
      </c>
      <c r="HA104" s="24">
        <v>-0.49305761233942558</v>
      </c>
      <c r="HB104" s="25">
        <v>0.4492728190710471</v>
      </c>
      <c r="HC104" s="25">
        <v>-0.60866088370169236</v>
      </c>
      <c r="HD104" s="25">
        <v>0.52894749831244525</v>
      </c>
      <c r="HE104" s="18">
        <f t="shared" si="429"/>
        <v>8.2232916521469228</v>
      </c>
      <c r="HF104" s="18">
        <f t="shared" si="430"/>
        <v>9.9273428648429025</v>
      </c>
      <c r="HG104" s="18">
        <f>IF(ISNUMBER(HE104),HG103+HE104*0.5,IF(ISNUMBER(HE305),0,""))</f>
        <v>313.44819798563753</v>
      </c>
      <c r="HH104" s="18">
        <f>IF(ISNUMBER(HF104),HH103+HF104*0.5,IF(ISNUMBER(HF305),0,""))</f>
        <v>339.1359850487251</v>
      </c>
      <c r="HI104" s="18">
        <f>IF(ISNUMBER(HG104), HG104*COS(RADIANS(-$C104+Графики!$B$3))+HH104*SIN(RADIANS(-$C104+Графики!$B$3)),"")</f>
        <v>313.44819798563753</v>
      </c>
      <c r="HJ104" s="19">
        <f>IF(ISNUMBER(HG104), HG104*COS(RADIANS(-$C104+Графики!$B$5))+HH104*SIN(RADIANS(-$C104+Графики!$B$5)),"")</f>
        <v>339.1359850487251</v>
      </c>
      <c r="HK104" s="24">
        <v>-0.45204757671867257</v>
      </c>
      <c r="HL104" s="25">
        <v>0.40321757700669836</v>
      </c>
      <c r="HM104" s="25">
        <v>-0.5314101334121426</v>
      </c>
      <c r="HN104" s="25">
        <v>0.4730406139319322</v>
      </c>
      <c r="HO104" s="18">
        <f t="shared" si="431"/>
        <v>7.4635271616227596</v>
      </c>
      <c r="HP104" s="18">
        <f t="shared" si="432"/>
        <v>8.7653741105342906</v>
      </c>
      <c r="HQ104" s="18">
        <f>IF(ISNUMBER(HO104),HQ103+HO104*0.5,IF(ISNUMBER(HO305),0,""))</f>
        <v>315.96151589757051</v>
      </c>
      <c r="HR104" s="18">
        <f>IF(ISNUMBER(HP104),HR103+HP104*0.5,IF(ISNUMBER(HP305),0,""))</f>
        <v>342.80411108556319</v>
      </c>
      <c r="HS104" s="18">
        <f>IF(ISNUMBER(HQ104), HQ104*COS(RADIANS(-$C104+Графики!$B$3))+HR104*SIN(RADIANS(-$C104+Графики!$B$3)),"")</f>
        <v>315.96151589757051</v>
      </c>
      <c r="HT104" s="19">
        <f>IF(ISNUMBER(HQ104), HQ104*COS(RADIANS(-$C104+Графики!$B$5))+HR104*SIN(RADIANS(-$C104+Графики!$B$5)),"")</f>
        <v>342.80411108556319</v>
      </c>
      <c r="HU104" s="24">
        <v>-0.52329912738654583</v>
      </c>
      <c r="HV104" s="25">
        <v>0.45337431716505783</v>
      </c>
      <c r="HW104" s="25">
        <v>-0.43753763844274096</v>
      </c>
      <c r="HX104" s="25">
        <v>0.51066203196663051</v>
      </c>
      <c r="HY104" s="18">
        <f t="shared" si="433"/>
        <v>8.5229804721540336</v>
      </c>
      <c r="HZ104" s="18">
        <f t="shared" si="434"/>
        <v>8.2745086820961529</v>
      </c>
      <c r="IA104" s="18">
        <f>IF(ISNUMBER(HY104),IA103+HY104*0.5,IF(ISNUMBER(HY305),0,""))</f>
        <v>309.88256056625414</v>
      </c>
      <c r="IB104" s="18">
        <f>IF(ISNUMBER(HZ104),IB103+HZ104*0.5,IF(ISNUMBER(HZ305),0,""))</f>
        <v>337.77470933709338</v>
      </c>
      <c r="IC104" s="18">
        <f>IF(ISNUMBER(IA104), IA104*COS(RADIANS(-$C104+Графики!$B$3))+IB104*SIN(RADIANS(-$C104+Графики!$B$3)),"")</f>
        <v>309.88256056625414</v>
      </c>
      <c r="ID104" s="19">
        <f>IF(ISNUMBER(IA104), IA104*COS(RADIANS(-$C104+Графики!$B$5))+IB104*SIN(RADIANS(-$C104+Графики!$B$5)),"")</f>
        <v>337.77470933709338</v>
      </c>
      <c r="IE104" s="24">
        <v>-0.4470257655250176</v>
      </c>
      <c r="IF104" s="25">
        <v>0.55391998162807821</v>
      </c>
      <c r="IG104" s="25">
        <v>-0.45193095304848219</v>
      </c>
      <c r="IH104" s="25">
        <v>0.50432742233568073</v>
      </c>
      <c r="II104" s="18">
        <f t="shared" si="435"/>
        <v>8.7347883846764791</v>
      </c>
      <c r="IJ104" s="18">
        <f t="shared" si="436"/>
        <v>8.3448317216596912</v>
      </c>
      <c r="IK104" s="18">
        <f>IF(ISNUMBER(II104),IK103+II104*0.5,IF(ISNUMBER(II305),0,""))</f>
        <v>306.93825056625315</v>
      </c>
      <c r="IL104" s="18">
        <f>IF(ISNUMBER(IJ104),IL103+IJ104*0.5,IF(ISNUMBER(IJ305),0,""))</f>
        <v>333.03683570502398</v>
      </c>
      <c r="IM104" s="18">
        <f>IF(ISNUMBER(IK104), IK104*COS(RADIANS(-$C104+Графики!$B$3))+IL104*SIN(RADIANS(-$C104+Графики!$B$3)),"")</f>
        <v>306.93825056625315</v>
      </c>
      <c r="IN104" s="19">
        <f>IF(ISNUMBER(IK104), IK104*COS(RADIANS(-$C104+Графики!$B$5))+IL104*SIN(RADIANS(-$C104+Графики!$B$5)),"")</f>
        <v>333.03683570502398</v>
      </c>
      <c r="IO104" s="24">
        <v>-0.44939569832122284</v>
      </c>
      <c r="IP104" s="25">
        <v>0.40647489118776103</v>
      </c>
      <c r="IQ104" s="25">
        <v>-0.54084157952209833</v>
      </c>
      <c r="IR104" s="25">
        <v>0.41156879102054666</v>
      </c>
      <c r="IS104" s="18">
        <f t="shared" si="437"/>
        <v>7.468810438278684</v>
      </c>
      <c r="IT104" s="18">
        <f t="shared" si="438"/>
        <v>8.3112527091210779</v>
      </c>
      <c r="IU104" s="18">
        <f>IF(ISNUMBER(IS104),IU103+IS104*0.5,IF(ISNUMBER(IS305),0,""))</f>
        <v>311.38062337053066</v>
      </c>
      <c r="IV104" s="18">
        <f>IF(ISNUMBER(IT104),IV103+IT104*0.5,IF(ISNUMBER(IT305),0,""))</f>
        <v>341.78012270773263</v>
      </c>
      <c r="IW104" s="18">
        <f>IF(ISNUMBER(IU104), IU104*COS(RADIANS(-$C104+Графики!$B$3))+IV104*SIN(RADIANS(-$C104+Графики!$B$3)),"")</f>
        <v>311.38062337053066</v>
      </c>
      <c r="IX104" s="19">
        <f>IF(ISNUMBER(IU104), IU104*COS(RADIANS(-$C104+Графики!$B$5))+IV104*SIN(RADIANS(-$C104+Графики!$B$5)),"")</f>
        <v>341.78012270773263</v>
      </c>
    </row>
    <row r="105" spans="1:258" s="88" customFormat="1" x14ac:dyDescent="0.25">
      <c r="A105" s="44">
        <v>105</v>
      </c>
      <c r="B105" s="50">
        <v>0</v>
      </c>
      <c r="C105" s="11">
        <f>IF(Графики!$A$7="Расчитывать с учетом закручивания скважины",B105,0)</f>
        <v>0</v>
      </c>
      <c r="D105" s="47">
        <v>51</v>
      </c>
      <c r="E105" s="34">
        <f>IF(ISNUMBER(INDEX($I$1:$IX$303,$A105,E$1) ),INDEX($I$1:$IX$303,$A105,E$1),0)</f>
        <v>6.5372398628289039</v>
      </c>
      <c r="F105" s="35">
        <f>IF(ISNUMBER(INDEX($I$1:$IX$303,$A105,F$1) ),INDEX($I$1:$IX$303,$A105,F$1),0)</f>
        <v>6.8902272198484207</v>
      </c>
      <c r="G105" s="35">
        <f>IF(ISNUMBER(INDEX($I$1:$IX$303,$A105,G$1) ),INDEX($I$1:$IX$303,$A105,G$1)-$G$305,0)</f>
        <v>-666.59086850105473</v>
      </c>
      <c r="H105" s="36">
        <f>IF(ISNUMBER(INDEX($I$1:$IX$303,$A105,H$1) ),INDEX($I$1:$IX$303,$A105,H$1)-$H$305,0)</f>
        <v>-810.72142771245171</v>
      </c>
      <c r="I105" s="29">
        <v>-0.33633197036851403</v>
      </c>
      <c r="J105" s="25">
        <v>0.41278587296054137</v>
      </c>
      <c r="K105" s="25">
        <v>-0.40139049288514761</v>
      </c>
      <c r="L105" s="25">
        <v>0.38817763385405768</v>
      </c>
      <c r="M105" s="18">
        <f t="shared" si="389"/>
        <v>6.5372398628289039</v>
      </c>
      <c r="N105" s="18">
        <f t="shared" si="390"/>
        <v>6.8902272198484207</v>
      </c>
      <c r="O105" s="18">
        <f>IF(ISNUMBER(M105),O104+M105*0.5,IF(ISNUMBER(M306),0,""))</f>
        <v>311.32528738835987</v>
      </c>
      <c r="P105" s="18">
        <f>IF(ISNUMBER(N105),P104+N105*0.5,IF(ISNUMBER(N306),0,""))</f>
        <v>344.70823577158581</v>
      </c>
      <c r="Q105" s="18">
        <f>IF(ISNUMBER(O105), O105*COS(RADIANS(-$C105+Графики!$B$3))+P105*SIN(RADIANS(-$C105+Графики!$B$3)),"")</f>
        <v>311.32528738835987</v>
      </c>
      <c r="R105" s="19">
        <f>IF(ISNUMBER(O105), O105*COS(RADIANS(-$C105+Графики!$B$5))+P105*SIN(RADIANS(-$C105+Графики!$B$5)),"")</f>
        <v>344.70823577158581</v>
      </c>
      <c r="S105" s="29">
        <v>-0.44462326446727529</v>
      </c>
      <c r="T105" s="25">
        <v>0.35756483771511982</v>
      </c>
      <c r="U105" s="25">
        <v>-0.36790799255568452</v>
      </c>
      <c r="V105" s="25">
        <v>0.44216619360034148</v>
      </c>
      <c r="W105" s="18">
        <f t="shared" si="391"/>
        <v>7.00035462508745</v>
      </c>
      <c r="X105" s="18">
        <f t="shared" si="392"/>
        <v>7.0691719874117789</v>
      </c>
      <c r="Y105" s="18">
        <f>IF(ISNUMBER(W105),Y104+W105*0.5,IF(ISNUMBER(W306),0,""))</f>
        <v>314.67257043818978</v>
      </c>
      <c r="Z105" s="18">
        <f>IF(ISNUMBER(X105),Z104+X105*0.5,IF(ISNUMBER(X306),0,""))</f>
        <v>339.86879221052271</v>
      </c>
      <c r="AA105" s="18">
        <f>IF(ISNUMBER(Y105), Y105*COS(RADIANS(-$C105+Графики!$B$3))+Z105*SIN(RADIANS(-$C105+Графики!$B$3)),"")</f>
        <v>314.67257043818978</v>
      </c>
      <c r="AB105" s="18">
        <f>IF(ISNUMBER(Y105), Y105*COS(RADIANS(-$C105+Графики!$B$5))+Z105*SIN(RADIANS(-$C105+Графики!$B$5)),"")</f>
        <v>339.86879221052271</v>
      </c>
      <c r="AC105" s="24">
        <v>-0.44323314436832428</v>
      </c>
      <c r="AD105" s="25">
        <v>0.46751248896567399</v>
      </c>
      <c r="AE105" s="25">
        <v>-0.33929897535932674</v>
      </c>
      <c r="AF105" s="25">
        <v>0.27925554176503198</v>
      </c>
      <c r="AG105" s="18">
        <f t="shared" si="393"/>
        <v>7.9476713027969783</v>
      </c>
      <c r="AH105" s="18">
        <f t="shared" si="394"/>
        <v>5.3978802500019736</v>
      </c>
      <c r="AI105" s="18">
        <f>IF(ISNUMBER(AG105),AI104+AG105*0.5,IF(ISNUMBER(AG306),0,""))</f>
        <v>313.75134500243865</v>
      </c>
      <c r="AJ105" s="18">
        <f>IF(ISNUMBER(AH105),AJ104+AH105*0.5,IF(ISNUMBER(AH306),0,""))</f>
        <v>348.23310895041556</v>
      </c>
      <c r="AK105" s="18">
        <f>IF(ISNUMBER(AI105), AI105*COS(RADIANS(-$C105+Графики!$B$3))+AJ105*SIN(RADIANS(-$C105+Графики!$B$3)),"")</f>
        <v>313.75134500243865</v>
      </c>
      <c r="AL105" s="19">
        <f>IF(ISNUMBER(AI105), AI105*COS(RADIANS(-$C105+Графики!$B$5))+AJ105*SIN(RADIANS(-$C105+Графики!$B$5)),"")</f>
        <v>348.23310895041556</v>
      </c>
      <c r="AM105" s="24">
        <v>-0.42393915506850099</v>
      </c>
      <c r="AN105" s="25">
        <v>0.40292792910605013</v>
      </c>
      <c r="AO105" s="25">
        <v>-0.46075186280479374</v>
      </c>
      <c r="AP105" s="25">
        <v>0.40202982865199444</v>
      </c>
      <c r="AQ105" s="18">
        <f t="shared" si="395"/>
        <v>7.2157139299437185</v>
      </c>
      <c r="AR105" s="18">
        <f t="shared" si="396"/>
        <v>7.5291194844393194</v>
      </c>
      <c r="AS105" s="18">
        <f>IF(ISNUMBER(AQ105),AS104+AQ105*0.5,IF(ISNUMBER(AQ306),0,""))</f>
        <v>312.19146260075928</v>
      </c>
      <c r="AT105" s="18">
        <f>IF(ISNUMBER(AR105),AT104+AR105*0.5,IF(ISNUMBER(AR306),0,""))</f>
        <v>344.10962981237714</v>
      </c>
      <c r="AU105" s="18">
        <f>IF(ISNUMBER(AS105), AS105*COS(RADIANS(-$C105+Графики!$B$3))+AT105*SIN(RADIANS(-$C105+Графики!$B$3)),"")</f>
        <v>312.19146260075928</v>
      </c>
      <c r="AV105" s="19">
        <f>IF(ISNUMBER(AS105), AS105*COS(RADIANS(-$C105+Графики!$B$5))+AT105*SIN(RADIANS(-$C105+Графики!$B$5)),"")</f>
        <v>344.10962981237714</v>
      </c>
      <c r="AW105" s="24">
        <v>-0.31654436478295533</v>
      </c>
      <c r="AX105" s="25">
        <v>0.41335496631476265</v>
      </c>
      <c r="AY105" s="25">
        <v>-0.39189012112424237</v>
      </c>
      <c r="AZ105" s="25">
        <v>0.38847745507449305</v>
      </c>
      <c r="BA105" s="18">
        <f t="shared" si="397"/>
        <v>6.3695301974820664</v>
      </c>
      <c r="BB105" s="18">
        <f t="shared" si="398"/>
        <v>6.8099391536767566</v>
      </c>
      <c r="BC105" s="18">
        <f>IF(ISNUMBER(BA105),BC104+BA105*0.5,IF(ISNUMBER(BA306),0,""))</f>
        <v>310.3597399899727</v>
      </c>
      <c r="BD105" s="18">
        <f>IF(ISNUMBER(BB105),BD104+BB105*0.5,IF(ISNUMBER(BB306),0,""))</f>
        <v>343.8779296610374</v>
      </c>
      <c r="BE105" s="18">
        <f>IF(ISNUMBER(BC105), BC105*COS(RADIANS(-$C105+Графики!$B$3))+BD105*SIN(RADIANS(-$C105+Графики!$B$3)),"")</f>
        <v>310.3597399899727</v>
      </c>
      <c r="BF105" s="19">
        <f>IF(ISNUMBER(BC105), BC105*COS(RADIANS(-$C105+Графики!$B$5))+BD105*SIN(RADIANS(-$C105+Графики!$B$5)),"")</f>
        <v>343.8779296610374</v>
      </c>
      <c r="BG105" s="24">
        <v>-0.48084030000281375</v>
      </c>
      <c r="BH105" s="25">
        <v>0.44064641660691584</v>
      </c>
      <c r="BI105" s="25">
        <v>-0.42117750223693728</v>
      </c>
      <c r="BJ105" s="25">
        <v>0.32688079375353807</v>
      </c>
      <c r="BK105" s="18">
        <f t="shared" si="399"/>
        <v>8.0414019415301254</v>
      </c>
      <c r="BL105" s="18">
        <f t="shared" si="400"/>
        <v>6.5279937653047559</v>
      </c>
      <c r="BM105" s="18">
        <f>IF(ISNUMBER(BK105),BM104+BK105*0.5,IF(ISNUMBER(BK306),0,""))</f>
        <v>313.60356850181284</v>
      </c>
      <c r="BN105" s="18">
        <f>IF(ISNUMBER(BL105),BN104+BL105*0.5,IF(ISNUMBER(BL306),0,""))</f>
        <v>336.85723504483036</v>
      </c>
      <c r="BO105" s="18">
        <f>IF(ISNUMBER(BM105), BM105*COS(RADIANS(-$C105+Графики!$B$3))+BN105*SIN(RADIANS(-$C105+Графики!$B$3)),"")</f>
        <v>313.60356850181284</v>
      </c>
      <c r="BP105" s="19">
        <f>IF(ISNUMBER(BM105), BM105*COS(RADIANS(-$C105+Графики!$B$5))+BN105*SIN(RADIANS(-$C105+Графики!$B$5)),"")</f>
        <v>336.85723504483036</v>
      </c>
      <c r="BQ105" s="24">
        <v>-0.35515604032243031</v>
      </c>
      <c r="BR105" s="25">
        <v>0.37080477719455374</v>
      </c>
      <c r="BS105" s="25">
        <v>-0.43197113960770939</v>
      </c>
      <c r="BT105" s="25">
        <v>0.40528527907675727</v>
      </c>
      <c r="BU105" s="18">
        <f t="shared" si="401"/>
        <v>6.3351608761360634</v>
      </c>
      <c r="BV105" s="18">
        <f t="shared" si="402"/>
        <v>7.306375586995812</v>
      </c>
      <c r="BW105" s="18">
        <f>IF(ISNUMBER(BU105),BW104+BU105*0.5,IF(ISNUMBER(BU306),0,""))</f>
        <v>314.9680202712766</v>
      </c>
      <c r="BX105" s="18">
        <f>IF(ISNUMBER(BV105),BX104+BV105*0.5,IF(ISNUMBER(BV306),0,""))</f>
        <v>336.32877669091107</v>
      </c>
      <c r="BY105" s="18">
        <f>IF(ISNUMBER(BW105), BW105*COS(RADIANS(-$C105+Графики!$B$3))+BX105*SIN(RADIANS(-$C105+Графики!$B$3)),"")</f>
        <v>314.9680202712766</v>
      </c>
      <c r="BZ105" s="19">
        <f>IF(ISNUMBER(BW105), BW105*COS(RADIANS(-$C105+Графики!$B$5))+BX105*SIN(RADIANS(-$C105+Графики!$B$5)),"")</f>
        <v>336.32877669091107</v>
      </c>
      <c r="CA105" s="29">
        <v>-0.43143855633911532</v>
      </c>
      <c r="CB105" s="25">
        <v>0.37556268749694588</v>
      </c>
      <c r="CC105" s="25">
        <v>-0.44737208918679294</v>
      </c>
      <c r="CD105" s="25">
        <v>0.2993879018313309</v>
      </c>
      <c r="CE105" s="18">
        <f t="shared" si="403"/>
        <v>7.0423561743305054</v>
      </c>
      <c r="CF105" s="18">
        <f t="shared" si="404"/>
        <v>6.5166641580663702</v>
      </c>
      <c r="CG105" s="18">
        <f>IF(ISNUMBER(CE105),CG104+CE105*0.5,IF(ISNUMBER(CE306),0,""))</f>
        <v>316.7276546157708</v>
      </c>
      <c r="CH105" s="18">
        <f>IF(ISNUMBER(CF105),CH104+CF105*0.5,IF(ISNUMBER(CF306),0,""))</f>
        <v>345.81236441231925</v>
      </c>
      <c r="CI105" s="18">
        <f>IF(ISNUMBER(CG105), CG105*COS(RADIANS(-$C105+Графики!$B$3))+CH105*SIN(RADIANS(-$C105+Графики!$B$3)),"")</f>
        <v>316.7276546157708</v>
      </c>
      <c r="CJ105" s="19">
        <f>IF(ISNUMBER(CG105), CG105*COS(RADIANS(-$C105+Графики!$B$5))+CH105*SIN(RADIANS(-$C105+Графики!$B$5)),"")</f>
        <v>345.81236441231925</v>
      </c>
      <c r="CK105" s="24">
        <v>-0.32510384203433484</v>
      </c>
      <c r="CL105" s="25">
        <v>0.322072850157607</v>
      </c>
      <c r="CM105" s="25">
        <v>-0.30561817342125275</v>
      </c>
      <c r="CN105" s="25">
        <v>0.45211383087427659</v>
      </c>
      <c r="CO105" s="18">
        <f t="shared" si="405"/>
        <v>5.6476520371333825</v>
      </c>
      <c r="CP105" s="18">
        <f t="shared" si="406"/>
        <v>6.6124109735786334</v>
      </c>
      <c r="CQ105" s="18">
        <f>IF(ISNUMBER(CO105),CQ104+CO105*0.5,IF(ISNUMBER(CO306),0,""))</f>
        <v>315.94940005362906</v>
      </c>
      <c r="CR105" s="18">
        <f>IF(ISNUMBER(CP105),CR104+CP105*0.5,IF(ISNUMBER(CP306),0,""))</f>
        <v>345.71928896056158</v>
      </c>
      <c r="CS105" s="18">
        <f>IF(ISNUMBER(CQ105), CQ105*COS(RADIANS(-$C105+Графики!$B$3))+CR105*SIN(RADIANS(-$C105+Графики!$B$3)),"")</f>
        <v>315.94940005362906</v>
      </c>
      <c r="CT105" s="19">
        <f>IF(ISNUMBER(CQ105), CQ105*COS(RADIANS(-$C105+Графики!$B$5))+CR105*SIN(RADIANS(-$C105+Графики!$B$5)),"")</f>
        <v>345.71928896056158</v>
      </c>
      <c r="CU105" s="24">
        <v>-0.47922069328560746</v>
      </c>
      <c r="CV105" s="25">
        <v>0.32809664827504814</v>
      </c>
      <c r="CW105" s="25">
        <v>-0.37245702937196667</v>
      </c>
      <c r="CX105" s="25">
        <v>0.42055124763381979</v>
      </c>
      <c r="CY105" s="18">
        <f t="shared" si="407"/>
        <v>7.0451145789260448</v>
      </c>
      <c r="CZ105" s="18">
        <f t="shared" si="408"/>
        <v>6.9202474785617634</v>
      </c>
      <c r="DA105" s="18">
        <f>IF(ISNUMBER(CY105),DA104+CY105*0.5,IF(ISNUMBER(CY306),0,""))</f>
        <v>309.42289008489337</v>
      </c>
      <c r="DB105" s="18">
        <f>IF(ISNUMBER(CZ105),DB104+CZ105*0.5,IF(ISNUMBER(CZ306),0,""))</f>
        <v>348.2146328351364</v>
      </c>
      <c r="DC105" s="18">
        <f>IF(ISNUMBER(DA105), DA105*COS(RADIANS(-$C105+Графики!$B$3))+DB105*SIN(RADIANS(-$C105+Графики!$B$3)),"")</f>
        <v>309.42289008489337</v>
      </c>
      <c r="DD105" s="19">
        <f>IF(ISNUMBER(DA105), DA105*COS(RADIANS(-$C105+Графики!$B$5))+DB105*SIN(RADIANS(-$C105+Графики!$B$5)),"")</f>
        <v>348.2146328351364</v>
      </c>
      <c r="DE105" s="24">
        <v>-0.49606970086378765</v>
      </c>
      <c r="DF105" s="25">
        <v>0.38083335638087712</v>
      </c>
      <c r="DG105" s="25">
        <v>-0.34584308173662293</v>
      </c>
      <c r="DH105" s="25">
        <v>0.36764458171352998</v>
      </c>
      <c r="DI105" s="18">
        <f t="shared" si="409"/>
        <v>7.652348097976871</v>
      </c>
      <c r="DJ105" s="18">
        <f t="shared" si="410"/>
        <v>6.2263142198391312</v>
      </c>
      <c r="DK105" s="18">
        <f>IF(ISNUMBER(DI105),DK104+DI105*0.5,IF(ISNUMBER(DI306),0,""))</f>
        <v>312.04979591086698</v>
      </c>
      <c r="DL105" s="18">
        <f>IF(ISNUMBER(DJ105),DL104+DJ105*0.5,IF(ISNUMBER(DJ306),0,""))</f>
        <v>341.60657228288864</v>
      </c>
      <c r="DM105" s="18">
        <f>IF(ISNUMBER(DK105), DK105*COS(RADIANS(-$C105+Графики!$B$3))+DL105*SIN(RADIANS(-$C105+Графики!$B$3)),"")</f>
        <v>312.04979591086698</v>
      </c>
      <c r="DN105" s="19">
        <f>IF(ISNUMBER(DK105), DK105*COS(RADIANS(-$C105+Графики!$B$5))+DL105*SIN(RADIANS(-$C105+Графики!$B$5)),"")</f>
        <v>341.60657228288864</v>
      </c>
      <c r="DO105" s="24">
        <v>-0.36167079240379807</v>
      </c>
      <c r="DP105" s="25">
        <v>0.4416829516202404</v>
      </c>
      <c r="DQ105" s="25">
        <v>-0.46961885078851862</v>
      </c>
      <c r="DR105" s="25">
        <v>0.37096254687327301</v>
      </c>
      <c r="DS105" s="18">
        <f t="shared" si="411"/>
        <v>7.0105265194971116</v>
      </c>
      <c r="DT105" s="18">
        <f t="shared" si="412"/>
        <v>7.3353907247825498</v>
      </c>
      <c r="DU105" s="18">
        <f>IF(ISNUMBER(DS105),DU104+DS105*0.5,IF(ISNUMBER(DS306),0,""))</f>
        <v>318.95132491381469</v>
      </c>
      <c r="DV105" s="18">
        <f>IF(ISNUMBER(DT105),DV104+DT105*0.5,IF(ISNUMBER(DT306),0,""))</f>
        <v>341.90061903156254</v>
      </c>
      <c r="DW105" s="18">
        <f>IF(ISNUMBER(DU105), DU105*COS(RADIANS(-$C105+Графики!$B$3))+DV105*SIN(RADIANS(-$C105+Графики!$B$3)),"")</f>
        <v>318.95132491381469</v>
      </c>
      <c r="DX105" s="19">
        <f>IF(ISNUMBER(DU105), DU105*COS(RADIANS(-$C105+Графики!$B$5))+DV105*SIN(RADIANS(-$C105+Графики!$B$5)),"")</f>
        <v>341.90061903156254</v>
      </c>
      <c r="DY105" s="24">
        <v>-0.35798282766778455</v>
      </c>
      <c r="DZ105" s="25">
        <v>0.44153324448306208</v>
      </c>
      <c r="EA105" s="25">
        <v>-0.34116616294194824</v>
      </c>
      <c r="EB105" s="25">
        <v>0.40579089176924632</v>
      </c>
      <c r="EC105" s="18">
        <f t="shared" si="413"/>
        <v>6.9770373336575693</v>
      </c>
      <c r="ED105" s="18">
        <f t="shared" si="414"/>
        <v>6.5183838266811733</v>
      </c>
      <c r="EE105" s="18">
        <f>IF(ISNUMBER(EC105),EE104+EC105*0.5,IF(ISNUMBER(EC306),0,""))</f>
        <v>313.31134676137145</v>
      </c>
      <c r="EF105" s="18">
        <f>IF(ISNUMBER(ED105),EF104+ED105*0.5,IF(ISNUMBER(ED306),0,""))</f>
        <v>341.36153689069585</v>
      </c>
      <c r="EG105" s="18">
        <f>IF(ISNUMBER(EE105), EE105*COS(RADIANS(-$C105+Графики!$B$3))+EF105*SIN(RADIANS(-$C105+Графики!$B$3)),"")</f>
        <v>313.31134676137145</v>
      </c>
      <c r="EH105" s="19">
        <f>IF(ISNUMBER(EE105), EE105*COS(RADIANS(-$C105+Графики!$B$5))+EF105*SIN(RADIANS(-$C105+Графики!$B$5)),"")</f>
        <v>341.36153689069585</v>
      </c>
      <c r="EI105" s="24">
        <v>-0.49494955434739574</v>
      </c>
      <c r="EJ105" s="25">
        <v>0.38840614747685254</v>
      </c>
      <c r="EK105" s="25">
        <v>-0.4312529101258501</v>
      </c>
      <c r="EL105" s="25">
        <v>0.33169743170026733</v>
      </c>
      <c r="EM105" s="18">
        <f t="shared" si="415"/>
        <v>7.7086563837671793</v>
      </c>
      <c r="EN105" s="18">
        <f t="shared" si="416"/>
        <v>6.6579485568262227</v>
      </c>
      <c r="EO105" s="18">
        <f>IF(ISNUMBER(EM105),EO104+EM105*0.5,IF(ISNUMBER(EM306),0,""))</f>
        <v>314.08727489315987</v>
      </c>
      <c r="EP105" s="18">
        <f>IF(ISNUMBER(EN105),EP104+EN105*0.5,IF(ISNUMBER(EN306),0,""))</f>
        <v>335.33091846702143</v>
      </c>
      <c r="EQ105" s="18">
        <f>IF(ISNUMBER(EO105), EO105*COS(RADIANS(-$C105+Графики!$B$3))+EP105*SIN(RADIANS(-$C105+Графики!$B$3)),"")</f>
        <v>314.08727489315987</v>
      </c>
      <c r="ER105" s="19">
        <f>IF(ISNUMBER(EO105), EO105*COS(RADIANS(-$C105+Графики!$B$5))+EP105*SIN(RADIANS(-$C105+Графики!$B$5)),"")</f>
        <v>335.33091846702143</v>
      </c>
      <c r="ES105" s="24">
        <v>-0.42089580683436023</v>
      </c>
      <c r="ET105" s="25">
        <v>0.38734139624187736</v>
      </c>
      <c r="EU105" s="25">
        <v>-0.32564878345250964</v>
      </c>
      <c r="EV105" s="25">
        <v>0.33263993367271594</v>
      </c>
      <c r="EW105" s="18">
        <f t="shared" si="417"/>
        <v>7.0531416855389404</v>
      </c>
      <c r="EX105" s="18">
        <f t="shared" si="418"/>
        <v>5.7446211747528837</v>
      </c>
      <c r="EY105" s="18">
        <f>IF(ISNUMBER(EW105),EY104+EW105*0.5,IF(ISNUMBER(EW306),0,""))</f>
        <v>310.5733071859068</v>
      </c>
      <c r="EZ105" s="18">
        <f>IF(ISNUMBER(EX105),EZ104+EX105*0.5,IF(ISNUMBER(EX306),0,""))</f>
        <v>338.84348894656898</v>
      </c>
      <c r="FA105" s="18">
        <f>IF(ISNUMBER(EY105), EY105*COS(RADIANS(-$C105+Графики!$B$3))+EZ105*SIN(RADIANS(-$C105+Графики!$B$3)),"")</f>
        <v>310.5733071859068</v>
      </c>
      <c r="FB105" s="19">
        <f>IF(ISNUMBER(EY105), EY105*COS(RADIANS(-$C105+Графики!$B$5))+EZ105*SIN(RADIANS(-$C105+Графики!$B$5)),"")</f>
        <v>338.84348894656898</v>
      </c>
      <c r="FC105" s="24">
        <v>-0.3168076955085587</v>
      </c>
      <c r="FD105" s="25">
        <v>0.31904344721197131</v>
      </c>
      <c r="FE105" s="25">
        <v>-0.36703569947071957</v>
      </c>
      <c r="FF105" s="25">
        <v>0.46056431968186551</v>
      </c>
      <c r="FG105" s="18">
        <f t="shared" si="419"/>
        <v>5.548819521990759</v>
      </c>
      <c r="FH105" s="18">
        <f t="shared" si="420"/>
        <v>7.2221098275683451</v>
      </c>
      <c r="FI105" s="18">
        <f>IF(ISNUMBER(FG105),FI104+FG105*0.5,IF(ISNUMBER(FG306),0,""))</f>
        <v>312.2035767766443</v>
      </c>
      <c r="FJ105" s="18">
        <f>IF(ISNUMBER(FH105),FJ104+FH105*0.5,IF(ISNUMBER(FH306),0,""))</f>
        <v>343.14955224338064</v>
      </c>
      <c r="FK105" s="18">
        <f>IF(ISNUMBER(FI105), FI105*COS(RADIANS(-$C105+Графики!$B$3))+FJ105*SIN(RADIANS(-$C105+Графики!$B$3)),"")</f>
        <v>312.2035767766443</v>
      </c>
      <c r="FL105" s="19">
        <f>IF(ISNUMBER(FI105), FI105*COS(RADIANS(-$C105+Графики!$B$5))+FJ105*SIN(RADIANS(-$C105+Графики!$B$5)),"")</f>
        <v>343.14955224338064</v>
      </c>
      <c r="FM105" s="24">
        <v>-0.4836997493956906</v>
      </c>
      <c r="FN105" s="25">
        <v>0.34265205191219883</v>
      </c>
      <c r="FO105" s="25">
        <v>-0.41611082204071048</v>
      </c>
      <c r="FP105" s="25">
        <v>0.39970472591272754</v>
      </c>
      <c r="FQ105" s="18">
        <f t="shared" si="421"/>
        <v>7.2112173556346768</v>
      </c>
      <c r="FR105" s="18">
        <f t="shared" si="422"/>
        <v>7.1192735600595833</v>
      </c>
      <c r="FS105" s="18">
        <f>IF(ISNUMBER(FQ105),FS104+FQ105*0.5,IF(ISNUMBER(FQ306),0,""))</f>
        <v>314.52561662594491</v>
      </c>
      <c r="FT105" s="18">
        <f>IF(ISNUMBER(FR105),FT104+FR105*0.5,IF(ISNUMBER(FR306),0,""))</f>
        <v>343.10634550214877</v>
      </c>
      <c r="FU105" s="18">
        <f>IF(ISNUMBER(FS105), FS105*COS(RADIANS(-$C105+Графики!$B$3))+FT105*SIN(RADIANS(-$C105+Графики!$B$3)),"")</f>
        <v>314.52561662594491</v>
      </c>
      <c r="FV105" s="19">
        <f>IF(ISNUMBER(FS105), FS105*COS(RADIANS(-$C105+Графики!$B$5))+FT105*SIN(RADIANS(-$C105+Графики!$B$5)),"")</f>
        <v>343.10634550214877</v>
      </c>
      <c r="FW105" s="24">
        <v>-0.47528982464827596</v>
      </c>
      <c r="FX105" s="25">
        <v>0.33395588703305501</v>
      </c>
      <c r="FY105" s="25">
        <v>-0.49386125702543593</v>
      </c>
      <c r="FZ105" s="25">
        <v>0.43259459847741122</v>
      </c>
      <c r="GA105" s="18">
        <f t="shared" si="423"/>
        <v>7.0619423642014523</v>
      </c>
      <c r="GB105" s="18">
        <f t="shared" si="424"/>
        <v>8.0847644492248065</v>
      </c>
      <c r="GC105" s="18">
        <f>IF(ISNUMBER(GA105),GC104+GA105*0.5,IF(ISNUMBER(GA306),0,""))</f>
        <v>320.57594982395312</v>
      </c>
      <c r="GD105" s="18">
        <f>IF(ISNUMBER(GB105),GD104+GB105*0.5,IF(ISNUMBER(GB306),0,""))</f>
        <v>336.68606259389423</v>
      </c>
      <c r="GE105" s="18">
        <f>IF(ISNUMBER(GC105), GC105*COS(RADIANS(-$C105+Графики!$B$3))+GD105*SIN(RADIANS(-$C105+Графики!$B$3)),"")</f>
        <v>320.57594982395312</v>
      </c>
      <c r="GF105" s="19">
        <f>IF(ISNUMBER(GC105), GC105*COS(RADIANS(-$C105+Графики!$B$5))+GD105*SIN(RADIANS(-$C105+Графики!$B$5)),"")</f>
        <v>336.68606259389423</v>
      </c>
      <c r="GG105" s="24">
        <v>-0.42722635063498304</v>
      </c>
      <c r="GH105" s="25">
        <v>0.29824656011745443</v>
      </c>
      <c r="GI105" s="25">
        <v>-0.33107776904421049</v>
      </c>
      <c r="GJ105" s="25">
        <v>0.31463330856878713</v>
      </c>
      <c r="GK105" s="18">
        <f t="shared" si="425"/>
        <v>6.3309031717790907</v>
      </c>
      <c r="GL105" s="18">
        <f t="shared" si="426"/>
        <v>5.6348623406626848</v>
      </c>
      <c r="GM105" s="18">
        <f>IF(ISNUMBER(GK105),GM104+GK105*0.5,IF(ISNUMBER(GK306),0,""))</f>
        <v>320.36486736465196</v>
      </c>
      <c r="GN105" s="18">
        <f>IF(ISNUMBER(GL105),GN104+GL105*0.5,IF(ISNUMBER(GL306),0,""))</f>
        <v>343.92178562093568</v>
      </c>
      <c r="GO105" s="18">
        <f>IF(ISNUMBER(GM105), GM105*COS(RADIANS(-$C105+Графики!$B$3))+GN105*SIN(RADIANS(-$C105+Графики!$B$3)),"")</f>
        <v>320.36486736465196</v>
      </c>
      <c r="GP105" s="19">
        <f>IF(ISNUMBER(GM105), GM105*COS(RADIANS(-$C105+Графики!$B$5))+GN105*SIN(RADIANS(-$C105+Графики!$B$5)),"")</f>
        <v>343.92178562093568</v>
      </c>
      <c r="GQ105" s="24">
        <v>-0.33977194050832571</v>
      </c>
      <c r="GR105" s="25">
        <v>0.29271830777657748</v>
      </c>
      <c r="GS105" s="25">
        <v>-0.34253296336209765</v>
      </c>
      <c r="GT105" s="25">
        <v>0.42232067317626543</v>
      </c>
      <c r="GU105" s="18">
        <f t="shared" si="427"/>
        <v>5.5194906342713557</v>
      </c>
      <c r="GV105" s="18">
        <f t="shared" si="428"/>
        <v>6.6745575674526441</v>
      </c>
      <c r="GW105" s="18">
        <f>IF(ISNUMBER(GU105),GW104+GU105*0.5,IF(ISNUMBER(GU306),0,""))</f>
        <v>313.4964197462113</v>
      </c>
      <c r="GX105" s="18">
        <f>IF(ISNUMBER(GV105),GX104+GV105*0.5,IF(ISNUMBER(GV306),0,""))</f>
        <v>344.108104556314</v>
      </c>
      <c r="GY105" s="18">
        <f>IF(ISNUMBER(GW105), GW105*COS(RADIANS(-$C105+Графики!$B$3))+GX105*SIN(RADIANS(-$C105+Графики!$B$3)),"")</f>
        <v>313.4964197462113</v>
      </c>
      <c r="GZ105" s="19">
        <f>IF(ISNUMBER(GW105), GW105*COS(RADIANS(-$C105+Графики!$B$5))+GX105*SIN(RADIANS(-$C105+Графики!$B$5)),"")</f>
        <v>344.108104556314</v>
      </c>
      <c r="HA105" s="24">
        <v>-0.41876634644538846</v>
      </c>
      <c r="HB105" s="25">
        <v>0.33045763508509796</v>
      </c>
      <c r="HC105" s="25">
        <v>-0.41596591529274551</v>
      </c>
      <c r="HD105" s="25">
        <v>0.39370979789006899</v>
      </c>
      <c r="HE105" s="18">
        <f t="shared" si="429"/>
        <v>6.5381660735729827</v>
      </c>
      <c r="HF105" s="18">
        <f t="shared" si="430"/>
        <v>7.065694741575463</v>
      </c>
      <c r="HG105" s="18">
        <f>IF(ISNUMBER(HE105),HG104+HE105*0.5,IF(ISNUMBER(HE306),0,""))</f>
        <v>316.717281022424</v>
      </c>
      <c r="HH105" s="18">
        <f>IF(ISNUMBER(HF105),HH104+HF105*0.5,IF(ISNUMBER(HF306),0,""))</f>
        <v>342.66883241951285</v>
      </c>
      <c r="HI105" s="18">
        <f>IF(ISNUMBER(HG105), HG105*COS(RADIANS(-$C105+Графики!$B$3))+HH105*SIN(RADIANS(-$C105+Графики!$B$3)),"")</f>
        <v>316.717281022424</v>
      </c>
      <c r="HJ105" s="19">
        <f>IF(ISNUMBER(HG105), HG105*COS(RADIANS(-$C105+Графики!$B$5))+HH105*SIN(RADIANS(-$C105+Графики!$B$5)),"")</f>
        <v>342.66883241951285</v>
      </c>
      <c r="HK105" s="24">
        <v>-0.44335972973048732</v>
      </c>
      <c r="HL105" s="25">
        <v>0.35586835939382166</v>
      </c>
      <c r="HM105" s="25">
        <v>-0.35912666360079981</v>
      </c>
      <c r="HN105" s="25">
        <v>0.3132454102244836</v>
      </c>
      <c r="HO105" s="18">
        <f t="shared" si="431"/>
        <v>6.9745242688031057</v>
      </c>
      <c r="HP105" s="18">
        <f t="shared" si="432"/>
        <v>5.8675195752171687</v>
      </c>
      <c r="HQ105" s="18">
        <f>IF(ISNUMBER(HO105),HQ104+HO105*0.5,IF(ISNUMBER(HO306),0,""))</f>
        <v>319.44877803197204</v>
      </c>
      <c r="HR105" s="18">
        <f>IF(ISNUMBER(HP105),HR104+HP105*0.5,IF(ISNUMBER(HP306),0,""))</f>
        <v>345.7378708731718</v>
      </c>
      <c r="HS105" s="18">
        <f>IF(ISNUMBER(HQ105), HQ105*COS(RADIANS(-$C105+Графики!$B$3))+HR105*SIN(RADIANS(-$C105+Графики!$B$3)),"")</f>
        <v>319.44877803197204</v>
      </c>
      <c r="HT105" s="19">
        <f>IF(ISNUMBER(HQ105), HQ105*COS(RADIANS(-$C105+Графики!$B$5))+HR105*SIN(RADIANS(-$C105+Графики!$B$5)),"")</f>
        <v>345.7378708731718</v>
      </c>
      <c r="HU105" s="24">
        <v>-0.40947652584607852</v>
      </c>
      <c r="HV105" s="25">
        <v>0.42031114247268941</v>
      </c>
      <c r="HW105" s="25">
        <v>-0.36265050825764433</v>
      </c>
      <c r="HX105" s="25">
        <v>0.30022435673802295</v>
      </c>
      <c r="HY105" s="18">
        <f t="shared" si="433"/>
        <v>7.2412001687804723</v>
      </c>
      <c r="HZ105" s="18">
        <f t="shared" si="434"/>
        <v>5.7846421999259912</v>
      </c>
      <c r="IA105" s="18">
        <f>IF(ISNUMBER(HY105),IA104+HY105*0.5,IF(ISNUMBER(HY306),0,""))</f>
        <v>313.50316065064436</v>
      </c>
      <c r="IB105" s="18">
        <f>IF(ISNUMBER(HZ105),IB104+HZ105*0.5,IF(ISNUMBER(HZ306),0,""))</f>
        <v>340.66703043705638</v>
      </c>
      <c r="IC105" s="18">
        <f>IF(ISNUMBER(IA105), IA105*COS(RADIANS(-$C105+Графики!$B$3))+IB105*SIN(RADIANS(-$C105+Графики!$B$3)),"")</f>
        <v>313.50316065064436</v>
      </c>
      <c r="ID105" s="19">
        <f>IF(ISNUMBER(IA105), IA105*COS(RADIANS(-$C105+Графики!$B$5))+IB105*SIN(RADIANS(-$C105+Графики!$B$5)),"")</f>
        <v>340.66703043705638</v>
      </c>
      <c r="IE105" s="24">
        <v>-0.39118558188803798</v>
      </c>
      <c r="IF105" s="25">
        <v>0.35813271194623764</v>
      </c>
      <c r="IG105" s="25">
        <v>-0.45062806021329793</v>
      </c>
      <c r="IH105" s="25">
        <v>0.29501150050241032</v>
      </c>
      <c r="II105" s="18">
        <f t="shared" si="435"/>
        <v>6.5389890860924238</v>
      </c>
      <c r="IJ105" s="18">
        <f t="shared" si="436"/>
        <v>6.5068867664613093</v>
      </c>
      <c r="IK105" s="18">
        <f>IF(ISNUMBER(II105),IK104+II105*0.5,IF(ISNUMBER(II306),0,""))</f>
        <v>310.20774510929937</v>
      </c>
      <c r="IL105" s="18">
        <f>IF(ISNUMBER(IJ105),IL104+IJ105*0.5,IF(ISNUMBER(IJ306),0,""))</f>
        <v>336.29027908825464</v>
      </c>
      <c r="IM105" s="18">
        <f>IF(ISNUMBER(IK105), IK105*COS(RADIANS(-$C105+Графики!$B$3))+IL105*SIN(RADIANS(-$C105+Графики!$B$3)),"")</f>
        <v>310.20774510929937</v>
      </c>
      <c r="IN105" s="19">
        <f>IF(ISNUMBER(IK105), IK105*COS(RADIANS(-$C105+Графики!$B$5))+IL105*SIN(RADIANS(-$C105+Графики!$B$5)),"")</f>
        <v>336.29027908825464</v>
      </c>
      <c r="IO105" s="24">
        <v>-0.3697741121027952</v>
      </c>
      <c r="IP105" s="25">
        <v>0.34825245713111952</v>
      </c>
      <c r="IQ105" s="25">
        <v>-0.39006763162703284</v>
      </c>
      <c r="IR105" s="25">
        <v>0.37667182855811687</v>
      </c>
      <c r="IS105" s="18">
        <f t="shared" si="437"/>
        <v>6.2659228723502389</v>
      </c>
      <c r="IT105" s="18">
        <f t="shared" si="438"/>
        <v>6.6910141158426937</v>
      </c>
      <c r="IU105" s="18">
        <f>IF(ISNUMBER(IS105),IU104+IS105*0.5,IF(ISNUMBER(IS306),0,""))</f>
        <v>314.51358480670575</v>
      </c>
      <c r="IV105" s="18">
        <f>IF(ISNUMBER(IT105),IV104+IT105*0.5,IF(ISNUMBER(IT306),0,""))</f>
        <v>345.12562976565397</v>
      </c>
      <c r="IW105" s="18">
        <f>IF(ISNUMBER(IU105), IU105*COS(RADIANS(-$C105+Графики!$B$3))+IV105*SIN(RADIANS(-$C105+Графики!$B$3)),"")</f>
        <v>314.51358480670575</v>
      </c>
      <c r="IX105" s="19">
        <f>IF(ISNUMBER(IU105), IU105*COS(RADIANS(-$C105+Графики!$B$5))+IV105*SIN(RADIANS(-$C105+Графики!$B$5)),"")</f>
        <v>345.12562976565397</v>
      </c>
    </row>
    <row r="106" spans="1:258" s="88" customFormat="1" x14ac:dyDescent="0.25">
      <c r="A106" s="44">
        <v>106</v>
      </c>
      <c r="B106" s="50">
        <v>0</v>
      </c>
      <c r="C106" s="11">
        <f>IF(Графики!$A$7="Расчитывать с учетом закручивания скважины",B106,0)</f>
        <v>0</v>
      </c>
      <c r="D106" s="47">
        <v>51.5</v>
      </c>
      <c r="E106" s="34">
        <f>IF(ISNUMBER(INDEX($I$1:$IX$303,$A106,E$1) ),INDEX($I$1:$IX$303,$A106,E$1),0)</f>
        <v>6.8524985051375236</v>
      </c>
      <c r="F106" s="35">
        <f>IF(ISNUMBER(INDEX($I$1:$IX$303,$A106,F$1) ),INDEX($I$1:$IX$303,$A106,F$1),0)</f>
        <v>3.5366164193835163</v>
      </c>
      <c r="G106" s="35">
        <f>IF(ISNUMBER(INDEX($I$1:$IX$303,$A106,G$1) ),INDEX($I$1:$IX$303,$A106,G$1)-$G$305,0)</f>
        <v>-663.16461924848602</v>
      </c>
      <c r="H106" s="36">
        <f>IF(ISNUMBER(INDEX($I$1:$IX$303,$A106,H$1) ),INDEX($I$1:$IX$303,$A106,H$1)-$H$305,0)</f>
        <v>-808.95311950275993</v>
      </c>
      <c r="I106" s="29">
        <v>-0.32620187064416906</v>
      </c>
      <c r="J106" s="25">
        <v>0.45904276178655135</v>
      </c>
      <c r="K106" s="25">
        <v>-0.17442732142036041</v>
      </c>
      <c r="L106" s="25">
        <v>0.23083991258116085</v>
      </c>
      <c r="M106" s="18">
        <f t="shared" si="389"/>
        <v>6.8524985051375236</v>
      </c>
      <c r="N106" s="18">
        <f t="shared" si="390"/>
        <v>3.5366164193835163</v>
      </c>
      <c r="O106" s="18">
        <f>IF(ISNUMBER(M106),O105+M106*0.5,IF(ISNUMBER(M307),0,""))</f>
        <v>314.75153664092863</v>
      </c>
      <c r="P106" s="18">
        <f>IF(ISNUMBER(N106),P105+N106*0.5,IF(ISNUMBER(N307),0,""))</f>
        <v>346.47654398127759</v>
      </c>
      <c r="Q106" s="18">
        <f>IF(ISNUMBER(O106), O106*COS(RADIANS(-$C106+Графики!$B$3))+P106*SIN(RADIANS(-$C106+Графики!$B$3)),"")</f>
        <v>314.75153664092863</v>
      </c>
      <c r="R106" s="19">
        <f>IF(ISNUMBER(O106), O106*COS(RADIANS(-$C106+Графики!$B$5))+P106*SIN(RADIANS(-$C106+Графики!$B$5)),"")</f>
        <v>346.47654398127759</v>
      </c>
      <c r="S106" s="29">
        <v>-0.4259813913122763</v>
      </c>
      <c r="T106" s="25">
        <v>0.32157343479915401</v>
      </c>
      <c r="U106" s="25">
        <v>-0.32429709089590486</v>
      </c>
      <c r="V106" s="25">
        <v>0.21599035357932242</v>
      </c>
      <c r="W106" s="18">
        <f t="shared" si="391"/>
        <v>6.5236002553218384</v>
      </c>
      <c r="X106" s="18">
        <f t="shared" si="392"/>
        <v>4.7148799377615154</v>
      </c>
      <c r="Y106" s="18">
        <f>IF(ISNUMBER(W106),Y105+W106*0.5,IF(ISNUMBER(W307),0,""))</f>
        <v>317.93437056585071</v>
      </c>
      <c r="Z106" s="18">
        <f>IF(ISNUMBER(X106),Z105+X106*0.5,IF(ISNUMBER(X307),0,""))</f>
        <v>342.2262321794035</v>
      </c>
      <c r="AA106" s="18">
        <f>IF(ISNUMBER(Y106), Y106*COS(RADIANS(-$C106+Графики!$B$3))+Z106*SIN(RADIANS(-$C106+Графики!$B$3)),"")</f>
        <v>317.93437056585071</v>
      </c>
      <c r="AB106" s="18">
        <f>IF(ISNUMBER(Y106), Y106*COS(RADIANS(-$C106+Графики!$B$5))+Z106*SIN(RADIANS(-$C106+Графики!$B$5)),"")</f>
        <v>342.2262321794035</v>
      </c>
      <c r="AC106" s="24">
        <v>-0.48075591178079291</v>
      </c>
      <c r="AD106" s="25">
        <v>0.35616938026484657</v>
      </c>
      <c r="AE106" s="25">
        <v>-0.318184971593651</v>
      </c>
      <c r="AF106" s="25">
        <v>0.2433714871647816</v>
      </c>
      <c r="AG106" s="18">
        <f t="shared" si="393"/>
        <v>7.3034860390506493</v>
      </c>
      <c r="AH106" s="18">
        <f t="shared" si="394"/>
        <v>4.9004849563860899</v>
      </c>
      <c r="AI106" s="18">
        <f>IF(ISNUMBER(AG106),AI105+AG106*0.5,IF(ISNUMBER(AG307),0,""))</f>
        <v>317.40308802196398</v>
      </c>
      <c r="AJ106" s="18">
        <f>IF(ISNUMBER(AH106),AJ105+AH106*0.5,IF(ISNUMBER(AH307),0,""))</f>
        <v>350.6833514286086</v>
      </c>
      <c r="AK106" s="18">
        <f>IF(ISNUMBER(AI106), AI106*COS(RADIANS(-$C106+Графики!$B$3))+AJ106*SIN(RADIANS(-$C106+Графики!$B$3)),"")</f>
        <v>317.40308802196398</v>
      </c>
      <c r="AL106" s="19">
        <f>IF(ISNUMBER(AI106), AI106*COS(RADIANS(-$C106+Графики!$B$5))+AJ106*SIN(RADIANS(-$C106+Графики!$B$5)),"")</f>
        <v>350.6833514286086</v>
      </c>
      <c r="AM106" s="24">
        <v>-0.33844080704564927</v>
      </c>
      <c r="AN106" s="25">
        <v>0.4103022858542541</v>
      </c>
      <c r="AO106" s="25">
        <v>-0.14070349983653549</v>
      </c>
      <c r="AP106" s="25">
        <v>0.18788162288722901</v>
      </c>
      <c r="AQ106" s="18">
        <f t="shared" si="395"/>
        <v>6.5339696182429865</v>
      </c>
      <c r="AR106" s="18">
        <f t="shared" si="396"/>
        <v>2.8674422028260662</v>
      </c>
      <c r="AS106" s="18">
        <f>IF(ISNUMBER(AQ106),AS105+AQ106*0.5,IF(ISNUMBER(AQ307),0,""))</f>
        <v>315.45844740988076</v>
      </c>
      <c r="AT106" s="18">
        <f>IF(ISNUMBER(AR106),AT105+AR106*0.5,IF(ISNUMBER(AR307),0,""))</f>
        <v>345.54335091379016</v>
      </c>
      <c r="AU106" s="18">
        <f>IF(ISNUMBER(AS106), AS106*COS(RADIANS(-$C106+Графики!$B$3))+AT106*SIN(RADIANS(-$C106+Графики!$B$3)),"")</f>
        <v>315.45844740988076</v>
      </c>
      <c r="AV106" s="19">
        <f>IF(ISNUMBER(AS106), AS106*COS(RADIANS(-$C106+Графики!$B$5))+AT106*SIN(RADIANS(-$C106+Графики!$B$5)),"")</f>
        <v>345.54335091379016</v>
      </c>
      <c r="AW106" s="24">
        <v>-0.44809743286412818</v>
      </c>
      <c r="AX106" s="25">
        <v>0.41373171842108425</v>
      </c>
      <c r="AY106" s="25">
        <v>-0.15125844212435474</v>
      </c>
      <c r="AZ106" s="25">
        <v>0.17366312902328909</v>
      </c>
      <c r="BA106" s="18">
        <f t="shared" si="397"/>
        <v>7.5208072386643483</v>
      </c>
      <c r="BB106" s="18">
        <f t="shared" si="398"/>
        <v>2.8354718141407855</v>
      </c>
      <c r="BC106" s="18">
        <f>IF(ISNUMBER(BA106),BC105+BA106*0.5,IF(ISNUMBER(BA307),0,""))</f>
        <v>314.12014360930488</v>
      </c>
      <c r="BD106" s="18">
        <f>IF(ISNUMBER(BB106),BD105+BB106*0.5,IF(ISNUMBER(BB307),0,""))</f>
        <v>345.29566556810778</v>
      </c>
      <c r="BE106" s="18">
        <f>IF(ISNUMBER(BC106), BC106*COS(RADIANS(-$C106+Графики!$B$3))+BD106*SIN(RADIANS(-$C106+Графики!$B$3)),"")</f>
        <v>314.12014360930488</v>
      </c>
      <c r="BF106" s="19">
        <f>IF(ISNUMBER(BC106), BC106*COS(RADIANS(-$C106+Графики!$B$5))+BD106*SIN(RADIANS(-$C106+Графики!$B$5)),"")</f>
        <v>345.29566556810778</v>
      </c>
      <c r="BG106" s="24">
        <v>-0.35326849024926354</v>
      </c>
      <c r="BH106" s="25">
        <v>0.49829121558231393</v>
      </c>
      <c r="BI106" s="25">
        <v>-0.24473065984693612</v>
      </c>
      <c r="BJ106" s="25">
        <v>0.20598969956929178</v>
      </c>
      <c r="BK106" s="18">
        <f t="shared" si="399"/>
        <v>7.4311919253648373</v>
      </c>
      <c r="BL106" s="18">
        <f t="shared" si="400"/>
        <v>3.9332669970623972</v>
      </c>
      <c r="BM106" s="18">
        <f>IF(ISNUMBER(BK106),BM105+BK106*0.5,IF(ISNUMBER(BK307),0,""))</f>
        <v>317.31916446449526</v>
      </c>
      <c r="BN106" s="18">
        <f>IF(ISNUMBER(BL106),BN105+BL106*0.5,IF(ISNUMBER(BL307),0,""))</f>
        <v>338.82386854336158</v>
      </c>
      <c r="BO106" s="18">
        <f>IF(ISNUMBER(BM106), BM106*COS(RADIANS(-$C106+Графики!$B$3))+BN106*SIN(RADIANS(-$C106+Графики!$B$3)),"")</f>
        <v>317.31916446449526</v>
      </c>
      <c r="BP106" s="19">
        <f>IF(ISNUMBER(BM106), BM106*COS(RADIANS(-$C106+Графики!$B$5))+BN106*SIN(RADIANS(-$C106+Графики!$B$5)),"")</f>
        <v>338.82386854336158</v>
      </c>
      <c r="BQ106" s="24">
        <v>-0.42624285525811989</v>
      </c>
      <c r="BR106" s="25">
        <v>0.50830650841528924</v>
      </c>
      <c r="BS106" s="25">
        <v>-0.24206961491276188</v>
      </c>
      <c r="BT106" s="25">
        <v>0.29905433210132526</v>
      </c>
      <c r="BU106" s="18">
        <f t="shared" si="401"/>
        <v>8.1553913034873649</v>
      </c>
      <c r="BV106" s="18">
        <f t="shared" si="402"/>
        <v>4.7221797182492722</v>
      </c>
      <c r="BW106" s="18">
        <f>IF(ISNUMBER(BU106),BW105+BU106*0.5,IF(ISNUMBER(BU307),0,""))</f>
        <v>319.04571592302028</v>
      </c>
      <c r="BX106" s="18">
        <f>IF(ISNUMBER(BV106),BX105+BV106*0.5,IF(ISNUMBER(BV307),0,""))</f>
        <v>338.68986655003573</v>
      </c>
      <c r="BY106" s="18">
        <f>IF(ISNUMBER(BW106), BW106*COS(RADIANS(-$C106+Графики!$B$3))+BX106*SIN(RADIANS(-$C106+Графики!$B$3)),"")</f>
        <v>319.04571592302028</v>
      </c>
      <c r="BZ106" s="19">
        <f>IF(ISNUMBER(BW106), BW106*COS(RADIANS(-$C106+Графики!$B$5))+BX106*SIN(RADIANS(-$C106+Графики!$B$5)),"")</f>
        <v>338.68986655003573</v>
      </c>
      <c r="CA106" s="29">
        <v>-0.33782160050504273</v>
      </c>
      <c r="CB106" s="25">
        <v>0.45113309825075998</v>
      </c>
      <c r="CC106" s="25">
        <v>-0.28014492704886962</v>
      </c>
      <c r="CD106" s="25">
        <v>0.21429265381149895</v>
      </c>
      <c r="CE106" s="18">
        <f t="shared" si="403"/>
        <v>6.8848741778055755</v>
      </c>
      <c r="CF106" s="18">
        <f t="shared" si="404"/>
        <v>4.3147684775216897</v>
      </c>
      <c r="CG106" s="18">
        <f>IF(ISNUMBER(CE106),CG105+CE106*0.5,IF(ISNUMBER(CE307),0,""))</f>
        <v>320.17009170467361</v>
      </c>
      <c r="CH106" s="18">
        <f>IF(ISNUMBER(CF106),CH105+CF106*0.5,IF(ISNUMBER(CF307),0,""))</f>
        <v>347.96974865108012</v>
      </c>
      <c r="CI106" s="18">
        <f>IF(ISNUMBER(CG106), CG106*COS(RADIANS(-$C106+Графики!$B$3))+CH106*SIN(RADIANS(-$C106+Графики!$B$3)),"")</f>
        <v>320.17009170467361</v>
      </c>
      <c r="CJ106" s="19">
        <f>IF(ISNUMBER(CG106), CG106*COS(RADIANS(-$C106+Графики!$B$5))+CH106*SIN(RADIANS(-$C106+Графики!$B$5)),"")</f>
        <v>347.96974865108012</v>
      </c>
      <c r="CK106" s="24">
        <v>-0.39618867504893507</v>
      </c>
      <c r="CL106" s="25">
        <v>0.45726649660686247</v>
      </c>
      <c r="CM106" s="25">
        <v>-0.1844730232533931</v>
      </c>
      <c r="CN106" s="25">
        <v>0.31061160258152165</v>
      </c>
      <c r="CO106" s="18">
        <f t="shared" si="405"/>
        <v>7.4477325273667265</v>
      </c>
      <c r="CP106" s="18">
        <f t="shared" si="406"/>
        <v>4.3204149574983983</v>
      </c>
      <c r="CQ106" s="18">
        <f>IF(ISNUMBER(CO106),CQ105+CO106*0.5,IF(ISNUMBER(CO307),0,""))</f>
        <v>319.67326631731243</v>
      </c>
      <c r="CR106" s="18">
        <f>IF(ISNUMBER(CP106),CR105+CP106*0.5,IF(ISNUMBER(CP307),0,""))</f>
        <v>347.8794964393108</v>
      </c>
      <c r="CS106" s="18">
        <f>IF(ISNUMBER(CQ106), CQ106*COS(RADIANS(-$C106+Графики!$B$3))+CR106*SIN(RADIANS(-$C106+Графики!$B$3)),"")</f>
        <v>319.67326631731243</v>
      </c>
      <c r="CT106" s="19">
        <f>IF(ISNUMBER(CQ106), CQ106*COS(RADIANS(-$C106+Графики!$B$5))+CR106*SIN(RADIANS(-$C106+Графики!$B$5)),"")</f>
        <v>347.8794964393108</v>
      </c>
      <c r="CU106" s="24">
        <v>-0.32861205514437197</v>
      </c>
      <c r="CV106" s="25">
        <v>0.32350843050863898</v>
      </c>
      <c r="CW106" s="25">
        <v>-0.25538909930440445</v>
      </c>
      <c r="CX106" s="25">
        <v>0.13693903651986933</v>
      </c>
      <c r="CY106" s="18">
        <f t="shared" si="407"/>
        <v>5.6907940805358548</v>
      </c>
      <c r="CZ106" s="18">
        <f t="shared" si="408"/>
        <v>3.4237021705147868</v>
      </c>
      <c r="DA106" s="18">
        <f>IF(ISNUMBER(CY106),DA105+CY106*0.5,IF(ISNUMBER(CY307),0,""))</f>
        <v>312.26828712516129</v>
      </c>
      <c r="DB106" s="18">
        <f>IF(ISNUMBER(CZ106),DB105+CZ106*0.5,IF(ISNUMBER(CZ307),0,""))</f>
        <v>349.92648392039382</v>
      </c>
      <c r="DC106" s="18">
        <f>IF(ISNUMBER(DA106), DA106*COS(RADIANS(-$C106+Графики!$B$3))+DB106*SIN(RADIANS(-$C106+Графики!$B$3)),"")</f>
        <v>312.26828712516129</v>
      </c>
      <c r="DD106" s="19">
        <f>IF(ISNUMBER(DA106), DA106*COS(RADIANS(-$C106+Графики!$B$5))+DB106*SIN(RADIANS(-$C106+Графики!$B$5)),"")</f>
        <v>349.92648392039382</v>
      </c>
      <c r="DE106" s="24">
        <v>-0.45700688960534175</v>
      </c>
      <c r="DF106" s="25">
        <v>0.41969589778791849</v>
      </c>
      <c r="DG106" s="25">
        <v>-0.15284225769541643</v>
      </c>
      <c r="DH106" s="25">
        <v>0.17173020228748678</v>
      </c>
      <c r="DI106" s="18">
        <f t="shared" si="409"/>
        <v>7.6506004649870114</v>
      </c>
      <c r="DJ106" s="18">
        <f t="shared" si="410"/>
        <v>2.8324252567346155</v>
      </c>
      <c r="DK106" s="18">
        <f>IF(ISNUMBER(DI106),DK105+DI106*0.5,IF(ISNUMBER(DI307),0,""))</f>
        <v>315.87509614336051</v>
      </c>
      <c r="DL106" s="18">
        <f>IF(ISNUMBER(DJ106),DL105+DJ106*0.5,IF(ISNUMBER(DJ307),0,""))</f>
        <v>343.02278491125594</v>
      </c>
      <c r="DM106" s="18">
        <f>IF(ISNUMBER(DK106), DK106*COS(RADIANS(-$C106+Графики!$B$3))+DL106*SIN(RADIANS(-$C106+Графики!$B$3)),"")</f>
        <v>315.87509614336051</v>
      </c>
      <c r="DN106" s="19">
        <f>IF(ISNUMBER(DK106), DK106*COS(RADIANS(-$C106+Графики!$B$5))+DL106*SIN(RADIANS(-$C106+Графики!$B$5)),"")</f>
        <v>343.02278491125594</v>
      </c>
      <c r="DO106" s="24">
        <v>-0.34033926609909598</v>
      </c>
      <c r="DP106" s="25">
        <v>0.33170209564115194</v>
      </c>
      <c r="DQ106" s="25">
        <v>-0.17168201251928797</v>
      </c>
      <c r="DR106" s="25">
        <v>0.15536204501088832</v>
      </c>
      <c r="DS106" s="18">
        <f t="shared" si="411"/>
        <v>5.8646336174925846</v>
      </c>
      <c r="DT106" s="18">
        <f t="shared" si="412"/>
        <v>2.8539939270468864</v>
      </c>
      <c r="DU106" s="18">
        <f>IF(ISNUMBER(DS106),DU105+DS106*0.5,IF(ISNUMBER(DS307),0,""))</f>
        <v>321.88364172256098</v>
      </c>
      <c r="DV106" s="18">
        <f>IF(ISNUMBER(DT106),DV105+DT106*0.5,IF(ISNUMBER(DT307),0,""))</f>
        <v>343.32761599508598</v>
      </c>
      <c r="DW106" s="18">
        <f>IF(ISNUMBER(DU106), DU106*COS(RADIANS(-$C106+Графики!$B$3))+DV106*SIN(RADIANS(-$C106+Графики!$B$3)),"")</f>
        <v>321.88364172256098</v>
      </c>
      <c r="DX106" s="19">
        <f>IF(ISNUMBER(DU106), DU106*COS(RADIANS(-$C106+Графики!$B$5))+DV106*SIN(RADIANS(-$C106+Графики!$B$5)),"")</f>
        <v>343.32761599508598</v>
      </c>
      <c r="DY106" s="24">
        <v>-0.45533622636741444</v>
      </c>
      <c r="DZ106" s="25">
        <v>0.34588621120511753</v>
      </c>
      <c r="EA106" s="25">
        <v>-0.24347000375298858</v>
      </c>
      <c r="EB106" s="25">
        <v>0.23841203263191355</v>
      </c>
      <c r="EC106" s="18">
        <f t="shared" si="413"/>
        <v>6.9919278178682154</v>
      </c>
      <c r="ED106" s="18">
        <f t="shared" si="414"/>
        <v>4.2052016765315692</v>
      </c>
      <c r="EE106" s="18">
        <f>IF(ISNUMBER(EC106),EE105+EC106*0.5,IF(ISNUMBER(EC307),0,""))</f>
        <v>316.80731067030558</v>
      </c>
      <c r="EF106" s="18">
        <f>IF(ISNUMBER(ED106),EF105+ED106*0.5,IF(ISNUMBER(ED307),0,""))</f>
        <v>343.46413772896165</v>
      </c>
      <c r="EG106" s="18">
        <f>IF(ISNUMBER(EE106), EE106*COS(RADIANS(-$C106+Графики!$B$3))+EF106*SIN(RADIANS(-$C106+Графики!$B$3)),"")</f>
        <v>316.80731067030558</v>
      </c>
      <c r="EH106" s="19">
        <f>IF(ISNUMBER(EE106), EE106*COS(RADIANS(-$C106+Графики!$B$5))+EF106*SIN(RADIANS(-$C106+Графики!$B$5)),"")</f>
        <v>343.46413772896165</v>
      </c>
      <c r="EI106" s="24">
        <v>-0.50179880573824909</v>
      </c>
      <c r="EJ106" s="25">
        <v>0.47584307318425079</v>
      </c>
      <c r="EK106" s="25">
        <v>-0.28689562307186567</v>
      </c>
      <c r="EL106" s="25">
        <v>0.28384273152484196</v>
      </c>
      <c r="EM106" s="18">
        <f t="shared" si="415"/>
        <v>8.5314313490727383</v>
      </c>
      <c r="EN106" s="18">
        <f t="shared" si="416"/>
        <v>4.9806111354227296</v>
      </c>
      <c r="EO106" s="18">
        <f>IF(ISNUMBER(EM106),EO105+EM106*0.5,IF(ISNUMBER(EM307),0,""))</f>
        <v>318.35299056769622</v>
      </c>
      <c r="EP106" s="18">
        <f>IF(ISNUMBER(EN106),EP105+EN106*0.5,IF(ISNUMBER(EN307),0,""))</f>
        <v>337.82122403473278</v>
      </c>
      <c r="EQ106" s="18">
        <f>IF(ISNUMBER(EO106), EO106*COS(RADIANS(-$C106+Графики!$B$3))+EP106*SIN(RADIANS(-$C106+Графики!$B$3)),"")</f>
        <v>318.35299056769622</v>
      </c>
      <c r="ER106" s="19">
        <f>IF(ISNUMBER(EO106), EO106*COS(RADIANS(-$C106+Графики!$B$5))+EP106*SIN(RADIANS(-$C106+Графики!$B$5)),"")</f>
        <v>337.82122403473278</v>
      </c>
      <c r="ES106" s="24">
        <v>-0.3447768998598299</v>
      </c>
      <c r="ET106" s="25">
        <v>0.42094126821997468</v>
      </c>
      <c r="EU106" s="25">
        <v>-0.16484448743046001</v>
      </c>
      <c r="EV106" s="25">
        <v>0.30667309224804595</v>
      </c>
      <c r="EW106" s="18">
        <f t="shared" si="417"/>
        <v>6.6821018601516888</v>
      </c>
      <c r="EX106" s="18">
        <f t="shared" si="418"/>
        <v>4.1147555118235672</v>
      </c>
      <c r="EY106" s="18">
        <f>IF(ISNUMBER(EW106),EY105+EW106*0.5,IF(ISNUMBER(EW307),0,""))</f>
        <v>313.91435811598262</v>
      </c>
      <c r="EZ106" s="18">
        <f>IF(ISNUMBER(EX106),EZ105+EX106*0.5,IF(ISNUMBER(EX307),0,""))</f>
        <v>340.90086670248076</v>
      </c>
      <c r="FA106" s="18">
        <f>IF(ISNUMBER(EY106), EY106*COS(RADIANS(-$C106+Графики!$B$3))+EZ106*SIN(RADIANS(-$C106+Графики!$B$3)),"")</f>
        <v>313.91435811598262</v>
      </c>
      <c r="FB106" s="19">
        <f>IF(ISNUMBER(EY106), EY106*COS(RADIANS(-$C106+Графики!$B$5))+EZ106*SIN(RADIANS(-$C106+Графики!$B$5)),"")</f>
        <v>340.90086670248076</v>
      </c>
      <c r="FC106" s="24">
        <v>-0.33767927989635149</v>
      </c>
      <c r="FD106" s="25">
        <v>0.3539060273700726</v>
      </c>
      <c r="FE106" s="25">
        <v>-0.22814500376541544</v>
      </c>
      <c r="FF106" s="25">
        <v>0.23602774875455398</v>
      </c>
      <c r="FG106" s="18">
        <f t="shared" si="419"/>
        <v>6.0351836974798774</v>
      </c>
      <c r="FH106" s="18">
        <f t="shared" si="420"/>
        <v>4.0506603375733707</v>
      </c>
      <c r="FI106" s="18">
        <f>IF(ISNUMBER(FG106),FI105+FG106*0.5,IF(ISNUMBER(FG307),0,""))</f>
        <v>315.22116862538422</v>
      </c>
      <c r="FJ106" s="18">
        <f>IF(ISNUMBER(FH106),FJ105+FH106*0.5,IF(ISNUMBER(FH307),0,""))</f>
        <v>345.17488241216734</v>
      </c>
      <c r="FK106" s="18">
        <f>IF(ISNUMBER(FI106), FI106*COS(RADIANS(-$C106+Графики!$B$3))+FJ106*SIN(RADIANS(-$C106+Графики!$B$3)),"")</f>
        <v>315.22116862538422</v>
      </c>
      <c r="FL106" s="19">
        <f>IF(ISNUMBER(FI106), FI106*COS(RADIANS(-$C106+Графики!$B$5))+FJ106*SIN(RADIANS(-$C106+Графики!$B$5)),"")</f>
        <v>345.17488241216734</v>
      </c>
      <c r="FM106" s="24">
        <v>-0.40940690556652115</v>
      </c>
      <c r="FN106" s="25">
        <v>0.33342954129834523</v>
      </c>
      <c r="FO106" s="25">
        <v>-0.20353126046022102</v>
      </c>
      <c r="FP106" s="25">
        <v>0.14213767216509107</v>
      </c>
      <c r="FQ106" s="18">
        <f t="shared" si="421"/>
        <v>6.4824254993704677</v>
      </c>
      <c r="FR106" s="18">
        <f t="shared" si="422"/>
        <v>3.0165259232872725</v>
      </c>
      <c r="FS106" s="18">
        <f>IF(ISNUMBER(FQ106),FS105+FQ106*0.5,IF(ISNUMBER(FQ307),0,""))</f>
        <v>317.76682937563015</v>
      </c>
      <c r="FT106" s="18">
        <f>IF(ISNUMBER(FR106),FT105+FR106*0.5,IF(ISNUMBER(FR307),0,""))</f>
        <v>344.61460846379242</v>
      </c>
      <c r="FU106" s="18">
        <f>IF(ISNUMBER(FS106), FS106*COS(RADIANS(-$C106+Графики!$B$3))+FT106*SIN(RADIANS(-$C106+Графики!$B$3)),"")</f>
        <v>317.76682937563015</v>
      </c>
      <c r="FV106" s="19">
        <f>IF(ISNUMBER(FS106), FS106*COS(RADIANS(-$C106+Графики!$B$5))+FT106*SIN(RADIANS(-$C106+Графики!$B$5)),"")</f>
        <v>344.61460846379242</v>
      </c>
      <c r="FW106" s="24">
        <v>-0.47921178946279042</v>
      </c>
      <c r="FX106" s="25">
        <v>0.46020810408074342</v>
      </c>
      <c r="FY106" s="25">
        <v>-0.14090793002346791</v>
      </c>
      <c r="FZ106" s="25">
        <v>0.2051902377327571</v>
      </c>
      <c r="GA106" s="18">
        <f t="shared" si="423"/>
        <v>8.1978932739008208</v>
      </c>
      <c r="GB106" s="18">
        <f t="shared" si="424"/>
        <v>3.0202716893736494</v>
      </c>
      <c r="GC106" s="18">
        <f>IF(ISNUMBER(GA106),GC105+GA106*0.5,IF(ISNUMBER(GA307),0,""))</f>
        <v>324.67489646090354</v>
      </c>
      <c r="GD106" s="18">
        <f>IF(ISNUMBER(GB106),GD105+GB106*0.5,IF(ISNUMBER(GB307),0,""))</f>
        <v>338.19619843858106</v>
      </c>
      <c r="GE106" s="18">
        <f>IF(ISNUMBER(GC106), GC106*COS(RADIANS(-$C106+Графики!$B$3))+GD106*SIN(RADIANS(-$C106+Графики!$B$3)),"")</f>
        <v>324.67489646090354</v>
      </c>
      <c r="GF106" s="19">
        <f>IF(ISNUMBER(GC106), GC106*COS(RADIANS(-$C106+Графики!$B$5))+GD106*SIN(RADIANS(-$C106+Графики!$B$5)),"")</f>
        <v>338.19619843858106</v>
      </c>
      <c r="GG106" s="24">
        <v>-0.47644368383390057</v>
      </c>
      <c r="GH106" s="25">
        <v>0.36893953353551789</v>
      </c>
      <c r="GI106" s="25">
        <v>-0.24707479987440026</v>
      </c>
      <c r="GJ106" s="25">
        <v>0.26453487190274694</v>
      </c>
      <c r="GK106" s="18">
        <f t="shared" si="425"/>
        <v>7.377293372929083</v>
      </c>
      <c r="GL106" s="18">
        <f t="shared" si="426"/>
        <v>4.4646217965418726</v>
      </c>
      <c r="GM106" s="18">
        <f>IF(ISNUMBER(GK106),GM105+GK106*0.5,IF(ISNUMBER(GK307),0,""))</f>
        <v>324.05351405111651</v>
      </c>
      <c r="GN106" s="18">
        <f>IF(ISNUMBER(GL106),GN105+GL106*0.5,IF(ISNUMBER(GL307),0,""))</f>
        <v>346.15409651920663</v>
      </c>
      <c r="GO106" s="18">
        <f>IF(ISNUMBER(GM106), GM106*COS(RADIANS(-$C106+Графики!$B$3))+GN106*SIN(RADIANS(-$C106+Графики!$B$3)),"")</f>
        <v>324.05351405111651</v>
      </c>
      <c r="GP106" s="19">
        <f>IF(ISNUMBER(GM106), GM106*COS(RADIANS(-$C106+Графики!$B$5))+GN106*SIN(RADIANS(-$C106+Графики!$B$5)),"")</f>
        <v>346.15409651920663</v>
      </c>
      <c r="GQ106" s="24">
        <v>-0.41608194913268626</v>
      </c>
      <c r="GR106" s="25">
        <v>0.34885826064416681</v>
      </c>
      <c r="GS106" s="25">
        <v>-0.14334609723451039</v>
      </c>
      <c r="GT106" s="25">
        <v>0.15051513824545346</v>
      </c>
      <c r="GU106" s="18">
        <f t="shared" si="427"/>
        <v>6.6753130446499114</v>
      </c>
      <c r="GV106" s="18">
        <f t="shared" si="428"/>
        <v>2.5644202408316206</v>
      </c>
      <c r="GW106" s="18">
        <f>IF(ISNUMBER(GU106),GW105+GU106*0.5,IF(ISNUMBER(GU307),0,""))</f>
        <v>316.83407626853625</v>
      </c>
      <c r="GX106" s="18">
        <f>IF(ISNUMBER(GV106),GX105+GV106*0.5,IF(ISNUMBER(GV307),0,""))</f>
        <v>345.39031467672982</v>
      </c>
      <c r="GY106" s="18">
        <f>IF(ISNUMBER(GW106), GW106*COS(RADIANS(-$C106+Графики!$B$3))+GX106*SIN(RADIANS(-$C106+Графики!$B$3)),"")</f>
        <v>316.83407626853625</v>
      </c>
      <c r="GZ106" s="19">
        <f>IF(ISNUMBER(GW106), GW106*COS(RADIANS(-$C106+Графики!$B$5))+GX106*SIN(RADIANS(-$C106+Графики!$B$5)),"")</f>
        <v>345.39031467672982</v>
      </c>
      <c r="HA106" s="24">
        <v>-0.3216170123676183</v>
      </c>
      <c r="HB106" s="25">
        <v>0.34586152344009924</v>
      </c>
      <c r="HC106" s="25">
        <v>-0.18365445795128335</v>
      </c>
      <c r="HD106" s="25">
        <v>0.21780674471794206</v>
      </c>
      <c r="HE106" s="18">
        <f t="shared" si="429"/>
        <v>5.824816129752417</v>
      </c>
      <c r="HF106" s="18">
        <f t="shared" si="430"/>
        <v>3.5034027360621716</v>
      </c>
      <c r="HG106" s="18">
        <f>IF(ISNUMBER(HE106),HG105+HE106*0.5,IF(ISNUMBER(HE307),0,""))</f>
        <v>319.62968908730022</v>
      </c>
      <c r="HH106" s="18">
        <f>IF(ISNUMBER(HF106),HH105+HF106*0.5,IF(ISNUMBER(HF307),0,""))</f>
        <v>344.42053378754395</v>
      </c>
      <c r="HI106" s="18">
        <f>IF(ISNUMBER(HG106), HG106*COS(RADIANS(-$C106+Графики!$B$3))+HH106*SIN(RADIANS(-$C106+Графики!$B$3)),"")</f>
        <v>319.62968908730022</v>
      </c>
      <c r="HJ106" s="19">
        <f>IF(ISNUMBER(HG106), HG106*COS(RADIANS(-$C106+Графики!$B$5))+HH106*SIN(RADIANS(-$C106+Графики!$B$5)),"")</f>
        <v>344.42053378754395</v>
      </c>
      <c r="HK106" s="24">
        <v>-0.38286802749903981</v>
      </c>
      <c r="HL106" s="25">
        <v>0.35965178261699937</v>
      </c>
      <c r="HM106" s="25">
        <v>-0.18021492099597122</v>
      </c>
      <c r="HN106" s="25">
        <v>0.19283821555635836</v>
      </c>
      <c r="HO106" s="18">
        <f t="shared" si="431"/>
        <v>6.4796623805033011</v>
      </c>
      <c r="HP106" s="18">
        <f t="shared" si="432"/>
        <v>3.2554970084032813</v>
      </c>
      <c r="HQ106" s="18">
        <f>IF(ISNUMBER(HO106),HQ105+HO106*0.5,IF(ISNUMBER(HO307),0,""))</f>
        <v>322.6886092222237</v>
      </c>
      <c r="HR106" s="18">
        <f>IF(ISNUMBER(HP106),HR105+HP106*0.5,IF(ISNUMBER(HP307),0,""))</f>
        <v>347.36561937737343</v>
      </c>
      <c r="HS106" s="18">
        <f>IF(ISNUMBER(HQ106), HQ106*COS(RADIANS(-$C106+Графики!$B$3))+HR106*SIN(RADIANS(-$C106+Графики!$B$3)),"")</f>
        <v>322.6886092222237</v>
      </c>
      <c r="HT106" s="19">
        <f>IF(ISNUMBER(HQ106), HQ106*COS(RADIANS(-$C106+Графики!$B$5))+HR106*SIN(RADIANS(-$C106+Графики!$B$5)),"")</f>
        <v>347.36561937737343</v>
      </c>
      <c r="HU106" s="24">
        <v>-0.35801460314660871</v>
      </c>
      <c r="HV106" s="25">
        <v>0.38946211423071675</v>
      </c>
      <c r="HW106" s="25">
        <v>-0.31060416855158285</v>
      </c>
      <c r="HX106" s="25">
        <v>0.19408698245747538</v>
      </c>
      <c r="HY106" s="18">
        <f t="shared" si="433"/>
        <v>6.5229186425322592</v>
      </c>
      <c r="HZ106" s="18">
        <f t="shared" si="434"/>
        <v>4.4042469067866143</v>
      </c>
      <c r="IA106" s="18">
        <f>IF(ISNUMBER(HY106),IA105+HY106*0.5,IF(ISNUMBER(HY307),0,""))</f>
        <v>316.76461997191046</v>
      </c>
      <c r="IB106" s="18">
        <f>IF(ISNUMBER(HZ106),IB105+HZ106*0.5,IF(ISNUMBER(HZ307),0,""))</f>
        <v>342.8691538904497</v>
      </c>
      <c r="IC106" s="18">
        <f>IF(ISNUMBER(IA106), IA106*COS(RADIANS(-$C106+Графики!$B$3))+IB106*SIN(RADIANS(-$C106+Графики!$B$3)),"")</f>
        <v>316.76461997191046</v>
      </c>
      <c r="ID106" s="19">
        <f>IF(ISNUMBER(IA106), IA106*COS(RADIANS(-$C106+Графики!$B$5))+IB106*SIN(RADIANS(-$C106+Графики!$B$5)),"")</f>
        <v>342.8691538904497</v>
      </c>
      <c r="IE106" s="24">
        <v>-0.51476502652909473</v>
      </c>
      <c r="IF106" s="25">
        <v>0.34124212307322954</v>
      </c>
      <c r="IG106" s="25">
        <v>-0.19115111811597624</v>
      </c>
      <c r="IH106" s="25">
        <v>0.31372280117889273</v>
      </c>
      <c r="II106" s="18">
        <f t="shared" si="435"/>
        <v>7.470002116662025</v>
      </c>
      <c r="IJ106" s="18">
        <f t="shared" si="436"/>
        <v>4.4058418454897739</v>
      </c>
      <c r="IK106" s="18">
        <f>IF(ISNUMBER(II106),IK105+II106*0.5,IF(ISNUMBER(II307),0,""))</f>
        <v>313.94274616763039</v>
      </c>
      <c r="IL106" s="18">
        <f>IF(ISNUMBER(IJ106),IL105+IJ106*0.5,IF(ISNUMBER(IJ307),0,""))</f>
        <v>338.49320001099954</v>
      </c>
      <c r="IM106" s="18">
        <f>IF(ISNUMBER(IK106), IK106*COS(RADIANS(-$C106+Графики!$B$3))+IL106*SIN(RADIANS(-$C106+Графики!$B$3)),"")</f>
        <v>313.94274616763039</v>
      </c>
      <c r="IN106" s="19">
        <f>IF(ISNUMBER(IK106), IK106*COS(RADIANS(-$C106+Графики!$B$5))+IL106*SIN(RADIANS(-$C106+Графики!$B$5)),"")</f>
        <v>338.49320001099954</v>
      </c>
      <c r="IO106" s="24">
        <v>-0.32004261523509653</v>
      </c>
      <c r="IP106" s="25">
        <v>0.35367203144671833</v>
      </c>
      <c r="IQ106" s="25">
        <v>-0.21229712525828642</v>
      </c>
      <c r="IR106" s="25">
        <v>0.13712808823063932</v>
      </c>
      <c r="IS106" s="18">
        <f t="shared" si="437"/>
        <v>5.8792355315289466</v>
      </c>
      <c r="IT106" s="18">
        <f t="shared" si="438"/>
        <v>3.049305506871848</v>
      </c>
      <c r="IU106" s="18">
        <f>IF(ISNUMBER(IS106),IU105+IS106*0.5,IF(ISNUMBER(IS307),0,""))</f>
        <v>317.45320257247022</v>
      </c>
      <c r="IV106" s="18">
        <f>IF(ISNUMBER(IT106),IV105+IT106*0.5,IF(ISNUMBER(IT307),0,""))</f>
        <v>346.6502825190899</v>
      </c>
      <c r="IW106" s="18">
        <f>IF(ISNUMBER(IU106), IU106*COS(RADIANS(-$C106+Графики!$B$3))+IV106*SIN(RADIANS(-$C106+Графики!$B$3)),"")</f>
        <v>317.45320257247022</v>
      </c>
      <c r="IX106" s="19">
        <f>IF(ISNUMBER(IU106), IU106*COS(RADIANS(-$C106+Графики!$B$5))+IV106*SIN(RADIANS(-$C106+Графики!$B$5)),"")</f>
        <v>346.6502825190899</v>
      </c>
    </row>
    <row r="107" spans="1:258" s="88" customFormat="1" x14ac:dyDescent="0.25">
      <c r="A107" s="44">
        <v>107</v>
      </c>
      <c r="B107" s="50">
        <v>0</v>
      </c>
      <c r="C107" s="11">
        <f>IF(Графики!$A$7="Расчитывать с учетом закручивания скважины",B107,0)</f>
        <v>0</v>
      </c>
      <c r="D107" s="47">
        <v>52</v>
      </c>
      <c r="E107" s="34">
        <f>IF(ISNUMBER(INDEX($I$1:$IX$303,$A107,E$1) ),INDEX($I$1:$IX$303,$A107,E$1),0)</f>
        <v>7.4297957631138161</v>
      </c>
      <c r="F107" s="35">
        <f>IF(ISNUMBER(INDEX($I$1:$IX$303,$A107,F$1) ),INDEX($I$1:$IX$303,$A107,F$1),0)</f>
        <v>1.8784965860758414</v>
      </c>
      <c r="G107" s="35">
        <f>IF(ISNUMBER(INDEX($I$1:$IX$303,$A107,G$1) ),INDEX($I$1:$IX$303,$A107,G$1)-$G$305,0)</f>
        <v>-659.44972136692911</v>
      </c>
      <c r="H107" s="36">
        <f>IF(ISNUMBER(INDEX($I$1:$IX$303,$A107,H$1) ),INDEX($I$1:$IX$303,$A107,H$1)-$H$305,0)</f>
        <v>-808.01387120972208</v>
      </c>
      <c r="I107" s="29">
        <v>-0.34493344655868818</v>
      </c>
      <c r="J107" s="25">
        <v>0.50646626644704928</v>
      </c>
      <c r="K107" s="25">
        <v>-0.11957592060832052</v>
      </c>
      <c r="L107" s="25">
        <v>9.5684058415319101E-2</v>
      </c>
      <c r="M107" s="18">
        <f t="shared" si="389"/>
        <v>7.4297957631138161</v>
      </c>
      <c r="N107" s="18">
        <f t="shared" si="390"/>
        <v>1.8784965860758414</v>
      </c>
      <c r="O107" s="18">
        <f>IF(ISNUMBER(M107),O106+M107*0.5,IF(ISNUMBER(M308),0,""))</f>
        <v>318.46643452248554</v>
      </c>
      <c r="P107" s="18">
        <f>IF(ISNUMBER(N107),P106+N107*0.5,IF(ISNUMBER(N308),0,""))</f>
        <v>347.41579227431549</v>
      </c>
      <c r="Q107" s="18">
        <f>IF(ISNUMBER(O107), O107*COS(RADIANS(-$C107+Графики!$B$3))+P107*SIN(RADIANS(-$C107+Графики!$B$3)),"")</f>
        <v>318.46643452248554</v>
      </c>
      <c r="R107" s="19">
        <f>IF(ISNUMBER(O107), O107*COS(RADIANS(-$C107+Графики!$B$5))+P107*SIN(RADIANS(-$C107+Графики!$B$5)),"")</f>
        <v>347.41579227431549</v>
      </c>
      <c r="S107" s="29">
        <v>-0.41511934147683127</v>
      </c>
      <c r="T107" s="25">
        <v>0.477276077814352</v>
      </c>
      <c r="U107" s="25">
        <v>-7.3058666922688392E-2</v>
      </c>
      <c r="V107" s="25">
        <v>0.17868561312500111</v>
      </c>
      <c r="W107" s="18">
        <f t="shared" si="391"/>
        <v>7.7875404324399451</v>
      </c>
      <c r="X107" s="18">
        <f t="shared" si="392"/>
        <v>2.1968815128129671</v>
      </c>
      <c r="Y107" s="18">
        <f>IF(ISNUMBER(W107),Y106+W107*0.5,IF(ISNUMBER(W308),0,""))</f>
        <v>321.8281407820707</v>
      </c>
      <c r="Z107" s="18">
        <f>IF(ISNUMBER(X107),Z106+X107*0.5,IF(ISNUMBER(X308),0,""))</f>
        <v>343.32467293580999</v>
      </c>
      <c r="AA107" s="18">
        <f>IF(ISNUMBER(Y107), Y107*COS(RADIANS(-$C107+Графики!$B$3))+Z107*SIN(RADIANS(-$C107+Графики!$B$3)),"")</f>
        <v>321.8281407820707</v>
      </c>
      <c r="AB107" s="18">
        <f>IF(ISNUMBER(Y107), Y107*COS(RADIANS(-$C107+Графики!$B$5))+Z107*SIN(RADIANS(-$C107+Графики!$B$5)),"")</f>
        <v>343.32467293580999</v>
      </c>
      <c r="AC107" s="24">
        <v>-0.43177261330956773</v>
      </c>
      <c r="AD107" s="25">
        <v>0.47091511560807675</v>
      </c>
      <c r="AE107" s="25">
        <v>-0.1163936299029223</v>
      </c>
      <c r="AF107" s="25">
        <v>1.4529660767689148E-2</v>
      </c>
      <c r="AG107" s="18">
        <f t="shared" si="393"/>
        <v>7.8773550226527194</v>
      </c>
      <c r="AH107" s="18">
        <f t="shared" si="394"/>
        <v>1.1425209963079577</v>
      </c>
      <c r="AI107" s="18">
        <f>IF(ISNUMBER(AG107),AI106+AG107*0.5,IF(ISNUMBER(AG308),0,""))</f>
        <v>321.34176553329036</v>
      </c>
      <c r="AJ107" s="18">
        <f>IF(ISNUMBER(AH107),AJ106+AH107*0.5,IF(ISNUMBER(AH308),0,""))</f>
        <v>351.25461192676261</v>
      </c>
      <c r="AK107" s="18">
        <f>IF(ISNUMBER(AI107), AI107*COS(RADIANS(-$C107+Графики!$B$3))+AJ107*SIN(RADIANS(-$C107+Графики!$B$3)),"")</f>
        <v>321.34176553329036</v>
      </c>
      <c r="AL107" s="19">
        <f>IF(ISNUMBER(AI107), AI107*COS(RADIANS(-$C107+Графики!$B$5))+AJ107*SIN(RADIANS(-$C107+Графики!$B$5)),"")</f>
        <v>351.25461192676261</v>
      </c>
      <c r="AM107" s="24">
        <v>-0.32811948772526633</v>
      </c>
      <c r="AN107" s="25">
        <v>0.48389955932000972</v>
      </c>
      <c r="AO107" s="25">
        <v>-0.11478858160915803</v>
      </c>
      <c r="AP107" s="25">
        <v>0.10595184587582454</v>
      </c>
      <c r="AQ107" s="18">
        <f t="shared" si="395"/>
        <v>7.0861436753175226</v>
      </c>
      <c r="AR107" s="18">
        <f t="shared" si="396"/>
        <v>1.9263224345944487</v>
      </c>
      <c r="AS107" s="18">
        <f>IF(ISNUMBER(AQ107),AS106+AQ107*0.5,IF(ISNUMBER(AQ308),0,""))</f>
        <v>319.00151924753953</v>
      </c>
      <c r="AT107" s="18">
        <f>IF(ISNUMBER(AR107),AT106+AR107*0.5,IF(ISNUMBER(AR308),0,""))</f>
        <v>346.50651213108739</v>
      </c>
      <c r="AU107" s="18">
        <f>IF(ISNUMBER(AS107), AS107*COS(RADIANS(-$C107+Графики!$B$3))+AT107*SIN(RADIANS(-$C107+Графики!$B$3)),"")</f>
        <v>319.00151924753953</v>
      </c>
      <c r="AV107" s="19">
        <f>IF(ISNUMBER(AS107), AS107*COS(RADIANS(-$C107+Графики!$B$5))+AT107*SIN(RADIANS(-$C107+Графики!$B$5)),"")</f>
        <v>346.50651213108739</v>
      </c>
      <c r="AW107" s="24">
        <v>-0.49975704516882624</v>
      </c>
      <c r="AX107" s="25">
        <v>0.49657896993765016</v>
      </c>
      <c r="AY107" s="25">
        <v>-0.21663254994470776</v>
      </c>
      <c r="AZ107" s="25">
        <v>0.1203026505421638</v>
      </c>
      <c r="BA107" s="18">
        <f t="shared" si="397"/>
        <v>8.6945624113342816</v>
      </c>
      <c r="BB107" s="18">
        <f t="shared" si="398"/>
        <v>2.9403100704608685</v>
      </c>
      <c r="BC107" s="18">
        <f>IF(ISNUMBER(BA107),BC106+BA107*0.5,IF(ISNUMBER(BA308),0,""))</f>
        <v>318.46742481497199</v>
      </c>
      <c r="BD107" s="18">
        <f>IF(ISNUMBER(BB107),BD106+BB107*0.5,IF(ISNUMBER(BB308),0,""))</f>
        <v>346.76582060333823</v>
      </c>
      <c r="BE107" s="18">
        <f>IF(ISNUMBER(BC107), BC107*COS(RADIANS(-$C107+Графики!$B$3))+BD107*SIN(RADIANS(-$C107+Графики!$B$3)),"")</f>
        <v>318.46742481497199</v>
      </c>
      <c r="BF107" s="19">
        <f>IF(ISNUMBER(BC107), BC107*COS(RADIANS(-$C107+Графики!$B$5))+BD107*SIN(RADIANS(-$C107+Графики!$B$5)),"")</f>
        <v>346.76582060333823</v>
      </c>
      <c r="BG107" s="24">
        <v>-0.33461792357801023</v>
      </c>
      <c r="BH107" s="25">
        <v>0.41856385557993225</v>
      </c>
      <c r="BI107" s="25">
        <v>-7.5777946370643307E-2</v>
      </c>
      <c r="BJ107" s="25">
        <v>0.14015084723738649</v>
      </c>
      <c r="BK107" s="18">
        <f t="shared" si="399"/>
        <v>6.5727036313069371</v>
      </c>
      <c r="BL107" s="18">
        <f t="shared" si="400"/>
        <v>1.8843330840374994</v>
      </c>
      <c r="BM107" s="18">
        <f>IF(ISNUMBER(BK107),BM106+BK107*0.5,IF(ISNUMBER(BK308),0,""))</f>
        <v>320.60551628014872</v>
      </c>
      <c r="BN107" s="18">
        <f>IF(ISNUMBER(BL107),BN106+BL107*0.5,IF(ISNUMBER(BL308),0,""))</f>
        <v>339.76603508538034</v>
      </c>
      <c r="BO107" s="18">
        <f>IF(ISNUMBER(BM107), BM107*COS(RADIANS(-$C107+Графики!$B$3))+BN107*SIN(RADIANS(-$C107+Графики!$B$3)),"")</f>
        <v>320.60551628014872</v>
      </c>
      <c r="BP107" s="19">
        <f>IF(ISNUMBER(BM107), BM107*COS(RADIANS(-$C107+Графики!$B$5))+BN107*SIN(RADIANS(-$C107+Графики!$B$5)),"")</f>
        <v>339.76603508538034</v>
      </c>
      <c r="BQ107" s="24">
        <v>-0.45861145050864194</v>
      </c>
      <c r="BR107" s="25">
        <v>0.33360581059957384</v>
      </c>
      <c r="BS107" s="25">
        <v>-0.11707143688165367</v>
      </c>
      <c r="BT107" s="25">
        <v>0.15937715177693304</v>
      </c>
      <c r="BU107" s="18">
        <f t="shared" si="401"/>
        <v>6.9133447277645264</v>
      </c>
      <c r="BV107" s="18">
        <f t="shared" si="402"/>
        <v>2.4124667021948398</v>
      </c>
      <c r="BW107" s="18">
        <f>IF(ISNUMBER(BU107),BW106+BU107*0.5,IF(ISNUMBER(BU308),0,""))</f>
        <v>322.50238828690254</v>
      </c>
      <c r="BX107" s="18">
        <f>IF(ISNUMBER(BV107),BX106+BV107*0.5,IF(ISNUMBER(BV308),0,""))</f>
        <v>339.89609990113314</v>
      </c>
      <c r="BY107" s="18">
        <f>IF(ISNUMBER(BW107), BW107*COS(RADIANS(-$C107+Графики!$B$3))+BX107*SIN(RADIANS(-$C107+Графики!$B$3)),"")</f>
        <v>322.50238828690254</v>
      </c>
      <c r="BZ107" s="19">
        <f>IF(ISNUMBER(BW107), BW107*COS(RADIANS(-$C107+Графики!$B$5))+BX107*SIN(RADIANS(-$C107+Графики!$B$5)),"")</f>
        <v>339.89609990113314</v>
      </c>
      <c r="CA107" s="29">
        <v>-0.4443448136877346</v>
      </c>
      <c r="CB107" s="25">
        <v>0.43890455431176578</v>
      </c>
      <c r="CC107" s="25">
        <v>-0.10839321931182305</v>
      </c>
      <c r="CD107" s="25">
        <v>5.3471555494542772E-2</v>
      </c>
      <c r="CE107" s="18">
        <f t="shared" si="403"/>
        <v>7.7077284736608229</v>
      </c>
      <c r="CF107" s="18">
        <f t="shared" si="404"/>
        <v>1.4125361619555943</v>
      </c>
      <c r="CG107" s="18">
        <f>IF(ISNUMBER(CE107),CG106+CE107*0.5,IF(ISNUMBER(CE308),0,""))</f>
        <v>324.02395594150403</v>
      </c>
      <c r="CH107" s="18">
        <f>IF(ISNUMBER(CF107),CH106+CF107*0.5,IF(ISNUMBER(CF308),0,""))</f>
        <v>348.67601673205792</v>
      </c>
      <c r="CI107" s="18">
        <f>IF(ISNUMBER(CG107), CG107*COS(RADIANS(-$C107+Графики!$B$3))+CH107*SIN(RADIANS(-$C107+Графики!$B$3)),"")</f>
        <v>324.02395594150403</v>
      </c>
      <c r="CJ107" s="19">
        <f>IF(ISNUMBER(CG107), CG107*COS(RADIANS(-$C107+Графики!$B$5))+CH107*SIN(RADIANS(-$C107+Графики!$B$5)),"")</f>
        <v>348.67601673205792</v>
      </c>
      <c r="CK107" s="24">
        <v>-0.44448583892183602</v>
      </c>
      <c r="CL107" s="25">
        <v>0.40434174706617854</v>
      </c>
      <c r="CM107" s="25">
        <v>-0.227137306675357</v>
      </c>
      <c r="CN107" s="25">
        <v>1.5822463566056502E-2</v>
      </c>
      <c r="CO107" s="18">
        <f t="shared" si="405"/>
        <v>7.4073503381649184</v>
      </c>
      <c r="CP107" s="18">
        <f t="shared" si="406"/>
        <v>2.1202223817764665</v>
      </c>
      <c r="CQ107" s="18">
        <f>IF(ISNUMBER(CO107),CQ106+CO107*0.5,IF(ISNUMBER(CO308),0,""))</f>
        <v>323.37694148639491</v>
      </c>
      <c r="CR107" s="18">
        <f>IF(ISNUMBER(CP107),CR106+CP107*0.5,IF(ISNUMBER(CP308),0,""))</f>
        <v>348.93960763019902</v>
      </c>
      <c r="CS107" s="18">
        <f>IF(ISNUMBER(CQ107), CQ107*COS(RADIANS(-$C107+Графики!$B$3))+CR107*SIN(RADIANS(-$C107+Графики!$B$3)),"")</f>
        <v>323.37694148639491</v>
      </c>
      <c r="CT107" s="19">
        <f>IF(ISNUMBER(CQ107), CQ107*COS(RADIANS(-$C107+Графики!$B$5))+CR107*SIN(RADIANS(-$C107+Графики!$B$5)),"")</f>
        <v>348.93960763019902</v>
      </c>
      <c r="CU107" s="24">
        <v>-0.33652083868736604</v>
      </c>
      <c r="CV107" s="25">
        <v>0.49311258181971462</v>
      </c>
      <c r="CW107" s="25">
        <v>-5.2544138957968722E-2</v>
      </c>
      <c r="CX107" s="25">
        <v>9.8896882120905666E-2</v>
      </c>
      <c r="CY107" s="18">
        <f t="shared" si="407"/>
        <v>7.2398541379758798</v>
      </c>
      <c r="CZ107" s="18">
        <f t="shared" si="408"/>
        <v>1.32157183550493</v>
      </c>
      <c r="DA107" s="18">
        <f>IF(ISNUMBER(CY107),DA106+CY107*0.5,IF(ISNUMBER(CY308),0,""))</f>
        <v>315.88821419414921</v>
      </c>
      <c r="DB107" s="18">
        <f>IF(ISNUMBER(CZ107),DB106+CZ107*0.5,IF(ISNUMBER(CZ308),0,""))</f>
        <v>350.58726983814631</v>
      </c>
      <c r="DC107" s="18">
        <f>IF(ISNUMBER(DA107), DA107*COS(RADIANS(-$C107+Графики!$B$3))+DB107*SIN(RADIANS(-$C107+Графики!$B$3)),"")</f>
        <v>315.88821419414921</v>
      </c>
      <c r="DD107" s="19">
        <f>IF(ISNUMBER(DA107), DA107*COS(RADIANS(-$C107+Графики!$B$5))+DB107*SIN(RADIANS(-$C107+Графики!$B$5)),"")</f>
        <v>350.58726983814631</v>
      </c>
      <c r="DE107" s="24">
        <v>-0.33218090940313061</v>
      </c>
      <c r="DF107" s="25">
        <v>0.41486568398478696</v>
      </c>
      <c r="DG107" s="25">
        <v>-5.8035156305863478E-2</v>
      </c>
      <c r="DH107" s="25">
        <v>0.19721584236138187</v>
      </c>
      <c r="DI107" s="18">
        <f t="shared" si="409"/>
        <v>6.5191651824373613</v>
      </c>
      <c r="DJ107" s="18">
        <f t="shared" si="410"/>
        <v>2.2274833308587776</v>
      </c>
      <c r="DK107" s="18">
        <f>IF(ISNUMBER(DI107),DK106+DI107*0.5,IF(ISNUMBER(DI308),0,""))</f>
        <v>319.13467873457921</v>
      </c>
      <c r="DL107" s="18">
        <f>IF(ISNUMBER(DJ107),DL106+DJ107*0.5,IF(ISNUMBER(DJ308),0,""))</f>
        <v>344.13652657668536</v>
      </c>
      <c r="DM107" s="18">
        <f>IF(ISNUMBER(DK107), DK107*COS(RADIANS(-$C107+Графики!$B$3))+DL107*SIN(RADIANS(-$C107+Графики!$B$3)),"")</f>
        <v>319.13467873457921</v>
      </c>
      <c r="DN107" s="19">
        <f>IF(ISNUMBER(DK107), DK107*COS(RADIANS(-$C107+Графики!$B$5))+DL107*SIN(RADIANS(-$C107+Графики!$B$5)),"")</f>
        <v>344.13652657668536</v>
      </c>
      <c r="DO107" s="24">
        <v>-0.45130580718111379</v>
      </c>
      <c r="DP107" s="25">
        <v>0.49452587505372492</v>
      </c>
      <c r="DQ107" s="25">
        <v>-0.10479605418293839</v>
      </c>
      <c r="DR107" s="25">
        <v>0.15822451092780207</v>
      </c>
      <c r="DS107" s="18">
        <f t="shared" si="411"/>
        <v>8.2538447926225977</v>
      </c>
      <c r="DT107" s="18">
        <f t="shared" si="412"/>
        <v>2.2952854154256936</v>
      </c>
      <c r="DU107" s="18">
        <f>IF(ISNUMBER(DS107),DU106+DS107*0.5,IF(ISNUMBER(DS308),0,""))</f>
        <v>326.01056411887225</v>
      </c>
      <c r="DV107" s="18">
        <f>IF(ISNUMBER(DT107),DV106+DT107*0.5,IF(ISNUMBER(DT308),0,""))</f>
        <v>344.47525870279884</v>
      </c>
      <c r="DW107" s="18">
        <f>IF(ISNUMBER(DU107), DU107*COS(RADIANS(-$C107+Графики!$B$3))+DV107*SIN(RADIANS(-$C107+Графики!$B$3)),"")</f>
        <v>326.01056411887225</v>
      </c>
      <c r="DX107" s="19">
        <f>IF(ISNUMBER(DU107), DU107*COS(RADIANS(-$C107+Графики!$B$5))+DV107*SIN(RADIANS(-$C107+Графики!$B$5)),"")</f>
        <v>344.47525870279884</v>
      </c>
      <c r="DY107" s="24">
        <v>-0.35051562146375281</v>
      </c>
      <c r="DZ107" s="25">
        <v>0.48735251311848971</v>
      </c>
      <c r="EA107" s="25">
        <v>-7.1088054993487693E-2</v>
      </c>
      <c r="EB107" s="25">
        <v>2.4829382448061751E-2</v>
      </c>
      <c r="EC107" s="18">
        <f t="shared" si="413"/>
        <v>7.3117136726556202</v>
      </c>
      <c r="ED107" s="18">
        <f t="shared" si="414"/>
        <v>0.83703744897283716</v>
      </c>
      <c r="EE107" s="18">
        <f>IF(ISNUMBER(EC107),EE106+EC107*0.5,IF(ISNUMBER(EC308),0,""))</f>
        <v>320.4631675066334</v>
      </c>
      <c r="EF107" s="18">
        <f>IF(ISNUMBER(ED107),EF106+ED107*0.5,IF(ISNUMBER(ED308),0,""))</f>
        <v>343.88265645344808</v>
      </c>
      <c r="EG107" s="18">
        <f>IF(ISNUMBER(EE107), EE107*COS(RADIANS(-$C107+Графики!$B$3))+EF107*SIN(RADIANS(-$C107+Графики!$B$3)),"")</f>
        <v>320.4631675066334</v>
      </c>
      <c r="EH107" s="19">
        <f>IF(ISNUMBER(EE107), EE107*COS(RADIANS(-$C107+Графики!$B$5))+EF107*SIN(RADIANS(-$C107+Графики!$B$5)),"")</f>
        <v>343.88265645344808</v>
      </c>
      <c r="EI107" s="24">
        <v>-0.3774788089858262</v>
      </c>
      <c r="EJ107" s="25">
        <v>0.36303943373795777</v>
      </c>
      <c r="EK107" s="25">
        <v>-0.1412089534222036</v>
      </c>
      <c r="EL107" s="25">
        <v>0.2017310179590632</v>
      </c>
      <c r="EM107" s="18">
        <f t="shared" si="415"/>
        <v>6.4621957756062045</v>
      </c>
      <c r="EN107" s="18">
        <f t="shared" si="416"/>
        <v>2.9927113513504078</v>
      </c>
      <c r="EO107" s="18">
        <f>IF(ISNUMBER(EM107),EO106+EM107*0.5,IF(ISNUMBER(EM308),0,""))</f>
        <v>321.58408845549934</v>
      </c>
      <c r="EP107" s="18">
        <f>IF(ISNUMBER(EN107),EP106+EN107*0.5,IF(ISNUMBER(EN308),0,""))</f>
        <v>339.31757971040798</v>
      </c>
      <c r="EQ107" s="18">
        <f>IF(ISNUMBER(EO107), EO107*COS(RADIANS(-$C107+Графики!$B$3))+EP107*SIN(RADIANS(-$C107+Графики!$B$3)),"")</f>
        <v>321.58408845549934</v>
      </c>
      <c r="ER107" s="19">
        <f>IF(ISNUMBER(EO107), EO107*COS(RADIANS(-$C107+Графики!$B$5))+EP107*SIN(RADIANS(-$C107+Графики!$B$5)),"")</f>
        <v>339.31757971040798</v>
      </c>
      <c r="ES107" s="24">
        <v>-0.44993119698574402</v>
      </c>
      <c r="ET107" s="25">
        <v>0.32352311861855698</v>
      </c>
      <c r="EU107" s="25">
        <v>-5.3241641905889453E-2</v>
      </c>
      <c r="EV107" s="25">
        <v>3.1964625558061566E-2</v>
      </c>
      <c r="EW107" s="18">
        <f t="shared" si="417"/>
        <v>6.7496109605263284</v>
      </c>
      <c r="EX107" s="18">
        <f t="shared" si="418"/>
        <v>0.74356488677230603</v>
      </c>
      <c r="EY107" s="18">
        <f>IF(ISNUMBER(EW107),EY106+EW107*0.5,IF(ISNUMBER(EW308),0,""))</f>
        <v>317.28916359624577</v>
      </c>
      <c r="EZ107" s="18">
        <f>IF(ISNUMBER(EX107),EZ106+EX107*0.5,IF(ISNUMBER(EX308),0,""))</f>
        <v>341.27264914586692</v>
      </c>
      <c r="FA107" s="18">
        <f>IF(ISNUMBER(EY107), EY107*COS(RADIANS(-$C107+Графики!$B$3))+EZ107*SIN(RADIANS(-$C107+Графики!$B$3)),"")</f>
        <v>317.28916359624577</v>
      </c>
      <c r="FB107" s="19">
        <f>IF(ISNUMBER(EY107), EY107*COS(RADIANS(-$C107+Графики!$B$5))+EZ107*SIN(RADIANS(-$C107+Графики!$B$5)),"")</f>
        <v>341.27264914586692</v>
      </c>
      <c r="FC107" s="24">
        <v>-0.40232998717030932</v>
      </c>
      <c r="FD107" s="25">
        <v>0.39369185222897085</v>
      </c>
      <c r="FE107" s="25">
        <v>-0.15982604796791344</v>
      </c>
      <c r="FF107" s="25">
        <v>0.1577950618538185</v>
      </c>
      <c r="FG107" s="18">
        <f t="shared" si="419"/>
        <v>6.9465451394382169</v>
      </c>
      <c r="FH107" s="18">
        <f t="shared" si="420"/>
        <v>2.7717635210094564</v>
      </c>
      <c r="FI107" s="18">
        <f>IF(ISNUMBER(FG107),FI106+FG107*0.5,IF(ISNUMBER(FG308),0,""))</f>
        <v>318.69444119510331</v>
      </c>
      <c r="FJ107" s="18">
        <f>IF(ISNUMBER(FH107),FJ106+FH107*0.5,IF(ISNUMBER(FH308),0,""))</f>
        <v>346.56076417267207</v>
      </c>
      <c r="FK107" s="18">
        <f>IF(ISNUMBER(FI107), FI107*COS(RADIANS(-$C107+Графики!$B$3))+FJ107*SIN(RADIANS(-$C107+Графики!$B$3)),"")</f>
        <v>318.69444119510331</v>
      </c>
      <c r="FL107" s="19">
        <f>IF(ISNUMBER(FI107), FI107*COS(RADIANS(-$C107+Графики!$B$5))+FJ107*SIN(RADIANS(-$C107+Графики!$B$5)),"")</f>
        <v>346.56076417267207</v>
      </c>
      <c r="FM107" s="24">
        <v>-0.48152486317835641</v>
      </c>
      <c r="FN107" s="25">
        <v>0.47255938680202425</v>
      </c>
      <c r="FO107" s="25">
        <v>-6.1378977093910631E-2</v>
      </c>
      <c r="FP107" s="25">
        <v>0.15604234350911303</v>
      </c>
      <c r="FQ107" s="18">
        <f t="shared" si="421"/>
        <v>8.3258595574445842</v>
      </c>
      <c r="FR107" s="18">
        <f t="shared" si="422"/>
        <v>1.8973578158724753</v>
      </c>
      <c r="FS107" s="18">
        <f>IF(ISNUMBER(FQ107),FS106+FQ107*0.5,IF(ISNUMBER(FQ308),0,""))</f>
        <v>321.92975915435244</v>
      </c>
      <c r="FT107" s="18">
        <f>IF(ISNUMBER(FR107),FT106+FR107*0.5,IF(ISNUMBER(FR308),0,""))</f>
        <v>345.56328737172868</v>
      </c>
      <c r="FU107" s="18">
        <f>IF(ISNUMBER(FS107), FS107*COS(RADIANS(-$C107+Графики!$B$3))+FT107*SIN(RADIANS(-$C107+Графики!$B$3)),"")</f>
        <v>321.92975915435244</v>
      </c>
      <c r="FV107" s="19">
        <f>IF(ISNUMBER(FS107), FS107*COS(RADIANS(-$C107+Графики!$B$5))+FT107*SIN(RADIANS(-$C107+Графики!$B$5)),"")</f>
        <v>345.56328737172868</v>
      </c>
      <c r="FW107" s="24">
        <v>-0.43817539389690308</v>
      </c>
      <c r="FX107" s="25">
        <v>0.34407807010021418</v>
      </c>
      <c r="FY107" s="25">
        <v>-0.16154020216600445</v>
      </c>
      <c r="FZ107" s="25">
        <v>0.14811777935621387</v>
      </c>
      <c r="GA107" s="18">
        <f t="shared" si="423"/>
        <v>6.8263962468418828</v>
      </c>
      <c r="GB107" s="18">
        <f t="shared" si="424"/>
        <v>2.7022723775206408</v>
      </c>
      <c r="GC107" s="18">
        <f>IF(ISNUMBER(GA107),GC106+GA107*0.5,IF(ISNUMBER(GA308),0,""))</f>
        <v>328.08809458432449</v>
      </c>
      <c r="GD107" s="18">
        <f>IF(ISNUMBER(GB107),GD106+GB107*0.5,IF(ISNUMBER(GB308),0,""))</f>
        <v>339.5473346273414</v>
      </c>
      <c r="GE107" s="18">
        <f>IF(ISNUMBER(GC107), GC107*COS(RADIANS(-$C107+Графики!$B$3))+GD107*SIN(RADIANS(-$C107+Графики!$B$3)),"")</f>
        <v>328.08809458432449</v>
      </c>
      <c r="GF107" s="19">
        <f>IF(ISNUMBER(GC107), GC107*COS(RADIANS(-$C107+Графики!$B$5))+GD107*SIN(RADIANS(-$C107+Графики!$B$5)),"")</f>
        <v>339.5473346273414</v>
      </c>
      <c r="GG107" s="24">
        <v>-0.37688957129260769</v>
      </c>
      <c r="GH107" s="25">
        <v>0.48367568627031876</v>
      </c>
      <c r="GI107" s="25">
        <v>-0.15026564002416337</v>
      </c>
      <c r="GJ107" s="25">
        <v>0.17794809269463871</v>
      </c>
      <c r="GK107" s="18">
        <f t="shared" si="425"/>
        <v>7.509777996716724</v>
      </c>
      <c r="GL107" s="18">
        <f t="shared" si="426"/>
        <v>2.8642012269373138</v>
      </c>
      <c r="GM107" s="18">
        <f>IF(ISNUMBER(GK107),GM106+GK107*0.5,IF(ISNUMBER(GK308),0,""))</f>
        <v>327.80840304947486</v>
      </c>
      <c r="GN107" s="18">
        <f>IF(ISNUMBER(GL107),GN106+GL107*0.5,IF(ISNUMBER(GL308),0,""))</f>
        <v>347.5861971326753</v>
      </c>
      <c r="GO107" s="18">
        <f>IF(ISNUMBER(GM107), GM107*COS(RADIANS(-$C107+Графики!$B$3))+GN107*SIN(RADIANS(-$C107+Графики!$B$3)),"")</f>
        <v>327.80840304947486</v>
      </c>
      <c r="GP107" s="19">
        <f>IF(ISNUMBER(GM107), GM107*COS(RADIANS(-$C107+Графики!$B$5))+GN107*SIN(RADIANS(-$C107+Графики!$B$5)),"")</f>
        <v>347.5861971326753</v>
      </c>
      <c r="GQ107" s="24">
        <v>-0.42862959553644242</v>
      </c>
      <c r="GR107" s="25">
        <v>0.49807711581377057</v>
      </c>
      <c r="GS107" s="25">
        <v>-0.16129424468462142</v>
      </c>
      <c r="GT107" s="25">
        <v>2.4074717734403492E-2</v>
      </c>
      <c r="GU107" s="18">
        <f t="shared" si="427"/>
        <v>8.0869535079019546</v>
      </c>
      <c r="GV107" s="18">
        <f t="shared" si="428"/>
        <v>1.6176486571009336</v>
      </c>
      <c r="GW107" s="18">
        <f>IF(ISNUMBER(GU107),GW106+GU107*0.5,IF(ISNUMBER(GU308),0,""))</f>
        <v>320.87755302248723</v>
      </c>
      <c r="GX107" s="18">
        <f>IF(ISNUMBER(GV107),GX106+GV107*0.5,IF(ISNUMBER(GV308),0,""))</f>
        <v>346.1991390052803</v>
      </c>
      <c r="GY107" s="18">
        <f>IF(ISNUMBER(GW107), GW107*COS(RADIANS(-$C107+Графики!$B$3))+GX107*SIN(RADIANS(-$C107+Графики!$B$3)),"")</f>
        <v>320.87755302248723</v>
      </c>
      <c r="GZ107" s="19">
        <f>IF(ISNUMBER(GW107), GW107*COS(RADIANS(-$C107+Графики!$B$5))+GX107*SIN(RADIANS(-$C107+Графики!$B$5)),"")</f>
        <v>346.1991390052803</v>
      </c>
      <c r="HA107" s="24">
        <v>-0.45656182903210829</v>
      </c>
      <c r="HB107" s="25">
        <v>0.39307126504309531</v>
      </c>
      <c r="HC107" s="25">
        <v>-4.3832825698409877E-2</v>
      </c>
      <c r="HD107" s="25">
        <v>0.18165408495448707</v>
      </c>
      <c r="HE107" s="18">
        <f t="shared" si="429"/>
        <v>7.4143795292685803</v>
      </c>
      <c r="HF107" s="18">
        <f t="shared" si="430"/>
        <v>1.9677432356647417</v>
      </c>
      <c r="HG107" s="18">
        <f>IF(ISNUMBER(HE107),HG106+HE107*0.5,IF(ISNUMBER(HE308),0,""))</f>
        <v>323.3368788519345</v>
      </c>
      <c r="HH107" s="18">
        <f>IF(ISNUMBER(HF107),HH106+HF107*0.5,IF(ISNUMBER(HF308),0,""))</f>
        <v>345.40440540537634</v>
      </c>
      <c r="HI107" s="18">
        <f>IF(ISNUMBER(HG107), HG107*COS(RADIANS(-$C107+Графики!$B$3))+HH107*SIN(RADIANS(-$C107+Графики!$B$3)),"")</f>
        <v>323.3368788519345</v>
      </c>
      <c r="HJ107" s="19">
        <f>IF(ISNUMBER(HG107), HG107*COS(RADIANS(-$C107+Графики!$B$5))+HH107*SIN(RADIANS(-$C107+Графики!$B$5)),"")</f>
        <v>345.40440540537634</v>
      </c>
      <c r="HK107" s="24">
        <v>-0.36064437726503284</v>
      </c>
      <c r="HL107" s="25">
        <v>0.482465895885128</v>
      </c>
      <c r="HM107" s="25">
        <v>-9.386686472615402E-2</v>
      </c>
      <c r="HN107" s="25">
        <v>0.19197208447346434</v>
      </c>
      <c r="HO107" s="18">
        <f t="shared" si="431"/>
        <v>7.3574587310758401</v>
      </c>
      <c r="HP107" s="18">
        <f t="shared" si="432"/>
        <v>2.4944128102341421</v>
      </c>
      <c r="HQ107" s="18">
        <f>IF(ISNUMBER(HO107),HQ106+HO107*0.5,IF(ISNUMBER(HO308),0,""))</f>
        <v>326.36733858776165</v>
      </c>
      <c r="HR107" s="18">
        <f>IF(ISNUMBER(HP107),HR106+HP107*0.5,IF(ISNUMBER(HP308),0,""))</f>
        <v>348.61282578249052</v>
      </c>
      <c r="HS107" s="18">
        <f>IF(ISNUMBER(HQ107), HQ107*COS(RADIANS(-$C107+Графики!$B$3))+HR107*SIN(RADIANS(-$C107+Графики!$B$3)),"")</f>
        <v>326.36733858776165</v>
      </c>
      <c r="HT107" s="19">
        <f>IF(ISNUMBER(HQ107), HQ107*COS(RADIANS(-$C107+Графики!$B$5))+HR107*SIN(RADIANS(-$C107+Графики!$B$5)),"")</f>
        <v>348.61282578249052</v>
      </c>
      <c r="HU107" s="24">
        <v>-0.35117741377186007</v>
      </c>
      <c r="HV107" s="25">
        <v>0.33651714691199452</v>
      </c>
      <c r="HW107" s="25">
        <v>-0.1337894286298979</v>
      </c>
      <c r="HX107" s="25">
        <v>8.5935247472618242E-2</v>
      </c>
      <c r="HY107" s="18">
        <f t="shared" si="433"/>
        <v>6.0012311432456693</v>
      </c>
      <c r="HZ107" s="18">
        <f t="shared" si="434"/>
        <v>1.9174583479621345</v>
      </c>
      <c r="IA107" s="18">
        <f>IF(ISNUMBER(HY107),IA106+HY107*0.5,IF(ISNUMBER(HY308),0,""))</f>
        <v>319.76523554353332</v>
      </c>
      <c r="IB107" s="18">
        <f>IF(ISNUMBER(HZ107),IB106+HZ107*0.5,IF(ISNUMBER(HZ308),0,""))</f>
        <v>343.82788306443075</v>
      </c>
      <c r="IC107" s="18">
        <f>IF(ISNUMBER(IA107), IA107*COS(RADIANS(-$C107+Графики!$B$3))+IB107*SIN(RADIANS(-$C107+Графики!$B$3)),"")</f>
        <v>319.76523554353332</v>
      </c>
      <c r="ID107" s="19">
        <f>IF(ISNUMBER(IA107), IA107*COS(RADIANS(-$C107+Графики!$B$5))+IB107*SIN(RADIANS(-$C107+Графики!$B$5)),"")</f>
        <v>343.82788306443075</v>
      </c>
      <c r="IE107" s="24">
        <v>-0.37013425762129304</v>
      </c>
      <c r="IF107" s="25">
        <v>0.46399844591179251</v>
      </c>
      <c r="IG107" s="25">
        <v>-0.22033910299158516</v>
      </c>
      <c r="IH107" s="25">
        <v>4.1756094193746707E-2</v>
      </c>
      <c r="II107" s="18">
        <f t="shared" si="435"/>
        <v>7.2791167547514197</v>
      </c>
      <c r="IJ107" s="18">
        <f t="shared" si="436"/>
        <v>2.2872100780774529</v>
      </c>
      <c r="IK107" s="18">
        <f>IF(ISNUMBER(II107),IK106+II107*0.5,IF(ISNUMBER(II308),0,""))</f>
        <v>317.58230454500608</v>
      </c>
      <c r="IL107" s="18">
        <f>IF(ISNUMBER(IJ107),IL106+IJ107*0.5,IF(ISNUMBER(IJ308),0,""))</f>
        <v>339.63680505003828</v>
      </c>
      <c r="IM107" s="18">
        <f>IF(ISNUMBER(IK107), IK107*COS(RADIANS(-$C107+Графики!$B$3))+IL107*SIN(RADIANS(-$C107+Графики!$B$3)),"")</f>
        <v>317.58230454500608</v>
      </c>
      <c r="IN107" s="19">
        <f>IF(ISNUMBER(IK107), IK107*COS(RADIANS(-$C107+Графики!$B$5))+IL107*SIN(RADIANS(-$C107+Графики!$B$5)),"")</f>
        <v>339.63680505003828</v>
      </c>
      <c r="IO107" s="24">
        <v>-0.4043189547727728</v>
      </c>
      <c r="IP107" s="25">
        <v>0.34460397713396063</v>
      </c>
      <c r="IQ107" s="25">
        <v>-0.22823527908665744</v>
      </c>
      <c r="IR107" s="25">
        <v>0.12574716804250233</v>
      </c>
      <c r="IS107" s="18">
        <f t="shared" si="437"/>
        <v>6.5355389761301081</v>
      </c>
      <c r="IT107" s="18">
        <f t="shared" si="438"/>
        <v>3.0890746854588724</v>
      </c>
      <c r="IU107" s="18">
        <f>IF(ISNUMBER(IS107),IU106+IS107*0.5,IF(ISNUMBER(IS308),0,""))</f>
        <v>320.72097206053525</v>
      </c>
      <c r="IV107" s="18">
        <f>IF(ISNUMBER(IT107),IV106+IT107*0.5,IF(ISNUMBER(IT308),0,""))</f>
        <v>348.19481986181933</v>
      </c>
      <c r="IW107" s="18">
        <f>IF(ISNUMBER(IU107), IU107*COS(RADIANS(-$C107+Графики!$B$3))+IV107*SIN(RADIANS(-$C107+Графики!$B$3)),"")</f>
        <v>320.72097206053525</v>
      </c>
      <c r="IX107" s="19">
        <f>IF(ISNUMBER(IU107), IU107*COS(RADIANS(-$C107+Графики!$B$5))+IV107*SIN(RADIANS(-$C107+Графики!$B$5)),"")</f>
        <v>348.19481986181933</v>
      </c>
    </row>
    <row r="108" spans="1:258" s="88" customFormat="1" x14ac:dyDescent="0.25">
      <c r="A108" s="44">
        <v>108</v>
      </c>
      <c r="B108" s="50">
        <v>0</v>
      </c>
      <c r="C108" s="11">
        <f>IF(Графики!$A$7="Расчитывать с учетом закручивания скважины",B108,0)</f>
        <v>0</v>
      </c>
      <c r="D108" s="47">
        <v>52.5</v>
      </c>
      <c r="E108" s="34">
        <f>IF(ISNUMBER(INDEX($I$1:$IX$303,$A108,E$1) ),INDEX($I$1:$IX$303,$A108,E$1),0)</f>
        <v>5.679212236963556</v>
      </c>
      <c r="F108" s="35">
        <f>IF(ISNUMBER(INDEX($I$1:$IX$303,$A108,F$1) ),INDEX($I$1:$IX$303,$A108,F$1),0)</f>
        <v>2.3255616939645436</v>
      </c>
      <c r="G108" s="35">
        <f>IF(ISNUMBER(INDEX($I$1:$IX$303,$A108,G$1) ),INDEX($I$1:$IX$303,$A108,G$1)-$G$305,0)</f>
        <v>-656.6101152484473</v>
      </c>
      <c r="H108" s="36">
        <f>IF(ISNUMBER(INDEX($I$1:$IX$303,$A108,H$1) ),INDEX($I$1:$IX$303,$A108,H$1)-$H$305,0)</f>
        <v>-806.8510903627398</v>
      </c>
      <c r="I108" s="29">
        <v>-0.32028163044663205</v>
      </c>
      <c r="J108" s="25">
        <v>0.33051165224774193</v>
      </c>
      <c r="K108" s="25">
        <v>-0.14724788958013771</v>
      </c>
      <c r="L108" s="25">
        <v>0.11924209074999303</v>
      </c>
      <c r="M108" s="18">
        <f t="shared" si="389"/>
        <v>5.679212236963556</v>
      </c>
      <c r="N108" s="18">
        <f t="shared" si="390"/>
        <v>2.3255616939645436</v>
      </c>
      <c r="O108" s="18">
        <f>IF(ISNUMBER(M108),O107+M108*0.5,IF(ISNUMBER(M309),0,""))</f>
        <v>321.3060406409673</v>
      </c>
      <c r="P108" s="18">
        <f>IF(ISNUMBER(N108),P107+N108*0.5,IF(ISNUMBER(N309),0,""))</f>
        <v>348.57857312129778</v>
      </c>
      <c r="Q108" s="18">
        <f>IF(ISNUMBER(O108), O108*COS(RADIANS(-$C108+Графики!$B$3))+P108*SIN(RADIANS(-$C108+Графики!$B$3)),"")</f>
        <v>321.3060406409673</v>
      </c>
      <c r="R108" s="19">
        <f>IF(ISNUMBER(O108), O108*COS(RADIANS(-$C108+Графики!$B$5))+P108*SIN(RADIANS(-$C108+Графики!$B$5)),"")</f>
        <v>348.57857312129778</v>
      </c>
      <c r="S108" s="29">
        <v>-0.40122879712956805</v>
      </c>
      <c r="T108" s="25">
        <v>0.27801313069545264</v>
      </c>
      <c r="U108" s="25">
        <v>-0.26945302080260664</v>
      </c>
      <c r="V108" s="25">
        <v>5.9291967220355124E-3</v>
      </c>
      <c r="W108" s="18">
        <f t="shared" si="391"/>
        <v>5.9274693183551088</v>
      </c>
      <c r="X108" s="18">
        <f t="shared" si="392"/>
        <v>2.4031608855027606</v>
      </c>
      <c r="Y108" s="18">
        <f>IF(ISNUMBER(W108),Y107+W108*0.5,IF(ISNUMBER(W309),0,""))</f>
        <v>324.79187544124824</v>
      </c>
      <c r="Z108" s="18">
        <f>IF(ISNUMBER(X108),Z107+X108*0.5,IF(ISNUMBER(X309),0,""))</f>
        <v>344.52625337856136</v>
      </c>
      <c r="AA108" s="18">
        <f>IF(ISNUMBER(Y108), Y108*COS(RADIANS(-$C108+Графики!$B$3))+Z108*SIN(RADIANS(-$C108+Графики!$B$3)),"")</f>
        <v>324.79187544124824</v>
      </c>
      <c r="AB108" s="18">
        <f>IF(ISNUMBER(Y108), Y108*COS(RADIANS(-$C108+Графики!$B$5))+Z108*SIN(RADIANS(-$C108+Графики!$B$5)),"")</f>
        <v>344.52625337856136</v>
      </c>
      <c r="AC108" s="24">
        <v>-0.32425228841953502</v>
      </c>
      <c r="AD108" s="25">
        <v>0.43064607379068087</v>
      </c>
      <c r="AE108" s="25">
        <v>-0.18543815202276612</v>
      </c>
      <c r="AF108" s="25">
        <v>6.8434010287979741E-2</v>
      </c>
      <c r="AG108" s="18">
        <f t="shared" si="393"/>
        <v>6.5876833200669491</v>
      </c>
      <c r="AH108" s="18">
        <f t="shared" si="394"/>
        <v>2.2154507434153041</v>
      </c>
      <c r="AI108" s="18">
        <f>IF(ISNUMBER(AG108),AI107+AG108*0.5,IF(ISNUMBER(AG309),0,""))</f>
        <v>324.63560719332384</v>
      </c>
      <c r="AJ108" s="18">
        <f>IF(ISNUMBER(AH108),AJ107+AH108*0.5,IF(ISNUMBER(AH309),0,""))</f>
        <v>352.36233729847027</v>
      </c>
      <c r="AK108" s="18">
        <f>IF(ISNUMBER(AI108), AI108*COS(RADIANS(-$C108+Графики!$B$3))+AJ108*SIN(RADIANS(-$C108+Графики!$B$3)),"")</f>
        <v>324.63560719332384</v>
      </c>
      <c r="AL108" s="19">
        <f>IF(ISNUMBER(AI108), AI108*COS(RADIANS(-$C108+Графики!$B$5))+AJ108*SIN(RADIANS(-$C108+Графики!$B$5)),"")</f>
        <v>352.36233729847027</v>
      </c>
      <c r="AM108" s="24">
        <v>-0.37607796007064631</v>
      </c>
      <c r="AN108" s="25">
        <v>0.25635162364026232</v>
      </c>
      <c r="AO108" s="25">
        <v>-0.13192390527840533</v>
      </c>
      <c r="AP108" s="25">
        <v>7.1284368438486456E-2</v>
      </c>
      <c r="AQ108" s="18">
        <f t="shared" si="395"/>
        <v>5.5189612440568814</v>
      </c>
      <c r="AR108" s="18">
        <f t="shared" si="396"/>
        <v>1.7733257924005108</v>
      </c>
      <c r="AS108" s="18">
        <f>IF(ISNUMBER(AQ108),AS107+AQ108*0.5,IF(ISNUMBER(AQ309),0,""))</f>
        <v>321.76099986956797</v>
      </c>
      <c r="AT108" s="18">
        <f>IF(ISNUMBER(AR108),AT107+AR108*0.5,IF(ISNUMBER(AR309),0,""))</f>
        <v>347.39317502728767</v>
      </c>
      <c r="AU108" s="18">
        <f>IF(ISNUMBER(AS108), AS108*COS(RADIANS(-$C108+Графики!$B$3))+AT108*SIN(RADIANS(-$C108+Графики!$B$3)),"")</f>
        <v>321.76099986956797</v>
      </c>
      <c r="AV108" s="19">
        <f>IF(ISNUMBER(AS108), AS108*COS(RADIANS(-$C108+Графики!$B$5))+AT108*SIN(RADIANS(-$C108+Графики!$B$5)),"")</f>
        <v>347.39317502728767</v>
      </c>
      <c r="AW108" s="24">
        <v>-0.46592678246135122</v>
      </c>
      <c r="AX108" s="25">
        <v>0.4189983154253224</v>
      </c>
      <c r="AY108" s="25">
        <v>-0.16639447486088454</v>
      </c>
      <c r="AZ108" s="25">
        <v>-1.2849731904963857E-2</v>
      </c>
      <c r="BA108" s="18">
        <f t="shared" si="397"/>
        <v>7.722351540397951</v>
      </c>
      <c r="BB108" s="18">
        <f t="shared" si="398"/>
        <v>1.3399302558995489</v>
      </c>
      <c r="BC108" s="18">
        <f>IF(ISNUMBER(BA108),BC107+BA108*0.5,IF(ISNUMBER(BA309),0,""))</f>
        <v>322.32860058517099</v>
      </c>
      <c r="BD108" s="18">
        <f>IF(ISNUMBER(BB108),BD107+BB108*0.5,IF(ISNUMBER(BB309),0,""))</f>
        <v>347.43578573128798</v>
      </c>
      <c r="BE108" s="18">
        <f>IF(ISNUMBER(BC108), BC108*COS(RADIANS(-$C108+Графики!$B$3))+BD108*SIN(RADIANS(-$C108+Графики!$B$3)),"")</f>
        <v>322.32860058517099</v>
      </c>
      <c r="BF108" s="19">
        <f>IF(ISNUMBER(BC108), BC108*COS(RADIANS(-$C108+Графики!$B$5))+BD108*SIN(RADIANS(-$C108+Графики!$B$5)),"")</f>
        <v>347.43578573128798</v>
      </c>
      <c r="BG108" s="24">
        <v>-0.34435450093761771</v>
      </c>
      <c r="BH108" s="25">
        <v>0.28234078345105584</v>
      </c>
      <c r="BI108" s="25">
        <v>-0.24678299376509033</v>
      </c>
      <c r="BJ108" s="25">
        <v>-4.8724502147157719E-2</v>
      </c>
      <c r="BK108" s="18">
        <f t="shared" si="399"/>
        <v>5.4689207975403642</v>
      </c>
      <c r="BL108" s="18">
        <f t="shared" si="400"/>
        <v>1.7283855345929802</v>
      </c>
      <c r="BM108" s="18">
        <f>IF(ISNUMBER(BK108),BM107+BK108*0.5,IF(ISNUMBER(BK309),0,""))</f>
        <v>323.3399766789189</v>
      </c>
      <c r="BN108" s="18">
        <f>IF(ISNUMBER(BL108),BN107+BL108*0.5,IF(ISNUMBER(BL309),0,""))</f>
        <v>340.63022785267685</v>
      </c>
      <c r="BO108" s="18">
        <f>IF(ISNUMBER(BM108), BM108*COS(RADIANS(-$C108+Графики!$B$3))+BN108*SIN(RADIANS(-$C108+Графики!$B$3)),"")</f>
        <v>323.3399766789189</v>
      </c>
      <c r="BP108" s="19">
        <f>IF(ISNUMBER(BM108), BM108*COS(RADIANS(-$C108+Графики!$B$5))+BN108*SIN(RADIANS(-$C108+Графики!$B$5)),"")</f>
        <v>340.63022785267685</v>
      </c>
      <c r="BQ108" s="24">
        <v>-0.38846963923888855</v>
      </c>
      <c r="BR108" s="25">
        <v>0.42050111386418043</v>
      </c>
      <c r="BS108" s="25">
        <v>-0.11749164357043176</v>
      </c>
      <c r="BT108" s="25">
        <v>8.570242804321837E-3</v>
      </c>
      <c r="BU108" s="18">
        <f t="shared" si="401"/>
        <v>7.0595429577651601</v>
      </c>
      <c r="BV108" s="18">
        <f t="shared" si="402"/>
        <v>1.1000972673649081</v>
      </c>
      <c r="BW108" s="18">
        <f>IF(ISNUMBER(BU108),BW107+BU108*0.5,IF(ISNUMBER(BU309),0,""))</f>
        <v>326.03215976578514</v>
      </c>
      <c r="BX108" s="18">
        <f>IF(ISNUMBER(BV108),BX107+BV108*0.5,IF(ISNUMBER(BV309),0,""))</f>
        <v>340.44614853481562</v>
      </c>
      <c r="BY108" s="18">
        <f>IF(ISNUMBER(BW108), BW108*COS(RADIANS(-$C108+Графики!$B$3))+BX108*SIN(RADIANS(-$C108+Графики!$B$3)),"")</f>
        <v>326.03215976578514</v>
      </c>
      <c r="BZ108" s="19">
        <f>IF(ISNUMBER(BW108), BW108*COS(RADIANS(-$C108+Графики!$B$5))+BX108*SIN(RADIANS(-$C108+Графики!$B$5)),"")</f>
        <v>340.44614853481562</v>
      </c>
      <c r="CA108" s="29">
        <v>-0.29364723124821945</v>
      </c>
      <c r="CB108" s="25">
        <v>0.36045033263668813</v>
      </c>
      <c r="CC108" s="25">
        <v>-0.13680683470917129</v>
      </c>
      <c r="CD108" s="25">
        <v>-2.6987920197596091E-2</v>
      </c>
      <c r="CE108" s="18">
        <f t="shared" si="403"/>
        <v>5.7080470626691504</v>
      </c>
      <c r="CF108" s="18">
        <f t="shared" si="404"/>
        <v>0.95835067289922815</v>
      </c>
      <c r="CG108" s="18">
        <f>IF(ISNUMBER(CE108),CG107+CE108*0.5,IF(ISNUMBER(CE309),0,""))</f>
        <v>326.8779794728386</v>
      </c>
      <c r="CH108" s="18">
        <f>IF(ISNUMBER(CF108),CH107+CF108*0.5,IF(ISNUMBER(CF309),0,""))</f>
        <v>349.15519206850752</v>
      </c>
      <c r="CI108" s="18">
        <f>IF(ISNUMBER(CG108), CG108*COS(RADIANS(-$C108+Графики!$B$3))+CH108*SIN(RADIANS(-$C108+Графики!$B$3)),"")</f>
        <v>326.8779794728386</v>
      </c>
      <c r="CJ108" s="19">
        <f>IF(ISNUMBER(CG108), CG108*COS(RADIANS(-$C108+Графики!$B$5))+CH108*SIN(RADIANS(-$C108+Графики!$B$5)),"")</f>
        <v>349.15519206850752</v>
      </c>
      <c r="CK108" s="24">
        <v>-0.42712946972359866</v>
      </c>
      <c r="CL108" s="25">
        <v>0.40307679118464435</v>
      </c>
      <c r="CM108" s="25">
        <v>-0.1593714890548214</v>
      </c>
      <c r="CN108" s="25">
        <v>5.101341639095619E-4</v>
      </c>
      <c r="CO108" s="18">
        <f t="shared" si="405"/>
        <v>7.244852982416174</v>
      </c>
      <c r="CP108" s="18">
        <f t="shared" si="406"/>
        <v>1.3952299166249769</v>
      </c>
      <c r="CQ108" s="18">
        <f>IF(ISNUMBER(CO108),CQ107+CO108*0.5,IF(ISNUMBER(CO309),0,""))</f>
        <v>326.99936797760301</v>
      </c>
      <c r="CR108" s="18">
        <f>IF(ISNUMBER(CP108),CR107+CP108*0.5,IF(ISNUMBER(CP309),0,""))</f>
        <v>349.63722258851152</v>
      </c>
      <c r="CS108" s="18">
        <f>IF(ISNUMBER(CQ108), CQ108*COS(RADIANS(-$C108+Графики!$B$3))+CR108*SIN(RADIANS(-$C108+Графики!$B$3)),"")</f>
        <v>326.99936797760301</v>
      </c>
      <c r="CT108" s="19">
        <f>IF(ISNUMBER(CQ108), CQ108*COS(RADIANS(-$C108+Графики!$B$5))+CR108*SIN(RADIANS(-$C108+Графики!$B$5)),"")</f>
        <v>349.63722258851152</v>
      </c>
      <c r="CU108" s="24">
        <v>-0.30603641791511182</v>
      </c>
      <c r="CV108" s="25">
        <v>0.26390529963185927</v>
      </c>
      <c r="CW108" s="25">
        <v>-0.19398704103386666</v>
      </c>
      <c r="CX108" s="25">
        <v>-4.9873201568549227E-2</v>
      </c>
      <c r="CY108" s="18">
        <f t="shared" si="407"/>
        <v>4.9736592517993001</v>
      </c>
      <c r="CZ108" s="18">
        <f t="shared" si="408"/>
        <v>1.2576301666615686</v>
      </c>
      <c r="DA108" s="18">
        <f>IF(ISNUMBER(CY108),DA107+CY108*0.5,IF(ISNUMBER(CY309),0,""))</f>
        <v>318.37504382004886</v>
      </c>
      <c r="DB108" s="18">
        <f>IF(ISNUMBER(CZ108),DB107+CZ108*0.5,IF(ISNUMBER(CZ309),0,""))</f>
        <v>351.21608492147709</v>
      </c>
      <c r="DC108" s="18">
        <f>IF(ISNUMBER(DA108), DA108*COS(RADIANS(-$C108+Графики!$B$3))+DB108*SIN(RADIANS(-$C108+Графики!$B$3)),"")</f>
        <v>318.37504382004886</v>
      </c>
      <c r="DD108" s="19">
        <f>IF(ISNUMBER(DA108), DA108*COS(RADIANS(-$C108+Графики!$B$5))+DB108*SIN(RADIANS(-$C108+Графики!$B$5)),"")</f>
        <v>351.21608492147709</v>
      </c>
      <c r="DE108" s="24">
        <v>-0.48384780834330865</v>
      </c>
      <c r="DF108" s="25">
        <v>0.35019307752775841</v>
      </c>
      <c r="DG108" s="25">
        <v>-0.24745982468331004</v>
      </c>
      <c r="DH108" s="25">
        <v>6.1814705586668989E-2</v>
      </c>
      <c r="DI108" s="18">
        <f t="shared" si="409"/>
        <v>7.2783155157201165</v>
      </c>
      <c r="DJ108" s="18">
        <f t="shared" si="410"/>
        <v>2.6989261462869005</v>
      </c>
      <c r="DK108" s="18">
        <f>IF(ISNUMBER(DI108),DK107+DI108*0.5,IF(ISNUMBER(DI309),0,""))</f>
        <v>322.77383649243927</v>
      </c>
      <c r="DL108" s="18">
        <f>IF(ISNUMBER(DJ108),DL107+DJ108*0.5,IF(ISNUMBER(DJ309),0,""))</f>
        <v>345.48598964982881</v>
      </c>
      <c r="DM108" s="18">
        <f>IF(ISNUMBER(DK108), DK108*COS(RADIANS(-$C108+Графики!$B$3))+DL108*SIN(RADIANS(-$C108+Графики!$B$3)),"")</f>
        <v>322.77383649243927</v>
      </c>
      <c r="DN108" s="19">
        <f>IF(ISNUMBER(DK108), DK108*COS(RADIANS(-$C108+Графики!$B$5))+DL108*SIN(RADIANS(-$C108+Графики!$B$5)),"")</f>
        <v>345.48598964982881</v>
      </c>
      <c r="DO108" s="24">
        <v>-0.47294721918977134</v>
      </c>
      <c r="DP108" s="25">
        <v>0.30937510671128265</v>
      </c>
      <c r="DQ108" s="25">
        <v>-0.27010756607450787</v>
      </c>
      <c r="DR108" s="25">
        <v>9.7241594149542532E-2</v>
      </c>
      <c r="DS108" s="18">
        <f t="shared" si="411"/>
        <v>6.8269971663152758</v>
      </c>
      <c r="DT108" s="18">
        <f t="shared" si="412"/>
        <v>3.2057206844719124</v>
      </c>
      <c r="DU108" s="18">
        <f>IF(ISNUMBER(DS108),DU107+DS108*0.5,IF(ISNUMBER(DS309),0,""))</f>
        <v>329.42406270202991</v>
      </c>
      <c r="DV108" s="18">
        <f>IF(ISNUMBER(DT108),DV107+DT108*0.5,IF(ISNUMBER(DT309),0,""))</f>
        <v>346.07811904503478</v>
      </c>
      <c r="DW108" s="18">
        <f>IF(ISNUMBER(DU108), DU108*COS(RADIANS(-$C108+Графики!$B$3))+DV108*SIN(RADIANS(-$C108+Графики!$B$3)),"")</f>
        <v>329.42406270202991</v>
      </c>
      <c r="DX108" s="19">
        <f>IF(ISNUMBER(DU108), DU108*COS(RADIANS(-$C108+Графики!$B$5))+DV108*SIN(RADIANS(-$C108+Графики!$B$5)),"")</f>
        <v>346.07811904503478</v>
      </c>
      <c r="DY108" s="24">
        <v>-0.43946556794658309</v>
      </c>
      <c r="DZ108" s="25">
        <v>0.39871675819357943</v>
      </c>
      <c r="EA108" s="25">
        <v>-0.21454084148418251</v>
      </c>
      <c r="EB108" s="25">
        <v>9.0478625704147608E-2</v>
      </c>
      <c r="EC108" s="18">
        <f t="shared" si="413"/>
        <v>7.3144554379200599</v>
      </c>
      <c r="ED108" s="18">
        <f t="shared" si="414"/>
        <v>2.6617938493476698</v>
      </c>
      <c r="EE108" s="18">
        <f>IF(ISNUMBER(EC108),EE107+EC108*0.5,IF(ISNUMBER(EC309),0,""))</f>
        <v>324.12039522559343</v>
      </c>
      <c r="EF108" s="18">
        <f>IF(ISNUMBER(ED108),EF107+ED108*0.5,IF(ISNUMBER(ED309),0,""))</f>
        <v>345.2135533781219</v>
      </c>
      <c r="EG108" s="18">
        <f>IF(ISNUMBER(EE108), EE108*COS(RADIANS(-$C108+Графики!$B$3))+EF108*SIN(RADIANS(-$C108+Графики!$B$3)),"")</f>
        <v>324.12039522559343</v>
      </c>
      <c r="EH108" s="19">
        <f>IF(ISNUMBER(EE108), EE108*COS(RADIANS(-$C108+Графики!$B$5))+EF108*SIN(RADIANS(-$C108+Графики!$B$5)),"")</f>
        <v>345.2135533781219</v>
      </c>
      <c r="EI108" s="24">
        <v>-0.34828262353292616</v>
      </c>
      <c r="EJ108" s="25">
        <v>0.35247045718199599</v>
      </c>
      <c r="EK108" s="25">
        <v>-0.12847243925206495</v>
      </c>
      <c r="EL108" s="25">
        <v>4.7913535776206662E-2</v>
      </c>
      <c r="EM108" s="18">
        <f t="shared" si="415"/>
        <v>6.1151861369343843</v>
      </c>
      <c r="EN108" s="18">
        <f t="shared" si="416"/>
        <v>1.5392574014607532</v>
      </c>
      <c r="EO108" s="18">
        <f>IF(ISNUMBER(EM108),EO107+EM108*0.5,IF(ISNUMBER(EM309),0,""))</f>
        <v>324.64168152396655</v>
      </c>
      <c r="EP108" s="18">
        <f>IF(ISNUMBER(EN108),EP107+EN108*0.5,IF(ISNUMBER(EN309),0,""))</f>
        <v>340.08720841113836</v>
      </c>
      <c r="EQ108" s="18">
        <f>IF(ISNUMBER(EO108), EO108*COS(RADIANS(-$C108+Графики!$B$3))+EP108*SIN(RADIANS(-$C108+Графики!$B$3)),"")</f>
        <v>324.64168152396655</v>
      </c>
      <c r="ER108" s="19">
        <f>IF(ISNUMBER(EO108), EO108*COS(RADIANS(-$C108+Графики!$B$5))+EP108*SIN(RADIANS(-$C108+Графики!$B$5)),"")</f>
        <v>340.08720841113836</v>
      </c>
      <c r="ES108" s="24">
        <v>-0.40347952501118967</v>
      </c>
      <c r="ET108" s="25">
        <v>0.33322589146376258</v>
      </c>
      <c r="EU108" s="25">
        <v>-7.5465058569470472E-2</v>
      </c>
      <c r="EV108" s="25">
        <v>0.10394573008918906</v>
      </c>
      <c r="EW108" s="18">
        <f t="shared" si="417"/>
        <v>6.4289232808618371</v>
      </c>
      <c r="EX108" s="18">
        <f t="shared" si="418"/>
        <v>1.5656538482053832</v>
      </c>
      <c r="EY108" s="18">
        <f>IF(ISNUMBER(EW108),EY107+EW108*0.5,IF(ISNUMBER(EW309),0,""))</f>
        <v>320.50362523667667</v>
      </c>
      <c r="EZ108" s="18">
        <f>IF(ISNUMBER(EX108),EZ107+EX108*0.5,IF(ISNUMBER(EX309),0,""))</f>
        <v>342.05547606996959</v>
      </c>
      <c r="FA108" s="18">
        <f>IF(ISNUMBER(EY108), EY108*COS(RADIANS(-$C108+Графики!$B$3))+EZ108*SIN(RADIANS(-$C108+Графики!$B$3)),"")</f>
        <v>320.50362523667667</v>
      </c>
      <c r="FB108" s="19">
        <f>IF(ISNUMBER(EY108), EY108*COS(RADIANS(-$C108+Графики!$B$5))+EZ108*SIN(RADIANS(-$C108+Графики!$B$5)),"")</f>
        <v>342.05547606996959</v>
      </c>
      <c r="FC108" s="24">
        <v>-0.30947244187324191</v>
      </c>
      <c r="FD108" s="25">
        <v>0.26779616588342714</v>
      </c>
      <c r="FE108" s="25">
        <v>-0.23886905031536515</v>
      </c>
      <c r="FF108" s="25">
        <v>4.9457770027376419E-2</v>
      </c>
      <c r="FG108" s="18">
        <f t="shared" si="419"/>
        <v>5.0375976297889338</v>
      </c>
      <c r="FH108" s="18">
        <f t="shared" si="420"/>
        <v>2.516123513507635</v>
      </c>
      <c r="FI108" s="18">
        <f>IF(ISNUMBER(FG108),FI107+FG108*0.5,IF(ISNUMBER(FG309),0,""))</f>
        <v>321.21324000999778</v>
      </c>
      <c r="FJ108" s="18">
        <f>IF(ISNUMBER(FH108),FJ107+FH108*0.5,IF(ISNUMBER(FH309),0,""))</f>
        <v>347.81882592942588</v>
      </c>
      <c r="FK108" s="18">
        <f>IF(ISNUMBER(FI108), FI108*COS(RADIANS(-$C108+Графики!$B$3))+FJ108*SIN(RADIANS(-$C108+Графики!$B$3)),"")</f>
        <v>321.21324000999778</v>
      </c>
      <c r="FL108" s="19">
        <f>IF(ISNUMBER(FI108), FI108*COS(RADIANS(-$C108+Графики!$B$5))+FJ108*SIN(RADIANS(-$C108+Графики!$B$5)),"")</f>
        <v>347.81882592942588</v>
      </c>
      <c r="FM108" s="24">
        <v>-0.47638506132086911</v>
      </c>
      <c r="FN108" s="25">
        <v>0.3629638946982946</v>
      </c>
      <c r="FO108" s="25">
        <v>-0.12631869682286126</v>
      </c>
      <c r="FP108" s="25">
        <v>-8.3773106140759279E-3</v>
      </c>
      <c r="FQ108" s="18">
        <f t="shared" si="421"/>
        <v>7.3246359314656297</v>
      </c>
      <c r="FR108" s="18">
        <f t="shared" si="422"/>
        <v>1.0292325751402922</v>
      </c>
      <c r="FS108" s="18">
        <f>IF(ISNUMBER(FQ108),FS107+FQ108*0.5,IF(ISNUMBER(FQ309),0,""))</f>
        <v>325.59207712008526</v>
      </c>
      <c r="FT108" s="18">
        <f>IF(ISNUMBER(FR108),FT107+FR108*0.5,IF(ISNUMBER(FR309),0,""))</f>
        <v>346.07790365929884</v>
      </c>
      <c r="FU108" s="18">
        <f>IF(ISNUMBER(FS108), FS108*COS(RADIANS(-$C108+Графики!$B$3))+FT108*SIN(RADIANS(-$C108+Графики!$B$3)),"")</f>
        <v>325.59207712008526</v>
      </c>
      <c r="FV108" s="19">
        <f>IF(ISNUMBER(FS108), FS108*COS(RADIANS(-$C108+Графики!$B$5))+FT108*SIN(RADIANS(-$C108+Графики!$B$5)),"")</f>
        <v>346.07790365929884</v>
      </c>
      <c r="FW108" s="24">
        <v>-0.39175338136520632</v>
      </c>
      <c r="FX108" s="25">
        <v>0.3334001713336977</v>
      </c>
      <c r="FY108" s="25">
        <v>-0.19402303428928591</v>
      </c>
      <c r="FZ108" s="25">
        <v>-4.4581920961725474E-2</v>
      </c>
      <c r="GA108" s="18">
        <f t="shared" si="423"/>
        <v>6.3281163028420471</v>
      </c>
      <c r="GB108" s="18">
        <f t="shared" si="424"/>
        <v>1.3041193630471013</v>
      </c>
      <c r="GC108" s="18">
        <f>IF(ISNUMBER(GA108),GC107+GA108*0.5,IF(ISNUMBER(GA309),0,""))</f>
        <v>331.25215273574554</v>
      </c>
      <c r="GD108" s="18">
        <f>IF(ISNUMBER(GB108),GD107+GB108*0.5,IF(ISNUMBER(GB309),0,""))</f>
        <v>340.19939430886495</v>
      </c>
      <c r="GE108" s="18">
        <f>IF(ISNUMBER(GC108), GC108*COS(RADIANS(-$C108+Графики!$B$3))+GD108*SIN(RADIANS(-$C108+Графики!$B$3)),"")</f>
        <v>331.25215273574554</v>
      </c>
      <c r="GF108" s="19">
        <f>IF(ISNUMBER(GC108), GC108*COS(RADIANS(-$C108+Графики!$B$5))+GD108*SIN(RADIANS(-$C108+Графики!$B$5)),"")</f>
        <v>340.19939430886495</v>
      </c>
      <c r="GG108" s="24">
        <v>-0.41643377700615603</v>
      </c>
      <c r="GH108" s="25">
        <v>0.27506076984712757</v>
      </c>
      <c r="GI108" s="25">
        <v>-0.18158015841460104</v>
      </c>
      <c r="GJ108" s="25">
        <v>3.1937043220382683E-2</v>
      </c>
      <c r="GK108" s="18">
        <f t="shared" si="425"/>
        <v>6.0343916778825326</v>
      </c>
      <c r="GL108" s="18">
        <f t="shared" si="426"/>
        <v>1.863288010912197</v>
      </c>
      <c r="GM108" s="18">
        <f>IF(ISNUMBER(GK108),GM107+GK108*0.5,IF(ISNUMBER(GK309),0,""))</f>
        <v>330.82559888841615</v>
      </c>
      <c r="GN108" s="18">
        <f>IF(ISNUMBER(GL108),GN107+GL108*0.5,IF(ISNUMBER(GL309),0,""))</f>
        <v>348.51784113813142</v>
      </c>
      <c r="GO108" s="18">
        <f>IF(ISNUMBER(GM108), GM108*COS(RADIANS(-$C108+Графики!$B$3))+GN108*SIN(RADIANS(-$C108+Графики!$B$3)),"")</f>
        <v>330.82559888841615</v>
      </c>
      <c r="GP108" s="19">
        <f>IF(ISNUMBER(GM108), GM108*COS(RADIANS(-$C108+Графики!$B$5))+GN108*SIN(RADIANS(-$C108+Графики!$B$5)),"")</f>
        <v>348.51784113813142</v>
      </c>
      <c r="GQ108" s="24">
        <v>-0.40137999178095363</v>
      </c>
      <c r="GR108" s="25">
        <v>0.35642693346962284</v>
      </c>
      <c r="GS108" s="25">
        <v>-0.25824700834679359</v>
      </c>
      <c r="GT108" s="25">
        <v>2.4688581885740121E-2</v>
      </c>
      <c r="GU108" s="18">
        <f t="shared" si="427"/>
        <v>6.6130647679556613</v>
      </c>
      <c r="GV108" s="18">
        <f t="shared" si="428"/>
        <v>2.469076301588204</v>
      </c>
      <c r="GW108" s="18">
        <f>IF(ISNUMBER(GU108),GW107+GU108*0.5,IF(ISNUMBER(GU309),0,""))</f>
        <v>324.18408540646504</v>
      </c>
      <c r="GX108" s="18">
        <f>IF(ISNUMBER(GV108),GX107+GV108*0.5,IF(ISNUMBER(GV309),0,""))</f>
        <v>347.4336771560744</v>
      </c>
      <c r="GY108" s="18">
        <f>IF(ISNUMBER(GW108), GW108*COS(RADIANS(-$C108+Графики!$B$3))+GX108*SIN(RADIANS(-$C108+Графики!$B$3)),"")</f>
        <v>324.18408540646504</v>
      </c>
      <c r="GZ108" s="19">
        <f>IF(ISNUMBER(GW108), GW108*COS(RADIANS(-$C108+Графики!$B$5))+GX108*SIN(RADIANS(-$C108+Графики!$B$5)),"")</f>
        <v>347.4336771560744</v>
      </c>
      <c r="HA108" s="24">
        <v>-0.39132782701737023</v>
      </c>
      <c r="HB108" s="25">
        <v>0.38949804207525529</v>
      </c>
      <c r="HC108" s="25">
        <v>-0.27478974800120826</v>
      </c>
      <c r="HD108" s="25">
        <v>5.3130600460132654E-2</v>
      </c>
      <c r="HE108" s="18">
        <f t="shared" si="429"/>
        <v>6.813938420853944</v>
      </c>
      <c r="HF108" s="18">
        <f t="shared" si="430"/>
        <v>2.8616409767965822</v>
      </c>
      <c r="HG108" s="18">
        <f>IF(ISNUMBER(HE108),HG107+HE108*0.5,IF(ISNUMBER(HE309),0,""))</f>
        <v>326.74384806236145</v>
      </c>
      <c r="HH108" s="18">
        <f>IF(ISNUMBER(HF108),HH107+HF108*0.5,IF(ISNUMBER(HF309),0,""))</f>
        <v>346.83522589377463</v>
      </c>
      <c r="HI108" s="18">
        <f>IF(ISNUMBER(HG108), HG108*COS(RADIANS(-$C108+Графики!$B$3))+HH108*SIN(RADIANS(-$C108+Графики!$B$3)),"")</f>
        <v>326.74384806236145</v>
      </c>
      <c r="HJ108" s="19">
        <f>IF(ISNUMBER(HG108), HG108*COS(RADIANS(-$C108+Графики!$B$5))+HH108*SIN(RADIANS(-$C108+Графики!$B$5)),"")</f>
        <v>346.83522589377463</v>
      </c>
      <c r="HK108" s="24">
        <v>-0.38253872017841994</v>
      </c>
      <c r="HL108" s="25">
        <v>0.27422809511424939</v>
      </c>
      <c r="HM108" s="25">
        <v>-0.19635039283008088</v>
      </c>
      <c r="HN108" s="25">
        <v>9.6044973715395138E-2</v>
      </c>
      <c r="HO108" s="18">
        <f t="shared" si="431"/>
        <v>5.7313402944559177</v>
      </c>
      <c r="HP108" s="18">
        <f t="shared" si="432"/>
        <v>2.5516281630295596</v>
      </c>
      <c r="HQ108" s="18">
        <f>IF(ISNUMBER(HO108),HQ107+HO108*0.5,IF(ISNUMBER(HO309),0,""))</f>
        <v>329.2330087349896</v>
      </c>
      <c r="HR108" s="18">
        <f>IF(ISNUMBER(HP108),HR107+HP108*0.5,IF(ISNUMBER(HP309),0,""))</f>
        <v>349.88863986400531</v>
      </c>
      <c r="HS108" s="18">
        <f>IF(ISNUMBER(HQ108), HQ108*COS(RADIANS(-$C108+Графики!$B$3))+HR108*SIN(RADIANS(-$C108+Графики!$B$3)),"")</f>
        <v>329.2330087349896</v>
      </c>
      <c r="HT108" s="19">
        <f>IF(ISNUMBER(HQ108), HQ108*COS(RADIANS(-$C108+Графики!$B$5))+HR108*SIN(RADIANS(-$C108+Графики!$B$5)),"")</f>
        <v>349.88863986400531</v>
      </c>
      <c r="HU108" s="24">
        <v>-0.39893085884948742</v>
      </c>
      <c r="HV108" s="25">
        <v>0.43930647577527748</v>
      </c>
      <c r="HW108" s="25">
        <v>-0.11154528719350196</v>
      </c>
      <c r="HX108" s="25">
        <v>9.6146353369230109E-2</v>
      </c>
      <c r="HY108" s="18">
        <f t="shared" si="433"/>
        <v>7.3149354646641065</v>
      </c>
      <c r="HZ108" s="18">
        <f t="shared" si="434"/>
        <v>1.8124504860330526</v>
      </c>
      <c r="IA108" s="18">
        <f>IF(ISNUMBER(HY108),IA107+HY108*0.5,IF(ISNUMBER(HY309),0,""))</f>
        <v>323.42270327586539</v>
      </c>
      <c r="IB108" s="18">
        <f>IF(ISNUMBER(HZ108),IB107+HZ108*0.5,IF(ISNUMBER(HZ309),0,""))</f>
        <v>344.73410830744729</v>
      </c>
      <c r="IC108" s="18">
        <f>IF(ISNUMBER(IA108), IA108*COS(RADIANS(-$C108+Графики!$B$3))+IB108*SIN(RADIANS(-$C108+Графики!$B$3)),"")</f>
        <v>323.42270327586539</v>
      </c>
      <c r="ID108" s="19">
        <f>IF(ISNUMBER(IA108), IA108*COS(RADIANS(-$C108+Графики!$B$5))+IB108*SIN(RADIANS(-$C108+Графики!$B$5)),"")</f>
        <v>344.73410830744729</v>
      </c>
      <c r="IE108" s="24">
        <v>-0.47556597591151828</v>
      </c>
      <c r="IF108" s="25">
        <v>0.33263295487453182</v>
      </c>
      <c r="IG108" s="25">
        <v>-0.10827922943167631</v>
      </c>
      <c r="IH108" s="25">
        <v>5.6046995647984488E-3</v>
      </c>
      <c r="II108" s="18">
        <f t="shared" si="435"/>
        <v>7.0528077051080613</v>
      </c>
      <c r="IJ108" s="18">
        <f t="shared" si="436"/>
        <v>0.99382459944989543</v>
      </c>
      <c r="IK108" s="18">
        <f>IF(ISNUMBER(II108),IK107+II108*0.5,IF(ISNUMBER(II309),0,""))</f>
        <v>321.10870839756012</v>
      </c>
      <c r="IL108" s="18">
        <f>IF(ISNUMBER(IJ108),IL107+IJ108*0.5,IF(ISNUMBER(IJ309),0,""))</f>
        <v>340.13371734976323</v>
      </c>
      <c r="IM108" s="18">
        <f>IF(ISNUMBER(IK108), IK108*COS(RADIANS(-$C108+Графики!$B$3))+IL108*SIN(RADIANS(-$C108+Графики!$B$3)),"")</f>
        <v>321.10870839756012</v>
      </c>
      <c r="IN108" s="19">
        <f>IF(ISNUMBER(IK108), IK108*COS(RADIANS(-$C108+Графики!$B$5))+IL108*SIN(RADIANS(-$C108+Графики!$B$5)),"")</f>
        <v>340.13371734976323</v>
      </c>
      <c r="IO108" s="24">
        <v>-0.4072382040902226</v>
      </c>
      <c r="IP108" s="25">
        <v>0.31667091328269592</v>
      </c>
      <c r="IQ108" s="25">
        <v>-8.3548347913355636E-2</v>
      </c>
      <c r="IR108" s="25">
        <v>-4.271491717043932E-2</v>
      </c>
      <c r="IS108" s="18">
        <f t="shared" si="437"/>
        <v>6.3172567730275846</v>
      </c>
      <c r="IT108" s="18">
        <f t="shared" si="438"/>
        <v>0.35633889813331648</v>
      </c>
      <c r="IU108" s="18">
        <f>IF(ISNUMBER(IS108),IU107+IS108*0.5,IF(ISNUMBER(IS309),0,""))</f>
        <v>323.87960044704903</v>
      </c>
      <c r="IV108" s="18">
        <f>IF(ISNUMBER(IT108),IV107+IT108*0.5,IF(ISNUMBER(IT309),0,""))</f>
        <v>348.372989310886</v>
      </c>
      <c r="IW108" s="18">
        <f>IF(ISNUMBER(IU108), IU108*COS(RADIANS(-$C108+Графики!$B$3))+IV108*SIN(RADIANS(-$C108+Графики!$B$3)),"")</f>
        <v>323.87960044704903</v>
      </c>
      <c r="IX108" s="19">
        <f>IF(ISNUMBER(IU108), IU108*COS(RADIANS(-$C108+Графики!$B$5))+IV108*SIN(RADIANS(-$C108+Графики!$B$5)),"")</f>
        <v>348.372989310886</v>
      </c>
    </row>
    <row r="109" spans="1:258" s="88" customFormat="1" x14ac:dyDescent="0.25">
      <c r="A109" s="44">
        <v>109</v>
      </c>
      <c r="B109" s="50">
        <v>0</v>
      </c>
      <c r="C109" s="11">
        <f>IF(Графики!$A$7="Расчитывать с учетом закручивания скважины",B109,0)</f>
        <v>0</v>
      </c>
      <c r="D109" s="47">
        <v>53</v>
      </c>
      <c r="E109" s="34">
        <f>IF(ISNUMBER(INDEX($I$1:$IX$303,$A109,E$1) ),INDEX($I$1:$IX$303,$A109,E$1),0)</f>
        <v>5.9149128160504132</v>
      </c>
      <c r="F109" s="35">
        <f>IF(ISNUMBER(INDEX($I$1:$IX$303,$A109,F$1) ),INDEX($I$1:$IX$303,$A109,F$1),0)</f>
        <v>3.9913727300349189</v>
      </c>
      <c r="G109" s="35">
        <f>IF(ISNUMBER(INDEX($I$1:$IX$303,$A109,G$1) ),INDEX($I$1:$IX$303,$A109,G$1)-$G$305,0)</f>
        <v>-653.65265884042219</v>
      </c>
      <c r="H109" s="36">
        <f>IF(ISNUMBER(INDEX($I$1:$IX$303,$A109,H$1) ),INDEX($I$1:$IX$303,$A109,H$1)-$H$305,0)</f>
        <v>-804.85540399772231</v>
      </c>
      <c r="I109" s="29">
        <v>-0.40187897473620693</v>
      </c>
      <c r="J109" s="25">
        <v>0.2759240586893914</v>
      </c>
      <c r="K109" s="25">
        <v>-0.13084147260650852</v>
      </c>
      <c r="L109" s="25">
        <v>0.32653736560952817</v>
      </c>
      <c r="M109" s="18">
        <f t="shared" si="389"/>
        <v>5.9149128160504132</v>
      </c>
      <c r="N109" s="18">
        <f t="shared" si="390"/>
        <v>3.9913727300349189</v>
      </c>
      <c r="O109" s="18">
        <f>IF(ISNUMBER(M109),O108+M109*0.5,IF(ISNUMBER(M310),0,""))</f>
        <v>324.26349704899252</v>
      </c>
      <c r="P109" s="18">
        <f>IF(ISNUMBER(N109),P108+N109*0.5,IF(ISNUMBER(N310),0,""))</f>
        <v>350.57425948631521</v>
      </c>
      <c r="Q109" s="18">
        <f>IF(ISNUMBER(O109), O109*COS(RADIANS(-$C109+Графики!$B$3))+P109*SIN(RADIANS(-$C109+Графики!$B$3)),"")</f>
        <v>324.26349704899252</v>
      </c>
      <c r="R109" s="19">
        <f>IF(ISNUMBER(O109), O109*COS(RADIANS(-$C109+Графики!$B$5))+P109*SIN(RADIANS(-$C109+Графики!$B$5)),"")</f>
        <v>350.57425948631521</v>
      </c>
      <c r="S109" s="29">
        <v>-0.34852322921131651</v>
      </c>
      <c r="T109" s="25">
        <v>0.32126632103040087</v>
      </c>
      <c r="U109" s="25">
        <v>-0.23122249792894128</v>
      </c>
      <c r="V109" s="25">
        <v>0.28844291704095915</v>
      </c>
      <c r="W109" s="18">
        <f t="shared" si="391"/>
        <v>5.8449831919060697</v>
      </c>
      <c r="X109" s="18">
        <f t="shared" si="392"/>
        <v>4.5349207060168233</v>
      </c>
      <c r="Y109" s="18">
        <f>IF(ISNUMBER(W109),Y108+W109*0.5,IF(ISNUMBER(W310),0,""))</f>
        <v>327.71436703720127</v>
      </c>
      <c r="Z109" s="18">
        <f>IF(ISNUMBER(X109),Z108+X109*0.5,IF(ISNUMBER(X310),0,""))</f>
        <v>346.79371373156977</v>
      </c>
      <c r="AA109" s="18">
        <f>IF(ISNUMBER(Y109), Y109*COS(RADIANS(-$C109+Графики!$B$3))+Z109*SIN(RADIANS(-$C109+Графики!$B$3)),"")</f>
        <v>327.71436703720127</v>
      </c>
      <c r="AB109" s="18">
        <f>IF(ISNUMBER(Y109), Y109*COS(RADIANS(-$C109+Графики!$B$5))+Z109*SIN(RADIANS(-$C109+Графики!$B$5)),"")</f>
        <v>346.79371373156977</v>
      </c>
      <c r="AC109" s="24">
        <v>-0.22305515806289661</v>
      </c>
      <c r="AD109" s="25">
        <v>0.37175903910089791</v>
      </c>
      <c r="AE109" s="25">
        <v>-0.1362586066057852</v>
      </c>
      <c r="AF109" s="25">
        <v>0.28958790483855168</v>
      </c>
      <c r="AG109" s="18">
        <f t="shared" si="393"/>
        <v>5.190709779487694</v>
      </c>
      <c r="AH109" s="18">
        <f t="shared" si="394"/>
        <v>3.7162033127997742</v>
      </c>
      <c r="AI109" s="18">
        <f>IF(ISNUMBER(AG109),AI108+AG109*0.5,IF(ISNUMBER(AG310),0,""))</f>
        <v>327.23096208306771</v>
      </c>
      <c r="AJ109" s="18">
        <f>IF(ISNUMBER(AH109),AJ108+AH109*0.5,IF(ISNUMBER(AH310),0,""))</f>
        <v>354.22043895487013</v>
      </c>
      <c r="AK109" s="18">
        <f>IF(ISNUMBER(AI109), AI109*COS(RADIANS(-$C109+Графики!$B$3))+AJ109*SIN(RADIANS(-$C109+Графики!$B$3)),"")</f>
        <v>327.23096208306771</v>
      </c>
      <c r="AL109" s="19">
        <f>IF(ISNUMBER(AI109), AI109*COS(RADIANS(-$C109+Графики!$B$5))+AJ109*SIN(RADIANS(-$C109+Графики!$B$5)),"")</f>
        <v>354.22043895487013</v>
      </c>
      <c r="AM109" s="24">
        <v>-0.36793541485134273</v>
      </c>
      <c r="AN109" s="25">
        <v>0.23026030326423272</v>
      </c>
      <c r="AO109" s="25">
        <v>-0.29550861691739883</v>
      </c>
      <c r="AP109" s="25">
        <v>0.32747637899611037</v>
      </c>
      <c r="AQ109" s="18">
        <f t="shared" si="395"/>
        <v>5.2202187168456291</v>
      </c>
      <c r="AR109" s="18">
        <f t="shared" si="396"/>
        <v>5.4365429038416782</v>
      </c>
      <c r="AS109" s="18">
        <f>IF(ISNUMBER(AQ109),AS108+AQ109*0.5,IF(ISNUMBER(AQ310),0,""))</f>
        <v>324.37110922799076</v>
      </c>
      <c r="AT109" s="18">
        <f>IF(ISNUMBER(AR109),AT108+AR109*0.5,IF(ISNUMBER(AR310),0,""))</f>
        <v>350.1114464792085</v>
      </c>
      <c r="AU109" s="18">
        <f>IF(ISNUMBER(AS109), AS109*COS(RADIANS(-$C109+Графики!$B$3))+AT109*SIN(RADIANS(-$C109+Графики!$B$3)),"")</f>
        <v>324.37110922799076</v>
      </c>
      <c r="AV109" s="19">
        <f>IF(ISNUMBER(AS109), AS109*COS(RADIANS(-$C109+Графики!$B$5))+AT109*SIN(RADIANS(-$C109+Графики!$B$5)),"")</f>
        <v>350.1114464792085</v>
      </c>
      <c r="AW109" s="24">
        <v>-0.36358842414036496</v>
      </c>
      <c r="AX109" s="25">
        <v>0.20064735393419317</v>
      </c>
      <c r="AY109" s="25">
        <v>-0.19697040844501584</v>
      </c>
      <c r="AZ109" s="25">
        <v>0.34646095387906806</v>
      </c>
      <c r="BA109" s="18">
        <f t="shared" si="397"/>
        <v>4.9238661461819468</v>
      </c>
      <c r="BB109" s="18">
        <f t="shared" si="398"/>
        <v>4.7423154899684086</v>
      </c>
      <c r="BC109" s="18">
        <f>IF(ISNUMBER(BA109),BC108+BA109*0.5,IF(ISNUMBER(BA310),0,""))</f>
        <v>324.79053365826195</v>
      </c>
      <c r="BD109" s="18">
        <f>IF(ISNUMBER(BB109),BD108+BB109*0.5,IF(ISNUMBER(BB310),0,""))</f>
        <v>349.80694347627218</v>
      </c>
      <c r="BE109" s="18">
        <f>IF(ISNUMBER(BC109), BC109*COS(RADIANS(-$C109+Графики!$B$3))+BD109*SIN(RADIANS(-$C109+Графики!$B$3)),"")</f>
        <v>324.79053365826195</v>
      </c>
      <c r="BF109" s="19">
        <f>IF(ISNUMBER(BC109), BC109*COS(RADIANS(-$C109+Графики!$B$5))+BD109*SIN(RADIANS(-$C109+Графики!$B$5)),"")</f>
        <v>349.80694347627218</v>
      </c>
      <c r="BG109" s="24">
        <v>-0.2882916043580539</v>
      </c>
      <c r="BH109" s="25">
        <v>0.34336471555088033</v>
      </c>
      <c r="BI109" s="25">
        <v>-0.2195603166148612</v>
      </c>
      <c r="BJ109" s="25">
        <v>0.36261772306389428</v>
      </c>
      <c r="BK109" s="18">
        <f t="shared" si="399"/>
        <v>5.5122133470350247</v>
      </c>
      <c r="BL109" s="18">
        <f t="shared" si="400"/>
        <v>5.0804399572503733</v>
      </c>
      <c r="BM109" s="18">
        <f>IF(ISNUMBER(BK109),BM108+BK109*0.5,IF(ISNUMBER(BK310),0,""))</f>
        <v>326.09608335243644</v>
      </c>
      <c r="BN109" s="18">
        <f>IF(ISNUMBER(BL109),BN108+BL109*0.5,IF(ISNUMBER(BL310),0,""))</f>
        <v>343.17044783130206</v>
      </c>
      <c r="BO109" s="18">
        <f>IF(ISNUMBER(BM109), BM109*COS(RADIANS(-$C109+Графики!$B$3))+BN109*SIN(RADIANS(-$C109+Графики!$B$3)),"")</f>
        <v>326.09608335243644</v>
      </c>
      <c r="BP109" s="19">
        <f>IF(ISNUMBER(BM109), BM109*COS(RADIANS(-$C109+Графики!$B$5))+BN109*SIN(RADIANS(-$C109+Графики!$B$5)),"")</f>
        <v>343.17044783130206</v>
      </c>
      <c r="BQ109" s="24">
        <v>-0.23265424950522748</v>
      </c>
      <c r="BR109" s="25">
        <v>0.34530293177295657</v>
      </c>
      <c r="BS109" s="25">
        <v>-0.1606879117087375</v>
      </c>
      <c r="BT109" s="25">
        <v>0.24469655740013527</v>
      </c>
      <c r="BU109" s="18">
        <f t="shared" si="401"/>
        <v>5.043606490998136</v>
      </c>
      <c r="BV109" s="18">
        <f t="shared" si="402"/>
        <v>3.5376394822946522</v>
      </c>
      <c r="BW109" s="18">
        <f>IF(ISNUMBER(BU109),BW108+BU109*0.5,IF(ISNUMBER(BU310),0,""))</f>
        <v>328.55396301128422</v>
      </c>
      <c r="BX109" s="18">
        <f>IF(ISNUMBER(BV109),BX108+BV109*0.5,IF(ISNUMBER(BV310),0,""))</f>
        <v>342.21496827596297</v>
      </c>
      <c r="BY109" s="18">
        <f>IF(ISNUMBER(BW109), BW109*COS(RADIANS(-$C109+Графики!$B$3))+BX109*SIN(RADIANS(-$C109+Графики!$B$3)),"")</f>
        <v>328.55396301128422</v>
      </c>
      <c r="BZ109" s="19">
        <f>IF(ISNUMBER(BW109), BW109*COS(RADIANS(-$C109+Графики!$B$5))+BX109*SIN(RADIANS(-$C109+Графики!$B$5)),"")</f>
        <v>342.21496827596297</v>
      </c>
      <c r="CA109" s="29">
        <v>-0.22290374744278493</v>
      </c>
      <c r="CB109" s="25">
        <v>0.25178412453993415</v>
      </c>
      <c r="CC109" s="25">
        <v>-0.13443703787473599</v>
      </c>
      <c r="CD109" s="25">
        <v>0.30505342623387355</v>
      </c>
      <c r="CE109" s="18">
        <f t="shared" si="403"/>
        <v>4.1424212955142563</v>
      </c>
      <c r="CF109" s="18">
        <f t="shared" si="404"/>
        <v>3.8352684125024461</v>
      </c>
      <c r="CG109" s="18">
        <f>IF(ISNUMBER(CE109),CG108+CE109*0.5,IF(ISNUMBER(CE310),0,""))</f>
        <v>328.94919012059574</v>
      </c>
      <c r="CH109" s="18">
        <f>IF(ISNUMBER(CF109),CH108+CF109*0.5,IF(ISNUMBER(CF310),0,""))</f>
        <v>351.07282627475877</v>
      </c>
      <c r="CI109" s="18">
        <f>IF(ISNUMBER(CG109), CG109*COS(RADIANS(-$C109+Графики!$B$3))+CH109*SIN(RADIANS(-$C109+Графики!$B$3)),"")</f>
        <v>328.94919012059574</v>
      </c>
      <c r="CJ109" s="19">
        <f>IF(ISNUMBER(CG109), CG109*COS(RADIANS(-$C109+Графики!$B$5))+CH109*SIN(RADIANS(-$C109+Графики!$B$5)),"")</f>
        <v>351.07282627475877</v>
      </c>
      <c r="CK109" s="24">
        <v>-0.37036077090820663</v>
      </c>
      <c r="CL109" s="25">
        <v>0.24488408117064256</v>
      </c>
      <c r="CM109" s="25">
        <v>-0.18047102052915523</v>
      </c>
      <c r="CN109" s="25">
        <v>0.30130758023527338</v>
      </c>
      <c r="CO109" s="18">
        <f t="shared" si="405"/>
        <v>5.3689983924395266</v>
      </c>
      <c r="CP109" s="18">
        <f t="shared" si="406"/>
        <v>4.2042990384404089</v>
      </c>
      <c r="CQ109" s="18">
        <f>IF(ISNUMBER(CO109),CQ108+CO109*0.5,IF(ISNUMBER(CO310),0,""))</f>
        <v>329.68386717382276</v>
      </c>
      <c r="CR109" s="18">
        <f>IF(ISNUMBER(CP109),CR108+CP109*0.5,IF(ISNUMBER(CP310),0,""))</f>
        <v>351.7393721077317</v>
      </c>
      <c r="CS109" s="18">
        <f>IF(ISNUMBER(CQ109), CQ109*COS(RADIANS(-$C109+Графики!$B$3))+CR109*SIN(RADIANS(-$C109+Графики!$B$3)),"")</f>
        <v>329.68386717382276</v>
      </c>
      <c r="CT109" s="19">
        <f>IF(ISNUMBER(CQ109), CQ109*COS(RADIANS(-$C109+Графики!$B$5))+CR109*SIN(RADIANS(-$C109+Графики!$B$5)),"")</f>
        <v>351.7393721077317</v>
      </c>
      <c r="CU109" s="24">
        <v>-0.30738219621732332</v>
      </c>
      <c r="CV109" s="25">
        <v>0.26694798865784342</v>
      </c>
      <c r="CW109" s="25">
        <v>-0.29462071846493776</v>
      </c>
      <c r="CX109" s="25">
        <v>0.29142048995292869</v>
      </c>
      <c r="CY109" s="18">
        <f t="shared" si="407"/>
        <v>5.0119553764593539</v>
      </c>
      <c r="CZ109" s="18">
        <f t="shared" si="408"/>
        <v>5.1141520263083677</v>
      </c>
      <c r="DA109" s="18">
        <f>IF(ISNUMBER(CY109),DA108+CY109*0.5,IF(ISNUMBER(CY310),0,""))</f>
        <v>320.88102150827854</v>
      </c>
      <c r="DB109" s="18">
        <f>IF(ISNUMBER(CZ109),DB108+CZ109*0.5,IF(ISNUMBER(CZ310),0,""))</f>
        <v>353.77316093463128</v>
      </c>
      <c r="DC109" s="18">
        <f>IF(ISNUMBER(DA109), DA109*COS(RADIANS(-$C109+Графики!$B$3))+DB109*SIN(RADIANS(-$C109+Графики!$B$3)),"")</f>
        <v>320.88102150827854</v>
      </c>
      <c r="DD109" s="19">
        <f>IF(ISNUMBER(DA109), DA109*COS(RADIANS(-$C109+Графики!$B$5))+DB109*SIN(RADIANS(-$C109+Графики!$B$5)),"")</f>
        <v>353.77316093463128</v>
      </c>
      <c r="DE109" s="24">
        <v>-0.38069548158664823</v>
      </c>
      <c r="DF109" s="25">
        <v>0.33214684650043702</v>
      </c>
      <c r="DG109" s="25">
        <v>-0.28778033328615893</v>
      </c>
      <c r="DH109" s="25">
        <v>0.23135893946848343</v>
      </c>
      <c r="DI109" s="18">
        <f t="shared" si="409"/>
        <v>6.220682715469291</v>
      </c>
      <c r="DJ109" s="18">
        <f t="shared" si="410"/>
        <v>4.5303292961871025</v>
      </c>
      <c r="DK109" s="18">
        <f>IF(ISNUMBER(DI109),DK108+DI109*0.5,IF(ISNUMBER(DI310),0,""))</f>
        <v>325.8841778501739</v>
      </c>
      <c r="DL109" s="18">
        <f>IF(ISNUMBER(DJ109),DL108+DJ109*0.5,IF(ISNUMBER(DJ310),0,""))</f>
        <v>347.75115429792237</v>
      </c>
      <c r="DM109" s="18">
        <f>IF(ISNUMBER(DK109), DK109*COS(RADIANS(-$C109+Графики!$B$3))+DL109*SIN(RADIANS(-$C109+Графики!$B$3)),"")</f>
        <v>325.8841778501739</v>
      </c>
      <c r="DN109" s="19">
        <f>IF(ISNUMBER(DK109), DK109*COS(RADIANS(-$C109+Графики!$B$5))+DL109*SIN(RADIANS(-$C109+Графики!$B$5)),"")</f>
        <v>347.75115429792237</v>
      </c>
      <c r="DO109" s="24">
        <v>-0.27529299372438321</v>
      </c>
      <c r="DP109" s="25">
        <v>0.37569949670123026</v>
      </c>
      <c r="DQ109" s="25">
        <v>-0.18918701485891856</v>
      </c>
      <c r="DR109" s="25">
        <v>0.23391880881651791</v>
      </c>
      <c r="DS109" s="18">
        <f t="shared" si="411"/>
        <v>5.6809506243225769</v>
      </c>
      <c r="DT109" s="18">
        <f t="shared" si="412"/>
        <v>3.6922864642204929</v>
      </c>
      <c r="DU109" s="18">
        <f>IF(ISNUMBER(DS109),DU108+DS109*0.5,IF(ISNUMBER(DS310),0,""))</f>
        <v>332.2645380141912</v>
      </c>
      <c r="DV109" s="18">
        <f>IF(ISNUMBER(DT109),DV108+DT109*0.5,IF(ISNUMBER(DT310),0,""))</f>
        <v>347.92426227714503</v>
      </c>
      <c r="DW109" s="18">
        <f>IF(ISNUMBER(DU109), DU109*COS(RADIANS(-$C109+Графики!$B$3))+DV109*SIN(RADIANS(-$C109+Графики!$B$3)),"")</f>
        <v>332.2645380141912</v>
      </c>
      <c r="DX109" s="19">
        <f>IF(ISNUMBER(DU109), DU109*COS(RADIANS(-$C109+Графики!$B$5))+DV109*SIN(RADIANS(-$C109+Графики!$B$5)),"")</f>
        <v>347.92426227714503</v>
      </c>
      <c r="DY109" s="24">
        <v>-0.31904383127706842</v>
      </c>
      <c r="DZ109" s="25">
        <v>0.20029266325628989</v>
      </c>
      <c r="EA109" s="25">
        <v>-0.31812952184479204</v>
      </c>
      <c r="EB109" s="25">
        <v>0.38430004225632375</v>
      </c>
      <c r="EC109" s="18">
        <f t="shared" si="413"/>
        <v>4.5320503632162472</v>
      </c>
      <c r="ED109" s="18">
        <f t="shared" si="414"/>
        <v>6.1298159401993502</v>
      </c>
      <c r="EE109" s="18">
        <f>IF(ISNUMBER(EC109),EE108+EC109*0.5,IF(ISNUMBER(EC310),0,""))</f>
        <v>326.38642040720157</v>
      </c>
      <c r="EF109" s="18">
        <f>IF(ISNUMBER(ED109),EF108+ED109*0.5,IF(ISNUMBER(ED310),0,""))</f>
        <v>348.27846134822158</v>
      </c>
      <c r="EG109" s="18">
        <f>IF(ISNUMBER(EE109), EE109*COS(RADIANS(-$C109+Графики!$B$3))+EF109*SIN(RADIANS(-$C109+Графики!$B$3)),"")</f>
        <v>326.38642040720157</v>
      </c>
      <c r="EH109" s="19">
        <f>IF(ISNUMBER(EE109), EE109*COS(RADIANS(-$C109+Графики!$B$5))+EF109*SIN(RADIANS(-$C109+Графики!$B$5)),"")</f>
        <v>348.27846134822158</v>
      </c>
      <c r="EI109" s="24">
        <v>-0.31925130561742432</v>
      </c>
      <c r="EJ109" s="25">
        <v>0.28873386898121556</v>
      </c>
      <c r="EK109" s="25">
        <v>-0.28073496764703798</v>
      </c>
      <c r="EL109" s="25">
        <v>0.27236913778191252</v>
      </c>
      <c r="EM109" s="18">
        <f t="shared" si="415"/>
        <v>5.3056466574889409</v>
      </c>
      <c r="EN109" s="18">
        <f t="shared" si="416"/>
        <v>4.8267251312291783</v>
      </c>
      <c r="EO109" s="18">
        <f>IF(ISNUMBER(EM109),EO108+EM109*0.5,IF(ISNUMBER(EM310),0,""))</f>
        <v>327.29450485271104</v>
      </c>
      <c r="EP109" s="18">
        <f>IF(ISNUMBER(EN109),EP108+EN109*0.5,IF(ISNUMBER(EN310),0,""))</f>
        <v>342.50057097675295</v>
      </c>
      <c r="EQ109" s="18">
        <f>IF(ISNUMBER(EO109), EO109*COS(RADIANS(-$C109+Графики!$B$3))+EP109*SIN(RADIANS(-$C109+Графики!$B$3)),"")</f>
        <v>327.29450485271104</v>
      </c>
      <c r="ER109" s="19">
        <f>IF(ISNUMBER(EO109), EO109*COS(RADIANS(-$C109+Графики!$B$5))+EP109*SIN(RADIANS(-$C109+Графики!$B$5)),"")</f>
        <v>342.50057097675295</v>
      </c>
      <c r="ES109" s="24">
        <v>-0.24507420625528184</v>
      </c>
      <c r="ET109" s="25">
        <v>0.25447881465127187</v>
      </c>
      <c r="EU109" s="25">
        <v>-0.23684657193216371</v>
      </c>
      <c r="EV109" s="25">
        <v>0.3554836983507399</v>
      </c>
      <c r="EW109" s="18">
        <f t="shared" si="417"/>
        <v>4.3594086934104501</v>
      </c>
      <c r="EX109" s="18">
        <f t="shared" si="418"/>
        <v>5.1690337190647613</v>
      </c>
      <c r="EY109" s="18">
        <f>IF(ISNUMBER(EW109),EY108+EW109*0.5,IF(ISNUMBER(EW310),0,""))</f>
        <v>322.68332958338192</v>
      </c>
      <c r="EZ109" s="18">
        <f>IF(ISNUMBER(EX109),EZ108+EX109*0.5,IF(ISNUMBER(EX310),0,""))</f>
        <v>344.63999292950194</v>
      </c>
      <c r="FA109" s="18">
        <f>IF(ISNUMBER(EY109), EY109*COS(RADIANS(-$C109+Графики!$B$3))+EZ109*SIN(RADIANS(-$C109+Графики!$B$3)),"")</f>
        <v>322.68332958338192</v>
      </c>
      <c r="FB109" s="19">
        <f>IF(ISNUMBER(EY109), EY109*COS(RADIANS(-$C109+Графики!$B$5))+EZ109*SIN(RADIANS(-$C109+Графики!$B$5)),"")</f>
        <v>344.63999292950194</v>
      </c>
      <c r="FC109" s="24">
        <v>-0.29244591529532993</v>
      </c>
      <c r="FD109" s="25">
        <v>0.33228286732696244</v>
      </c>
      <c r="FE109" s="25">
        <v>-0.18653331918176758</v>
      </c>
      <c r="FF109" s="25">
        <v>0.34830428890443332</v>
      </c>
      <c r="FG109" s="18">
        <f t="shared" si="419"/>
        <v>5.4517600880874797</v>
      </c>
      <c r="FH109" s="18">
        <f t="shared" si="420"/>
        <v>4.6673216667266848</v>
      </c>
      <c r="FI109" s="18">
        <f>IF(ISNUMBER(FG109),FI108+FG109*0.5,IF(ISNUMBER(FG310),0,""))</f>
        <v>323.9391200540415</v>
      </c>
      <c r="FJ109" s="18">
        <f>IF(ISNUMBER(FH109),FJ108+FH109*0.5,IF(ISNUMBER(FH310),0,""))</f>
        <v>350.15248676278924</v>
      </c>
      <c r="FK109" s="18">
        <f>IF(ISNUMBER(FI109), FI109*COS(RADIANS(-$C109+Графики!$B$3))+FJ109*SIN(RADIANS(-$C109+Графики!$B$3)),"")</f>
        <v>323.9391200540415</v>
      </c>
      <c r="FL109" s="19">
        <f>IF(ISNUMBER(FI109), FI109*COS(RADIANS(-$C109+Графики!$B$5))+FJ109*SIN(RADIANS(-$C109+Графики!$B$5)),"")</f>
        <v>350.15248676278924</v>
      </c>
      <c r="FM109" s="24">
        <v>-0.25480767824537109</v>
      </c>
      <c r="FN109" s="25">
        <v>0.21095933020862626</v>
      </c>
      <c r="FO109" s="25">
        <v>-0.31586959982210427</v>
      </c>
      <c r="FP109" s="25">
        <v>0.29698893342129773</v>
      </c>
      <c r="FQ109" s="18">
        <f t="shared" si="421"/>
        <v>4.0645727306273942</v>
      </c>
      <c r="FR109" s="18">
        <f t="shared" si="422"/>
        <v>5.3481741310844582</v>
      </c>
      <c r="FS109" s="18">
        <f>IF(ISNUMBER(FQ109),FS108+FQ109*0.5,IF(ISNUMBER(FQ310),0,""))</f>
        <v>327.62436348539899</v>
      </c>
      <c r="FT109" s="18">
        <f>IF(ISNUMBER(FR109),FT108+FR109*0.5,IF(ISNUMBER(FR310),0,""))</f>
        <v>348.75199072484105</v>
      </c>
      <c r="FU109" s="18">
        <f>IF(ISNUMBER(FS109), FS109*COS(RADIANS(-$C109+Графики!$B$3))+FT109*SIN(RADIANS(-$C109+Графики!$B$3)),"")</f>
        <v>327.62436348539899</v>
      </c>
      <c r="FV109" s="19">
        <f>IF(ISNUMBER(FS109), FS109*COS(RADIANS(-$C109+Графики!$B$5))+FT109*SIN(RADIANS(-$C109+Графики!$B$5)),"")</f>
        <v>348.75199072484105</v>
      </c>
      <c r="FW109" s="24">
        <v>-0.38405588158186765</v>
      </c>
      <c r="FX109" s="25">
        <v>0.25806687211545998</v>
      </c>
      <c r="FY109" s="25">
        <v>-0.16245846510655873</v>
      </c>
      <c r="FZ109" s="25">
        <v>0.38997835845325213</v>
      </c>
      <c r="GA109" s="18">
        <f t="shared" si="423"/>
        <v>5.6035488015673005</v>
      </c>
      <c r="GB109" s="18">
        <f t="shared" si="424"/>
        <v>4.8209020661516613</v>
      </c>
      <c r="GC109" s="18">
        <f>IF(ISNUMBER(GA109),GC108+GA109*0.5,IF(ISNUMBER(GA310),0,""))</f>
        <v>334.05392713652918</v>
      </c>
      <c r="GD109" s="18">
        <f>IF(ISNUMBER(GB109),GD108+GB109*0.5,IF(ISNUMBER(GB310),0,""))</f>
        <v>342.6098453419408</v>
      </c>
      <c r="GE109" s="18">
        <f>IF(ISNUMBER(GC109), GC109*COS(RADIANS(-$C109+Графики!$B$3))+GD109*SIN(RADIANS(-$C109+Графики!$B$3)),"")</f>
        <v>334.05392713652918</v>
      </c>
      <c r="GF109" s="19">
        <f>IF(ISNUMBER(GC109), GC109*COS(RADIANS(-$C109+Графики!$B$5))+GD109*SIN(RADIANS(-$C109+Графики!$B$5)),"")</f>
        <v>342.6098453419408</v>
      </c>
      <c r="GG109" s="24">
        <v>-0.31347348631572303</v>
      </c>
      <c r="GH109" s="25">
        <v>0.34044598776605861</v>
      </c>
      <c r="GI109" s="25">
        <v>-0.21826474163413084</v>
      </c>
      <c r="GJ109" s="25">
        <v>0.32489525756781179</v>
      </c>
      <c r="GK109" s="18">
        <f t="shared" si="425"/>
        <v>5.706492961266199</v>
      </c>
      <c r="GL109" s="18">
        <f t="shared" si="426"/>
        <v>4.7399474266089827</v>
      </c>
      <c r="GM109" s="18">
        <f>IF(ISNUMBER(GK109),GM108+GK109*0.5,IF(ISNUMBER(GK310),0,""))</f>
        <v>333.67884536904927</v>
      </c>
      <c r="GN109" s="18">
        <f>IF(ISNUMBER(GL109),GN108+GL109*0.5,IF(ISNUMBER(GL310),0,""))</f>
        <v>350.88781485143591</v>
      </c>
      <c r="GO109" s="18">
        <f>IF(ISNUMBER(GM109), GM109*COS(RADIANS(-$C109+Графики!$B$3))+GN109*SIN(RADIANS(-$C109+Графики!$B$3)),"")</f>
        <v>333.67884536904927</v>
      </c>
      <c r="GP109" s="19">
        <f>IF(ISNUMBER(GM109), GM109*COS(RADIANS(-$C109+Графики!$B$5))+GN109*SIN(RADIANS(-$C109+Графики!$B$5)),"")</f>
        <v>350.88781485143591</v>
      </c>
      <c r="GQ109" s="24">
        <v>-0.36114177093562416</v>
      </c>
      <c r="GR109" s="25">
        <v>0.30637257809973684</v>
      </c>
      <c r="GS109" s="25">
        <v>-0.12615017224372935</v>
      </c>
      <c r="GT109" s="25">
        <v>0.27989177814367516</v>
      </c>
      <c r="GU109" s="18">
        <f t="shared" si="427"/>
        <v>5.8251286538193359</v>
      </c>
      <c r="GV109" s="18">
        <f t="shared" si="428"/>
        <v>3.5433770528738129</v>
      </c>
      <c r="GW109" s="18">
        <f>IF(ISNUMBER(GU109),GW108+GU109*0.5,IF(ISNUMBER(GU310),0,""))</f>
        <v>327.0966497333747</v>
      </c>
      <c r="GX109" s="18">
        <f>IF(ISNUMBER(GV109),GX108+GV109*0.5,IF(ISNUMBER(GV310),0,""))</f>
        <v>349.20536568251129</v>
      </c>
      <c r="GY109" s="18">
        <f>IF(ISNUMBER(GW109), GW109*COS(RADIANS(-$C109+Графики!$B$3))+GX109*SIN(RADIANS(-$C109+Графики!$B$3)),"")</f>
        <v>327.0966497333747</v>
      </c>
      <c r="GZ109" s="19">
        <f>IF(ISNUMBER(GW109), GW109*COS(RADIANS(-$C109+Графики!$B$5))+GX109*SIN(RADIANS(-$C109+Графики!$B$5)),"")</f>
        <v>349.20536568251129</v>
      </c>
      <c r="HA109" s="24">
        <v>-0.25064550365261473</v>
      </c>
      <c r="HB109" s="25">
        <v>0.23902541888163928</v>
      </c>
      <c r="HC109" s="25">
        <v>-0.22039777540566313</v>
      </c>
      <c r="HD109" s="25">
        <v>0.38946728097006034</v>
      </c>
      <c r="HE109" s="18">
        <f t="shared" si="429"/>
        <v>4.2731719199582523</v>
      </c>
      <c r="HF109" s="18">
        <f t="shared" si="430"/>
        <v>5.3220514891514776</v>
      </c>
      <c r="HG109" s="18">
        <f>IF(ISNUMBER(HE109),HG108+HE109*0.5,IF(ISNUMBER(HE310),0,""))</f>
        <v>328.88043402234058</v>
      </c>
      <c r="HH109" s="18">
        <f>IF(ISNUMBER(HF109),HH108+HF109*0.5,IF(ISNUMBER(HF310),0,""))</f>
        <v>349.49625163835037</v>
      </c>
      <c r="HI109" s="18">
        <f>IF(ISNUMBER(HG109), HG109*COS(RADIANS(-$C109+Графики!$B$3))+HH109*SIN(RADIANS(-$C109+Графики!$B$3)),"")</f>
        <v>328.88043402234058</v>
      </c>
      <c r="HJ109" s="19">
        <f>IF(ISNUMBER(HG109), HG109*COS(RADIANS(-$C109+Графики!$B$5))+HH109*SIN(RADIANS(-$C109+Графики!$B$5)),"")</f>
        <v>349.49625163835037</v>
      </c>
      <c r="HK109" s="24">
        <v>-0.2850674775749853</v>
      </c>
      <c r="HL109" s="25">
        <v>0.26522391325591443</v>
      </c>
      <c r="HM109" s="25">
        <v>-0.31816047058587471</v>
      </c>
      <c r="HN109" s="25">
        <v>0.33265372391332004</v>
      </c>
      <c r="HO109" s="18">
        <f t="shared" si="431"/>
        <v>4.8021798503742454</v>
      </c>
      <c r="HP109" s="18">
        <f t="shared" si="432"/>
        <v>5.6793947239438003</v>
      </c>
      <c r="HQ109" s="18">
        <f>IF(ISNUMBER(HO109),HQ108+HO109*0.5,IF(ISNUMBER(HO310),0,""))</f>
        <v>331.63409866017673</v>
      </c>
      <c r="HR109" s="18">
        <f>IF(ISNUMBER(HP109),HR108+HP109*0.5,IF(ISNUMBER(HP310),0,""))</f>
        <v>352.72833722597721</v>
      </c>
      <c r="HS109" s="18">
        <f>IF(ISNUMBER(HQ109), HQ109*COS(RADIANS(-$C109+Графики!$B$3))+HR109*SIN(RADIANS(-$C109+Графики!$B$3)),"")</f>
        <v>331.63409866017673</v>
      </c>
      <c r="HT109" s="19">
        <f>IF(ISNUMBER(HQ109), HQ109*COS(RADIANS(-$C109+Графики!$B$5))+HR109*SIN(RADIANS(-$C109+Графики!$B$5)),"")</f>
        <v>352.72833722597721</v>
      </c>
      <c r="HU109" s="24">
        <v>-0.34462292984068654</v>
      </c>
      <c r="HV109" s="25">
        <v>0.33424743992155714</v>
      </c>
      <c r="HW109" s="25">
        <v>-0.13605209202616525</v>
      </c>
      <c r="HX109" s="25">
        <v>0.2557152339053963</v>
      </c>
      <c r="HY109" s="18">
        <f t="shared" si="433"/>
        <v>5.9242269195072277</v>
      </c>
      <c r="HZ109" s="18">
        <f t="shared" si="434"/>
        <v>3.4188082096041255</v>
      </c>
      <c r="IA109" s="18">
        <f>IF(ISNUMBER(HY109),IA108+HY109*0.5,IF(ISNUMBER(HY310),0,""))</f>
        <v>326.38481673561898</v>
      </c>
      <c r="IB109" s="18">
        <f>IF(ISNUMBER(HZ109),IB108+HZ109*0.5,IF(ISNUMBER(HZ310),0,""))</f>
        <v>346.44351241224933</v>
      </c>
      <c r="IC109" s="18">
        <f>IF(ISNUMBER(IA109), IA109*COS(RADIANS(-$C109+Графики!$B$3))+IB109*SIN(RADIANS(-$C109+Графики!$B$3)),"")</f>
        <v>326.38481673561898</v>
      </c>
      <c r="ID109" s="19">
        <f>IF(ISNUMBER(IA109), IA109*COS(RADIANS(-$C109+Графики!$B$5))+IB109*SIN(RADIANS(-$C109+Графики!$B$5)),"")</f>
        <v>346.44351241224933</v>
      </c>
      <c r="IE109" s="24">
        <v>-0.41147095993053928</v>
      </c>
      <c r="IF109" s="25">
        <v>0.21944916605711876</v>
      </c>
      <c r="IG109" s="25">
        <v>-0.17269533067957038</v>
      </c>
      <c r="IH109" s="25">
        <v>0.20451522911835238</v>
      </c>
      <c r="II109" s="18">
        <f t="shared" si="435"/>
        <v>5.5057889405949929</v>
      </c>
      <c r="IJ109" s="18">
        <f t="shared" si="436"/>
        <v>3.2917771760151706</v>
      </c>
      <c r="IK109" s="18">
        <f>IF(ISNUMBER(II109),IK108+II109*0.5,IF(ISNUMBER(II310),0,""))</f>
        <v>323.86160286785764</v>
      </c>
      <c r="IL109" s="18">
        <f>IF(ISNUMBER(IJ109),IL108+IJ109*0.5,IF(ISNUMBER(IJ310),0,""))</f>
        <v>341.77960593777084</v>
      </c>
      <c r="IM109" s="18">
        <f>IF(ISNUMBER(IK109), IK109*COS(RADIANS(-$C109+Графики!$B$3))+IL109*SIN(RADIANS(-$C109+Графики!$B$3)),"")</f>
        <v>323.86160286785764</v>
      </c>
      <c r="IN109" s="19">
        <f>IF(ISNUMBER(IK109), IK109*COS(RADIANS(-$C109+Графики!$B$5))+IL109*SIN(RADIANS(-$C109+Графики!$B$5)),"")</f>
        <v>341.77960593777084</v>
      </c>
      <c r="IO109" s="24">
        <v>-0.39786049908040799</v>
      </c>
      <c r="IP109" s="25">
        <v>0.28803719577993359</v>
      </c>
      <c r="IQ109" s="25">
        <v>-0.1784625076906145</v>
      </c>
      <c r="IR109" s="25">
        <v>0.26287527528602694</v>
      </c>
      <c r="IS109" s="18">
        <f t="shared" si="437"/>
        <v>5.9855508124594925</v>
      </c>
      <c r="IT109" s="18">
        <f t="shared" si="438"/>
        <v>3.8513891917302017</v>
      </c>
      <c r="IU109" s="18">
        <f>IF(ISNUMBER(IS109),IU108+IS109*0.5,IF(ISNUMBER(IS310),0,""))</f>
        <v>326.87237585327875</v>
      </c>
      <c r="IV109" s="18">
        <f>IF(ISNUMBER(IT109),IV108+IT109*0.5,IF(ISNUMBER(IT310),0,""))</f>
        <v>350.29868390675108</v>
      </c>
      <c r="IW109" s="18">
        <f>IF(ISNUMBER(IU109), IU109*COS(RADIANS(-$C109+Графики!$B$3))+IV109*SIN(RADIANS(-$C109+Графики!$B$3)),"")</f>
        <v>326.87237585327875</v>
      </c>
      <c r="IX109" s="19">
        <f>IF(ISNUMBER(IU109), IU109*COS(RADIANS(-$C109+Графики!$B$5))+IV109*SIN(RADIANS(-$C109+Графики!$B$5)),"")</f>
        <v>350.29868390675108</v>
      </c>
    </row>
    <row r="110" spans="1:258" s="88" customFormat="1" x14ac:dyDescent="0.25">
      <c r="A110" s="44">
        <v>110</v>
      </c>
      <c r="B110" s="50">
        <v>0</v>
      </c>
      <c r="C110" s="11">
        <f>IF(Графики!$A$7="Расчитывать с учетом закручивания скважины",B110,0)</f>
        <v>0</v>
      </c>
      <c r="D110" s="47">
        <v>53.5</v>
      </c>
      <c r="E110" s="34">
        <f>IF(ISNUMBER(INDEX($I$1:$IX$303,$A110,E$1) ),INDEX($I$1:$IX$303,$A110,E$1),0)</f>
        <v>4.6957613839497556</v>
      </c>
      <c r="F110" s="35">
        <f>IF(ISNUMBER(INDEX($I$1:$IX$303,$A110,F$1) ),INDEX($I$1:$IX$303,$A110,F$1),0)</f>
        <v>3.1419427819227934</v>
      </c>
      <c r="G110" s="35">
        <f>IF(ISNUMBER(INDEX($I$1:$IX$303,$A110,G$1) ),INDEX($I$1:$IX$303,$A110,G$1)-$G$305,0)</f>
        <v>-651.30477814844721</v>
      </c>
      <c r="H110" s="36">
        <f>IF(ISNUMBER(INDEX($I$1:$IX$303,$A110,H$1) ),INDEX($I$1:$IX$303,$A110,H$1)-$H$305,0)</f>
        <v>-803.2844326067609</v>
      </c>
      <c r="I110" s="29">
        <v>-0.26764099522219764</v>
      </c>
      <c r="J110" s="25">
        <v>0.27045560011250025</v>
      </c>
      <c r="K110" s="25">
        <v>-0.18387665351317362</v>
      </c>
      <c r="L110" s="25">
        <v>0.17616406061527465</v>
      </c>
      <c r="M110" s="18">
        <f t="shared" si="389"/>
        <v>4.6957613839497556</v>
      </c>
      <c r="N110" s="18">
        <f t="shared" si="390"/>
        <v>3.1419427819227934</v>
      </c>
      <c r="O110" s="18">
        <f>IF(ISNUMBER(M110),O109+M110*0.5,IF(ISNUMBER(M311),0,""))</f>
        <v>326.61137774096738</v>
      </c>
      <c r="P110" s="18">
        <f>IF(ISNUMBER(N110),P109+N110*0.5,IF(ISNUMBER(N311),0,""))</f>
        <v>352.14523087727662</v>
      </c>
      <c r="Q110" s="18">
        <f>IF(ISNUMBER(O110), O110*COS(RADIANS(-$C110+Графики!$B$3))+P110*SIN(RADIANS(-$C110+Графики!$B$3)),"")</f>
        <v>326.61137774096738</v>
      </c>
      <c r="R110" s="19">
        <f>IF(ISNUMBER(O110), O110*COS(RADIANS(-$C110+Графики!$B$5))+P110*SIN(RADIANS(-$C110+Графики!$B$5)),"")</f>
        <v>352.14523087727662</v>
      </c>
      <c r="S110" s="29">
        <v>-0.22473887376715698</v>
      </c>
      <c r="T110" s="25">
        <v>0.23061249106641643</v>
      </c>
      <c r="U110" s="25">
        <v>-0.3188931849383852</v>
      </c>
      <c r="V110" s="25">
        <v>0.30241348800078793</v>
      </c>
      <c r="W110" s="18">
        <f t="shared" si="391"/>
        <v>3.9736798273358316</v>
      </c>
      <c r="X110" s="18">
        <f t="shared" si="392"/>
        <v>5.4218969887942068</v>
      </c>
      <c r="Y110" s="18">
        <f>IF(ISNUMBER(W110),Y109+W110*0.5,IF(ISNUMBER(W311),0,""))</f>
        <v>329.70120695086916</v>
      </c>
      <c r="Z110" s="18">
        <f>IF(ISNUMBER(X110),Z109+X110*0.5,IF(ISNUMBER(X311),0,""))</f>
        <v>349.50466222596685</v>
      </c>
      <c r="AA110" s="18">
        <f>IF(ISNUMBER(Y110), Y110*COS(RADIANS(-$C110+Графики!$B$3))+Z110*SIN(RADIANS(-$C110+Графики!$B$3)),"")</f>
        <v>329.70120695086916</v>
      </c>
      <c r="AB110" s="18">
        <f>IF(ISNUMBER(Y110), Y110*COS(RADIANS(-$C110+Графики!$B$5))+Z110*SIN(RADIANS(-$C110+Графики!$B$5)),"")</f>
        <v>349.50466222596685</v>
      </c>
      <c r="AC110" s="24">
        <v>-0.31758724249079778</v>
      </c>
      <c r="AD110" s="25">
        <v>0.25956220179643485</v>
      </c>
      <c r="AE110" s="25">
        <v>-0.17551553484230539</v>
      </c>
      <c r="AF110" s="25">
        <v>0.13028551444455427</v>
      </c>
      <c r="AG110" s="18">
        <f t="shared" si="393"/>
        <v>5.0365577455363537</v>
      </c>
      <c r="AH110" s="18">
        <f t="shared" si="394"/>
        <v>2.6686144156202127</v>
      </c>
      <c r="AI110" s="18">
        <f>IF(ISNUMBER(AG110),AI109+AG110*0.5,IF(ISNUMBER(AG311),0,""))</f>
        <v>329.74924095583589</v>
      </c>
      <c r="AJ110" s="18">
        <f>IF(ISNUMBER(AH110),AJ109+AH110*0.5,IF(ISNUMBER(AH311),0,""))</f>
        <v>355.55474616268026</v>
      </c>
      <c r="AK110" s="18">
        <f>IF(ISNUMBER(AI110), AI110*COS(RADIANS(-$C110+Графики!$B$3))+AJ110*SIN(RADIANS(-$C110+Графики!$B$3)),"")</f>
        <v>329.74924095583589</v>
      </c>
      <c r="AL110" s="19">
        <f>IF(ISNUMBER(AI110), AI110*COS(RADIANS(-$C110+Графики!$B$5))+AJ110*SIN(RADIANS(-$C110+Графики!$B$5)),"")</f>
        <v>355.55474616268026</v>
      </c>
      <c r="AM110" s="24">
        <v>-0.25907038230877188</v>
      </c>
      <c r="AN110" s="25">
        <v>0.24094736842403161</v>
      </c>
      <c r="AO110" s="25">
        <v>-0.34817762095946425</v>
      </c>
      <c r="AP110" s="25">
        <v>0.17435046800715701</v>
      </c>
      <c r="AQ110" s="18">
        <f t="shared" si="395"/>
        <v>4.3634641876379723</v>
      </c>
      <c r="AR110" s="18">
        <f t="shared" si="396"/>
        <v>4.5599019910457974</v>
      </c>
      <c r="AS110" s="18">
        <f>IF(ISNUMBER(AQ110),AS109+AQ110*0.5,IF(ISNUMBER(AQ311),0,""))</f>
        <v>326.55284132180975</v>
      </c>
      <c r="AT110" s="18">
        <f>IF(ISNUMBER(AR110),AT109+AR110*0.5,IF(ISNUMBER(AR311),0,""))</f>
        <v>352.39139747473138</v>
      </c>
      <c r="AU110" s="18">
        <f>IF(ISNUMBER(AS110), AS110*COS(RADIANS(-$C110+Графики!$B$3))+AT110*SIN(RADIANS(-$C110+Графики!$B$3)),"")</f>
        <v>326.55284132180975</v>
      </c>
      <c r="AV110" s="19">
        <f>IF(ISNUMBER(AS110), AS110*COS(RADIANS(-$C110+Графики!$B$5))+AT110*SIN(RADIANS(-$C110+Графики!$B$5)),"")</f>
        <v>352.39139747473138</v>
      </c>
      <c r="AW110" s="24">
        <v>-0.2784576978361506</v>
      </c>
      <c r="AX110" s="25">
        <v>0.19938929029912847</v>
      </c>
      <c r="AY110" s="25">
        <v>-0.32045123804483144</v>
      </c>
      <c r="AZ110" s="25">
        <v>0.2586947975460393</v>
      </c>
      <c r="BA110" s="18">
        <f t="shared" si="397"/>
        <v>4.1699895465602683</v>
      </c>
      <c r="BB110" s="18">
        <f t="shared" si="398"/>
        <v>5.0539810698113605</v>
      </c>
      <c r="BC110" s="18">
        <f>IF(ISNUMBER(BA110),BC109+BA110*0.5,IF(ISNUMBER(BA311),0,""))</f>
        <v>326.87552843154208</v>
      </c>
      <c r="BD110" s="18">
        <f>IF(ISNUMBER(BB110),BD109+BB110*0.5,IF(ISNUMBER(BB311),0,""))</f>
        <v>352.33393401117786</v>
      </c>
      <c r="BE110" s="18">
        <f>IF(ISNUMBER(BC110), BC110*COS(RADIANS(-$C110+Графики!$B$3))+BD110*SIN(RADIANS(-$C110+Графики!$B$3)),"")</f>
        <v>326.87552843154208</v>
      </c>
      <c r="BF110" s="19">
        <f>IF(ISNUMBER(BC110), BC110*COS(RADIANS(-$C110+Графики!$B$5))+BD110*SIN(RADIANS(-$C110+Графики!$B$5)),"")</f>
        <v>352.33393401117786</v>
      </c>
      <c r="BG110" s="24">
        <v>-0.19732421911758538</v>
      </c>
      <c r="BH110" s="25">
        <v>0.24014666407489818</v>
      </c>
      <c r="BI110" s="25">
        <v>-0.2435270222528311</v>
      </c>
      <c r="BJ110" s="25">
        <v>0.25435918844306848</v>
      </c>
      <c r="BK110" s="18">
        <f t="shared" si="399"/>
        <v>3.8176443732792218</v>
      </c>
      <c r="BL110" s="18">
        <f t="shared" si="400"/>
        <v>4.3448631680756788</v>
      </c>
      <c r="BM110" s="18">
        <f>IF(ISNUMBER(BK110),BM109+BK110*0.5,IF(ISNUMBER(BK311),0,""))</f>
        <v>328.00490553907605</v>
      </c>
      <c r="BN110" s="18">
        <f>IF(ISNUMBER(BL110),BN109+BL110*0.5,IF(ISNUMBER(BL311),0,""))</f>
        <v>345.34287941533989</v>
      </c>
      <c r="BO110" s="18">
        <f>IF(ISNUMBER(BM110), BM110*COS(RADIANS(-$C110+Графики!$B$3))+BN110*SIN(RADIANS(-$C110+Графики!$B$3)),"")</f>
        <v>328.00490553907605</v>
      </c>
      <c r="BP110" s="19">
        <f>IF(ISNUMBER(BM110), BM110*COS(RADIANS(-$C110+Графики!$B$5))+BN110*SIN(RADIANS(-$C110+Графики!$B$5)),"")</f>
        <v>345.34287941533989</v>
      </c>
      <c r="BQ110" s="24">
        <v>-0.2595594562726995</v>
      </c>
      <c r="BR110" s="25">
        <v>0.34073711010449848</v>
      </c>
      <c r="BS110" s="25">
        <v>-0.26934718886895759</v>
      </c>
      <c r="BT110" s="25">
        <v>0.17655962458065957</v>
      </c>
      <c r="BU110" s="18">
        <f t="shared" si="401"/>
        <v>5.2385518257923778</v>
      </c>
      <c r="BV110" s="18">
        <f t="shared" si="402"/>
        <v>3.8912612056287901</v>
      </c>
      <c r="BW110" s="18">
        <f>IF(ISNUMBER(BU110),BW109+BU110*0.5,IF(ISNUMBER(BU311),0,""))</f>
        <v>331.1732389241804</v>
      </c>
      <c r="BX110" s="18">
        <f>IF(ISNUMBER(BV110),BX109+BV110*0.5,IF(ISNUMBER(BV311),0,""))</f>
        <v>344.16059887877736</v>
      </c>
      <c r="BY110" s="18">
        <f>IF(ISNUMBER(BW110), BW110*COS(RADIANS(-$C110+Графики!$B$3))+BX110*SIN(RADIANS(-$C110+Графики!$B$3)),"")</f>
        <v>331.1732389241804</v>
      </c>
      <c r="BZ110" s="19">
        <f>IF(ISNUMBER(BW110), BW110*COS(RADIANS(-$C110+Графики!$B$5))+BX110*SIN(RADIANS(-$C110+Графики!$B$5)),"")</f>
        <v>344.16059887877736</v>
      </c>
      <c r="CA110" s="29">
        <v>-0.2632314917307742</v>
      </c>
      <c r="CB110" s="25">
        <v>0.18606287279754782</v>
      </c>
      <c r="CC110" s="25">
        <v>-0.15348337892989183</v>
      </c>
      <c r="CD110" s="25">
        <v>0.1273879340015055</v>
      </c>
      <c r="CE110" s="18">
        <f t="shared" si="403"/>
        <v>3.9208229400624508</v>
      </c>
      <c r="CF110" s="18">
        <f t="shared" si="404"/>
        <v>2.4510621383095117</v>
      </c>
      <c r="CG110" s="18">
        <f>IF(ISNUMBER(CE110),CG109+CE110*0.5,IF(ISNUMBER(CE311),0,""))</f>
        <v>330.90960159062695</v>
      </c>
      <c r="CH110" s="18">
        <f>IF(ISNUMBER(CF110),CH109+CF110*0.5,IF(ISNUMBER(CF311),0,""))</f>
        <v>352.29835734391355</v>
      </c>
      <c r="CI110" s="18">
        <f>IF(ISNUMBER(CG110), CG110*COS(RADIANS(-$C110+Графики!$B$3))+CH110*SIN(RADIANS(-$C110+Графики!$B$3)),"")</f>
        <v>330.90960159062695</v>
      </c>
      <c r="CJ110" s="19">
        <f>IF(ISNUMBER(CG110), CG110*COS(RADIANS(-$C110+Графики!$B$5))+CH110*SIN(RADIANS(-$C110+Графики!$B$5)),"")</f>
        <v>352.29835734391355</v>
      </c>
      <c r="CK110" s="24">
        <v>-0.33905505392744784</v>
      </c>
      <c r="CL110" s="25">
        <v>0.336005089971538</v>
      </c>
      <c r="CM110" s="25">
        <v>-0.33763709217663951</v>
      </c>
      <c r="CN110" s="25">
        <v>0.27657125168597663</v>
      </c>
      <c r="CO110" s="18">
        <f t="shared" si="405"/>
        <v>5.8909770064517106</v>
      </c>
      <c r="CP110" s="18">
        <f t="shared" si="406"/>
        <v>5.3599532820420359</v>
      </c>
      <c r="CQ110" s="18">
        <f>IF(ISNUMBER(CO110),CQ109+CO110*0.5,IF(ISNUMBER(CO311),0,""))</f>
        <v>332.62935567704864</v>
      </c>
      <c r="CR110" s="18">
        <f>IF(ISNUMBER(CP110),CR109+CP110*0.5,IF(ISNUMBER(CP311),0,""))</f>
        <v>354.41934874875272</v>
      </c>
      <c r="CS110" s="18">
        <f>IF(ISNUMBER(CQ110), CQ110*COS(RADIANS(-$C110+Графики!$B$3))+CR110*SIN(RADIANS(-$C110+Графики!$B$3)),"")</f>
        <v>332.62935567704864</v>
      </c>
      <c r="CT110" s="19">
        <f>IF(ISNUMBER(CQ110), CQ110*COS(RADIANS(-$C110+Графики!$B$5))+CR110*SIN(RADIANS(-$C110+Графики!$B$5)),"")</f>
        <v>354.41934874875272</v>
      </c>
      <c r="CU110" s="24">
        <v>-0.22019367143077812</v>
      </c>
      <c r="CV110" s="25">
        <v>0.26898436078092869</v>
      </c>
      <c r="CW110" s="25">
        <v>-0.32670802900072504</v>
      </c>
      <c r="CX110" s="25">
        <v>0.13928276234362572</v>
      </c>
      <c r="CY110" s="18">
        <f t="shared" si="407"/>
        <v>4.2688706796997602</v>
      </c>
      <c r="CZ110" s="18">
        <f t="shared" si="408"/>
        <v>4.0665255886112499</v>
      </c>
      <c r="DA110" s="18">
        <f>IF(ISNUMBER(CY110),DA109+CY110*0.5,IF(ISNUMBER(CY311),0,""))</f>
        <v>323.01545684812839</v>
      </c>
      <c r="DB110" s="18">
        <f>IF(ISNUMBER(CZ110),DB109+CZ110*0.5,IF(ISNUMBER(CZ311),0,""))</f>
        <v>355.80642372893692</v>
      </c>
      <c r="DC110" s="18">
        <f>IF(ISNUMBER(DA110), DA110*COS(RADIANS(-$C110+Графики!$B$3))+DB110*SIN(RADIANS(-$C110+Графики!$B$3)),"")</f>
        <v>323.01545684812839</v>
      </c>
      <c r="DD110" s="19">
        <f>IF(ISNUMBER(DA110), DA110*COS(RADIANS(-$C110+Графики!$B$5))+DB110*SIN(RADIANS(-$C110+Графики!$B$5)),"")</f>
        <v>355.80642372893692</v>
      </c>
      <c r="DE110" s="24">
        <v>-0.32652447794728989</v>
      </c>
      <c r="DF110" s="25">
        <v>0.17181595393279533</v>
      </c>
      <c r="DG110" s="25">
        <v>-0.16364242044479127</v>
      </c>
      <c r="DH110" s="25">
        <v>0.18528485027068961</v>
      </c>
      <c r="DI110" s="18">
        <f t="shared" si="409"/>
        <v>4.3488269582252892</v>
      </c>
      <c r="DJ110" s="18">
        <f t="shared" si="410"/>
        <v>3.0449601566037585</v>
      </c>
      <c r="DK110" s="18">
        <f>IF(ISNUMBER(DI110),DK109+DI110*0.5,IF(ISNUMBER(DI311),0,""))</f>
        <v>328.05859132928657</v>
      </c>
      <c r="DL110" s="18">
        <f>IF(ISNUMBER(DJ110),DL109+DJ110*0.5,IF(ISNUMBER(DJ311),0,""))</f>
        <v>349.27363437622427</v>
      </c>
      <c r="DM110" s="18">
        <f>IF(ISNUMBER(DK110), DK110*COS(RADIANS(-$C110+Графики!$B$3))+DL110*SIN(RADIANS(-$C110+Графики!$B$3)),"")</f>
        <v>328.05859132928657</v>
      </c>
      <c r="DN110" s="19">
        <f>IF(ISNUMBER(DK110), DK110*COS(RADIANS(-$C110+Графики!$B$5))+DL110*SIN(RADIANS(-$C110+Графики!$B$5)),"")</f>
        <v>349.27363437622427</v>
      </c>
      <c r="DO110" s="24">
        <v>-0.29546611258991995</v>
      </c>
      <c r="DP110" s="25">
        <v>0.35556677090917765</v>
      </c>
      <c r="DQ110" s="25">
        <v>-0.24711898524411033</v>
      </c>
      <c r="DR110" s="25">
        <v>0.12908889269433294</v>
      </c>
      <c r="DS110" s="18">
        <f t="shared" si="411"/>
        <v>5.6813031146977391</v>
      </c>
      <c r="DT110" s="18">
        <f t="shared" si="412"/>
        <v>3.28302717339731</v>
      </c>
      <c r="DU110" s="18">
        <f>IF(ISNUMBER(DS110),DU109+DS110*0.5,IF(ISNUMBER(DS311),0,""))</f>
        <v>335.10518957154005</v>
      </c>
      <c r="DV110" s="18">
        <f>IF(ISNUMBER(DT110),DV109+DT110*0.5,IF(ISNUMBER(DT311),0,""))</f>
        <v>349.56577586384367</v>
      </c>
      <c r="DW110" s="18">
        <f>IF(ISNUMBER(DU110), DU110*COS(RADIANS(-$C110+Графики!$B$3))+DV110*SIN(RADIANS(-$C110+Графики!$B$3)),"")</f>
        <v>335.10518957154005</v>
      </c>
      <c r="DX110" s="19">
        <f>IF(ISNUMBER(DU110), DU110*COS(RADIANS(-$C110+Графики!$B$5))+DV110*SIN(RADIANS(-$C110+Графики!$B$5)),"")</f>
        <v>349.56577586384367</v>
      </c>
      <c r="DY110" s="24">
        <v>-0.33141274188797731</v>
      </c>
      <c r="DZ110" s="25">
        <v>0.20282632177058044</v>
      </c>
      <c r="EA110" s="25">
        <v>-0.3433488874808871</v>
      </c>
      <c r="EB110" s="25">
        <v>0.31342280583901161</v>
      </c>
      <c r="EC110" s="18">
        <f t="shared" si="413"/>
        <v>4.6620984380641728</v>
      </c>
      <c r="ED110" s="18">
        <f t="shared" si="414"/>
        <v>5.7313828625748275</v>
      </c>
      <c r="EE110" s="18">
        <f>IF(ISNUMBER(EC110),EE109+EC110*0.5,IF(ISNUMBER(EC311),0,""))</f>
        <v>328.71746962623365</v>
      </c>
      <c r="EF110" s="18">
        <f>IF(ISNUMBER(ED110),EF109+ED110*0.5,IF(ISNUMBER(ED311),0,""))</f>
        <v>351.144152779509</v>
      </c>
      <c r="EG110" s="18">
        <f>IF(ISNUMBER(EE110), EE110*COS(RADIANS(-$C110+Графики!$B$3))+EF110*SIN(RADIANS(-$C110+Графики!$B$3)),"")</f>
        <v>328.71746962623365</v>
      </c>
      <c r="EH110" s="19">
        <f>IF(ISNUMBER(EE110), EE110*COS(RADIANS(-$C110+Графики!$B$5))+EF110*SIN(RADIANS(-$C110+Графики!$B$5)),"")</f>
        <v>351.144152779509</v>
      </c>
      <c r="EI110" s="24">
        <v>-0.29713929392033456</v>
      </c>
      <c r="EJ110" s="25">
        <v>0.32406792043738308</v>
      </c>
      <c r="EK110" s="25">
        <v>-0.26148873595836752</v>
      </c>
      <c r="EL110" s="25">
        <v>0.26758771549947624</v>
      </c>
      <c r="EM110" s="18">
        <f t="shared" si="415"/>
        <v>5.4210290616917769</v>
      </c>
      <c r="EN110" s="18">
        <f t="shared" si="416"/>
        <v>4.6170466325070896</v>
      </c>
      <c r="EO110" s="18">
        <f>IF(ISNUMBER(EM110),EO109+EM110*0.5,IF(ISNUMBER(EM311),0,""))</f>
        <v>330.00501938355694</v>
      </c>
      <c r="EP110" s="18">
        <f>IF(ISNUMBER(EN110),EP109+EN110*0.5,IF(ISNUMBER(EN311),0,""))</f>
        <v>344.80909429300652</v>
      </c>
      <c r="EQ110" s="18">
        <f>IF(ISNUMBER(EO110), EO110*COS(RADIANS(-$C110+Графики!$B$3))+EP110*SIN(RADIANS(-$C110+Графики!$B$3)),"")</f>
        <v>330.00501938355694</v>
      </c>
      <c r="ER110" s="19">
        <f>IF(ISNUMBER(EO110), EO110*COS(RADIANS(-$C110+Графики!$B$5))+EP110*SIN(RADIANS(-$C110+Графики!$B$5)),"")</f>
        <v>344.80909429300652</v>
      </c>
      <c r="ES110" s="24">
        <v>-0.35021096251422257</v>
      </c>
      <c r="ET110" s="25">
        <v>0.23995600212701892</v>
      </c>
      <c r="EU110" s="25">
        <v>-0.17246835897115614</v>
      </c>
      <c r="EV110" s="25">
        <v>0.28716001213993891</v>
      </c>
      <c r="EW110" s="18">
        <f t="shared" si="417"/>
        <v>5.1501555672646475</v>
      </c>
      <c r="EX110" s="18">
        <f t="shared" si="418"/>
        <v>4.0110034507189889</v>
      </c>
      <c r="EY110" s="18">
        <f>IF(ISNUMBER(EW110),EY109+EW110*0.5,IF(ISNUMBER(EW311),0,""))</f>
        <v>325.25840736701423</v>
      </c>
      <c r="EZ110" s="18">
        <f>IF(ISNUMBER(EX110),EZ109+EX110*0.5,IF(ISNUMBER(EX311),0,""))</f>
        <v>346.64549465486147</v>
      </c>
      <c r="FA110" s="18">
        <f>IF(ISNUMBER(EY110), EY110*COS(RADIANS(-$C110+Графики!$B$3))+EZ110*SIN(RADIANS(-$C110+Графики!$B$3)),"")</f>
        <v>325.25840736701423</v>
      </c>
      <c r="FB110" s="19">
        <f>IF(ISNUMBER(EY110), EY110*COS(RADIANS(-$C110+Графики!$B$5))+EZ110*SIN(RADIANS(-$C110+Графики!$B$5)),"")</f>
        <v>346.64549465486147</v>
      </c>
      <c r="FC110" s="24">
        <v>-0.34836179514843379</v>
      </c>
      <c r="FD110" s="25">
        <v>0.28465840550475963</v>
      </c>
      <c r="FE110" s="25">
        <v>-0.18189788945937094</v>
      </c>
      <c r="FF110" s="25">
        <v>0.17599030328463974</v>
      </c>
      <c r="FG110" s="18">
        <f t="shared" si="419"/>
        <v>5.5241152706191503</v>
      </c>
      <c r="FH110" s="18">
        <f t="shared" si="420"/>
        <v>3.123158581398231</v>
      </c>
      <c r="FI110" s="18">
        <f>IF(ISNUMBER(FG110),FI109+FG110*0.5,IF(ISNUMBER(FG311),0,""))</f>
        <v>326.70117768935108</v>
      </c>
      <c r="FJ110" s="18">
        <f>IF(ISNUMBER(FH110),FJ109+FH110*0.5,IF(ISNUMBER(FH311),0,""))</f>
        <v>351.71406605348835</v>
      </c>
      <c r="FK110" s="18">
        <f>IF(ISNUMBER(FI110), FI110*COS(RADIANS(-$C110+Графики!$B$3))+FJ110*SIN(RADIANS(-$C110+Графики!$B$3)),"")</f>
        <v>326.70117768935108</v>
      </c>
      <c r="FL110" s="19">
        <f>IF(ISNUMBER(FI110), FI110*COS(RADIANS(-$C110+Графики!$B$5))+FJ110*SIN(RADIANS(-$C110+Графики!$B$5)),"")</f>
        <v>351.71406605348835</v>
      </c>
      <c r="FM110" s="24">
        <v>-0.24795778020646356</v>
      </c>
      <c r="FN110" s="25">
        <v>0.35695368681362782</v>
      </c>
      <c r="FO110" s="25">
        <v>-0.16024599134409848</v>
      </c>
      <c r="FP110" s="25">
        <v>0.16707184691074481</v>
      </c>
      <c r="FQ110" s="18">
        <f t="shared" si="421"/>
        <v>5.2788238743760054</v>
      </c>
      <c r="FR110" s="18">
        <f t="shared" si="422"/>
        <v>2.8563831048453836</v>
      </c>
      <c r="FS110" s="18">
        <f>IF(ISNUMBER(FQ110),FS109+FQ110*0.5,IF(ISNUMBER(FQ311),0,""))</f>
        <v>330.263775422587</v>
      </c>
      <c r="FT110" s="18">
        <f>IF(ISNUMBER(FR110),FT109+FR110*0.5,IF(ISNUMBER(FR311),0,""))</f>
        <v>350.18018227726373</v>
      </c>
      <c r="FU110" s="18">
        <f>IF(ISNUMBER(FS110), FS110*COS(RADIANS(-$C110+Графики!$B$3))+FT110*SIN(RADIANS(-$C110+Графики!$B$3)),"")</f>
        <v>330.263775422587</v>
      </c>
      <c r="FV110" s="19">
        <f>IF(ISNUMBER(FS110), FS110*COS(RADIANS(-$C110+Графики!$B$5))+FT110*SIN(RADIANS(-$C110+Графики!$B$5)),"")</f>
        <v>350.18018227726373</v>
      </c>
      <c r="FW110" s="24">
        <v>-0.18808039674840349</v>
      </c>
      <c r="FX110" s="25">
        <v>0.21422974809277048</v>
      </c>
      <c r="FY110" s="25">
        <v>-0.18058255009677776</v>
      </c>
      <c r="FZ110" s="25">
        <v>0.19937005541143935</v>
      </c>
      <c r="GA110" s="18">
        <f t="shared" si="423"/>
        <v>3.5108111085307554</v>
      </c>
      <c r="GB110" s="18">
        <f t="shared" si="424"/>
        <v>3.3157059083683769</v>
      </c>
      <c r="GC110" s="18">
        <f>IF(ISNUMBER(GA110),GC109+GA110*0.5,IF(ISNUMBER(GA311),0,""))</f>
        <v>335.80933269079458</v>
      </c>
      <c r="GD110" s="18">
        <f>IF(ISNUMBER(GB110),GD109+GB110*0.5,IF(ISNUMBER(GB311),0,""))</f>
        <v>344.26769829612499</v>
      </c>
      <c r="GE110" s="18">
        <f>IF(ISNUMBER(GC110), GC110*COS(RADIANS(-$C110+Графики!$B$3))+GD110*SIN(RADIANS(-$C110+Графики!$B$3)),"")</f>
        <v>335.80933269079458</v>
      </c>
      <c r="GF110" s="19">
        <f>IF(ISNUMBER(GC110), GC110*COS(RADIANS(-$C110+Графики!$B$5))+GD110*SIN(RADIANS(-$C110+Графики!$B$5)),"")</f>
        <v>344.26769829612499</v>
      </c>
      <c r="GG110" s="24">
        <v>-0.2954318661419979</v>
      </c>
      <c r="GH110" s="25">
        <v>0.18767617601533401</v>
      </c>
      <c r="GI110" s="25">
        <v>-0.31837854862771392</v>
      </c>
      <c r="GJ110" s="25">
        <v>0.27236895012376805</v>
      </c>
      <c r="GK110" s="18">
        <f t="shared" si="425"/>
        <v>4.2159005003805996</v>
      </c>
      <c r="GL110" s="18">
        <f t="shared" si="426"/>
        <v>5.1552216158329189</v>
      </c>
      <c r="GM110" s="18">
        <f>IF(ISNUMBER(GK110),GM109+GK110*0.5,IF(ISNUMBER(GK311),0,""))</f>
        <v>335.78679561923957</v>
      </c>
      <c r="GN110" s="18">
        <f>IF(ISNUMBER(GL110),GN109+GL110*0.5,IF(ISNUMBER(GL311),0,""))</f>
        <v>353.46542565935238</v>
      </c>
      <c r="GO110" s="18">
        <f>IF(ISNUMBER(GM110), GM110*COS(RADIANS(-$C110+Графики!$B$3))+GN110*SIN(RADIANS(-$C110+Графики!$B$3)),"")</f>
        <v>335.78679561923957</v>
      </c>
      <c r="GP110" s="19">
        <f>IF(ISNUMBER(GM110), GM110*COS(RADIANS(-$C110+Графики!$B$5))+GN110*SIN(RADIANS(-$C110+Графики!$B$5)),"")</f>
        <v>353.46542565935238</v>
      </c>
      <c r="GQ110" s="24">
        <v>-0.25167790416050362</v>
      </c>
      <c r="GR110" s="25">
        <v>0.30533917369691621</v>
      </c>
      <c r="GS110" s="25">
        <v>-0.2863810109639412</v>
      </c>
      <c r="GT110" s="25">
        <v>0.16041293295100487</v>
      </c>
      <c r="GU110" s="18">
        <f t="shared" si="427"/>
        <v>4.860871856846952</v>
      </c>
      <c r="GV110" s="18">
        <f t="shared" si="428"/>
        <v>3.8990028206573744</v>
      </c>
      <c r="GW110" s="18">
        <f>IF(ISNUMBER(GU110),GW109+GU110*0.5,IF(ISNUMBER(GU311),0,""))</f>
        <v>329.5270856617982</v>
      </c>
      <c r="GX110" s="18">
        <f>IF(ISNUMBER(GV110),GX109+GV110*0.5,IF(ISNUMBER(GV311),0,""))</f>
        <v>351.15486709283999</v>
      </c>
      <c r="GY110" s="18">
        <f>IF(ISNUMBER(GW110), GW110*COS(RADIANS(-$C110+Графики!$B$3))+GX110*SIN(RADIANS(-$C110+Графики!$B$3)),"")</f>
        <v>329.5270856617982</v>
      </c>
      <c r="GZ110" s="19">
        <f>IF(ISNUMBER(GW110), GW110*COS(RADIANS(-$C110+Графики!$B$5))+GX110*SIN(RADIANS(-$C110+Графики!$B$5)),"")</f>
        <v>351.15486709283999</v>
      </c>
      <c r="HA110" s="24">
        <v>-0.29592518343489693</v>
      </c>
      <c r="HB110" s="25">
        <v>0.34106482854245312</v>
      </c>
      <c r="HC110" s="25">
        <v>-0.23986634838692281</v>
      </c>
      <c r="HD110" s="25">
        <v>0.27515551638648383</v>
      </c>
      <c r="HE110" s="18">
        <f t="shared" si="429"/>
        <v>5.5587578778556459</v>
      </c>
      <c r="HF110" s="18">
        <f t="shared" si="430"/>
        <v>4.4943984990355625</v>
      </c>
      <c r="HG110" s="18">
        <f>IF(ISNUMBER(HE110),HG109+HE110*0.5,IF(ISNUMBER(HE311),0,""))</f>
        <v>331.65981296126841</v>
      </c>
      <c r="HH110" s="18">
        <f>IF(ISNUMBER(HF110),HH109+HF110*0.5,IF(ISNUMBER(HF311),0,""))</f>
        <v>351.74345088786816</v>
      </c>
      <c r="HI110" s="18">
        <f>IF(ISNUMBER(HG110), HG110*COS(RADIANS(-$C110+Графики!$B$3))+HH110*SIN(RADIANS(-$C110+Графики!$B$3)),"")</f>
        <v>331.65981296126841</v>
      </c>
      <c r="HJ110" s="19">
        <f>IF(ISNUMBER(HG110), HG110*COS(RADIANS(-$C110+Графики!$B$5))+HH110*SIN(RADIANS(-$C110+Графики!$B$5)),"")</f>
        <v>351.74345088786816</v>
      </c>
      <c r="HK110" s="24">
        <v>-0.21004603373174274</v>
      </c>
      <c r="HL110" s="25">
        <v>0.34573125329105603</v>
      </c>
      <c r="HM110" s="25">
        <v>-0.33539539384488126</v>
      </c>
      <c r="HN110" s="25">
        <v>0.21111479053536994</v>
      </c>
      <c r="HO110" s="18">
        <f t="shared" si="431"/>
        <v>4.8500527683319552</v>
      </c>
      <c r="HP110" s="18">
        <f t="shared" si="432"/>
        <v>4.7691829771110141</v>
      </c>
      <c r="HQ110" s="18">
        <f>IF(ISNUMBER(HO110),HQ109+HO110*0.5,IF(ISNUMBER(HO311),0,""))</f>
        <v>334.05912504434269</v>
      </c>
      <c r="HR110" s="18">
        <f>IF(ISNUMBER(HP110),HR109+HP110*0.5,IF(ISNUMBER(HP311),0,""))</f>
        <v>355.1129287145327</v>
      </c>
      <c r="HS110" s="18">
        <f>IF(ISNUMBER(HQ110), HQ110*COS(RADIANS(-$C110+Графики!$B$3))+HR110*SIN(RADIANS(-$C110+Графики!$B$3)),"")</f>
        <v>334.05912504434269</v>
      </c>
      <c r="HT110" s="19">
        <f>IF(ISNUMBER(HQ110), HQ110*COS(RADIANS(-$C110+Графики!$B$5))+HR110*SIN(RADIANS(-$C110+Графики!$B$5)),"")</f>
        <v>355.1129287145327</v>
      </c>
      <c r="HU110" s="24">
        <v>-0.27817018952405159</v>
      </c>
      <c r="HV110" s="25">
        <v>0.20507655647357945</v>
      </c>
      <c r="HW110" s="25">
        <v>-0.17270429257888295</v>
      </c>
      <c r="HX110" s="25">
        <v>0.29289254905300355</v>
      </c>
      <c r="HY110" s="18">
        <f t="shared" si="433"/>
        <v>4.217110908969766</v>
      </c>
      <c r="HZ110" s="18">
        <f t="shared" si="434"/>
        <v>4.0630877572277591</v>
      </c>
      <c r="IA110" s="18">
        <f>IF(ISNUMBER(HY110),IA109+HY110*0.5,IF(ISNUMBER(HY311),0,""))</f>
        <v>328.49337219010386</v>
      </c>
      <c r="IB110" s="18">
        <f>IF(ISNUMBER(HZ110),IB109+HZ110*0.5,IF(ISNUMBER(HZ311),0,""))</f>
        <v>348.47505629086322</v>
      </c>
      <c r="IC110" s="18">
        <f>IF(ISNUMBER(IA110), IA110*COS(RADIANS(-$C110+Графики!$B$3))+IB110*SIN(RADIANS(-$C110+Графики!$B$3)),"")</f>
        <v>328.49337219010386</v>
      </c>
      <c r="ID110" s="19">
        <f>IF(ISNUMBER(IA110), IA110*COS(RADIANS(-$C110+Графики!$B$5))+IB110*SIN(RADIANS(-$C110+Графики!$B$5)),"")</f>
        <v>348.47505629086322</v>
      </c>
      <c r="IE110" s="24">
        <v>-0.3346340079781801</v>
      </c>
      <c r="IF110" s="25">
        <v>0.35533439816393586</v>
      </c>
      <c r="IG110" s="25">
        <v>-0.15981901216061103</v>
      </c>
      <c r="IH110" s="25">
        <v>0.24812905077171496</v>
      </c>
      <c r="II110" s="18">
        <f t="shared" si="435"/>
        <v>6.0210738297023552</v>
      </c>
      <c r="IJ110" s="18">
        <f t="shared" si="436"/>
        <v>3.5600109178696568</v>
      </c>
      <c r="IK110" s="18">
        <f>IF(ISNUMBER(II110),IK109+II110*0.5,IF(ISNUMBER(II311),0,""))</f>
        <v>326.87213978270881</v>
      </c>
      <c r="IL110" s="18">
        <f>IF(ISNUMBER(IJ110),IL109+IJ110*0.5,IF(ISNUMBER(IJ311),0,""))</f>
        <v>343.55961139670569</v>
      </c>
      <c r="IM110" s="18">
        <f>IF(ISNUMBER(IK110), IK110*COS(RADIANS(-$C110+Графики!$B$3))+IL110*SIN(RADIANS(-$C110+Графики!$B$3)),"")</f>
        <v>326.87213978270881</v>
      </c>
      <c r="IN110" s="19">
        <f>IF(ISNUMBER(IK110), IK110*COS(RADIANS(-$C110+Графики!$B$5))+IL110*SIN(RADIANS(-$C110+Графики!$B$5)),"")</f>
        <v>343.55961139670569</v>
      </c>
      <c r="IO110" s="24">
        <v>-0.3428284431103249</v>
      </c>
      <c r="IP110" s="25">
        <v>0.28224149965008116</v>
      </c>
      <c r="IQ110" s="25">
        <v>-0.27455892555806605</v>
      </c>
      <c r="IR110" s="25">
        <v>0.19015143592408709</v>
      </c>
      <c r="IS110" s="18">
        <f t="shared" si="437"/>
        <v>5.4547372276628421</v>
      </c>
      <c r="IT110" s="18">
        <f t="shared" si="438"/>
        <v>4.0553518222788822</v>
      </c>
      <c r="IU110" s="18">
        <f>IF(ISNUMBER(IS110),IU109+IS110*0.5,IF(ISNUMBER(IS311),0,""))</f>
        <v>329.59974446711016</v>
      </c>
      <c r="IV110" s="18">
        <f>IF(ISNUMBER(IT110),IV109+IT110*0.5,IF(ISNUMBER(IT311),0,""))</f>
        <v>352.32635981789053</v>
      </c>
      <c r="IW110" s="18">
        <f>IF(ISNUMBER(IU110), IU110*COS(RADIANS(-$C110+Графики!$B$3))+IV110*SIN(RADIANS(-$C110+Графики!$B$3)),"")</f>
        <v>329.59974446711016</v>
      </c>
      <c r="IX110" s="19">
        <f>IF(ISNUMBER(IU110), IU110*COS(RADIANS(-$C110+Графики!$B$5))+IV110*SIN(RADIANS(-$C110+Графики!$B$5)),"")</f>
        <v>352.32635981789053</v>
      </c>
    </row>
    <row r="111" spans="1:258" s="88" customFormat="1" x14ac:dyDescent="0.25">
      <c r="A111" s="44">
        <v>111</v>
      </c>
      <c r="B111" s="50">
        <v>0</v>
      </c>
      <c r="C111" s="11">
        <f>IF(Графики!$A$7="Расчитывать с учетом закручивания скважины",B111,0)</f>
        <v>0</v>
      </c>
      <c r="D111" s="47">
        <v>54</v>
      </c>
      <c r="E111" s="34">
        <f>IF(ISNUMBER(INDEX($I$1:$IX$303,$A111,E$1) ),INDEX($I$1:$IX$303,$A111,E$1),0)</f>
        <v>3.40552199744719</v>
      </c>
      <c r="F111" s="35">
        <f>IF(ISNUMBER(INDEX($I$1:$IX$303,$A111,F$1) ),INDEX($I$1:$IX$303,$A111,F$1),0)</f>
        <v>3.8841581056419439</v>
      </c>
      <c r="G111" s="35">
        <f>IF(ISNUMBER(INDEX($I$1:$IX$303,$A111,G$1) ),INDEX($I$1:$IX$303,$A111,G$1)-$G$305,0)</f>
        <v>-649.60201714972368</v>
      </c>
      <c r="H111" s="36">
        <f>IF(ISNUMBER(INDEX($I$1:$IX$303,$A111,H$1) ),INDEX($I$1:$IX$303,$A111,H$1)-$H$305,0)</f>
        <v>-801.34235355393992</v>
      </c>
      <c r="I111" s="29">
        <v>-0.19428914905647865</v>
      </c>
      <c r="J111" s="25">
        <v>0.19595568024731461</v>
      </c>
      <c r="K111" s="25">
        <v>-0.19796266305915153</v>
      </c>
      <c r="L111" s="25">
        <v>0.24713018893780594</v>
      </c>
      <c r="M111" s="18">
        <f t="shared" si="389"/>
        <v>3.40552199744719</v>
      </c>
      <c r="N111" s="18">
        <f t="shared" si="390"/>
        <v>3.8841581056419439</v>
      </c>
      <c r="O111" s="18">
        <f>IF(ISNUMBER(M111),O110+M111*0.5,IF(ISNUMBER(M312),0,""))</f>
        <v>328.31413873969097</v>
      </c>
      <c r="P111" s="18">
        <f>IF(ISNUMBER(N111),P110+N111*0.5,IF(ISNUMBER(N312),0,""))</f>
        <v>354.0873099300976</v>
      </c>
      <c r="Q111" s="18">
        <f>IF(ISNUMBER(O111), O111*COS(RADIANS(-$C111+Графики!$B$3))+P111*SIN(RADIANS(-$C111+Графики!$B$3)),"")</f>
        <v>328.31413873969097</v>
      </c>
      <c r="R111" s="19">
        <f>IF(ISNUMBER(O111), O111*COS(RADIANS(-$C111+Графики!$B$5))+P111*SIN(RADIANS(-$C111+Графики!$B$5)),"")</f>
        <v>354.0873099300976</v>
      </c>
      <c r="S111" s="29">
        <v>-0.16313012098171314</v>
      </c>
      <c r="T111" s="25">
        <v>8.8971683082119585E-2</v>
      </c>
      <c r="U111" s="25">
        <v>-0.20724095275194077</v>
      </c>
      <c r="V111" s="25">
        <v>0.22494000428696462</v>
      </c>
      <c r="W111" s="18">
        <f t="shared" si="391"/>
        <v>2.2000014908916112</v>
      </c>
      <c r="X111" s="18">
        <f t="shared" si="392"/>
        <v>3.7714813913468963</v>
      </c>
      <c r="Y111" s="18">
        <f>IF(ISNUMBER(W111),Y110+W111*0.5,IF(ISNUMBER(W312),0,""))</f>
        <v>330.80120769631498</v>
      </c>
      <c r="Z111" s="18">
        <f>IF(ISNUMBER(X111),Z110+X111*0.5,IF(ISNUMBER(X312),0,""))</f>
        <v>351.39040292164032</v>
      </c>
      <c r="AA111" s="18">
        <f>IF(ISNUMBER(Y111), Y111*COS(RADIANS(-$C111+Графики!$B$3))+Z111*SIN(RADIANS(-$C111+Графики!$B$3)),"")</f>
        <v>330.80120769631498</v>
      </c>
      <c r="AB111" s="18">
        <f>IF(ISNUMBER(Y111), Y111*COS(RADIANS(-$C111+Графики!$B$5))+Z111*SIN(RADIANS(-$C111+Графики!$B$5)),"")</f>
        <v>351.39040292164032</v>
      </c>
      <c r="AC111" s="24">
        <v>-0.1963079420720466</v>
      </c>
      <c r="AD111" s="25">
        <v>0.12725857867403528</v>
      </c>
      <c r="AE111" s="25">
        <v>-0.23132562500128293</v>
      </c>
      <c r="AF111" s="25">
        <v>0.24104683540458863</v>
      </c>
      <c r="AG111" s="18">
        <f t="shared" si="393"/>
        <v>2.8236468159601422</v>
      </c>
      <c r="AH111" s="18">
        <f t="shared" si="394"/>
        <v>4.1222156902554437</v>
      </c>
      <c r="AI111" s="18">
        <f>IF(ISNUMBER(AG111),AI110+AG111*0.5,IF(ISNUMBER(AG312),0,""))</f>
        <v>331.16106436381597</v>
      </c>
      <c r="AJ111" s="18">
        <f>IF(ISNUMBER(AH111),AJ110+AH111*0.5,IF(ISNUMBER(AH312),0,""))</f>
        <v>357.61585400780797</v>
      </c>
      <c r="AK111" s="18">
        <f>IF(ISNUMBER(AI111), AI111*COS(RADIANS(-$C111+Графики!$B$3))+AJ111*SIN(RADIANS(-$C111+Графики!$B$3)),"")</f>
        <v>331.16106436381597</v>
      </c>
      <c r="AL111" s="19">
        <f>IF(ISNUMBER(AI111), AI111*COS(RADIANS(-$C111+Графики!$B$5))+AJ111*SIN(RADIANS(-$C111+Графики!$B$5)),"")</f>
        <v>357.61585400780797</v>
      </c>
      <c r="AM111" s="24">
        <v>-9.5777407935427078E-2</v>
      </c>
      <c r="AN111" s="25">
        <v>0.23796368612571681</v>
      </c>
      <c r="AO111" s="25">
        <v>-0.24100182044079035</v>
      </c>
      <c r="AP111" s="25">
        <v>0.33802165985803023</v>
      </c>
      <c r="AQ111" s="18">
        <f t="shared" si="395"/>
        <v>2.9124363529190322</v>
      </c>
      <c r="AR111" s="18">
        <f t="shared" si="396"/>
        <v>5.0529115867864771</v>
      </c>
      <c r="AS111" s="18">
        <f>IF(ISNUMBER(AQ111),AS110+AQ111*0.5,IF(ISNUMBER(AQ312),0,""))</f>
        <v>328.00905949826927</v>
      </c>
      <c r="AT111" s="18">
        <f>IF(ISNUMBER(AR111),AT110+AR111*0.5,IF(ISNUMBER(AR312),0,""))</f>
        <v>354.91785326812459</v>
      </c>
      <c r="AU111" s="18">
        <f>IF(ISNUMBER(AS111), AS111*COS(RADIANS(-$C111+Графики!$B$3))+AT111*SIN(RADIANS(-$C111+Графики!$B$3)),"")</f>
        <v>328.00905949826927</v>
      </c>
      <c r="AV111" s="19">
        <f>IF(ISNUMBER(AS111), AS111*COS(RADIANS(-$C111+Графики!$B$5))+AT111*SIN(RADIANS(-$C111+Графики!$B$5)),"")</f>
        <v>354.91785326812459</v>
      </c>
      <c r="AW111" s="24">
        <v>-0.11633725505866346</v>
      </c>
      <c r="AX111" s="25">
        <v>0.19193020938157682</v>
      </c>
      <c r="AY111" s="25">
        <v>-0.25076029948827627</v>
      </c>
      <c r="AZ111" s="25">
        <v>0.28046629711084203</v>
      </c>
      <c r="BA111" s="18">
        <f t="shared" si="397"/>
        <v>2.6901378709341164</v>
      </c>
      <c r="BB111" s="18">
        <f t="shared" si="398"/>
        <v>4.6358099877551746</v>
      </c>
      <c r="BC111" s="18">
        <f>IF(ISNUMBER(BA111),BC110+BA111*0.5,IF(ISNUMBER(BA312),0,""))</f>
        <v>328.22059736700913</v>
      </c>
      <c r="BD111" s="18">
        <f>IF(ISNUMBER(BB111),BD110+BB111*0.5,IF(ISNUMBER(BB312),0,""))</f>
        <v>354.65183900505542</v>
      </c>
      <c r="BE111" s="18">
        <f>IF(ISNUMBER(BC111), BC111*COS(RADIANS(-$C111+Графики!$B$3))+BD111*SIN(RADIANS(-$C111+Графики!$B$3)),"")</f>
        <v>328.22059736700913</v>
      </c>
      <c r="BF111" s="19">
        <f>IF(ISNUMBER(BC111), BC111*COS(RADIANS(-$C111+Графики!$B$5))+BD111*SIN(RADIANS(-$C111+Графики!$B$5)),"")</f>
        <v>354.65183900505542</v>
      </c>
      <c r="BG111" s="24">
        <v>-0.17250338912706875</v>
      </c>
      <c r="BH111" s="25">
        <v>0.1753293360334586</v>
      </c>
      <c r="BI111" s="25">
        <v>-0.2176686153724878</v>
      </c>
      <c r="BJ111" s="25">
        <v>0.24696545867077543</v>
      </c>
      <c r="BK111" s="18">
        <f t="shared" si="399"/>
        <v>3.035408488872295</v>
      </c>
      <c r="BL111" s="18">
        <f t="shared" si="400"/>
        <v>4.0546860942590204</v>
      </c>
      <c r="BM111" s="18">
        <f>IF(ISNUMBER(BK111),BM110+BK111*0.5,IF(ISNUMBER(BK312),0,""))</f>
        <v>329.52260978351222</v>
      </c>
      <c r="BN111" s="18">
        <f>IF(ISNUMBER(BL111),BN110+BL111*0.5,IF(ISNUMBER(BL312),0,""))</f>
        <v>347.37022246246943</v>
      </c>
      <c r="BO111" s="18">
        <f>IF(ISNUMBER(BM111), BM111*COS(RADIANS(-$C111+Графики!$B$3))+BN111*SIN(RADIANS(-$C111+Графики!$B$3)),"")</f>
        <v>329.52260978351222</v>
      </c>
      <c r="BP111" s="19">
        <f>IF(ISNUMBER(BM111), BM111*COS(RADIANS(-$C111+Графики!$B$5))+BN111*SIN(RADIANS(-$C111+Графики!$B$5)),"")</f>
        <v>347.37022246246943</v>
      </c>
      <c r="BQ111" s="24">
        <v>-0.15114662092801784</v>
      </c>
      <c r="BR111" s="25">
        <v>0.20367656474034665</v>
      </c>
      <c r="BS111" s="25">
        <v>-0.27487146017697134</v>
      </c>
      <c r="BT111" s="25">
        <v>0.16028616768967899</v>
      </c>
      <c r="BU111" s="18">
        <f t="shared" si="401"/>
        <v>3.0964114781989385</v>
      </c>
      <c r="BV111" s="18">
        <f t="shared" si="402"/>
        <v>3.7974575586722241</v>
      </c>
      <c r="BW111" s="18">
        <f>IF(ISNUMBER(BU111),BW110+BU111*0.5,IF(ISNUMBER(BU312),0,""))</f>
        <v>332.72144466327984</v>
      </c>
      <c r="BX111" s="18">
        <f>IF(ISNUMBER(BV111),BX110+BV111*0.5,IF(ISNUMBER(BV312),0,""))</f>
        <v>346.05932765811349</v>
      </c>
      <c r="BY111" s="18">
        <f>IF(ISNUMBER(BW111), BW111*COS(RADIANS(-$C111+Графики!$B$3))+BX111*SIN(RADIANS(-$C111+Графики!$B$3)),"")</f>
        <v>332.72144466327984</v>
      </c>
      <c r="BZ111" s="19">
        <f>IF(ISNUMBER(BW111), BW111*COS(RADIANS(-$C111+Графики!$B$5))+BX111*SIN(RADIANS(-$C111+Графики!$B$5)),"")</f>
        <v>346.05932765811349</v>
      </c>
      <c r="CA111" s="29">
        <v>-0.24011018807200538</v>
      </c>
      <c r="CB111" s="25">
        <v>0.14613272674276109</v>
      </c>
      <c r="CC111" s="25">
        <v>-0.19039414775656149</v>
      </c>
      <c r="CD111" s="25">
        <v>0.18682938199824775</v>
      </c>
      <c r="CE111" s="18">
        <f t="shared" si="403"/>
        <v>3.3705989057825732</v>
      </c>
      <c r="CF111" s="18">
        <f t="shared" si="404"/>
        <v>3.2918903596276827</v>
      </c>
      <c r="CG111" s="18">
        <f>IF(ISNUMBER(CE111),CG110+CE111*0.5,IF(ISNUMBER(CE312),0,""))</f>
        <v>332.59490104351823</v>
      </c>
      <c r="CH111" s="18">
        <f>IF(ISNUMBER(CF111),CH110+CF111*0.5,IF(ISNUMBER(CF312),0,""))</f>
        <v>353.9443025237274</v>
      </c>
      <c r="CI111" s="18">
        <f>IF(ISNUMBER(CG111), CG111*COS(RADIANS(-$C111+Графики!$B$3))+CH111*SIN(RADIANS(-$C111+Графики!$B$3)),"")</f>
        <v>332.59490104351823</v>
      </c>
      <c r="CJ111" s="19">
        <f>IF(ISNUMBER(CG111), CG111*COS(RADIANS(-$C111+Графики!$B$5))+CH111*SIN(RADIANS(-$C111+Графики!$B$5)),"")</f>
        <v>353.9443025237274</v>
      </c>
      <c r="CK111" s="24">
        <v>-9.6745105677687071E-2</v>
      </c>
      <c r="CL111" s="25">
        <v>7.6951666397737456E-2</v>
      </c>
      <c r="CM111" s="25">
        <v>-0.28559482383633428</v>
      </c>
      <c r="CN111" s="25">
        <v>0.23288198931791301</v>
      </c>
      <c r="CO111" s="18">
        <f t="shared" si="405"/>
        <v>1.5157897059494896</v>
      </c>
      <c r="CP111" s="18">
        <f t="shared" si="406"/>
        <v>4.524548304842372</v>
      </c>
      <c r="CQ111" s="18">
        <f>IF(ISNUMBER(CO111),CQ110+CO111*0.5,IF(ISNUMBER(CO312),0,""))</f>
        <v>333.38725053002338</v>
      </c>
      <c r="CR111" s="18">
        <f>IF(ISNUMBER(CP111),CR110+CP111*0.5,IF(ISNUMBER(CP312),0,""))</f>
        <v>356.68162290117391</v>
      </c>
      <c r="CS111" s="18">
        <f>IF(ISNUMBER(CQ111), CQ111*COS(RADIANS(-$C111+Графики!$B$3))+CR111*SIN(RADIANS(-$C111+Графики!$B$3)),"")</f>
        <v>333.38725053002338</v>
      </c>
      <c r="CT111" s="19">
        <f>IF(ISNUMBER(CQ111), CQ111*COS(RADIANS(-$C111+Графики!$B$5))+CR111*SIN(RADIANS(-$C111+Графики!$B$5)),"")</f>
        <v>356.68162290117391</v>
      </c>
      <c r="CU111" s="24">
        <v>-0.19472696640000328</v>
      </c>
      <c r="CV111" s="25">
        <v>6.8381476067811975E-2</v>
      </c>
      <c r="CW111" s="25">
        <v>-0.19771801236023021</v>
      </c>
      <c r="CX111" s="25">
        <v>0.32613230304208529</v>
      </c>
      <c r="CY111" s="18">
        <f t="shared" si="407"/>
        <v>2.2960522880143928</v>
      </c>
      <c r="CZ111" s="18">
        <f t="shared" si="408"/>
        <v>4.5714404731618696</v>
      </c>
      <c r="DA111" s="18">
        <f>IF(ISNUMBER(CY111),DA110+CY111*0.5,IF(ISNUMBER(CY312),0,""))</f>
        <v>324.16348299213558</v>
      </c>
      <c r="DB111" s="18">
        <f>IF(ISNUMBER(CZ111),DB110+CZ111*0.5,IF(ISNUMBER(CZ312),0,""))</f>
        <v>358.09214396551783</v>
      </c>
      <c r="DC111" s="18">
        <f>IF(ISNUMBER(DA111), DA111*COS(RADIANS(-$C111+Графики!$B$3))+DB111*SIN(RADIANS(-$C111+Графики!$B$3)),"")</f>
        <v>324.16348299213558</v>
      </c>
      <c r="DD111" s="19">
        <f>IF(ISNUMBER(DA111), DA111*COS(RADIANS(-$C111+Графики!$B$5))+DB111*SIN(RADIANS(-$C111+Графики!$B$5)),"")</f>
        <v>358.09214396551783</v>
      </c>
      <c r="DE111" s="24">
        <v>-0.14332401459304325</v>
      </c>
      <c r="DF111" s="25">
        <v>0.15768478462420679</v>
      </c>
      <c r="DG111" s="25">
        <v>-0.27758376897573678</v>
      </c>
      <c r="DH111" s="25">
        <v>0.29915204838621889</v>
      </c>
      <c r="DI111" s="18">
        <f t="shared" si="409"/>
        <v>2.6267942910638347</v>
      </c>
      <c r="DJ111" s="18">
        <f t="shared" si="410"/>
        <v>5.0329482154252485</v>
      </c>
      <c r="DK111" s="18">
        <f>IF(ISNUMBER(DI111),DK110+DI111*0.5,IF(ISNUMBER(DI312),0,""))</f>
        <v>329.37198847481847</v>
      </c>
      <c r="DL111" s="18">
        <f>IF(ISNUMBER(DJ111),DL110+DJ111*0.5,IF(ISNUMBER(DJ312),0,""))</f>
        <v>351.79010848393688</v>
      </c>
      <c r="DM111" s="18">
        <f>IF(ISNUMBER(DK111), DK111*COS(RADIANS(-$C111+Графики!$B$3))+DL111*SIN(RADIANS(-$C111+Графики!$B$3)),"")</f>
        <v>329.37198847481847</v>
      </c>
      <c r="DN111" s="19">
        <f>IF(ISNUMBER(DK111), DK111*COS(RADIANS(-$C111+Графики!$B$5))+DL111*SIN(RADIANS(-$C111+Графики!$B$5)),"")</f>
        <v>351.79010848393688</v>
      </c>
      <c r="DO111" s="24">
        <v>-0.28253741190766313</v>
      </c>
      <c r="DP111" s="25">
        <v>0.18210123068217801</v>
      </c>
      <c r="DQ111" s="25">
        <v>-0.34811335880772898</v>
      </c>
      <c r="DR111" s="25">
        <v>0.24901598804605393</v>
      </c>
      <c r="DS111" s="18">
        <f t="shared" si="411"/>
        <v>4.0547259620211982</v>
      </c>
      <c r="DT111" s="18">
        <f t="shared" si="412"/>
        <v>5.2109129986324474</v>
      </c>
      <c r="DU111" s="18">
        <f>IF(ISNUMBER(DS111),DU110+DS111*0.5,IF(ISNUMBER(DS312),0,""))</f>
        <v>337.13255255255064</v>
      </c>
      <c r="DV111" s="18">
        <f>IF(ISNUMBER(DT111),DV110+DT111*0.5,IF(ISNUMBER(DT312),0,""))</f>
        <v>352.1712323631599</v>
      </c>
      <c r="DW111" s="18">
        <f>IF(ISNUMBER(DU111), DU111*COS(RADIANS(-$C111+Графики!$B$3))+DV111*SIN(RADIANS(-$C111+Графики!$B$3)),"")</f>
        <v>337.13255255255064</v>
      </c>
      <c r="DX111" s="19">
        <f>IF(ISNUMBER(DU111), DU111*COS(RADIANS(-$C111+Графики!$B$5))+DV111*SIN(RADIANS(-$C111+Графики!$B$5)),"")</f>
        <v>352.1712323631599</v>
      </c>
      <c r="DY111" s="24">
        <v>-0.12416814831131487</v>
      </c>
      <c r="DZ111" s="25">
        <v>0.14737061015245292</v>
      </c>
      <c r="EA111" s="25">
        <v>-0.35016115298400896</v>
      </c>
      <c r="EB111" s="25">
        <v>0.15417194424144956</v>
      </c>
      <c r="EC111" s="18">
        <f t="shared" si="413"/>
        <v>2.3696204733697912</v>
      </c>
      <c r="ED111" s="18">
        <f t="shared" si="414"/>
        <v>4.401122328358376</v>
      </c>
      <c r="EE111" s="18">
        <f>IF(ISNUMBER(EC111),EE110+EC111*0.5,IF(ISNUMBER(EC312),0,""))</f>
        <v>329.90227986291853</v>
      </c>
      <c r="EF111" s="18">
        <f>IF(ISNUMBER(ED111),EF110+ED111*0.5,IF(ISNUMBER(ED312),0,""))</f>
        <v>353.34471394368819</v>
      </c>
      <c r="EG111" s="18">
        <f>IF(ISNUMBER(EE111), EE111*COS(RADIANS(-$C111+Графики!$B$3))+EF111*SIN(RADIANS(-$C111+Графики!$B$3)),"")</f>
        <v>329.90227986291853</v>
      </c>
      <c r="EH111" s="19">
        <f>IF(ISNUMBER(EE111), EE111*COS(RADIANS(-$C111+Графики!$B$5))+EF111*SIN(RADIANS(-$C111+Графики!$B$5)),"")</f>
        <v>353.34471394368819</v>
      </c>
      <c r="EI111" s="24">
        <v>-0.14877804262828764</v>
      </c>
      <c r="EJ111" s="25">
        <v>0.16702566085547718</v>
      </c>
      <c r="EK111" s="25">
        <v>-0.29205172316153771</v>
      </c>
      <c r="EL111" s="25">
        <v>0.31298277909345118</v>
      </c>
      <c r="EM111" s="18">
        <f t="shared" si="415"/>
        <v>2.7559037193626383</v>
      </c>
      <c r="EN111" s="18">
        <f t="shared" si="416"/>
        <v>5.2798975443856797</v>
      </c>
      <c r="EO111" s="18">
        <f>IF(ISNUMBER(EM111),EO110+EM111*0.5,IF(ISNUMBER(EM312),0,""))</f>
        <v>331.38297124323827</v>
      </c>
      <c r="EP111" s="18">
        <f>IF(ISNUMBER(EN111),EP110+EN111*0.5,IF(ISNUMBER(EN312),0,""))</f>
        <v>347.44904306519936</v>
      </c>
      <c r="EQ111" s="18">
        <f>IF(ISNUMBER(EO111), EO111*COS(RADIANS(-$C111+Графики!$B$3))+EP111*SIN(RADIANS(-$C111+Графики!$B$3)),"")</f>
        <v>331.38297124323827</v>
      </c>
      <c r="ER111" s="19">
        <f>IF(ISNUMBER(EO111), EO111*COS(RADIANS(-$C111+Графики!$B$5))+EP111*SIN(RADIANS(-$C111+Графики!$B$5)),"")</f>
        <v>347.44904306519936</v>
      </c>
      <c r="ES111" s="24">
        <v>-0.23711877396109057</v>
      </c>
      <c r="ET111" s="25">
        <v>0.18888005801510052</v>
      </c>
      <c r="EU111" s="25">
        <v>-0.21187498085026893</v>
      </c>
      <c r="EV111" s="25">
        <v>0.21796796056468357</v>
      </c>
      <c r="EW111" s="18">
        <f t="shared" si="417"/>
        <v>3.7175325510175172</v>
      </c>
      <c r="EX111" s="18">
        <f t="shared" si="418"/>
        <v>3.7510785003704217</v>
      </c>
      <c r="EY111" s="18">
        <f>IF(ISNUMBER(EW111),EY110+EW111*0.5,IF(ISNUMBER(EW312),0,""))</f>
        <v>327.11717364252297</v>
      </c>
      <c r="EZ111" s="18">
        <f>IF(ISNUMBER(EX111),EZ110+EX111*0.5,IF(ISNUMBER(EX312),0,""))</f>
        <v>348.52103390504669</v>
      </c>
      <c r="FA111" s="18">
        <f>IF(ISNUMBER(EY111), EY111*COS(RADIANS(-$C111+Графики!$B$3))+EZ111*SIN(RADIANS(-$C111+Графики!$B$3)),"")</f>
        <v>327.11717364252297</v>
      </c>
      <c r="FB111" s="19">
        <f>IF(ISNUMBER(EY111), EY111*COS(RADIANS(-$C111+Графики!$B$5))+EZ111*SIN(RADIANS(-$C111+Графики!$B$5)),"")</f>
        <v>348.52103390504669</v>
      </c>
      <c r="FC111" s="24">
        <v>-0.1045059247425186</v>
      </c>
      <c r="FD111" s="25">
        <v>0.12782124758022814</v>
      </c>
      <c r="FE111" s="25">
        <v>-0.36917874052970689</v>
      </c>
      <c r="FF111" s="25">
        <v>0.24027936501028604</v>
      </c>
      <c r="FG111" s="18">
        <f t="shared" si="419"/>
        <v>2.0274356604767054</v>
      </c>
      <c r="FH111" s="18">
        <f t="shared" si="420"/>
        <v>5.3185002234238095</v>
      </c>
      <c r="FI111" s="18">
        <f>IF(ISNUMBER(FG111),FI110+FG111*0.5,IF(ISNUMBER(FG312),0,""))</f>
        <v>327.71489551958945</v>
      </c>
      <c r="FJ111" s="18">
        <f>IF(ISNUMBER(FH111),FJ110+FH111*0.5,IF(ISNUMBER(FH312),0,""))</f>
        <v>354.37331616520027</v>
      </c>
      <c r="FK111" s="18">
        <f>IF(ISNUMBER(FI111), FI111*COS(RADIANS(-$C111+Графики!$B$3))+FJ111*SIN(RADIANS(-$C111+Графики!$B$3)),"")</f>
        <v>327.71489551958945</v>
      </c>
      <c r="FL111" s="19">
        <f>IF(ISNUMBER(FI111), FI111*COS(RADIANS(-$C111+Графики!$B$5))+FJ111*SIN(RADIANS(-$C111+Графики!$B$5)),"")</f>
        <v>354.37331616520027</v>
      </c>
      <c r="FM111" s="24">
        <v>-0.14113912356492564</v>
      </c>
      <c r="FN111" s="25">
        <v>0.17572138675398105</v>
      </c>
      <c r="FO111" s="25">
        <v>-0.24588273002296976</v>
      </c>
      <c r="FP111" s="25">
        <v>0.34495757285922934</v>
      </c>
      <c r="FQ111" s="18">
        <f t="shared" si="421"/>
        <v>2.7651260636386357</v>
      </c>
      <c r="FR111" s="18">
        <f t="shared" si="422"/>
        <v>5.1560314738897262</v>
      </c>
      <c r="FS111" s="18">
        <f>IF(ISNUMBER(FQ111),FS110+FQ111*0.5,IF(ISNUMBER(FQ312),0,""))</f>
        <v>331.6463384544063</v>
      </c>
      <c r="FT111" s="18">
        <f>IF(ISNUMBER(FR111),FT110+FR111*0.5,IF(ISNUMBER(FR312),0,""))</f>
        <v>352.75819801420857</v>
      </c>
      <c r="FU111" s="18">
        <f>IF(ISNUMBER(FS111), FS111*COS(RADIANS(-$C111+Графики!$B$3))+FT111*SIN(RADIANS(-$C111+Графики!$B$3)),"")</f>
        <v>331.6463384544063</v>
      </c>
      <c r="FV111" s="19">
        <f>IF(ISNUMBER(FS111), FS111*COS(RADIANS(-$C111+Графики!$B$5))+FT111*SIN(RADIANS(-$C111+Графики!$B$5)),"")</f>
        <v>352.75819801420857</v>
      </c>
      <c r="FW111" s="24">
        <v>-0.10739812457993803</v>
      </c>
      <c r="FX111" s="25">
        <v>0.16276332199661339</v>
      </c>
      <c r="FY111" s="25">
        <v>-0.29578498432829226</v>
      </c>
      <c r="FZ111" s="25">
        <v>0.15859674575004803</v>
      </c>
      <c r="GA111" s="18">
        <f t="shared" si="423"/>
        <v>2.3576011933144052</v>
      </c>
      <c r="GB111" s="18">
        <f t="shared" si="424"/>
        <v>3.9652182344890035</v>
      </c>
      <c r="GC111" s="18">
        <f>IF(ISNUMBER(GA111),GC110+GA111*0.5,IF(ISNUMBER(GA312),0,""))</f>
        <v>336.98813328745177</v>
      </c>
      <c r="GD111" s="18">
        <f>IF(ISNUMBER(GB111),GD110+GB111*0.5,IF(ISNUMBER(GB312),0,""))</f>
        <v>346.25030741336951</v>
      </c>
      <c r="GE111" s="18">
        <f>IF(ISNUMBER(GC111), GC111*COS(RADIANS(-$C111+Графики!$B$3))+GD111*SIN(RADIANS(-$C111+Графики!$B$3)),"")</f>
        <v>336.98813328745177</v>
      </c>
      <c r="GF111" s="19">
        <f>IF(ISNUMBER(GC111), GC111*COS(RADIANS(-$C111+Графики!$B$5))+GD111*SIN(RADIANS(-$C111+Графики!$B$5)),"")</f>
        <v>346.25030741336951</v>
      </c>
      <c r="GG111" s="24">
        <v>-0.17603081114041952</v>
      </c>
      <c r="GH111" s="25">
        <v>0.22310391891633893</v>
      </c>
      <c r="GI111" s="25">
        <v>-0.24144559426097911</v>
      </c>
      <c r="GJ111" s="25">
        <v>0.15088090111971755</v>
      </c>
      <c r="GK111" s="18">
        <f t="shared" si="425"/>
        <v>3.4831005564129334</v>
      </c>
      <c r="GL111" s="18">
        <f t="shared" si="426"/>
        <v>3.4236878550278811</v>
      </c>
      <c r="GM111" s="18">
        <f>IF(ISNUMBER(GK111),GM110+GK111*0.5,IF(ISNUMBER(GK312),0,""))</f>
        <v>337.52834589744606</v>
      </c>
      <c r="GN111" s="18">
        <f>IF(ISNUMBER(GL111),GN110+GL111*0.5,IF(ISNUMBER(GL312),0,""))</f>
        <v>355.17726958686632</v>
      </c>
      <c r="GO111" s="18">
        <f>IF(ISNUMBER(GM111), GM111*COS(RADIANS(-$C111+Графики!$B$3))+GN111*SIN(RADIANS(-$C111+Графики!$B$3)),"")</f>
        <v>337.52834589744606</v>
      </c>
      <c r="GP111" s="19">
        <f>IF(ISNUMBER(GM111), GM111*COS(RADIANS(-$C111+Графики!$B$5))+GN111*SIN(RADIANS(-$C111+Графики!$B$5)),"")</f>
        <v>355.17726958686632</v>
      </c>
      <c r="GQ111" s="24">
        <v>-0.2097403179917815</v>
      </c>
      <c r="GR111" s="25">
        <v>0.15788796718994993</v>
      </c>
      <c r="GS111" s="25">
        <v>-0.29153059843828444</v>
      </c>
      <c r="GT111" s="25">
        <v>0.29222416471594492</v>
      </c>
      <c r="GU111" s="18">
        <f t="shared" si="427"/>
        <v>3.2081564967143259</v>
      </c>
      <c r="GV111" s="18">
        <f t="shared" si="428"/>
        <v>5.0941992872156847</v>
      </c>
      <c r="GW111" s="18">
        <f>IF(ISNUMBER(GU111),GW110+GU111*0.5,IF(ISNUMBER(GU312),0,""))</f>
        <v>331.13116391015535</v>
      </c>
      <c r="GX111" s="18">
        <f>IF(ISNUMBER(GV111),GX110+GV111*0.5,IF(ISNUMBER(GV312),0,""))</f>
        <v>353.70196673644784</v>
      </c>
      <c r="GY111" s="18">
        <f>IF(ISNUMBER(GW111), GW111*COS(RADIANS(-$C111+Графики!$B$3))+GX111*SIN(RADIANS(-$C111+Графики!$B$3)),"")</f>
        <v>331.13116391015535</v>
      </c>
      <c r="GZ111" s="19">
        <f>IF(ISNUMBER(GW111), GW111*COS(RADIANS(-$C111+Графики!$B$5))+GX111*SIN(RADIANS(-$C111+Графики!$B$5)),"")</f>
        <v>353.70196673644784</v>
      </c>
      <c r="HA111" s="24">
        <v>-0.21713158714667619</v>
      </c>
      <c r="HB111" s="25">
        <v>0.23617638364505886</v>
      </c>
      <c r="HC111" s="25">
        <v>-0.28320554125159636</v>
      </c>
      <c r="HD111" s="25">
        <v>0.29891214313475056</v>
      </c>
      <c r="HE111" s="18">
        <f t="shared" si="429"/>
        <v>3.9558479905173307</v>
      </c>
      <c r="HF111" s="18">
        <f t="shared" si="430"/>
        <v>5.0799132647602292</v>
      </c>
      <c r="HG111" s="18">
        <f>IF(ISNUMBER(HE111),HG110+HE111*0.5,IF(ISNUMBER(HE312),0,""))</f>
        <v>333.63773695652708</v>
      </c>
      <c r="HH111" s="18">
        <f>IF(ISNUMBER(HF111),HH110+HF111*0.5,IF(ISNUMBER(HF312),0,""))</f>
        <v>354.28340752024826</v>
      </c>
      <c r="HI111" s="18">
        <f>IF(ISNUMBER(HG111), HG111*COS(RADIANS(-$C111+Графики!$B$3))+HH111*SIN(RADIANS(-$C111+Графики!$B$3)),"")</f>
        <v>333.63773695652708</v>
      </c>
      <c r="HJ111" s="19">
        <f>IF(ISNUMBER(HG111), HG111*COS(RADIANS(-$C111+Графики!$B$5))+HH111*SIN(RADIANS(-$C111+Графики!$B$5)),"")</f>
        <v>354.28340752024826</v>
      </c>
      <c r="HK111" s="24">
        <v>-0.13892921408273981</v>
      </c>
      <c r="HL111" s="25">
        <v>0.17864065610327948</v>
      </c>
      <c r="HM111" s="25">
        <v>-0.3744991880113121</v>
      </c>
      <c r="HN111" s="25">
        <v>0.33793055054932553</v>
      </c>
      <c r="HO111" s="18">
        <f t="shared" si="431"/>
        <v>2.7713163725514822</v>
      </c>
      <c r="HP111" s="18">
        <f t="shared" si="432"/>
        <v>6.217082262246298</v>
      </c>
      <c r="HQ111" s="18">
        <f>IF(ISNUMBER(HO111),HQ110+HO111*0.5,IF(ISNUMBER(HO312),0,""))</f>
        <v>335.44478323061844</v>
      </c>
      <c r="HR111" s="18">
        <f>IF(ISNUMBER(HP111),HR110+HP111*0.5,IF(ISNUMBER(HP312),0,""))</f>
        <v>358.22146984565586</v>
      </c>
      <c r="HS111" s="18">
        <f>IF(ISNUMBER(HQ111), HQ111*COS(RADIANS(-$C111+Графики!$B$3))+HR111*SIN(RADIANS(-$C111+Графики!$B$3)),"")</f>
        <v>335.44478323061844</v>
      </c>
      <c r="HT111" s="19">
        <f>IF(ISNUMBER(HQ111), HQ111*COS(RADIANS(-$C111+Графики!$B$5))+HR111*SIN(RADIANS(-$C111+Графики!$B$5)),"")</f>
        <v>358.22146984565586</v>
      </c>
      <c r="HU111" s="24">
        <v>-0.21966735283675398</v>
      </c>
      <c r="HV111" s="25">
        <v>0.25808219252422038</v>
      </c>
      <c r="HW111" s="25">
        <v>-0.30641705814712872</v>
      </c>
      <c r="HX111" s="25">
        <v>0.18535901223479065</v>
      </c>
      <c r="HY111" s="18">
        <f t="shared" si="433"/>
        <v>4.1691392053301222</v>
      </c>
      <c r="HZ111" s="18">
        <f t="shared" si="434"/>
        <v>4.2915426321007706</v>
      </c>
      <c r="IA111" s="18">
        <f>IF(ISNUMBER(HY111),IA110+HY111*0.5,IF(ISNUMBER(HY312),0,""))</f>
        <v>330.57794179276891</v>
      </c>
      <c r="IB111" s="18">
        <f>IF(ISNUMBER(HZ111),IB110+HZ111*0.5,IF(ISNUMBER(HZ312),0,""))</f>
        <v>350.62082760691362</v>
      </c>
      <c r="IC111" s="18">
        <f>IF(ISNUMBER(IA111), IA111*COS(RADIANS(-$C111+Графики!$B$3))+IB111*SIN(RADIANS(-$C111+Графики!$B$3)),"")</f>
        <v>330.57794179276891</v>
      </c>
      <c r="ID111" s="19">
        <f>IF(ISNUMBER(IA111), IA111*COS(RADIANS(-$C111+Графики!$B$5))+IB111*SIN(RADIANS(-$C111+Графики!$B$5)),"")</f>
        <v>350.62082760691362</v>
      </c>
      <c r="IE111" s="24">
        <v>-0.14866378884520315</v>
      </c>
      <c r="IF111" s="25">
        <v>6.8440747616734077E-2</v>
      </c>
      <c r="IG111" s="25">
        <v>-0.29009971280623448</v>
      </c>
      <c r="IH111" s="25">
        <v>0.27875156755917685</v>
      </c>
      <c r="II111" s="18">
        <f t="shared" si="435"/>
        <v>1.8945933577011906</v>
      </c>
      <c r="IJ111" s="18">
        <f t="shared" si="436"/>
        <v>4.9641435097210644</v>
      </c>
      <c r="IK111" s="18">
        <f>IF(ISNUMBER(II111),IK110+II111*0.5,IF(ISNUMBER(II312),0,""))</f>
        <v>327.81943646155941</v>
      </c>
      <c r="IL111" s="18">
        <f>IF(ISNUMBER(IJ111),IL110+IJ111*0.5,IF(ISNUMBER(IJ312),0,""))</f>
        <v>346.04168315156625</v>
      </c>
      <c r="IM111" s="18">
        <f>IF(ISNUMBER(IK111), IK111*COS(RADIANS(-$C111+Графики!$B$3))+IL111*SIN(RADIANS(-$C111+Графики!$B$3)),"")</f>
        <v>327.81943646155941</v>
      </c>
      <c r="IN111" s="19">
        <f>IF(ISNUMBER(IK111), IK111*COS(RADIANS(-$C111+Графики!$B$5))+IL111*SIN(RADIANS(-$C111+Графики!$B$5)),"")</f>
        <v>346.04168315156625</v>
      </c>
      <c r="IO111" s="24">
        <v>-0.20065801191723343</v>
      </c>
      <c r="IP111" s="25">
        <v>0.20754861448445575</v>
      </c>
      <c r="IQ111" s="25">
        <v>-0.29906922689050031</v>
      </c>
      <c r="IR111" s="25">
        <v>0.26858692455951361</v>
      </c>
      <c r="IS111" s="18">
        <f t="shared" si="437"/>
        <v>3.5622672954950381</v>
      </c>
      <c r="IT111" s="18">
        <f t="shared" si="438"/>
        <v>4.9537141706775492</v>
      </c>
      <c r="IU111" s="18">
        <f>IF(ISNUMBER(IS111),IU110+IS111*0.5,IF(ISNUMBER(IS312),0,""))</f>
        <v>331.38087811485769</v>
      </c>
      <c r="IV111" s="18">
        <f>IF(ISNUMBER(IT111),IV110+IT111*0.5,IF(ISNUMBER(IT312),0,""))</f>
        <v>354.80321690322933</v>
      </c>
      <c r="IW111" s="18">
        <f>IF(ISNUMBER(IU111), IU111*COS(RADIANS(-$C111+Графики!$B$3))+IV111*SIN(RADIANS(-$C111+Графики!$B$3)),"")</f>
        <v>331.38087811485769</v>
      </c>
      <c r="IX111" s="19">
        <f>IF(ISNUMBER(IU111), IU111*COS(RADIANS(-$C111+Графики!$B$5))+IV111*SIN(RADIANS(-$C111+Графики!$B$5)),"")</f>
        <v>354.80321690322933</v>
      </c>
    </row>
    <row r="112" spans="1:258" s="88" customFormat="1" x14ac:dyDescent="0.25">
      <c r="A112" s="44">
        <v>112</v>
      </c>
      <c r="B112" s="50">
        <v>0</v>
      </c>
      <c r="C112" s="11">
        <f>IF(Графики!$A$7="Расчитывать с учетом закручивания скважины",B112,0)</f>
        <v>0</v>
      </c>
      <c r="D112" s="47">
        <v>54.5</v>
      </c>
      <c r="E112" s="34">
        <f>IF(ISNUMBER(INDEX($I$1:$IX$303,$A112,E$1) ),INDEX($I$1:$IX$303,$A112,E$1),0)</f>
        <v>2.9926455806609953</v>
      </c>
      <c r="F112" s="35">
        <f>IF(ISNUMBER(INDEX($I$1:$IX$303,$A112,F$1) ),INDEX($I$1:$IX$303,$A112,F$1),0)</f>
        <v>7.0376187845316336</v>
      </c>
      <c r="G112" s="35">
        <f>IF(ISNUMBER(INDEX($I$1:$IX$303,$A112,G$1) ),INDEX($I$1:$IX$303,$A112,G$1)-$G$305,0)</f>
        <v>-648.10569435939317</v>
      </c>
      <c r="H112" s="36">
        <f>IF(ISNUMBER(INDEX($I$1:$IX$303,$A112,H$1) ),INDEX($I$1:$IX$303,$A112,H$1)-$H$305,0)</f>
        <v>-797.82354416167414</v>
      </c>
      <c r="I112" s="29">
        <v>-0.16294733977217948</v>
      </c>
      <c r="J112" s="25">
        <v>0.17998509480949895</v>
      </c>
      <c r="K112" s="25">
        <v>-0.3518557771022871</v>
      </c>
      <c r="L112" s="25">
        <v>0.454602588397928</v>
      </c>
      <c r="M112" s="18">
        <f t="shared" si="389"/>
        <v>2.9926455806609953</v>
      </c>
      <c r="N112" s="18">
        <f t="shared" si="390"/>
        <v>7.0376187845316336</v>
      </c>
      <c r="O112" s="18">
        <f>IF(ISNUMBER(M112),O111+M112*0.5,IF(ISNUMBER(M313),0,""))</f>
        <v>329.81046153002148</v>
      </c>
      <c r="P112" s="18">
        <f>IF(ISNUMBER(N112),P111+N112*0.5,IF(ISNUMBER(N313),0,""))</f>
        <v>357.60611932236344</v>
      </c>
      <c r="Q112" s="18">
        <f>IF(ISNUMBER(O112), O112*COS(RADIANS(-$C112+Графики!$B$3))+P112*SIN(RADIANS(-$C112+Графики!$B$3)),"")</f>
        <v>329.81046153002148</v>
      </c>
      <c r="R112" s="19">
        <f>IF(ISNUMBER(O112), O112*COS(RADIANS(-$C112+Графики!$B$5))+P112*SIN(RADIANS(-$C112+Графики!$B$5)),"")</f>
        <v>357.60611932236344</v>
      </c>
      <c r="S112" s="29">
        <v>-0.19226897832740805</v>
      </c>
      <c r="T112" s="25">
        <v>8.913637032439542E-2</v>
      </c>
      <c r="U112" s="25">
        <v>-0.4611958780919122</v>
      </c>
      <c r="V112" s="25">
        <v>0.43766270555747122</v>
      </c>
      <c r="W112" s="18">
        <f t="shared" si="391"/>
        <v>2.4557224651060525</v>
      </c>
      <c r="X112" s="18">
        <f t="shared" si="392"/>
        <v>7.8439404588072827</v>
      </c>
      <c r="Y112" s="18">
        <f>IF(ISNUMBER(W112),Y111+W112*0.5,IF(ISNUMBER(W313),0,""))</f>
        <v>332.02906892886801</v>
      </c>
      <c r="Z112" s="18">
        <f>IF(ISNUMBER(X112),Z111+X112*0.5,IF(ISNUMBER(X313),0,""))</f>
        <v>355.31237315104397</v>
      </c>
      <c r="AA112" s="18">
        <f>IF(ISNUMBER(Y112), Y112*COS(RADIANS(-$C112+Графики!$B$3))+Z112*SIN(RADIANS(-$C112+Графики!$B$3)),"")</f>
        <v>332.02906892886801</v>
      </c>
      <c r="AB112" s="18">
        <f>IF(ISNUMBER(Y112), Y112*COS(RADIANS(-$C112+Графики!$B$5))+Z112*SIN(RADIANS(-$C112+Графики!$B$5)),"")</f>
        <v>355.31237315104397</v>
      </c>
      <c r="AC112" s="24">
        <v>-0.27598734113478474</v>
      </c>
      <c r="AD112" s="25">
        <v>0.17551312514977088</v>
      </c>
      <c r="AE112" s="25">
        <v>-0.4440112119737929</v>
      </c>
      <c r="AF112" s="25">
        <v>0.35394521898925813</v>
      </c>
      <c r="AG112" s="18">
        <f t="shared" si="393"/>
        <v>3.9400746609961734</v>
      </c>
      <c r="AH112" s="18">
        <f t="shared" si="394"/>
        <v>6.9634272273489897</v>
      </c>
      <c r="AI112" s="18">
        <f>IF(ISNUMBER(AG112),AI111+AG112*0.5,IF(ISNUMBER(AG313),0,""))</f>
        <v>333.13110169431405</v>
      </c>
      <c r="AJ112" s="18">
        <f>IF(ISNUMBER(AH112),AJ111+AH112*0.5,IF(ISNUMBER(AH313),0,""))</f>
        <v>361.09756762148248</v>
      </c>
      <c r="AK112" s="18">
        <f>IF(ISNUMBER(AI112), AI112*COS(RADIANS(-$C112+Графики!$B$3))+AJ112*SIN(RADIANS(-$C112+Графики!$B$3)),"")</f>
        <v>333.13110169431405</v>
      </c>
      <c r="AL112" s="19">
        <f>IF(ISNUMBER(AI112), AI112*COS(RADIANS(-$C112+Графики!$B$5))+AJ112*SIN(RADIANS(-$C112+Графики!$B$5)),"")</f>
        <v>361.09756762148248</v>
      </c>
      <c r="AM112" s="24">
        <v>-0.2250736277277606</v>
      </c>
      <c r="AN112" s="25">
        <v>9.1879595097537264E-2</v>
      </c>
      <c r="AO112" s="25">
        <v>-0.51296426733046352</v>
      </c>
      <c r="AP112" s="25">
        <v>0.32995791738322566</v>
      </c>
      <c r="AQ112" s="18">
        <f t="shared" si="395"/>
        <v>2.7659351297918358</v>
      </c>
      <c r="AR112" s="18">
        <f t="shared" si="396"/>
        <v>7.3558173942416403</v>
      </c>
      <c r="AS112" s="18">
        <f>IF(ISNUMBER(AQ112),AS111+AQ112*0.5,IF(ISNUMBER(AQ313),0,""))</f>
        <v>329.39202706316519</v>
      </c>
      <c r="AT112" s="18">
        <f>IF(ISNUMBER(AR112),AT111+AR112*0.5,IF(ISNUMBER(AR313),0,""))</f>
        <v>358.5957619652454</v>
      </c>
      <c r="AU112" s="18">
        <f>IF(ISNUMBER(AS112), AS112*COS(RADIANS(-$C112+Графики!$B$3))+AT112*SIN(RADIANS(-$C112+Графики!$B$3)),"")</f>
        <v>329.39202706316519</v>
      </c>
      <c r="AV112" s="19">
        <f>IF(ISNUMBER(AS112), AS112*COS(RADIANS(-$C112+Графики!$B$5))+AT112*SIN(RADIANS(-$C112+Графики!$B$5)),"")</f>
        <v>358.5957619652454</v>
      </c>
      <c r="AW112" s="24">
        <v>-0.17130435136075323</v>
      </c>
      <c r="AX112" s="25">
        <v>0.14092081758920746</v>
      </c>
      <c r="AY112" s="25">
        <v>-0.43106675032053587</v>
      </c>
      <c r="AZ112" s="25">
        <v>0.39108580398134873</v>
      </c>
      <c r="BA112" s="18">
        <f t="shared" si="397"/>
        <v>2.7246752316092335</v>
      </c>
      <c r="BB112" s="18">
        <f t="shared" si="398"/>
        <v>7.1745729604429727</v>
      </c>
      <c r="BC112" s="18">
        <f>IF(ISNUMBER(BA112),BC111+BA112*0.5,IF(ISNUMBER(BA313),0,""))</f>
        <v>329.58293498281375</v>
      </c>
      <c r="BD112" s="18">
        <f>IF(ISNUMBER(BB112),BD111+BB112*0.5,IF(ISNUMBER(BB313),0,""))</f>
        <v>358.23912548527693</v>
      </c>
      <c r="BE112" s="18">
        <f>IF(ISNUMBER(BC112), BC112*COS(RADIANS(-$C112+Графики!$B$3))+BD112*SIN(RADIANS(-$C112+Графики!$B$3)),"")</f>
        <v>329.58293498281375</v>
      </c>
      <c r="BF112" s="19">
        <f>IF(ISNUMBER(BC112), BC112*COS(RADIANS(-$C112+Графики!$B$5))+BD112*SIN(RADIANS(-$C112+Графики!$B$5)),"")</f>
        <v>358.23912548527693</v>
      </c>
      <c r="BG112" s="24">
        <v>-0.23351798313495886</v>
      </c>
      <c r="BH112" s="25">
        <v>0.15788463473644701</v>
      </c>
      <c r="BI112" s="25">
        <v>-0.48188589501041534</v>
      </c>
      <c r="BJ112" s="25">
        <v>0.43875745464228433</v>
      </c>
      <c r="BK112" s="18">
        <f t="shared" si="399"/>
        <v>3.4156255499576988</v>
      </c>
      <c r="BL112" s="18">
        <f t="shared" si="400"/>
        <v>8.0340424141713633</v>
      </c>
      <c r="BM112" s="18">
        <f>IF(ISNUMBER(BK112),BM111+BK112*0.5,IF(ISNUMBER(BK313),0,""))</f>
        <v>331.23042255849106</v>
      </c>
      <c r="BN112" s="18">
        <f>IF(ISNUMBER(BL112),BN111+BL112*0.5,IF(ISNUMBER(BL313),0,""))</f>
        <v>351.38724366955512</v>
      </c>
      <c r="BO112" s="18">
        <f>IF(ISNUMBER(BM112), BM112*COS(RADIANS(-$C112+Графики!$B$3))+BN112*SIN(RADIANS(-$C112+Графики!$B$3)),"")</f>
        <v>331.23042255849106</v>
      </c>
      <c r="BP112" s="19">
        <f>IF(ISNUMBER(BM112), BM112*COS(RADIANS(-$C112+Графики!$B$5))+BN112*SIN(RADIANS(-$C112+Графики!$B$5)),"")</f>
        <v>351.38724366955512</v>
      </c>
      <c r="BQ112" s="24">
        <v>-0.13086535786829687</v>
      </c>
      <c r="BR112" s="25">
        <v>0.22742719174025103</v>
      </c>
      <c r="BS112" s="25">
        <v>-0.47731468371178143</v>
      </c>
      <c r="BT112" s="25">
        <v>0.31490534109629587</v>
      </c>
      <c r="BU112" s="18">
        <f t="shared" si="401"/>
        <v>3.1266872434887651</v>
      </c>
      <c r="BV112" s="18">
        <f t="shared" si="402"/>
        <v>6.9133688450192308</v>
      </c>
      <c r="BW112" s="18">
        <f>IF(ISNUMBER(BU112),BW111+BU112*0.5,IF(ISNUMBER(BU313),0,""))</f>
        <v>334.28478828502421</v>
      </c>
      <c r="BX112" s="18">
        <f>IF(ISNUMBER(BV112),BX111+BV112*0.5,IF(ISNUMBER(BV313),0,""))</f>
        <v>349.51601208062311</v>
      </c>
      <c r="BY112" s="18">
        <f>IF(ISNUMBER(BW112), BW112*COS(RADIANS(-$C112+Графики!$B$3))+BX112*SIN(RADIANS(-$C112+Графики!$B$3)),"")</f>
        <v>334.28478828502421</v>
      </c>
      <c r="BZ112" s="19">
        <f>IF(ISNUMBER(BW112), BW112*COS(RADIANS(-$C112+Графики!$B$5))+BX112*SIN(RADIANS(-$C112+Графики!$B$5)),"")</f>
        <v>349.51601208062311</v>
      </c>
      <c r="CA112" s="29">
        <v>-0.15197392099613621</v>
      </c>
      <c r="CB112" s="25">
        <v>0.1688377810874587</v>
      </c>
      <c r="CC112" s="25">
        <v>-0.40997809191366985</v>
      </c>
      <c r="CD112" s="25">
        <v>0.39623481174993169</v>
      </c>
      <c r="CE112" s="18">
        <f t="shared" si="403"/>
        <v>2.799606583005354</v>
      </c>
      <c r="CF112" s="18">
        <f t="shared" si="404"/>
        <v>7.0354767789437211</v>
      </c>
      <c r="CG112" s="18">
        <f>IF(ISNUMBER(CE112),CG111+CE112*0.5,IF(ISNUMBER(CE313),0,""))</f>
        <v>333.99470433502091</v>
      </c>
      <c r="CH112" s="18">
        <f>IF(ISNUMBER(CF112),CH111+CF112*0.5,IF(ISNUMBER(CF313),0,""))</f>
        <v>357.46204091319925</v>
      </c>
      <c r="CI112" s="18">
        <f>IF(ISNUMBER(CG112), CG112*COS(RADIANS(-$C112+Графики!$B$3))+CH112*SIN(RADIANS(-$C112+Графики!$B$3)),"")</f>
        <v>333.99470433502091</v>
      </c>
      <c r="CJ112" s="19">
        <f>IF(ISNUMBER(CG112), CG112*COS(RADIANS(-$C112+Графики!$B$5))+CH112*SIN(RADIANS(-$C112+Графики!$B$5)),"")</f>
        <v>357.46204091319925</v>
      </c>
      <c r="CK112" s="24">
        <v>-0.32043632085631346</v>
      </c>
      <c r="CL112" s="25">
        <v>0.27757586504482423</v>
      </c>
      <c r="CM112" s="25">
        <v>-0.44049423691130085</v>
      </c>
      <c r="CN112" s="25">
        <v>0.33290510941828422</v>
      </c>
      <c r="CO112" s="18">
        <f t="shared" si="405"/>
        <v>5.2186171179490044</v>
      </c>
      <c r="CP112" s="18">
        <f t="shared" si="406"/>
        <v>6.7491312740369098</v>
      </c>
      <c r="CQ112" s="18">
        <f>IF(ISNUMBER(CO112),CQ111+CO112*0.5,IF(ISNUMBER(CO313),0,""))</f>
        <v>335.99655908899786</v>
      </c>
      <c r="CR112" s="18">
        <f>IF(ISNUMBER(CP112),CR111+CP112*0.5,IF(ISNUMBER(CP313),0,""))</f>
        <v>360.05618853819237</v>
      </c>
      <c r="CS112" s="18">
        <f>IF(ISNUMBER(CQ112), CQ112*COS(RADIANS(-$C112+Графики!$B$3))+CR112*SIN(RADIANS(-$C112+Графики!$B$3)),"")</f>
        <v>335.99655908899786</v>
      </c>
      <c r="CT112" s="19">
        <f>IF(ISNUMBER(CQ112), CQ112*COS(RADIANS(-$C112+Графики!$B$5))+CR112*SIN(RADIANS(-$C112+Графики!$B$5)),"")</f>
        <v>360.05618853819237</v>
      </c>
      <c r="CU112" s="24">
        <v>-0.16615765246667866</v>
      </c>
      <c r="CV112" s="25">
        <v>0.10844971858708075</v>
      </c>
      <c r="CW112" s="25">
        <v>-0.53028215001389944</v>
      </c>
      <c r="CX112" s="25">
        <v>0.41658918579599702</v>
      </c>
      <c r="CY112" s="18">
        <f t="shared" si="407"/>
        <v>2.3963990939160662</v>
      </c>
      <c r="CZ112" s="18">
        <f t="shared" si="408"/>
        <v>8.2629171722171559</v>
      </c>
      <c r="DA112" s="18">
        <f>IF(ISNUMBER(CY112),DA111+CY112*0.5,IF(ISNUMBER(CY313),0,""))</f>
        <v>325.36168253909364</v>
      </c>
      <c r="DB112" s="18">
        <f>IF(ISNUMBER(CZ112),DB111+CZ112*0.5,IF(ISNUMBER(CZ313),0,""))</f>
        <v>362.22360255162641</v>
      </c>
      <c r="DC112" s="18">
        <f>IF(ISNUMBER(DA112), DA112*COS(RADIANS(-$C112+Графики!$B$3))+DB112*SIN(RADIANS(-$C112+Графики!$B$3)),"")</f>
        <v>325.36168253909364</v>
      </c>
      <c r="DD112" s="19">
        <f>IF(ISNUMBER(DA112), DA112*COS(RADIANS(-$C112+Графики!$B$5))+DB112*SIN(RADIANS(-$C112+Графики!$B$5)),"")</f>
        <v>362.22360255162641</v>
      </c>
      <c r="DE112" s="24">
        <v>-0.18096726024778381</v>
      </c>
      <c r="DF112" s="25">
        <v>0.26477489877717941</v>
      </c>
      <c r="DG112" s="25">
        <v>-0.54427335711270186</v>
      </c>
      <c r="DH112" s="25">
        <v>0.31252749581706751</v>
      </c>
      <c r="DI112" s="18">
        <f t="shared" si="409"/>
        <v>3.8898243355842843</v>
      </c>
      <c r="DJ112" s="18">
        <f t="shared" si="410"/>
        <v>7.4769282914051658</v>
      </c>
      <c r="DK112" s="18">
        <f>IF(ISNUMBER(DI112),DK111+DI112*0.5,IF(ISNUMBER(DI313),0,""))</f>
        <v>331.31690064261062</v>
      </c>
      <c r="DL112" s="18">
        <f>IF(ISNUMBER(DJ112),DL111+DJ112*0.5,IF(ISNUMBER(DJ313),0,""))</f>
        <v>355.52857262963948</v>
      </c>
      <c r="DM112" s="18">
        <f>IF(ISNUMBER(DK112), DK112*COS(RADIANS(-$C112+Графики!$B$3))+DL112*SIN(RADIANS(-$C112+Графики!$B$3)),"")</f>
        <v>331.31690064261062</v>
      </c>
      <c r="DN112" s="19">
        <f>IF(ISNUMBER(DK112), DK112*COS(RADIANS(-$C112+Графики!$B$5))+DL112*SIN(RADIANS(-$C112+Графики!$B$5)),"")</f>
        <v>355.52857262963948</v>
      </c>
      <c r="DO112" s="24">
        <v>-0.20225640009160051</v>
      </c>
      <c r="DP112" s="25">
        <v>0.20339667715911833</v>
      </c>
      <c r="DQ112" s="25">
        <v>-0.36567801531553512</v>
      </c>
      <c r="DR112" s="25">
        <v>0.38314771496536237</v>
      </c>
      <c r="DS112" s="18">
        <f t="shared" si="411"/>
        <v>3.5399835158535677</v>
      </c>
      <c r="DT112" s="18">
        <f t="shared" si="412"/>
        <v>6.5346907500390277</v>
      </c>
      <c r="DU112" s="18">
        <f>IF(ISNUMBER(DS112),DU111+DS112*0.5,IF(ISNUMBER(DS313),0,""))</f>
        <v>338.90254431047742</v>
      </c>
      <c r="DV112" s="18">
        <f>IF(ISNUMBER(DT112),DV111+DT112*0.5,IF(ISNUMBER(DT313),0,""))</f>
        <v>355.43857773817939</v>
      </c>
      <c r="DW112" s="18">
        <f>IF(ISNUMBER(DU112), DU112*COS(RADIANS(-$C112+Графики!$B$3))+DV112*SIN(RADIANS(-$C112+Графики!$B$3)),"")</f>
        <v>338.90254431047742</v>
      </c>
      <c r="DX112" s="19">
        <f>IF(ISNUMBER(DU112), DU112*COS(RADIANS(-$C112+Графики!$B$5))+DV112*SIN(RADIANS(-$C112+Графики!$B$5)),"")</f>
        <v>355.43857773817939</v>
      </c>
      <c r="DY112" s="24">
        <v>-0.23573531226383598</v>
      </c>
      <c r="DZ112" s="25">
        <v>0.22647530442809669</v>
      </c>
      <c r="EA112" s="25">
        <v>-0.43557889547993223</v>
      </c>
      <c r="EB112" s="25">
        <v>0.46904928326519602</v>
      </c>
      <c r="EC112" s="18">
        <f t="shared" si="413"/>
        <v>4.0335376121703739</v>
      </c>
      <c r="ED112" s="18">
        <f t="shared" si="414"/>
        <v>7.8942881153554429</v>
      </c>
      <c r="EE112" s="18">
        <f>IF(ISNUMBER(EC112),EE111+EC112*0.5,IF(ISNUMBER(EC313),0,""))</f>
        <v>331.9190486690037</v>
      </c>
      <c r="EF112" s="18">
        <f>IF(ISNUMBER(ED112),EF111+ED112*0.5,IF(ISNUMBER(ED313),0,""))</f>
        <v>357.29185800136594</v>
      </c>
      <c r="EG112" s="18">
        <f>IF(ISNUMBER(EE112), EE112*COS(RADIANS(-$C112+Графики!$B$3))+EF112*SIN(RADIANS(-$C112+Графики!$B$3)),"")</f>
        <v>331.9190486690037</v>
      </c>
      <c r="EH112" s="19">
        <f>IF(ISNUMBER(EE112), EE112*COS(RADIANS(-$C112+Графики!$B$5))+EF112*SIN(RADIANS(-$C112+Графики!$B$5)),"")</f>
        <v>357.29185800136594</v>
      </c>
      <c r="EI112" s="24">
        <v>-0.13823907203741176</v>
      </c>
      <c r="EJ112" s="25">
        <v>0.25741402240897626</v>
      </c>
      <c r="EK112" s="25">
        <v>-0.35198832654258105</v>
      </c>
      <c r="EL112" s="25">
        <v>0.48470183562420355</v>
      </c>
      <c r="EM112" s="18">
        <f t="shared" si="415"/>
        <v>3.4527177367358042</v>
      </c>
      <c r="EN112" s="18">
        <f t="shared" si="416"/>
        <v>7.3014341984830677</v>
      </c>
      <c r="EO112" s="18">
        <f>IF(ISNUMBER(EM112),EO111+EM112*0.5,IF(ISNUMBER(EM313),0,""))</f>
        <v>333.1093301116062</v>
      </c>
      <c r="EP112" s="18">
        <f>IF(ISNUMBER(EN112),EP111+EN112*0.5,IF(ISNUMBER(EN313),0,""))</f>
        <v>351.09976016444091</v>
      </c>
      <c r="EQ112" s="18">
        <f>IF(ISNUMBER(EO112), EO112*COS(RADIANS(-$C112+Графики!$B$3))+EP112*SIN(RADIANS(-$C112+Графики!$B$3)),"")</f>
        <v>333.1093301116062</v>
      </c>
      <c r="ER112" s="19">
        <f>IF(ISNUMBER(EO112), EO112*COS(RADIANS(-$C112+Графики!$B$5))+EP112*SIN(RADIANS(-$C112+Графики!$B$5)),"")</f>
        <v>351.09976016444091</v>
      </c>
      <c r="ES112" s="24">
        <v>-0.15217789496245382</v>
      </c>
      <c r="ET112" s="25">
        <v>9.8388784941214252E-2</v>
      </c>
      <c r="EU112" s="25">
        <v>-0.50260466212765598</v>
      </c>
      <c r="EV112" s="25">
        <v>0.47465293690706234</v>
      </c>
      <c r="EW112" s="18">
        <f t="shared" si="417"/>
        <v>2.1866050376032846</v>
      </c>
      <c r="EX112" s="18">
        <f t="shared" si="418"/>
        <v>8.5280779964233666</v>
      </c>
      <c r="EY112" s="18">
        <f>IF(ISNUMBER(EW112),EY111+EW112*0.5,IF(ISNUMBER(EW313),0,""))</f>
        <v>328.21047616132461</v>
      </c>
      <c r="EZ112" s="18">
        <f>IF(ISNUMBER(EX112),EZ111+EX112*0.5,IF(ISNUMBER(EX313),0,""))</f>
        <v>352.78507290325837</v>
      </c>
      <c r="FA112" s="18">
        <f>IF(ISNUMBER(EY112), EY112*COS(RADIANS(-$C112+Графики!$B$3))+EZ112*SIN(RADIANS(-$C112+Графики!$B$3)),"")</f>
        <v>328.21047616132461</v>
      </c>
      <c r="FB112" s="19">
        <f>IF(ISNUMBER(EY112), EY112*COS(RADIANS(-$C112+Графики!$B$5))+EZ112*SIN(RADIANS(-$C112+Графики!$B$5)),"")</f>
        <v>352.78507290325837</v>
      </c>
      <c r="FC112" s="24">
        <v>-0.30982021927736109</v>
      </c>
      <c r="FD112" s="25">
        <v>0.18626414403978461</v>
      </c>
      <c r="FE112" s="25">
        <v>-0.50379150526403649</v>
      </c>
      <c r="FF112" s="25">
        <v>0.49837858182183148</v>
      </c>
      <c r="FG112" s="18">
        <f t="shared" si="419"/>
        <v>4.3291392312694041</v>
      </c>
      <c r="FH112" s="18">
        <f t="shared" si="420"/>
        <v>8.7454723580745899</v>
      </c>
      <c r="FI112" s="18">
        <f>IF(ISNUMBER(FG112),FI111+FG112*0.5,IF(ISNUMBER(FG313),0,""))</f>
        <v>329.87946513522417</v>
      </c>
      <c r="FJ112" s="18">
        <f>IF(ISNUMBER(FH112),FJ111+FH112*0.5,IF(ISNUMBER(FH313),0,""))</f>
        <v>358.74605234423757</v>
      </c>
      <c r="FK112" s="18">
        <f>IF(ISNUMBER(FI112), FI112*COS(RADIANS(-$C112+Графики!$B$3))+FJ112*SIN(RADIANS(-$C112+Графики!$B$3)),"")</f>
        <v>329.87946513522417</v>
      </c>
      <c r="FL112" s="19">
        <f>IF(ISNUMBER(FI112), FI112*COS(RADIANS(-$C112+Графики!$B$5))+FJ112*SIN(RADIANS(-$C112+Графики!$B$5)),"")</f>
        <v>358.74605234423757</v>
      </c>
      <c r="FM112" s="24">
        <v>-0.1435717301160904</v>
      </c>
      <c r="FN112" s="25">
        <v>0.15339329516845232</v>
      </c>
      <c r="FO112" s="25">
        <v>-0.49879553883798255</v>
      </c>
      <c r="FP112" s="25">
        <v>0.34242737353777131</v>
      </c>
      <c r="FQ112" s="18">
        <f t="shared" si="421"/>
        <v>2.5915058265162529</v>
      </c>
      <c r="FR112" s="18">
        <f t="shared" si="422"/>
        <v>7.340988846029072</v>
      </c>
      <c r="FS112" s="18">
        <f>IF(ISNUMBER(FQ112),FS111+FQ112*0.5,IF(ISNUMBER(FQ313),0,""))</f>
        <v>332.94209136766443</v>
      </c>
      <c r="FT112" s="18">
        <f>IF(ISNUMBER(FR112),FT111+FR112*0.5,IF(ISNUMBER(FR313),0,""))</f>
        <v>356.42869243722311</v>
      </c>
      <c r="FU112" s="18">
        <f>IF(ISNUMBER(FS112), FS112*COS(RADIANS(-$C112+Графики!$B$3))+FT112*SIN(RADIANS(-$C112+Графики!$B$3)),"")</f>
        <v>332.94209136766443</v>
      </c>
      <c r="FV112" s="19">
        <f>IF(ISNUMBER(FS112), FS112*COS(RADIANS(-$C112+Графики!$B$5))+FT112*SIN(RADIANS(-$C112+Графики!$B$5)),"")</f>
        <v>356.42869243722311</v>
      </c>
      <c r="FW112" s="24">
        <v>-0.31370635164531879</v>
      </c>
      <c r="FX112" s="25">
        <v>0.14835156858516235</v>
      </c>
      <c r="FY112" s="25">
        <v>-0.52292650219085812</v>
      </c>
      <c r="FZ112" s="25">
        <v>0.4706311057641569</v>
      </c>
      <c r="GA112" s="18">
        <f t="shared" si="423"/>
        <v>4.0322050950023334</v>
      </c>
      <c r="GB112" s="18">
        <f t="shared" si="424"/>
        <v>8.6703171488712218</v>
      </c>
      <c r="GC112" s="18">
        <f>IF(ISNUMBER(GA112),GC111+GA112*0.5,IF(ISNUMBER(GA313),0,""))</f>
        <v>339.00423583495296</v>
      </c>
      <c r="GD112" s="18">
        <f>IF(ISNUMBER(GB112),GD111+GB112*0.5,IF(ISNUMBER(GB313),0,""))</f>
        <v>350.58546598780515</v>
      </c>
      <c r="GE112" s="18">
        <f>IF(ISNUMBER(GC112), GC112*COS(RADIANS(-$C112+Графики!$B$3))+GD112*SIN(RADIANS(-$C112+Графики!$B$3)),"")</f>
        <v>339.00423583495296</v>
      </c>
      <c r="GF112" s="19">
        <f>IF(ISNUMBER(GC112), GC112*COS(RADIANS(-$C112+Графики!$B$5))+GD112*SIN(RADIANS(-$C112+Графики!$B$5)),"")</f>
        <v>350.58546598780515</v>
      </c>
      <c r="GG112" s="24">
        <v>-0.22761099305366811</v>
      </c>
      <c r="GH112" s="25">
        <v>0.13999838072317769</v>
      </c>
      <c r="GI112" s="25">
        <v>-0.37104552892914655</v>
      </c>
      <c r="GJ112" s="25">
        <v>0.42094476766461753</v>
      </c>
      <c r="GK112" s="18">
        <f t="shared" si="425"/>
        <v>3.2079914644228511</v>
      </c>
      <c r="GL112" s="18">
        <f t="shared" si="426"/>
        <v>6.9113641360520104</v>
      </c>
      <c r="GM112" s="18">
        <f>IF(ISNUMBER(GK112),GM111+GK112*0.5,IF(ISNUMBER(GK313),0,""))</f>
        <v>339.1323416296575</v>
      </c>
      <c r="GN112" s="18">
        <f>IF(ISNUMBER(GL112),GN111+GL112*0.5,IF(ISNUMBER(GL313),0,""))</f>
        <v>358.63295165489234</v>
      </c>
      <c r="GO112" s="18">
        <f>IF(ISNUMBER(GM112), GM112*COS(RADIANS(-$C112+Графики!$B$3))+GN112*SIN(RADIANS(-$C112+Графики!$B$3)),"")</f>
        <v>339.1323416296575</v>
      </c>
      <c r="GP112" s="19">
        <f>IF(ISNUMBER(GM112), GM112*COS(RADIANS(-$C112+Графики!$B$5))+GN112*SIN(RADIANS(-$C112+Графики!$B$5)),"")</f>
        <v>358.63295165489234</v>
      </c>
      <c r="GQ112" s="24">
        <v>-0.23349385540118839</v>
      </c>
      <c r="GR112" s="25">
        <v>0.28878797919202559</v>
      </c>
      <c r="GS112" s="25">
        <v>-0.53267530444404443</v>
      </c>
      <c r="GT112" s="25">
        <v>0.49965786466628781</v>
      </c>
      <c r="GU112" s="18">
        <f t="shared" si="427"/>
        <v>4.5577530385701914</v>
      </c>
      <c r="GV112" s="18">
        <f t="shared" si="428"/>
        <v>9.0086845327479832</v>
      </c>
      <c r="GW112" s="18">
        <f>IF(ISNUMBER(GU112),GW111+GU112*0.5,IF(ISNUMBER(GU313),0,""))</f>
        <v>333.41004042944047</v>
      </c>
      <c r="GX112" s="18">
        <f>IF(ISNUMBER(GV112),GX111+GV112*0.5,IF(ISNUMBER(GV313),0,""))</f>
        <v>358.20630900282185</v>
      </c>
      <c r="GY112" s="18">
        <f>IF(ISNUMBER(GW112), GW112*COS(RADIANS(-$C112+Графики!$B$3))+GX112*SIN(RADIANS(-$C112+Графики!$B$3)),"")</f>
        <v>333.41004042944047</v>
      </c>
      <c r="GZ112" s="19">
        <f>IF(ISNUMBER(GW112), GW112*COS(RADIANS(-$C112+Графики!$B$5))+GX112*SIN(RADIANS(-$C112+Графики!$B$5)),"")</f>
        <v>358.20630900282185</v>
      </c>
      <c r="HA112" s="24">
        <v>-0.27747485871467537</v>
      </c>
      <c r="HB112" s="25">
        <v>0.14151260040832389</v>
      </c>
      <c r="HC112" s="25">
        <v>-0.5037062591189635</v>
      </c>
      <c r="HD112" s="25">
        <v>0.34558628374590261</v>
      </c>
      <c r="HE112" s="18">
        <f t="shared" si="429"/>
        <v>3.656347196207073</v>
      </c>
      <c r="HF112" s="18">
        <f t="shared" si="430"/>
        <v>7.4114077409772827</v>
      </c>
      <c r="HG112" s="18">
        <f>IF(ISNUMBER(HE112),HG111+HE112*0.5,IF(ISNUMBER(HE313),0,""))</f>
        <v>335.46591055463063</v>
      </c>
      <c r="HH112" s="18">
        <f>IF(ISNUMBER(HF112),HH111+HF112*0.5,IF(ISNUMBER(HF313),0,""))</f>
        <v>357.98911139073692</v>
      </c>
      <c r="HI112" s="18">
        <f>IF(ISNUMBER(HG112), HG112*COS(RADIANS(-$C112+Графики!$B$3))+HH112*SIN(RADIANS(-$C112+Графики!$B$3)),"")</f>
        <v>335.46591055463063</v>
      </c>
      <c r="HJ112" s="19">
        <f>IF(ISNUMBER(HG112), HG112*COS(RADIANS(-$C112+Графики!$B$5))+HH112*SIN(RADIANS(-$C112+Графики!$B$5)),"")</f>
        <v>357.98911139073692</v>
      </c>
      <c r="HK112" s="24">
        <v>-0.17099208523281512</v>
      </c>
      <c r="HL112" s="25">
        <v>0.2309285144332017</v>
      </c>
      <c r="HM112" s="25">
        <v>-0.48952512028267214</v>
      </c>
      <c r="HN112" s="25">
        <v>0.44858308919537693</v>
      </c>
      <c r="HO112" s="18">
        <f t="shared" si="431"/>
        <v>3.5074117065149597</v>
      </c>
      <c r="HP112" s="18">
        <f t="shared" si="432"/>
        <v>8.1864470551632156</v>
      </c>
      <c r="HQ112" s="18">
        <f>IF(ISNUMBER(HO112),HQ111+HO112*0.5,IF(ISNUMBER(HO313),0,""))</f>
        <v>337.19848908387593</v>
      </c>
      <c r="HR112" s="18">
        <f>IF(ISNUMBER(HP112),HR111+HP112*0.5,IF(ISNUMBER(HP313),0,""))</f>
        <v>362.31469337323745</v>
      </c>
      <c r="HS112" s="18">
        <f>IF(ISNUMBER(HQ112), HQ112*COS(RADIANS(-$C112+Графики!$B$3))+HR112*SIN(RADIANS(-$C112+Графики!$B$3)),"")</f>
        <v>337.19848908387593</v>
      </c>
      <c r="HT112" s="19">
        <f>IF(ISNUMBER(HQ112), HQ112*COS(RADIANS(-$C112+Графики!$B$5))+HR112*SIN(RADIANS(-$C112+Графики!$B$5)),"")</f>
        <v>362.31469337323745</v>
      </c>
      <c r="HU112" s="24">
        <v>-0.17705633014249816</v>
      </c>
      <c r="HV112" s="25">
        <v>0.28345381225656485</v>
      </c>
      <c r="HW112" s="25">
        <v>-0.38456649804681142</v>
      </c>
      <c r="HX112" s="25">
        <v>0.39794185614604161</v>
      </c>
      <c r="HY112" s="18">
        <f t="shared" si="433"/>
        <v>4.0186982948138139</v>
      </c>
      <c r="HZ112" s="18">
        <f t="shared" si="434"/>
        <v>6.8286205315710182</v>
      </c>
      <c r="IA112" s="18">
        <f>IF(ISNUMBER(HY112),IA111+HY112*0.5,IF(ISNUMBER(HY313),0,""))</f>
        <v>332.58729094017582</v>
      </c>
      <c r="IB112" s="18">
        <f>IF(ISNUMBER(HZ112),IB111+HZ112*0.5,IF(ISNUMBER(HZ313),0,""))</f>
        <v>354.03513787269912</v>
      </c>
      <c r="IC112" s="18">
        <f>IF(ISNUMBER(IA112), IA112*COS(RADIANS(-$C112+Графики!$B$3))+IB112*SIN(RADIANS(-$C112+Графики!$B$3)),"")</f>
        <v>332.58729094017582</v>
      </c>
      <c r="ID112" s="19">
        <f>IF(ISNUMBER(IA112), IA112*COS(RADIANS(-$C112+Графики!$B$5))+IB112*SIN(RADIANS(-$C112+Графики!$B$5)),"")</f>
        <v>354.03513787269912</v>
      </c>
      <c r="IE112" s="24">
        <v>-0.13542775048121256</v>
      </c>
      <c r="IF112" s="25">
        <v>0.22433529093956392</v>
      </c>
      <c r="IG112" s="25">
        <v>-0.40246705539830263</v>
      </c>
      <c r="IH112" s="25">
        <v>0.40337493572822269</v>
      </c>
      <c r="II112" s="18">
        <f t="shared" si="435"/>
        <v>3.1395196423781395</v>
      </c>
      <c r="IJ112" s="18">
        <f t="shared" si="436"/>
        <v>7.0322400365114222</v>
      </c>
      <c r="IK112" s="18">
        <f>IF(ISNUMBER(II112),IK111+II112*0.5,IF(ISNUMBER(II313),0,""))</f>
        <v>329.38919628274846</v>
      </c>
      <c r="IL112" s="18">
        <f>IF(ISNUMBER(IJ112),IL111+IJ112*0.5,IF(ISNUMBER(IJ313),0,""))</f>
        <v>349.55780316982197</v>
      </c>
      <c r="IM112" s="18">
        <f>IF(ISNUMBER(IK112), IK112*COS(RADIANS(-$C112+Графики!$B$3))+IL112*SIN(RADIANS(-$C112+Графики!$B$3)),"")</f>
        <v>329.38919628274846</v>
      </c>
      <c r="IN112" s="19">
        <f>IF(ISNUMBER(IK112), IK112*COS(RADIANS(-$C112+Графики!$B$5))+IL112*SIN(RADIANS(-$C112+Графики!$B$5)),"")</f>
        <v>349.55780316982197</v>
      </c>
      <c r="IO112" s="24">
        <v>-0.2265313119026591</v>
      </c>
      <c r="IP112" s="25">
        <v>0.14217762960837962</v>
      </c>
      <c r="IQ112" s="25">
        <v>-0.3985499121078816</v>
      </c>
      <c r="IR112" s="25">
        <v>0.43385574028176066</v>
      </c>
      <c r="IS112" s="18">
        <f t="shared" si="437"/>
        <v>3.2175869535552222</v>
      </c>
      <c r="IT112" s="18">
        <f t="shared" si="438"/>
        <v>7.2640457888110559</v>
      </c>
      <c r="IU112" s="18">
        <f>IF(ISNUMBER(IS112),IU111+IS112*0.5,IF(ISNUMBER(IS313),0,""))</f>
        <v>332.98967159163533</v>
      </c>
      <c r="IV112" s="18">
        <f>IF(ISNUMBER(IT112),IV111+IT112*0.5,IF(ISNUMBER(IT313),0,""))</f>
        <v>358.43523979763484</v>
      </c>
      <c r="IW112" s="18">
        <f>IF(ISNUMBER(IU112), IU112*COS(RADIANS(-$C112+Графики!$B$3))+IV112*SIN(RADIANS(-$C112+Графики!$B$3)),"")</f>
        <v>332.98967159163533</v>
      </c>
      <c r="IX112" s="19">
        <f>IF(ISNUMBER(IU112), IU112*COS(RADIANS(-$C112+Графики!$B$5))+IV112*SIN(RADIANS(-$C112+Графики!$B$5)),"")</f>
        <v>358.43523979763484</v>
      </c>
    </row>
    <row r="113" spans="1:258" s="88" customFormat="1" x14ac:dyDescent="0.25">
      <c r="A113" s="44">
        <v>113</v>
      </c>
      <c r="B113" s="50">
        <v>0</v>
      </c>
      <c r="C113" s="11">
        <f>IF(Графики!$A$7="Расчитывать с учетом закручивания скважины",B113,0)</f>
        <v>0</v>
      </c>
      <c r="D113" s="47">
        <v>55</v>
      </c>
      <c r="E113" s="34">
        <f>IF(ISNUMBER(INDEX($I$1:$IX$303,$A113,E$1) ),INDEX($I$1:$IX$303,$A113,E$1),0)</f>
        <v>5.1665871902497997</v>
      </c>
      <c r="F113" s="35">
        <f>IF(ISNUMBER(INDEX($I$1:$IX$303,$A113,F$1) ),INDEX($I$1:$IX$303,$A113,F$1),0)</f>
        <v>9.8242455372553614</v>
      </c>
      <c r="G113" s="35">
        <f>IF(ISNUMBER(INDEX($I$1:$IX$303,$A113,G$1) ),INDEX($I$1:$IX$303,$A113,G$1)-$G$305,0)</f>
        <v>-645.52240076426824</v>
      </c>
      <c r="H113" s="36">
        <f>IF(ISNUMBER(INDEX($I$1:$IX$303,$A113,H$1) ),INDEX($I$1:$IX$303,$A113,H$1)-$H$305,0)</f>
        <v>-792.91142139304634</v>
      </c>
      <c r="I113" s="29">
        <v>-0.38835590653433938</v>
      </c>
      <c r="J113" s="25">
        <v>0.20369400845380889</v>
      </c>
      <c r="K113" s="25">
        <v>-0.62012623252820132</v>
      </c>
      <c r="L113" s="25">
        <v>0.50566748981734178</v>
      </c>
      <c r="M113" s="18">
        <f t="shared" si="389"/>
        <v>5.1665871902497997</v>
      </c>
      <c r="N113" s="18">
        <f t="shared" si="390"/>
        <v>9.8242455372553614</v>
      </c>
      <c r="O113" s="18">
        <f>IF(ISNUMBER(M113),O112+M113*0.5,IF(ISNUMBER(M314),0,""))</f>
        <v>332.39375512514641</v>
      </c>
      <c r="P113" s="18">
        <f>IF(ISNUMBER(N113),P112+N113*0.5,IF(ISNUMBER(N314),0,""))</f>
        <v>362.51824209099112</v>
      </c>
      <c r="Q113" s="18">
        <f>IF(ISNUMBER(O113), O113*COS(RADIANS(-$C113+Графики!$B$3))+P113*SIN(RADIANS(-$C113+Графики!$B$3)),"")</f>
        <v>332.39375512514641</v>
      </c>
      <c r="R113" s="19">
        <f>IF(ISNUMBER(O113), O113*COS(RADIANS(-$C113+Графики!$B$5))+P113*SIN(RADIANS(-$C113+Графики!$B$5)),"")</f>
        <v>362.51824209099112</v>
      </c>
      <c r="S113" s="29">
        <v>-0.36054046814395779</v>
      </c>
      <c r="T113" s="25">
        <v>0.325264342096653</v>
      </c>
      <c r="U113" s="25">
        <v>-0.70273377766320277</v>
      </c>
      <c r="V113" s="25">
        <v>0.63952071898490925</v>
      </c>
      <c r="W113" s="18">
        <f t="shared" si="391"/>
        <v>5.9847402557583669</v>
      </c>
      <c r="X113" s="18">
        <f t="shared" si="392"/>
        <v>11.713112332587524</v>
      </c>
      <c r="Y113" s="18">
        <f>IF(ISNUMBER(W113),Y112+W113*0.5,IF(ISNUMBER(W314),0,""))</f>
        <v>335.02143905674717</v>
      </c>
      <c r="Z113" s="18">
        <f>IF(ISNUMBER(X113),Z112+X113*0.5,IF(ISNUMBER(X314),0,""))</f>
        <v>361.16892931733776</v>
      </c>
      <c r="AA113" s="18">
        <f>IF(ISNUMBER(Y113), Y113*COS(RADIANS(-$C113+Графики!$B$3))+Z113*SIN(RADIANS(-$C113+Графики!$B$3)),"")</f>
        <v>335.02143905674717</v>
      </c>
      <c r="AB113" s="18">
        <f>IF(ISNUMBER(Y113), Y113*COS(RADIANS(-$C113+Графики!$B$5))+Z113*SIN(RADIANS(-$C113+Графики!$B$5)),"")</f>
        <v>361.16892931733776</v>
      </c>
      <c r="AC113" s="24">
        <v>-0.21669802049268816</v>
      </c>
      <c r="AD113" s="25">
        <v>0.28612450107606147</v>
      </c>
      <c r="AE113" s="25">
        <v>-0.66291672839432969</v>
      </c>
      <c r="AF113" s="25">
        <v>0.61911653470794192</v>
      </c>
      <c r="AG113" s="18">
        <f t="shared" si="393"/>
        <v>4.3879401962413329</v>
      </c>
      <c r="AH113" s="18">
        <f t="shared" si="394"/>
        <v>11.187617388577445</v>
      </c>
      <c r="AI113" s="18">
        <f>IF(ISNUMBER(AG113),AI112+AG113*0.5,IF(ISNUMBER(AG314),0,""))</f>
        <v>335.3250717924347</v>
      </c>
      <c r="AJ113" s="18">
        <f>IF(ISNUMBER(AH113),AJ112+AH113*0.5,IF(ISNUMBER(AH314),0,""))</f>
        <v>366.69137631577121</v>
      </c>
      <c r="AK113" s="18">
        <f>IF(ISNUMBER(AI113), AI113*COS(RADIANS(-$C113+Графики!$B$3))+AJ113*SIN(RADIANS(-$C113+Графики!$B$3)),"")</f>
        <v>335.3250717924347</v>
      </c>
      <c r="AL113" s="19">
        <f>IF(ISNUMBER(AI113), AI113*COS(RADIANS(-$C113+Графики!$B$5))+AJ113*SIN(RADIANS(-$C113+Графики!$B$5)),"")</f>
        <v>366.69137631577121</v>
      </c>
      <c r="AM113" s="24">
        <v>-0.2244588891445071</v>
      </c>
      <c r="AN113" s="25">
        <v>0.31565227388329919</v>
      </c>
      <c r="AO113" s="25">
        <v>-0.61846247973814228</v>
      </c>
      <c r="AP113" s="25">
        <v>0.6444242021138108</v>
      </c>
      <c r="AQ113" s="18">
        <f t="shared" si="395"/>
        <v>4.7133416090209792</v>
      </c>
      <c r="AR113" s="18">
        <f t="shared" si="396"/>
        <v>11.020542248296724</v>
      </c>
      <c r="AS113" s="18">
        <f>IF(ISNUMBER(AQ113),AS112+AQ113*0.5,IF(ISNUMBER(AQ314),0,""))</f>
        <v>331.74869786767567</v>
      </c>
      <c r="AT113" s="18">
        <f>IF(ISNUMBER(AR113),AT112+AR113*0.5,IF(ISNUMBER(AR314),0,""))</f>
        <v>364.10603308939375</v>
      </c>
      <c r="AU113" s="18">
        <f>IF(ISNUMBER(AS113), AS113*COS(RADIANS(-$C113+Графики!$B$3))+AT113*SIN(RADIANS(-$C113+Графики!$B$3)),"")</f>
        <v>331.74869786767567</v>
      </c>
      <c r="AV113" s="19">
        <f>IF(ISNUMBER(AS113), AS113*COS(RADIANS(-$C113+Графики!$B$5))+AT113*SIN(RADIANS(-$C113+Графики!$B$5)),"")</f>
        <v>364.10603308939375</v>
      </c>
      <c r="AW113" s="24">
        <v>-0.2695377253789415</v>
      </c>
      <c r="AX113" s="25">
        <v>0.24443487406284578</v>
      </c>
      <c r="AY113" s="25">
        <v>-0.63655911838405599</v>
      </c>
      <c r="AZ113" s="25">
        <v>0.58338195008454219</v>
      </c>
      <c r="BA113" s="18">
        <f t="shared" si="397"/>
        <v>4.4852420239454336</v>
      </c>
      <c r="BB113" s="18">
        <f t="shared" si="398"/>
        <v>10.645793065830011</v>
      </c>
      <c r="BC113" s="18">
        <f>IF(ISNUMBER(BA113),BC112+BA113*0.5,IF(ISNUMBER(BA314),0,""))</f>
        <v>331.8255559947865</v>
      </c>
      <c r="BD113" s="18">
        <f>IF(ISNUMBER(BB113),BD112+BB113*0.5,IF(ISNUMBER(BB314),0,""))</f>
        <v>363.56202201819195</v>
      </c>
      <c r="BE113" s="18">
        <f>IF(ISNUMBER(BC113), BC113*COS(RADIANS(-$C113+Графики!$B$3))+BD113*SIN(RADIANS(-$C113+Графики!$B$3)),"")</f>
        <v>331.8255559947865</v>
      </c>
      <c r="BF113" s="19">
        <f>IF(ISNUMBER(BC113), BC113*COS(RADIANS(-$C113+Графики!$B$5))+BD113*SIN(RADIANS(-$C113+Графики!$B$5)),"")</f>
        <v>363.56202201819195</v>
      </c>
      <c r="BG113" s="24">
        <v>-0.37633159462430554</v>
      </c>
      <c r="BH113" s="25">
        <v>0.25393535142115753</v>
      </c>
      <c r="BI113" s="25">
        <v>-0.62740817390472092</v>
      </c>
      <c r="BJ113" s="25">
        <v>0.53130489916272761</v>
      </c>
      <c r="BK113" s="18">
        <f t="shared" si="399"/>
        <v>5.5000889566017355</v>
      </c>
      <c r="BL113" s="18">
        <f t="shared" si="400"/>
        <v>10.111506793130021</v>
      </c>
      <c r="BM113" s="18">
        <f>IF(ISNUMBER(BK113),BM112+BK113*0.5,IF(ISNUMBER(BK314),0,""))</f>
        <v>333.98046703679194</v>
      </c>
      <c r="BN113" s="18">
        <f>IF(ISNUMBER(BL113),BN112+BL113*0.5,IF(ISNUMBER(BL314),0,""))</f>
        <v>356.44299706612014</v>
      </c>
      <c r="BO113" s="18">
        <f>IF(ISNUMBER(BM113), BM113*COS(RADIANS(-$C113+Графики!$B$3))+BN113*SIN(RADIANS(-$C113+Графики!$B$3)),"")</f>
        <v>333.98046703679194</v>
      </c>
      <c r="BP113" s="19">
        <f>IF(ISNUMBER(BM113), BM113*COS(RADIANS(-$C113+Графики!$B$5))+BN113*SIN(RADIANS(-$C113+Графики!$B$5)),"")</f>
        <v>356.44299706612014</v>
      </c>
      <c r="BQ113" s="24">
        <v>-0.20882991094898312</v>
      </c>
      <c r="BR113" s="25">
        <v>0.21481400481555643</v>
      </c>
      <c r="BS113" s="25">
        <v>-0.604568992026293</v>
      </c>
      <c r="BT113" s="25">
        <v>0.58978135269997478</v>
      </c>
      <c r="BU113" s="18">
        <f t="shared" si="401"/>
        <v>3.6969821714880915</v>
      </c>
      <c r="BV113" s="18">
        <f t="shared" si="402"/>
        <v>10.422484263763744</v>
      </c>
      <c r="BW113" s="18">
        <f>IF(ISNUMBER(BU113),BW112+BU113*0.5,IF(ISNUMBER(BU314),0,""))</f>
        <v>336.13327937076826</v>
      </c>
      <c r="BX113" s="18">
        <f>IF(ISNUMBER(BV113),BX112+BV113*0.5,IF(ISNUMBER(BV314),0,""))</f>
        <v>354.72725421250499</v>
      </c>
      <c r="BY113" s="18">
        <f>IF(ISNUMBER(BW113), BW113*COS(RADIANS(-$C113+Графики!$B$3))+BX113*SIN(RADIANS(-$C113+Графики!$B$3)),"")</f>
        <v>336.13327937076826</v>
      </c>
      <c r="BZ113" s="19">
        <f>IF(ISNUMBER(BW113), BW113*COS(RADIANS(-$C113+Графики!$B$5))+BX113*SIN(RADIANS(-$C113+Графики!$B$5)),"")</f>
        <v>354.72725421250499</v>
      </c>
      <c r="CA113" s="29">
        <v>-0.22005370601650234</v>
      </c>
      <c r="CB113" s="25">
        <v>0.27468550849877538</v>
      </c>
      <c r="CC113" s="25">
        <v>-0.63539362561993917</v>
      </c>
      <c r="CD113" s="25">
        <v>0.63111818029614497</v>
      </c>
      <c r="CE113" s="18">
        <f t="shared" si="403"/>
        <v>4.3174007032105193</v>
      </c>
      <c r="CF113" s="18">
        <f t="shared" si="404"/>
        <v>11.052175496991486</v>
      </c>
      <c r="CG113" s="18">
        <f>IF(ISNUMBER(CE113),CG112+CE113*0.5,IF(ISNUMBER(CE314),0,""))</f>
        <v>336.15340468662617</v>
      </c>
      <c r="CH113" s="18">
        <f>IF(ISNUMBER(CF113),CH112+CF113*0.5,IF(ISNUMBER(CF314),0,""))</f>
        <v>362.98812866169499</v>
      </c>
      <c r="CI113" s="18">
        <f>IF(ISNUMBER(CG113), CG113*COS(RADIANS(-$C113+Графики!$B$3))+CH113*SIN(RADIANS(-$C113+Графики!$B$3)),"")</f>
        <v>336.15340468662617</v>
      </c>
      <c r="CJ113" s="19">
        <f>IF(ISNUMBER(CG113), CG113*COS(RADIANS(-$C113+Графики!$B$5))+CH113*SIN(RADIANS(-$C113+Графики!$B$5)),"")</f>
        <v>362.98812866169499</v>
      </c>
      <c r="CK113" s="24">
        <v>-0.3550645890152222</v>
      </c>
      <c r="CL113" s="25">
        <v>0.19731825677456641</v>
      </c>
      <c r="CM113" s="25">
        <v>-0.66209610886021575</v>
      </c>
      <c r="CN113" s="25">
        <v>0.61544595676380309</v>
      </c>
      <c r="CO113" s="18">
        <f t="shared" si="405"/>
        <v>4.8204310267200725</v>
      </c>
      <c r="CP113" s="18">
        <f t="shared" si="406"/>
        <v>11.148426741153413</v>
      </c>
      <c r="CQ113" s="18">
        <f>IF(ISNUMBER(CO113),CQ112+CO113*0.5,IF(ISNUMBER(CO314),0,""))</f>
        <v>338.40677460235787</v>
      </c>
      <c r="CR113" s="18">
        <f>IF(ISNUMBER(CP113),CR112+CP113*0.5,IF(ISNUMBER(CP314),0,""))</f>
        <v>365.6304019087691</v>
      </c>
      <c r="CS113" s="18">
        <f>IF(ISNUMBER(CQ113), CQ113*COS(RADIANS(-$C113+Графики!$B$3))+CR113*SIN(RADIANS(-$C113+Графики!$B$3)),"")</f>
        <v>338.40677460235787</v>
      </c>
      <c r="CT113" s="19">
        <f>IF(ISNUMBER(CQ113), CQ113*COS(RADIANS(-$C113+Графики!$B$5))+CR113*SIN(RADIANS(-$C113+Графики!$B$5)),"")</f>
        <v>365.6304019087691</v>
      </c>
      <c r="CU113" s="24">
        <v>-0.20800919194707929</v>
      </c>
      <c r="CV113" s="25">
        <v>0.27995964848176946</v>
      </c>
      <c r="CW113" s="25">
        <v>-0.6517893282721644</v>
      </c>
      <c r="CX113" s="25">
        <v>0.50875097014552451</v>
      </c>
      <c r="CY113" s="18">
        <f t="shared" si="407"/>
        <v>4.2583185866608853</v>
      </c>
      <c r="CZ113" s="18">
        <f t="shared" si="408"/>
        <v>10.127451525934863</v>
      </c>
      <c r="DA113" s="18">
        <f>IF(ISNUMBER(CY113),DA112+CY113*0.5,IF(ISNUMBER(CY314),0,""))</f>
        <v>327.49084183242405</v>
      </c>
      <c r="DB113" s="18">
        <f>IF(ISNUMBER(CZ113),DB112+CZ113*0.5,IF(ISNUMBER(CZ314),0,""))</f>
        <v>367.28732831459382</v>
      </c>
      <c r="DC113" s="18">
        <f>IF(ISNUMBER(DA113), DA113*COS(RADIANS(-$C113+Графики!$B$3))+DB113*SIN(RADIANS(-$C113+Графики!$B$3)),"")</f>
        <v>327.49084183242405</v>
      </c>
      <c r="DD113" s="19">
        <f>IF(ISNUMBER(DA113), DA113*COS(RADIANS(-$C113+Графики!$B$5))+DB113*SIN(RADIANS(-$C113+Графики!$B$5)),"")</f>
        <v>367.28732831459382</v>
      </c>
      <c r="DE113" s="24">
        <v>-0.20044331174297458</v>
      </c>
      <c r="DF113" s="25">
        <v>0.2358391630700947</v>
      </c>
      <c r="DG113" s="25">
        <v>-0.5159407770810267</v>
      </c>
      <c r="DH113" s="25">
        <v>0.63958504282429107</v>
      </c>
      <c r="DI113" s="18">
        <f t="shared" si="409"/>
        <v>3.8072736291091269</v>
      </c>
      <c r="DJ113" s="18">
        <f t="shared" si="410"/>
        <v>10.083694180260821</v>
      </c>
      <c r="DK113" s="18">
        <f>IF(ISNUMBER(DI113),DK112+DI113*0.5,IF(ISNUMBER(DI314),0,""))</f>
        <v>333.22053745716516</v>
      </c>
      <c r="DL113" s="18">
        <f>IF(ISNUMBER(DJ113),DL112+DJ113*0.5,IF(ISNUMBER(DJ314),0,""))</f>
        <v>360.57041971976992</v>
      </c>
      <c r="DM113" s="18">
        <f>IF(ISNUMBER(DK113), DK113*COS(RADIANS(-$C113+Графики!$B$3))+DL113*SIN(RADIANS(-$C113+Графики!$B$3)),"")</f>
        <v>333.22053745716516</v>
      </c>
      <c r="DN113" s="19">
        <f>IF(ISNUMBER(DK113), DK113*COS(RADIANS(-$C113+Графики!$B$5))+DL113*SIN(RADIANS(-$C113+Графики!$B$5)),"")</f>
        <v>360.57041971976992</v>
      </c>
      <c r="DO113" s="24">
        <v>-0.21747445418658495</v>
      </c>
      <c r="DP113" s="25">
        <v>0.34645394437856292</v>
      </c>
      <c r="DQ113" s="25">
        <v>-0.58133230052745877</v>
      </c>
      <c r="DR113" s="25">
        <v>0.54987306553887083</v>
      </c>
      <c r="DS113" s="18">
        <f t="shared" si="411"/>
        <v>4.9211837864348187</v>
      </c>
      <c r="DT113" s="18">
        <f t="shared" si="412"/>
        <v>9.8714687476603782</v>
      </c>
      <c r="DU113" s="18">
        <f>IF(ISNUMBER(DS113),DU112+DS113*0.5,IF(ISNUMBER(DS314),0,""))</f>
        <v>341.36313620369481</v>
      </c>
      <c r="DV113" s="18">
        <f>IF(ISNUMBER(DT113),DV112+DT113*0.5,IF(ISNUMBER(DT314),0,""))</f>
        <v>360.37431211200959</v>
      </c>
      <c r="DW113" s="18">
        <f>IF(ISNUMBER(DU113), DU113*COS(RADIANS(-$C113+Графики!$B$3))+DV113*SIN(RADIANS(-$C113+Графики!$B$3)),"")</f>
        <v>341.36313620369481</v>
      </c>
      <c r="DX113" s="19">
        <f>IF(ISNUMBER(DU113), DU113*COS(RADIANS(-$C113+Графики!$B$5))+DV113*SIN(RADIANS(-$C113+Графики!$B$5)),"")</f>
        <v>360.37431211200959</v>
      </c>
      <c r="DY113" s="24">
        <v>-0.24161499452678603</v>
      </c>
      <c r="DZ113" s="25">
        <v>0.23678112111469049</v>
      </c>
      <c r="EA113" s="25">
        <v>-0.55164719575522947</v>
      </c>
      <c r="EB113" s="25">
        <v>0.57335151456345457</v>
      </c>
      <c r="EC113" s="18">
        <f t="shared" si="413"/>
        <v>4.1747815463464395</v>
      </c>
      <c r="ED113" s="18">
        <f t="shared" si="414"/>
        <v>9.8173080830993538</v>
      </c>
      <c r="EE113" s="18">
        <f>IF(ISNUMBER(EC113),EE112+EC113*0.5,IF(ISNUMBER(EC314),0,""))</f>
        <v>334.00643944217694</v>
      </c>
      <c r="EF113" s="18">
        <f>IF(ISNUMBER(ED113),EF112+ED113*0.5,IF(ISNUMBER(ED314),0,""))</f>
        <v>362.20051204291559</v>
      </c>
      <c r="EG113" s="18">
        <f>IF(ISNUMBER(EE113), EE113*COS(RADIANS(-$C113+Графики!$B$3))+EF113*SIN(RADIANS(-$C113+Графики!$B$3)),"")</f>
        <v>334.00643944217694</v>
      </c>
      <c r="EH113" s="19">
        <f>IF(ISNUMBER(EE113), EE113*COS(RADIANS(-$C113+Графики!$B$5))+EF113*SIN(RADIANS(-$C113+Графики!$B$5)),"")</f>
        <v>362.20051204291559</v>
      </c>
      <c r="EI113" s="24">
        <v>-0.282764281314688</v>
      </c>
      <c r="EJ113" s="25">
        <v>0.19392497212686907</v>
      </c>
      <c r="EK113" s="25">
        <v>-0.61614242009411679</v>
      </c>
      <c r="EL113" s="25">
        <v>0.56964443472250903</v>
      </c>
      <c r="EM113" s="18">
        <f t="shared" si="415"/>
        <v>4.1598864930538069</v>
      </c>
      <c r="EN113" s="18">
        <f t="shared" si="416"/>
        <v>10.34775774656986</v>
      </c>
      <c r="EO113" s="18">
        <f>IF(ISNUMBER(EM113),EO112+EM113*0.5,IF(ISNUMBER(EM314),0,""))</f>
        <v>335.18927335813311</v>
      </c>
      <c r="EP113" s="18">
        <f>IF(ISNUMBER(EN113),EP112+EN113*0.5,IF(ISNUMBER(EN314),0,""))</f>
        <v>356.27363903772584</v>
      </c>
      <c r="EQ113" s="18">
        <f>IF(ISNUMBER(EO113), EO113*COS(RADIANS(-$C113+Графики!$B$3))+EP113*SIN(RADIANS(-$C113+Графики!$B$3)),"")</f>
        <v>335.18927335813311</v>
      </c>
      <c r="ER113" s="19">
        <f>IF(ISNUMBER(EO113), EO113*COS(RADIANS(-$C113+Графики!$B$5))+EP113*SIN(RADIANS(-$C113+Графики!$B$5)),"")</f>
        <v>356.27363903772584</v>
      </c>
      <c r="ES113" s="24">
        <v>-0.24853956032803026</v>
      </c>
      <c r="ET113" s="25">
        <v>0.19276006268907361</v>
      </c>
      <c r="EU113" s="25">
        <v>-0.64319865856671266</v>
      </c>
      <c r="EV113" s="25">
        <v>0.53822630090765045</v>
      </c>
      <c r="EW113" s="18">
        <f t="shared" si="417"/>
        <v>3.851056185731609</v>
      </c>
      <c r="EX113" s="18">
        <f t="shared" si="418"/>
        <v>10.309695059372688</v>
      </c>
      <c r="EY113" s="18">
        <f>IF(ISNUMBER(EW113),EY112+EW113*0.5,IF(ISNUMBER(EW314),0,""))</f>
        <v>330.13600425419042</v>
      </c>
      <c r="EZ113" s="18">
        <f>IF(ISNUMBER(EX113),EZ112+EX113*0.5,IF(ISNUMBER(EX314),0,""))</f>
        <v>357.93992043294469</v>
      </c>
      <c r="FA113" s="18">
        <f>IF(ISNUMBER(EY113), EY113*COS(RADIANS(-$C113+Графики!$B$3))+EZ113*SIN(RADIANS(-$C113+Графики!$B$3)),"")</f>
        <v>330.13600425419042</v>
      </c>
      <c r="FB113" s="19">
        <f>IF(ISNUMBER(EY113), EY113*COS(RADIANS(-$C113+Графики!$B$5))+EZ113*SIN(RADIANS(-$C113+Графики!$B$5)),"")</f>
        <v>357.93992043294469</v>
      </c>
      <c r="FC113" s="24">
        <v>-0.22726309274586978</v>
      </c>
      <c r="FD113" s="25">
        <v>0.36004606260176708</v>
      </c>
      <c r="FE113" s="25">
        <v>-0.69640520415350649</v>
      </c>
      <c r="FF113" s="25">
        <v>0.55276860959545382</v>
      </c>
      <c r="FG113" s="18">
        <f t="shared" si="419"/>
        <v>5.125216805627586</v>
      </c>
      <c r="FH113" s="18">
        <f t="shared" si="420"/>
        <v>10.900882087690393</v>
      </c>
      <c r="FI113" s="18">
        <f>IF(ISNUMBER(FG113),FI112+FG113*0.5,IF(ISNUMBER(FG314),0,""))</f>
        <v>332.44207353803796</v>
      </c>
      <c r="FJ113" s="18">
        <f>IF(ISNUMBER(FH113),FJ112+FH113*0.5,IF(ISNUMBER(FH314),0,""))</f>
        <v>364.19649338808279</v>
      </c>
      <c r="FK113" s="18">
        <f>IF(ISNUMBER(FI113), FI113*COS(RADIANS(-$C113+Графики!$B$3))+FJ113*SIN(RADIANS(-$C113+Графики!$B$3)),"")</f>
        <v>332.44207353803796</v>
      </c>
      <c r="FL113" s="19">
        <f>IF(ISNUMBER(FI113), FI113*COS(RADIANS(-$C113+Графики!$B$5))+FJ113*SIN(RADIANS(-$C113+Графики!$B$5)),"")</f>
        <v>364.19649338808279</v>
      </c>
      <c r="FM113" s="24">
        <v>-0.20334024635467252</v>
      </c>
      <c r="FN113" s="25">
        <v>0.20232686697028143</v>
      </c>
      <c r="FO113" s="25">
        <v>-0.64517335655000407</v>
      </c>
      <c r="FP113" s="25">
        <v>0.63046205442422909</v>
      </c>
      <c r="FQ113" s="18">
        <f t="shared" si="421"/>
        <v>3.5401060029407905</v>
      </c>
      <c r="FR113" s="18">
        <f t="shared" si="422"/>
        <v>11.131789072965081</v>
      </c>
      <c r="FS113" s="18">
        <f>IF(ISNUMBER(FQ113),FS112+FQ113*0.5,IF(ISNUMBER(FQ314),0,""))</f>
        <v>334.71214436913482</v>
      </c>
      <c r="FT113" s="18">
        <f>IF(ISNUMBER(FR113),FT112+FR113*0.5,IF(ISNUMBER(FR314),0,""))</f>
        <v>361.99458697370562</v>
      </c>
      <c r="FU113" s="18">
        <f>IF(ISNUMBER(FS113), FS113*COS(RADIANS(-$C113+Графики!$B$3))+FT113*SIN(RADIANS(-$C113+Графики!$B$3)),"")</f>
        <v>334.71214436913482</v>
      </c>
      <c r="FV113" s="19">
        <f>IF(ISNUMBER(FS113), FS113*COS(RADIANS(-$C113+Графики!$B$5))+FT113*SIN(RADIANS(-$C113+Графики!$B$5)),"")</f>
        <v>361.99458697370562</v>
      </c>
      <c r="FW113" s="24">
        <v>-0.28342525494861454</v>
      </c>
      <c r="FX113" s="25">
        <v>0.18173077104458943</v>
      </c>
      <c r="FY113" s="25">
        <v>-0.61732135468135063</v>
      </c>
      <c r="FZ113" s="25">
        <v>0.55003438594418996</v>
      </c>
      <c r="GA113" s="18">
        <f t="shared" si="423"/>
        <v>4.0592409468063382</v>
      </c>
      <c r="GB113" s="18">
        <f t="shared" si="424"/>
        <v>10.186924411078689</v>
      </c>
      <c r="GC113" s="18">
        <f>IF(ISNUMBER(GA113),GC112+GA113*0.5,IF(ISNUMBER(GA314),0,""))</f>
        <v>341.03385630835612</v>
      </c>
      <c r="GD113" s="18">
        <f>IF(ISNUMBER(GB113),GD112+GB113*0.5,IF(ISNUMBER(GB314),0,""))</f>
        <v>355.67892819334452</v>
      </c>
      <c r="GE113" s="18">
        <f>IF(ISNUMBER(GC113), GC113*COS(RADIANS(-$C113+Графики!$B$3))+GD113*SIN(RADIANS(-$C113+Графики!$B$3)),"")</f>
        <v>341.03385630835612</v>
      </c>
      <c r="GF113" s="19">
        <f>IF(ISNUMBER(GC113), GC113*COS(RADIANS(-$C113+Графики!$B$5))+GD113*SIN(RADIANS(-$C113+Графики!$B$5)),"")</f>
        <v>355.67892819334452</v>
      </c>
      <c r="GG113" s="24">
        <v>-0.32025820307693786</v>
      </c>
      <c r="GH113" s="25">
        <v>0.2342424748200316</v>
      </c>
      <c r="GI113" s="25">
        <v>-0.63895132268619259</v>
      </c>
      <c r="GJ113" s="25">
        <v>0.47679461908318044</v>
      </c>
      <c r="GK113" s="18">
        <f t="shared" si="425"/>
        <v>4.8389123828078668</v>
      </c>
      <c r="GL113" s="18">
        <f t="shared" si="426"/>
        <v>9.7365663043355433</v>
      </c>
      <c r="GM113" s="18">
        <f>IF(ISNUMBER(GK113),GM112+GK113*0.5,IF(ISNUMBER(GK314),0,""))</f>
        <v>341.55179782106143</v>
      </c>
      <c r="GN113" s="18">
        <f>IF(ISNUMBER(GL113),GN112+GL113*0.5,IF(ISNUMBER(GL314),0,""))</f>
        <v>363.50123480706009</v>
      </c>
      <c r="GO113" s="18">
        <f>IF(ISNUMBER(GM113), GM113*COS(RADIANS(-$C113+Графики!$B$3))+GN113*SIN(RADIANS(-$C113+Графики!$B$3)),"")</f>
        <v>341.55179782106143</v>
      </c>
      <c r="GP113" s="19">
        <f>IF(ISNUMBER(GM113), GM113*COS(RADIANS(-$C113+Графики!$B$5))+GN113*SIN(RADIANS(-$C113+Графики!$B$5)),"")</f>
        <v>363.50123480706009</v>
      </c>
      <c r="GQ113" s="24">
        <v>-0.35431017371109674</v>
      </c>
      <c r="GR113" s="25">
        <v>0.24636242931331007</v>
      </c>
      <c r="GS113" s="25">
        <v>-0.56743051762765684</v>
      </c>
      <c r="GT113" s="25">
        <v>0.58830144264288786</v>
      </c>
      <c r="GU113" s="18">
        <f t="shared" si="427"/>
        <v>5.2418333195381432</v>
      </c>
      <c r="GV113" s="18">
        <f t="shared" si="428"/>
        <v>10.085493002831827</v>
      </c>
      <c r="GW113" s="18">
        <f>IF(ISNUMBER(GU113),GW112+GU113*0.5,IF(ISNUMBER(GU314),0,""))</f>
        <v>336.03095708920955</v>
      </c>
      <c r="GX113" s="18">
        <f>IF(ISNUMBER(GV113),GX112+GV113*0.5,IF(ISNUMBER(GV314),0,""))</f>
        <v>363.24905550423779</v>
      </c>
      <c r="GY113" s="18">
        <f>IF(ISNUMBER(GW113), GW113*COS(RADIANS(-$C113+Графики!$B$3))+GX113*SIN(RADIANS(-$C113+Графики!$B$3)),"")</f>
        <v>336.03095708920955</v>
      </c>
      <c r="GZ113" s="19">
        <f>IF(ISNUMBER(GW113), GW113*COS(RADIANS(-$C113+Графики!$B$5))+GX113*SIN(RADIANS(-$C113+Графики!$B$5)),"")</f>
        <v>363.24905550423779</v>
      </c>
      <c r="HA113" s="24">
        <v>-0.34681457293323731</v>
      </c>
      <c r="HB113" s="25">
        <v>0.35590414608770926</v>
      </c>
      <c r="HC113" s="25">
        <v>-0.55693569655838737</v>
      </c>
      <c r="HD113" s="25">
        <v>0.55660280856437927</v>
      </c>
      <c r="HE113" s="18">
        <f t="shared" si="429"/>
        <v>6.1323392454720409</v>
      </c>
      <c r="HF113" s="18">
        <f t="shared" si="430"/>
        <v>9.7173036968933619</v>
      </c>
      <c r="HG113" s="18">
        <f>IF(ISNUMBER(HE113),HG112+HE113*0.5,IF(ISNUMBER(HE314),0,""))</f>
        <v>338.53208017736665</v>
      </c>
      <c r="HH113" s="18">
        <f>IF(ISNUMBER(HF113),HH112+HF113*0.5,IF(ISNUMBER(HF314),0,""))</f>
        <v>362.84776323918362</v>
      </c>
      <c r="HI113" s="18">
        <f>IF(ISNUMBER(HG113), HG113*COS(RADIANS(-$C113+Графики!$B$3))+HH113*SIN(RADIANS(-$C113+Графики!$B$3)),"")</f>
        <v>338.53208017736665</v>
      </c>
      <c r="HJ113" s="19">
        <f>IF(ISNUMBER(HG113), HG113*COS(RADIANS(-$C113+Графики!$B$5))+HH113*SIN(RADIANS(-$C113+Графики!$B$5)),"")</f>
        <v>362.84776323918362</v>
      </c>
      <c r="HK113" s="24">
        <v>-0.27259465544275174</v>
      </c>
      <c r="HL113" s="25">
        <v>0.18461153721715681</v>
      </c>
      <c r="HM113" s="25">
        <v>-0.69558143952388918</v>
      </c>
      <c r="HN113" s="25">
        <v>0.5137535407817394</v>
      </c>
      <c r="HO113" s="18">
        <f t="shared" si="431"/>
        <v>3.9898661253347485</v>
      </c>
      <c r="HP113" s="18">
        <f t="shared" si="432"/>
        <v>10.553242685708257</v>
      </c>
      <c r="HQ113" s="18">
        <f>IF(ISNUMBER(HO113),HQ112+HO113*0.5,IF(ISNUMBER(HO314),0,""))</f>
        <v>339.1934221465433</v>
      </c>
      <c r="HR113" s="18">
        <f>IF(ISNUMBER(HP113),HR112+HP113*0.5,IF(ISNUMBER(HP314),0,""))</f>
        <v>367.59131471609157</v>
      </c>
      <c r="HS113" s="18">
        <f>IF(ISNUMBER(HQ113), HQ113*COS(RADIANS(-$C113+Графики!$B$3))+HR113*SIN(RADIANS(-$C113+Графики!$B$3)),"")</f>
        <v>339.1934221465433</v>
      </c>
      <c r="HT113" s="19">
        <f>IF(ISNUMBER(HQ113), HQ113*COS(RADIANS(-$C113+Графики!$B$5))+HR113*SIN(RADIANS(-$C113+Графики!$B$5)),"")</f>
        <v>367.59131471609157</v>
      </c>
      <c r="HU113" s="24">
        <v>-0.36785840746023168</v>
      </c>
      <c r="HV113" s="25">
        <v>0.22755300000824777</v>
      </c>
      <c r="HW113" s="25">
        <v>-0.60151427754438447</v>
      </c>
      <c r="HX113" s="25">
        <v>0.50245512657441549</v>
      </c>
      <c r="HY113" s="18">
        <f t="shared" si="433"/>
        <v>5.1959213522786296</v>
      </c>
      <c r="HZ113" s="18">
        <f t="shared" si="434"/>
        <v>9.6338014462911321</v>
      </c>
      <c r="IA113" s="18">
        <f>IF(ISNUMBER(HY113),IA112+HY113*0.5,IF(ISNUMBER(HY314),0,""))</f>
        <v>335.18525161631516</v>
      </c>
      <c r="IB113" s="18">
        <f>IF(ISNUMBER(HZ113),IB112+HZ113*0.5,IF(ISNUMBER(HZ314),0,""))</f>
        <v>358.8520385958447</v>
      </c>
      <c r="IC113" s="18">
        <f>IF(ISNUMBER(IA113), IA113*COS(RADIANS(-$C113+Графики!$B$3))+IB113*SIN(RADIANS(-$C113+Графики!$B$3)),"")</f>
        <v>335.18525161631516</v>
      </c>
      <c r="ID113" s="19">
        <f>IF(ISNUMBER(IA113), IA113*COS(RADIANS(-$C113+Графики!$B$5))+IB113*SIN(RADIANS(-$C113+Графики!$B$5)),"")</f>
        <v>358.8520385958447</v>
      </c>
      <c r="IE113" s="24">
        <v>-0.25325512112154103</v>
      </c>
      <c r="IF113" s="25">
        <v>0.31133371842389346</v>
      </c>
      <c r="IG113" s="25">
        <v>-0.62807717407253583</v>
      </c>
      <c r="IH113" s="25">
        <v>0.48173024921466956</v>
      </c>
      <c r="II113" s="18">
        <f t="shared" si="435"/>
        <v>4.9269471513736036</v>
      </c>
      <c r="IJ113" s="18">
        <f t="shared" si="436"/>
        <v>9.6847453976857647</v>
      </c>
      <c r="IK113" s="18">
        <f>IF(ISNUMBER(II113),IK112+II113*0.5,IF(ISNUMBER(II314),0,""))</f>
        <v>331.85266985843526</v>
      </c>
      <c r="IL113" s="18">
        <f>IF(ISNUMBER(IJ113),IL112+IJ113*0.5,IF(ISNUMBER(IJ314),0,""))</f>
        <v>354.40017586866486</v>
      </c>
      <c r="IM113" s="18">
        <f>IF(ISNUMBER(IK113), IK113*COS(RADIANS(-$C113+Графики!$B$3))+IL113*SIN(RADIANS(-$C113+Графики!$B$3)),"")</f>
        <v>331.85266985843526</v>
      </c>
      <c r="IN113" s="19">
        <f>IF(ISNUMBER(IK113), IK113*COS(RADIANS(-$C113+Графики!$B$5))+IL113*SIN(RADIANS(-$C113+Графики!$B$5)),"")</f>
        <v>354.40017586866486</v>
      </c>
      <c r="IO113" s="24">
        <v>-0.30033843322784182</v>
      </c>
      <c r="IP113" s="25">
        <v>0.18732275101411536</v>
      </c>
      <c r="IQ113" s="25">
        <v>-0.70505298980817377</v>
      </c>
      <c r="IR113" s="25">
        <v>0.58073076414010849</v>
      </c>
      <c r="IS113" s="18">
        <f t="shared" si="437"/>
        <v>4.2556338042751296</v>
      </c>
      <c r="IT113" s="18">
        <f t="shared" si="438"/>
        <v>11.220344541190503</v>
      </c>
      <c r="IU113" s="18">
        <f>IF(ISNUMBER(IS113),IU112+IS113*0.5,IF(ISNUMBER(IS314),0,""))</f>
        <v>335.1174884937729</v>
      </c>
      <c r="IV113" s="18">
        <f>IF(ISNUMBER(IT113),IV112+IT113*0.5,IF(ISNUMBER(IT314),0,""))</f>
        <v>364.04541206823006</v>
      </c>
      <c r="IW113" s="18">
        <f>IF(ISNUMBER(IU113), IU113*COS(RADIANS(-$C113+Графики!$B$3))+IV113*SIN(RADIANS(-$C113+Графики!$B$3)),"")</f>
        <v>335.1174884937729</v>
      </c>
      <c r="IX113" s="19">
        <f>IF(ISNUMBER(IU113), IU113*COS(RADIANS(-$C113+Графики!$B$5))+IV113*SIN(RADIANS(-$C113+Графики!$B$5)),"")</f>
        <v>364.04541206823006</v>
      </c>
    </row>
    <row r="114" spans="1:258" s="88" customFormat="1" x14ac:dyDescent="0.25">
      <c r="A114" s="44">
        <v>114</v>
      </c>
      <c r="B114" s="50">
        <v>0</v>
      </c>
      <c r="C114" s="11">
        <f>IF(Графики!$A$7="Расчитывать с учетом закручивания скважины",B114,0)</f>
        <v>0</v>
      </c>
      <c r="D114" s="47">
        <v>55.5</v>
      </c>
      <c r="E114" s="34">
        <f>IF(ISNUMBER(INDEX($I$1:$IX$303,$A114,E$1) ),INDEX($I$1:$IX$303,$A114,E$1),0)</f>
        <v>9.2536370380852784</v>
      </c>
      <c r="F114" s="35">
        <f>IF(ISNUMBER(INDEX($I$1:$IX$303,$A114,F$1) ),INDEX($I$1:$IX$303,$A114,F$1),0)</f>
        <v>12.414529392509801</v>
      </c>
      <c r="G114" s="35">
        <f>IF(ISNUMBER(INDEX($I$1:$IX$303,$A114,G$1) ),INDEX($I$1:$IX$303,$A114,G$1)-$G$305,0)</f>
        <v>-640.89558224522557</v>
      </c>
      <c r="H114" s="36">
        <f>IF(ISNUMBER(INDEX($I$1:$IX$303,$A114,H$1) ),INDEX($I$1:$IX$303,$A114,H$1)-$H$305,0)</f>
        <v>-786.70415669679142</v>
      </c>
      <c r="I114" s="29">
        <v>-0.53021011307860644</v>
      </c>
      <c r="J114" s="25">
        <v>0.53019371583938713</v>
      </c>
      <c r="K114" s="25">
        <v>-0.76283918038815435</v>
      </c>
      <c r="L114" s="25">
        <v>0.65979764179743783</v>
      </c>
      <c r="M114" s="18">
        <f t="shared" si="389"/>
        <v>9.2536370380852784</v>
      </c>
      <c r="N114" s="18">
        <f t="shared" si="390"/>
        <v>12.414529392509801</v>
      </c>
      <c r="O114" s="18">
        <f>IF(ISNUMBER(M114),O113+M114*0.5,IF(ISNUMBER(M315),0,""))</f>
        <v>337.02057364418903</v>
      </c>
      <c r="P114" s="18">
        <f>IF(ISNUMBER(N114),P113+N114*0.5,IF(ISNUMBER(N315),0,""))</f>
        <v>368.72550678724605</v>
      </c>
      <c r="Q114" s="18">
        <f>IF(ISNUMBER(O114), O114*COS(RADIANS(-$C114+Графики!$B$3))+P114*SIN(RADIANS(-$C114+Графики!$B$3)),"")</f>
        <v>337.02057364418903</v>
      </c>
      <c r="R114" s="19">
        <f>IF(ISNUMBER(O114), O114*COS(RADIANS(-$C114+Графики!$B$5))+P114*SIN(RADIANS(-$C114+Графики!$B$5)),"")</f>
        <v>368.72550678724605</v>
      </c>
      <c r="S114" s="29">
        <v>-0.51110409343483776</v>
      </c>
      <c r="T114" s="25">
        <v>0.53336293399654566</v>
      </c>
      <c r="U114" s="25">
        <v>-0.90632917609188457</v>
      </c>
      <c r="V114" s="25">
        <v>0.69975809777817288</v>
      </c>
      <c r="W114" s="18">
        <f t="shared" si="391"/>
        <v>9.1145680745557804</v>
      </c>
      <c r="X114" s="18">
        <f t="shared" si="392"/>
        <v>14.015296627102513</v>
      </c>
      <c r="Y114" s="18">
        <f>IF(ISNUMBER(W114),Y113+W114*0.5,IF(ISNUMBER(W315),0,""))</f>
        <v>339.57872309402507</v>
      </c>
      <c r="Z114" s="18">
        <f>IF(ISNUMBER(X114),Z113+X114*0.5,IF(ISNUMBER(X315),0,""))</f>
        <v>368.17657763088903</v>
      </c>
      <c r="AA114" s="18">
        <f>IF(ISNUMBER(Y114), Y114*COS(RADIANS(-$C114+Графики!$B$3))+Z114*SIN(RADIANS(-$C114+Графики!$B$3)),"")</f>
        <v>339.57872309402507</v>
      </c>
      <c r="AB114" s="18">
        <f>IF(ISNUMBER(Y114), Y114*COS(RADIANS(-$C114+Графики!$B$5))+Z114*SIN(RADIANS(-$C114+Графики!$B$5)),"")</f>
        <v>368.17657763088903</v>
      </c>
      <c r="AC114" s="24">
        <v>-0.53734664415474709</v>
      </c>
      <c r="AD114" s="25">
        <v>0.50675199791130299</v>
      </c>
      <c r="AE114" s="25">
        <v>-0.74796947550935944</v>
      </c>
      <c r="AF114" s="25">
        <v>0.68103582226812942</v>
      </c>
      <c r="AG114" s="18">
        <f t="shared" si="393"/>
        <v>9.1113534392748665</v>
      </c>
      <c r="AH114" s="18">
        <f t="shared" si="394"/>
        <v>12.47010052419205</v>
      </c>
      <c r="AI114" s="18">
        <f>IF(ISNUMBER(AG114),AI113+AG114*0.5,IF(ISNUMBER(AG315),0,""))</f>
        <v>339.88074851207216</v>
      </c>
      <c r="AJ114" s="18">
        <f>IF(ISNUMBER(AH114),AJ113+AH114*0.5,IF(ISNUMBER(AH315),0,""))</f>
        <v>372.92642657786723</v>
      </c>
      <c r="AK114" s="18">
        <f>IF(ISNUMBER(AI114), AI114*COS(RADIANS(-$C114+Графики!$B$3))+AJ114*SIN(RADIANS(-$C114+Графики!$B$3)),"")</f>
        <v>339.88074851207216</v>
      </c>
      <c r="AL114" s="19">
        <f>IF(ISNUMBER(AI114), AI114*COS(RADIANS(-$C114+Графики!$B$5))+AJ114*SIN(RADIANS(-$C114+Графики!$B$5)),"")</f>
        <v>372.92642657786723</v>
      </c>
      <c r="AM114" s="24">
        <v>-0.49919304605204673</v>
      </c>
      <c r="AN114" s="25">
        <v>0.37720663189972581</v>
      </c>
      <c r="AO114" s="25">
        <v>-0.89073150432454351</v>
      </c>
      <c r="AP114" s="25">
        <v>0.78447546984708583</v>
      </c>
      <c r="AQ114" s="18">
        <f t="shared" si="395"/>
        <v>7.6479554134993899</v>
      </c>
      <c r="AR114" s="18">
        <f t="shared" si="396"/>
        <v>14.618417970960529</v>
      </c>
      <c r="AS114" s="18">
        <f>IF(ISNUMBER(AQ114),AS113+AQ114*0.5,IF(ISNUMBER(AQ315),0,""))</f>
        <v>335.57267557442538</v>
      </c>
      <c r="AT114" s="18">
        <f>IF(ISNUMBER(AR114),AT113+AR114*0.5,IF(ISNUMBER(AR315),0,""))</f>
        <v>371.41524207487402</v>
      </c>
      <c r="AU114" s="18">
        <f>IF(ISNUMBER(AS114), AS114*COS(RADIANS(-$C114+Графики!$B$3))+AT114*SIN(RADIANS(-$C114+Графики!$B$3)),"")</f>
        <v>335.57267557442538</v>
      </c>
      <c r="AV114" s="19">
        <f>IF(ISNUMBER(AS114), AS114*COS(RADIANS(-$C114+Графики!$B$5))+AT114*SIN(RADIANS(-$C114+Графики!$B$5)),"")</f>
        <v>371.41524207487402</v>
      </c>
      <c r="AW114" s="24">
        <v>-0.54169601529308975</v>
      </c>
      <c r="AX114" s="25">
        <v>0.35043274140811498</v>
      </c>
      <c r="AY114" s="25">
        <v>-0.74396213337551675</v>
      </c>
      <c r="AZ114" s="25">
        <v>0.79496684961274566</v>
      </c>
      <c r="BA114" s="18">
        <f t="shared" si="397"/>
        <v>7.7852134328899174</v>
      </c>
      <c r="BB114" s="18">
        <f t="shared" si="398"/>
        <v>13.429285168688317</v>
      </c>
      <c r="BC114" s="18">
        <f>IF(ISNUMBER(BA114),BC113+BA114*0.5,IF(ISNUMBER(BA315),0,""))</f>
        <v>335.71816271123146</v>
      </c>
      <c r="BD114" s="18">
        <f>IF(ISNUMBER(BB114),BD113+BB114*0.5,IF(ISNUMBER(BB315),0,""))</f>
        <v>370.27666460253613</v>
      </c>
      <c r="BE114" s="18">
        <f>IF(ISNUMBER(BC114), BC114*COS(RADIANS(-$C114+Графики!$B$3))+BD114*SIN(RADIANS(-$C114+Графики!$B$3)),"")</f>
        <v>335.71816271123146</v>
      </c>
      <c r="BF114" s="19">
        <f>IF(ISNUMBER(BC114), BC114*COS(RADIANS(-$C114+Графики!$B$5))+BD114*SIN(RADIANS(-$C114+Графики!$B$5)),"")</f>
        <v>370.27666460253613</v>
      </c>
      <c r="BG114" s="24">
        <v>-0.53298738981911342</v>
      </c>
      <c r="BH114" s="25">
        <v>0.53189230733101833</v>
      </c>
      <c r="BI114" s="25">
        <v>-0.83434074542387249</v>
      </c>
      <c r="BJ114" s="25">
        <v>0.75168716350786635</v>
      </c>
      <c r="BK114" s="18">
        <f t="shared" si="399"/>
        <v>9.2926946774280488</v>
      </c>
      <c r="BL114" s="18">
        <f t="shared" si="400"/>
        <v>13.840262624594493</v>
      </c>
      <c r="BM114" s="18">
        <f>IF(ISNUMBER(BK114),BM113+BK114*0.5,IF(ISNUMBER(BK315),0,""))</f>
        <v>338.62681437550594</v>
      </c>
      <c r="BN114" s="18">
        <f>IF(ISNUMBER(BL114),BN113+BL114*0.5,IF(ISNUMBER(BL315),0,""))</f>
        <v>363.3631283784174</v>
      </c>
      <c r="BO114" s="18">
        <f>IF(ISNUMBER(BM114), BM114*COS(RADIANS(-$C114+Графики!$B$3))+BN114*SIN(RADIANS(-$C114+Графики!$B$3)),"")</f>
        <v>338.62681437550594</v>
      </c>
      <c r="BP114" s="19">
        <f>IF(ISNUMBER(BM114), BM114*COS(RADIANS(-$C114+Графики!$B$5))+BN114*SIN(RADIANS(-$C114+Графики!$B$5)),"")</f>
        <v>363.3631283784174</v>
      </c>
      <c r="BQ114" s="24">
        <v>-0.50393935896572417</v>
      </c>
      <c r="BR114" s="25">
        <v>0.53102053967416574</v>
      </c>
      <c r="BS114" s="25">
        <v>-0.89152291992251076</v>
      </c>
      <c r="BT114" s="25">
        <v>0.68823843538445073</v>
      </c>
      <c r="BU114" s="18">
        <f t="shared" si="401"/>
        <v>9.0316061396300409</v>
      </c>
      <c r="BV114" s="18">
        <f t="shared" si="402"/>
        <v>13.785581845054763</v>
      </c>
      <c r="BW114" s="18">
        <f>IF(ISNUMBER(BU114),BW113+BU114*0.5,IF(ISNUMBER(BU315),0,""))</f>
        <v>340.6490824405833</v>
      </c>
      <c r="BX114" s="18">
        <f>IF(ISNUMBER(BV114),BX113+BV114*0.5,IF(ISNUMBER(BV315),0,""))</f>
        <v>361.62004513503234</v>
      </c>
      <c r="BY114" s="18">
        <f>IF(ISNUMBER(BW114), BW114*COS(RADIANS(-$C114+Графики!$B$3))+BX114*SIN(RADIANS(-$C114+Графики!$B$3)),"")</f>
        <v>340.6490824405833</v>
      </c>
      <c r="BZ114" s="19">
        <f>IF(ISNUMBER(BW114), BW114*COS(RADIANS(-$C114+Графики!$B$5))+BX114*SIN(RADIANS(-$C114+Графики!$B$5)),"")</f>
        <v>361.62004513503234</v>
      </c>
      <c r="CA114" s="29">
        <v>-0.54462284693267482</v>
      </c>
      <c r="CB114" s="25">
        <v>0.47782343241216796</v>
      </c>
      <c r="CC114" s="25">
        <v>-0.8212039746638623</v>
      </c>
      <c r="CD114" s="25">
        <v>0.69948916171537501</v>
      </c>
      <c r="CE114" s="18">
        <f t="shared" si="403"/>
        <v>8.9224086108625738</v>
      </c>
      <c r="CF114" s="18">
        <f t="shared" si="404"/>
        <v>13.27016156725913</v>
      </c>
      <c r="CG114" s="18">
        <f>IF(ISNUMBER(CE114),CG113+CE114*0.5,IF(ISNUMBER(CE315),0,""))</f>
        <v>340.61460899205747</v>
      </c>
      <c r="CH114" s="18">
        <f>IF(ISNUMBER(CF114),CH113+CF114*0.5,IF(ISNUMBER(CF315),0,""))</f>
        <v>369.62320944532456</v>
      </c>
      <c r="CI114" s="18">
        <f>IF(ISNUMBER(CG114), CG114*COS(RADIANS(-$C114+Графики!$B$3))+CH114*SIN(RADIANS(-$C114+Графики!$B$3)),"")</f>
        <v>340.61460899205747</v>
      </c>
      <c r="CJ114" s="19">
        <f>IF(ISNUMBER(CG114), CG114*COS(RADIANS(-$C114+Графики!$B$5))+CH114*SIN(RADIANS(-$C114+Графики!$B$5)),"")</f>
        <v>369.62320944532456</v>
      </c>
      <c r="CK114" s="24">
        <v>-0.35481833046477473</v>
      </c>
      <c r="CL114" s="25">
        <v>0.53248497313064036</v>
      </c>
      <c r="CM114" s="25">
        <v>-0.80324406916635105</v>
      </c>
      <c r="CN114" s="25">
        <v>0.63251543330396576</v>
      </c>
      <c r="CO114" s="18">
        <f t="shared" si="405"/>
        <v>7.7431046798555245</v>
      </c>
      <c r="CP114" s="18">
        <f t="shared" si="406"/>
        <v>12.529037474633951</v>
      </c>
      <c r="CQ114" s="18">
        <f>IF(ISNUMBER(CO114),CQ113+CO114*0.5,IF(ISNUMBER(CO315),0,""))</f>
        <v>342.27832694228562</v>
      </c>
      <c r="CR114" s="18">
        <f>IF(ISNUMBER(CP114),CR113+CP114*0.5,IF(ISNUMBER(CP315),0,""))</f>
        <v>371.89492064608606</v>
      </c>
      <c r="CS114" s="18">
        <f>IF(ISNUMBER(CQ114), CQ114*COS(RADIANS(-$C114+Графики!$B$3))+CR114*SIN(RADIANS(-$C114+Графики!$B$3)),"")</f>
        <v>342.27832694228562</v>
      </c>
      <c r="CT114" s="19">
        <f>IF(ISNUMBER(CQ114), CQ114*COS(RADIANS(-$C114+Графики!$B$5))+CR114*SIN(RADIANS(-$C114+Графики!$B$5)),"")</f>
        <v>371.89492064608606</v>
      </c>
      <c r="CU114" s="24">
        <v>-0.55087921230269021</v>
      </c>
      <c r="CV114" s="25">
        <v>0.40612498434290134</v>
      </c>
      <c r="CW114" s="25">
        <v>-0.87809725535433314</v>
      </c>
      <c r="CX114" s="25">
        <v>0.80887265570714983</v>
      </c>
      <c r="CY114" s="18">
        <f t="shared" si="407"/>
        <v>8.3513400131863111</v>
      </c>
      <c r="CZ114" s="18">
        <f t="shared" si="408"/>
        <v>14.721057914228645</v>
      </c>
      <c r="DA114" s="18">
        <f>IF(ISNUMBER(CY114),DA113+CY114*0.5,IF(ISNUMBER(CY315),0,""))</f>
        <v>331.66651183901723</v>
      </c>
      <c r="DB114" s="18">
        <f>IF(ISNUMBER(CZ114),DB113+CZ114*0.5,IF(ISNUMBER(CZ315),0,""))</f>
        <v>374.64785727170812</v>
      </c>
      <c r="DC114" s="18">
        <f>IF(ISNUMBER(DA114), DA114*COS(RADIANS(-$C114+Графики!$B$3))+DB114*SIN(RADIANS(-$C114+Графики!$B$3)),"")</f>
        <v>331.66651183901723</v>
      </c>
      <c r="DD114" s="19">
        <f>IF(ISNUMBER(DA114), DA114*COS(RADIANS(-$C114+Графики!$B$5))+DB114*SIN(RADIANS(-$C114+Графики!$B$5)),"")</f>
        <v>374.64785727170812</v>
      </c>
      <c r="DE114" s="24">
        <v>-0.52434303568286555</v>
      </c>
      <c r="DF114" s="25">
        <v>0.39625583248342244</v>
      </c>
      <c r="DG114" s="25">
        <v>-0.85864628092581685</v>
      </c>
      <c r="DH114" s="25">
        <v>0.78096132617840552</v>
      </c>
      <c r="DI114" s="18">
        <f t="shared" si="409"/>
        <v>8.0336542525014423</v>
      </c>
      <c r="DJ114" s="18">
        <f t="shared" si="410"/>
        <v>14.307787382893588</v>
      </c>
      <c r="DK114" s="18">
        <f>IF(ISNUMBER(DI114),DK113+DI114*0.5,IF(ISNUMBER(DI315),0,""))</f>
        <v>337.23736458341591</v>
      </c>
      <c r="DL114" s="18">
        <f>IF(ISNUMBER(DJ114),DL113+DJ114*0.5,IF(ISNUMBER(DJ315),0,""))</f>
        <v>367.72431341121671</v>
      </c>
      <c r="DM114" s="18">
        <f>IF(ISNUMBER(DK114), DK114*COS(RADIANS(-$C114+Графики!$B$3))+DL114*SIN(RADIANS(-$C114+Графики!$B$3)),"")</f>
        <v>337.23736458341591</v>
      </c>
      <c r="DN114" s="19">
        <f>IF(ISNUMBER(DK114), DK114*COS(RADIANS(-$C114+Графики!$B$5))+DL114*SIN(RADIANS(-$C114+Графики!$B$5)),"")</f>
        <v>367.72431341121671</v>
      </c>
      <c r="DO114" s="24">
        <v>-0.42768213265122346</v>
      </c>
      <c r="DP114" s="25">
        <v>0.53990771165182083</v>
      </c>
      <c r="DQ114" s="25">
        <v>-0.81449736473110823</v>
      </c>
      <c r="DR114" s="25">
        <v>0.69208785573939435</v>
      </c>
      <c r="DS114" s="18">
        <f t="shared" si="411"/>
        <v>8.443713958486315</v>
      </c>
      <c r="DT114" s="18">
        <f t="shared" si="412"/>
        <v>13.147057515961144</v>
      </c>
      <c r="DU114" s="18">
        <f>IF(ISNUMBER(DS114),DU113+DS114*0.5,IF(ISNUMBER(DS315),0,""))</f>
        <v>345.58499318293798</v>
      </c>
      <c r="DV114" s="18">
        <f>IF(ISNUMBER(DT114),DV113+DT114*0.5,IF(ISNUMBER(DT315),0,""))</f>
        <v>366.94784086999016</v>
      </c>
      <c r="DW114" s="18">
        <f>IF(ISNUMBER(DU114), DU114*COS(RADIANS(-$C114+Графики!$B$3))+DV114*SIN(RADIANS(-$C114+Графики!$B$3)),"")</f>
        <v>345.58499318293798</v>
      </c>
      <c r="DX114" s="19">
        <f>IF(ISNUMBER(DU114), DU114*COS(RADIANS(-$C114+Графики!$B$5))+DV114*SIN(RADIANS(-$C114+Графики!$B$5)),"")</f>
        <v>366.94784086999016</v>
      </c>
      <c r="DY114" s="24">
        <v>-0.36085730423710494</v>
      </c>
      <c r="DZ114" s="25">
        <v>0.36496774577854552</v>
      </c>
      <c r="EA114" s="25">
        <v>-0.76889501604138377</v>
      </c>
      <c r="EB114" s="25">
        <v>0.62952686200133756</v>
      </c>
      <c r="EC114" s="18">
        <f t="shared" si="413"/>
        <v>6.3339761049495529</v>
      </c>
      <c r="ED114" s="18">
        <f t="shared" si="414"/>
        <v>12.203230149800348</v>
      </c>
      <c r="EE114" s="18">
        <f>IF(ISNUMBER(EC114),EE113+EC114*0.5,IF(ISNUMBER(EC315),0,""))</f>
        <v>337.17342749465172</v>
      </c>
      <c r="EF114" s="18">
        <f>IF(ISNUMBER(ED114),EF113+ED114*0.5,IF(ISNUMBER(ED315),0,""))</f>
        <v>368.30212711781576</v>
      </c>
      <c r="EG114" s="18">
        <f>IF(ISNUMBER(EE114), EE114*COS(RADIANS(-$C114+Графики!$B$3))+EF114*SIN(RADIANS(-$C114+Графики!$B$3)),"")</f>
        <v>337.17342749465172</v>
      </c>
      <c r="EH114" s="19">
        <f>IF(ISNUMBER(EE114), EE114*COS(RADIANS(-$C114+Графики!$B$5))+EF114*SIN(RADIANS(-$C114+Графики!$B$5)),"")</f>
        <v>368.30212711781576</v>
      </c>
      <c r="EI114" s="24">
        <v>-0.35535675919105192</v>
      </c>
      <c r="EJ114" s="25">
        <v>0.4970320549529188</v>
      </c>
      <c r="EK114" s="25">
        <v>-0.89127919017110813</v>
      </c>
      <c r="EL114" s="25">
        <v>0.80764109999860734</v>
      </c>
      <c r="EM114" s="18">
        <f t="shared" si="415"/>
        <v>7.4384270603439093</v>
      </c>
      <c r="EN114" s="18">
        <f t="shared" si="416"/>
        <v>14.82533326456131</v>
      </c>
      <c r="EO114" s="18">
        <f>IF(ISNUMBER(EM114),EO113+EM114*0.5,IF(ISNUMBER(EM315),0,""))</f>
        <v>338.90848688830505</v>
      </c>
      <c r="EP114" s="18">
        <f>IF(ISNUMBER(EN114),EP113+EN114*0.5,IF(ISNUMBER(EN315),0,""))</f>
        <v>363.6863056700065</v>
      </c>
      <c r="EQ114" s="18">
        <f>IF(ISNUMBER(EO114), EO114*COS(RADIANS(-$C114+Графики!$B$3))+EP114*SIN(RADIANS(-$C114+Графики!$B$3)),"")</f>
        <v>338.90848688830505</v>
      </c>
      <c r="ER114" s="19">
        <f>IF(ISNUMBER(EO114), EO114*COS(RADIANS(-$C114+Графики!$B$5))+EP114*SIN(RADIANS(-$C114+Графики!$B$5)),"")</f>
        <v>363.6863056700065</v>
      </c>
      <c r="ES114" s="24">
        <v>-0.55254595978151422</v>
      </c>
      <c r="ET114" s="25">
        <v>0.47285277443232177</v>
      </c>
      <c r="EU114" s="25">
        <v>-0.74774584651305565</v>
      </c>
      <c r="EV114" s="25">
        <v>0.72899777915846098</v>
      </c>
      <c r="EW114" s="18">
        <f t="shared" si="417"/>
        <v>8.94817261154909</v>
      </c>
      <c r="EX114" s="18">
        <f t="shared" si="418"/>
        <v>12.886662538343124</v>
      </c>
      <c r="EY114" s="18">
        <f>IF(ISNUMBER(EW114),EY113+EW114*0.5,IF(ISNUMBER(EW315),0,""))</f>
        <v>334.61009055996499</v>
      </c>
      <c r="EZ114" s="18">
        <f>IF(ISNUMBER(EX114),EZ113+EX114*0.5,IF(ISNUMBER(EX315),0,""))</f>
        <v>364.38325170211624</v>
      </c>
      <c r="FA114" s="18">
        <f>IF(ISNUMBER(EY114), EY114*COS(RADIANS(-$C114+Графики!$B$3))+EZ114*SIN(RADIANS(-$C114+Графики!$B$3)),"")</f>
        <v>334.61009055996499</v>
      </c>
      <c r="FB114" s="19">
        <f>IF(ISNUMBER(EY114), EY114*COS(RADIANS(-$C114+Графики!$B$5))+EZ114*SIN(RADIANS(-$C114+Графики!$B$5)),"")</f>
        <v>364.38325170211624</v>
      </c>
      <c r="FC114" s="24">
        <v>-0.51522319188387844</v>
      </c>
      <c r="FD114" s="25">
        <v>0.47404036965716301</v>
      </c>
      <c r="FE114" s="25">
        <v>-0.86230331130269233</v>
      </c>
      <c r="FF114" s="25">
        <v>0.69693191446888036</v>
      </c>
      <c r="FG114" s="18">
        <f t="shared" si="419"/>
        <v>8.6328459272314007</v>
      </c>
      <c r="FH114" s="18">
        <f t="shared" si="420"/>
        <v>13.606474374712221</v>
      </c>
      <c r="FI114" s="18">
        <f>IF(ISNUMBER(FG114),FI113+FG114*0.5,IF(ISNUMBER(FG315),0,""))</f>
        <v>336.75849650165367</v>
      </c>
      <c r="FJ114" s="18">
        <f>IF(ISNUMBER(FH114),FJ113+FH114*0.5,IF(ISNUMBER(FH315),0,""))</f>
        <v>370.99973057543889</v>
      </c>
      <c r="FK114" s="18">
        <f>IF(ISNUMBER(FI114), FI114*COS(RADIANS(-$C114+Графики!$B$3))+FJ114*SIN(RADIANS(-$C114+Графики!$B$3)),"")</f>
        <v>336.75849650165367</v>
      </c>
      <c r="FL114" s="19">
        <f>IF(ISNUMBER(FI114), FI114*COS(RADIANS(-$C114+Графики!$B$5))+FJ114*SIN(RADIANS(-$C114+Графики!$B$5)),"")</f>
        <v>370.99973057543889</v>
      </c>
      <c r="FM114" s="24">
        <v>-0.52479205721920141</v>
      </c>
      <c r="FN114" s="25">
        <v>0.48379695931538158</v>
      </c>
      <c r="FO114" s="25">
        <v>-0.87936090744546536</v>
      </c>
      <c r="FP114" s="25">
        <v>0.6623488004343655</v>
      </c>
      <c r="FQ114" s="18">
        <f t="shared" si="421"/>
        <v>8.8014859288169394</v>
      </c>
      <c r="FR114" s="18">
        <f t="shared" si="422"/>
        <v>13.453549378937641</v>
      </c>
      <c r="FS114" s="18">
        <f>IF(ISNUMBER(FQ114),FS113+FQ114*0.5,IF(ISNUMBER(FQ315),0,""))</f>
        <v>339.11288733354331</v>
      </c>
      <c r="FT114" s="18">
        <f>IF(ISNUMBER(FR114),FT113+FR114*0.5,IF(ISNUMBER(FR315),0,""))</f>
        <v>368.72136166317443</v>
      </c>
      <c r="FU114" s="18">
        <f>IF(ISNUMBER(FS114), FS114*COS(RADIANS(-$C114+Графики!$B$3))+FT114*SIN(RADIANS(-$C114+Графики!$B$3)),"")</f>
        <v>339.11288733354331</v>
      </c>
      <c r="FV114" s="19">
        <f>IF(ISNUMBER(FS114), FS114*COS(RADIANS(-$C114+Графики!$B$5))+FT114*SIN(RADIANS(-$C114+Графики!$B$5)),"")</f>
        <v>368.72136166317443</v>
      </c>
      <c r="FW114" s="24">
        <v>-0.38201640265351244</v>
      </c>
      <c r="FX114" s="25">
        <v>0.41873914413893332</v>
      </c>
      <c r="FY114" s="25">
        <v>-0.87867709242355918</v>
      </c>
      <c r="FZ114" s="25">
        <v>0.68959450760791274</v>
      </c>
      <c r="GA114" s="18">
        <f t="shared" si="423"/>
        <v>6.9878535267240336</v>
      </c>
      <c r="GB114" s="18">
        <f t="shared" si="424"/>
        <v>13.685324273962916</v>
      </c>
      <c r="GC114" s="18">
        <f>IF(ISNUMBER(GA114),GC113+GA114*0.5,IF(ISNUMBER(GA315),0,""))</f>
        <v>344.52778307171815</v>
      </c>
      <c r="GD114" s="18">
        <f>IF(ISNUMBER(GB114),GD113+GB114*0.5,IF(ISNUMBER(GB315),0,""))</f>
        <v>362.52159033032598</v>
      </c>
      <c r="GE114" s="18">
        <f>IF(ISNUMBER(GC114), GC114*COS(RADIANS(-$C114+Графики!$B$3))+GD114*SIN(RADIANS(-$C114+Графики!$B$3)),"")</f>
        <v>344.52778307171815</v>
      </c>
      <c r="GF114" s="19">
        <f>IF(ISNUMBER(GC114), GC114*COS(RADIANS(-$C114+Графики!$B$5))+GD114*SIN(RADIANS(-$C114+Графики!$B$5)),"")</f>
        <v>362.52159033032598</v>
      </c>
      <c r="GG114" s="24">
        <v>-0.50008000518292284</v>
      </c>
      <c r="GH114" s="25">
        <v>0.4514457520680244</v>
      </c>
      <c r="GI114" s="25">
        <v>-0.84766610043880297</v>
      </c>
      <c r="GJ114" s="25">
        <v>0.61247881120229619</v>
      </c>
      <c r="GK114" s="18">
        <f t="shared" si="425"/>
        <v>8.3035332682314014</v>
      </c>
      <c r="GL114" s="18">
        <f t="shared" si="426"/>
        <v>12.741823325869184</v>
      </c>
      <c r="GM114" s="18">
        <f>IF(ISNUMBER(GK114),GM113+GK114*0.5,IF(ISNUMBER(GK315),0,""))</f>
        <v>345.70356445517712</v>
      </c>
      <c r="GN114" s="18">
        <f>IF(ISNUMBER(GL114),GN113+GL114*0.5,IF(ISNUMBER(GL315),0,""))</f>
        <v>369.87214646999468</v>
      </c>
      <c r="GO114" s="18">
        <f>IF(ISNUMBER(GM114), GM114*COS(RADIANS(-$C114+Графики!$B$3))+GN114*SIN(RADIANS(-$C114+Графики!$B$3)),"")</f>
        <v>345.70356445517712</v>
      </c>
      <c r="GP114" s="19">
        <f>IF(ISNUMBER(GM114), GM114*COS(RADIANS(-$C114+Графики!$B$5))+GN114*SIN(RADIANS(-$C114+Графики!$B$5)),"")</f>
        <v>369.87214646999468</v>
      </c>
      <c r="GQ114" s="24">
        <v>-0.48095807877796748</v>
      </c>
      <c r="GR114" s="25">
        <v>0.49927185926507278</v>
      </c>
      <c r="GS114" s="25">
        <v>-0.72865516137610531</v>
      </c>
      <c r="GT114" s="25">
        <v>0.73811983717901586</v>
      </c>
      <c r="GU114" s="18">
        <f t="shared" si="427"/>
        <v>8.5540156013938127</v>
      </c>
      <c r="GV114" s="18">
        <f t="shared" si="428"/>
        <v>12.799677030715545</v>
      </c>
      <c r="GW114" s="18">
        <f>IF(ISNUMBER(GU114),GW113+GU114*0.5,IF(ISNUMBER(GU315),0,""))</f>
        <v>340.30796488990643</v>
      </c>
      <c r="GX114" s="18">
        <f>IF(ISNUMBER(GV114),GX113+GV114*0.5,IF(ISNUMBER(GV315),0,""))</f>
        <v>369.64889401959556</v>
      </c>
      <c r="GY114" s="18">
        <f>IF(ISNUMBER(GW114), GW114*COS(RADIANS(-$C114+Графики!$B$3))+GX114*SIN(RADIANS(-$C114+Графики!$B$3)),"")</f>
        <v>340.30796488990643</v>
      </c>
      <c r="GZ114" s="19">
        <f>IF(ISNUMBER(GW114), GW114*COS(RADIANS(-$C114+Графики!$B$5))+GX114*SIN(RADIANS(-$C114+Графики!$B$5)),"")</f>
        <v>369.64889401959556</v>
      </c>
      <c r="HA114" s="24">
        <v>-0.50786577147165901</v>
      </c>
      <c r="HB114" s="25">
        <v>0.4121023034585698</v>
      </c>
      <c r="HC114" s="25">
        <v>-0.88252654037951517</v>
      </c>
      <c r="HD114" s="25">
        <v>0.69715842771641368</v>
      </c>
      <c r="HE114" s="18">
        <f t="shared" si="429"/>
        <v>8.0281497205842225</v>
      </c>
      <c r="HF114" s="18">
        <f t="shared" si="430"/>
        <v>13.784915304226724</v>
      </c>
      <c r="HG114" s="18">
        <f>IF(ISNUMBER(HE114),HG113+HE114*0.5,IF(ISNUMBER(HE315),0,""))</f>
        <v>342.54615503765876</v>
      </c>
      <c r="HH114" s="18">
        <f>IF(ISNUMBER(HF114),HH113+HF114*0.5,IF(ISNUMBER(HF315),0,""))</f>
        <v>369.74022089129699</v>
      </c>
      <c r="HI114" s="18">
        <f>IF(ISNUMBER(HG114), HG114*COS(RADIANS(-$C114+Графики!$B$3))+HH114*SIN(RADIANS(-$C114+Графики!$B$3)),"")</f>
        <v>342.54615503765876</v>
      </c>
      <c r="HJ114" s="19">
        <f>IF(ISNUMBER(HG114), HG114*COS(RADIANS(-$C114+Графики!$B$5))+HH114*SIN(RADIANS(-$C114+Графики!$B$5)),"")</f>
        <v>369.74022089129699</v>
      </c>
      <c r="HK114" s="24">
        <v>-0.55167931046019081</v>
      </c>
      <c r="HL114" s="25">
        <v>0.42464792474304947</v>
      </c>
      <c r="HM114" s="25">
        <v>-0.80981510104424059</v>
      </c>
      <c r="HN114" s="25">
        <v>0.75842735900781399</v>
      </c>
      <c r="HO114" s="18">
        <f t="shared" si="431"/>
        <v>8.5199593353355496</v>
      </c>
      <c r="HP114" s="18">
        <f t="shared" si="432"/>
        <v>13.685070003484338</v>
      </c>
      <c r="HQ114" s="18">
        <f>IF(ISNUMBER(HO114),HQ113+HO114*0.5,IF(ISNUMBER(HO315),0,""))</f>
        <v>343.45340181421108</v>
      </c>
      <c r="HR114" s="18">
        <f>IF(ISNUMBER(HP114),HR113+HP114*0.5,IF(ISNUMBER(HP315),0,""))</f>
        <v>374.43384971783377</v>
      </c>
      <c r="HS114" s="18">
        <f>IF(ISNUMBER(HQ114), HQ114*COS(RADIANS(-$C114+Графики!$B$3))+HR114*SIN(RADIANS(-$C114+Графики!$B$3)),"")</f>
        <v>343.45340181421108</v>
      </c>
      <c r="HT114" s="19">
        <f>IF(ISNUMBER(HQ114), HQ114*COS(RADIANS(-$C114+Графики!$B$5))+HR114*SIN(RADIANS(-$C114+Графики!$B$5)),"")</f>
        <v>374.43384971783377</v>
      </c>
      <c r="HU114" s="24">
        <v>-0.55121158803950598</v>
      </c>
      <c r="HV114" s="25">
        <v>0.39008808038175558</v>
      </c>
      <c r="HW114" s="25">
        <v>-0.85441893405177527</v>
      </c>
      <c r="HX114" s="25">
        <v>0.68335421306473687</v>
      </c>
      <c r="HY114" s="18">
        <f t="shared" si="433"/>
        <v>8.2142968519706123</v>
      </c>
      <c r="HZ114" s="18">
        <f t="shared" si="434"/>
        <v>13.419199506793845</v>
      </c>
      <c r="IA114" s="18">
        <f>IF(ISNUMBER(HY114),IA113+HY114*0.5,IF(ISNUMBER(HY315),0,""))</f>
        <v>339.29240004230047</v>
      </c>
      <c r="IB114" s="18">
        <f>IF(ISNUMBER(HZ114),IB113+HZ114*0.5,IF(ISNUMBER(HZ315),0,""))</f>
        <v>365.5616383492416</v>
      </c>
      <c r="IC114" s="18">
        <f>IF(ISNUMBER(IA114), IA114*COS(RADIANS(-$C114+Графики!$B$3))+IB114*SIN(RADIANS(-$C114+Графики!$B$3)),"")</f>
        <v>339.29240004230047</v>
      </c>
      <c r="ID114" s="19">
        <f>IF(ISNUMBER(IA114), IA114*COS(RADIANS(-$C114+Графики!$B$5))+IB114*SIN(RADIANS(-$C114+Графики!$B$5)),"")</f>
        <v>365.5616383492416</v>
      </c>
      <c r="IE114" s="24">
        <v>-0.38716913856155177</v>
      </c>
      <c r="IF114" s="25">
        <v>0.42916550995601166</v>
      </c>
      <c r="IG114" s="25">
        <v>-0.83993916916246103</v>
      </c>
      <c r="IH114" s="25">
        <v>0.61543610573283725</v>
      </c>
      <c r="II114" s="18">
        <f t="shared" si="435"/>
        <v>7.1238034521819769</v>
      </c>
      <c r="IJ114" s="18">
        <f t="shared" si="436"/>
        <v>12.700203761137869</v>
      </c>
      <c r="IK114" s="18">
        <f>IF(ISNUMBER(II114),IK113+II114*0.5,IF(ISNUMBER(II315),0,""))</f>
        <v>335.41457158452624</v>
      </c>
      <c r="IL114" s="18">
        <f>IF(ISNUMBER(IJ114),IL113+IJ114*0.5,IF(ISNUMBER(IJ315),0,""))</f>
        <v>360.75027774923382</v>
      </c>
      <c r="IM114" s="18">
        <f>IF(ISNUMBER(IK114), IK114*COS(RADIANS(-$C114+Графики!$B$3))+IL114*SIN(RADIANS(-$C114+Графики!$B$3)),"")</f>
        <v>335.41457158452624</v>
      </c>
      <c r="IN114" s="19">
        <f>IF(ISNUMBER(IK114), IK114*COS(RADIANS(-$C114+Графики!$B$5))+IL114*SIN(RADIANS(-$C114+Графики!$B$5)),"")</f>
        <v>360.75027774923382</v>
      </c>
      <c r="IO114" s="24">
        <v>-0.50628376749108839</v>
      </c>
      <c r="IP114" s="25">
        <v>0.41265810115334101</v>
      </c>
      <c r="IQ114" s="25">
        <v>-0.85377215843996701</v>
      </c>
      <c r="IR114" s="25">
        <v>0.76604999965742604</v>
      </c>
      <c r="IS114" s="18">
        <f t="shared" si="437"/>
        <v>8.0191946696122649</v>
      </c>
      <c r="IT114" s="18">
        <f t="shared" si="438"/>
        <v>14.13514422972618</v>
      </c>
      <c r="IU114" s="18">
        <f>IF(ISNUMBER(IS114),IU113+IS114*0.5,IF(ISNUMBER(IS315),0,""))</f>
        <v>339.12708582857903</v>
      </c>
      <c r="IV114" s="18">
        <f>IF(ISNUMBER(IT114),IV113+IT114*0.5,IF(ISNUMBER(IT315),0,""))</f>
        <v>371.11298418309315</v>
      </c>
      <c r="IW114" s="18">
        <f>IF(ISNUMBER(IU114), IU114*COS(RADIANS(-$C114+Графики!$B$3))+IV114*SIN(RADIANS(-$C114+Графики!$B$3)),"")</f>
        <v>339.12708582857903</v>
      </c>
      <c r="IX114" s="19">
        <f>IF(ISNUMBER(IU114), IU114*COS(RADIANS(-$C114+Графики!$B$5))+IV114*SIN(RADIANS(-$C114+Графики!$B$5)),"")</f>
        <v>371.11298418309315</v>
      </c>
    </row>
    <row r="115" spans="1:258" s="88" customFormat="1" x14ac:dyDescent="0.25">
      <c r="A115" s="44">
        <v>115</v>
      </c>
      <c r="B115" s="50">
        <v>0</v>
      </c>
      <c r="C115" s="11">
        <f>IF(Графики!$A$7="Расчитывать с учетом закручивания скважины",B115,0)</f>
        <v>0</v>
      </c>
      <c r="D115" s="47">
        <v>56</v>
      </c>
      <c r="E115" s="34">
        <f>IF(ISNUMBER(INDEX($I$1:$IX$303,$A115,E$1) ),INDEX($I$1:$IX$303,$A115,E$1),0)</f>
        <v>9.6208321462396924</v>
      </c>
      <c r="F115" s="35">
        <f>IF(ISNUMBER(INDEX($I$1:$IX$303,$A115,F$1) ),INDEX($I$1:$IX$303,$A115,F$1),0)</f>
        <v>15.162260647361466</v>
      </c>
      <c r="G115" s="35">
        <f>IF(ISNUMBER(INDEX($I$1:$IX$303,$A115,G$1) ),INDEX($I$1:$IX$303,$A115,G$1)-$G$305,0)</f>
        <v>-636.0851661721058</v>
      </c>
      <c r="H115" s="36">
        <f>IF(ISNUMBER(INDEX($I$1:$IX$303,$A115,H$1) ),INDEX($I$1:$IX$303,$A115,H$1)-$H$305,0)</f>
        <v>-779.12302637311075</v>
      </c>
      <c r="I115" s="29">
        <v>-0.58676172208602351</v>
      </c>
      <c r="J115" s="25">
        <v>0.51572144084249505</v>
      </c>
      <c r="K115" s="25">
        <v>-0.79351761543948707</v>
      </c>
      <c r="L115" s="25">
        <v>0.94401604964327623</v>
      </c>
      <c r="M115" s="18">
        <f t="shared" si="389"/>
        <v>9.6208321462396924</v>
      </c>
      <c r="N115" s="18">
        <f t="shared" si="390"/>
        <v>15.162260647361466</v>
      </c>
      <c r="O115" s="18">
        <f>IF(ISNUMBER(M115),O114+M115*0.5,IF(ISNUMBER(M316),0,""))</f>
        <v>341.83098971730885</v>
      </c>
      <c r="P115" s="18">
        <f>IF(ISNUMBER(N115),P114+N115*0.5,IF(ISNUMBER(N316),0,""))</f>
        <v>376.30663711092677</v>
      </c>
      <c r="Q115" s="18">
        <f>IF(ISNUMBER(O115), O115*COS(RADIANS(-$C115+Графики!$B$3))+P115*SIN(RADIANS(-$C115+Графики!$B$3)),"")</f>
        <v>341.83098971730885</v>
      </c>
      <c r="R115" s="19">
        <f>IF(ISNUMBER(O115), O115*COS(RADIANS(-$C115+Графики!$B$5))+P115*SIN(RADIANS(-$C115+Графики!$B$5)),"")</f>
        <v>376.30663711092677</v>
      </c>
      <c r="S115" s="29">
        <v>-0.51665781186627702</v>
      </c>
      <c r="T115" s="25">
        <v>0.54510140706563592</v>
      </c>
      <c r="U115" s="25">
        <v>-0.85947838013432853</v>
      </c>
      <c r="V115" s="25">
        <v>0.93220316184683016</v>
      </c>
      <c r="W115" s="18">
        <f t="shared" si="391"/>
        <v>9.2654645402076117</v>
      </c>
      <c r="X115" s="18">
        <f t="shared" si="392"/>
        <v>15.634733985464235</v>
      </c>
      <c r="Y115" s="18">
        <f>IF(ISNUMBER(W115),Y114+W115*0.5,IF(ISNUMBER(W316),0,""))</f>
        <v>344.21145536412888</v>
      </c>
      <c r="Z115" s="18">
        <f>IF(ISNUMBER(X115),Z114+X115*0.5,IF(ISNUMBER(X316),0,""))</f>
        <v>375.99394462362113</v>
      </c>
      <c r="AA115" s="18">
        <f>IF(ISNUMBER(Y115), Y115*COS(RADIANS(-$C115+Графики!$B$3))+Z115*SIN(RADIANS(-$C115+Графики!$B$3)),"")</f>
        <v>344.21145536412888</v>
      </c>
      <c r="AB115" s="18">
        <f>IF(ISNUMBER(Y115), Y115*COS(RADIANS(-$C115+Графики!$B$5))+Z115*SIN(RADIANS(-$C115+Графики!$B$5)),"")</f>
        <v>375.99394462362113</v>
      </c>
      <c r="AC115" s="24">
        <v>-0.60383772432643756</v>
      </c>
      <c r="AD115" s="25">
        <v>0.48886113145587862</v>
      </c>
      <c r="AE115" s="25">
        <v>-0.95969207522219113</v>
      </c>
      <c r="AF115" s="25">
        <v>0.87228638137786685</v>
      </c>
      <c r="AG115" s="18">
        <f t="shared" si="393"/>
        <v>9.5354518755986621</v>
      </c>
      <c r="AH115" s="18">
        <f t="shared" si="394"/>
        <v>15.986346947750578</v>
      </c>
      <c r="AI115" s="18">
        <f>IF(ISNUMBER(AG115),AI114+AG115*0.5,IF(ISNUMBER(AG316),0,""))</f>
        <v>344.64847444987151</v>
      </c>
      <c r="AJ115" s="18">
        <f>IF(ISNUMBER(AH115),AJ114+AH115*0.5,IF(ISNUMBER(AH316),0,""))</f>
        <v>380.91960005174252</v>
      </c>
      <c r="AK115" s="18">
        <f>IF(ISNUMBER(AI115), AI115*COS(RADIANS(-$C115+Графики!$B$3))+AJ115*SIN(RADIANS(-$C115+Графики!$B$3)),"")</f>
        <v>344.64847444987151</v>
      </c>
      <c r="AL115" s="19">
        <f>IF(ISNUMBER(AI115), AI115*COS(RADIANS(-$C115+Графики!$B$5))+AJ115*SIN(RADIANS(-$C115+Графики!$B$5)),"")</f>
        <v>380.91960005174252</v>
      </c>
      <c r="AM115" s="24">
        <v>-0.44495157000633823</v>
      </c>
      <c r="AN115" s="25">
        <v>0.54198729656954869</v>
      </c>
      <c r="AO115" s="25">
        <v>-0.87692482100983016</v>
      </c>
      <c r="AP115" s="25">
        <v>0.97430515465973266</v>
      </c>
      <c r="AQ115" s="18">
        <f t="shared" si="395"/>
        <v>8.6125598907941683</v>
      </c>
      <c r="AR115" s="18">
        <f t="shared" si="396"/>
        <v>16.154326449403573</v>
      </c>
      <c r="AS115" s="18">
        <f>IF(ISNUMBER(AQ115),AS114+AQ115*0.5,IF(ISNUMBER(AQ316),0,""))</f>
        <v>339.87895551982245</v>
      </c>
      <c r="AT115" s="18">
        <f>IF(ISNUMBER(AR115),AT114+AR115*0.5,IF(ISNUMBER(AR316),0,""))</f>
        <v>379.49240529957581</v>
      </c>
      <c r="AU115" s="18">
        <f>IF(ISNUMBER(AS115), AS115*COS(RADIANS(-$C115+Графики!$B$3))+AT115*SIN(RADIANS(-$C115+Графики!$B$3)),"")</f>
        <v>339.87895551982245</v>
      </c>
      <c r="AV115" s="19">
        <f>IF(ISNUMBER(AS115), AS115*COS(RADIANS(-$C115+Графики!$B$5))+AT115*SIN(RADIANS(-$C115+Графики!$B$5)),"")</f>
        <v>379.49240529957581</v>
      </c>
      <c r="AW115" s="24">
        <v>-0.52024997798172623</v>
      </c>
      <c r="AX115" s="25">
        <v>0.42309156452160812</v>
      </c>
      <c r="AY115" s="25">
        <v>-0.8666864130692975</v>
      </c>
      <c r="AZ115" s="25">
        <v>1.0533936983772803</v>
      </c>
      <c r="BA115" s="18">
        <f t="shared" si="397"/>
        <v>8.2321149623212264</v>
      </c>
      <c r="BB115" s="18">
        <f t="shared" si="398"/>
        <v>16.755075875103561</v>
      </c>
      <c r="BC115" s="18">
        <f>IF(ISNUMBER(BA115),BC114+BA115*0.5,IF(ISNUMBER(BA316),0,""))</f>
        <v>339.83422019239208</v>
      </c>
      <c r="BD115" s="18">
        <f>IF(ISNUMBER(BB115),BD114+BB115*0.5,IF(ISNUMBER(BB316),0,""))</f>
        <v>378.65420254008791</v>
      </c>
      <c r="BE115" s="18">
        <f>IF(ISNUMBER(BC115), BC115*COS(RADIANS(-$C115+Графики!$B$3))+BD115*SIN(RADIANS(-$C115+Графики!$B$3)),"")</f>
        <v>339.83422019239208</v>
      </c>
      <c r="BF115" s="19">
        <f>IF(ISNUMBER(BC115), BC115*COS(RADIANS(-$C115+Графики!$B$5))+BD115*SIN(RADIANS(-$C115+Графики!$B$5)),"")</f>
        <v>378.65420254008791</v>
      </c>
      <c r="BG115" s="24">
        <v>-0.49837439013263241</v>
      </c>
      <c r="BH115" s="25">
        <v>0.58748763762819423</v>
      </c>
      <c r="BI115" s="25">
        <v>-0.82446349214545478</v>
      </c>
      <c r="BJ115" s="25">
        <v>0.88806464958609543</v>
      </c>
      <c r="BK115" s="18">
        <f t="shared" si="399"/>
        <v>9.4757919914459325</v>
      </c>
      <c r="BL115" s="18">
        <f t="shared" si="400"/>
        <v>14.944071015810657</v>
      </c>
      <c r="BM115" s="18">
        <f>IF(ISNUMBER(BK115),BM114+BK115*0.5,IF(ISNUMBER(BK316),0,""))</f>
        <v>343.36471037122891</v>
      </c>
      <c r="BN115" s="18">
        <f>IF(ISNUMBER(BL115),BN114+BL115*0.5,IF(ISNUMBER(BL316),0,""))</f>
        <v>370.83516388632273</v>
      </c>
      <c r="BO115" s="18">
        <f>IF(ISNUMBER(BM115), BM115*COS(RADIANS(-$C115+Графики!$B$3))+BN115*SIN(RADIANS(-$C115+Графики!$B$3)),"")</f>
        <v>343.36471037122891</v>
      </c>
      <c r="BP115" s="19">
        <f>IF(ISNUMBER(BM115), BM115*COS(RADIANS(-$C115+Графики!$B$5))+BN115*SIN(RADIANS(-$C115+Графики!$B$5)),"")</f>
        <v>370.83516388632273</v>
      </c>
      <c r="BQ115" s="24">
        <v>-0.52527857719027771</v>
      </c>
      <c r="BR115" s="25">
        <v>0.43228542926504199</v>
      </c>
      <c r="BS115" s="25">
        <v>-0.81228898093110236</v>
      </c>
      <c r="BT115" s="25">
        <v>0.89542121749909176</v>
      </c>
      <c r="BU115" s="18">
        <f t="shared" si="401"/>
        <v>8.3562251049050111</v>
      </c>
      <c r="BV115" s="18">
        <f t="shared" si="402"/>
        <v>14.902031210782997</v>
      </c>
      <c r="BW115" s="18">
        <f>IF(ISNUMBER(BU115),BW114+BU115*0.5,IF(ISNUMBER(BU316),0,""))</f>
        <v>344.82719499303579</v>
      </c>
      <c r="BX115" s="18">
        <f>IF(ISNUMBER(BV115),BX114+BV115*0.5,IF(ISNUMBER(BV316),0,""))</f>
        <v>369.07106074042383</v>
      </c>
      <c r="BY115" s="18">
        <f>IF(ISNUMBER(BW115), BW115*COS(RADIANS(-$C115+Графики!$B$3))+BX115*SIN(RADIANS(-$C115+Графики!$B$3)),"")</f>
        <v>344.82719499303579</v>
      </c>
      <c r="BZ115" s="19">
        <f>IF(ISNUMBER(BW115), BW115*COS(RADIANS(-$C115+Графики!$B$5))+BX115*SIN(RADIANS(-$C115+Графики!$B$5)),"")</f>
        <v>369.07106074042383</v>
      </c>
      <c r="CA115" s="29">
        <v>-0.47843225443791226</v>
      </c>
      <c r="CB115" s="25">
        <v>0.59400047142021506</v>
      </c>
      <c r="CC115" s="25">
        <v>-0.95535344358584939</v>
      </c>
      <c r="CD115" s="25">
        <v>1.0401533640183762</v>
      </c>
      <c r="CE115" s="18">
        <f t="shared" si="403"/>
        <v>9.35860442094455</v>
      </c>
      <c r="CF115" s="18">
        <f t="shared" si="404"/>
        <v>17.413201895210587</v>
      </c>
      <c r="CG115" s="18">
        <f>IF(ISNUMBER(CE115),CG114+CE115*0.5,IF(ISNUMBER(CE316),0,""))</f>
        <v>345.29391120252973</v>
      </c>
      <c r="CH115" s="18">
        <f>IF(ISNUMBER(CF115),CH114+CF115*0.5,IF(ISNUMBER(CF316),0,""))</f>
        <v>378.32981039292986</v>
      </c>
      <c r="CI115" s="18">
        <f>IF(ISNUMBER(CG115), CG115*COS(RADIANS(-$C115+Графики!$B$3))+CH115*SIN(RADIANS(-$C115+Графики!$B$3)),"")</f>
        <v>345.29391120252973</v>
      </c>
      <c r="CJ115" s="19">
        <f>IF(ISNUMBER(CG115), CG115*COS(RADIANS(-$C115+Графики!$B$5))+CH115*SIN(RADIANS(-$C115+Графики!$B$5)),"")</f>
        <v>378.32981039292986</v>
      </c>
      <c r="CK115" s="24">
        <v>-0.46831219939531532</v>
      </c>
      <c r="CL115" s="25">
        <v>0.53216478922148491</v>
      </c>
      <c r="CM115" s="25">
        <v>-0.79463098483394179</v>
      </c>
      <c r="CN115" s="25">
        <v>0.87655743330563518</v>
      </c>
      <c r="CO115" s="18">
        <f t="shared" si="405"/>
        <v>8.7306978507315112</v>
      </c>
      <c r="CP115" s="18">
        <f t="shared" si="406"/>
        <v>14.583353192249948</v>
      </c>
      <c r="CQ115" s="18">
        <f>IF(ISNUMBER(CO115),CQ114+CO115*0.5,IF(ISNUMBER(CO316),0,""))</f>
        <v>346.64367586765138</v>
      </c>
      <c r="CR115" s="18">
        <f>IF(ISNUMBER(CP115),CR114+CP115*0.5,IF(ISNUMBER(CP316),0,""))</f>
        <v>379.18659724221106</v>
      </c>
      <c r="CS115" s="18">
        <f>IF(ISNUMBER(CQ115), CQ115*COS(RADIANS(-$C115+Графики!$B$3))+CR115*SIN(RADIANS(-$C115+Графики!$B$3)),"")</f>
        <v>346.64367586765138</v>
      </c>
      <c r="CT115" s="19">
        <f>IF(ISNUMBER(CQ115), CQ115*COS(RADIANS(-$C115+Графики!$B$5))+CR115*SIN(RADIANS(-$C115+Графики!$B$5)),"")</f>
        <v>379.18659724221106</v>
      </c>
      <c r="CU115" s="24">
        <v>-0.59916932262753575</v>
      </c>
      <c r="CV115" s="25">
        <v>0.59960139170331772</v>
      </c>
      <c r="CW115" s="25">
        <v>-0.82134367951622334</v>
      </c>
      <c r="CX115" s="25">
        <v>0.94542186560053143</v>
      </c>
      <c r="CY115" s="18">
        <f t="shared" si="407"/>
        <v>10.461057162654248</v>
      </c>
      <c r="CZ115" s="18">
        <f t="shared" si="408"/>
        <v>15.417327103574314</v>
      </c>
      <c r="DA115" s="18">
        <f>IF(ISNUMBER(CY115),DA114+CY115*0.5,IF(ISNUMBER(CY316),0,""))</f>
        <v>336.89704042034435</v>
      </c>
      <c r="DB115" s="18">
        <f>IF(ISNUMBER(CZ115),DB114+CZ115*0.5,IF(ISNUMBER(CZ316),0,""))</f>
        <v>382.35652082349526</v>
      </c>
      <c r="DC115" s="18">
        <f>IF(ISNUMBER(DA115), DA115*COS(RADIANS(-$C115+Графики!$B$3))+DB115*SIN(RADIANS(-$C115+Графики!$B$3)),"")</f>
        <v>336.89704042034435</v>
      </c>
      <c r="DD115" s="19">
        <f>IF(ISNUMBER(DA115), DA115*COS(RADIANS(-$C115+Графики!$B$5))+DB115*SIN(RADIANS(-$C115+Графики!$B$5)),"")</f>
        <v>382.35652082349526</v>
      </c>
      <c r="DE115" s="24">
        <v>-0.45486075005172821</v>
      </c>
      <c r="DF115" s="25">
        <v>0.51007568442448292</v>
      </c>
      <c r="DG115" s="25">
        <v>-0.91436495801829709</v>
      </c>
      <c r="DH115" s="25">
        <v>0.86410711440383059</v>
      </c>
      <c r="DI115" s="18">
        <f t="shared" si="409"/>
        <v>8.4205594127440833</v>
      </c>
      <c r="DJ115" s="18">
        <f t="shared" si="410"/>
        <v>15.519473603694591</v>
      </c>
      <c r="DK115" s="18">
        <f>IF(ISNUMBER(DI115),DK114+DI115*0.5,IF(ISNUMBER(DI316),0,""))</f>
        <v>341.44764428978795</v>
      </c>
      <c r="DL115" s="18">
        <f>IF(ISNUMBER(DJ115),DL114+DJ115*0.5,IF(ISNUMBER(DJ316),0,""))</f>
        <v>375.48405021306399</v>
      </c>
      <c r="DM115" s="18">
        <f>IF(ISNUMBER(DK115), DK115*COS(RADIANS(-$C115+Графики!$B$3))+DL115*SIN(RADIANS(-$C115+Графики!$B$3)),"")</f>
        <v>341.44764428978795</v>
      </c>
      <c r="DN115" s="19">
        <f>IF(ISNUMBER(DK115), DK115*COS(RADIANS(-$C115+Графики!$B$5))+DL115*SIN(RADIANS(-$C115+Графики!$B$5)),"")</f>
        <v>375.48405021306399</v>
      </c>
      <c r="DO115" s="24">
        <v>-0.55216833393181797</v>
      </c>
      <c r="DP115" s="25">
        <v>0.48310225610007818</v>
      </c>
      <c r="DQ115" s="25">
        <v>-0.93239982633284868</v>
      </c>
      <c r="DR115" s="25">
        <v>1.0523492487599548</v>
      </c>
      <c r="DS115" s="18">
        <f t="shared" si="411"/>
        <v>9.0343173228886471</v>
      </c>
      <c r="DT115" s="18">
        <f t="shared" si="412"/>
        <v>17.319337126472735</v>
      </c>
      <c r="DU115" s="18">
        <f>IF(ISNUMBER(DS115),DU114+DS115*0.5,IF(ISNUMBER(DS316),0,""))</f>
        <v>350.10215184438232</v>
      </c>
      <c r="DV115" s="18">
        <f>IF(ISNUMBER(DT115),DV114+DT115*0.5,IF(ISNUMBER(DT316),0,""))</f>
        <v>375.60750943322654</v>
      </c>
      <c r="DW115" s="18">
        <f>IF(ISNUMBER(DU115), DU115*COS(RADIANS(-$C115+Графики!$B$3))+DV115*SIN(RADIANS(-$C115+Графики!$B$3)),"")</f>
        <v>350.10215184438232</v>
      </c>
      <c r="DX115" s="19">
        <f>IF(ISNUMBER(DU115), DU115*COS(RADIANS(-$C115+Графики!$B$5))+DV115*SIN(RADIANS(-$C115+Графики!$B$5)),"")</f>
        <v>375.60750943322654</v>
      </c>
      <c r="DY115" s="24">
        <v>-0.43751991935884182</v>
      </c>
      <c r="DZ115" s="25">
        <v>0.49923955820232546</v>
      </c>
      <c r="EA115" s="25">
        <v>-0.81092399558535566</v>
      </c>
      <c r="EB115" s="25">
        <v>1.0279575962203475</v>
      </c>
      <c r="EC115" s="18">
        <f t="shared" si="413"/>
        <v>8.1746775426621916</v>
      </c>
      <c r="ED115" s="18">
        <f t="shared" si="414"/>
        <v>16.046580439517406</v>
      </c>
      <c r="EE115" s="18">
        <f>IF(ISNUMBER(EC115),EE114+EC115*0.5,IF(ISNUMBER(EC316),0,""))</f>
        <v>341.2607662659828</v>
      </c>
      <c r="EF115" s="18">
        <f>IF(ISNUMBER(ED115),EF114+ED115*0.5,IF(ISNUMBER(ED316),0,""))</f>
        <v>376.32541733757444</v>
      </c>
      <c r="EG115" s="18">
        <f>IF(ISNUMBER(EE115), EE115*COS(RADIANS(-$C115+Графики!$B$3))+EF115*SIN(RADIANS(-$C115+Графики!$B$3)),"")</f>
        <v>341.2607662659828</v>
      </c>
      <c r="EH115" s="19">
        <f>IF(ISNUMBER(EE115), EE115*COS(RADIANS(-$C115+Графики!$B$5))+EF115*SIN(RADIANS(-$C115+Графики!$B$5)),"")</f>
        <v>376.32541733757444</v>
      </c>
      <c r="EI115" s="24">
        <v>-0.59848092233450934</v>
      </c>
      <c r="EJ115" s="25">
        <v>0.53036729217256262</v>
      </c>
      <c r="EK115" s="25">
        <v>-0.91599745133510546</v>
      </c>
      <c r="EL115" s="25">
        <v>0.87188094703849039</v>
      </c>
      <c r="EM115" s="18">
        <f t="shared" si="415"/>
        <v>9.8508997199914159</v>
      </c>
      <c r="EN115" s="18">
        <f t="shared" si="416"/>
        <v>15.601549344571421</v>
      </c>
      <c r="EO115" s="18">
        <f>IF(ISNUMBER(EM115),EO114+EM115*0.5,IF(ISNUMBER(EM316),0,""))</f>
        <v>343.83393674830074</v>
      </c>
      <c r="EP115" s="18">
        <f>IF(ISNUMBER(EN115),EP114+EN115*0.5,IF(ISNUMBER(EN316),0,""))</f>
        <v>371.48708034229219</v>
      </c>
      <c r="EQ115" s="18">
        <f>IF(ISNUMBER(EO115), EO115*COS(RADIANS(-$C115+Графики!$B$3))+EP115*SIN(RADIANS(-$C115+Графики!$B$3)),"")</f>
        <v>343.83393674830074</v>
      </c>
      <c r="ER115" s="19">
        <f>IF(ISNUMBER(EO115), EO115*COS(RADIANS(-$C115+Графики!$B$5))+EP115*SIN(RADIANS(-$C115+Графики!$B$5)),"")</f>
        <v>371.48708034229219</v>
      </c>
      <c r="ES115" s="24">
        <v>-0.49930084329403479</v>
      </c>
      <c r="ET115" s="25">
        <v>0.45053614840188638</v>
      </c>
      <c r="EU115" s="25">
        <v>-0.7672619625311814</v>
      </c>
      <c r="EV115" s="25">
        <v>1.0558350892689363</v>
      </c>
      <c r="EW115" s="18">
        <f t="shared" si="417"/>
        <v>8.2887965157814314</v>
      </c>
      <c r="EX115" s="18">
        <f t="shared" si="418"/>
        <v>15.908851926166021</v>
      </c>
      <c r="EY115" s="18">
        <f>IF(ISNUMBER(EW115),EY114+EW115*0.5,IF(ISNUMBER(EW316),0,""))</f>
        <v>338.7544888178557</v>
      </c>
      <c r="EZ115" s="18">
        <f>IF(ISNUMBER(EX115),EZ114+EX115*0.5,IF(ISNUMBER(EX316),0,""))</f>
        <v>372.33767766519924</v>
      </c>
      <c r="FA115" s="18">
        <f>IF(ISNUMBER(EY115), EY115*COS(RADIANS(-$C115+Графики!$B$3))+EZ115*SIN(RADIANS(-$C115+Графики!$B$3)),"")</f>
        <v>338.7544888178557</v>
      </c>
      <c r="FB115" s="19">
        <f>IF(ISNUMBER(EY115), EY115*COS(RADIANS(-$C115+Графики!$B$5))+EZ115*SIN(RADIANS(-$C115+Графики!$B$5)),"")</f>
        <v>372.33767766519924</v>
      </c>
      <c r="FC115" s="24">
        <v>-0.57885593394036849</v>
      </c>
      <c r="FD115" s="25">
        <v>0.50626262700799307</v>
      </c>
      <c r="FE115" s="25">
        <v>-0.86374732247818087</v>
      </c>
      <c r="FF115" s="25">
        <v>0.90823411905295404</v>
      </c>
      <c r="FG115" s="18">
        <f t="shared" si="419"/>
        <v>9.4693043106542252</v>
      </c>
      <c r="FH115" s="18">
        <f t="shared" si="420"/>
        <v>15.462838960611112</v>
      </c>
      <c r="FI115" s="18">
        <f>IF(ISNUMBER(FG115),FI114+FG115*0.5,IF(ISNUMBER(FG316),0,""))</f>
        <v>341.49314865698079</v>
      </c>
      <c r="FJ115" s="18">
        <f>IF(ISNUMBER(FH115),FJ114+FH115*0.5,IF(ISNUMBER(FH316),0,""))</f>
        <v>378.73115005574442</v>
      </c>
      <c r="FK115" s="18">
        <f>IF(ISNUMBER(FI115), FI115*COS(RADIANS(-$C115+Графики!$B$3))+FJ115*SIN(RADIANS(-$C115+Графики!$B$3)),"")</f>
        <v>341.49314865698079</v>
      </c>
      <c r="FL115" s="19">
        <f>IF(ISNUMBER(FI115), FI115*COS(RADIANS(-$C115+Графики!$B$5))+FJ115*SIN(RADIANS(-$C115+Графики!$B$5)),"")</f>
        <v>378.73115005574442</v>
      </c>
      <c r="FM115" s="24">
        <v>-0.43640994681708689</v>
      </c>
      <c r="FN115" s="25">
        <v>0.51906302698599127</v>
      </c>
      <c r="FO115" s="25">
        <v>-0.87835794539806822</v>
      </c>
      <c r="FP115" s="25">
        <v>0.87619901974275549</v>
      </c>
      <c r="FQ115" s="18">
        <f t="shared" si="421"/>
        <v>8.3379780383383348</v>
      </c>
      <c r="FR115" s="18">
        <f t="shared" si="422"/>
        <v>15.310799720195766</v>
      </c>
      <c r="FS115" s="18">
        <f>IF(ISNUMBER(FQ115),FS114+FQ115*0.5,IF(ISNUMBER(FQ316),0,""))</f>
        <v>343.28187635271246</v>
      </c>
      <c r="FT115" s="18">
        <f>IF(ISNUMBER(FR115),FT114+FR115*0.5,IF(ISNUMBER(FR316),0,""))</f>
        <v>376.37676152327231</v>
      </c>
      <c r="FU115" s="18">
        <f>IF(ISNUMBER(FS115), FS115*COS(RADIANS(-$C115+Графики!$B$3))+FT115*SIN(RADIANS(-$C115+Графики!$B$3)),"")</f>
        <v>343.28187635271246</v>
      </c>
      <c r="FV115" s="19">
        <f>IF(ISNUMBER(FS115), FS115*COS(RADIANS(-$C115+Графики!$B$5))+FT115*SIN(RADIANS(-$C115+Графики!$B$5)),"")</f>
        <v>376.37676152327231</v>
      </c>
      <c r="FW115" s="24">
        <v>-0.46267717204224046</v>
      </c>
      <c r="FX115" s="25">
        <v>0.5319280036273516</v>
      </c>
      <c r="FY115" s="25">
        <v>-0.78814645956136253</v>
      </c>
      <c r="FZ115" s="25">
        <v>0.98618784931649184</v>
      </c>
      <c r="GA115" s="18">
        <f t="shared" si="423"/>
        <v>8.6794585577679282</v>
      </c>
      <c r="GB115" s="18">
        <f t="shared" si="424"/>
        <v>15.483369143563937</v>
      </c>
      <c r="GC115" s="18">
        <f>IF(ISNUMBER(GA115),GC114+GA115*0.5,IF(ISNUMBER(GA316),0,""))</f>
        <v>348.86751235060211</v>
      </c>
      <c r="GD115" s="18">
        <f>IF(ISNUMBER(GB115),GD114+GB115*0.5,IF(ISNUMBER(GB316),0,""))</f>
        <v>370.26327490210792</v>
      </c>
      <c r="GE115" s="18">
        <f>IF(ISNUMBER(GC115), GC115*COS(RADIANS(-$C115+Графики!$B$3))+GD115*SIN(RADIANS(-$C115+Графики!$B$3)),"")</f>
        <v>348.86751235060211</v>
      </c>
      <c r="GF115" s="19">
        <f>IF(ISNUMBER(GC115), GC115*COS(RADIANS(-$C115+Графики!$B$5))+GD115*SIN(RADIANS(-$C115+Графики!$B$5)),"")</f>
        <v>370.26327490210792</v>
      </c>
      <c r="GG115" s="24">
        <v>-0.54464573881399081</v>
      </c>
      <c r="GH115" s="25">
        <v>0.58189505900555483</v>
      </c>
      <c r="GI115" s="25">
        <v>-0.88231936597124794</v>
      </c>
      <c r="GJ115" s="25">
        <v>0.92865396658952071</v>
      </c>
      <c r="GK115" s="18">
        <f t="shared" si="425"/>
        <v>9.8307646858144473</v>
      </c>
      <c r="GL115" s="18">
        <f t="shared" si="426"/>
        <v>15.803065817484869</v>
      </c>
      <c r="GM115" s="18">
        <f>IF(ISNUMBER(GK115),GM114+GK115*0.5,IF(ISNUMBER(GK316),0,""))</f>
        <v>350.61894679808432</v>
      </c>
      <c r="GN115" s="18">
        <f>IF(ISNUMBER(GL115),GN114+GL115*0.5,IF(ISNUMBER(GL316),0,""))</f>
        <v>377.77367937873709</v>
      </c>
      <c r="GO115" s="18">
        <f>IF(ISNUMBER(GM115), GM115*COS(RADIANS(-$C115+Графики!$B$3))+GN115*SIN(RADIANS(-$C115+Графики!$B$3)),"")</f>
        <v>350.61894679808432</v>
      </c>
      <c r="GP115" s="19">
        <f>IF(ISNUMBER(GM115), GM115*COS(RADIANS(-$C115+Графики!$B$5))+GN115*SIN(RADIANS(-$C115+Графики!$B$5)),"")</f>
        <v>377.77367937873709</v>
      </c>
      <c r="GQ115" s="24">
        <v>-0.56269526475981713</v>
      </c>
      <c r="GR115" s="25">
        <v>0.61461156514609139</v>
      </c>
      <c r="GS115" s="25">
        <v>-0.80027430136949362</v>
      </c>
      <c r="GT115" s="25">
        <v>0.88149835171473101</v>
      </c>
      <c r="GU115" s="18">
        <f t="shared" si="427"/>
        <v>10.273759502669991</v>
      </c>
      <c r="GV115" s="18">
        <f t="shared" si="428"/>
        <v>14.675708181871043</v>
      </c>
      <c r="GW115" s="18">
        <f>IF(ISNUMBER(GU115),GW114+GU115*0.5,IF(ISNUMBER(GU316),0,""))</f>
        <v>345.44484464124145</v>
      </c>
      <c r="GX115" s="18">
        <f>IF(ISNUMBER(GV115),GX114+GV115*0.5,IF(ISNUMBER(GV316),0,""))</f>
        <v>376.9867481105311</v>
      </c>
      <c r="GY115" s="18">
        <f>IF(ISNUMBER(GW115), GW115*COS(RADIANS(-$C115+Графики!$B$3))+GX115*SIN(RADIANS(-$C115+Графики!$B$3)),"")</f>
        <v>345.44484464124145</v>
      </c>
      <c r="GZ115" s="19">
        <f>IF(ISNUMBER(GW115), GW115*COS(RADIANS(-$C115+Графики!$B$5))+GX115*SIN(RADIANS(-$C115+Графики!$B$5)),"")</f>
        <v>376.9867481105311</v>
      </c>
      <c r="HA115" s="24">
        <v>-0.58299670427962091</v>
      </c>
      <c r="HB115" s="25">
        <v>0.5155240886420257</v>
      </c>
      <c r="HC115" s="25">
        <v>-0.91749581776351863</v>
      </c>
      <c r="HD115" s="25">
        <v>0.99032189532602166</v>
      </c>
      <c r="HE115" s="18">
        <f t="shared" si="429"/>
        <v>9.5862555394172091</v>
      </c>
      <c r="HF115" s="18">
        <f t="shared" si="430"/>
        <v>16.648081188211382</v>
      </c>
      <c r="HG115" s="18">
        <f>IF(ISNUMBER(HE115),HG114+HE115*0.5,IF(ISNUMBER(HE316),0,""))</f>
        <v>347.33928280736734</v>
      </c>
      <c r="HH115" s="18">
        <f>IF(ISNUMBER(HF115),HH114+HF115*0.5,IF(ISNUMBER(HF316),0,""))</f>
        <v>378.06426148540265</v>
      </c>
      <c r="HI115" s="18">
        <f>IF(ISNUMBER(HG115), HG115*COS(RADIANS(-$C115+Графики!$B$3))+HH115*SIN(RADIANS(-$C115+Графики!$B$3)),"")</f>
        <v>347.33928280736734</v>
      </c>
      <c r="HJ115" s="19">
        <f>IF(ISNUMBER(HG115), HG115*COS(RADIANS(-$C115+Графики!$B$5))+HH115*SIN(RADIANS(-$C115+Графики!$B$5)),"")</f>
        <v>378.06426148540265</v>
      </c>
      <c r="HK115" s="24">
        <v>-0.51201530507589887</v>
      </c>
      <c r="HL115" s="25">
        <v>0.50212555934086123</v>
      </c>
      <c r="HM115" s="25">
        <v>-0.80536962053182426</v>
      </c>
      <c r="HN115" s="25">
        <v>0.89370482492440151</v>
      </c>
      <c r="HO115" s="18">
        <f t="shared" si="431"/>
        <v>8.8499330544093358</v>
      </c>
      <c r="HP115" s="18">
        <f t="shared" si="432"/>
        <v>14.826678375356707</v>
      </c>
      <c r="HQ115" s="18">
        <f>IF(ISNUMBER(HO115),HQ114+HO115*0.5,IF(ISNUMBER(HO316),0,""))</f>
        <v>347.87836834141575</v>
      </c>
      <c r="HR115" s="18">
        <f>IF(ISNUMBER(HP115),HR114+HP115*0.5,IF(ISNUMBER(HP316),0,""))</f>
        <v>381.8471889055121</v>
      </c>
      <c r="HS115" s="18">
        <f>IF(ISNUMBER(HQ115), HQ115*COS(RADIANS(-$C115+Графики!$B$3))+HR115*SIN(RADIANS(-$C115+Графики!$B$3)),"")</f>
        <v>347.87836834141575</v>
      </c>
      <c r="HT115" s="19">
        <f>IF(ISNUMBER(HQ115), HQ115*COS(RADIANS(-$C115+Графики!$B$5))+HR115*SIN(RADIANS(-$C115+Графики!$B$5)),"")</f>
        <v>381.8471889055121</v>
      </c>
      <c r="HU115" s="24">
        <v>-0.48984474408693091</v>
      </c>
      <c r="HV115" s="25">
        <v>0.531408570637532</v>
      </c>
      <c r="HW115" s="25">
        <v>-0.77834898323938917</v>
      </c>
      <c r="HX115" s="25">
        <v>1.0017302768883887</v>
      </c>
      <c r="HY115" s="18">
        <f t="shared" si="433"/>
        <v>8.9119984445346816</v>
      </c>
      <c r="HZ115" s="18">
        <f t="shared" si="434"/>
        <v>15.533497271614293</v>
      </c>
      <c r="IA115" s="18">
        <f>IF(ISNUMBER(HY115),IA114+HY115*0.5,IF(ISNUMBER(HY316),0,""))</f>
        <v>343.74839926456781</v>
      </c>
      <c r="IB115" s="18">
        <f>IF(ISNUMBER(HZ115),IB114+HZ115*0.5,IF(ISNUMBER(HZ316),0,""))</f>
        <v>373.32838698504872</v>
      </c>
      <c r="IC115" s="18">
        <f>IF(ISNUMBER(IA115), IA115*COS(RADIANS(-$C115+Графики!$B$3))+IB115*SIN(RADIANS(-$C115+Графики!$B$3)),"")</f>
        <v>343.74839926456781</v>
      </c>
      <c r="ID115" s="19">
        <f>IF(ISNUMBER(IA115), IA115*COS(RADIANS(-$C115+Графики!$B$5))+IB115*SIN(RADIANS(-$C115+Графики!$B$5)),"")</f>
        <v>373.32838698504872</v>
      </c>
      <c r="IE115" s="24">
        <v>-0.59176057024264228</v>
      </c>
      <c r="IF115" s="25">
        <v>0.52462688700028415</v>
      </c>
      <c r="IG115" s="25">
        <v>-0.84210193938696587</v>
      </c>
      <c r="IH115" s="25">
        <v>1.0304535072852192</v>
      </c>
      <c r="II115" s="18">
        <f t="shared" si="435"/>
        <v>9.7421643174242156</v>
      </c>
      <c r="IJ115" s="18">
        <f t="shared" si="436"/>
        <v>16.340401726256719</v>
      </c>
      <c r="IK115" s="18">
        <f>IF(ISNUMBER(II115),IK114+II115*0.5,IF(ISNUMBER(II316),0,""))</f>
        <v>340.28565374323836</v>
      </c>
      <c r="IL115" s="18">
        <f>IF(ISNUMBER(IJ115),IL114+IJ115*0.5,IF(ISNUMBER(IJ316),0,""))</f>
        <v>368.92047861236216</v>
      </c>
      <c r="IM115" s="18">
        <f>IF(ISNUMBER(IK115), IK115*COS(RADIANS(-$C115+Графики!$B$3))+IL115*SIN(RADIANS(-$C115+Графики!$B$3)),"")</f>
        <v>340.28565374323836</v>
      </c>
      <c r="IN115" s="19">
        <f>IF(ISNUMBER(IK115), IK115*COS(RADIANS(-$C115+Графики!$B$5))+IL115*SIN(RADIANS(-$C115+Графики!$B$5)),"")</f>
        <v>368.92047861236216</v>
      </c>
      <c r="IO115" s="24">
        <v>-0.53143954605451982</v>
      </c>
      <c r="IP115" s="25">
        <v>0.43660493481854279</v>
      </c>
      <c r="IQ115" s="25">
        <v>-0.82589133263600523</v>
      </c>
      <c r="IR115" s="25">
        <v>1.055423625069051</v>
      </c>
      <c r="IS115" s="18">
        <f t="shared" si="437"/>
        <v>8.4476812695083723</v>
      </c>
      <c r="IT115" s="18">
        <f t="shared" si="438"/>
        <v>16.416832626726936</v>
      </c>
      <c r="IU115" s="18">
        <f>IF(ISNUMBER(IS115),IU114+IS115*0.5,IF(ISNUMBER(IS316),0,""))</f>
        <v>343.35092646333322</v>
      </c>
      <c r="IV115" s="18">
        <f>IF(ISNUMBER(IT115),IV114+IT115*0.5,IF(ISNUMBER(IT316),0,""))</f>
        <v>379.32140049645659</v>
      </c>
      <c r="IW115" s="18">
        <f>IF(ISNUMBER(IU115), IU115*COS(RADIANS(-$C115+Графики!$B$3))+IV115*SIN(RADIANS(-$C115+Графики!$B$3)),"")</f>
        <v>343.35092646333322</v>
      </c>
      <c r="IX115" s="19">
        <f>IF(ISNUMBER(IU115), IU115*COS(RADIANS(-$C115+Графики!$B$5))+IV115*SIN(RADIANS(-$C115+Графики!$B$5)),"")</f>
        <v>379.32140049645659</v>
      </c>
    </row>
    <row r="116" spans="1:258" s="88" customFormat="1" x14ac:dyDescent="0.25">
      <c r="A116" s="44">
        <v>116</v>
      </c>
      <c r="B116" s="50">
        <v>0</v>
      </c>
      <c r="C116" s="11">
        <f>IF(Графики!$A$7="Расчитывать с учетом закручивания скважины",B116,0)</f>
        <v>0</v>
      </c>
      <c r="D116" s="47">
        <v>56.5</v>
      </c>
      <c r="E116" s="34">
        <f>IF(ISNUMBER(INDEX($I$1:$IX$303,$A116,E$1) ),INDEX($I$1:$IX$303,$A116,E$1),0)</f>
        <v>12.218875681456579</v>
      </c>
      <c r="F116" s="35">
        <f>IF(ISNUMBER(INDEX($I$1:$IX$303,$A116,F$1) ),INDEX($I$1:$IX$303,$A116,F$1),0)</f>
        <v>17.525641863372638</v>
      </c>
      <c r="G116" s="35">
        <f>IF(ISNUMBER(INDEX($I$1:$IX$303,$A116,G$1) ),INDEX($I$1:$IX$303,$A116,G$1)-$G$305,0)</f>
        <v>-629.97572833137747</v>
      </c>
      <c r="H116" s="36">
        <f>IF(ISNUMBER(INDEX($I$1:$IX$303,$A116,H$1) ),INDEX($I$1:$IX$303,$A116,H$1)-$H$305,0)</f>
        <v>-770.36020544142445</v>
      </c>
      <c r="I116" s="29">
        <v>-0.71767132313399351</v>
      </c>
      <c r="J116" s="25">
        <v>0.68254353445343297</v>
      </c>
      <c r="K116" s="25">
        <v>-0.98457457792419301</v>
      </c>
      <c r="L116" s="25">
        <v>1.0238188674619926</v>
      </c>
      <c r="M116" s="18">
        <f t="shared" si="389"/>
        <v>12.218875681456579</v>
      </c>
      <c r="N116" s="18">
        <f t="shared" si="390"/>
        <v>17.525641863372638</v>
      </c>
      <c r="O116" s="18">
        <f>IF(ISNUMBER(M116),O115+M116*0.5,IF(ISNUMBER(M317),0,""))</f>
        <v>347.94042755803713</v>
      </c>
      <c r="P116" s="18">
        <f>IF(ISNUMBER(N116),P115+N116*0.5,IF(ISNUMBER(N317),0,""))</f>
        <v>385.06945804261306</v>
      </c>
      <c r="Q116" s="18">
        <f>IF(ISNUMBER(O116), O116*COS(RADIANS(-$C116+Графики!$B$3))+P116*SIN(RADIANS(-$C116+Графики!$B$3)),"")</f>
        <v>347.94042755803713</v>
      </c>
      <c r="R116" s="19">
        <f>IF(ISNUMBER(O116), O116*COS(RADIANS(-$C116+Графики!$B$5))+P116*SIN(RADIANS(-$C116+Графики!$B$5)),"")</f>
        <v>385.06945804261306</v>
      </c>
      <c r="S116" s="29">
        <v>-0.87012563454096059</v>
      </c>
      <c r="T116" s="25">
        <v>0.64148729870541887</v>
      </c>
      <c r="U116" s="25">
        <v>-1.1115982702091469</v>
      </c>
      <c r="V116" s="25">
        <v>0.87277662744960449</v>
      </c>
      <c r="W116" s="18">
        <f t="shared" si="391"/>
        <v>13.19092878222486</v>
      </c>
      <c r="X116" s="18">
        <f t="shared" si="392"/>
        <v>17.316072302042599</v>
      </c>
      <c r="Y116" s="18">
        <f>IF(ISNUMBER(W116),Y115+W116*0.5,IF(ISNUMBER(W317),0,""))</f>
        <v>350.80691975524132</v>
      </c>
      <c r="Z116" s="18">
        <f>IF(ISNUMBER(X116),Z115+X116*0.5,IF(ISNUMBER(X317),0,""))</f>
        <v>384.65198077464242</v>
      </c>
      <c r="AA116" s="18">
        <f>IF(ISNUMBER(Y116), Y116*COS(RADIANS(-$C116+Графики!$B$3))+Z116*SIN(RADIANS(-$C116+Графики!$B$3)),"")</f>
        <v>350.80691975524132</v>
      </c>
      <c r="AB116" s="18">
        <f>IF(ISNUMBER(Y116), Y116*COS(RADIANS(-$C116+Графики!$B$5))+Z116*SIN(RADIANS(-$C116+Графики!$B$5)),"")</f>
        <v>384.65198077464242</v>
      </c>
      <c r="AC116" s="24">
        <v>-0.86571270243344811</v>
      </c>
      <c r="AD116" s="25">
        <v>0.65029483137528266</v>
      </c>
      <c r="AE116" s="25">
        <v>-1.050042522772225</v>
      </c>
      <c r="AF116" s="25">
        <v>1.0265809069569596</v>
      </c>
      <c r="AG116" s="18">
        <f t="shared" si="393"/>
        <v>13.229275560459278</v>
      </c>
      <c r="AH116" s="18">
        <f t="shared" si="394"/>
        <v>18.120966211326373</v>
      </c>
      <c r="AI116" s="18">
        <f>IF(ISNUMBER(AG116),AI115+AG116*0.5,IF(ISNUMBER(AG317),0,""))</f>
        <v>351.26311223010117</v>
      </c>
      <c r="AJ116" s="18">
        <f>IF(ISNUMBER(AH116),AJ115+AH116*0.5,IF(ISNUMBER(AH317),0,""))</f>
        <v>389.98008315740572</v>
      </c>
      <c r="AK116" s="18">
        <f>IF(ISNUMBER(AI116), AI116*COS(RADIANS(-$C116+Графики!$B$3))+AJ116*SIN(RADIANS(-$C116+Графики!$B$3)),"")</f>
        <v>351.26311223010117</v>
      </c>
      <c r="AL116" s="19">
        <f>IF(ISNUMBER(AI116), AI116*COS(RADIANS(-$C116+Графики!$B$5))+AJ116*SIN(RADIANS(-$C116+Графики!$B$5)),"")</f>
        <v>389.98008315740572</v>
      </c>
      <c r="AM116" s="24">
        <v>-0.83047988753766389</v>
      </c>
      <c r="AN116" s="25">
        <v>0.74701481341636589</v>
      </c>
      <c r="AO116" s="25">
        <v>-0.93644762473894938</v>
      </c>
      <c r="AP116" s="25">
        <v>0.98302998623127646</v>
      </c>
      <c r="AQ116" s="18">
        <f t="shared" si="395"/>
        <v>13.765803431262469</v>
      </c>
      <c r="AR116" s="18">
        <f t="shared" si="396"/>
        <v>16.749818804414254</v>
      </c>
      <c r="AS116" s="18">
        <f>IF(ISNUMBER(AQ116),AS115+AQ116*0.5,IF(ISNUMBER(AQ317),0,""))</f>
        <v>346.7618572354537</v>
      </c>
      <c r="AT116" s="18">
        <f>IF(ISNUMBER(AR116),AT115+AR116*0.5,IF(ISNUMBER(AR317),0,""))</f>
        <v>387.86731470178296</v>
      </c>
      <c r="AU116" s="18">
        <f>IF(ISNUMBER(AS116), AS116*COS(RADIANS(-$C116+Графики!$B$3))+AT116*SIN(RADIANS(-$C116+Графики!$B$3)),"")</f>
        <v>346.7618572354537</v>
      </c>
      <c r="AV116" s="19">
        <f>IF(ISNUMBER(AS116), AS116*COS(RADIANS(-$C116+Графики!$B$5))+AT116*SIN(RADIANS(-$C116+Графики!$B$5)),"")</f>
        <v>387.86731470178296</v>
      </c>
      <c r="AW116" s="24">
        <v>-0.7868509915132943</v>
      </c>
      <c r="AX116" s="25">
        <v>0.76020244867114839</v>
      </c>
      <c r="AY116" s="25">
        <v>-1.0952707459795903</v>
      </c>
      <c r="AZ116" s="25">
        <v>0.84485023979018303</v>
      </c>
      <c r="BA116" s="18">
        <f t="shared" si="397"/>
        <v>13.500178005404763</v>
      </c>
      <c r="BB116" s="18">
        <f t="shared" si="398"/>
        <v>16.929940688603359</v>
      </c>
      <c r="BC116" s="18">
        <f>IF(ISNUMBER(BA116),BC115+BA116*0.5,IF(ISNUMBER(BA317),0,""))</f>
        <v>346.58430919509448</v>
      </c>
      <c r="BD116" s="18">
        <f>IF(ISNUMBER(BB116),BD115+BB116*0.5,IF(ISNUMBER(BB317),0,""))</f>
        <v>387.11917288438957</v>
      </c>
      <c r="BE116" s="18">
        <f>IF(ISNUMBER(BC116), BC116*COS(RADIANS(-$C116+Графики!$B$3))+BD116*SIN(RADIANS(-$C116+Графики!$B$3)),"")</f>
        <v>346.58430919509448</v>
      </c>
      <c r="BF116" s="19">
        <f>IF(ISNUMBER(BC116), BC116*COS(RADIANS(-$C116+Графики!$B$5))+BD116*SIN(RADIANS(-$C116+Графики!$B$5)),"")</f>
        <v>387.11917288438957</v>
      </c>
      <c r="BG116" s="24">
        <v>-0.78748905155081017</v>
      </c>
      <c r="BH116" s="25">
        <v>0.69159942057054613</v>
      </c>
      <c r="BI116" s="25">
        <v>-0.95076736983034749</v>
      </c>
      <c r="BJ116" s="25">
        <v>0.96418083191443149</v>
      </c>
      <c r="BK116" s="18">
        <f t="shared" si="399"/>
        <v>12.907123481999324</v>
      </c>
      <c r="BL116" s="18">
        <f t="shared" si="400"/>
        <v>16.710297784366016</v>
      </c>
      <c r="BM116" s="18">
        <f>IF(ISNUMBER(BK116),BM115+BK116*0.5,IF(ISNUMBER(BK317),0,""))</f>
        <v>349.81827211222856</v>
      </c>
      <c r="BN116" s="18">
        <f>IF(ISNUMBER(BL116),BN115+BL116*0.5,IF(ISNUMBER(BL317),0,""))</f>
        <v>379.19031277850576</v>
      </c>
      <c r="BO116" s="18">
        <f>IF(ISNUMBER(BM116), BM116*COS(RADIANS(-$C116+Графики!$B$3))+BN116*SIN(RADIANS(-$C116+Графики!$B$3)),"")</f>
        <v>349.81827211222856</v>
      </c>
      <c r="BP116" s="19">
        <f>IF(ISNUMBER(BM116), BM116*COS(RADIANS(-$C116+Графики!$B$5))+BN116*SIN(RADIANS(-$C116+Графики!$B$5)),"")</f>
        <v>379.19031277850576</v>
      </c>
      <c r="BQ116" s="24">
        <v>-0.82421710923992042</v>
      </c>
      <c r="BR116" s="25">
        <v>0.68474414450387477</v>
      </c>
      <c r="BS116" s="25">
        <v>-1.0020252129416378</v>
      </c>
      <c r="BT116" s="25">
        <v>0.84672162575321774</v>
      </c>
      <c r="BU116" s="18">
        <f t="shared" si="401"/>
        <v>13.16779052297932</v>
      </c>
      <c r="BV116" s="18">
        <f t="shared" si="402"/>
        <v>16.132659815259068</v>
      </c>
      <c r="BW116" s="18">
        <f>IF(ISNUMBER(BU116),BW115+BU116*0.5,IF(ISNUMBER(BU317),0,""))</f>
        <v>351.41109025452545</v>
      </c>
      <c r="BX116" s="18">
        <f>IF(ISNUMBER(BV116),BX115+BV116*0.5,IF(ISNUMBER(BV317),0,""))</f>
        <v>377.13739064805338</v>
      </c>
      <c r="BY116" s="18">
        <f>IF(ISNUMBER(BW116), BW116*COS(RADIANS(-$C116+Графики!$B$3))+BX116*SIN(RADIANS(-$C116+Графики!$B$3)),"")</f>
        <v>351.41109025452545</v>
      </c>
      <c r="BZ116" s="19">
        <f>IF(ISNUMBER(BW116), BW116*COS(RADIANS(-$C116+Графики!$B$5))+BX116*SIN(RADIANS(-$C116+Графики!$B$5)),"")</f>
        <v>377.13739064805338</v>
      </c>
      <c r="CA116" s="29">
        <v>-0.75764270758547814</v>
      </c>
      <c r="CB116" s="25">
        <v>0.73113355351345288</v>
      </c>
      <c r="CC116" s="25">
        <v>-1.055477938567736</v>
      </c>
      <c r="CD116" s="25">
        <v>1.0157231147526016</v>
      </c>
      <c r="CE116" s="18">
        <f t="shared" si="403"/>
        <v>12.991658300847737</v>
      </c>
      <c r="CF116" s="18">
        <f t="shared" si="404"/>
        <v>18.073654799968754</v>
      </c>
      <c r="CG116" s="18">
        <f>IF(ISNUMBER(CE116),CG115+CE116*0.5,IF(ISNUMBER(CE317),0,""))</f>
        <v>351.78974035295357</v>
      </c>
      <c r="CH116" s="18">
        <f>IF(ISNUMBER(CF116),CH115+CF116*0.5,IF(ISNUMBER(CF317),0,""))</f>
        <v>387.36663779291422</v>
      </c>
      <c r="CI116" s="18">
        <f>IF(ISNUMBER(CG116), CG116*COS(RADIANS(-$C116+Графики!$B$3))+CH116*SIN(RADIANS(-$C116+Графики!$B$3)),"")</f>
        <v>351.78974035295357</v>
      </c>
      <c r="CJ116" s="19">
        <f>IF(ISNUMBER(CG116), CG116*COS(RADIANS(-$C116+Графики!$B$5))+CH116*SIN(RADIANS(-$C116+Графики!$B$5)),"")</f>
        <v>387.36663779291422</v>
      </c>
      <c r="CK116" s="24">
        <v>-0.81271793698771044</v>
      </c>
      <c r="CL116" s="25">
        <v>0.72450013509203748</v>
      </c>
      <c r="CM116" s="25">
        <v>-1.0240978364129596</v>
      </c>
      <c r="CN116" s="25">
        <v>0.92524976069312859</v>
      </c>
      <c r="CO116" s="18">
        <f t="shared" si="405"/>
        <v>13.414355999298843</v>
      </c>
      <c r="CP116" s="18">
        <f t="shared" si="406"/>
        <v>17.010446467059687</v>
      </c>
      <c r="CQ116" s="18">
        <f>IF(ISNUMBER(CO116),CQ115+CO116*0.5,IF(ISNUMBER(CO317),0,""))</f>
        <v>353.35085386730083</v>
      </c>
      <c r="CR116" s="18">
        <f>IF(ISNUMBER(CP116),CR115+CP116*0.5,IF(ISNUMBER(CP317),0,""))</f>
        <v>387.69182047574088</v>
      </c>
      <c r="CS116" s="18">
        <f>IF(ISNUMBER(CQ116), CQ116*COS(RADIANS(-$C116+Графики!$B$3))+CR116*SIN(RADIANS(-$C116+Графики!$B$3)),"")</f>
        <v>353.35085386730083</v>
      </c>
      <c r="CT116" s="19">
        <f>IF(ISNUMBER(CQ116), CQ116*COS(RADIANS(-$C116+Графики!$B$5))+CR116*SIN(RADIANS(-$C116+Графики!$B$5)),"")</f>
        <v>387.69182047574088</v>
      </c>
      <c r="CU116" s="24">
        <v>-0.79078988742507594</v>
      </c>
      <c r="CV116" s="25">
        <v>0.68325979672649217</v>
      </c>
      <c r="CW116" s="25">
        <v>-1.0542643612614031</v>
      </c>
      <c r="CX116" s="25">
        <v>0.87154070336307921</v>
      </c>
      <c r="CY116" s="18">
        <f t="shared" si="407"/>
        <v>12.863155412205455</v>
      </c>
      <c r="CZ116" s="18">
        <f t="shared" si="408"/>
        <v>16.80502848226979</v>
      </c>
      <c r="DA116" s="18">
        <f>IF(ISNUMBER(CY116),DA115+CY116*0.5,IF(ISNUMBER(CY317),0,""))</f>
        <v>343.32861812644705</v>
      </c>
      <c r="DB116" s="18">
        <f>IF(ISNUMBER(CZ116),DB115+CZ116*0.5,IF(ISNUMBER(CZ317),0,""))</f>
        <v>390.75903506463015</v>
      </c>
      <c r="DC116" s="18">
        <f>IF(ISNUMBER(DA116), DA116*COS(RADIANS(-$C116+Графики!$B$3))+DB116*SIN(RADIANS(-$C116+Графики!$B$3)),"")</f>
        <v>343.32861812644705</v>
      </c>
      <c r="DD116" s="19">
        <f>IF(ISNUMBER(DA116), DA116*COS(RADIANS(-$C116+Графики!$B$5))+DB116*SIN(RADIANS(-$C116+Графики!$B$5)),"")</f>
        <v>390.75903506463015</v>
      </c>
      <c r="DE116" s="24">
        <v>-0.84311210784268109</v>
      </c>
      <c r="DF116" s="25">
        <v>0.73697632353367182</v>
      </c>
      <c r="DG116" s="25">
        <v>-1.1024431218908464</v>
      </c>
      <c r="DH116" s="25">
        <v>0.95421513076710707</v>
      </c>
      <c r="DI116" s="18">
        <f t="shared" si="409"/>
        <v>13.788435850926744</v>
      </c>
      <c r="DJ116" s="18">
        <f t="shared" si="410"/>
        <v>17.946765507443981</v>
      </c>
      <c r="DK116" s="18">
        <f>IF(ISNUMBER(DI116),DK115+DI116*0.5,IF(ISNUMBER(DI317),0,""))</f>
        <v>348.3418622152513</v>
      </c>
      <c r="DL116" s="18">
        <f>IF(ISNUMBER(DJ116),DL115+DJ116*0.5,IF(ISNUMBER(DJ317),0,""))</f>
        <v>384.45743296678597</v>
      </c>
      <c r="DM116" s="18">
        <f>IF(ISNUMBER(DK116), DK116*COS(RADIANS(-$C116+Графики!$B$3))+DL116*SIN(RADIANS(-$C116+Графики!$B$3)),"")</f>
        <v>348.3418622152513</v>
      </c>
      <c r="DN116" s="19">
        <f>IF(ISNUMBER(DK116), DK116*COS(RADIANS(-$C116+Графики!$B$5))+DL116*SIN(RADIANS(-$C116+Графики!$B$5)),"")</f>
        <v>384.45743296678597</v>
      </c>
      <c r="DO116" s="24">
        <v>-0.68217206194939251</v>
      </c>
      <c r="DP116" s="25">
        <v>0.68666384460281682</v>
      </c>
      <c r="DQ116" s="25">
        <v>-1.0679252241470649</v>
      </c>
      <c r="DR116" s="25">
        <v>0.89243480593796654</v>
      </c>
      <c r="DS116" s="18">
        <f t="shared" si="411"/>
        <v>11.945062663595278</v>
      </c>
      <c r="DT116" s="18">
        <f t="shared" si="412"/>
        <v>17.106534090670451</v>
      </c>
      <c r="DU116" s="18">
        <f>IF(ISNUMBER(DS116),DU115+DS116*0.5,IF(ISNUMBER(DS317),0,""))</f>
        <v>356.07468317617997</v>
      </c>
      <c r="DV116" s="18">
        <f>IF(ISNUMBER(DT116),DV115+DT116*0.5,IF(ISNUMBER(DT317),0,""))</f>
        <v>384.16077647856179</v>
      </c>
      <c r="DW116" s="18">
        <f>IF(ISNUMBER(DU116), DU116*COS(RADIANS(-$C116+Графики!$B$3))+DV116*SIN(RADIANS(-$C116+Графики!$B$3)),"")</f>
        <v>356.07468317617997</v>
      </c>
      <c r="DX116" s="19">
        <f>IF(ISNUMBER(DU116), DU116*COS(RADIANS(-$C116+Графики!$B$5))+DV116*SIN(RADIANS(-$C116+Графики!$B$5)),"")</f>
        <v>384.16077647856179</v>
      </c>
      <c r="DY116" s="24">
        <v>-0.7944466046251496</v>
      </c>
      <c r="DZ116" s="25">
        <v>0.6445205262433058</v>
      </c>
      <c r="EA116" s="25">
        <v>-0.9786030345476352</v>
      </c>
      <c r="EB116" s="25">
        <v>0.89510845601479627</v>
      </c>
      <c r="EC116" s="18">
        <f t="shared" si="413"/>
        <v>12.557027110965215</v>
      </c>
      <c r="ED116" s="18">
        <f t="shared" si="414"/>
        <v>16.350488764582717</v>
      </c>
      <c r="EE116" s="18">
        <f>IF(ISNUMBER(EC116),EE115+EC116*0.5,IF(ISNUMBER(EC317),0,""))</f>
        <v>347.53927982146541</v>
      </c>
      <c r="EF116" s="18">
        <f>IF(ISNUMBER(ED116),EF115+ED116*0.5,IF(ISNUMBER(ED317),0,""))</f>
        <v>384.50066171986578</v>
      </c>
      <c r="EG116" s="18">
        <f>IF(ISNUMBER(EE116), EE116*COS(RADIANS(-$C116+Графики!$B$3))+EF116*SIN(RADIANS(-$C116+Графики!$B$3)),"")</f>
        <v>347.53927982146541</v>
      </c>
      <c r="EH116" s="19">
        <f>IF(ISNUMBER(EE116), EE116*COS(RADIANS(-$C116+Графики!$B$5))+EF116*SIN(RADIANS(-$C116+Графики!$B$5)),"")</f>
        <v>384.50066171986578</v>
      </c>
      <c r="EI116" s="24">
        <v>-0.78887932848566278</v>
      </c>
      <c r="EJ116" s="25">
        <v>0.71867064437302797</v>
      </c>
      <c r="EK116" s="25">
        <v>-0.99178382547164878</v>
      </c>
      <c r="EL116" s="25">
        <v>0.94887933623825449</v>
      </c>
      <c r="EM116" s="18">
        <f t="shared" si="415"/>
        <v>13.155475840687743</v>
      </c>
      <c r="EN116" s="18">
        <f t="shared" si="416"/>
        <v>16.934671387944864</v>
      </c>
      <c r="EO116" s="18">
        <f>IF(ISNUMBER(EM116),EO115+EM116*0.5,IF(ISNUMBER(EM317),0,""))</f>
        <v>350.41167466864459</v>
      </c>
      <c r="EP116" s="18">
        <f>IF(ISNUMBER(EN116),EP115+EN116*0.5,IF(ISNUMBER(EN317),0,""))</f>
        <v>379.9544160362646</v>
      </c>
      <c r="EQ116" s="18">
        <f>IF(ISNUMBER(EO116), EO116*COS(RADIANS(-$C116+Графики!$B$3))+EP116*SIN(RADIANS(-$C116+Графики!$B$3)),"")</f>
        <v>350.41167466864459</v>
      </c>
      <c r="ER116" s="19">
        <f>IF(ISNUMBER(EO116), EO116*COS(RADIANS(-$C116+Графики!$B$5))+EP116*SIN(RADIANS(-$C116+Графики!$B$5)),"")</f>
        <v>379.9544160362646</v>
      </c>
      <c r="ES116" s="24">
        <v>-0.8551721483728052</v>
      </c>
      <c r="ET116" s="25">
        <v>0.67798727763546573</v>
      </c>
      <c r="EU116" s="25">
        <v>-0.99145620539667634</v>
      </c>
      <c r="EV116" s="25">
        <v>0.98995251992315103</v>
      </c>
      <c r="EW116" s="18">
        <f t="shared" si="417"/>
        <v>13.378940809153747</v>
      </c>
      <c r="EX116" s="18">
        <f t="shared" si="418"/>
        <v>17.290191440509528</v>
      </c>
      <c r="EY116" s="18">
        <f>IF(ISNUMBER(EW116),EY115+EW116*0.5,IF(ISNUMBER(EW317),0,""))</f>
        <v>345.44395922243257</v>
      </c>
      <c r="EZ116" s="18">
        <f>IF(ISNUMBER(EX116),EZ115+EX116*0.5,IF(ISNUMBER(EX317),0,""))</f>
        <v>380.98277338545398</v>
      </c>
      <c r="FA116" s="18">
        <f>IF(ISNUMBER(EY116), EY116*COS(RADIANS(-$C116+Графики!$B$3))+EZ116*SIN(RADIANS(-$C116+Графики!$B$3)),"")</f>
        <v>345.44395922243257</v>
      </c>
      <c r="FB116" s="19">
        <f>IF(ISNUMBER(EY116), EY116*COS(RADIANS(-$C116+Графики!$B$5))+EZ116*SIN(RADIANS(-$C116+Графики!$B$5)),"")</f>
        <v>380.98277338545398</v>
      </c>
      <c r="FC116" s="24">
        <v>-0.8356990521405675</v>
      </c>
      <c r="FD116" s="25">
        <v>0.63604957207988455</v>
      </c>
      <c r="FE116" s="25">
        <v>-1.0404169039386637</v>
      </c>
      <c r="FF116" s="25">
        <v>0.9065914978869013</v>
      </c>
      <c r="FG116" s="18">
        <f t="shared" si="419"/>
        <v>12.843076534910741</v>
      </c>
      <c r="FH116" s="18">
        <f t="shared" si="420"/>
        <v>16.990036087336964</v>
      </c>
      <c r="FI116" s="18">
        <f>IF(ISNUMBER(FG116),FI115+FG116*0.5,IF(ISNUMBER(FG317),0,""))</f>
        <v>347.91468692443618</v>
      </c>
      <c r="FJ116" s="18">
        <f>IF(ISNUMBER(FH116),FJ115+FH116*0.5,IF(ISNUMBER(FH317),0,""))</f>
        <v>387.22616809941292</v>
      </c>
      <c r="FK116" s="18">
        <f>IF(ISNUMBER(FI116), FI116*COS(RADIANS(-$C116+Графики!$B$3))+FJ116*SIN(RADIANS(-$C116+Графики!$B$3)),"")</f>
        <v>347.91468692443618</v>
      </c>
      <c r="FL116" s="19">
        <f>IF(ISNUMBER(FI116), FI116*COS(RADIANS(-$C116+Графики!$B$5))+FJ116*SIN(RADIANS(-$C116+Графики!$B$5)),"")</f>
        <v>387.22616809941292</v>
      </c>
      <c r="FM116" s="24">
        <v>-0.71938943549351475</v>
      </c>
      <c r="FN116" s="25">
        <v>0.79052802518851062</v>
      </c>
      <c r="FO116" s="25">
        <v>-0.98616019152811185</v>
      </c>
      <c r="FP116" s="25">
        <v>0.95393924837085253</v>
      </c>
      <c r="FQ116" s="18">
        <f t="shared" si="421"/>
        <v>13.176134278763071</v>
      </c>
      <c r="FR116" s="18">
        <f t="shared" si="422"/>
        <v>16.929752692357958</v>
      </c>
      <c r="FS116" s="18">
        <f>IF(ISNUMBER(FQ116),FS115+FQ116*0.5,IF(ISNUMBER(FQ317),0,""))</f>
        <v>349.86994349209397</v>
      </c>
      <c r="FT116" s="18">
        <f>IF(ISNUMBER(FR116),FT115+FR116*0.5,IF(ISNUMBER(FR317),0,""))</f>
        <v>384.84163786945129</v>
      </c>
      <c r="FU116" s="18">
        <f>IF(ISNUMBER(FS116), FS116*COS(RADIANS(-$C116+Графики!$B$3))+FT116*SIN(RADIANS(-$C116+Графики!$B$3)),"")</f>
        <v>349.86994349209397</v>
      </c>
      <c r="FV116" s="19">
        <f>IF(ISNUMBER(FS116), FS116*COS(RADIANS(-$C116+Графики!$B$5))+FT116*SIN(RADIANS(-$C116+Графики!$B$5)),"")</f>
        <v>384.84163786945129</v>
      </c>
      <c r="FW116" s="24">
        <v>-0.75134425137637306</v>
      </c>
      <c r="FX116" s="25">
        <v>0.77209056496282458</v>
      </c>
      <c r="FY116" s="25">
        <v>-0.95499583772506769</v>
      </c>
      <c r="FZ116" s="25">
        <v>0.882533626920322</v>
      </c>
      <c r="GA116" s="18">
        <f t="shared" si="423"/>
        <v>13.294085127912846</v>
      </c>
      <c r="GB116" s="18">
        <f t="shared" si="424"/>
        <v>16.03478242221923</v>
      </c>
      <c r="GC116" s="18">
        <f>IF(ISNUMBER(GA116),GC115+GA116*0.5,IF(ISNUMBER(GA317),0,""))</f>
        <v>355.51455491455852</v>
      </c>
      <c r="GD116" s="18">
        <f>IF(ISNUMBER(GB116),GD115+GB116*0.5,IF(ISNUMBER(GB317),0,""))</f>
        <v>378.28066611321753</v>
      </c>
      <c r="GE116" s="18">
        <f>IF(ISNUMBER(GC116), GC116*COS(RADIANS(-$C116+Графики!$B$3))+GD116*SIN(RADIANS(-$C116+Графики!$B$3)),"")</f>
        <v>355.51455491455852</v>
      </c>
      <c r="GF116" s="19">
        <f>IF(ISNUMBER(GC116), GC116*COS(RADIANS(-$C116+Графики!$B$5))+GD116*SIN(RADIANS(-$C116+Графики!$B$5)),"")</f>
        <v>378.28066611321753</v>
      </c>
      <c r="GG116" s="24">
        <v>-0.70417054346759689</v>
      </c>
      <c r="GH116" s="25">
        <v>0.66491013918794406</v>
      </c>
      <c r="GI116" s="25">
        <v>-0.99152007261120667</v>
      </c>
      <c r="GJ116" s="25">
        <v>0.8701834362354518</v>
      </c>
      <c r="GK116" s="18">
        <f t="shared" si="425"/>
        <v>11.947198585636873</v>
      </c>
      <c r="GL116" s="18">
        <f t="shared" si="426"/>
        <v>16.245713274330878</v>
      </c>
      <c r="GM116" s="18">
        <f>IF(ISNUMBER(GK116),GM115+GK116*0.5,IF(ISNUMBER(GK317),0,""))</f>
        <v>356.59254609090277</v>
      </c>
      <c r="GN116" s="18">
        <f>IF(ISNUMBER(GL116),GN115+GL116*0.5,IF(ISNUMBER(GL317),0,""))</f>
        <v>385.89653601590254</v>
      </c>
      <c r="GO116" s="18">
        <f>IF(ISNUMBER(GM116), GM116*COS(RADIANS(-$C116+Графики!$B$3))+GN116*SIN(RADIANS(-$C116+Графики!$B$3)),"")</f>
        <v>356.59254609090277</v>
      </c>
      <c r="GP116" s="19">
        <f>IF(ISNUMBER(GM116), GM116*COS(RADIANS(-$C116+Графики!$B$5))+GN116*SIN(RADIANS(-$C116+Графики!$B$5)),"")</f>
        <v>385.89653601590254</v>
      </c>
      <c r="GQ116" s="24">
        <v>-0.72222038975273628</v>
      </c>
      <c r="GR116" s="25">
        <v>0.64950017295765961</v>
      </c>
      <c r="GS116" s="25">
        <v>-1.1034398372444767</v>
      </c>
      <c r="GT116" s="25">
        <v>0.87184635832093049</v>
      </c>
      <c r="GU116" s="18">
        <f t="shared" si="427"/>
        <v>11.9702342376925</v>
      </c>
      <c r="GV116" s="18">
        <f t="shared" si="428"/>
        <v>17.236770251411645</v>
      </c>
      <c r="GW116" s="18">
        <f>IF(ISNUMBER(GU116),GW115+GU116*0.5,IF(ISNUMBER(GU317),0,""))</f>
        <v>351.42996176008768</v>
      </c>
      <c r="GX116" s="18">
        <f>IF(ISNUMBER(GV116),GX115+GV116*0.5,IF(ISNUMBER(GV317),0,""))</f>
        <v>385.6051332362369</v>
      </c>
      <c r="GY116" s="18">
        <f>IF(ISNUMBER(GW116), GW116*COS(RADIANS(-$C116+Графики!$B$3))+GX116*SIN(RADIANS(-$C116+Графики!$B$3)),"")</f>
        <v>351.42996176008768</v>
      </c>
      <c r="GZ116" s="19">
        <f>IF(ISNUMBER(GW116), GW116*COS(RADIANS(-$C116+Графики!$B$5))+GX116*SIN(RADIANS(-$C116+Графики!$B$5)),"")</f>
        <v>385.6051332362369</v>
      </c>
      <c r="HA116" s="24">
        <v>-0.69360809129020795</v>
      </c>
      <c r="HB116" s="25">
        <v>0.79105803840546096</v>
      </c>
      <c r="HC116" s="25">
        <v>-1.028877867511558</v>
      </c>
      <c r="HD116" s="25">
        <v>1.0219138800330099</v>
      </c>
      <c r="HE116" s="18">
        <f t="shared" si="429"/>
        <v>12.955793656717271</v>
      </c>
      <c r="HF116" s="18">
        <f t="shared" si="430"/>
        <v>17.895578814297693</v>
      </c>
      <c r="HG116" s="18">
        <f>IF(ISNUMBER(HE116),HG115+HE116*0.5,IF(ISNUMBER(HE317),0,""))</f>
        <v>353.81717963572595</v>
      </c>
      <c r="HH116" s="18">
        <f>IF(ISNUMBER(HF116),HH115+HF116*0.5,IF(ISNUMBER(HF317),0,""))</f>
        <v>387.01205089255149</v>
      </c>
      <c r="HI116" s="18">
        <f>IF(ISNUMBER(HG116), HG116*COS(RADIANS(-$C116+Графики!$B$3))+HH116*SIN(RADIANS(-$C116+Графики!$B$3)),"")</f>
        <v>353.81717963572595</v>
      </c>
      <c r="HJ116" s="19">
        <f>IF(ISNUMBER(HG116), HG116*COS(RADIANS(-$C116+Графики!$B$5))+HH116*SIN(RADIANS(-$C116+Графики!$B$5)),"")</f>
        <v>387.01205089255149</v>
      </c>
      <c r="HK116" s="24">
        <v>-0.82612229250996172</v>
      </c>
      <c r="HL116" s="25">
        <v>0.79039407996230382</v>
      </c>
      <c r="HM116" s="25">
        <v>-1.0882161187373343</v>
      </c>
      <c r="HN116" s="25">
        <v>0.98134290783523237</v>
      </c>
      <c r="HO116" s="18">
        <f t="shared" si="431"/>
        <v>14.106298684221054</v>
      </c>
      <c r="HP116" s="18">
        <f t="shared" si="432"/>
        <v>18.059327752124847</v>
      </c>
      <c r="HQ116" s="18">
        <f>IF(ISNUMBER(HO116),HQ115+HO116*0.5,IF(ISNUMBER(HO317),0,""))</f>
        <v>354.93151768352629</v>
      </c>
      <c r="HR116" s="18">
        <f>IF(ISNUMBER(HP116),HR115+HP116*0.5,IF(ISNUMBER(HP317),0,""))</f>
        <v>390.87685278157454</v>
      </c>
      <c r="HS116" s="18">
        <f>IF(ISNUMBER(HQ116), HQ116*COS(RADIANS(-$C116+Графики!$B$3))+HR116*SIN(RADIANS(-$C116+Графики!$B$3)),"")</f>
        <v>354.93151768352629</v>
      </c>
      <c r="HT116" s="19">
        <f>IF(ISNUMBER(HQ116), HQ116*COS(RADIANS(-$C116+Графики!$B$5))+HR116*SIN(RADIANS(-$C116+Графики!$B$5)),"")</f>
        <v>390.87685278157454</v>
      </c>
      <c r="HU116" s="24">
        <v>-0.75896149703975424</v>
      </c>
      <c r="HV116" s="25">
        <v>0.75504656281444138</v>
      </c>
      <c r="HW116" s="25">
        <v>-1.0630664095107734</v>
      </c>
      <c r="HX116" s="25">
        <v>0.84502226274495129</v>
      </c>
      <c r="HY116" s="18">
        <f t="shared" si="433"/>
        <v>13.211828383487067</v>
      </c>
      <c r="HZ116" s="18">
        <f t="shared" si="434"/>
        <v>16.650445425256578</v>
      </c>
      <c r="IA116" s="18">
        <f>IF(ISNUMBER(HY116),IA115+HY116*0.5,IF(ISNUMBER(HY317),0,""))</f>
        <v>350.35431345631133</v>
      </c>
      <c r="IB116" s="18">
        <f>IF(ISNUMBER(HZ116),IB115+HZ116*0.5,IF(ISNUMBER(HZ317),0,""))</f>
        <v>381.65360969767698</v>
      </c>
      <c r="IC116" s="18">
        <f>IF(ISNUMBER(IA116), IA116*COS(RADIANS(-$C116+Графики!$B$3))+IB116*SIN(RADIANS(-$C116+Графики!$B$3)),"")</f>
        <v>350.35431345631133</v>
      </c>
      <c r="ID116" s="19">
        <f>IF(ISNUMBER(IA116), IA116*COS(RADIANS(-$C116+Графики!$B$5))+IB116*SIN(RADIANS(-$C116+Графики!$B$5)),"")</f>
        <v>381.65360969767698</v>
      </c>
      <c r="IE116" s="24">
        <v>-0.84251891147110824</v>
      </c>
      <c r="IF116" s="25">
        <v>0.79299747923937847</v>
      </c>
      <c r="IG116" s="25">
        <v>-0.98988178136874116</v>
      </c>
      <c r="IH116" s="25">
        <v>0.95798779456356831</v>
      </c>
      <c r="II116" s="18">
        <f t="shared" si="435"/>
        <v>14.272088430117261</v>
      </c>
      <c r="IJ116" s="18">
        <f t="shared" si="436"/>
        <v>16.99755016390835</v>
      </c>
      <c r="IK116" s="18">
        <f>IF(ISNUMBER(II116),IK115+II116*0.5,IF(ISNUMBER(II317),0,""))</f>
        <v>347.42169795829699</v>
      </c>
      <c r="IL116" s="18">
        <f>IF(ISNUMBER(IJ116),IL115+IJ116*0.5,IF(ISNUMBER(IJ317),0,""))</f>
        <v>377.41925369431635</v>
      </c>
      <c r="IM116" s="18">
        <f>IF(ISNUMBER(IK116), IK116*COS(RADIANS(-$C116+Графики!$B$3))+IL116*SIN(RADIANS(-$C116+Графики!$B$3)),"")</f>
        <v>347.42169795829699</v>
      </c>
      <c r="IN116" s="19">
        <f>IF(ISNUMBER(IK116), IK116*COS(RADIANS(-$C116+Графики!$B$5))+IL116*SIN(RADIANS(-$C116+Графики!$B$5)),"")</f>
        <v>377.41925369431635</v>
      </c>
      <c r="IO116" s="24">
        <v>-0.78997699739578187</v>
      </c>
      <c r="IP116" s="25">
        <v>0.63170821725729087</v>
      </c>
      <c r="IQ116" s="25">
        <v>-1.0035691518127694</v>
      </c>
      <c r="IR116" s="25">
        <v>0.87449530348308901</v>
      </c>
      <c r="IS116" s="18">
        <f t="shared" si="437"/>
        <v>12.406225689726726</v>
      </c>
      <c r="IT116" s="18">
        <f t="shared" si="438"/>
        <v>16.388470458183555</v>
      </c>
      <c r="IU116" s="18">
        <f>IF(ISNUMBER(IS116),IU115+IS116*0.5,IF(ISNUMBER(IS317),0,""))</f>
        <v>349.55403930819659</v>
      </c>
      <c r="IV116" s="18">
        <f>IF(ISNUMBER(IT116),IV115+IT116*0.5,IF(ISNUMBER(IT317),0,""))</f>
        <v>387.51563572554835</v>
      </c>
      <c r="IW116" s="18">
        <f>IF(ISNUMBER(IU116), IU116*COS(RADIANS(-$C116+Графики!$B$3))+IV116*SIN(RADIANS(-$C116+Графики!$B$3)),"")</f>
        <v>349.55403930819659</v>
      </c>
      <c r="IX116" s="19">
        <f>IF(ISNUMBER(IU116), IU116*COS(RADIANS(-$C116+Графики!$B$5))+IV116*SIN(RADIANS(-$C116+Графики!$B$5)),"")</f>
        <v>387.51563572554835</v>
      </c>
    </row>
    <row r="117" spans="1:258" s="88" customFormat="1" x14ac:dyDescent="0.25">
      <c r="A117" s="44">
        <v>117</v>
      </c>
      <c r="B117" s="50">
        <v>0</v>
      </c>
      <c r="C117" s="11">
        <f>IF(Графики!$A$7="Расчитывать с учетом закручивания скважины",B117,0)</f>
        <v>0</v>
      </c>
      <c r="D117" s="47">
        <v>57</v>
      </c>
      <c r="E117" s="34">
        <f>IF(ISNUMBER(INDEX($I$1:$IX$303,$A117,E$1) ),INDEX($I$1:$IX$303,$A117,E$1),0)</f>
        <v>14.482094262056808</v>
      </c>
      <c r="F117" s="35">
        <f>IF(ISNUMBER(INDEX($I$1:$IX$303,$A117,F$1) ),INDEX($I$1:$IX$303,$A117,F$1),0)</f>
        <v>19.304733383340515</v>
      </c>
      <c r="G117" s="35">
        <f>IF(ISNUMBER(INDEX($I$1:$IX$303,$A117,G$1) ),INDEX($I$1:$IX$303,$A117,G$1)-$G$305,0)</f>
        <v>-622.73468120034909</v>
      </c>
      <c r="H117" s="36">
        <f>IF(ISNUMBER(INDEX($I$1:$IX$303,$A117,H$1) ),INDEX($I$1:$IX$303,$A117,H$1)-$H$305,0)</f>
        <v>-760.70783874975427</v>
      </c>
      <c r="I117" s="29">
        <v>-0.85444916574528362</v>
      </c>
      <c r="J117" s="25">
        <v>0.80513460819769878</v>
      </c>
      <c r="K117" s="25">
        <v>-1.169393391316393</v>
      </c>
      <c r="L117" s="25">
        <v>1.0429035286329005</v>
      </c>
      <c r="M117" s="18">
        <f t="shared" si="389"/>
        <v>14.482094262056808</v>
      </c>
      <c r="N117" s="18">
        <f t="shared" si="390"/>
        <v>19.304733383340515</v>
      </c>
      <c r="O117" s="18">
        <f>IF(ISNUMBER(M117),O116+M117*0.5,IF(ISNUMBER(M318),0,""))</f>
        <v>355.18147468906551</v>
      </c>
      <c r="P117" s="18">
        <f>IF(ISNUMBER(N117),P116+N117*0.5,IF(ISNUMBER(N318),0,""))</f>
        <v>394.7218247342833</v>
      </c>
      <c r="Q117" s="18">
        <f>IF(ISNUMBER(O117), O117*COS(RADIANS(-$C117+Графики!$B$3))+P117*SIN(RADIANS(-$C117+Графики!$B$3)),"")</f>
        <v>355.18147468906551</v>
      </c>
      <c r="R117" s="19">
        <f>IF(ISNUMBER(O117), O117*COS(RADIANS(-$C117+Графики!$B$5))+P117*SIN(RADIANS(-$C117+Графики!$B$5)),"")</f>
        <v>394.7218247342833</v>
      </c>
      <c r="S117" s="29">
        <v>-0.75097221921771529</v>
      </c>
      <c r="T117" s="25">
        <v>0.77603070045515343</v>
      </c>
      <c r="U117" s="25">
        <v>-1.2106297467921738</v>
      </c>
      <c r="V117" s="25">
        <v>0.99749375836577292</v>
      </c>
      <c r="W117" s="18">
        <f t="shared" si="391"/>
        <v>13.325219945439681</v>
      </c>
      <c r="X117" s="18">
        <f t="shared" si="392"/>
        <v>19.268320242952257</v>
      </c>
      <c r="Y117" s="18">
        <f>IF(ISNUMBER(W117),Y116+W117*0.5,IF(ISNUMBER(W318),0,""))</f>
        <v>357.46952972796117</v>
      </c>
      <c r="Z117" s="18">
        <f>IF(ISNUMBER(X117),Z116+X117*0.5,IF(ISNUMBER(X318),0,""))</f>
        <v>394.28614089611858</v>
      </c>
      <c r="AA117" s="18">
        <f>IF(ISNUMBER(Y117), Y117*COS(RADIANS(-$C117+Графики!$B$3))+Z117*SIN(RADIANS(-$C117+Графики!$B$3)),"")</f>
        <v>357.46952972796117</v>
      </c>
      <c r="AB117" s="18">
        <f>IF(ISNUMBER(Y117), Y117*COS(RADIANS(-$C117+Графики!$B$5))+Z117*SIN(RADIANS(-$C117+Графики!$B$5)),"")</f>
        <v>394.28614089611858</v>
      </c>
      <c r="AC117" s="24">
        <v>-0.87970860215451596</v>
      </c>
      <c r="AD117" s="25">
        <v>0.88137826856506185</v>
      </c>
      <c r="AE117" s="25">
        <v>-1.1796299923434876</v>
      </c>
      <c r="AF117" s="25">
        <v>1.1201639376585963</v>
      </c>
      <c r="AG117" s="18">
        <f t="shared" si="393"/>
        <v>15.367777191879632</v>
      </c>
      <c r="AH117" s="18">
        <f t="shared" si="394"/>
        <v>20.068140845796268</v>
      </c>
      <c r="AI117" s="18">
        <f>IF(ISNUMBER(AG117),AI116+AG117*0.5,IF(ISNUMBER(AG318),0,""))</f>
        <v>358.94700082604101</v>
      </c>
      <c r="AJ117" s="18">
        <f>IF(ISNUMBER(AH117),AJ116+AH117*0.5,IF(ISNUMBER(AH318),0,""))</f>
        <v>400.01415358030386</v>
      </c>
      <c r="AK117" s="18">
        <f>IF(ISNUMBER(AI117), AI117*COS(RADIANS(-$C117+Графики!$B$3))+AJ117*SIN(RADIANS(-$C117+Графики!$B$3)),"")</f>
        <v>358.94700082604101</v>
      </c>
      <c r="AL117" s="19">
        <f>IF(ISNUMBER(AI117), AI117*COS(RADIANS(-$C117+Графики!$B$5))+AJ117*SIN(RADIANS(-$C117+Графики!$B$5)),"")</f>
        <v>400.01415358030386</v>
      </c>
      <c r="AM117" s="24">
        <v>-0.8042824532672469</v>
      </c>
      <c r="AN117" s="25">
        <v>0.89055391227360581</v>
      </c>
      <c r="AO117" s="25">
        <v>-1.2045033439839989</v>
      </c>
      <c r="AP117" s="25">
        <v>0.99396320642389602</v>
      </c>
      <c r="AQ117" s="18">
        <f t="shared" si="395"/>
        <v>14.789698206333663</v>
      </c>
      <c r="AR117" s="18">
        <f t="shared" si="396"/>
        <v>19.184062991940209</v>
      </c>
      <c r="AS117" s="18">
        <f>IF(ISNUMBER(AQ117),AS116+AQ117*0.5,IF(ISNUMBER(AQ318),0,""))</f>
        <v>354.15670633862055</v>
      </c>
      <c r="AT117" s="18">
        <f>IF(ISNUMBER(AR117),AT116+AR117*0.5,IF(ISNUMBER(AR318),0,""))</f>
        <v>397.45934619775306</v>
      </c>
      <c r="AU117" s="18">
        <f>IF(ISNUMBER(AS117), AS117*COS(RADIANS(-$C117+Графики!$B$3))+AT117*SIN(RADIANS(-$C117+Графики!$B$3)),"")</f>
        <v>354.15670633862055</v>
      </c>
      <c r="AV117" s="19">
        <f>IF(ISNUMBER(AS117), AS117*COS(RADIANS(-$C117+Графики!$B$5))+AT117*SIN(RADIANS(-$C117+Графики!$B$5)),"")</f>
        <v>397.45934619775306</v>
      </c>
      <c r="AW117" s="24">
        <v>-0.75854107804879967</v>
      </c>
      <c r="AX117" s="25">
        <v>0.77199021116211708</v>
      </c>
      <c r="AY117" s="25">
        <v>-1.0282612920387091</v>
      </c>
      <c r="AZ117" s="25">
        <v>1.0261816772722447</v>
      </c>
      <c r="BA117" s="18">
        <f t="shared" si="397"/>
        <v>13.356008038196782</v>
      </c>
      <c r="BB117" s="18">
        <f t="shared" si="398"/>
        <v>17.927436623493584</v>
      </c>
      <c r="BC117" s="18">
        <f>IF(ISNUMBER(BA117),BC116+BA117*0.5,IF(ISNUMBER(BA318),0,""))</f>
        <v>353.26231321419289</v>
      </c>
      <c r="BD117" s="18">
        <f>IF(ISNUMBER(BB117),BD116+BB117*0.5,IF(ISNUMBER(BB318),0,""))</f>
        <v>396.08289119613636</v>
      </c>
      <c r="BE117" s="18">
        <f>IF(ISNUMBER(BC117), BC117*COS(RADIANS(-$C117+Графики!$B$3))+BD117*SIN(RADIANS(-$C117+Графики!$B$3)),"")</f>
        <v>353.26231321419289</v>
      </c>
      <c r="BF117" s="19">
        <f>IF(ISNUMBER(BC117), BC117*COS(RADIANS(-$C117+Графики!$B$5))+BD117*SIN(RADIANS(-$C117+Графики!$B$5)),"")</f>
        <v>396.08289119613636</v>
      </c>
      <c r="BG117" s="24">
        <v>-0.82900091220287853</v>
      </c>
      <c r="BH117" s="25">
        <v>0.74804992120227387</v>
      </c>
      <c r="BI117" s="25">
        <v>-1.1743300465551605</v>
      </c>
      <c r="BJ117" s="25">
        <v>1.1827934474067612</v>
      </c>
      <c r="BK117" s="18">
        <f t="shared" si="399"/>
        <v>13.761930323097884</v>
      </c>
      <c r="BL117" s="18">
        <f t="shared" si="400"/>
        <v>20.568332386287757</v>
      </c>
      <c r="BM117" s="18">
        <f>IF(ISNUMBER(BK117),BM116+BK117*0.5,IF(ISNUMBER(BK318),0,""))</f>
        <v>356.6992372737775</v>
      </c>
      <c r="BN117" s="18">
        <f>IF(ISNUMBER(BL117),BN116+BL117*0.5,IF(ISNUMBER(BL318),0,""))</f>
        <v>389.47447897164966</v>
      </c>
      <c r="BO117" s="18">
        <f>IF(ISNUMBER(BM117), BM117*COS(RADIANS(-$C117+Графики!$B$3))+BN117*SIN(RADIANS(-$C117+Графики!$B$3)),"")</f>
        <v>356.6992372737775</v>
      </c>
      <c r="BP117" s="19">
        <f>IF(ISNUMBER(BM117), BM117*COS(RADIANS(-$C117+Графики!$B$5))+BN117*SIN(RADIANS(-$C117+Графики!$B$5)),"")</f>
        <v>389.47447897164966</v>
      </c>
      <c r="BQ117" s="24">
        <v>-0.75849079206185721</v>
      </c>
      <c r="BR117" s="25">
        <v>0.85255436532180839</v>
      </c>
      <c r="BS117" s="25">
        <v>-1.0966524288152246</v>
      </c>
      <c r="BT117" s="25">
        <v>1.1087071558894477</v>
      </c>
      <c r="BU117" s="18">
        <f t="shared" si="401"/>
        <v>14.058558060075267</v>
      </c>
      <c r="BV117" s="18">
        <f t="shared" si="402"/>
        <v>19.244204959127828</v>
      </c>
      <c r="BW117" s="18">
        <f>IF(ISNUMBER(BU117),BW116+BU117*0.5,IF(ISNUMBER(BU318),0,""))</f>
        <v>358.44036928456308</v>
      </c>
      <c r="BX117" s="18">
        <f>IF(ISNUMBER(BV117),BX116+BV117*0.5,IF(ISNUMBER(BV318),0,""))</f>
        <v>386.7594931276173</v>
      </c>
      <c r="BY117" s="18">
        <f>IF(ISNUMBER(BW117), BW117*COS(RADIANS(-$C117+Графики!$B$3))+BX117*SIN(RADIANS(-$C117+Графики!$B$3)),"")</f>
        <v>358.44036928456308</v>
      </c>
      <c r="BZ117" s="19">
        <f>IF(ISNUMBER(BW117), BW117*COS(RADIANS(-$C117+Графики!$B$5))+BX117*SIN(RADIANS(-$C117+Графики!$B$5)),"")</f>
        <v>386.7594931276173</v>
      </c>
      <c r="CA117" s="29">
        <v>-0.73967686211287031</v>
      </c>
      <c r="CB117" s="25">
        <v>0.84551811468230165</v>
      </c>
      <c r="CC117" s="25">
        <v>-1.1619254838873068</v>
      </c>
      <c r="CD117" s="25">
        <v>1.1856194850092372</v>
      </c>
      <c r="CE117" s="18">
        <f t="shared" si="403"/>
        <v>13.832994616318462</v>
      </c>
      <c r="CF117" s="18">
        <f t="shared" si="404"/>
        <v>20.484761597761494</v>
      </c>
      <c r="CG117" s="18">
        <f>IF(ISNUMBER(CE117),CG116+CE117*0.5,IF(ISNUMBER(CE318),0,""))</f>
        <v>358.70623766111282</v>
      </c>
      <c r="CH117" s="18">
        <f>IF(ISNUMBER(CF117),CH116+CF117*0.5,IF(ISNUMBER(CF318),0,""))</f>
        <v>397.60901859179495</v>
      </c>
      <c r="CI117" s="18">
        <f>IF(ISNUMBER(CG117), CG117*COS(RADIANS(-$C117+Графики!$B$3))+CH117*SIN(RADIANS(-$C117+Графики!$B$3)),"")</f>
        <v>358.70623766111282</v>
      </c>
      <c r="CJ117" s="19">
        <f>IF(ISNUMBER(CG117), CG117*COS(RADIANS(-$C117+Графики!$B$5))+CH117*SIN(RADIANS(-$C117+Графики!$B$5)),"")</f>
        <v>397.60901859179495</v>
      </c>
      <c r="CK117" s="24">
        <v>-0.79177320963719722</v>
      </c>
      <c r="CL117" s="25">
        <v>0.73053582923922289</v>
      </c>
      <c r="CM117" s="25">
        <v>-1.1851205322640446</v>
      </c>
      <c r="CN117" s="25">
        <v>1.1161858154361077</v>
      </c>
      <c r="CO117" s="18">
        <f t="shared" si="405"/>
        <v>13.284261733758854</v>
      </c>
      <c r="CP117" s="18">
        <f t="shared" si="406"/>
        <v>20.081336520344315</v>
      </c>
      <c r="CQ117" s="18">
        <f>IF(ISNUMBER(CO117),CQ116+CO117*0.5,IF(ISNUMBER(CO318),0,""))</f>
        <v>359.99298473418025</v>
      </c>
      <c r="CR117" s="18">
        <f>IF(ISNUMBER(CP117),CR116+CP117*0.5,IF(ISNUMBER(CP318),0,""))</f>
        <v>397.73248873591302</v>
      </c>
      <c r="CS117" s="18">
        <f>IF(ISNUMBER(CQ117), CQ117*COS(RADIANS(-$C117+Графики!$B$3))+CR117*SIN(RADIANS(-$C117+Графики!$B$3)),"")</f>
        <v>359.99298473418025</v>
      </c>
      <c r="CT117" s="19">
        <f>IF(ISNUMBER(CQ117), CQ117*COS(RADIANS(-$C117+Графики!$B$5))+CR117*SIN(RADIANS(-$C117+Графики!$B$5)),"")</f>
        <v>397.73248873591302</v>
      </c>
      <c r="CU117" s="24">
        <v>-0.78952167889134228</v>
      </c>
      <c r="CV117" s="25">
        <v>0.75713404260121797</v>
      </c>
      <c r="CW117" s="25">
        <v>-1.054516035985493</v>
      </c>
      <c r="CX117" s="25">
        <v>1.0546500338887972</v>
      </c>
      <c r="CY117" s="18">
        <f t="shared" si="407"/>
        <v>13.4967075712833</v>
      </c>
      <c r="CZ117" s="18">
        <f t="shared" si="408"/>
        <v>18.404906955367426</v>
      </c>
      <c r="DA117" s="18">
        <f>IF(ISNUMBER(CY117),DA116+CY117*0.5,IF(ISNUMBER(CY318),0,""))</f>
        <v>350.07697191208871</v>
      </c>
      <c r="DB117" s="18">
        <f>IF(ISNUMBER(CZ117),DB116+CZ117*0.5,IF(ISNUMBER(CZ318),0,""))</f>
        <v>399.96148854231387</v>
      </c>
      <c r="DC117" s="18">
        <f>IF(ISNUMBER(DA117), DA117*COS(RADIANS(-$C117+Графики!$B$3))+DB117*SIN(RADIANS(-$C117+Графики!$B$3)),"")</f>
        <v>350.07697191208871</v>
      </c>
      <c r="DD117" s="19">
        <f>IF(ISNUMBER(DA117), DA117*COS(RADIANS(-$C117+Графики!$B$5))+DB117*SIN(RADIANS(-$C117+Графики!$B$5)),"")</f>
        <v>399.96148854231387</v>
      </c>
      <c r="DE117" s="24">
        <v>-0.77469798669621737</v>
      </c>
      <c r="DF117" s="25">
        <v>0.84208066203315579</v>
      </c>
      <c r="DG117" s="25">
        <v>-1.2151387158170537</v>
      </c>
      <c r="DH117" s="25">
        <v>1.1827855580158118</v>
      </c>
      <c r="DI117" s="18">
        <f t="shared" si="409"/>
        <v>14.108587248570245</v>
      </c>
      <c r="DJ117" s="18">
        <f t="shared" si="410"/>
        <v>20.924309724656577</v>
      </c>
      <c r="DK117" s="18">
        <f>IF(ISNUMBER(DI117),DK116+DI117*0.5,IF(ISNUMBER(DI318),0,""))</f>
        <v>355.39615583953639</v>
      </c>
      <c r="DL117" s="18">
        <f>IF(ISNUMBER(DJ117),DL116+DJ117*0.5,IF(ISNUMBER(DJ318),0,""))</f>
        <v>394.91958782911428</v>
      </c>
      <c r="DM117" s="18">
        <f>IF(ISNUMBER(DK117), DK117*COS(RADIANS(-$C117+Графики!$B$3))+DL117*SIN(RADIANS(-$C117+Графики!$B$3)),"")</f>
        <v>355.39615583953639</v>
      </c>
      <c r="DN117" s="19">
        <f>IF(ISNUMBER(DK117), DK117*COS(RADIANS(-$C117+Графики!$B$5))+DL117*SIN(RADIANS(-$C117+Графики!$B$5)),"")</f>
        <v>394.91958782911428</v>
      </c>
      <c r="DO117" s="24">
        <v>-0.76174912236517744</v>
      </c>
      <c r="DP117" s="25">
        <v>0.79047110787604769</v>
      </c>
      <c r="DQ117" s="25">
        <v>-1.1551929316415643</v>
      </c>
      <c r="DR117" s="25">
        <v>0.99441630435804085</v>
      </c>
      <c r="DS117" s="18">
        <f t="shared" si="411"/>
        <v>13.545262631783823</v>
      </c>
      <c r="DT117" s="18">
        <f t="shared" si="412"/>
        <v>18.75777922471022</v>
      </c>
      <c r="DU117" s="18">
        <f>IF(ISNUMBER(DS117),DU116+DS117*0.5,IF(ISNUMBER(DS318),0,""))</f>
        <v>362.84731449207186</v>
      </c>
      <c r="DV117" s="18">
        <f>IF(ISNUMBER(DT117),DV116+DT117*0.5,IF(ISNUMBER(DT318),0,""))</f>
        <v>393.53966609091691</v>
      </c>
      <c r="DW117" s="18">
        <f>IF(ISNUMBER(DU117), DU117*COS(RADIANS(-$C117+Графики!$B$3))+DV117*SIN(RADIANS(-$C117+Графики!$B$3)),"")</f>
        <v>362.84731449207186</v>
      </c>
      <c r="DX117" s="19">
        <f>IF(ISNUMBER(DU117), DU117*COS(RADIANS(-$C117+Графики!$B$5))+DV117*SIN(RADIANS(-$C117+Графики!$B$5)),"")</f>
        <v>393.53966609091691</v>
      </c>
      <c r="DY117" s="24">
        <v>-0.78440338547422361</v>
      </c>
      <c r="DZ117" s="25">
        <v>0.75027992449611891</v>
      </c>
      <c r="EA117" s="25">
        <v>-1.1081315277937569</v>
      </c>
      <c r="EB117" s="25">
        <v>1.1251095380756493</v>
      </c>
      <c r="EC117" s="18">
        <f t="shared" si="413"/>
        <v>13.392238014015067</v>
      </c>
      <c r="ED117" s="18">
        <f t="shared" si="414"/>
        <v>19.487471152269208</v>
      </c>
      <c r="EE117" s="18">
        <f>IF(ISNUMBER(EC117),EE116+EC117*0.5,IF(ISNUMBER(EC318),0,""))</f>
        <v>354.23539882847297</v>
      </c>
      <c r="EF117" s="18">
        <f>IF(ISNUMBER(ED117),EF116+ED117*0.5,IF(ISNUMBER(ED318),0,""))</f>
        <v>394.24439729600039</v>
      </c>
      <c r="EG117" s="18">
        <f>IF(ISNUMBER(EE117), EE117*COS(RADIANS(-$C117+Графики!$B$3))+EF117*SIN(RADIANS(-$C117+Графики!$B$3)),"")</f>
        <v>354.23539882847297</v>
      </c>
      <c r="EH117" s="19">
        <f>IF(ISNUMBER(EE117), EE117*COS(RADIANS(-$C117+Графики!$B$5))+EF117*SIN(RADIANS(-$C117+Графики!$B$5)),"")</f>
        <v>394.24439729600039</v>
      </c>
      <c r="EI117" s="24">
        <v>-0.83188201003201501</v>
      </c>
      <c r="EJ117" s="25">
        <v>0.84298751493787882</v>
      </c>
      <c r="EK117" s="25">
        <v>-1.1076503030501397</v>
      </c>
      <c r="EL117" s="25">
        <v>1.1066872404319628</v>
      </c>
      <c r="EM117" s="18">
        <f t="shared" si="415"/>
        <v>14.615473485748833</v>
      </c>
      <c r="EN117" s="18">
        <f t="shared" si="416"/>
        <v>19.322537861449348</v>
      </c>
      <c r="EO117" s="18">
        <f>IF(ISNUMBER(EM117),EO116+EM117*0.5,IF(ISNUMBER(EM318),0,""))</f>
        <v>357.71941141151899</v>
      </c>
      <c r="EP117" s="18">
        <f>IF(ISNUMBER(EN117),EP116+EN117*0.5,IF(ISNUMBER(EN318),0,""))</f>
        <v>389.61568496698931</v>
      </c>
      <c r="EQ117" s="18">
        <f>IF(ISNUMBER(EO117), EO117*COS(RADIANS(-$C117+Графики!$B$3))+EP117*SIN(RADIANS(-$C117+Графики!$B$3)),"")</f>
        <v>357.71941141151899</v>
      </c>
      <c r="ER117" s="19">
        <f>IF(ISNUMBER(EO117), EO117*COS(RADIANS(-$C117+Графики!$B$5))+EP117*SIN(RADIANS(-$C117+Графики!$B$5)),"")</f>
        <v>389.61568496698931</v>
      </c>
      <c r="ES117" s="24">
        <v>-0.87802788598850023</v>
      </c>
      <c r="ET117" s="25">
        <v>0.75220215811563085</v>
      </c>
      <c r="EU117" s="25">
        <v>-1.0915332493481991</v>
      </c>
      <c r="EV117" s="25">
        <v>1.0853925472593411</v>
      </c>
      <c r="EW117" s="18">
        <f t="shared" si="417"/>
        <v>14.225961036724152</v>
      </c>
      <c r="EX117" s="18">
        <f t="shared" si="418"/>
        <v>18.996118709406495</v>
      </c>
      <c r="EY117" s="18">
        <f>IF(ISNUMBER(EW117),EY116+EW117*0.5,IF(ISNUMBER(EW318),0,""))</f>
        <v>352.55693974079463</v>
      </c>
      <c r="EZ117" s="18">
        <f>IF(ISNUMBER(EX117),EZ116+EX117*0.5,IF(ISNUMBER(EX318),0,""))</f>
        <v>390.48083274015721</v>
      </c>
      <c r="FA117" s="18">
        <f>IF(ISNUMBER(EY117), EY117*COS(RADIANS(-$C117+Графики!$B$3))+EZ117*SIN(RADIANS(-$C117+Графики!$B$3)),"")</f>
        <v>352.55693974079463</v>
      </c>
      <c r="FB117" s="19">
        <f>IF(ISNUMBER(EY117), EY117*COS(RADIANS(-$C117+Графики!$B$5))+EZ117*SIN(RADIANS(-$C117+Графики!$B$5)),"")</f>
        <v>390.48083274015721</v>
      </c>
      <c r="FC117" s="24">
        <v>-0.81635691083342843</v>
      </c>
      <c r="FD117" s="25">
        <v>0.88481902550025826</v>
      </c>
      <c r="FE117" s="25">
        <v>-1.0563593217244227</v>
      </c>
      <c r="FF117" s="25">
        <v>1.0584782151562855</v>
      </c>
      <c r="FG117" s="18">
        <f t="shared" si="419"/>
        <v>14.845015324526605</v>
      </c>
      <c r="FH117" s="18">
        <f t="shared" si="420"/>
        <v>18.454391435810489</v>
      </c>
      <c r="FI117" s="18">
        <f>IF(ISNUMBER(FG117),FI116+FG117*0.5,IF(ISNUMBER(FG318),0,""))</f>
        <v>355.33719458669947</v>
      </c>
      <c r="FJ117" s="18">
        <f>IF(ISNUMBER(FH117),FJ116+FH117*0.5,IF(ISNUMBER(FH318),0,""))</f>
        <v>396.45336381731818</v>
      </c>
      <c r="FK117" s="18">
        <f>IF(ISNUMBER(FI117), FI117*COS(RADIANS(-$C117+Графики!$B$3))+FJ117*SIN(RADIANS(-$C117+Графики!$B$3)),"")</f>
        <v>355.33719458669947</v>
      </c>
      <c r="FL117" s="19">
        <f>IF(ISNUMBER(FI117), FI117*COS(RADIANS(-$C117+Графики!$B$5))+FJ117*SIN(RADIANS(-$C117+Графики!$B$5)),"")</f>
        <v>396.45336381731818</v>
      </c>
      <c r="FM117" s="24">
        <v>-0.79007146367483061</v>
      </c>
      <c r="FN117" s="25">
        <v>0.71129042753903549</v>
      </c>
      <c r="FO117" s="25">
        <v>-1.0688952329392409</v>
      </c>
      <c r="FP117" s="25">
        <v>1.1599763847018769</v>
      </c>
      <c r="FQ117" s="18">
        <f t="shared" si="421"/>
        <v>13.101479295092943</v>
      </c>
      <c r="FR117" s="18">
        <f t="shared" si="422"/>
        <v>19.449347750032629</v>
      </c>
      <c r="FS117" s="18">
        <f>IF(ISNUMBER(FQ117),FS116+FQ117*0.5,IF(ISNUMBER(FQ318),0,""))</f>
        <v>356.42068313964046</v>
      </c>
      <c r="FT117" s="18">
        <f>IF(ISNUMBER(FR117),FT116+FR117*0.5,IF(ISNUMBER(FR318),0,""))</f>
        <v>394.56631174446761</v>
      </c>
      <c r="FU117" s="18">
        <f>IF(ISNUMBER(FS117), FS117*COS(RADIANS(-$C117+Графики!$B$3))+FT117*SIN(RADIANS(-$C117+Графики!$B$3)),"")</f>
        <v>356.42068313964046</v>
      </c>
      <c r="FV117" s="19">
        <f>IF(ISNUMBER(FS117), FS117*COS(RADIANS(-$C117+Графики!$B$5))+FT117*SIN(RADIANS(-$C117+Графики!$B$5)),"")</f>
        <v>394.56631174446761</v>
      </c>
      <c r="FW117" s="24">
        <v>-0.81103418682001871</v>
      </c>
      <c r="FX117" s="25">
        <v>0.8734380264487166</v>
      </c>
      <c r="FY117" s="25">
        <v>-1.173255324849527</v>
      </c>
      <c r="FZ117" s="25">
        <v>1.1001025401725346</v>
      </c>
      <c r="GA117" s="18">
        <f t="shared" si="423"/>
        <v>14.699263747517346</v>
      </c>
      <c r="GB117" s="18">
        <f t="shared" si="424"/>
        <v>19.83748858547672</v>
      </c>
      <c r="GC117" s="18">
        <f>IF(ISNUMBER(GA117),GC116+GA117*0.5,IF(ISNUMBER(GA318),0,""))</f>
        <v>362.86418678831717</v>
      </c>
      <c r="GD117" s="18">
        <f>IF(ISNUMBER(GB117),GD116+GB117*0.5,IF(ISNUMBER(GB318),0,""))</f>
        <v>388.19941040595592</v>
      </c>
      <c r="GE117" s="18">
        <f>IF(ISNUMBER(GC117), GC117*COS(RADIANS(-$C117+Графики!$B$3))+GD117*SIN(RADIANS(-$C117+Графики!$B$3)),"")</f>
        <v>362.86418678831717</v>
      </c>
      <c r="GF117" s="19">
        <f>IF(ISNUMBER(GC117), GC117*COS(RADIANS(-$C117+Графики!$B$5))+GD117*SIN(RADIANS(-$C117+Графики!$B$5)),"")</f>
        <v>388.19941040595592</v>
      </c>
      <c r="GG117" s="24">
        <v>-0.75253713683670898</v>
      </c>
      <c r="GH117" s="25">
        <v>0.7378272936680822</v>
      </c>
      <c r="GI117" s="25">
        <v>-1.1896005986264835</v>
      </c>
      <c r="GJ117" s="25">
        <v>1.03498555850732</v>
      </c>
      <c r="GK117" s="18">
        <f t="shared" si="425"/>
        <v>13.005516522539834</v>
      </c>
      <c r="GL117" s="18">
        <f t="shared" si="426"/>
        <v>19.411957112548052</v>
      </c>
      <c r="GM117" s="18">
        <f>IF(ISNUMBER(GK117),GM116+GK117*0.5,IF(ISNUMBER(GK318),0,""))</f>
        <v>363.09530435217266</v>
      </c>
      <c r="GN117" s="18">
        <f>IF(ISNUMBER(GL117),GN116+GL117*0.5,IF(ISNUMBER(GL318),0,""))</f>
        <v>395.60251457217657</v>
      </c>
      <c r="GO117" s="18">
        <f>IF(ISNUMBER(GM117), GM117*COS(RADIANS(-$C117+Графики!$B$3))+GN117*SIN(RADIANS(-$C117+Графики!$B$3)),"")</f>
        <v>363.09530435217266</v>
      </c>
      <c r="GP117" s="19">
        <f>IF(ISNUMBER(GM117), GM117*COS(RADIANS(-$C117+Графики!$B$5))+GN117*SIN(RADIANS(-$C117+Графики!$B$5)),"")</f>
        <v>395.60251457217657</v>
      </c>
      <c r="GQ117" s="24">
        <v>-0.85047131447811253</v>
      </c>
      <c r="GR117" s="25">
        <v>0.77129914189274251</v>
      </c>
      <c r="GS117" s="25">
        <v>-1.1818504100711051</v>
      </c>
      <c r="GT117" s="25">
        <v>1.0336834050403483</v>
      </c>
      <c r="GU117" s="18">
        <f t="shared" si="427"/>
        <v>14.152144638908544</v>
      </c>
      <c r="GV117" s="18">
        <f t="shared" si="428"/>
        <v>19.332975350717518</v>
      </c>
      <c r="GW117" s="18">
        <f>IF(ISNUMBER(GU117),GW116+GU117*0.5,IF(ISNUMBER(GU318),0,""))</f>
        <v>358.50603407954196</v>
      </c>
      <c r="GX117" s="18">
        <f>IF(ISNUMBER(GV117),GX116+GV117*0.5,IF(ISNUMBER(GV318),0,""))</f>
        <v>395.27162091159568</v>
      </c>
      <c r="GY117" s="18">
        <f>IF(ISNUMBER(GW117), GW117*COS(RADIANS(-$C117+Графики!$B$3))+GX117*SIN(RADIANS(-$C117+Графики!$B$3)),"")</f>
        <v>358.50603407954196</v>
      </c>
      <c r="GZ117" s="19">
        <f>IF(ISNUMBER(GW117), GW117*COS(RADIANS(-$C117+Графики!$B$5))+GX117*SIN(RADIANS(-$C117+Графики!$B$5)),"")</f>
        <v>395.27162091159568</v>
      </c>
      <c r="HA117" s="24">
        <v>-0.84699604799269101</v>
      </c>
      <c r="HB117" s="25">
        <v>0.70581746998143635</v>
      </c>
      <c r="HC117" s="25">
        <v>-1.1364883532556973</v>
      </c>
      <c r="HD117" s="25">
        <v>0.99644069933617552</v>
      </c>
      <c r="HE117" s="18">
        <f t="shared" si="429"/>
        <v>13.550439568795262</v>
      </c>
      <c r="HF117" s="18">
        <f t="shared" si="430"/>
        <v>18.612242576920622</v>
      </c>
      <c r="HG117" s="18">
        <f>IF(ISNUMBER(HE117),HG116+HE117*0.5,IF(ISNUMBER(HE318),0,""))</f>
        <v>360.59239942012357</v>
      </c>
      <c r="HH117" s="18">
        <f>IF(ISNUMBER(HF117),HH116+HF117*0.5,IF(ISNUMBER(HF318),0,""))</f>
        <v>396.31817218101179</v>
      </c>
      <c r="HI117" s="18">
        <f>IF(ISNUMBER(HG117), HG117*COS(RADIANS(-$C117+Графики!$B$3))+HH117*SIN(RADIANS(-$C117+Графики!$B$3)),"")</f>
        <v>360.59239942012357</v>
      </c>
      <c r="HJ117" s="19">
        <f>IF(ISNUMBER(HG117), HG117*COS(RADIANS(-$C117+Графики!$B$5))+HH117*SIN(RADIANS(-$C117+Графики!$B$5)),"")</f>
        <v>396.31817218101179</v>
      </c>
      <c r="HK117" s="24">
        <v>-0.88658632186689557</v>
      </c>
      <c r="HL117" s="25">
        <v>0.8156881014780889</v>
      </c>
      <c r="HM117" s="25">
        <v>-1.0749043574397152</v>
      </c>
      <c r="HN117" s="25">
        <v>1.1463620173599773</v>
      </c>
      <c r="HO117" s="18">
        <f t="shared" si="431"/>
        <v>14.854600375088211</v>
      </c>
      <c r="HP117" s="18">
        <f t="shared" si="432"/>
        <v>19.382991997233802</v>
      </c>
      <c r="HQ117" s="18">
        <f>IF(ISNUMBER(HO117),HQ116+HO117*0.5,IF(ISNUMBER(HO318),0,""))</f>
        <v>362.35881787107041</v>
      </c>
      <c r="HR117" s="18">
        <f>IF(ISNUMBER(HP117),HR116+HP117*0.5,IF(ISNUMBER(HP318),0,""))</f>
        <v>400.56834878019146</v>
      </c>
      <c r="HS117" s="18">
        <f>IF(ISNUMBER(HQ117), HQ117*COS(RADIANS(-$C117+Графики!$B$3))+HR117*SIN(RADIANS(-$C117+Графики!$B$3)),"")</f>
        <v>362.35881787107041</v>
      </c>
      <c r="HT117" s="19">
        <f>IF(ISNUMBER(HQ117), HQ117*COS(RADIANS(-$C117+Графики!$B$5))+HR117*SIN(RADIANS(-$C117+Графики!$B$5)),"")</f>
        <v>400.56834878019146</v>
      </c>
      <c r="HU117" s="24">
        <v>-0.82799747281964431</v>
      </c>
      <c r="HV117" s="25">
        <v>0.73518870505119971</v>
      </c>
      <c r="HW117" s="25">
        <v>-1.2065398948331918</v>
      </c>
      <c r="HX117" s="25">
        <v>1.0201027651406265</v>
      </c>
      <c r="HY117" s="18">
        <f t="shared" si="433"/>
        <v>13.640949736216628</v>
      </c>
      <c r="HZ117" s="18">
        <f t="shared" si="434"/>
        <v>19.429900100607192</v>
      </c>
      <c r="IA117" s="18">
        <f>IF(ISNUMBER(HY117),IA116+HY117*0.5,IF(ISNUMBER(HY318),0,""))</f>
        <v>357.17478832441964</v>
      </c>
      <c r="IB117" s="18">
        <f>IF(ISNUMBER(HZ117),IB116+HZ117*0.5,IF(ISNUMBER(HZ318),0,""))</f>
        <v>391.36855974798056</v>
      </c>
      <c r="IC117" s="18">
        <f>IF(ISNUMBER(IA117), IA117*COS(RADIANS(-$C117+Графики!$B$3))+IB117*SIN(RADIANS(-$C117+Графики!$B$3)),"")</f>
        <v>357.17478832441964</v>
      </c>
      <c r="ID117" s="19">
        <f>IF(ISNUMBER(IA117), IA117*COS(RADIANS(-$C117+Графики!$B$5))+IB117*SIN(RADIANS(-$C117+Графики!$B$5)),"")</f>
        <v>391.36855974798056</v>
      </c>
      <c r="IE117" s="24">
        <v>-0.89161217746312194</v>
      </c>
      <c r="IF117" s="25">
        <v>0.85903461720468177</v>
      </c>
      <c r="IG117" s="25">
        <v>-1.2091501334026202</v>
      </c>
      <c r="IH117" s="25">
        <v>1.0996046278061098</v>
      </c>
      <c r="II117" s="18">
        <f t="shared" si="435"/>
        <v>15.276681036517672</v>
      </c>
      <c r="IJ117" s="18">
        <f t="shared" si="436"/>
        <v>20.146323040557053</v>
      </c>
      <c r="IK117" s="18">
        <f>IF(ISNUMBER(II117),IK116+II117*0.5,IF(ISNUMBER(II318),0,""))</f>
        <v>355.0600384765558</v>
      </c>
      <c r="IL117" s="18">
        <f>IF(ISNUMBER(IJ117),IL116+IJ117*0.5,IF(ISNUMBER(IJ318),0,""))</f>
        <v>387.49241521459487</v>
      </c>
      <c r="IM117" s="18">
        <f>IF(ISNUMBER(IK117), IK117*COS(RADIANS(-$C117+Графики!$B$3))+IL117*SIN(RADIANS(-$C117+Графики!$B$3)),"")</f>
        <v>355.0600384765558</v>
      </c>
      <c r="IN117" s="19">
        <f>IF(ISNUMBER(IK117), IK117*COS(RADIANS(-$C117+Графики!$B$5))+IL117*SIN(RADIANS(-$C117+Графики!$B$5)),"")</f>
        <v>387.49241521459487</v>
      </c>
      <c r="IO117" s="24">
        <v>-0.86219681257017522</v>
      </c>
      <c r="IP117" s="25">
        <v>0.7178836467529448</v>
      </c>
      <c r="IQ117" s="25">
        <v>-1.1208856418445032</v>
      </c>
      <c r="IR117" s="25">
        <v>1.1252447216244292</v>
      </c>
      <c r="IS117" s="18">
        <f t="shared" si="437"/>
        <v>13.788366288251789</v>
      </c>
      <c r="IT117" s="18">
        <f t="shared" si="438"/>
        <v>19.599930009565227</v>
      </c>
      <c r="IU117" s="18">
        <f>IF(ISNUMBER(IS117),IU116+IS117*0.5,IF(ISNUMBER(IS318),0,""))</f>
        <v>356.44822245232251</v>
      </c>
      <c r="IV117" s="18">
        <f>IF(ISNUMBER(IT117),IV116+IT117*0.5,IF(ISNUMBER(IT318),0,""))</f>
        <v>397.31560073033097</v>
      </c>
      <c r="IW117" s="18">
        <f>IF(ISNUMBER(IU117), IU117*COS(RADIANS(-$C117+Графики!$B$3))+IV117*SIN(RADIANS(-$C117+Графики!$B$3)),"")</f>
        <v>356.44822245232251</v>
      </c>
      <c r="IX117" s="19">
        <f>IF(ISNUMBER(IU117), IU117*COS(RADIANS(-$C117+Графики!$B$5))+IV117*SIN(RADIANS(-$C117+Графики!$B$5)),"")</f>
        <v>397.31560073033097</v>
      </c>
    </row>
    <row r="118" spans="1:258" s="88" customFormat="1" x14ac:dyDescent="0.25">
      <c r="A118" s="44">
        <v>118</v>
      </c>
      <c r="B118" s="50">
        <v>0</v>
      </c>
      <c r="C118" s="11">
        <f>IF(Графики!$A$7="Расчитывать с учетом закручивания скважины",B118,0)</f>
        <v>0</v>
      </c>
      <c r="D118" s="47">
        <v>57.5</v>
      </c>
      <c r="E118" s="34">
        <f>IF(ISNUMBER(INDEX($I$1:$IX$303,$A118,E$1) ),INDEX($I$1:$IX$303,$A118,E$1),0)</f>
        <v>12.998432586656861</v>
      </c>
      <c r="F118" s="35">
        <f>IF(ISNUMBER(INDEX($I$1:$IX$303,$A118,F$1) ),INDEX($I$1:$IX$303,$A118,F$1),0)</f>
        <v>20.523660370385706</v>
      </c>
      <c r="G118" s="35">
        <f>IF(ISNUMBER(INDEX($I$1:$IX$303,$A118,G$1) ),INDEX($I$1:$IX$303,$A118,G$1)-$G$305,0)</f>
        <v>-616.23546490702074</v>
      </c>
      <c r="H118" s="36">
        <f>IF(ISNUMBER(INDEX($I$1:$IX$303,$A118,H$1) ),INDEX($I$1:$IX$303,$A118,H$1)-$H$305,0)</f>
        <v>-750.44600856456134</v>
      </c>
      <c r="I118" s="29">
        <v>-0.79732761957003573</v>
      </c>
      <c r="J118" s="25">
        <v>0.69222498305468572</v>
      </c>
      <c r="K118" s="25">
        <v>-1.2541208483617172</v>
      </c>
      <c r="L118" s="25">
        <v>1.0978825288408052</v>
      </c>
      <c r="M118" s="18">
        <f t="shared" si="389"/>
        <v>12.998432586656861</v>
      </c>
      <c r="N118" s="18">
        <f t="shared" si="390"/>
        <v>20.523660370385706</v>
      </c>
      <c r="O118" s="18">
        <f>IF(ISNUMBER(M118),O117+M118*0.5,IF(ISNUMBER(M319),0,""))</f>
        <v>361.68069098239391</v>
      </c>
      <c r="P118" s="18">
        <f>IF(ISNUMBER(N118),P117+N118*0.5,IF(ISNUMBER(N319),0,""))</f>
        <v>404.98365491947618</v>
      </c>
      <c r="Q118" s="18">
        <f>IF(ISNUMBER(O118), O118*COS(RADIANS(-$C118+Графики!$B$3))+P118*SIN(RADIANS(-$C118+Графики!$B$3)),"")</f>
        <v>361.68069098239391</v>
      </c>
      <c r="R118" s="19">
        <f>IF(ISNUMBER(O118), O118*COS(RADIANS(-$C118+Графики!$B$5))+P118*SIN(RADIANS(-$C118+Графики!$B$5)),"")</f>
        <v>404.98365491947618</v>
      </c>
      <c r="S118" s="29">
        <v>-0.68160041888098144</v>
      </c>
      <c r="T118" s="25">
        <v>0.62263432054362255</v>
      </c>
      <c r="U118" s="25">
        <v>-1.1774112012119873</v>
      </c>
      <c r="V118" s="25">
        <v>1.2293535603113541</v>
      </c>
      <c r="W118" s="18">
        <f t="shared" si="391"/>
        <v>11.381349482529849</v>
      </c>
      <c r="X118" s="18">
        <f t="shared" si="392"/>
        <v>21.001440580616283</v>
      </c>
      <c r="Y118" s="18">
        <f>IF(ISNUMBER(W118),Y117+W118*0.5,IF(ISNUMBER(W319),0,""))</f>
        <v>363.16020446922607</v>
      </c>
      <c r="Z118" s="18">
        <f>IF(ISNUMBER(X118),Z117+X118*0.5,IF(ISNUMBER(X319),0,""))</f>
        <v>404.78686118642673</v>
      </c>
      <c r="AA118" s="18">
        <f>IF(ISNUMBER(Y118), Y118*COS(RADIANS(-$C118+Графики!$B$3))+Z118*SIN(RADIANS(-$C118+Графики!$B$3)),"")</f>
        <v>363.16020446922607</v>
      </c>
      <c r="AB118" s="18">
        <f>IF(ISNUMBER(Y118), Y118*COS(RADIANS(-$C118+Графики!$B$5))+Z118*SIN(RADIANS(-$C118+Графики!$B$5)),"")</f>
        <v>404.78686118642673</v>
      </c>
      <c r="AC118" s="24">
        <v>-0.77404495283406327</v>
      </c>
      <c r="AD118" s="25">
        <v>0.68644075030572582</v>
      </c>
      <c r="AE118" s="25">
        <v>-1.257171805201786</v>
      </c>
      <c r="AF118" s="25">
        <v>1.1522043977226135</v>
      </c>
      <c r="AG118" s="18">
        <f t="shared" si="393"/>
        <v>12.744797051242704</v>
      </c>
      <c r="AH118" s="18">
        <f t="shared" si="394"/>
        <v>21.024224674250643</v>
      </c>
      <c r="AI118" s="18">
        <f>IF(ISNUMBER(AG118),AI117+AG118*0.5,IF(ISNUMBER(AG319),0,""))</f>
        <v>365.31939935166236</v>
      </c>
      <c r="AJ118" s="18">
        <f>IF(ISNUMBER(AH118),AJ117+AH118*0.5,IF(ISNUMBER(AH319),0,""))</f>
        <v>410.52626591742916</v>
      </c>
      <c r="AK118" s="18">
        <f>IF(ISNUMBER(AI118), AI118*COS(RADIANS(-$C118+Графики!$B$3))+AJ118*SIN(RADIANS(-$C118+Графики!$B$3)),"")</f>
        <v>365.31939935166236</v>
      </c>
      <c r="AL118" s="19">
        <f>IF(ISNUMBER(AI118), AI118*COS(RADIANS(-$C118+Графики!$B$5))+AJ118*SIN(RADIANS(-$C118+Графики!$B$5)),"")</f>
        <v>410.52626591742916</v>
      </c>
      <c r="AM118" s="24">
        <v>-0.64398469202464015</v>
      </c>
      <c r="AN118" s="25">
        <v>0.69613122554346563</v>
      </c>
      <c r="AO118" s="25">
        <v>-1.2413797005419078</v>
      </c>
      <c r="AP118" s="25">
        <v>1.2051600297348504</v>
      </c>
      <c r="AQ118" s="18">
        <f t="shared" si="395"/>
        <v>11.694450987690491</v>
      </c>
      <c r="AR118" s="18">
        <f t="shared" si="396"/>
        <v>21.348464835882883</v>
      </c>
      <c r="AS118" s="18">
        <f>IF(ISNUMBER(AQ118),AS117+AQ118*0.5,IF(ISNUMBER(AQ319),0,""))</f>
        <v>360.00393183246581</v>
      </c>
      <c r="AT118" s="18">
        <f>IF(ISNUMBER(AR118),AT117+AR118*0.5,IF(ISNUMBER(AR319),0,""))</f>
        <v>408.13357861569449</v>
      </c>
      <c r="AU118" s="18">
        <f>IF(ISNUMBER(AS118), AS118*COS(RADIANS(-$C118+Графики!$B$3))+AT118*SIN(RADIANS(-$C118+Графики!$B$3)),"")</f>
        <v>360.00393183246581</v>
      </c>
      <c r="AV118" s="19">
        <f>IF(ISNUMBER(AS118), AS118*COS(RADIANS(-$C118+Графики!$B$5))+AT118*SIN(RADIANS(-$C118+Графики!$B$5)),"")</f>
        <v>408.13357861569449</v>
      </c>
      <c r="AW118" s="24">
        <v>-0.62210853506896724</v>
      </c>
      <c r="AX118" s="25">
        <v>0.58289342410920153</v>
      </c>
      <c r="AY118" s="25">
        <v>-1.1585695658673087</v>
      </c>
      <c r="AZ118" s="25">
        <v>1.0931438235983244</v>
      </c>
      <c r="BA118" s="18">
        <f t="shared" si="397"/>
        <v>10.515432041235217</v>
      </c>
      <c r="BB118" s="18">
        <f t="shared" si="398"/>
        <v>19.648641720037144</v>
      </c>
      <c r="BC118" s="18">
        <f>IF(ISNUMBER(BA118),BC117+BA118*0.5,IF(ISNUMBER(BA319),0,""))</f>
        <v>358.52002923481052</v>
      </c>
      <c r="BD118" s="18">
        <f>IF(ISNUMBER(BB118),BD117+BB118*0.5,IF(ISNUMBER(BB319),0,""))</f>
        <v>405.90721205615495</v>
      </c>
      <c r="BE118" s="18">
        <f>IF(ISNUMBER(BC118), BC118*COS(RADIANS(-$C118+Графики!$B$3))+BD118*SIN(RADIANS(-$C118+Графики!$B$3)),"")</f>
        <v>358.52002923481052</v>
      </c>
      <c r="BF118" s="19">
        <f>IF(ISNUMBER(BC118), BC118*COS(RADIANS(-$C118+Графики!$B$5))+BD118*SIN(RADIANS(-$C118+Графики!$B$5)),"")</f>
        <v>405.90721205615495</v>
      </c>
      <c r="BG118" s="24">
        <v>-0.77973476292172261</v>
      </c>
      <c r="BH118" s="25">
        <v>0.72888925749695443</v>
      </c>
      <c r="BI118" s="25">
        <v>-1.2101451518073032</v>
      </c>
      <c r="BJ118" s="25">
        <v>1.0879266748558778</v>
      </c>
      <c r="BK118" s="18">
        <f t="shared" si="399"/>
        <v>13.164847862135122</v>
      </c>
      <c r="BL118" s="18">
        <f t="shared" si="400"/>
        <v>20.053115683326581</v>
      </c>
      <c r="BM118" s="18">
        <f>IF(ISNUMBER(BK118),BM117+BK118*0.5,IF(ISNUMBER(BK319),0,""))</f>
        <v>363.28166120484508</v>
      </c>
      <c r="BN118" s="18">
        <f>IF(ISNUMBER(BL118),BN117+BL118*0.5,IF(ISNUMBER(BL319),0,""))</f>
        <v>399.50103681331296</v>
      </c>
      <c r="BO118" s="18">
        <f>IF(ISNUMBER(BM118), BM118*COS(RADIANS(-$C118+Графики!$B$3))+BN118*SIN(RADIANS(-$C118+Графики!$B$3)),"")</f>
        <v>363.28166120484508</v>
      </c>
      <c r="BP118" s="19">
        <f>IF(ISNUMBER(BM118), BM118*COS(RADIANS(-$C118+Графики!$B$5))+BN118*SIN(RADIANS(-$C118+Графики!$B$5)),"")</f>
        <v>399.50103681331296</v>
      </c>
      <c r="BQ118" s="24">
        <v>-0.67183293712777847</v>
      </c>
      <c r="BR118" s="25">
        <v>0.58483928833535304</v>
      </c>
      <c r="BS118" s="25">
        <v>-1.1291982247919607</v>
      </c>
      <c r="BT118" s="25">
        <v>1.2102487077762405</v>
      </c>
      <c r="BU118" s="18">
        <f t="shared" si="401"/>
        <v>10.966314162877364</v>
      </c>
      <c r="BV118" s="18">
        <f t="shared" si="402"/>
        <v>20.414107676979597</v>
      </c>
      <c r="BW118" s="18">
        <f>IF(ISNUMBER(BU118),BW117+BU118*0.5,IF(ISNUMBER(BU319),0,""))</f>
        <v>363.92352636600174</v>
      </c>
      <c r="BX118" s="18">
        <f>IF(ISNUMBER(BV118),BX117+BV118*0.5,IF(ISNUMBER(BV319),0,""))</f>
        <v>396.9665469661071</v>
      </c>
      <c r="BY118" s="18">
        <f>IF(ISNUMBER(BW118), BW118*COS(RADIANS(-$C118+Графики!$B$3))+BX118*SIN(RADIANS(-$C118+Графики!$B$3)),"")</f>
        <v>363.92352636600174</v>
      </c>
      <c r="BZ118" s="19">
        <f>IF(ISNUMBER(BW118), BW118*COS(RADIANS(-$C118+Графики!$B$5))+BX118*SIN(RADIANS(-$C118+Графики!$B$5)),"")</f>
        <v>396.9665469661071</v>
      </c>
      <c r="CA118" s="29">
        <v>-0.6161814259945676</v>
      </c>
      <c r="CB118" s="25">
        <v>0.66692849127373932</v>
      </c>
      <c r="CC118" s="25">
        <v>-1.1859678840422179</v>
      </c>
      <c r="CD118" s="25">
        <v>1.2734869861125389</v>
      </c>
      <c r="CE118" s="18">
        <f t="shared" si="403"/>
        <v>11.197012380127944</v>
      </c>
      <c r="CF118" s="18">
        <f t="shared" si="404"/>
        <v>21.461144871001171</v>
      </c>
      <c r="CG118" s="18">
        <f>IF(ISNUMBER(CE118),CG117+CE118*0.5,IF(ISNUMBER(CE319),0,""))</f>
        <v>364.3047438511768</v>
      </c>
      <c r="CH118" s="18">
        <f>IF(ISNUMBER(CF118),CH117+CF118*0.5,IF(ISNUMBER(CF319),0,""))</f>
        <v>408.33959102729551</v>
      </c>
      <c r="CI118" s="18">
        <f>IF(ISNUMBER(CG118), CG118*COS(RADIANS(-$C118+Графики!$B$3))+CH118*SIN(RADIANS(-$C118+Графики!$B$3)),"")</f>
        <v>364.3047438511768</v>
      </c>
      <c r="CJ118" s="19">
        <f>IF(ISNUMBER(CG118), CG118*COS(RADIANS(-$C118+Графики!$B$5))+CH118*SIN(RADIANS(-$C118+Графики!$B$5)),"")</f>
        <v>408.33959102729551</v>
      </c>
      <c r="CK118" s="24">
        <v>-0.62411305047315835</v>
      </c>
      <c r="CL118" s="25">
        <v>0.64197124500843517</v>
      </c>
      <c r="CM118" s="25">
        <v>-1.2635497700838909</v>
      </c>
      <c r="CN118" s="25">
        <v>1.1780626038737192</v>
      </c>
      <c r="CO118" s="18">
        <f t="shared" si="405"/>
        <v>11.04844499244286</v>
      </c>
      <c r="CP118" s="18">
        <f t="shared" si="406"/>
        <v>21.305475320296701</v>
      </c>
      <c r="CQ118" s="18">
        <f>IF(ISNUMBER(CO118),CQ117+CO118*0.5,IF(ISNUMBER(CO319),0,""))</f>
        <v>365.51720723040171</v>
      </c>
      <c r="CR118" s="18">
        <f>IF(ISNUMBER(CP118),CR117+CP118*0.5,IF(ISNUMBER(CP319),0,""))</f>
        <v>408.3852263960614</v>
      </c>
      <c r="CS118" s="18">
        <f>IF(ISNUMBER(CQ118), CQ118*COS(RADIANS(-$C118+Графики!$B$3))+CR118*SIN(RADIANS(-$C118+Графики!$B$3)),"")</f>
        <v>365.51720723040171</v>
      </c>
      <c r="CT118" s="19">
        <f>IF(ISNUMBER(CQ118), CQ118*COS(RADIANS(-$C118+Графики!$B$5))+CR118*SIN(RADIANS(-$C118+Графики!$B$5)),"")</f>
        <v>408.3852263960614</v>
      </c>
      <c r="CU118" s="24">
        <v>-0.61432725253835607</v>
      </c>
      <c r="CV118" s="25">
        <v>0.59858153287471372</v>
      </c>
      <c r="CW118" s="25">
        <v>-1.2161014985709504</v>
      </c>
      <c r="CX118" s="25">
        <v>1.2104481004455212</v>
      </c>
      <c r="CY118" s="18">
        <f t="shared" si="407"/>
        <v>10.584428276816103</v>
      </c>
      <c r="CZ118" s="18">
        <f t="shared" si="408"/>
        <v>21.174057464935846</v>
      </c>
      <c r="DA118" s="18">
        <f>IF(ISNUMBER(CY118),DA117+CY118*0.5,IF(ISNUMBER(CY319),0,""))</f>
        <v>355.36918605049675</v>
      </c>
      <c r="DB118" s="18">
        <f>IF(ISNUMBER(CZ118),DB117+CZ118*0.5,IF(ISNUMBER(CZ319),0,""))</f>
        <v>410.54851727478177</v>
      </c>
      <c r="DC118" s="18">
        <f>IF(ISNUMBER(DA118), DA118*COS(RADIANS(-$C118+Графики!$B$3))+DB118*SIN(RADIANS(-$C118+Графики!$B$3)),"")</f>
        <v>355.36918605049675</v>
      </c>
      <c r="DD118" s="19">
        <f>IF(ISNUMBER(DA118), DA118*COS(RADIANS(-$C118+Графики!$B$5))+DB118*SIN(RADIANS(-$C118+Графики!$B$5)),"")</f>
        <v>410.54851727478177</v>
      </c>
      <c r="DE118" s="24">
        <v>-0.6660417407026179</v>
      </c>
      <c r="DF118" s="25">
        <v>0.590537549026657</v>
      </c>
      <c r="DG118" s="25">
        <v>-1.1959676819896481</v>
      </c>
      <c r="DH118" s="25">
        <v>1.1948421422855076</v>
      </c>
      <c r="DI118" s="18">
        <f t="shared" si="409"/>
        <v>10.965503194367434</v>
      </c>
      <c r="DJ118" s="18">
        <f t="shared" si="410"/>
        <v>20.862237992531458</v>
      </c>
      <c r="DK118" s="18">
        <f>IF(ISNUMBER(DI118),DK117+DI118*0.5,IF(ISNUMBER(DI319),0,""))</f>
        <v>360.87890743672011</v>
      </c>
      <c r="DL118" s="18">
        <f>IF(ISNUMBER(DJ118),DL117+DJ118*0.5,IF(ISNUMBER(DJ319),0,""))</f>
        <v>405.35070682538003</v>
      </c>
      <c r="DM118" s="18">
        <f>IF(ISNUMBER(DK118), DK118*COS(RADIANS(-$C118+Графики!$B$3))+DL118*SIN(RADIANS(-$C118+Графики!$B$3)),"")</f>
        <v>360.87890743672011</v>
      </c>
      <c r="DN118" s="19">
        <f>IF(ISNUMBER(DK118), DK118*COS(RADIANS(-$C118+Графики!$B$5))+DL118*SIN(RADIANS(-$C118+Графики!$B$5)),"")</f>
        <v>405.35070682538003</v>
      </c>
      <c r="DO118" s="24">
        <v>-0.75950696077502611</v>
      </c>
      <c r="DP118" s="25">
        <v>0.62018268391056597</v>
      </c>
      <c r="DQ118" s="25">
        <v>-1.1130445918736895</v>
      </c>
      <c r="DR118" s="25">
        <v>1.1596088231679469</v>
      </c>
      <c r="DS118" s="18">
        <f t="shared" si="411"/>
        <v>12.039772585613965</v>
      </c>
      <c r="DT118" s="18">
        <f t="shared" si="412"/>
        <v>19.831342309031527</v>
      </c>
      <c r="DU118" s="18">
        <f>IF(ISNUMBER(DS118),DU117+DS118*0.5,IF(ISNUMBER(DS319),0,""))</f>
        <v>368.86720078487883</v>
      </c>
      <c r="DV118" s="18">
        <f>IF(ISNUMBER(DT118),DV117+DT118*0.5,IF(ISNUMBER(DT319),0,""))</f>
        <v>403.4553372454327</v>
      </c>
      <c r="DW118" s="18">
        <f>IF(ISNUMBER(DU118), DU118*COS(RADIANS(-$C118+Графики!$B$3))+DV118*SIN(RADIANS(-$C118+Графики!$B$3)),"")</f>
        <v>368.86720078487883</v>
      </c>
      <c r="DX118" s="19">
        <f>IF(ISNUMBER(DU118), DU118*COS(RADIANS(-$C118+Графики!$B$5))+DV118*SIN(RADIANS(-$C118+Графики!$B$5)),"")</f>
        <v>403.4553372454327</v>
      </c>
      <c r="DY118" s="24">
        <v>-0.73206309318882978</v>
      </c>
      <c r="DZ118" s="25">
        <v>0.58692852501296977</v>
      </c>
      <c r="EA118" s="25">
        <v>-1.2277666466626704</v>
      </c>
      <c r="EB118" s="25">
        <v>1.2422455304740301</v>
      </c>
      <c r="EC118" s="18">
        <f t="shared" si="413"/>
        <v>11.510119107880199</v>
      </c>
      <c r="ED118" s="18">
        <f t="shared" si="414"/>
        <v>21.553253444211556</v>
      </c>
      <c r="EE118" s="18">
        <f>IF(ISNUMBER(EC118),EE117+EC118*0.5,IF(ISNUMBER(EC319),0,""))</f>
        <v>359.99045838241307</v>
      </c>
      <c r="EF118" s="18">
        <f>IF(ISNUMBER(ED118),EF117+ED118*0.5,IF(ISNUMBER(ED319),0,""))</f>
        <v>405.02102401810617</v>
      </c>
      <c r="EG118" s="18">
        <f>IF(ISNUMBER(EE118), EE118*COS(RADIANS(-$C118+Графики!$B$3))+EF118*SIN(RADIANS(-$C118+Графики!$B$3)),"")</f>
        <v>359.99045838241307</v>
      </c>
      <c r="EH118" s="19">
        <f>IF(ISNUMBER(EE118), EE118*COS(RADIANS(-$C118+Графики!$B$5))+EF118*SIN(RADIANS(-$C118+Графики!$B$5)),"")</f>
        <v>405.02102401810617</v>
      </c>
      <c r="EI118" s="24">
        <v>-0.75606979684136599</v>
      </c>
      <c r="EJ118" s="25">
        <v>0.70422627241314251</v>
      </c>
      <c r="EK118" s="25">
        <v>-1.1359872777313751</v>
      </c>
      <c r="EL118" s="25">
        <v>1.1942292607600669</v>
      </c>
      <c r="EM118" s="18">
        <f t="shared" si="415"/>
        <v>12.743142317794934</v>
      </c>
      <c r="EN118" s="18">
        <f t="shared" si="416"/>
        <v>20.333574012754621</v>
      </c>
      <c r="EO118" s="18">
        <f>IF(ISNUMBER(EM118),EO117+EM118*0.5,IF(ISNUMBER(EM319),0,""))</f>
        <v>364.09098257041649</v>
      </c>
      <c r="EP118" s="18">
        <f>IF(ISNUMBER(EN118),EP117+EN118*0.5,IF(ISNUMBER(EN319),0,""))</f>
        <v>399.78247197336663</v>
      </c>
      <c r="EQ118" s="18">
        <f>IF(ISNUMBER(EO118), EO118*COS(RADIANS(-$C118+Графики!$B$3))+EP118*SIN(RADIANS(-$C118+Графики!$B$3)),"")</f>
        <v>364.09098257041649</v>
      </c>
      <c r="ER118" s="19">
        <f>IF(ISNUMBER(EO118), EO118*COS(RADIANS(-$C118+Графики!$B$5))+EP118*SIN(RADIANS(-$C118+Графики!$B$5)),"")</f>
        <v>399.78247197336663</v>
      </c>
      <c r="ES118" s="24">
        <v>-0.67009676526863238</v>
      </c>
      <c r="ET118" s="25">
        <v>0.67656953143924692</v>
      </c>
      <c r="EU118" s="25">
        <v>-1.264501234498093</v>
      </c>
      <c r="EV118" s="25">
        <v>1.2753587328568012</v>
      </c>
      <c r="EW118" s="18">
        <f t="shared" si="417"/>
        <v>11.751609901240506</v>
      </c>
      <c r="EX118" s="18">
        <f t="shared" si="418"/>
        <v>22.162644765425597</v>
      </c>
      <c r="EY118" s="18">
        <f>IF(ISNUMBER(EW118),EY117+EW118*0.5,IF(ISNUMBER(EW319),0,""))</f>
        <v>358.43274469141488</v>
      </c>
      <c r="EZ118" s="18">
        <f>IF(ISNUMBER(EX118),EZ117+EX118*0.5,IF(ISNUMBER(EX319),0,""))</f>
        <v>401.56215512287002</v>
      </c>
      <c r="FA118" s="18">
        <f>IF(ISNUMBER(EY118), EY118*COS(RADIANS(-$C118+Графики!$B$3))+EZ118*SIN(RADIANS(-$C118+Графики!$B$3)),"")</f>
        <v>358.43274469141488</v>
      </c>
      <c r="FB118" s="19">
        <f>IF(ISNUMBER(EY118), EY118*COS(RADIANS(-$C118+Графики!$B$5))+EZ118*SIN(RADIANS(-$C118+Графики!$B$5)),"")</f>
        <v>401.56215512287002</v>
      </c>
      <c r="FC118" s="24">
        <v>-0.6819659420715759</v>
      </c>
      <c r="FD118" s="25">
        <v>0.58600791398455265</v>
      </c>
      <c r="FE118" s="25">
        <v>-1.1254776018049999</v>
      </c>
      <c r="FF118" s="25">
        <v>1.2160200048566863</v>
      </c>
      <c r="FG118" s="18">
        <f t="shared" si="419"/>
        <v>11.064933511207192</v>
      </c>
      <c r="FH118" s="18">
        <f t="shared" si="420"/>
        <v>20.431999451880376</v>
      </c>
      <c r="FI118" s="18">
        <f>IF(ISNUMBER(FG118),FI117+FG118*0.5,IF(ISNUMBER(FG319),0,""))</f>
        <v>360.86966134230306</v>
      </c>
      <c r="FJ118" s="18">
        <f>IF(ISNUMBER(FH118),FJ117+FH118*0.5,IF(ISNUMBER(FH319),0,""))</f>
        <v>406.66936354325838</v>
      </c>
      <c r="FK118" s="18">
        <f>IF(ISNUMBER(FI118), FI118*COS(RADIANS(-$C118+Графики!$B$3))+FJ118*SIN(RADIANS(-$C118+Графики!$B$3)),"")</f>
        <v>360.86966134230306</v>
      </c>
      <c r="FL118" s="19">
        <f>IF(ISNUMBER(FI118), FI118*COS(RADIANS(-$C118+Графики!$B$5))+FJ118*SIN(RADIANS(-$C118+Графики!$B$5)),"")</f>
        <v>406.66936354325838</v>
      </c>
      <c r="FM118" s="24">
        <v>-0.80144969633118168</v>
      </c>
      <c r="FN118" s="25">
        <v>0.70158412714953877</v>
      </c>
      <c r="FO118" s="25">
        <v>-1.2327936575695928</v>
      </c>
      <c r="FP118" s="25">
        <v>1.2052494389127892</v>
      </c>
      <c r="FQ118" s="18">
        <f t="shared" si="421"/>
        <v>13.11606840289892</v>
      </c>
      <c r="FR118" s="18">
        <f t="shared" si="422"/>
        <v>21.27433455819974</v>
      </c>
      <c r="FS118" s="18">
        <f>IF(ISNUMBER(FQ118),FS117+FQ118*0.5,IF(ISNUMBER(FQ319),0,""))</f>
        <v>362.97871734108992</v>
      </c>
      <c r="FT118" s="18">
        <f>IF(ISNUMBER(FR118),FT117+FR118*0.5,IF(ISNUMBER(FR319),0,""))</f>
        <v>405.20347902356747</v>
      </c>
      <c r="FU118" s="18">
        <f>IF(ISNUMBER(FS118), FS118*COS(RADIANS(-$C118+Графики!$B$3))+FT118*SIN(RADIANS(-$C118+Графики!$B$3)),"")</f>
        <v>362.97871734108992</v>
      </c>
      <c r="FV118" s="19">
        <f>IF(ISNUMBER(FS118), FS118*COS(RADIANS(-$C118+Графики!$B$5))+FT118*SIN(RADIANS(-$C118+Графики!$B$5)),"")</f>
        <v>405.20347902356747</v>
      </c>
      <c r="FW118" s="24">
        <v>-0.68920522409176155</v>
      </c>
      <c r="FX118" s="25">
        <v>0.62206873906190097</v>
      </c>
      <c r="FY118" s="25">
        <v>-1.1495346764979122</v>
      </c>
      <c r="FZ118" s="25">
        <v>1.1408023988714211</v>
      </c>
      <c r="GA118" s="18">
        <f t="shared" si="423"/>
        <v>11.442774297722535</v>
      </c>
      <c r="GB118" s="18">
        <f t="shared" si="424"/>
        <v>19.985630772098233</v>
      </c>
      <c r="GC118" s="18">
        <f>IF(ISNUMBER(GA118),GC117+GA118*0.5,IF(ISNUMBER(GA319),0,""))</f>
        <v>368.58557393717842</v>
      </c>
      <c r="GD118" s="18">
        <f>IF(ISNUMBER(GB118),GD117+GB118*0.5,IF(ISNUMBER(GB319),0,""))</f>
        <v>398.19222579200505</v>
      </c>
      <c r="GE118" s="18">
        <f>IF(ISNUMBER(GC118), GC118*COS(RADIANS(-$C118+Графики!$B$3))+GD118*SIN(RADIANS(-$C118+Графики!$B$3)),"")</f>
        <v>368.58557393717842</v>
      </c>
      <c r="GF118" s="19">
        <f>IF(ISNUMBER(GC118), GC118*COS(RADIANS(-$C118+Графики!$B$5))+GD118*SIN(RADIANS(-$C118+Графики!$B$5)),"")</f>
        <v>398.19222579200505</v>
      </c>
      <c r="GG118" s="24">
        <v>-0.64869402989431169</v>
      </c>
      <c r="GH118" s="25">
        <v>0.71487618244487783</v>
      </c>
      <c r="GI118" s="25">
        <v>-1.2759581523562795</v>
      </c>
      <c r="GJ118" s="25">
        <v>1.1898539516118576</v>
      </c>
      <c r="GK118" s="18">
        <f t="shared" si="425"/>
        <v>11.899114078715687</v>
      </c>
      <c r="GL118" s="18">
        <f t="shared" si="426"/>
        <v>21.516609391261767</v>
      </c>
      <c r="GM118" s="18">
        <f>IF(ISNUMBER(GK118),GM117+GK118*0.5,IF(ISNUMBER(GK319),0,""))</f>
        <v>369.0448613915305</v>
      </c>
      <c r="GN118" s="18">
        <f>IF(ISNUMBER(GL118),GN117+GL118*0.5,IF(ISNUMBER(GL319),0,""))</f>
        <v>406.36081926780747</v>
      </c>
      <c r="GO118" s="18">
        <f>IF(ISNUMBER(GM118), GM118*COS(RADIANS(-$C118+Графики!$B$3))+GN118*SIN(RADIANS(-$C118+Графики!$B$3)),"")</f>
        <v>369.0448613915305</v>
      </c>
      <c r="GP118" s="19">
        <f>IF(ISNUMBER(GM118), GM118*COS(RADIANS(-$C118+Графики!$B$5))+GN118*SIN(RADIANS(-$C118+Графики!$B$5)),"")</f>
        <v>406.36081926780747</v>
      </c>
      <c r="GQ118" s="24">
        <v>-0.66373659947204178</v>
      </c>
      <c r="GR118" s="25">
        <v>0.7360028821132486</v>
      </c>
      <c r="GS118" s="25">
        <v>-1.2078334864044455</v>
      </c>
      <c r="GT118" s="25">
        <v>1.1107529048254323</v>
      </c>
      <c r="GU118" s="18">
        <f t="shared" si="427"/>
        <v>12.214727552834717</v>
      </c>
      <c r="GV118" s="18">
        <f t="shared" si="428"/>
        <v>20.232102710456171</v>
      </c>
      <c r="GW118" s="18">
        <f>IF(ISNUMBER(GU118),GW117+GU118*0.5,IF(ISNUMBER(GU319),0,""))</f>
        <v>364.61339785595931</v>
      </c>
      <c r="GX118" s="18">
        <f>IF(ISNUMBER(GV118),GX117+GV118*0.5,IF(ISNUMBER(GV319),0,""))</f>
        <v>405.38767226682376</v>
      </c>
      <c r="GY118" s="18">
        <f>IF(ISNUMBER(GW118), GW118*COS(RADIANS(-$C118+Графики!$B$3))+GX118*SIN(RADIANS(-$C118+Графики!$B$3)),"")</f>
        <v>364.61339785595931</v>
      </c>
      <c r="GZ118" s="19">
        <f>IF(ISNUMBER(GW118), GW118*COS(RADIANS(-$C118+Графики!$B$5))+GX118*SIN(RADIANS(-$C118+Графики!$B$5)),"")</f>
        <v>405.38767226682376</v>
      </c>
      <c r="HA118" s="24">
        <v>-0.64243432519494925</v>
      </c>
      <c r="HB118" s="25">
        <v>0.75368744993196246</v>
      </c>
      <c r="HC118" s="25">
        <v>-1.1588532254184993</v>
      </c>
      <c r="HD118" s="25">
        <v>1.2230364519094175</v>
      </c>
      <c r="HE118" s="18">
        <f t="shared" si="429"/>
        <v>12.183159457454325</v>
      </c>
      <c r="HF118" s="18">
        <f t="shared" si="430"/>
        <v>20.784411904163505</v>
      </c>
      <c r="HG118" s="18">
        <f>IF(ISNUMBER(HE118),HG117+HE118*0.5,IF(ISNUMBER(HE319),0,""))</f>
        <v>366.68397914885071</v>
      </c>
      <c r="HH118" s="18">
        <f>IF(ISNUMBER(HF118),HH117+HF118*0.5,IF(ISNUMBER(HF319),0,""))</f>
        <v>406.71037813309351</v>
      </c>
      <c r="HI118" s="18">
        <f>IF(ISNUMBER(HG118), HG118*COS(RADIANS(-$C118+Графики!$B$3))+HH118*SIN(RADIANS(-$C118+Графики!$B$3)),"")</f>
        <v>366.68397914885071</v>
      </c>
      <c r="HJ118" s="19">
        <f>IF(ISNUMBER(HG118), HG118*COS(RADIANS(-$C118+Графики!$B$5))+HH118*SIN(RADIANS(-$C118+Графики!$B$5)),"")</f>
        <v>406.71037813309351</v>
      </c>
      <c r="HK118" s="24">
        <v>-0.65081526008912327</v>
      </c>
      <c r="HL118" s="25">
        <v>0.63970571676637489</v>
      </c>
      <c r="HM118" s="25">
        <v>-1.2159894463198211</v>
      </c>
      <c r="HN118" s="25">
        <v>1.1494094722053332</v>
      </c>
      <c r="HO118" s="18">
        <f t="shared" si="431"/>
        <v>11.261681997797577</v>
      </c>
      <c r="HP118" s="18">
        <f t="shared" si="432"/>
        <v>20.640533757923471</v>
      </c>
      <c r="HQ118" s="18">
        <f>IF(ISNUMBER(HO118),HQ117+HO118*0.5,IF(ISNUMBER(HO319),0,""))</f>
        <v>367.98965886996922</v>
      </c>
      <c r="HR118" s="18">
        <f>IF(ISNUMBER(HP118),HR117+HP118*0.5,IF(ISNUMBER(HP319),0,""))</f>
        <v>410.88861565915317</v>
      </c>
      <c r="HS118" s="18">
        <f>IF(ISNUMBER(HQ118), HQ118*COS(RADIANS(-$C118+Графики!$B$3))+HR118*SIN(RADIANS(-$C118+Графики!$B$3)),"")</f>
        <v>367.98965886996922</v>
      </c>
      <c r="HT118" s="19">
        <f>IF(ISNUMBER(HQ118), HQ118*COS(RADIANS(-$C118+Графики!$B$5))+HR118*SIN(RADIANS(-$C118+Графики!$B$5)),"")</f>
        <v>410.88861565915317</v>
      </c>
      <c r="HU118" s="24">
        <v>-0.67860431827027845</v>
      </c>
      <c r="HV118" s="25">
        <v>0.68253993590447504</v>
      </c>
      <c r="HW118" s="25">
        <v>-1.2887262625427021</v>
      </c>
      <c r="HX118" s="25">
        <v>1.2168438193961868</v>
      </c>
      <c r="HY118" s="18">
        <f t="shared" si="433"/>
        <v>11.877945096113841</v>
      </c>
      <c r="HZ118" s="18">
        <f t="shared" si="434"/>
        <v>21.863481576070399</v>
      </c>
      <c r="IA118" s="18">
        <f>IF(ISNUMBER(HY118),IA117+HY118*0.5,IF(ISNUMBER(HY319),0,""))</f>
        <v>363.11376087247658</v>
      </c>
      <c r="IB118" s="18">
        <f>IF(ISNUMBER(HZ118),IB117+HZ118*0.5,IF(ISNUMBER(HZ319),0,""))</f>
        <v>402.30030053601575</v>
      </c>
      <c r="IC118" s="18">
        <f>IF(ISNUMBER(IA118), IA118*COS(RADIANS(-$C118+Графики!$B$3))+IB118*SIN(RADIANS(-$C118+Графики!$B$3)),"")</f>
        <v>363.11376087247658</v>
      </c>
      <c r="ID118" s="19">
        <f>IF(ISNUMBER(IA118), IA118*COS(RADIANS(-$C118+Графики!$B$5))+IB118*SIN(RADIANS(-$C118+Графики!$B$5)),"")</f>
        <v>402.30030053601575</v>
      </c>
      <c r="IE118" s="24">
        <v>-0.66879236304718737</v>
      </c>
      <c r="IF118" s="25">
        <v>0.68965395992916456</v>
      </c>
      <c r="IG118" s="25">
        <v>-1.1187480690559217</v>
      </c>
      <c r="IH118" s="25">
        <v>1.113169887154082</v>
      </c>
      <c r="II118" s="18">
        <f t="shared" si="435"/>
        <v>11.854402862532119</v>
      </c>
      <c r="IJ118" s="18">
        <f t="shared" si="436"/>
        <v>19.475927033640065</v>
      </c>
      <c r="IK118" s="18">
        <f>IF(ISNUMBER(II118),IK117+II118*0.5,IF(ISNUMBER(II319),0,""))</f>
        <v>360.98723990782185</v>
      </c>
      <c r="IL118" s="18">
        <f>IF(ISNUMBER(IJ118),IL117+IJ118*0.5,IF(ISNUMBER(IJ319),0,""))</f>
        <v>397.23037873141493</v>
      </c>
      <c r="IM118" s="18">
        <f>IF(ISNUMBER(IK118), IK118*COS(RADIANS(-$C118+Графики!$B$3))+IL118*SIN(RADIANS(-$C118+Графики!$B$3)),"")</f>
        <v>360.98723990782185</v>
      </c>
      <c r="IN118" s="19">
        <f>IF(ISNUMBER(IK118), IK118*COS(RADIANS(-$C118+Графики!$B$5))+IL118*SIN(RADIANS(-$C118+Графики!$B$5)),"")</f>
        <v>397.23037873141493</v>
      </c>
      <c r="IO118" s="24">
        <v>-0.78915985430590418</v>
      </c>
      <c r="IP118" s="25">
        <v>0.61329863584561028</v>
      </c>
      <c r="IQ118" s="25">
        <v>-1.2371675260311765</v>
      </c>
      <c r="IR118" s="25">
        <v>1.1450397966529338</v>
      </c>
      <c r="IS118" s="18">
        <f t="shared" si="437"/>
        <v>12.238453605172523</v>
      </c>
      <c r="IT118" s="18">
        <f t="shared" si="438"/>
        <v>20.787183283942603</v>
      </c>
      <c r="IU118" s="18">
        <f>IF(ISNUMBER(IS118),IU117+IS118*0.5,IF(ISNUMBER(IS319),0,""))</f>
        <v>362.56744925490875</v>
      </c>
      <c r="IV118" s="18">
        <f>IF(ISNUMBER(IT118),IV117+IT118*0.5,IF(ISNUMBER(IT319),0,""))</f>
        <v>407.70919237230225</v>
      </c>
      <c r="IW118" s="18">
        <f>IF(ISNUMBER(IU118), IU118*COS(RADIANS(-$C118+Графики!$B$3))+IV118*SIN(RADIANS(-$C118+Графики!$B$3)),"")</f>
        <v>362.56744925490875</v>
      </c>
      <c r="IX118" s="19">
        <f>IF(ISNUMBER(IU118), IU118*COS(RADIANS(-$C118+Графики!$B$5))+IV118*SIN(RADIANS(-$C118+Графики!$B$5)),"")</f>
        <v>407.70919237230225</v>
      </c>
    </row>
    <row r="119" spans="1:258" s="88" customFormat="1" x14ac:dyDescent="0.25">
      <c r="A119" s="44">
        <v>119</v>
      </c>
      <c r="B119" s="50">
        <v>0</v>
      </c>
      <c r="C119" s="11">
        <f>IF(Графики!$A$7="Расчитывать с учетом закручивания скважины",B119,0)</f>
        <v>0</v>
      </c>
      <c r="D119" s="47">
        <v>58</v>
      </c>
      <c r="E119" s="34">
        <f>IF(ISNUMBER(INDEX($I$1:$IX$303,$A119,E$1) ),INDEX($I$1:$IX$303,$A119,E$1),0)</f>
        <v>8.7302251662285979</v>
      </c>
      <c r="F119" s="35">
        <f>IF(ISNUMBER(INDEX($I$1:$IX$303,$A119,F$1) ),INDEX($I$1:$IX$303,$A119,F$1),0)</f>
        <v>20.477568237106226</v>
      </c>
      <c r="G119" s="35">
        <f>IF(ISNUMBER(INDEX($I$1:$IX$303,$A119,G$1) ),INDEX($I$1:$IX$303,$A119,G$1)-$G$305,0)</f>
        <v>-611.87035232390645</v>
      </c>
      <c r="H119" s="36">
        <f>IF(ISNUMBER(INDEX($I$1:$IX$303,$A119,H$1) ),INDEX($I$1:$IX$303,$A119,H$1)-$H$305,0)</f>
        <v>-740.20722444600824</v>
      </c>
      <c r="I119" s="29">
        <v>-0.55047797546590438</v>
      </c>
      <c r="J119" s="25">
        <v>0.44994484543238256</v>
      </c>
      <c r="K119" s="25">
        <v>-1.1038562892209578</v>
      </c>
      <c r="L119" s="25">
        <v>1.242864208321476</v>
      </c>
      <c r="M119" s="18">
        <f t="shared" si="389"/>
        <v>8.7302251662285979</v>
      </c>
      <c r="N119" s="18">
        <f t="shared" si="390"/>
        <v>20.477568237106226</v>
      </c>
      <c r="O119" s="18">
        <f>IF(ISNUMBER(M119),O118+M119*0.5,IF(ISNUMBER(M320),0,""))</f>
        <v>366.04580356550821</v>
      </c>
      <c r="P119" s="18">
        <f>IF(ISNUMBER(N119),P118+N119*0.5,IF(ISNUMBER(N320),0,""))</f>
        <v>415.22243903802928</v>
      </c>
      <c r="Q119" s="18">
        <f>IF(ISNUMBER(O119), O119*COS(RADIANS(-$C119+Графики!$B$3))+P119*SIN(RADIANS(-$C119+Графики!$B$3)),"")</f>
        <v>366.04580356550821</v>
      </c>
      <c r="R119" s="19">
        <f>IF(ISNUMBER(O119), O119*COS(RADIANS(-$C119+Графики!$B$5))+P119*SIN(RADIANS(-$C119+Графики!$B$5)),"")</f>
        <v>415.22243903802928</v>
      </c>
      <c r="S119" s="29">
        <v>-0.61853946612045196</v>
      </c>
      <c r="T119" s="25">
        <v>0.61739207802099438</v>
      </c>
      <c r="U119" s="25">
        <v>-1.2563184663819724</v>
      </c>
      <c r="V119" s="25">
        <v>1.1237912745077818</v>
      </c>
      <c r="W119" s="18">
        <f t="shared" si="391"/>
        <v>10.785328278809773</v>
      </c>
      <c r="X119" s="18">
        <f t="shared" si="392"/>
        <v>20.768882381395425</v>
      </c>
      <c r="Y119" s="18">
        <f>IF(ISNUMBER(W119),Y118+W119*0.5,IF(ISNUMBER(W320),0,""))</f>
        <v>368.55286860863094</v>
      </c>
      <c r="Z119" s="18">
        <f>IF(ISNUMBER(X119),Z118+X119*0.5,IF(ISNUMBER(X320),0,""))</f>
        <v>415.17130237712445</v>
      </c>
      <c r="AA119" s="18">
        <f>IF(ISNUMBER(Y119), Y119*COS(RADIANS(-$C119+Графики!$B$3))+Z119*SIN(RADIANS(-$C119+Графики!$B$3)),"")</f>
        <v>368.55286860863094</v>
      </c>
      <c r="AB119" s="18">
        <f>IF(ISNUMBER(Y119), Y119*COS(RADIANS(-$C119+Графики!$B$5))+Z119*SIN(RADIANS(-$C119+Графики!$B$5)),"")</f>
        <v>415.17130237712445</v>
      </c>
      <c r="AC119" s="24">
        <v>-0.65653160719914849</v>
      </c>
      <c r="AD119" s="25">
        <v>0.5027564760557911</v>
      </c>
      <c r="AE119" s="25">
        <v>-1.2513515879803774</v>
      </c>
      <c r="AF119" s="25">
        <v>1.0795179034011813</v>
      </c>
      <c r="AG119" s="18">
        <f t="shared" si="393"/>
        <v>10.116524446976221</v>
      </c>
      <c r="AH119" s="18">
        <f t="shared" si="394"/>
        <v>20.3392709232497</v>
      </c>
      <c r="AI119" s="18">
        <f>IF(ISNUMBER(AG119),AI118+AG119*0.5,IF(ISNUMBER(AG320),0,""))</f>
        <v>370.37766157515046</v>
      </c>
      <c r="AJ119" s="18">
        <f>IF(ISNUMBER(AH119),AJ118+AH119*0.5,IF(ISNUMBER(AH320),0,""))</f>
        <v>420.69590137905402</v>
      </c>
      <c r="AK119" s="18">
        <f>IF(ISNUMBER(AI119), AI119*COS(RADIANS(-$C119+Графики!$B$3))+AJ119*SIN(RADIANS(-$C119+Графики!$B$3)),"")</f>
        <v>370.37766157515046</v>
      </c>
      <c r="AL119" s="19">
        <f>IF(ISNUMBER(AI119), AI119*COS(RADIANS(-$C119+Графики!$B$5))+AJ119*SIN(RADIANS(-$C119+Графики!$B$5)),"")</f>
        <v>420.69590137905402</v>
      </c>
      <c r="AM119" s="24">
        <v>-0.63508382760272364</v>
      </c>
      <c r="AN119" s="25">
        <v>0.51607041729474157</v>
      </c>
      <c r="AO119" s="25">
        <v>-1.2179594795594166</v>
      </c>
      <c r="AP119" s="25">
        <v>1.0700979397159807</v>
      </c>
      <c r="AQ119" s="18">
        <f t="shared" si="395"/>
        <v>10.045546923810909</v>
      </c>
      <c r="AR119" s="18">
        <f t="shared" si="396"/>
        <v>19.965740989250783</v>
      </c>
      <c r="AS119" s="18">
        <f>IF(ISNUMBER(AQ119),AS118+AQ119*0.5,IF(ISNUMBER(AQ320),0,""))</f>
        <v>365.02670529437125</v>
      </c>
      <c r="AT119" s="18">
        <f>IF(ISNUMBER(AR119),AT118+AR119*0.5,IF(ISNUMBER(AR320),0,""))</f>
        <v>418.11644911031988</v>
      </c>
      <c r="AU119" s="18">
        <f>IF(ISNUMBER(AS119), AS119*COS(RADIANS(-$C119+Графики!$B$3))+AT119*SIN(RADIANS(-$C119+Графики!$B$3)),"")</f>
        <v>365.02670529437125</v>
      </c>
      <c r="AV119" s="19">
        <f>IF(ISNUMBER(AS119), AS119*COS(RADIANS(-$C119+Графики!$B$5))+AT119*SIN(RADIANS(-$C119+Графики!$B$5)),"")</f>
        <v>418.11644911031988</v>
      </c>
      <c r="AW119" s="24">
        <v>-0.65286572078011451</v>
      </c>
      <c r="AX119" s="25">
        <v>0.49051414086902234</v>
      </c>
      <c r="AY119" s="25">
        <v>-1.2610406883634178</v>
      </c>
      <c r="AZ119" s="25">
        <v>1.1250185414940741</v>
      </c>
      <c r="BA119" s="18">
        <f t="shared" si="397"/>
        <v>9.9777060315186308</v>
      </c>
      <c r="BB119" s="18">
        <f t="shared" si="398"/>
        <v>20.820790240263879</v>
      </c>
      <c r="BC119" s="18">
        <f>IF(ISNUMBER(BA119),BC118+BA119*0.5,IF(ISNUMBER(BA320),0,""))</f>
        <v>363.50888225056985</v>
      </c>
      <c r="BD119" s="18">
        <f>IF(ISNUMBER(BB119),BD118+BB119*0.5,IF(ISNUMBER(BB320),0,""))</f>
        <v>416.31760717628691</v>
      </c>
      <c r="BE119" s="18">
        <f>IF(ISNUMBER(BC119), BC119*COS(RADIANS(-$C119+Графики!$B$3))+BD119*SIN(RADIANS(-$C119+Графики!$B$3)),"")</f>
        <v>363.50888225056985</v>
      </c>
      <c r="BF119" s="19">
        <f>IF(ISNUMBER(BC119), BC119*COS(RADIANS(-$C119+Графики!$B$5))+BD119*SIN(RADIANS(-$C119+Графики!$B$5)),"")</f>
        <v>416.31760717628691</v>
      </c>
      <c r="BG119" s="24">
        <v>-0.59166313782443269</v>
      </c>
      <c r="BH119" s="25">
        <v>0.49080854948931674</v>
      </c>
      <c r="BI119" s="25">
        <v>-1.2189016265559822</v>
      </c>
      <c r="BJ119" s="25">
        <v>1.085217679895176</v>
      </c>
      <c r="BK119" s="18">
        <f t="shared" si="399"/>
        <v>9.4462070138366343</v>
      </c>
      <c r="BL119" s="18">
        <f t="shared" si="400"/>
        <v>20.105879260203405</v>
      </c>
      <c r="BM119" s="18">
        <f>IF(ISNUMBER(BK119),BM118+BK119*0.5,IF(ISNUMBER(BK320),0,""))</f>
        <v>368.00476471176341</v>
      </c>
      <c r="BN119" s="18">
        <f>IF(ISNUMBER(BL119),BN118+BL119*0.5,IF(ISNUMBER(BL320),0,""))</f>
        <v>409.55397644341468</v>
      </c>
      <c r="BO119" s="18">
        <f>IF(ISNUMBER(BM119), BM119*COS(RADIANS(-$C119+Графики!$B$3))+BN119*SIN(RADIANS(-$C119+Графики!$B$3)),"")</f>
        <v>368.00476471176341</v>
      </c>
      <c r="BP119" s="19">
        <f>IF(ISNUMBER(BM119), BM119*COS(RADIANS(-$C119+Графики!$B$5))+BN119*SIN(RADIANS(-$C119+Графики!$B$5)),"")</f>
        <v>409.55397644341468</v>
      </c>
      <c r="BQ119" s="24">
        <v>-0.55196722758983441</v>
      </c>
      <c r="BR119" s="25">
        <v>0.53218408930455474</v>
      </c>
      <c r="BS119" s="25">
        <v>-1.0908160191422083</v>
      </c>
      <c r="BT119" s="25">
        <v>1.093515211521791</v>
      </c>
      <c r="BU119" s="18">
        <f t="shared" si="401"/>
        <v>9.4608638920529167</v>
      </c>
      <c r="BV119" s="18">
        <f t="shared" si="402"/>
        <v>19.0607316120789</v>
      </c>
      <c r="BW119" s="18">
        <f>IF(ISNUMBER(BU119),BW118+BU119*0.5,IF(ISNUMBER(BU320),0,""))</f>
        <v>368.65395831202818</v>
      </c>
      <c r="BX119" s="18">
        <f>IF(ISNUMBER(BV119),BX118+BV119*0.5,IF(ISNUMBER(BV320),0,""))</f>
        <v>406.49691277214657</v>
      </c>
      <c r="BY119" s="18">
        <f>IF(ISNUMBER(BW119), BW119*COS(RADIANS(-$C119+Графики!$B$3))+BX119*SIN(RADIANS(-$C119+Графики!$B$3)),"")</f>
        <v>368.65395831202818</v>
      </c>
      <c r="BZ119" s="19">
        <f>IF(ISNUMBER(BW119), BW119*COS(RADIANS(-$C119+Графики!$B$5))+BX119*SIN(RADIANS(-$C119+Графики!$B$5)),"")</f>
        <v>406.49691277214657</v>
      </c>
      <c r="CA119" s="29">
        <v>-0.6228748463299798</v>
      </c>
      <c r="CB119" s="25">
        <v>0.44665986279152892</v>
      </c>
      <c r="CC119" s="25">
        <v>-1.2370167789248059</v>
      </c>
      <c r="CD119" s="25">
        <v>1.115802680291262</v>
      </c>
      <c r="CE119" s="18">
        <f t="shared" si="403"/>
        <v>9.3333155585543608</v>
      </c>
      <c r="CF119" s="18">
        <f t="shared" si="404"/>
        <v>20.530780528863669</v>
      </c>
      <c r="CG119" s="18">
        <f>IF(ISNUMBER(CE119),CG118+CE119*0.5,IF(ISNUMBER(CE320),0,""))</f>
        <v>368.97140163045395</v>
      </c>
      <c r="CH119" s="18">
        <f>IF(ISNUMBER(CF119),CH118+CF119*0.5,IF(ISNUMBER(CF320),0,""))</f>
        <v>418.60498129172737</v>
      </c>
      <c r="CI119" s="18">
        <f>IF(ISNUMBER(CG119), CG119*COS(RADIANS(-$C119+Графики!$B$3))+CH119*SIN(RADIANS(-$C119+Графики!$B$3)),"")</f>
        <v>368.97140163045395</v>
      </c>
      <c r="CJ119" s="19">
        <f>IF(ISNUMBER(CG119), CG119*COS(RADIANS(-$C119+Графики!$B$5))+CH119*SIN(RADIANS(-$C119+Графики!$B$5)),"")</f>
        <v>418.60498129172737</v>
      </c>
      <c r="CK119" s="24">
        <v>-0.4707868150445893</v>
      </c>
      <c r="CL119" s="25">
        <v>0.53167155773169195</v>
      </c>
      <c r="CM119" s="25">
        <v>-1.1289288314398258</v>
      </c>
      <c r="CN119" s="25">
        <v>1.2080521922459555</v>
      </c>
      <c r="CO119" s="18">
        <f t="shared" si="405"/>
        <v>8.747988029080048</v>
      </c>
      <c r="CP119" s="18">
        <f t="shared" si="406"/>
        <v>20.392593042088318</v>
      </c>
      <c r="CQ119" s="18">
        <f>IF(ISNUMBER(CO119),CQ118+CO119*0.5,IF(ISNUMBER(CO320),0,""))</f>
        <v>369.89120124494173</v>
      </c>
      <c r="CR119" s="18">
        <f>IF(ISNUMBER(CP119),CR118+CP119*0.5,IF(ISNUMBER(CP320),0,""))</f>
        <v>418.58152291710553</v>
      </c>
      <c r="CS119" s="18">
        <f>IF(ISNUMBER(CQ119), CQ119*COS(RADIANS(-$C119+Графики!$B$3))+CR119*SIN(RADIANS(-$C119+Графики!$B$3)),"")</f>
        <v>369.89120124494173</v>
      </c>
      <c r="CT119" s="19">
        <f>IF(ISNUMBER(CQ119), CQ119*COS(RADIANS(-$C119+Графики!$B$5))+CR119*SIN(RADIANS(-$C119+Графики!$B$5)),"")</f>
        <v>418.58152291710553</v>
      </c>
      <c r="CU119" s="24">
        <v>-0.65167312839541724</v>
      </c>
      <c r="CV119" s="25">
        <v>0.5463533081518106</v>
      </c>
      <c r="CW119" s="25">
        <v>-1.079848163143077</v>
      </c>
      <c r="CX119" s="25">
        <v>1.107989144163767</v>
      </c>
      <c r="CY119" s="18">
        <f t="shared" si="407"/>
        <v>10.45456246889518</v>
      </c>
      <c r="CZ119" s="18">
        <f t="shared" si="408"/>
        <v>19.091322335278022</v>
      </c>
      <c r="DA119" s="18">
        <f>IF(ISNUMBER(CY119),DA118+CY119*0.5,IF(ISNUMBER(CY320),0,""))</f>
        <v>360.59646728494437</v>
      </c>
      <c r="DB119" s="18">
        <f>IF(ISNUMBER(CZ119),DB118+CZ119*0.5,IF(ISNUMBER(CZ320),0,""))</f>
        <v>420.0941784424208</v>
      </c>
      <c r="DC119" s="18">
        <f>IF(ISNUMBER(DA119), DA119*COS(RADIANS(-$C119+Графики!$B$3))+DB119*SIN(RADIANS(-$C119+Графики!$B$3)),"")</f>
        <v>360.59646728494437</v>
      </c>
      <c r="DD119" s="19">
        <f>IF(ISNUMBER(DA119), DA119*COS(RADIANS(-$C119+Графики!$B$5))+DB119*SIN(RADIANS(-$C119+Графики!$B$5)),"")</f>
        <v>420.0941784424208</v>
      </c>
      <c r="DE119" s="24">
        <v>-0.54412354796711904</v>
      </c>
      <c r="DF119" s="25">
        <v>0.60400718205481752</v>
      </c>
      <c r="DG119" s="25">
        <v>-1.1685940483885555</v>
      </c>
      <c r="DH119" s="25">
        <v>1.1084415038416568</v>
      </c>
      <c r="DI119" s="18">
        <f t="shared" si="409"/>
        <v>10.019163106872554</v>
      </c>
      <c r="DJ119" s="18">
        <f t="shared" si="410"/>
        <v>19.869576135067259</v>
      </c>
      <c r="DK119" s="18">
        <f>IF(ISNUMBER(DI119),DK118+DI119*0.5,IF(ISNUMBER(DI320),0,""))</f>
        <v>365.88848899015636</v>
      </c>
      <c r="DL119" s="18">
        <f>IF(ISNUMBER(DJ119),DL118+DJ119*0.5,IF(ISNUMBER(DJ320),0,""))</f>
        <v>415.28549489291368</v>
      </c>
      <c r="DM119" s="18">
        <f>IF(ISNUMBER(DK119), DK119*COS(RADIANS(-$C119+Графики!$B$3))+DL119*SIN(RADIANS(-$C119+Графики!$B$3)),"")</f>
        <v>365.88848899015636</v>
      </c>
      <c r="DN119" s="19">
        <f>IF(ISNUMBER(DK119), DK119*COS(RADIANS(-$C119+Графики!$B$5))+DL119*SIN(RADIANS(-$C119+Графики!$B$5)),"")</f>
        <v>415.28549489291368</v>
      </c>
      <c r="DO119" s="24">
        <v>-0.48077995862402112</v>
      </c>
      <c r="DP119" s="25">
        <v>0.60465250788477698</v>
      </c>
      <c r="DQ119" s="25">
        <v>-1.2680169158007977</v>
      </c>
      <c r="DR119" s="25">
        <v>1.1399104862485254</v>
      </c>
      <c r="DS119" s="18">
        <f t="shared" si="411"/>
        <v>9.4720435305855926</v>
      </c>
      <c r="DT119" s="18">
        <f t="shared" si="412"/>
        <v>21.011584294396645</v>
      </c>
      <c r="DU119" s="18">
        <f>IF(ISNUMBER(DS119),DU118+DS119*0.5,IF(ISNUMBER(DS320),0,""))</f>
        <v>373.60322255017161</v>
      </c>
      <c r="DV119" s="18">
        <f>IF(ISNUMBER(DT119),DV118+DT119*0.5,IF(ISNUMBER(DT320),0,""))</f>
        <v>413.96112939263105</v>
      </c>
      <c r="DW119" s="18">
        <f>IF(ISNUMBER(DU119), DU119*COS(RADIANS(-$C119+Графики!$B$3))+DV119*SIN(RADIANS(-$C119+Графики!$B$3)),"")</f>
        <v>373.60322255017161</v>
      </c>
      <c r="DX119" s="19">
        <f>IF(ISNUMBER(DU119), DU119*COS(RADIANS(-$C119+Графики!$B$5))+DV119*SIN(RADIANS(-$C119+Графики!$B$5)),"")</f>
        <v>413.96112939263105</v>
      </c>
      <c r="DY119" s="24">
        <v>-0.60681330708325842</v>
      </c>
      <c r="DZ119" s="25">
        <v>0.61988837230988503</v>
      </c>
      <c r="EA119" s="25">
        <v>-1.2209110003044392</v>
      </c>
      <c r="EB119" s="25">
        <v>1.1393408422215185</v>
      </c>
      <c r="EC119" s="18">
        <f t="shared" si="413"/>
        <v>10.704787164036542</v>
      </c>
      <c r="ED119" s="18">
        <f t="shared" si="414"/>
        <v>20.595626594588417</v>
      </c>
      <c r="EE119" s="18">
        <f>IF(ISNUMBER(EC119),EE118+EC119*0.5,IF(ISNUMBER(EC320),0,""))</f>
        <v>365.34285196443136</v>
      </c>
      <c r="EF119" s="18">
        <f>IF(ISNUMBER(ED119),EF118+ED119*0.5,IF(ISNUMBER(ED320),0,""))</f>
        <v>415.3188373154004</v>
      </c>
      <c r="EG119" s="18">
        <f>IF(ISNUMBER(EE119), EE119*COS(RADIANS(-$C119+Графики!$B$3))+EF119*SIN(RADIANS(-$C119+Графики!$B$3)),"")</f>
        <v>365.34285196443136</v>
      </c>
      <c r="EH119" s="19">
        <f>IF(ISNUMBER(EE119), EE119*COS(RADIANS(-$C119+Графики!$B$5))+EF119*SIN(RADIANS(-$C119+Графики!$B$5)),"")</f>
        <v>415.3188373154004</v>
      </c>
      <c r="EI119" s="24">
        <v>-0.50598507799823333</v>
      </c>
      <c r="EJ119" s="25">
        <v>0.52307689328196605</v>
      </c>
      <c r="EK119" s="25">
        <v>-1.1682492461886895</v>
      </c>
      <c r="EL119" s="25">
        <v>1.2435464001972298</v>
      </c>
      <c r="EM119" s="18">
        <f t="shared" si="415"/>
        <v>8.980139101163827</v>
      </c>
      <c r="EN119" s="18">
        <f t="shared" si="416"/>
        <v>21.045333629979972</v>
      </c>
      <c r="EO119" s="18">
        <f>IF(ISNUMBER(EM119),EO118+EM119*0.5,IF(ISNUMBER(EM320),0,""))</f>
        <v>368.58105212099838</v>
      </c>
      <c r="EP119" s="18">
        <f>IF(ISNUMBER(EN119),EP118+EN119*0.5,IF(ISNUMBER(EN320),0,""))</f>
        <v>410.3051387883566</v>
      </c>
      <c r="EQ119" s="18">
        <f>IF(ISNUMBER(EO119), EO119*COS(RADIANS(-$C119+Графики!$B$3))+EP119*SIN(RADIANS(-$C119+Графики!$B$3)),"")</f>
        <v>368.58105212099838</v>
      </c>
      <c r="ER119" s="19">
        <f>IF(ISNUMBER(EO119), EO119*COS(RADIANS(-$C119+Графики!$B$5))+EP119*SIN(RADIANS(-$C119+Графики!$B$5)),"")</f>
        <v>410.3051387883566</v>
      </c>
      <c r="ES119" s="24">
        <v>-0.51094965634855249</v>
      </c>
      <c r="ET119" s="25">
        <v>0.5182829530081402</v>
      </c>
      <c r="EU119" s="25">
        <v>-1.2206295121427235</v>
      </c>
      <c r="EV119" s="25">
        <v>1.2151955112142163</v>
      </c>
      <c r="EW119" s="18">
        <f t="shared" si="417"/>
        <v>8.9816281392421047</v>
      </c>
      <c r="EX119" s="18">
        <f t="shared" si="418"/>
        <v>21.254982595480417</v>
      </c>
      <c r="EY119" s="18">
        <f>IF(ISNUMBER(EW119),EY118+EW119*0.5,IF(ISNUMBER(EW320),0,""))</f>
        <v>362.92355876103591</v>
      </c>
      <c r="EZ119" s="18">
        <f>IF(ISNUMBER(EX119),EZ118+EX119*0.5,IF(ISNUMBER(EX320),0,""))</f>
        <v>412.18964642061025</v>
      </c>
      <c r="FA119" s="18">
        <f>IF(ISNUMBER(EY119), EY119*COS(RADIANS(-$C119+Графики!$B$3))+EZ119*SIN(RADIANS(-$C119+Графики!$B$3)),"")</f>
        <v>362.92355876103591</v>
      </c>
      <c r="FB119" s="19">
        <f>IF(ISNUMBER(EY119), EY119*COS(RADIANS(-$C119+Графики!$B$5))+EZ119*SIN(RADIANS(-$C119+Графики!$B$5)),"")</f>
        <v>412.18964642061025</v>
      </c>
      <c r="FC119" s="24">
        <v>-0.61645881984670559</v>
      </c>
      <c r="FD119" s="25">
        <v>0.55060716083350592</v>
      </c>
      <c r="FE119" s="25">
        <v>-1.1957744235336583</v>
      </c>
      <c r="FF119" s="25">
        <v>1.2547676936857448</v>
      </c>
      <c r="FG119" s="18">
        <f t="shared" si="419"/>
        <v>10.184395909708767</v>
      </c>
      <c r="FH119" s="18">
        <f t="shared" si="420"/>
        <v>21.383384277784856</v>
      </c>
      <c r="FI119" s="18">
        <f>IF(ISNUMBER(FG119),FI118+FG119*0.5,IF(ISNUMBER(FG320),0,""))</f>
        <v>365.96185929715745</v>
      </c>
      <c r="FJ119" s="18">
        <f>IF(ISNUMBER(FH119),FJ118+FH119*0.5,IF(ISNUMBER(FH320),0,""))</f>
        <v>417.36105568215083</v>
      </c>
      <c r="FK119" s="18">
        <f>IF(ISNUMBER(FI119), FI119*COS(RADIANS(-$C119+Графики!$B$3))+FJ119*SIN(RADIANS(-$C119+Графики!$B$3)),"")</f>
        <v>365.96185929715745</v>
      </c>
      <c r="FL119" s="19">
        <f>IF(ISNUMBER(FI119), FI119*COS(RADIANS(-$C119+Графики!$B$5))+FJ119*SIN(RADIANS(-$C119+Графики!$B$5)),"")</f>
        <v>417.36105568215083</v>
      </c>
      <c r="FM119" s="24">
        <v>-0.54446672659920359</v>
      </c>
      <c r="FN119" s="25">
        <v>0.59568199912614794</v>
      </c>
      <c r="FO119" s="25">
        <v>-1.1033913296954427</v>
      </c>
      <c r="FP119" s="25">
        <v>1.1728740776994284</v>
      </c>
      <c r="FQ119" s="18">
        <f t="shared" si="421"/>
        <v>9.9495104509358452</v>
      </c>
      <c r="FR119" s="18">
        <f t="shared" si="422"/>
        <v>19.862856679885034</v>
      </c>
      <c r="FS119" s="18">
        <f>IF(ISNUMBER(FQ119),FS118+FQ119*0.5,IF(ISNUMBER(FQ320),0,""))</f>
        <v>367.95347256655782</v>
      </c>
      <c r="FT119" s="18">
        <f>IF(ISNUMBER(FR119),FT118+FR119*0.5,IF(ISNUMBER(FR320),0,""))</f>
        <v>415.13490736350997</v>
      </c>
      <c r="FU119" s="18">
        <f>IF(ISNUMBER(FS119), FS119*COS(RADIANS(-$C119+Графики!$B$3))+FT119*SIN(RADIANS(-$C119+Графики!$B$3)),"")</f>
        <v>367.95347256655782</v>
      </c>
      <c r="FV119" s="19">
        <f>IF(ISNUMBER(FS119), FS119*COS(RADIANS(-$C119+Графики!$B$5))+FT119*SIN(RADIANS(-$C119+Графики!$B$5)),"")</f>
        <v>415.13490736350997</v>
      </c>
      <c r="FW119" s="24">
        <v>-0.61953848938072709</v>
      </c>
      <c r="FX119" s="25">
        <v>0.59640575355384617</v>
      </c>
      <c r="FY119" s="25">
        <v>-1.2465152635937069</v>
      </c>
      <c r="FZ119" s="25">
        <v>1.1431542061948461</v>
      </c>
      <c r="GA119" s="18">
        <f t="shared" si="423"/>
        <v>10.610916153281959</v>
      </c>
      <c r="GB119" s="18">
        <f t="shared" si="424"/>
        <v>20.852288687122734</v>
      </c>
      <c r="GC119" s="18">
        <f>IF(ISNUMBER(GA119),GC118+GA119*0.5,IF(ISNUMBER(GA320),0,""))</f>
        <v>373.89103201381943</v>
      </c>
      <c r="GD119" s="18">
        <f>IF(ISNUMBER(GB119),GD118+GB119*0.5,IF(ISNUMBER(GB320),0,""))</f>
        <v>408.61837013556641</v>
      </c>
      <c r="GE119" s="18">
        <f>IF(ISNUMBER(GC119), GC119*COS(RADIANS(-$C119+Графики!$B$3))+GD119*SIN(RADIANS(-$C119+Графики!$B$3)),"")</f>
        <v>373.89103201381943</v>
      </c>
      <c r="GF119" s="19">
        <f>IF(ISNUMBER(GC119), GC119*COS(RADIANS(-$C119+Графики!$B$5))+GD119*SIN(RADIANS(-$C119+Графики!$B$5)),"")</f>
        <v>408.61837013556641</v>
      </c>
      <c r="GG119" s="24">
        <v>-0.63381313166658526</v>
      </c>
      <c r="GH119" s="25">
        <v>0.57491172145632974</v>
      </c>
      <c r="GI119" s="25">
        <v>-1.1672546370133707</v>
      </c>
      <c r="GJ119" s="25">
        <v>1.1808583487338939</v>
      </c>
      <c r="GK119" s="18">
        <f t="shared" si="425"/>
        <v>10.547918617959512</v>
      </c>
      <c r="GL119" s="18">
        <f t="shared" si="426"/>
        <v>20.489717439509661</v>
      </c>
      <c r="GM119" s="18">
        <f>IF(ISNUMBER(GK119),GM118+GK119*0.5,IF(ISNUMBER(GK320),0,""))</f>
        <v>374.31882070051029</v>
      </c>
      <c r="GN119" s="18">
        <f>IF(ISNUMBER(GL119),GN118+GL119*0.5,IF(ISNUMBER(GL320),0,""))</f>
        <v>416.60567798756233</v>
      </c>
      <c r="GO119" s="18">
        <f>IF(ISNUMBER(GM119), GM119*COS(RADIANS(-$C119+Графики!$B$3))+GN119*SIN(RADIANS(-$C119+Графики!$B$3)),"")</f>
        <v>374.31882070051029</v>
      </c>
      <c r="GP119" s="19">
        <f>IF(ISNUMBER(GM119), GM119*COS(RADIANS(-$C119+Графики!$B$5))+GN119*SIN(RADIANS(-$C119+Графики!$B$5)),"")</f>
        <v>416.60567798756233</v>
      </c>
      <c r="GQ119" s="24">
        <v>-0.57056012699226288</v>
      </c>
      <c r="GR119" s="25">
        <v>0.46956235827839243</v>
      </c>
      <c r="GS119" s="25">
        <v>-1.2767257954234417</v>
      </c>
      <c r="GT119" s="25">
        <v>1.2474488523650256</v>
      </c>
      <c r="GU119" s="18">
        <f t="shared" si="427"/>
        <v>9.0766563602782799</v>
      </c>
      <c r="GV119" s="18">
        <f t="shared" si="428"/>
        <v>22.025797943639439</v>
      </c>
      <c r="GW119" s="18">
        <f>IF(ISNUMBER(GU119),GW118+GU119*0.5,IF(ISNUMBER(GU320),0,""))</f>
        <v>369.15172603609847</v>
      </c>
      <c r="GX119" s="18">
        <f>IF(ISNUMBER(GV119),GX118+GV119*0.5,IF(ISNUMBER(GV320),0,""))</f>
        <v>416.40057123864347</v>
      </c>
      <c r="GY119" s="18">
        <f>IF(ISNUMBER(GW119), GW119*COS(RADIANS(-$C119+Графики!$B$3))+GX119*SIN(RADIANS(-$C119+Графики!$B$3)),"")</f>
        <v>369.15172603609847</v>
      </c>
      <c r="GZ119" s="19">
        <f>IF(ISNUMBER(GW119), GW119*COS(RADIANS(-$C119+Графики!$B$5))+GX119*SIN(RADIANS(-$C119+Графики!$B$5)),"")</f>
        <v>416.40057123864347</v>
      </c>
      <c r="HA119" s="24">
        <v>-0.61967464919321702</v>
      </c>
      <c r="HB119" s="25">
        <v>0.44329182858637817</v>
      </c>
      <c r="HC119" s="25">
        <v>-1.1459030804414696</v>
      </c>
      <c r="HD119" s="25">
        <v>1.0829478005270174</v>
      </c>
      <c r="HE119" s="18">
        <f t="shared" si="429"/>
        <v>9.2759994083689516</v>
      </c>
      <c r="HF119" s="18">
        <f t="shared" si="430"/>
        <v>19.449166822655712</v>
      </c>
      <c r="HG119" s="18">
        <f>IF(ISNUMBER(HE119),HG118+HE119*0.5,IF(ISNUMBER(HE320),0,""))</f>
        <v>371.3219788530352</v>
      </c>
      <c r="HH119" s="18">
        <f>IF(ISNUMBER(HF119),HH118+HF119*0.5,IF(ISNUMBER(HF320),0,""))</f>
        <v>416.43496154442136</v>
      </c>
      <c r="HI119" s="18">
        <f>IF(ISNUMBER(HG119), HG119*COS(RADIANS(-$C119+Графики!$B$3))+HH119*SIN(RADIANS(-$C119+Графики!$B$3)),"")</f>
        <v>371.3219788530352</v>
      </c>
      <c r="HJ119" s="19">
        <f>IF(ISNUMBER(HG119), HG119*COS(RADIANS(-$C119+Графики!$B$5))+HH119*SIN(RADIANS(-$C119+Графики!$B$5)),"")</f>
        <v>416.43496154442136</v>
      </c>
      <c r="HK119" s="24">
        <v>-0.50755048771293287</v>
      </c>
      <c r="HL119" s="25">
        <v>0.4762056709871576</v>
      </c>
      <c r="HM119" s="25">
        <v>-1.1540454837215417</v>
      </c>
      <c r="HN119" s="25">
        <v>1.120260241807618</v>
      </c>
      <c r="HO119" s="18">
        <f t="shared" si="431"/>
        <v>8.5847865518122983</v>
      </c>
      <c r="HP119" s="18">
        <f t="shared" si="432"/>
        <v>19.845758600433903</v>
      </c>
      <c r="HQ119" s="18">
        <f>IF(ISNUMBER(HO119),HQ118+HO119*0.5,IF(ISNUMBER(HO320),0,""))</f>
        <v>372.28205214587535</v>
      </c>
      <c r="HR119" s="18">
        <f>IF(ISNUMBER(HP119),HR118+HP119*0.5,IF(ISNUMBER(HP320),0,""))</f>
        <v>420.81149495937012</v>
      </c>
      <c r="HS119" s="18">
        <f>IF(ISNUMBER(HQ119), HQ119*COS(RADIANS(-$C119+Графики!$B$3))+HR119*SIN(RADIANS(-$C119+Графики!$B$3)),"")</f>
        <v>372.28205214587535</v>
      </c>
      <c r="HT119" s="19">
        <f>IF(ISNUMBER(HQ119), HQ119*COS(RADIANS(-$C119+Графики!$B$5))+HR119*SIN(RADIANS(-$C119+Графики!$B$5)),"")</f>
        <v>420.81149495937012</v>
      </c>
      <c r="HU119" s="24">
        <v>-0.5225925758934179</v>
      </c>
      <c r="HV119" s="25">
        <v>0.48743217291379004</v>
      </c>
      <c r="HW119" s="25">
        <v>-1.2542320420618398</v>
      </c>
      <c r="HX119" s="25">
        <v>1.258463388739034</v>
      </c>
      <c r="HY119" s="18">
        <f t="shared" si="433"/>
        <v>8.8140145704919401</v>
      </c>
      <c r="HZ119" s="18">
        <f t="shared" si="434"/>
        <v>21.9256470695018</v>
      </c>
      <c r="IA119" s="18">
        <f>IF(ISNUMBER(HY119),IA118+HY119*0.5,IF(ISNUMBER(HY320),0,""))</f>
        <v>367.52076815772256</v>
      </c>
      <c r="IB119" s="18">
        <f>IF(ISNUMBER(HZ119),IB118+HZ119*0.5,IF(ISNUMBER(HZ320),0,""))</f>
        <v>413.26312407076665</v>
      </c>
      <c r="IC119" s="18">
        <f>IF(ISNUMBER(IA119), IA119*COS(RADIANS(-$C119+Графики!$B$3))+IB119*SIN(RADIANS(-$C119+Графики!$B$3)),"")</f>
        <v>367.52076815772256</v>
      </c>
      <c r="ID119" s="19">
        <f>IF(ISNUMBER(IA119), IA119*COS(RADIANS(-$C119+Графики!$B$5))+IB119*SIN(RADIANS(-$C119+Графики!$B$5)),"")</f>
        <v>413.26312407076665</v>
      </c>
      <c r="IE119" s="24">
        <v>-0.55448440089002571</v>
      </c>
      <c r="IF119" s="25">
        <v>0.56745278124386511</v>
      </c>
      <c r="IG119" s="25">
        <v>-1.2767671806720671</v>
      </c>
      <c r="IH119" s="25">
        <v>1.075118215310386</v>
      </c>
      <c r="II119" s="18">
        <f t="shared" si="435"/>
        <v>9.7905924936261393</v>
      </c>
      <c r="IJ119" s="18">
        <f t="shared" si="436"/>
        <v>20.522631006865055</v>
      </c>
      <c r="IK119" s="18">
        <f>IF(ISNUMBER(II119),IK118+II119*0.5,IF(ISNUMBER(II320),0,""))</f>
        <v>365.88253615463492</v>
      </c>
      <c r="IL119" s="18">
        <f>IF(ISNUMBER(IJ119),IL118+IJ119*0.5,IF(ISNUMBER(IJ320),0,""))</f>
        <v>407.49169423484744</v>
      </c>
      <c r="IM119" s="18">
        <f>IF(ISNUMBER(IK119), IK119*COS(RADIANS(-$C119+Графики!$B$3))+IL119*SIN(RADIANS(-$C119+Графики!$B$3)),"")</f>
        <v>365.88253615463492</v>
      </c>
      <c r="IN119" s="19">
        <f>IF(ISNUMBER(IK119), IK119*COS(RADIANS(-$C119+Графики!$B$5))+IL119*SIN(RADIANS(-$C119+Графики!$B$5)),"")</f>
        <v>407.49169423484744</v>
      </c>
      <c r="IO119" s="24">
        <v>-0.59948174221367556</v>
      </c>
      <c r="IP119" s="25">
        <v>0.44257196310707825</v>
      </c>
      <c r="IQ119" s="25">
        <v>-1.2171154183289534</v>
      </c>
      <c r="IR119" s="25">
        <v>1.1076677098049621</v>
      </c>
      <c r="IS119" s="18">
        <f t="shared" si="437"/>
        <v>9.0935087389754727</v>
      </c>
      <c r="IT119" s="18">
        <f t="shared" si="438"/>
        <v>20.286168342812417</v>
      </c>
      <c r="IU119" s="18">
        <f>IF(ISNUMBER(IS119),IU118+IS119*0.5,IF(ISNUMBER(IS320),0,""))</f>
        <v>367.11420362439651</v>
      </c>
      <c r="IV119" s="18">
        <f>IF(ISNUMBER(IT119),IV118+IT119*0.5,IF(ISNUMBER(IT320),0,""))</f>
        <v>417.85227654370846</v>
      </c>
      <c r="IW119" s="18">
        <f>IF(ISNUMBER(IU119), IU119*COS(RADIANS(-$C119+Графики!$B$3))+IV119*SIN(RADIANS(-$C119+Графики!$B$3)),"")</f>
        <v>367.11420362439651</v>
      </c>
      <c r="IX119" s="19">
        <f>IF(ISNUMBER(IU119), IU119*COS(RADIANS(-$C119+Графики!$B$5))+IV119*SIN(RADIANS(-$C119+Графики!$B$5)),"")</f>
        <v>417.85227654370846</v>
      </c>
    </row>
    <row r="120" spans="1:258" s="88" customFormat="1" x14ac:dyDescent="0.25">
      <c r="A120" s="44">
        <v>120</v>
      </c>
      <c r="B120" s="50">
        <v>0</v>
      </c>
      <c r="C120" s="11">
        <f>IF(Графики!$A$7="Расчитывать с учетом закручивания скважины",B120,0)</f>
        <v>0</v>
      </c>
      <c r="D120" s="47">
        <v>58.5</v>
      </c>
      <c r="E120" s="34">
        <f>IF(ISNUMBER(INDEX($I$1:$IX$303,$A120,E$1) ),INDEX($I$1:$IX$303,$A120,E$1),0)</f>
        <v>10.234678878284278</v>
      </c>
      <c r="F120" s="35">
        <f>IF(ISNUMBER(INDEX($I$1:$IX$303,$A120,F$1) ),INDEX($I$1:$IX$303,$A120,F$1),0)</f>
        <v>19.984737930699243</v>
      </c>
      <c r="G120" s="35">
        <f>IF(ISNUMBER(INDEX($I$1:$IX$303,$A120,G$1) ),INDEX($I$1:$IX$303,$A120,G$1)-$G$305,0)</f>
        <v>-606.7530128847643</v>
      </c>
      <c r="H120" s="36">
        <f>IF(ISNUMBER(INDEX($I$1:$IX$303,$A120,H$1) ),INDEX($I$1:$IX$303,$A120,H$1)-$H$305,0)</f>
        <v>-730.21485548065857</v>
      </c>
      <c r="I120" s="29">
        <v>-0.58934657909339139</v>
      </c>
      <c r="J120" s="25">
        <v>0.58348170567267088</v>
      </c>
      <c r="K120" s="25">
        <v>-1.2722844915137674</v>
      </c>
      <c r="L120" s="25">
        <v>1.0179502513294578</v>
      </c>
      <c r="M120" s="18">
        <f t="shared" si="389"/>
        <v>10.234678878284278</v>
      </c>
      <c r="N120" s="18">
        <f t="shared" si="390"/>
        <v>19.984737930699243</v>
      </c>
      <c r="O120" s="18">
        <f>IF(ISNUMBER(M120),O119+M120*0.5,IF(ISNUMBER(M321),0,""))</f>
        <v>371.16314300465035</v>
      </c>
      <c r="P120" s="18">
        <f>IF(ISNUMBER(N120),P119+N120*0.5,IF(ISNUMBER(N321),0,""))</f>
        <v>425.21480800337889</v>
      </c>
      <c r="Q120" s="18">
        <f>IF(ISNUMBER(O120), O120*COS(RADIANS(-$C120+Графики!$B$3))+P120*SIN(RADIANS(-$C120+Графики!$B$3)),"")</f>
        <v>371.16314300465035</v>
      </c>
      <c r="R120" s="19">
        <f>IF(ISNUMBER(O120), O120*COS(RADIANS(-$C120+Графики!$B$5))+P120*SIN(RADIANS(-$C120+Графики!$B$5)),"")</f>
        <v>425.21480800337889</v>
      </c>
      <c r="S120" s="29">
        <v>-0.63123136128984314</v>
      </c>
      <c r="T120" s="25">
        <v>0.42474429407371461</v>
      </c>
      <c r="U120" s="25">
        <v>-1.1697679365045421</v>
      </c>
      <c r="V120" s="25">
        <v>1.1432708247981604</v>
      </c>
      <c r="W120" s="18">
        <f t="shared" si="391"/>
        <v>9.2149955815344242</v>
      </c>
      <c r="X120" s="18">
        <f t="shared" si="392"/>
        <v>20.183700392301056</v>
      </c>
      <c r="Y120" s="18">
        <f>IF(ISNUMBER(W120),Y119+W120*0.5,IF(ISNUMBER(W321),0,""))</f>
        <v>373.16036639939819</v>
      </c>
      <c r="Z120" s="18">
        <f>IF(ISNUMBER(X120),Z119+X120*0.5,IF(ISNUMBER(X321),0,""))</f>
        <v>425.26315257327497</v>
      </c>
      <c r="AA120" s="18">
        <f>IF(ISNUMBER(Y120), Y120*COS(RADIANS(-$C120+Графики!$B$3))+Z120*SIN(RADIANS(-$C120+Графики!$B$3)),"")</f>
        <v>373.16036639939819</v>
      </c>
      <c r="AB120" s="18">
        <f>IF(ISNUMBER(Y120), Y120*COS(RADIANS(-$C120+Графики!$B$5))+Z120*SIN(RADIANS(-$C120+Графики!$B$5)),"")</f>
        <v>425.26315257327497</v>
      </c>
      <c r="AC120" s="24">
        <v>-0.55851653279007374</v>
      </c>
      <c r="AD120" s="25">
        <v>0.60010405493828489</v>
      </c>
      <c r="AE120" s="25">
        <v>-1.2718376855806315</v>
      </c>
      <c r="AF120" s="25">
        <v>1.0769012888911638</v>
      </c>
      <c r="AG120" s="18">
        <f t="shared" si="393"/>
        <v>10.110699747548626</v>
      </c>
      <c r="AH120" s="18">
        <f t="shared" si="394"/>
        <v>20.495179074529357</v>
      </c>
      <c r="AI120" s="18">
        <f>IF(ISNUMBER(AG120),AI119+AG120*0.5,IF(ISNUMBER(AG321),0,""))</f>
        <v>375.43301144892479</v>
      </c>
      <c r="AJ120" s="18">
        <f>IF(ISNUMBER(AH120),AJ119+AH120*0.5,IF(ISNUMBER(AH321),0,""))</f>
        <v>430.94349091631869</v>
      </c>
      <c r="AK120" s="18">
        <f>IF(ISNUMBER(AI120), AI120*COS(RADIANS(-$C120+Графики!$B$3))+AJ120*SIN(RADIANS(-$C120+Графики!$B$3)),"")</f>
        <v>375.43301144892479</v>
      </c>
      <c r="AL120" s="19">
        <f>IF(ISNUMBER(AI120), AI120*COS(RADIANS(-$C120+Графики!$B$5))+AJ120*SIN(RADIANS(-$C120+Графики!$B$5)),"")</f>
        <v>430.94349091631869</v>
      </c>
      <c r="AM120" s="24">
        <v>-0.45048807645122357</v>
      </c>
      <c r="AN120" s="25">
        <v>0.49096467738046878</v>
      </c>
      <c r="AO120" s="25">
        <v>-1.2939106064160688</v>
      </c>
      <c r="AP120" s="25">
        <v>1.075060080347414</v>
      </c>
      <c r="AQ120" s="18">
        <f t="shared" si="395"/>
        <v>8.2156327291164555</v>
      </c>
      <c r="AR120" s="18">
        <f t="shared" si="396"/>
        <v>20.671696665514183</v>
      </c>
      <c r="AS120" s="18">
        <f>IF(ISNUMBER(AQ120),AS119+AQ120*0.5,IF(ISNUMBER(AQ321),0,""))</f>
        <v>369.13452165892949</v>
      </c>
      <c r="AT120" s="18">
        <f>IF(ISNUMBER(AR120),AT119+AR120*0.5,IF(ISNUMBER(AR321),0,""))</f>
        <v>428.45229744307699</v>
      </c>
      <c r="AU120" s="18">
        <f>IF(ISNUMBER(AS120), AS120*COS(RADIANS(-$C120+Графики!$B$3))+AT120*SIN(RADIANS(-$C120+Графики!$B$3)),"")</f>
        <v>369.13452165892949</v>
      </c>
      <c r="AV120" s="19">
        <f>IF(ISNUMBER(AS120), AS120*COS(RADIANS(-$C120+Графики!$B$5))+AT120*SIN(RADIANS(-$C120+Графики!$B$5)),"")</f>
        <v>428.45229744307699</v>
      </c>
      <c r="AW120" s="24">
        <v>-0.48002338954323076</v>
      </c>
      <c r="AX120" s="25">
        <v>0.48218755464762386</v>
      </c>
      <c r="AY120" s="25">
        <v>-1.3293013956836555</v>
      </c>
      <c r="AZ120" s="25">
        <v>1.0304396233818545</v>
      </c>
      <c r="BA120" s="18">
        <f t="shared" si="397"/>
        <v>8.3967758640000678</v>
      </c>
      <c r="BB120" s="18">
        <f t="shared" si="398"/>
        <v>20.591169764292719</v>
      </c>
      <c r="BC120" s="18">
        <f>IF(ISNUMBER(BA120),BC119+BA120*0.5,IF(ISNUMBER(BA321),0,""))</f>
        <v>367.70727018256991</v>
      </c>
      <c r="BD120" s="18">
        <f>IF(ISNUMBER(BB120),BD119+BB120*0.5,IF(ISNUMBER(BB321),0,""))</f>
        <v>426.6131920584333</v>
      </c>
      <c r="BE120" s="18">
        <f>IF(ISNUMBER(BC120), BC120*COS(RADIANS(-$C120+Графики!$B$3))+BD120*SIN(RADIANS(-$C120+Графики!$B$3)),"")</f>
        <v>367.70727018256991</v>
      </c>
      <c r="BF120" s="19">
        <f>IF(ISNUMBER(BC120), BC120*COS(RADIANS(-$C120+Графики!$B$5))+BD120*SIN(RADIANS(-$C120+Графики!$B$5)),"")</f>
        <v>426.6131920584333</v>
      </c>
      <c r="BG120" s="24">
        <v>-0.4669834258240767</v>
      </c>
      <c r="BH120" s="25">
        <v>0.44916106061713035</v>
      </c>
      <c r="BI120" s="25">
        <v>-1.1760094489593214</v>
      </c>
      <c r="BJ120" s="25">
        <v>1.0286485646825692</v>
      </c>
      <c r="BK120" s="18">
        <f t="shared" si="399"/>
        <v>7.9947836872259739</v>
      </c>
      <c r="BL120" s="18">
        <f t="shared" si="400"/>
        <v>19.238083730057149</v>
      </c>
      <c r="BM120" s="18">
        <f>IF(ISNUMBER(BK120),BM119+BK120*0.5,IF(ISNUMBER(BK321),0,""))</f>
        <v>372.00215655537642</v>
      </c>
      <c r="BN120" s="18">
        <f>IF(ISNUMBER(BL120),BN119+BL120*0.5,IF(ISNUMBER(BL321),0,""))</f>
        <v>419.17301830844326</v>
      </c>
      <c r="BO120" s="18">
        <f>IF(ISNUMBER(BM120), BM120*COS(RADIANS(-$C120+Графики!$B$3))+BN120*SIN(RADIANS(-$C120+Графики!$B$3)),"")</f>
        <v>372.00215655537642</v>
      </c>
      <c r="BP120" s="19">
        <f>IF(ISNUMBER(BM120), BM120*COS(RADIANS(-$C120+Графики!$B$5))+BN120*SIN(RADIANS(-$C120+Графики!$B$5)),"")</f>
        <v>419.17301830844326</v>
      </c>
      <c r="BQ120" s="24">
        <v>-0.56371335691381774</v>
      </c>
      <c r="BR120" s="25">
        <v>0.53895866700603057</v>
      </c>
      <c r="BS120" s="25">
        <v>-1.1543361742820144</v>
      </c>
      <c r="BT120" s="25">
        <v>1.1453095206018205</v>
      </c>
      <c r="BU120" s="18">
        <f t="shared" si="401"/>
        <v>9.622480193013029</v>
      </c>
      <c r="BV120" s="18">
        <f t="shared" si="402"/>
        <v>20.066847510850469</v>
      </c>
      <c r="BW120" s="18">
        <f>IF(ISNUMBER(BU120),BW119+BU120*0.5,IF(ISNUMBER(BU321),0,""))</f>
        <v>373.46519840853472</v>
      </c>
      <c r="BX120" s="18">
        <f>IF(ISNUMBER(BV120),BX119+BV120*0.5,IF(ISNUMBER(BV321),0,""))</f>
        <v>416.53033652757182</v>
      </c>
      <c r="BY120" s="18">
        <f>IF(ISNUMBER(BW120), BW120*COS(RADIANS(-$C120+Графики!$B$3))+BX120*SIN(RADIANS(-$C120+Графики!$B$3)),"")</f>
        <v>373.46519840853472</v>
      </c>
      <c r="BZ120" s="19">
        <f>IF(ISNUMBER(BW120), BW120*COS(RADIANS(-$C120+Графики!$B$5))+BX120*SIN(RADIANS(-$C120+Графики!$B$5)),"")</f>
        <v>416.53033652757182</v>
      </c>
      <c r="CA120" s="29">
        <v>-0.60453517072938212</v>
      </c>
      <c r="CB120" s="25">
        <v>0.49778048364984617</v>
      </c>
      <c r="CC120" s="25">
        <v>-1.2999300122246593</v>
      </c>
      <c r="CD120" s="25">
        <v>1.0604980923649974</v>
      </c>
      <c r="CE120" s="18">
        <f t="shared" si="403"/>
        <v>9.6193704260276451</v>
      </c>
      <c r="CF120" s="18">
        <f t="shared" si="404"/>
        <v>20.597164444976642</v>
      </c>
      <c r="CG120" s="18">
        <f>IF(ISNUMBER(CE120),CG119+CE120*0.5,IF(ISNUMBER(CE321),0,""))</f>
        <v>373.78108684346779</v>
      </c>
      <c r="CH120" s="18">
        <f>IF(ISNUMBER(CF120),CH119+CF120*0.5,IF(ISNUMBER(CF321),0,""))</f>
        <v>428.9035635142157</v>
      </c>
      <c r="CI120" s="18">
        <f>IF(ISNUMBER(CG120), CG120*COS(RADIANS(-$C120+Графики!$B$3))+CH120*SIN(RADIANS(-$C120+Графики!$B$3)),"")</f>
        <v>373.78108684346779</v>
      </c>
      <c r="CJ120" s="19">
        <f>IF(ISNUMBER(CG120), CG120*COS(RADIANS(-$C120+Графики!$B$5))+CH120*SIN(RADIANS(-$C120+Графики!$B$5)),"")</f>
        <v>428.9035635142157</v>
      </c>
      <c r="CK120" s="24">
        <v>-0.58616282406651843</v>
      </c>
      <c r="CL120" s="25">
        <v>0.57586161934407076</v>
      </c>
      <c r="CM120" s="25">
        <v>-1.3002309421100597</v>
      </c>
      <c r="CN120" s="25">
        <v>1.1096505319772871</v>
      </c>
      <c r="CO120" s="18">
        <f t="shared" si="405"/>
        <v>10.140402469226977</v>
      </c>
      <c r="CP120" s="18">
        <f t="shared" si="406"/>
        <v>21.028633022142895</v>
      </c>
      <c r="CQ120" s="18">
        <f>IF(ISNUMBER(CO120),CQ119+CO120*0.5,IF(ISNUMBER(CO321),0,""))</f>
        <v>374.9614024795552</v>
      </c>
      <c r="CR120" s="18">
        <f>IF(ISNUMBER(CP120),CR119+CP120*0.5,IF(ISNUMBER(CP321),0,""))</f>
        <v>429.09583942817699</v>
      </c>
      <c r="CS120" s="18">
        <f>IF(ISNUMBER(CQ120), CQ120*COS(RADIANS(-$C120+Графики!$B$3))+CR120*SIN(RADIANS(-$C120+Графики!$B$3)),"")</f>
        <v>374.9614024795552</v>
      </c>
      <c r="CT120" s="19">
        <f>IF(ISNUMBER(CQ120), CQ120*COS(RADIANS(-$C120+Графики!$B$5))+CR120*SIN(RADIANS(-$C120+Графики!$B$5)),"")</f>
        <v>429.09583942817699</v>
      </c>
      <c r="CU120" s="24">
        <v>-0.63844729572817649</v>
      </c>
      <c r="CV120" s="25">
        <v>0.43039434388586384</v>
      </c>
      <c r="CW120" s="25">
        <v>-1.2409148846323381</v>
      </c>
      <c r="CX120" s="25">
        <v>1.0262369192746839</v>
      </c>
      <c r="CY120" s="18">
        <f t="shared" si="407"/>
        <v>9.3272676493946847</v>
      </c>
      <c r="CZ120" s="18">
        <f t="shared" si="408"/>
        <v>19.783341113749366</v>
      </c>
      <c r="DA120" s="18">
        <f>IF(ISNUMBER(CY120),DA119+CY120*0.5,IF(ISNUMBER(CY321),0,""))</f>
        <v>365.26010110964171</v>
      </c>
      <c r="DB120" s="18">
        <f>IF(ISNUMBER(CZ120),DB119+CZ120*0.5,IF(ISNUMBER(CZ321),0,""))</f>
        <v>429.98584899929546</v>
      </c>
      <c r="DC120" s="18">
        <f>IF(ISNUMBER(DA120), DA120*COS(RADIANS(-$C120+Графики!$B$3))+DB120*SIN(RADIANS(-$C120+Графики!$B$3)),"")</f>
        <v>365.26010110964171</v>
      </c>
      <c r="DD120" s="19">
        <f>IF(ISNUMBER(DA120), DA120*COS(RADIANS(-$C120+Графики!$B$5))+DB120*SIN(RADIANS(-$C120+Графики!$B$5)),"")</f>
        <v>429.98584899929546</v>
      </c>
      <c r="DE120" s="24">
        <v>-0.56220273606277793</v>
      </c>
      <c r="DF120" s="25">
        <v>0.4941718573400955</v>
      </c>
      <c r="DG120" s="25">
        <v>-1.2224273701290473</v>
      </c>
      <c r="DH120" s="25">
        <v>1.1171481132671008</v>
      </c>
      <c r="DI120" s="18">
        <f t="shared" si="409"/>
        <v>9.2184768248110345</v>
      </c>
      <c r="DJ120" s="18">
        <f t="shared" si="410"/>
        <v>20.415229260793538</v>
      </c>
      <c r="DK120" s="18">
        <f>IF(ISNUMBER(DI120),DK119+DI120*0.5,IF(ISNUMBER(DI321),0,""))</f>
        <v>370.49772740256185</v>
      </c>
      <c r="DL120" s="18">
        <f>IF(ISNUMBER(DJ120),DL119+DJ120*0.5,IF(ISNUMBER(DJ321),0,""))</f>
        <v>425.49310952331047</v>
      </c>
      <c r="DM120" s="18">
        <f>IF(ISNUMBER(DK120), DK120*COS(RADIANS(-$C120+Графики!$B$3))+DL120*SIN(RADIANS(-$C120+Графики!$B$3)),"")</f>
        <v>370.49772740256185</v>
      </c>
      <c r="DN120" s="19">
        <f>IF(ISNUMBER(DK120), DK120*COS(RADIANS(-$C120+Графики!$B$5))+DL120*SIN(RADIANS(-$C120+Графики!$B$5)),"")</f>
        <v>425.49310952331047</v>
      </c>
      <c r="DO120" s="24">
        <v>-0.5428037943075068</v>
      </c>
      <c r="DP120" s="25">
        <v>0.4477053195149755</v>
      </c>
      <c r="DQ120" s="25">
        <v>-1.3357332800336876</v>
      </c>
      <c r="DR120" s="25">
        <v>1.1706143989995819</v>
      </c>
      <c r="DS120" s="18">
        <f t="shared" si="411"/>
        <v>8.6437150158419911</v>
      </c>
      <c r="DT120" s="18">
        <f t="shared" si="412"/>
        <v>21.870265768298687</v>
      </c>
      <c r="DU120" s="18">
        <f>IF(ISNUMBER(DS120),DU119+DS120*0.5,IF(ISNUMBER(DS321),0,""))</f>
        <v>377.92508005809259</v>
      </c>
      <c r="DV120" s="18">
        <f>IF(ISNUMBER(DT120),DV119+DT120*0.5,IF(ISNUMBER(DT321),0,""))</f>
        <v>424.89626227678042</v>
      </c>
      <c r="DW120" s="18">
        <f>IF(ISNUMBER(DU120), DU120*COS(RADIANS(-$C120+Графики!$B$3))+DV120*SIN(RADIANS(-$C120+Графики!$B$3)),"")</f>
        <v>377.92508005809259</v>
      </c>
      <c r="DX120" s="19">
        <f>IF(ISNUMBER(DU120), DU120*COS(RADIANS(-$C120+Графики!$B$5))+DV120*SIN(RADIANS(-$C120+Графики!$B$5)),"")</f>
        <v>424.89626227678042</v>
      </c>
      <c r="DY120" s="24">
        <v>-0.59929277690469873</v>
      </c>
      <c r="DZ120" s="25">
        <v>0.50052150194911849</v>
      </c>
      <c r="EA120" s="25">
        <v>-1.2804143810607336</v>
      </c>
      <c r="EB120" s="25">
        <v>1.1343845472318081</v>
      </c>
      <c r="EC120" s="18">
        <f t="shared" si="413"/>
        <v>9.5975428143134067</v>
      </c>
      <c r="ED120" s="18">
        <f t="shared" si="414"/>
        <v>21.071536396955036</v>
      </c>
      <c r="EE120" s="18">
        <f>IF(ISNUMBER(EC120),EE119+EC120*0.5,IF(ISNUMBER(EC321),0,""))</f>
        <v>370.14162337158808</v>
      </c>
      <c r="EF120" s="18">
        <f>IF(ISNUMBER(ED120),EF119+ED120*0.5,IF(ISNUMBER(ED321),0,""))</f>
        <v>425.85460551387791</v>
      </c>
      <c r="EG120" s="18">
        <f>IF(ISNUMBER(EE120), EE120*COS(RADIANS(-$C120+Графики!$B$3))+EF120*SIN(RADIANS(-$C120+Графики!$B$3)),"")</f>
        <v>370.14162337158808</v>
      </c>
      <c r="EH120" s="19">
        <f>IF(ISNUMBER(EE120), EE120*COS(RADIANS(-$C120+Графики!$B$5))+EF120*SIN(RADIANS(-$C120+Графики!$B$5)),"")</f>
        <v>425.85460551387791</v>
      </c>
      <c r="EI120" s="24">
        <v>-0.51098772870741904</v>
      </c>
      <c r="EJ120" s="25">
        <v>0.56279135424523297</v>
      </c>
      <c r="EK120" s="25">
        <v>-1.3381959946890749</v>
      </c>
      <c r="EL120" s="25">
        <v>1.1486487140922006</v>
      </c>
      <c r="EM120" s="18">
        <f t="shared" si="415"/>
        <v>9.3703530878734753</v>
      </c>
      <c r="EN120" s="18">
        <f t="shared" si="416"/>
        <v>21.70011063781249</v>
      </c>
      <c r="EO120" s="18">
        <f>IF(ISNUMBER(EM120),EO119+EM120*0.5,IF(ISNUMBER(EM321),0,""))</f>
        <v>373.26622866493511</v>
      </c>
      <c r="EP120" s="18">
        <f>IF(ISNUMBER(EN120),EP119+EN120*0.5,IF(ISNUMBER(EN321),0,""))</f>
        <v>421.15519410726284</v>
      </c>
      <c r="EQ120" s="18">
        <f>IF(ISNUMBER(EO120), EO120*COS(RADIANS(-$C120+Графики!$B$3))+EP120*SIN(RADIANS(-$C120+Графики!$B$3)),"")</f>
        <v>373.26622866493511</v>
      </c>
      <c r="ER120" s="19">
        <f>IF(ISNUMBER(EO120), EO120*COS(RADIANS(-$C120+Графики!$B$5))+EP120*SIN(RADIANS(-$C120+Графики!$B$5)),"")</f>
        <v>421.15519410726284</v>
      </c>
      <c r="ES120" s="24">
        <v>-0.56217433453644161</v>
      </c>
      <c r="ET120" s="25">
        <v>0.52212628845209574</v>
      </c>
      <c r="EU120" s="25">
        <v>-1.1476454761303647</v>
      </c>
      <c r="EV120" s="25">
        <v>1.00185208828105</v>
      </c>
      <c r="EW120" s="18">
        <f t="shared" si="417"/>
        <v>9.462166775199865</v>
      </c>
      <c r="EX120" s="18">
        <f t="shared" si="418"/>
        <v>18.756804877713211</v>
      </c>
      <c r="EY120" s="18">
        <f>IF(ISNUMBER(EW120),EY119+EW120*0.5,IF(ISNUMBER(EW321),0,""))</f>
        <v>367.65464214863584</v>
      </c>
      <c r="EZ120" s="18">
        <f>IF(ISNUMBER(EX120),EZ119+EX120*0.5,IF(ISNUMBER(EX321),0,""))</f>
        <v>421.56804885946684</v>
      </c>
      <c r="FA120" s="18">
        <f>IF(ISNUMBER(EY120), EY120*COS(RADIANS(-$C120+Графики!$B$3))+EZ120*SIN(RADIANS(-$C120+Графики!$B$3)),"")</f>
        <v>367.65464214863584</v>
      </c>
      <c r="FB120" s="19">
        <f>IF(ISNUMBER(EY120), EY120*COS(RADIANS(-$C120+Графики!$B$5))+EZ120*SIN(RADIANS(-$C120+Графики!$B$5)),"")</f>
        <v>421.56804885946684</v>
      </c>
      <c r="FC120" s="24">
        <v>-0.5856389212502715</v>
      </c>
      <c r="FD120" s="25">
        <v>0.47390411947462563</v>
      </c>
      <c r="FE120" s="25">
        <v>-1.1677534980011977</v>
      </c>
      <c r="FF120" s="25">
        <v>1.1022072426010006</v>
      </c>
      <c r="FG120" s="18">
        <f t="shared" si="419"/>
        <v>9.2461255653819503</v>
      </c>
      <c r="FH120" s="18">
        <f t="shared" si="420"/>
        <v>19.807848907362082</v>
      </c>
      <c r="FI120" s="18">
        <f>IF(ISNUMBER(FG120),FI119+FG120*0.5,IF(ISNUMBER(FG321),0,""))</f>
        <v>370.58492207984841</v>
      </c>
      <c r="FJ120" s="18">
        <f>IF(ISNUMBER(FH120),FJ119+FH120*0.5,IF(ISNUMBER(FH321),0,""))</f>
        <v>427.26498013583188</v>
      </c>
      <c r="FK120" s="18">
        <f>IF(ISNUMBER(FI120), FI120*COS(RADIANS(-$C120+Графики!$B$3))+FJ120*SIN(RADIANS(-$C120+Графики!$B$3)),"")</f>
        <v>370.58492207984841</v>
      </c>
      <c r="FL120" s="19">
        <f>IF(ISNUMBER(FI120), FI120*COS(RADIANS(-$C120+Графики!$B$5))+FJ120*SIN(RADIANS(-$C120+Графики!$B$5)),"")</f>
        <v>427.26498013583188</v>
      </c>
      <c r="FM120" s="24">
        <v>-0.51883889758403523</v>
      </c>
      <c r="FN120" s="25">
        <v>0.52588809613988141</v>
      </c>
      <c r="FO120" s="25">
        <v>-1.3003141932948807</v>
      </c>
      <c r="FP120" s="25">
        <v>1.0402076962478071</v>
      </c>
      <c r="FQ120" s="18">
        <f t="shared" si="421"/>
        <v>9.1168366141710422</v>
      </c>
      <c r="FR120" s="18">
        <f t="shared" si="422"/>
        <v>20.423486490487448</v>
      </c>
      <c r="FS120" s="18">
        <f>IF(ISNUMBER(FQ120),FS119+FQ120*0.5,IF(ISNUMBER(FQ321),0,""))</f>
        <v>372.51189087364332</v>
      </c>
      <c r="FT120" s="18">
        <f>IF(ISNUMBER(FR120),FT119+FR120*0.5,IF(ISNUMBER(FR321),0,""))</f>
        <v>425.34665060875369</v>
      </c>
      <c r="FU120" s="18">
        <f>IF(ISNUMBER(FS120), FS120*COS(RADIANS(-$C120+Графики!$B$3))+FT120*SIN(RADIANS(-$C120+Графики!$B$3)),"")</f>
        <v>372.51189087364332</v>
      </c>
      <c r="FV120" s="19">
        <f>IF(ISNUMBER(FS120), FS120*COS(RADIANS(-$C120+Графики!$B$5))+FT120*SIN(RADIANS(-$C120+Графики!$B$5)),"")</f>
        <v>425.34665060875369</v>
      </c>
      <c r="FW120" s="24">
        <v>-0.45988167918660117</v>
      </c>
      <c r="FX120" s="25">
        <v>0.59579536805688282</v>
      </c>
      <c r="FY120" s="25">
        <v>-1.3433533072126871</v>
      </c>
      <c r="FZ120" s="25">
        <v>1.0167775543735993</v>
      </c>
      <c r="GA120" s="18">
        <f t="shared" si="423"/>
        <v>9.2123898447105077</v>
      </c>
      <c r="GB120" s="18">
        <f t="shared" si="424"/>
        <v>20.594571060651582</v>
      </c>
      <c r="GC120" s="18">
        <f>IF(ISNUMBER(GA120),GC119+GA120*0.5,IF(ISNUMBER(GA321),0,""))</f>
        <v>378.49722693617468</v>
      </c>
      <c r="GD120" s="18">
        <f>IF(ISNUMBER(GB120),GD119+GB120*0.5,IF(ISNUMBER(GB321),0,""))</f>
        <v>418.91565566589219</v>
      </c>
      <c r="GE120" s="18">
        <f>IF(ISNUMBER(GC120), GC120*COS(RADIANS(-$C120+Графики!$B$3))+GD120*SIN(RADIANS(-$C120+Графики!$B$3)),"")</f>
        <v>378.49722693617468</v>
      </c>
      <c r="GF120" s="19">
        <f>IF(ISNUMBER(GC120), GC120*COS(RADIANS(-$C120+Графики!$B$5))+GD120*SIN(RADIANS(-$C120+Графики!$B$5)),"")</f>
        <v>418.91565566589219</v>
      </c>
      <c r="GG120" s="24">
        <v>-0.46006107028938159</v>
      </c>
      <c r="GH120" s="25">
        <v>0.55931150970145815</v>
      </c>
      <c r="GI120" s="25">
        <v>-1.1809528077768661</v>
      </c>
      <c r="GJ120" s="25">
        <v>1.0788712435659951</v>
      </c>
      <c r="GK120" s="18">
        <f t="shared" si="425"/>
        <v>8.895586588390012</v>
      </c>
      <c r="GL120" s="18">
        <f t="shared" si="426"/>
        <v>19.719406883810059</v>
      </c>
      <c r="GM120" s="18">
        <f>IF(ISNUMBER(GK120),GM119+GK120*0.5,IF(ISNUMBER(GK321),0,""))</f>
        <v>378.76661399470527</v>
      </c>
      <c r="GN120" s="18">
        <f>IF(ISNUMBER(GL120),GN119+GL120*0.5,IF(ISNUMBER(GL321),0,""))</f>
        <v>426.46538142946736</v>
      </c>
      <c r="GO120" s="18">
        <f>IF(ISNUMBER(GM120), GM120*COS(RADIANS(-$C120+Графики!$B$3))+GN120*SIN(RADIANS(-$C120+Графики!$B$3)),"")</f>
        <v>378.76661399470527</v>
      </c>
      <c r="GP120" s="19">
        <f>IF(ISNUMBER(GM120), GM120*COS(RADIANS(-$C120+Графики!$B$5))+GN120*SIN(RADIANS(-$C120+Графики!$B$5)),"")</f>
        <v>426.46538142946736</v>
      </c>
      <c r="GQ120" s="24">
        <v>-0.51599428414590809</v>
      </c>
      <c r="GR120" s="25">
        <v>0.57471758722503519</v>
      </c>
      <c r="GS120" s="25">
        <v>-1.2477933832009696</v>
      </c>
      <c r="GT120" s="25">
        <v>1.1667061353926242</v>
      </c>
      <c r="GU120" s="18">
        <f t="shared" si="427"/>
        <v>9.5181129524070318</v>
      </c>
      <c r="GV120" s="18">
        <f t="shared" si="428"/>
        <v>21.068924134481637</v>
      </c>
      <c r="GW120" s="18">
        <f>IF(ISNUMBER(GU120),GW119+GU120*0.5,IF(ISNUMBER(GU321),0,""))</f>
        <v>373.91078251230198</v>
      </c>
      <c r="GX120" s="18">
        <f>IF(ISNUMBER(GV120),GX119+GV120*0.5,IF(ISNUMBER(GV321),0,""))</f>
        <v>426.9350333058843</v>
      </c>
      <c r="GY120" s="18">
        <f>IF(ISNUMBER(GW120), GW120*COS(RADIANS(-$C120+Графики!$B$3))+GX120*SIN(RADIANS(-$C120+Графики!$B$3)),"")</f>
        <v>373.91078251230198</v>
      </c>
      <c r="GZ120" s="19">
        <f>IF(ISNUMBER(GW120), GW120*COS(RADIANS(-$C120+Графики!$B$5))+GX120*SIN(RADIANS(-$C120+Графики!$B$5)),"")</f>
        <v>426.9350333058843</v>
      </c>
      <c r="HA120" s="24">
        <v>-0.4964678288952129</v>
      </c>
      <c r="HB120" s="25">
        <v>0.46647031446940579</v>
      </c>
      <c r="HC120" s="25">
        <v>-1.2482627397388568</v>
      </c>
      <c r="HD120" s="25">
        <v>1.1724061080414638</v>
      </c>
      <c r="HE120" s="18">
        <f t="shared" si="429"/>
        <v>8.4031216500615908</v>
      </c>
      <c r="HF120" s="18">
        <f t="shared" si="430"/>
        <v>21.122749706835943</v>
      </c>
      <c r="HG120" s="18">
        <f>IF(ISNUMBER(HE120),HG119+HE120*0.5,IF(ISNUMBER(HE321),0,""))</f>
        <v>375.52353967806602</v>
      </c>
      <c r="HH120" s="18">
        <f>IF(ISNUMBER(HF120),HH119+HF120*0.5,IF(ISNUMBER(HF321),0,""))</f>
        <v>426.99633639783934</v>
      </c>
      <c r="HI120" s="18">
        <f>IF(ISNUMBER(HG120), HG120*COS(RADIANS(-$C120+Графики!$B$3))+HH120*SIN(RADIANS(-$C120+Графики!$B$3)),"")</f>
        <v>375.52353967806602</v>
      </c>
      <c r="HJ120" s="19">
        <f>IF(ISNUMBER(HG120), HG120*COS(RADIANS(-$C120+Графики!$B$5))+HH120*SIN(RADIANS(-$C120+Графики!$B$5)),"")</f>
        <v>426.99633639783934</v>
      </c>
      <c r="HK120" s="24">
        <v>-0.6174086932282874</v>
      </c>
      <c r="HL120" s="25">
        <v>0.47698420694873533</v>
      </c>
      <c r="HM120" s="25">
        <v>-1.1870705642546269</v>
      </c>
      <c r="HN120" s="25">
        <v>1.0718539610455207</v>
      </c>
      <c r="HO120" s="18">
        <f t="shared" si="431"/>
        <v>9.5502345286363646</v>
      </c>
      <c r="HP120" s="18">
        <f t="shared" si="432"/>
        <v>19.71155856400047</v>
      </c>
      <c r="HQ120" s="18">
        <f>IF(ISNUMBER(HO120),HQ119+HO120*0.5,IF(ISNUMBER(HO321),0,""))</f>
        <v>377.05716941019352</v>
      </c>
      <c r="HR120" s="18">
        <f>IF(ISNUMBER(HP120),HR119+HP120*0.5,IF(ISNUMBER(HP321),0,""))</f>
        <v>430.66727424137036</v>
      </c>
      <c r="HS120" s="18">
        <f>IF(ISNUMBER(HQ120), HQ120*COS(RADIANS(-$C120+Графики!$B$3))+HR120*SIN(RADIANS(-$C120+Графики!$B$3)),"")</f>
        <v>377.05716941019352</v>
      </c>
      <c r="HT120" s="19">
        <f>IF(ISNUMBER(HQ120), HQ120*COS(RADIANS(-$C120+Графики!$B$5))+HR120*SIN(RADIANS(-$C120+Графики!$B$5)),"")</f>
        <v>430.66727424137036</v>
      </c>
      <c r="HU120" s="24">
        <v>-0.62574774620418905</v>
      </c>
      <c r="HV120" s="25">
        <v>0.469633046277663</v>
      </c>
      <c r="HW120" s="25">
        <v>-1.1806055457841333</v>
      </c>
      <c r="HX120" s="25">
        <v>1.1335027589508155</v>
      </c>
      <c r="HY120" s="18">
        <f t="shared" si="433"/>
        <v>9.5588551218125151</v>
      </c>
      <c r="HZ120" s="18">
        <f t="shared" si="434"/>
        <v>20.193032017266624</v>
      </c>
      <c r="IA120" s="18">
        <f>IF(ISNUMBER(HY120),IA119+HY120*0.5,IF(ISNUMBER(HY321),0,""))</f>
        <v>372.3001957186288</v>
      </c>
      <c r="IB120" s="18">
        <f>IF(ISNUMBER(HZ120),IB119+HZ120*0.5,IF(ISNUMBER(HZ321),0,""))</f>
        <v>423.35964007939998</v>
      </c>
      <c r="IC120" s="18">
        <f>IF(ISNUMBER(IA120), IA120*COS(RADIANS(-$C120+Графики!$B$3))+IB120*SIN(RADIANS(-$C120+Графики!$B$3)),"")</f>
        <v>372.3001957186288</v>
      </c>
      <c r="ID120" s="19">
        <f>IF(ISNUMBER(IA120), IA120*COS(RADIANS(-$C120+Графики!$B$5))+IB120*SIN(RADIANS(-$C120+Графики!$B$5)),"")</f>
        <v>423.35964007939998</v>
      </c>
      <c r="IE120" s="24">
        <v>-0.63034978416538001</v>
      </c>
      <c r="IF120" s="25">
        <v>0.44271948565374308</v>
      </c>
      <c r="IG120" s="25">
        <v>-1.2383688969742372</v>
      </c>
      <c r="IH120" s="25">
        <v>1.0806749210600619</v>
      </c>
      <c r="II120" s="18">
        <f t="shared" si="435"/>
        <v>9.3641590715128711</v>
      </c>
      <c r="IJ120" s="18">
        <f t="shared" si="436"/>
        <v>20.236093695125295</v>
      </c>
      <c r="IK120" s="18">
        <f>IF(ISNUMBER(II120),IK119+II120*0.5,IF(ISNUMBER(II321),0,""))</f>
        <v>370.56461569039135</v>
      </c>
      <c r="IL120" s="18">
        <f>IF(ISNUMBER(IJ120),IL119+IJ120*0.5,IF(ISNUMBER(IJ321),0,""))</f>
        <v>417.6097410824101</v>
      </c>
      <c r="IM120" s="18">
        <f>IF(ISNUMBER(IK120), IK120*COS(RADIANS(-$C120+Графики!$B$3))+IL120*SIN(RADIANS(-$C120+Графики!$B$3)),"")</f>
        <v>370.56461569039135</v>
      </c>
      <c r="IN120" s="19">
        <f>IF(ISNUMBER(IK120), IK120*COS(RADIANS(-$C120+Графики!$B$5))+IL120*SIN(RADIANS(-$C120+Графики!$B$5)),"")</f>
        <v>417.6097410824101</v>
      </c>
      <c r="IO120" s="24">
        <v>-0.62721324095638553</v>
      </c>
      <c r="IP120" s="25">
        <v>0.48995962561996309</v>
      </c>
      <c r="IQ120" s="25">
        <v>-1.176322317053037</v>
      </c>
      <c r="IR120" s="25">
        <v>1.0440213290578007</v>
      </c>
      <c r="IS120" s="18">
        <f t="shared" si="437"/>
        <v>9.7490179813544042</v>
      </c>
      <c r="IT120" s="18">
        <f t="shared" si="438"/>
        <v>19.374941182517151</v>
      </c>
      <c r="IU120" s="18">
        <f>IF(ISNUMBER(IS120),IU119+IS120*0.5,IF(ISNUMBER(IS321),0,""))</f>
        <v>371.98871261507372</v>
      </c>
      <c r="IV120" s="18">
        <f>IF(ISNUMBER(IT120),IV119+IT120*0.5,IF(ISNUMBER(IT321),0,""))</f>
        <v>427.53974713496706</v>
      </c>
      <c r="IW120" s="18">
        <f>IF(ISNUMBER(IU120), IU120*COS(RADIANS(-$C120+Графики!$B$3))+IV120*SIN(RADIANS(-$C120+Графики!$B$3)),"")</f>
        <v>371.98871261507372</v>
      </c>
      <c r="IX120" s="19">
        <f>IF(ISNUMBER(IU120), IU120*COS(RADIANS(-$C120+Графики!$B$5))+IV120*SIN(RADIANS(-$C120+Графики!$B$5)),"")</f>
        <v>427.53974713496706</v>
      </c>
    </row>
    <row r="121" spans="1:258" s="88" customFormat="1" x14ac:dyDescent="0.25">
      <c r="A121" s="44">
        <v>121</v>
      </c>
      <c r="B121" s="50">
        <v>0</v>
      </c>
      <c r="C121" s="11">
        <f>IF(Графики!$A$7="Расчитывать с учетом закручивания скважины",B121,0)</f>
        <v>0</v>
      </c>
      <c r="D121" s="47">
        <v>59</v>
      </c>
      <c r="E121" s="34">
        <f>IF(ISNUMBER(INDEX($I$1:$IX$303,$A121,E$1) ),INDEX($I$1:$IX$303,$A121,E$1),0)</f>
        <v>10.246830684147273</v>
      </c>
      <c r="F121" s="35">
        <f>IF(ISNUMBER(INDEX($I$1:$IX$303,$A121,F$1) ),INDEX($I$1:$IX$303,$A121,F$1),0)</f>
        <v>22.496323326091897</v>
      </c>
      <c r="G121" s="35">
        <f>IF(ISNUMBER(INDEX($I$1:$IX$303,$A121,G$1) ),INDEX($I$1:$IX$303,$A121,G$1)-$G$305,0)</f>
        <v>-601.62959754269059</v>
      </c>
      <c r="H121" s="36">
        <f>IF(ISNUMBER(INDEX($I$1:$IX$303,$A121,H$1) ),INDEX($I$1:$IX$303,$A121,H$1)-$H$305,0)</f>
        <v>-718.96669381761262</v>
      </c>
      <c r="I121" s="29">
        <v>-0.56418038142644333</v>
      </c>
      <c r="J121" s="25">
        <v>0.61004047074176737</v>
      </c>
      <c r="K121" s="25">
        <v>-1.1923917946455307</v>
      </c>
      <c r="L121" s="25">
        <v>1.3857144554666114</v>
      </c>
      <c r="M121" s="18">
        <f t="shared" si="389"/>
        <v>10.246830684147273</v>
      </c>
      <c r="N121" s="18">
        <f t="shared" si="390"/>
        <v>22.496323326091897</v>
      </c>
      <c r="O121" s="18">
        <f>IF(ISNUMBER(M121),O120+M121*0.5,IF(ISNUMBER(M322),0,""))</f>
        <v>376.28655834672401</v>
      </c>
      <c r="P121" s="18">
        <f>IF(ISNUMBER(N121),P120+N121*0.5,IF(ISNUMBER(N322),0,""))</f>
        <v>436.46296966642484</v>
      </c>
      <c r="Q121" s="18">
        <f>IF(ISNUMBER(O121), O121*COS(RADIANS(-$C121+Графики!$B$3))+P121*SIN(RADIANS(-$C121+Графики!$B$3)),"")</f>
        <v>376.28655834672401</v>
      </c>
      <c r="R121" s="19">
        <f>IF(ISNUMBER(O121), O121*COS(RADIANS(-$C121+Графики!$B$5))+P121*SIN(RADIANS(-$C121+Графики!$B$5)),"")</f>
        <v>436.46296966642484</v>
      </c>
      <c r="S121" s="29">
        <v>-0.45548857131592246</v>
      </c>
      <c r="T121" s="25">
        <v>0.56975553395038825</v>
      </c>
      <c r="U121" s="25">
        <v>-1.1979143706927133</v>
      </c>
      <c r="V121" s="25">
        <v>1.4145974393334617</v>
      </c>
      <c r="W121" s="18">
        <f t="shared" si="391"/>
        <v>8.9468232734381932</v>
      </c>
      <c r="X121" s="18">
        <f t="shared" si="392"/>
        <v>22.796491474005485</v>
      </c>
      <c r="Y121" s="18">
        <f>IF(ISNUMBER(W121),Y120+W121*0.5,IF(ISNUMBER(W322),0,""))</f>
        <v>377.63377803611729</v>
      </c>
      <c r="Z121" s="18">
        <f>IF(ISNUMBER(X121),Z120+X121*0.5,IF(ISNUMBER(X322),0,""))</f>
        <v>436.66139831027772</v>
      </c>
      <c r="AA121" s="18">
        <f>IF(ISNUMBER(Y121), Y121*COS(RADIANS(-$C121+Графики!$B$3))+Z121*SIN(RADIANS(-$C121+Графики!$B$3)),"")</f>
        <v>377.63377803611729</v>
      </c>
      <c r="AB121" s="18">
        <f>IF(ISNUMBER(Y121), Y121*COS(RADIANS(-$C121+Графики!$B$5))+Z121*SIN(RADIANS(-$C121+Графики!$B$5)),"")</f>
        <v>436.66139831027772</v>
      </c>
      <c r="AC121" s="24">
        <v>-0.46945030740957061</v>
      </c>
      <c r="AD121" s="25">
        <v>0.59397350710449837</v>
      </c>
      <c r="AE121" s="25">
        <v>-1.2369989202578635</v>
      </c>
      <c r="AF121" s="25">
        <v>1.3912339827755345</v>
      </c>
      <c r="AG121" s="18">
        <f t="shared" si="393"/>
        <v>9.2799902524929987</v>
      </c>
      <c r="AH121" s="18">
        <f t="shared" si="394"/>
        <v>22.933648023822361</v>
      </c>
      <c r="AI121" s="18">
        <f>IF(ISNUMBER(AG121),AI120+AG121*0.5,IF(ISNUMBER(AG322),0,""))</f>
        <v>380.07300657517129</v>
      </c>
      <c r="AJ121" s="18">
        <f>IF(ISNUMBER(AH121),AJ120+AH121*0.5,IF(ISNUMBER(AH322),0,""))</f>
        <v>442.41031492822987</v>
      </c>
      <c r="AK121" s="18">
        <f>IF(ISNUMBER(AI121), AI121*COS(RADIANS(-$C121+Графики!$B$3))+AJ121*SIN(RADIANS(-$C121+Графики!$B$3)),"")</f>
        <v>380.07300657517129</v>
      </c>
      <c r="AL121" s="19">
        <f>IF(ISNUMBER(AI121), AI121*COS(RADIANS(-$C121+Графики!$B$5))+AJ121*SIN(RADIANS(-$C121+Графики!$B$5)),"")</f>
        <v>442.41031492822987</v>
      </c>
      <c r="AM121" s="24">
        <v>-0.63476936854747734</v>
      </c>
      <c r="AN121" s="25">
        <v>0.58522223212754199</v>
      </c>
      <c r="AO121" s="25">
        <v>-1.3418890725600339</v>
      </c>
      <c r="AP121" s="25">
        <v>1.4470668213090285</v>
      </c>
      <c r="AQ121" s="18">
        <f t="shared" si="395"/>
        <v>10.646234017529853</v>
      </c>
      <c r="AR121" s="18">
        <f t="shared" si="396"/>
        <v>24.335828801688301</v>
      </c>
      <c r="AS121" s="18">
        <f>IF(ISNUMBER(AQ121),AS120+AQ121*0.5,IF(ISNUMBER(AQ322),0,""))</f>
        <v>374.45763866769443</v>
      </c>
      <c r="AT121" s="18">
        <f>IF(ISNUMBER(AR121),AT120+AR121*0.5,IF(ISNUMBER(AR322),0,""))</f>
        <v>440.62021184392114</v>
      </c>
      <c r="AU121" s="18">
        <f>IF(ISNUMBER(AS121), AS121*COS(RADIANS(-$C121+Графики!$B$3))+AT121*SIN(RADIANS(-$C121+Графики!$B$3)),"")</f>
        <v>374.45763866769443</v>
      </c>
      <c r="AV121" s="19">
        <f>IF(ISNUMBER(AS121), AS121*COS(RADIANS(-$C121+Графики!$B$5))+AT121*SIN(RADIANS(-$C121+Графики!$B$5)),"")</f>
        <v>440.62021184392114</v>
      </c>
      <c r="AW121" s="24">
        <v>-0.46449154273960447</v>
      </c>
      <c r="AX121" s="25">
        <v>0.43870806169614385</v>
      </c>
      <c r="AY121" s="25">
        <v>-1.3271993625844887</v>
      </c>
      <c r="AZ121" s="25">
        <v>1.3241161703432192</v>
      </c>
      <c r="BA121" s="18">
        <f t="shared" si="397"/>
        <v>7.8818218405541876</v>
      </c>
      <c r="BB121" s="18">
        <f t="shared" si="398"/>
        <v>23.135028523742609</v>
      </c>
      <c r="BC121" s="18">
        <f>IF(ISNUMBER(BA121),BC120+BA121*0.5,IF(ISNUMBER(BA322),0,""))</f>
        <v>371.64818110284699</v>
      </c>
      <c r="BD121" s="18">
        <f>IF(ISNUMBER(BB121),BD120+BB121*0.5,IF(ISNUMBER(BB322),0,""))</f>
        <v>438.18070632030458</v>
      </c>
      <c r="BE121" s="18">
        <f>IF(ISNUMBER(BC121), BC121*COS(RADIANS(-$C121+Графики!$B$3))+BD121*SIN(RADIANS(-$C121+Графики!$B$3)),"")</f>
        <v>371.64818110284699</v>
      </c>
      <c r="BF121" s="19">
        <f>IF(ISNUMBER(BC121), BC121*COS(RADIANS(-$C121+Графики!$B$5))+BD121*SIN(RADIANS(-$C121+Графики!$B$5)),"")</f>
        <v>438.18070632030458</v>
      </c>
      <c r="BG121" s="24">
        <v>-0.45816219854053053</v>
      </c>
      <c r="BH121" s="25">
        <v>0.46000423144371261</v>
      </c>
      <c r="BI121" s="25">
        <v>-1.3225330968064724</v>
      </c>
      <c r="BJ121" s="25">
        <v>1.3527984074071828</v>
      </c>
      <c r="BK121" s="18">
        <f t="shared" si="399"/>
        <v>8.0124279081321461</v>
      </c>
      <c r="BL121" s="18">
        <f t="shared" si="400"/>
        <v>23.344550806214723</v>
      </c>
      <c r="BM121" s="18">
        <f>IF(ISNUMBER(BK121),BM120+BK121*0.5,IF(ISNUMBER(BK322),0,""))</f>
        <v>376.0083705094425</v>
      </c>
      <c r="BN121" s="18">
        <f>IF(ISNUMBER(BL121),BN120+BL121*0.5,IF(ISNUMBER(BL322),0,""))</f>
        <v>430.8452937115506</v>
      </c>
      <c r="BO121" s="18">
        <f>IF(ISNUMBER(BM121), BM121*COS(RADIANS(-$C121+Графики!$B$3))+BN121*SIN(RADIANS(-$C121+Графики!$B$3)),"")</f>
        <v>376.0083705094425</v>
      </c>
      <c r="BP121" s="19">
        <f>IF(ISNUMBER(BM121), BM121*COS(RADIANS(-$C121+Графики!$B$5))+BN121*SIN(RADIANS(-$C121+Графики!$B$5)),"")</f>
        <v>430.8452937115506</v>
      </c>
      <c r="BQ121" s="24">
        <v>-0.50456057899478701</v>
      </c>
      <c r="BR121" s="25">
        <v>0.52766616445611247</v>
      </c>
      <c r="BS121" s="25">
        <v>-1.3280923083394951</v>
      </c>
      <c r="BT121" s="25">
        <v>1.451872451994531</v>
      </c>
      <c r="BU121" s="18">
        <f t="shared" si="401"/>
        <v>9.0077558313485664</v>
      </c>
      <c r="BV121" s="18">
        <f t="shared" si="402"/>
        <v>24.257389522469886</v>
      </c>
      <c r="BW121" s="18">
        <f>IF(ISNUMBER(BU121),BW120+BU121*0.5,IF(ISNUMBER(BU322),0,""))</f>
        <v>377.96907632420903</v>
      </c>
      <c r="BX121" s="18">
        <f>IF(ISNUMBER(BV121),BX120+BV121*0.5,IF(ISNUMBER(BV322),0,""))</f>
        <v>428.65903128880677</v>
      </c>
      <c r="BY121" s="18">
        <f>IF(ISNUMBER(BW121), BW121*COS(RADIANS(-$C121+Графики!$B$3))+BX121*SIN(RADIANS(-$C121+Графики!$B$3)),"")</f>
        <v>377.96907632420903</v>
      </c>
      <c r="BZ121" s="19">
        <f>IF(ISNUMBER(BW121), BW121*COS(RADIANS(-$C121+Графики!$B$5))+BX121*SIN(RADIANS(-$C121+Графики!$B$5)),"")</f>
        <v>428.65903128880677</v>
      </c>
      <c r="CA121" s="29">
        <v>-0.6290778850983848</v>
      </c>
      <c r="CB121" s="25">
        <v>0.55528832547397877</v>
      </c>
      <c r="CC121" s="25">
        <v>-1.3451801188555754</v>
      </c>
      <c r="CD121" s="25">
        <v>1.3857353282936318</v>
      </c>
      <c r="CE121" s="18">
        <f t="shared" si="403"/>
        <v>10.335360949747558</v>
      </c>
      <c r="CF121" s="18">
        <f t="shared" si="404"/>
        <v>23.829477259127898</v>
      </c>
      <c r="CG121" s="18">
        <f>IF(ISNUMBER(CE121),CG120+CE121*0.5,IF(ISNUMBER(CE322),0,""))</f>
        <v>378.9487673183416</v>
      </c>
      <c r="CH121" s="18">
        <f>IF(ISNUMBER(CF121),CH120+CF121*0.5,IF(ISNUMBER(CF322),0,""))</f>
        <v>440.81830214377965</v>
      </c>
      <c r="CI121" s="18">
        <f>IF(ISNUMBER(CG121), CG121*COS(RADIANS(-$C121+Графики!$B$3))+CH121*SIN(RADIANS(-$C121+Графики!$B$3)),"")</f>
        <v>378.9487673183416</v>
      </c>
      <c r="CJ121" s="19">
        <f>IF(ISNUMBER(CG121), CG121*COS(RADIANS(-$C121+Графики!$B$5))+CH121*SIN(RADIANS(-$C121+Графики!$B$5)),"")</f>
        <v>440.81830214377965</v>
      </c>
      <c r="CK121" s="24">
        <v>-0.56340910847057069</v>
      </c>
      <c r="CL121" s="25">
        <v>0.61135083594528006</v>
      </c>
      <c r="CM121" s="25">
        <v>-1.3411778165848409</v>
      </c>
      <c r="CN121" s="25">
        <v>1.403606626296882</v>
      </c>
      <c r="CO121" s="18">
        <f t="shared" si="405"/>
        <v>10.251534904395282</v>
      </c>
      <c r="CP121" s="18">
        <f t="shared" si="406"/>
        <v>23.950472536134292</v>
      </c>
      <c r="CQ121" s="18">
        <f>IF(ISNUMBER(CO121),CQ120+CO121*0.5,IF(ISNUMBER(CO322),0,""))</f>
        <v>380.08716993175284</v>
      </c>
      <c r="CR121" s="18">
        <f>IF(ISNUMBER(CP121),CR120+CP121*0.5,IF(ISNUMBER(CP322),0,""))</f>
        <v>441.07107569624412</v>
      </c>
      <c r="CS121" s="18">
        <f>IF(ISNUMBER(CQ121), CQ121*COS(RADIANS(-$C121+Графики!$B$3))+CR121*SIN(RADIANS(-$C121+Графики!$B$3)),"")</f>
        <v>380.08716993175284</v>
      </c>
      <c r="CT121" s="19">
        <f>IF(ISNUMBER(CQ121), CQ121*COS(RADIANS(-$C121+Графики!$B$5))+CR121*SIN(RADIANS(-$C121+Графики!$B$5)),"")</f>
        <v>441.07107569624412</v>
      </c>
      <c r="CU121" s="24">
        <v>-0.44706975258370729</v>
      </c>
      <c r="CV121" s="25">
        <v>0.44987602262896842</v>
      </c>
      <c r="CW121" s="25">
        <v>-1.2299202939005087</v>
      </c>
      <c r="CX121" s="25">
        <v>1.390386320814688</v>
      </c>
      <c r="CY121" s="18">
        <f t="shared" si="407"/>
        <v>7.8272485686529985</v>
      </c>
      <c r="CZ121" s="18">
        <f t="shared" si="408"/>
        <v>22.864496247134369</v>
      </c>
      <c r="DA121" s="18">
        <f>IF(ISNUMBER(CY121),DA120+CY121*0.5,IF(ISNUMBER(CY322),0,""))</f>
        <v>369.1737253939682</v>
      </c>
      <c r="DB121" s="18">
        <f>IF(ISNUMBER(CZ121),DB120+CZ121*0.5,IF(ISNUMBER(CZ322),0,""))</f>
        <v>441.41809712286266</v>
      </c>
      <c r="DC121" s="18">
        <f>IF(ISNUMBER(DA121), DA121*COS(RADIANS(-$C121+Графики!$B$3))+DB121*SIN(RADIANS(-$C121+Графики!$B$3)),"")</f>
        <v>369.1737253939682</v>
      </c>
      <c r="DD121" s="19">
        <f>IF(ISNUMBER(DA121), DA121*COS(RADIANS(-$C121+Графики!$B$5))+DB121*SIN(RADIANS(-$C121+Графики!$B$5)),"")</f>
        <v>441.41809712286266</v>
      </c>
      <c r="DE121" s="24">
        <v>-0.48750362215927234</v>
      </c>
      <c r="DF121" s="25">
        <v>0.56597582053720841</v>
      </c>
      <c r="DG121" s="25">
        <v>-1.3561727184552623</v>
      </c>
      <c r="DH121" s="25">
        <v>1.3747357269254643</v>
      </c>
      <c r="DI121" s="18">
        <f t="shared" si="409"/>
        <v>9.1932129393223363</v>
      </c>
      <c r="DJ121" s="18">
        <f t="shared" si="410"/>
        <v>23.829416174521786</v>
      </c>
      <c r="DK121" s="18">
        <f>IF(ISNUMBER(DI121),DK120+DI121*0.5,IF(ISNUMBER(DI322),0,""))</f>
        <v>375.09433387222305</v>
      </c>
      <c r="DL121" s="18">
        <f>IF(ISNUMBER(DJ121),DL120+DJ121*0.5,IF(ISNUMBER(DJ322),0,""))</f>
        <v>437.40781761057139</v>
      </c>
      <c r="DM121" s="18">
        <f>IF(ISNUMBER(DK121), DK121*COS(RADIANS(-$C121+Графики!$B$3))+DL121*SIN(RADIANS(-$C121+Графики!$B$3)),"")</f>
        <v>375.09433387222305</v>
      </c>
      <c r="DN121" s="19">
        <f>IF(ISNUMBER(DK121), DK121*COS(RADIANS(-$C121+Графики!$B$5))+DL121*SIN(RADIANS(-$C121+Графики!$B$5)),"")</f>
        <v>437.40781761057139</v>
      </c>
      <c r="DO121" s="24">
        <v>-0.58501753778089904</v>
      </c>
      <c r="DP121" s="25">
        <v>0.56615863094464647</v>
      </c>
      <c r="DQ121" s="25">
        <v>-1.3485059774522574</v>
      </c>
      <c r="DR121" s="25">
        <v>1.4842946844145808</v>
      </c>
      <c r="DS121" s="18">
        <f t="shared" si="411"/>
        <v>10.045738235649392</v>
      </c>
      <c r="DT121" s="18">
        <f t="shared" si="412"/>
        <v>24.718331475549711</v>
      </c>
      <c r="DU121" s="18">
        <f>IF(ISNUMBER(DS121),DU120+DS121*0.5,IF(ISNUMBER(DS322),0,""))</f>
        <v>382.9479491759173</v>
      </c>
      <c r="DV121" s="18">
        <f>IF(ISNUMBER(DT121),DV120+DT121*0.5,IF(ISNUMBER(DT322),0,""))</f>
        <v>437.25542801455526</v>
      </c>
      <c r="DW121" s="18">
        <f>IF(ISNUMBER(DU121), DU121*COS(RADIANS(-$C121+Графики!$B$3))+DV121*SIN(RADIANS(-$C121+Графики!$B$3)),"")</f>
        <v>382.9479491759173</v>
      </c>
      <c r="DX121" s="19">
        <f>IF(ISNUMBER(DU121), DU121*COS(RADIANS(-$C121+Графики!$B$5))+DV121*SIN(RADIANS(-$C121+Графики!$B$5)),"")</f>
        <v>437.25542801455526</v>
      </c>
      <c r="DY121" s="24">
        <v>-0.48785446400653709</v>
      </c>
      <c r="DZ121" s="25">
        <v>0.55688460094934511</v>
      </c>
      <c r="EA121" s="25">
        <v>-1.2231708090798827</v>
      </c>
      <c r="EB121" s="25">
        <v>1.3976496930897602</v>
      </c>
      <c r="EC121" s="18">
        <f t="shared" si="413"/>
        <v>9.116941951164371</v>
      </c>
      <c r="ED121" s="18">
        <f t="shared" si="414"/>
        <v>22.868979588564827</v>
      </c>
      <c r="EE121" s="18">
        <f>IF(ISNUMBER(EC121),EE120+EC121*0.5,IF(ISNUMBER(EC322),0,""))</f>
        <v>374.70009434717025</v>
      </c>
      <c r="EF121" s="18">
        <f>IF(ISNUMBER(ED121),EF120+ED121*0.5,IF(ISNUMBER(ED322),0,""))</f>
        <v>437.28909530816031</v>
      </c>
      <c r="EG121" s="18">
        <f>IF(ISNUMBER(EE121), EE121*COS(RADIANS(-$C121+Графики!$B$3))+EF121*SIN(RADIANS(-$C121+Графики!$B$3)),"")</f>
        <v>374.70009434717025</v>
      </c>
      <c r="EH121" s="19">
        <f>IF(ISNUMBER(EE121), EE121*COS(RADIANS(-$C121+Графики!$B$5))+EF121*SIN(RADIANS(-$C121+Графики!$B$5)),"")</f>
        <v>437.28909530816031</v>
      </c>
      <c r="EI121" s="24">
        <v>-0.61498081171278474</v>
      </c>
      <c r="EJ121" s="25">
        <v>0.55972231743699041</v>
      </c>
      <c r="EK121" s="25">
        <v>-1.3274006022991225</v>
      </c>
      <c r="EL121" s="25">
        <v>1.3241780102711767</v>
      </c>
      <c r="EM121" s="18">
        <f t="shared" si="415"/>
        <v>10.251039123718646</v>
      </c>
      <c r="EN121" s="18">
        <f t="shared" si="416"/>
        <v>23.137323712187712</v>
      </c>
      <c r="EO121" s="18">
        <f>IF(ISNUMBER(EM121),EO120+EM121*0.5,IF(ISNUMBER(EM322),0,""))</f>
        <v>378.39174822679445</v>
      </c>
      <c r="EP121" s="18">
        <f>IF(ISNUMBER(EN121),EP120+EN121*0.5,IF(ISNUMBER(EN322),0,""))</f>
        <v>432.7238559633567</v>
      </c>
      <c r="EQ121" s="18">
        <f>IF(ISNUMBER(EO121), EO121*COS(RADIANS(-$C121+Графики!$B$3))+EP121*SIN(RADIANS(-$C121+Графики!$B$3)),"")</f>
        <v>378.39174822679445</v>
      </c>
      <c r="ER121" s="19">
        <f>IF(ISNUMBER(EO121), EO121*COS(RADIANS(-$C121+Графики!$B$5))+EP121*SIN(RADIANS(-$C121+Графики!$B$5)),"")</f>
        <v>432.7238559633567</v>
      </c>
      <c r="ES121" s="24">
        <v>-0.4994344248658833</v>
      </c>
      <c r="ET121" s="25">
        <v>0.47765964215537782</v>
      </c>
      <c r="EU121" s="25">
        <v>-1.2882446767560716</v>
      </c>
      <c r="EV121" s="25">
        <v>1.4881493859174861</v>
      </c>
      <c r="EW121" s="18">
        <f t="shared" si="417"/>
        <v>8.5266509622766442</v>
      </c>
      <c r="EX121" s="18">
        <f t="shared" si="418"/>
        <v>24.226238464324972</v>
      </c>
      <c r="EY121" s="18">
        <f>IF(ISNUMBER(EW121),EY120+EW121*0.5,IF(ISNUMBER(EW322),0,""))</f>
        <v>371.91796762977418</v>
      </c>
      <c r="EZ121" s="18">
        <f>IF(ISNUMBER(EX121),EZ120+EX121*0.5,IF(ISNUMBER(EX322),0,""))</f>
        <v>433.68116809162933</v>
      </c>
      <c r="FA121" s="18">
        <f>IF(ISNUMBER(EY121), EY121*COS(RADIANS(-$C121+Графики!$B$3))+EZ121*SIN(RADIANS(-$C121+Графики!$B$3)),"")</f>
        <v>371.91796762977418</v>
      </c>
      <c r="FB121" s="19">
        <f>IF(ISNUMBER(EY121), EY121*COS(RADIANS(-$C121+Графики!$B$5))+EZ121*SIN(RADIANS(-$C121+Графики!$B$5)),"")</f>
        <v>433.68116809162933</v>
      </c>
      <c r="FC121" s="24">
        <v>-0.62462356793479223</v>
      </c>
      <c r="FD121" s="25">
        <v>0.53430210330268901</v>
      </c>
      <c r="FE121" s="25">
        <v>-1.2443343544832193</v>
      </c>
      <c r="FF121" s="25">
        <v>1.4153418238857554</v>
      </c>
      <c r="FG121" s="18">
        <f t="shared" si="419"/>
        <v>10.113361967291846</v>
      </c>
      <c r="FH121" s="18">
        <f t="shared" si="420"/>
        <v>23.207969329479564</v>
      </c>
      <c r="FI121" s="18">
        <f>IF(ISNUMBER(FG121),FI120+FG121*0.5,IF(ISNUMBER(FG322),0,""))</f>
        <v>375.64160306349436</v>
      </c>
      <c r="FJ121" s="18">
        <f>IF(ISNUMBER(FH121),FJ120+FH121*0.5,IF(ISNUMBER(FH322),0,""))</f>
        <v>438.86896480057163</v>
      </c>
      <c r="FK121" s="18">
        <f>IF(ISNUMBER(FI121), FI121*COS(RADIANS(-$C121+Графики!$B$3))+FJ121*SIN(RADIANS(-$C121+Графики!$B$3)),"")</f>
        <v>375.64160306349436</v>
      </c>
      <c r="FL121" s="19">
        <f>IF(ISNUMBER(FI121), FI121*COS(RADIANS(-$C121+Графики!$B$5))+FJ121*SIN(RADIANS(-$C121+Графики!$B$5)),"")</f>
        <v>438.86896480057163</v>
      </c>
      <c r="FM121" s="24">
        <v>-0.55351393212941957</v>
      </c>
      <c r="FN121" s="25">
        <v>0.46272600307702982</v>
      </c>
      <c r="FO121" s="25">
        <v>-1.2064139443299109</v>
      </c>
      <c r="FP121" s="25">
        <v>1.3737334583746323</v>
      </c>
      <c r="FQ121" s="18">
        <f t="shared" si="421"/>
        <v>8.8682501838267687</v>
      </c>
      <c r="FR121" s="18">
        <f t="shared" si="422"/>
        <v>22.514131231293664</v>
      </c>
      <c r="FS121" s="18">
        <f>IF(ISNUMBER(FQ121),FS120+FQ121*0.5,IF(ISNUMBER(FQ322),0,""))</f>
        <v>376.94601596555668</v>
      </c>
      <c r="FT121" s="18">
        <f>IF(ISNUMBER(FR121),FT120+FR121*0.5,IF(ISNUMBER(FR322),0,""))</f>
        <v>436.6037162244005</v>
      </c>
      <c r="FU121" s="18">
        <f>IF(ISNUMBER(FS121), FS121*COS(RADIANS(-$C121+Графики!$B$3))+FT121*SIN(RADIANS(-$C121+Графики!$B$3)),"")</f>
        <v>376.94601596555668</v>
      </c>
      <c r="FV121" s="19">
        <f>IF(ISNUMBER(FS121), FS121*COS(RADIANS(-$C121+Графики!$B$5))+FT121*SIN(RADIANS(-$C121+Графики!$B$5)),"")</f>
        <v>436.6037162244005</v>
      </c>
      <c r="FW121" s="24">
        <v>-0.568506605984887</v>
      </c>
      <c r="FX121" s="25">
        <v>0.46082959790159206</v>
      </c>
      <c r="FY121" s="25">
        <v>-1.315583652237055</v>
      </c>
      <c r="FZ121" s="25">
        <v>1.4460985019969979</v>
      </c>
      <c r="GA121" s="18">
        <f t="shared" si="423"/>
        <v>8.9825321355896097</v>
      </c>
      <c r="GB121" s="18">
        <f t="shared" si="424"/>
        <v>24.097890325230409</v>
      </c>
      <c r="GC121" s="18">
        <f>IF(ISNUMBER(GA121),GC120+GA121*0.5,IF(ISNUMBER(GA322),0,""))</f>
        <v>382.9884930039695</v>
      </c>
      <c r="GD121" s="18">
        <f>IF(ISNUMBER(GB121),GD120+GB121*0.5,IF(ISNUMBER(GB322),0,""))</f>
        <v>430.9646008285074</v>
      </c>
      <c r="GE121" s="18">
        <f>IF(ISNUMBER(GC121), GC121*COS(RADIANS(-$C121+Графики!$B$3))+GD121*SIN(RADIANS(-$C121+Графики!$B$3)),"")</f>
        <v>382.9884930039695</v>
      </c>
      <c r="GF121" s="19">
        <f>IF(ISNUMBER(GC121), GC121*COS(RADIANS(-$C121+Графики!$B$5))+GD121*SIN(RADIANS(-$C121+Графики!$B$5)),"")</f>
        <v>430.9646008285074</v>
      </c>
      <c r="GG121" s="24">
        <v>-0.6251723515092722</v>
      </c>
      <c r="GH121" s="25">
        <v>0.59582091642825052</v>
      </c>
      <c r="GI121" s="25">
        <v>-1.2434317141486571</v>
      </c>
      <c r="GJ121" s="25">
        <v>1.432866151493134</v>
      </c>
      <c r="GK121" s="18">
        <f t="shared" si="425"/>
        <v>10.654974717605421</v>
      </c>
      <c r="GL121" s="18">
        <f t="shared" si="426"/>
        <v>23.352981601530491</v>
      </c>
      <c r="GM121" s="18">
        <f>IF(ISNUMBER(GK121),GM120+GK121*0.5,IF(ISNUMBER(GK322),0,""))</f>
        <v>384.09410135350799</v>
      </c>
      <c r="GN121" s="18">
        <f>IF(ISNUMBER(GL121),GN120+GL121*0.5,IF(ISNUMBER(GL322),0,""))</f>
        <v>438.14187223023259</v>
      </c>
      <c r="GO121" s="18">
        <f>IF(ISNUMBER(GM121), GM121*COS(RADIANS(-$C121+Графики!$B$3))+GN121*SIN(RADIANS(-$C121+Графики!$B$3)),"")</f>
        <v>384.09410135350799</v>
      </c>
      <c r="GP121" s="19">
        <f>IF(ISNUMBER(GM121), GM121*COS(RADIANS(-$C121+Графики!$B$5))+GN121*SIN(RADIANS(-$C121+Графики!$B$5)),"")</f>
        <v>438.14187223023259</v>
      </c>
      <c r="GQ121" s="24">
        <v>-0.60336638868229042</v>
      </c>
      <c r="GR121" s="25">
        <v>0.50669482839104107</v>
      </c>
      <c r="GS121" s="25">
        <v>-1.1602215109226002</v>
      </c>
      <c r="GT121" s="25">
        <v>1.3374029401942573</v>
      </c>
      <c r="GU121" s="18">
        <f t="shared" si="427"/>
        <v>9.6869600623877492</v>
      </c>
      <c r="GV121" s="18">
        <f t="shared" si="428"/>
        <v>21.79415938841402</v>
      </c>
      <c r="GW121" s="18">
        <f>IF(ISNUMBER(GU121),GW120+GU121*0.5,IF(ISNUMBER(GU322),0,""))</f>
        <v>378.75426254349583</v>
      </c>
      <c r="GX121" s="18">
        <f>IF(ISNUMBER(GV121),GX120+GV121*0.5,IF(ISNUMBER(GV322),0,""))</f>
        <v>437.83211300009134</v>
      </c>
      <c r="GY121" s="18">
        <f>IF(ISNUMBER(GW121), GW121*COS(RADIANS(-$C121+Графики!$B$3))+GX121*SIN(RADIANS(-$C121+Графики!$B$3)),"")</f>
        <v>378.75426254349583</v>
      </c>
      <c r="GZ121" s="19">
        <f>IF(ISNUMBER(GW121), GW121*COS(RADIANS(-$C121+Графики!$B$5))+GX121*SIN(RADIANS(-$C121+Графики!$B$5)),"")</f>
        <v>437.83211300009134</v>
      </c>
      <c r="HA121" s="24">
        <v>-0.63187383916988149</v>
      </c>
      <c r="HB121" s="25">
        <v>0.55507869549640709</v>
      </c>
      <c r="HC121" s="25">
        <v>-1.2269241543311942</v>
      </c>
      <c r="HD121" s="25">
        <v>1.3277561670125011</v>
      </c>
      <c r="HE121" s="18">
        <f t="shared" si="429"/>
        <v>10.357929677105638</v>
      </c>
      <c r="HF121" s="18">
        <f t="shared" si="430"/>
        <v>22.291944799691844</v>
      </c>
      <c r="HG121" s="18">
        <f>IF(ISNUMBER(HE121),HG120+HE121*0.5,IF(ISNUMBER(HE322),0,""))</f>
        <v>380.70250451661883</v>
      </c>
      <c r="HH121" s="18">
        <f>IF(ISNUMBER(HF121),HH120+HF121*0.5,IF(ISNUMBER(HF322),0,""))</f>
        <v>438.14230879768525</v>
      </c>
      <c r="HI121" s="18">
        <f>IF(ISNUMBER(HG121), HG121*COS(RADIANS(-$C121+Графики!$B$3))+HH121*SIN(RADIANS(-$C121+Графики!$B$3)),"")</f>
        <v>380.70250451661883</v>
      </c>
      <c r="HJ121" s="19">
        <f>IF(ISNUMBER(HG121), HG121*COS(RADIANS(-$C121+Графики!$B$5))+HH121*SIN(RADIANS(-$C121+Графики!$B$5)),"")</f>
        <v>438.14230879768525</v>
      </c>
      <c r="HK121" s="24">
        <v>-0.54153431702951038</v>
      </c>
      <c r="HL121" s="25">
        <v>0.4567371195885862</v>
      </c>
      <c r="HM121" s="25">
        <v>-1.2371276779552276</v>
      </c>
      <c r="HN121" s="25">
        <v>1.4401617885031641</v>
      </c>
      <c r="HO121" s="18">
        <f t="shared" si="431"/>
        <v>8.7114515105837285</v>
      </c>
      <c r="HP121" s="18">
        <f t="shared" si="432"/>
        <v>23.361632590288899</v>
      </c>
      <c r="HQ121" s="18">
        <f>IF(ISNUMBER(HO121),HQ120+HO121*0.5,IF(ISNUMBER(HO322),0,""))</f>
        <v>381.41289516548539</v>
      </c>
      <c r="HR121" s="18">
        <f>IF(ISNUMBER(HP121),HR120+HP121*0.5,IF(ISNUMBER(HP322),0,""))</f>
        <v>442.3480905365148</v>
      </c>
      <c r="HS121" s="18">
        <f>IF(ISNUMBER(HQ121), HQ121*COS(RADIANS(-$C121+Графики!$B$3))+HR121*SIN(RADIANS(-$C121+Графики!$B$3)),"")</f>
        <v>381.41289516548539</v>
      </c>
      <c r="HT121" s="19">
        <f>IF(ISNUMBER(HQ121), HQ121*COS(RADIANS(-$C121+Графики!$B$5))+HR121*SIN(RADIANS(-$C121+Графики!$B$5)),"")</f>
        <v>442.3480905365148</v>
      </c>
      <c r="HU121" s="24">
        <v>-0.45622423643516308</v>
      </c>
      <c r="HV121" s="25">
        <v>0.43278515296278619</v>
      </c>
      <c r="HW121" s="25">
        <v>-1.2972846467681636</v>
      </c>
      <c r="HX121" s="25">
        <v>1.3984587544624918</v>
      </c>
      <c r="HY121" s="18">
        <f t="shared" si="433"/>
        <v>7.7579926399557548</v>
      </c>
      <c r="HZ121" s="18">
        <f t="shared" si="434"/>
        <v>23.522629296194374</v>
      </c>
      <c r="IA121" s="18">
        <f>IF(ISNUMBER(HY121),IA120+HY121*0.5,IF(ISNUMBER(HY322),0,""))</f>
        <v>376.17919203860669</v>
      </c>
      <c r="IB121" s="18">
        <f>IF(ISNUMBER(HZ121),IB120+HZ121*0.5,IF(ISNUMBER(HZ322),0,""))</f>
        <v>435.12095472749718</v>
      </c>
      <c r="IC121" s="18">
        <f>IF(ISNUMBER(IA121), IA121*COS(RADIANS(-$C121+Графики!$B$3))+IB121*SIN(RADIANS(-$C121+Графики!$B$3)),"")</f>
        <v>376.17919203860669</v>
      </c>
      <c r="ID121" s="19">
        <f>IF(ISNUMBER(IA121), IA121*COS(RADIANS(-$C121+Графики!$B$5))+IB121*SIN(RADIANS(-$C121+Графики!$B$5)),"")</f>
        <v>435.12095472749718</v>
      </c>
      <c r="IE121" s="24">
        <v>-0.53539967566190239</v>
      </c>
      <c r="IF121" s="25">
        <v>0.45049465269248978</v>
      </c>
      <c r="IG121" s="25">
        <v>-1.2744179833903702</v>
      </c>
      <c r="IH121" s="25">
        <v>1.4879108926517555</v>
      </c>
      <c r="II121" s="18">
        <f t="shared" si="435"/>
        <v>8.6034449129484347</v>
      </c>
      <c r="IJ121" s="18">
        <f t="shared" si="436"/>
        <v>24.103532398380917</v>
      </c>
      <c r="IK121" s="18">
        <f>IF(ISNUMBER(II121),IK120+II121*0.5,IF(ISNUMBER(II322),0,""))</f>
        <v>374.86633814686559</v>
      </c>
      <c r="IL121" s="18">
        <f>IF(ISNUMBER(IJ121),IL120+IJ121*0.5,IF(ISNUMBER(IJ322),0,""))</f>
        <v>429.66150728160056</v>
      </c>
      <c r="IM121" s="18">
        <f>IF(ISNUMBER(IK121), IK121*COS(RADIANS(-$C121+Графики!$B$3))+IL121*SIN(RADIANS(-$C121+Графики!$B$3)),"")</f>
        <v>374.86633814686559</v>
      </c>
      <c r="IN121" s="19">
        <f>IF(ISNUMBER(IK121), IK121*COS(RADIANS(-$C121+Графики!$B$5))+IL121*SIN(RADIANS(-$C121+Графики!$B$5)),"")</f>
        <v>429.66150728160056</v>
      </c>
      <c r="IO121" s="24">
        <v>-0.44431544980239279</v>
      </c>
      <c r="IP121" s="25">
        <v>0.57589053666575074</v>
      </c>
      <c r="IQ121" s="25">
        <v>-1.2789313999208878</v>
      </c>
      <c r="IR121" s="25">
        <v>1.3897450115301577</v>
      </c>
      <c r="IS121" s="18">
        <f t="shared" si="437"/>
        <v>8.9028591439118259</v>
      </c>
      <c r="IT121" s="18">
        <f t="shared" si="438"/>
        <v>23.286489953624798</v>
      </c>
      <c r="IU121" s="18">
        <f>IF(ISNUMBER(IS121),IU120+IS121*0.5,IF(ISNUMBER(IS322),0,""))</f>
        <v>376.44014218702966</v>
      </c>
      <c r="IV121" s="18">
        <f>IF(ISNUMBER(IT121),IV120+IT121*0.5,IF(ISNUMBER(IT322),0,""))</f>
        <v>439.18299211177947</v>
      </c>
      <c r="IW121" s="18">
        <f>IF(ISNUMBER(IU121), IU121*COS(RADIANS(-$C121+Графики!$B$3))+IV121*SIN(RADIANS(-$C121+Графики!$B$3)),"")</f>
        <v>376.44014218702966</v>
      </c>
      <c r="IX121" s="19">
        <f>IF(ISNUMBER(IU121), IU121*COS(RADIANS(-$C121+Графики!$B$5))+IV121*SIN(RADIANS(-$C121+Графики!$B$5)),"")</f>
        <v>439.18299211177947</v>
      </c>
    </row>
    <row r="122" spans="1:258" s="88" customFormat="1" x14ac:dyDescent="0.25">
      <c r="A122" s="44">
        <v>122</v>
      </c>
      <c r="B122" s="50">
        <v>0</v>
      </c>
      <c r="C122" s="11">
        <f>IF(Графики!$A$7="Расчитывать с учетом закручивания скважины",B122,0)</f>
        <v>0</v>
      </c>
      <c r="D122" s="47">
        <v>59.5</v>
      </c>
      <c r="E122" s="34">
        <f>IF(ISNUMBER(INDEX($I$1:$IX$303,$A122,E$1) ),INDEX($I$1:$IX$303,$A122,E$1),0)</f>
        <v>11.24407207192511</v>
      </c>
      <c r="F122" s="35">
        <f>IF(ISNUMBER(INDEX($I$1:$IX$303,$A122,F$1) ),INDEX($I$1:$IX$303,$A122,F$1),0)</f>
        <v>22.303640999908801</v>
      </c>
      <c r="G122" s="35">
        <f>IF(ISNUMBER(INDEX($I$1:$IX$303,$A122,G$1) ),INDEX($I$1:$IX$303,$A122,G$1)-$G$305,0)</f>
        <v>-596.00756150672805</v>
      </c>
      <c r="H122" s="36">
        <f>IF(ISNUMBER(INDEX($I$1:$IX$303,$A122,H$1) ),INDEX($I$1:$IX$303,$A122,H$1)-$H$305,0)</f>
        <v>-707.81487331765834</v>
      </c>
      <c r="I122" s="29">
        <v>-0.64555162486163953</v>
      </c>
      <c r="J122" s="25">
        <v>0.64295127535798768</v>
      </c>
      <c r="K122" s="25">
        <v>-1.2017977843528462</v>
      </c>
      <c r="L122" s="25">
        <v>1.3542231561220988</v>
      </c>
      <c r="M122" s="18">
        <f t="shared" si="389"/>
        <v>11.24407207192511</v>
      </c>
      <c r="N122" s="18">
        <f t="shared" si="390"/>
        <v>22.303640999908801</v>
      </c>
      <c r="O122" s="18">
        <f>IF(ISNUMBER(M122),O121+M122*0.5,IF(ISNUMBER(M323),0,""))</f>
        <v>381.90859438268654</v>
      </c>
      <c r="P122" s="18">
        <f>IF(ISNUMBER(N122),P121+N122*0.5,IF(ISNUMBER(N323),0,""))</f>
        <v>447.61479016637924</v>
      </c>
      <c r="Q122" s="18">
        <f>IF(ISNUMBER(O122), O122*COS(RADIANS(-$C122+Графики!$B$3))+P122*SIN(RADIANS(-$C122+Графики!$B$3)),"")</f>
        <v>381.90859438268654</v>
      </c>
      <c r="R122" s="19">
        <f>IF(ISNUMBER(O122), O122*COS(RADIANS(-$C122+Графики!$B$5))+P122*SIN(RADIANS(-$C122+Графики!$B$5)),"")</f>
        <v>447.61479016637924</v>
      </c>
      <c r="S122" s="29">
        <v>-0.69399586370059918</v>
      </c>
      <c r="T122" s="25">
        <v>0.64878259350380207</v>
      </c>
      <c r="U122" s="25">
        <v>-1.3240765228092208</v>
      </c>
      <c r="V122" s="25">
        <v>1.3458242705120105</v>
      </c>
      <c r="W122" s="18">
        <f t="shared" si="391"/>
        <v>11.717684437222173</v>
      </c>
      <c r="X122" s="18">
        <f t="shared" si="392"/>
        <v>23.297171802411899</v>
      </c>
      <c r="Y122" s="18">
        <f>IF(ISNUMBER(W122),Y121+W122*0.5,IF(ISNUMBER(W323),0,""))</f>
        <v>383.49262025472837</v>
      </c>
      <c r="Z122" s="18">
        <f>IF(ISNUMBER(X122),Z121+X122*0.5,IF(ISNUMBER(X323),0,""))</f>
        <v>448.30998421148365</v>
      </c>
      <c r="AA122" s="18">
        <f>IF(ISNUMBER(Y122), Y122*COS(RADIANS(-$C122+Графики!$B$3))+Z122*SIN(RADIANS(-$C122+Графики!$B$3)),"")</f>
        <v>383.49262025472837</v>
      </c>
      <c r="AB122" s="18">
        <f>IF(ISNUMBER(Y122), Y122*COS(RADIANS(-$C122+Графики!$B$5))+Z122*SIN(RADIANS(-$C122+Графики!$B$5)),"")</f>
        <v>448.30998421148365</v>
      </c>
      <c r="AC122" s="24">
        <v>-0.83142485557388845</v>
      </c>
      <c r="AD122" s="25">
        <v>0.63321207551915204</v>
      </c>
      <c r="AE122" s="25">
        <v>-1.2552119803169046</v>
      </c>
      <c r="AF122" s="25">
        <v>1.2815603913974527</v>
      </c>
      <c r="AG122" s="18">
        <f t="shared" si="393"/>
        <v>12.781020398528948</v>
      </c>
      <c r="AH122" s="18">
        <f t="shared" si="394"/>
        <v>22.13570702054998</v>
      </c>
      <c r="AI122" s="18">
        <f>IF(ISNUMBER(AG122),AI121+AG122*0.5,IF(ISNUMBER(AG323),0,""))</f>
        <v>386.46351677443579</v>
      </c>
      <c r="AJ122" s="18">
        <f>IF(ISNUMBER(AH122),AJ121+AH122*0.5,IF(ISNUMBER(AH323),0,""))</f>
        <v>453.47816843850484</v>
      </c>
      <c r="AK122" s="18">
        <f>IF(ISNUMBER(AI122), AI122*COS(RADIANS(-$C122+Графики!$B$3))+AJ122*SIN(RADIANS(-$C122+Графики!$B$3)),"")</f>
        <v>386.46351677443579</v>
      </c>
      <c r="AL122" s="19">
        <f>IF(ISNUMBER(AI122), AI122*COS(RADIANS(-$C122+Графики!$B$5))+AJ122*SIN(RADIANS(-$C122+Графики!$B$5)),"")</f>
        <v>453.47816843850484</v>
      </c>
      <c r="AM122" s="24">
        <v>-0.68600057160664896</v>
      </c>
      <c r="AN122" s="25">
        <v>0.71517903406775107</v>
      </c>
      <c r="AO122" s="25">
        <v>-1.3097025650605871</v>
      </c>
      <c r="AP122" s="25">
        <v>1.2994911779592466</v>
      </c>
      <c r="AQ122" s="18">
        <f t="shared" si="395"/>
        <v>12.22729406780161</v>
      </c>
      <c r="AR122" s="18">
        <f t="shared" si="396"/>
        <v>22.767543392222134</v>
      </c>
      <c r="AS122" s="18">
        <f>IF(ISNUMBER(AQ122),AS121+AQ122*0.5,IF(ISNUMBER(AQ323),0,""))</f>
        <v>380.57128570159523</v>
      </c>
      <c r="AT122" s="18">
        <f>IF(ISNUMBER(AR122),AT121+AR122*0.5,IF(ISNUMBER(AR323),0,""))</f>
        <v>452.00398354003221</v>
      </c>
      <c r="AU122" s="18">
        <f>IF(ISNUMBER(AS122), AS122*COS(RADIANS(-$C122+Графики!$B$3))+AT122*SIN(RADIANS(-$C122+Графики!$B$3)),"")</f>
        <v>380.57128570159523</v>
      </c>
      <c r="AV122" s="19">
        <f>IF(ISNUMBER(AS122), AS122*COS(RADIANS(-$C122+Графики!$B$5))+AT122*SIN(RADIANS(-$C122+Графики!$B$5)),"")</f>
        <v>452.00398354003221</v>
      </c>
      <c r="AW122" s="24">
        <v>-0.67308855523588906</v>
      </c>
      <c r="AX122" s="25">
        <v>0.77057748784569846</v>
      </c>
      <c r="AY122" s="25">
        <v>-1.23369755563039</v>
      </c>
      <c r="AZ122" s="25">
        <v>1.1718671679220634</v>
      </c>
      <c r="BA122" s="18">
        <f t="shared" si="397"/>
        <v>12.59802961208883</v>
      </c>
      <c r="BB122" s="18">
        <f t="shared" si="398"/>
        <v>20.990970582309593</v>
      </c>
      <c r="BC122" s="18">
        <f>IF(ISNUMBER(BA122),BC121+BA122*0.5,IF(ISNUMBER(BA323),0,""))</f>
        <v>377.94719590889139</v>
      </c>
      <c r="BD122" s="18">
        <f>IF(ISNUMBER(BB122),BD121+BB122*0.5,IF(ISNUMBER(BB323),0,""))</f>
        <v>448.67619161145939</v>
      </c>
      <c r="BE122" s="18">
        <f>IF(ISNUMBER(BC122), BC122*COS(RADIANS(-$C122+Графики!$B$3))+BD122*SIN(RADIANS(-$C122+Графики!$B$3)),"")</f>
        <v>377.94719590889139</v>
      </c>
      <c r="BF122" s="19">
        <f>IF(ISNUMBER(BC122), BC122*COS(RADIANS(-$C122+Графики!$B$5))+BD122*SIN(RADIANS(-$C122+Графики!$B$5)),"")</f>
        <v>448.67619161145939</v>
      </c>
      <c r="BG122" s="24">
        <v>-0.77393736651951217</v>
      </c>
      <c r="BH122" s="25">
        <v>0.67522692677220553</v>
      </c>
      <c r="BI122" s="25">
        <v>-1.2268389986102046</v>
      </c>
      <c r="BJ122" s="25">
        <v>1.3529574295422875</v>
      </c>
      <c r="BK122" s="18">
        <f t="shared" si="399"/>
        <v>12.6460070744871</v>
      </c>
      <c r="BL122" s="18">
        <f t="shared" si="400"/>
        <v>22.511069176777635</v>
      </c>
      <c r="BM122" s="18">
        <f>IF(ISNUMBER(BK122),BM121+BK122*0.5,IF(ISNUMBER(BK323),0,""))</f>
        <v>382.33137404668605</v>
      </c>
      <c r="BN122" s="18">
        <f>IF(ISNUMBER(BL122),BN121+BL122*0.5,IF(ISNUMBER(BL323),0,""))</f>
        <v>442.10082829993939</v>
      </c>
      <c r="BO122" s="18">
        <f>IF(ISNUMBER(BM122), BM122*COS(RADIANS(-$C122+Графики!$B$3))+BN122*SIN(RADIANS(-$C122+Графики!$B$3)),"")</f>
        <v>382.33137404668605</v>
      </c>
      <c r="BP122" s="19">
        <f>IF(ISNUMBER(BM122), BM122*COS(RADIANS(-$C122+Графики!$B$5))+BN122*SIN(RADIANS(-$C122+Графики!$B$5)),"")</f>
        <v>442.10082829993939</v>
      </c>
      <c r="BQ122" s="24">
        <v>-0.74408092877640053</v>
      </c>
      <c r="BR122" s="25">
        <v>0.75251601357747611</v>
      </c>
      <c r="BS122" s="25">
        <v>-1.1878979021469231</v>
      </c>
      <c r="BT122" s="25">
        <v>1.2424153413951493</v>
      </c>
      <c r="BU122" s="18">
        <f t="shared" si="401"/>
        <v>13.059900829534797</v>
      </c>
      <c r="BV122" s="18">
        <f t="shared" si="402"/>
        <v>21.206894084457304</v>
      </c>
      <c r="BW122" s="18">
        <f>IF(ISNUMBER(BU122),BW121+BU122*0.5,IF(ISNUMBER(BU323),0,""))</f>
        <v>384.49902673897645</v>
      </c>
      <c r="BX122" s="18">
        <f>IF(ISNUMBER(BV122),BX121+BV122*0.5,IF(ISNUMBER(BV323),0,""))</f>
        <v>439.26247833103542</v>
      </c>
      <c r="BY122" s="18">
        <f>IF(ISNUMBER(BW122), BW122*COS(RADIANS(-$C122+Графики!$B$3))+BX122*SIN(RADIANS(-$C122+Графики!$B$3)),"")</f>
        <v>384.49902673897645</v>
      </c>
      <c r="BZ122" s="19">
        <f>IF(ISNUMBER(BW122), BW122*COS(RADIANS(-$C122+Графики!$B$5))+BX122*SIN(RADIANS(-$C122+Графики!$B$5)),"")</f>
        <v>439.26247833103542</v>
      </c>
      <c r="CA122" s="29">
        <v>-0.80198128771246013</v>
      </c>
      <c r="CB122" s="25">
        <v>0.65522682327569559</v>
      </c>
      <c r="CC122" s="25">
        <v>-1.3111316986951969</v>
      </c>
      <c r="CD122" s="25">
        <v>1.2630207878755253</v>
      </c>
      <c r="CE122" s="18">
        <f t="shared" si="403"/>
        <v>12.716196981776706</v>
      </c>
      <c r="CF122" s="18">
        <f t="shared" si="404"/>
        <v>22.461828948733665</v>
      </c>
      <c r="CG122" s="18">
        <f>IF(ISNUMBER(CE122),CG121+CE122*0.5,IF(ISNUMBER(CE323),0,""))</f>
        <v>385.30686580922998</v>
      </c>
      <c r="CH122" s="18">
        <f>IF(ISNUMBER(CF122),CH121+CF122*0.5,IF(ISNUMBER(CF323),0,""))</f>
        <v>452.04921661814649</v>
      </c>
      <c r="CI122" s="18">
        <f>IF(ISNUMBER(CG122), CG122*COS(RADIANS(-$C122+Графики!$B$3))+CH122*SIN(RADIANS(-$C122+Графики!$B$3)),"")</f>
        <v>385.30686580922998</v>
      </c>
      <c r="CJ122" s="19">
        <f>IF(ISNUMBER(CG122), CG122*COS(RADIANS(-$C122+Графики!$B$5))+CH122*SIN(RADIANS(-$C122+Графики!$B$5)),"")</f>
        <v>452.04921661814649</v>
      </c>
      <c r="CK122" s="24">
        <v>-0.73358235135216787</v>
      </c>
      <c r="CL122" s="25">
        <v>0.69948719770479473</v>
      </c>
      <c r="CM122" s="25">
        <v>-1.2342427840565646</v>
      </c>
      <c r="CN122" s="25">
        <v>1.2156858225295055</v>
      </c>
      <c r="CO122" s="18">
        <f t="shared" si="405"/>
        <v>12.505565041820072</v>
      </c>
      <c r="CP122" s="18">
        <f t="shared" si="406"/>
        <v>21.378031611375352</v>
      </c>
      <c r="CQ122" s="18">
        <f>IF(ISNUMBER(CO122),CQ121+CO122*0.5,IF(ISNUMBER(CO323),0,""))</f>
        <v>386.33995245266289</v>
      </c>
      <c r="CR122" s="18">
        <f>IF(ISNUMBER(CP122),CR121+CP122*0.5,IF(ISNUMBER(CP323),0,""))</f>
        <v>451.76009150193181</v>
      </c>
      <c r="CS122" s="18">
        <f>IF(ISNUMBER(CQ122), CQ122*COS(RADIANS(-$C122+Графики!$B$3))+CR122*SIN(RADIANS(-$C122+Графики!$B$3)),"")</f>
        <v>386.33995245266289</v>
      </c>
      <c r="CT122" s="19">
        <f>IF(ISNUMBER(CQ122), CQ122*COS(RADIANS(-$C122+Графики!$B$5))+CR122*SIN(RADIANS(-$C122+Графики!$B$5)),"")</f>
        <v>451.76009150193181</v>
      </c>
      <c r="CU122" s="24">
        <v>-0.82522001792397026</v>
      </c>
      <c r="CV122" s="25">
        <v>0.78851369229103607</v>
      </c>
      <c r="CW122" s="25">
        <v>-1.2019019452871866</v>
      </c>
      <c r="CX122" s="25">
        <v>1.2792574064813538</v>
      </c>
      <c r="CY122" s="18">
        <f t="shared" si="407"/>
        <v>14.082017787043938</v>
      </c>
      <c r="CZ122" s="18">
        <f t="shared" si="408"/>
        <v>21.650508194499292</v>
      </c>
      <c r="DA122" s="18">
        <f>IF(ISNUMBER(CY122),DA121+CY122*0.5,IF(ISNUMBER(CY323),0,""))</f>
        <v>376.21473428749016</v>
      </c>
      <c r="DB122" s="18">
        <f>IF(ISNUMBER(CZ122),DB121+CZ122*0.5,IF(ISNUMBER(CZ323),0,""))</f>
        <v>452.24335122011229</v>
      </c>
      <c r="DC122" s="18">
        <f>IF(ISNUMBER(DA122), DA122*COS(RADIANS(-$C122+Графики!$B$3))+DB122*SIN(RADIANS(-$C122+Графики!$B$3)),"")</f>
        <v>376.21473428749016</v>
      </c>
      <c r="DD122" s="19">
        <f>IF(ISNUMBER(DA122), DA122*COS(RADIANS(-$C122+Графики!$B$5))+DB122*SIN(RADIANS(-$C122+Графики!$B$5)),"")</f>
        <v>452.24335122011229</v>
      </c>
      <c r="DE122" s="24">
        <v>-0.81465240594740174</v>
      </c>
      <c r="DF122" s="25">
        <v>0.71561392413903824</v>
      </c>
      <c r="DG122" s="25">
        <v>-1.3168136748466104</v>
      </c>
      <c r="DH122" s="25">
        <v>1.3175726125033813</v>
      </c>
      <c r="DI122" s="18">
        <f t="shared" si="409"/>
        <v>13.353696039846554</v>
      </c>
      <c r="DJ122" s="18">
        <f t="shared" si="410"/>
        <v>22.987332275708756</v>
      </c>
      <c r="DK122" s="18">
        <f>IF(ISNUMBER(DI122),DK121+DI122*0.5,IF(ISNUMBER(DI323),0,""))</f>
        <v>381.77118189214633</v>
      </c>
      <c r="DL122" s="18">
        <f>IF(ISNUMBER(DJ122),DL121+DJ122*0.5,IF(ISNUMBER(DJ323),0,""))</f>
        <v>448.90148374842579</v>
      </c>
      <c r="DM122" s="18">
        <f>IF(ISNUMBER(DK122), DK122*COS(RADIANS(-$C122+Графики!$B$3))+DL122*SIN(RADIANS(-$C122+Графики!$B$3)),"")</f>
        <v>381.77118189214633</v>
      </c>
      <c r="DN122" s="19">
        <f>IF(ISNUMBER(DK122), DK122*COS(RADIANS(-$C122+Графики!$B$5))+DL122*SIN(RADIANS(-$C122+Графики!$B$5)),"")</f>
        <v>448.90148374842579</v>
      </c>
      <c r="DO122" s="24">
        <v>-0.78060035228875135</v>
      </c>
      <c r="DP122" s="25">
        <v>0.68383105546064504</v>
      </c>
      <c r="DQ122" s="25">
        <v>-1.2009677276566872</v>
      </c>
      <c r="DR122" s="25">
        <v>1.3507657090778957</v>
      </c>
      <c r="DS122" s="18">
        <f t="shared" si="411"/>
        <v>12.779227015486768</v>
      </c>
      <c r="DT122" s="18">
        <f t="shared" si="412"/>
        <v>22.266234763205301</v>
      </c>
      <c r="DU122" s="18">
        <f>IF(ISNUMBER(DS122),DU121+DS122*0.5,IF(ISNUMBER(DS323),0,""))</f>
        <v>389.33756268366068</v>
      </c>
      <c r="DV122" s="18">
        <f>IF(ISNUMBER(DT122),DV121+DT122*0.5,IF(ISNUMBER(DT323),0,""))</f>
        <v>448.38854539615789</v>
      </c>
      <c r="DW122" s="18">
        <f>IF(ISNUMBER(DU122), DU122*COS(RADIANS(-$C122+Графики!$B$3))+DV122*SIN(RADIANS(-$C122+Графики!$B$3)),"")</f>
        <v>389.33756268366068</v>
      </c>
      <c r="DX122" s="19">
        <f>IF(ISNUMBER(DU122), DU122*COS(RADIANS(-$C122+Графики!$B$5))+DV122*SIN(RADIANS(-$C122+Графики!$B$5)),"")</f>
        <v>448.38854539615789</v>
      </c>
      <c r="DY122" s="24">
        <v>-0.73693361446731476</v>
      </c>
      <c r="DZ122" s="25">
        <v>0.71840257625979886</v>
      </c>
      <c r="EA122" s="25">
        <v>-1.2775391392802773</v>
      </c>
      <c r="EB122" s="25">
        <v>1.3219041602766566</v>
      </c>
      <c r="EC122" s="18">
        <f t="shared" si="413"/>
        <v>12.6998627149349</v>
      </c>
      <c r="ED122" s="18">
        <f t="shared" si="414"/>
        <v>22.682476695111056</v>
      </c>
      <c r="EE122" s="18">
        <f>IF(ISNUMBER(EC122),EE121+EC122*0.5,IF(ISNUMBER(EC323),0,""))</f>
        <v>381.05002570463768</v>
      </c>
      <c r="EF122" s="18">
        <f>IF(ISNUMBER(ED122),EF121+ED122*0.5,IF(ISNUMBER(ED323),0,""))</f>
        <v>448.63033365571584</v>
      </c>
      <c r="EG122" s="18">
        <f>IF(ISNUMBER(EE122), EE122*COS(RADIANS(-$C122+Графики!$B$3))+EF122*SIN(RADIANS(-$C122+Графики!$B$3)),"")</f>
        <v>381.05002570463768</v>
      </c>
      <c r="EH122" s="19">
        <f>IF(ISNUMBER(EE122), EE122*COS(RADIANS(-$C122+Графики!$B$5))+EF122*SIN(RADIANS(-$C122+Графики!$B$5)),"")</f>
        <v>448.63033365571584</v>
      </c>
      <c r="EI122" s="24">
        <v>-0.69924976713230569</v>
      </c>
      <c r="EJ122" s="25">
        <v>0.72833508185850648</v>
      </c>
      <c r="EK122" s="25">
        <v>-1.3468260958506573</v>
      </c>
      <c r="EL122" s="25">
        <v>1.3196181675076175</v>
      </c>
      <c r="EM122" s="18">
        <f t="shared" si="415"/>
        <v>12.457705732971059</v>
      </c>
      <c r="EN122" s="18">
        <f t="shared" si="416"/>
        <v>23.26701606451131</v>
      </c>
      <c r="EO122" s="18">
        <f>IF(ISNUMBER(EM122),EO121+EM122*0.5,IF(ISNUMBER(EM323),0,""))</f>
        <v>384.62060109327996</v>
      </c>
      <c r="EP122" s="18">
        <f>IF(ISNUMBER(EN122),EP121+EN122*0.5,IF(ISNUMBER(EN323),0,""))</f>
        <v>444.35736399561233</v>
      </c>
      <c r="EQ122" s="18">
        <f>IF(ISNUMBER(EO122), EO122*COS(RADIANS(-$C122+Графики!$B$3))+EP122*SIN(RADIANS(-$C122+Графики!$B$3)),"")</f>
        <v>384.62060109327996</v>
      </c>
      <c r="ER122" s="19">
        <f>IF(ISNUMBER(EO122), EO122*COS(RADIANS(-$C122+Графики!$B$5))+EP122*SIN(RADIANS(-$C122+Графики!$B$5)),"")</f>
        <v>444.35736399561233</v>
      </c>
      <c r="ES122" s="24">
        <v>-0.74429291606757841</v>
      </c>
      <c r="ET122" s="25">
        <v>0.62017884714237037</v>
      </c>
      <c r="EU122" s="25">
        <v>-1.2633308161253658</v>
      </c>
      <c r="EV122" s="25">
        <v>1.2726683302360868</v>
      </c>
      <c r="EW122" s="18">
        <f t="shared" si="417"/>
        <v>11.906981036885613</v>
      </c>
      <c r="EX122" s="18">
        <f t="shared" si="418"/>
        <v>22.128961009256987</v>
      </c>
      <c r="EY122" s="18">
        <f>IF(ISNUMBER(EW122),EY121+EW122*0.5,IF(ISNUMBER(EW323),0,""))</f>
        <v>377.87145814821702</v>
      </c>
      <c r="EZ122" s="18">
        <f>IF(ISNUMBER(EX122),EZ121+EX122*0.5,IF(ISNUMBER(EX323),0,""))</f>
        <v>444.74564859625781</v>
      </c>
      <c r="FA122" s="18">
        <f>IF(ISNUMBER(EY122), EY122*COS(RADIANS(-$C122+Графики!$B$3))+EZ122*SIN(RADIANS(-$C122+Графики!$B$3)),"")</f>
        <v>377.87145814821702</v>
      </c>
      <c r="FB122" s="19">
        <f>IF(ISNUMBER(EY122), EY122*COS(RADIANS(-$C122+Графики!$B$5))+EZ122*SIN(RADIANS(-$C122+Графики!$B$5)),"")</f>
        <v>444.74564859625781</v>
      </c>
      <c r="FC122" s="24">
        <v>-0.70229295339619002</v>
      </c>
      <c r="FD122" s="25">
        <v>0.75557546148787436</v>
      </c>
      <c r="FE122" s="25">
        <v>-1.354569330395853</v>
      </c>
      <c r="FF122" s="25">
        <v>1.3577457426216963</v>
      </c>
      <c r="FG122" s="18">
        <f t="shared" si="419"/>
        <v>12.72195875418862</v>
      </c>
      <c r="FH122" s="18">
        <f t="shared" si="420"/>
        <v>23.667204153013476</v>
      </c>
      <c r="FI122" s="18">
        <f>IF(ISNUMBER(FG122),FI121+FG122*0.5,IF(ISNUMBER(FG323),0,""))</f>
        <v>382.00258244058864</v>
      </c>
      <c r="FJ122" s="18">
        <f>IF(ISNUMBER(FH122),FJ121+FH122*0.5,IF(ISNUMBER(FH323),0,""))</f>
        <v>450.70256687707837</v>
      </c>
      <c r="FK122" s="18">
        <f>IF(ISNUMBER(FI122), FI122*COS(RADIANS(-$C122+Графики!$B$3))+FJ122*SIN(RADIANS(-$C122+Графики!$B$3)),"")</f>
        <v>382.00258244058864</v>
      </c>
      <c r="FL122" s="19">
        <f>IF(ISNUMBER(FI122), FI122*COS(RADIANS(-$C122+Графики!$B$5))+FJ122*SIN(RADIANS(-$C122+Графики!$B$5)),"")</f>
        <v>450.70256687707837</v>
      </c>
      <c r="FM122" s="24">
        <v>-0.71933478828966446</v>
      </c>
      <c r="FN122" s="25">
        <v>0.7448823202902416</v>
      </c>
      <c r="FO122" s="25">
        <v>-1.1818963054644174</v>
      </c>
      <c r="FP122" s="25">
        <v>1.218689207424289</v>
      </c>
      <c r="FQ122" s="18">
        <f t="shared" si="421"/>
        <v>12.777357055127524</v>
      </c>
      <c r="FR122" s="18">
        <f t="shared" si="422"/>
        <v>20.947528326332158</v>
      </c>
      <c r="FS122" s="18">
        <f>IF(ISNUMBER(FQ122),FS121+FQ122*0.5,IF(ISNUMBER(FQ323),0,""))</f>
        <v>383.33469449312042</v>
      </c>
      <c r="FT122" s="18">
        <f>IF(ISNUMBER(FR122),FT121+FR122*0.5,IF(ISNUMBER(FR323),0,""))</f>
        <v>447.0774803875666</v>
      </c>
      <c r="FU122" s="18">
        <f>IF(ISNUMBER(FS122), FS122*COS(RADIANS(-$C122+Графики!$B$3))+FT122*SIN(RADIANS(-$C122+Графики!$B$3)),"")</f>
        <v>383.33469449312042</v>
      </c>
      <c r="FV122" s="19">
        <f>IF(ISNUMBER(FS122), FS122*COS(RADIANS(-$C122+Графики!$B$5))+FT122*SIN(RADIANS(-$C122+Графики!$B$5)),"")</f>
        <v>447.0774803875666</v>
      </c>
      <c r="FW122" s="24">
        <v>-0.73076189682101811</v>
      </c>
      <c r="FX122" s="25">
        <v>0.63184872259321712</v>
      </c>
      <c r="FY122" s="25">
        <v>-1.3531131408504444</v>
      </c>
      <c r="FZ122" s="25">
        <v>1.2242927587666061</v>
      </c>
      <c r="GA122" s="18">
        <f t="shared" si="423"/>
        <v>11.890740643144689</v>
      </c>
      <c r="GB122" s="18">
        <f t="shared" si="424"/>
        <v>22.490213161360145</v>
      </c>
      <c r="GC122" s="18">
        <f>IF(ISNUMBER(GA122),GC121+GA122*0.5,IF(ISNUMBER(GA323),0,""))</f>
        <v>388.93386332554184</v>
      </c>
      <c r="GD122" s="18">
        <f>IF(ISNUMBER(GB122),GD121+GB122*0.5,IF(ISNUMBER(GB323),0,""))</f>
        <v>442.20970740918744</v>
      </c>
      <c r="GE122" s="18">
        <f>IF(ISNUMBER(GC122), GC122*COS(RADIANS(-$C122+Графики!$B$3))+GD122*SIN(RADIANS(-$C122+Графики!$B$3)),"")</f>
        <v>388.93386332554184</v>
      </c>
      <c r="GF122" s="19">
        <f>IF(ISNUMBER(GC122), GC122*COS(RADIANS(-$C122+Графики!$B$5))+GD122*SIN(RADIANS(-$C122+Графики!$B$5)),"")</f>
        <v>442.20970740918744</v>
      </c>
      <c r="GG122" s="24">
        <v>-0.64943853549214703</v>
      </c>
      <c r="GH122" s="25">
        <v>0.77094621514068085</v>
      </c>
      <c r="GI122" s="25">
        <v>-1.3571602081605063</v>
      </c>
      <c r="GJ122" s="25">
        <v>1.2414745939138596</v>
      </c>
      <c r="GK122" s="18">
        <f t="shared" si="425"/>
        <v>12.394877872846735</v>
      </c>
      <c r="GL122" s="18">
        <f t="shared" si="426"/>
        <v>22.675423038249143</v>
      </c>
      <c r="GM122" s="18">
        <f>IF(ISNUMBER(GK122),GM121+GK122*0.5,IF(ISNUMBER(GK323),0,""))</f>
        <v>390.29154028993139</v>
      </c>
      <c r="GN122" s="18">
        <f>IF(ISNUMBER(GL122),GN121+GL122*0.5,IF(ISNUMBER(GL323),0,""))</f>
        <v>449.47958374935718</v>
      </c>
      <c r="GO122" s="18">
        <f>IF(ISNUMBER(GM122), GM122*COS(RADIANS(-$C122+Графики!$B$3))+GN122*SIN(RADIANS(-$C122+Графики!$B$3)),"")</f>
        <v>390.29154028993139</v>
      </c>
      <c r="GP122" s="19">
        <f>IF(ISNUMBER(GM122), GM122*COS(RADIANS(-$C122+Графики!$B$5))+GN122*SIN(RADIANS(-$C122+Графики!$B$5)),"")</f>
        <v>449.47958374935718</v>
      </c>
      <c r="GQ122" s="24">
        <v>-0.64583893173280671</v>
      </c>
      <c r="GR122" s="25">
        <v>0.69617555614281934</v>
      </c>
      <c r="GS122" s="25">
        <v>-1.3411345051786103</v>
      </c>
      <c r="GT122" s="25">
        <v>1.3602206624871696</v>
      </c>
      <c r="GU122" s="18">
        <f t="shared" si="427"/>
        <v>11.711018004587601</v>
      </c>
      <c r="GV122" s="18">
        <f t="shared" si="428"/>
        <v>23.571587618245253</v>
      </c>
      <c r="GW122" s="18">
        <f>IF(ISNUMBER(GU122),GW121+GU122*0.5,IF(ISNUMBER(GU323),0,""))</f>
        <v>384.60977154578961</v>
      </c>
      <c r="GX122" s="18">
        <f>IF(ISNUMBER(GV122),GX121+GV122*0.5,IF(ISNUMBER(GV323),0,""))</f>
        <v>449.61790680921399</v>
      </c>
      <c r="GY122" s="18">
        <f>IF(ISNUMBER(GW122), GW122*COS(RADIANS(-$C122+Графики!$B$3))+GX122*SIN(RADIANS(-$C122+Графики!$B$3)),"")</f>
        <v>384.60977154578961</v>
      </c>
      <c r="GZ122" s="19">
        <f>IF(ISNUMBER(GW122), GW122*COS(RADIANS(-$C122+Графики!$B$5))+GX122*SIN(RADIANS(-$C122+Графики!$B$5)),"")</f>
        <v>449.61790680921399</v>
      </c>
      <c r="HA122" s="24">
        <v>-0.69104004404522512</v>
      </c>
      <c r="HB122" s="25">
        <v>0.75477002653196712</v>
      </c>
      <c r="HC122" s="25">
        <v>-1.17176716326798</v>
      </c>
      <c r="HD122" s="25">
        <v>1.2702074291966408</v>
      </c>
      <c r="HE122" s="18">
        <f t="shared" si="429"/>
        <v>12.61673829460074</v>
      </c>
      <c r="HF122" s="18">
        <f t="shared" si="430"/>
        <v>21.308635555473302</v>
      </c>
      <c r="HG122" s="18">
        <f>IF(ISNUMBER(HE122),HG121+HE122*0.5,IF(ISNUMBER(HE323),0,""))</f>
        <v>387.0108736639192</v>
      </c>
      <c r="HH122" s="18">
        <f>IF(ISNUMBER(HF122),HH121+HF122*0.5,IF(ISNUMBER(HF323),0,""))</f>
        <v>448.7966265754219</v>
      </c>
      <c r="HI122" s="18">
        <f>IF(ISNUMBER(HG122), HG122*COS(RADIANS(-$C122+Графики!$B$3))+HH122*SIN(RADIANS(-$C122+Графики!$B$3)),"")</f>
        <v>387.0108736639192</v>
      </c>
      <c r="HJ122" s="19">
        <f>IF(ISNUMBER(HG122), HG122*COS(RADIANS(-$C122+Графики!$B$5))+HH122*SIN(RADIANS(-$C122+Графики!$B$5)),"")</f>
        <v>448.7966265754219</v>
      </c>
      <c r="HK122" s="24">
        <v>-0.6757953671737037</v>
      </c>
      <c r="HL122" s="25">
        <v>0.6933465164171716</v>
      </c>
      <c r="HM122" s="25">
        <v>-1.2469387154591018</v>
      </c>
      <c r="HN122" s="25">
        <v>1.3423090560189332</v>
      </c>
      <c r="HO122" s="18">
        <f t="shared" si="431"/>
        <v>11.947732626431227</v>
      </c>
      <c r="HP122" s="18">
        <f t="shared" si="432"/>
        <v>22.593526729426681</v>
      </c>
      <c r="HQ122" s="18">
        <f>IF(ISNUMBER(HO122),HQ121+HO122*0.5,IF(ISNUMBER(HO323),0,""))</f>
        <v>387.38676147870103</v>
      </c>
      <c r="HR122" s="18">
        <f>IF(ISNUMBER(HP122),HR121+HP122*0.5,IF(ISNUMBER(HP323),0,""))</f>
        <v>453.64485390122815</v>
      </c>
      <c r="HS122" s="18">
        <f>IF(ISNUMBER(HQ122), HQ122*COS(RADIANS(-$C122+Графики!$B$3))+HR122*SIN(RADIANS(-$C122+Графики!$B$3)),"")</f>
        <v>387.38676147870103</v>
      </c>
      <c r="HT122" s="19">
        <f>IF(ISNUMBER(HQ122), HQ122*COS(RADIANS(-$C122+Графики!$B$5))+HR122*SIN(RADIANS(-$C122+Графики!$B$5)),"")</f>
        <v>453.64485390122815</v>
      </c>
      <c r="HU122" s="24">
        <v>-0.8008703231509654</v>
      </c>
      <c r="HV122" s="25">
        <v>0.63884615256638067</v>
      </c>
      <c r="HW122" s="25">
        <v>-1.3292191641089355</v>
      </c>
      <c r="HX122" s="25">
        <v>1.2507272317866982</v>
      </c>
      <c r="HY122" s="18">
        <f t="shared" si="433"/>
        <v>12.563565862547019</v>
      </c>
      <c r="HZ122" s="18">
        <f t="shared" si="434"/>
        <v>22.51237756056652</v>
      </c>
      <c r="IA122" s="18">
        <f>IF(ISNUMBER(HY122),IA121+HY122*0.5,IF(ISNUMBER(HY323),0,""))</f>
        <v>382.46097496988017</v>
      </c>
      <c r="IB122" s="18">
        <f>IF(ISNUMBER(HZ122),IB121+HZ122*0.5,IF(ISNUMBER(HZ323),0,""))</f>
        <v>446.37714350778043</v>
      </c>
      <c r="IC122" s="18">
        <f>IF(ISNUMBER(IA122), IA122*COS(RADIANS(-$C122+Графики!$B$3))+IB122*SIN(RADIANS(-$C122+Графики!$B$3)),"")</f>
        <v>382.46097496988017</v>
      </c>
      <c r="ID122" s="19">
        <f>IF(ISNUMBER(IA122), IA122*COS(RADIANS(-$C122+Графики!$B$5))+IB122*SIN(RADIANS(-$C122+Графики!$B$5)),"")</f>
        <v>446.37714350778043</v>
      </c>
      <c r="IE122" s="24">
        <v>-0.67417250888226443</v>
      </c>
      <c r="IF122" s="25">
        <v>0.65551082049260223</v>
      </c>
      <c r="IG122" s="25">
        <v>-1.30163967503566</v>
      </c>
      <c r="IH122" s="25">
        <v>1.3648238169676177</v>
      </c>
      <c r="II122" s="18">
        <f t="shared" si="435"/>
        <v>11.603415658252302</v>
      </c>
      <c r="IJ122" s="18">
        <f t="shared" si="436"/>
        <v>23.2671838206678</v>
      </c>
      <c r="IK122" s="18">
        <f>IF(ISNUMBER(II122),IK121+II122*0.5,IF(ISNUMBER(II323),0,""))</f>
        <v>380.66804597599173</v>
      </c>
      <c r="IL122" s="18">
        <f>IF(ISNUMBER(IJ122),IL121+IJ122*0.5,IF(ISNUMBER(IJ323),0,""))</f>
        <v>441.29509919193447</v>
      </c>
      <c r="IM122" s="18">
        <f>IF(ISNUMBER(IK122), IK122*COS(RADIANS(-$C122+Графики!$B$3))+IL122*SIN(RADIANS(-$C122+Графики!$B$3)),"")</f>
        <v>380.66804597599173</v>
      </c>
      <c r="IN122" s="19">
        <f>IF(ISNUMBER(IK122), IK122*COS(RADIANS(-$C122+Графики!$B$5))+IL122*SIN(RADIANS(-$C122+Графики!$B$5)),"")</f>
        <v>441.29509919193447</v>
      </c>
      <c r="IO122" s="24">
        <v>-0.68977857881543769</v>
      </c>
      <c r="IP122" s="25">
        <v>0.63237958889560819</v>
      </c>
      <c r="IQ122" s="25">
        <v>-1.2002183081302951</v>
      </c>
      <c r="IR122" s="25">
        <v>1.3530995335142977</v>
      </c>
      <c r="IS122" s="18">
        <f t="shared" si="437"/>
        <v>11.537750630380492</v>
      </c>
      <c r="IT122" s="18">
        <f t="shared" si="438"/>
        <v>22.280057874336478</v>
      </c>
      <c r="IU122" s="18">
        <f>IF(ISNUMBER(IS122),IU121+IS122*0.5,IF(ISNUMBER(IS323),0,""))</f>
        <v>382.20901750221992</v>
      </c>
      <c r="IV122" s="18">
        <f>IF(ISNUMBER(IT122),IV121+IT122*0.5,IF(ISNUMBER(IT323),0,""))</f>
        <v>450.32302104894768</v>
      </c>
      <c r="IW122" s="18">
        <f>IF(ISNUMBER(IU122), IU122*COS(RADIANS(-$C122+Графики!$B$3))+IV122*SIN(RADIANS(-$C122+Графики!$B$3)),"")</f>
        <v>382.20901750221992</v>
      </c>
      <c r="IX122" s="19">
        <f>IF(ISNUMBER(IU122), IU122*COS(RADIANS(-$C122+Графики!$B$5))+IV122*SIN(RADIANS(-$C122+Графики!$B$5)),"")</f>
        <v>450.32302104894768</v>
      </c>
    </row>
    <row r="123" spans="1:258" s="88" customFormat="1" x14ac:dyDescent="0.25">
      <c r="A123" s="44">
        <v>123</v>
      </c>
      <c r="B123" s="50">
        <v>0</v>
      </c>
      <c r="C123" s="11">
        <f>IF(Графики!$A$7="Расчитывать с учетом закручивания скважины",B123,0)</f>
        <v>0</v>
      </c>
      <c r="D123" s="47">
        <v>60</v>
      </c>
      <c r="E123" s="34">
        <f>IF(ISNUMBER(INDEX($I$1:$IX$303,$A123,E$1) ),INDEX($I$1:$IX$303,$A123,E$1),0)</f>
        <v>16.322024733795551</v>
      </c>
      <c r="F123" s="35">
        <f>IF(ISNUMBER(INDEX($I$1:$IX$303,$A123,F$1) ),INDEX($I$1:$IX$303,$A123,F$1),0)</f>
        <v>20.755075011261063</v>
      </c>
      <c r="G123" s="35">
        <f>IF(ISNUMBER(INDEX($I$1:$IX$303,$A123,G$1) ),INDEX($I$1:$IX$303,$A123,G$1)-$G$305,0)</f>
        <v>-587.84654913983036</v>
      </c>
      <c r="H123" s="36">
        <f>IF(ISNUMBER(INDEX($I$1:$IX$303,$A123,H$1) ),INDEX($I$1:$IX$303,$A123,H$1)-$H$305,0)</f>
        <v>-697.43733581202775</v>
      </c>
      <c r="I123" s="29">
        <v>-1.0380051250468416</v>
      </c>
      <c r="J123" s="25">
        <v>0.83244419252895419</v>
      </c>
      <c r="K123" s="25">
        <v>-1.2521132227962972</v>
      </c>
      <c r="L123" s="25">
        <v>1.1264139689002943</v>
      </c>
      <c r="M123" s="18">
        <f t="shared" si="389"/>
        <v>16.322024733795551</v>
      </c>
      <c r="N123" s="18">
        <f t="shared" si="390"/>
        <v>20.755075011261063</v>
      </c>
      <c r="O123" s="18">
        <f>IF(ISNUMBER(M123),O122+M123*0.5,IF(ISNUMBER(M324),0,""))</f>
        <v>390.0696067495843</v>
      </c>
      <c r="P123" s="18">
        <f>IF(ISNUMBER(N123),P122+N123*0.5,IF(ISNUMBER(N324),0,""))</f>
        <v>457.99232767200976</v>
      </c>
      <c r="Q123" s="18">
        <f>IF(ISNUMBER(O123), O123*COS(RADIANS(-$C123+Графики!$B$3))+P123*SIN(RADIANS(-$C123+Графики!$B$3)),"")</f>
        <v>390.0696067495843</v>
      </c>
      <c r="R123" s="19">
        <f>IF(ISNUMBER(O123), O123*COS(RADIANS(-$C123+Графики!$B$5))+P123*SIN(RADIANS(-$C123+Графики!$B$5)),"")</f>
        <v>457.99232767200976</v>
      </c>
      <c r="S123" s="29">
        <v>-0.87035427350869476</v>
      </c>
      <c r="T123" s="25">
        <v>0.99602155232859502</v>
      </c>
      <c r="U123" s="25">
        <v>-1.1455365848505283</v>
      </c>
      <c r="V123" s="25">
        <v>1.1910206004067221</v>
      </c>
      <c r="W123" s="18">
        <f t="shared" si="391"/>
        <v>16.286481537494954</v>
      </c>
      <c r="X123" s="18">
        <f t="shared" si="392"/>
        <v>20.388895123055871</v>
      </c>
      <c r="Y123" s="18">
        <f>IF(ISNUMBER(W123),Y122+W123*0.5,IF(ISNUMBER(W324),0,""))</f>
        <v>391.63586102347585</v>
      </c>
      <c r="Z123" s="18">
        <f>IF(ISNUMBER(X123),Z122+X123*0.5,IF(ISNUMBER(X324),0,""))</f>
        <v>458.50443177301156</v>
      </c>
      <c r="AA123" s="18">
        <f>IF(ISNUMBER(Y123), Y123*COS(RADIANS(-$C123+Графики!$B$3))+Z123*SIN(RADIANS(-$C123+Графики!$B$3)),"")</f>
        <v>391.63586102347585</v>
      </c>
      <c r="AB123" s="18">
        <f>IF(ISNUMBER(Y123), Y123*COS(RADIANS(-$C123+Графики!$B$5))+Z123*SIN(RADIANS(-$C123+Графики!$B$5)),"")</f>
        <v>458.50443177301156</v>
      </c>
      <c r="AC123" s="24">
        <v>-0.97539688744242792</v>
      </c>
      <c r="AD123" s="25">
        <v>1.0033939897436799</v>
      </c>
      <c r="AE123" s="25">
        <v>-1.1322594938268189</v>
      </c>
      <c r="AF123" s="25">
        <v>1.1766222370135591</v>
      </c>
      <c r="AG123" s="18">
        <f t="shared" si="393"/>
        <v>17.267349816399403</v>
      </c>
      <c r="AH123" s="18">
        <f t="shared" si="394"/>
        <v>20.147430834724766</v>
      </c>
      <c r="AI123" s="18">
        <f>IF(ISNUMBER(AG123),AI122+AG123*0.5,IF(ISNUMBER(AG324),0,""))</f>
        <v>395.09719168263547</v>
      </c>
      <c r="AJ123" s="18">
        <f>IF(ISNUMBER(AH123),AJ122+AH123*0.5,IF(ISNUMBER(AH324),0,""))</f>
        <v>463.55188385586723</v>
      </c>
      <c r="AK123" s="18">
        <f>IF(ISNUMBER(AI123), AI123*COS(RADIANS(-$C123+Графики!$B$3))+AJ123*SIN(RADIANS(-$C123+Графики!$B$3)),"")</f>
        <v>395.09719168263547</v>
      </c>
      <c r="AL123" s="19">
        <f>IF(ISNUMBER(AI123), AI123*COS(RADIANS(-$C123+Графики!$B$5))+AJ123*SIN(RADIANS(-$C123+Графики!$B$5)),"")</f>
        <v>463.55188385586723</v>
      </c>
      <c r="AM123" s="24">
        <v>-0.86109532013679813</v>
      </c>
      <c r="AN123" s="25">
        <v>0.85266777794103443</v>
      </c>
      <c r="AO123" s="25">
        <v>-1.1367939636876314</v>
      </c>
      <c r="AP123" s="25">
        <v>1.1517064973096578</v>
      </c>
      <c r="AQ123" s="18">
        <f t="shared" si="395"/>
        <v>14.954846838664741</v>
      </c>
      <c r="AR123" s="18">
        <f t="shared" si="396"/>
        <v>19.969606486803237</v>
      </c>
      <c r="AS123" s="18">
        <f>IF(ISNUMBER(AQ123),AS122+AQ123*0.5,IF(ISNUMBER(AQ324),0,""))</f>
        <v>388.04870912092758</v>
      </c>
      <c r="AT123" s="18">
        <f>IF(ISNUMBER(AR123),AT122+AR123*0.5,IF(ISNUMBER(AR324),0,""))</f>
        <v>461.98878678343385</v>
      </c>
      <c r="AU123" s="18">
        <f>IF(ISNUMBER(AS123), AS123*COS(RADIANS(-$C123+Графики!$B$3))+AT123*SIN(RADIANS(-$C123+Графики!$B$3)),"")</f>
        <v>388.04870912092758</v>
      </c>
      <c r="AV123" s="19">
        <f>IF(ISNUMBER(AS123), AS123*COS(RADIANS(-$C123+Графики!$B$5))+AT123*SIN(RADIANS(-$C123+Графики!$B$5)),"")</f>
        <v>461.98878678343385</v>
      </c>
      <c r="AW123" s="24">
        <v>-1.0008109179663427</v>
      </c>
      <c r="AX123" s="25">
        <v>0.92901929122713323</v>
      </c>
      <c r="AY123" s="25">
        <v>-1.1473010917214976</v>
      </c>
      <c r="AZ123" s="25">
        <v>1.1970202998381143</v>
      </c>
      <c r="BA123" s="18">
        <f t="shared" si="397"/>
        <v>16.840149524393091</v>
      </c>
      <c r="BB123" s="18">
        <f t="shared" si="398"/>
        <v>20.456636473413987</v>
      </c>
      <c r="BC123" s="18">
        <f>IF(ISNUMBER(BA123),BC122+BA123*0.5,IF(ISNUMBER(BA324),0,""))</f>
        <v>386.36727067108791</v>
      </c>
      <c r="BD123" s="18">
        <f>IF(ISNUMBER(BB123),BD122+BB123*0.5,IF(ISNUMBER(BB324),0,""))</f>
        <v>458.90450984816636</v>
      </c>
      <c r="BE123" s="18">
        <f>IF(ISNUMBER(BC123), BC123*COS(RADIANS(-$C123+Графики!$B$3))+BD123*SIN(RADIANS(-$C123+Графики!$B$3)),"")</f>
        <v>386.36727067108791</v>
      </c>
      <c r="BF123" s="19">
        <f>IF(ISNUMBER(BC123), BC123*COS(RADIANS(-$C123+Графики!$B$5))+BD123*SIN(RADIANS(-$C123+Графики!$B$5)),"")</f>
        <v>458.90450984816636</v>
      </c>
      <c r="BG123" s="24">
        <v>-1.0499806401946772</v>
      </c>
      <c r="BH123" s="25">
        <v>0.88837256746072235</v>
      </c>
      <c r="BI123" s="25">
        <v>-1.1379497399960723</v>
      </c>
      <c r="BJ123" s="25">
        <v>1.2445615441807045</v>
      </c>
      <c r="BK123" s="18">
        <f t="shared" si="399"/>
        <v>16.914516123310943</v>
      </c>
      <c r="BL123" s="18">
        <f t="shared" si="400"/>
        <v>20.789835275134887</v>
      </c>
      <c r="BM123" s="18">
        <f>IF(ISNUMBER(BK123),BM122+BK123*0.5,IF(ISNUMBER(BK324),0,""))</f>
        <v>390.78863210834152</v>
      </c>
      <c r="BN123" s="18">
        <f>IF(ISNUMBER(BL123),BN122+BL123*0.5,IF(ISNUMBER(BL324),0,""))</f>
        <v>452.49574593750685</v>
      </c>
      <c r="BO123" s="18">
        <f>IF(ISNUMBER(BM123), BM123*COS(RADIANS(-$C123+Графики!$B$3))+BN123*SIN(RADIANS(-$C123+Графики!$B$3)),"")</f>
        <v>390.78863210834152</v>
      </c>
      <c r="BP123" s="19">
        <f>IF(ISNUMBER(BM123), BM123*COS(RADIANS(-$C123+Графики!$B$5))+BN123*SIN(RADIANS(-$C123+Графики!$B$5)),"")</f>
        <v>452.49574593750685</v>
      </c>
      <c r="BQ123" s="24">
        <v>-0.94904983135426513</v>
      </c>
      <c r="BR123" s="25">
        <v>0.94482816784316459</v>
      </c>
      <c r="BS123" s="25">
        <v>-1.2598758393908829</v>
      </c>
      <c r="BT123" s="25">
        <v>1.1930752925793782</v>
      </c>
      <c r="BU123" s="18">
        <f t="shared" si="401"/>
        <v>16.526450972148847</v>
      </c>
      <c r="BV123" s="18">
        <f t="shared" si="402"/>
        <v>21.404402085787172</v>
      </c>
      <c r="BW123" s="18">
        <f>IF(ISNUMBER(BU123),BW122+BU123*0.5,IF(ISNUMBER(BU324),0,""))</f>
        <v>392.76225222505087</v>
      </c>
      <c r="BX123" s="18">
        <f>IF(ISNUMBER(BV123),BX122+BV123*0.5,IF(ISNUMBER(BV324),0,""))</f>
        <v>449.96467937392902</v>
      </c>
      <c r="BY123" s="18">
        <f>IF(ISNUMBER(BW123), BW123*COS(RADIANS(-$C123+Графики!$B$3))+BX123*SIN(RADIANS(-$C123+Графики!$B$3)),"")</f>
        <v>392.76225222505087</v>
      </c>
      <c r="BZ123" s="19">
        <f>IF(ISNUMBER(BW123), BW123*COS(RADIANS(-$C123+Графики!$B$5))+BX123*SIN(RADIANS(-$C123+Графики!$B$5)),"")</f>
        <v>449.96467937392902</v>
      </c>
      <c r="CA123" s="29">
        <v>-1.0351703732649671</v>
      </c>
      <c r="CB123" s="25">
        <v>0.93695673622675868</v>
      </c>
      <c r="CC123" s="25">
        <v>-1.2259153217519962</v>
      </c>
      <c r="CD123" s="25">
        <v>1.2648153110712823</v>
      </c>
      <c r="CE123" s="18">
        <f t="shared" si="403"/>
        <v>17.20920611384572</v>
      </c>
      <c r="CF123" s="18">
        <f t="shared" si="404"/>
        <v>21.734013724619654</v>
      </c>
      <c r="CG123" s="18">
        <f>IF(ISNUMBER(CE123),CG122+CE123*0.5,IF(ISNUMBER(CE324),0,""))</f>
        <v>393.91146886615286</v>
      </c>
      <c r="CH123" s="18">
        <f>IF(ISNUMBER(CF123),CH122+CF123*0.5,IF(ISNUMBER(CF324),0,""))</f>
        <v>462.91622348045632</v>
      </c>
      <c r="CI123" s="18">
        <f>IF(ISNUMBER(CG123), CG123*COS(RADIANS(-$C123+Графики!$B$3))+CH123*SIN(RADIANS(-$C123+Графики!$B$3)),"")</f>
        <v>393.91146886615286</v>
      </c>
      <c r="CJ123" s="19">
        <f>IF(ISNUMBER(CG123), CG123*COS(RADIANS(-$C123+Графики!$B$5))+CH123*SIN(RADIANS(-$C123+Графики!$B$5)),"")</f>
        <v>462.91622348045632</v>
      </c>
      <c r="CK123" s="24">
        <v>-0.94384895824371962</v>
      </c>
      <c r="CL123" s="25">
        <v>0.9896701090650929</v>
      </c>
      <c r="CM123" s="25">
        <v>-1.2720395724671831</v>
      </c>
      <c r="CN123" s="25">
        <v>1.1204768683033035</v>
      </c>
      <c r="CO123" s="18">
        <f t="shared" si="405"/>
        <v>16.87233631062994</v>
      </c>
      <c r="CP123" s="18">
        <f t="shared" si="406"/>
        <v>20.877127787350013</v>
      </c>
      <c r="CQ123" s="18">
        <f>IF(ISNUMBER(CO123),CQ122+CO123*0.5,IF(ISNUMBER(CO324),0,""))</f>
        <v>394.77612060797787</v>
      </c>
      <c r="CR123" s="18">
        <f>IF(ISNUMBER(CP123),CR122+CP123*0.5,IF(ISNUMBER(CP324),0,""))</f>
        <v>462.19865539560681</v>
      </c>
      <c r="CS123" s="18">
        <f>IF(ISNUMBER(CQ123), CQ123*COS(RADIANS(-$C123+Графики!$B$3))+CR123*SIN(RADIANS(-$C123+Графики!$B$3)),"")</f>
        <v>394.77612060797787</v>
      </c>
      <c r="CT123" s="19">
        <f>IF(ISNUMBER(CQ123), CQ123*COS(RADIANS(-$C123+Графики!$B$5))+CR123*SIN(RADIANS(-$C123+Графики!$B$5)),"")</f>
        <v>462.19865539560681</v>
      </c>
      <c r="CU123" s="24">
        <v>-0.93767767654222733</v>
      </c>
      <c r="CV123" s="25">
        <v>0.91329026875876462</v>
      </c>
      <c r="CW123" s="25">
        <v>-1.2735384809824577</v>
      </c>
      <c r="CX123" s="25">
        <v>1.3144512912064317</v>
      </c>
      <c r="CY123" s="18">
        <f t="shared" si="407"/>
        <v>16.152040101409121</v>
      </c>
      <c r="CZ123" s="18">
        <f t="shared" si="408"/>
        <v>22.58255141561656</v>
      </c>
      <c r="DA123" s="18">
        <f>IF(ISNUMBER(CY123),DA122+CY123*0.5,IF(ISNUMBER(CY324),0,""))</f>
        <v>384.29075433819474</v>
      </c>
      <c r="DB123" s="18">
        <f>IF(ISNUMBER(CZ123),DB122+CZ123*0.5,IF(ISNUMBER(CZ324),0,""))</f>
        <v>463.53462692792056</v>
      </c>
      <c r="DC123" s="18">
        <f>IF(ISNUMBER(DA123), DA123*COS(RADIANS(-$C123+Графики!$B$3))+DB123*SIN(RADIANS(-$C123+Графики!$B$3)),"")</f>
        <v>384.29075433819474</v>
      </c>
      <c r="DD123" s="19">
        <f>IF(ISNUMBER(DA123), DA123*COS(RADIANS(-$C123+Графики!$B$5))+DB123*SIN(RADIANS(-$C123+Графики!$B$5)),"")</f>
        <v>463.53462692792056</v>
      </c>
      <c r="DE123" s="24">
        <v>-1.0089836029408856</v>
      </c>
      <c r="DF123" s="25">
        <v>0.99546505810652219</v>
      </c>
      <c r="DG123" s="25">
        <v>-1.2759721631452698</v>
      </c>
      <c r="DH123" s="25">
        <v>1.1618776293375821</v>
      </c>
      <c r="DI123" s="18">
        <f t="shared" si="409"/>
        <v>17.491222402651321</v>
      </c>
      <c r="DJ123" s="18">
        <f t="shared" si="410"/>
        <v>21.272648044330346</v>
      </c>
      <c r="DK123" s="18">
        <f>IF(ISNUMBER(DI123),DK122+DI123*0.5,IF(ISNUMBER(DI324),0,""))</f>
        <v>390.51679309347202</v>
      </c>
      <c r="DL123" s="18">
        <f>IF(ISNUMBER(DJ123),DL122+DJ123*0.5,IF(ISNUMBER(DJ324),0,""))</f>
        <v>459.53780777059097</v>
      </c>
      <c r="DM123" s="18">
        <f>IF(ISNUMBER(DK123), DK123*COS(RADIANS(-$C123+Графики!$B$3))+DL123*SIN(RADIANS(-$C123+Графики!$B$3)),"")</f>
        <v>390.51679309347202</v>
      </c>
      <c r="DN123" s="19">
        <f>IF(ISNUMBER(DK123), DK123*COS(RADIANS(-$C123+Графики!$B$5))+DL123*SIN(RADIANS(-$C123+Графики!$B$5)),"")</f>
        <v>459.53780777059097</v>
      </c>
      <c r="DO123" s="24">
        <v>-0.87896406393798077</v>
      </c>
      <c r="DP123" s="25">
        <v>0.88434014410867112</v>
      </c>
      <c r="DQ123" s="25">
        <v>-1.2775833841313844</v>
      </c>
      <c r="DR123" s="25">
        <v>1.1992930719543735</v>
      </c>
      <c r="DS123" s="18">
        <f t="shared" si="411"/>
        <v>15.387124822437567</v>
      </c>
      <c r="DT123" s="18">
        <f t="shared" si="412"/>
        <v>21.613141624557699</v>
      </c>
      <c r="DU123" s="18">
        <f>IF(ISNUMBER(DS123),DU122+DS123*0.5,IF(ISNUMBER(DS324),0,""))</f>
        <v>397.03112509487949</v>
      </c>
      <c r="DV123" s="18">
        <f>IF(ISNUMBER(DT123),DV122+DT123*0.5,IF(ISNUMBER(DT324),0,""))</f>
        <v>459.19511620843673</v>
      </c>
      <c r="DW123" s="18">
        <f>IF(ISNUMBER(DU123), DU123*COS(RADIANS(-$C123+Графики!$B$3))+DV123*SIN(RADIANS(-$C123+Графики!$B$3)),"")</f>
        <v>397.03112509487949</v>
      </c>
      <c r="DX123" s="19">
        <f>IF(ISNUMBER(DU123), DU123*COS(RADIANS(-$C123+Графики!$B$5))+DV123*SIN(RADIANS(-$C123+Графики!$B$5)),"")</f>
        <v>459.19511620843673</v>
      </c>
      <c r="DY123" s="24">
        <v>-1.0424865427679617</v>
      </c>
      <c r="DZ123" s="25">
        <v>0.9219521837614445</v>
      </c>
      <c r="EA123" s="25">
        <v>-1.2583512769421885</v>
      </c>
      <c r="EB123" s="25">
        <v>1.2109030929594111</v>
      </c>
      <c r="EC123" s="18">
        <f t="shared" si="413"/>
        <v>17.142122212615586</v>
      </c>
      <c r="ED123" s="18">
        <f t="shared" si="414"/>
        <v>21.546641864282183</v>
      </c>
      <c r="EE123" s="18">
        <f>IF(ISNUMBER(EC123),EE122+EC123*0.5,IF(ISNUMBER(EC324),0,""))</f>
        <v>389.62108681094549</v>
      </c>
      <c r="EF123" s="18">
        <f>IF(ISNUMBER(ED123),EF122+ED123*0.5,IF(ISNUMBER(ED324),0,""))</f>
        <v>459.40365458785692</v>
      </c>
      <c r="EG123" s="18">
        <f>IF(ISNUMBER(EE123), EE123*COS(RADIANS(-$C123+Графики!$B$3))+EF123*SIN(RADIANS(-$C123+Графики!$B$3)),"")</f>
        <v>389.62108681094549</v>
      </c>
      <c r="EH123" s="19">
        <f>IF(ISNUMBER(EE123), EE123*COS(RADIANS(-$C123+Графики!$B$5))+EF123*SIN(RADIANS(-$C123+Графики!$B$5)),"")</f>
        <v>459.40365458785692</v>
      </c>
      <c r="EI123" s="24">
        <v>-0.97440765685410802</v>
      </c>
      <c r="EJ123" s="25">
        <v>0.97126933365718771</v>
      </c>
      <c r="EK123" s="25">
        <v>-1.2635568559274442</v>
      </c>
      <c r="EL123" s="25">
        <v>1.1183827222744114</v>
      </c>
      <c r="EM123" s="18">
        <f t="shared" si="415"/>
        <v>16.978419007688011</v>
      </c>
      <c r="EN123" s="18">
        <f t="shared" si="416"/>
        <v>20.784847277367156</v>
      </c>
      <c r="EO123" s="18">
        <f>IF(ISNUMBER(EM123),EO122+EM123*0.5,IF(ISNUMBER(EM324),0,""))</f>
        <v>393.10981059712395</v>
      </c>
      <c r="EP123" s="18">
        <f>IF(ISNUMBER(EN123),EP122+EN123*0.5,IF(ISNUMBER(EN324),0,""))</f>
        <v>454.7497876342959</v>
      </c>
      <c r="EQ123" s="18">
        <f>IF(ISNUMBER(EO123), EO123*COS(RADIANS(-$C123+Графики!$B$3))+EP123*SIN(RADIANS(-$C123+Графики!$B$3)),"")</f>
        <v>393.10981059712395</v>
      </c>
      <c r="ER123" s="19">
        <f>IF(ISNUMBER(EO123), EO123*COS(RADIANS(-$C123+Графики!$B$5))+EP123*SIN(RADIANS(-$C123+Графики!$B$5)),"")</f>
        <v>454.7497876342959</v>
      </c>
      <c r="ES123" s="24">
        <v>-0.94480063077371745</v>
      </c>
      <c r="ET123" s="25">
        <v>0.96035996794055201</v>
      </c>
      <c r="EU123" s="25">
        <v>-1.1429212010991909</v>
      </c>
      <c r="EV123" s="25">
        <v>1.1315568832136096</v>
      </c>
      <c r="EW123" s="18">
        <f t="shared" si="417"/>
        <v>16.62489670007022</v>
      </c>
      <c r="EX123" s="18">
        <f t="shared" si="418"/>
        <v>19.847262418316134</v>
      </c>
      <c r="EY123" s="18">
        <f>IF(ISNUMBER(EW123),EY122+EW123*0.5,IF(ISNUMBER(EW324),0,""))</f>
        <v>386.1839064982521</v>
      </c>
      <c r="EZ123" s="18">
        <f>IF(ISNUMBER(EX123),EZ122+EX123*0.5,IF(ISNUMBER(EX324),0,""))</f>
        <v>454.6692798054159</v>
      </c>
      <c r="FA123" s="18">
        <f>IF(ISNUMBER(EY123), EY123*COS(RADIANS(-$C123+Графики!$B$3))+EZ123*SIN(RADIANS(-$C123+Графики!$B$3)),"")</f>
        <v>386.1839064982521</v>
      </c>
      <c r="FB123" s="19">
        <f>IF(ISNUMBER(EY123), EY123*COS(RADIANS(-$C123+Графики!$B$5))+EZ123*SIN(RADIANS(-$C123+Графики!$B$5)),"")</f>
        <v>454.6692798054159</v>
      </c>
      <c r="FC123" s="24">
        <v>-0.93153686631260435</v>
      </c>
      <c r="FD123" s="25">
        <v>0.97698305400780983</v>
      </c>
      <c r="FE123" s="25">
        <v>-1.2244624921265583</v>
      </c>
      <c r="FF123" s="25">
        <v>1.1667972367269197</v>
      </c>
      <c r="FG123" s="18">
        <f t="shared" si="419"/>
        <v>16.654208252742876</v>
      </c>
      <c r="FH123" s="18">
        <f t="shared" si="420"/>
        <v>20.866163295986695</v>
      </c>
      <c r="FI123" s="18">
        <f>IF(ISNUMBER(FG123),FI122+FG123*0.5,IF(ISNUMBER(FG324),0,""))</f>
        <v>390.32968656696005</v>
      </c>
      <c r="FJ123" s="18">
        <f>IF(ISNUMBER(FH123),FJ122+FH123*0.5,IF(ISNUMBER(FH324),0,""))</f>
        <v>461.1356485250717</v>
      </c>
      <c r="FK123" s="18">
        <f>IF(ISNUMBER(FI123), FI123*COS(RADIANS(-$C123+Графики!$B$3))+FJ123*SIN(RADIANS(-$C123+Графики!$B$3)),"")</f>
        <v>390.32968656696005</v>
      </c>
      <c r="FL123" s="19">
        <f>IF(ISNUMBER(FI123), FI123*COS(RADIANS(-$C123+Графики!$B$5))+FJ123*SIN(RADIANS(-$C123+Графики!$B$5)),"")</f>
        <v>461.1356485250717</v>
      </c>
      <c r="FM123" s="24">
        <v>-1.009337921385187</v>
      </c>
      <c r="FN123" s="25">
        <v>0.8643715106068226</v>
      </c>
      <c r="FO123" s="25">
        <v>-1.3019975660876457</v>
      </c>
      <c r="FP123" s="25">
        <v>1.1492305312817788</v>
      </c>
      <c r="FQ123" s="18">
        <f t="shared" si="421"/>
        <v>16.350470802568292</v>
      </c>
      <c r="FR123" s="18">
        <f t="shared" si="422"/>
        <v>21.389369214739176</v>
      </c>
      <c r="FS123" s="18">
        <f>IF(ISNUMBER(FQ123),FS122+FQ123*0.5,IF(ISNUMBER(FQ324),0,""))</f>
        <v>391.50992989440459</v>
      </c>
      <c r="FT123" s="18">
        <f>IF(ISNUMBER(FR123),FT122+FR123*0.5,IF(ISNUMBER(FR324),0,""))</f>
        <v>457.77216499493619</v>
      </c>
      <c r="FU123" s="18">
        <f>IF(ISNUMBER(FS123), FS123*COS(RADIANS(-$C123+Графики!$B$3))+FT123*SIN(RADIANS(-$C123+Графики!$B$3)),"")</f>
        <v>391.50992989440459</v>
      </c>
      <c r="FV123" s="19">
        <f>IF(ISNUMBER(FS123), FS123*COS(RADIANS(-$C123+Графики!$B$5))+FT123*SIN(RADIANS(-$C123+Графики!$B$5)),"")</f>
        <v>457.77216499493619</v>
      </c>
      <c r="FW123" s="24">
        <v>-0.95472726120952667</v>
      </c>
      <c r="FX123" s="25">
        <v>0.85939501056974021</v>
      </c>
      <c r="FY123" s="25">
        <v>-1.1168725169883962</v>
      </c>
      <c r="FZ123" s="25">
        <v>1.2090431957219252</v>
      </c>
      <c r="GA123" s="18">
        <f t="shared" si="423"/>
        <v>15.830542058609703</v>
      </c>
      <c r="GB123" s="18">
        <f t="shared" si="424"/>
        <v>20.296049972864399</v>
      </c>
      <c r="GC123" s="18">
        <f>IF(ISNUMBER(GA123),GC122+GA123*0.5,IF(ISNUMBER(GA324),0,""))</f>
        <v>396.84913435484668</v>
      </c>
      <c r="GD123" s="18">
        <f>IF(ISNUMBER(GB123),GD122+GB123*0.5,IF(ISNUMBER(GB324),0,""))</f>
        <v>452.35773239561962</v>
      </c>
      <c r="GE123" s="18">
        <f>IF(ISNUMBER(GC123), GC123*COS(RADIANS(-$C123+Графики!$B$3))+GD123*SIN(RADIANS(-$C123+Графики!$B$3)),"")</f>
        <v>396.84913435484668</v>
      </c>
      <c r="GF123" s="19">
        <f>IF(ISNUMBER(GC123), GC123*COS(RADIANS(-$C123+Графики!$B$5))+GD123*SIN(RADIANS(-$C123+Графики!$B$5)),"")</f>
        <v>452.35773239561962</v>
      </c>
      <c r="GG123" s="24">
        <v>-0.98812825591606135</v>
      </c>
      <c r="GH123" s="25">
        <v>0.92990677608741079</v>
      </c>
      <c r="GI123" s="25">
        <v>-1.2854569028388119</v>
      </c>
      <c r="GJ123" s="25">
        <v>1.3017213286588512</v>
      </c>
      <c r="GK123" s="18">
        <f t="shared" si="425"/>
        <v>16.737231692811381</v>
      </c>
      <c r="GL123" s="18">
        <f t="shared" si="426"/>
        <v>22.575471192559501</v>
      </c>
      <c r="GM123" s="18">
        <f>IF(ISNUMBER(GK123),GM122+GK123*0.5,IF(ISNUMBER(GK324),0,""))</f>
        <v>398.66015613633709</v>
      </c>
      <c r="GN123" s="18">
        <f>IF(ISNUMBER(GL123),GN122+GL123*0.5,IF(ISNUMBER(GL324),0,""))</f>
        <v>460.76731934563691</v>
      </c>
      <c r="GO123" s="18">
        <f>IF(ISNUMBER(GM123), GM123*COS(RADIANS(-$C123+Графики!$B$3))+GN123*SIN(RADIANS(-$C123+Графики!$B$3)),"")</f>
        <v>398.66015613633709</v>
      </c>
      <c r="GP123" s="19">
        <f>IF(ISNUMBER(GM123), GM123*COS(RADIANS(-$C123+Графики!$B$5))+GN123*SIN(RADIANS(-$C123+Графики!$B$5)),"")</f>
        <v>460.76731934563691</v>
      </c>
      <c r="GQ123" s="24">
        <v>-0.95315066645372337</v>
      </c>
      <c r="GR123" s="25">
        <v>0.93889104252554845</v>
      </c>
      <c r="GS123" s="25">
        <v>-1.1835615279928617</v>
      </c>
      <c r="GT123" s="25">
        <v>1.2798112642709314</v>
      </c>
      <c r="GU123" s="18">
        <f t="shared" si="427"/>
        <v>16.510428503368164</v>
      </c>
      <c r="GV123" s="18">
        <f t="shared" si="428"/>
        <v>21.49532730416206</v>
      </c>
      <c r="GW123" s="18">
        <f>IF(ISNUMBER(GU123),GW122+GU123*0.5,IF(ISNUMBER(GU324),0,""))</f>
        <v>392.86498579747371</v>
      </c>
      <c r="GX123" s="18">
        <f>IF(ISNUMBER(GV123),GX122+GV123*0.5,IF(ISNUMBER(GV324),0,""))</f>
        <v>460.36557046129502</v>
      </c>
      <c r="GY123" s="18">
        <f>IF(ISNUMBER(GW123), GW123*COS(RADIANS(-$C123+Графики!$B$3))+GX123*SIN(RADIANS(-$C123+Графики!$B$3)),"")</f>
        <v>392.86498579747371</v>
      </c>
      <c r="GZ123" s="19">
        <f>IF(ISNUMBER(GW123), GW123*COS(RADIANS(-$C123+Графики!$B$5))+GX123*SIN(RADIANS(-$C123+Графики!$B$5)),"")</f>
        <v>460.36557046129502</v>
      </c>
      <c r="HA123" s="24">
        <v>-0.89490558703204026</v>
      </c>
      <c r="HB123" s="25">
        <v>0.92961738296335905</v>
      </c>
      <c r="HC123" s="25">
        <v>-1.314724627045617</v>
      </c>
      <c r="HD123" s="25">
        <v>1.2436716484685455</v>
      </c>
      <c r="HE123" s="18">
        <f t="shared" si="429"/>
        <v>15.921293833849857</v>
      </c>
      <c r="HF123" s="18">
        <f t="shared" si="430"/>
        <v>22.324364547337481</v>
      </c>
      <c r="HG123" s="18">
        <f>IF(ISNUMBER(HE123),HG122+HE123*0.5,IF(ISNUMBER(HE324),0,""))</f>
        <v>394.97152058084413</v>
      </c>
      <c r="HH123" s="18">
        <f>IF(ISNUMBER(HF123),HH122+HF123*0.5,IF(ISNUMBER(HF324),0,""))</f>
        <v>459.95880884909064</v>
      </c>
      <c r="HI123" s="18">
        <f>IF(ISNUMBER(HG123), HG123*COS(RADIANS(-$C123+Графики!$B$3))+HH123*SIN(RADIANS(-$C123+Графики!$B$3)),"")</f>
        <v>394.97152058084413</v>
      </c>
      <c r="HJ123" s="19">
        <f>IF(ISNUMBER(HG123), HG123*COS(RADIANS(-$C123+Графики!$B$5))+HH123*SIN(RADIANS(-$C123+Графики!$B$5)),"")</f>
        <v>459.95880884909064</v>
      </c>
      <c r="HK123" s="24">
        <v>-0.9425652089065667</v>
      </c>
      <c r="HL123" s="25">
        <v>0.90936031022549735</v>
      </c>
      <c r="HM123" s="25">
        <v>-1.1353254666211701</v>
      </c>
      <c r="HN123" s="25">
        <v>1.2824052577106473</v>
      </c>
      <c r="HO123" s="18">
        <f t="shared" si="431"/>
        <v>16.160395418820581</v>
      </c>
      <c r="HP123" s="18">
        <f t="shared" si="432"/>
        <v>21.097115456429052</v>
      </c>
      <c r="HQ123" s="18">
        <f>IF(ISNUMBER(HO123),HQ122+HO123*0.5,IF(ISNUMBER(HO324),0,""))</f>
        <v>395.46695918811133</v>
      </c>
      <c r="HR123" s="18">
        <f>IF(ISNUMBER(HP123),HR122+HP123*0.5,IF(ISNUMBER(HP324),0,""))</f>
        <v>464.19341162944266</v>
      </c>
      <c r="HS123" s="18">
        <f>IF(ISNUMBER(HQ123), HQ123*COS(RADIANS(-$C123+Графики!$B$3))+HR123*SIN(RADIANS(-$C123+Графики!$B$3)),"")</f>
        <v>395.46695918811133</v>
      </c>
      <c r="HT123" s="19">
        <f>IF(ISNUMBER(HQ123), HQ123*COS(RADIANS(-$C123+Графики!$B$5))+HR123*SIN(RADIANS(-$C123+Графики!$B$5)),"")</f>
        <v>464.19341162944266</v>
      </c>
      <c r="HU123" s="24">
        <v>-1.0492848119061393</v>
      </c>
      <c r="HV123" s="25">
        <v>0.90170442997682143</v>
      </c>
      <c r="HW123" s="25">
        <v>-1.1167233973390436</v>
      </c>
      <c r="HX123" s="25">
        <v>1.1459843195030108</v>
      </c>
      <c r="HY123" s="18">
        <f t="shared" si="433"/>
        <v>17.024770445756324</v>
      </c>
      <c r="HZ123" s="18">
        <f t="shared" si="434"/>
        <v>19.744566713116026</v>
      </c>
      <c r="IA123" s="18">
        <f>IF(ISNUMBER(HY123),IA122+HY123*0.5,IF(ISNUMBER(HY324),0,""))</f>
        <v>390.97336019275832</v>
      </c>
      <c r="IB123" s="18">
        <f>IF(ISNUMBER(HZ123),IB122+HZ123*0.5,IF(ISNUMBER(HZ324),0,""))</f>
        <v>456.24942686433843</v>
      </c>
      <c r="IC123" s="18">
        <f>IF(ISNUMBER(IA123), IA123*COS(RADIANS(-$C123+Графики!$B$3))+IB123*SIN(RADIANS(-$C123+Графики!$B$3)),"")</f>
        <v>390.97336019275832</v>
      </c>
      <c r="ID123" s="19">
        <f>IF(ISNUMBER(IA123), IA123*COS(RADIANS(-$C123+Графики!$B$5))+IB123*SIN(RADIANS(-$C123+Графики!$B$5)),"")</f>
        <v>456.24942686433843</v>
      </c>
      <c r="IE123" s="24">
        <v>-1.0226145174759935</v>
      </c>
      <c r="IF123" s="25">
        <v>0.92475321703718028</v>
      </c>
      <c r="IG123" s="25">
        <v>-1.2887825635470505</v>
      </c>
      <c r="IH123" s="25">
        <v>1.155031359459648</v>
      </c>
      <c r="II123" s="18">
        <f t="shared" si="435"/>
        <v>16.993171403887509</v>
      </c>
      <c r="IJ123" s="18">
        <f t="shared" si="436"/>
        <v>21.324683095225225</v>
      </c>
      <c r="IK123" s="18">
        <f>IF(ISNUMBER(II123),IK122+II123*0.5,IF(ISNUMBER(II324),0,""))</f>
        <v>389.16463167793546</v>
      </c>
      <c r="IL123" s="18">
        <f>IF(ISNUMBER(IJ123),IL122+IJ123*0.5,IF(ISNUMBER(IJ324),0,""))</f>
        <v>451.95744073954711</v>
      </c>
      <c r="IM123" s="18">
        <f>IF(ISNUMBER(IK123), IK123*COS(RADIANS(-$C123+Графики!$B$3))+IL123*SIN(RADIANS(-$C123+Графики!$B$3)),"")</f>
        <v>389.16463167793546</v>
      </c>
      <c r="IN123" s="19">
        <f>IF(ISNUMBER(IK123), IK123*COS(RADIANS(-$C123+Графики!$B$5))+IL123*SIN(RADIANS(-$C123+Графики!$B$5)),"")</f>
        <v>451.95744073954711</v>
      </c>
      <c r="IO123" s="24">
        <v>-1.0576919061630041</v>
      </c>
      <c r="IP123" s="25">
        <v>0.89822900298427666</v>
      </c>
      <c r="IQ123" s="25">
        <v>-1.2532829032804071</v>
      </c>
      <c r="IR123" s="25">
        <v>1.1747241280108669</v>
      </c>
      <c r="IS123" s="18">
        <f t="shared" si="437"/>
        <v>17.067801108241948</v>
      </c>
      <c r="IT123" s="18">
        <f t="shared" si="438"/>
        <v>21.18677310770363</v>
      </c>
      <c r="IU123" s="18">
        <f>IF(ISNUMBER(IS123),IU122+IS123*0.5,IF(ISNUMBER(IS324),0,""))</f>
        <v>390.7429180563409</v>
      </c>
      <c r="IV123" s="18">
        <f>IF(ISNUMBER(IT123),IV122+IT123*0.5,IF(ISNUMBER(IT324),0,""))</f>
        <v>460.9164076027995</v>
      </c>
      <c r="IW123" s="18">
        <f>IF(ISNUMBER(IU123), IU123*COS(RADIANS(-$C123+Графики!$B$3))+IV123*SIN(RADIANS(-$C123+Графики!$B$3)),"")</f>
        <v>390.7429180563409</v>
      </c>
      <c r="IX123" s="19">
        <f>IF(ISNUMBER(IU123), IU123*COS(RADIANS(-$C123+Графики!$B$5))+IV123*SIN(RADIANS(-$C123+Графики!$B$5)),"")</f>
        <v>460.9164076027995</v>
      </c>
    </row>
    <row r="124" spans="1:258" s="88" customFormat="1" x14ac:dyDescent="0.25">
      <c r="A124" s="44">
        <v>124</v>
      </c>
      <c r="B124" s="50">
        <v>0</v>
      </c>
      <c r="C124" s="11">
        <f>IF(Графики!$A$7="Расчитывать с учетом закручивания скважины",B124,0)</f>
        <v>0</v>
      </c>
      <c r="D124" s="47">
        <v>60.5</v>
      </c>
      <c r="E124" s="34">
        <f>IF(ISNUMBER(INDEX($I$1:$IX$303,$A124,E$1) ),INDEX($I$1:$IX$303,$A124,E$1),0)</f>
        <v>-23.530323760905162</v>
      </c>
      <c r="F124" s="35">
        <f>IF(ISNUMBER(INDEX($I$1:$IX$303,$A124,F$1) ),INDEX($I$1:$IX$303,$A124,F$1),0)</f>
        <v>-6.5161750347232301</v>
      </c>
      <c r="G124" s="35">
        <f>IF(ISNUMBER(INDEX($I$1:$IX$303,$A124,G$1) ),INDEX($I$1:$IX$303,$A124,G$1)-$G$305,0)</f>
        <v>-599.61171102028288</v>
      </c>
      <c r="H124" s="36">
        <f>IF(ISNUMBER(INDEX($I$1:$IX$303,$A124,H$1) ),INDEX($I$1:$IX$303,$A124,H$1)-$H$305,0)</f>
        <v>-700.69542332938931</v>
      </c>
      <c r="I124" s="29">
        <v>1.3648410181673405</v>
      </c>
      <c r="J124" s="25">
        <v>-1.3317843478857845</v>
      </c>
      <c r="K124" s="25">
        <v>0.30181573231341829</v>
      </c>
      <c r="L124" s="25">
        <v>-0.44488820810818797</v>
      </c>
      <c r="M124" s="18">
        <f t="shared" si="389"/>
        <v>-23.530323760905162</v>
      </c>
      <c r="N124" s="18">
        <f t="shared" si="390"/>
        <v>-6.5161750347232301</v>
      </c>
      <c r="O124" s="18">
        <f>IF(ISNUMBER(M124),O123+M124*0.5,IF(ISNUMBER(M325),0,""))</f>
        <v>378.30444486913171</v>
      </c>
      <c r="P124" s="18">
        <f>IF(ISNUMBER(N124),P123+N124*0.5,IF(ISNUMBER(N325),0,""))</f>
        <v>454.73424015464815</v>
      </c>
      <c r="Q124" s="18">
        <f>IF(ISNUMBER(O124), O124*COS(RADIANS(-$C124+Графики!$B$3))+P124*SIN(RADIANS(-$C124+Графики!$B$3)),"")</f>
        <v>378.30444486913171</v>
      </c>
      <c r="R124" s="19">
        <f>IF(ISNUMBER(O124), O124*COS(RADIANS(-$C124+Графики!$B$5))+P124*SIN(RADIANS(-$C124+Графики!$B$5)),"")</f>
        <v>454.73424015464815</v>
      </c>
      <c r="S124" s="29">
        <v>1.3710935673364806</v>
      </c>
      <c r="T124" s="25">
        <v>-1.3781594040004905</v>
      </c>
      <c r="U124" s="25">
        <v>0.43163496970451642</v>
      </c>
      <c r="V124" s="25">
        <v>-0.40729875868836229</v>
      </c>
      <c r="W124" s="18">
        <f t="shared" si="391"/>
        <v>-23.989456599109023</v>
      </c>
      <c r="X124" s="18">
        <f t="shared" si="392"/>
        <v>-7.3210124840090112</v>
      </c>
      <c r="Y124" s="18">
        <f>IF(ISNUMBER(W124),Y123+W124*0.5,IF(ISNUMBER(W325),0,""))</f>
        <v>379.64113272392132</v>
      </c>
      <c r="Z124" s="18">
        <f>IF(ISNUMBER(X124),Z123+X124*0.5,IF(ISNUMBER(X325),0,""))</f>
        <v>454.84392553100707</v>
      </c>
      <c r="AA124" s="18">
        <f>IF(ISNUMBER(Y124), Y124*COS(RADIANS(-$C124+Графики!$B$3))+Z124*SIN(RADIANS(-$C124+Графики!$B$3)),"")</f>
        <v>379.64113272392132</v>
      </c>
      <c r="AB124" s="18">
        <f>IF(ISNUMBER(Y124), Y124*COS(RADIANS(-$C124+Графики!$B$5))+Z124*SIN(RADIANS(-$C124+Графики!$B$5)),"")</f>
        <v>454.84392553100707</v>
      </c>
      <c r="AC124" s="24">
        <v>1.3623499852740935</v>
      </c>
      <c r="AD124" s="25">
        <v>-1.3056991952110177</v>
      </c>
      <c r="AE124" s="25">
        <v>0.37248613714784196</v>
      </c>
      <c r="AF124" s="25">
        <v>-0.43996639170549268</v>
      </c>
      <c r="AG124" s="18">
        <f t="shared" si="393"/>
        <v>-23.281017814779243</v>
      </c>
      <c r="AH124" s="18">
        <f t="shared" si="394"/>
        <v>-7.0899264226899295</v>
      </c>
      <c r="AI124" s="18">
        <f>IF(ISNUMBER(AG124),AI123+AG124*0.5,IF(ISNUMBER(AG325),0,""))</f>
        <v>383.45668277524584</v>
      </c>
      <c r="AJ124" s="18">
        <f>IF(ISNUMBER(AH124),AJ123+AH124*0.5,IF(ISNUMBER(AH325),0,""))</f>
        <v>460.00692064452227</v>
      </c>
      <c r="AK124" s="18">
        <f>IF(ISNUMBER(AI124), AI124*COS(RADIANS(-$C124+Графики!$B$3))+AJ124*SIN(RADIANS(-$C124+Графики!$B$3)),"")</f>
        <v>383.45668277524584</v>
      </c>
      <c r="AL124" s="19">
        <f>IF(ISNUMBER(AI124), AI124*COS(RADIANS(-$C124+Графики!$B$5))+AJ124*SIN(RADIANS(-$C124+Графики!$B$5)),"")</f>
        <v>460.00692064452227</v>
      </c>
      <c r="AM124" s="24">
        <v>1.4435463515866915</v>
      </c>
      <c r="AN124" s="25">
        <v>-1.3238618348252711</v>
      </c>
      <c r="AO124" s="25">
        <v>0.42721955443121407</v>
      </c>
      <c r="AP124" s="25">
        <v>-0.40136129271449716</v>
      </c>
      <c r="AQ124" s="18">
        <f t="shared" si="395"/>
        <v>-24.147844841583812</v>
      </c>
      <c r="AR124" s="18">
        <f t="shared" si="396"/>
        <v>-7.2306689430159414</v>
      </c>
      <c r="AS124" s="18">
        <f>IF(ISNUMBER(AQ124),AS123+AQ124*0.5,IF(ISNUMBER(AQ325),0,""))</f>
        <v>375.97478670013567</v>
      </c>
      <c r="AT124" s="18">
        <f>IF(ISNUMBER(AR124),AT123+AR124*0.5,IF(ISNUMBER(AR325),0,""))</f>
        <v>458.37345231192586</v>
      </c>
      <c r="AU124" s="18">
        <f>IF(ISNUMBER(AS124), AS124*COS(RADIANS(-$C124+Графики!$B$3))+AT124*SIN(RADIANS(-$C124+Графики!$B$3)),"")</f>
        <v>375.97478670013567</v>
      </c>
      <c r="AV124" s="19">
        <f>IF(ISNUMBER(AS124), AS124*COS(RADIANS(-$C124+Графики!$B$5))+AT124*SIN(RADIANS(-$C124+Графики!$B$5)),"")</f>
        <v>458.37345231192586</v>
      </c>
      <c r="AW124" s="24">
        <v>1.3870550213490216</v>
      </c>
      <c r="AX124" s="25">
        <v>-1.3921056528734481</v>
      </c>
      <c r="AY124" s="25">
        <v>0.37903295435774986</v>
      </c>
      <c r="AZ124" s="25">
        <v>-0.47473241735153271</v>
      </c>
      <c r="BA124" s="18">
        <f t="shared" si="397"/>
        <v>-24.250374611585983</v>
      </c>
      <c r="BB124" s="18">
        <f t="shared" si="398"/>
        <v>-7.4504394583978995</v>
      </c>
      <c r="BC124" s="18">
        <f>IF(ISNUMBER(BA124),BC123+BA124*0.5,IF(ISNUMBER(BA325),0,""))</f>
        <v>374.24208336529489</v>
      </c>
      <c r="BD124" s="18">
        <f>IF(ISNUMBER(BB124),BD123+BB124*0.5,IF(ISNUMBER(BB325),0,""))</f>
        <v>455.1792901189674</v>
      </c>
      <c r="BE124" s="18">
        <f>IF(ISNUMBER(BC124), BC124*COS(RADIANS(-$C124+Графики!$B$3))+BD124*SIN(RADIANS(-$C124+Графики!$B$3)),"")</f>
        <v>374.24208336529489</v>
      </c>
      <c r="BF124" s="19">
        <f>IF(ISNUMBER(BC124), BC124*COS(RADIANS(-$C124+Графики!$B$5))+BD124*SIN(RADIANS(-$C124+Графики!$B$5)),"")</f>
        <v>455.1792901189674</v>
      </c>
      <c r="BG124" s="24">
        <v>1.3462440018170005</v>
      </c>
      <c r="BH124" s="25">
        <v>-1.4162732828386952</v>
      </c>
      <c r="BI124" s="25">
        <v>0.32405436926524533</v>
      </c>
      <c r="BJ124" s="25">
        <v>-0.36314403967879583</v>
      </c>
      <c r="BK124" s="18">
        <f t="shared" si="399"/>
        <v>-24.105176095985183</v>
      </c>
      <c r="BL124" s="18">
        <f t="shared" si="400"/>
        <v>-5.9969014804328307</v>
      </c>
      <c r="BM124" s="18">
        <f>IF(ISNUMBER(BK124),BM123+BK124*0.5,IF(ISNUMBER(BK325),0,""))</f>
        <v>378.73604406034895</v>
      </c>
      <c r="BN124" s="18">
        <f>IF(ISNUMBER(BL124),BN123+BL124*0.5,IF(ISNUMBER(BL325),0,""))</f>
        <v>449.49729519729044</v>
      </c>
      <c r="BO124" s="18">
        <f>IF(ISNUMBER(BM124), BM124*COS(RADIANS(-$C124+Графики!$B$3))+BN124*SIN(RADIANS(-$C124+Графики!$B$3)),"")</f>
        <v>378.73604406034895</v>
      </c>
      <c r="BP124" s="19">
        <f>IF(ISNUMBER(BM124), BM124*COS(RADIANS(-$C124+Графики!$B$5))+BN124*SIN(RADIANS(-$C124+Графики!$B$5)),"")</f>
        <v>449.49729519729044</v>
      </c>
      <c r="BQ124" s="24">
        <v>1.3951614022652703</v>
      </c>
      <c r="BR124" s="25">
        <v>-1.3534828162266892</v>
      </c>
      <c r="BS124" s="25">
        <v>0.47057707545891347</v>
      </c>
      <c r="BT124" s="25">
        <v>-0.42297956801921921</v>
      </c>
      <c r="BU124" s="18">
        <f t="shared" si="401"/>
        <v>-23.984145756871179</v>
      </c>
      <c r="BV124" s="18">
        <f t="shared" si="402"/>
        <v>-7.7976737174634456</v>
      </c>
      <c r="BW124" s="18">
        <f>IF(ISNUMBER(BU124),BW123+BU124*0.5,IF(ISNUMBER(BU325),0,""))</f>
        <v>380.77017934661529</v>
      </c>
      <c r="BX124" s="18">
        <f>IF(ISNUMBER(BV124),BX123+BV124*0.5,IF(ISNUMBER(BV325),0,""))</f>
        <v>446.06584251519729</v>
      </c>
      <c r="BY124" s="18">
        <f>IF(ISNUMBER(BW124), BW124*COS(RADIANS(-$C124+Графики!$B$3))+BX124*SIN(RADIANS(-$C124+Графики!$B$3)),"")</f>
        <v>380.77017934661529</v>
      </c>
      <c r="BZ124" s="19">
        <f>IF(ISNUMBER(BW124), BW124*COS(RADIANS(-$C124+Графики!$B$5))+BX124*SIN(RADIANS(-$C124+Графики!$B$5)),"")</f>
        <v>446.06584251519729</v>
      </c>
      <c r="CA124" s="29">
        <v>1.3869355738230991</v>
      </c>
      <c r="CB124" s="25">
        <v>-1.4008201347815781</v>
      </c>
      <c r="CC124" s="25">
        <v>0.30055333576767895</v>
      </c>
      <c r="CD124" s="25">
        <v>-0.44109499724094992</v>
      </c>
      <c r="CE124" s="18">
        <f t="shared" si="403"/>
        <v>-24.325358309965509</v>
      </c>
      <c r="CF124" s="18">
        <f t="shared" si="404"/>
        <v>-6.4720574675310125</v>
      </c>
      <c r="CG124" s="18">
        <f>IF(ISNUMBER(CE124),CG123+CE124*0.5,IF(ISNUMBER(CE325),0,""))</f>
        <v>381.7487897111701</v>
      </c>
      <c r="CH124" s="18">
        <f>IF(ISNUMBER(CF124),CH123+CF124*0.5,IF(ISNUMBER(CF325),0,""))</f>
        <v>459.6801947466908</v>
      </c>
      <c r="CI124" s="18">
        <f>IF(ISNUMBER(CG124), CG124*COS(RADIANS(-$C124+Графики!$B$3))+CH124*SIN(RADIANS(-$C124+Графики!$B$3)),"")</f>
        <v>381.7487897111701</v>
      </c>
      <c r="CJ124" s="19">
        <f>IF(ISNUMBER(CG124), CG124*COS(RADIANS(-$C124+Графики!$B$5))+CH124*SIN(RADIANS(-$C124+Графики!$B$5)),"")</f>
        <v>459.6801947466908</v>
      </c>
      <c r="CK124" s="24">
        <v>1.4473450132460861</v>
      </c>
      <c r="CL124" s="25">
        <v>-1.3019460099877336</v>
      </c>
      <c r="CM124" s="25">
        <v>0.37561266573092333</v>
      </c>
      <c r="CN124" s="25">
        <v>-0.47540042122786885</v>
      </c>
      <c r="CO124" s="18">
        <f t="shared" si="405"/>
        <v>-23.989788568986427</v>
      </c>
      <c r="CP124" s="18">
        <f t="shared" si="406"/>
        <v>-7.4264219074503695</v>
      </c>
      <c r="CQ124" s="18">
        <f>IF(ISNUMBER(CO124),CQ123+CO124*0.5,IF(ISNUMBER(CO325),0,""))</f>
        <v>382.78122632348465</v>
      </c>
      <c r="CR124" s="18">
        <f>IF(ISNUMBER(CP124),CR123+CP124*0.5,IF(ISNUMBER(CP325),0,""))</f>
        <v>458.48544444188161</v>
      </c>
      <c r="CS124" s="18">
        <f>IF(ISNUMBER(CQ124), CQ124*COS(RADIANS(-$C124+Графики!$B$3))+CR124*SIN(RADIANS(-$C124+Графики!$B$3)),"")</f>
        <v>382.78122632348465</v>
      </c>
      <c r="CT124" s="19">
        <f>IF(ISNUMBER(CQ124), CQ124*COS(RADIANS(-$C124+Графики!$B$5))+CR124*SIN(RADIANS(-$C124+Графики!$B$5)),"")</f>
        <v>458.48544444188161</v>
      </c>
      <c r="CU124" s="24">
        <v>1.3160794796412623</v>
      </c>
      <c r="CV124" s="25">
        <v>-1.3285242915366886</v>
      </c>
      <c r="CW124" s="25">
        <v>0.37187774690782971</v>
      </c>
      <c r="CX124" s="25">
        <v>-0.29978388618859109</v>
      </c>
      <c r="CY124" s="18">
        <f t="shared" si="407"/>
        <v>-23.076472990129858</v>
      </c>
      <c r="CZ124" s="18">
        <f t="shared" si="408"/>
        <v>-5.861319916897993</v>
      </c>
      <c r="DA124" s="18">
        <f>IF(ISNUMBER(CY124),DA123+CY124*0.5,IF(ISNUMBER(CY325),0,""))</f>
        <v>372.75251784312979</v>
      </c>
      <c r="DB124" s="18">
        <f>IF(ISNUMBER(CZ124),DB123+CZ124*0.5,IF(ISNUMBER(CZ325),0,""))</f>
        <v>460.60396696947157</v>
      </c>
      <c r="DC124" s="18">
        <f>IF(ISNUMBER(DA124), DA124*COS(RADIANS(-$C124+Графики!$B$3))+DB124*SIN(RADIANS(-$C124+Графики!$B$3)),"")</f>
        <v>372.75251784312979</v>
      </c>
      <c r="DD124" s="19">
        <f>IF(ISNUMBER(DA124), DA124*COS(RADIANS(-$C124+Графики!$B$5))+DB124*SIN(RADIANS(-$C124+Графики!$B$5)),"")</f>
        <v>460.60396696947157</v>
      </c>
      <c r="DE124" s="24">
        <v>1.3230310474425027</v>
      </c>
      <c r="DF124" s="25">
        <v>-1.3566668522566987</v>
      </c>
      <c r="DG124" s="25">
        <v>0.38832136275052065</v>
      </c>
      <c r="DH124" s="25">
        <v>-0.31253639736216965</v>
      </c>
      <c r="DI124" s="18">
        <f t="shared" si="409"/>
        <v>-23.38264439394862</v>
      </c>
      <c r="DJ124" s="18">
        <f t="shared" si="410"/>
        <v>-6.1160996199263051</v>
      </c>
      <c r="DK124" s="18">
        <f>IF(ISNUMBER(DI124),DK123+DI124*0.5,IF(ISNUMBER(DI325),0,""))</f>
        <v>378.82547089649773</v>
      </c>
      <c r="DL124" s="18">
        <f>IF(ISNUMBER(DJ124),DL123+DJ124*0.5,IF(ISNUMBER(DJ325),0,""))</f>
        <v>456.47975796062781</v>
      </c>
      <c r="DM124" s="18">
        <f>IF(ISNUMBER(DK124), DK124*COS(RADIANS(-$C124+Графики!$B$3))+DL124*SIN(RADIANS(-$C124+Графики!$B$3)),"")</f>
        <v>378.82547089649773</v>
      </c>
      <c r="DN124" s="19">
        <f>IF(ISNUMBER(DK124), DK124*COS(RADIANS(-$C124+Графики!$B$5))+DL124*SIN(RADIANS(-$C124+Графики!$B$5)),"")</f>
        <v>456.47975796062781</v>
      </c>
      <c r="DO124" s="24">
        <v>1.4746003966297798</v>
      </c>
      <c r="DP124" s="25">
        <v>-1.3606203154055676</v>
      </c>
      <c r="DQ124" s="25">
        <v>0.31839403932020116</v>
      </c>
      <c r="DR124" s="25">
        <v>-0.34027563348633283</v>
      </c>
      <c r="DS124" s="18">
        <f t="shared" si="411"/>
        <v>-24.739443939014585</v>
      </c>
      <c r="DT124" s="18">
        <f t="shared" si="412"/>
        <v>-5.7479455853373853</v>
      </c>
      <c r="DU124" s="18">
        <f>IF(ISNUMBER(DS124),DU123+DS124*0.5,IF(ISNUMBER(DS325),0,""))</f>
        <v>384.6614031253722</v>
      </c>
      <c r="DV124" s="18">
        <f>IF(ISNUMBER(DT124),DV123+DT124*0.5,IF(ISNUMBER(DT325),0,""))</f>
        <v>456.32114341576806</v>
      </c>
      <c r="DW124" s="18">
        <f>IF(ISNUMBER(DU124), DU124*COS(RADIANS(-$C124+Графики!$B$3))+DV124*SIN(RADIANS(-$C124+Графики!$B$3)),"")</f>
        <v>384.6614031253722</v>
      </c>
      <c r="DX124" s="19">
        <f>IF(ISNUMBER(DU124), DU124*COS(RADIANS(-$C124+Графики!$B$5))+DV124*SIN(RADIANS(-$C124+Графики!$B$5)),"")</f>
        <v>456.32114341576806</v>
      </c>
      <c r="DY124" s="24">
        <v>1.323524446023014</v>
      </c>
      <c r="DZ124" s="25">
        <v>-1.3854112369417451</v>
      </c>
      <c r="EA124" s="25">
        <v>0.3599488519152535</v>
      </c>
      <c r="EB124" s="25">
        <v>-0.37164353241929737</v>
      </c>
      <c r="EC124" s="18">
        <f t="shared" si="413"/>
        <v>-23.637721661738922</v>
      </c>
      <c r="ED124" s="18">
        <f t="shared" si="414"/>
        <v>-6.3843045737693478</v>
      </c>
      <c r="EE124" s="18">
        <f>IF(ISNUMBER(EC124),EE123+EC124*0.5,IF(ISNUMBER(EC325),0,""))</f>
        <v>377.802225980076</v>
      </c>
      <c r="EF124" s="18">
        <f>IF(ISNUMBER(ED124),EF123+ED124*0.5,IF(ISNUMBER(ED325),0,""))</f>
        <v>456.21150230097226</v>
      </c>
      <c r="EG124" s="18">
        <f>IF(ISNUMBER(EE124), EE124*COS(RADIANS(-$C124+Графики!$B$3))+EF124*SIN(RADIANS(-$C124+Графики!$B$3)),"")</f>
        <v>377.802225980076</v>
      </c>
      <c r="EH124" s="19">
        <f>IF(ISNUMBER(EE124), EE124*COS(RADIANS(-$C124+Графики!$B$5))+EF124*SIN(RADIANS(-$C124+Графики!$B$5)),"")</f>
        <v>456.21150230097226</v>
      </c>
      <c r="EI124" s="24">
        <v>1.3412422385482723</v>
      </c>
      <c r="EJ124" s="25">
        <v>-1.4095290995247294</v>
      </c>
      <c r="EK124" s="25">
        <v>0.28179771435405365</v>
      </c>
      <c r="EL124" s="25">
        <v>-0.44902583383576455</v>
      </c>
      <c r="EM124" s="18">
        <f t="shared" si="415"/>
        <v>-24.002703033132573</v>
      </c>
      <c r="EN124" s="18">
        <f t="shared" si="416"/>
        <v>-6.3775953492947135</v>
      </c>
      <c r="EO124" s="18">
        <f>IF(ISNUMBER(EM124),EO123+EM124*0.5,IF(ISNUMBER(EM325),0,""))</f>
        <v>381.10845908055768</v>
      </c>
      <c r="EP124" s="18">
        <f>IF(ISNUMBER(EN124),EP123+EN124*0.5,IF(ISNUMBER(EN325),0,""))</f>
        <v>451.56098995964857</v>
      </c>
      <c r="EQ124" s="18">
        <f>IF(ISNUMBER(EO124), EO124*COS(RADIANS(-$C124+Графики!$B$3))+EP124*SIN(RADIANS(-$C124+Графики!$B$3)),"")</f>
        <v>381.10845908055768</v>
      </c>
      <c r="ER124" s="19">
        <f>IF(ISNUMBER(EO124), EO124*COS(RADIANS(-$C124+Графики!$B$5))+EP124*SIN(RADIANS(-$C124+Графики!$B$5)),"")</f>
        <v>451.56098995964857</v>
      </c>
      <c r="ES124" s="24">
        <v>1.4834161572599951</v>
      </c>
      <c r="ET124" s="25">
        <v>-1.3176307264047842</v>
      </c>
      <c r="EU124" s="25">
        <v>0.35185596184883794</v>
      </c>
      <c r="EV124" s="25">
        <v>-0.46169850525930223</v>
      </c>
      <c r="EW124" s="18">
        <f t="shared" si="417"/>
        <v>-24.441311207926599</v>
      </c>
      <c r="EX124" s="18">
        <f t="shared" si="418"/>
        <v>-7.0995424060192809</v>
      </c>
      <c r="EY124" s="18">
        <f>IF(ISNUMBER(EW124),EY123+EW124*0.5,IF(ISNUMBER(EW325),0,""))</f>
        <v>373.96325089428882</v>
      </c>
      <c r="EZ124" s="18">
        <f>IF(ISNUMBER(EX124),EZ123+EX124*0.5,IF(ISNUMBER(EX325),0,""))</f>
        <v>451.11950860240626</v>
      </c>
      <c r="FA124" s="18">
        <f>IF(ISNUMBER(EY124), EY124*COS(RADIANS(-$C124+Графики!$B$3))+EZ124*SIN(RADIANS(-$C124+Графики!$B$3)),"")</f>
        <v>373.96325089428882</v>
      </c>
      <c r="FB124" s="19">
        <f>IF(ISNUMBER(EY124), EY124*COS(RADIANS(-$C124+Графики!$B$5))+EZ124*SIN(RADIANS(-$C124+Графики!$B$5)),"")</f>
        <v>451.11950860240626</v>
      </c>
      <c r="FC124" s="24">
        <v>1.3432948434871863</v>
      </c>
      <c r="FD124" s="25">
        <v>-1.3726788312536933</v>
      </c>
      <c r="FE124" s="25">
        <v>0.38286689398022467</v>
      </c>
      <c r="FF124" s="25">
        <v>-0.33830939925057502</v>
      </c>
      <c r="FG124" s="18">
        <f t="shared" si="419"/>
        <v>-23.699122520908201</v>
      </c>
      <c r="FH124" s="18">
        <f t="shared" si="420"/>
        <v>-6.2934088575267388</v>
      </c>
      <c r="FI124" s="18">
        <f>IF(ISNUMBER(FG124),FI123+FG124*0.5,IF(ISNUMBER(FG325),0,""))</f>
        <v>378.48012530650595</v>
      </c>
      <c r="FJ124" s="18">
        <f>IF(ISNUMBER(FH124),FJ123+FH124*0.5,IF(ISNUMBER(FH325),0,""))</f>
        <v>457.98894409630833</v>
      </c>
      <c r="FK124" s="18">
        <f>IF(ISNUMBER(FI124), FI124*COS(RADIANS(-$C124+Графики!$B$3))+FJ124*SIN(RADIANS(-$C124+Графики!$B$3)),"")</f>
        <v>378.48012530650595</v>
      </c>
      <c r="FL124" s="19">
        <f>IF(ISNUMBER(FI124), FI124*COS(RADIANS(-$C124+Графики!$B$5))+FJ124*SIN(RADIANS(-$C124+Графики!$B$5)),"")</f>
        <v>457.98894409630833</v>
      </c>
      <c r="FM124" s="24">
        <v>1.3804961946873178</v>
      </c>
      <c r="FN124" s="25">
        <v>-1.305980732999481</v>
      </c>
      <c r="FO124" s="25">
        <v>0.44606873642586897</v>
      </c>
      <c r="FP124" s="25">
        <v>-0.31521564869658847</v>
      </c>
      <c r="FQ124" s="18">
        <f t="shared" si="421"/>
        <v>-23.441786357711351</v>
      </c>
      <c r="FR124" s="18">
        <f t="shared" si="422"/>
        <v>-6.6434106635164474</v>
      </c>
      <c r="FS124" s="18">
        <f>IF(ISNUMBER(FQ124),FS123+FQ124*0.5,IF(ISNUMBER(FQ325),0,""))</f>
        <v>379.78903671554895</v>
      </c>
      <c r="FT124" s="18">
        <f>IF(ISNUMBER(FR124),FT123+FR124*0.5,IF(ISNUMBER(FR325),0,""))</f>
        <v>454.45045966317798</v>
      </c>
      <c r="FU124" s="18">
        <f>IF(ISNUMBER(FS124), FS124*COS(RADIANS(-$C124+Графики!$B$3))+FT124*SIN(RADIANS(-$C124+Графики!$B$3)),"")</f>
        <v>379.78903671554895</v>
      </c>
      <c r="FV124" s="19">
        <f>IF(ISNUMBER(FS124), FS124*COS(RADIANS(-$C124+Графики!$B$5))+FT124*SIN(RADIANS(-$C124+Графики!$B$5)),"")</f>
        <v>454.45045966317798</v>
      </c>
      <c r="FW124" s="24">
        <v>1.3993248758675398</v>
      </c>
      <c r="FX124" s="25">
        <v>-1.4043926852788768</v>
      </c>
      <c r="FY124" s="25">
        <v>0.31570875155971467</v>
      </c>
      <c r="FZ124" s="25">
        <v>-0.31271664464403726</v>
      </c>
      <c r="GA124" s="18">
        <f t="shared" si="423"/>
        <v>-24.464610296643873</v>
      </c>
      <c r="GB124" s="18">
        <f t="shared" si="424"/>
        <v>-5.4840186449303037</v>
      </c>
      <c r="GC124" s="18">
        <f>IF(ISNUMBER(GA124),GC123+GA124*0.5,IF(ISNUMBER(GA325),0,""))</f>
        <v>384.61682920652476</v>
      </c>
      <c r="GD124" s="18">
        <f>IF(ISNUMBER(GB124),GD123+GB124*0.5,IF(ISNUMBER(GB325),0,""))</f>
        <v>449.61572307315447</v>
      </c>
      <c r="GE124" s="18">
        <f>IF(ISNUMBER(GC124), GC124*COS(RADIANS(-$C124+Графики!$B$3))+GD124*SIN(RADIANS(-$C124+Графики!$B$3)),"")</f>
        <v>384.61682920652476</v>
      </c>
      <c r="GF124" s="19">
        <f>IF(ISNUMBER(GC124), GC124*COS(RADIANS(-$C124+Графики!$B$5))+GD124*SIN(RADIANS(-$C124+Графики!$B$5)),"")</f>
        <v>449.61572307315447</v>
      </c>
      <c r="GG124" s="24">
        <v>1.4521695219978834</v>
      </c>
      <c r="GH124" s="25">
        <v>-1.3072025050139477</v>
      </c>
      <c r="GI124" s="25">
        <v>0.29513342412405619</v>
      </c>
      <c r="GJ124" s="25">
        <v>-0.33847517668570215</v>
      </c>
      <c r="GK124" s="18">
        <f t="shared" si="425"/>
        <v>-24.077736511543133</v>
      </c>
      <c r="GL124" s="18">
        <f t="shared" si="426"/>
        <v>-5.5292499522255776</v>
      </c>
      <c r="GM124" s="18">
        <f>IF(ISNUMBER(GK124),GM123+GK124*0.5,IF(ISNUMBER(GK325),0,""))</f>
        <v>386.62128788056555</v>
      </c>
      <c r="GN124" s="18">
        <f>IF(ISNUMBER(GL124),GN123+GL124*0.5,IF(ISNUMBER(GL325),0,""))</f>
        <v>458.00269436952414</v>
      </c>
      <c r="GO124" s="18">
        <f>IF(ISNUMBER(GM124), GM124*COS(RADIANS(-$C124+Графики!$B$3))+GN124*SIN(RADIANS(-$C124+Графики!$B$3)),"")</f>
        <v>386.62128788056555</v>
      </c>
      <c r="GP124" s="19">
        <f>IF(ISNUMBER(GM124), GM124*COS(RADIANS(-$C124+Графики!$B$5))+GN124*SIN(RADIANS(-$C124+Графики!$B$5)),"")</f>
        <v>458.00269436952414</v>
      </c>
      <c r="GQ124" s="24">
        <v>1.4348078297311191</v>
      </c>
      <c r="GR124" s="25">
        <v>-1.3152212461232982</v>
      </c>
      <c r="GS124" s="25">
        <v>0.3210933180279365</v>
      </c>
      <c r="GT124" s="25">
        <v>-0.3635176819907685</v>
      </c>
      <c r="GU124" s="18">
        <f t="shared" si="427"/>
        <v>-23.996227439012834</v>
      </c>
      <c r="GV124" s="18">
        <f t="shared" si="428"/>
        <v>-5.9743224824979748</v>
      </c>
      <c r="GW124" s="18">
        <f>IF(ISNUMBER(GU124),GW123+GU124*0.5,IF(ISNUMBER(GU325),0,""))</f>
        <v>380.86687207796729</v>
      </c>
      <c r="GX124" s="18">
        <f>IF(ISNUMBER(GV124),GX123+GV124*0.5,IF(ISNUMBER(GV325),0,""))</f>
        <v>457.37840922004602</v>
      </c>
      <c r="GY124" s="18">
        <f>IF(ISNUMBER(GW124), GW124*COS(RADIANS(-$C124+Графики!$B$3))+GX124*SIN(RADIANS(-$C124+Графики!$B$3)),"")</f>
        <v>380.86687207796729</v>
      </c>
      <c r="GZ124" s="19">
        <f>IF(ISNUMBER(GW124), GW124*COS(RADIANS(-$C124+Графики!$B$5))+GX124*SIN(RADIANS(-$C124+Графики!$B$5)),"")</f>
        <v>457.37840922004602</v>
      </c>
      <c r="HA124" s="24">
        <v>1.3355324704906446</v>
      </c>
      <c r="HB124" s="25">
        <v>-1.4602465307551369</v>
      </c>
      <c r="HC124" s="25">
        <v>0.42839307892355705</v>
      </c>
      <c r="HD124" s="25">
        <v>-0.33244487131817069</v>
      </c>
      <c r="HE124" s="18">
        <f t="shared" si="429"/>
        <v>-24.395353968767051</v>
      </c>
      <c r="HF124" s="18">
        <f t="shared" si="430"/>
        <v>-6.63951487015688</v>
      </c>
      <c r="HG124" s="18">
        <f>IF(ISNUMBER(HE124),HG123+HE124*0.5,IF(ISNUMBER(HE325),0,""))</f>
        <v>382.77384359646061</v>
      </c>
      <c r="HH124" s="18">
        <f>IF(ISNUMBER(HF124),HH123+HF124*0.5,IF(ISNUMBER(HF325),0,""))</f>
        <v>456.63905141401221</v>
      </c>
      <c r="HI124" s="18">
        <f>IF(ISNUMBER(HG124), HG124*COS(RADIANS(-$C124+Графики!$B$3))+HH124*SIN(RADIANS(-$C124+Графики!$B$3)),"")</f>
        <v>382.77384359646061</v>
      </c>
      <c r="HJ124" s="19">
        <f>IF(ISNUMBER(HG124), HG124*COS(RADIANS(-$C124+Графики!$B$5))+HH124*SIN(RADIANS(-$C124+Графики!$B$5)),"")</f>
        <v>456.63905141401221</v>
      </c>
      <c r="HK124" s="24">
        <v>1.2966462570010955</v>
      </c>
      <c r="HL124" s="25">
        <v>-1.4194444863241924</v>
      </c>
      <c r="HM124" s="25">
        <v>0.36902444006250268</v>
      </c>
      <c r="HN124" s="25">
        <v>-0.38286754679512458</v>
      </c>
      <c r="HO124" s="18">
        <f t="shared" si="431"/>
        <v>-23.70014385008529</v>
      </c>
      <c r="HP124" s="18">
        <f t="shared" si="432"/>
        <v>-6.5614483128623329</v>
      </c>
      <c r="HQ124" s="18">
        <f>IF(ISNUMBER(HO124),HQ123+HO124*0.5,IF(ISNUMBER(HO325),0,""))</f>
        <v>383.61688726306869</v>
      </c>
      <c r="HR124" s="18">
        <f>IF(ISNUMBER(HP124),HR123+HP124*0.5,IF(ISNUMBER(HP325),0,""))</f>
        <v>460.91268747301149</v>
      </c>
      <c r="HS124" s="18">
        <f>IF(ISNUMBER(HQ124), HQ124*COS(RADIANS(-$C124+Графики!$B$3))+HR124*SIN(RADIANS(-$C124+Графики!$B$3)),"")</f>
        <v>383.61688726306869</v>
      </c>
      <c r="HT124" s="19">
        <f>IF(ISNUMBER(HQ124), HQ124*COS(RADIANS(-$C124+Графики!$B$5))+HR124*SIN(RADIANS(-$C124+Графики!$B$5)),"")</f>
        <v>460.91268747301149</v>
      </c>
      <c r="HU124" s="24">
        <v>1.3132585421458032</v>
      </c>
      <c r="HV124" s="25">
        <v>-1.3607228397171114</v>
      </c>
      <c r="HW124" s="25">
        <v>0.46740889392246243</v>
      </c>
      <c r="HX124" s="25">
        <v>-0.43477764218172121</v>
      </c>
      <c r="HY124" s="18">
        <f t="shared" si="433"/>
        <v>-23.332771975287351</v>
      </c>
      <c r="HZ124" s="18">
        <f t="shared" si="434"/>
        <v>-7.8729814258893818</v>
      </c>
      <c r="IA124" s="18">
        <f>IF(ISNUMBER(HY124),IA123+HY124*0.5,IF(ISNUMBER(HY325),0,""))</f>
        <v>379.30697420511467</v>
      </c>
      <c r="IB124" s="18">
        <f>IF(ISNUMBER(HZ124),IB123+HZ124*0.5,IF(ISNUMBER(HZ325),0,""))</f>
        <v>452.31293615139373</v>
      </c>
      <c r="IC124" s="18">
        <f>IF(ISNUMBER(IA124), IA124*COS(RADIANS(-$C124+Графики!$B$3))+IB124*SIN(RADIANS(-$C124+Графики!$B$3)),"")</f>
        <v>379.30697420511467</v>
      </c>
      <c r="ID124" s="19">
        <f>IF(ISNUMBER(IA124), IA124*COS(RADIANS(-$C124+Графики!$B$5))+IB124*SIN(RADIANS(-$C124+Графики!$B$5)),"")</f>
        <v>452.31293615139373</v>
      </c>
      <c r="IE124" s="24">
        <v>1.4433351248442059</v>
      </c>
      <c r="IF124" s="25">
        <v>-1.3258638682726127</v>
      </c>
      <c r="IG124" s="25">
        <v>0.45125743785647776</v>
      </c>
      <c r="IH124" s="25">
        <v>-0.42869912120321307</v>
      </c>
      <c r="II124" s="18">
        <f t="shared" si="435"/>
        <v>-24.16346801819277</v>
      </c>
      <c r="IJ124" s="18">
        <f t="shared" si="436"/>
        <v>-7.6789941452411323</v>
      </c>
      <c r="IK124" s="18">
        <f>IF(ISNUMBER(II124),IK123+II124*0.5,IF(ISNUMBER(II325),0,""))</f>
        <v>377.08289766883905</v>
      </c>
      <c r="IL124" s="18">
        <f>IF(ISNUMBER(IJ124),IL123+IJ124*0.5,IF(ISNUMBER(IJ325),0,""))</f>
        <v>448.11794366692652</v>
      </c>
      <c r="IM124" s="18">
        <f>IF(ISNUMBER(IK124), IK124*COS(RADIANS(-$C124+Графики!$B$3))+IL124*SIN(RADIANS(-$C124+Графики!$B$3)),"")</f>
        <v>377.08289766883905</v>
      </c>
      <c r="IN124" s="19">
        <f>IF(ISNUMBER(IK124), IK124*COS(RADIANS(-$C124+Графики!$B$5))+IL124*SIN(RADIANS(-$C124+Графики!$B$5)),"")</f>
        <v>448.11794366692652</v>
      </c>
      <c r="IO124" s="24">
        <v>1.428851040155279</v>
      </c>
      <c r="IP124" s="25">
        <v>-1.4224471857908418</v>
      </c>
      <c r="IQ124" s="25">
        <v>0.32976485697159197</v>
      </c>
      <c r="IR124" s="25">
        <v>-0.36733832847262815</v>
      </c>
      <c r="IS124" s="18">
        <f t="shared" si="437"/>
        <v>-24.879703529663814</v>
      </c>
      <c r="IT124" s="18">
        <f t="shared" si="438"/>
        <v>-6.0833353844785325</v>
      </c>
      <c r="IU124" s="18">
        <f>IF(ISNUMBER(IS124),IU123+IS124*0.5,IF(ISNUMBER(IS325),0,""))</f>
        <v>378.30306629150897</v>
      </c>
      <c r="IV124" s="18">
        <f>IF(ISNUMBER(IT124),IV123+IT124*0.5,IF(ISNUMBER(IT325),0,""))</f>
        <v>457.87473991056021</v>
      </c>
      <c r="IW124" s="18">
        <f>IF(ISNUMBER(IU124), IU124*COS(RADIANS(-$C124+Графики!$B$3))+IV124*SIN(RADIANS(-$C124+Графики!$B$3)),"")</f>
        <v>378.30306629150897</v>
      </c>
      <c r="IX124" s="19">
        <f>IF(ISNUMBER(IU124), IU124*COS(RADIANS(-$C124+Графики!$B$5))+IV124*SIN(RADIANS(-$C124+Графики!$B$5)),"")</f>
        <v>457.87473991056021</v>
      </c>
    </row>
    <row r="125" spans="1:258" s="88" customFormat="1" x14ac:dyDescent="0.25">
      <c r="A125" s="44">
        <v>125</v>
      </c>
      <c r="B125" s="50">
        <v>0</v>
      </c>
      <c r="C125" s="11">
        <f>IF(Графики!$A$7="Расчитывать с учетом закручивания скважины",B125,0)</f>
        <v>0</v>
      </c>
      <c r="D125" s="47">
        <v>61</v>
      </c>
      <c r="E125" s="34">
        <f>IF(ISNUMBER(INDEX($I$1:$IX$303,$A125,E$1) ),INDEX($I$1:$IX$303,$A125,E$1),0)</f>
        <v>-19.597452527463883</v>
      </c>
      <c r="F125" s="35">
        <f>IF(ISNUMBER(INDEX($I$1:$IX$303,$A125,F$1) ),INDEX($I$1:$IX$303,$A125,F$1),0)</f>
        <v>-8.4423938506388598</v>
      </c>
      <c r="G125" s="35">
        <f>IF(ISNUMBER(INDEX($I$1:$IX$303,$A125,G$1) ),INDEX($I$1:$IX$303,$A125,G$1)-$G$305,0)</f>
        <v>-609.41043728401496</v>
      </c>
      <c r="H125" s="36">
        <f>IF(ISNUMBER(INDEX($I$1:$IX$303,$A125,H$1) ),INDEX($I$1:$IX$303,$A125,H$1)-$H$305,0)</f>
        <v>-704.91662025470873</v>
      </c>
      <c r="I125" s="29">
        <v>1.2003873750331946</v>
      </c>
      <c r="J125" s="25">
        <v>-1.0454590353596238</v>
      </c>
      <c r="K125" s="25">
        <v>0.43688682839069881</v>
      </c>
      <c r="L125" s="25">
        <v>-0.53055173730396687</v>
      </c>
      <c r="M125" s="18">
        <f t="shared" si="389"/>
        <v>-19.597452527463883</v>
      </c>
      <c r="N125" s="18">
        <f t="shared" si="390"/>
        <v>-8.4423938506388598</v>
      </c>
      <c r="O125" s="18">
        <f>IF(ISNUMBER(M125),O124+M125*0.5,IF(ISNUMBER(M326),0,""))</f>
        <v>368.50571860539975</v>
      </c>
      <c r="P125" s="18">
        <f>IF(ISNUMBER(N125),P124+N125*0.5,IF(ISNUMBER(N326),0,""))</f>
        <v>450.51304322932873</v>
      </c>
      <c r="Q125" s="18">
        <f>IF(ISNUMBER(O125), O125*COS(RADIANS(-$C125+Графики!$B$3))+P125*SIN(RADIANS(-$C125+Графики!$B$3)),"")</f>
        <v>368.50571860539975</v>
      </c>
      <c r="R125" s="19">
        <f>IF(ISNUMBER(O125), O125*COS(RADIANS(-$C125+Графики!$B$5))+P125*SIN(RADIANS(-$C125+Графики!$B$5)),"")</f>
        <v>450.51304322932873</v>
      </c>
      <c r="S125" s="29">
        <v>1.2005576837249234</v>
      </c>
      <c r="T125" s="25">
        <v>-1.1560141688446066</v>
      </c>
      <c r="U125" s="25">
        <v>0.55907152392804393</v>
      </c>
      <c r="V125" s="25">
        <v>-0.58826324634093441</v>
      </c>
      <c r="W125" s="18">
        <f t="shared" si="391"/>
        <v>-20.563519425155537</v>
      </c>
      <c r="X125" s="18">
        <f t="shared" si="392"/>
        <v>-10.012217396073734</v>
      </c>
      <c r="Y125" s="18">
        <f>IF(ISNUMBER(W125),Y124+W125*0.5,IF(ISNUMBER(W326),0,""))</f>
        <v>369.35937301134356</v>
      </c>
      <c r="Z125" s="18">
        <f>IF(ISNUMBER(X125),Z124+X125*0.5,IF(ISNUMBER(X326),0,""))</f>
        <v>449.83781683297019</v>
      </c>
      <c r="AA125" s="18">
        <f>IF(ISNUMBER(Y125), Y125*COS(RADIANS(-$C125+Графики!$B$3))+Z125*SIN(RADIANS(-$C125+Графики!$B$3)),"")</f>
        <v>369.35937301134356</v>
      </c>
      <c r="AB125" s="18">
        <f>IF(ISNUMBER(Y125), Y125*COS(RADIANS(-$C125+Графики!$B$5))+Z125*SIN(RADIANS(-$C125+Графики!$B$5)),"")</f>
        <v>449.83781683297019</v>
      </c>
      <c r="AC125" s="24">
        <v>1.1799121769638108</v>
      </c>
      <c r="AD125" s="25">
        <v>-1.0205408059407528</v>
      </c>
      <c r="AE125" s="25">
        <v>0.4897256308918263</v>
      </c>
      <c r="AF125" s="25">
        <v>-0.47426483600893865</v>
      </c>
      <c r="AG125" s="18">
        <f t="shared" si="393"/>
        <v>-19.201394692615644</v>
      </c>
      <c r="AH125" s="18">
        <f t="shared" si="394"/>
        <v>-8.4123045807263104</v>
      </c>
      <c r="AI125" s="18">
        <f>IF(ISNUMBER(AG125),AI124+AG125*0.5,IF(ISNUMBER(AG326),0,""))</f>
        <v>373.85598542893803</v>
      </c>
      <c r="AJ125" s="18">
        <f>IF(ISNUMBER(AH125),AJ124+AH125*0.5,IF(ISNUMBER(AH326),0,""))</f>
        <v>455.80076835415912</v>
      </c>
      <c r="AK125" s="18">
        <f>IF(ISNUMBER(AI125), AI125*COS(RADIANS(-$C125+Графики!$B$3))+AJ125*SIN(RADIANS(-$C125+Графики!$B$3)),"")</f>
        <v>373.85598542893803</v>
      </c>
      <c r="AL125" s="19">
        <f>IF(ISNUMBER(AI125), AI125*COS(RADIANS(-$C125+Графики!$B$5))+AJ125*SIN(RADIANS(-$C125+Графики!$B$5)),"")</f>
        <v>455.80076835415912</v>
      </c>
      <c r="AM125" s="24">
        <v>1.0596349394713229</v>
      </c>
      <c r="AN125" s="25">
        <v>-1.0987644777174086</v>
      </c>
      <c r="AO125" s="25">
        <v>0.48401692761460191</v>
      </c>
      <c r="AP125" s="25">
        <v>-0.42637202134286289</v>
      </c>
      <c r="AQ125" s="18">
        <f t="shared" si="395"/>
        <v>-18.834474474898464</v>
      </c>
      <c r="AR125" s="18">
        <f t="shared" si="396"/>
        <v>-7.9445587426858477</v>
      </c>
      <c r="AS125" s="18">
        <f>IF(ISNUMBER(AQ125),AS124+AQ125*0.5,IF(ISNUMBER(AQ326),0,""))</f>
        <v>366.55754946268644</v>
      </c>
      <c r="AT125" s="18">
        <f>IF(ISNUMBER(AR125),AT124+AR125*0.5,IF(ISNUMBER(AR326),0,""))</f>
        <v>454.40117294058291</v>
      </c>
      <c r="AU125" s="18">
        <f>IF(ISNUMBER(AS125), AS125*COS(RADIANS(-$C125+Графики!$B$3))+AT125*SIN(RADIANS(-$C125+Графики!$B$3)),"")</f>
        <v>366.55754946268644</v>
      </c>
      <c r="AV125" s="19">
        <f>IF(ISNUMBER(AS125), AS125*COS(RADIANS(-$C125+Графики!$B$5))+AT125*SIN(RADIANS(-$C125+Графики!$B$5)),"")</f>
        <v>454.40117294058291</v>
      </c>
      <c r="AW125" s="24">
        <v>1.1669649302314835</v>
      </c>
      <c r="AX125" s="25">
        <v>-1.1969093094125234</v>
      </c>
      <c r="AY125" s="25">
        <v>0.52350404452312549</v>
      </c>
      <c r="AZ125" s="25">
        <v>-0.5738590762379937</v>
      </c>
      <c r="BA125" s="18">
        <f t="shared" si="397"/>
        <v>-20.627231257389386</v>
      </c>
      <c r="BB125" s="18">
        <f t="shared" si="398"/>
        <v>-9.576153407704453</v>
      </c>
      <c r="BC125" s="18">
        <f>IF(ISNUMBER(BA125),BC124+BA125*0.5,IF(ISNUMBER(BA326),0,""))</f>
        <v>363.92846773660017</v>
      </c>
      <c r="BD125" s="18">
        <f>IF(ISNUMBER(BB125),BD124+BB125*0.5,IF(ISNUMBER(BB326),0,""))</f>
        <v>450.3912134151152</v>
      </c>
      <c r="BE125" s="18">
        <f>IF(ISNUMBER(BC125), BC125*COS(RADIANS(-$C125+Графики!$B$3))+BD125*SIN(RADIANS(-$C125+Графики!$B$3)),"")</f>
        <v>363.92846773660017</v>
      </c>
      <c r="BF125" s="19">
        <f>IF(ISNUMBER(BC125), BC125*COS(RADIANS(-$C125+Графики!$B$5))+BD125*SIN(RADIANS(-$C125+Графики!$B$5)),"")</f>
        <v>450.3912134151152</v>
      </c>
      <c r="BG125" s="24">
        <v>1.0415824543549128</v>
      </c>
      <c r="BH125" s="25">
        <v>-1.1567264174799419</v>
      </c>
      <c r="BI125" s="25">
        <v>0.51857796058361261</v>
      </c>
      <c r="BJ125" s="25">
        <v>-0.57428509169887654</v>
      </c>
      <c r="BK125" s="18">
        <f t="shared" si="399"/>
        <v>-19.182687240020044</v>
      </c>
      <c r="BL125" s="18">
        <f t="shared" si="400"/>
        <v>-9.5368846952191131</v>
      </c>
      <c r="BM125" s="18">
        <f>IF(ISNUMBER(BK125),BM124+BK125*0.5,IF(ISNUMBER(BK326),0,""))</f>
        <v>369.14470044033891</v>
      </c>
      <c r="BN125" s="18">
        <f>IF(ISNUMBER(BL125),BN124+BL125*0.5,IF(ISNUMBER(BL326),0,""))</f>
        <v>444.72885284968089</v>
      </c>
      <c r="BO125" s="18">
        <f>IF(ISNUMBER(BM125), BM125*COS(RADIANS(-$C125+Графики!$B$3))+BN125*SIN(RADIANS(-$C125+Графики!$B$3)),"")</f>
        <v>369.14470044033891</v>
      </c>
      <c r="BP125" s="19">
        <f>IF(ISNUMBER(BM125), BM125*COS(RADIANS(-$C125+Графики!$B$5))+BN125*SIN(RADIANS(-$C125+Графики!$B$5)),"")</f>
        <v>444.72885284968089</v>
      </c>
      <c r="BQ125" s="24">
        <v>1.1068244889530916</v>
      </c>
      <c r="BR125" s="25">
        <v>-1.1082699790780335</v>
      </c>
      <c r="BS125" s="25">
        <v>0.45524936181836251</v>
      </c>
      <c r="BT125" s="25">
        <v>-0.55267551938137116</v>
      </c>
      <c r="BU125" s="18">
        <f t="shared" si="401"/>
        <v>-19.329142040597443</v>
      </c>
      <c r="BV125" s="18">
        <f t="shared" si="402"/>
        <v>-8.7956904790218164</v>
      </c>
      <c r="BW125" s="18">
        <f>IF(ISNUMBER(BU125),BW124+BU125*0.5,IF(ISNUMBER(BU326),0,""))</f>
        <v>371.1056083263166</v>
      </c>
      <c r="BX125" s="18">
        <f>IF(ISNUMBER(BV125),BX124+BV125*0.5,IF(ISNUMBER(BV326),0,""))</f>
        <v>441.66799727568639</v>
      </c>
      <c r="BY125" s="18">
        <f>IF(ISNUMBER(BW125), BW125*COS(RADIANS(-$C125+Графики!$B$3))+BX125*SIN(RADIANS(-$C125+Графики!$B$3)),"")</f>
        <v>371.1056083263166</v>
      </c>
      <c r="BZ125" s="19">
        <f>IF(ISNUMBER(BW125), BW125*COS(RADIANS(-$C125+Графики!$B$5))+BX125*SIN(RADIANS(-$C125+Графики!$B$5)),"")</f>
        <v>441.66799727568639</v>
      </c>
      <c r="CA125" s="29">
        <v>1.0513571036398959</v>
      </c>
      <c r="CB125" s="25">
        <v>-1.1323721309155577</v>
      </c>
      <c r="CC125" s="25">
        <v>0.56031369462350789</v>
      </c>
      <c r="CD125" s="25">
        <v>-0.4541629769909693</v>
      </c>
      <c r="CE125" s="18">
        <f t="shared" si="403"/>
        <v>-19.055479159125017</v>
      </c>
      <c r="CF125" s="18">
        <f t="shared" si="404"/>
        <v>-8.8528634102359547</v>
      </c>
      <c r="CG125" s="18">
        <f>IF(ISNUMBER(CE125),CG124+CE125*0.5,IF(ISNUMBER(CE326),0,""))</f>
        <v>372.22105013160757</v>
      </c>
      <c r="CH125" s="18">
        <f>IF(ISNUMBER(CF125),CH124+CF125*0.5,IF(ISNUMBER(CF326),0,""))</f>
        <v>455.25376304157282</v>
      </c>
      <c r="CI125" s="18">
        <f>IF(ISNUMBER(CG125), CG125*COS(RADIANS(-$C125+Графики!$B$3))+CH125*SIN(RADIANS(-$C125+Графики!$B$3)),"")</f>
        <v>372.22105013160757</v>
      </c>
      <c r="CJ125" s="19">
        <f>IF(ISNUMBER(CG125), CG125*COS(RADIANS(-$C125+Графики!$B$5))+CH125*SIN(RADIANS(-$C125+Графики!$B$5)),"")</f>
        <v>455.25376304157282</v>
      </c>
      <c r="CK125" s="24">
        <v>1.1760899230565036</v>
      </c>
      <c r="CL125" s="25">
        <v>-1.03006013166692</v>
      </c>
      <c r="CM125" s="25">
        <v>0.42035439700255006</v>
      </c>
      <c r="CN125" s="25">
        <v>-0.55101009370586274</v>
      </c>
      <c r="CO125" s="18">
        <f t="shared" si="405"/>
        <v>-19.251101833455518</v>
      </c>
      <c r="CP125" s="18">
        <f t="shared" si="406"/>
        <v>-8.4766527835643615</v>
      </c>
      <c r="CQ125" s="18">
        <f>IF(ISNUMBER(CO125),CQ124+CO125*0.5,IF(ISNUMBER(CO326),0,""))</f>
        <v>373.15567540675687</v>
      </c>
      <c r="CR125" s="18">
        <f>IF(ISNUMBER(CP125),CR124+CP125*0.5,IF(ISNUMBER(CP326),0,""))</f>
        <v>454.2471180500994</v>
      </c>
      <c r="CS125" s="18">
        <f>IF(ISNUMBER(CQ125), CQ125*COS(RADIANS(-$C125+Графики!$B$3))+CR125*SIN(RADIANS(-$C125+Графики!$B$3)),"")</f>
        <v>373.15567540675687</v>
      </c>
      <c r="CT125" s="19">
        <f>IF(ISNUMBER(CQ125), CQ125*COS(RADIANS(-$C125+Графики!$B$5))+CR125*SIN(RADIANS(-$C125+Графики!$B$5)),"")</f>
        <v>454.2471180500994</v>
      </c>
      <c r="CU125" s="24">
        <v>1.0441517602932728</v>
      </c>
      <c r="CV125" s="25">
        <v>-1.1254603939165273</v>
      </c>
      <c r="CW125" s="25">
        <v>0.46427547125844693</v>
      </c>
      <c r="CX125" s="25">
        <v>-0.56860740249735453</v>
      </c>
      <c r="CY125" s="18">
        <f t="shared" si="407"/>
        <v>-18.93230661717023</v>
      </c>
      <c r="CZ125" s="18">
        <f t="shared" si="408"/>
        <v>-9.0134814159720467</v>
      </c>
      <c r="DA125" s="18">
        <f>IF(ISNUMBER(CY125),DA124+CY125*0.5,IF(ISNUMBER(CY326),0,""))</f>
        <v>363.2863645345447</v>
      </c>
      <c r="DB125" s="18">
        <f>IF(ISNUMBER(CZ125),DB124+CZ125*0.5,IF(ISNUMBER(CZ326),0,""))</f>
        <v>456.09722626148556</v>
      </c>
      <c r="DC125" s="18">
        <f>IF(ISNUMBER(DA125), DA125*COS(RADIANS(-$C125+Графики!$B$3))+DB125*SIN(RADIANS(-$C125+Графики!$B$3)),"")</f>
        <v>363.2863645345447</v>
      </c>
      <c r="DD125" s="19">
        <f>IF(ISNUMBER(DA125), DA125*COS(RADIANS(-$C125+Графики!$B$5))+DB125*SIN(RADIANS(-$C125+Графики!$B$5)),"")</f>
        <v>456.09722626148556</v>
      </c>
      <c r="DE125" s="24">
        <v>1.0155106794949815</v>
      </c>
      <c r="DF125" s="25">
        <v>-1.1220019594410937</v>
      </c>
      <c r="DG125" s="25">
        <v>0.38947332175629445</v>
      </c>
      <c r="DH125" s="25">
        <v>-0.57899282420821274</v>
      </c>
      <c r="DI125" s="18">
        <f t="shared" si="409"/>
        <v>-18.652234969851854</v>
      </c>
      <c r="DJ125" s="18">
        <f t="shared" si="410"/>
        <v>-8.4513608602434545</v>
      </c>
      <c r="DK125" s="18">
        <f>IF(ISNUMBER(DI125),DK124+DI125*0.5,IF(ISNUMBER(DI326),0,""))</f>
        <v>369.4993534115718</v>
      </c>
      <c r="DL125" s="18">
        <f>IF(ISNUMBER(DJ125),DL124+DJ125*0.5,IF(ISNUMBER(DJ326),0,""))</f>
        <v>452.25407753050609</v>
      </c>
      <c r="DM125" s="18">
        <f>IF(ISNUMBER(DK125), DK125*COS(RADIANS(-$C125+Графики!$B$3))+DL125*SIN(RADIANS(-$C125+Графики!$B$3)),"")</f>
        <v>369.4993534115718</v>
      </c>
      <c r="DN125" s="19">
        <f>IF(ISNUMBER(DK125), DK125*COS(RADIANS(-$C125+Графики!$B$5))+DL125*SIN(RADIANS(-$C125+Графики!$B$5)),"")</f>
        <v>452.25407753050609</v>
      </c>
      <c r="DO125" s="24">
        <v>1.1139349717280755</v>
      </c>
      <c r="DP125" s="25">
        <v>-1.1086192932750396</v>
      </c>
      <c r="DQ125" s="25">
        <v>0.52978381490653581</v>
      </c>
      <c r="DR125" s="25">
        <v>-0.57911869959441753</v>
      </c>
      <c r="DS125" s="18">
        <f t="shared" si="411"/>
        <v>-19.394228846796825</v>
      </c>
      <c r="DT125" s="18">
        <f t="shared" si="412"/>
        <v>-9.6768489488556764</v>
      </c>
      <c r="DU125" s="18">
        <f>IF(ISNUMBER(DS125),DU124+DS125*0.5,IF(ISNUMBER(DS326),0,""))</f>
        <v>374.96428870197377</v>
      </c>
      <c r="DV125" s="18">
        <f>IF(ISNUMBER(DT125),DV124+DT125*0.5,IF(ISNUMBER(DT326),0,""))</f>
        <v>451.48271894134024</v>
      </c>
      <c r="DW125" s="18">
        <f>IF(ISNUMBER(DU125), DU125*COS(RADIANS(-$C125+Графики!$B$3))+DV125*SIN(RADIANS(-$C125+Графики!$B$3)),"")</f>
        <v>374.96428870197377</v>
      </c>
      <c r="DX125" s="19">
        <f>IF(ISNUMBER(DU125), DU125*COS(RADIANS(-$C125+Графики!$B$5))+DV125*SIN(RADIANS(-$C125+Графики!$B$5)),"")</f>
        <v>451.48271894134024</v>
      </c>
      <c r="DY125" s="24">
        <v>1.1692478480014299</v>
      </c>
      <c r="DZ125" s="25">
        <v>-1.1192666843114434</v>
      </c>
      <c r="EA125" s="25">
        <v>0.48159456058135197</v>
      </c>
      <c r="EB125" s="25">
        <v>-0.42278436132511332</v>
      </c>
      <c r="EC125" s="18">
        <f t="shared" si="413"/>
        <v>-19.969729257709666</v>
      </c>
      <c r="ED125" s="18">
        <f t="shared" si="414"/>
        <v>-7.8921130068571932</v>
      </c>
      <c r="EE125" s="18">
        <f>IF(ISNUMBER(EC125),EE124+EC125*0.5,IF(ISNUMBER(EC326),0,""))</f>
        <v>367.81736135122117</v>
      </c>
      <c r="EF125" s="18">
        <f>IF(ISNUMBER(ED125),EF124+ED125*0.5,IF(ISNUMBER(ED326),0,""))</f>
        <v>452.26544579754363</v>
      </c>
      <c r="EG125" s="18">
        <f>IF(ISNUMBER(EE125), EE125*COS(RADIANS(-$C125+Графики!$B$3))+EF125*SIN(RADIANS(-$C125+Графики!$B$3)),"")</f>
        <v>367.81736135122117</v>
      </c>
      <c r="EH125" s="19">
        <f>IF(ISNUMBER(EE125), EE125*COS(RADIANS(-$C125+Графики!$B$5))+EF125*SIN(RADIANS(-$C125+Графики!$B$5)),"")</f>
        <v>452.26544579754363</v>
      </c>
      <c r="EI125" s="24">
        <v>1.1641489345816514</v>
      </c>
      <c r="EJ125" s="25">
        <v>-1.1711338208782667</v>
      </c>
      <c r="EK125" s="25">
        <v>0.45698035494222478</v>
      </c>
      <c r="EL125" s="25">
        <v>-0.58953227595681024</v>
      </c>
      <c r="EM125" s="18">
        <f t="shared" si="415"/>
        <v>-20.377775935653514</v>
      </c>
      <c r="EN125" s="18">
        <f t="shared" si="416"/>
        <v>-9.1324185894377834</v>
      </c>
      <c r="EO125" s="18">
        <f>IF(ISNUMBER(EM125),EO124+EM125*0.5,IF(ISNUMBER(EM326),0,""))</f>
        <v>370.91957111273092</v>
      </c>
      <c r="EP125" s="18">
        <f>IF(ISNUMBER(EN125),EP124+EN125*0.5,IF(ISNUMBER(EN326),0,""))</f>
        <v>446.99478066492969</v>
      </c>
      <c r="EQ125" s="18">
        <f>IF(ISNUMBER(EO125), EO125*COS(RADIANS(-$C125+Графики!$B$3))+EP125*SIN(RADIANS(-$C125+Графики!$B$3)),"")</f>
        <v>370.91957111273092</v>
      </c>
      <c r="ER125" s="19">
        <f>IF(ISNUMBER(EO125), EO125*COS(RADIANS(-$C125+Графики!$B$5))+EP125*SIN(RADIANS(-$C125+Графики!$B$5)),"")</f>
        <v>446.99478066492969</v>
      </c>
      <c r="ES125" s="24">
        <v>1.0655485314213362</v>
      </c>
      <c r="ET125" s="25">
        <v>-1.1133669977164526</v>
      </c>
      <c r="EU125" s="25">
        <v>0.53611487848620398</v>
      </c>
      <c r="EV125" s="25">
        <v>-0.46872076082765524</v>
      </c>
      <c r="EW125" s="18">
        <f t="shared" si="417"/>
        <v>-19.013479265336688</v>
      </c>
      <c r="EX125" s="18">
        <f t="shared" si="418"/>
        <v>-8.7687327975190588</v>
      </c>
      <c r="EY125" s="18">
        <f>IF(ISNUMBER(EW125),EY124+EW125*0.5,IF(ISNUMBER(EW326),0,""))</f>
        <v>364.45651126162045</v>
      </c>
      <c r="EZ125" s="18">
        <f>IF(ISNUMBER(EX125),EZ124+EX125*0.5,IF(ISNUMBER(EX326),0,""))</f>
        <v>446.73514220364672</v>
      </c>
      <c r="FA125" s="18">
        <f>IF(ISNUMBER(EY125), EY125*COS(RADIANS(-$C125+Графики!$B$3))+EZ125*SIN(RADIANS(-$C125+Графики!$B$3)),"")</f>
        <v>364.45651126162045</v>
      </c>
      <c r="FB125" s="19">
        <f>IF(ISNUMBER(EY125), EY125*COS(RADIANS(-$C125+Графики!$B$5))+EZ125*SIN(RADIANS(-$C125+Графики!$B$5)),"")</f>
        <v>446.73514220364672</v>
      </c>
      <c r="FC125" s="24">
        <v>1.0202202873861099</v>
      </c>
      <c r="FD125" s="25">
        <v>-1.1107418964038283</v>
      </c>
      <c r="FE125" s="25">
        <v>0.46100694677348086</v>
      </c>
      <c r="FF125" s="25">
        <v>-0.47616254913151279</v>
      </c>
      <c r="FG125" s="18">
        <f t="shared" si="419"/>
        <v>-18.595081379130654</v>
      </c>
      <c r="FH125" s="18">
        <f t="shared" si="420"/>
        <v>-8.178255508101131</v>
      </c>
      <c r="FI125" s="18">
        <f>IF(ISNUMBER(FG125),FI124+FG125*0.5,IF(ISNUMBER(FG326),0,""))</f>
        <v>369.18258461694063</v>
      </c>
      <c r="FJ125" s="18">
        <f>IF(ISNUMBER(FH125),FJ124+FH125*0.5,IF(ISNUMBER(FH326),0,""))</f>
        <v>453.89981634225774</v>
      </c>
      <c r="FK125" s="18">
        <f>IF(ISNUMBER(FI125), FI125*COS(RADIANS(-$C125+Графики!$B$3))+FJ125*SIN(RADIANS(-$C125+Графики!$B$3)),"")</f>
        <v>369.18258461694063</v>
      </c>
      <c r="FL125" s="19">
        <f>IF(ISNUMBER(FI125), FI125*COS(RADIANS(-$C125+Графики!$B$5))+FJ125*SIN(RADIANS(-$C125+Графики!$B$5)),"")</f>
        <v>453.89981634225774</v>
      </c>
      <c r="FM125" s="24">
        <v>1.0828554519172937</v>
      </c>
      <c r="FN125" s="25">
        <v>-1.1025978431576682</v>
      </c>
      <c r="FO125" s="25">
        <v>0.48355792600742475</v>
      </c>
      <c r="FP125" s="25">
        <v>-0.54099903024500207</v>
      </c>
      <c r="FQ125" s="18">
        <f t="shared" si="421"/>
        <v>-19.070521691451276</v>
      </c>
      <c r="FR125" s="18">
        <f t="shared" si="422"/>
        <v>-8.9408270069072397</v>
      </c>
      <c r="FS125" s="18">
        <f>IF(ISNUMBER(FQ125),FS124+FQ125*0.5,IF(ISNUMBER(FQ326),0,""))</f>
        <v>370.2537758698233</v>
      </c>
      <c r="FT125" s="18">
        <f>IF(ISNUMBER(FR125),FT124+FR125*0.5,IF(ISNUMBER(FR326),0,""))</f>
        <v>449.98004615972434</v>
      </c>
      <c r="FU125" s="18">
        <f>IF(ISNUMBER(FS125), FS125*COS(RADIANS(-$C125+Графики!$B$3))+FT125*SIN(RADIANS(-$C125+Графики!$B$3)),"")</f>
        <v>370.2537758698233</v>
      </c>
      <c r="FV125" s="19">
        <f>IF(ISNUMBER(FS125), FS125*COS(RADIANS(-$C125+Графики!$B$5))+FT125*SIN(RADIANS(-$C125+Графики!$B$5)),"")</f>
        <v>449.98004615972434</v>
      </c>
      <c r="FW125" s="24">
        <v>1.0330677078684654</v>
      </c>
      <c r="FX125" s="25">
        <v>-1.2151604267862051</v>
      </c>
      <c r="FY125" s="25">
        <v>0.37754452771528546</v>
      </c>
      <c r="FZ125" s="25">
        <v>-0.47902792942811612</v>
      </c>
      <c r="GA125" s="18">
        <f t="shared" si="423"/>
        <v>-19.61823299672573</v>
      </c>
      <c r="GB125" s="18">
        <f t="shared" si="424"/>
        <v>-7.4749352178685982</v>
      </c>
      <c r="GC125" s="18">
        <f>IF(ISNUMBER(GA125),GC124+GA125*0.5,IF(ISNUMBER(GA326),0,""))</f>
        <v>374.80771270816189</v>
      </c>
      <c r="GD125" s="18">
        <f>IF(ISNUMBER(GB125),GD124+GB125*0.5,IF(ISNUMBER(GB326),0,""))</f>
        <v>445.87825546422016</v>
      </c>
      <c r="GE125" s="18">
        <f>IF(ISNUMBER(GC125), GC125*COS(RADIANS(-$C125+Графики!$B$3))+GD125*SIN(RADIANS(-$C125+Графики!$B$3)),"")</f>
        <v>374.80771270816189</v>
      </c>
      <c r="GF125" s="19">
        <f>IF(ISNUMBER(GC125), GC125*COS(RADIANS(-$C125+Графики!$B$5))+GD125*SIN(RADIANS(-$C125+Графики!$B$5)),"")</f>
        <v>445.87825546422016</v>
      </c>
      <c r="GG125" s="24">
        <v>1.0857483996104778</v>
      </c>
      <c r="GH125" s="25">
        <v>-1.0993024817464905</v>
      </c>
      <c r="GI125" s="25">
        <v>0.38598489585006635</v>
      </c>
      <c r="GJ125" s="25">
        <v>-0.58965866705432191</v>
      </c>
      <c r="GK125" s="18">
        <f t="shared" si="425"/>
        <v>-19.067010607804658</v>
      </c>
      <c r="GL125" s="18">
        <f t="shared" si="426"/>
        <v>-8.5139933854191909</v>
      </c>
      <c r="GM125" s="18">
        <f>IF(ISNUMBER(GK125),GM124+GK125*0.5,IF(ISNUMBER(GK326),0,""))</f>
        <v>377.08778257666324</v>
      </c>
      <c r="GN125" s="18">
        <f>IF(ISNUMBER(GL125),GN124+GL125*0.5,IF(ISNUMBER(GL326),0,""))</f>
        <v>453.74569767681453</v>
      </c>
      <c r="GO125" s="18">
        <f>IF(ISNUMBER(GM125), GM125*COS(RADIANS(-$C125+Графики!$B$3))+GN125*SIN(RADIANS(-$C125+Графики!$B$3)),"")</f>
        <v>377.08778257666324</v>
      </c>
      <c r="GP125" s="19">
        <f>IF(ISNUMBER(GM125), GM125*COS(RADIANS(-$C125+Графики!$B$5))+GN125*SIN(RADIANS(-$C125+Графики!$B$5)),"")</f>
        <v>453.74569767681453</v>
      </c>
      <c r="GQ125" s="24">
        <v>1.0163711575392285</v>
      </c>
      <c r="GR125" s="25">
        <v>-1.1534282414431876</v>
      </c>
      <c r="GS125" s="25">
        <v>0.55526441543403837</v>
      </c>
      <c r="GT125" s="25">
        <v>-0.46721298508615838</v>
      </c>
      <c r="GU125" s="18">
        <f t="shared" si="427"/>
        <v>-18.933940343170839</v>
      </c>
      <c r="GV125" s="18">
        <f t="shared" si="428"/>
        <v>-8.9226801835402423</v>
      </c>
      <c r="GW125" s="18">
        <f>IF(ISNUMBER(GU125),GW124+GU125*0.5,IF(ISNUMBER(GU326),0,""))</f>
        <v>371.39990190638184</v>
      </c>
      <c r="GX125" s="18">
        <f>IF(ISNUMBER(GV125),GX124+GV125*0.5,IF(ISNUMBER(GV326),0,""))</f>
        <v>452.9170691282759</v>
      </c>
      <c r="GY125" s="18">
        <f>IF(ISNUMBER(GW125), GW125*COS(RADIANS(-$C125+Графики!$B$3))+GX125*SIN(RADIANS(-$C125+Графики!$B$3)),"")</f>
        <v>371.39990190638184</v>
      </c>
      <c r="GZ125" s="19">
        <f>IF(ISNUMBER(GW125), GW125*COS(RADIANS(-$C125+Графики!$B$5))+GX125*SIN(RADIANS(-$C125+Графики!$B$5)),"")</f>
        <v>452.9170691282759</v>
      </c>
      <c r="HA125" s="24">
        <v>1.124308704391862</v>
      </c>
      <c r="HB125" s="25">
        <v>-1.033146036574208</v>
      </c>
      <c r="HC125" s="25">
        <v>0.45494521641292562</v>
      </c>
      <c r="HD125" s="25">
        <v>-0.45517881971773544</v>
      </c>
      <c r="HE125" s="18">
        <f t="shared" si="429"/>
        <v>-18.826232081364882</v>
      </c>
      <c r="HF125" s="18">
        <f t="shared" si="430"/>
        <v>-7.9422470150923417</v>
      </c>
      <c r="HG125" s="18">
        <f>IF(ISNUMBER(HE125),HG124+HE125*0.5,IF(ISNUMBER(HE326),0,""))</f>
        <v>373.36072755577817</v>
      </c>
      <c r="HH125" s="18">
        <f>IF(ISNUMBER(HF125),HH124+HF125*0.5,IF(ISNUMBER(HF326),0,""))</f>
        <v>452.66792790646605</v>
      </c>
      <c r="HI125" s="18">
        <f>IF(ISNUMBER(HG125), HG125*COS(RADIANS(-$C125+Графики!$B$3))+HH125*SIN(RADIANS(-$C125+Графики!$B$3)),"")</f>
        <v>373.36072755577817</v>
      </c>
      <c r="HJ125" s="19">
        <f>IF(ISNUMBER(HG125), HG125*COS(RADIANS(-$C125+Графики!$B$5))+HH125*SIN(RADIANS(-$C125+Графики!$B$5)),"")</f>
        <v>452.66792790646605</v>
      </c>
      <c r="HK125" s="24">
        <v>1.177035736956743</v>
      </c>
      <c r="HL125" s="25">
        <v>-1.1195951881447612</v>
      </c>
      <c r="HM125" s="25">
        <v>0.48271794386655376</v>
      </c>
      <c r="HN125" s="25">
        <v>-0.41843476084943754</v>
      </c>
      <c r="HO125" s="18">
        <f t="shared" si="431"/>
        <v>-20.040543971994794</v>
      </c>
      <c r="HP125" s="18">
        <f t="shared" si="432"/>
        <v>-7.8639598243616122</v>
      </c>
      <c r="HQ125" s="18">
        <f>IF(ISNUMBER(HO125),HQ124+HO125*0.5,IF(ISNUMBER(HO326),0,""))</f>
        <v>373.59661527707129</v>
      </c>
      <c r="HR125" s="18">
        <f>IF(ISNUMBER(HP125),HR124+HP125*0.5,IF(ISNUMBER(HP326),0,""))</f>
        <v>456.98070756083069</v>
      </c>
      <c r="HS125" s="18">
        <f>IF(ISNUMBER(HQ125), HQ125*COS(RADIANS(-$C125+Графики!$B$3))+HR125*SIN(RADIANS(-$C125+Графики!$B$3)),"")</f>
        <v>373.59661527707129</v>
      </c>
      <c r="HT125" s="19">
        <f>IF(ISNUMBER(HQ125), HQ125*COS(RADIANS(-$C125+Графики!$B$5))+HR125*SIN(RADIANS(-$C125+Графики!$B$5)),"")</f>
        <v>456.98070756083069</v>
      </c>
      <c r="HU125" s="24">
        <v>1.1367648233897258</v>
      </c>
      <c r="HV125" s="25">
        <v>-1.0329934645634573</v>
      </c>
      <c r="HW125" s="25">
        <v>0.38609944295148491</v>
      </c>
      <c r="HX125" s="25">
        <v>-0.52217306254380025</v>
      </c>
      <c r="HY125" s="18">
        <f t="shared" si="433"/>
        <v>-18.933581646072803</v>
      </c>
      <c r="HZ125" s="18">
        <f t="shared" si="434"/>
        <v>-7.9260898707765328</v>
      </c>
      <c r="IA125" s="18">
        <f>IF(ISNUMBER(HY125),IA124+HY125*0.5,IF(ISNUMBER(HY326),0,""))</f>
        <v>369.84018338207829</v>
      </c>
      <c r="IB125" s="18">
        <f>IF(ISNUMBER(HZ125),IB124+HZ125*0.5,IF(ISNUMBER(HZ326),0,""))</f>
        <v>448.34989121600546</v>
      </c>
      <c r="IC125" s="18">
        <f>IF(ISNUMBER(IA125), IA125*COS(RADIANS(-$C125+Графики!$B$3))+IB125*SIN(RADIANS(-$C125+Графики!$B$3)),"")</f>
        <v>369.84018338207829</v>
      </c>
      <c r="ID125" s="19">
        <f>IF(ISNUMBER(IA125), IA125*COS(RADIANS(-$C125+Графики!$B$5))+IB125*SIN(RADIANS(-$C125+Графики!$B$5)),"")</f>
        <v>448.34989121600546</v>
      </c>
      <c r="IE125" s="24">
        <v>1.082041700440127</v>
      </c>
      <c r="IF125" s="25">
        <v>-1.0999359257668417</v>
      </c>
      <c r="IG125" s="25">
        <v>0.56042192282188574</v>
      </c>
      <c r="IH125" s="25">
        <v>-0.58982001963175823</v>
      </c>
      <c r="II125" s="18">
        <f t="shared" si="435"/>
        <v>-19.040196265907174</v>
      </c>
      <c r="IJ125" s="18">
        <f t="shared" si="436"/>
        <v>-10.037585984494873</v>
      </c>
      <c r="IK125" s="18">
        <f>IF(ISNUMBER(II125),IK124+II125*0.5,IF(ISNUMBER(II326),0,""))</f>
        <v>367.56279953588546</v>
      </c>
      <c r="IL125" s="18">
        <f>IF(ISNUMBER(IJ125),IL124+IJ125*0.5,IF(ISNUMBER(IJ326),0,""))</f>
        <v>443.09915067467909</v>
      </c>
      <c r="IM125" s="18">
        <f>IF(ISNUMBER(IK125), IK125*COS(RADIANS(-$C125+Графики!$B$3))+IL125*SIN(RADIANS(-$C125+Графики!$B$3)),"")</f>
        <v>367.56279953588546</v>
      </c>
      <c r="IN125" s="19">
        <f>IF(ISNUMBER(IK125), IK125*COS(RADIANS(-$C125+Графики!$B$5))+IL125*SIN(RADIANS(-$C125+Графики!$B$5)),"")</f>
        <v>443.09915067467909</v>
      </c>
      <c r="IO125" s="24">
        <v>1.1049620755094671</v>
      </c>
      <c r="IP125" s="25">
        <v>-1.0674957886203291</v>
      </c>
      <c r="IQ125" s="25">
        <v>0.44048518500801292</v>
      </c>
      <c r="IR125" s="25">
        <v>-0.47224374745936182</v>
      </c>
      <c r="IS125" s="18">
        <f t="shared" si="437"/>
        <v>-18.957135664197171</v>
      </c>
      <c r="IT125" s="18">
        <f t="shared" si="438"/>
        <v>-7.9649783049419547</v>
      </c>
      <c r="IU125" s="18">
        <f>IF(ISNUMBER(IS125),IU124+IS125*0.5,IF(ISNUMBER(IS326),0,""))</f>
        <v>368.82449845941039</v>
      </c>
      <c r="IV125" s="18">
        <f>IF(ISNUMBER(IT125),IV124+IT125*0.5,IF(ISNUMBER(IT326),0,""))</f>
        <v>453.89225075808923</v>
      </c>
      <c r="IW125" s="18">
        <f>IF(ISNUMBER(IU125), IU125*COS(RADIANS(-$C125+Графики!$B$3))+IV125*SIN(RADIANS(-$C125+Графики!$B$3)),"")</f>
        <v>368.82449845941039</v>
      </c>
      <c r="IX125" s="19">
        <f>IF(ISNUMBER(IU125), IU125*COS(RADIANS(-$C125+Графики!$B$5))+IV125*SIN(RADIANS(-$C125+Графики!$B$5)),"")</f>
        <v>453.89225075808923</v>
      </c>
    </row>
    <row r="126" spans="1:258" s="88" customFormat="1" x14ac:dyDescent="0.25">
      <c r="A126" s="44">
        <v>126</v>
      </c>
      <c r="B126" s="50">
        <v>0</v>
      </c>
      <c r="C126" s="11">
        <f>IF(Графики!$A$7="Расчитывать с учетом закручивания скважины",B126,0)</f>
        <v>0</v>
      </c>
      <c r="D126" s="47">
        <v>61.5</v>
      </c>
      <c r="E126" s="34">
        <f>IF(ISNUMBER(INDEX($I$1:$IX$303,$A126,E$1) ),INDEX($I$1:$IX$303,$A126,E$1),0)</f>
        <v>-11.502566755650362</v>
      </c>
      <c r="F126" s="35">
        <f>IF(ISNUMBER(INDEX($I$1:$IX$303,$A126,F$1) ),INDEX($I$1:$IX$303,$A126,F$1),0)</f>
        <v>-8.0700771523148376</v>
      </c>
      <c r="G126" s="35">
        <f>IF(ISNUMBER(INDEX($I$1:$IX$303,$A126,G$1) ),INDEX($I$1:$IX$303,$A126,G$1)-$G$305,0)</f>
        <v>-615.16172066184004</v>
      </c>
      <c r="H126" s="36">
        <f>IF(ISNUMBER(INDEX($I$1:$IX$303,$A126,H$1) ),INDEX($I$1:$IX$303,$A126,H$1)-$H$305,0)</f>
        <v>-708.95165883086622</v>
      </c>
      <c r="I126" s="29">
        <v>0.63570941978036422</v>
      </c>
      <c r="J126" s="25">
        <v>-0.68241670530932341</v>
      </c>
      <c r="K126" s="25">
        <v>0.39442480923215539</v>
      </c>
      <c r="L126" s="25">
        <v>-0.5303479511124457</v>
      </c>
      <c r="M126" s="18">
        <f t="shared" si="389"/>
        <v>-11.502566755650362</v>
      </c>
      <c r="N126" s="18">
        <f t="shared" si="390"/>
        <v>-8.0700771523148376</v>
      </c>
      <c r="O126" s="18">
        <f>IF(ISNUMBER(M126),O125+M126*0.5,IF(ISNUMBER(M327),0,""))</f>
        <v>362.75443522757456</v>
      </c>
      <c r="P126" s="18">
        <f>IF(ISNUMBER(N126),P125+N126*0.5,IF(ISNUMBER(N327),0,""))</f>
        <v>446.4780046531713</v>
      </c>
      <c r="Q126" s="18">
        <f>IF(ISNUMBER(O126), O126*COS(RADIANS(-$C126+Графики!$B$3))+P126*SIN(RADIANS(-$C126+Графики!$B$3)),"")</f>
        <v>362.75443522757456</v>
      </c>
      <c r="R126" s="19">
        <f>IF(ISNUMBER(O126), O126*COS(RADIANS(-$C126+Графики!$B$5))+P126*SIN(RADIANS(-$C126+Графики!$B$5)),"")</f>
        <v>446.4780046531713</v>
      </c>
      <c r="S126" s="29">
        <v>0.70180774030013904</v>
      </c>
      <c r="T126" s="25">
        <v>-0.75317089089068279</v>
      </c>
      <c r="U126" s="25">
        <v>0.38354922259261459</v>
      </c>
      <c r="V126" s="25">
        <v>-0.61093249594865751</v>
      </c>
      <c r="W126" s="18">
        <f t="shared" si="391"/>
        <v>-12.69674267092393</v>
      </c>
      <c r="X126" s="18">
        <f t="shared" si="392"/>
        <v>-8.678381231657168</v>
      </c>
      <c r="Y126" s="18">
        <f>IF(ISNUMBER(W126),Y125+W126*0.5,IF(ISNUMBER(W327),0,""))</f>
        <v>363.01100167588157</v>
      </c>
      <c r="Z126" s="18">
        <f>IF(ISNUMBER(X126),Z125+X126*0.5,IF(ISNUMBER(X327),0,""))</f>
        <v>445.49862621714163</v>
      </c>
      <c r="AA126" s="18">
        <f>IF(ISNUMBER(Y126), Y126*COS(RADIANS(-$C126+Графики!$B$3))+Z126*SIN(RADIANS(-$C126+Графики!$B$3)),"")</f>
        <v>363.01100167588157</v>
      </c>
      <c r="AB126" s="18">
        <f>IF(ISNUMBER(Y126), Y126*COS(RADIANS(-$C126+Графики!$B$5))+Z126*SIN(RADIANS(-$C126+Графики!$B$5)),"")</f>
        <v>445.49862621714163</v>
      </c>
      <c r="AC126" s="24">
        <v>0.71628378882847921</v>
      </c>
      <c r="AD126" s="25">
        <v>-0.79781739523952477</v>
      </c>
      <c r="AE126" s="25">
        <v>0.32729971445754047</v>
      </c>
      <c r="AF126" s="25">
        <v>-0.56832857145624571</v>
      </c>
      <c r="AG126" s="18">
        <f t="shared" si="393"/>
        <v>-13.212640974625693</v>
      </c>
      <c r="AH126" s="18">
        <f t="shared" si="394"/>
        <v>-7.8157516572732355</v>
      </c>
      <c r="AI126" s="18">
        <f>IF(ISNUMBER(AG126),AI125+AG126*0.5,IF(ISNUMBER(AG327),0,""))</f>
        <v>367.24966494162516</v>
      </c>
      <c r="AJ126" s="18">
        <f>IF(ISNUMBER(AH126),AJ125+AH126*0.5,IF(ISNUMBER(AH327),0,""))</f>
        <v>451.89289252552248</v>
      </c>
      <c r="AK126" s="18">
        <f>IF(ISNUMBER(AI126), AI126*COS(RADIANS(-$C126+Графики!$B$3))+AJ126*SIN(RADIANS(-$C126+Графики!$B$3)),"")</f>
        <v>367.24966494162516</v>
      </c>
      <c r="AL126" s="19">
        <f>IF(ISNUMBER(AI126), AI126*COS(RADIANS(-$C126+Графики!$B$5))+AJ126*SIN(RADIANS(-$C126+Графики!$B$5)),"")</f>
        <v>451.89289252552248</v>
      </c>
      <c r="AM126" s="24">
        <v>0.70779289187602246</v>
      </c>
      <c r="AN126" s="25">
        <v>-0.7119064479799796</v>
      </c>
      <c r="AO126" s="25">
        <v>0.38265588489232782</v>
      </c>
      <c r="AP126" s="25">
        <v>-0.53297058345236648</v>
      </c>
      <c r="AQ126" s="18">
        <f t="shared" si="395"/>
        <v>-12.388896994715962</v>
      </c>
      <c r="AR126" s="18">
        <f t="shared" si="396"/>
        <v>-7.9902632709314361</v>
      </c>
      <c r="AS126" s="18">
        <f>IF(ISNUMBER(AQ126),AS125+AQ126*0.5,IF(ISNUMBER(AQ327),0,""))</f>
        <v>360.36310096532844</v>
      </c>
      <c r="AT126" s="18">
        <f>IF(ISNUMBER(AR126),AT125+AR126*0.5,IF(ISNUMBER(AR327),0,""))</f>
        <v>450.40604130511718</v>
      </c>
      <c r="AU126" s="18">
        <f>IF(ISNUMBER(AS126), AS126*COS(RADIANS(-$C126+Графики!$B$3))+AT126*SIN(RADIANS(-$C126+Графики!$B$3)),"")</f>
        <v>360.36310096532844</v>
      </c>
      <c r="AV126" s="19">
        <f>IF(ISNUMBER(AS126), AS126*COS(RADIANS(-$C126+Графики!$B$5))+AT126*SIN(RADIANS(-$C126+Графики!$B$5)),"")</f>
        <v>450.40604130511718</v>
      </c>
      <c r="AW126" s="24">
        <v>0.76984573019180158</v>
      </c>
      <c r="AX126" s="25">
        <v>-0.77448678499164969</v>
      </c>
      <c r="AY126" s="25">
        <v>0.35030832404828394</v>
      </c>
      <c r="AZ126" s="25">
        <v>-0.54215517106318745</v>
      </c>
      <c r="BA126" s="18">
        <f t="shared" si="397"/>
        <v>-13.476435615495481</v>
      </c>
      <c r="BB126" s="18">
        <f t="shared" si="398"/>
        <v>-7.7881344880267784</v>
      </c>
      <c r="BC126" s="18">
        <f>IF(ISNUMBER(BA126),BC125+BA126*0.5,IF(ISNUMBER(BA327),0,""))</f>
        <v>357.19024992885244</v>
      </c>
      <c r="BD126" s="18">
        <f>IF(ISNUMBER(BB126),BD125+BB126*0.5,IF(ISNUMBER(BB327),0,""))</f>
        <v>446.4971461711018</v>
      </c>
      <c r="BE126" s="18">
        <f>IF(ISNUMBER(BC126), BC126*COS(RADIANS(-$C126+Графики!$B$3))+BD126*SIN(RADIANS(-$C126+Графики!$B$3)),"")</f>
        <v>357.19024992885244</v>
      </c>
      <c r="BF126" s="19">
        <f>IF(ISNUMBER(BC126), BC126*COS(RADIANS(-$C126+Графики!$B$5))+BD126*SIN(RADIANS(-$C126+Графики!$B$5)),"")</f>
        <v>446.4971461711018</v>
      </c>
      <c r="BG126" s="24">
        <v>0.64313696094668582</v>
      </c>
      <c r="BH126" s="25">
        <v>-0.75879428551609429</v>
      </c>
      <c r="BI126" s="25">
        <v>0.41342549971178977</v>
      </c>
      <c r="BJ126" s="25">
        <v>-0.56673381243406973</v>
      </c>
      <c r="BK126" s="18">
        <f t="shared" si="399"/>
        <v>-12.233852880465001</v>
      </c>
      <c r="BL126" s="18">
        <f t="shared" si="400"/>
        <v>-8.5533992967198085</v>
      </c>
      <c r="BM126" s="18">
        <f>IF(ISNUMBER(BK126),BM125+BK126*0.5,IF(ISNUMBER(BK327),0,""))</f>
        <v>363.02777400010643</v>
      </c>
      <c r="BN126" s="18">
        <f>IF(ISNUMBER(BL126),BN125+BL126*0.5,IF(ISNUMBER(BL327),0,""))</f>
        <v>440.45215320132098</v>
      </c>
      <c r="BO126" s="18">
        <f>IF(ISNUMBER(BM126), BM126*COS(RADIANS(-$C126+Графики!$B$3))+BN126*SIN(RADIANS(-$C126+Графики!$B$3)),"")</f>
        <v>363.02777400010643</v>
      </c>
      <c r="BP126" s="19">
        <f>IF(ISNUMBER(BM126), BM126*COS(RADIANS(-$C126+Графики!$B$5))+BN126*SIN(RADIANS(-$C126+Графики!$B$5)),"")</f>
        <v>440.45215320132098</v>
      </c>
      <c r="BQ126" s="24">
        <v>0.7092964427875994</v>
      </c>
      <c r="BR126" s="25">
        <v>-0.74046247715372815</v>
      </c>
      <c r="BS126" s="25">
        <v>0.39259377656025463</v>
      </c>
      <c r="BT126" s="25">
        <v>-0.59341501235084815</v>
      </c>
      <c r="BU126" s="18">
        <f t="shared" si="401"/>
        <v>-12.651195755804096</v>
      </c>
      <c r="BV126" s="18">
        <f t="shared" si="402"/>
        <v>-8.6044437327652687</v>
      </c>
      <c r="BW126" s="18">
        <f>IF(ISNUMBER(BU126),BW125+BU126*0.5,IF(ISNUMBER(BU327),0,""))</f>
        <v>364.78001044841454</v>
      </c>
      <c r="BX126" s="18">
        <f>IF(ISNUMBER(BV126),BX125+BV126*0.5,IF(ISNUMBER(BV327),0,""))</f>
        <v>437.36577540930375</v>
      </c>
      <c r="BY126" s="18">
        <f>IF(ISNUMBER(BW126), BW126*COS(RADIANS(-$C126+Графики!$B$3))+BX126*SIN(RADIANS(-$C126+Графики!$B$3)),"")</f>
        <v>364.78001044841454</v>
      </c>
      <c r="BZ126" s="19">
        <f>IF(ISNUMBER(BW126), BW126*COS(RADIANS(-$C126+Графики!$B$5))+BX126*SIN(RADIANS(-$C126+Графики!$B$5)),"")</f>
        <v>437.36577540930375</v>
      </c>
      <c r="CA126" s="29">
        <v>0.62669102194574033</v>
      </c>
      <c r="CB126" s="25">
        <v>-0.64820132943900588</v>
      </c>
      <c r="CC126" s="25">
        <v>0.30615236959973846</v>
      </c>
      <c r="CD126" s="25">
        <v>-0.49559677082891751</v>
      </c>
      <c r="CE126" s="18">
        <f t="shared" si="403"/>
        <v>-11.125305056319947</v>
      </c>
      <c r="CF126" s="18">
        <f t="shared" si="404"/>
        <v>-6.9965240549514851</v>
      </c>
      <c r="CG126" s="18">
        <f>IF(ISNUMBER(CE126),CG125+CE126*0.5,IF(ISNUMBER(CE327),0,""))</f>
        <v>366.65839760344761</v>
      </c>
      <c r="CH126" s="18">
        <f>IF(ISNUMBER(CF126),CH125+CF126*0.5,IF(ISNUMBER(CF327),0,""))</f>
        <v>451.75550101409709</v>
      </c>
      <c r="CI126" s="18">
        <f>IF(ISNUMBER(CG126), CG126*COS(RADIANS(-$C126+Графики!$B$3))+CH126*SIN(RADIANS(-$C126+Графики!$B$3)),"")</f>
        <v>366.65839760344761</v>
      </c>
      <c r="CJ126" s="19">
        <f>IF(ISNUMBER(CG126), CG126*COS(RADIANS(-$C126+Графики!$B$5))+CH126*SIN(RADIANS(-$C126+Графики!$B$5)),"")</f>
        <v>451.75550101409709</v>
      </c>
      <c r="CK126" s="24">
        <v>0.71498407990669965</v>
      </c>
      <c r="CL126" s="25">
        <v>-0.76657041888114419</v>
      </c>
      <c r="CM126" s="25">
        <v>0.45543132451591994</v>
      </c>
      <c r="CN126" s="25">
        <v>-0.48861497197858106</v>
      </c>
      <c r="CO126" s="18">
        <f t="shared" si="405"/>
        <v>-12.928641828758803</v>
      </c>
      <c r="CP126" s="18">
        <f t="shared" si="406"/>
        <v>-8.2382648925527526</v>
      </c>
      <c r="CQ126" s="18">
        <f>IF(ISNUMBER(CO126),CQ125+CO126*0.5,IF(ISNUMBER(CO327),0,""))</f>
        <v>366.69135449237746</v>
      </c>
      <c r="CR126" s="18">
        <f>IF(ISNUMBER(CP126),CR125+CP126*0.5,IF(ISNUMBER(CP327),0,""))</f>
        <v>450.12798560382305</v>
      </c>
      <c r="CS126" s="18">
        <f>IF(ISNUMBER(CQ126), CQ126*COS(RADIANS(-$C126+Графики!$B$3))+CR126*SIN(RADIANS(-$C126+Графики!$B$3)),"")</f>
        <v>366.69135449237746</v>
      </c>
      <c r="CT126" s="19">
        <f>IF(ISNUMBER(CQ126), CQ126*COS(RADIANS(-$C126+Графики!$B$5))+CR126*SIN(RADIANS(-$C126+Графики!$B$5)),"")</f>
        <v>450.12798560382305</v>
      </c>
      <c r="CU126" s="24">
        <v>0.68210965138795687</v>
      </c>
      <c r="CV126" s="25">
        <v>-0.69119659635589115</v>
      </c>
      <c r="CW126" s="25">
        <v>0.45567599907783285</v>
      </c>
      <c r="CX126" s="25">
        <v>-0.47029057365615223</v>
      </c>
      <c r="CY126" s="18">
        <f t="shared" si="407"/>
        <v>-11.984070957498426</v>
      </c>
      <c r="CZ126" s="18">
        <f t="shared" si="408"/>
        <v>-8.0804947910527236</v>
      </c>
      <c r="DA126" s="18">
        <f>IF(ISNUMBER(CY126),DA125+CY126*0.5,IF(ISNUMBER(CY327),0,""))</f>
        <v>357.29432905579552</v>
      </c>
      <c r="DB126" s="18">
        <f>IF(ISNUMBER(CZ126),DB125+CZ126*0.5,IF(ISNUMBER(CZ327),0,""))</f>
        <v>452.05697886595919</v>
      </c>
      <c r="DC126" s="18">
        <f>IF(ISNUMBER(DA126), DA126*COS(RADIANS(-$C126+Графики!$B$3))+DB126*SIN(RADIANS(-$C126+Графики!$B$3)),"")</f>
        <v>357.29432905579552</v>
      </c>
      <c r="DD126" s="19">
        <f>IF(ISNUMBER(DA126), DA126*COS(RADIANS(-$C126+Графики!$B$5))+DB126*SIN(RADIANS(-$C126+Графики!$B$5)),"")</f>
        <v>452.05697886595919</v>
      </c>
      <c r="DE126" s="24">
        <v>0.76217433162188564</v>
      </c>
      <c r="DF126" s="25">
        <v>-0.77786587998277923</v>
      </c>
      <c r="DG126" s="25">
        <v>0.33482860521752222</v>
      </c>
      <c r="DH126" s="25">
        <v>-0.55149783016553855</v>
      </c>
      <c r="DI126" s="18">
        <f t="shared" si="409"/>
        <v>-13.438981592633517</v>
      </c>
      <c r="DJ126" s="18">
        <f t="shared" si="410"/>
        <v>-7.7345801518008264</v>
      </c>
      <c r="DK126" s="18">
        <f>IF(ISNUMBER(DI126),DK125+DI126*0.5,IF(ISNUMBER(DI327),0,""))</f>
        <v>362.77986261525507</v>
      </c>
      <c r="DL126" s="18">
        <f>IF(ISNUMBER(DJ126),DL125+DJ126*0.5,IF(ISNUMBER(DJ327),0,""))</f>
        <v>448.38678745460567</v>
      </c>
      <c r="DM126" s="18">
        <f>IF(ISNUMBER(DK126), DK126*COS(RADIANS(-$C126+Графики!$B$3))+DL126*SIN(RADIANS(-$C126+Графики!$B$3)),"")</f>
        <v>362.77986261525507</v>
      </c>
      <c r="DN126" s="19">
        <f>IF(ISNUMBER(DK126), DK126*COS(RADIANS(-$C126+Графики!$B$5))+DL126*SIN(RADIANS(-$C126+Графики!$B$5)),"")</f>
        <v>448.38678745460567</v>
      </c>
      <c r="DO126" s="24">
        <v>0.6475074712434149</v>
      </c>
      <c r="DP126" s="25">
        <v>-0.74054909582546036</v>
      </c>
      <c r="DQ126" s="25">
        <v>0.34430924419818487</v>
      </c>
      <c r="DR126" s="25">
        <v>-0.61266409542091405</v>
      </c>
      <c r="DS126" s="18">
        <f t="shared" si="411"/>
        <v>-12.112782433189389</v>
      </c>
      <c r="DT126" s="18">
        <f t="shared" si="412"/>
        <v>-8.3510707442217296</v>
      </c>
      <c r="DU126" s="18">
        <f>IF(ISNUMBER(DS126),DU125+DS126*0.5,IF(ISNUMBER(DS327),0,""))</f>
        <v>368.90789748537907</v>
      </c>
      <c r="DV126" s="18">
        <f>IF(ISNUMBER(DT126),DV125+DT126*0.5,IF(ISNUMBER(DT327),0,""))</f>
        <v>447.30718356922938</v>
      </c>
      <c r="DW126" s="18">
        <f>IF(ISNUMBER(DU126), DU126*COS(RADIANS(-$C126+Графики!$B$3))+DV126*SIN(RADIANS(-$C126+Графики!$B$3)),"")</f>
        <v>368.90789748537907</v>
      </c>
      <c r="DX126" s="19">
        <f>IF(ISNUMBER(DU126), DU126*COS(RADIANS(-$C126+Графики!$B$5))+DV126*SIN(RADIANS(-$C126+Графики!$B$5)),"")</f>
        <v>447.30718356922938</v>
      </c>
      <c r="DY126" s="24">
        <v>0.66050035318379285</v>
      </c>
      <c r="DZ126" s="25">
        <v>-0.6502593417151411</v>
      </c>
      <c r="EA126" s="25">
        <v>0.46958720471213877</v>
      </c>
      <c r="EB126" s="25">
        <v>-0.57498949799496368</v>
      </c>
      <c r="EC126" s="18">
        <f t="shared" si="413"/>
        <v>-11.438286754287342</v>
      </c>
      <c r="ED126" s="18">
        <f t="shared" si="414"/>
        <v>-9.1155251321298447</v>
      </c>
      <c r="EE126" s="18">
        <f>IF(ISNUMBER(EC126),EE125+EC126*0.5,IF(ISNUMBER(EC327),0,""))</f>
        <v>362.0982179740775</v>
      </c>
      <c r="EF126" s="18">
        <f>IF(ISNUMBER(ED126),EF125+ED126*0.5,IF(ISNUMBER(ED327),0,""))</f>
        <v>447.70768323147871</v>
      </c>
      <c r="EG126" s="18">
        <f>IF(ISNUMBER(EE126), EE126*COS(RADIANS(-$C126+Графики!$B$3))+EF126*SIN(RADIANS(-$C126+Графики!$B$3)),"")</f>
        <v>362.0982179740775</v>
      </c>
      <c r="EH126" s="19">
        <f>IF(ISNUMBER(EE126), EE126*COS(RADIANS(-$C126+Графики!$B$5))+EF126*SIN(RADIANS(-$C126+Графики!$B$5)),"")</f>
        <v>447.70768323147871</v>
      </c>
      <c r="EI126" s="24">
        <v>0.62261798322056683</v>
      </c>
      <c r="EJ126" s="25">
        <v>-0.74596985626393497</v>
      </c>
      <c r="EK126" s="25">
        <v>0.34269517865388488</v>
      </c>
      <c r="EL126" s="25">
        <v>-0.54324977779896477</v>
      </c>
      <c r="EM126" s="18">
        <f t="shared" si="415"/>
        <v>-11.942898024465434</v>
      </c>
      <c r="EN126" s="18">
        <f t="shared" si="416"/>
        <v>-7.731251219657425</v>
      </c>
      <c r="EO126" s="18">
        <f>IF(ISNUMBER(EM126),EO125+EM126*0.5,IF(ISNUMBER(EM327),0,""))</f>
        <v>364.94812210049821</v>
      </c>
      <c r="EP126" s="18">
        <f>IF(ISNUMBER(EN126),EP125+EN126*0.5,IF(ISNUMBER(EN327),0,""))</f>
        <v>443.12915505510097</v>
      </c>
      <c r="EQ126" s="18">
        <f>IF(ISNUMBER(EO126), EO126*COS(RADIANS(-$C126+Графики!$B$3))+EP126*SIN(RADIANS(-$C126+Графики!$B$3)),"")</f>
        <v>364.94812210049821</v>
      </c>
      <c r="ER126" s="19">
        <f>IF(ISNUMBER(EO126), EO126*COS(RADIANS(-$C126+Графики!$B$5))+EP126*SIN(RADIANS(-$C126+Графики!$B$5)),"")</f>
        <v>443.12915505510097</v>
      </c>
      <c r="ES126" s="24">
        <v>0.72328216044034488</v>
      </c>
      <c r="ET126" s="25">
        <v>-0.71360350764141578</v>
      </c>
      <c r="EU126" s="25">
        <v>0.41814635427542035</v>
      </c>
      <c r="EV126" s="25">
        <v>-0.54714812899478027</v>
      </c>
      <c r="EW126" s="18">
        <f t="shared" si="417"/>
        <v>-12.538864351563348</v>
      </c>
      <c r="EX126" s="18">
        <f t="shared" si="418"/>
        <v>-8.4236838670950362</v>
      </c>
      <c r="EY126" s="18">
        <f>IF(ISNUMBER(EW126),EY125+EW126*0.5,IF(ISNUMBER(EW327),0,""))</f>
        <v>358.18707908583877</v>
      </c>
      <c r="EZ126" s="18">
        <f>IF(ISNUMBER(EX126),EZ125+EX126*0.5,IF(ISNUMBER(EX327),0,""))</f>
        <v>442.52330027009918</v>
      </c>
      <c r="FA126" s="18">
        <f>IF(ISNUMBER(EY126), EY126*COS(RADIANS(-$C126+Графики!$B$3))+EZ126*SIN(RADIANS(-$C126+Графики!$B$3)),"")</f>
        <v>358.18707908583877</v>
      </c>
      <c r="FB126" s="19">
        <f>IF(ISNUMBER(EY126), EY126*COS(RADIANS(-$C126+Графики!$B$5))+EZ126*SIN(RADIANS(-$C126+Графики!$B$5)),"")</f>
        <v>442.52330027009918</v>
      </c>
      <c r="FC126" s="24">
        <v>0.69118444375362997</v>
      </c>
      <c r="FD126" s="25">
        <v>-0.72911283177988118</v>
      </c>
      <c r="FE126" s="25">
        <v>0.34244941346538627</v>
      </c>
      <c r="FF126" s="25">
        <v>-0.49811445274729771</v>
      </c>
      <c r="FG126" s="18">
        <f t="shared" si="419"/>
        <v>-12.394114567236052</v>
      </c>
      <c r="FH126" s="18">
        <f t="shared" si="420"/>
        <v>-7.3352377381437925</v>
      </c>
      <c r="FI126" s="18">
        <f>IF(ISNUMBER(FG126),FI125+FG126*0.5,IF(ISNUMBER(FG327),0,""))</f>
        <v>362.98552733332258</v>
      </c>
      <c r="FJ126" s="18">
        <f>IF(ISNUMBER(FH126),FJ125+FH126*0.5,IF(ISNUMBER(FH327),0,""))</f>
        <v>450.23219747318586</v>
      </c>
      <c r="FK126" s="18">
        <f>IF(ISNUMBER(FI126), FI126*COS(RADIANS(-$C126+Графики!$B$3))+FJ126*SIN(RADIANS(-$C126+Графики!$B$3)),"")</f>
        <v>362.98552733332258</v>
      </c>
      <c r="FL126" s="19">
        <f>IF(ISNUMBER(FI126), FI126*COS(RADIANS(-$C126+Графики!$B$5))+FJ126*SIN(RADIANS(-$C126+Графики!$B$5)),"")</f>
        <v>450.23219747318586</v>
      </c>
      <c r="FM126" s="24">
        <v>0.69852548042426965</v>
      </c>
      <c r="FN126" s="25">
        <v>-0.65788513108240443</v>
      </c>
      <c r="FO126" s="25">
        <v>0.47344794032346382</v>
      </c>
      <c r="FP126" s="25">
        <v>-0.53998329927478284</v>
      </c>
      <c r="FQ126" s="18">
        <f t="shared" si="421"/>
        <v>-11.836639175048333</v>
      </c>
      <c r="FR126" s="18">
        <f t="shared" si="422"/>
        <v>-8.8437406519840085</v>
      </c>
      <c r="FS126" s="18">
        <f>IF(ISNUMBER(FQ126),FS125+FQ126*0.5,IF(ISNUMBER(FQ327),0,""))</f>
        <v>364.33545628229911</v>
      </c>
      <c r="FT126" s="18">
        <f>IF(ISNUMBER(FR126),FT125+FR126*0.5,IF(ISNUMBER(FR327),0,""))</f>
        <v>445.55817583373232</v>
      </c>
      <c r="FU126" s="18">
        <f>IF(ISNUMBER(FS126), FS126*COS(RADIANS(-$C126+Графики!$B$3))+FT126*SIN(RADIANS(-$C126+Графики!$B$3)),"")</f>
        <v>364.33545628229911</v>
      </c>
      <c r="FV126" s="19">
        <f>IF(ISNUMBER(FS126), FS126*COS(RADIANS(-$C126+Графики!$B$5))+FT126*SIN(RADIANS(-$C126+Графики!$B$5)),"")</f>
        <v>445.55817583373232</v>
      </c>
      <c r="FW126" s="24">
        <v>0.71119510898286242</v>
      </c>
      <c r="FX126" s="25">
        <v>-0.77248668024649325</v>
      </c>
      <c r="FY126" s="25">
        <v>0.3236811201657932</v>
      </c>
      <c r="FZ126" s="25">
        <v>-0.59894093644057012</v>
      </c>
      <c r="GA126" s="18">
        <f t="shared" si="423"/>
        <v>-12.947204386146868</v>
      </c>
      <c r="GB126" s="18">
        <f t="shared" si="424"/>
        <v>-8.051309331328703</v>
      </c>
      <c r="GC126" s="18">
        <f>IF(ISNUMBER(GA126),GC125+GA126*0.5,IF(ISNUMBER(GA327),0,""))</f>
        <v>368.33411051508847</v>
      </c>
      <c r="GD126" s="18">
        <f>IF(ISNUMBER(GB126),GD125+GB126*0.5,IF(ISNUMBER(GB327),0,""))</f>
        <v>441.85260079855578</v>
      </c>
      <c r="GE126" s="18">
        <f>IF(ISNUMBER(GC126), GC126*COS(RADIANS(-$C126+Графики!$B$3))+GD126*SIN(RADIANS(-$C126+Графики!$B$3)),"")</f>
        <v>368.33411051508847</v>
      </c>
      <c r="GF126" s="19">
        <f>IF(ISNUMBER(GC126), GC126*COS(RADIANS(-$C126+Графики!$B$5))+GD126*SIN(RADIANS(-$C126+Графики!$B$5)),"")</f>
        <v>441.85260079855578</v>
      </c>
      <c r="GG126" s="24">
        <v>0.6493688633411846</v>
      </c>
      <c r="GH126" s="25">
        <v>-0.68793503816657164</v>
      </c>
      <c r="GI126" s="25">
        <v>0.37257476200289863</v>
      </c>
      <c r="GJ126" s="25">
        <v>-0.53218722249012584</v>
      </c>
      <c r="GK126" s="18">
        <f t="shared" si="425"/>
        <v>-11.66991319280436</v>
      </c>
      <c r="GL126" s="18">
        <f t="shared" si="426"/>
        <v>-7.8954557543942947</v>
      </c>
      <c r="GM126" s="18">
        <f>IF(ISNUMBER(GK126),GM125+GK126*0.5,IF(ISNUMBER(GK327),0,""))</f>
        <v>371.25282598026104</v>
      </c>
      <c r="GN126" s="18">
        <f>IF(ISNUMBER(GL126),GN125+GL126*0.5,IF(ISNUMBER(GL327),0,""))</f>
        <v>449.79796979961736</v>
      </c>
      <c r="GO126" s="18">
        <f>IF(ISNUMBER(GM126), GM126*COS(RADIANS(-$C126+Графики!$B$3))+GN126*SIN(RADIANS(-$C126+Графики!$B$3)),"")</f>
        <v>371.25282598026104</v>
      </c>
      <c r="GP126" s="19">
        <f>IF(ISNUMBER(GM126), GM126*COS(RADIANS(-$C126+Графики!$B$5))+GN126*SIN(RADIANS(-$C126+Графики!$B$5)),"")</f>
        <v>449.79796979961736</v>
      </c>
      <c r="GQ126" s="24">
        <v>0.75795314474980968</v>
      </c>
      <c r="GR126" s="25">
        <v>-0.70148521335031899</v>
      </c>
      <c r="GS126" s="25">
        <v>0.45528226375832426</v>
      </c>
      <c r="GT126" s="25">
        <v>-0.624005664315882</v>
      </c>
      <c r="GU126" s="18">
        <f t="shared" si="427"/>
        <v>-12.735657983356365</v>
      </c>
      <c r="GV126" s="18">
        <f t="shared" si="428"/>
        <v>-9.4184247091357243</v>
      </c>
      <c r="GW126" s="18">
        <f>IF(ISNUMBER(GU126),GW125+GU126*0.5,IF(ISNUMBER(GU327),0,""))</f>
        <v>365.03207291470363</v>
      </c>
      <c r="GX126" s="18">
        <f>IF(ISNUMBER(GV126),GX125+GV126*0.5,IF(ISNUMBER(GV327),0,""))</f>
        <v>448.20785677370804</v>
      </c>
      <c r="GY126" s="18">
        <f>IF(ISNUMBER(GW126), GW126*COS(RADIANS(-$C126+Графики!$B$3))+GX126*SIN(RADIANS(-$C126+Графики!$B$3)),"")</f>
        <v>365.03207291470363</v>
      </c>
      <c r="GZ126" s="19">
        <f>IF(ISNUMBER(GW126), GW126*COS(RADIANS(-$C126+Графики!$B$5))+GX126*SIN(RADIANS(-$C126+Графики!$B$5)),"")</f>
        <v>448.20785677370804</v>
      </c>
      <c r="HA126" s="24">
        <v>0.61813057739442201</v>
      </c>
      <c r="HB126" s="25">
        <v>-0.82669944451984045</v>
      </c>
      <c r="HC126" s="25">
        <v>0.35229297236214574</v>
      </c>
      <c r="HD126" s="25">
        <v>-0.50060756764497238</v>
      </c>
      <c r="HE126" s="18">
        <f t="shared" si="429"/>
        <v>-12.608186436872975</v>
      </c>
      <c r="HF126" s="18">
        <f t="shared" si="430"/>
        <v>-7.4428925873151197</v>
      </c>
      <c r="HG126" s="18">
        <f>IF(ISNUMBER(HE126),HG125+HE126*0.5,IF(ISNUMBER(HE327),0,""))</f>
        <v>367.05663433734168</v>
      </c>
      <c r="HH126" s="18">
        <f>IF(ISNUMBER(HF126),HH125+HF126*0.5,IF(ISNUMBER(HF327),0,""))</f>
        <v>448.9464816128085</v>
      </c>
      <c r="HI126" s="18">
        <f>IF(ISNUMBER(HG126), HG126*COS(RADIANS(-$C126+Графики!$B$3))+HH126*SIN(RADIANS(-$C126+Графики!$B$3)),"")</f>
        <v>367.05663433734168</v>
      </c>
      <c r="HJ126" s="19">
        <f>IF(ISNUMBER(HG126), HG126*COS(RADIANS(-$C126+Графики!$B$5))+HH126*SIN(RADIANS(-$C126+Графики!$B$5)),"")</f>
        <v>448.9464816128085</v>
      </c>
      <c r="HK126" s="24">
        <v>0.76319064606128273</v>
      </c>
      <c r="HL126" s="25">
        <v>-0.80867547852090449</v>
      </c>
      <c r="HM126" s="25">
        <v>0.29545975779475342</v>
      </c>
      <c r="HN126" s="25">
        <v>-0.46835192733450148</v>
      </c>
      <c r="HO126" s="18">
        <f t="shared" si="431"/>
        <v>-13.716689473874114</v>
      </c>
      <c r="HP126" s="18">
        <f t="shared" si="432"/>
        <v>-6.6654650283512753</v>
      </c>
      <c r="HQ126" s="18">
        <f>IF(ISNUMBER(HO126),HQ125+HO126*0.5,IF(ISNUMBER(HO327),0,""))</f>
        <v>366.73827054013424</v>
      </c>
      <c r="HR126" s="18">
        <f>IF(ISNUMBER(HP126),HR125+HP126*0.5,IF(ISNUMBER(HP327),0,""))</f>
        <v>453.64797504665506</v>
      </c>
      <c r="HS126" s="18">
        <f>IF(ISNUMBER(HQ126), HQ126*COS(RADIANS(-$C126+Графики!$B$3))+HR126*SIN(RADIANS(-$C126+Графики!$B$3)),"")</f>
        <v>366.73827054013424</v>
      </c>
      <c r="HT126" s="19">
        <f>IF(ISNUMBER(HQ126), HQ126*COS(RADIANS(-$C126+Графики!$B$5))+HR126*SIN(RADIANS(-$C126+Графики!$B$5)),"")</f>
        <v>453.64797504665506</v>
      </c>
      <c r="HU126" s="24">
        <v>0.77044176071854353</v>
      </c>
      <c r="HV126" s="25">
        <v>-0.71932994069140821</v>
      </c>
      <c r="HW126" s="25">
        <v>0.388163868171436</v>
      </c>
      <c r="HX126" s="25">
        <v>-0.52231350376947894</v>
      </c>
      <c r="HY126" s="18">
        <f t="shared" si="433"/>
        <v>-13.000344422696131</v>
      </c>
      <c r="HZ126" s="18">
        <f t="shared" si="434"/>
        <v>-7.9453303544296219</v>
      </c>
      <c r="IA126" s="18">
        <f>IF(ISNUMBER(HY126),IA125+HY126*0.5,IF(ISNUMBER(HY327),0,""))</f>
        <v>363.34001117073024</v>
      </c>
      <c r="IB126" s="18">
        <f>IF(ISNUMBER(HZ126),IB125+HZ126*0.5,IF(ISNUMBER(HZ327),0,""))</f>
        <v>444.37722603879064</v>
      </c>
      <c r="IC126" s="18">
        <f>IF(ISNUMBER(IA126), IA126*COS(RADIANS(-$C126+Графики!$B$3))+IB126*SIN(RADIANS(-$C126+Графики!$B$3)),"")</f>
        <v>363.34001117073024</v>
      </c>
      <c r="ID126" s="19">
        <f>IF(ISNUMBER(IA126), IA126*COS(RADIANS(-$C126+Графики!$B$5))+IB126*SIN(RADIANS(-$C126+Графики!$B$5)),"")</f>
        <v>444.37722603879064</v>
      </c>
      <c r="IE126" s="24">
        <v>0.68501320796669452</v>
      </c>
      <c r="IF126" s="25">
        <v>-0.65518638897267489</v>
      </c>
      <c r="IG126" s="25">
        <v>0.41511893695319391</v>
      </c>
      <c r="IH126" s="25">
        <v>-0.56619587317530162</v>
      </c>
      <c r="II126" s="18">
        <f t="shared" si="435"/>
        <v>-11.69518117802404</v>
      </c>
      <c r="IJ126" s="18">
        <f t="shared" si="436"/>
        <v>-8.5634825495644904</v>
      </c>
      <c r="IK126" s="18">
        <f>IF(ISNUMBER(II126),IK125+II126*0.5,IF(ISNUMBER(II327),0,""))</f>
        <v>361.71520894687342</v>
      </c>
      <c r="IL126" s="18">
        <f>IF(ISNUMBER(IJ126),IL125+IJ126*0.5,IF(ISNUMBER(IJ327),0,""))</f>
        <v>438.81740939989686</v>
      </c>
      <c r="IM126" s="18">
        <f>IF(ISNUMBER(IK126), IK126*COS(RADIANS(-$C126+Графики!$B$3))+IL126*SIN(RADIANS(-$C126+Графики!$B$3)),"")</f>
        <v>361.71520894687342</v>
      </c>
      <c r="IN126" s="19">
        <f>IF(ISNUMBER(IK126), IK126*COS(RADIANS(-$C126+Графики!$B$5))+IL126*SIN(RADIANS(-$C126+Графики!$B$5)),"")</f>
        <v>438.81740939989686</v>
      </c>
      <c r="IO126" s="24">
        <v>0.77746011699631634</v>
      </c>
      <c r="IP126" s="25">
        <v>-0.80828591253960824</v>
      </c>
      <c r="IQ126" s="25">
        <v>0.38067905126071089</v>
      </c>
      <c r="IR126" s="25">
        <v>-0.50848251917693454</v>
      </c>
      <c r="IS126" s="18">
        <f t="shared" si="437"/>
        <v>-13.837802998385452</v>
      </c>
      <c r="IT126" s="18">
        <f t="shared" si="438"/>
        <v>-7.759320630084507</v>
      </c>
      <c r="IU126" s="18">
        <f>IF(ISNUMBER(IS126),IU125+IS126*0.5,IF(ISNUMBER(IS327),0,""))</f>
        <v>361.90559696021768</v>
      </c>
      <c r="IV126" s="18">
        <f>IF(ISNUMBER(IT126),IV125+IT126*0.5,IF(ISNUMBER(IT327),0,""))</f>
        <v>450.01259044304697</v>
      </c>
      <c r="IW126" s="18">
        <f>IF(ISNUMBER(IU126), IU126*COS(RADIANS(-$C126+Графики!$B$3))+IV126*SIN(RADIANS(-$C126+Графики!$B$3)),"")</f>
        <v>361.90559696021768</v>
      </c>
      <c r="IX126" s="19">
        <f>IF(ISNUMBER(IU126), IU126*COS(RADIANS(-$C126+Графики!$B$5))+IV126*SIN(RADIANS(-$C126+Графики!$B$5)),"")</f>
        <v>450.01259044304697</v>
      </c>
    </row>
    <row r="127" spans="1:258" s="88" customFormat="1" x14ac:dyDescent="0.25">
      <c r="A127" s="44">
        <v>127</v>
      </c>
      <c r="B127" s="50">
        <v>0</v>
      </c>
      <c r="C127" s="11">
        <f>IF(Графики!$A$7="Расчитывать с учетом закручивания скважины",B127,0)</f>
        <v>0</v>
      </c>
      <c r="D127" s="47">
        <v>62</v>
      </c>
      <c r="E127" s="34">
        <f>IF(ISNUMBER(INDEX($I$1:$IX$303,$A127,E$1) ),INDEX($I$1:$IX$303,$A127,E$1),0)</f>
        <v>-3.198086012459036</v>
      </c>
      <c r="F127" s="35">
        <f>IF(ISNUMBER(INDEX($I$1:$IX$303,$A127,F$1) ),INDEX($I$1:$IX$303,$A127,F$1),0)</f>
        <v>-4.4450749449413234</v>
      </c>
      <c r="G127" s="35">
        <f>IF(ISNUMBER(INDEX($I$1:$IX$303,$A127,G$1) ),INDEX($I$1:$IX$303,$A127,G$1)-$G$305,0)</f>
        <v>-616.76076366806956</v>
      </c>
      <c r="H127" s="36">
        <f>IF(ISNUMBER(INDEX($I$1:$IX$303,$A127,H$1) ),INDEX($I$1:$IX$303,$A127,H$1)-$H$305,0)</f>
        <v>-711.17419630333688</v>
      </c>
      <c r="I127" s="29">
        <v>0.11496279304635348</v>
      </c>
      <c r="J127" s="25">
        <v>-0.25151149372439213</v>
      </c>
      <c r="K127" s="25">
        <v>0.34531508926565169</v>
      </c>
      <c r="L127" s="25">
        <v>-0.16405465608596465</v>
      </c>
      <c r="M127" s="18">
        <f t="shared" si="389"/>
        <v>-3.198086012459036</v>
      </c>
      <c r="N127" s="18">
        <f t="shared" si="390"/>
        <v>-4.4450749449413234</v>
      </c>
      <c r="O127" s="18">
        <f>IF(ISNUMBER(M127),O126+M127*0.5,IF(ISNUMBER(M328),0,""))</f>
        <v>361.15539222134504</v>
      </c>
      <c r="P127" s="18">
        <f>IF(ISNUMBER(N127),P126+N127*0.5,IF(ISNUMBER(N328),0,""))</f>
        <v>444.25546718070063</v>
      </c>
      <c r="Q127" s="18">
        <f>IF(ISNUMBER(O127), O127*COS(RADIANS(-$C127+Графики!$B$3))+P127*SIN(RADIANS(-$C127+Графики!$B$3)),"")</f>
        <v>361.15539222134504</v>
      </c>
      <c r="R127" s="19">
        <f>IF(ISNUMBER(O127), O127*COS(RADIANS(-$C127+Графики!$B$5))+P127*SIN(RADIANS(-$C127+Графики!$B$5)),"")</f>
        <v>444.25546718070063</v>
      </c>
      <c r="S127" s="29">
        <v>0.20222231768576834</v>
      </c>
      <c r="T127" s="25">
        <v>-0.13011743068858606</v>
      </c>
      <c r="U127" s="25">
        <v>0.44073467211684225</v>
      </c>
      <c r="V127" s="25">
        <v>-0.25987310784400286</v>
      </c>
      <c r="W127" s="18">
        <f t="shared" si="391"/>
        <v>-2.90020735647026</v>
      </c>
      <c r="X127" s="18">
        <f t="shared" si="392"/>
        <v>-6.1139181723560823</v>
      </c>
      <c r="Y127" s="18">
        <f>IF(ISNUMBER(W127),Y126+W127*0.5,IF(ISNUMBER(W328),0,""))</f>
        <v>361.56089799764646</v>
      </c>
      <c r="Z127" s="18">
        <f>IF(ISNUMBER(X127),Z126+X127*0.5,IF(ISNUMBER(X328),0,""))</f>
        <v>442.44166713096359</v>
      </c>
      <c r="AA127" s="18">
        <f>IF(ISNUMBER(Y127), Y127*COS(RADIANS(-$C127+Графики!$B$3))+Z127*SIN(RADIANS(-$C127+Графики!$B$3)),"")</f>
        <v>361.56089799764646</v>
      </c>
      <c r="AB127" s="18">
        <f>IF(ISNUMBER(Y127), Y127*COS(RADIANS(-$C127+Графики!$B$5))+Z127*SIN(RADIANS(-$C127+Графики!$B$5)),"")</f>
        <v>442.44166713096359</v>
      </c>
      <c r="AC127" s="24">
        <v>0.24974967311101401</v>
      </c>
      <c r="AD127" s="25">
        <v>-0.26839912857265735</v>
      </c>
      <c r="AE127" s="25">
        <v>0.34040880791040495</v>
      </c>
      <c r="AF127" s="25">
        <v>-0.25235086884812397</v>
      </c>
      <c r="AG127" s="18">
        <f t="shared" si="393"/>
        <v>-4.5216858940503348</v>
      </c>
      <c r="AH127" s="18">
        <f t="shared" si="394"/>
        <v>-5.1727809473810531</v>
      </c>
      <c r="AI127" s="18">
        <f>IF(ISNUMBER(AG127),AI126+AG127*0.5,IF(ISNUMBER(AG328),0,""))</f>
        <v>364.98882199460002</v>
      </c>
      <c r="AJ127" s="18">
        <f>IF(ISNUMBER(AH127),AJ126+AH127*0.5,IF(ISNUMBER(AH328),0,""))</f>
        <v>449.30650205183196</v>
      </c>
      <c r="AK127" s="18">
        <f>IF(ISNUMBER(AI127), AI127*COS(RADIANS(-$C127+Графики!$B$3))+AJ127*SIN(RADIANS(-$C127+Графики!$B$3)),"")</f>
        <v>364.98882199460002</v>
      </c>
      <c r="AL127" s="19">
        <f>IF(ISNUMBER(AI127), AI127*COS(RADIANS(-$C127+Графики!$B$5))+AJ127*SIN(RADIANS(-$C127+Графики!$B$5)),"")</f>
        <v>449.30650205183196</v>
      </c>
      <c r="AM127" s="24">
        <v>0.16767831837881772</v>
      </c>
      <c r="AN127" s="25">
        <v>-0.22162623290412758</v>
      </c>
      <c r="AO127" s="25">
        <v>0.46307055868589475</v>
      </c>
      <c r="AP127" s="25">
        <v>-0.33610633798503542</v>
      </c>
      <c r="AQ127" s="18">
        <f t="shared" si="395"/>
        <v>-3.3973165712406259</v>
      </c>
      <c r="AR127" s="18">
        <f t="shared" si="396"/>
        <v>-6.9740775412362952</v>
      </c>
      <c r="AS127" s="18">
        <f>IF(ISNUMBER(AQ127),AS126+AQ127*0.5,IF(ISNUMBER(AQ328),0,""))</f>
        <v>358.66444267970815</v>
      </c>
      <c r="AT127" s="18">
        <f>IF(ISNUMBER(AR127),AT126+AR127*0.5,IF(ISNUMBER(AR328),0,""))</f>
        <v>446.91900253449904</v>
      </c>
      <c r="AU127" s="18">
        <f>IF(ISNUMBER(AS127), AS127*COS(RADIANS(-$C127+Графики!$B$3))+AT127*SIN(RADIANS(-$C127+Графики!$B$3)),"")</f>
        <v>358.66444267970815</v>
      </c>
      <c r="AV127" s="19">
        <f>IF(ISNUMBER(AS127), AS127*COS(RADIANS(-$C127+Графики!$B$5))+AT127*SIN(RADIANS(-$C127+Графики!$B$5)),"")</f>
        <v>446.91900253449904</v>
      </c>
      <c r="AW127" s="24">
        <v>0.23680522382241473</v>
      </c>
      <c r="AX127" s="25">
        <v>-0.14407983607248082</v>
      </c>
      <c r="AY127" s="25">
        <v>0.41519064798172234</v>
      </c>
      <c r="AZ127" s="25">
        <v>-0.20208075520976679</v>
      </c>
      <c r="BA127" s="18">
        <f t="shared" si="397"/>
        <v>-3.3238430631146905</v>
      </c>
      <c r="BB127" s="18">
        <f t="shared" si="398"/>
        <v>-5.3866831313898276</v>
      </c>
      <c r="BC127" s="18">
        <f>IF(ISNUMBER(BA127),BC126+BA127*0.5,IF(ISNUMBER(BA328),0,""))</f>
        <v>355.52832839729507</v>
      </c>
      <c r="BD127" s="18">
        <f>IF(ISNUMBER(BB127),BD126+BB127*0.5,IF(ISNUMBER(BB328),0,""))</f>
        <v>443.80380460540687</v>
      </c>
      <c r="BE127" s="18">
        <f>IF(ISNUMBER(BC127), BC127*COS(RADIANS(-$C127+Графики!$B$3))+BD127*SIN(RADIANS(-$C127+Графики!$B$3)),"")</f>
        <v>355.52832839729507</v>
      </c>
      <c r="BF127" s="19">
        <f>IF(ISNUMBER(BC127), BC127*COS(RADIANS(-$C127+Графики!$B$5))+BD127*SIN(RADIANS(-$C127+Графики!$B$5)),"")</f>
        <v>443.80380460540687</v>
      </c>
      <c r="BG127" s="24">
        <v>0.22822994976301211</v>
      </c>
      <c r="BH127" s="25">
        <v>-0.19330331130117129</v>
      </c>
      <c r="BI127" s="25">
        <v>0.45631780706091352</v>
      </c>
      <c r="BJ127" s="25">
        <v>-0.32553164968812615</v>
      </c>
      <c r="BK127" s="18">
        <f t="shared" si="399"/>
        <v>-3.6785633597875371</v>
      </c>
      <c r="BL127" s="18">
        <f t="shared" si="400"/>
        <v>-6.8228707006065701</v>
      </c>
      <c r="BM127" s="18">
        <f>IF(ISNUMBER(BK127),BM126+BK127*0.5,IF(ISNUMBER(BK328),0,""))</f>
        <v>361.18849232021267</v>
      </c>
      <c r="BN127" s="18">
        <f>IF(ISNUMBER(BL127),BN126+BL127*0.5,IF(ISNUMBER(BL328),0,""))</f>
        <v>437.04071785101769</v>
      </c>
      <c r="BO127" s="18">
        <f>IF(ISNUMBER(BM127), BM127*COS(RADIANS(-$C127+Графики!$B$3))+BN127*SIN(RADIANS(-$C127+Графики!$B$3)),"")</f>
        <v>361.18849232021267</v>
      </c>
      <c r="BP127" s="19">
        <f>IF(ISNUMBER(BM127), BM127*COS(RADIANS(-$C127+Графики!$B$5))+BN127*SIN(RADIANS(-$C127+Графики!$B$5)),"")</f>
        <v>437.04071785101769</v>
      </c>
      <c r="BQ127" s="24">
        <v>0.26583993492415758</v>
      </c>
      <c r="BR127" s="25">
        <v>-0.21744144153916709</v>
      </c>
      <c r="BS127" s="25">
        <v>0.28646129407002352</v>
      </c>
      <c r="BT127" s="25">
        <v>-0.27007310997399225</v>
      </c>
      <c r="BU127" s="18">
        <f t="shared" si="401"/>
        <v>-4.217413114106253</v>
      </c>
      <c r="BV127" s="18">
        <f t="shared" si="402"/>
        <v>-4.8566597829377951</v>
      </c>
      <c r="BW127" s="18">
        <f>IF(ISNUMBER(BU127),BW126+BU127*0.5,IF(ISNUMBER(BU328),0,""))</f>
        <v>362.67130389136139</v>
      </c>
      <c r="BX127" s="18">
        <f>IF(ISNUMBER(BV127),BX126+BV127*0.5,IF(ISNUMBER(BV328),0,""))</f>
        <v>434.93744551783487</v>
      </c>
      <c r="BY127" s="18">
        <f>IF(ISNUMBER(BW127), BW127*COS(RADIANS(-$C127+Графики!$B$3))+BX127*SIN(RADIANS(-$C127+Графики!$B$3)),"")</f>
        <v>362.67130389136139</v>
      </c>
      <c r="BZ127" s="19">
        <f>IF(ISNUMBER(BW127), BW127*COS(RADIANS(-$C127+Графики!$B$5))+BX127*SIN(RADIANS(-$C127+Графики!$B$5)),"")</f>
        <v>434.93744551783487</v>
      </c>
      <c r="CA127" s="29">
        <v>9.0461547917162433E-2</v>
      </c>
      <c r="CB127" s="25">
        <v>-0.20945193967201103</v>
      </c>
      <c r="CC127" s="25">
        <v>0.39049582977365593</v>
      </c>
      <c r="CD127" s="25">
        <v>-0.24367725507267693</v>
      </c>
      <c r="CE127" s="18">
        <f t="shared" si="403"/>
        <v>-2.617235926798084</v>
      </c>
      <c r="CF127" s="18">
        <f t="shared" si="404"/>
        <v>-5.5341759293633537</v>
      </c>
      <c r="CG127" s="18">
        <f>IF(ISNUMBER(CE127),CG126+CE127*0.5,IF(ISNUMBER(CE328),0,""))</f>
        <v>365.34977964004855</v>
      </c>
      <c r="CH127" s="18">
        <f>IF(ISNUMBER(CF127),CH126+CF127*0.5,IF(ISNUMBER(CF328),0,""))</f>
        <v>448.98841304941544</v>
      </c>
      <c r="CI127" s="18">
        <f>IF(ISNUMBER(CG127), CG127*COS(RADIANS(-$C127+Графики!$B$3))+CH127*SIN(RADIANS(-$C127+Графики!$B$3)),"")</f>
        <v>365.34977964004855</v>
      </c>
      <c r="CJ127" s="19">
        <f>IF(ISNUMBER(CG127), CG127*COS(RADIANS(-$C127+Графики!$B$5))+CH127*SIN(RADIANS(-$C127+Графики!$B$5)),"")</f>
        <v>448.98841304941544</v>
      </c>
      <c r="CK127" s="24">
        <v>0.11667448646025411</v>
      </c>
      <c r="CL127" s="25">
        <v>-0.25046020380093137</v>
      </c>
      <c r="CM127" s="25">
        <v>0.3038632565010535</v>
      </c>
      <c r="CN127" s="25">
        <v>-0.29063131650143059</v>
      </c>
      <c r="CO127" s="18">
        <f t="shared" si="405"/>
        <v>-3.2038490905839145</v>
      </c>
      <c r="CP127" s="18">
        <f t="shared" si="406"/>
        <v>-5.1879205700518556</v>
      </c>
      <c r="CQ127" s="18">
        <f>IF(ISNUMBER(CO127),CQ126+CO127*0.5,IF(ISNUMBER(CO328),0,""))</f>
        <v>365.08942994708548</v>
      </c>
      <c r="CR127" s="18">
        <f>IF(ISNUMBER(CP127),CR126+CP127*0.5,IF(ISNUMBER(CP328),0,""))</f>
        <v>447.53402531879715</v>
      </c>
      <c r="CS127" s="18">
        <f>IF(ISNUMBER(CQ127), CQ127*COS(RADIANS(-$C127+Графики!$B$3))+CR127*SIN(RADIANS(-$C127+Графики!$B$3)),"")</f>
        <v>365.08942994708548</v>
      </c>
      <c r="CT127" s="19">
        <f>IF(ISNUMBER(CQ127), CQ127*COS(RADIANS(-$C127+Графики!$B$5))+CR127*SIN(RADIANS(-$C127+Графики!$B$5)),"")</f>
        <v>447.53402531879715</v>
      </c>
      <c r="CU127" s="24">
        <v>0.16401973748683249</v>
      </c>
      <c r="CV127" s="25">
        <v>-0.1840243615630793</v>
      </c>
      <c r="CW127" s="25">
        <v>0.39243485876349238</v>
      </c>
      <c r="CX127" s="25">
        <v>-0.35382175014628958</v>
      </c>
      <c r="CY127" s="18">
        <f t="shared" si="407"/>
        <v>-3.0372530655306313</v>
      </c>
      <c r="CZ127" s="18">
        <f t="shared" si="408"/>
        <v>-6.5122714136865225</v>
      </c>
      <c r="DA127" s="18">
        <f>IF(ISNUMBER(CY127),DA126+CY127*0.5,IF(ISNUMBER(CY328),0,""))</f>
        <v>355.77570252303019</v>
      </c>
      <c r="DB127" s="18">
        <f>IF(ISNUMBER(CZ127),DB126+CZ127*0.5,IF(ISNUMBER(CZ328),0,""))</f>
        <v>448.80084315911591</v>
      </c>
      <c r="DC127" s="18">
        <f>IF(ISNUMBER(DA127), DA127*COS(RADIANS(-$C127+Графики!$B$3))+DB127*SIN(RADIANS(-$C127+Графики!$B$3)),"")</f>
        <v>355.77570252303019</v>
      </c>
      <c r="DD127" s="19">
        <f>IF(ISNUMBER(DA127), DA127*COS(RADIANS(-$C127+Графики!$B$5))+DB127*SIN(RADIANS(-$C127+Графики!$B$5)),"")</f>
        <v>448.80084315911591</v>
      </c>
      <c r="DE127" s="24">
        <v>0.10637012533669493</v>
      </c>
      <c r="DF127" s="25">
        <v>-9.616783973520962E-2</v>
      </c>
      <c r="DG127" s="25">
        <v>0.38778111656209435</v>
      </c>
      <c r="DH127" s="25">
        <v>-0.26890218287392509</v>
      </c>
      <c r="DI127" s="18">
        <f t="shared" si="409"/>
        <v>-1.7674762551378964</v>
      </c>
      <c r="DJ127" s="18">
        <f t="shared" si="410"/>
        <v>-5.7306114930865366</v>
      </c>
      <c r="DK127" s="18">
        <f>IF(ISNUMBER(DI127),DK126+DI127*0.5,IF(ISNUMBER(DI328),0,""))</f>
        <v>361.89612448768611</v>
      </c>
      <c r="DL127" s="18">
        <f>IF(ISNUMBER(DJ127),DL126+DJ127*0.5,IF(ISNUMBER(DJ328),0,""))</f>
        <v>445.52148170806242</v>
      </c>
      <c r="DM127" s="18">
        <f>IF(ISNUMBER(DK127), DK127*COS(RADIANS(-$C127+Графики!$B$3))+DL127*SIN(RADIANS(-$C127+Графики!$B$3)),"")</f>
        <v>361.89612448768611</v>
      </c>
      <c r="DN127" s="19">
        <f>IF(ISNUMBER(DK127), DK127*COS(RADIANS(-$C127+Графики!$B$5))+DL127*SIN(RADIANS(-$C127+Графики!$B$5)),"")</f>
        <v>445.52148170806242</v>
      </c>
      <c r="DO127" s="24">
        <v>0.20203135017668114</v>
      </c>
      <c r="DP127" s="25">
        <v>-0.11159758537050432</v>
      </c>
      <c r="DQ127" s="25">
        <v>0.40836198587013728</v>
      </c>
      <c r="DR127" s="25">
        <v>-0.18810399109874978</v>
      </c>
      <c r="DS127" s="18">
        <f t="shared" si="411"/>
        <v>-2.7369253604581858</v>
      </c>
      <c r="DT127" s="18">
        <f t="shared" si="412"/>
        <v>-5.2051240828167522</v>
      </c>
      <c r="DU127" s="18">
        <f>IF(ISNUMBER(DS127),DU126+DS127*0.5,IF(ISNUMBER(DS328),0,""))</f>
        <v>367.53943480514999</v>
      </c>
      <c r="DV127" s="18">
        <f>IF(ISNUMBER(DT127),DV126+DT127*0.5,IF(ISNUMBER(DT328),0,""))</f>
        <v>444.70462152782102</v>
      </c>
      <c r="DW127" s="18">
        <f>IF(ISNUMBER(DU127), DU127*COS(RADIANS(-$C127+Графики!$B$3))+DV127*SIN(RADIANS(-$C127+Графики!$B$3)),"")</f>
        <v>367.53943480514999</v>
      </c>
      <c r="DX127" s="19">
        <f>IF(ISNUMBER(DU127), DU127*COS(RADIANS(-$C127+Графики!$B$5))+DV127*SIN(RADIANS(-$C127+Графики!$B$5)),"")</f>
        <v>444.70462152782102</v>
      </c>
      <c r="DY127" s="24">
        <v>0.27197630817539353</v>
      </c>
      <c r="DZ127" s="25">
        <v>-0.23209415494338925</v>
      </c>
      <c r="EA127" s="25">
        <v>0.32654209413808577</v>
      </c>
      <c r="EB127" s="25">
        <v>-0.33023181870025808</v>
      </c>
      <c r="EC127" s="18">
        <f t="shared" si="413"/>
        <v>-4.3988304355992183</v>
      </c>
      <c r="ED127" s="18">
        <f t="shared" si="414"/>
        <v>-5.7314022312090387</v>
      </c>
      <c r="EE127" s="18">
        <f>IF(ISNUMBER(EC127),EE126+EC127*0.5,IF(ISNUMBER(EC328),0,""))</f>
        <v>359.89880275627792</v>
      </c>
      <c r="EF127" s="18">
        <f>IF(ISNUMBER(ED127),EF126+ED127*0.5,IF(ISNUMBER(ED328),0,""))</f>
        <v>444.8419821158742</v>
      </c>
      <c r="EG127" s="18">
        <f>IF(ISNUMBER(EE127), EE127*COS(RADIANS(-$C127+Графики!$B$3))+EF127*SIN(RADIANS(-$C127+Графики!$B$3)),"")</f>
        <v>359.89880275627792</v>
      </c>
      <c r="EH127" s="19">
        <f>IF(ISNUMBER(EE127), EE127*COS(RADIANS(-$C127+Графики!$B$5))+EF127*SIN(RADIANS(-$C127+Графики!$B$5)),"")</f>
        <v>444.8419821158742</v>
      </c>
      <c r="EI127" s="24">
        <v>0.18620266074185129</v>
      </c>
      <c r="EJ127" s="25">
        <v>-0.25154178316623288</v>
      </c>
      <c r="EK127" s="25">
        <v>0.43065417894173685</v>
      </c>
      <c r="EL127" s="25">
        <v>-0.33163131566916937</v>
      </c>
      <c r="EM127" s="18">
        <f t="shared" si="415"/>
        <v>-3.8200316234674419</v>
      </c>
      <c r="EN127" s="18">
        <f t="shared" si="416"/>
        <v>-6.652146798845366</v>
      </c>
      <c r="EO127" s="18">
        <f>IF(ISNUMBER(EM127),EO126+EM127*0.5,IF(ISNUMBER(EM328),0,""))</f>
        <v>363.03810628876448</v>
      </c>
      <c r="EP127" s="18">
        <f>IF(ISNUMBER(EN127),EP126+EN127*0.5,IF(ISNUMBER(EN328),0,""))</f>
        <v>439.80308165567828</v>
      </c>
      <c r="EQ127" s="18">
        <f>IF(ISNUMBER(EO127), EO127*COS(RADIANS(-$C127+Графики!$B$3))+EP127*SIN(RADIANS(-$C127+Графики!$B$3)),"")</f>
        <v>363.03810628876448</v>
      </c>
      <c r="ER127" s="19">
        <f>IF(ISNUMBER(EO127), EO127*COS(RADIANS(-$C127+Графики!$B$5))+EP127*SIN(RADIANS(-$C127+Графики!$B$5)),"")</f>
        <v>439.80308165567828</v>
      </c>
      <c r="ES127" s="24">
        <v>8.97318053371646E-2</v>
      </c>
      <c r="ET127" s="25">
        <v>-0.27023912648040394</v>
      </c>
      <c r="EU127" s="25">
        <v>0.35242864496387671</v>
      </c>
      <c r="EV127" s="25">
        <v>-0.26867004512457737</v>
      </c>
      <c r="EW127" s="18">
        <f t="shared" si="417"/>
        <v>-3.1413338193857618</v>
      </c>
      <c r="EX127" s="18">
        <f t="shared" si="418"/>
        <v>-5.4200820226967492</v>
      </c>
      <c r="EY127" s="18">
        <f>IF(ISNUMBER(EW127),EY126+EW127*0.5,IF(ISNUMBER(EW328),0,""))</f>
        <v>356.6164121761459</v>
      </c>
      <c r="EZ127" s="18">
        <f>IF(ISNUMBER(EX127),EZ126+EX127*0.5,IF(ISNUMBER(EX328),0,""))</f>
        <v>439.8132592587508</v>
      </c>
      <c r="FA127" s="18">
        <f>IF(ISNUMBER(EY127), EY127*COS(RADIANS(-$C127+Графики!$B$3))+EZ127*SIN(RADIANS(-$C127+Графики!$B$3)),"")</f>
        <v>356.6164121761459</v>
      </c>
      <c r="FB127" s="19">
        <f>IF(ISNUMBER(EY127), EY127*COS(RADIANS(-$C127+Графики!$B$5))+EZ127*SIN(RADIANS(-$C127+Графики!$B$5)),"")</f>
        <v>439.8132592587508</v>
      </c>
      <c r="FC127" s="24">
        <v>0.20401723021417181</v>
      </c>
      <c r="FD127" s="25">
        <v>-0.14887109984471458</v>
      </c>
      <c r="FE127" s="25">
        <v>0.40999166461885217</v>
      </c>
      <c r="FF127" s="25">
        <v>-0.28018199086918494</v>
      </c>
      <c r="FG127" s="18">
        <f t="shared" si="419"/>
        <v>-3.0795267582342514</v>
      </c>
      <c r="FH127" s="18">
        <f t="shared" si="420"/>
        <v>-6.0228649356619792</v>
      </c>
      <c r="FI127" s="18">
        <f>IF(ISNUMBER(FG127),FI126+FG127*0.5,IF(ISNUMBER(FG328),0,""))</f>
        <v>361.44576395420546</v>
      </c>
      <c r="FJ127" s="18">
        <f>IF(ISNUMBER(FH127),FJ126+FH127*0.5,IF(ISNUMBER(FH328),0,""))</f>
        <v>447.22076500535485</v>
      </c>
      <c r="FK127" s="18">
        <f>IF(ISNUMBER(FI127), FI127*COS(RADIANS(-$C127+Графики!$B$3))+FJ127*SIN(RADIANS(-$C127+Графики!$B$3)),"")</f>
        <v>361.44576395420546</v>
      </c>
      <c r="FL127" s="19">
        <f>IF(ISNUMBER(FI127), FI127*COS(RADIANS(-$C127+Графики!$B$5))+FJ127*SIN(RADIANS(-$C127+Графики!$B$5)),"")</f>
        <v>447.22076500535485</v>
      </c>
      <c r="FM127" s="24">
        <v>0.2338283319857927</v>
      </c>
      <c r="FN127" s="25">
        <v>-0.27543008593858792</v>
      </c>
      <c r="FO127" s="25">
        <v>0.28079411964310963</v>
      </c>
      <c r="FP127" s="25">
        <v>-0.16863364039315157</v>
      </c>
      <c r="FQ127" s="18">
        <f t="shared" si="421"/>
        <v>-4.4441034394606875</v>
      </c>
      <c r="FR127" s="18">
        <f t="shared" si="422"/>
        <v>-3.9219870265224803</v>
      </c>
      <c r="FS127" s="18">
        <f>IF(ISNUMBER(FQ127),FS126+FQ127*0.5,IF(ISNUMBER(FQ328),0,""))</f>
        <v>362.11340456256875</v>
      </c>
      <c r="FT127" s="18">
        <f>IF(ISNUMBER(FR127),FT126+FR127*0.5,IF(ISNUMBER(FR328),0,""))</f>
        <v>443.59718232047106</v>
      </c>
      <c r="FU127" s="18">
        <f>IF(ISNUMBER(FS127), FS127*COS(RADIANS(-$C127+Графики!$B$3))+FT127*SIN(RADIANS(-$C127+Графики!$B$3)),"")</f>
        <v>362.11340456256875</v>
      </c>
      <c r="FV127" s="19">
        <f>IF(ISNUMBER(FS127), FS127*COS(RADIANS(-$C127+Графики!$B$5))+FT127*SIN(RADIANS(-$C127+Графики!$B$5)),"")</f>
        <v>443.59718232047106</v>
      </c>
      <c r="FW127" s="24">
        <v>0.14597296441511134</v>
      </c>
      <c r="FX127" s="25">
        <v>-0.27920980330189804</v>
      </c>
      <c r="FY127" s="25">
        <v>0.32082102455246886</v>
      </c>
      <c r="FZ127" s="25">
        <v>-0.32616210009806701</v>
      </c>
      <c r="GA127" s="18">
        <f t="shared" si="423"/>
        <v>-3.710411096017959</v>
      </c>
      <c r="GB127" s="18">
        <f t="shared" si="424"/>
        <v>-5.6459628686035455</v>
      </c>
      <c r="GC127" s="18">
        <f>IF(ISNUMBER(GA127),GC126+GA127*0.5,IF(ISNUMBER(GA328),0,""))</f>
        <v>366.47890496707947</v>
      </c>
      <c r="GD127" s="18">
        <f>IF(ISNUMBER(GB127),GD126+GB127*0.5,IF(ISNUMBER(GB328),0,""))</f>
        <v>439.02961936425402</v>
      </c>
      <c r="GE127" s="18">
        <f>IF(ISNUMBER(GC127), GC127*COS(RADIANS(-$C127+Графики!$B$3))+GD127*SIN(RADIANS(-$C127+Графики!$B$3)),"")</f>
        <v>366.47890496707947</v>
      </c>
      <c r="GF127" s="19">
        <f>IF(ISNUMBER(GC127), GC127*COS(RADIANS(-$C127+Графики!$B$5))+GD127*SIN(RADIANS(-$C127+Графики!$B$5)),"")</f>
        <v>439.02961936425402</v>
      </c>
      <c r="GG127" s="24">
        <v>0.24663087884876392</v>
      </c>
      <c r="GH127" s="25">
        <v>-0.11794932443431247</v>
      </c>
      <c r="GI127" s="25">
        <v>0.3816980025594372</v>
      </c>
      <c r="GJ127" s="25">
        <v>-0.32693973546515598</v>
      </c>
      <c r="GK127" s="18">
        <f t="shared" si="425"/>
        <v>-3.181557099966648</v>
      </c>
      <c r="GL127" s="18">
        <f t="shared" si="426"/>
        <v>-6.1839914510860066</v>
      </c>
      <c r="GM127" s="18">
        <f>IF(ISNUMBER(GK127),GM126+GK127*0.5,IF(ISNUMBER(GK328),0,""))</f>
        <v>369.66204743027771</v>
      </c>
      <c r="GN127" s="18">
        <f>IF(ISNUMBER(GL127),GN126+GL127*0.5,IF(ISNUMBER(GL328),0,""))</f>
        <v>446.70597407407433</v>
      </c>
      <c r="GO127" s="18">
        <f>IF(ISNUMBER(GM127), GM127*COS(RADIANS(-$C127+Графики!$B$3))+GN127*SIN(RADIANS(-$C127+Графики!$B$3)),"")</f>
        <v>369.66204743027771</v>
      </c>
      <c r="GP127" s="19">
        <f>IF(ISNUMBER(GM127), GM127*COS(RADIANS(-$C127+Графики!$B$5))+GN127*SIN(RADIANS(-$C127+Графики!$B$5)),"")</f>
        <v>446.70597407407433</v>
      </c>
      <c r="GQ127" s="24">
        <v>0.23240519124281048</v>
      </c>
      <c r="GR127" s="25">
        <v>-0.18144908300466298</v>
      </c>
      <c r="GS127" s="25">
        <v>0.46512709711859268</v>
      </c>
      <c r="GT127" s="25">
        <v>-0.29952545593384505</v>
      </c>
      <c r="GU127" s="18">
        <f t="shared" si="427"/>
        <v>-3.6115520033914654</v>
      </c>
      <c r="GV127" s="18">
        <f t="shared" si="428"/>
        <v>-6.6728028220799889</v>
      </c>
      <c r="GW127" s="18">
        <f>IF(ISNUMBER(GU127),GW126+GU127*0.5,IF(ISNUMBER(GU328),0,""))</f>
        <v>363.2262969130079</v>
      </c>
      <c r="GX127" s="18">
        <f>IF(ISNUMBER(GV127),GX126+GV127*0.5,IF(ISNUMBER(GV328),0,""))</f>
        <v>444.87145536266803</v>
      </c>
      <c r="GY127" s="18">
        <f>IF(ISNUMBER(GW127), GW127*COS(RADIANS(-$C127+Графики!$B$3))+GX127*SIN(RADIANS(-$C127+Графики!$B$3)),"")</f>
        <v>363.2262969130079</v>
      </c>
      <c r="GZ127" s="19">
        <f>IF(ISNUMBER(GW127), GW127*COS(RADIANS(-$C127+Графики!$B$5))+GX127*SIN(RADIANS(-$C127+Графики!$B$5)),"")</f>
        <v>444.87145536266803</v>
      </c>
      <c r="HA127" s="24">
        <v>0.1877198196990246</v>
      </c>
      <c r="HB127" s="25">
        <v>-0.12826659650127351</v>
      </c>
      <c r="HC127" s="25">
        <v>0.41673549007680322</v>
      </c>
      <c r="HD127" s="25">
        <v>-0.23374683679089708</v>
      </c>
      <c r="HE127" s="18">
        <f t="shared" si="429"/>
        <v>-2.7574981825485061</v>
      </c>
      <c r="HF127" s="18">
        <f t="shared" si="430"/>
        <v>-5.6764986792026511</v>
      </c>
      <c r="HG127" s="18">
        <f>IF(ISNUMBER(HE127),HG126+HE127*0.5,IF(ISNUMBER(HE328),0,""))</f>
        <v>365.67788524606743</v>
      </c>
      <c r="HH127" s="18">
        <f>IF(ISNUMBER(HF127),HH126+HF127*0.5,IF(ISNUMBER(HF328),0,""))</f>
        <v>446.10823227320719</v>
      </c>
      <c r="HI127" s="18">
        <f>IF(ISNUMBER(HG127), HG127*COS(RADIANS(-$C127+Графики!$B$3))+HH127*SIN(RADIANS(-$C127+Графики!$B$3)),"")</f>
        <v>365.67788524606743</v>
      </c>
      <c r="HJ127" s="19">
        <f>IF(ISNUMBER(HG127), HG127*COS(RADIANS(-$C127+Графики!$B$5))+HH127*SIN(RADIANS(-$C127+Графики!$B$5)),"")</f>
        <v>446.10823227320719</v>
      </c>
      <c r="HK127" s="24">
        <v>0.17377030663905638</v>
      </c>
      <c r="HL127" s="25">
        <v>-0.20174526455371306</v>
      </c>
      <c r="HM127" s="25">
        <v>0.31247976570580038</v>
      </c>
      <c r="HN127" s="25">
        <v>-0.34764037346494947</v>
      </c>
      <c r="HO127" s="18">
        <f t="shared" si="431"/>
        <v>-3.27698568982317</v>
      </c>
      <c r="HP127" s="18">
        <f t="shared" si="432"/>
        <v>-5.7606030826491388</v>
      </c>
      <c r="HQ127" s="18">
        <f>IF(ISNUMBER(HO127),HQ126+HO127*0.5,IF(ISNUMBER(HO328),0,""))</f>
        <v>365.09977769522266</v>
      </c>
      <c r="HR127" s="18">
        <f>IF(ISNUMBER(HP127),HR126+HP127*0.5,IF(ISNUMBER(HP328),0,""))</f>
        <v>450.76767350533049</v>
      </c>
      <c r="HS127" s="18">
        <f>IF(ISNUMBER(HQ127), HQ127*COS(RADIANS(-$C127+Графики!$B$3))+HR127*SIN(RADIANS(-$C127+Графики!$B$3)),"")</f>
        <v>365.09977769522266</v>
      </c>
      <c r="HT127" s="19">
        <f>IF(ISNUMBER(HQ127), HQ127*COS(RADIANS(-$C127+Графики!$B$5))+HR127*SIN(RADIANS(-$C127+Графики!$B$5)),"")</f>
        <v>450.76767350533049</v>
      </c>
      <c r="HU127" s="24">
        <v>0.23738930093437113</v>
      </c>
      <c r="HV127" s="25">
        <v>-0.19139980079449315</v>
      </c>
      <c r="HW127" s="25">
        <v>0.42634693273660529</v>
      </c>
      <c r="HX127" s="25">
        <v>-0.30832894843930941</v>
      </c>
      <c r="HY127" s="18">
        <f t="shared" si="433"/>
        <v>-3.7418820787569356</v>
      </c>
      <c r="HZ127" s="18">
        <f t="shared" si="434"/>
        <v>-6.411212609239314</v>
      </c>
      <c r="IA127" s="18">
        <f>IF(ISNUMBER(HY127),IA126+HY127*0.5,IF(ISNUMBER(HY328),0,""))</f>
        <v>361.46907013135177</v>
      </c>
      <c r="IB127" s="18">
        <f>IF(ISNUMBER(HZ127),IB126+HZ127*0.5,IF(ISNUMBER(HZ328),0,""))</f>
        <v>441.17161973417097</v>
      </c>
      <c r="IC127" s="18">
        <f>IF(ISNUMBER(IA127), IA127*COS(RADIANS(-$C127+Графики!$B$3))+IB127*SIN(RADIANS(-$C127+Графики!$B$3)),"")</f>
        <v>361.46907013135177</v>
      </c>
      <c r="ID127" s="19">
        <f>IF(ISNUMBER(IA127), IA127*COS(RADIANS(-$C127+Графики!$B$5))+IB127*SIN(RADIANS(-$C127+Графики!$B$5)),"")</f>
        <v>441.17161973417097</v>
      </c>
      <c r="IE127" s="24">
        <v>0.16690932972836611</v>
      </c>
      <c r="IF127" s="25">
        <v>-0.20935102779844</v>
      </c>
      <c r="IG127" s="25">
        <v>0.40745663898721762</v>
      </c>
      <c r="IH127" s="25">
        <v>-0.17271107466713886</v>
      </c>
      <c r="II127" s="18">
        <f t="shared" si="435"/>
        <v>-3.2834851417324047</v>
      </c>
      <c r="IJ127" s="18">
        <f t="shared" si="436"/>
        <v>-5.0628967787940464</v>
      </c>
      <c r="IK127" s="18">
        <f>IF(ISNUMBER(II127),IK126+II127*0.5,IF(ISNUMBER(II328),0,""))</f>
        <v>360.07346637600722</v>
      </c>
      <c r="IL127" s="18">
        <f>IF(ISNUMBER(IJ127),IL126+IJ127*0.5,IF(ISNUMBER(IJ328),0,""))</f>
        <v>436.28596101049982</v>
      </c>
      <c r="IM127" s="18">
        <f>IF(ISNUMBER(IK127), IK127*COS(RADIANS(-$C127+Графики!$B$3))+IL127*SIN(RADIANS(-$C127+Графики!$B$3)),"")</f>
        <v>360.07346637600722</v>
      </c>
      <c r="IN127" s="19">
        <f>IF(ISNUMBER(IK127), IK127*COS(RADIANS(-$C127+Графики!$B$5))+IL127*SIN(RADIANS(-$C127+Графики!$B$5)),"")</f>
        <v>436.28596101049982</v>
      </c>
      <c r="IO127" s="24">
        <v>0.20126444587616552</v>
      </c>
      <c r="IP127" s="25">
        <v>-0.25115832077674294</v>
      </c>
      <c r="IQ127" s="25">
        <v>0.4253919730675586</v>
      </c>
      <c r="IR127" s="25">
        <v>-0.33134280913783909</v>
      </c>
      <c r="IS127" s="18">
        <f t="shared" si="437"/>
        <v>-3.9481231874543763</v>
      </c>
      <c r="IT127" s="18">
        <f t="shared" si="438"/>
        <v>-6.6037087591591037</v>
      </c>
      <c r="IU127" s="18">
        <f>IF(ISNUMBER(IS127),IU126+IS127*0.5,IF(ISNUMBER(IS328),0,""))</f>
        <v>359.93153536649049</v>
      </c>
      <c r="IV127" s="18">
        <f>IF(ISNUMBER(IT127),IV126+IT127*0.5,IF(ISNUMBER(IT328),0,""))</f>
        <v>446.71073606346744</v>
      </c>
      <c r="IW127" s="18">
        <f>IF(ISNUMBER(IU127), IU127*COS(RADIANS(-$C127+Графики!$B$3))+IV127*SIN(RADIANS(-$C127+Графики!$B$3)),"")</f>
        <v>359.93153536649049</v>
      </c>
      <c r="IX127" s="19">
        <f>IF(ISNUMBER(IU127), IU127*COS(RADIANS(-$C127+Графики!$B$5))+IV127*SIN(RADIANS(-$C127+Графики!$B$5)),"")</f>
        <v>446.71073606346744</v>
      </c>
    </row>
    <row r="128" spans="1:258" s="88" customFormat="1" x14ac:dyDescent="0.25">
      <c r="A128" s="44">
        <v>128</v>
      </c>
      <c r="B128" s="50">
        <v>0</v>
      </c>
      <c r="C128" s="11">
        <f>IF(Графики!$A$7="Расчитывать с учетом закручивания скважины",B128,0)</f>
        <v>0</v>
      </c>
      <c r="D128" s="47">
        <v>62.5</v>
      </c>
      <c r="E128" s="34">
        <f>IF(ISNUMBER(INDEX($I$1:$IX$303,$A128,E$1) ),INDEX($I$1:$IX$303,$A128,E$1),0)</f>
        <v>6.6753380341654092</v>
      </c>
      <c r="F128" s="35">
        <f>IF(ISNUMBER(INDEX($I$1:$IX$303,$A128,F$1) ),INDEX($I$1:$IX$303,$A128,F$1),0)</f>
        <v>-2.1132125335350036</v>
      </c>
      <c r="G128" s="35">
        <f>IF(ISNUMBER(INDEX($I$1:$IX$303,$A128,G$1) ),INDEX($I$1:$IX$303,$A128,G$1)-$G$305,0)</f>
        <v>-613.42309465098697</v>
      </c>
      <c r="H128" s="36">
        <f>IF(ISNUMBER(INDEX($I$1:$IX$303,$A128,H$1) ),INDEX($I$1:$IX$303,$A128,H$1)-$H$305,0)</f>
        <v>-712.2308025701044</v>
      </c>
      <c r="I128" s="29">
        <v>-0.4210580478262187</v>
      </c>
      <c r="J128" s="25">
        <v>0.34388502560197742</v>
      </c>
      <c r="K128" s="25">
        <v>9.134852864813095E-2</v>
      </c>
      <c r="L128" s="25">
        <v>-0.15080797035522736</v>
      </c>
      <c r="M128" s="18">
        <f t="shared" si="389"/>
        <v>6.6753380341654092</v>
      </c>
      <c r="N128" s="18">
        <f t="shared" si="390"/>
        <v>-2.1132125335350036</v>
      </c>
      <c r="O128" s="18">
        <f>IF(ISNUMBER(M128),O127+M128*0.5,IF(ISNUMBER(M329),0,""))</f>
        <v>364.49306123842774</v>
      </c>
      <c r="P128" s="18">
        <f>IF(ISNUMBER(N128),P127+N128*0.5,IF(ISNUMBER(N329),0,""))</f>
        <v>443.19886091393312</v>
      </c>
      <c r="Q128" s="18">
        <f>IF(ISNUMBER(O128), O128*COS(RADIANS(-$C128+Графики!$B$3))+P128*SIN(RADIANS(-$C128+Графики!$B$3)),"")</f>
        <v>364.49306123842774</v>
      </c>
      <c r="R128" s="19">
        <f>IF(ISNUMBER(O128), O128*COS(RADIANS(-$C128+Графики!$B$5))+P128*SIN(RADIANS(-$C128+Графики!$B$5)),"")</f>
        <v>443.19886091393312</v>
      </c>
      <c r="S128" s="29">
        <v>-0.44786685255507552</v>
      </c>
      <c r="T128" s="25">
        <v>0.41482908556107834</v>
      </c>
      <c r="U128" s="25">
        <v>9.3716204250422624E-2</v>
      </c>
      <c r="V128" s="25">
        <v>-0.22876218573483945</v>
      </c>
      <c r="W128" s="18">
        <f t="shared" si="391"/>
        <v>7.5283711665789737</v>
      </c>
      <c r="X128" s="18">
        <f t="shared" si="392"/>
        <v>-2.8141511214534374</v>
      </c>
      <c r="Y128" s="18">
        <f>IF(ISNUMBER(W128),Y127+W128*0.5,IF(ISNUMBER(W329),0,""))</f>
        <v>365.32508358093594</v>
      </c>
      <c r="Z128" s="18">
        <f>IF(ISNUMBER(X128),Z127+X128*0.5,IF(ISNUMBER(X329),0,""))</f>
        <v>441.0345915702369</v>
      </c>
      <c r="AA128" s="18">
        <f>IF(ISNUMBER(Y128), Y128*COS(RADIANS(-$C128+Графики!$B$3))+Z128*SIN(RADIANS(-$C128+Графики!$B$3)),"")</f>
        <v>365.32508358093594</v>
      </c>
      <c r="AB128" s="18">
        <f>IF(ISNUMBER(Y128), Y128*COS(RADIANS(-$C128+Графики!$B$5))+Z128*SIN(RADIANS(-$C128+Графики!$B$5)),"")</f>
        <v>441.0345915702369</v>
      </c>
      <c r="AC128" s="24">
        <v>-0.45918780422566763</v>
      </c>
      <c r="AD128" s="25">
        <v>0.41776255491774028</v>
      </c>
      <c r="AE128" s="25">
        <v>7.1540639338326079E-2</v>
      </c>
      <c r="AF128" s="25">
        <v>-0.26081968758274071</v>
      </c>
      <c r="AG128" s="18">
        <f t="shared" si="393"/>
        <v>7.652760872827721</v>
      </c>
      <c r="AH128" s="18">
        <f t="shared" si="394"/>
        <v>-2.9003869374126654</v>
      </c>
      <c r="AI128" s="18">
        <f>IF(ISNUMBER(AG128),AI127+AG128*0.5,IF(ISNUMBER(AG329),0,""))</f>
        <v>368.81520243101386</v>
      </c>
      <c r="AJ128" s="18">
        <f>IF(ISNUMBER(AH128),AJ127+AH128*0.5,IF(ISNUMBER(AH329),0,""))</f>
        <v>447.85630858312561</v>
      </c>
      <c r="AK128" s="18">
        <f>IF(ISNUMBER(AI128), AI128*COS(RADIANS(-$C128+Графики!$B$3))+AJ128*SIN(RADIANS(-$C128+Графики!$B$3)),"")</f>
        <v>368.81520243101386</v>
      </c>
      <c r="AL128" s="19">
        <f>IF(ISNUMBER(AI128), AI128*COS(RADIANS(-$C128+Графики!$B$5))+AJ128*SIN(RADIANS(-$C128+Графики!$B$5)),"")</f>
        <v>447.85630858312561</v>
      </c>
      <c r="AM128" s="24">
        <v>-0.40565377779364897</v>
      </c>
      <c r="AN128" s="25">
        <v>0.36039467646952428</v>
      </c>
      <c r="AO128" s="25">
        <v>6.9569272930828735E-2</v>
      </c>
      <c r="AP128" s="25">
        <v>-0.14070991825834553</v>
      </c>
      <c r="AQ128" s="18">
        <f t="shared" si="395"/>
        <v>6.684984086462185</v>
      </c>
      <c r="AR128" s="18">
        <f t="shared" si="396"/>
        <v>-1.8350310874773241</v>
      </c>
      <c r="AS128" s="18">
        <f>IF(ISNUMBER(AQ128),AS127+AQ128*0.5,IF(ISNUMBER(AQ329),0,""))</f>
        <v>362.00693472293926</v>
      </c>
      <c r="AT128" s="18">
        <f>IF(ISNUMBER(AR128),AT127+AR128*0.5,IF(ISNUMBER(AR329),0,""))</f>
        <v>446.00148699076038</v>
      </c>
      <c r="AU128" s="18">
        <f>IF(ISNUMBER(AS128), AS128*COS(RADIANS(-$C128+Графики!$B$3))+AT128*SIN(RADIANS(-$C128+Графики!$B$3)),"")</f>
        <v>362.00693472293926</v>
      </c>
      <c r="AV128" s="19">
        <f>IF(ISNUMBER(AS128), AS128*COS(RADIANS(-$C128+Графики!$B$5))+AT128*SIN(RADIANS(-$C128+Графики!$B$5)),"")</f>
        <v>446.00148699076038</v>
      </c>
      <c r="AW128" s="24">
        <v>-0.47734643184308401</v>
      </c>
      <c r="AX128" s="25">
        <v>0.37238054892225214</v>
      </c>
      <c r="AY128" s="25">
        <v>0.16319798694831381</v>
      </c>
      <c r="AZ128" s="25">
        <v>-0.26171414717933061</v>
      </c>
      <c r="BA128" s="18">
        <f t="shared" si="397"/>
        <v>7.4151988226789509</v>
      </c>
      <c r="BB128" s="18">
        <f t="shared" si="398"/>
        <v>-3.7080493886643171</v>
      </c>
      <c r="BC128" s="18">
        <f>IF(ISNUMBER(BA128),BC127+BA128*0.5,IF(ISNUMBER(BA329),0,""))</f>
        <v>359.23592780863453</v>
      </c>
      <c r="BD128" s="18">
        <f>IF(ISNUMBER(BB128),BD127+BB128*0.5,IF(ISNUMBER(BB329),0,""))</f>
        <v>441.9497799110747</v>
      </c>
      <c r="BE128" s="18">
        <f>IF(ISNUMBER(BC128), BC128*COS(RADIANS(-$C128+Графики!$B$3))+BD128*SIN(RADIANS(-$C128+Графики!$B$3)),"")</f>
        <v>359.23592780863453</v>
      </c>
      <c r="BF128" s="19">
        <f>IF(ISNUMBER(BC128), BC128*COS(RADIANS(-$C128+Графики!$B$5))+BD128*SIN(RADIANS(-$C128+Графики!$B$5)),"")</f>
        <v>441.9497799110747</v>
      </c>
      <c r="BG128" s="24">
        <v>-0.52662858410797964</v>
      </c>
      <c r="BH128" s="25">
        <v>0.33598148500034342</v>
      </c>
      <c r="BI128" s="25">
        <v>0.23708618610163143</v>
      </c>
      <c r="BJ128" s="25">
        <v>-0.23488638277697085</v>
      </c>
      <c r="BK128" s="18">
        <f t="shared" si="399"/>
        <v>7.5276218393563035</v>
      </c>
      <c r="BL128" s="18">
        <f t="shared" si="400"/>
        <v>-4.1187260079793848</v>
      </c>
      <c r="BM128" s="18">
        <f>IF(ISNUMBER(BK128),BM127+BK128*0.5,IF(ISNUMBER(BK329),0,""))</f>
        <v>364.95230323989085</v>
      </c>
      <c r="BN128" s="18">
        <f>IF(ISNUMBER(BL128),BN127+BL128*0.5,IF(ISNUMBER(BL329),0,""))</f>
        <v>434.981354847028</v>
      </c>
      <c r="BO128" s="18">
        <f>IF(ISNUMBER(BM128), BM128*COS(RADIANS(-$C128+Графики!$B$3))+BN128*SIN(RADIANS(-$C128+Графики!$B$3)),"")</f>
        <v>364.95230323989085</v>
      </c>
      <c r="BP128" s="19">
        <f>IF(ISNUMBER(BM128), BM128*COS(RADIANS(-$C128+Графики!$B$5))+BN128*SIN(RADIANS(-$C128+Графики!$B$5)),"")</f>
        <v>434.981354847028</v>
      </c>
      <c r="BQ128" s="24">
        <v>-0.35931862869112208</v>
      </c>
      <c r="BR128" s="25">
        <v>0.49433971735055848</v>
      </c>
      <c r="BS128" s="25">
        <v>9.0759558229310033E-2</v>
      </c>
      <c r="BT128" s="25">
        <v>-0.16077708787023021</v>
      </c>
      <c r="BU128" s="18">
        <f t="shared" si="401"/>
        <v>7.4495055091751441</v>
      </c>
      <c r="BV128" s="18">
        <f t="shared" si="402"/>
        <v>-2.1950695691647986</v>
      </c>
      <c r="BW128" s="18">
        <f>IF(ISNUMBER(BU128),BW127+BU128*0.5,IF(ISNUMBER(BU329),0,""))</f>
        <v>366.39605664594899</v>
      </c>
      <c r="BX128" s="18">
        <f>IF(ISNUMBER(BV128),BX127+BV128*0.5,IF(ISNUMBER(BV329),0,""))</f>
        <v>433.83991073325245</v>
      </c>
      <c r="BY128" s="18">
        <f>IF(ISNUMBER(BW128), BW128*COS(RADIANS(-$C128+Графики!$B$3))+BX128*SIN(RADIANS(-$C128+Графики!$B$3)),"")</f>
        <v>366.39605664594899</v>
      </c>
      <c r="BZ128" s="19">
        <f>IF(ISNUMBER(BW128), BW128*COS(RADIANS(-$C128+Графики!$B$5))+BX128*SIN(RADIANS(-$C128+Графики!$B$5)),"")</f>
        <v>433.83991073325245</v>
      </c>
      <c r="CA128" s="29">
        <v>-0.48938345502311675</v>
      </c>
      <c r="CB128" s="25">
        <v>0.4901503951430709</v>
      </c>
      <c r="CC128" s="25">
        <v>0.16531411742093285</v>
      </c>
      <c r="CD128" s="25">
        <v>-0.17894944390615194</v>
      </c>
      <c r="CE128" s="18">
        <f t="shared" si="403"/>
        <v>8.5479413108125861</v>
      </c>
      <c r="CF128" s="18">
        <f t="shared" si="404"/>
        <v>-3.0042618006758093</v>
      </c>
      <c r="CG128" s="18">
        <f>IF(ISNUMBER(CE128),CG127+CE128*0.5,IF(ISNUMBER(CE329),0,""))</f>
        <v>369.62375029545484</v>
      </c>
      <c r="CH128" s="18">
        <f>IF(ISNUMBER(CF128),CH127+CF128*0.5,IF(ISNUMBER(CF329),0,""))</f>
        <v>447.48628214907751</v>
      </c>
      <c r="CI128" s="18">
        <f>IF(ISNUMBER(CG128), CG128*COS(RADIANS(-$C128+Графики!$B$3))+CH128*SIN(RADIANS(-$C128+Графики!$B$3)),"")</f>
        <v>369.62375029545484</v>
      </c>
      <c r="CJ128" s="19">
        <f>IF(ISNUMBER(CG128), CG128*COS(RADIANS(-$C128+Графики!$B$5))+CH128*SIN(RADIANS(-$C128+Графики!$B$5)),"")</f>
        <v>447.48628214907751</v>
      </c>
      <c r="CK128" s="24">
        <v>-0.49958183663220745</v>
      </c>
      <c r="CL128" s="25">
        <v>0.33496747538545302</v>
      </c>
      <c r="CM128" s="25">
        <v>6.8183027506002497E-2</v>
      </c>
      <c r="CN128" s="25">
        <v>-9.4980724661850341E-2</v>
      </c>
      <c r="CO128" s="18">
        <f t="shared" si="405"/>
        <v>7.2827522532588382</v>
      </c>
      <c r="CP128" s="18">
        <f t="shared" si="406"/>
        <v>-1.423871866489159</v>
      </c>
      <c r="CQ128" s="18">
        <f>IF(ISNUMBER(CO128),CQ127+CO128*0.5,IF(ISNUMBER(CO329),0,""))</f>
        <v>368.73080607371492</v>
      </c>
      <c r="CR128" s="18">
        <f>IF(ISNUMBER(CP128),CR127+CP128*0.5,IF(ISNUMBER(CP329),0,""))</f>
        <v>446.82208938555254</v>
      </c>
      <c r="CS128" s="18">
        <f>IF(ISNUMBER(CQ128), CQ128*COS(RADIANS(-$C128+Графики!$B$3))+CR128*SIN(RADIANS(-$C128+Графики!$B$3)),"")</f>
        <v>368.73080607371492</v>
      </c>
      <c r="CT128" s="19">
        <f>IF(ISNUMBER(CQ128), CQ128*COS(RADIANS(-$C128+Графики!$B$5))+CR128*SIN(RADIANS(-$C128+Графики!$B$5)),"")</f>
        <v>446.82208938555254</v>
      </c>
      <c r="CU128" s="24">
        <v>-0.47279589436641989</v>
      </c>
      <c r="CV128" s="25">
        <v>0.4108737136595394</v>
      </c>
      <c r="CW128" s="25">
        <v>0.12975911028158502</v>
      </c>
      <c r="CX128" s="25">
        <v>-0.14130170434186198</v>
      </c>
      <c r="CY128" s="18">
        <f t="shared" si="407"/>
        <v>7.7113956507275123</v>
      </c>
      <c r="CZ128" s="18">
        <f t="shared" si="408"/>
        <v>-2.3654496382324601</v>
      </c>
      <c r="DA128" s="18">
        <f>IF(ISNUMBER(CY128),DA127+CY128*0.5,IF(ISNUMBER(CY329),0,""))</f>
        <v>359.63140034839392</v>
      </c>
      <c r="DB128" s="18">
        <f>IF(ISNUMBER(CZ128),DB127+CZ128*0.5,IF(ISNUMBER(CZ329),0,""))</f>
        <v>447.61811833999968</v>
      </c>
      <c r="DC128" s="18">
        <f>IF(ISNUMBER(DA128), DA128*COS(RADIANS(-$C128+Графики!$B$3))+DB128*SIN(RADIANS(-$C128+Графики!$B$3)),"")</f>
        <v>359.63140034839392</v>
      </c>
      <c r="DD128" s="19">
        <f>IF(ISNUMBER(DA128), DA128*COS(RADIANS(-$C128+Графики!$B$5))+DB128*SIN(RADIANS(-$C128+Графики!$B$5)),"")</f>
        <v>447.61811833999968</v>
      </c>
      <c r="DE128" s="24">
        <v>-0.42120829470707144</v>
      </c>
      <c r="DF128" s="25">
        <v>0.45572852673156283</v>
      </c>
      <c r="DG128" s="25">
        <v>0.19489726804944682</v>
      </c>
      <c r="DH128" s="25">
        <v>-0.26803382947722587</v>
      </c>
      <c r="DI128" s="18">
        <f t="shared" si="409"/>
        <v>7.6526427375263699</v>
      </c>
      <c r="DJ128" s="18">
        <f t="shared" si="410"/>
        <v>-4.0398249423262236</v>
      </c>
      <c r="DK128" s="18">
        <f>IF(ISNUMBER(DI128),DK127+DI128*0.5,IF(ISNUMBER(DI329),0,""))</f>
        <v>365.72244585644927</v>
      </c>
      <c r="DL128" s="18">
        <f>IF(ISNUMBER(DJ128),DL127+DJ128*0.5,IF(ISNUMBER(DJ329),0,""))</f>
        <v>443.50156923689929</v>
      </c>
      <c r="DM128" s="18">
        <f>IF(ISNUMBER(DK128), DK128*COS(RADIANS(-$C128+Графики!$B$3))+DL128*SIN(RADIANS(-$C128+Графики!$B$3)),"")</f>
        <v>365.72244585644927</v>
      </c>
      <c r="DN128" s="19">
        <f>IF(ISNUMBER(DK128), DK128*COS(RADIANS(-$C128+Графики!$B$5))+DL128*SIN(RADIANS(-$C128+Графики!$B$5)),"")</f>
        <v>443.50156923689929</v>
      </c>
      <c r="DO128" s="24">
        <v>-0.47642658530694093</v>
      </c>
      <c r="DP128" s="25">
        <v>0.47190296567980761</v>
      </c>
      <c r="DQ128" s="25">
        <v>0.22055106239047031</v>
      </c>
      <c r="DR128" s="25">
        <v>-0.10954365951244033</v>
      </c>
      <c r="DS128" s="18">
        <f t="shared" si="411"/>
        <v>8.2756420651437068</v>
      </c>
      <c r="DT128" s="18">
        <f t="shared" si="412"/>
        <v>-2.8806158864487901</v>
      </c>
      <c r="DU128" s="18">
        <f>IF(ISNUMBER(DS128),DU127+DS128*0.5,IF(ISNUMBER(DS329),0,""))</f>
        <v>371.67725583772187</v>
      </c>
      <c r="DV128" s="18">
        <f>IF(ISNUMBER(DT128),DV127+DT128*0.5,IF(ISNUMBER(DT329),0,""))</f>
        <v>443.26431358459661</v>
      </c>
      <c r="DW128" s="18">
        <f>IF(ISNUMBER(DU128), DU128*COS(RADIANS(-$C128+Графики!$B$3))+DV128*SIN(RADIANS(-$C128+Графики!$B$3)),"")</f>
        <v>371.67725583772187</v>
      </c>
      <c r="DX128" s="19">
        <f>IF(ISNUMBER(DU128), DU128*COS(RADIANS(-$C128+Графики!$B$5))+DV128*SIN(RADIANS(-$C128+Графики!$B$5)),"")</f>
        <v>443.26431358459661</v>
      </c>
      <c r="DY128" s="24">
        <v>-0.40507896846459202</v>
      </c>
      <c r="DZ128" s="25">
        <v>0.41693167302794409</v>
      </c>
      <c r="EA128" s="25">
        <v>0.21128361930123832</v>
      </c>
      <c r="EB128" s="25">
        <v>-0.15382519326544608</v>
      </c>
      <c r="EC128" s="18">
        <f t="shared" si="413"/>
        <v>7.1733345694245356</v>
      </c>
      <c r="ED128" s="18">
        <f t="shared" si="414"/>
        <v>-3.1861700628134773</v>
      </c>
      <c r="EE128" s="18">
        <f>IF(ISNUMBER(EC128),EE127+EC128*0.5,IF(ISNUMBER(EC329),0,""))</f>
        <v>363.48547004099021</v>
      </c>
      <c r="EF128" s="18">
        <f>IF(ISNUMBER(ED128),EF127+ED128*0.5,IF(ISNUMBER(ED329),0,""))</f>
        <v>443.24889708446744</v>
      </c>
      <c r="EG128" s="18">
        <f>IF(ISNUMBER(EE128), EE128*COS(RADIANS(-$C128+Графики!$B$3))+EF128*SIN(RADIANS(-$C128+Графики!$B$3)),"")</f>
        <v>363.48547004099021</v>
      </c>
      <c r="EH128" s="19">
        <f>IF(ISNUMBER(EE128), EE128*COS(RADIANS(-$C128+Графики!$B$5))+EF128*SIN(RADIANS(-$C128+Графики!$B$5)),"")</f>
        <v>443.24889708446744</v>
      </c>
      <c r="EI128" s="24">
        <v>-0.39737790565904374</v>
      </c>
      <c r="EJ128" s="25">
        <v>0.49045844044580356</v>
      </c>
      <c r="EK128" s="25">
        <v>0.10852655018032115</v>
      </c>
      <c r="EL128" s="25">
        <v>-0.11427665772436302</v>
      </c>
      <c r="EM128" s="18">
        <f t="shared" si="415"/>
        <v>7.7477562137438882</v>
      </c>
      <c r="EN128" s="18">
        <f t="shared" si="416"/>
        <v>-1.9443235559174668</v>
      </c>
      <c r="EO128" s="18">
        <f>IF(ISNUMBER(EM128),EO127+EM128*0.5,IF(ISNUMBER(EM329),0,""))</f>
        <v>366.91198439563641</v>
      </c>
      <c r="EP128" s="18">
        <f>IF(ISNUMBER(EN128),EP127+EN128*0.5,IF(ISNUMBER(EN329),0,""))</f>
        <v>438.83091987771957</v>
      </c>
      <c r="EQ128" s="18">
        <f>IF(ISNUMBER(EO128), EO128*COS(RADIANS(-$C128+Графики!$B$3))+EP128*SIN(RADIANS(-$C128+Графики!$B$3)),"")</f>
        <v>366.91198439563641</v>
      </c>
      <c r="ER128" s="19">
        <f>IF(ISNUMBER(EO128), EO128*COS(RADIANS(-$C128+Графики!$B$5))+EP128*SIN(RADIANS(-$C128+Графики!$B$5)),"")</f>
        <v>438.83091987771957</v>
      </c>
      <c r="ES128" s="24">
        <v>-0.40938548355239035</v>
      </c>
      <c r="ET128" s="25">
        <v>0.41438564914432574</v>
      </c>
      <c r="EU128" s="25">
        <v>0.14761088248183615</v>
      </c>
      <c r="EV128" s="25">
        <v>-0.22905770524530214</v>
      </c>
      <c r="EW128" s="18">
        <f t="shared" si="417"/>
        <v>7.1886973572853687</v>
      </c>
      <c r="EX128" s="18">
        <f t="shared" si="418"/>
        <v>-3.2870476030584057</v>
      </c>
      <c r="EY128" s="18">
        <f>IF(ISNUMBER(EW128),EY127+EW128*0.5,IF(ISNUMBER(EW329),0,""))</f>
        <v>360.21076085478859</v>
      </c>
      <c r="EZ128" s="18">
        <f>IF(ISNUMBER(EX128),EZ127+EX128*0.5,IF(ISNUMBER(EX329),0,""))</f>
        <v>438.16973545722158</v>
      </c>
      <c r="FA128" s="18">
        <f>IF(ISNUMBER(EY128), EY128*COS(RADIANS(-$C128+Графики!$B$3))+EZ128*SIN(RADIANS(-$C128+Графики!$B$3)),"")</f>
        <v>360.21076085478859</v>
      </c>
      <c r="FB128" s="19">
        <f>IF(ISNUMBER(EY128), EY128*COS(RADIANS(-$C128+Графики!$B$5))+EZ128*SIN(RADIANS(-$C128+Графики!$B$5)),"")</f>
        <v>438.16973545722158</v>
      </c>
      <c r="FC128" s="24">
        <v>-0.37069788360830491</v>
      </c>
      <c r="FD128" s="25">
        <v>0.35464930517650828</v>
      </c>
      <c r="FE128" s="25">
        <v>8.1677284149002272E-2</v>
      </c>
      <c r="FF128" s="25">
        <v>-0.15689747480800006</v>
      </c>
      <c r="FG128" s="18">
        <f t="shared" si="419"/>
        <v>6.3298060626236277</v>
      </c>
      <c r="FH128" s="18">
        <f t="shared" si="420"/>
        <v>-2.0819560239189099</v>
      </c>
      <c r="FI128" s="18">
        <f>IF(ISNUMBER(FG128),FI127+FG128*0.5,IF(ISNUMBER(FG329),0,""))</f>
        <v>364.6106669855173</v>
      </c>
      <c r="FJ128" s="18">
        <f>IF(ISNUMBER(FH128),FJ127+FH128*0.5,IF(ISNUMBER(FH329),0,""))</f>
        <v>446.1797869933954</v>
      </c>
      <c r="FK128" s="18">
        <f>IF(ISNUMBER(FI128), FI128*COS(RADIANS(-$C128+Графики!$B$3))+FJ128*SIN(RADIANS(-$C128+Графики!$B$3)),"")</f>
        <v>364.6106669855173</v>
      </c>
      <c r="FL128" s="19">
        <f>IF(ISNUMBER(FI128), FI128*COS(RADIANS(-$C128+Графики!$B$5))+FJ128*SIN(RADIANS(-$C128+Графики!$B$5)),"")</f>
        <v>446.1797869933954</v>
      </c>
      <c r="FM128" s="24">
        <v>-0.3988783047092348</v>
      </c>
      <c r="FN128" s="25">
        <v>0.50958608760975654</v>
      </c>
      <c r="FO128" s="25">
        <v>0.22712624917394922</v>
      </c>
      <c r="FP128" s="25">
        <v>-0.18344978253427696</v>
      </c>
      <c r="FQ128" s="18">
        <f t="shared" si="421"/>
        <v>7.9277643465976606</v>
      </c>
      <c r="FR128" s="18">
        <f t="shared" si="422"/>
        <v>-3.5829441254955761</v>
      </c>
      <c r="FS128" s="18">
        <f>IF(ISNUMBER(FQ128),FS127+FQ128*0.5,IF(ISNUMBER(FQ329),0,""))</f>
        <v>366.07728673586757</v>
      </c>
      <c r="FT128" s="18">
        <f>IF(ISNUMBER(FR128),FT127+FR128*0.5,IF(ISNUMBER(FR329),0,""))</f>
        <v>441.80571025772326</v>
      </c>
      <c r="FU128" s="18">
        <f>IF(ISNUMBER(FS128), FS128*COS(RADIANS(-$C128+Графики!$B$3))+FT128*SIN(RADIANS(-$C128+Графики!$B$3)),"")</f>
        <v>366.07728673586757</v>
      </c>
      <c r="FV128" s="19">
        <f>IF(ISNUMBER(FS128), FS128*COS(RADIANS(-$C128+Графики!$B$5))+FT128*SIN(RADIANS(-$C128+Графики!$B$5)),"")</f>
        <v>441.80571025772326</v>
      </c>
      <c r="FW128" s="24">
        <v>-0.4245937703668432</v>
      </c>
      <c r="FX128" s="25">
        <v>0.38416229532161261</v>
      </c>
      <c r="FY128" s="25">
        <v>0.19666352781466842</v>
      </c>
      <c r="FZ128" s="25">
        <v>-0.27041093778946085</v>
      </c>
      <c r="GA128" s="18">
        <f t="shared" si="423"/>
        <v>7.057669503314532</v>
      </c>
      <c r="GB128" s="18">
        <f t="shared" si="424"/>
        <v>-4.0759823521629217</v>
      </c>
      <c r="GC128" s="18">
        <f>IF(ISNUMBER(GA128),GC127+GA128*0.5,IF(ISNUMBER(GA329),0,""))</f>
        <v>370.00773971873673</v>
      </c>
      <c r="GD128" s="18">
        <f>IF(ISNUMBER(GB128),GD127+GB128*0.5,IF(ISNUMBER(GB329),0,""))</f>
        <v>436.99162818817257</v>
      </c>
      <c r="GE128" s="18">
        <f>IF(ISNUMBER(GC128), GC128*COS(RADIANS(-$C128+Графики!$B$3))+GD128*SIN(RADIANS(-$C128+Графики!$B$3)),"")</f>
        <v>370.00773971873673</v>
      </c>
      <c r="GF128" s="19">
        <f>IF(ISNUMBER(GC128), GC128*COS(RADIANS(-$C128+Графики!$B$5))+GD128*SIN(RADIANS(-$C128+Графики!$B$5)),"")</f>
        <v>436.99162818817257</v>
      </c>
      <c r="GG128" s="24">
        <v>-0.393572947622575</v>
      </c>
      <c r="GH128" s="25">
        <v>0.32532805500001749</v>
      </c>
      <c r="GI128" s="25">
        <v>8.2213895747235061E-2</v>
      </c>
      <c r="GJ128" s="25">
        <v>-0.25287539715675711</v>
      </c>
      <c r="GK128" s="18">
        <f t="shared" si="425"/>
        <v>6.273553593226338</v>
      </c>
      <c r="GL128" s="18">
        <f t="shared" si="426"/>
        <v>-2.9242015572085998</v>
      </c>
      <c r="GM128" s="18">
        <f>IF(ISNUMBER(GK128),GM127+GK128*0.5,IF(ISNUMBER(GK329),0,""))</f>
        <v>372.79882422689087</v>
      </c>
      <c r="GN128" s="18">
        <f>IF(ISNUMBER(GL128),GN127+GL128*0.5,IF(ISNUMBER(GL329),0,""))</f>
        <v>445.24387329547005</v>
      </c>
      <c r="GO128" s="18">
        <f>IF(ISNUMBER(GM128), GM128*COS(RADIANS(-$C128+Графики!$B$3))+GN128*SIN(RADIANS(-$C128+Графики!$B$3)),"")</f>
        <v>372.79882422689087</v>
      </c>
      <c r="GP128" s="19">
        <f>IF(ISNUMBER(GM128), GM128*COS(RADIANS(-$C128+Графики!$B$5))+GN128*SIN(RADIANS(-$C128+Графики!$B$5)),"")</f>
        <v>445.24387329547005</v>
      </c>
      <c r="GQ128" s="24">
        <v>-0.35153387033390837</v>
      </c>
      <c r="GR128" s="25">
        <v>0.5142087510152672</v>
      </c>
      <c r="GS128" s="25">
        <v>0.23467367397026592</v>
      </c>
      <c r="GT128" s="25">
        <v>-0.24237230484107067</v>
      </c>
      <c r="GU128" s="18">
        <f t="shared" si="427"/>
        <v>7.5549577373084649</v>
      </c>
      <c r="GV128" s="18">
        <f t="shared" si="428"/>
        <v>-4.1629994822127152</v>
      </c>
      <c r="GW128" s="18">
        <f>IF(ISNUMBER(GU128),GW127+GU128*0.5,IF(ISNUMBER(GU329),0,""))</f>
        <v>367.00377578166211</v>
      </c>
      <c r="GX128" s="18">
        <f>IF(ISNUMBER(GV128),GX127+GV128*0.5,IF(ISNUMBER(GV329),0,""))</f>
        <v>442.78995562156166</v>
      </c>
      <c r="GY128" s="18">
        <f>IF(ISNUMBER(GW128), GW128*COS(RADIANS(-$C128+Графики!$B$3))+GX128*SIN(RADIANS(-$C128+Графики!$B$3)),"")</f>
        <v>367.00377578166211</v>
      </c>
      <c r="GZ128" s="19">
        <f>IF(ISNUMBER(GW128), GW128*COS(RADIANS(-$C128+Графики!$B$5))+GX128*SIN(RADIANS(-$C128+Графики!$B$5)),"")</f>
        <v>442.78995562156166</v>
      </c>
      <c r="HA128" s="24">
        <v>-0.48059255181276461</v>
      </c>
      <c r="HB128" s="25">
        <v>0.47743553673338091</v>
      </c>
      <c r="HC128" s="25">
        <v>4.7485521514294887E-2</v>
      </c>
      <c r="HD128" s="25">
        <v>-0.20342820170054784</v>
      </c>
      <c r="HE128" s="18">
        <f t="shared" si="429"/>
        <v>8.3602748436817542</v>
      </c>
      <c r="HF128" s="18">
        <f t="shared" si="430"/>
        <v>-2.1896335545667012</v>
      </c>
      <c r="HG128" s="18">
        <f>IF(ISNUMBER(HE128),HG127+HE128*0.5,IF(ISNUMBER(HE329),0,""))</f>
        <v>369.8580226679083</v>
      </c>
      <c r="HH128" s="18">
        <f>IF(ISNUMBER(HF128),HH127+HF128*0.5,IF(ISNUMBER(HF329),0,""))</f>
        <v>445.01341549592382</v>
      </c>
      <c r="HI128" s="18">
        <f>IF(ISNUMBER(HG128), HG128*COS(RADIANS(-$C128+Графики!$B$3))+HH128*SIN(RADIANS(-$C128+Графики!$B$3)),"")</f>
        <v>369.8580226679083</v>
      </c>
      <c r="HJ128" s="19">
        <f>IF(ISNUMBER(HG128), HG128*COS(RADIANS(-$C128+Графики!$B$5))+HH128*SIN(RADIANS(-$C128+Графики!$B$5)),"")</f>
        <v>445.01341549592382</v>
      </c>
      <c r="HK128" s="24">
        <v>-0.39440458013425739</v>
      </c>
      <c r="HL128" s="25">
        <v>0.44940219791050118</v>
      </c>
      <c r="HM128" s="25">
        <v>0.1582149913003694</v>
      </c>
      <c r="HN128" s="25">
        <v>-7.1943901890005296E-2</v>
      </c>
      <c r="HO128" s="18">
        <f t="shared" si="431"/>
        <v>7.3635367182592999</v>
      </c>
      <c r="HP128" s="18">
        <f t="shared" si="432"/>
        <v>-2.0085138940228351</v>
      </c>
      <c r="HQ128" s="18">
        <f>IF(ISNUMBER(HO128),HQ127+HO128*0.5,IF(ISNUMBER(HO329),0,""))</f>
        <v>368.7815460543523</v>
      </c>
      <c r="HR128" s="18">
        <f>IF(ISNUMBER(HP128),HR127+HP128*0.5,IF(ISNUMBER(HP329),0,""))</f>
        <v>449.76341655831908</v>
      </c>
      <c r="HS128" s="18">
        <f>IF(ISNUMBER(HQ128), HQ128*COS(RADIANS(-$C128+Графики!$B$3))+HR128*SIN(RADIANS(-$C128+Графики!$B$3)),"")</f>
        <v>368.7815460543523</v>
      </c>
      <c r="HT128" s="19">
        <f>IF(ISNUMBER(HQ128), HQ128*COS(RADIANS(-$C128+Графики!$B$5))+HR128*SIN(RADIANS(-$C128+Графики!$B$5)),"")</f>
        <v>449.76341655831908</v>
      </c>
      <c r="HU128" s="24">
        <v>-0.34438122328800547</v>
      </c>
      <c r="HV128" s="25">
        <v>0.47016561597010387</v>
      </c>
      <c r="HW128" s="25">
        <v>0.20462614790299813</v>
      </c>
      <c r="HX128" s="25">
        <v>-0.24713154233444742</v>
      </c>
      <c r="HY128" s="18">
        <f t="shared" si="433"/>
        <v>7.1082022682120298</v>
      </c>
      <c r="HZ128" s="18">
        <f t="shared" si="434"/>
        <v>-3.9423193460090484</v>
      </c>
      <c r="IA128" s="18">
        <f>IF(ISNUMBER(HY128),IA127+HY128*0.5,IF(ISNUMBER(HY329),0,""))</f>
        <v>365.02317126545779</v>
      </c>
      <c r="IB128" s="18">
        <f>IF(ISNUMBER(HZ128),IB127+HZ128*0.5,IF(ISNUMBER(HZ329),0,""))</f>
        <v>439.20046006116644</v>
      </c>
      <c r="IC128" s="18">
        <f>IF(ISNUMBER(IA128), IA128*COS(RADIANS(-$C128+Графики!$B$3))+IB128*SIN(RADIANS(-$C128+Графики!$B$3)),"")</f>
        <v>365.02317126545779</v>
      </c>
      <c r="ID128" s="19">
        <f>IF(ISNUMBER(IA128), IA128*COS(RADIANS(-$C128+Графики!$B$5))+IB128*SIN(RADIANS(-$C128+Графики!$B$5)),"")</f>
        <v>439.20046006116644</v>
      </c>
      <c r="IE128" s="24">
        <v>-0.51688272658108392</v>
      </c>
      <c r="IF128" s="25">
        <v>0.35490057152106846</v>
      </c>
      <c r="IG128" s="25">
        <v>0.21384647520744812</v>
      </c>
      <c r="IH128" s="25">
        <v>-0.10910549747881682</v>
      </c>
      <c r="II128" s="18">
        <f t="shared" si="435"/>
        <v>7.6076710715466698</v>
      </c>
      <c r="IJ128" s="18">
        <f t="shared" si="436"/>
        <v>-2.818283893771155</v>
      </c>
      <c r="IK128" s="18">
        <f>IF(ISNUMBER(II128),IK127+II128*0.5,IF(ISNUMBER(II329),0,""))</f>
        <v>363.87730191178053</v>
      </c>
      <c r="IL128" s="18">
        <f>IF(ISNUMBER(IJ128),IL127+IJ128*0.5,IF(ISNUMBER(IJ329),0,""))</f>
        <v>434.87681906361422</v>
      </c>
      <c r="IM128" s="18">
        <f>IF(ISNUMBER(IK128), IK128*COS(RADIANS(-$C128+Графики!$B$3))+IL128*SIN(RADIANS(-$C128+Графики!$B$3)),"")</f>
        <v>363.87730191178053</v>
      </c>
      <c r="IN128" s="19">
        <f>IF(ISNUMBER(IK128), IK128*COS(RADIANS(-$C128+Графики!$B$5))+IL128*SIN(RADIANS(-$C128+Графики!$B$5)),"")</f>
        <v>434.87681906361422</v>
      </c>
      <c r="IO128" s="24">
        <v>-0.4241138646809387</v>
      </c>
      <c r="IP128" s="25">
        <v>0.48553453024118942</v>
      </c>
      <c r="IQ128" s="25">
        <v>7.2768900816995302E-2</v>
      </c>
      <c r="IR128" s="25">
        <v>-0.13517864155976075</v>
      </c>
      <c r="IS128" s="18">
        <f t="shared" si="437"/>
        <v>7.9380963933657256</v>
      </c>
      <c r="IT128" s="18">
        <f t="shared" si="438"/>
        <v>-1.8146836469688539</v>
      </c>
      <c r="IU128" s="18">
        <f>IF(ISNUMBER(IS128),IU127+IS128*0.5,IF(ISNUMBER(IS329),0,""))</f>
        <v>363.90058356317337</v>
      </c>
      <c r="IV128" s="18">
        <f>IF(ISNUMBER(IT128),IV127+IT128*0.5,IF(ISNUMBER(IT329),0,""))</f>
        <v>445.80339423998299</v>
      </c>
      <c r="IW128" s="18">
        <f>IF(ISNUMBER(IU128), IU128*COS(RADIANS(-$C128+Графики!$B$3))+IV128*SIN(RADIANS(-$C128+Графики!$B$3)),"")</f>
        <v>363.90058356317337</v>
      </c>
      <c r="IX128" s="19">
        <f>IF(ISNUMBER(IU128), IU128*COS(RADIANS(-$C128+Графики!$B$5))+IV128*SIN(RADIANS(-$C128+Графики!$B$5)),"")</f>
        <v>445.80339423998299</v>
      </c>
    </row>
    <row r="129" spans="1:258" s="88" customFormat="1" x14ac:dyDescent="0.25">
      <c r="A129" s="44">
        <v>129</v>
      </c>
      <c r="B129" s="50">
        <v>0</v>
      </c>
      <c r="C129" s="11">
        <f>IF(Графики!$A$7="Расчитывать с учетом закручивания скважины",B129,0)</f>
        <v>0</v>
      </c>
      <c r="D129" s="47">
        <v>63</v>
      </c>
      <c r="E129" s="34">
        <f>IF(ISNUMBER(INDEX($I$1:$IX$303,$A129,E$1) ),INDEX($I$1:$IX$303,$A129,E$1),0)</f>
        <v>15.009897619952199</v>
      </c>
      <c r="F129" s="35">
        <f>IF(ISNUMBER(INDEX($I$1:$IX$303,$A129,F$1) ),INDEX($I$1:$IX$303,$A129,F$1),0)</f>
        <v>-2.0149757424334509</v>
      </c>
      <c r="G129" s="35">
        <f>IF(ISNUMBER(INDEX($I$1:$IX$303,$A129,G$1) ),INDEX($I$1:$IX$303,$A129,G$1)-$G$305,0)</f>
        <v>-605.91814584101076</v>
      </c>
      <c r="H129" s="36">
        <f>IF(ISNUMBER(INDEX($I$1:$IX$303,$A129,H$1) ),INDEX($I$1:$IX$303,$A129,H$1)-$H$305,0)</f>
        <v>-713.23829044132117</v>
      </c>
      <c r="I129" s="29">
        <v>-0.93277726587266396</v>
      </c>
      <c r="J129" s="25">
        <v>0.78729489520139251</v>
      </c>
      <c r="K129" s="25">
        <v>0.13698640634810111</v>
      </c>
      <c r="L129" s="25">
        <v>-9.3912961624233723E-2</v>
      </c>
      <c r="M129" s="18">
        <f t="shared" si="389"/>
        <v>15.009897619952199</v>
      </c>
      <c r="N129" s="18">
        <f t="shared" si="390"/>
        <v>-2.0149757424334509</v>
      </c>
      <c r="O129" s="18">
        <f>IF(ISNUMBER(M129),O128+M129*0.5,IF(ISNUMBER(M330),0,""))</f>
        <v>371.99801004840384</v>
      </c>
      <c r="P129" s="18">
        <f>IF(ISNUMBER(N129),P128+N129*0.5,IF(ISNUMBER(N330),0,""))</f>
        <v>442.19137304271641</v>
      </c>
      <c r="Q129" s="18">
        <f>IF(ISNUMBER(O129), O129*COS(RADIANS(-$C129+Графики!$B$3))+P129*SIN(RADIANS(-$C129+Графики!$B$3)),"")</f>
        <v>371.99801004840384</v>
      </c>
      <c r="R129" s="19">
        <f>IF(ISNUMBER(O129), O129*COS(RADIANS(-$C129+Графики!$B$5))+P129*SIN(RADIANS(-$C129+Графики!$B$5)),"")</f>
        <v>442.19137304271641</v>
      </c>
      <c r="S129" s="29">
        <v>-0.83294153415830785</v>
      </c>
      <c r="T129" s="25">
        <v>0.77476647903716789</v>
      </c>
      <c r="U129" s="25">
        <v>-2.3123267503313186E-2</v>
      </c>
      <c r="V129" s="25">
        <v>-0.15705549487395551</v>
      </c>
      <c r="W129" s="18">
        <f t="shared" si="391"/>
        <v>14.029438855299359</v>
      </c>
      <c r="X129" s="18">
        <f t="shared" si="392"/>
        <v>-1.1687789049729309</v>
      </c>
      <c r="Y129" s="18">
        <f>IF(ISNUMBER(W129),Y128+W129*0.5,IF(ISNUMBER(W330),0,""))</f>
        <v>372.33980300858559</v>
      </c>
      <c r="Z129" s="18">
        <f>IF(ISNUMBER(X129),Z128+X129*0.5,IF(ISNUMBER(X330),0,""))</f>
        <v>440.45020211775045</v>
      </c>
      <c r="AA129" s="18">
        <f>IF(ISNUMBER(Y129), Y129*COS(RADIANS(-$C129+Графики!$B$3))+Z129*SIN(RADIANS(-$C129+Графики!$B$3)),"")</f>
        <v>372.33980300858559</v>
      </c>
      <c r="AB129" s="18">
        <f>IF(ISNUMBER(Y129), Y129*COS(RADIANS(-$C129+Графики!$B$5))+Z129*SIN(RADIANS(-$C129+Графики!$B$5)),"")</f>
        <v>440.45020211775045</v>
      </c>
      <c r="AC129" s="24">
        <v>-0.78834876015724564</v>
      </c>
      <c r="AD129" s="25">
        <v>0.75312170030488157</v>
      </c>
      <c r="AE129" s="25">
        <v>1.6117994528097784E-2</v>
      </c>
      <c r="AF129" s="25">
        <v>-7.3178710465540461E-2</v>
      </c>
      <c r="AG129" s="18">
        <f t="shared" si="393"/>
        <v>13.45146174028026</v>
      </c>
      <c r="AH129" s="18">
        <f t="shared" si="394"/>
        <v>-0.77926067779319197</v>
      </c>
      <c r="AI129" s="18">
        <f>IF(ISNUMBER(AG129),AI128+AG129*0.5,IF(ISNUMBER(AG330),0,""))</f>
        <v>375.54093330115398</v>
      </c>
      <c r="AJ129" s="18">
        <f>IF(ISNUMBER(AH129),AJ128+AH129*0.5,IF(ISNUMBER(AH330),0,""))</f>
        <v>447.466678244229</v>
      </c>
      <c r="AK129" s="18">
        <f>IF(ISNUMBER(AI129), AI129*COS(RADIANS(-$C129+Графики!$B$3))+AJ129*SIN(RADIANS(-$C129+Графики!$B$3)),"")</f>
        <v>375.54093330115398</v>
      </c>
      <c r="AL129" s="19">
        <f>IF(ISNUMBER(AI129), AI129*COS(RADIANS(-$C129+Графики!$B$5))+AJ129*SIN(RADIANS(-$C129+Графики!$B$5)),"")</f>
        <v>447.466678244229</v>
      </c>
      <c r="AM129" s="24">
        <v>-0.77404761345744311</v>
      </c>
      <c r="AN129" s="25">
        <v>0.91619805539744925</v>
      </c>
      <c r="AO129" s="25">
        <v>4.3873804412311562E-2</v>
      </c>
      <c r="AP129" s="25">
        <v>-4.8012240765951147E-2</v>
      </c>
      <c r="AQ129" s="18">
        <f t="shared" si="395"/>
        <v>14.7496411900678</v>
      </c>
      <c r="AR129" s="18">
        <f t="shared" si="396"/>
        <v>-0.80185692656951701</v>
      </c>
      <c r="AS129" s="18">
        <f>IF(ISNUMBER(AQ129),AS128+AQ129*0.5,IF(ISNUMBER(AQ330),0,""))</f>
        <v>369.38175531797316</v>
      </c>
      <c r="AT129" s="18">
        <f>IF(ISNUMBER(AR129),AT128+AR129*0.5,IF(ISNUMBER(AR330),0,""))</f>
        <v>445.60055852747564</v>
      </c>
      <c r="AU129" s="18">
        <f>IF(ISNUMBER(AS129), AS129*COS(RADIANS(-$C129+Графики!$B$3))+AT129*SIN(RADIANS(-$C129+Графики!$B$3)),"")</f>
        <v>369.38175531797316</v>
      </c>
      <c r="AV129" s="19">
        <f>IF(ISNUMBER(AS129), AS129*COS(RADIANS(-$C129+Графики!$B$5))+AT129*SIN(RADIANS(-$C129+Графики!$B$5)),"")</f>
        <v>445.60055852747564</v>
      </c>
      <c r="AW129" s="24">
        <v>-0.86736200157699372</v>
      </c>
      <c r="AX129" s="25">
        <v>0.87234638223473382</v>
      </c>
      <c r="AY129" s="25">
        <v>4.6686456672748178E-2</v>
      </c>
      <c r="AZ129" s="25">
        <v>5.8125310715018974E-3</v>
      </c>
      <c r="BA129" s="18">
        <f t="shared" si="397"/>
        <v>15.181236464101396</v>
      </c>
      <c r="BB129" s="18">
        <f t="shared" si="398"/>
        <v>-0.35669228241485157</v>
      </c>
      <c r="BC129" s="18">
        <f>IF(ISNUMBER(BA129),BC128+BA129*0.5,IF(ISNUMBER(BA330),0,""))</f>
        <v>366.82654604068523</v>
      </c>
      <c r="BD129" s="18">
        <f>IF(ISNUMBER(BB129),BD128+BB129*0.5,IF(ISNUMBER(BB330),0,""))</f>
        <v>441.77143376986726</v>
      </c>
      <c r="BE129" s="18">
        <f>IF(ISNUMBER(BC129), BC129*COS(RADIANS(-$C129+Графики!$B$3))+BD129*SIN(RADIANS(-$C129+Графики!$B$3)),"")</f>
        <v>366.82654604068523</v>
      </c>
      <c r="BF129" s="19">
        <f>IF(ISNUMBER(BC129), BC129*COS(RADIANS(-$C129+Графики!$B$5))+BD129*SIN(RADIANS(-$C129+Графики!$B$5)),"")</f>
        <v>441.77143376986726</v>
      </c>
      <c r="BG129" s="24">
        <v>-0.80869014504712688</v>
      </c>
      <c r="BH129" s="25">
        <v>0.91006877661562025</v>
      </c>
      <c r="BI129" s="25">
        <v>0.12931245027297025</v>
      </c>
      <c r="BJ129" s="25">
        <v>-0.1468415650773402</v>
      </c>
      <c r="BK129" s="18">
        <f t="shared" si="399"/>
        <v>14.998438734214119</v>
      </c>
      <c r="BL129" s="18">
        <f t="shared" si="400"/>
        <v>-2.4098960726084742</v>
      </c>
      <c r="BM129" s="18">
        <f>IF(ISNUMBER(BK129),BM128+BK129*0.5,IF(ISNUMBER(BK330),0,""))</f>
        <v>372.45152260699791</v>
      </c>
      <c r="BN129" s="18">
        <f>IF(ISNUMBER(BL129),BN128+BL129*0.5,IF(ISNUMBER(BL330),0,""))</f>
        <v>433.77640681072376</v>
      </c>
      <c r="BO129" s="18">
        <f>IF(ISNUMBER(BM129), BM129*COS(RADIANS(-$C129+Графики!$B$3))+BN129*SIN(RADIANS(-$C129+Графики!$B$3)),"")</f>
        <v>372.45152260699791</v>
      </c>
      <c r="BP129" s="19">
        <f>IF(ISNUMBER(BM129), BM129*COS(RADIANS(-$C129+Графики!$B$5))+BN129*SIN(RADIANS(-$C129+Графики!$B$5)),"")</f>
        <v>433.77640681072376</v>
      </c>
      <c r="BQ129" s="24">
        <v>-0.88085828953330292</v>
      </c>
      <c r="BR129" s="25">
        <v>0.74835281012046739</v>
      </c>
      <c r="BS129" s="25">
        <v>0.11181327956952342</v>
      </c>
      <c r="BT129" s="25">
        <v>-0.13486030998490683</v>
      </c>
      <c r="BU129" s="18">
        <f t="shared" si="401"/>
        <v>14.217069968199716</v>
      </c>
      <c r="BV129" s="18">
        <f t="shared" si="402"/>
        <v>-2.15263149523016</v>
      </c>
      <c r="BW129" s="18">
        <f>IF(ISNUMBER(BU129),BW128+BU129*0.5,IF(ISNUMBER(BU330),0,""))</f>
        <v>373.50459163004882</v>
      </c>
      <c r="BX129" s="18">
        <f>IF(ISNUMBER(BV129),BX128+BV129*0.5,IF(ISNUMBER(BV330),0,""))</f>
        <v>432.76359498563738</v>
      </c>
      <c r="BY129" s="18">
        <f>IF(ISNUMBER(BW129), BW129*COS(RADIANS(-$C129+Графики!$B$3))+BX129*SIN(RADIANS(-$C129+Графики!$B$3)),"")</f>
        <v>373.50459163004882</v>
      </c>
      <c r="BZ129" s="19">
        <f>IF(ISNUMBER(BW129), BW129*COS(RADIANS(-$C129+Графики!$B$5))+BX129*SIN(RADIANS(-$C129+Графики!$B$5)),"")</f>
        <v>432.76359498563738</v>
      </c>
      <c r="CA129" s="29">
        <v>-0.92730002009284407</v>
      </c>
      <c r="CB129" s="25">
        <v>0.77839784140260759</v>
      </c>
      <c r="CC129" s="25">
        <v>6.702644948008446E-2</v>
      </c>
      <c r="CD129" s="25">
        <v>-0.1061749594090145</v>
      </c>
      <c r="CE129" s="18">
        <f t="shared" si="403"/>
        <v>14.884472205894054</v>
      </c>
      <c r="CF129" s="18">
        <f t="shared" si="404"/>
        <v>-1.511466851604208</v>
      </c>
      <c r="CG129" s="18">
        <f>IF(ISNUMBER(CE129),CG128+CE129*0.5,IF(ISNUMBER(CE330),0,""))</f>
        <v>377.06598639840189</v>
      </c>
      <c r="CH129" s="18">
        <f>IF(ISNUMBER(CF129),CH128+CF129*0.5,IF(ISNUMBER(CF330),0,""))</f>
        <v>446.73054872327543</v>
      </c>
      <c r="CI129" s="18">
        <f>IF(ISNUMBER(CG129), CG129*COS(RADIANS(-$C129+Графики!$B$3))+CH129*SIN(RADIANS(-$C129+Графики!$B$3)),"")</f>
        <v>377.06598639840189</v>
      </c>
      <c r="CJ129" s="19">
        <f>IF(ISNUMBER(CG129), CG129*COS(RADIANS(-$C129+Графики!$B$5))+CH129*SIN(RADIANS(-$C129+Графики!$B$5)),"")</f>
        <v>446.73054872327543</v>
      </c>
      <c r="CK129" s="24">
        <v>-0.81236632352765725</v>
      </c>
      <c r="CL129" s="25">
        <v>0.77528164402843269</v>
      </c>
      <c r="CM129" s="25">
        <v>0.13818911588724525</v>
      </c>
      <c r="CN129" s="25">
        <v>-1.8714018161524126E-2</v>
      </c>
      <c r="CO129" s="18">
        <f t="shared" si="405"/>
        <v>13.854398947624702</v>
      </c>
      <c r="CP129" s="18">
        <f t="shared" si="406"/>
        <v>-1.3692377200802925</v>
      </c>
      <c r="CQ129" s="18">
        <f>IF(ISNUMBER(CO129),CQ128+CO129*0.5,IF(ISNUMBER(CO330),0,""))</f>
        <v>375.6580055475273</v>
      </c>
      <c r="CR129" s="18">
        <f>IF(ISNUMBER(CP129),CR128+CP129*0.5,IF(ISNUMBER(CP330),0,""))</f>
        <v>446.13747052551241</v>
      </c>
      <c r="CS129" s="18">
        <f>IF(ISNUMBER(CQ129), CQ129*COS(RADIANS(-$C129+Графики!$B$3))+CR129*SIN(RADIANS(-$C129+Графики!$B$3)),"")</f>
        <v>375.6580055475273</v>
      </c>
      <c r="CT129" s="19">
        <f>IF(ISNUMBER(CQ129), CQ129*COS(RADIANS(-$C129+Графики!$B$5))+CR129*SIN(RADIANS(-$C129+Графики!$B$5)),"")</f>
        <v>446.13747052551241</v>
      </c>
      <c r="CU129" s="24">
        <v>-0.93824257701796543</v>
      </c>
      <c r="CV129" s="25">
        <v>0.75599769846476428</v>
      </c>
      <c r="CW129" s="25">
        <v>-2.6316982671959477E-2</v>
      </c>
      <c r="CX129" s="25">
        <v>-7.8744728884511672E-3</v>
      </c>
      <c r="CY129" s="18">
        <f t="shared" si="407"/>
        <v>14.784496908004021</v>
      </c>
      <c r="CZ129" s="18">
        <f t="shared" si="408"/>
        <v>0.16094125833195749</v>
      </c>
      <c r="DA129" s="18">
        <f>IF(ISNUMBER(CY129),DA128+CY129*0.5,IF(ISNUMBER(CY330),0,""))</f>
        <v>367.02364880239594</v>
      </c>
      <c r="DB129" s="18">
        <f>IF(ISNUMBER(CZ129),DB128+CZ129*0.5,IF(ISNUMBER(CZ330),0,""))</f>
        <v>447.69858896916566</v>
      </c>
      <c r="DC129" s="18">
        <f>IF(ISNUMBER(DA129), DA129*COS(RADIANS(-$C129+Графики!$B$3))+DB129*SIN(RADIANS(-$C129+Графики!$B$3)),"")</f>
        <v>367.02364880239594</v>
      </c>
      <c r="DD129" s="19">
        <f>IF(ISNUMBER(DA129), DA129*COS(RADIANS(-$C129+Графики!$B$5))+DB129*SIN(RADIANS(-$C129+Графики!$B$5)),"")</f>
        <v>447.69858896916566</v>
      </c>
      <c r="DE129" s="24">
        <v>-0.78673117561870987</v>
      </c>
      <c r="DF129" s="25">
        <v>0.86010318260644447</v>
      </c>
      <c r="DG129" s="25">
        <v>4.2461408935977746E-2</v>
      </c>
      <c r="DH129" s="25">
        <v>-0.12286452866872824</v>
      </c>
      <c r="DI129" s="18">
        <f t="shared" si="409"/>
        <v>14.370846199573423</v>
      </c>
      <c r="DJ129" s="18">
        <f t="shared" si="410"/>
        <v>-1.4427404745632098</v>
      </c>
      <c r="DK129" s="18">
        <f>IF(ISNUMBER(DI129),DK128+DI129*0.5,IF(ISNUMBER(DI330),0,""))</f>
        <v>372.90786895623597</v>
      </c>
      <c r="DL129" s="18">
        <f>IF(ISNUMBER(DJ129),DL128+DJ129*0.5,IF(ISNUMBER(DJ330),0,""))</f>
        <v>442.78019899961765</v>
      </c>
      <c r="DM129" s="18">
        <f>IF(ISNUMBER(DK129), DK129*COS(RADIANS(-$C129+Графики!$B$3))+DL129*SIN(RADIANS(-$C129+Графики!$B$3)),"")</f>
        <v>372.90786895623597</v>
      </c>
      <c r="DN129" s="19">
        <f>IF(ISNUMBER(DK129), DK129*COS(RADIANS(-$C129+Графики!$B$5))+DL129*SIN(RADIANS(-$C129+Графики!$B$5)),"")</f>
        <v>442.78019899961765</v>
      </c>
      <c r="DO129" s="24">
        <v>-0.9432772509018158</v>
      </c>
      <c r="DP129" s="25">
        <v>0.93730663511724244</v>
      </c>
      <c r="DQ129" s="25">
        <v>2.0462656902484833E-2</v>
      </c>
      <c r="DR129" s="25">
        <v>2.2162632108861741E-2</v>
      </c>
      <c r="DS129" s="18">
        <f t="shared" si="411"/>
        <v>16.410453682174552</v>
      </c>
      <c r="DT129" s="18">
        <f t="shared" si="412"/>
        <v>1.4835082276229424E-2</v>
      </c>
      <c r="DU129" s="18">
        <f>IF(ISNUMBER(DS129),DU128+DS129*0.5,IF(ISNUMBER(DS330),0,""))</f>
        <v>379.88248267880914</v>
      </c>
      <c r="DV129" s="18">
        <f>IF(ISNUMBER(DT129),DV128+DT129*0.5,IF(ISNUMBER(DT330),0,""))</f>
        <v>443.27173112573473</v>
      </c>
      <c r="DW129" s="18">
        <f>IF(ISNUMBER(DU129), DU129*COS(RADIANS(-$C129+Графики!$B$3))+DV129*SIN(RADIANS(-$C129+Графики!$B$3)),"")</f>
        <v>379.88248267880914</v>
      </c>
      <c r="DX129" s="19">
        <f>IF(ISNUMBER(DU129), DU129*COS(RADIANS(-$C129+Графики!$B$5))+DV129*SIN(RADIANS(-$C129+Графики!$B$5)),"")</f>
        <v>443.27173112573473</v>
      </c>
      <c r="DY129" s="24">
        <v>-0.88018707604714108</v>
      </c>
      <c r="DZ129" s="25">
        <v>0.75515829162736381</v>
      </c>
      <c r="EA129" s="25">
        <v>1.2187936506009245E-2</v>
      </c>
      <c r="EB129" s="25">
        <v>1.2324442022955684E-2</v>
      </c>
      <c r="EC129" s="18">
        <f t="shared" si="413"/>
        <v>14.270596124573</v>
      </c>
      <c r="ED129" s="18">
        <f t="shared" si="414"/>
        <v>1.1912353589258575E-3</v>
      </c>
      <c r="EE129" s="18">
        <f>IF(ISNUMBER(EC129),EE128+EC129*0.5,IF(ISNUMBER(EC330),0,""))</f>
        <v>370.6207681032767</v>
      </c>
      <c r="EF129" s="18">
        <f>IF(ISNUMBER(ED129),EF128+ED129*0.5,IF(ISNUMBER(ED330),0,""))</f>
        <v>443.24949270214688</v>
      </c>
      <c r="EG129" s="18">
        <f>IF(ISNUMBER(EE129), EE129*COS(RADIANS(-$C129+Графики!$B$3))+EF129*SIN(RADIANS(-$C129+Графики!$B$3)),"")</f>
        <v>370.6207681032767</v>
      </c>
      <c r="EH129" s="19">
        <f>IF(ISNUMBER(EE129), EE129*COS(RADIANS(-$C129+Графики!$B$5))+EF129*SIN(RADIANS(-$C129+Графики!$B$5)),"")</f>
        <v>443.24949270214688</v>
      </c>
      <c r="EI129" s="24">
        <v>-0.92566672932213112</v>
      </c>
      <c r="EJ129" s="25">
        <v>0.77296696082378802</v>
      </c>
      <c r="EK129" s="25">
        <v>8.9434210512390089E-2</v>
      </c>
      <c r="EL129" s="25">
        <v>-5.3867223478385101E-2</v>
      </c>
      <c r="EM129" s="18">
        <f t="shared" si="415"/>
        <v>14.822832482358571</v>
      </c>
      <c r="EN129" s="18">
        <f t="shared" si="416"/>
        <v>-1.2505405970405854</v>
      </c>
      <c r="EO129" s="18">
        <f>IF(ISNUMBER(EM129),EO128+EM129*0.5,IF(ISNUMBER(EM330),0,""))</f>
        <v>374.32340063681568</v>
      </c>
      <c r="EP129" s="18">
        <f>IF(ISNUMBER(EN129),EP128+EN129*0.5,IF(ISNUMBER(EN330),0,""))</f>
        <v>438.20564957919925</v>
      </c>
      <c r="EQ129" s="18">
        <f>IF(ISNUMBER(EO129), EO129*COS(RADIANS(-$C129+Графики!$B$3))+EP129*SIN(RADIANS(-$C129+Графики!$B$3)),"")</f>
        <v>374.32340063681568</v>
      </c>
      <c r="ER129" s="19">
        <f>IF(ISNUMBER(EO129), EO129*COS(RADIANS(-$C129+Графики!$B$5))+EP129*SIN(RADIANS(-$C129+Графики!$B$5)),"")</f>
        <v>438.20564957919925</v>
      </c>
      <c r="ES129" s="24">
        <v>-0.83670317767432711</v>
      </c>
      <c r="ET129" s="25">
        <v>0.78769098389876702</v>
      </c>
      <c r="EU129" s="25">
        <v>3.44758916701908E-2</v>
      </c>
      <c r="EV129" s="25">
        <v>-5.2000613374516835E-2</v>
      </c>
      <c r="EW129" s="18">
        <f t="shared" si="417"/>
        <v>14.175038489415813</v>
      </c>
      <c r="EX129" s="18">
        <f t="shared" si="418"/>
        <v>-0.75464979769541873</v>
      </c>
      <c r="EY129" s="18">
        <f>IF(ISNUMBER(EW129),EY128+EW129*0.5,IF(ISNUMBER(EW330),0,""))</f>
        <v>367.29828009949648</v>
      </c>
      <c r="EZ129" s="18">
        <f>IF(ISNUMBER(EX129),EZ128+EX129*0.5,IF(ISNUMBER(EX330),0,""))</f>
        <v>437.79241055837389</v>
      </c>
      <c r="FA129" s="18">
        <f>IF(ISNUMBER(EY129), EY129*COS(RADIANS(-$C129+Графики!$B$3))+EZ129*SIN(RADIANS(-$C129+Графики!$B$3)),"")</f>
        <v>367.29828009949648</v>
      </c>
      <c r="FB129" s="19">
        <f>IF(ISNUMBER(EY129), EY129*COS(RADIANS(-$C129+Графики!$B$5))+EZ129*SIN(RADIANS(-$C129+Графики!$B$5)),"")</f>
        <v>437.79241055837389</v>
      </c>
      <c r="FC129" s="24">
        <v>-0.82690190237537398</v>
      </c>
      <c r="FD129" s="25">
        <v>0.81027258507507005</v>
      </c>
      <c r="FE129" s="25">
        <v>0.11367970813012557</v>
      </c>
      <c r="FF129" s="25">
        <v>1.5874614747204974E-3</v>
      </c>
      <c r="FG129" s="18">
        <f t="shared" si="419"/>
        <v>14.286556578585076</v>
      </c>
      <c r="FH129" s="18">
        <f t="shared" si="420"/>
        <v>-0.97818922904973593</v>
      </c>
      <c r="FI129" s="18">
        <f>IF(ISNUMBER(FG129),FI128+FG129*0.5,IF(ISNUMBER(FG330),0,""))</f>
        <v>371.75394527480984</v>
      </c>
      <c r="FJ129" s="18">
        <f>IF(ISNUMBER(FH129),FJ128+FH129*0.5,IF(ISNUMBER(FH330),0,""))</f>
        <v>445.69069237887055</v>
      </c>
      <c r="FK129" s="18">
        <f>IF(ISNUMBER(FI129), FI129*COS(RADIANS(-$C129+Графики!$B$3))+FJ129*SIN(RADIANS(-$C129+Графики!$B$3)),"")</f>
        <v>371.75394527480984</v>
      </c>
      <c r="FL129" s="19">
        <f>IF(ISNUMBER(FI129), FI129*COS(RADIANS(-$C129+Графики!$B$5))+FJ129*SIN(RADIANS(-$C129+Графики!$B$5)),"")</f>
        <v>445.69069237887055</v>
      </c>
      <c r="FM129" s="24">
        <v>-0.88174319120644784</v>
      </c>
      <c r="FN129" s="25">
        <v>0.89922924221049239</v>
      </c>
      <c r="FO129" s="25">
        <v>0.1174821566482428</v>
      </c>
      <c r="FP129" s="25">
        <v>-2.479984286880621E-2</v>
      </c>
      <c r="FQ129" s="18">
        <f t="shared" si="421"/>
        <v>15.541290738074537</v>
      </c>
      <c r="FR129" s="18">
        <f t="shared" si="422"/>
        <v>-1.2416443599099944</v>
      </c>
      <c r="FS129" s="18">
        <f>IF(ISNUMBER(FQ129),FS128+FQ129*0.5,IF(ISNUMBER(FQ330),0,""))</f>
        <v>373.84793210490483</v>
      </c>
      <c r="FT129" s="18">
        <f>IF(ISNUMBER(FR129),FT128+FR129*0.5,IF(ISNUMBER(FR330),0,""))</f>
        <v>441.18488807776828</v>
      </c>
      <c r="FU129" s="18">
        <f>IF(ISNUMBER(FS129), FS129*COS(RADIANS(-$C129+Графики!$B$3))+FT129*SIN(RADIANS(-$C129+Графики!$B$3)),"")</f>
        <v>373.84793210490483</v>
      </c>
      <c r="FV129" s="19">
        <f>IF(ISNUMBER(FS129), FS129*COS(RADIANS(-$C129+Графики!$B$5))+FT129*SIN(RADIANS(-$C129+Графики!$B$5)),"")</f>
        <v>441.18488807776828</v>
      </c>
      <c r="FW129" s="24">
        <v>-0.94131557371772778</v>
      </c>
      <c r="FX129" s="25">
        <v>0.91897831585599155</v>
      </c>
      <c r="FY129" s="25">
        <v>0.10727013780437716</v>
      </c>
      <c r="FZ129" s="25">
        <v>-5.1996362402702279E-2</v>
      </c>
      <c r="GA129" s="18">
        <f t="shared" si="423"/>
        <v>16.233413647745444</v>
      </c>
      <c r="GB129" s="18">
        <f t="shared" si="424"/>
        <v>-1.3898619609006673</v>
      </c>
      <c r="GC129" s="18">
        <f>IF(ISNUMBER(GA129),GC128+GA129*0.5,IF(ISNUMBER(GA330),0,""))</f>
        <v>378.12444654260946</v>
      </c>
      <c r="GD129" s="18">
        <f>IF(ISNUMBER(GB129),GD128+GB129*0.5,IF(ISNUMBER(GB330),0,""))</f>
        <v>436.29669720772222</v>
      </c>
      <c r="GE129" s="18">
        <f>IF(ISNUMBER(GC129), GC129*COS(RADIANS(-$C129+Графики!$B$3))+GD129*SIN(RADIANS(-$C129+Графики!$B$3)),"")</f>
        <v>378.12444654260946</v>
      </c>
      <c r="GF129" s="19">
        <f>IF(ISNUMBER(GC129), GC129*COS(RADIANS(-$C129+Графики!$B$5))+GD129*SIN(RADIANS(-$C129+Графики!$B$5)),"")</f>
        <v>436.29669720772222</v>
      </c>
      <c r="GG129" s="24">
        <v>-0.84399172736339878</v>
      </c>
      <c r="GH129" s="25">
        <v>0.90900864035846818</v>
      </c>
      <c r="GI129" s="25">
        <v>6.4985759472607263E-2</v>
      </c>
      <c r="GJ129" s="25">
        <v>-0.14600423836395976</v>
      </c>
      <c r="GK129" s="18">
        <f t="shared" si="425"/>
        <v>15.297217436002482</v>
      </c>
      <c r="GL129" s="18">
        <f t="shared" si="426"/>
        <v>-1.841234035169274</v>
      </c>
      <c r="GM129" s="18">
        <f>IF(ISNUMBER(GK129),GM128+GK129*0.5,IF(ISNUMBER(GK330),0,""))</f>
        <v>380.44743294489211</v>
      </c>
      <c r="GN129" s="18">
        <f>IF(ISNUMBER(GL129),GN128+GL129*0.5,IF(ISNUMBER(GL330),0,""))</f>
        <v>444.32325627788543</v>
      </c>
      <c r="GO129" s="18">
        <f>IF(ISNUMBER(GM129), GM129*COS(RADIANS(-$C129+Графики!$B$3))+GN129*SIN(RADIANS(-$C129+Графики!$B$3)),"")</f>
        <v>380.44743294489211</v>
      </c>
      <c r="GP129" s="19">
        <f>IF(ISNUMBER(GM129), GM129*COS(RADIANS(-$C129+Графики!$B$5))+GN129*SIN(RADIANS(-$C129+Графики!$B$5)),"")</f>
        <v>444.32325627788543</v>
      </c>
      <c r="GQ129" s="24">
        <v>-0.834785485969882</v>
      </c>
      <c r="GR129" s="25">
        <v>0.94066412903663521</v>
      </c>
      <c r="GS129" s="25">
        <v>-2.5042016557452251E-2</v>
      </c>
      <c r="GT129" s="25">
        <v>-9.3107555153437258E-2</v>
      </c>
      <c r="GU129" s="18">
        <f t="shared" si="427"/>
        <v>15.493100858162034</v>
      </c>
      <c r="GV129" s="18">
        <f t="shared" si="428"/>
        <v>-0.59398384289368933</v>
      </c>
      <c r="GW129" s="18">
        <f>IF(ISNUMBER(GU129),GW128+GU129*0.5,IF(ISNUMBER(GU330),0,""))</f>
        <v>374.75032621074314</v>
      </c>
      <c r="GX129" s="18">
        <f>IF(ISNUMBER(GV129),GX128+GV129*0.5,IF(ISNUMBER(GV330),0,""))</f>
        <v>442.49296370011484</v>
      </c>
      <c r="GY129" s="18">
        <f>IF(ISNUMBER(GW129), GW129*COS(RADIANS(-$C129+Графики!$B$3))+GX129*SIN(RADIANS(-$C129+Графики!$B$3)),"")</f>
        <v>374.75032621074314</v>
      </c>
      <c r="GZ129" s="19">
        <f>IF(ISNUMBER(GW129), GW129*COS(RADIANS(-$C129+Графики!$B$5))+GX129*SIN(RADIANS(-$C129+Графики!$B$5)),"")</f>
        <v>442.49296370011484</v>
      </c>
      <c r="HA129" s="24">
        <v>-0.81987389417452916</v>
      </c>
      <c r="HB129" s="25">
        <v>0.8405927418664576</v>
      </c>
      <c r="HC129" s="25">
        <v>8.3119181693428995E-2</v>
      </c>
      <c r="HD129" s="25">
        <v>-0.1276715014184924</v>
      </c>
      <c r="HE129" s="18">
        <f t="shared" si="429"/>
        <v>14.489797878881557</v>
      </c>
      <c r="HF129" s="18">
        <f t="shared" si="430"/>
        <v>-1.8394946890184269</v>
      </c>
      <c r="HG129" s="18">
        <f>IF(ISNUMBER(HE129),HG128+HE129*0.5,IF(ISNUMBER(HE330),0,""))</f>
        <v>377.10292160734906</v>
      </c>
      <c r="HH129" s="18">
        <f>IF(ISNUMBER(HF129),HH128+HF129*0.5,IF(ISNUMBER(HF330),0,""))</f>
        <v>444.09366815141459</v>
      </c>
      <c r="HI129" s="18">
        <f>IF(ISNUMBER(HG129), HG129*COS(RADIANS(-$C129+Графики!$B$3))+HH129*SIN(RADIANS(-$C129+Графики!$B$3)),"")</f>
        <v>377.10292160734906</v>
      </c>
      <c r="HJ129" s="19">
        <f>IF(ISNUMBER(HG129), HG129*COS(RADIANS(-$C129+Графики!$B$5))+HH129*SIN(RADIANS(-$C129+Графики!$B$5)),"")</f>
        <v>444.09366815141459</v>
      </c>
      <c r="HK129" s="24">
        <v>-0.83965789325355333</v>
      </c>
      <c r="HL129" s="25">
        <v>0.87235752305092729</v>
      </c>
      <c r="HM129" s="25">
        <v>-7.3786671185825936E-3</v>
      </c>
      <c r="HN129" s="25">
        <v>-8.0463856185742172E-2</v>
      </c>
      <c r="HO129" s="18">
        <f t="shared" si="431"/>
        <v>14.939597141878751</v>
      </c>
      <c r="HP129" s="18">
        <f t="shared" si="432"/>
        <v>-0.63778854859291645</v>
      </c>
      <c r="HQ129" s="18">
        <f>IF(ISNUMBER(HO129),HQ128+HO129*0.5,IF(ISNUMBER(HO330),0,""))</f>
        <v>376.25134462529167</v>
      </c>
      <c r="HR129" s="18">
        <f>IF(ISNUMBER(HP129),HR128+HP129*0.5,IF(ISNUMBER(HP330),0,""))</f>
        <v>449.44452228402264</v>
      </c>
      <c r="HS129" s="18">
        <f>IF(ISNUMBER(HQ129), HQ129*COS(RADIANS(-$C129+Графики!$B$3))+HR129*SIN(RADIANS(-$C129+Графики!$B$3)),"")</f>
        <v>376.25134462529167</v>
      </c>
      <c r="HT129" s="19">
        <f>IF(ISNUMBER(HQ129), HQ129*COS(RADIANS(-$C129+Графики!$B$5))+HR129*SIN(RADIANS(-$C129+Графики!$B$5)),"")</f>
        <v>449.44452228402264</v>
      </c>
      <c r="HU129" s="24">
        <v>-0.77774997330156059</v>
      </c>
      <c r="HV129" s="25">
        <v>0.93421931518336432</v>
      </c>
      <c r="HW129" s="25">
        <v>0.13407521790061383</v>
      </c>
      <c r="HX129" s="25">
        <v>-0.15322212625435627</v>
      </c>
      <c r="HY129" s="18">
        <f t="shared" si="433"/>
        <v>14.939194645637935</v>
      </c>
      <c r="HZ129" s="18">
        <f t="shared" si="434"/>
        <v>-2.5071396673204216</v>
      </c>
      <c r="IA129" s="18">
        <f>IF(ISNUMBER(HY129),IA128+HY129*0.5,IF(ISNUMBER(HY330),0,""))</f>
        <v>372.49276858827676</v>
      </c>
      <c r="IB129" s="18">
        <f>IF(ISNUMBER(HZ129),IB128+HZ129*0.5,IF(ISNUMBER(HZ330),0,""))</f>
        <v>437.94689022750623</v>
      </c>
      <c r="IC129" s="18">
        <f>IF(ISNUMBER(IA129), IA129*COS(RADIANS(-$C129+Графики!$B$3))+IB129*SIN(RADIANS(-$C129+Графики!$B$3)),"")</f>
        <v>372.49276858827676</v>
      </c>
      <c r="ID129" s="19">
        <f>IF(ISNUMBER(IA129), IA129*COS(RADIANS(-$C129+Графики!$B$5))+IB129*SIN(RADIANS(-$C129+Графики!$B$5)),"")</f>
        <v>437.94689022750623</v>
      </c>
      <c r="IE129" s="24">
        <v>-0.93601915325137608</v>
      </c>
      <c r="IF129" s="25">
        <v>0.80065117394526741</v>
      </c>
      <c r="IG129" s="25">
        <v>-9.9348735571676144E-3</v>
      </c>
      <c r="IH129" s="25">
        <v>-1.8525586352288015E-2</v>
      </c>
      <c r="II129" s="18">
        <f t="shared" si="435"/>
        <v>15.154727468662347</v>
      </c>
      <c r="IJ129" s="18">
        <f t="shared" si="436"/>
        <v>-7.4968111613805177E-2</v>
      </c>
      <c r="IK129" s="18">
        <f>IF(ISNUMBER(II129),IK128+II129*0.5,IF(ISNUMBER(II330),0,""))</f>
        <v>371.45466564611172</v>
      </c>
      <c r="IL129" s="18">
        <f>IF(ISNUMBER(IJ129),IL128+IJ129*0.5,IF(ISNUMBER(IJ330),0,""))</f>
        <v>434.83933500780734</v>
      </c>
      <c r="IM129" s="18">
        <f>IF(ISNUMBER(IK129), IK129*COS(RADIANS(-$C129+Графики!$B$3))+IL129*SIN(RADIANS(-$C129+Графики!$B$3)),"")</f>
        <v>371.45466564611172</v>
      </c>
      <c r="IN129" s="19">
        <f>IF(ISNUMBER(IK129), IK129*COS(RADIANS(-$C129+Графики!$B$5))+IL129*SIN(RADIANS(-$C129+Графики!$B$5)),"")</f>
        <v>434.83933500780734</v>
      </c>
      <c r="IO129" s="24">
        <v>-0.94569005002949647</v>
      </c>
      <c r="IP129" s="25">
        <v>0.86537024849250521</v>
      </c>
      <c r="IQ129" s="25">
        <v>-5.5759770198447731E-2</v>
      </c>
      <c r="IR129" s="25">
        <v>-5.4272669041609156E-2</v>
      </c>
      <c r="IS129" s="18">
        <f t="shared" si="437"/>
        <v>15.803824643889437</v>
      </c>
      <c r="IT129" s="18">
        <f t="shared" si="438"/>
        <v>1.2977405748160595E-2</v>
      </c>
      <c r="IU129" s="18">
        <f>IF(ISNUMBER(IS129),IU128+IS129*0.5,IF(ISNUMBER(IS330),0,""))</f>
        <v>371.80249588511811</v>
      </c>
      <c r="IV129" s="18">
        <f>IF(ISNUMBER(IT129),IV128+IT129*0.5,IF(ISNUMBER(IT330),0,""))</f>
        <v>445.80988294285709</v>
      </c>
      <c r="IW129" s="18">
        <f>IF(ISNUMBER(IU129), IU129*COS(RADIANS(-$C129+Графики!$B$3))+IV129*SIN(RADIANS(-$C129+Графики!$B$3)),"")</f>
        <v>371.80249588511811</v>
      </c>
      <c r="IX129" s="19">
        <f>IF(ISNUMBER(IU129), IU129*COS(RADIANS(-$C129+Графики!$B$5))+IV129*SIN(RADIANS(-$C129+Графики!$B$5)),"")</f>
        <v>445.80988294285709</v>
      </c>
    </row>
    <row r="130" spans="1:258" s="88" customFormat="1" x14ac:dyDescent="0.25">
      <c r="A130" s="44">
        <v>130</v>
      </c>
      <c r="B130" s="50">
        <v>0</v>
      </c>
      <c r="C130" s="11">
        <f>IF(Графики!$A$7="Расчитывать с учетом закручивания скважины",B130,0)</f>
        <v>0</v>
      </c>
      <c r="D130" s="47">
        <v>63.5</v>
      </c>
      <c r="E130" s="34">
        <f>IF(ISNUMBER(INDEX($I$1:$IX$303,$A130,E$1) ),INDEX($I$1:$IX$303,$A130,E$1),0)</f>
        <v>17.812724678350044</v>
      </c>
      <c r="F130" s="35">
        <f>IF(ISNUMBER(INDEX($I$1:$IX$303,$A130,F$1) ),INDEX($I$1:$IX$303,$A130,F$1),0)</f>
        <v>2.3669726252129619</v>
      </c>
      <c r="G130" s="35">
        <f>IF(ISNUMBER(INDEX($I$1:$IX$303,$A130,G$1) ),INDEX($I$1:$IX$303,$A130,G$1)-$G$305,0)</f>
        <v>-597.01178350183579</v>
      </c>
      <c r="H130" s="36">
        <f>IF(ISNUMBER(INDEX($I$1:$IX$303,$A130,H$1) ),INDEX($I$1:$IX$303,$A130,H$1)-$H$305,0)</f>
        <v>-712.05480412871464</v>
      </c>
      <c r="I130" s="29">
        <v>-0.97675647752736916</v>
      </c>
      <c r="J130" s="25">
        <v>1.0645393717766092</v>
      </c>
      <c r="K130" s="25">
        <v>-0.14407720665530219</v>
      </c>
      <c r="L130" s="25">
        <v>0.12715812990918796</v>
      </c>
      <c r="M130" s="18">
        <f t="shared" si="389"/>
        <v>17.812724678350044</v>
      </c>
      <c r="N130" s="18">
        <f t="shared" si="390"/>
        <v>2.3669726252129619</v>
      </c>
      <c r="O130" s="18">
        <f>IF(ISNUMBER(M130),O129+M130*0.5,IF(ISNUMBER(M331),0,""))</f>
        <v>380.90437238757886</v>
      </c>
      <c r="P130" s="18">
        <f>IF(ISNUMBER(N130),P129+N130*0.5,IF(ISNUMBER(N331),0,""))</f>
        <v>443.37485935532288</v>
      </c>
      <c r="Q130" s="18">
        <f>IF(ISNUMBER(O130), O130*COS(RADIANS(-$C130+Графики!$B$3))+P130*SIN(RADIANS(-$C130+Графики!$B$3)),"")</f>
        <v>380.90437238757886</v>
      </c>
      <c r="R130" s="19">
        <f>IF(ISNUMBER(O130), O130*COS(RADIANS(-$C130+Графики!$B$5))+P130*SIN(RADIANS(-$C130+Графики!$B$5)),"")</f>
        <v>443.37485935532288</v>
      </c>
      <c r="S130" s="29">
        <v>-1.0414674024081589</v>
      </c>
      <c r="T130" s="25">
        <v>0.9049211151259976</v>
      </c>
      <c r="U130" s="25">
        <v>-6.0258298472903114E-2</v>
      </c>
      <c r="V130" s="25">
        <v>-9.9983228635621146E-3</v>
      </c>
      <c r="W130" s="18">
        <f t="shared" si="391"/>
        <v>16.984627356969817</v>
      </c>
      <c r="X130" s="18">
        <f t="shared" si="392"/>
        <v>0.4386010141151791</v>
      </c>
      <c r="Y130" s="18">
        <f>IF(ISNUMBER(W130),Y129+W130*0.5,IF(ISNUMBER(W331),0,""))</f>
        <v>380.83211668707048</v>
      </c>
      <c r="Z130" s="18">
        <f>IF(ISNUMBER(X130),Z129+X130*0.5,IF(ISNUMBER(X331),0,""))</f>
        <v>440.66950262480805</v>
      </c>
      <c r="AA130" s="18">
        <f>IF(ISNUMBER(Y130), Y130*COS(RADIANS(-$C130+Графики!$B$3))+Z130*SIN(RADIANS(-$C130+Графики!$B$3)),"")</f>
        <v>380.83211668707048</v>
      </c>
      <c r="AB130" s="18">
        <f>IF(ISNUMBER(Y130), Y130*COS(RADIANS(-$C130+Графики!$B$5))+Z130*SIN(RADIANS(-$C130+Графики!$B$5)),"")</f>
        <v>440.66950262480805</v>
      </c>
      <c r="AC130" s="24">
        <v>-0.98514977386489544</v>
      </c>
      <c r="AD130" s="25">
        <v>1.0197560134400332</v>
      </c>
      <c r="AE130" s="25">
        <v>-6.1847421611490545E-2</v>
      </c>
      <c r="AF130" s="25">
        <v>8.7123820196595481E-2</v>
      </c>
      <c r="AG130" s="18">
        <f t="shared" si="393"/>
        <v>17.495210971380544</v>
      </c>
      <c r="AH130" s="18">
        <f t="shared" si="394"/>
        <v>1.3000189639848958</v>
      </c>
      <c r="AI130" s="18">
        <f>IF(ISNUMBER(AG130),AI129+AG130*0.5,IF(ISNUMBER(AG331),0,""))</f>
        <v>384.28853878684424</v>
      </c>
      <c r="AJ130" s="18">
        <f>IF(ISNUMBER(AH130),AJ129+AH130*0.5,IF(ISNUMBER(AH331),0,""))</f>
        <v>448.11668772622147</v>
      </c>
      <c r="AK130" s="18">
        <f>IF(ISNUMBER(AI130), AI130*COS(RADIANS(-$C130+Графики!$B$3))+AJ130*SIN(RADIANS(-$C130+Графики!$B$3)),"")</f>
        <v>384.28853878684424</v>
      </c>
      <c r="AL130" s="19">
        <f>IF(ISNUMBER(AI130), AI130*COS(RADIANS(-$C130+Графики!$B$5))+AJ130*SIN(RADIANS(-$C130+Графики!$B$5)),"")</f>
        <v>448.11668772622147</v>
      </c>
      <c r="AM130" s="24">
        <v>-1.006625950005104</v>
      </c>
      <c r="AN130" s="25">
        <v>0.95922911153623203</v>
      </c>
      <c r="AO130" s="25">
        <v>7.9465718196937707E-3</v>
      </c>
      <c r="AP130" s="25">
        <v>4.6511676553135317E-2</v>
      </c>
      <c r="AQ130" s="18">
        <f t="shared" si="395"/>
        <v>17.154480249821013</v>
      </c>
      <c r="AR130" s="18">
        <f t="shared" si="396"/>
        <v>0.33654402063456762</v>
      </c>
      <c r="AS130" s="18">
        <f>IF(ISNUMBER(AQ130),AS129+AQ130*0.5,IF(ISNUMBER(AQ331),0,""))</f>
        <v>377.95899544288369</v>
      </c>
      <c r="AT130" s="18">
        <f>IF(ISNUMBER(AR130),AT129+AR130*0.5,IF(ISNUMBER(AR331),0,""))</f>
        <v>445.76883053779295</v>
      </c>
      <c r="AU130" s="18">
        <f>IF(ISNUMBER(AS130), AS130*COS(RADIANS(-$C130+Графики!$B$3))+AT130*SIN(RADIANS(-$C130+Графики!$B$3)),"")</f>
        <v>377.95899544288369</v>
      </c>
      <c r="AV130" s="19">
        <f>IF(ISNUMBER(AS130), AS130*COS(RADIANS(-$C130+Графики!$B$5))+AT130*SIN(RADIANS(-$C130+Графики!$B$5)),"")</f>
        <v>445.76883053779295</v>
      </c>
      <c r="AW130" s="24">
        <v>-1.026485899043025</v>
      </c>
      <c r="AX130" s="25">
        <v>0.87211701478885206</v>
      </c>
      <c r="AY130" s="25">
        <v>-9.3899726587265531E-2</v>
      </c>
      <c r="AZ130" s="25">
        <v>-6.1709502315389596E-2</v>
      </c>
      <c r="BA130" s="18">
        <f t="shared" si="397"/>
        <v>16.56767798552174</v>
      </c>
      <c r="BB130" s="18">
        <f t="shared" si="398"/>
        <v>0.28091269655525342</v>
      </c>
      <c r="BC130" s="18">
        <f>IF(ISNUMBER(BA130),BC129+BA130*0.5,IF(ISNUMBER(BA331),0,""))</f>
        <v>375.11038503344611</v>
      </c>
      <c r="BD130" s="18">
        <f>IF(ISNUMBER(BB130),BD129+BB130*0.5,IF(ISNUMBER(BB331),0,""))</f>
        <v>441.91189011814487</v>
      </c>
      <c r="BE130" s="18">
        <f>IF(ISNUMBER(BC130), BC130*COS(RADIANS(-$C130+Графики!$B$3))+BD130*SIN(RADIANS(-$C130+Графики!$B$3)),"")</f>
        <v>375.11038503344611</v>
      </c>
      <c r="BF130" s="19">
        <f>IF(ISNUMBER(BC130), BC130*COS(RADIANS(-$C130+Графики!$B$5))+BD130*SIN(RADIANS(-$C130+Графики!$B$5)),"")</f>
        <v>441.91189011814487</v>
      </c>
      <c r="BG130" s="24">
        <v>-0.89992944693293364</v>
      </c>
      <c r="BH130" s="25">
        <v>1.0374436204919568</v>
      </c>
      <c r="BI130" s="25">
        <v>-0.13919637406944557</v>
      </c>
      <c r="BJ130" s="25">
        <v>3.9424667249186057E-2</v>
      </c>
      <c r="BK130" s="18">
        <f t="shared" si="399"/>
        <v>16.905964009261556</v>
      </c>
      <c r="BL130" s="18">
        <f t="shared" si="400"/>
        <v>1.5587620109439777</v>
      </c>
      <c r="BM130" s="18">
        <f>IF(ISNUMBER(BK130),BM129+BK130*0.5,IF(ISNUMBER(BK331),0,""))</f>
        <v>380.90450461162868</v>
      </c>
      <c r="BN130" s="18">
        <f>IF(ISNUMBER(BL130),BN129+BL130*0.5,IF(ISNUMBER(BL331),0,""))</f>
        <v>434.55578781619573</v>
      </c>
      <c r="BO130" s="18">
        <f>IF(ISNUMBER(BM130), BM130*COS(RADIANS(-$C130+Графики!$B$3))+BN130*SIN(RADIANS(-$C130+Графики!$B$3)),"")</f>
        <v>380.90450461162868</v>
      </c>
      <c r="BP130" s="19">
        <f>IF(ISNUMBER(BM130), BM130*COS(RADIANS(-$C130+Графики!$B$5))+BN130*SIN(RADIANS(-$C130+Графики!$B$5)),"")</f>
        <v>434.55578781619573</v>
      </c>
      <c r="BQ130" s="24">
        <v>-0.90779619729036021</v>
      </c>
      <c r="BR130" s="25">
        <v>1.0639297254883968</v>
      </c>
      <c r="BS130" s="25">
        <v>-3.9700460870954503E-2</v>
      </c>
      <c r="BT130" s="25">
        <v>-3.199305405383901E-2</v>
      </c>
      <c r="BU130" s="18">
        <f t="shared" si="401"/>
        <v>17.205705617674958</v>
      </c>
      <c r="BV130" s="18">
        <f t="shared" si="402"/>
        <v>6.7259812823948328E-2</v>
      </c>
      <c r="BW130" s="18">
        <f>IF(ISNUMBER(BU130),BW129+BU130*0.5,IF(ISNUMBER(BU331),0,""))</f>
        <v>382.10744443888632</v>
      </c>
      <c r="BX130" s="18">
        <f>IF(ISNUMBER(BV130),BX129+BV130*0.5,IF(ISNUMBER(BV331),0,""))</f>
        <v>432.79722489204937</v>
      </c>
      <c r="BY130" s="18">
        <f>IF(ISNUMBER(BW130), BW130*COS(RADIANS(-$C130+Графики!$B$3))+BX130*SIN(RADIANS(-$C130+Графики!$B$3)),"")</f>
        <v>382.10744443888632</v>
      </c>
      <c r="BZ130" s="19">
        <f>IF(ISNUMBER(BW130), BW130*COS(RADIANS(-$C130+Графики!$B$5))+BX130*SIN(RADIANS(-$C130+Графики!$B$5)),"")</f>
        <v>432.79722489204937</v>
      </c>
      <c r="CA130" s="29">
        <v>-1.000095973587255</v>
      </c>
      <c r="CB130" s="25">
        <v>0.97580348262263861</v>
      </c>
      <c r="CC130" s="25">
        <v>-0.14854854829364939</v>
      </c>
      <c r="CD130" s="25">
        <v>1.7808309581581694E-2</v>
      </c>
      <c r="CE130" s="18">
        <f t="shared" si="403"/>
        <v>17.242121164802267</v>
      </c>
      <c r="CF130" s="18">
        <f t="shared" si="404"/>
        <v>1.4517369416647219</v>
      </c>
      <c r="CG130" s="18">
        <f>IF(ISNUMBER(CE130),CG129+CE130*0.5,IF(ISNUMBER(CE331),0,""))</f>
        <v>385.68704698080302</v>
      </c>
      <c r="CH130" s="18">
        <f>IF(ISNUMBER(CF130),CH129+CF130*0.5,IF(ISNUMBER(CF331),0,""))</f>
        <v>447.45641719410781</v>
      </c>
      <c r="CI130" s="18">
        <f>IF(ISNUMBER(CG130), CG130*COS(RADIANS(-$C130+Графики!$B$3))+CH130*SIN(RADIANS(-$C130+Графики!$B$3)),"")</f>
        <v>385.68704698080302</v>
      </c>
      <c r="CJ130" s="19">
        <f>IF(ISNUMBER(CG130), CG130*COS(RADIANS(-$C130+Графики!$B$5))+CH130*SIN(RADIANS(-$C130+Графики!$B$5)),"")</f>
        <v>447.45641719410781</v>
      </c>
      <c r="CK130" s="24">
        <v>-0.93673932727094811</v>
      </c>
      <c r="CL130" s="25">
        <v>0.98920516567254568</v>
      </c>
      <c r="CM130" s="25">
        <v>-3.899215648798577E-2</v>
      </c>
      <c r="CN130" s="25">
        <v>2.2248511295949236E-2</v>
      </c>
      <c r="CO130" s="18">
        <f t="shared" si="405"/>
        <v>16.806245052054472</v>
      </c>
      <c r="CP130" s="18">
        <f t="shared" si="406"/>
        <v>0.53442561903522301</v>
      </c>
      <c r="CQ130" s="18">
        <f>IF(ISNUMBER(CO130),CQ129+CO130*0.5,IF(ISNUMBER(CO331),0,""))</f>
        <v>384.06112807355453</v>
      </c>
      <c r="CR130" s="18">
        <f>IF(ISNUMBER(CP130),CR129+CP130*0.5,IF(ISNUMBER(CP331),0,""))</f>
        <v>446.40468333503003</v>
      </c>
      <c r="CS130" s="18">
        <f>IF(ISNUMBER(CQ130), CQ130*COS(RADIANS(-$C130+Графики!$B$3))+CR130*SIN(RADIANS(-$C130+Графики!$B$3)),"")</f>
        <v>384.06112807355453</v>
      </c>
      <c r="CT130" s="19">
        <f>IF(ISNUMBER(CQ130), CQ130*COS(RADIANS(-$C130+Графики!$B$5))+CR130*SIN(RADIANS(-$C130+Графики!$B$5)),"")</f>
        <v>446.40468333503003</v>
      </c>
      <c r="CU130" s="24">
        <v>-0.98735777628202903</v>
      </c>
      <c r="CV130" s="25">
        <v>0.89810839138227572</v>
      </c>
      <c r="CW130" s="25">
        <v>-0.13786214754915449</v>
      </c>
      <c r="CX130" s="25">
        <v>-2.0341637026186715E-2</v>
      </c>
      <c r="CY130" s="18">
        <f t="shared" si="407"/>
        <v>16.453053874786139</v>
      </c>
      <c r="CZ130" s="18">
        <f t="shared" si="408"/>
        <v>1.0255597438491586</v>
      </c>
      <c r="DA130" s="18">
        <f>IF(ISNUMBER(CY130),DA129+CY130*0.5,IF(ISNUMBER(CY331),0,""))</f>
        <v>375.25017573978903</v>
      </c>
      <c r="DB130" s="18">
        <f>IF(ISNUMBER(CZ130),DB129+CZ130*0.5,IF(ISNUMBER(CZ331),0,""))</f>
        <v>448.21136884109023</v>
      </c>
      <c r="DC130" s="18">
        <f>IF(ISNUMBER(DA130), DA130*COS(RADIANS(-$C130+Графики!$B$3))+DB130*SIN(RADIANS(-$C130+Графики!$B$3)),"")</f>
        <v>375.25017573978903</v>
      </c>
      <c r="DD130" s="19">
        <f>IF(ISNUMBER(DA130), DA130*COS(RADIANS(-$C130+Графики!$B$5))+DB130*SIN(RADIANS(-$C130+Графики!$B$5)),"")</f>
        <v>448.21136884109023</v>
      </c>
      <c r="DE130" s="24">
        <v>-0.92772005869163976</v>
      </c>
      <c r="DF130" s="25">
        <v>1.0363038408610985</v>
      </c>
      <c r="DG130" s="25">
        <v>-9.613240560217437E-2</v>
      </c>
      <c r="DH130" s="25">
        <v>3.3775381270397281E-2</v>
      </c>
      <c r="DI130" s="18">
        <f t="shared" si="409"/>
        <v>17.138502696137731</v>
      </c>
      <c r="DJ130" s="18">
        <f t="shared" si="410"/>
        <v>1.1336590596260481</v>
      </c>
      <c r="DK130" s="18">
        <f>IF(ISNUMBER(DI130),DK129+DI130*0.5,IF(ISNUMBER(DI331),0,""))</f>
        <v>381.47712030430483</v>
      </c>
      <c r="DL130" s="18">
        <f>IF(ISNUMBER(DJ130),DL129+DJ130*0.5,IF(ISNUMBER(DJ331),0,""))</f>
        <v>443.3470285294307</v>
      </c>
      <c r="DM130" s="18">
        <f>IF(ISNUMBER(DK130), DK130*COS(RADIANS(-$C130+Графики!$B$3))+DL130*SIN(RADIANS(-$C130+Графики!$B$3)),"")</f>
        <v>381.47712030430483</v>
      </c>
      <c r="DN130" s="19">
        <f>IF(ISNUMBER(DK130), DK130*COS(RADIANS(-$C130+Графики!$B$5))+DL130*SIN(RADIANS(-$C130+Графики!$B$5)),"")</f>
        <v>443.3470285294307</v>
      </c>
      <c r="DO130" s="24">
        <v>-0.92817546147185059</v>
      </c>
      <c r="DP130" s="25">
        <v>0.88587679761780969</v>
      </c>
      <c r="DQ130" s="25">
        <v>2.5097894778546515E-2</v>
      </c>
      <c r="DR130" s="25">
        <v>4.4695104105996475E-2</v>
      </c>
      <c r="DS130" s="18">
        <f t="shared" si="411"/>
        <v>15.829931159192775</v>
      </c>
      <c r="DT130" s="18">
        <f t="shared" si="412"/>
        <v>0.17101791264964228</v>
      </c>
      <c r="DU130" s="18">
        <f>IF(ISNUMBER(DS130),DU129+DS130*0.5,IF(ISNUMBER(DS331),0,""))</f>
        <v>387.79744825840555</v>
      </c>
      <c r="DV130" s="18">
        <f>IF(ISNUMBER(DT130),DV129+DT130*0.5,IF(ISNUMBER(DT331),0,""))</f>
        <v>443.35724008205955</v>
      </c>
      <c r="DW130" s="18">
        <f>IF(ISNUMBER(DU130), DU130*COS(RADIANS(-$C130+Графики!$B$3))+DV130*SIN(RADIANS(-$C130+Графики!$B$3)),"")</f>
        <v>387.79744825840555</v>
      </c>
      <c r="DX130" s="19">
        <f>IF(ISNUMBER(DU130), DU130*COS(RADIANS(-$C130+Графики!$B$5))+DV130*SIN(RADIANS(-$C130+Графики!$B$5)),"")</f>
        <v>443.35724008205955</v>
      </c>
      <c r="DY130" s="24">
        <v>-1.0088127588610105</v>
      </c>
      <c r="DZ130" s="25">
        <v>0.98930535426968602</v>
      </c>
      <c r="EA130" s="25">
        <v>-7.4814111055006155E-2</v>
      </c>
      <c r="EB130" s="25">
        <v>-5.4142402953095171E-2</v>
      </c>
      <c r="EC130" s="18">
        <f t="shared" si="413"/>
        <v>17.435986375156681</v>
      </c>
      <c r="ED130" s="18">
        <f t="shared" si="414"/>
        <v>0.18039468321635918</v>
      </c>
      <c r="EE130" s="18">
        <f>IF(ISNUMBER(EC130),EE129+EC130*0.5,IF(ISNUMBER(EC331),0,""))</f>
        <v>379.33876129085502</v>
      </c>
      <c r="EF130" s="18">
        <f>IF(ISNUMBER(ED130),EF129+ED130*0.5,IF(ISNUMBER(ED331),0,""))</f>
        <v>443.33969004375507</v>
      </c>
      <c r="EG130" s="18">
        <f>IF(ISNUMBER(EE130), EE130*COS(RADIANS(-$C130+Графики!$B$3))+EF130*SIN(RADIANS(-$C130+Графики!$B$3)),"")</f>
        <v>379.33876129085502</v>
      </c>
      <c r="EH130" s="19">
        <f>IF(ISNUMBER(EE130), EE130*COS(RADIANS(-$C130+Графики!$B$5))+EF130*SIN(RADIANS(-$C130+Графики!$B$5)),"")</f>
        <v>443.33969004375507</v>
      </c>
      <c r="EI130" s="24">
        <v>-1.0669231070997074</v>
      </c>
      <c r="EJ130" s="25">
        <v>0.95642544323348566</v>
      </c>
      <c r="EK130" s="25">
        <v>-9.8260674408195831E-2</v>
      </c>
      <c r="EL130" s="25">
        <v>-5.5762539259799272E-2</v>
      </c>
      <c r="EM130" s="18">
        <f t="shared" si="415"/>
        <v>17.656129580235252</v>
      </c>
      <c r="EN130" s="18">
        <f t="shared" si="416"/>
        <v>0.37086618364692803</v>
      </c>
      <c r="EO130" s="18">
        <f>IF(ISNUMBER(EM130),EO129+EM130*0.5,IF(ISNUMBER(EM331),0,""))</f>
        <v>383.15146542693333</v>
      </c>
      <c r="EP130" s="18">
        <f>IF(ISNUMBER(EN130),EP129+EN130*0.5,IF(ISNUMBER(EN331),0,""))</f>
        <v>438.39108267102273</v>
      </c>
      <c r="EQ130" s="18">
        <f>IF(ISNUMBER(EO130), EO130*COS(RADIANS(-$C130+Графики!$B$3))+EP130*SIN(RADIANS(-$C130+Графики!$B$3)),"")</f>
        <v>383.15146542693333</v>
      </c>
      <c r="ER130" s="19">
        <f>IF(ISNUMBER(EO130), EO130*COS(RADIANS(-$C130+Графики!$B$5))+EP130*SIN(RADIANS(-$C130+Графики!$B$5)),"")</f>
        <v>438.39108267102273</v>
      </c>
      <c r="ES130" s="24">
        <v>-1.000961886277675</v>
      </c>
      <c r="ET130" s="25">
        <v>1.0335508863855762</v>
      </c>
      <c r="EU130" s="25">
        <v>-0.12116458147392251</v>
      </c>
      <c r="EV130" s="25">
        <v>7.7064339947907068E-2</v>
      </c>
      <c r="EW130" s="18">
        <f t="shared" si="417"/>
        <v>17.753540528372984</v>
      </c>
      <c r="EX130" s="18">
        <f t="shared" si="418"/>
        <v>1.7298728129803425</v>
      </c>
      <c r="EY130" s="18">
        <f>IF(ISNUMBER(EW130),EY129+EW130*0.5,IF(ISNUMBER(EW331),0,""))</f>
        <v>376.175050363683</v>
      </c>
      <c r="EZ130" s="18">
        <f>IF(ISNUMBER(EX130),EZ129+EX130*0.5,IF(ISNUMBER(EX331),0,""))</f>
        <v>438.65734696486408</v>
      </c>
      <c r="FA130" s="18">
        <f>IF(ISNUMBER(EY130), EY130*COS(RADIANS(-$C130+Графики!$B$3))+EZ130*SIN(RADIANS(-$C130+Графики!$B$3)),"")</f>
        <v>376.175050363683</v>
      </c>
      <c r="FB130" s="19">
        <f>IF(ISNUMBER(EY130), EY130*COS(RADIANS(-$C130+Графики!$B$5))+EZ130*SIN(RADIANS(-$C130+Графики!$B$5)),"")</f>
        <v>438.65734696486408</v>
      </c>
      <c r="FC130" s="24">
        <v>-1.0273518190720512</v>
      </c>
      <c r="FD130" s="25">
        <v>1.0408023075615609</v>
      </c>
      <c r="FE130" s="25">
        <v>4.8390229726808787E-3</v>
      </c>
      <c r="FF130" s="25">
        <v>0.11242290643046007</v>
      </c>
      <c r="FG130" s="18">
        <f t="shared" si="419"/>
        <v>18.047069685377629</v>
      </c>
      <c r="FH130" s="18">
        <f t="shared" si="420"/>
        <v>0.93884635628838764</v>
      </c>
      <c r="FI130" s="18">
        <f>IF(ISNUMBER(FG130),FI129+FG130*0.5,IF(ISNUMBER(FG331),0,""))</f>
        <v>380.77748011749867</v>
      </c>
      <c r="FJ130" s="18">
        <f>IF(ISNUMBER(FH130),FJ129+FH130*0.5,IF(ISNUMBER(FH331),0,""))</f>
        <v>446.16011555701476</v>
      </c>
      <c r="FK130" s="18">
        <f>IF(ISNUMBER(FI130), FI130*COS(RADIANS(-$C130+Графики!$B$3))+FJ130*SIN(RADIANS(-$C130+Графики!$B$3)),"")</f>
        <v>380.77748011749867</v>
      </c>
      <c r="FL130" s="19">
        <f>IF(ISNUMBER(FI130), FI130*COS(RADIANS(-$C130+Графики!$B$5))+FJ130*SIN(RADIANS(-$C130+Графики!$B$5)),"")</f>
        <v>446.16011555701476</v>
      </c>
      <c r="FM130" s="24">
        <v>-0.90614574128477843</v>
      </c>
      <c r="FN130" s="25">
        <v>0.96586159538684202</v>
      </c>
      <c r="FO130" s="25">
        <v>-3.450873028688925E-2</v>
      </c>
      <c r="FP130" s="25">
        <v>-1.9384748270437457E-2</v>
      </c>
      <c r="FQ130" s="18">
        <f t="shared" si="421"/>
        <v>16.335619202598977</v>
      </c>
      <c r="FR130" s="18">
        <f t="shared" si="422"/>
        <v>0.13198164071657942</v>
      </c>
      <c r="FS130" s="18">
        <f>IF(ISNUMBER(FQ130),FS129+FQ130*0.5,IF(ISNUMBER(FQ331),0,""))</f>
        <v>382.01574170620432</v>
      </c>
      <c r="FT130" s="18">
        <f>IF(ISNUMBER(FR130),FT129+FR130*0.5,IF(ISNUMBER(FR331),0,""))</f>
        <v>441.25087889812659</v>
      </c>
      <c r="FU130" s="18">
        <f>IF(ISNUMBER(FS130), FS130*COS(RADIANS(-$C130+Графики!$B$3))+FT130*SIN(RADIANS(-$C130+Графики!$B$3)),"")</f>
        <v>382.01574170620432</v>
      </c>
      <c r="FV130" s="19">
        <f>IF(ISNUMBER(FS130), FS130*COS(RADIANS(-$C130+Графики!$B$5))+FT130*SIN(RADIANS(-$C130+Графики!$B$5)),"")</f>
        <v>441.25087889812659</v>
      </c>
      <c r="FW130" s="24">
        <v>-1.0185205375258333</v>
      </c>
      <c r="FX130" s="25">
        <v>0.99604438186980293</v>
      </c>
      <c r="FY130" s="25">
        <v>-5.7521798038379528E-2</v>
      </c>
      <c r="FZ130" s="25">
        <v>-6.1871775459386102E-2</v>
      </c>
      <c r="GA130" s="18">
        <f t="shared" si="423"/>
        <v>17.579489836951748</v>
      </c>
      <c r="GB130" s="18">
        <f t="shared" si="424"/>
        <v>-3.7960714182871141E-2</v>
      </c>
      <c r="GC130" s="18">
        <f>IF(ISNUMBER(GA130),GC129+GA130*0.5,IF(ISNUMBER(GA331),0,""))</f>
        <v>386.91419146108535</v>
      </c>
      <c r="GD130" s="18">
        <f>IF(ISNUMBER(GB130),GD129+GB130*0.5,IF(ISNUMBER(GB331),0,""))</f>
        <v>436.27771685063078</v>
      </c>
      <c r="GE130" s="18">
        <f>IF(ISNUMBER(GC130), GC130*COS(RADIANS(-$C130+Графики!$B$3))+GD130*SIN(RADIANS(-$C130+Графики!$B$3)),"")</f>
        <v>386.91419146108535</v>
      </c>
      <c r="GF130" s="19">
        <f>IF(ISNUMBER(GC130), GC130*COS(RADIANS(-$C130+Графики!$B$5))+GD130*SIN(RADIANS(-$C130+Графики!$B$5)),"")</f>
        <v>436.27771685063078</v>
      </c>
      <c r="GG130" s="24">
        <v>-0.96089099185469873</v>
      </c>
      <c r="GH130" s="25">
        <v>0.86530215208907102</v>
      </c>
      <c r="GI130" s="25">
        <v>-4.1503765393928173E-2</v>
      </c>
      <c r="GJ130" s="25">
        <v>-4.4953618256579939E-2</v>
      </c>
      <c r="GK130" s="18">
        <f t="shared" si="425"/>
        <v>15.93586700198817</v>
      </c>
      <c r="GL130" s="18">
        <f t="shared" si="426"/>
        <v>-3.0105645576764803E-2</v>
      </c>
      <c r="GM130" s="18">
        <f>IF(ISNUMBER(GK130),GM129+GK130*0.5,IF(ISNUMBER(GK331),0,""))</f>
        <v>388.41536644588621</v>
      </c>
      <c r="GN130" s="18">
        <f>IF(ISNUMBER(GL130),GN129+GL130*0.5,IF(ISNUMBER(GL331),0,""))</f>
        <v>444.30820345509704</v>
      </c>
      <c r="GO130" s="18">
        <f>IF(ISNUMBER(GM130), GM130*COS(RADIANS(-$C130+Графики!$B$3))+GN130*SIN(RADIANS(-$C130+Графики!$B$3)),"")</f>
        <v>388.41536644588621</v>
      </c>
      <c r="GP130" s="19">
        <f>IF(ISNUMBER(GM130), GM130*COS(RADIANS(-$C130+Графики!$B$5))+GN130*SIN(RADIANS(-$C130+Графики!$B$5)),"")</f>
        <v>444.30820345509704</v>
      </c>
      <c r="GQ130" s="24">
        <v>-1.0424835130489765</v>
      </c>
      <c r="GR130" s="25">
        <v>0.99145845662092535</v>
      </c>
      <c r="GS130" s="25">
        <v>-8.0149197786205717E-2</v>
      </c>
      <c r="GT130" s="25">
        <v>-1.7244597695776825E-2</v>
      </c>
      <c r="GU130" s="18">
        <f t="shared" si="427"/>
        <v>17.748560117414598</v>
      </c>
      <c r="GV130" s="18">
        <f t="shared" si="428"/>
        <v>0.54894616554407039</v>
      </c>
      <c r="GW130" s="18">
        <f>IF(ISNUMBER(GU130),GW129+GU130*0.5,IF(ISNUMBER(GU331),0,""))</f>
        <v>383.62460626945045</v>
      </c>
      <c r="GX130" s="18">
        <f>IF(ISNUMBER(GV130),GX129+GV130*0.5,IF(ISNUMBER(GV331),0,""))</f>
        <v>442.76743678288688</v>
      </c>
      <c r="GY130" s="18">
        <f>IF(ISNUMBER(GW130), GW130*COS(RADIANS(-$C130+Графики!$B$3))+GX130*SIN(RADIANS(-$C130+Графики!$B$3)),"")</f>
        <v>383.62460626945045</v>
      </c>
      <c r="GZ130" s="19">
        <f>IF(ISNUMBER(GW130), GW130*COS(RADIANS(-$C130+Графики!$B$5))+GX130*SIN(RADIANS(-$C130+Графики!$B$5)),"")</f>
        <v>442.76743678288688</v>
      </c>
      <c r="HA130" s="24">
        <v>-1.062431889091187</v>
      </c>
      <c r="HB130" s="25">
        <v>1.0367872109471332</v>
      </c>
      <c r="HC130" s="25">
        <v>-7.9570598753268607E-2</v>
      </c>
      <c r="HD130" s="25">
        <v>4.8110913048366261E-2</v>
      </c>
      <c r="HE130" s="18">
        <f t="shared" si="429"/>
        <v>18.318117902231691</v>
      </c>
      <c r="HF130" s="18">
        <f t="shared" si="430"/>
        <v>1.114231156876081</v>
      </c>
      <c r="HG130" s="18">
        <f>IF(ISNUMBER(HE130),HG129+HE130*0.5,IF(ISNUMBER(HE331),0,""))</f>
        <v>386.26198055846493</v>
      </c>
      <c r="HH130" s="18">
        <f>IF(ISNUMBER(HF130),HH129+HF130*0.5,IF(ISNUMBER(HF331),0,""))</f>
        <v>444.65078372985261</v>
      </c>
      <c r="HI130" s="18">
        <f>IF(ISNUMBER(HG130), HG130*COS(RADIANS(-$C130+Графики!$B$3))+HH130*SIN(RADIANS(-$C130+Графики!$B$3)),"")</f>
        <v>386.26198055846493</v>
      </c>
      <c r="HJ130" s="19">
        <f>IF(ISNUMBER(HG130), HG130*COS(RADIANS(-$C130+Графики!$B$5))+HH130*SIN(RADIANS(-$C130+Графики!$B$5)),"")</f>
        <v>444.65078372985261</v>
      </c>
      <c r="HK130" s="24">
        <v>-0.90560893839625545</v>
      </c>
      <c r="HL130" s="25">
        <v>1.0300421021979815</v>
      </c>
      <c r="HM130" s="25">
        <v>-8.5824499802529153E-2</v>
      </c>
      <c r="HN130" s="25">
        <v>0.11007067659436892</v>
      </c>
      <c r="HO130" s="18">
        <f t="shared" si="431"/>
        <v>16.890938636025158</v>
      </c>
      <c r="HP130" s="18">
        <f t="shared" si="432"/>
        <v>1.709507075801354</v>
      </c>
      <c r="HQ130" s="18">
        <f>IF(ISNUMBER(HO130),HQ129+HO130*0.5,IF(ISNUMBER(HO331),0,""))</f>
        <v>384.69681394330422</v>
      </c>
      <c r="HR130" s="18">
        <f>IF(ISNUMBER(HP130),HR129+HP130*0.5,IF(ISNUMBER(HP331),0,""))</f>
        <v>450.29927582192329</v>
      </c>
      <c r="HS130" s="18">
        <f>IF(ISNUMBER(HQ130), HQ130*COS(RADIANS(-$C130+Графики!$B$3))+HR130*SIN(RADIANS(-$C130+Графики!$B$3)),"")</f>
        <v>384.69681394330422</v>
      </c>
      <c r="HT130" s="19">
        <f>IF(ISNUMBER(HQ130), HQ130*COS(RADIANS(-$C130+Графики!$B$5))+HR130*SIN(RADIANS(-$C130+Графики!$B$5)),"")</f>
        <v>450.29927582192329</v>
      </c>
      <c r="HU130" s="24">
        <v>-0.91599959075061754</v>
      </c>
      <c r="HV130" s="25">
        <v>0.9675453918691993</v>
      </c>
      <c r="HW130" s="25">
        <v>-0.10071470688054633</v>
      </c>
      <c r="HX130" s="25">
        <v>7.738747308236113E-2</v>
      </c>
      <c r="HY130" s="18">
        <f t="shared" si="433"/>
        <v>16.436290639580722</v>
      </c>
      <c r="HZ130" s="18">
        <f t="shared" si="434"/>
        <v>1.5542340969194746</v>
      </c>
      <c r="IA130" s="18">
        <f>IF(ISNUMBER(HY130),IA129+HY130*0.5,IF(ISNUMBER(HY331),0,""))</f>
        <v>380.71091390806714</v>
      </c>
      <c r="IB130" s="18">
        <f>IF(ISNUMBER(HZ130),IB129+HZ130*0.5,IF(ISNUMBER(HZ331),0,""))</f>
        <v>438.72400727596596</v>
      </c>
      <c r="IC130" s="18">
        <f>IF(ISNUMBER(IA130), IA130*COS(RADIANS(-$C130+Графики!$B$3))+IB130*SIN(RADIANS(-$C130+Графики!$B$3)),"")</f>
        <v>380.71091390806714</v>
      </c>
      <c r="ID130" s="19">
        <f>IF(ISNUMBER(IA130), IA130*COS(RADIANS(-$C130+Графики!$B$5))+IB130*SIN(RADIANS(-$C130+Графики!$B$5)),"")</f>
        <v>438.72400727596596</v>
      </c>
      <c r="IE130" s="24">
        <v>-0.9266239357172098</v>
      </c>
      <c r="IF130" s="25">
        <v>0.98951052074655432</v>
      </c>
      <c r="IG130" s="25">
        <v>-4.9599306331334643E-2</v>
      </c>
      <c r="IH130" s="25">
        <v>5.5329167650063932E-2</v>
      </c>
      <c r="II130" s="18">
        <f t="shared" si="435"/>
        <v>16.720648363357366</v>
      </c>
      <c r="IJ130" s="18">
        <f t="shared" si="436"/>
        <v>0.91567354707528059</v>
      </c>
      <c r="IK130" s="18">
        <f>IF(ISNUMBER(II130),IK129+II130*0.5,IF(ISNUMBER(II331),0,""))</f>
        <v>379.81498982779038</v>
      </c>
      <c r="IL130" s="18">
        <f>IF(ISNUMBER(IJ130),IL129+IJ130*0.5,IF(ISNUMBER(IJ331),0,""))</f>
        <v>435.29717178134496</v>
      </c>
      <c r="IM130" s="18">
        <f>IF(ISNUMBER(IK130), IK130*COS(RADIANS(-$C130+Графики!$B$3))+IL130*SIN(RADIANS(-$C130+Графики!$B$3)),"")</f>
        <v>379.81498982779038</v>
      </c>
      <c r="IN130" s="19">
        <f>IF(ISNUMBER(IK130), IK130*COS(RADIANS(-$C130+Графики!$B$5))+IL130*SIN(RADIANS(-$C130+Графики!$B$5)),"")</f>
        <v>435.29717178134496</v>
      </c>
      <c r="IO130" s="24">
        <v>-0.94591713711560621</v>
      </c>
      <c r="IP130" s="25">
        <v>0.95640159206941078</v>
      </c>
      <c r="IQ130" s="25">
        <v>-5.9135553182221433E-2</v>
      </c>
      <c r="IR130" s="25">
        <v>0.10048294242290431</v>
      </c>
      <c r="IS130" s="18">
        <f t="shared" si="437"/>
        <v>16.600100132298135</v>
      </c>
      <c r="IT130" s="18">
        <f t="shared" si="438"/>
        <v>1.3929336972511275</v>
      </c>
      <c r="IU130" s="18">
        <f>IF(ISNUMBER(IS130),IU129+IS130*0.5,IF(ISNUMBER(IS331),0,""))</f>
        <v>380.10254595126719</v>
      </c>
      <c r="IV130" s="18">
        <f>IF(ISNUMBER(IT130),IV129+IT130*0.5,IF(ISNUMBER(IT331),0,""))</f>
        <v>446.50634979148265</v>
      </c>
      <c r="IW130" s="18">
        <f>IF(ISNUMBER(IU130), IU130*COS(RADIANS(-$C130+Графики!$B$3))+IV130*SIN(RADIANS(-$C130+Графики!$B$3)),"")</f>
        <v>380.10254595126719</v>
      </c>
      <c r="IX130" s="19">
        <f>IF(ISNUMBER(IU130), IU130*COS(RADIANS(-$C130+Графики!$B$5))+IV130*SIN(RADIANS(-$C130+Графики!$B$5)),"")</f>
        <v>446.50634979148265</v>
      </c>
    </row>
    <row r="131" spans="1:258" s="88" customFormat="1" x14ac:dyDescent="0.25">
      <c r="A131" s="44">
        <v>131</v>
      </c>
      <c r="B131" s="50">
        <v>0</v>
      </c>
      <c r="C131" s="11">
        <f>IF(Графики!$A$7="Расчитывать с учетом закручивания скважины",B131,0)</f>
        <v>0</v>
      </c>
      <c r="D131" s="47">
        <v>64</v>
      </c>
      <c r="E131" s="34">
        <f>IF(ISNUMBER(INDEX($I$1:$IX$303,$A131,E$1) ),INDEX($I$1:$IX$303,$A131,E$1),0)</f>
        <v>15.769597806593309</v>
      </c>
      <c r="F131" s="35">
        <f>IF(ISNUMBER(INDEX($I$1:$IX$303,$A131,F$1) ),INDEX($I$1:$IX$303,$A131,F$1),0)</f>
        <v>2.1847242994917293</v>
      </c>
      <c r="G131" s="35">
        <f>IF(ISNUMBER(INDEX($I$1:$IX$303,$A131,G$1) ),INDEX($I$1:$IX$303,$A131,G$1)-$G$305,0)</f>
        <v>-589.12698459853914</v>
      </c>
      <c r="H131" s="36">
        <f>IF(ISNUMBER(INDEX($I$1:$IX$303,$A131,H$1) ),INDEX($I$1:$IX$303,$A131,H$1)-$H$305,0)</f>
        <v>-710.96244197896885</v>
      </c>
      <c r="I131" s="29">
        <v>-0.88318770154669679</v>
      </c>
      <c r="J131" s="25">
        <v>0.92395000150324236</v>
      </c>
      <c r="K131" s="25">
        <v>-9.7699844823345539E-2</v>
      </c>
      <c r="L131" s="25">
        <v>0.15265131785322203</v>
      </c>
      <c r="M131" s="18">
        <f t="shared" si="389"/>
        <v>15.769597806593309</v>
      </c>
      <c r="N131" s="18">
        <f t="shared" si="390"/>
        <v>2.1847242994917293</v>
      </c>
      <c r="O131" s="18">
        <f>IF(ISNUMBER(M131),O130+M131*0.5,IF(ISNUMBER(M332),0,""))</f>
        <v>388.78917129087552</v>
      </c>
      <c r="P131" s="18">
        <f>IF(ISNUMBER(N131),P130+N131*0.5,IF(ISNUMBER(N332),0,""))</f>
        <v>444.46722150506872</v>
      </c>
      <c r="Q131" s="18">
        <f>IF(ISNUMBER(O131), O131*COS(RADIANS(-$C131+Графики!$B$3))+P131*SIN(RADIANS(-$C131+Графики!$B$3)),"")</f>
        <v>388.78917129087552</v>
      </c>
      <c r="R131" s="19">
        <f>IF(ISNUMBER(O131), O131*COS(RADIANS(-$C131+Графики!$B$5))+P131*SIN(RADIANS(-$C131+Графики!$B$5)),"")</f>
        <v>444.46722150506872</v>
      </c>
      <c r="S131" s="29">
        <v>-1.0145721182827656</v>
      </c>
      <c r="T131" s="25">
        <v>0.92068734315821665</v>
      </c>
      <c r="U131" s="25">
        <v>-0.14373700848696805</v>
      </c>
      <c r="V131" s="25">
        <v>4.4211780324851374E-2</v>
      </c>
      <c r="W131" s="18">
        <f t="shared" si="391"/>
        <v>16.887521950674284</v>
      </c>
      <c r="X131" s="18">
        <f t="shared" si="392"/>
        <v>1.6401618595749512</v>
      </c>
      <c r="Y131" s="18">
        <f>IF(ISNUMBER(W131),Y130+W131*0.5,IF(ISNUMBER(W332),0,""))</f>
        <v>389.27587766240765</v>
      </c>
      <c r="Z131" s="18">
        <f>IF(ISNUMBER(X131),Z130+X131*0.5,IF(ISNUMBER(X332),0,""))</f>
        <v>441.48958355459553</v>
      </c>
      <c r="AA131" s="18">
        <f>IF(ISNUMBER(Y131), Y131*COS(RADIANS(-$C131+Графики!$B$3))+Z131*SIN(RADIANS(-$C131+Графики!$B$3)),"")</f>
        <v>389.27587766240765</v>
      </c>
      <c r="AB131" s="18">
        <f>IF(ISNUMBER(Y131), Y131*COS(RADIANS(-$C131+Графики!$B$5))+Z131*SIN(RADIANS(-$C131+Графики!$B$5)),"")</f>
        <v>441.48958355459553</v>
      </c>
      <c r="AC131" s="24">
        <v>-0.93605202723500613</v>
      </c>
      <c r="AD131" s="25">
        <v>0.876104498522147</v>
      </c>
      <c r="AE131" s="25">
        <v>-8.1432632409078137E-2</v>
      </c>
      <c r="AF131" s="25">
        <v>2.8076242689097003E-2</v>
      </c>
      <c r="AG131" s="18">
        <f t="shared" si="393"/>
        <v>15.813389835738624</v>
      </c>
      <c r="AH131" s="18">
        <f t="shared" si="394"/>
        <v>0.95564506985079478</v>
      </c>
      <c r="AI131" s="18">
        <f>IF(ISNUMBER(AG131),AI130+AG131*0.5,IF(ISNUMBER(AG332),0,""))</f>
        <v>392.19523370471353</v>
      </c>
      <c r="AJ131" s="18">
        <f>IF(ISNUMBER(AH131),AJ130+AH131*0.5,IF(ISNUMBER(AH332),0,""))</f>
        <v>448.59451026114687</v>
      </c>
      <c r="AK131" s="18">
        <f>IF(ISNUMBER(AI131), AI131*COS(RADIANS(-$C131+Графики!$B$3))+AJ131*SIN(RADIANS(-$C131+Графики!$B$3)),"")</f>
        <v>392.19523370471353</v>
      </c>
      <c r="AL131" s="19">
        <f>IF(ISNUMBER(AI131), AI131*COS(RADIANS(-$C131+Графики!$B$5))+AJ131*SIN(RADIANS(-$C131+Графики!$B$5)),"")</f>
        <v>448.59451026114687</v>
      </c>
      <c r="AM131" s="24">
        <v>-0.90129300770479681</v>
      </c>
      <c r="AN131" s="25">
        <v>0.86686143481429256</v>
      </c>
      <c r="AO131" s="25">
        <v>-0.14487948739521145</v>
      </c>
      <c r="AP131" s="25">
        <v>9.5678128878889768E-2</v>
      </c>
      <c r="AQ131" s="18">
        <f t="shared" si="395"/>
        <v>15.429446078202574</v>
      </c>
      <c r="AR131" s="18">
        <f t="shared" si="396"/>
        <v>2.0992596804948516</v>
      </c>
      <c r="AS131" s="18">
        <f>IF(ISNUMBER(AQ131),AS130+AQ131*0.5,IF(ISNUMBER(AQ332),0,""))</f>
        <v>385.67371848198496</v>
      </c>
      <c r="AT131" s="18">
        <f>IF(ISNUMBER(AR131),AT130+AR131*0.5,IF(ISNUMBER(AR332),0,""))</f>
        <v>446.81846037804036</v>
      </c>
      <c r="AU131" s="18">
        <f>IF(ISNUMBER(AS131), AS131*COS(RADIANS(-$C131+Графики!$B$3))+AT131*SIN(RADIANS(-$C131+Графики!$B$3)),"")</f>
        <v>385.67371848198496</v>
      </c>
      <c r="AV131" s="19">
        <f>IF(ISNUMBER(AS131), AS131*COS(RADIANS(-$C131+Графики!$B$5))+AT131*SIN(RADIANS(-$C131+Графики!$B$5)),"")</f>
        <v>446.81846037804036</v>
      </c>
      <c r="AW131" s="24">
        <v>-0.95860968975935468</v>
      </c>
      <c r="AX131" s="25">
        <v>0.92628110507479622</v>
      </c>
      <c r="AY131" s="25">
        <v>-0.21997901724631008</v>
      </c>
      <c r="AZ131" s="25">
        <v>-5.9977747912642043E-3</v>
      </c>
      <c r="BA131" s="18">
        <f t="shared" si="397"/>
        <v>16.448033479078418</v>
      </c>
      <c r="BB131" s="18">
        <f t="shared" si="398"/>
        <v>1.8673375239541241</v>
      </c>
      <c r="BC131" s="18">
        <f>IF(ISNUMBER(BA131),BC130+BA131*0.5,IF(ISNUMBER(BA332),0,""))</f>
        <v>383.3344017729853</v>
      </c>
      <c r="BD131" s="18">
        <f>IF(ISNUMBER(BB131),BD130+BB131*0.5,IF(ISNUMBER(BB332),0,""))</f>
        <v>442.84555888012193</v>
      </c>
      <c r="BE131" s="18">
        <f>IF(ISNUMBER(BC131), BC131*COS(RADIANS(-$C131+Графики!$B$3))+BD131*SIN(RADIANS(-$C131+Графики!$B$3)),"")</f>
        <v>383.3344017729853</v>
      </c>
      <c r="BF131" s="19">
        <f>IF(ISNUMBER(BC131), BC131*COS(RADIANS(-$C131+Графики!$B$5))+BD131*SIN(RADIANS(-$C131+Графики!$B$5)),"")</f>
        <v>442.84555888012193</v>
      </c>
      <c r="BG131" s="24">
        <v>-0.94288884588703248</v>
      </c>
      <c r="BH131" s="25">
        <v>0.968156058321887</v>
      </c>
      <c r="BI131" s="25">
        <v>-0.10932099577954206</v>
      </c>
      <c r="BJ131" s="25">
        <v>0.1766659781103895</v>
      </c>
      <c r="BK131" s="18">
        <f t="shared" si="399"/>
        <v>16.676239833899999</v>
      </c>
      <c r="BL131" s="18">
        <f t="shared" si="400"/>
        <v>2.4957045653234351</v>
      </c>
      <c r="BM131" s="18">
        <f>IF(ISNUMBER(BK131),BM130+BK131*0.5,IF(ISNUMBER(BK332),0,""))</f>
        <v>389.24262452857869</v>
      </c>
      <c r="BN131" s="18">
        <f>IF(ISNUMBER(BL131),BN130+BL131*0.5,IF(ISNUMBER(BL332),0,""))</f>
        <v>435.80364009885744</v>
      </c>
      <c r="BO131" s="18">
        <f>IF(ISNUMBER(BM131), BM131*COS(RADIANS(-$C131+Графики!$B$3))+BN131*SIN(RADIANS(-$C131+Графики!$B$3)),"")</f>
        <v>389.24262452857869</v>
      </c>
      <c r="BP131" s="19">
        <f>IF(ISNUMBER(BM131), BM131*COS(RADIANS(-$C131+Графики!$B$5))+BN131*SIN(RADIANS(-$C131+Графики!$B$5)),"")</f>
        <v>435.80364009885744</v>
      </c>
      <c r="BQ131" s="24">
        <v>-0.87645678595579246</v>
      </c>
      <c r="BR131" s="25">
        <v>0.92633738927038867</v>
      </c>
      <c r="BS131" s="25">
        <v>-0.20696204570920085</v>
      </c>
      <c r="BT131" s="25">
        <v>0.10422240925157997</v>
      </c>
      <c r="BU131" s="18">
        <f t="shared" si="401"/>
        <v>15.7316980777697</v>
      </c>
      <c r="BV131" s="18">
        <f t="shared" si="402"/>
        <v>2.7155933223671909</v>
      </c>
      <c r="BW131" s="18">
        <f>IF(ISNUMBER(BU131),BW130+BU131*0.5,IF(ISNUMBER(BU332),0,""))</f>
        <v>389.97329347777116</v>
      </c>
      <c r="BX131" s="18">
        <f>IF(ISNUMBER(BV131),BX130+BV131*0.5,IF(ISNUMBER(BV332),0,""))</f>
        <v>434.15502155323298</v>
      </c>
      <c r="BY131" s="18">
        <f>IF(ISNUMBER(BW131), BW131*COS(RADIANS(-$C131+Графики!$B$3))+BX131*SIN(RADIANS(-$C131+Графики!$B$3)),"")</f>
        <v>389.97329347777116</v>
      </c>
      <c r="BZ131" s="19">
        <f>IF(ISNUMBER(BW131), BW131*COS(RADIANS(-$C131+Графики!$B$5))+BX131*SIN(RADIANS(-$C131+Графики!$B$5)),"")</f>
        <v>434.15502155323298</v>
      </c>
      <c r="CA131" s="29">
        <v>-0.97340678959304361</v>
      </c>
      <c r="CB131" s="25">
        <v>0.91179682976558463</v>
      </c>
      <c r="CC131" s="25">
        <v>-4.8022021467334558E-2</v>
      </c>
      <c r="CD131" s="25">
        <v>0.1327926927214432</v>
      </c>
      <c r="CE131" s="18">
        <f t="shared" si="403"/>
        <v>16.45076301868691</v>
      </c>
      <c r="CF131" s="18">
        <f t="shared" si="404"/>
        <v>1.577905394548295</v>
      </c>
      <c r="CG131" s="18">
        <f>IF(ISNUMBER(CE131),CG130+CE131*0.5,IF(ISNUMBER(CE332),0,""))</f>
        <v>393.91242849014645</v>
      </c>
      <c r="CH131" s="18">
        <f>IF(ISNUMBER(CF131),CH130+CF131*0.5,IF(ISNUMBER(CF332),0,""))</f>
        <v>448.24536989138198</v>
      </c>
      <c r="CI131" s="18">
        <f>IF(ISNUMBER(CG131), CG131*COS(RADIANS(-$C131+Графики!$B$3))+CH131*SIN(RADIANS(-$C131+Графики!$B$3)),"")</f>
        <v>393.91242849014645</v>
      </c>
      <c r="CJ131" s="19">
        <f>IF(ISNUMBER(CG131), CG131*COS(RADIANS(-$C131+Графики!$B$5))+CH131*SIN(RADIANS(-$C131+Графики!$B$5)),"")</f>
        <v>448.24536989138198</v>
      </c>
      <c r="CK131" s="24">
        <v>-1.0045164794617638</v>
      </c>
      <c r="CL131" s="25">
        <v>0.84275131147075499</v>
      </c>
      <c r="CM131" s="25">
        <v>-0.17666095929451514</v>
      </c>
      <c r="CN131" s="25">
        <v>8.6774695205356051E-2</v>
      </c>
      <c r="CO131" s="18">
        <f t="shared" si="405"/>
        <v>16.119754367023305</v>
      </c>
      <c r="CP131" s="18">
        <f t="shared" si="406"/>
        <v>2.29890774413398</v>
      </c>
      <c r="CQ131" s="18">
        <f>IF(ISNUMBER(CO131),CQ130+CO131*0.5,IF(ISNUMBER(CO332),0,""))</f>
        <v>392.1210052570662</v>
      </c>
      <c r="CR131" s="18">
        <f>IF(ISNUMBER(CP131),CR130+CP131*0.5,IF(ISNUMBER(CP332),0,""))</f>
        <v>447.55413720709703</v>
      </c>
      <c r="CS131" s="18">
        <f>IF(ISNUMBER(CQ131), CQ131*COS(RADIANS(-$C131+Графики!$B$3))+CR131*SIN(RADIANS(-$C131+Графики!$B$3)),"")</f>
        <v>392.1210052570662</v>
      </c>
      <c r="CT131" s="19">
        <f>IF(ISNUMBER(CQ131), CQ131*COS(RADIANS(-$C131+Графики!$B$5))+CR131*SIN(RADIANS(-$C131+Графики!$B$5)),"")</f>
        <v>447.55413720709703</v>
      </c>
      <c r="CU131" s="24">
        <v>-0.90320309492780126</v>
      </c>
      <c r="CV131" s="25">
        <v>0.97402765146903925</v>
      </c>
      <c r="CW131" s="25">
        <v>-0.14340026794457403</v>
      </c>
      <c r="CX131" s="25">
        <v>8.0196723988277457E-2</v>
      </c>
      <c r="CY131" s="18">
        <f t="shared" si="407"/>
        <v>16.381195952201676</v>
      </c>
      <c r="CZ131" s="18">
        <f t="shared" si="408"/>
        <v>1.9512506151978501</v>
      </c>
      <c r="DA131" s="18">
        <f>IF(ISNUMBER(CY131),DA130+CY131*0.5,IF(ISNUMBER(CY332),0,""))</f>
        <v>383.44077371588986</v>
      </c>
      <c r="DB131" s="18">
        <f>IF(ISNUMBER(CZ131),DB130+CZ131*0.5,IF(ISNUMBER(CZ332),0,""))</f>
        <v>449.18699414868917</v>
      </c>
      <c r="DC131" s="18">
        <f>IF(ISNUMBER(DA131), DA131*COS(RADIANS(-$C131+Графики!$B$3))+DB131*SIN(RADIANS(-$C131+Графики!$B$3)),"")</f>
        <v>383.44077371588986</v>
      </c>
      <c r="DD131" s="19">
        <f>IF(ISNUMBER(DA131), DA131*COS(RADIANS(-$C131+Графики!$B$5))+DB131*SIN(RADIANS(-$C131+Графики!$B$5)),"")</f>
        <v>449.18699414868917</v>
      </c>
      <c r="DE131" s="24">
        <v>-0.89380730807006403</v>
      </c>
      <c r="DF131" s="25">
        <v>0.99710899721774171</v>
      </c>
      <c r="DG131" s="25">
        <v>-0.20372919028035291</v>
      </c>
      <c r="DH131" s="25">
        <v>6.1108479405028365E-2</v>
      </c>
      <c r="DI131" s="18">
        <f t="shared" si="409"/>
        <v>16.500608841322283</v>
      </c>
      <c r="DJ131" s="18">
        <f t="shared" si="410"/>
        <v>2.3111426022060657</v>
      </c>
      <c r="DK131" s="18">
        <f>IF(ISNUMBER(DI131),DK130+DI131*0.5,IF(ISNUMBER(DI332),0,""))</f>
        <v>389.727424724966</v>
      </c>
      <c r="DL131" s="18">
        <f>IF(ISNUMBER(DJ131),DL130+DJ131*0.5,IF(ISNUMBER(DJ332),0,""))</f>
        <v>444.50259983053371</v>
      </c>
      <c r="DM131" s="18">
        <f>IF(ISNUMBER(DK131), DK131*COS(RADIANS(-$C131+Графики!$B$3))+DL131*SIN(RADIANS(-$C131+Графики!$B$3)),"")</f>
        <v>389.727424724966</v>
      </c>
      <c r="DN131" s="19">
        <f>IF(ISNUMBER(DK131), DK131*COS(RADIANS(-$C131+Графики!$B$5))+DL131*SIN(RADIANS(-$C131+Графики!$B$5)),"")</f>
        <v>444.50259983053371</v>
      </c>
      <c r="DO131" s="24">
        <v>-0.93504143167097598</v>
      </c>
      <c r="DP131" s="25">
        <v>0.88861739654741201</v>
      </c>
      <c r="DQ131" s="25">
        <v>-3.7745181041331621E-2</v>
      </c>
      <c r="DR131" s="25">
        <v>8.4573871811711332E-2</v>
      </c>
      <c r="DS131" s="18">
        <f t="shared" si="411"/>
        <v>15.913753729633905</v>
      </c>
      <c r="DT131" s="18">
        <f t="shared" si="412"/>
        <v>1.0674349023942171</v>
      </c>
      <c r="DU131" s="18">
        <f>IF(ISNUMBER(DS131),DU130+DS131*0.5,IF(ISNUMBER(DS332),0,""))</f>
        <v>395.75432512322249</v>
      </c>
      <c r="DV131" s="18">
        <f>IF(ISNUMBER(DT131),DV130+DT131*0.5,IF(ISNUMBER(DT332),0,""))</f>
        <v>443.89095753325665</v>
      </c>
      <c r="DW131" s="18">
        <f>IF(ISNUMBER(DU131), DU131*COS(RADIANS(-$C131+Графики!$B$3))+DV131*SIN(RADIANS(-$C131+Графики!$B$3)),"")</f>
        <v>395.75432512322249</v>
      </c>
      <c r="DX131" s="19">
        <f>IF(ISNUMBER(DU131), DU131*COS(RADIANS(-$C131+Графики!$B$5))+DV131*SIN(RADIANS(-$C131+Графики!$B$5)),"")</f>
        <v>443.89095753325665</v>
      </c>
      <c r="DY131" s="24">
        <v>-1.0315362753657471</v>
      </c>
      <c r="DZ131" s="25">
        <v>0.97514982427639219</v>
      </c>
      <c r="EA131" s="25">
        <v>-5.5852651304559797E-2</v>
      </c>
      <c r="EB131" s="25">
        <v>0.1259779802369661</v>
      </c>
      <c r="EC131" s="18">
        <f t="shared" si="413"/>
        <v>17.510744747413607</v>
      </c>
      <c r="ED131" s="18">
        <f t="shared" si="414"/>
        <v>1.5867709348163013</v>
      </c>
      <c r="EE131" s="18">
        <f>IF(ISNUMBER(EC131),EE130+EC131*0.5,IF(ISNUMBER(EC332),0,""))</f>
        <v>388.09413366456181</v>
      </c>
      <c r="EF131" s="18">
        <f>IF(ISNUMBER(ED131),EF130+ED131*0.5,IF(ISNUMBER(ED332),0,""))</f>
        <v>444.13307551116321</v>
      </c>
      <c r="EG131" s="18">
        <f>IF(ISNUMBER(EE131), EE131*COS(RADIANS(-$C131+Графики!$B$3))+EF131*SIN(RADIANS(-$C131+Графики!$B$3)),"")</f>
        <v>388.09413366456181</v>
      </c>
      <c r="EH131" s="19">
        <f>IF(ISNUMBER(EE131), EE131*COS(RADIANS(-$C131+Графики!$B$5))+EF131*SIN(RADIANS(-$C131+Графики!$B$5)),"")</f>
        <v>444.13307551116321</v>
      </c>
      <c r="EI131" s="24">
        <v>-0.91674564300421046</v>
      </c>
      <c r="EJ131" s="25">
        <v>0.84750822731644526</v>
      </c>
      <c r="EK131" s="25">
        <v>-8.805861331118664E-2</v>
      </c>
      <c r="EL131" s="25">
        <v>0.12152808188541883</v>
      </c>
      <c r="EM131" s="18">
        <f t="shared" si="415"/>
        <v>15.395411207509234</v>
      </c>
      <c r="EN131" s="18">
        <f t="shared" si="416"/>
        <v>1.8289879300549632</v>
      </c>
      <c r="EO131" s="18">
        <f>IF(ISNUMBER(EM131),EO130+EM131*0.5,IF(ISNUMBER(EM332),0,""))</f>
        <v>390.84917103068796</v>
      </c>
      <c r="EP131" s="18">
        <f>IF(ISNUMBER(EN131),EP130+EN131*0.5,IF(ISNUMBER(EN332),0,""))</f>
        <v>439.3055766360502</v>
      </c>
      <c r="EQ131" s="18">
        <f>IF(ISNUMBER(EO131), EO131*COS(RADIANS(-$C131+Графики!$B$3))+EP131*SIN(RADIANS(-$C131+Графики!$B$3)),"")</f>
        <v>390.84917103068796</v>
      </c>
      <c r="ER131" s="19">
        <f>IF(ISNUMBER(EO131), EO131*COS(RADIANS(-$C131+Графики!$B$5))+EP131*SIN(RADIANS(-$C131+Графики!$B$5)),"")</f>
        <v>439.3055766360502</v>
      </c>
      <c r="ES131" s="24">
        <v>-1.0092475541468757</v>
      </c>
      <c r="ET131" s="25">
        <v>0.90407043166732015</v>
      </c>
      <c r="EU131" s="25">
        <v>-9.0988131742801653E-2</v>
      </c>
      <c r="EV131" s="25">
        <v>2.179970222180512E-2</v>
      </c>
      <c r="EW131" s="18">
        <f t="shared" si="417"/>
        <v>16.696073451296794</v>
      </c>
      <c r="EX131" s="18">
        <f t="shared" si="418"/>
        <v>0.98425937051788381</v>
      </c>
      <c r="EY131" s="18">
        <f>IF(ISNUMBER(EW131),EY130+EW131*0.5,IF(ISNUMBER(EW332),0,""))</f>
        <v>384.5230870893314</v>
      </c>
      <c r="EZ131" s="18">
        <f>IF(ISNUMBER(EX131),EZ130+EX131*0.5,IF(ISNUMBER(EX332),0,""))</f>
        <v>439.14947665012301</v>
      </c>
      <c r="FA131" s="18">
        <f>IF(ISNUMBER(EY131), EY131*COS(RADIANS(-$C131+Графики!$B$3))+EZ131*SIN(RADIANS(-$C131+Графики!$B$3)),"")</f>
        <v>384.5230870893314</v>
      </c>
      <c r="FB131" s="19">
        <f>IF(ISNUMBER(EY131), EY131*COS(RADIANS(-$C131+Графики!$B$5))+EZ131*SIN(RADIANS(-$C131+Графики!$B$5)),"")</f>
        <v>439.14947665012301</v>
      </c>
      <c r="FC131" s="24">
        <v>-0.908752098138915</v>
      </c>
      <c r="FD131" s="25">
        <v>0.91832869876926926</v>
      </c>
      <c r="FE131" s="25">
        <v>-0.1281612667820205</v>
      </c>
      <c r="FF131" s="25">
        <v>1.6387645375162435E-2</v>
      </c>
      <c r="FG131" s="18">
        <f t="shared" si="419"/>
        <v>15.943612251284407</v>
      </c>
      <c r="FH131" s="18">
        <f t="shared" si="420"/>
        <v>1.2614268891292633</v>
      </c>
      <c r="FI131" s="18">
        <f>IF(ISNUMBER(FG131),FI130+FG131*0.5,IF(ISNUMBER(FG332),0,""))</f>
        <v>388.74928624314089</v>
      </c>
      <c r="FJ131" s="18">
        <f>IF(ISNUMBER(FH131),FJ130+FH131*0.5,IF(ISNUMBER(FH332),0,""))</f>
        <v>446.79082900157937</v>
      </c>
      <c r="FK131" s="18">
        <f>IF(ISNUMBER(FI131), FI131*COS(RADIANS(-$C131+Графики!$B$3))+FJ131*SIN(RADIANS(-$C131+Графики!$B$3)),"")</f>
        <v>388.74928624314089</v>
      </c>
      <c r="FL131" s="19">
        <f>IF(ISNUMBER(FI131), FI131*COS(RADIANS(-$C131+Графики!$B$5))+FJ131*SIN(RADIANS(-$C131+Графики!$B$5)),"")</f>
        <v>446.79082900157937</v>
      </c>
      <c r="FM131" s="24">
        <v>-0.98088425579023242</v>
      </c>
      <c r="FN131" s="25">
        <v>0.8383537812202283</v>
      </c>
      <c r="FO131" s="25">
        <v>-2.9113066783357039E-2</v>
      </c>
      <c r="FP131" s="25">
        <v>0.14474621352991954</v>
      </c>
      <c r="FQ131" s="18">
        <f t="shared" si="421"/>
        <v>15.875179922028058</v>
      </c>
      <c r="FR131" s="18">
        <f t="shared" si="422"/>
        <v>1.5172078562248441</v>
      </c>
      <c r="FS131" s="18">
        <f>IF(ISNUMBER(FQ131),FS130+FQ131*0.5,IF(ISNUMBER(FQ332),0,""))</f>
        <v>389.95333166721838</v>
      </c>
      <c r="FT131" s="18">
        <f>IF(ISNUMBER(FR131),FT130+FR131*0.5,IF(ISNUMBER(FR332),0,""))</f>
        <v>442.00948282623904</v>
      </c>
      <c r="FU131" s="18">
        <f>IF(ISNUMBER(FS131), FS131*COS(RADIANS(-$C131+Графики!$B$3))+FT131*SIN(RADIANS(-$C131+Графики!$B$3)),"")</f>
        <v>389.95333166721838</v>
      </c>
      <c r="FV131" s="19">
        <f>IF(ISNUMBER(FS131), FS131*COS(RADIANS(-$C131+Графики!$B$5))+FT131*SIN(RADIANS(-$C131+Графики!$B$5)),"")</f>
        <v>442.00948282623904</v>
      </c>
      <c r="FW131" s="24">
        <v>-0.90062911253139599</v>
      </c>
      <c r="FX131" s="25">
        <v>0.90694118547523839</v>
      </c>
      <c r="FY131" s="25">
        <v>-5.1947791917278746E-2</v>
      </c>
      <c r="FZ131" s="25">
        <v>0.17628979061587854</v>
      </c>
      <c r="GA131" s="18">
        <f t="shared" si="423"/>
        <v>15.773372440215937</v>
      </c>
      <c r="GB131" s="18">
        <f t="shared" si="424"/>
        <v>1.9917473290995922</v>
      </c>
      <c r="GC131" s="18">
        <f>IF(ISNUMBER(GA131),GC130+GA131*0.5,IF(ISNUMBER(GA332),0,""))</f>
        <v>394.8008776811933</v>
      </c>
      <c r="GD131" s="18">
        <f>IF(ISNUMBER(GB131),GD130+GB131*0.5,IF(ISNUMBER(GB332),0,""))</f>
        <v>437.27359051518056</v>
      </c>
      <c r="GE131" s="18">
        <f>IF(ISNUMBER(GC131), GC131*COS(RADIANS(-$C131+Графики!$B$3))+GD131*SIN(RADIANS(-$C131+Графики!$B$3)),"")</f>
        <v>394.8008776811933</v>
      </c>
      <c r="GF131" s="19">
        <f>IF(ISNUMBER(GC131), GC131*COS(RADIANS(-$C131+Графики!$B$5))+GD131*SIN(RADIANS(-$C131+Графики!$B$5)),"")</f>
        <v>437.27359051518056</v>
      </c>
      <c r="GG131" s="24">
        <v>-0.87142403595073104</v>
      </c>
      <c r="GH131" s="25">
        <v>1.0009159478382725</v>
      </c>
      <c r="GI131" s="25">
        <v>-0.10305379918572191</v>
      </c>
      <c r="GJ131" s="25">
        <v>6.7978947327226091E-2</v>
      </c>
      <c r="GK131" s="18">
        <f t="shared" si="425"/>
        <v>16.338521708904949</v>
      </c>
      <c r="GL131" s="18">
        <f t="shared" si="426"/>
        <v>1.4925417235382519</v>
      </c>
      <c r="GM131" s="18">
        <f>IF(ISNUMBER(GK131),GM130+GK131*0.5,IF(ISNUMBER(GK332),0,""))</f>
        <v>396.5846273003387</v>
      </c>
      <c r="GN131" s="18">
        <f>IF(ISNUMBER(GL131),GN130+GL131*0.5,IF(ISNUMBER(GL332),0,""))</f>
        <v>445.05447431686616</v>
      </c>
      <c r="GO131" s="18">
        <f>IF(ISNUMBER(GM131), GM131*COS(RADIANS(-$C131+Графики!$B$3))+GN131*SIN(RADIANS(-$C131+Графики!$B$3)),"")</f>
        <v>396.5846273003387</v>
      </c>
      <c r="GP131" s="19">
        <f>IF(ISNUMBER(GM131), GM131*COS(RADIANS(-$C131+Графики!$B$5))+GN131*SIN(RADIANS(-$C131+Графики!$B$5)),"")</f>
        <v>445.05447431686616</v>
      </c>
      <c r="GQ131" s="24">
        <v>-0.91018627721394008</v>
      </c>
      <c r="GR131" s="25">
        <v>0.9006062901313191</v>
      </c>
      <c r="GS131" s="25">
        <v>-0.11741831127057054</v>
      </c>
      <c r="GT131" s="25">
        <v>0.1744257504529709</v>
      </c>
      <c r="GU131" s="18">
        <f t="shared" si="427"/>
        <v>15.801488540362385</v>
      </c>
      <c r="GV131" s="18">
        <f t="shared" si="428"/>
        <v>2.5468171364995151</v>
      </c>
      <c r="GW131" s="18">
        <f>IF(ISNUMBER(GU131),GW130+GU131*0.5,IF(ISNUMBER(GU332),0,""))</f>
        <v>391.52535053963163</v>
      </c>
      <c r="GX131" s="18">
        <f>IF(ISNUMBER(GV131),GX130+GV131*0.5,IF(ISNUMBER(GV332),0,""))</f>
        <v>444.04084535113662</v>
      </c>
      <c r="GY131" s="18">
        <f>IF(ISNUMBER(GW131), GW131*COS(RADIANS(-$C131+Графики!$B$3))+GX131*SIN(RADIANS(-$C131+Графики!$B$3)),"")</f>
        <v>391.52535053963163</v>
      </c>
      <c r="GZ131" s="19">
        <f>IF(ISNUMBER(GW131), GW131*COS(RADIANS(-$C131+Графики!$B$5))+GX131*SIN(RADIANS(-$C131+Графики!$B$5)),"")</f>
        <v>444.04084535113662</v>
      </c>
      <c r="HA131" s="24">
        <v>-0.89163134389216381</v>
      </c>
      <c r="HB131" s="25">
        <v>0.98530957281523135</v>
      </c>
      <c r="HC131" s="25">
        <v>-7.7729777801133937E-2</v>
      </c>
      <c r="HD131" s="25">
        <v>3.1659944845051191E-2</v>
      </c>
      <c r="HE131" s="18">
        <f t="shared" si="429"/>
        <v>16.378667050349446</v>
      </c>
      <c r="HF131" s="18">
        <f t="shared" si="430"/>
        <v>0.95460526902555654</v>
      </c>
      <c r="HG131" s="18">
        <f>IF(ISNUMBER(HE131),HG130+HE131*0.5,IF(ISNUMBER(HE332),0,""))</f>
        <v>394.45131408363966</v>
      </c>
      <c r="HH131" s="18">
        <f>IF(ISNUMBER(HF131),HH130+HF131*0.5,IF(ISNUMBER(HF332),0,""))</f>
        <v>445.1280863643654</v>
      </c>
      <c r="HI131" s="18">
        <f>IF(ISNUMBER(HG131), HG131*COS(RADIANS(-$C131+Графики!$B$3))+HH131*SIN(RADIANS(-$C131+Графики!$B$3)),"")</f>
        <v>394.45131408363966</v>
      </c>
      <c r="HJ131" s="19">
        <f>IF(ISNUMBER(HG131), HG131*COS(RADIANS(-$C131+Графики!$B$5))+HH131*SIN(RADIANS(-$C131+Графики!$B$5)),"")</f>
        <v>445.1280863643654</v>
      </c>
      <c r="HK131" s="24">
        <v>-1.0202617970121572</v>
      </c>
      <c r="HL131" s="25">
        <v>0.95075239867219585</v>
      </c>
      <c r="HM131" s="25">
        <v>-0.13457223851132441</v>
      </c>
      <c r="HN131" s="25">
        <v>7.9592616747262479E-2</v>
      </c>
      <c r="HO131" s="18">
        <f t="shared" si="431"/>
        <v>17.19949554616403</v>
      </c>
      <c r="HP131" s="18">
        <f t="shared" si="432"/>
        <v>1.8689398451434169</v>
      </c>
      <c r="HQ131" s="18">
        <f>IF(ISNUMBER(HO131),HQ130+HO131*0.5,IF(ISNUMBER(HO332),0,""))</f>
        <v>393.29656171638624</v>
      </c>
      <c r="HR131" s="18">
        <f>IF(ISNUMBER(HP131),HR130+HP131*0.5,IF(ISNUMBER(HP332),0,""))</f>
        <v>451.23374574449502</v>
      </c>
      <c r="HS131" s="18">
        <f>IF(ISNUMBER(HQ131), HQ131*COS(RADIANS(-$C131+Графики!$B$3))+HR131*SIN(RADIANS(-$C131+Графики!$B$3)),"")</f>
        <v>393.29656171638624</v>
      </c>
      <c r="HT131" s="19">
        <f>IF(ISNUMBER(HQ131), HQ131*COS(RADIANS(-$C131+Графики!$B$5))+HR131*SIN(RADIANS(-$C131+Графики!$B$5)),"")</f>
        <v>451.23374574449502</v>
      </c>
      <c r="HU131" s="24">
        <v>-0.94326794271644521</v>
      </c>
      <c r="HV131" s="25">
        <v>0.92103986820304751</v>
      </c>
      <c r="HW131" s="25">
        <v>-7.2469316441475279E-2</v>
      </c>
      <c r="HX131" s="25">
        <v>-7.3977073601220467E-3</v>
      </c>
      <c r="HY131" s="18">
        <f t="shared" si="433"/>
        <v>16.268437093811315</v>
      </c>
      <c r="HZ131" s="18">
        <f t="shared" si="434"/>
        <v>0.56785688350146579</v>
      </c>
      <c r="IA131" s="18">
        <f>IF(ISNUMBER(HY131),IA130+HY131*0.5,IF(ISNUMBER(HY332),0,""))</f>
        <v>388.84513245497283</v>
      </c>
      <c r="IB131" s="18">
        <f>IF(ISNUMBER(HZ131),IB130+HZ131*0.5,IF(ISNUMBER(HZ332),0,""))</f>
        <v>439.00793571771669</v>
      </c>
      <c r="IC131" s="18">
        <f>IF(ISNUMBER(IA131), IA131*COS(RADIANS(-$C131+Графики!$B$3))+IB131*SIN(RADIANS(-$C131+Графики!$B$3)),"")</f>
        <v>388.84513245497283</v>
      </c>
      <c r="ID131" s="19">
        <f>IF(ISNUMBER(IA131), IA131*COS(RADIANS(-$C131+Графики!$B$5))+IB131*SIN(RADIANS(-$C131+Графики!$B$5)),"")</f>
        <v>439.00793571771669</v>
      </c>
      <c r="IE131" s="24">
        <v>-0.95041220492616485</v>
      </c>
      <c r="IF131" s="25">
        <v>0.95526652142203494</v>
      </c>
      <c r="IG131" s="25">
        <v>-2.9154133879287808E-2</v>
      </c>
      <c r="IH131" s="25">
        <v>-4.0742077889790868E-3</v>
      </c>
      <c r="II131" s="18">
        <f t="shared" si="435"/>
        <v>16.629417591591277</v>
      </c>
      <c r="IJ131" s="18">
        <f t="shared" si="436"/>
        <v>0.21886364146904935</v>
      </c>
      <c r="IK131" s="18">
        <f>IF(ISNUMBER(II131),IK130+II131*0.5,IF(ISNUMBER(II332),0,""))</f>
        <v>388.12969862358602</v>
      </c>
      <c r="IL131" s="18">
        <f>IF(ISNUMBER(IJ131),IL130+IJ131*0.5,IF(ISNUMBER(IJ332),0,""))</f>
        <v>435.40660360207949</v>
      </c>
      <c r="IM131" s="18">
        <f>IF(ISNUMBER(IK131), IK131*COS(RADIANS(-$C131+Графики!$B$3))+IL131*SIN(RADIANS(-$C131+Графики!$B$3)),"")</f>
        <v>388.12969862358602</v>
      </c>
      <c r="IN131" s="19">
        <f>IF(ISNUMBER(IK131), IK131*COS(RADIANS(-$C131+Графики!$B$5))+IL131*SIN(RADIANS(-$C131+Графики!$B$5)),"")</f>
        <v>435.40660360207949</v>
      </c>
      <c r="IO131" s="24">
        <v>-1.029185316869687</v>
      </c>
      <c r="IP131" s="25">
        <v>0.94879718490057263</v>
      </c>
      <c r="IQ131" s="25">
        <v>-0.15822598474272237</v>
      </c>
      <c r="IR131" s="25">
        <v>0.16957447806303269</v>
      </c>
      <c r="IS131" s="18">
        <f t="shared" si="437"/>
        <v>17.26029646142457</v>
      </c>
      <c r="IT131" s="18">
        <f t="shared" si="438"/>
        <v>2.8605947813707417</v>
      </c>
      <c r="IU131" s="18">
        <f>IF(ISNUMBER(IS131),IU130+IS131*0.5,IF(ISNUMBER(IS332),0,""))</f>
        <v>388.73269418197947</v>
      </c>
      <c r="IV131" s="18">
        <f>IF(ISNUMBER(IT131),IV130+IT131*0.5,IF(ISNUMBER(IT332),0,""))</f>
        <v>447.93664718216803</v>
      </c>
      <c r="IW131" s="18">
        <f>IF(ISNUMBER(IU131), IU131*COS(RADIANS(-$C131+Графики!$B$3))+IV131*SIN(RADIANS(-$C131+Графики!$B$3)),"")</f>
        <v>388.73269418197947</v>
      </c>
      <c r="IX131" s="19">
        <f>IF(ISNUMBER(IU131), IU131*COS(RADIANS(-$C131+Графики!$B$5))+IV131*SIN(RADIANS(-$C131+Графики!$B$5)),"")</f>
        <v>447.93664718216803</v>
      </c>
    </row>
    <row r="132" spans="1:258" s="88" customFormat="1" x14ac:dyDescent="0.25">
      <c r="A132" s="44">
        <v>132</v>
      </c>
      <c r="B132" s="50">
        <v>0</v>
      </c>
      <c r="C132" s="11">
        <f>IF(Графики!$A$7="Расчитывать с учетом закручивания скважины",B132,0)</f>
        <v>0</v>
      </c>
      <c r="D132" s="47">
        <v>64.5</v>
      </c>
      <c r="E132" s="34">
        <f>IF(ISNUMBER(INDEX($I$1:$IX$303,$A132,E$1) ),INDEX($I$1:$IX$303,$A132,E$1),0)</f>
        <v>15.950639555044249</v>
      </c>
      <c r="F132" s="35">
        <f>IF(ISNUMBER(INDEX($I$1:$IX$303,$A132,F$1) ),INDEX($I$1:$IX$303,$A132,F$1),0)</f>
        <v>4.6826626847097996</v>
      </c>
      <c r="G132" s="35">
        <f>IF(ISNUMBER(INDEX($I$1:$IX$303,$A132,G$1) ),INDEX($I$1:$IX$303,$A132,G$1)-$G$305,0)</f>
        <v>-581.15166482101699</v>
      </c>
      <c r="H132" s="36">
        <f>IF(ISNUMBER(INDEX($I$1:$IX$303,$A132,H$1) ),INDEX($I$1:$IX$303,$A132,H$1)-$H$305,0)</f>
        <v>-708.62111063661382</v>
      </c>
      <c r="I132" s="29">
        <v>-0.84102289778613892</v>
      </c>
      <c r="J132" s="25">
        <v>0.98686327122957163</v>
      </c>
      <c r="K132" s="25">
        <v>-0.34850622807301168</v>
      </c>
      <c r="L132" s="25">
        <v>0.18808935039175148</v>
      </c>
      <c r="M132" s="18">
        <f t="shared" si="389"/>
        <v>15.950639555044249</v>
      </c>
      <c r="N132" s="18">
        <f t="shared" si="390"/>
        <v>4.6826626847097996</v>
      </c>
      <c r="O132" s="18">
        <f>IF(ISNUMBER(M132),O131+M132*0.5,IF(ISNUMBER(M333),0,""))</f>
        <v>396.76449106839766</v>
      </c>
      <c r="P132" s="18">
        <f>IF(ISNUMBER(N132),P131+N132*0.5,IF(ISNUMBER(N333),0,""))</f>
        <v>446.80855284742364</v>
      </c>
      <c r="Q132" s="18">
        <f>IF(ISNUMBER(O132), O132*COS(RADIANS(-$C132+Графики!$B$3))+P132*SIN(RADIANS(-$C132+Графики!$B$3)),"")</f>
        <v>396.76449106839766</v>
      </c>
      <c r="R132" s="19">
        <f>IF(ISNUMBER(O132), O132*COS(RADIANS(-$C132+Графики!$B$5))+P132*SIN(RADIANS(-$C132+Графики!$B$5)),"")</f>
        <v>446.80855284742364</v>
      </c>
      <c r="S132" s="29">
        <v>-0.97944812240686385</v>
      </c>
      <c r="T132" s="25">
        <v>0.84947891033079892</v>
      </c>
      <c r="U132" s="25">
        <v>-0.34662556263650512</v>
      </c>
      <c r="V132" s="25">
        <v>0.18416312747791749</v>
      </c>
      <c r="W132" s="18">
        <f t="shared" si="391"/>
        <v>15.959721648325576</v>
      </c>
      <c r="X132" s="18">
        <f t="shared" si="392"/>
        <v>4.6319885737976048</v>
      </c>
      <c r="Y132" s="18">
        <f>IF(ISNUMBER(W132),Y131+W132*0.5,IF(ISNUMBER(W333),0,""))</f>
        <v>397.25573848657046</v>
      </c>
      <c r="Z132" s="18">
        <f>IF(ISNUMBER(X132),Z131+X132*0.5,IF(ISNUMBER(X333),0,""))</f>
        <v>443.80557784149431</v>
      </c>
      <c r="AA132" s="18">
        <f>IF(ISNUMBER(Y132), Y132*COS(RADIANS(-$C132+Графики!$B$3))+Z132*SIN(RADIANS(-$C132+Графики!$B$3)),"")</f>
        <v>397.25573848657046</v>
      </c>
      <c r="AB132" s="18">
        <f>IF(ISNUMBER(Y132), Y132*COS(RADIANS(-$C132+Графики!$B$5))+Z132*SIN(RADIANS(-$C132+Графики!$B$5)),"")</f>
        <v>443.80557784149431</v>
      </c>
      <c r="AC132" s="24">
        <v>-0.95642312489799119</v>
      </c>
      <c r="AD132" s="25">
        <v>0.94094260000776042</v>
      </c>
      <c r="AE132" s="25">
        <v>-0.34931465304108666</v>
      </c>
      <c r="AF132" s="25">
        <v>0.15016069089742842</v>
      </c>
      <c r="AG132" s="18">
        <f t="shared" si="393"/>
        <v>16.556882956298978</v>
      </c>
      <c r="AH132" s="18">
        <f t="shared" si="394"/>
        <v>4.3587308404280289</v>
      </c>
      <c r="AI132" s="18">
        <f>IF(ISNUMBER(AG132),AI131+AG132*0.5,IF(ISNUMBER(AG333),0,""))</f>
        <v>400.47367518286302</v>
      </c>
      <c r="AJ132" s="18">
        <f>IF(ISNUMBER(AH132),AJ131+AH132*0.5,IF(ISNUMBER(AH333),0,""))</f>
        <v>450.77387568136089</v>
      </c>
      <c r="AK132" s="18">
        <f>IF(ISNUMBER(AI132), AI132*COS(RADIANS(-$C132+Графики!$B$3))+AJ132*SIN(RADIANS(-$C132+Графики!$B$3)),"")</f>
        <v>400.47367518286302</v>
      </c>
      <c r="AL132" s="19">
        <f>IF(ISNUMBER(AI132), AI132*COS(RADIANS(-$C132+Графики!$B$5))+AJ132*SIN(RADIANS(-$C132+Графики!$B$5)),"")</f>
        <v>450.77387568136089</v>
      </c>
      <c r="AM132" s="24">
        <v>-0.98598964248629373</v>
      </c>
      <c r="AN132" s="25">
        <v>0.88994505913919408</v>
      </c>
      <c r="AO132" s="25">
        <v>-0.22194179095448499</v>
      </c>
      <c r="AP132" s="25">
        <v>0.11716737506774175</v>
      </c>
      <c r="AQ132" s="18">
        <f t="shared" si="395"/>
        <v>16.369887344498945</v>
      </c>
      <c r="AR132" s="18">
        <f t="shared" si="396"/>
        <v>2.959281416130823</v>
      </c>
      <c r="AS132" s="18">
        <f>IF(ISNUMBER(AQ132),AS131+AQ132*0.5,IF(ISNUMBER(AQ333),0,""))</f>
        <v>393.85866215423442</v>
      </c>
      <c r="AT132" s="18">
        <f>IF(ISNUMBER(AR132),AT131+AR132*0.5,IF(ISNUMBER(AR333),0,""))</f>
        <v>448.29810108610576</v>
      </c>
      <c r="AU132" s="18">
        <f>IF(ISNUMBER(AS132), AS132*COS(RADIANS(-$C132+Графики!$B$3))+AT132*SIN(RADIANS(-$C132+Графики!$B$3)),"")</f>
        <v>393.85866215423442</v>
      </c>
      <c r="AV132" s="19">
        <f>IF(ISNUMBER(AS132), AS132*COS(RADIANS(-$C132+Графики!$B$5))+AT132*SIN(RADIANS(-$C132+Графики!$B$5)),"")</f>
        <v>448.29810108610576</v>
      </c>
      <c r="AW132" s="24">
        <v>-0.94042470618619756</v>
      </c>
      <c r="AX132" s="25">
        <v>0.831953755475909</v>
      </c>
      <c r="AY132" s="25">
        <v>-0.21847679153916422</v>
      </c>
      <c r="AZ132" s="25">
        <v>0.24962229256910792</v>
      </c>
      <c r="BA132" s="18">
        <f t="shared" si="397"/>
        <v>15.466303200536258</v>
      </c>
      <c r="BB132" s="18">
        <f t="shared" si="398"/>
        <v>4.0849237609613764</v>
      </c>
      <c r="BC132" s="18">
        <f>IF(ISNUMBER(BA132),BC131+BA132*0.5,IF(ISNUMBER(BA333),0,""))</f>
        <v>391.06755337325342</v>
      </c>
      <c r="BD132" s="18">
        <f>IF(ISNUMBER(BB132),BD131+BB132*0.5,IF(ISNUMBER(BB333),0,""))</f>
        <v>444.88802076060261</v>
      </c>
      <c r="BE132" s="18">
        <f>IF(ISNUMBER(BC132), BC132*COS(RADIANS(-$C132+Графики!$B$3))+BD132*SIN(RADIANS(-$C132+Графики!$B$3)),"")</f>
        <v>391.06755337325342</v>
      </c>
      <c r="BF132" s="19">
        <f>IF(ISNUMBER(BC132), BC132*COS(RADIANS(-$C132+Графики!$B$5))+BD132*SIN(RADIANS(-$C132+Графики!$B$5)),"")</f>
        <v>444.88802076060261</v>
      </c>
      <c r="BG132" s="24">
        <v>-0.93909633996389952</v>
      </c>
      <c r="BH132" s="25">
        <v>0.93336343156413315</v>
      </c>
      <c r="BI132" s="25">
        <v>-0.21964933836678208</v>
      </c>
      <c r="BJ132" s="25">
        <v>0.24755764590750581</v>
      </c>
      <c r="BK132" s="18">
        <f t="shared" si="399"/>
        <v>16.339566914585458</v>
      </c>
      <c r="BL132" s="18">
        <f t="shared" si="400"/>
        <v>4.0771387861111084</v>
      </c>
      <c r="BM132" s="18">
        <f>IF(ISNUMBER(BK132),BM131+BK132*0.5,IF(ISNUMBER(BK333),0,""))</f>
        <v>397.41240798587143</v>
      </c>
      <c r="BN132" s="18">
        <f>IF(ISNUMBER(BL132),BN131+BL132*0.5,IF(ISNUMBER(BL333),0,""))</f>
        <v>437.84220949191302</v>
      </c>
      <c r="BO132" s="18">
        <f>IF(ISNUMBER(BM132), BM132*COS(RADIANS(-$C132+Графики!$B$3))+BN132*SIN(RADIANS(-$C132+Графики!$B$3)),"")</f>
        <v>397.41240798587143</v>
      </c>
      <c r="BP132" s="19">
        <f>IF(ISNUMBER(BM132), BM132*COS(RADIANS(-$C132+Графики!$B$5))+BN132*SIN(RADIANS(-$C132+Графики!$B$5)),"")</f>
        <v>437.84220949191302</v>
      </c>
      <c r="BQ132" s="24">
        <v>-0.96310818621898497</v>
      </c>
      <c r="BR132" s="25">
        <v>0.90434096823720733</v>
      </c>
      <c r="BS132" s="25">
        <v>-0.24801977352778565</v>
      </c>
      <c r="BT132" s="25">
        <v>0.24604615617612988</v>
      </c>
      <c r="BU132" s="18">
        <f t="shared" si="401"/>
        <v>16.295846853638388</v>
      </c>
      <c r="BV132" s="18">
        <f t="shared" si="402"/>
        <v>4.3115252395149977</v>
      </c>
      <c r="BW132" s="18">
        <f>IF(ISNUMBER(BU132),BW131+BU132*0.5,IF(ISNUMBER(BU333),0,""))</f>
        <v>398.12121690459037</v>
      </c>
      <c r="BX132" s="18">
        <f>IF(ISNUMBER(BV132),BX131+BV132*0.5,IF(ISNUMBER(BV333),0,""))</f>
        <v>436.31078417299051</v>
      </c>
      <c r="BY132" s="18">
        <f>IF(ISNUMBER(BW132), BW132*COS(RADIANS(-$C132+Графики!$B$3))+BX132*SIN(RADIANS(-$C132+Графики!$B$3)),"")</f>
        <v>398.12121690459037</v>
      </c>
      <c r="BZ132" s="19">
        <f>IF(ISNUMBER(BW132), BW132*COS(RADIANS(-$C132+Графики!$B$5))+BX132*SIN(RADIANS(-$C132+Графики!$B$5)),"")</f>
        <v>436.31078417299051</v>
      </c>
      <c r="CA132" s="29">
        <v>-0.9799210081897769</v>
      </c>
      <c r="CB132" s="25">
        <v>1.0039152773943338</v>
      </c>
      <c r="CC132" s="25">
        <v>-0.3752563168266364</v>
      </c>
      <c r="CD132" s="25">
        <v>7.8608724797642054E-2</v>
      </c>
      <c r="CE132" s="18">
        <f t="shared" si="403"/>
        <v>17.311372729537911</v>
      </c>
      <c r="CF132" s="18">
        <f t="shared" si="404"/>
        <v>3.9607093125307093</v>
      </c>
      <c r="CG132" s="18">
        <f>IF(ISNUMBER(CE132),CG131+CE132*0.5,IF(ISNUMBER(CE333),0,""))</f>
        <v>402.56811485491539</v>
      </c>
      <c r="CH132" s="18">
        <f>IF(ISNUMBER(CF132),CH131+CF132*0.5,IF(ISNUMBER(CF333),0,""))</f>
        <v>450.22572454764736</v>
      </c>
      <c r="CI132" s="18">
        <f>IF(ISNUMBER(CG132), CG132*COS(RADIANS(-$C132+Графики!$B$3))+CH132*SIN(RADIANS(-$C132+Графики!$B$3)),"")</f>
        <v>402.56811485491539</v>
      </c>
      <c r="CJ132" s="19">
        <f>IF(ISNUMBER(CG132), CG132*COS(RADIANS(-$C132+Графики!$B$5))+CH132*SIN(RADIANS(-$C132+Графики!$B$5)),"")</f>
        <v>450.22572454764736</v>
      </c>
      <c r="CK132" s="24">
        <v>-1.0219207572184599</v>
      </c>
      <c r="CL132" s="25">
        <v>0.81620035023028747</v>
      </c>
      <c r="CM132" s="25">
        <v>-0.21907340976850967</v>
      </c>
      <c r="CN132" s="25">
        <v>0.18607612167907592</v>
      </c>
      <c r="CO132" s="18">
        <f t="shared" si="405"/>
        <v>16.039944815672158</v>
      </c>
      <c r="CP132" s="18">
        <f t="shared" si="406"/>
        <v>3.5355892772531892</v>
      </c>
      <c r="CQ132" s="18">
        <f>IF(ISNUMBER(CO132),CQ131+CO132*0.5,IF(ISNUMBER(CO333),0,""))</f>
        <v>400.14097766490227</v>
      </c>
      <c r="CR132" s="18">
        <f>IF(ISNUMBER(CP132),CR131+CP132*0.5,IF(ISNUMBER(CP333),0,""))</f>
        <v>449.32193184572361</v>
      </c>
      <c r="CS132" s="18">
        <f>IF(ISNUMBER(CQ132), CQ132*COS(RADIANS(-$C132+Графики!$B$3))+CR132*SIN(RADIANS(-$C132+Графики!$B$3)),"")</f>
        <v>400.14097766490227</v>
      </c>
      <c r="CT132" s="19">
        <f>IF(ISNUMBER(CQ132), CQ132*COS(RADIANS(-$C132+Графики!$B$5))+CR132*SIN(RADIANS(-$C132+Графики!$B$5)),"")</f>
        <v>449.32193184572361</v>
      </c>
      <c r="CU132" s="24">
        <v>-0.99506546413354358</v>
      </c>
      <c r="CV132" s="25">
        <v>0.87577760835019591</v>
      </c>
      <c r="CW132" s="25">
        <v>-0.27173402992625462</v>
      </c>
      <c r="CX132" s="25">
        <v>0.17041528911183432</v>
      </c>
      <c r="CY132" s="18">
        <f t="shared" si="407"/>
        <v>16.32546043575238</v>
      </c>
      <c r="CZ132" s="18">
        <f t="shared" si="408"/>
        <v>3.85847112724456</v>
      </c>
      <c r="DA132" s="18">
        <f>IF(ISNUMBER(CY132),DA131+CY132*0.5,IF(ISNUMBER(CY333),0,""))</f>
        <v>391.60350393376604</v>
      </c>
      <c r="DB132" s="18">
        <f>IF(ISNUMBER(CZ132),DB131+CZ132*0.5,IF(ISNUMBER(CZ333),0,""))</f>
        <v>451.11622971231145</v>
      </c>
      <c r="DC132" s="18">
        <f>IF(ISNUMBER(DA132), DA132*COS(RADIANS(-$C132+Графики!$B$3))+DB132*SIN(RADIANS(-$C132+Графики!$B$3)),"")</f>
        <v>391.60350393376604</v>
      </c>
      <c r="DD132" s="19">
        <f>IF(ISNUMBER(DA132), DA132*COS(RADIANS(-$C132+Графики!$B$5))+DB132*SIN(RADIANS(-$C132+Графики!$B$5)),"")</f>
        <v>451.11622971231145</v>
      </c>
      <c r="DE132" s="24">
        <v>-0.94607318792017192</v>
      </c>
      <c r="DF132" s="25">
        <v>0.93250494191484201</v>
      </c>
      <c r="DG132" s="25">
        <v>-0.37218656415272333</v>
      </c>
      <c r="DH132" s="25">
        <v>6.4000715010268022E-2</v>
      </c>
      <c r="DI132" s="18">
        <f t="shared" si="409"/>
        <v>16.392952511994146</v>
      </c>
      <c r="DJ132" s="18">
        <f t="shared" si="410"/>
        <v>3.8064428963650347</v>
      </c>
      <c r="DK132" s="18">
        <f>IF(ISNUMBER(DI132),DK131+DI132*0.5,IF(ISNUMBER(DI333),0,""))</f>
        <v>397.92390098096308</v>
      </c>
      <c r="DL132" s="18">
        <f>IF(ISNUMBER(DJ132),DL131+DJ132*0.5,IF(ISNUMBER(DJ333),0,""))</f>
        <v>446.40582127871625</v>
      </c>
      <c r="DM132" s="18">
        <f>IF(ISNUMBER(DK132), DK132*COS(RADIANS(-$C132+Графики!$B$3))+DL132*SIN(RADIANS(-$C132+Графики!$B$3)),"")</f>
        <v>397.92390098096308</v>
      </c>
      <c r="DN132" s="19">
        <f>IF(ISNUMBER(DK132), DK132*COS(RADIANS(-$C132+Графики!$B$5))+DL132*SIN(RADIANS(-$C132+Графики!$B$5)),"")</f>
        <v>446.40582127871625</v>
      </c>
      <c r="DO132" s="24">
        <v>-1.0250848124986287</v>
      </c>
      <c r="DP132" s="25">
        <v>0.96458579216571916</v>
      </c>
      <c r="DQ132" s="25">
        <v>-0.36180827466118626</v>
      </c>
      <c r="DR132" s="25">
        <v>5.5951580885310076E-2</v>
      </c>
      <c r="DS132" s="18">
        <f t="shared" si="411"/>
        <v>17.362279116235808</v>
      </c>
      <c r="DT132" s="18">
        <f t="shared" si="412"/>
        <v>3.6456344054475451</v>
      </c>
      <c r="DU132" s="18">
        <f>IF(ISNUMBER(DS132),DU131+DS132*0.5,IF(ISNUMBER(DS333),0,""))</f>
        <v>404.43546468134036</v>
      </c>
      <c r="DV132" s="18">
        <f>IF(ISNUMBER(DT132),DV131+DT132*0.5,IF(ISNUMBER(DT333),0,""))</f>
        <v>445.71377473598045</v>
      </c>
      <c r="DW132" s="18">
        <f>IF(ISNUMBER(DU132), DU132*COS(RADIANS(-$C132+Графики!$B$3))+DV132*SIN(RADIANS(-$C132+Графики!$B$3)),"")</f>
        <v>404.43546468134036</v>
      </c>
      <c r="DX132" s="19">
        <f>IF(ISNUMBER(DU132), DU132*COS(RADIANS(-$C132+Графики!$B$5))+DV132*SIN(RADIANS(-$C132+Графики!$B$5)),"")</f>
        <v>445.71377473598045</v>
      </c>
      <c r="DY132" s="24">
        <v>-0.862664387406198</v>
      </c>
      <c r="DZ132" s="25">
        <v>0.84948510207896721</v>
      </c>
      <c r="EA132" s="25">
        <v>-0.21998557938587038</v>
      </c>
      <c r="EB132" s="25">
        <v>7.9929187618726805E-2</v>
      </c>
      <c r="EC132" s="18">
        <f t="shared" si="413"/>
        <v>14.940767020513928</v>
      </c>
      <c r="ED132" s="18">
        <f t="shared" si="414"/>
        <v>2.6172470917656665</v>
      </c>
      <c r="EE132" s="18">
        <f>IF(ISNUMBER(EC132),EE131+EC132*0.5,IF(ISNUMBER(EC333),0,""))</f>
        <v>395.56451717481877</v>
      </c>
      <c r="EF132" s="18">
        <f>IF(ISNUMBER(ED132),EF131+ED132*0.5,IF(ISNUMBER(ED333),0,""))</f>
        <v>445.44169905704604</v>
      </c>
      <c r="EG132" s="18">
        <f>IF(ISNUMBER(EE132), EE132*COS(RADIANS(-$C132+Графики!$B$3))+EF132*SIN(RADIANS(-$C132+Графики!$B$3)),"")</f>
        <v>395.56451717481877</v>
      </c>
      <c r="EH132" s="19">
        <f>IF(ISNUMBER(EE132), EE132*COS(RADIANS(-$C132+Графики!$B$5))+EF132*SIN(RADIANS(-$C132+Графики!$B$5)),"")</f>
        <v>445.44169905704604</v>
      </c>
      <c r="EI132" s="24">
        <v>-0.90704512301304885</v>
      </c>
      <c r="EJ132" s="25">
        <v>0.99558900582763032</v>
      </c>
      <c r="EK132" s="25">
        <v>-0.37362105772877674</v>
      </c>
      <c r="EL132" s="25">
        <v>0.12533376552104677</v>
      </c>
      <c r="EM132" s="18">
        <f t="shared" si="415"/>
        <v>16.602852134206941</v>
      </c>
      <c r="EN132" s="18">
        <f t="shared" si="416"/>
        <v>4.3541884836115452</v>
      </c>
      <c r="EO132" s="18">
        <f>IF(ISNUMBER(EM132),EO131+EM132*0.5,IF(ISNUMBER(EM333),0,""))</f>
        <v>399.15059709779143</v>
      </c>
      <c r="EP132" s="18">
        <f>IF(ISNUMBER(EN132),EP131+EN132*0.5,IF(ISNUMBER(EN333),0,""))</f>
        <v>441.48267087785598</v>
      </c>
      <c r="EQ132" s="18">
        <f>IF(ISNUMBER(EO132), EO132*COS(RADIANS(-$C132+Графики!$B$3))+EP132*SIN(RADIANS(-$C132+Графики!$B$3)),"")</f>
        <v>399.15059709779143</v>
      </c>
      <c r="ER132" s="19">
        <f>IF(ISNUMBER(EO132), EO132*COS(RADIANS(-$C132+Графики!$B$5))+EP132*SIN(RADIANS(-$C132+Графики!$B$5)),"")</f>
        <v>441.48267087785598</v>
      </c>
      <c r="ES132" s="24">
        <v>-1.0125305899139367</v>
      </c>
      <c r="ET132" s="25">
        <v>0.91139761671453601</v>
      </c>
      <c r="EU132" s="25">
        <v>-0.36176745759995843</v>
      </c>
      <c r="EV132" s="25">
        <v>0.16969696132322123</v>
      </c>
      <c r="EW132" s="18">
        <f t="shared" si="417"/>
        <v>16.788652117110967</v>
      </c>
      <c r="EX132" s="18">
        <f t="shared" si="418"/>
        <v>4.6378853567390355</v>
      </c>
      <c r="EY132" s="18">
        <f>IF(ISNUMBER(EW132),EY131+EW132*0.5,IF(ISNUMBER(EW333),0,""))</f>
        <v>392.91741314788686</v>
      </c>
      <c r="EZ132" s="18">
        <f>IF(ISNUMBER(EX132),EZ131+EX132*0.5,IF(ISNUMBER(EX333),0,""))</f>
        <v>441.46841932849253</v>
      </c>
      <c r="FA132" s="18">
        <f>IF(ISNUMBER(EY132), EY132*COS(RADIANS(-$C132+Графики!$B$3))+EZ132*SIN(RADIANS(-$C132+Графики!$B$3)),"")</f>
        <v>392.91741314788686</v>
      </c>
      <c r="FB132" s="19">
        <f>IF(ISNUMBER(EY132), EY132*COS(RADIANS(-$C132+Графики!$B$5))+EZ132*SIN(RADIANS(-$C132+Графики!$B$5)),"")</f>
        <v>441.46841932849253</v>
      </c>
      <c r="FC132" s="24">
        <v>-0.97789015615835784</v>
      </c>
      <c r="FD132" s="25">
        <v>0.8436373529430008</v>
      </c>
      <c r="FE132" s="25">
        <v>-0.39832370845067933</v>
      </c>
      <c r="FF132" s="25">
        <v>0.19769519091056939</v>
      </c>
      <c r="FG132" s="18">
        <f t="shared" si="419"/>
        <v>15.895156814139721</v>
      </c>
      <c r="FH132" s="18">
        <f t="shared" si="420"/>
        <v>5.2012226474970191</v>
      </c>
      <c r="FI132" s="18">
        <f>IF(ISNUMBER(FG132),FI131+FG132*0.5,IF(ISNUMBER(FG333),0,""))</f>
        <v>396.69686465021073</v>
      </c>
      <c r="FJ132" s="18">
        <f>IF(ISNUMBER(FH132),FJ131+FH132*0.5,IF(ISNUMBER(FH333),0,""))</f>
        <v>449.39144032532789</v>
      </c>
      <c r="FK132" s="18">
        <f>IF(ISNUMBER(FI132), FI132*COS(RADIANS(-$C132+Графики!$B$3))+FJ132*SIN(RADIANS(-$C132+Графики!$B$3)),"")</f>
        <v>396.69686465021073</v>
      </c>
      <c r="FL132" s="19">
        <f>IF(ISNUMBER(FI132), FI132*COS(RADIANS(-$C132+Графики!$B$5))+FJ132*SIN(RADIANS(-$C132+Графики!$B$5)),"")</f>
        <v>449.39144032532789</v>
      </c>
      <c r="FM132" s="24">
        <v>-0.93974311087453677</v>
      </c>
      <c r="FN132" s="25">
        <v>0.85347762083920975</v>
      </c>
      <c r="FO132" s="25">
        <v>-0.26980928936552229</v>
      </c>
      <c r="FP132" s="25">
        <v>0.128992606130967</v>
      </c>
      <c r="FQ132" s="18">
        <f t="shared" si="421"/>
        <v>15.648164306588747</v>
      </c>
      <c r="FR132" s="18">
        <f t="shared" si="422"/>
        <v>3.480196044546596</v>
      </c>
      <c r="FS132" s="18">
        <f>IF(ISNUMBER(FQ132),FS131+FQ132*0.5,IF(ISNUMBER(FQ333),0,""))</f>
        <v>397.77741382051278</v>
      </c>
      <c r="FT132" s="18">
        <f>IF(ISNUMBER(FR132),FT131+FR132*0.5,IF(ISNUMBER(FR333),0,""))</f>
        <v>443.74958084851232</v>
      </c>
      <c r="FU132" s="18">
        <f>IF(ISNUMBER(FS132), FS132*COS(RADIANS(-$C132+Графики!$B$3))+FT132*SIN(RADIANS(-$C132+Графики!$B$3)),"")</f>
        <v>397.77741382051278</v>
      </c>
      <c r="FV132" s="19">
        <f>IF(ISNUMBER(FS132), FS132*COS(RADIANS(-$C132+Графики!$B$5))+FT132*SIN(RADIANS(-$C132+Графики!$B$5)),"")</f>
        <v>443.74958084851232</v>
      </c>
      <c r="FW132" s="24">
        <v>-0.9256780244795485</v>
      </c>
      <c r="FX132" s="25">
        <v>1.0078525273366781</v>
      </c>
      <c r="FY132" s="25">
        <v>-0.31950758214189268</v>
      </c>
      <c r="FZ132" s="25">
        <v>7.4343301026418479E-2</v>
      </c>
      <c r="GA132" s="18">
        <f t="shared" si="423"/>
        <v>16.872436517597237</v>
      </c>
      <c r="GB132" s="18">
        <f t="shared" si="424"/>
        <v>3.4369905697445922</v>
      </c>
      <c r="GC132" s="18">
        <f>IF(ISNUMBER(GA132),GC131+GA132*0.5,IF(ISNUMBER(GA333),0,""))</f>
        <v>403.23709593999195</v>
      </c>
      <c r="GD132" s="18">
        <f>IF(ISNUMBER(GB132),GD131+GB132*0.5,IF(ISNUMBER(GB333),0,""))</f>
        <v>438.99208580005285</v>
      </c>
      <c r="GE132" s="18">
        <f>IF(ISNUMBER(GC132), GC132*COS(RADIANS(-$C132+Графики!$B$3))+GD132*SIN(RADIANS(-$C132+Графики!$B$3)),"")</f>
        <v>403.23709593999195</v>
      </c>
      <c r="GF132" s="19">
        <f>IF(ISNUMBER(GC132), GC132*COS(RADIANS(-$C132+Графики!$B$5))+GD132*SIN(RADIANS(-$C132+Графики!$B$5)),"")</f>
        <v>438.99208580005285</v>
      </c>
      <c r="GG132" s="24">
        <v>-0.93649737210342809</v>
      </c>
      <c r="GH132" s="25">
        <v>0.89220619146964053</v>
      </c>
      <c r="GI132" s="25">
        <v>-0.38764903700224551</v>
      </c>
      <c r="GJ132" s="25">
        <v>9.854292344423507E-2</v>
      </c>
      <c r="GK132" s="18">
        <f t="shared" si="425"/>
        <v>15.957771760323883</v>
      </c>
      <c r="GL132" s="18">
        <f t="shared" si="426"/>
        <v>4.2428125236867915</v>
      </c>
      <c r="GM132" s="18">
        <f>IF(ISNUMBER(GK132),GM131+GK132*0.5,IF(ISNUMBER(GK333),0,""))</f>
        <v>404.56351318050065</v>
      </c>
      <c r="GN132" s="18">
        <f>IF(ISNUMBER(GL132),GN131+GL132*0.5,IF(ISNUMBER(GL333),0,""))</f>
        <v>447.17588057870955</v>
      </c>
      <c r="GO132" s="18">
        <f>IF(ISNUMBER(GM132), GM132*COS(RADIANS(-$C132+Графики!$B$3))+GN132*SIN(RADIANS(-$C132+Графики!$B$3)),"")</f>
        <v>404.56351318050065</v>
      </c>
      <c r="GP132" s="19">
        <f>IF(ISNUMBER(GM132), GM132*COS(RADIANS(-$C132+Графики!$B$5))+GN132*SIN(RADIANS(-$C132+Графики!$B$5)),"")</f>
        <v>447.17588057870955</v>
      </c>
      <c r="GQ132" s="24">
        <v>-0.83372357349024362</v>
      </c>
      <c r="GR132" s="25">
        <v>0.90517270229775038</v>
      </c>
      <c r="GS132" s="25">
        <v>-0.29810414750174152</v>
      </c>
      <c r="GT132" s="25">
        <v>5.9124466761347527E-2</v>
      </c>
      <c r="GU132" s="18">
        <f t="shared" si="427"/>
        <v>15.174150300987131</v>
      </c>
      <c r="GV132" s="18">
        <f t="shared" si="428"/>
        <v>3.1174027013348105</v>
      </c>
      <c r="GW132" s="18">
        <f>IF(ISNUMBER(GU132),GW131+GU132*0.5,IF(ISNUMBER(GU333),0,""))</f>
        <v>399.11242569012518</v>
      </c>
      <c r="GX132" s="18">
        <f>IF(ISNUMBER(GV132),GX131+GV132*0.5,IF(ISNUMBER(GV333),0,""))</f>
        <v>445.599546701804</v>
      </c>
      <c r="GY132" s="18">
        <f>IF(ISNUMBER(GW132), GW132*COS(RADIANS(-$C132+Графики!$B$3))+GX132*SIN(RADIANS(-$C132+Графики!$B$3)),"")</f>
        <v>399.11242569012518</v>
      </c>
      <c r="GZ132" s="19">
        <f>IF(ISNUMBER(GW132), GW132*COS(RADIANS(-$C132+Графики!$B$5))+GX132*SIN(RADIANS(-$C132+Графики!$B$5)),"")</f>
        <v>445.599546701804</v>
      </c>
      <c r="HA132" s="24">
        <v>-0.97848653353237536</v>
      </c>
      <c r="HB132" s="25">
        <v>1.0033287483935274</v>
      </c>
      <c r="HC132" s="25">
        <v>-0.37151805064258303</v>
      </c>
      <c r="HD132" s="25">
        <v>0.19777984184327344</v>
      </c>
      <c r="HE132" s="18">
        <f t="shared" si="429"/>
        <v>17.293738785726937</v>
      </c>
      <c r="HF132" s="18">
        <f t="shared" si="430"/>
        <v>4.9680408876520064</v>
      </c>
      <c r="HG132" s="18">
        <f>IF(ISNUMBER(HE132),HG131+HE132*0.5,IF(ISNUMBER(HE333),0,""))</f>
        <v>403.09818347650315</v>
      </c>
      <c r="HH132" s="18">
        <f>IF(ISNUMBER(HF132),HH131+HF132*0.5,IF(ISNUMBER(HF333),0,""))</f>
        <v>447.61210680819141</v>
      </c>
      <c r="HI132" s="18">
        <f>IF(ISNUMBER(HG132), HG132*COS(RADIANS(-$C132+Графики!$B$3))+HH132*SIN(RADIANS(-$C132+Графики!$B$3)),"")</f>
        <v>403.09818347650315</v>
      </c>
      <c r="HJ132" s="19">
        <f>IF(ISNUMBER(HG132), HG132*COS(RADIANS(-$C132+Графики!$B$5))+HH132*SIN(RADIANS(-$C132+Графики!$B$5)),"")</f>
        <v>447.61210680819141</v>
      </c>
      <c r="HK132" s="24">
        <v>-0.94380345779194086</v>
      </c>
      <c r="HL132" s="25">
        <v>0.87826564946845376</v>
      </c>
      <c r="HM132" s="25">
        <v>-0.24510080258604203</v>
      </c>
      <c r="HN132" s="25">
        <v>9.2988093676202588E-2</v>
      </c>
      <c r="HO132" s="18">
        <f t="shared" si="431"/>
        <v>15.899882552404872</v>
      </c>
      <c r="HP132" s="18">
        <f t="shared" si="432"/>
        <v>2.9503779217142827</v>
      </c>
      <c r="HQ132" s="18">
        <f>IF(ISNUMBER(HO132),HQ131+HO132*0.5,IF(ISNUMBER(HO333),0,""))</f>
        <v>401.24650299258866</v>
      </c>
      <c r="HR132" s="18">
        <f>IF(ISNUMBER(HP132),HR131+HP132*0.5,IF(ISNUMBER(HP333),0,""))</f>
        <v>452.70893470535219</v>
      </c>
      <c r="HS132" s="18">
        <f>IF(ISNUMBER(HQ132), HQ132*COS(RADIANS(-$C132+Графики!$B$3))+HR132*SIN(RADIANS(-$C132+Графики!$B$3)),"")</f>
        <v>401.24650299258866</v>
      </c>
      <c r="HT132" s="19">
        <f>IF(ISNUMBER(HQ132), HQ132*COS(RADIANS(-$C132+Графики!$B$5))+HR132*SIN(RADIANS(-$C132+Графики!$B$5)),"")</f>
        <v>452.70893470535219</v>
      </c>
      <c r="HU132" s="24">
        <v>-0.98546985236239182</v>
      </c>
      <c r="HV132" s="25">
        <v>0.83352104444030106</v>
      </c>
      <c r="HW132" s="25">
        <v>-0.38868957145797678</v>
      </c>
      <c r="HX132" s="25">
        <v>0.14895236516352414</v>
      </c>
      <c r="HY132" s="18">
        <f t="shared" si="433"/>
        <v>15.873023488606318</v>
      </c>
      <c r="HZ132" s="18">
        <f t="shared" si="434"/>
        <v>4.6917937818976041</v>
      </c>
      <c r="IA132" s="18">
        <f>IF(ISNUMBER(HY132),IA131+HY132*0.5,IF(ISNUMBER(HY333),0,""))</f>
        <v>396.781644199276</v>
      </c>
      <c r="IB132" s="18">
        <f>IF(ISNUMBER(HZ132),IB131+HZ132*0.5,IF(ISNUMBER(HZ333),0,""))</f>
        <v>441.35383260866547</v>
      </c>
      <c r="IC132" s="18">
        <f>IF(ISNUMBER(IA132), IA132*COS(RADIANS(-$C132+Графики!$B$3))+IB132*SIN(RADIANS(-$C132+Графики!$B$3)),"")</f>
        <v>396.781644199276</v>
      </c>
      <c r="ID132" s="19">
        <f>IF(ISNUMBER(IA132), IA132*COS(RADIANS(-$C132+Графики!$B$5))+IB132*SIN(RADIANS(-$C132+Графики!$B$5)),"")</f>
        <v>441.35383260866547</v>
      </c>
      <c r="IE132" s="24">
        <v>-0.94232424895668054</v>
      </c>
      <c r="IF132" s="25">
        <v>0.84865813444999449</v>
      </c>
      <c r="IG132" s="25">
        <v>-0.25037733565664433</v>
      </c>
      <c r="IH132" s="25">
        <v>0.2074438914272688</v>
      </c>
      <c r="II132" s="18">
        <f t="shared" si="435"/>
        <v>15.628633421376717</v>
      </c>
      <c r="IJ132" s="18">
        <f t="shared" si="436"/>
        <v>3.9952332704128612</v>
      </c>
      <c r="IK132" s="18">
        <f>IF(ISNUMBER(II132),IK131+II132*0.5,IF(ISNUMBER(II333),0,""))</f>
        <v>395.94401533427435</v>
      </c>
      <c r="IL132" s="18">
        <f>IF(ISNUMBER(IJ132),IL131+IJ132*0.5,IF(ISNUMBER(IJ333),0,""))</f>
        <v>437.40422023728593</v>
      </c>
      <c r="IM132" s="18">
        <f>IF(ISNUMBER(IK132), IK132*COS(RADIANS(-$C132+Графики!$B$3))+IL132*SIN(RADIANS(-$C132+Графики!$B$3)),"")</f>
        <v>395.94401533427435</v>
      </c>
      <c r="IN132" s="19">
        <f>IF(ISNUMBER(IK132), IK132*COS(RADIANS(-$C132+Графики!$B$5))+IL132*SIN(RADIANS(-$C132+Графики!$B$5)),"")</f>
        <v>437.40422023728593</v>
      </c>
      <c r="IO132" s="24">
        <v>-0.96274040092676727</v>
      </c>
      <c r="IP132" s="25">
        <v>0.96459095745019774</v>
      </c>
      <c r="IQ132" s="25">
        <v>-0.25312800613508002</v>
      </c>
      <c r="IR132" s="25">
        <v>6.089564027932895E-2</v>
      </c>
      <c r="IS132" s="18">
        <f t="shared" si="437"/>
        <v>16.818346025549921</v>
      </c>
      <c r="IT132" s="18">
        <f t="shared" si="438"/>
        <v>2.7403698496541744</v>
      </c>
      <c r="IU132" s="18">
        <f>IF(ISNUMBER(IS132),IU131+IS132*0.5,IF(ISNUMBER(IS333),0,""))</f>
        <v>397.14186719475441</v>
      </c>
      <c r="IV132" s="18">
        <f>IF(ISNUMBER(IT132),IV131+IT132*0.5,IF(ISNUMBER(IT333),0,""))</f>
        <v>449.3068321069951</v>
      </c>
      <c r="IW132" s="18">
        <f>IF(ISNUMBER(IU132), IU132*COS(RADIANS(-$C132+Графики!$B$3))+IV132*SIN(RADIANS(-$C132+Графики!$B$3)),"")</f>
        <v>397.14186719475441</v>
      </c>
      <c r="IX132" s="19">
        <f>IF(ISNUMBER(IU132), IU132*COS(RADIANS(-$C132+Графики!$B$5))+IV132*SIN(RADIANS(-$C132+Графики!$B$5)),"")</f>
        <v>449.3068321069951</v>
      </c>
    </row>
    <row r="133" spans="1:258" s="88" customFormat="1" x14ac:dyDescent="0.25">
      <c r="A133" s="44">
        <v>133</v>
      </c>
      <c r="B133" s="50">
        <v>0</v>
      </c>
      <c r="C133" s="11">
        <f>IF(Графики!$A$7="Расчитывать с учетом закручивания скважины",B133,0)</f>
        <v>0</v>
      </c>
      <c r="D133" s="47">
        <v>65</v>
      </c>
      <c r="E133" s="34">
        <f>IF(ISNUMBER(INDEX($I$1:$IX$303,$A133,E$1) ),INDEX($I$1:$IX$303,$A133,E$1),0)</f>
        <v>11.977405188258905</v>
      </c>
      <c r="F133" s="35">
        <f>IF(ISNUMBER(INDEX($I$1:$IX$303,$A133,F$1) ),INDEX($I$1:$IX$303,$A133,F$1),0)</f>
        <v>6.6368480026695185</v>
      </c>
      <c r="G133" s="35">
        <f>IF(ISNUMBER(INDEX($I$1:$IX$303,$A133,G$1) ),INDEX($I$1:$IX$303,$A133,G$1)-$G$305,0)</f>
        <v>-575.16296222688754</v>
      </c>
      <c r="H133" s="36">
        <f>IF(ISNUMBER(INDEX($I$1:$IX$303,$A133,H$1) ),INDEX($I$1:$IX$303,$A133,H$1)-$H$305,0)</f>
        <v>-705.30268663527909</v>
      </c>
      <c r="I133" s="29">
        <v>-0.66175240552551151</v>
      </c>
      <c r="J133" s="25">
        <v>0.71078994650303806</v>
      </c>
      <c r="K133" s="25">
        <v>-0.31573241624439241</v>
      </c>
      <c r="L133" s="25">
        <v>0.44479992676080748</v>
      </c>
      <c r="M133" s="18">
        <f t="shared" si="389"/>
        <v>11.977405188258905</v>
      </c>
      <c r="N133" s="18">
        <f t="shared" si="390"/>
        <v>6.6368480026695185</v>
      </c>
      <c r="O133" s="18">
        <f>IF(ISNUMBER(M133),O132+M133*0.5,IF(ISNUMBER(M334),0,""))</f>
        <v>402.75319366252711</v>
      </c>
      <c r="P133" s="18">
        <f>IF(ISNUMBER(N133),P132+N133*0.5,IF(ISNUMBER(N334),0,""))</f>
        <v>450.12697684875837</v>
      </c>
      <c r="Q133" s="18">
        <f>IF(ISNUMBER(O133), O133*COS(RADIANS(-$C133+Графики!$B$3))+P133*SIN(RADIANS(-$C133+Графики!$B$3)),"")</f>
        <v>402.75319366252711</v>
      </c>
      <c r="R133" s="19">
        <f>IF(ISNUMBER(O133), O133*COS(RADIANS(-$C133+Графики!$B$5))+P133*SIN(RADIANS(-$C133+Графики!$B$5)),"")</f>
        <v>450.12697684875837</v>
      </c>
      <c r="S133" s="29">
        <v>-0.74164254972509991</v>
      </c>
      <c r="T133" s="25">
        <v>0.70804989540280328</v>
      </c>
      <c r="U133" s="25">
        <v>-0.35834870104755123</v>
      </c>
      <c r="V133" s="25">
        <v>0.52506039214226008</v>
      </c>
      <c r="W133" s="18">
        <f t="shared" si="391"/>
        <v>12.650615700045348</v>
      </c>
      <c r="X133" s="18">
        <f t="shared" si="392"/>
        <v>7.7091222974832458</v>
      </c>
      <c r="Y133" s="18">
        <f>IF(ISNUMBER(W133),Y132+W133*0.5,IF(ISNUMBER(W334),0,""))</f>
        <v>403.58104633659315</v>
      </c>
      <c r="Z133" s="18">
        <f>IF(ISNUMBER(X133),Z132+X133*0.5,IF(ISNUMBER(X334),0,""))</f>
        <v>447.66013899023591</v>
      </c>
      <c r="AA133" s="18">
        <f>IF(ISNUMBER(Y133), Y133*COS(RADIANS(-$C133+Графики!$B$3))+Z133*SIN(RADIANS(-$C133+Графики!$B$3)),"")</f>
        <v>403.58104633659315</v>
      </c>
      <c r="AB133" s="18">
        <f>IF(ISNUMBER(Y133), Y133*COS(RADIANS(-$C133+Графики!$B$5))+Z133*SIN(RADIANS(-$C133+Графики!$B$5)),"")</f>
        <v>447.66013899023591</v>
      </c>
      <c r="AC133" s="24">
        <v>-0.8202677030413833</v>
      </c>
      <c r="AD133" s="25">
        <v>0.64185338276109993</v>
      </c>
      <c r="AE133" s="25">
        <v>-0.38445129521352295</v>
      </c>
      <c r="AF133" s="25">
        <v>0.51949716152323666</v>
      </c>
      <c r="AG133" s="18">
        <f t="shared" si="393"/>
        <v>12.759067296843106</v>
      </c>
      <c r="AH133" s="18">
        <f t="shared" si="394"/>
        <v>7.8883566065282587</v>
      </c>
      <c r="AI133" s="18">
        <f>IF(ISNUMBER(AG133),AI132+AG133*0.5,IF(ISNUMBER(AG334),0,""))</f>
        <v>406.85320883128458</v>
      </c>
      <c r="AJ133" s="18">
        <f>IF(ISNUMBER(AH133),AJ132+AH133*0.5,IF(ISNUMBER(AH334),0,""))</f>
        <v>454.71805398462504</v>
      </c>
      <c r="AK133" s="18">
        <f>IF(ISNUMBER(AI133), AI133*COS(RADIANS(-$C133+Графики!$B$3))+AJ133*SIN(RADIANS(-$C133+Графики!$B$3)),"")</f>
        <v>406.85320883128458</v>
      </c>
      <c r="AL133" s="19">
        <f>IF(ISNUMBER(AI133), AI133*COS(RADIANS(-$C133+Графики!$B$5))+AJ133*SIN(RADIANS(-$C133+Графики!$B$5)),"")</f>
        <v>454.71805398462504</v>
      </c>
      <c r="AM133" s="24">
        <v>-0.76975416104251548</v>
      </c>
      <c r="AN133" s="25">
        <v>0.69604591940106098</v>
      </c>
      <c r="AO133" s="25">
        <v>-0.33461008433989814</v>
      </c>
      <c r="AP133" s="25">
        <v>0.4604723834118668</v>
      </c>
      <c r="AQ133" s="18">
        <f t="shared" si="395"/>
        <v>12.791169961710048</v>
      </c>
      <c r="AR133" s="18">
        <f t="shared" si="396"/>
        <v>6.9383477729174121</v>
      </c>
      <c r="AS133" s="18">
        <f>IF(ISNUMBER(AQ133),AS132+AQ133*0.5,IF(ISNUMBER(AQ334),0,""))</f>
        <v>400.25424713508943</v>
      </c>
      <c r="AT133" s="18">
        <f>IF(ISNUMBER(AR133),AT132+AR133*0.5,IF(ISNUMBER(AR334),0,""))</f>
        <v>451.76727497256445</v>
      </c>
      <c r="AU133" s="18">
        <f>IF(ISNUMBER(AS133), AS133*COS(RADIANS(-$C133+Графики!$B$3))+AT133*SIN(RADIANS(-$C133+Графики!$B$3)),"")</f>
        <v>400.25424713508943</v>
      </c>
      <c r="AV133" s="19">
        <f>IF(ISNUMBER(AS133), AS133*COS(RADIANS(-$C133+Графики!$B$5))+AT133*SIN(RADIANS(-$C133+Графики!$B$5)),"")</f>
        <v>451.76727497256445</v>
      </c>
      <c r="AW133" s="24">
        <v>-0.66098855066776474</v>
      </c>
      <c r="AX133" s="25">
        <v>0.61376086596022617</v>
      </c>
      <c r="AY133" s="25">
        <v>-0.43559704564188095</v>
      </c>
      <c r="AZ133" s="25">
        <v>0.52327684796277096</v>
      </c>
      <c r="BA133" s="18">
        <f t="shared" si="397"/>
        <v>11.124057792446431</v>
      </c>
      <c r="BB133" s="18">
        <f t="shared" si="398"/>
        <v>8.3676556270539475</v>
      </c>
      <c r="BC133" s="18">
        <f>IF(ISNUMBER(BA133),BC132+BA133*0.5,IF(ISNUMBER(BA334),0,""))</f>
        <v>396.62958226947666</v>
      </c>
      <c r="BD133" s="18">
        <f>IF(ISNUMBER(BB133),BD132+BB133*0.5,IF(ISNUMBER(BB334),0,""))</f>
        <v>449.0718485741296</v>
      </c>
      <c r="BE133" s="18">
        <f>IF(ISNUMBER(BC133), BC133*COS(RADIANS(-$C133+Графики!$B$3))+BD133*SIN(RADIANS(-$C133+Графики!$B$3)),"")</f>
        <v>396.62958226947666</v>
      </c>
      <c r="BF133" s="19">
        <f>IF(ISNUMBER(BC133), BC133*COS(RADIANS(-$C133+Графики!$B$5))+BD133*SIN(RADIANS(-$C133+Графики!$B$5)),"")</f>
        <v>449.0718485741296</v>
      </c>
      <c r="BG133" s="24">
        <v>-0.67480334280409182</v>
      </c>
      <c r="BH133" s="25">
        <v>0.7343817553426979</v>
      </c>
      <c r="BI133" s="25">
        <v>-0.33654190103640846</v>
      </c>
      <c r="BJ133" s="25">
        <v>0.34706524484816181</v>
      </c>
      <c r="BK133" s="18">
        <f t="shared" si="399"/>
        <v>12.297149916302851</v>
      </c>
      <c r="BL133" s="18">
        <f t="shared" si="400"/>
        <v>5.9655623586833082</v>
      </c>
      <c r="BM133" s="18">
        <f>IF(ISNUMBER(BK133),BM132+BK133*0.5,IF(ISNUMBER(BK334),0,""))</f>
        <v>403.56098294402284</v>
      </c>
      <c r="BN133" s="18">
        <f>IF(ISNUMBER(BL133),BN132+BL133*0.5,IF(ISNUMBER(BL334),0,""))</f>
        <v>440.82499067125468</v>
      </c>
      <c r="BO133" s="18">
        <f>IF(ISNUMBER(BM133), BM133*COS(RADIANS(-$C133+Графики!$B$3))+BN133*SIN(RADIANS(-$C133+Графики!$B$3)),"")</f>
        <v>403.56098294402284</v>
      </c>
      <c r="BP133" s="19">
        <f>IF(ISNUMBER(BM133), BM133*COS(RADIANS(-$C133+Графики!$B$5))+BN133*SIN(RADIANS(-$C133+Графики!$B$5)),"")</f>
        <v>440.82499067125468</v>
      </c>
      <c r="BQ133" s="24">
        <v>-0.68798183088592169</v>
      </c>
      <c r="BR133" s="25">
        <v>0.71872255585512146</v>
      </c>
      <c r="BS133" s="25">
        <v>-0.33615201075466428</v>
      </c>
      <c r="BT133" s="25">
        <v>0.44788986329221869</v>
      </c>
      <c r="BU133" s="18">
        <f t="shared" si="401"/>
        <v>12.275503259400031</v>
      </c>
      <c r="BV133" s="18">
        <f t="shared" si="402"/>
        <v>6.8420027042412359</v>
      </c>
      <c r="BW133" s="18">
        <f>IF(ISNUMBER(BU133),BW132+BU133*0.5,IF(ISNUMBER(BU334),0,""))</f>
        <v>404.25896853429037</v>
      </c>
      <c r="BX133" s="18">
        <f>IF(ISNUMBER(BV133),BX132+BV133*0.5,IF(ISNUMBER(BV334),0,""))</f>
        <v>439.73178552511115</v>
      </c>
      <c r="BY133" s="18">
        <f>IF(ISNUMBER(BW133), BW133*COS(RADIANS(-$C133+Графики!$B$3))+BX133*SIN(RADIANS(-$C133+Графики!$B$3)),"")</f>
        <v>404.25896853429037</v>
      </c>
      <c r="BZ133" s="19">
        <f>IF(ISNUMBER(BW133), BW133*COS(RADIANS(-$C133+Графики!$B$5))+BX133*SIN(RADIANS(-$C133+Графики!$B$5)),"")</f>
        <v>439.73178552511115</v>
      </c>
      <c r="CA133" s="29">
        <v>-0.72373909086946564</v>
      </c>
      <c r="CB133" s="25">
        <v>0.61603961832158749</v>
      </c>
      <c r="CC133" s="25">
        <v>-0.45200083976182603</v>
      </c>
      <c r="CD133" s="25">
        <v>0.38292139080404863</v>
      </c>
      <c r="CE133" s="18">
        <f t="shared" si="403"/>
        <v>11.691508490646276</v>
      </c>
      <c r="CF133" s="18">
        <f t="shared" si="404"/>
        <v>7.2860064951708585</v>
      </c>
      <c r="CG133" s="18">
        <f>IF(ISNUMBER(CE133),CG132+CE133*0.5,IF(ISNUMBER(CE334),0,""))</f>
        <v>408.41386910023851</v>
      </c>
      <c r="CH133" s="18">
        <f>IF(ISNUMBER(CF133),CH132+CF133*0.5,IF(ISNUMBER(CF334),0,""))</f>
        <v>453.86872779523281</v>
      </c>
      <c r="CI133" s="18">
        <f>IF(ISNUMBER(CG133), CG133*COS(RADIANS(-$C133+Графики!$B$3))+CH133*SIN(RADIANS(-$C133+Графики!$B$3)),"")</f>
        <v>408.41386910023851</v>
      </c>
      <c r="CJ133" s="19">
        <f>IF(ISNUMBER(CG133), CG133*COS(RADIANS(-$C133+Графики!$B$5))+CH133*SIN(RADIANS(-$C133+Графики!$B$5)),"")</f>
        <v>453.86872779523281</v>
      </c>
      <c r="CK133" s="24">
        <v>-0.84666777428331585</v>
      </c>
      <c r="CL133" s="25">
        <v>0.79649823061085212</v>
      </c>
      <c r="CM133" s="25">
        <v>-0.46720886561244623</v>
      </c>
      <c r="CN133" s="25">
        <v>0.45168458221290486</v>
      </c>
      <c r="CO133" s="18">
        <f t="shared" si="405"/>
        <v>14.338837076132103</v>
      </c>
      <c r="CP133" s="18">
        <f t="shared" si="406"/>
        <v>8.0187721318386593</v>
      </c>
      <c r="CQ133" s="18">
        <f>IF(ISNUMBER(CO133),CQ132+CO133*0.5,IF(ISNUMBER(CO334),0,""))</f>
        <v>407.31039620296832</v>
      </c>
      <c r="CR133" s="18">
        <f>IF(ISNUMBER(CP133),CR132+CP133*0.5,IF(ISNUMBER(CP334),0,""))</f>
        <v>453.33131791164294</v>
      </c>
      <c r="CS133" s="18">
        <f>IF(ISNUMBER(CQ133), CQ133*COS(RADIANS(-$C133+Графики!$B$3))+CR133*SIN(RADIANS(-$C133+Графики!$B$3)),"")</f>
        <v>407.31039620296832</v>
      </c>
      <c r="CT133" s="19">
        <f>IF(ISNUMBER(CQ133), CQ133*COS(RADIANS(-$C133+Графики!$B$5))+CR133*SIN(RADIANS(-$C133+Графики!$B$5)),"")</f>
        <v>453.33131791164294</v>
      </c>
      <c r="CU133" s="24">
        <v>-0.8420895690163942</v>
      </c>
      <c r="CV133" s="25">
        <v>0.71200234189937395</v>
      </c>
      <c r="CW133" s="25">
        <v>-0.39269249128726647</v>
      </c>
      <c r="CX133" s="25">
        <v>0.44587903312122334</v>
      </c>
      <c r="CY133" s="18">
        <f t="shared" si="407"/>
        <v>13.561594626678913</v>
      </c>
      <c r="CZ133" s="18">
        <f t="shared" si="408"/>
        <v>7.317851742633616</v>
      </c>
      <c r="DA133" s="18">
        <f>IF(ISNUMBER(CY133),DA132+CY133*0.5,IF(ISNUMBER(CY334),0,""))</f>
        <v>398.3843012471055</v>
      </c>
      <c r="DB133" s="18">
        <f>IF(ISNUMBER(CZ133),DB132+CZ133*0.5,IF(ISNUMBER(CZ334),0,""))</f>
        <v>454.77515558362825</v>
      </c>
      <c r="DC133" s="18">
        <f>IF(ISNUMBER(DA133), DA133*COS(RADIANS(-$C133+Графики!$B$3))+DB133*SIN(RADIANS(-$C133+Графики!$B$3)),"")</f>
        <v>398.3843012471055</v>
      </c>
      <c r="DD133" s="19">
        <f>IF(ISNUMBER(DA133), DA133*COS(RADIANS(-$C133+Графики!$B$5))+DB133*SIN(RADIANS(-$C133+Графики!$B$5)),"")</f>
        <v>454.77515558362825</v>
      </c>
      <c r="DE133" s="24">
        <v>-0.83150933787154857</v>
      </c>
      <c r="DF133" s="25">
        <v>0.71122043661283507</v>
      </c>
      <c r="DG133" s="25">
        <v>-0.4341093858347107</v>
      </c>
      <c r="DH133" s="25">
        <v>0.51315018932059264</v>
      </c>
      <c r="DI133" s="18">
        <f t="shared" si="409"/>
        <v>13.462450333187196</v>
      </c>
      <c r="DJ133" s="18">
        <f t="shared" si="410"/>
        <v>8.2663050839391783</v>
      </c>
      <c r="DK133" s="18">
        <f>IF(ISNUMBER(DI133),DK132+DI133*0.5,IF(ISNUMBER(DI334),0,""))</f>
        <v>404.6551261475567</v>
      </c>
      <c r="DL133" s="18">
        <f>IF(ISNUMBER(DJ133),DL132+DJ133*0.5,IF(ISNUMBER(DJ334),0,""))</f>
        <v>450.53897382068584</v>
      </c>
      <c r="DM133" s="18">
        <f>IF(ISNUMBER(DK133), DK133*COS(RADIANS(-$C133+Графики!$B$3))+DL133*SIN(RADIANS(-$C133+Графики!$B$3)),"")</f>
        <v>404.6551261475567</v>
      </c>
      <c r="DN133" s="19">
        <f>IF(ISNUMBER(DK133), DK133*COS(RADIANS(-$C133+Графики!$B$5))+DL133*SIN(RADIANS(-$C133+Графики!$B$5)),"")</f>
        <v>450.53897382068584</v>
      </c>
      <c r="DO133" s="24">
        <v>-0.65988629723536618</v>
      </c>
      <c r="DP133" s="25">
        <v>0.66052745262407453</v>
      </c>
      <c r="DQ133" s="25">
        <v>-0.32586751919472501</v>
      </c>
      <c r="DR133" s="25">
        <v>0.46671533156491363</v>
      </c>
      <c r="DS133" s="18">
        <f t="shared" si="411"/>
        <v>11.52252872479243</v>
      </c>
      <c r="DT133" s="18">
        <f t="shared" si="412"/>
        <v>6.9165350230518561</v>
      </c>
      <c r="DU133" s="18">
        <f>IF(ISNUMBER(DS133),DU132+DS133*0.5,IF(ISNUMBER(DS334),0,""))</f>
        <v>410.19672904373658</v>
      </c>
      <c r="DV133" s="18">
        <f>IF(ISNUMBER(DT133),DV132+DT133*0.5,IF(ISNUMBER(DT334),0,""))</f>
        <v>449.1720422475064</v>
      </c>
      <c r="DW133" s="18">
        <f>IF(ISNUMBER(DU133), DU133*COS(RADIANS(-$C133+Графики!$B$3))+DV133*SIN(RADIANS(-$C133+Графики!$B$3)),"")</f>
        <v>410.19672904373658</v>
      </c>
      <c r="DX133" s="19">
        <f>IF(ISNUMBER(DU133), DU133*COS(RADIANS(-$C133+Графики!$B$5))+DV133*SIN(RADIANS(-$C133+Графики!$B$5)),"")</f>
        <v>449.1720422475064</v>
      </c>
      <c r="DY133" s="24">
        <v>-0.78957800396037792</v>
      </c>
      <c r="DZ133" s="25">
        <v>0.79979099215165905</v>
      </c>
      <c r="EA133" s="25">
        <v>-0.36458156019067456</v>
      </c>
      <c r="EB133" s="25">
        <v>0.40133132072375244</v>
      </c>
      <c r="EC133" s="18">
        <f t="shared" si="413"/>
        <v>13.869416312015726</v>
      </c>
      <c r="ED133" s="18">
        <f t="shared" si="414"/>
        <v>6.6838010122368132</v>
      </c>
      <c r="EE133" s="18">
        <f>IF(ISNUMBER(EC133),EE132+EC133*0.5,IF(ISNUMBER(EC334),0,""))</f>
        <v>402.49922533082662</v>
      </c>
      <c r="EF133" s="18">
        <f>IF(ISNUMBER(ED133),EF132+ED133*0.5,IF(ISNUMBER(ED334),0,""))</f>
        <v>448.78359956316444</v>
      </c>
      <c r="EG133" s="18">
        <f>IF(ISNUMBER(EE133), EE133*COS(RADIANS(-$C133+Графики!$B$3))+EF133*SIN(RADIANS(-$C133+Графики!$B$3)),"")</f>
        <v>402.49922533082662</v>
      </c>
      <c r="EH133" s="19">
        <f>IF(ISNUMBER(EE133), EE133*COS(RADIANS(-$C133+Графики!$B$5))+EF133*SIN(RADIANS(-$C133+Графики!$B$5)),"")</f>
        <v>448.78359956316444</v>
      </c>
      <c r="EI133" s="24">
        <v>-0.81979341124174809</v>
      </c>
      <c r="EJ133" s="25">
        <v>0.73441378154495873</v>
      </c>
      <c r="EK133" s="25">
        <v>-0.49828507617430184</v>
      </c>
      <c r="EL133" s="25">
        <v>0.39720517632886099</v>
      </c>
      <c r="EM133" s="18">
        <f t="shared" si="415"/>
        <v>13.562600558263275</v>
      </c>
      <c r="EN133" s="18">
        <f t="shared" si="416"/>
        <v>7.8145471253126857</v>
      </c>
      <c r="EO133" s="18">
        <f>IF(ISNUMBER(EM133),EO132+EM133*0.5,IF(ISNUMBER(EM334),0,""))</f>
        <v>405.93189737692308</v>
      </c>
      <c r="EP133" s="18">
        <f>IF(ISNUMBER(EN133),EP132+EN133*0.5,IF(ISNUMBER(EN334),0,""))</f>
        <v>445.38994444051229</v>
      </c>
      <c r="EQ133" s="18">
        <f>IF(ISNUMBER(EO133), EO133*COS(RADIANS(-$C133+Графики!$B$3))+EP133*SIN(RADIANS(-$C133+Графики!$B$3)),"")</f>
        <v>405.93189737692308</v>
      </c>
      <c r="ER133" s="19">
        <f>IF(ISNUMBER(EO133), EO133*COS(RADIANS(-$C133+Графики!$B$5))+EP133*SIN(RADIANS(-$C133+Графики!$B$5)),"")</f>
        <v>445.38994444051229</v>
      </c>
      <c r="ES133" s="24">
        <v>-0.67888398920429349</v>
      </c>
      <c r="ET133" s="25">
        <v>0.78959251026894239</v>
      </c>
      <c r="EU133" s="25">
        <v>-0.42832579145564809</v>
      </c>
      <c r="EV133" s="25">
        <v>0.46670369154433999</v>
      </c>
      <c r="EW133" s="18">
        <f t="shared" si="417"/>
        <v>12.814524209558309</v>
      </c>
      <c r="EX133" s="18">
        <f t="shared" si="418"/>
        <v>7.8105262755644658</v>
      </c>
      <c r="EY133" s="18">
        <f>IF(ISNUMBER(EW133),EY132+EW133*0.5,IF(ISNUMBER(EW334),0,""))</f>
        <v>399.324675252666</v>
      </c>
      <c r="EZ133" s="18">
        <f>IF(ISNUMBER(EX133),EZ132+EX133*0.5,IF(ISNUMBER(EX334),0,""))</f>
        <v>445.37368246627477</v>
      </c>
      <c r="FA133" s="18">
        <f>IF(ISNUMBER(EY133), EY133*COS(RADIANS(-$C133+Графики!$B$3))+EZ133*SIN(RADIANS(-$C133+Графики!$B$3)),"")</f>
        <v>399.324675252666</v>
      </c>
      <c r="FB133" s="19">
        <f>IF(ISNUMBER(EY133), EY133*COS(RADIANS(-$C133+Графики!$B$5))+EZ133*SIN(RADIANS(-$C133+Графики!$B$5)),"")</f>
        <v>445.37368246627477</v>
      </c>
      <c r="FC133" s="24">
        <v>-0.8311522903870564</v>
      </c>
      <c r="FD133" s="25">
        <v>0.63427769214108498</v>
      </c>
      <c r="FE133" s="25">
        <v>-0.33235106393280089</v>
      </c>
      <c r="FF133" s="25">
        <v>0.43805549502339935</v>
      </c>
      <c r="FG133" s="18">
        <f t="shared" si="419"/>
        <v>12.787940512277821</v>
      </c>
      <c r="FH133" s="18">
        <f t="shared" si="420"/>
        <v>6.7230148698307239</v>
      </c>
      <c r="FI133" s="18">
        <f>IF(ISNUMBER(FG133),FI132+FG133*0.5,IF(ISNUMBER(FG334),0,""))</f>
        <v>403.09083490634964</v>
      </c>
      <c r="FJ133" s="18">
        <f>IF(ISNUMBER(FH133),FJ132+FH133*0.5,IF(ISNUMBER(FH334),0,""))</f>
        <v>452.75294776024327</v>
      </c>
      <c r="FK133" s="18">
        <f>IF(ISNUMBER(FI133), FI133*COS(RADIANS(-$C133+Графики!$B$3))+FJ133*SIN(RADIANS(-$C133+Графики!$B$3)),"")</f>
        <v>403.09083490634964</v>
      </c>
      <c r="FL133" s="19">
        <f>IF(ISNUMBER(FI133), FI133*COS(RADIANS(-$C133+Графики!$B$5))+FJ133*SIN(RADIANS(-$C133+Графики!$B$5)),"")</f>
        <v>452.75294776024327</v>
      </c>
      <c r="FM133" s="24">
        <v>-0.77412484547893945</v>
      </c>
      <c r="FN133" s="25">
        <v>0.79735249080407977</v>
      </c>
      <c r="FO133" s="25">
        <v>-0.37158808932635479</v>
      </c>
      <c r="FP133" s="25">
        <v>0.43474020195799834</v>
      </c>
      <c r="FQ133" s="18">
        <f t="shared" si="421"/>
        <v>13.713296975028561</v>
      </c>
      <c r="FR133" s="18">
        <f t="shared" si="422"/>
        <v>7.0364837009680272</v>
      </c>
      <c r="FS133" s="18">
        <f>IF(ISNUMBER(FQ133),FS132+FQ133*0.5,IF(ISNUMBER(FQ334),0,""))</f>
        <v>404.63406230802707</v>
      </c>
      <c r="FT133" s="18">
        <f>IF(ISNUMBER(FR133),FT132+FR133*0.5,IF(ISNUMBER(FR334),0,""))</f>
        <v>447.26782269899633</v>
      </c>
      <c r="FU133" s="18">
        <f>IF(ISNUMBER(FS133), FS133*COS(RADIANS(-$C133+Графики!$B$3))+FT133*SIN(RADIANS(-$C133+Графики!$B$3)),"")</f>
        <v>404.63406230802707</v>
      </c>
      <c r="FV133" s="19">
        <f>IF(ISNUMBER(FS133), FS133*COS(RADIANS(-$C133+Графики!$B$5))+FT133*SIN(RADIANS(-$C133+Графики!$B$5)),"")</f>
        <v>447.26782269899633</v>
      </c>
      <c r="FW133" s="24">
        <v>-0.66889221007052024</v>
      </c>
      <c r="FX133" s="25">
        <v>0.72385642290332741</v>
      </c>
      <c r="FY133" s="25">
        <v>-0.35939259510896682</v>
      </c>
      <c r="FZ133" s="25">
        <v>0.4996716943709546</v>
      </c>
      <c r="GA133" s="18">
        <f t="shared" si="423"/>
        <v>12.153725418506696</v>
      </c>
      <c r="GB133" s="18">
        <f t="shared" si="424"/>
        <v>7.4966799479243837</v>
      </c>
      <c r="GC133" s="18">
        <f>IF(ISNUMBER(GA133),GC132+GA133*0.5,IF(ISNUMBER(GA334),0,""))</f>
        <v>409.31395864924531</v>
      </c>
      <c r="GD133" s="18">
        <f>IF(ISNUMBER(GB133),GD132+GB133*0.5,IF(ISNUMBER(GB334),0,""))</f>
        <v>442.74042577401502</v>
      </c>
      <c r="GE133" s="18">
        <f>IF(ISNUMBER(GC133), GC133*COS(RADIANS(-$C133+Графики!$B$3))+GD133*SIN(RADIANS(-$C133+Графики!$B$3)),"")</f>
        <v>409.31395864924531</v>
      </c>
      <c r="GF133" s="19">
        <f>IF(ISNUMBER(GC133), GC133*COS(RADIANS(-$C133+Графики!$B$5))+GD133*SIN(RADIANS(-$C133+Графики!$B$5)),"")</f>
        <v>442.74042577401502</v>
      </c>
      <c r="GG133" s="24">
        <v>-0.71083629763549971</v>
      </c>
      <c r="GH133" s="25">
        <v>0.68857192526932887</v>
      </c>
      <c r="GI133" s="25">
        <v>-0.34643293058710928</v>
      </c>
      <c r="GJ133" s="25">
        <v>0.38947755896810043</v>
      </c>
      <c r="GK133" s="18">
        <f t="shared" si="425"/>
        <v>12.211836991118158</v>
      </c>
      <c r="GL133" s="18">
        <f t="shared" si="426"/>
        <v>6.4219863780352782</v>
      </c>
      <c r="GM133" s="18">
        <f>IF(ISNUMBER(GK133),GM132+GK133*0.5,IF(ISNUMBER(GK334),0,""))</f>
        <v>410.66943167605973</v>
      </c>
      <c r="GN133" s="18">
        <f>IF(ISNUMBER(GL133),GN132+GL133*0.5,IF(ISNUMBER(GL334),0,""))</f>
        <v>450.3868737677272</v>
      </c>
      <c r="GO133" s="18">
        <f>IF(ISNUMBER(GM133), GM133*COS(RADIANS(-$C133+Графики!$B$3))+GN133*SIN(RADIANS(-$C133+Графики!$B$3)),"")</f>
        <v>410.66943167605973</v>
      </c>
      <c r="GP133" s="19">
        <f>IF(ISNUMBER(GM133), GM133*COS(RADIANS(-$C133+Графики!$B$5))+GN133*SIN(RADIANS(-$C133+Графики!$B$5)),"")</f>
        <v>450.3868737677272</v>
      </c>
      <c r="GQ133" s="24">
        <v>-0.72945627027876747</v>
      </c>
      <c r="GR133" s="25">
        <v>0.69881458920787032</v>
      </c>
      <c r="GS133" s="25">
        <v>-0.40978248107870563</v>
      </c>
      <c r="GT133" s="25">
        <v>0.4268266314124588</v>
      </c>
      <c r="GU133" s="18">
        <f t="shared" si="427"/>
        <v>12.463691839116221</v>
      </c>
      <c r="GV133" s="18">
        <f t="shared" si="428"/>
        <v>7.3007269254860665</v>
      </c>
      <c r="GW133" s="18">
        <f>IF(ISNUMBER(GU133),GW132+GU133*0.5,IF(ISNUMBER(GU334),0,""))</f>
        <v>405.34427160968329</v>
      </c>
      <c r="GX133" s="18">
        <f>IF(ISNUMBER(GV133),GX132+GV133*0.5,IF(ISNUMBER(GV334),0,""))</f>
        <v>449.24991016454703</v>
      </c>
      <c r="GY133" s="18">
        <f>IF(ISNUMBER(GW133), GW133*COS(RADIANS(-$C133+Графики!$B$3))+GX133*SIN(RADIANS(-$C133+Графики!$B$3)),"")</f>
        <v>405.34427160968329</v>
      </c>
      <c r="GZ133" s="19">
        <f>IF(ISNUMBER(GW133), GW133*COS(RADIANS(-$C133+Графики!$B$5))+GX133*SIN(RADIANS(-$C133+Графики!$B$5)),"")</f>
        <v>449.24991016454703</v>
      </c>
      <c r="HA133" s="24">
        <v>-0.6585362645059335</v>
      </c>
      <c r="HB133" s="25">
        <v>0.79913124495546661</v>
      </c>
      <c r="HC133" s="25">
        <v>-0.41583419076436667</v>
      </c>
      <c r="HD133" s="25">
        <v>0.41591457551716571</v>
      </c>
      <c r="HE133" s="18">
        <f t="shared" si="429"/>
        <v>12.720205665498144</v>
      </c>
      <c r="HF133" s="18">
        <f t="shared" si="430"/>
        <v>7.2583135272344474</v>
      </c>
      <c r="HG133" s="18">
        <f>IF(ISNUMBER(HE133),HG132+HE133*0.5,IF(ISNUMBER(HE334),0,""))</f>
        <v>409.45828630925223</v>
      </c>
      <c r="HH133" s="18">
        <f>IF(ISNUMBER(HF133),HH132+HF133*0.5,IF(ISNUMBER(HF334),0,""))</f>
        <v>451.24126357180864</v>
      </c>
      <c r="HI133" s="18">
        <f>IF(ISNUMBER(HG133), HG133*COS(RADIANS(-$C133+Графики!$B$3))+HH133*SIN(RADIANS(-$C133+Графики!$B$3)),"")</f>
        <v>409.45828630925223</v>
      </c>
      <c r="HJ133" s="19">
        <f>IF(ISNUMBER(HG133), HG133*COS(RADIANS(-$C133+Графики!$B$5))+HH133*SIN(RADIANS(-$C133+Графики!$B$5)),"")</f>
        <v>451.24126357180864</v>
      </c>
      <c r="HK133" s="24">
        <v>-0.76676651500251636</v>
      </c>
      <c r="HL133" s="25">
        <v>0.76198842869091188</v>
      </c>
      <c r="HM133" s="25">
        <v>-0.49372009220604907</v>
      </c>
      <c r="HN133" s="25">
        <v>0.35980679502773061</v>
      </c>
      <c r="HO133" s="18">
        <f t="shared" si="431"/>
        <v>13.340507880292877</v>
      </c>
      <c r="HP133" s="18">
        <f t="shared" si="432"/>
        <v>7.4483583464882317</v>
      </c>
      <c r="HQ133" s="18">
        <f>IF(ISNUMBER(HO133),HQ132+HO133*0.5,IF(ISNUMBER(HO334),0,""))</f>
        <v>407.9167569327351</v>
      </c>
      <c r="HR133" s="18">
        <f>IF(ISNUMBER(HP133),HR132+HP133*0.5,IF(ISNUMBER(HP334),0,""))</f>
        <v>456.43311387859632</v>
      </c>
      <c r="HS133" s="18">
        <f>IF(ISNUMBER(HQ133), HQ133*COS(RADIANS(-$C133+Графики!$B$3))+HR133*SIN(RADIANS(-$C133+Графики!$B$3)),"")</f>
        <v>407.9167569327351</v>
      </c>
      <c r="HT133" s="19">
        <f>IF(ISNUMBER(HQ133), HQ133*COS(RADIANS(-$C133+Графики!$B$5))+HR133*SIN(RADIANS(-$C133+Графики!$B$5)),"")</f>
        <v>456.43311387859632</v>
      </c>
      <c r="HU133" s="24">
        <v>-0.78059208983219075</v>
      </c>
      <c r="HV133" s="25">
        <v>0.62421127863310177</v>
      </c>
      <c r="HW133" s="25">
        <v>-0.40107942377206307</v>
      </c>
      <c r="HX133" s="25">
        <v>0.42468998914012346</v>
      </c>
      <c r="HY133" s="18">
        <f t="shared" si="433"/>
        <v>12.258914993652663</v>
      </c>
      <c r="HZ133" s="18">
        <f t="shared" si="434"/>
        <v>7.2061351901720148</v>
      </c>
      <c r="IA133" s="18">
        <f>IF(ISNUMBER(HY133),IA132+HY133*0.5,IF(ISNUMBER(HY334),0,""))</f>
        <v>402.91110169610232</v>
      </c>
      <c r="IB133" s="18">
        <f>IF(ISNUMBER(HZ133),IB132+HZ133*0.5,IF(ISNUMBER(HZ334),0,""))</f>
        <v>444.9569002037515</v>
      </c>
      <c r="IC133" s="18">
        <f>IF(ISNUMBER(IA133), IA133*COS(RADIANS(-$C133+Графики!$B$3))+IB133*SIN(RADIANS(-$C133+Графики!$B$3)),"")</f>
        <v>402.91110169610232</v>
      </c>
      <c r="ID133" s="19">
        <f>IF(ISNUMBER(IA133), IA133*COS(RADIANS(-$C133+Графики!$B$5))+IB133*SIN(RADIANS(-$C133+Графики!$B$5)),"")</f>
        <v>444.9569002037515</v>
      </c>
      <c r="IE133" s="24">
        <v>-0.84066349999852241</v>
      </c>
      <c r="IF133" s="25">
        <v>0.78121418102566109</v>
      </c>
      <c r="IG133" s="25">
        <v>-0.44320219191284782</v>
      </c>
      <c r="IH133" s="25">
        <v>0.49094462037057263</v>
      </c>
      <c r="II133" s="18">
        <f t="shared" si="435"/>
        <v>14.153080256813945</v>
      </c>
      <c r="IJ133" s="18">
        <f t="shared" si="436"/>
        <v>8.1518784966800908</v>
      </c>
      <c r="IK133" s="18">
        <f>IF(ISNUMBER(II133),IK132+II133*0.5,IF(ISNUMBER(II334),0,""))</f>
        <v>403.02055546268133</v>
      </c>
      <c r="IL133" s="18">
        <f>IF(ISNUMBER(IJ133),IL132+IJ133*0.5,IF(ISNUMBER(IJ334),0,""))</f>
        <v>441.48015948562596</v>
      </c>
      <c r="IM133" s="18">
        <f>IF(ISNUMBER(IK133), IK133*COS(RADIANS(-$C133+Графики!$B$3))+IL133*SIN(RADIANS(-$C133+Графики!$B$3)),"")</f>
        <v>403.02055546268133</v>
      </c>
      <c r="IN133" s="19">
        <f>IF(ISNUMBER(IK133), IK133*COS(RADIANS(-$C133+Графики!$B$5))+IL133*SIN(RADIANS(-$C133+Графики!$B$5)),"")</f>
        <v>441.48015948562596</v>
      </c>
      <c r="IO133" s="24">
        <v>-0.83678426958217822</v>
      </c>
      <c r="IP133" s="25">
        <v>0.657144586727754</v>
      </c>
      <c r="IQ133" s="25">
        <v>-0.40941774615482651</v>
      </c>
      <c r="IR133" s="25">
        <v>0.49674827410372824</v>
      </c>
      <c r="IS133" s="18">
        <f t="shared" si="437"/>
        <v>13.03661936860868</v>
      </c>
      <c r="IT133" s="18">
        <f t="shared" si="438"/>
        <v>7.9077078953572553</v>
      </c>
      <c r="IU133" s="18">
        <f>IF(ISNUMBER(IS133),IU132+IS133*0.5,IF(ISNUMBER(IS334),0,""))</f>
        <v>403.66017687905872</v>
      </c>
      <c r="IV133" s="18">
        <f>IF(ISNUMBER(IT133),IV132+IT133*0.5,IF(ISNUMBER(IT334),0,""))</f>
        <v>453.26068605467373</v>
      </c>
      <c r="IW133" s="18">
        <f>IF(ISNUMBER(IU133), IU133*COS(RADIANS(-$C133+Графики!$B$3))+IV133*SIN(RADIANS(-$C133+Графики!$B$3)),"")</f>
        <v>403.66017687905872</v>
      </c>
      <c r="IX133" s="19">
        <f>IF(ISNUMBER(IU133), IU133*COS(RADIANS(-$C133+Графики!$B$5))+IV133*SIN(RADIANS(-$C133+Графики!$B$5)),"")</f>
        <v>453.26068605467373</v>
      </c>
    </row>
    <row r="134" spans="1:258" s="88" customFormat="1" x14ac:dyDescent="0.25">
      <c r="A134" s="44">
        <v>134</v>
      </c>
      <c r="B134" s="50">
        <v>0</v>
      </c>
      <c r="C134" s="11">
        <f>IF(Графики!$A$7="Расчитывать с учетом закручивания скважины",B134,0)</f>
        <v>0</v>
      </c>
      <c r="D134" s="47">
        <v>65.5</v>
      </c>
      <c r="E134" s="34">
        <f>IF(ISNUMBER(INDEX($I$1:$IX$303,$A134,E$1) ),INDEX($I$1:$IX$303,$A134,E$1),0)</f>
        <v>8.4674065221715669</v>
      </c>
      <c r="F134" s="35">
        <f>IF(ISNUMBER(INDEX($I$1:$IX$303,$A134,F$1) ),INDEX($I$1:$IX$303,$A134,F$1),0)</f>
        <v>9.6813285833050511</v>
      </c>
      <c r="G134" s="35">
        <f>IF(ISNUMBER(INDEX($I$1:$IX$303,$A134,G$1) ),INDEX($I$1:$IX$303,$A134,G$1)-$G$305,0)</f>
        <v>-570.92925896580175</v>
      </c>
      <c r="H134" s="36">
        <f>IF(ISNUMBER(INDEX($I$1:$IX$303,$A134,H$1) ),INDEX($I$1:$IX$303,$A134,H$1)-$H$305,0)</f>
        <v>-700.46202234362659</v>
      </c>
      <c r="I134" s="29">
        <v>-0.59797537433006909</v>
      </c>
      <c r="J134" s="25">
        <v>0.37232953484360964</v>
      </c>
      <c r="K134" s="25">
        <v>-0.56783362143640892</v>
      </c>
      <c r="L134" s="25">
        <v>0.54158224540717492</v>
      </c>
      <c r="M134" s="18">
        <f t="shared" si="389"/>
        <v>8.4674065221715669</v>
      </c>
      <c r="N134" s="18">
        <f t="shared" si="390"/>
        <v>9.6813285833050511</v>
      </c>
      <c r="O134" s="18">
        <f>IF(ISNUMBER(M134),O133+M134*0.5,IF(ISNUMBER(M335),0,""))</f>
        <v>406.9868969236129</v>
      </c>
      <c r="P134" s="18">
        <f>IF(ISNUMBER(N134),P133+N134*0.5,IF(ISNUMBER(N335),0,""))</f>
        <v>454.96764114041088</v>
      </c>
      <c r="Q134" s="18">
        <f>IF(ISNUMBER(O134), O134*COS(RADIANS(-$C134+Графики!$B$3))+P134*SIN(RADIANS(-$C134+Графики!$B$3)),"")</f>
        <v>406.9868969236129</v>
      </c>
      <c r="R134" s="19">
        <f>IF(ISNUMBER(O134), O134*COS(RADIANS(-$C134+Графики!$B$5))+P134*SIN(RADIANS(-$C134+Графики!$B$5)),"")</f>
        <v>454.96764114041088</v>
      </c>
      <c r="S134" s="29">
        <v>-0.46598525158144366</v>
      </c>
      <c r="T134" s="25">
        <v>0.47660378122541591</v>
      </c>
      <c r="U134" s="25">
        <v>-0.44085978875515752</v>
      </c>
      <c r="V134" s="25">
        <v>0.41726123948943816</v>
      </c>
      <c r="W134" s="18">
        <f t="shared" si="391"/>
        <v>8.2255482987306419</v>
      </c>
      <c r="X134" s="18">
        <f t="shared" si="392"/>
        <v>7.4884486718485315</v>
      </c>
      <c r="Y134" s="18">
        <f>IF(ISNUMBER(W134),Y133+W134*0.5,IF(ISNUMBER(W335),0,""))</f>
        <v>407.69382048595844</v>
      </c>
      <c r="Z134" s="18">
        <f>IF(ISNUMBER(X134),Z133+X134*0.5,IF(ISNUMBER(X335),0,""))</f>
        <v>451.40436332616019</v>
      </c>
      <c r="AA134" s="18">
        <f>IF(ISNUMBER(Y134), Y134*COS(RADIANS(-$C134+Графики!$B$3))+Z134*SIN(RADIANS(-$C134+Графики!$B$3)),"")</f>
        <v>407.69382048595844</v>
      </c>
      <c r="AB134" s="18">
        <f>IF(ISNUMBER(Y134), Y134*COS(RADIANS(-$C134+Графики!$B$5))+Z134*SIN(RADIANS(-$C134+Графики!$B$5)),"")</f>
        <v>451.40436332616019</v>
      </c>
      <c r="AC134" s="24">
        <v>-0.49827627498800131</v>
      </c>
      <c r="AD134" s="25">
        <v>0.47622578776661528</v>
      </c>
      <c r="AE134" s="25">
        <v>-0.52535217432651304</v>
      </c>
      <c r="AF134" s="25">
        <v>0.56716450284424236</v>
      </c>
      <c r="AG134" s="18">
        <f t="shared" si="393"/>
        <v>8.5040322780345718</v>
      </c>
      <c r="AH134" s="18">
        <f t="shared" si="394"/>
        <v>9.5338621395655654</v>
      </c>
      <c r="AI134" s="18">
        <f>IF(ISNUMBER(AG134),AI133+AG134*0.5,IF(ISNUMBER(AG335),0,""))</f>
        <v>411.10522497030183</v>
      </c>
      <c r="AJ134" s="18">
        <f>IF(ISNUMBER(AH134),AJ133+AH134*0.5,IF(ISNUMBER(AH335),0,""))</f>
        <v>459.48498505440784</v>
      </c>
      <c r="AK134" s="18">
        <f>IF(ISNUMBER(AI134), AI134*COS(RADIANS(-$C134+Графики!$B$3))+AJ134*SIN(RADIANS(-$C134+Графики!$B$3)),"")</f>
        <v>411.10522497030183</v>
      </c>
      <c r="AL134" s="19">
        <f>IF(ISNUMBER(AI134), AI134*COS(RADIANS(-$C134+Графики!$B$5))+AJ134*SIN(RADIANS(-$C134+Графики!$B$5)),"")</f>
        <v>459.48498505440784</v>
      </c>
      <c r="AM134" s="24">
        <v>-0.54117108059839525</v>
      </c>
      <c r="AN134" s="25">
        <v>0.5183073738314129</v>
      </c>
      <c r="AO134" s="25">
        <v>-0.58141078396052304</v>
      </c>
      <c r="AP134" s="25">
        <v>0.50372469818422116</v>
      </c>
      <c r="AQ134" s="18">
        <f t="shared" si="395"/>
        <v>9.2455619677227592</v>
      </c>
      <c r="AR134" s="18">
        <f t="shared" si="396"/>
        <v>9.4694519693286949</v>
      </c>
      <c r="AS134" s="18">
        <f>IF(ISNUMBER(AQ134),AS133+AQ134*0.5,IF(ISNUMBER(AQ335),0,""))</f>
        <v>404.87702811895082</v>
      </c>
      <c r="AT134" s="18">
        <f>IF(ISNUMBER(AR134),AT133+AR134*0.5,IF(ISNUMBER(AR335),0,""))</f>
        <v>456.5020009572288</v>
      </c>
      <c r="AU134" s="18">
        <f>IF(ISNUMBER(AS134), AS134*COS(RADIANS(-$C134+Графики!$B$3))+AT134*SIN(RADIANS(-$C134+Графики!$B$3)),"")</f>
        <v>404.87702811895082</v>
      </c>
      <c r="AV134" s="19">
        <f>IF(ISNUMBER(AS134), AS134*COS(RADIANS(-$C134+Графики!$B$5))+AT134*SIN(RADIANS(-$C134+Графики!$B$5)),"")</f>
        <v>456.5020009572288</v>
      </c>
      <c r="AW134" s="24">
        <v>-0.54606865330098697</v>
      </c>
      <c r="AX134" s="25">
        <v>0.44173903713373519</v>
      </c>
      <c r="AY134" s="25">
        <v>-0.50578927880680857</v>
      </c>
      <c r="AZ134" s="25">
        <v>0.52301588888155304</v>
      </c>
      <c r="BA134" s="18">
        <f t="shared" si="397"/>
        <v>8.6201415278207048</v>
      </c>
      <c r="BB134" s="18">
        <f t="shared" si="398"/>
        <v>8.9778981574005847</v>
      </c>
      <c r="BC134" s="18">
        <f>IF(ISNUMBER(BA134),BC133+BA134*0.5,IF(ISNUMBER(BA335),0,""))</f>
        <v>400.939653033387</v>
      </c>
      <c r="BD134" s="18">
        <f>IF(ISNUMBER(BB134),BD133+BB134*0.5,IF(ISNUMBER(BB335),0,""))</f>
        <v>453.56079765282988</v>
      </c>
      <c r="BE134" s="18">
        <f>IF(ISNUMBER(BC134), BC134*COS(RADIANS(-$C134+Графики!$B$3))+BD134*SIN(RADIANS(-$C134+Графики!$B$3)),"")</f>
        <v>400.939653033387</v>
      </c>
      <c r="BF134" s="19">
        <f>IF(ISNUMBER(BC134), BC134*COS(RADIANS(-$C134+Графики!$B$5))+BD134*SIN(RADIANS(-$C134+Графики!$B$5)),"")</f>
        <v>453.56079765282988</v>
      </c>
      <c r="BG134" s="24">
        <v>-0.5374916555129079</v>
      </c>
      <c r="BH134" s="25">
        <v>0.5538995201281175</v>
      </c>
      <c r="BI134" s="25">
        <v>-0.4760072114573678</v>
      </c>
      <c r="BJ134" s="25">
        <v>0.49870575497492553</v>
      </c>
      <c r="BK134" s="18">
        <f t="shared" si="399"/>
        <v>9.5240407317773723</v>
      </c>
      <c r="BL134" s="18">
        <f t="shared" si="400"/>
        <v>8.5058726932584765</v>
      </c>
      <c r="BM134" s="18">
        <f>IF(ISNUMBER(BK134),BM133+BK134*0.5,IF(ISNUMBER(BK335),0,""))</f>
        <v>408.32300330991154</v>
      </c>
      <c r="BN134" s="18">
        <f>IF(ISNUMBER(BL134),BN133+BL134*0.5,IF(ISNUMBER(BL335),0,""))</f>
        <v>445.07792701788389</v>
      </c>
      <c r="BO134" s="18">
        <f>IF(ISNUMBER(BM134), BM134*COS(RADIANS(-$C134+Графики!$B$3))+BN134*SIN(RADIANS(-$C134+Графики!$B$3)),"")</f>
        <v>408.32300330991154</v>
      </c>
      <c r="BP134" s="19">
        <f>IF(ISNUMBER(BM134), BM134*COS(RADIANS(-$C134+Графики!$B$5))+BN134*SIN(RADIANS(-$C134+Графики!$B$5)),"")</f>
        <v>445.07792701788389</v>
      </c>
      <c r="BQ134" s="24">
        <v>-0.59208507503268915</v>
      </c>
      <c r="BR134" s="25">
        <v>0.55900355049745876</v>
      </c>
      <c r="BS134" s="25">
        <v>-0.53118192012915755</v>
      </c>
      <c r="BT134" s="25">
        <v>0.46428109723811184</v>
      </c>
      <c r="BU134" s="18">
        <f t="shared" si="401"/>
        <v>10.044974315696871</v>
      </c>
      <c r="BV134" s="18">
        <f t="shared" si="402"/>
        <v>8.6869443565875528</v>
      </c>
      <c r="BW134" s="18">
        <f>IF(ISNUMBER(BU134),BW133+BU134*0.5,IF(ISNUMBER(BU335),0,""))</f>
        <v>409.28145569213882</v>
      </c>
      <c r="BX134" s="18">
        <f>IF(ISNUMBER(BV134),BX133+BV134*0.5,IF(ISNUMBER(BV335),0,""))</f>
        <v>444.07525770340493</v>
      </c>
      <c r="BY134" s="18">
        <f>IF(ISNUMBER(BW134), BW134*COS(RADIANS(-$C134+Графики!$B$3))+BX134*SIN(RADIANS(-$C134+Графики!$B$3)),"")</f>
        <v>409.28145569213882</v>
      </c>
      <c r="BZ134" s="19">
        <f>IF(ISNUMBER(BW134), BW134*COS(RADIANS(-$C134+Графики!$B$5))+BX134*SIN(RADIANS(-$C134+Графики!$B$5)),"")</f>
        <v>444.07525770340493</v>
      </c>
      <c r="CA134" s="29">
        <v>-0.58766160274764867</v>
      </c>
      <c r="CB134" s="25">
        <v>0.44971812881091722</v>
      </c>
      <c r="CC134" s="25">
        <v>-0.5882570271698</v>
      </c>
      <c r="CD134" s="25">
        <v>0.39328286158448966</v>
      </c>
      <c r="CE134" s="18">
        <f t="shared" si="403"/>
        <v>9.0527223022297552</v>
      </c>
      <c r="CF134" s="18">
        <f t="shared" si="404"/>
        <v>8.5654466590747411</v>
      </c>
      <c r="CG134" s="18">
        <f>IF(ISNUMBER(CE134),CG133+CE134*0.5,IF(ISNUMBER(CE335),0,""))</f>
        <v>412.9402302513534</v>
      </c>
      <c r="CH134" s="18">
        <f>IF(ISNUMBER(CF134),CH133+CF134*0.5,IF(ISNUMBER(CF335),0,""))</f>
        <v>458.15145112477018</v>
      </c>
      <c r="CI134" s="18">
        <f>IF(ISNUMBER(CG134), CG134*COS(RADIANS(-$C134+Графики!$B$3))+CH134*SIN(RADIANS(-$C134+Графики!$B$3)),"")</f>
        <v>412.9402302513534</v>
      </c>
      <c r="CJ134" s="19">
        <f>IF(ISNUMBER(CG134), CG134*COS(RADIANS(-$C134+Графики!$B$5))+CH134*SIN(RADIANS(-$C134+Графики!$B$5)),"")</f>
        <v>458.15145112477018</v>
      </c>
      <c r="CK134" s="24">
        <v>-0.62276610219412742</v>
      </c>
      <c r="CL134" s="25">
        <v>0.53655415945592944</v>
      </c>
      <c r="CM134" s="25">
        <v>-0.48428464131408711</v>
      </c>
      <c r="CN134" s="25">
        <v>0.38983803228198766</v>
      </c>
      <c r="CO134" s="18">
        <f t="shared" si="405"/>
        <v>10.116805242077266</v>
      </c>
      <c r="CP134" s="18">
        <f t="shared" si="406"/>
        <v>7.6280853815829177</v>
      </c>
      <c r="CQ134" s="18">
        <f>IF(ISNUMBER(CO134),CQ133+CO134*0.5,IF(ISNUMBER(CO335),0,""))</f>
        <v>412.36879882400694</v>
      </c>
      <c r="CR134" s="18">
        <f>IF(ISNUMBER(CP134),CR133+CP134*0.5,IF(ISNUMBER(CP335),0,""))</f>
        <v>457.14536060243438</v>
      </c>
      <c r="CS134" s="18">
        <f>IF(ISNUMBER(CQ134), CQ134*COS(RADIANS(-$C134+Графики!$B$3))+CR134*SIN(RADIANS(-$C134+Графики!$B$3)),"")</f>
        <v>412.36879882400694</v>
      </c>
      <c r="CT134" s="19">
        <f>IF(ISNUMBER(CQ134), CQ134*COS(RADIANS(-$C134+Графики!$B$5))+CR134*SIN(RADIANS(-$C134+Графики!$B$5)),"")</f>
        <v>457.14536060243438</v>
      </c>
      <c r="CU134" s="24">
        <v>-0.53656896323434355</v>
      </c>
      <c r="CV134" s="25">
        <v>0.45095622241573696</v>
      </c>
      <c r="CW134" s="25">
        <v>-0.56856480493154138</v>
      </c>
      <c r="CX134" s="25">
        <v>0.46543066352907247</v>
      </c>
      <c r="CY134" s="18">
        <f t="shared" si="407"/>
        <v>8.6176763000689416</v>
      </c>
      <c r="CZ134" s="18">
        <f t="shared" si="408"/>
        <v>9.0231902415562999</v>
      </c>
      <c r="DA134" s="18">
        <f>IF(ISNUMBER(CY134),DA133+CY134*0.5,IF(ISNUMBER(CY335),0,""))</f>
        <v>402.69313939713999</v>
      </c>
      <c r="DB134" s="18">
        <f>IF(ISNUMBER(CZ134),DB133+CZ134*0.5,IF(ISNUMBER(CZ335),0,""))</f>
        <v>459.28675070440642</v>
      </c>
      <c r="DC134" s="18">
        <f>IF(ISNUMBER(DA134), DA134*COS(RADIANS(-$C134+Графики!$B$3))+DB134*SIN(RADIANS(-$C134+Графики!$B$3)),"")</f>
        <v>402.69313939713999</v>
      </c>
      <c r="DD134" s="19">
        <f>IF(ISNUMBER(DA134), DA134*COS(RADIANS(-$C134+Графики!$B$5))+DB134*SIN(RADIANS(-$C134+Графики!$B$5)),"")</f>
        <v>459.28675070440642</v>
      </c>
      <c r="DE134" s="24">
        <v>-0.56808476650361783</v>
      </c>
      <c r="DF134" s="25">
        <v>0.44188844470836552</v>
      </c>
      <c r="DG134" s="25">
        <v>-0.58630721634637695</v>
      </c>
      <c r="DH134" s="25">
        <v>0.49071886033599654</v>
      </c>
      <c r="DI134" s="18">
        <f t="shared" si="409"/>
        <v>8.8135648375986211</v>
      </c>
      <c r="DJ134" s="18">
        <f t="shared" si="410"/>
        <v>9.398687205795925</v>
      </c>
      <c r="DK134" s="18">
        <f>IF(ISNUMBER(DI134),DK133+DI134*0.5,IF(ISNUMBER(DI335),0,""))</f>
        <v>409.06190856635601</v>
      </c>
      <c r="DL134" s="18">
        <f>IF(ISNUMBER(DJ134),DL133+DJ134*0.5,IF(ISNUMBER(DJ335),0,""))</f>
        <v>455.23831742358379</v>
      </c>
      <c r="DM134" s="18">
        <f>IF(ISNUMBER(DK134), DK134*COS(RADIANS(-$C134+Графики!$B$3))+DL134*SIN(RADIANS(-$C134+Графики!$B$3)),"")</f>
        <v>409.06190856635601</v>
      </c>
      <c r="DN134" s="19">
        <f>IF(ISNUMBER(DK134), DK134*COS(RADIANS(-$C134+Графики!$B$5))+DL134*SIN(RADIANS(-$C134+Графики!$B$5)),"")</f>
        <v>455.23831742358379</v>
      </c>
      <c r="DO134" s="24">
        <v>-0.52952172673543207</v>
      </c>
      <c r="DP134" s="25">
        <v>0.53632748905489158</v>
      </c>
      <c r="DQ134" s="25">
        <v>-0.58318215498052495</v>
      </c>
      <c r="DR134" s="25">
        <v>0.48426870259569943</v>
      </c>
      <c r="DS134" s="18">
        <f t="shared" si="411"/>
        <v>9.3011549579968076</v>
      </c>
      <c r="DT134" s="18">
        <f t="shared" si="412"/>
        <v>9.3151313137916762</v>
      </c>
      <c r="DU134" s="18">
        <f>IF(ISNUMBER(DS134),DU133+DS134*0.5,IF(ISNUMBER(DS335),0,""))</f>
        <v>414.84730652273498</v>
      </c>
      <c r="DV134" s="18">
        <f>IF(ISNUMBER(DT134),DV133+DT134*0.5,IF(ISNUMBER(DT335),0,""))</f>
        <v>453.82960790440222</v>
      </c>
      <c r="DW134" s="18">
        <f>IF(ISNUMBER(DU134), DU134*COS(RADIANS(-$C134+Графики!$B$3))+DV134*SIN(RADIANS(-$C134+Графики!$B$3)),"")</f>
        <v>414.84730652273498</v>
      </c>
      <c r="DX134" s="19">
        <f>IF(ISNUMBER(DU134), DU134*COS(RADIANS(-$C134+Графики!$B$5))+DV134*SIN(RADIANS(-$C134+Графики!$B$5)),"")</f>
        <v>453.82960790440222</v>
      </c>
      <c r="DY134" s="24">
        <v>-0.59206483007905109</v>
      </c>
      <c r="DZ134" s="25">
        <v>0.38242408997656507</v>
      </c>
      <c r="EA134" s="25">
        <v>-0.56332251815753309</v>
      </c>
      <c r="EB134" s="25">
        <v>0.55265598675486405</v>
      </c>
      <c r="EC134" s="18">
        <f t="shared" si="413"/>
        <v>8.5039175904966822</v>
      </c>
      <c r="ED134" s="18">
        <f t="shared" si="414"/>
        <v>9.73859570439663</v>
      </c>
      <c r="EE134" s="18">
        <f>IF(ISNUMBER(EC134),EE133+EC134*0.5,IF(ISNUMBER(EC335),0,""))</f>
        <v>406.75118412607497</v>
      </c>
      <c r="EF134" s="18">
        <f>IF(ISNUMBER(ED134),EF133+ED134*0.5,IF(ISNUMBER(ED335),0,""))</f>
        <v>453.65289741536276</v>
      </c>
      <c r="EG134" s="18">
        <f>IF(ISNUMBER(EE134), EE134*COS(RADIANS(-$C134+Графики!$B$3))+EF134*SIN(RADIANS(-$C134+Графики!$B$3)),"")</f>
        <v>406.75118412607497</v>
      </c>
      <c r="EH134" s="19">
        <f>IF(ISNUMBER(EE134), EE134*COS(RADIANS(-$C134+Графики!$B$5))+EF134*SIN(RADIANS(-$C134+Графики!$B$5)),"")</f>
        <v>453.65289741536276</v>
      </c>
      <c r="EI134" s="24">
        <v>-0.46298766793762269</v>
      </c>
      <c r="EJ134" s="25">
        <v>0.40761351311770189</v>
      </c>
      <c r="EK134" s="25">
        <v>-0.5887528546075832</v>
      </c>
      <c r="EL134" s="25">
        <v>0.52527756306888196</v>
      </c>
      <c r="EM134" s="18">
        <f t="shared" si="415"/>
        <v>7.5973554523662408</v>
      </c>
      <c r="EN134" s="18">
        <f t="shared" si="416"/>
        <v>9.7215962409725591</v>
      </c>
      <c r="EO134" s="18">
        <f>IF(ISNUMBER(EM134),EO133+EM134*0.5,IF(ISNUMBER(EM335),0,""))</f>
        <v>409.73057510310622</v>
      </c>
      <c r="EP134" s="18">
        <f>IF(ISNUMBER(EN134),EP133+EN134*0.5,IF(ISNUMBER(EN335),0,""))</f>
        <v>450.25074256099856</v>
      </c>
      <c r="EQ134" s="18">
        <f>IF(ISNUMBER(EO134), EO134*COS(RADIANS(-$C134+Графики!$B$3))+EP134*SIN(RADIANS(-$C134+Графики!$B$3)),"")</f>
        <v>409.73057510310622</v>
      </c>
      <c r="ER134" s="19">
        <f>IF(ISNUMBER(EO134), EO134*COS(RADIANS(-$C134+Графики!$B$5))+EP134*SIN(RADIANS(-$C134+Графики!$B$5)),"")</f>
        <v>450.25074256099856</v>
      </c>
      <c r="ES134" s="24">
        <v>-0.49981923530231309</v>
      </c>
      <c r="ET134" s="25">
        <v>0.4967866199038633</v>
      </c>
      <c r="EU134" s="25">
        <v>-0.5114924778922475</v>
      </c>
      <c r="EV134" s="25">
        <v>0.55119764622310152</v>
      </c>
      <c r="EW134" s="18">
        <f t="shared" si="417"/>
        <v>8.6969171213993199</v>
      </c>
      <c r="EX134" s="18">
        <f t="shared" si="418"/>
        <v>9.2735878714274911</v>
      </c>
      <c r="EY134" s="18">
        <f>IF(ISNUMBER(EW134),EY133+EW134*0.5,IF(ISNUMBER(EW335),0,""))</f>
        <v>403.67313381336567</v>
      </c>
      <c r="EZ134" s="18">
        <f>IF(ISNUMBER(EX134),EZ133+EX134*0.5,IF(ISNUMBER(EX335),0,""))</f>
        <v>450.01047640198851</v>
      </c>
      <c r="FA134" s="18">
        <f>IF(ISNUMBER(EY134), EY134*COS(RADIANS(-$C134+Графики!$B$3))+EZ134*SIN(RADIANS(-$C134+Графики!$B$3)),"")</f>
        <v>403.67313381336567</v>
      </c>
      <c r="FB134" s="19">
        <f>IF(ISNUMBER(EY134), EY134*COS(RADIANS(-$C134+Графики!$B$5))+EZ134*SIN(RADIANS(-$C134+Графики!$B$5)),"")</f>
        <v>450.01047640198851</v>
      </c>
      <c r="FC134" s="24">
        <v>-0.59293470014007943</v>
      </c>
      <c r="FD134" s="25">
        <v>0.44035917173435934</v>
      </c>
      <c r="FE134" s="25">
        <v>-0.50851884236203859</v>
      </c>
      <c r="FF134" s="25">
        <v>0.52498520254463288</v>
      </c>
      <c r="FG134" s="18">
        <f t="shared" si="419"/>
        <v>9.0170679054117429</v>
      </c>
      <c r="FH134" s="18">
        <f t="shared" si="420"/>
        <v>9.0189019365374516</v>
      </c>
      <c r="FI134" s="18">
        <f>IF(ISNUMBER(FG134),FI133+FG134*0.5,IF(ISNUMBER(FG335),0,""))</f>
        <v>407.59936885905552</v>
      </c>
      <c r="FJ134" s="18">
        <f>IF(ISNUMBER(FH134),FJ133+FH134*0.5,IF(ISNUMBER(FH335),0,""))</f>
        <v>457.26239872851198</v>
      </c>
      <c r="FK134" s="18">
        <f>IF(ISNUMBER(FI134), FI134*COS(RADIANS(-$C134+Графики!$B$3))+FJ134*SIN(RADIANS(-$C134+Графики!$B$3)),"")</f>
        <v>407.59936885905552</v>
      </c>
      <c r="FL134" s="19">
        <f>IF(ISNUMBER(FI134), FI134*COS(RADIANS(-$C134+Графики!$B$5))+FJ134*SIN(RADIANS(-$C134+Графики!$B$5)),"")</f>
        <v>457.26239872851198</v>
      </c>
      <c r="FM134" s="24">
        <v>-0.60990739638074298</v>
      </c>
      <c r="FN134" s="25">
        <v>0.54918223937096122</v>
      </c>
      <c r="FO134" s="25">
        <v>-0.51667149842255411</v>
      </c>
      <c r="FP134" s="25">
        <v>0.44199364832558174</v>
      </c>
      <c r="FQ134" s="18">
        <f t="shared" si="421"/>
        <v>10.114792754420176</v>
      </c>
      <c r="FR134" s="18">
        <f t="shared" si="422"/>
        <v>8.3658340308406682</v>
      </c>
      <c r="FS134" s="18">
        <f>IF(ISNUMBER(FQ134),FS133+FQ134*0.5,IF(ISNUMBER(FQ335),0,""))</f>
        <v>409.69145868523714</v>
      </c>
      <c r="FT134" s="18">
        <f>IF(ISNUMBER(FR134),FT133+FR134*0.5,IF(ISNUMBER(FR335),0,""))</f>
        <v>451.45073971441667</v>
      </c>
      <c r="FU134" s="18">
        <f>IF(ISNUMBER(FS134), FS134*COS(RADIANS(-$C134+Графики!$B$3))+FT134*SIN(RADIANS(-$C134+Графики!$B$3)),"")</f>
        <v>409.69145868523714</v>
      </c>
      <c r="FV134" s="19">
        <f>IF(ISNUMBER(FS134), FS134*COS(RADIANS(-$C134+Графики!$B$5))+FT134*SIN(RADIANS(-$C134+Графики!$B$5)),"")</f>
        <v>451.45073971441667</v>
      </c>
      <c r="FW134" s="24">
        <v>-0.63390253256428264</v>
      </c>
      <c r="FX134" s="25">
        <v>0.42257826843766888</v>
      </c>
      <c r="FY134" s="25">
        <v>-0.60999800273137861</v>
      </c>
      <c r="FZ134" s="25">
        <v>0.55867431456050454</v>
      </c>
      <c r="GA134" s="18">
        <f t="shared" si="423"/>
        <v>9.219403621572102</v>
      </c>
      <c r="GB134" s="18">
        <f t="shared" si="424"/>
        <v>10.198413113089947</v>
      </c>
      <c r="GC134" s="18">
        <f>IF(ISNUMBER(GA134),GC133+GA134*0.5,IF(ISNUMBER(GA335),0,""))</f>
        <v>413.92366046003139</v>
      </c>
      <c r="GD134" s="18">
        <f>IF(ISNUMBER(GB134),GD133+GB134*0.5,IF(ISNUMBER(GB335),0,""))</f>
        <v>447.83963233055999</v>
      </c>
      <c r="GE134" s="18">
        <f>IF(ISNUMBER(GC134), GC134*COS(RADIANS(-$C134+Графики!$B$3))+GD134*SIN(RADIANS(-$C134+Графики!$B$3)),"")</f>
        <v>413.92366046003139</v>
      </c>
      <c r="GF134" s="19">
        <f>IF(ISNUMBER(GC134), GC134*COS(RADIANS(-$C134+Графики!$B$5))+GD134*SIN(RADIANS(-$C134+Графики!$B$5)),"")</f>
        <v>447.83963233055999</v>
      </c>
      <c r="GG134" s="24">
        <v>-0.55410440549011664</v>
      </c>
      <c r="GH134" s="25">
        <v>0.44896512928375809</v>
      </c>
      <c r="GI134" s="25">
        <v>-0.44597398803999966</v>
      </c>
      <c r="GJ134" s="25">
        <v>0.39158166531181304</v>
      </c>
      <c r="GK134" s="18">
        <f t="shared" si="425"/>
        <v>8.7533212194371064</v>
      </c>
      <c r="GL134" s="18">
        <f t="shared" si="426"/>
        <v>7.3089868323605369</v>
      </c>
      <c r="GM134" s="18">
        <f>IF(ISNUMBER(GK134),GM133+GK134*0.5,IF(ISNUMBER(GK335),0,""))</f>
        <v>415.04609228577829</v>
      </c>
      <c r="GN134" s="18">
        <f>IF(ISNUMBER(GL134),GN133+GL134*0.5,IF(ISNUMBER(GL335),0,""))</f>
        <v>454.04136718390748</v>
      </c>
      <c r="GO134" s="18">
        <f>IF(ISNUMBER(GM134), GM134*COS(RADIANS(-$C134+Графики!$B$3))+GN134*SIN(RADIANS(-$C134+Графики!$B$3)),"")</f>
        <v>415.04609228577829</v>
      </c>
      <c r="GP134" s="19">
        <f>IF(ISNUMBER(GM134), GM134*COS(RADIANS(-$C134+Графики!$B$5))+GN134*SIN(RADIANS(-$C134+Графики!$B$5)),"")</f>
        <v>454.04136718390748</v>
      </c>
      <c r="GQ134" s="24">
        <v>-0.56787328761703948</v>
      </c>
      <c r="GR134" s="25">
        <v>0.4955538810581076</v>
      </c>
      <c r="GS134" s="25">
        <v>-0.427394475063954</v>
      </c>
      <c r="GT134" s="25">
        <v>0.3955417069520798</v>
      </c>
      <c r="GU134" s="18">
        <f t="shared" si="427"/>
        <v>9.2800195218098303</v>
      </c>
      <c r="GV134" s="18">
        <f t="shared" si="428"/>
        <v>7.1814112261311092</v>
      </c>
      <c r="GW134" s="18">
        <f>IF(ISNUMBER(GU134),GW133+GU134*0.5,IF(ISNUMBER(GU335),0,""))</f>
        <v>409.98428137058818</v>
      </c>
      <c r="GX134" s="18">
        <f>IF(ISNUMBER(GV134),GX133+GV134*0.5,IF(ISNUMBER(GV335),0,""))</f>
        <v>452.84061577761258</v>
      </c>
      <c r="GY134" s="18">
        <f>IF(ISNUMBER(GW134), GW134*COS(RADIANS(-$C134+Графики!$B$3))+GX134*SIN(RADIANS(-$C134+Графики!$B$3)),"")</f>
        <v>409.98428137058818</v>
      </c>
      <c r="GZ134" s="19">
        <f>IF(ISNUMBER(GW134), GW134*COS(RADIANS(-$C134+Графики!$B$5))+GX134*SIN(RADIANS(-$C134+Графики!$B$5)),"")</f>
        <v>452.84061577761258</v>
      </c>
      <c r="HA134" s="24">
        <v>-0.46726038753489807</v>
      </c>
      <c r="HB134" s="25">
        <v>0.37791703408524102</v>
      </c>
      <c r="HC134" s="25">
        <v>-0.50439388187396916</v>
      </c>
      <c r="HD134" s="25">
        <v>0.46304487704820596</v>
      </c>
      <c r="HE134" s="18">
        <f t="shared" si="429"/>
        <v>7.37549751508271</v>
      </c>
      <c r="HF134" s="18">
        <f t="shared" si="430"/>
        <v>8.4423955368068864</v>
      </c>
      <c r="HG134" s="18">
        <f>IF(ISNUMBER(HE134),HG133+HE134*0.5,IF(ISNUMBER(HE335),0,""))</f>
        <v>413.14603506679356</v>
      </c>
      <c r="HH134" s="18">
        <f>IF(ISNUMBER(HF134),HH133+HF134*0.5,IF(ISNUMBER(HF335),0,""))</f>
        <v>455.46246134021209</v>
      </c>
      <c r="HI134" s="18">
        <f>IF(ISNUMBER(HG134), HG134*COS(RADIANS(-$C134+Графики!$B$3))+HH134*SIN(RADIANS(-$C134+Графики!$B$3)),"")</f>
        <v>413.14603506679356</v>
      </c>
      <c r="HJ134" s="19">
        <f>IF(ISNUMBER(HG134), HG134*COS(RADIANS(-$C134+Графики!$B$5))+HH134*SIN(RADIANS(-$C134+Графики!$B$5)),"")</f>
        <v>455.46246134021209</v>
      </c>
      <c r="HK134" s="24">
        <v>-0.59052689523161483</v>
      </c>
      <c r="HL134" s="25">
        <v>0.45669147444605007</v>
      </c>
      <c r="HM134" s="25">
        <v>-0.53235256772489337</v>
      </c>
      <c r="HN134" s="25">
        <v>0.4511369025318519</v>
      </c>
      <c r="HO134" s="18">
        <f t="shared" si="431"/>
        <v>9.1385770651097928</v>
      </c>
      <c r="HP134" s="18">
        <f t="shared" si="432"/>
        <v>8.582459341843105</v>
      </c>
      <c r="HQ134" s="18">
        <f>IF(ISNUMBER(HO134),HQ133+HO134*0.5,IF(ISNUMBER(HO335),0,""))</f>
        <v>412.48604546528998</v>
      </c>
      <c r="HR134" s="18">
        <f>IF(ISNUMBER(HP134),HR133+HP134*0.5,IF(ISNUMBER(HP335),0,""))</f>
        <v>460.72434354951787</v>
      </c>
      <c r="HS134" s="18">
        <f>IF(ISNUMBER(HQ134), HQ134*COS(RADIANS(-$C134+Графики!$B$3))+HR134*SIN(RADIANS(-$C134+Графики!$B$3)),"")</f>
        <v>412.48604546528998</v>
      </c>
      <c r="HT134" s="19">
        <f>IF(ISNUMBER(HQ134), HQ134*COS(RADIANS(-$C134+Графики!$B$5))+HR134*SIN(RADIANS(-$C134+Графики!$B$5)),"")</f>
        <v>460.72434354951787</v>
      </c>
      <c r="HU134" s="24">
        <v>-0.58527267419712448</v>
      </c>
      <c r="HV134" s="25">
        <v>0.51122838669065407</v>
      </c>
      <c r="HW134" s="25">
        <v>-0.57500687983418741</v>
      </c>
      <c r="HX134" s="25">
        <v>0.38576734461812257</v>
      </c>
      <c r="HY134" s="18">
        <f t="shared" si="433"/>
        <v>9.5686308608066852</v>
      </c>
      <c r="HZ134" s="18">
        <f t="shared" si="434"/>
        <v>8.3842385604073737</v>
      </c>
      <c r="IA134" s="18">
        <f>IF(ISNUMBER(HY134),IA133+HY134*0.5,IF(ISNUMBER(HY335),0,""))</f>
        <v>407.69541712650567</v>
      </c>
      <c r="IB134" s="18">
        <f>IF(ISNUMBER(HZ134),IB133+HZ134*0.5,IF(ISNUMBER(HZ335),0,""))</f>
        <v>449.14901948395521</v>
      </c>
      <c r="IC134" s="18">
        <f>IF(ISNUMBER(IA134), IA134*COS(RADIANS(-$C134+Графики!$B$3))+IB134*SIN(RADIANS(-$C134+Графики!$B$3)),"")</f>
        <v>407.69541712650567</v>
      </c>
      <c r="ID134" s="19">
        <f>IF(ISNUMBER(IA134), IA134*COS(RADIANS(-$C134+Графики!$B$5))+IB134*SIN(RADIANS(-$C134+Графики!$B$5)),"")</f>
        <v>449.14901948395521</v>
      </c>
      <c r="IE134" s="24">
        <v>-0.61698157556114153</v>
      </c>
      <c r="IF134" s="25">
        <v>0.52245659784001819</v>
      </c>
      <c r="IG134" s="25">
        <v>-0.58591851338192025</v>
      </c>
      <c r="IH134" s="25">
        <v>0.47602698530274246</v>
      </c>
      <c r="II134" s="18">
        <f t="shared" si="435"/>
        <v>9.943310018883901</v>
      </c>
      <c r="IJ134" s="18">
        <f t="shared" si="436"/>
        <v>9.2670900679236858</v>
      </c>
      <c r="IK134" s="18">
        <f>IF(ISNUMBER(II134),IK133+II134*0.5,IF(ISNUMBER(II335),0,""))</f>
        <v>407.9922104721233</v>
      </c>
      <c r="IL134" s="18">
        <f>IF(ISNUMBER(IJ134),IL133+IJ134*0.5,IF(ISNUMBER(IJ335),0,""))</f>
        <v>446.11370451958783</v>
      </c>
      <c r="IM134" s="18">
        <f>IF(ISNUMBER(IK134), IK134*COS(RADIANS(-$C134+Графики!$B$3))+IL134*SIN(RADIANS(-$C134+Графики!$B$3)),"")</f>
        <v>407.9922104721233</v>
      </c>
      <c r="IN134" s="19">
        <f>IF(ISNUMBER(IK134), IK134*COS(RADIANS(-$C134+Графики!$B$5))+IL134*SIN(RADIANS(-$C134+Графики!$B$5)),"")</f>
        <v>446.11370451958783</v>
      </c>
      <c r="IO134" s="24">
        <v>-0.60672319852194834</v>
      </c>
      <c r="IP134" s="25">
        <v>0.49047504615620696</v>
      </c>
      <c r="IQ134" s="25">
        <v>-0.50953624841558276</v>
      </c>
      <c r="IR134" s="25">
        <v>0.52449624419545038</v>
      </c>
      <c r="IS134" s="18">
        <f t="shared" si="437"/>
        <v>9.5747146584149299</v>
      </c>
      <c r="IT134" s="18">
        <f t="shared" si="438"/>
        <v>9.0235133250664106</v>
      </c>
      <c r="IU134" s="18">
        <f>IF(ISNUMBER(IS134),IU133+IS134*0.5,IF(ISNUMBER(IS335),0,""))</f>
        <v>408.44753420826618</v>
      </c>
      <c r="IV134" s="18">
        <f>IF(ISNUMBER(IT134),IV133+IT134*0.5,IF(ISNUMBER(IT335),0,""))</f>
        <v>457.77244271720696</v>
      </c>
      <c r="IW134" s="18">
        <f>IF(ISNUMBER(IU134), IU134*COS(RADIANS(-$C134+Графики!$B$3))+IV134*SIN(RADIANS(-$C134+Графики!$B$3)),"")</f>
        <v>408.44753420826618</v>
      </c>
      <c r="IX134" s="19">
        <f>IF(ISNUMBER(IU134), IU134*COS(RADIANS(-$C134+Графики!$B$5))+IV134*SIN(RADIANS(-$C134+Графики!$B$5)),"")</f>
        <v>457.77244271720696</v>
      </c>
    </row>
    <row r="135" spans="1:258" s="88" customFormat="1" x14ac:dyDescent="0.25">
      <c r="A135" s="44">
        <v>135</v>
      </c>
      <c r="B135" s="50">
        <v>0</v>
      </c>
      <c r="C135" s="11">
        <f>IF(Графики!$A$7="Расчитывать с учетом закручивания скважины",B135,0)</f>
        <v>0</v>
      </c>
      <c r="D135" s="47">
        <v>66</v>
      </c>
      <c r="E135" s="34">
        <f>IF(ISNUMBER(INDEX($I$1:$IX$303,$A135,E$1) ),INDEX($I$1:$IX$303,$A135,E$1),0)</f>
        <v>7.4399727350562532</v>
      </c>
      <c r="F135" s="35">
        <f>IF(ISNUMBER(INDEX($I$1:$IX$303,$A135,F$1) ),INDEX($I$1:$IX$303,$A135,F$1),0)</f>
        <v>6.5789518733494861</v>
      </c>
      <c r="G135" s="35">
        <f>IF(ISNUMBER(INDEX($I$1:$IX$303,$A135,G$1) ),INDEX($I$1:$IX$303,$A135,G$1)-$G$305,0)</f>
        <v>-567.20927259827363</v>
      </c>
      <c r="H135" s="36">
        <f>IF(ISNUMBER(INDEX($I$1:$IX$303,$A135,H$1) ),INDEX($I$1:$IX$303,$A135,H$1)-$H$305,0)</f>
        <v>-697.17254640695182</v>
      </c>
      <c r="I135" s="29">
        <v>-0.39536413476980903</v>
      </c>
      <c r="J135" s="25">
        <v>0.45720180555049572</v>
      </c>
      <c r="K135" s="25">
        <v>-0.4009252781145628</v>
      </c>
      <c r="L135" s="25">
        <v>0.35297251232108129</v>
      </c>
      <c r="M135" s="18">
        <f t="shared" si="389"/>
        <v>7.4399727350562532</v>
      </c>
      <c r="N135" s="18">
        <f t="shared" si="390"/>
        <v>6.5789518733494861</v>
      </c>
      <c r="O135" s="18">
        <f>IF(ISNUMBER(M135),O134+M135*0.5,IF(ISNUMBER(M336),0,""))</f>
        <v>410.70688329114103</v>
      </c>
      <c r="P135" s="18">
        <f>IF(ISNUMBER(N135),P134+N135*0.5,IF(ISNUMBER(N336),0,""))</f>
        <v>458.25711707708564</v>
      </c>
      <c r="Q135" s="18">
        <f>IF(ISNUMBER(O135), O135*COS(RADIANS(-$C135+Графики!$B$3))+P135*SIN(RADIANS(-$C135+Графики!$B$3)),"")</f>
        <v>410.70688329114103</v>
      </c>
      <c r="R135" s="19">
        <f>IF(ISNUMBER(O135), O135*COS(RADIANS(-$C135+Графики!$B$5))+P135*SIN(RADIANS(-$C135+Графики!$B$5)),"")</f>
        <v>458.25711707708564</v>
      </c>
      <c r="S135" s="29">
        <v>-0.30741420080520088</v>
      </c>
      <c r="T135" s="25">
        <v>0.3980242402172206</v>
      </c>
      <c r="U135" s="25">
        <v>-0.33964958707439064</v>
      </c>
      <c r="V135" s="25">
        <v>0.45683792752227614</v>
      </c>
      <c r="W135" s="18">
        <f t="shared" si="391"/>
        <v>6.1560728493043149</v>
      </c>
      <c r="X135" s="18">
        <f t="shared" si="392"/>
        <v>6.9506088240514199</v>
      </c>
      <c r="Y135" s="18">
        <f>IF(ISNUMBER(W135),Y134+W135*0.5,IF(ISNUMBER(W336),0,""))</f>
        <v>410.77185691061061</v>
      </c>
      <c r="Z135" s="18">
        <f>IF(ISNUMBER(X135),Z134+X135*0.5,IF(ISNUMBER(X336),0,""))</f>
        <v>454.8796677381859</v>
      </c>
      <c r="AA135" s="18">
        <f>IF(ISNUMBER(Y135), Y135*COS(RADIANS(-$C135+Графики!$B$3))+Z135*SIN(RADIANS(-$C135+Графики!$B$3)),"")</f>
        <v>410.77185691061061</v>
      </c>
      <c r="AB135" s="18">
        <f>IF(ISNUMBER(Y135), Y135*COS(RADIANS(-$C135+Графики!$B$5))+Z135*SIN(RADIANS(-$C135+Графики!$B$5)),"")</f>
        <v>454.8796677381859</v>
      </c>
      <c r="AC135" s="24">
        <v>-0.39572040893989835</v>
      </c>
      <c r="AD135" s="25">
        <v>0.44147065755894999</v>
      </c>
      <c r="AE135" s="25">
        <v>-0.36502999632515376</v>
      </c>
      <c r="AF135" s="25">
        <v>0.40582753108093306</v>
      </c>
      <c r="AG135" s="18">
        <f t="shared" si="393"/>
        <v>7.3058052968109619</v>
      </c>
      <c r="AH135" s="18">
        <f t="shared" si="394"/>
        <v>6.7269502229753302</v>
      </c>
      <c r="AI135" s="18">
        <f>IF(ISNUMBER(AG135),AI134+AG135*0.5,IF(ISNUMBER(AG336),0,""))</f>
        <v>414.75812761870731</v>
      </c>
      <c r="AJ135" s="18">
        <f>IF(ISNUMBER(AH135),AJ134+AH135*0.5,IF(ISNUMBER(AH336),0,""))</f>
        <v>462.84846016589552</v>
      </c>
      <c r="AK135" s="18">
        <f>IF(ISNUMBER(AI135), AI135*COS(RADIANS(-$C135+Графики!$B$3))+AJ135*SIN(RADIANS(-$C135+Графики!$B$3)),"")</f>
        <v>414.75812761870731</v>
      </c>
      <c r="AL135" s="19">
        <f>IF(ISNUMBER(AI135), AI135*COS(RADIANS(-$C135+Графики!$B$5))+AJ135*SIN(RADIANS(-$C135+Графики!$B$5)),"")</f>
        <v>462.84846016589552</v>
      </c>
      <c r="AM135" s="24">
        <v>-0.32776471423243603</v>
      </c>
      <c r="AN135" s="25">
        <v>0.29090611715234493</v>
      </c>
      <c r="AO135" s="25">
        <v>-0.47333071664880744</v>
      </c>
      <c r="AP135" s="25">
        <v>0.35880963879252981</v>
      </c>
      <c r="AQ135" s="18">
        <f t="shared" si="395"/>
        <v>5.3988952686172089</v>
      </c>
      <c r="AR135" s="18">
        <f t="shared" si="396"/>
        <v>7.2617306972517781</v>
      </c>
      <c r="AS135" s="18">
        <f>IF(ISNUMBER(AQ135),AS134+AQ135*0.5,IF(ISNUMBER(AQ336),0,""))</f>
        <v>407.57647575325944</v>
      </c>
      <c r="AT135" s="18">
        <f>IF(ISNUMBER(AR135),AT134+AR135*0.5,IF(ISNUMBER(AR336),0,""))</f>
        <v>460.13286630585469</v>
      </c>
      <c r="AU135" s="18">
        <f>IF(ISNUMBER(AS135), AS135*COS(RADIANS(-$C135+Графики!$B$3))+AT135*SIN(RADIANS(-$C135+Графики!$B$3)),"")</f>
        <v>407.57647575325944</v>
      </c>
      <c r="AV135" s="19">
        <f>IF(ISNUMBER(AS135), AS135*COS(RADIANS(-$C135+Графики!$B$5))+AT135*SIN(RADIANS(-$C135+Графики!$B$5)),"")</f>
        <v>460.13286630585469</v>
      </c>
      <c r="AW135" s="24">
        <v>-0.41217255671025155</v>
      </c>
      <c r="AX135" s="25">
        <v>0.33258806145773956</v>
      </c>
      <c r="AY135" s="25">
        <v>-0.30386301264500171</v>
      </c>
      <c r="AZ135" s="25">
        <v>0.43200561852158725</v>
      </c>
      <c r="BA135" s="18">
        <f t="shared" si="397"/>
        <v>6.4992167079518737</v>
      </c>
      <c r="BB135" s="18">
        <f t="shared" si="398"/>
        <v>6.4216211022169123</v>
      </c>
      <c r="BC135" s="18">
        <f>IF(ISNUMBER(BA135),BC134+BA135*0.5,IF(ISNUMBER(BA336),0,""))</f>
        <v>404.18926138736293</v>
      </c>
      <c r="BD135" s="18">
        <f>IF(ISNUMBER(BB135),BD134+BB135*0.5,IF(ISNUMBER(BB336),0,""))</f>
        <v>456.77160820393834</v>
      </c>
      <c r="BE135" s="18">
        <f>IF(ISNUMBER(BC135), BC135*COS(RADIANS(-$C135+Графики!$B$3))+BD135*SIN(RADIANS(-$C135+Графики!$B$3)),"")</f>
        <v>404.18926138736293</v>
      </c>
      <c r="BF135" s="19">
        <f>IF(ISNUMBER(BC135), BC135*COS(RADIANS(-$C135+Графики!$B$5))+BD135*SIN(RADIANS(-$C135+Графики!$B$5)),"")</f>
        <v>456.77160820393834</v>
      </c>
      <c r="BG135" s="24">
        <v>-0.49603717745097897</v>
      </c>
      <c r="BH135" s="25">
        <v>0.42633515103145159</v>
      </c>
      <c r="BI135" s="25">
        <v>-0.33147039070366424</v>
      </c>
      <c r="BJ135" s="25">
        <v>0.3358250413954228</v>
      </c>
      <c r="BK135" s="18">
        <f t="shared" si="399"/>
        <v>8.0491301129466635</v>
      </c>
      <c r="BL135" s="18">
        <f t="shared" si="400"/>
        <v>5.8232182755579487</v>
      </c>
      <c r="BM135" s="18">
        <f>IF(ISNUMBER(BK135),BM134+BK135*0.5,IF(ISNUMBER(BK336),0,""))</f>
        <v>412.34756836638485</v>
      </c>
      <c r="BN135" s="18">
        <f>IF(ISNUMBER(BL135),BN134+BL135*0.5,IF(ISNUMBER(BL336),0,""))</f>
        <v>447.98953615566285</v>
      </c>
      <c r="BO135" s="18">
        <f>IF(ISNUMBER(BM135), BM135*COS(RADIANS(-$C135+Графики!$B$3))+BN135*SIN(RADIANS(-$C135+Графики!$B$3)),"")</f>
        <v>412.34756836638485</v>
      </c>
      <c r="BP135" s="19">
        <f>IF(ISNUMBER(BM135), BM135*COS(RADIANS(-$C135+Графики!$B$5))+BN135*SIN(RADIANS(-$C135+Графики!$B$5)),"")</f>
        <v>447.98953615566285</v>
      </c>
      <c r="BQ135" s="24">
        <v>-0.48243071181925978</v>
      </c>
      <c r="BR135" s="25">
        <v>0.36217090230190341</v>
      </c>
      <c r="BS135" s="25">
        <v>-0.36713889584468451</v>
      </c>
      <c r="BT135" s="25">
        <v>0.42256030272038203</v>
      </c>
      <c r="BU135" s="18">
        <f t="shared" si="401"/>
        <v>7.3704727833053783</v>
      </c>
      <c r="BV135" s="18">
        <f t="shared" si="402"/>
        <v>6.8913710101510306</v>
      </c>
      <c r="BW135" s="18">
        <f>IF(ISNUMBER(BU135),BW134+BU135*0.5,IF(ISNUMBER(BU336),0,""))</f>
        <v>412.96669208379149</v>
      </c>
      <c r="BX135" s="18">
        <f>IF(ISNUMBER(BV135),BX134+BV135*0.5,IF(ISNUMBER(BV336),0,""))</f>
        <v>447.52094320848045</v>
      </c>
      <c r="BY135" s="18">
        <f>IF(ISNUMBER(BW135), BW135*COS(RADIANS(-$C135+Графики!$B$3))+BX135*SIN(RADIANS(-$C135+Графики!$B$3)),"")</f>
        <v>412.96669208379149</v>
      </c>
      <c r="BZ135" s="19">
        <f>IF(ISNUMBER(BW135), BW135*COS(RADIANS(-$C135+Графики!$B$5))+BX135*SIN(RADIANS(-$C135+Графики!$B$5)),"")</f>
        <v>447.52094320848045</v>
      </c>
      <c r="CA135" s="29">
        <v>-0.40685155563259534</v>
      </c>
      <c r="CB135" s="25">
        <v>0.30417672646797289</v>
      </c>
      <c r="CC135" s="25">
        <v>-0.34826491530266723</v>
      </c>
      <c r="CD135" s="25">
        <v>0.40466258447178016</v>
      </c>
      <c r="CE135" s="18">
        <f t="shared" si="403"/>
        <v>6.2048524833661034</v>
      </c>
      <c r="CF135" s="18">
        <f t="shared" si="404"/>
        <v>6.5704846729913235</v>
      </c>
      <c r="CG135" s="18">
        <f>IF(ISNUMBER(CE135),CG134+CE135*0.5,IF(ISNUMBER(CE336),0,""))</f>
        <v>416.04265649303647</v>
      </c>
      <c r="CH135" s="18">
        <f>IF(ISNUMBER(CF135),CH134+CF135*0.5,IF(ISNUMBER(CF336),0,""))</f>
        <v>461.43669346126586</v>
      </c>
      <c r="CI135" s="18">
        <f>IF(ISNUMBER(CG135), CG135*COS(RADIANS(-$C135+Графики!$B$3))+CH135*SIN(RADIANS(-$C135+Графики!$B$3)),"")</f>
        <v>416.04265649303647</v>
      </c>
      <c r="CJ135" s="19">
        <f>IF(ISNUMBER(CG135), CG135*COS(RADIANS(-$C135+Графики!$B$5))+CH135*SIN(RADIANS(-$C135+Графики!$B$5)),"")</f>
        <v>461.43669346126586</v>
      </c>
      <c r="CK135" s="24">
        <v>-0.34618629036792892</v>
      </c>
      <c r="CL135" s="25">
        <v>0.446663021458091</v>
      </c>
      <c r="CM135" s="25">
        <v>-0.31322291042291817</v>
      </c>
      <c r="CN135" s="25">
        <v>0.29589180993490372</v>
      </c>
      <c r="CO135" s="18">
        <f t="shared" si="405"/>
        <v>6.9188602788811977</v>
      </c>
      <c r="CP135" s="18">
        <f t="shared" si="406"/>
        <v>5.3155036647661067</v>
      </c>
      <c r="CQ135" s="18">
        <f>IF(ISNUMBER(CO135),CQ134+CO135*0.5,IF(ISNUMBER(CO336),0,""))</f>
        <v>415.82822896344754</v>
      </c>
      <c r="CR135" s="18">
        <f>IF(ISNUMBER(CP135),CR134+CP135*0.5,IF(ISNUMBER(CP336),0,""))</f>
        <v>459.80311243481742</v>
      </c>
      <c r="CS135" s="18">
        <f>IF(ISNUMBER(CQ135), CQ135*COS(RADIANS(-$C135+Графики!$B$3))+CR135*SIN(RADIANS(-$C135+Графики!$B$3)),"")</f>
        <v>415.82822896344754</v>
      </c>
      <c r="CT135" s="19">
        <f>IF(ISNUMBER(CQ135), CQ135*COS(RADIANS(-$C135+Графики!$B$5))+CR135*SIN(RADIANS(-$C135+Графики!$B$5)),"")</f>
        <v>459.80311243481742</v>
      </c>
      <c r="CU135" s="24">
        <v>-0.46816190307868755</v>
      </c>
      <c r="CV135" s="25">
        <v>0.47099941398661649</v>
      </c>
      <c r="CW135" s="25">
        <v>-0.3513055468645393</v>
      </c>
      <c r="CX135" s="25">
        <v>0.28515563391834475</v>
      </c>
      <c r="CY135" s="18">
        <f t="shared" si="407"/>
        <v>8.1956368442493037</v>
      </c>
      <c r="CZ135" s="18">
        <f t="shared" si="408"/>
        <v>5.5541430263317455</v>
      </c>
      <c r="DA135" s="18">
        <f>IF(ISNUMBER(CY135),DA134+CY135*0.5,IF(ISNUMBER(CY336),0,""))</f>
        <v>406.79095781926463</v>
      </c>
      <c r="DB135" s="18">
        <f>IF(ISNUMBER(CZ135),DB134+CZ135*0.5,IF(ISNUMBER(CZ336),0,""))</f>
        <v>462.06382221757229</v>
      </c>
      <c r="DC135" s="18">
        <f>IF(ISNUMBER(DA135), DA135*COS(RADIANS(-$C135+Графики!$B$3))+DB135*SIN(RADIANS(-$C135+Графики!$B$3)),"")</f>
        <v>406.79095781926463</v>
      </c>
      <c r="DD135" s="19">
        <f>IF(ISNUMBER(DA135), DA135*COS(RADIANS(-$C135+Графики!$B$5))+DB135*SIN(RADIANS(-$C135+Графики!$B$5)),"")</f>
        <v>462.06382221757229</v>
      </c>
      <c r="DE135" s="24">
        <v>-0.33670755447342282</v>
      </c>
      <c r="DF135" s="25">
        <v>0.41162351346294379</v>
      </c>
      <c r="DG135" s="25">
        <v>-0.41883662271047428</v>
      </c>
      <c r="DH135" s="25">
        <v>0.41070598560009741</v>
      </c>
      <c r="DI135" s="18">
        <f t="shared" si="409"/>
        <v>6.5303740988474726</v>
      </c>
      <c r="DJ135" s="18">
        <f t="shared" si="410"/>
        <v>7.2390616728281216</v>
      </c>
      <c r="DK135" s="18">
        <f>IF(ISNUMBER(DI135),DK134+DI135*0.5,IF(ISNUMBER(DI336),0,""))</f>
        <v>412.32709561577974</v>
      </c>
      <c r="DL135" s="18">
        <f>IF(ISNUMBER(DJ135),DL134+DJ135*0.5,IF(ISNUMBER(DJ336),0,""))</f>
        <v>458.85784825999787</v>
      </c>
      <c r="DM135" s="18">
        <f>IF(ISNUMBER(DK135), DK135*COS(RADIANS(-$C135+Графики!$B$3))+DL135*SIN(RADIANS(-$C135+Графики!$B$3)),"")</f>
        <v>412.32709561577974</v>
      </c>
      <c r="DN135" s="19">
        <f>IF(ISNUMBER(DK135), DK135*COS(RADIANS(-$C135+Графики!$B$5))+DL135*SIN(RADIANS(-$C135+Графики!$B$5)),"")</f>
        <v>458.85784825999787</v>
      </c>
      <c r="DO135" s="24">
        <v>-0.38364765594437777</v>
      </c>
      <c r="DP135" s="25">
        <v>0.39384708970906002</v>
      </c>
      <c r="DQ135" s="25">
        <v>-0.37307114680334141</v>
      </c>
      <c r="DR135" s="25">
        <v>0.41280340756826805</v>
      </c>
      <c r="DS135" s="18">
        <f t="shared" si="411"/>
        <v>6.7848695569305031</v>
      </c>
      <c r="DT135" s="18">
        <f t="shared" si="412"/>
        <v>6.8579954819189037</v>
      </c>
      <c r="DU135" s="18">
        <f>IF(ISNUMBER(DS135),DU134+DS135*0.5,IF(ISNUMBER(DS336),0,""))</f>
        <v>418.23974130120024</v>
      </c>
      <c r="DV135" s="18">
        <f>IF(ISNUMBER(DT135),DV134+DT135*0.5,IF(ISNUMBER(DT336),0,""))</f>
        <v>457.25860564536168</v>
      </c>
      <c r="DW135" s="18">
        <f>IF(ISNUMBER(DU135), DU135*COS(RADIANS(-$C135+Графики!$B$3))+DV135*SIN(RADIANS(-$C135+Графики!$B$3)),"")</f>
        <v>418.23974130120024</v>
      </c>
      <c r="DX135" s="19">
        <f>IF(ISNUMBER(DU135), DU135*COS(RADIANS(-$C135+Графики!$B$5))+DV135*SIN(RADIANS(-$C135+Графики!$B$5)),"")</f>
        <v>457.25860564536168</v>
      </c>
      <c r="DY135" s="24">
        <v>-0.33231415346113002</v>
      </c>
      <c r="DZ135" s="25">
        <v>0.31416317773700997</v>
      </c>
      <c r="EA135" s="25">
        <v>-0.44678482600535807</v>
      </c>
      <c r="EB135" s="25">
        <v>0.39771543698859446</v>
      </c>
      <c r="EC135" s="18">
        <f t="shared" si="413"/>
        <v>5.6415490583598604</v>
      </c>
      <c r="ED135" s="18">
        <f t="shared" si="414"/>
        <v>7.3695883518911254</v>
      </c>
      <c r="EE135" s="18">
        <f>IF(ISNUMBER(EC135),EE134+EC135*0.5,IF(ISNUMBER(EC336),0,""))</f>
        <v>409.57195865525489</v>
      </c>
      <c r="EF135" s="18">
        <f>IF(ISNUMBER(ED135),EF134+ED135*0.5,IF(ISNUMBER(ED336),0,""))</f>
        <v>457.33769159130833</v>
      </c>
      <c r="EG135" s="18">
        <f>IF(ISNUMBER(EE135), EE135*COS(RADIANS(-$C135+Графики!$B$3))+EF135*SIN(RADIANS(-$C135+Графики!$B$3)),"")</f>
        <v>409.57195865525489</v>
      </c>
      <c r="EH135" s="19">
        <f>IF(ISNUMBER(EE135), EE135*COS(RADIANS(-$C135+Графики!$B$5))+EF135*SIN(RADIANS(-$C135+Графики!$B$5)),"")</f>
        <v>457.33769159130833</v>
      </c>
      <c r="EI135" s="24">
        <v>-0.49901530247509585</v>
      </c>
      <c r="EJ135" s="25">
        <v>0.31681300976602267</v>
      </c>
      <c r="EK135" s="25">
        <v>-0.37771893704268278</v>
      </c>
      <c r="EL135" s="25">
        <v>0.30932870020351755</v>
      </c>
      <c r="EM135" s="18">
        <f t="shared" si="415"/>
        <v>7.1193849466600181</v>
      </c>
      <c r="EN135" s="18">
        <f t="shared" si="416"/>
        <v>5.9955857728134889</v>
      </c>
      <c r="EO135" s="18">
        <f>IF(ISNUMBER(EM135),EO134+EM135*0.5,IF(ISNUMBER(EM336),0,""))</f>
        <v>413.29026757643624</v>
      </c>
      <c r="EP135" s="18">
        <f>IF(ISNUMBER(EN135),EP134+EN135*0.5,IF(ISNUMBER(EN336),0,""))</f>
        <v>453.24853544740529</v>
      </c>
      <c r="EQ135" s="18">
        <f>IF(ISNUMBER(EO135), EO135*COS(RADIANS(-$C135+Графики!$B$3))+EP135*SIN(RADIANS(-$C135+Графики!$B$3)),"")</f>
        <v>413.29026757643624</v>
      </c>
      <c r="ER135" s="19">
        <f>IF(ISNUMBER(EO135), EO135*COS(RADIANS(-$C135+Графики!$B$5))+EP135*SIN(RADIANS(-$C135+Графики!$B$5)),"")</f>
        <v>453.24853544740529</v>
      </c>
      <c r="ES135" s="24">
        <v>-0.43047868584943061</v>
      </c>
      <c r="ET135" s="25">
        <v>0.33431261840994608</v>
      </c>
      <c r="EU135" s="25">
        <v>-0.38039313492222904</v>
      </c>
      <c r="EV135" s="25">
        <v>0.40053349269867511</v>
      </c>
      <c r="EW135" s="18">
        <f t="shared" si="417"/>
        <v>6.6740136278189484</v>
      </c>
      <c r="EX135" s="18">
        <f t="shared" si="418"/>
        <v>6.8148176844725636</v>
      </c>
      <c r="EY135" s="18">
        <f>IF(ISNUMBER(EW135),EY134+EW135*0.5,IF(ISNUMBER(EW336),0,""))</f>
        <v>407.01014062727512</v>
      </c>
      <c r="EZ135" s="18">
        <f>IF(ISNUMBER(EX135),EZ134+EX135*0.5,IF(ISNUMBER(EX336),0,""))</f>
        <v>453.41788524422481</v>
      </c>
      <c r="FA135" s="18">
        <f>IF(ISNUMBER(EY135), EY135*COS(RADIANS(-$C135+Графики!$B$3))+EZ135*SIN(RADIANS(-$C135+Графики!$B$3)),"")</f>
        <v>407.01014062727512</v>
      </c>
      <c r="FB135" s="19">
        <f>IF(ISNUMBER(EY135), EY135*COS(RADIANS(-$C135+Графики!$B$5))+EZ135*SIN(RADIANS(-$C135+Графики!$B$5)),"")</f>
        <v>453.41788524422481</v>
      </c>
      <c r="FC135" s="24">
        <v>-0.46348547077852109</v>
      </c>
      <c r="FD135" s="25">
        <v>0.45904952227594487</v>
      </c>
      <c r="FE135" s="25">
        <v>-0.49637573582529249</v>
      </c>
      <c r="FF135" s="25">
        <v>0.31586827345759638</v>
      </c>
      <c r="FG135" s="18">
        <f t="shared" si="419"/>
        <v>8.0505495831328329</v>
      </c>
      <c r="FH135" s="18">
        <f t="shared" si="420"/>
        <v>7.0881067918840976</v>
      </c>
      <c r="FI135" s="18">
        <f>IF(ISNUMBER(FG135),FI134+FG135*0.5,IF(ISNUMBER(FG336),0,""))</f>
        <v>411.62464365062192</v>
      </c>
      <c r="FJ135" s="18">
        <f>IF(ISNUMBER(FH135),FJ134+FH135*0.5,IF(ISNUMBER(FH336),0,""))</f>
        <v>460.80645212445404</v>
      </c>
      <c r="FK135" s="18">
        <f>IF(ISNUMBER(FI135), FI135*COS(RADIANS(-$C135+Графики!$B$3))+FJ135*SIN(RADIANS(-$C135+Графики!$B$3)),"")</f>
        <v>411.62464365062192</v>
      </c>
      <c r="FL135" s="19">
        <f>IF(ISNUMBER(FI135), FI135*COS(RADIANS(-$C135+Графики!$B$5))+FJ135*SIN(RADIANS(-$C135+Графики!$B$5)),"")</f>
        <v>460.80645212445404</v>
      </c>
      <c r="FM135" s="24">
        <v>-0.49627599465497674</v>
      </c>
      <c r="FN135" s="25">
        <v>0.46238993319120869</v>
      </c>
      <c r="FO135" s="25">
        <v>-0.36743839224866037</v>
      </c>
      <c r="FP135" s="25">
        <v>0.34609294303143123</v>
      </c>
      <c r="FQ135" s="18">
        <f t="shared" si="421"/>
        <v>8.3658408469685064</v>
      </c>
      <c r="FR135" s="18">
        <f t="shared" si="422"/>
        <v>6.2266953210627918</v>
      </c>
      <c r="FS135" s="18">
        <f>IF(ISNUMBER(FQ135),FS134+FQ135*0.5,IF(ISNUMBER(FQ336),0,""))</f>
        <v>413.87437910872137</v>
      </c>
      <c r="FT135" s="18">
        <f>IF(ISNUMBER(FR135),FT134+FR135*0.5,IF(ISNUMBER(FR336),0,""))</f>
        <v>454.56408737494809</v>
      </c>
      <c r="FU135" s="18">
        <f>IF(ISNUMBER(FS135), FS135*COS(RADIANS(-$C135+Графики!$B$3))+FT135*SIN(RADIANS(-$C135+Графики!$B$3)),"")</f>
        <v>413.87437910872137</v>
      </c>
      <c r="FV135" s="19">
        <f>IF(ISNUMBER(FS135), FS135*COS(RADIANS(-$C135+Графики!$B$5))+FT135*SIN(RADIANS(-$C135+Графики!$B$5)),"")</f>
        <v>454.56408737494809</v>
      </c>
      <c r="FW135" s="24">
        <v>-0.42341333352618604</v>
      </c>
      <c r="FX135" s="25">
        <v>0.42519514542335168</v>
      </c>
      <c r="FY135" s="25">
        <v>-0.43308542178932374</v>
      </c>
      <c r="FZ135" s="25">
        <v>0.42797062402345964</v>
      </c>
      <c r="GA135" s="18">
        <f t="shared" si="423"/>
        <v>7.4054383209907613</v>
      </c>
      <c r="GB135" s="18">
        <f t="shared" si="424"/>
        <v>7.5140608113193297</v>
      </c>
      <c r="GC135" s="18">
        <f>IF(ISNUMBER(GA135),GC134+GA135*0.5,IF(ISNUMBER(GA336),0,""))</f>
        <v>417.62637962052679</v>
      </c>
      <c r="GD135" s="18">
        <f>IF(ISNUMBER(GB135),GD134+GB135*0.5,IF(ISNUMBER(GB336),0,""))</f>
        <v>451.59666273621968</v>
      </c>
      <c r="GE135" s="18">
        <f>IF(ISNUMBER(GC135), GC135*COS(RADIANS(-$C135+Графики!$B$3))+GD135*SIN(RADIANS(-$C135+Графики!$B$3)),"")</f>
        <v>417.62637962052679</v>
      </c>
      <c r="GF135" s="19">
        <f>IF(ISNUMBER(GC135), GC135*COS(RADIANS(-$C135+Графики!$B$5))+GD135*SIN(RADIANS(-$C135+Графики!$B$5)),"")</f>
        <v>451.59666273621968</v>
      </c>
      <c r="GG135" s="24">
        <v>-0.43677678586429225</v>
      </c>
      <c r="GH135" s="25">
        <v>0.33178258100245472</v>
      </c>
      <c r="GI135" s="25">
        <v>-0.47853511902588952</v>
      </c>
      <c r="GJ135" s="25">
        <v>0.43363147079542486</v>
      </c>
      <c r="GK135" s="18">
        <f t="shared" si="425"/>
        <v>6.7068954413218469</v>
      </c>
      <c r="GL135" s="18">
        <f t="shared" si="426"/>
        <v>7.9600710951632587</v>
      </c>
      <c r="GM135" s="18">
        <f>IF(ISNUMBER(GK135),GM134+GK135*0.5,IF(ISNUMBER(GK336),0,""))</f>
        <v>418.39954000643922</v>
      </c>
      <c r="GN135" s="18">
        <f>IF(ISNUMBER(GL135),GN134+GL135*0.5,IF(ISNUMBER(GL336),0,""))</f>
        <v>458.0214027314891</v>
      </c>
      <c r="GO135" s="18">
        <f>IF(ISNUMBER(GM135), GM135*COS(RADIANS(-$C135+Графики!$B$3))+GN135*SIN(RADIANS(-$C135+Графики!$B$3)),"")</f>
        <v>418.39954000643922</v>
      </c>
      <c r="GP135" s="19">
        <f>IF(ISNUMBER(GM135), GM135*COS(RADIANS(-$C135+Графики!$B$5))+GN135*SIN(RADIANS(-$C135+Графики!$B$5)),"")</f>
        <v>458.0214027314891</v>
      </c>
      <c r="GQ135" s="24">
        <v>-0.39292869882971093</v>
      </c>
      <c r="GR135" s="25">
        <v>0.4603652929460138</v>
      </c>
      <c r="GS135" s="25">
        <v>-0.45411714828982985</v>
      </c>
      <c r="GT135" s="25">
        <v>0.44164691324510053</v>
      </c>
      <c r="GU135" s="18">
        <f t="shared" si="427"/>
        <v>7.4463260065723151</v>
      </c>
      <c r="GV135" s="18">
        <f t="shared" si="428"/>
        <v>7.8169364868943063</v>
      </c>
      <c r="GW135" s="18">
        <f>IF(ISNUMBER(GU135),GW134+GU135*0.5,IF(ISNUMBER(GU336),0,""))</f>
        <v>413.70744437387435</v>
      </c>
      <c r="GX135" s="18">
        <f>IF(ISNUMBER(GV135),GX134+GV135*0.5,IF(ISNUMBER(GV336),0,""))</f>
        <v>456.74908402105973</v>
      </c>
      <c r="GY135" s="18">
        <f>IF(ISNUMBER(GW135), GW135*COS(RADIANS(-$C135+Графики!$B$3))+GX135*SIN(RADIANS(-$C135+Графики!$B$3)),"")</f>
        <v>413.70744437387435</v>
      </c>
      <c r="GZ135" s="19">
        <f>IF(ISNUMBER(GW135), GW135*COS(RADIANS(-$C135+Графики!$B$5))+GX135*SIN(RADIANS(-$C135+Графики!$B$5)),"")</f>
        <v>456.74908402105973</v>
      </c>
      <c r="HA135" s="24">
        <v>-0.47738584726904953</v>
      </c>
      <c r="HB135" s="25">
        <v>0.35988075425000166</v>
      </c>
      <c r="HC135" s="25">
        <v>-0.3794974248409595</v>
      </c>
      <c r="HD135" s="25">
        <v>0.45798738147253903</v>
      </c>
      <c r="HE135" s="18">
        <f t="shared" si="429"/>
        <v>7.3064644466192279</v>
      </c>
      <c r="HF135" s="18">
        <f t="shared" si="430"/>
        <v>7.3083685918314707</v>
      </c>
      <c r="HG135" s="18">
        <f>IF(ISNUMBER(HE135),HG134+HE135*0.5,IF(ISNUMBER(HE336),0,""))</f>
        <v>416.79926729010316</v>
      </c>
      <c r="HH135" s="18">
        <f>IF(ISNUMBER(HF135),HH134+HF135*0.5,IF(ISNUMBER(HF336),0,""))</f>
        <v>459.11664563612783</v>
      </c>
      <c r="HI135" s="18">
        <f>IF(ISNUMBER(HG135), HG135*COS(RADIANS(-$C135+Графики!$B$3))+HH135*SIN(RADIANS(-$C135+Графики!$B$3)),"")</f>
        <v>416.79926729010316</v>
      </c>
      <c r="HJ135" s="19">
        <f>IF(ISNUMBER(HG135), HG135*COS(RADIANS(-$C135+Графики!$B$5))+HH135*SIN(RADIANS(-$C135+Графики!$B$5)),"")</f>
        <v>459.11664563612783</v>
      </c>
      <c r="HK135" s="24">
        <v>-0.32296453346114717</v>
      </c>
      <c r="HL135" s="25">
        <v>0.33491802889979327</v>
      </c>
      <c r="HM135" s="25">
        <v>-0.3505981584412321</v>
      </c>
      <c r="HN135" s="25">
        <v>0.38774087239757904</v>
      </c>
      <c r="HO135" s="18">
        <f t="shared" si="431"/>
        <v>5.7410768642458496</v>
      </c>
      <c r="HP135" s="18">
        <f t="shared" si="432"/>
        <v>6.4431789602763985</v>
      </c>
      <c r="HQ135" s="18">
        <f>IF(ISNUMBER(HO135),HQ134+HO135*0.5,IF(ISNUMBER(HO336),0,""))</f>
        <v>415.35658389741292</v>
      </c>
      <c r="HR135" s="18">
        <f>IF(ISNUMBER(HP135),HR134+HP135*0.5,IF(ISNUMBER(HP336),0,""))</f>
        <v>463.94593302965609</v>
      </c>
      <c r="HS135" s="18">
        <f>IF(ISNUMBER(HQ135), HQ135*COS(RADIANS(-$C135+Графики!$B$3))+HR135*SIN(RADIANS(-$C135+Графики!$B$3)),"")</f>
        <v>415.35658389741292</v>
      </c>
      <c r="HT135" s="19">
        <f>IF(ISNUMBER(HQ135), HQ135*COS(RADIANS(-$C135+Графики!$B$5))+HR135*SIN(RADIANS(-$C135+Графики!$B$5)),"")</f>
        <v>463.94593302965609</v>
      </c>
      <c r="HU135" s="24">
        <v>-0.44183287078399358</v>
      </c>
      <c r="HV135" s="25">
        <v>0.38158924040512499</v>
      </c>
      <c r="HW135" s="25">
        <v>-0.41825131016381012</v>
      </c>
      <c r="HX135" s="25">
        <v>0.44281646124302765</v>
      </c>
      <c r="HY135" s="18">
        <f t="shared" si="433"/>
        <v>7.1856516487182569</v>
      </c>
      <c r="HZ135" s="18">
        <f t="shared" si="434"/>
        <v>7.5141631335420547</v>
      </c>
      <c r="IA135" s="18">
        <f>IF(ISNUMBER(HY135),IA134+HY135*0.5,IF(ISNUMBER(HY336),0,""))</f>
        <v>411.2882429508648</v>
      </c>
      <c r="IB135" s="18">
        <f>IF(ISNUMBER(HZ135),IB134+HZ135*0.5,IF(ISNUMBER(HZ336),0,""))</f>
        <v>452.90610105072625</v>
      </c>
      <c r="IC135" s="18">
        <f>IF(ISNUMBER(IA135), IA135*COS(RADIANS(-$C135+Графики!$B$3))+IB135*SIN(RADIANS(-$C135+Графики!$B$3)),"")</f>
        <v>411.2882429508648</v>
      </c>
      <c r="ID135" s="19">
        <f>IF(ISNUMBER(IA135), IA135*COS(RADIANS(-$C135+Графики!$B$5))+IB135*SIN(RADIANS(-$C135+Графики!$B$5)),"")</f>
        <v>452.90610105072625</v>
      </c>
      <c r="IE135" s="24">
        <v>-0.4666368236071331</v>
      </c>
      <c r="IF135" s="25">
        <v>0.47962937470048905</v>
      </c>
      <c r="IG135" s="25">
        <v>-0.48221762132937784</v>
      </c>
      <c r="IH135" s="25">
        <v>0.28927511439122999</v>
      </c>
      <c r="II135" s="18">
        <f t="shared" si="435"/>
        <v>8.2576365314601912</v>
      </c>
      <c r="IJ135" s="18">
        <f t="shared" si="436"/>
        <v>6.7324933357118306</v>
      </c>
      <c r="IK135" s="18">
        <f>IF(ISNUMBER(II135),IK134+II135*0.5,IF(ISNUMBER(II336),0,""))</f>
        <v>412.12102873785341</v>
      </c>
      <c r="IL135" s="18">
        <f>IF(ISNUMBER(IJ135),IL134+IJ135*0.5,IF(ISNUMBER(IJ336),0,""))</f>
        <v>449.47995118744376</v>
      </c>
      <c r="IM135" s="18">
        <f>IF(ISNUMBER(IK135), IK135*COS(RADIANS(-$C135+Графики!$B$3))+IL135*SIN(RADIANS(-$C135+Графики!$B$3)),"")</f>
        <v>412.12102873785341</v>
      </c>
      <c r="IN135" s="19">
        <f>IF(ISNUMBER(IK135), IK135*COS(RADIANS(-$C135+Графики!$B$5))+IL135*SIN(RADIANS(-$C135+Графики!$B$5)),"")</f>
        <v>449.47995118744376</v>
      </c>
      <c r="IO135" s="24">
        <v>-0.46442852136277557</v>
      </c>
      <c r="IP135" s="25">
        <v>0.36762137268217476</v>
      </c>
      <c r="IQ135" s="25">
        <v>-0.39204618340734165</v>
      </c>
      <c r="IR135" s="25">
        <v>0.45164089621655312</v>
      </c>
      <c r="IS135" s="18">
        <f t="shared" si="437"/>
        <v>7.2609412934575968</v>
      </c>
      <c r="IT135" s="18">
        <f t="shared" si="438"/>
        <v>7.3624921807979646</v>
      </c>
      <c r="IU135" s="18">
        <f>IF(ISNUMBER(IS135),IU134+IS135*0.5,IF(ISNUMBER(IS336),0,""))</f>
        <v>412.07800485499496</v>
      </c>
      <c r="IV135" s="18">
        <f>IF(ISNUMBER(IT135),IV134+IT135*0.5,IF(ISNUMBER(IT336),0,""))</f>
        <v>461.45368880760594</v>
      </c>
      <c r="IW135" s="18">
        <f>IF(ISNUMBER(IU135), IU135*COS(RADIANS(-$C135+Графики!$B$3))+IV135*SIN(RADIANS(-$C135+Графики!$B$3)),"")</f>
        <v>412.07800485499496</v>
      </c>
      <c r="IX135" s="19">
        <f>IF(ISNUMBER(IU135), IU135*COS(RADIANS(-$C135+Графики!$B$5))+IV135*SIN(RADIANS(-$C135+Графики!$B$5)),"")</f>
        <v>461.45368880760594</v>
      </c>
    </row>
    <row r="136" spans="1:258" s="88" customFormat="1" x14ac:dyDescent="0.25">
      <c r="A136" s="44">
        <v>136</v>
      </c>
      <c r="B136" s="50">
        <v>0</v>
      </c>
      <c r="C136" s="11">
        <f>IF(Графики!$A$7="Расчитывать с учетом закручивания скважины",B136,0)</f>
        <v>0</v>
      </c>
      <c r="D136" s="47">
        <v>66.5</v>
      </c>
      <c r="E136" s="34">
        <f>IF(ISNUMBER(INDEX($I$1:$IX$303,$A136,E$1) ),INDEX($I$1:$IX$303,$A136,E$1),0)</f>
        <v>8.1327463181759896</v>
      </c>
      <c r="F136" s="35">
        <f>IF(ISNUMBER(INDEX($I$1:$IX$303,$A136,F$1) ),INDEX($I$1:$IX$303,$A136,F$1),0)</f>
        <v>4.3558647660048591</v>
      </c>
      <c r="G136" s="35">
        <f>IF(ISNUMBER(INDEX($I$1:$IX$303,$A136,G$1) ),INDEX($I$1:$IX$303,$A136,G$1)-$G$305,0)</f>
        <v>-563.14289943918561</v>
      </c>
      <c r="H136" s="36">
        <f>IF(ISNUMBER(INDEX($I$1:$IX$303,$A136,H$1) ),INDEX($I$1:$IX$303,$A136,H$1)-$H$305,0)</f>
        <v>-694.99461402394945</v>
      </c>
      <c r="I136" s="29">
        <v>-0.41897549504597742</v>
      </c>
      <c r="J136" s="25">
        <v>0.51297885839685542</v>
      </c>
      <c r="K136" s="25">
        <v>-0.26936794285687649</v>
      </c>
      <c r="L136" s="25">
        <v>0.22977897002738443</v>
      </c>
      <c r="M136" s="18">
        <f t="shared" si="389"/>
        <v>8.1327463181759896</v>
      </c>
      <c r="N136" s="18">
        <f t="shared" si="390"/>
        <v>4.3558647660048591</v>
      </c>
      <c r="O136" s="18">
        <f>IF(ISNUMBER(M136),O135+M136*0.5,IF(ISNUMBER(M337),0,""))</f>
        <v>414.77325645022904</v>
      </c>
      <c r="P136" s="18">
        <f>IF(ISNUMBER(N136),P135+N136*0.5,IF(ISNUMBER(N337),0,""))</f>
        <v>460.43504946008807</v>
      </c>
      <c r="Q136" s="18">
        <f>IF(ISNUMBER(O136), O136*COS(RADIANS(-$C136+Графики!$B$3))+P136*SIN(RADIANS(-$C136+Графики!$B$3)),"")</f>
        <v>414.77325645022904</v>
      </c>
      <c r="R136" s="19">
        <f>IF(ISNUMBER(O136), O136*COS(RADIANS(-$C136+Графики!$B$5))+P136*SIN(RADIANS(-$C136+Графики!$B$5)),"")</f>
        <v>460.43504946008807</v>
      </c>
      <c r="S136" s="29">
        <v>-0.34718030169327263</v>
      </c>
      <c r="T136" s="25">
        <v>0.38926731633688594</v>
      </c>
      <c r="U136" s="25">
        <v>-0.18608662852348495</v>
      </c>
      <c r="V136" s="25">
        <v>0.13876259034731409</v>
      </c>
      <c r="W136" s="18">
        <f t="shared" si="391"/>
        <v>6.4266736115035288</v>
      </c>
      <c r="X136" s="18">
        <f t="shared" si="392"/>
        <v>2.8348404239522642</v>
      </c>
      <c r="Y136" s="18">
        <f>IF(ISNUMBER(W136),Y135+W136*0.5,IF(ISNUMBER(W337),0,""))</f>
        <v>413.98519371636235</v>
      </c>
      <c r="Z136" s="18">
        <f>IF(ISNUMBER(X136),Z135+X136*0.5,IF(ISNUMBER(X337),0,""))</f>
        <v>456.29708795016205</v>
      </c>
      <c r="AA136" s="18">
        <f>IF(ISNUMBER(Y136), Y136*COS(RADIANS(-$C136+Графики!$B$3))+Z136*SIN(RADIANS(-$C136+Графики!$B$3)),"")</f>
        <v>413.98519371636235</v>
      </c>
      <c r="AB136" s="18">
        <f>IF(ISNUMBER(Y136), Y136*COS(RADIANS(-$C136+Графики!$B$5))+Z136*SIN(RADIANS(-$C136+Графики!$B$5)),"")</f>
        <v>456.29708795016205</v>
      </c>
      <c r="AC136" s="24">
        <v>-0.32117320093032831</v>
      </c>
      <c r="AD136" s="25">
        <v>0.45362182658747463</v>
      </c>
      <c r="AE136" s="25">
        <v>-0.17479351007793992</v>
      </c>
      <c r="AF136" s="25">
        <v>0.2030752319648039</v>
      </c>
      <c r="AG136" s="18">
        <f t="shared" si="393"/>
        <v>6.7613106121586677</v>
      </c>
      <c r="AH136" s="18">
        <f t="shared" si="394"/>
        <v>3.2975208684669925</v>
      </c>
      <c r="AI136" s="18">
        <f>IF(ISNUMBER(AG136),AI135+AG136*0.5,IF(ISNUMBER(AG337),0,""))</f>
        <v>418.13878292478665</v>
      </c>
      <c r="AJ136" s="18">
        <f>IF(ISNUMBER(AH136),AJ135+AH136*0.5,IF(ISNUMBER(AH337),0,""))</f>
        <v>464.49722060012903</v>
      </c>
      <c r="AK136" s="18">
        <f>IF(ISNUMBER(AI136), AI136*COS(RADIANS(-$C136+Графики!$B$3))+AJ136*SIN(RADIANS(-$C136+Графики!$B$3)),"")</f>
        <v>418.13878292478665</v>
      </c>
      <c r="AL136" s="19">
        <f>IF(ISNUMBER(AI136), AI136*COS(RADIANS(-$C136+Графики!$B$5))+AJ136*SIN(RADIANS(-$C136+Графики!$B$5)),"")</f>
        <v>464.49722060012903</v>
      </c>
      <c r="AM136" s="24">
        <v>-0.32637856389877318</v>
      </c>
      <c r="AN136" s="25">
        <v>0.3274886980953533</v>
      </c>
      <c r="AO136" s="25">
        <v>-0.19923015316536824</v>
      </c>
      <c r="AP136" s="25">
        <v>0.20102930996462318</v>
      </c>
      <c r="AQ136" s="18">
        <f t="shared" si="395"/>
        <v>5.7060373322648923</v>
      </c>
      <c r="AR136" s="18">
        <f t="shared" si="396"/>
        <v>3.4929156443731793</v>
      </c>
      <c r="AS136" s="18">
        <f>IF(ISNUMBER(AQ136),AS135+AQ136*0.5,IF(ISNUMBER(AQ337),0,""))</f>
        <v>410.42949441939192</v>
      </c>
      <c r="AT136" s="18">
        <f>IF(ISNUMBER(AR136),AT135+AR136*0.5,IF(ISNUMBER(AR337),0,""))</f>
        <v>461.87932412804128</v>
      </c>
      <c r="AU136" s="18">
        <f>IF(ISNUMBER(AS136), AS136*COS(RADIANS(-$C136+Графики!$B$3))+AT136*SIN(RADIANS(-$C136+Графики!$B$3)),"")</f>
        <v>410.42949441939192</v>
      </c>
      <c r="AV136" s="19">
        <f>IF(ISNUMBER(AS136), AS136*COS(RADIANS(-$C136+Графики!$B$5))+AT136*SIN(RADIANS(-$C136+Графики!$B$5)),"")</f>
        <v>461.87932412804128</v>
      </c>
      <c r="AW136" s="24">
        <v>-0.4811037859844246</v>
      </c>
      <c r="AX136" s="25">
        <v>0.5085480158757113</v>
      </c>
      <c r="AY136" s="25">
        <v>-0.26483134599098512</v>
      </c>
      <c r="AZ136" s="25">
        <v>0.25146945059476133</v>
      </c>
      <c r="BA136" s="18">
        <f t="shared" si="397"/>
        <v>8.6362338368596596</v>
      </c>
      <c r="BB136" s="18">
        <f t="shared" si="398"/>
        <v>4.5055591715499563</v>
      </c>
      <c r="BC136" s="18">
        <f>IF(ISNUMBER(BA136),BC135+BA136*0.5,IF(ISNUMBER(BA337),0,""))</f>
        <v>408.50737830579277</v>
      </c>
      <c r="BD136" s="18">
        <f>IF(ISNUMBER(BB136),BD135+BB136*0.5,IF(ISNUMBER(BB337),0,""))</f>
        <v>459.02438778971333</v>
      </c>
      <c r="BE136" s="18">
        <f>IF(ISNUMBER(BC136), BC136*COS(RADIANS(-$C136+Графики!$B$3))+BD136*SIN(RADIANS(-$C136+Графики!$B$3)),"")</f>
        <v>408.50737830579277</v>
      </c>
      <c r="BF136" s="19">
        <f>IF(ISNUMBER(BC136), BC136*COS(RADIANS(-$C136+Графики!$B$5))+BD136*SIN(RADIANS(-$C136+Графики!$B$5)),"")</f>
        <v>459.02438778971333</v>
      </c>
      <c r="BG136" s="24">
        <v>-0.46055106568507231</v>
      </c>
      <c r="BH136" s="25">
        <v>0.39573241131797676</v>
      </c>
      <c r="BI136" s="25">
        <v>-0.20707498868642929</v>
      </c>
      <c r="BJ136" s="25">
        <v>0.16417295416293928</v>
      </c>
      <c r="BK136" s="18">
        <f t="shared" si="399"/>
        <v>7.4724134608379238</v>
      </c>
      <c r="BL136" s="18">
        <f t="shared" si="400"/>
        <v>3.2397438046024543</v>
      </c>
      <c r="BM136" s="18">
        <f>IF(ISNUMBER(BK136),BM135+BK136*0.5,IF(ISNUMBER(BK337),0,""))</f>
        <v>416.08377509680383</v>
      </c>
      <c r="BN136" s="18">
        <f>IF(ISNUMBER(BL136),BN135+BL136*0.5,IF(ISNUMBER(BL337),0,""))</f>
        <v>449.60940805796406</v>
      </c>
      <c r="BO136" s="18">
        <f>IF(ISNUMBER(BM136), BM136*COS(RADIANS(-$C136+Графики!$B$3))+BN136*SIN(RADIANS(-$C136+Графики!$B$3)),"")</f>
        <v>416.08377509680383</v>
      </c>
      <c r="BP136" s="19">
        <f>IF(ISNUMBER(BM136), BM136*COS(RADIANS(-$C136+Графики!$B$5))+BN136*SIN(RADIANS(-$C136+Графики!$B$5)),"")</f>
        <v>449.60940805796406</v>
      </c>
      <c r="BQ136" s="24">
        <v>-0.43429973352909623</v>
      </c>
      <c r="BR136" s="25">
        <v>0.3881395671766007</v>
      </c>
      <c r="BS136" s="25">
        <v>-0.1777010776494124</v>
      </c>
      <c r="BT136" s="25">
        <v>0.2856736489272953</v>
      </c>
      <c r="BU136" s="18">
        <f t="shared" si="401"/>
        <v>7.1770752304488648</v>
      </c>
      <c r="BV136" s="18">
        <f t="shared" si="402"/>
        <v>4.0436963044951808</v>
      </c>
      <c r="BW136" s="18">
        <f>IF(ISNUMBER(BU136),BW135+BU136*0.5,IF(ISNUMBER(BU337),0,""))</f>
        <v>416.55522969901591</v>
      </c>
      <c r="BX136" s="18">
        <f>IF(ISNUMBER(BV136),BX135+BV136*0.5,IF(ISNUMBER(BV337),0,""))</f>
        <v>449.54279136072802</v>
      </c>
      <c r="BY136" s="18">
        <f>IF(ISNUMBER(BW136), BW136*COS(RADIANS(-$C136+Графики!$B$3))+BX136*SIN(RADIANS(-$C136+Графики!$B$3)),"")</f>
        <v>416.55522969901591</v>
      </c>
      <c r="BZ136" s="19">
        <f>IF(ISNUMBER(BW136), BW136*COS(RADIANS(-$C136+Графики!$B$5))+BX136*SIN(RADIANS(-$C136+Графики!$B$5)),"")</f>
        <v>449.54279136072802</v>
      </c>
      <c r="CA136" s="29">
        <v>-0.43093855650196355</v>
      </c>
      <c r="CB136" s="25">
        <v>0.367229006495427</v>
      </c>
      <c r="CC136" s="25">
        <v>-0.27464866858634407</v>
      </c>
      <c r="CD136" s="25">
        <v>0.20018077620463906</v>
      </c>
      <c r="CE136" s="18">
        <f t="shared" si="403"/>
        <v>6.9652696572442894</v>
      </c>
      <c r="CF136" s="18">
        <f t="shared" si="404"/>
        <v>4.1436567407288036</v>
      </c>
      <c r="CG136" s="18">
        <f>IF(ISNUMBER(CE136),CG135+CE136*0.5,IF(ISNUMBER(CE337),0,""))</f>
        <v>419.52529132165864</v>
      </c>
      <c r="CH136" s="18">
        <f>IF(ISNUMBER(CF136),CH135+CF136*0.5,IF(ISNUMBER(CF337),0,""))</f>
        <v>463.50852183163028</v>
      </c>
      <c r="CI136" s="18">
        <f>IF(ISNUMBER(CG136), CG136*COS(RADIANS(-$C136+Графики!$B$3))+CH136*SIN(RADIANS(-$C136+Графики!$B$3)),"")</f>
        <v>419.52529132165864</v>
      </c>
      <c r="CJ136" s="19">
        <f>IF(ISNUMBER(CG136), CG136*COS(RADIANS(-$C136+Графики!$B$5))+CH136*SIN(RADIANS(-$C136+Графики!$B$5)),"")</f>
        <v>463.50852183163028</v>
      </c>
      <c r="CK136" s="24">
        <v>-0.3435475899895295</v>
      </c>
      <c r="CL136" s="25">
        <v>0.49653545236346797</v>
      </c>
      <c r="CM136" s="25">
        <v>-0.27595075664404095</v>
      </c>
      <c r="CN136" s="25">
        <v>0.26954090820046472</v>
      </c>
      <c r="CO136" s="18">
        <f t="shared" si="405"/>
        <v>7.3310418712277512</v>
      </c>
      <c r="CP136" s="18">
        <f t="shared" si="406"/>
        <v>4.7602948183082034</v>
      </c>
      <c r="CQ136" s="18">
        <f>IF(ISNUMBER(CO136),CQ135+CO136*0.5,IF(ISNUMBER(CO337),0,""))</f>
        <v>419.49374989906141</v>
      </c>
      <c r="CR136" s="18">
        <f>IF(ISNUMBER(CP136),CR135+CP136*0.5,IF(ISNUMBER(CP337),0,""))</f>
        <v>462.18325984397154</v>
      </c>
      <c r="CS136" s="18">
        <f>IF(ISNUMBER(CQ136), CQ136*COS(RADIANS(-$C136+Графики!$B$3))+CR136*SIN(RADIANS(-$C136+Графики!$B$3)),"")</f>
        <v>419.49374989906141</v>
      </c>
      <c r="CT136" s="19">
        <f>IF(ISNUMBER(CQ136), CQ136*COS(RADIANS(-$C136+Графики!$B$5))+CR136*SIN(RADIANS(-$C136+Графики!$B$5)),"")</f>
        <v>462.18325984397154</v>
      </c>
      <c r="CU136" s="24">
        <v>-0.43438002578714219</v>
      </c>
      <c r="CV136" s="25">
        <v>0.41919339674502321</v>
      </c>
      <c r="CW136" s="25">
        <v>-0.15081483524755726</v>
      </c>
      <c r="CX136" s="25">
        <v>0.24257280250523186</v>
      </c>
      <c r="CY136" s="18">
        <f t="shared" si="407"/>
        <v>7.4487644323103401</v>
      </c>
      <c r="CZ136" s="18">
        <f t="shared" si="408"/>
        <v>3.4329480147210738</v>
      </c>
      <c r="DA136" s="18">
        <f>IF(ISNUMBER(CY136),DA135+CY136*0.5,IF(ISNUMBER(CY337),0,""))</f>
        <v>410.5153400354198</v>
      </c>
      <c r="DB136" s="18">
        <f>IF(ISNUMBER(CZ136),DB135+CZ136*0.5,IF(ISNUMBER(CZ337),0,""))</f>
        <v>463.78029622493284</v>
      </c>
      <c r="DC136" s="18">
        <f>IF(ISNUMBER(DA136), DA136*COS(RADIANS(-$C136+Графики!$B$3))+DB136*SIN(RADIANS(-$C136+Графики!$B$3)),"")</f>
        <v>410.5153400354198</v>
      </c>
      <c r="DD136" s="19">
        <f>IF(ISNUMBER(DA136), DA136*COS(RADIANS(-$C136+Графики!$B$5))+DB136*SIN(RADIANS(-$C136+Графики!$B$5)),"")</f>
        <v>463.78029622493284</v>
      </c>
      <c r="DE136" s="24">
        <v>-0.37122032678517047</v>
      </c>
      <c r="DF136" s="25">
        <v>0.33255917931992307</v>
      </c>
      <c r="DG136" s="25">
        <v>-0.21156553395508967</v>
      </c>
      <c r="DH136" s="25">
        <v>0.28908243217749507</v>
      </c>
      <c r="DI136" s="18">
        <f t="shared" si="409"/>
        <v>6.1415961847884324</v>
      </c>
      <c r="DJ136" s="18">
        <f t="shared" si="410"/>
        <v>4.3689638020768511</v>
      </c>
      <c r="DK136" s="18">
        <f>IF(ISNUMBER(DI136),DK135+DI136*0.5,IF(ISNUMBER(DI337),0,""))</f>
        <v>415.39789370817397</v>
      </c>
      <c r="DL136" s="18">
        <f>IF(ISNUMBER(DJ136),DL135+DJ136*0.5,IF(ISNUMBER(DJ337),0,""))</f>
        <v>461.04233016103632</v>
      </c>
      <c r="DM136" s="18">
        <f>IF(ISNUMBER(DK136), DK136*COS(RADIANS(-$C136+Графики!$B$3))+DL136*SIN(RADIANS(-$C136+Графики!$B$3)),"")</f>
        <v>415.39789370817397</v>
      </c>
      <c r="DN136" s="19">
        <f>IF(ISNUMBER(DK136), DK136*COS(RADIANS(-$C136+Графики!$B$5))+DL136*SIN(RADIANS(-$C136+Графики!$B$5)),"")</f>
        <v>461.04233016103632</v>
      </c>
      <c r="DO136" s="24">
        <v>-0.49641371546785162</v>
      </c>
      <c r="DP136" s="25">
        <v>0.37629666989202559</v>
      </c>
      <c r="DQ136" s="25">
        <v>-0.30331312581151249</v>
      </c>
      <c r="DR136" s="25">
        <v>0.1791856205705539</v>
      </c>
      <c r="DS136" s="18">
        <f t="shared" si="411"/>
        <v>7.6157611997229315</v>
      </c>
      <c r="DT136" s="18">
        <f t="shared" si="412"/>
        <v>4.2105834388754602</v>
      </c>
      <c r="DU136" s="18">
        <f>IF(ISNUMBER(DS136),DU135+DS136*0.5,IF(ISNUMBER(DS337),0,""))</f>
        <v>422.04762190106169</v>
      </c>
      <c r="DV136" s="18">
        <f>IF(ISNUMBER(DT136),DV135+DT136*0.5,IF(ISNUMBER(DT337),0,""))</f>
        <v>459.36389736479941</v>
      </c>
      <c r="DW136" s="18">
        <f>IF(ISNUMBER(DU136), DU136*COS(RADIANS(-$C136+Графики!$B$3))+DV136*SIN(RADIANS(-$C136+Графики!$B$3)),"")</f>
        <v>422.04762190106169</v>
      </c>
      <c r="DX136" s="19">
        <f>IF(ISNUMBER(DU136), DU136*COS(RADIANS(-$C136+Графики!$B$5))+DV136*SIN(RADIANS(-$C136+Графики!$B$5)),"")</f>
        <v>459.36389736479941</v>
      </c>
      <c r="DY136" s="24">
        <v>-0.51430459067389589</v>
      </c>
      <c r="DZ136" s="25">
        <v>0.49868860490867706</v>
      </c>
      <c r="EA136" s="25">
        <v>-0.2265863698298424</v>
      </c>
      <c r="EB136" s="25">
        <v>0.1524663793790447</v>
      </c>
      <c r="EC136" s="18">
        <f t="shared" si="413"/>
        <v>8.8399181462395156</v>
      </c>
      <c r="ED136" s="18">
        <f t="shared" si="414"/>
        <v>3.3078532238233578</v>
      </c>
      <c r="EE136" s="18">
        <f>IF(ISNUMBER(EC136),EE135+EC136*0.5,IF(ISNUMBER(EC337),0,""))</f>
        <v>413.99191772837463</v>
      </c>
      <c r="EF136" s="18">
        <f>IF(ISNUMBER(ED136),EF135+ED136*0.5,IF(ISNUMBER(ED337),0,""))</f>
        <v>458.99161820322001</v>
      </c>
      <c r="EG136" s="18">
        <f>IF(ISNUMBER(EE136), EE136*COS(RADIANS(-$C136+Графики!$B$3))+EF136*SIN(RADIANS(-$C136+Графики!$B$3)),"")</f>
        <v>413.99191772837463</v>
      </c>
      <c r="EH136" s="19">
        <f>IF(ISNUMBER(EE136), EE136*COS(RADIANS(-$C136+Графики!$B$5))+EF136*SIN(RADIANS(-$C136+Графики!$B$5)),"")</f>
        <v>458.99161820322001</v>
      </c>
      <c r="EI136" s="24">
        <v>-0.50050548721644683</v>
      </c>
      <c r="EJ136" s="25">
        <v>0.3254369488891885</v>
      </c>
      <c r="EK136" s="25">
        <v>-0.33007306607422859</v>
      </c>
      <c r="EL136" s="25">
        <v>0.23765731390294995</v>
      </c>
      <c r="EM136" s="18">
        <f t="shared" si="415"/>
        <v>7.2076450631636391</v>
      </c>
      <c r="EN136" s="18">
        <f t="shared" si="416"/>
        <v>4.9543619288275682</v>
      </c>
      <c r="EO136" s="18">
        <f>IF(ISNUMBER(EM136),EO135+EM136*0.5,IF(ISNUMBER(EM337),0,""))</f>
        <v>416.89409010801808</v>
      </c>
      <c r="EP136" s="18">
        <f>IF(ISNUMBER(EN136),EP135+EN136*0.5,IF(ISNUMBER(EN337),0,""))</f>
        <v>455.72571641181906</v>
      </c>
      <c r="EQ136" s="18">
        <f>IF(ISNUMBER(EO136), EO136*COS(RADIANS(-$C136+Графики!$B$3))+EP136*SIN(RADIANS(-$C136+Графики!$B$3)),"")</f>
        <v>416.89409010801808</v>
      </c>
      <c r="ER136" s="19">
        <f>IF(ISNUMBER(EO136), EO136*COS(RADIANS(-$C136+Графики!$B$5))+EP136*SIN(RADIANS(-$C136+Графики!$B$5)),"")</f>
        <v>455.72571641181906</v>
      </c>
      <c r="ES136" s="24">
        <v>-0.46523339005555153</v>
      </c>
      <c r="ET136" s="25">
        <v>0.42873551968301282</v>
      </c>
      <c r="EU136" s="25">
        <v>-0.26367884883541615</v>
      </c>
      <c r="EV136" s="25">
        <v>0.26029471972366514</v>
      </c>
      <c r="EW136" s="18">
        <f t="shared" si="417"/>
        <v>7.8012713098542008</v>
      </c>
      <c r="EX136" s="18">
        <f t="shared" si="418"/>
        <v>4.5725160486198435</v>
      </c>
      <c r="EY136" s="18">
        <f>IF(ISNUMBER(EW136),EY135+EW136*0.5,IF(ISNUMBER(EW337),0,""))</f>
        <v>410.91077628220222</v>
      </c>
      <c r="EZ136" s="18">
        <f>IF(ISNUMBER(EX136),EZ135+EX136*0.5,IF(ISNUMBER(EX337),0,""))</f>
        <v>455.70414326853472</v>
      </c>
      <c r="FA136" s="18">
        <f>IF(ISNUMBER(EY136), EY136*COS(RADIANS(-$C136+Графики!$B$3))+EZ136*SIN(RADIANS(-$C136+Графики!$B$3)),"")</f>
        <v>410.91077628220222</v>
      </c>
      <c r="FB136" s="19">
        <f>IF(ISNUMBER(EY136), EY136*COS(RADIANS(-$C136+Графики!$B$5))+EZ136*SIN(RADIANS(-$C136+Графики!$B$5)),"")</f>
        <v>455.70414326853472</v>
      </c>
      <c r="FC136" s="24">
        <v>-0.50353077596342755</v>
      </c>
      <c r="FD136" s="25">
        <v>0.39219401561642075</v>
      </c>
      <c r="FE136" s="25">
        <v>-0.23392258712611594</v>
      </c>
      <c r="FF136" s="25">
        <v>0.31730847836939169</v>
      </c>
      <c r="FG136" s="18">
        <f t="shared" si="419"/>
        <v>7.8165938023574633</v>
      </c>
      <c r="FH136" s="18">
        <f t="shared" si="420"/>
        <v>4.8103799640574199</v>
      </c>
      <c r="FI136" s="18">
        <f>IF(ISNUMBER(FG136),FI135+FG136*0.5,IF(ISNUMBER(FG337),0,""))</f>
        <v>415.53294055180066</v>
      </c>
      <c r="FJ136" s="18">
        <f>IF(ISNUMBER(FH136),FJ135+FH136*0.5,IF(ISNUMBER(FH337),0,""))</f>
        <v>463.21164210648277</v>
      </c>
      <c r="FK136" s="18">
        <f>IF(ISNUMBER(FI136), FI136*COS(RADIANS(-$C136+Графики!$B$3))+FJ136*SIN(RADIANS(-$C136+Графики!$B$3)),"")</f>
        <v>415.53294055180066</v>
      </c>
      <c r="FL136" s="19">
        <f>IF(ISNUMBER(FI136), FI136*COS(RADIANS(-$C136+Графики!$B$5))+FJ136*SIN(RADIANS(-$C136+Графики!$B$5)),"")</f>
        <v>463.21164210648277</v>
      </c>
      <c r="FM136" s="24">
        <v>-0.38195352841687313</v>
      </c>
      <c r="FN136" s="25">
        <v>0.50864594156196052</v>
      </c>
      <c r="FO136" s="25">
        <v>-0.17022739087437413</v>
      </c>
      <c r="FP136" s="25">
        <v>0.19755368861709702</v>
      </c>
      <c r="FQ136" s="18">
        <f t="shared" si="421"/>
        <v>7.7718682923806544</v>
      </c>
      <c r="FR136" s="18">
        <f t="shared" si="422"/>
        <v>3.2094898717413294</v>
      </c>
      <c r="FS136" s="18">
        <f>IF(ISNUMBER(FQ136),FS135+FQ136*0.5,IF(ISNUMBER(FQ337),0,""))</f>
        <v>417.76031325491169</v>
      </c>
      <c r="FT136" s="18">
        <f>IF(ISNUMBER(FR136),FT135+FR136*0.5,IF(ISNUMBER(FR337),0,""))</f>
        <v>456.16883231081874</v>
      </c>
      <c r="FU136" s="18">
        <f>IF(ISNUMBER(FS136), FS136*COS(RADIANS(-$C136+Графики!$B$3))+FT136*SIN(RADIANS(-$C136+Графики!$B$3)),"")</f>
        <v>417.76031325491169</v>
      </c>
      <c r="FV136" s="19">
        <f>IF(ISNUMBER(FS136), FS136*COS(RADIANS(-$C136+Графики!$B$5))+FT136*SIN(RADIANS(-$C136+Графики!$B$5)),"")</f>
        <v>456.16883231081874</v>
      </c>
      <c r="FW136" s="24">
        <v>-0.34905176416802186</v>
      </c>
      <c r="FX136" s="25">
        <v>0.39602240547267431</v>
      </c>
      <c r="FY136" s="25">
        <v>-0.33056918715186884</v>
      </c>
      <c r="FZ136" s="25">
        <v>0.2940891385411798</v>
      </c>
      <c r="GA136" s="18">
        <f t="shared" si="423"/>
        <v>6.5019529029241108</v>
      </c>
      <c r="GB136" s="18">
        <f t="shared" si="424"/>
        <v>5.451145244525673</v>
      </c>
      <c r="GC136" s="18">
        <f>IF(ISNUMBER(GA136),GC135+GA136*0.5,IF(ISNUMBER(GA337),0,""))</f>
        <v>420.87735607198886</v>
      </c>
      <c r="GD136" s="18">
        <f>IF(ISNUMBER(GB136),GD135+GB136*0.5,IF(ISNUMBER(GB337),0,""))</f>
        <v>454.32223535848254</v>
      </c>
      <c r="GE136" s="18">
        <f>IF(ISNUMBER(GC136), GC136*COS(RADIANS(-$C136+Графики!$B$3))+GD136*SIN(RADIANS(-$C136+Графики!$B$3)),"")</f>
        <v>420.87735607198886</v>
      </c>
      <c r="GF136" s="19">
        <f>IF(ISNUMBER(GC136), GC136*COS(RADIANS(-$C136+Графики!$B$5))+GD136*SIN(RADIANS(-$C136+Графики!$B$5)),"")</f>
        <v>454.32223535848254</v>
      </c>
      <c r="GG136" s="24">
        <v>-0.38244859011971899</v>
      </c>
      <c r="GH136" s="25">
        <v>0.41299252708166301</v>
      </c>
      <c r="GI136" s="25">
        <v>-0.19020621264746423</v>
      </c>
      <c r="GJ136" s="25">
        <v>0.17663884082948919</v>
      </c>
      <c r="GK136" s="18">
        <f t="shared" si="425"/>
        <v>6.9414775044251602</v>
      </c>
      <c r="GL136" s="18">
        <f t="shared" si="426"/>
        <v>3.2013215457860942</v>
      </c>
      <c r="GM136" s="18">
        <f>IF(ISNUMBER(GK136),GM135+GK136*0.5,IF(ISNUMBER(GK337),0,""))</f>
        <v>421.87027875865181</v>
      </c>
      <c r="GN136" s="18">
        <f>IF(ISNUMBER(GL136),GN135+GL136*0.5,IF(ISNUMBER(GL337),0,""))</f>
        <v>459.62206350438214</v>
      </c>
      <c r="GO136" s="18">
        <f>IF(ISNUMBER(GM136), GM136*COS(RADIANS(-$C136+Графики!$B$3))+GN136*SIN(RADIANS(-$C136+Графики!$B$3)),"")</f>
        <v>421.87027875865181</v>
      </c>
      <c r="GP136" s="19">
        <f>IF(ISNUMBER(GM136), GM136*COS(RADIANS(-$C136+Графики!$B$5))+GN136*SIN(RADIANS(-$C136+Графики!$B$5)),"")</f>
        <v>459.62206350438214</v>
      </c>
      <c r="GQ136" s="24">
        <v>-0.4305247611786146</v>
      </c>
      <c r="GR136" s="25">
        <v>0.3701959909906315</v>
      </c>
      <c r="GS136" s="25">
        <v>-0.18110986023435025</v>
      </c>
      <c r="GT136" s="25">
        <v>0.18076565733486663</v>
      </c>
      <c r="GU136" s="18">
        <f t="shared" si="427"/>
        <v>6.9875498937687848</v>
      </c>
      <c r="GV136" s="18">
        <f t="shared" si="428"/>
        <v>3.1579543830712344</v>
      </c>
      <c r="GW136" s="18">
        <f>IF(ISNUMBER(GU136),GW135+GU136*0.5,IF(ISNUMBER(GU337),0,""))</f>
        <v>417.20121932075875</v>
      </c>
      <c r="GX136" s="18">
        <f>IF(ISNUMBER(GV136),GX135+GV136*0.5,IF(ISNUMBER(GV337),0,""))</f>
        <v>458.32806121259534</v>
      </c>
      <c r="GY136" s="18">
        <f>IF(ISNUMBER(GW136), GW136*COS(RADIANS(-$C136+Графики!$B$3))+GX136*SIN(RADIANS(-$C136+Графики!$B$3)),"")</f>
        <v>417.20121932075875</v>
      </c>
      <c r="GZ136" s="19">
        <f>IF(ISNUMBER(GW136), GW136*COS(RADIANS(-$C136+Графики!$B$5))+GX136*SIN(RADIANS(-$C136+Графики!$B$5)),"")</f>
        <v>458.32806121259534</v>
      </c>
      <c r="HA136" s="24">
        <v>-0.43062953981918772</v>
      </c>
      <c r="HB136" s="25">
        <v>0.47887492171675594</v>
      </c>
      <c r="HC136" s="25">
        <v>-0.1892874803348884</v>
      </c>
      <c r="HD136" s="25">
        <v>0.30222430573070103</v>
      </c>
      <c r="HE136" s="18">
        <f t="shared" si="429"/>
        <v>7.9368403771880125</v>
      </c>
      <c r="HF136" s="18">
        <f t="shared" si="430"/>
        <v>4.2892363375868845</v>
      </c>
      <c r="HG136" s="18">
        <f>IF(ISNUMBER(HE136),HG135+HE136*0.5,IF(ISNUMBER(HE337),0,""))</f>
        <v>420.76768747869716</v>
      </c>
      <c r="HH136" s="18">
        <f>IF(ISNUMBER(HF136),HH135+HF136*0.5,IF(ISNUMBER(HF337),0,""))</f>
        <v>461.26126380492127</v>
      </c>
      <c r="HI136" s="18">
        <f>IF(ISNUMBER(HG136), HG136*COS(RADIANS(-$C136+Графики!$B$3))+HH136*SIN(RADIANS(-$C136+Графики!$B$3)),"")</f>
        <v>420.76768747869716</v>
      </c>
      <c r="HJ136" s="19">
        <f>IF(ISNUMBER(HG136), HG136*COS(RADIANS(-$C136+Графики!$B$5))+HH136*SIN(RADIANS(-$C136+Графики!$B$5)),"")</f>
        <v>461.26126380492127</v>
      </c>
      <c r="HK136" s="24">
        <v>-0.32377102648634837</v>
      </c>
      <c r="HL136" s="25">
        <v>0.46891304969510783</v>
      </c>
      <c r="HM136" s="25">
        <v>-0.14519568436763008</v>
      </c>
      <c r="HN136" s="25">
        <v>0.22192733740104795</v>
      </c>
      <c r="HO136" s="18">
        <f t="shared" si="431"/>
        <v>6.9174183603683694</v>
      </c>
      <c r="HP136" s="18">
        <f t="shared" si="432"/>
        <v>3.2037472643000084</v>
      </c>
      <c r="HQ136" s="18">
        <f>IF(ISNUMBER(HO136),HQ135+HO136*0.5,IF(ISNUMBER(HO337),0,""))</f>
        <v>418.81529307759712</v>
      </c>
      <c r="HR136" s="18">
        <f>IF(ISNUMBER(HP136),HR135+HP136*0.5,IF(ISNUMBER(HP337),0,""))</f>
        <v>465.54780666180608</v>
      </c>
      <c r="HS136" s="18">
        <f>IF(ISNUMBER(HQ136), HQ136*COS(RADIANS(-$C136+Графики!$B$3))+HR136*SIN(RADIANS(-$C136+Графики!$B$3)),"")</f>
        <v>418.81529307759712</v>
      </c>
      <c r="HT136" s="19">
        <f>IF(ISNUMBER(HQ136), HQ136*COS(RADIANS(-$C136+Графики!$B$5))+HR136*SIN(RADIANS(-$C136+Графики!$B$5)),"")</f>
        <v>465.54780666180608</v>
      </c>
      <c r="HU136" s="24">
        <v>-0.33075906490611906</v>
      </c>
      <c r="HV136" s="25">
        <v>0.43267400003984313</v>
      </c>
      <c r="HW136" s="25">
        <v>-0.29874968516406919</v>
      </c>
      <c r="HX136" s="25">
        <v>0.18895800994936771</v>
      </c>
      <c r="HY136" s="18">
        <f t="shared" si="433"/>
        <v>6.6621610173068628</v>
      </c>
      <c r="HZ136" s="18">
        <f t="shared" si="434"/>
        <v>4.2560396845220456</v>
      </c>
      <c r="IA136" s="18">
        <f>IF(ISNUMBER(HY136),IA135+HY136*0.5,IF(ISNUMBER(HY337),0,""))</f>
        <v>414.61932345951823</v>
      </c>
      <c r="IB136" s="18">
        <f>IF(ISNUMBER(HZ136),IB135+HZ136*0.5,IF(ISNUMBER(HZ337),0,""))</f>
        <v>455.03412089298729</v>
      </c>
      <c r="IC136" s="18">
        <f>IF(ISNUMBER(IA136), IA136*COS(RADIANS(-$C136+Графики!$B$3))+IB136*SIN(RADIANS(-$C136+Графики!$B$3)),"")</f>
        <v>414.61932345951823</v>
      </c>
      <c r="ID136" s="19">
        <f>IF(ISNUMBER(IA136), IA136*COS(RADIANS(-$C136+Графики!$B$5))+IB136*SIN(RADIANS(-$C136+Графики!$B$5)),"")</f>
        <v>455.03412089298729</v>
      </c>
      <c r="IE136" s="24">
        <v>-0.35760589961952205</v>
      </c>
      <c r="IF136" s="25">
        <v>0.48952198012394199</v>
      </c>
      <c r="IG136" s="25">
        <v>-0.27941585113044914</v>
      </c>
      <c r="IH136" s="25">
        <v>0.1793616344194415</v>
      </c>
      <c r="II136" s="18">
        <f t="shared" si="435"/>
        <v>7.3925180091416189</v>
      </c>
      <c r="IJ136" s="18">
        <f t="shared" si="436"/>
        <v>4.0035781330386611</v>
      </c>
      <c r="IK136" s="18">
        <f>IF(ISNUMBER(II136),IK135+II136*0.5,IF(ISNUMBER(II337),0,""))</f>
        <v>415.81728774242424</v>
      </c>
      <c r="IL136" s="18">
        <f>IF(ISNUMBER(IJ136),IL135+IJ136*0.5,IF(ISNUMBER(IJ337),0,""))</f>
        <v>451.4817402539631</v>
      </c>
      <c r="IM136" s="18">
        <f>IF(ISNUMBER(IK136), IK136*COS(RADIANS(-$C136+Графики!$B$3))+IL136*SIN(RADIANS(-$C136+Графики!$B$3)),"")</f>
        <v>415.81728774242424</v>
      </c>
      <c r="IN136" s="19">
        <f>IF(ISNUMBER(IK136), IK136*COS(RADIANS(-$C136+Графики!$B$5))+IL136*SIN(RADIANS(-$C136+Графики!$B$5)),"")</f>
        <v>451.4817402539631</v>
      </c>
      <c r="IO136" s="24">
        <v>-0.32076142795388041</v>
      </c>
      <c r="IP136" s="25">
        <v>0.50182924918180538</v>
      </c>
      <c r="IQ136" s="25">
        <v>-0.2382357989346531</v>
      </c>
      <c r="IR136" s="25">
        <v>0.23895328645620503</v>
      </c>
      <c r="IS136" s="18">
        <f t="shared" si="437"/>
        <v>7.178396204975928</v>
      </c>
      <c r="IT136" s="18">
        <f t="shared" si="438"/>
        <v>4.1642483118848261</v>
      </c>
      <c r="IU136" s="18">
        <f>IF(ISNUMBER(IS136),IU135+IS136*0.5,IF(ISNUMBER(IS337),0,""))</f>
        <v>415.66720295748291</v>
      </c>
      <c r="IV136" s="18">
        <f>IF(ISNUMBER(IT136),IV135+IT136*0.5,IF(ISNUMBER(IT337),0,""))</f>
        <v>463.53581296354838</v>
      </c>
      <c r="IW136" s="18">
        <f>IF(ISNUMBER(IU136), IU136*COS(RADIANS(-$C136+Графики!$B$3))+IV136*SIN(RADIANS(-$C136+Графики!$B$3)),"")</f>
        <v>415.66720295748291</v>
      </c>
      <c r="IX136" s="19">
        <f>IF(ISNUMBER(IU136), IU136*COS(RADIANS(-$C136+Графики!$B$5))+IV136*SIN(RADIANS(-$C136+Графики!$B$5)),"")</f>
        <v>463.53581296354838</v>
      </c>
    </row>
    <row r="137" spans="1:258" s="88" customFormat="1" x14ac:dyDescent="0.25">
      <c r="A137" s="44">
        <v>137</v>
      </c>
      <c r="B137" s="50">
        <v>0</v>
      </c>
      <c r="C137" s="11">
        <f>IF(Графики!$A$7="Расчитывать с учетом закручивания скважины",B137,0)</f>
        <v>0</v>
      </c>
      <c r="D137" s="47">
        <v>67</v>
      </c>
      <c r="E137" s="34">
        <f>IF(ISNUMBER(INDEX($I$1:$IX$303,$A137,E$1) ),INDEX($I$1:$IX$303,$A137,E$1),0)</f>
        <v>7.2555210178674914</v>
      </c>
      <c r="F137" s="35">
        <f>IF(ISNUMBER(INDEX($I$1:$IX$303,$A137,F$1) ),INDEX($I$1:$IX$303,$A137,F$1),0)</f>
        <v>2.2361772804712605</v>
      </c>
      <c r="G137" s="35">
        <f>IF(ISNUMBER(INDEX($I$1:$IX$303,$A137,G$1) ),INDEX($I$1:$IX$303,$A137,G$1)-$G$305,0)</f>
        <v>-559.51513893025185</v>
      </c>
      <c r="H137" s="36">
        <f>IF(ISNUMBER(INDEX($I$1:$IX$303,$A137,H$1) ),INDEX($I$1:$IX$303,$A137,H$1)-$H$305,0)</f>
        <v>-693.8765253837139</v>
      </c>
      <c r="I137" s="29">
        <v>-0.41498020121292634</v>
      </c>
      <c r="J137" s="25">
        <v>0.41644855864031538</v>
      </c>
      <c r="K137" s="25">
        <v>-0.16174824815128896</v>
      </c>
      <c r="L137" s="25">
        <v>9.4499006237359906E-2</v>
      </c>
      <c r="M137" s="18">
        <f t="shared" si="389"/>
        <v>7.2555210178674914</v>
      </c>
      <c r="N137" s="18">
        <f t="shared" si="390"/>
        <v>2.2361772804712605</v>
      </c>
      <c r="O137" s="18">
        <f>IF(ISNUMBER(M137),O136+M137*0.5,IF(ISNUMBER(M338),0,""))</f>
        <v>418.4010169591628</v>
      </c>
      <c r="P137" s="18">
        <f>IF(ISNUMBER(N137),P136+N137*0.5,IF(ISNUMBER(N338),0,""))</f>
        <v>461.55313810032368</v>
      </c>
      <c r="Q137" s="18">
        <f>IF(ISNUMBER(O137), O137*COS(RADIANS(-$C137+Графики!$B$3))+P137*SIN(RADIANS(-$C137+Графики!$B$3)),"")</f>
        <v>418.4010169591628</v>
      </c>
      <c r="R137" s="19">
        <f>IF(ISNUMBER(O137), O137*COS(RADIANS(-$C137+Графики!$B$5))+P137*SIN(RADIANS(-$C137+Графики!$B$5)),"")</f>
        <v>461.55313810032368</v>
      </c>
      <c r="S137" s="29">
        <v>-0.49131983084674258</v>
      </c>
      <c r="T137" s="25">
        <v>0.41193029398276815</v>
      </c>
      <c r="U137" s="25">
        <v>-0.21705596844199596</v>
      </c>
      <c r="V137" s="25">
        <v>8.5104329216744434E-2</v>
      </c>
      <c r="W137" s="18">
        <f t="shared" si="391"/>
        <v>7.8822627004642678</v>
      </c>
      <c r="X137" s="18">
        <f t="shared" si="392"/>
        <v>2.6368429758304535</v>
      </c>
      <c r="Y137" s="18">
        <f>IF(ISNUMBER(W137),Y136+W137*0.5,IF(ISNUMBER(W338),0,""))</f>
        <v>417.92632506659447</v>
      </c>
      <c r="Z137" s="18">
        <f>IF(ISNUMBER(X137),Z136+X137*0.5,IF(ISNUMBER(X338),0,""))</f>
        <v>457.61550943807725</v>
      </c>
      <c r="AA137" s="18">
        <f>IF(ISNUMBER(Y137), Y137*COS(RADIANS(-$C137+Графики!$B$3))+Z137*SIN(RADIANS(-$C137+Графики!$B$3)),"")</f>
        <v>417.92632506659447</v>
      </c>
      <c r="AB137" s="18">
        <f>IF(ISNUMBER(Y137), Y137*COS(RADIANS(-$C137+Графики!$B$5))+Z137*SIN(RADIANS(-$C137+Графики!$B$5)),"")</f>
        <v>457.61550943807725</v>
      </c>
      <c r="AC137" s="24">
        <v>-0.50137905664160376</v>
      </c>
      <c r="AD137" s="25">
        <v>0.47034663908592844</v>
      </c>
      <c r="AE137" s="25">
        <v>-0.14772968269037748</v>
      </c>
      <c r="AF137" s="25">
        <v>0.14766477555989285</v>
      </c>
      <c r="AG137" s="18">
        <f t="shared" si="393"/>
        <v>8.4798047787041568</v>
      </c>
      <c r="AH137" s="18">
        <f t="shared" si="394"/>
        <v>2.5778000893610367</v>
      </c>
      <c r="AI137" s="18">
        <f>IF(ISNUMBER(AG137),AI136+AG137*0.5,IF(ISNUMBER(AG338),0,""))</f>
        <v>422.37868531413875</v>
      </c>
      <c r="AJ137" s="18">
        <f>IF(ISNUMBER(AH137),AJ136+AH137*0.5,IF(ISNUMBER(AH338),0,""))</f>
        <v>465.78612064480956</v>
      </c>
      <c r="AK137" s="18">
        <f>IF(ISNUMBER(AI137), AI137*COS(RADIANS(-$C137+Графики!$B$3))+AJ137*SIN(RADIANS(-$C137+Графики!$B$3)),"")</f>
        <v>422.37868531413875</v>
      </c>
      <c r="AL137" s="19">
        <f>IF(ISNUMBER(AI137), AI137*COS(RADIANS(-$C137+Графики!$B$5))+AJ137*SIN(RADIANS(-$C137+Графики!$B$5)),"")</f>
        <v>465.78612064480956</v>
      </c>
      <c r="AM137" s="24">
        <v>-0.34710977131829368</v>
      </c>
      <c r="AN137" s="25">
        <v>0.35142641184874779</v>
      </c>
      <c r="AO137" s="25">
        <v>-0.18724667937233089</v>
      </c>
      <c r="AP137" s="25">
        <v>0.16137082228331082</v>
      </c>
      <c r="AQ137" s="18">
        <f t="shared" si="395"/>
        <v>6.0958404168278468</v>
      </c>
      <c r="AR137" s="18">
        <f t="shared" si="396"/>
        <v>3.042256924117114</v>
      </c>
      <c r="AS137" s="18">
        <f>IF(ISNUMBER(AQ137),AS136+AQ137*0.5,IF(ISNUMBER(AQ338),0,""))</f>
        <v>413.47741462780584</v>
      </c>
      <c r="AT137" s="18">
        <f>IF(ISNUMBER(AR137),AT136+AR137*0.5,IF(ISNUMBER(AR338),0,""))</f>
        <v>463.40045259009986</v>
      </c>
      <c r="AU137" s="18">
        <f>IF(ISNUMBER(AS137), AS137*COS(RADIANS(-$C137+Графики!$B$3))+AT137*SIN(RADIANS(-$C137+Графики!$B$3)),"")</f>
        <v>413.47741462780584</v>
      </c>
      <c r="AV137" s="19">
        <f>IF(ISNUMBER(AS137), AS137*COS(RADIANS(-$C137+Графики!$B$5))+AT137*SIN(RADIANS(-$C137+Графики!$B$5)),"")</f>
        <v>463.40045259009986</v>
      </c>
      <c r="AW137" s="24">
        <v>-0.43848824429224587</v>
      </c>
      <c r="AX137" s="25">
        <v>0.47434774232625421</v>
      </c>
      <c r="AY137" s="25">
        <v>-0.21380876696266249</v>
      </c>
      <c r="AZ137" s="25">
        <v>0.10004303578571463</v>
      </c>
      <c r="BA137" s="18">
        <f t="shared" si="397"/>
        <v>7.9659124990115551</v>
      </c>
      <c r="BB137" s="18">
        <f t="shared" si="398"/>
        <v>2.7388702363964166</v>
      </c>
      <c r="BC137" s="18">
        <f>IF(ISNUMBER(BA137),BC136+BA137*0.5,IF(ISNUMBER(BA338),0,""))</f>
        <v>412.49033455529855</v>
      </c>
      <c r="BD137" s="18">
        <f>IF(ISNUMBER(BB137),BD136+BB137*0.5,IF(ISNUMBER(BB338),0,""))</f>
        <v>460.39382290791156</v>
      </c>
      <c r="BE137" s="18">
        <f>IF(ISNUMBER(BC137), BC137*COS(RADIANS(-$C137+Графики!$B$3))+BD137*SIN(RADIANS(-$C137+Графики!$B$3)),"")</f>
        <v>412.49033455529855</v>
      </c>
      <c r="BF137" s="19">
        <f>IF(ISNUMBER(BC137), BC137*COS(RADIANS(-$C137+Графики!$B$5))+BD137*SIN(RADIANS(-$C137+Графики!$B$5)),"")</f>
        <v>460.39382290791156</v>
      </c>
      <c r="BG137" s="24">
        <v>-0.35808046160732765</v>
      </c>
      <c r="BH137" s="25">
        <v>0.33363887054975605</v>
      </c>
      <c r="BI137" s="25">
        <v>-6.6707475619453033E-2</v>
      </c>
      <c r="BJ137" s="25">
        <v>6.7156546970822212E-2</v>
      </c>
      <c r="BK137" s="18">
        <f t="shared" si="399"/>
        <v>6.0363532639861655</v>
      </c>
      <c r="BL137" s="18">
        <f t="shared" si="400"/>
        <v>1.168183706387756</v>
      </c>
      <c r="BM137" s="18">
        <f>IF(ISNUMBER(BK137),BM136+BK137*0.5,IF(ISNUMBER(BK338),0,""))</f>
        <v>419.10195172879691</v>
      </c>
      <c r="BN137" s="18">
        <f>IF(ISNUMBER(BL137),BN136+BL137*0.5,IF(ISNUMBER(BL338),0,""))</f>
        <v>450.19349991115791</v>
      </c>
      <c r="BO137" s="18">
        <f>IF(ISNUMBER(BM137), BM137*COS(RADIANS(-$C137+Графики!$B$3))+BN137*SIN(RADIANS(-$C137+Графики!$B$3)),"")</f>
        <v>419.10195172879691</v>
      </c>
      <c r="BP137" s="19">
        <f>IF(ISNUMBER(BM137), BM137*COS(RADIANS(-$C137+Графики!$B$5))+BN137*SIN(RADIANS(-$C137+Графики!$B$5)),"")</f>
        <v>450.19349991115791</v>
      </c>
      <c r="BQ137" s="24">
        <v>-0.34638332798241572</v>
      </c>
      <c r="BR137" s="25">
        <v>0.40067182307273819</v>
      </c>
      <c r="BS137" s="25">
        <v>-9.4254369626727119E-2</v>
      </c>
      <c r="BT137" s="25">
        <v>0.20510891051968941</v>
      </c>
      <c r="BU137" s="18">
        <f t="shared" si="401"/>
        <v>6.5192398605851825</v>
      </c>
      <c r="BV137" s="18">
        <f t="shared" si="402"/>
        <v>2.6124344774902557</v>
      </c>
      <c r="BW137" s="18">
        <f>IF(ISNUMBER(BU137),BW136+BU137*0.5,IF(ISNUMBER(BU338),0,""))</f>
        <v>419.81484962930853</v>
      </c>
      <c r="BX137" s="18">
        <f>IF(ISNUMBER(BV137),BX136+BV137*0.5,IF(ISNUMBER(BV338),0,""))</f>
        <v>450.84900859947317</v>
      </c>
      <c r="BY137" s="18">
        <f>IF(ISNUMBER(BW137), BW137*COS(RADIANS(-$C137+Графики!$B$3))+BX137*SIN(RADIANS(-$C137+Графики!$B$3)),"")</f>
        <v>419.81484962930853</v>
      </c>
      <c r="BZ137" s="19">
        <f>IF(ISNUMBER(BW137), BW137*COS(RADIANS(-$C137+Графики!$B$5))+BX137*SIN(RADIANS(-$C137+Графики!$B$5)),"")</f>
        <v>450.84900859947317</v>
      </c>
      <c r="CA137" s="29">
        <v>-0.52675045933580589</v>
      </c>
      <c r="CB137" s="25">
        <v>0.41471551363189307</v>
      </c>
      <c r="CC137" s="25">
        <v>-0.10673997131401752</v>
      </c>
      <c r="CD137" s="25">
        <v>0.18633332949758383</v>
      </c>
      <c r="CE137" s="18">
        <f t="shared" si="403"/>
        <v>8.2157480839469663</v>
      </c>
      <c r="CF137" s="18">
        <f t="shared" si="404"/>
        <v>2.5575442362535625</v>
      </c>
      <c r="CG137" s="18">
        <f>IF(ISNUMBER(CE137),CG136+CE137*0.5,IF(ISNUMBER(CE338),0,""))</f>
        <v>423.63316536363214</v>
      </c>
      <c r="CH137" s="18">
        <f>IF(ISNUMBER(CF137),CH136+CF137*0.5,IF(ISNUMBER(CF338),0,""))</f>
        <v>464.78729394975704</v>
      </c>
      <c r="CI137" s="18">
        <f>IF(ISNUMBER(CG137), CG137*COS(RADIANS(-$C137+Графики!$B$3))+CH137*SIN(RADIANS(-$C137+Графики!$B$3)),"")</f>
        <v>423.63316536363214</v>
      </c>
      <c r="CJ137" s="19">
        <f>IF(ISNUMBER(CG137), CG137*COS(RADIANS(-$C137+Графики!$B$5))+CH137*SIN(RADIANS(-$C137+Графики!$B$5)),"")</f>
        <v>464.78729394975704</v>
      </c>
      <c r="CK137" s="24">
        <v>-0.40017468835943149</v>
      </c>
      <c r="CL137" s="25">
        <v>0.38676476099944768</v>
      </c>
      <c r="CM137" s="25">
        <v>-0.17434325642873125</v>
      </c>
      <c r="CN137" s="25">
        <v>0.11661941082531255</v>
      </c>
      <c r="CO137" s="18">
        <f t="shared" si="405"/>
        <v>6.8672882249442297</v>
      </c>
      <c r="CP137" s="18">
        <f t="shared" si="406"/>
        <v>2.5391255436184776</v>
      </c>
      <c r="CQ137" s="18">
        <f>IF(ISNUMBER(CO137),CQ136+CO137*0.5,IF(ISNUMBER(CO338),0,""))</f>
        <v>422.92739401153352</v>
      </c>
      <c r="CR137" s="18">
        <f>IF(ISNUMBER(CP137),CR136+CP137*0.5,IF(ISNUMBER(CP338),0,""))</f>
        <v>463.4528226157808</v>
      </c>
      <c r="CS137" s="18">
        <f>IF(ISNUMBER(CQ137), CQ137*COS(RADIANS(-$C137+Графики!$B$3))+CR137*SIN(RADIANS(-$C137+Графики!$B$3)),"")</f>
        <v>422.92739401153352</v>
      </c>
      <c r="CT137" s="19">
        <f>IF(ISNUMBER(CQ137), CQ137*COS(RADIANS(-$C137+Графики!$B$5))+CR137*SIN(RADIANS(-$C137+Графики!$B$5)),"")</f>
        <v>463.4528226157808</v>
      </c>
      <c r="CU137" s="24">
        <v>-0.50577590605924028</v>
      </c>
      <c r="CV137" s="25">
        <v>0.41332204040149922</v>
      </c>
      <c r="CW137" s="25">
        <v>-0.19607034870119572</v>
      </c>
      <c r="CX137" s="25">
        <v>3.1349743185227624E-2</v>
      </c>
      <c r="CY137" s="18">
        <f t="shared" si="407"/>
        <v>8.0205566617015407</v>
      </c>
      <c r="CZ137" s="18">
        <f t="shared" si="408"/>
        <v>1.9846133915044986</v>
      </c>
      <c r="DA137" s="18">
        <f>IF(ISNUMBER(CY137),DA136+CY137*0.5,IF(ISNUMBER(CY338),0,""))</f>
        <v>414.52561836627058</v>
      </c>
      <c r="DB137" s="18">
        <f>IF(ISNUMBER(CZ137),DB136+CZ137*0.5,IF(ISNUMBER(CZ338),0,""))</f>
        <v>464.77260292068507</v>
      </c>
      <c r="DC137" s="18">
        <f>IF(ISNUMBER(DA137), DA137*COS(RADIANS(-$C137+Графики!$B$3))+DB137*SIN(RADIANS(-$C137+Графики!$B$3)),"")</f>
        <v>414.52561836627058</v>
      </c>
      <c r="DD137" s="19">
        <f>IF(ISNUMBER(DA137), DA137*COS(RADIANS(-$C137+Графики!$B$5))+DB137*SIN(RADIANS(-$C137+Графики!$B$5)),"")</f>
        <v>464.77260292068507</v>
      </c>
      <c r="DE137" s="24">
        <v>-0.33309894720179722</v>
      </c>
      <c r="DF137" s="25">
        <v>0.32341430308872277</v>
      </c>
      <c r="DG137" s="25">
        <v>-0.16200656964488541</v>
      </c>
      <c r="DH137" s="25">
        <v>0.1720333655127966</v>
      </c>
      <c r="DI137" s="18">
        <f t="shared" si="409"/>
        <v>5.7291275587073773</v>
      </c>
      <c r="DJ137" s="18">
        <f t="shared" si="410"/>
        <v>2.9150442223861384</v>
      </c>
      <c r="DK137" s="18">
        <f>IF(ISNUMBER(DI137),DK136+DI137*0.5,IF(ISNUMBER(DI338),0,""))</f>
        <v>418.26245748752768</v>
      </c>
      <c r="DL137" s="18">
        <f>IF(ISNUMBER(DJ137),DL136+DJ137*0.5,IF(ISNUMBER(DJ338),0,""))</f>
        <v>462.49985227222936</v>
      </c>
      <c r="DM137" s="18">
        <f>IF(ISNUMBER(DK137), DK137*COS(RADIANS(-$C137+Графики!$B$3))+DL137*SIN(RADIANS(-$C137+Графики!$B$3)),"")</f>
        <v>418.26245748752768</v>
      </c>
      <c r="DN137" s="19">
        <f>IF(ISNUMBER(DK137), DK137*COS(RADIANS(-$C137+Графики!$B$5))+DL137*SIN(RADIANS(-$C137+Графики!$B$5)),"")</f>
        <v>462.49985227222936</v>
      </c>
      <c r="DO137" s="24">
        <v>-0.33466460653672736</v>
      </c>
      <c r="DP137" s="25">
        <v>0.35154409617851046</v>
      </c>
      <c r="DQ137" s="25">
        <v>-0.17898706341669812</v>
      </c>
      <c r="DR137" s="25">
        <v>0.16631042771846141</v>
      </c>
      <c r="DS137" s="18">
        <f t="shared" si="411"/>
        <v>5.9882648193527732</v>
      </c>
      <c r="DT137" s="18">
        <f t="shared" si="412"/>
        <v>3.0132844995282451</v>
      </c>
      <c r="DU137" s="18">
        <f>IF(ISNUMBER(DS137),DU136+DS137*0.5,IF(ISNUMBER(DS338),0,""))</f>
        <v>425.0417543107381</v>
      </c>
      <c r="DV137" s="18">
        <f>IF(ISNUMBER(DT137),DV136+DT137*0.5,IF(ISNUMBER(DT338),0,""))</f>
        <v>460.87053961456354</v>
      </c>
      <c r="DW137" s="18">
        <f>IF(ISNUMBER(DU137), DU137*COS(RADIANS(-$C137+Графики!$B$3))+DV137*SIN(RADIANS(-$C137+Графики!$B$3)),"")</f>
        <v>425.0417543107381</v>
      </c>
      <c r="DX137" s="19">
        <f>IF(ISNUMBER(DU137), DU137*COS(RADIANS(-$C137+Графики!$B$5))+DV137*SIN(RADIANS(-$C137+Графики!$B$5)),"")</f>
        <v>460.87053961456354</v>
      </c>
      <c r="DY137" s="24">
        <v>-0.43564633190108459</v>
      </c>
      <c r="DZ137" s="25">
        <v>0.41128145386714254</v>
      </c>
      <c r="EA137" s="25">
        <v>-0.15624731250408222</v>
      </c>
      <c r="EB137" s="25">
        <v>0.20429620264722456</v>
      </c>
      <c r="EC137" s="18">
        <f t="shared" si="413"/>
        <v>7.3907719075032974</v>
      </c>
      <c r="ED137" s="18">
        <f t="shared" si="414"/>
        <v>3.1463305269005315</v>
      </c>
      <c r="EE137" s="18">
        <f>IF(ISNUMBER(EC137),EE136+EC137*0.5,IF(ISNUMBER(EC338),0,""))</f>
        <v>417.6873036821263</v>
      </c>
      <c r="EF137" s="18">
        <f>IF(ISNUMBER(ED137),EF136+ED137*0.5,IF(ISNUMBER(ED338),0,""))</f>
        <v>460.56478346667029</v>
      </c>
      <c r="EG137" s="18">
        <f>IF(ISNUMBER(EE137), EE137*COS(RADIANS(-$C137+Графики!$B$3))+EF137*SIN(RADIANS(-$C137+Графики!$B$3)),"")</f>
        <v>417.6873036821263</v>
      </c>
      <c r="EH137" s="19">
        <f>IF(ISNUMBER(EE137), EE137*COS(RADIANS(-$C137+Графики!$B$5))+EF137*SIN(RADIANS(-$C137+Графики!$B$5)),"")</f>
        <v>460.56478346667029</v>
      </c>
      <c r="EI137" s="24">
        <v>-0.41596658042181911</v>
      </c>
      <c r="EJ137" s="25">
        <v>0.42345793037312274</v>
      </c>
      <c r="EK137" s="25">
        <v>-0.10882044960110315</v>
      </c>
      <c r="EL137" s="25">
        <v>0.18481843545538176</v>
      </c>
      <c r="EM137" s="18">
        <f t="shared" si="415"/>
        <v>7.325295253578382</v>
      </c>
      <c r="EN137" s="18">
        <f t="shared" si="416"/>
        <v>2.5624798737155414</v>
      </c>
      <c r="EO137" s="18">
        <f>IF(ISNUMBER(EM137),EO136+EM137*0.5,IF(ISNUMBER(EM338),0,""))</f>
        <v>420.55673773480726</v>
      </c>
      <c r="EP137" s="18">
        <f>IF(ISNUMBER(EN137),EP136+EN137*0.5,IF(ISNUMBER(EN338),0,""))</f>
        <v>457.00695634867685</v>
      </c>
      <c r="EQ137" s="18">
        <f>IF(ISNUMBER(EO137), EO137*COS(RADIANS(-$C137+Графики!$B$3))+EP137*SIN(RADIANS(-$C137+Графики!$B$3)),"")</f>
        <v>420.55673773480726</v>
      </c>
      <c r="ER137" s="19">
        <f>IF(ISNUMBER(EO137), EO137*COS(RADIANS(-$C137+Графики!$B$5))+EP137*SIN(RADIANS(-$C137+Графики!$B$5)),"")</f>
        <v>457.00695634867685</v>
      </c>
      <c r="ES137" s="24">
        <v>-0.49312758929068701</v>
      </c>
      <c r="ET137" s="25">
        <v>0.46909044329607263</v>
      </c>
      <c r="EU137" s="25">
        <v>-0.19712652556377636</v>
      </c>
      <c r="EV137" s="25">
        <v>0.14918250579418793</v>
      </c>
      <c r="EW137" s="18">
        <f t="shared" si="417"/>
        <v>8.3968377197429547</v>
      </c>
      <c r="EX137" s="18">
        <f t="shared" si="418"/>
        <v>3.0221118130371178</v>
      </c>
      <c r="EY137" s="18">
        <f>IF(ISNUMBER(EW137),EY136+EW137*0.5,IF(ISNUMBER(EW338),0,""))</f>
        <v>415.1091951420737</v>
      </c>
      <c r="EZ137" s="18">
        <f>IF(ISNUMBER(EX137),EZ136+EX137*0.5,IF(ISNUMBER(EX338),0,""))</f>
        <v>457.21519917505327</v>
      </c>
      <c r="FA137" s="18">
        <f>IF(ISNUMBER(EY137), EY137*COS(RADIANS(-$C137+Графики!$B$3))+EZ137*SIN(RADIANS(-$C137+Графики!$B$3)),"")</f>
        <v>415.1091951420737</v>
      </c>
      <c r="FB137" s="19">
        <f>IF(ISNUMBER(EY137), EY137*COS(RADIANS(-$C137+Графики!$B$5))+EZ137*SIN(RADIANS(-$C137+Графики!$B$5)),"")</f>
        <v>457.21519917505327</v>
      </c>
      <c r="FC137" s="24">
        <v>-0.40850995335203322</v>
      </c>
      <c r="FD137" s="25">
        <v>0.32066970563480479</v>
      </c>
      <c r="FE137" s="25">
        <v>-6.5186903582155925E-2</v>
      </c>
      <c r="FF137" s="25">
        <v>7.6771213329711346E-2</v>
      </c>
      <c r="FG137" s="18">
        <f t="shared" si="419"/>
        <v>6.3632500008222124</v>
      </c>
      <c r="FH137" s="18">
        <f t="shared" si="420"/>
        <v>1.2388179531585704</v>
      </c>
      <c r="FI137" s="18">
        <f>IF(ISNUMBER(FG137),FI136+FG137*0.5,IF(ISNUMBER(FG338),0,""))</f>
        <v>418.71456555221175</v>
      </c>
      <c r="FJ137" s="18">
        <f>IF(ISNUMBER(FH137),FJ136+FH137*0.5,IF(ISNUMBER(FH338),0,""))</f>
        <v>463.83105108306205</v>
      </c>
      <c r="FK137" s="18">
        <f>IF(ISNUMBER(FI137), FI137*COS(RADIANS(-$C137+Графики!$B$3))+FJ137*SIN(RADIANS(-$C137+Графики!$B$3)),"")</f>
        <v>418.71456555221175</v>
      </c>
      <c r="FL137" s="19">
        <f>IF(ISNUMBER(FI137), FI137*COS(RADIANS(-$C137+Графики!$B$5))+FJ137*SIN(RADIANS(-$C137+Графики!$B$5)),"")</f>
        <v>463.83105108306205</v>
      </c>
      <c r="FM137" s="24">
        <v>-0.48016623013331827</v>
      </c>
      <c r="FN137" s="25">
        <v>0.34504514874173353</v>
      </c>
      <c r="FO137" s="25">
        <v>-0.23051014491068322</v>
      </c>
      <c r="FP137" s="25">
        <v>1.1931138685157189E-2</v>
      </c>
      <c r="FQ137" s="18">
        <f t="shared" si="421"/>
        <v>7.2012655508846635</v>
      </c>
      <c r="FR137" s="18">
        <f t="shared" si="422"/>
        <v>2.1156977423782801</v>
      </c>
      <c r="FS137" s="18">
        <f>IF(ISNUMBER(FQ137),FS136+FQ137*0.5,IF(ISNUMBER(FQ338),0,""))</f>
        <v>421.360946030354</v>
      </c>
      <c r="FT137" s="18">
        <f>IF(ISNUMBER(FR137),FT136+FR137*0.5,IF(ISNUMBER(FR338),0,""))</f>
        <v>457.22668118200789</v>
      </c>
      <c r="FU137" s="18">
        <f>IF(ISNUMBER(FS137), FS137*COS(RADIANS(-$C137+Графики!$B$3))+FT137*SIN(RADIANS(-$C137+Графики!$B$3)),"")</f>
        <v>421.360946030354</v>
      </c>
      <c r="FV137" s="19">
        <f>IF(ISNUMBER(FS137), FS137*COS(RADIANS(-$C137+Графики!$B$5))+FT137*SIN(RADIANS(-$C137+Графики!$B$5)),"")</f>
        <v>457.22668118200789</v>
      </c>
      <c r="FW137" s="24">
        <v>-0.50185314142319926</v>
      </c>
      <c r="FX137" s="25">
        <v>0.34989394212599911</v>
      </c>
      <c r="FY137" s="25">
        <v>-0.22083243438936168</v>
      </c>
      <c r="FZ137" s="25">
        <v>9.8577547365750945E-2</v>
      </c>
      <c r="GA137" s="18">
        <f t="shared" si="423"/>
        <v>7.4328270592635262</v>
      </c>
      <c r="GB137" s="18">
        <f t="shared" si="424"/>
        <v>2.7873743132714357</v>
      </c>
      <c r="GC137" s="18">
        <f>IF(ISNUMBER(GA137),GC136+GA137*0.5,IF(ISNUMBER(GA338),0,""))</f>
        <v>424.59376960162064</v>
      </c>
      <c r="GD137" s="18">
        <f>IF(ISNUMBER(GB137),GD136+GB137*0.5,IF(ISNUMBER(GB338),0,""))</f>
        <v>455.71592251511828</v>
      </c>
      <c r="GE137" s="18">
        <f>IF(ISNUMBER(GC137), GC137*COS(RADIANS(-$C137+Графики!$B$3))+GD137*SIN(RADIANS(-$C137+Графики!$B$3)),"")</f>
        <v>424.59376960162064</v>
      </c>
      <c r="GF137" s="19">
        <f>IF(ISNUMBER(GC137), GC137*COS(RADIANS(-$C137+Графики!$B$5))+GD137*SIN(RADIANS(-$C137+Графики!$B$5)),"")</f>
        <v>455.71592251511828</v>
      </c>
      <c r="GG137" s="24">
        <v>-0.4635535236136239</v>
      </c>
      <c r="GH137" s="25">
        <v>0.39208600049594344</v>
      </c>
      <c r="GI137" s="25">
        <v>-0.15261482716745062</v>
      </c>
      <c r="GJ137" s="25">
        <v>5.8047781339921417E-2</v>
      </c>
      <c r="GK137" s="18">
        <f t="shared" si="425"/>
        <v>7.4667940685019341</v>
      </c>
      <c r="GL137" s="18">
        <f t="shared" si="426"/>
        <v>1.8383770291394304</v>
      </c>
      <c r="GM137" s="18">
        <f>IF(ISNUMBER(GK137),GM136+GK137*0.5,IF(ISNUMBER(GK338),0,""))</f>
        <v>425.60367579290278</v>
      </c>
      <c r="GN137" s="18">
        <f>IF(ISNUMBER(GL137),GN136+GL137*0.5,IF(ISNUMBER(GL338),0,""))</f>
        <v>460.54125201895187</v>
      </c>
      <c r="GO137" s="18">
        <f>IF(ISNUMBER(GM137), GM137*COS(RADIANS(-$C137+Графики!$B$3))+GN137*SIN(RADIANS(-$C137+Графики!$B$3)),"")</f>
        <v>425.60367579290278</v>
      </c>
      <c r="GP137" s="19">
        <f>IF(ISNUMBER(GM137), GM137*COS(RADIANS(-$C137+Графики!$B$5))+GN137*SIN(RADIANS(-$C137+Графики!$B$5)),"")</f>
        <v>460.54125201895187</v>
      </c>
      <c r="GQ137" s="24">
        <v>-0.34764057648451885</v>
      </c>
      <c r="GR137" s="25">
        <v>0.43672862918836797</v>
      </c>
      <c r="GS137" s="25">
        <v>-0.12337960341336376</v>
      </c>
      <c r="GT137" s="25">
        <v>6.5213014661014201E-2</v>
      </c>
      <c r="GU137" s="18">
        <f t="shared" si="427"/>
        <v>6.8448591446615339</v>
      </c>
      <c r="GV137" s="18">
        <f t="shared" si="428"/>
        <v>1.6457803222179854</v>
      </c>
      <c r="GW137" s="18">
        <f>IF(ISNUMBER(GU137),GW136+GU137*0.5,IF(ISNUMBER(GU338),0,""))</f>
        <v>420.62364889308952</v>
      </c>
      <c r="GX137" s="18">
        <f>IF(ISNUMBER(GV137),GX136+GV137*0.5,IF(ISNUMBER(GV338),0,""))</f>
        <v>459.15095137370434</v>
      </c>
      <c r="GY137" s="18">
        <f>IF(ISNUMBER(GW137), GW137*COS(RADIANS(-$C137+Графики!$B$3))+GX137*SIN(RADIANS(-$C137+Графики!$B$3)),"")</f>
        <v>420.62364889308952</v>
      </c>
      <c r="GZ137" s="19">
        <f>IF(ISNUMBER(GW137), GW137*COS(RADIANS(-$C137+Графики!$B$5))+GX137*SIN(RADIANS(-$C137+Графики!$B$5)),"")</f>
        <v>459.15095137370434</v>
      </c>
      <c r="HA137" s="24">
        <v>-0.35254489825921531</v>
      </c>
      <c r="HB137" s="25">
        <v>0.38296773993413202</v>
      </c>
      <c r="HC137" s="25">
        <v>-0.23241404663159784</v>
      </c>
      <c r="HD137" s="25">
        <v>1.6014652613903252E-2</v>
      </c>
      <c r="HE137" s="18">
        <f t="shared" si="429"/>
        <v>6.4185145414923559</v>
      </c>
      <c r="HF137" s="18">
        <f t="shared" si="430"/>
        <v>2.1679476809121292</v>
      </c>
      <c r="HG137" s="18">
        <f>IF(ISNUMBER(HE137),HG136+HE137*0.5,IF(ISNUMBER(HE338),0,""))</f>
        <v>423.97694474944331</v>
      </c>
      <c r="HH137" s="18">
        <f>IF(ISNUMBER(HF137),HH136+HF137*0.5,IF(ISNUMBER(HF338),0,""))</f>
        <v>462.34523764537732</v>
      </c>
      <c r="HI137" s="18">
        <f>IF(ISNUMBER(HG137), HG137*COS(RADIANS(-$C137+Графики!$B$3))+HH137*SIN(RADIANS(-$C137+Графики!$B$3)),"")</f>
        <v>423.97694474944331</v>
      </c>
      <c r="HJ137" s="19">
        <f>IF(ISNUMBER(HG137), HG137*COS(RADIANS(-$C137+Графики!$B$5))+HH137*SIN(RADIANS(-$C137+Графики!$B$5)),"")</f>
        <v>462.34523764537732</v>
      </c>
      <c r="HK137" s="24">
        <v>-0.3461749066818145</v>
      </c>
      <c r="HL137" s="25">
        <v>0.40286312026064619</v>
      </c>
      <c r="HM137" s="25">
        <v>-0.12359410113156513</v>
      </c>
      <c r="HN137" s="25">
        <v>0.11675789826573421</v>
      </c>
      <c r="HO137" s="18">
        <f t="shared" si="431"/>
        <v>6.5365433483391833</v>
      </c>
      <c r="HP137" s="18">
        <f t="shared" si="432"/>
        <v>2.0974653386962903</v>
      </c>
      <c r="HQ137" s="18">
        <f>IF(ISNUMBER(HO137),HQ136+HO137*0.5,IF(ISNUMBER(HO338),0,""))</f>
        <v>422.08356475176669</v>
      </c>
      <c r="HR137" s="18">
        <f>IF(ISNUMBER(HP137),HR136+HP137*0.5,IF(ISNUMBER(HP338),0,""))</f>
        <v>466.59653933115425</v>
      </c>
      <c r="HS137" s="18">
        <f>IF(ISNUMBER(HQ137), HQ137*COS(RADIANS(-$C137+Графики!$B$3))+HR137*SIN(RADIANS(-$C137+Графики!$B$3)),"")</f>
        <v>422.08356475176669</v>
      </c>
      <c r="HT137" s="19">
        <f>IF(ISNUMBER(HQ137), HQ137*COS(RADIANS(-$C137+Графики!$B$5))+HR137*SIN(RADIANS(-$C137+Графики!$B$5)),"")</f>
        <v>466.59653933115425</v>
      </c>
      <c r="HU137" s="24">
        <v>-0.49680612921223</v>
      </c>
      <c r="HV137" s="25">
        <v>0.510116625003732</v>
      </c>
      <c r="HW137" s="25">
        <v>-3.865851713773899E-2</v>
      </c>
      <c r="HX137" s="25">
        <v>0.17470468835766131</v>
      </c>
      <c r="HY137" s="18">
        <f t="shared" si="433"/>
        <v>8.7869456092800533</v>
      </c>
      <c r="HZ137" s="18">
        <f t="shared" si="434"/>
        <v>1.8619441434078232</v>
      </c>
      <c r="IA137" s="18">
        <f>IF(ISNUMBER(HY137),IA136+HY137*0.5,IF(ISNUMBER(HY338),0,""))</f>
        <v>419.01279626415828</v>
      </c>
      <c r="IB137" s="18">
        <f>IF(ISNUMBER(HZ137),IB136+HZ137*0.5,IF(ISNUMBER(HZ338),0,""))</f>
        <v>455.96509296469122</v>
      </c>
      <c r="IC137" s="18">
        <f>IF(ISNUMBER(IA137), IA137*COS(RADIANS(-$C137+Графики!$B$3))+IB137*SIN(RADIANS(-$C137+Графики!$B$3)),"")</f>
        <v>419.01279626415828</v>
      </c>
      <c r="ID137" s="19">
        <f>IF(ISNUMBER(IA137), IA137*COS(RADIANS(-$C137+Графики!$B$5))+IB137*SIN(RADIANS(-$C137+Графики!$B$5)),"")</f>
        <v>455.96509296469122</v>
      </c>
      <c r="IE137" s="24">
        <v>-0.32884877466571322</v>
      </c>
      <c r="IF137" s="25">
        <v>0.3407103514623242</v>
      </c>
      <c r="IG137" s="25">
        <v>-8.9504531873935367E-2</v>
      </c>
      <c r="IH137" s="25">
        <v>0.10565148873571156</v>
      </c>
      <c r="II137" s="18">
        <f t="shared" si="435"/>
        <v>5.8429723965135167</v>
      </c>
      <c r="IJ137" s="18">
        <f t="shared" si="436"/>
        <v>1.7030567341047897</v>
      </c>
      <c r="IK137" s="18">
        <f>IF(ISNUMBER(II137),IK136+II137*0.5,IF(ISNUMBER(II338),0,""))</f>
        <v>418.73877394068097</v>
      </c>
      <c r="IL137" s="18">
        <f>IF(ISNUMBER(IJ137),IL136+IJ137*0.5,IF(ISNUMBER(IJ338),0,""))</f>
        <v>452.33326862101546</v>
      </c>
      <c r="IM137" s="18">
        <f>IF(ISNUMBER(IK137), IK137*COS(RADIANS(-$C137+Графики!$B$3))+IL137*SIN(RADIANS(-$C137+Графики!$B$3)),"")</f>
        <v>418.73877394068097</v>
      </c>
      <c r="IN137" s="19">
        <f>IF(ISNUMBER(IK137), IK137*COS(RADIANS(-$C137+Графики!$B$5))+IL137*SIN(RADIANS(-$C137+Графики!$B$5)),"")</f>
        <v>452.33326862101546</v>
      </c>
      <c r="IO137" s="24">
        <v>-0.47040452612291017</v>
      </c>
      <c r="IP137" s="25">
        <v>0.44706434241246007</v>
      </c>
      <c r="IQ137" s="25">
        <v>-5.8225514903424452E-2</v>
      </c>
      <c r="IR137" s="25">
        <v>3.1476253204973548E-2</v>
      </c>
      <c r="IS137" s="18">
        <f t="shared" si="437"/>
        <v>8.0063407313795594</v>
      </c>
      <c r="IT137" s="18">
        <f t="shared" si="438"/>
        <v>0.78279551923052493</v>
      </c>
      <c r="IU137" s="18">
        <f>IF(ISNUMBER(IS137),IU136+IS137*0.5,IF(ISNUMBER(IS338),0,""))</f>
        <v>419.67037332317267</v>
      </c>
      <c r="IV137" s="18">
        <f>IF(ISNUMBER(IT137),IV136+IT137*0.5,IF(ISNUMBER(IT338),0,""))</f>
        <v>463.92721072316363</v>
      </c>
      <c r="IW137" s="18">
        <f>IF(ISNUMBER(IU137), IU137*COS(RADIANS(-$C137+Графики!$B$3))+IV137*SIN(RADIANS(-$C137+Графики!$B$3)),"")</f>
        <v>419.67037332317267</v>
      </c>
      <c r="IX137" s="19">
        <f>IF(ISNUMBER(IU137), IU137*COS(RADIANS(-$C137+Графики!$B$5))+IV137*SIN(RADIANS(-$C137+Графики!$B$5)),"")</f>
        <v>463.92721072316363</v>
      </c>
    </row>
    <row r="138" spans="1:258" s="88" customFormat="1" x14ac:dyDescent="0.25">
      <c r="A138" s="44">
        <v>138</v>
      </c>
      <c r="B138" s="50">
        <v>0</v>
      </c>
      <c r="C138" s="11">
        <f>IF(Графики!$A$7="Расчитывать с учетом закручивания скважины",B138,0)</f>
        <v>0</v>
      </c>
      <c r="D138" s="47">
        <v>67.5</v>
      </c>
      <c r="E138" s="34">
        <f>IF(ISNUMBER(INDEX($I$1:$IX$303,$A138,E$1) ),INDEX($I$1:$IX$303,$A138,E$1),0)</f>
        <v>5.8947886525473461</v>
      </c>
      <c r="F138" s="35">
        <f>IF(ISNUMBER(INDEX($I$1:$IX$303,$A138,F$1) ),INDEX($I$1:$IX$303,$A138,F$1),0)</f>
        <v>1.8797122017179788</v>
      </c>
      <c r="G138" s="35">
        <f>IF(ISNUMBER(INDEX($I$1:$IX$303,$A138,G$1) ),INDEX($I$1:$IX$303,$A138,G$1)-$G$305,0)</f>
        <v>-556.5677446039781</v>
      </c>
      <c r="H138" s="36">
        <f>IF(ISNUMBER(INDEX($I$1:$IX$303,$A138,H$1) ),INDEX($I$1:$IX$303,$A138,H$1)-$H$305,0)</f>
        <v>-692.93666928285484</v>
      </c>
      <c r="I138" s="29">
        <v>-0.34339268442662502</v>
      </c>
      <c r="J138" s="25">
        <v>0.33210424952498241</v>
      </c>
      <c r="K138" s="25">
        <v>-0.11126405673441636</v>
      </c>
      <c r="L138" s="25">
        <v>0.10413522182676826</v>
      </c>
      <c r="M138" s="18">
        <f t="shared" si="389"/>
        <v>5.8947886525473461</v>
      </c>
      <c r="N138" s="18">
        <f t="shared" si="390"/>
        <v>1.8797122017179788</v>
      </c>
      <c r="O138" s="18">
        <f>IF(ISNUMBER(M138),O137+M138*0.5,IF(ISNUMBER(M339),0,""))</f>
        <v>421.3484112854365</v>
      </c>
      <c r="P138" s="18">
        <f>IF(ISNUMBER(N138),P137+N138*0.5,IF(ISNUMBER(N339),0,""))</f>
        <v>462.49299420118268</v>
      </c>
      <c r="Q138" s="18">
        <f>IF(ISNUMBER(O138), O138*COS(RADIANS(-$C138+Графики!$B$3))+P138*SIN(RADIANS(-$C138+Графики!$B$3)),"")</f>
        <v>421.3484112854365</v>
      </c>
      <c r="R138" s="19">
        <f>IF(ISNUMBER(O138), O138*COS(RADIANS(-$C138+Графики!$B$5))+P138*SIN(RADIANS(-$C138+Графики!$B$5)),"")</f>
        <v>462.49299420118268</v>
      </c>
      <c r="S138" s="29">
        <v>-0.45752109157281207</v>
      </c>
      <c r="T138" s="25">
        <v>0.40205926472661979</v>
      </c>
      <c r="U138" s="25">
        <v>-0.24964868272847049</v>
      </c>
      <c r="V138" s="25">
        <v>0.10569603270425404</v>
      </c>
      <c r="W138" s="18">
        <f t="shared" si="391"/>
        <v>7.5011833538772041</v>
      </c>
      <c r="X138" s="18">
        <f t="shared" si="392"/>
        <v>3.1009626621164745</v>
      </c>
      <c r="Y138" s="18">
        <f>IF(ISNUMBER(W138),Y137+W138*0.5,IF(ISNUMBER(W339),0,""))</f>
        <v>421.67691674353307</v>
      </c>
      <c r="Z138" s="18">
        <f>IF(ISNUMBER(X138),Z137+X138*0.5,IF(ISNUMBER(X339),0,""))</f>
        <v>459.16599076913548</v>
      </c>
      <c r="AA138" s="18">
        <f>IF(ISNUMBER(Y138), Y138*COS(RADIANS(-$C138+Графики!$B$3))+Z138*SIN(RADIANS(-$C138+Графики!$B$3)),"")</f>
        <v>421.67691674353307</v>
      </c>
      <c r="AB138" s="18">
        <f>IF(ISNUMBER(Y138), Y138*COS(RADIANS(-$C138+Графики!$B$5))+Z138*SIN(RADIANS(-$C138+Графики!$B$5)),"")</f>
        <v>459.16599076913548</v>
      </c>
      <c r="AC138" s="24">
        <v>-0.3588144733667914</v>
      </c>
      <c r="AD138" s="25">
        <v>0.3217044553679459</v>
      </c>
      <c r="AE138" s="25">
        <v>-0.2373314508002238</v>
      </c>
      <c r="AF138" s="25">
        <v>6.5594538877477293E-2</v>
      </c>
      <c r="AG138" s="18">
        <f t="shared" si="393"/>
        <v>5.9386130574273768</v>
      </c>
      <c r="AH138" s="18">
        <f t="shared" si="394"/>
        <v>2.6435248759355425</v>
      </c>
      <c r="AI138" s="18">
        <f>IF(ISNUMBER(AG138),AI137+AG138*0.5,IF(ISNUMBER(AG339),0,""))</f>
        <v>425.34799184285242</v>
      </c>
      <c r="AJ138" s="18">
        <f>IF(ISNUMBER(AH138),AJ137+AH138*0.5,IF(ISNUMBER(AH339),0,""))</f>
        <v>467.10788308277733</v>
      </c>
      <c r="AK138" s="18">
        <f>IF(ISNUMBER(AI138), AI138*COS(RADIANS(-$C138+Графики!$B$3))+AJ138*SIN(RADIANS(-$C138+Графики!$B$3)),"")</f>
        <v>425.34799184285242</v>
      </c>
      <c r="AL138" s="19">
        <f>IF(ISNUMBER(AI138), AI138*COS(RADIANS(-$C138+Графики!$B$5))+AJ138*SIN(RADIANS(-$C138+Графики!$B$5)),"")</f>
        <v>467.10788308277733</v>
      </c>
      <c r="AM138" s="24">
        <v>-0.30128828728714685</v>
      </c>
      <c r="AN138" s="25">
        <v>0.44076025511812555</v>
      </c>
      <c r="AO138" s="25">
        <v>-9.4265559464380616E-2</v>
      </c>
      <c r="AP138" s="25">
        <v>2.4160975549288949E-2</v>
      </c>
      <c r="AQ138" s="18">
        <f t="shared" si="395"/>
        <v>6.4755498801793951</v>
      </c>
      <c r="AR138" s="18">
        <f t="shared" si="396"/>
        <v>1.033466294892295</v>
      </c>
      <c r="AS138" s="18">
        <f>IF(ISNUMBER(AQ138),AS137+AQ138*0.5,IF(ISNUMBER(AQ339),0,""))</f>
        <v>416.71518956789555</v>
      </c>
      <c r="AT138" s="18">
        <f>IF(ISNUMBER(AR138),AT137+AR138*0.5,IF(ISNUMBER(AR339),0,""))</f>
        <v>463.91718573754599</v>
      </c>
      <c r="AU138" s="18">
        <f>IF(ISNUMBER(AS138), AS138*COS(RADIANS(-$C138+Графики!$B$3))+AT138*SIN(RADIANS(-$C138+Графики!$B$3)),"")</f>
        <v>416.71518956789555</v>
      </c>
      <c r="AV138" s="19">
        <f>IF(ISNUMBER(AS138), AS138*COS(RADIANS(-$C138+Графики!$B$5))+AT138*SIN(RADIANS(-$C138+Графики!$B$5)),"")</f>
        <v>463.91718573754599</v>
      </c>
      <c r="AW138" s="24">
        <v>-0.44166312352842774</v>
      </c>
      <c r="AX138" s="25">
        <v>0.36527821835929819</v>
      </c>
      <c r="AY138" s="25">
        <v>-0.11488882827847743</v>
      </c>
      <c r="AZ138" s="25">
        <v>2.7345880579798865E-2</v>
      </c>
      <c r="BA138" s="18">
        <f t="shared" si="397"/>
        <v>7.0418334441789634</v>
      </c>
      <c r="BB138" s="18">
        <f t="shared" si="398"/>
        <v>1.2412316713774956</v>
      </c>
      <c r="BC138" s="18">
        <f>IF(ISNUMBER(BA138),BC137+BA138*0.5,IF(ISNUMBER(BA339),0,""))</f>
        <v>416.01125127738806</v>
      </c>
      <c r="BD138" s="18">
        <f>IF(ISNUMBER(BB138),BD137+BB138*0.5,IF(ISNUMBER(BB339),0,""))</f>
        <v>461.01443874360029</v>
      </c>
      <c r="BE138" s="18">
        <f>IF(ISNUMBER(BC138), BC138*COS(RADIANS(-$C138+Графики!$B$3))+BD138*SIN(RADIANS(-$C138+Графики!$B$3)),"")</f>
        <v>416.01125127738806</v>
      </c>
      <c r="BF138" s="19">
        <f>IF(ISNUMBER(BC138), BC138*COS(RADIANS(-$C138+Графики!$B$5))+BD138*SIN(RADIANS(-$C138+Графики!$B$5)),"")</f>
        <v>461.01443874360029</v>
      </c>
      <c r="BG138" s="24">
        <v>-0.42814762808075535</v>
      </c>
      <c r="BH138" s="25">
        <v>0.31574954855027715</v>
      </c>
      <c r="BI138" s="25">
        <v>-0.22266364804971139</v>
      </c>
      <c r="BJ138" s="25">
        <v>9.8043380594523694E-3</v>
      </c>
      <c r="BK138" s="18">
        <f t="shared" si="399"/>
        <v>6.4916819180473571</v>
      </c>
      <c r="BL138" s="18">
        <f t="shared" si="400"/>
        <v>2.0286644900522059</v>
      </c>
      <c r="BM138" s="18">
        <f>IF(ISNUMBER(BK138),BM137+BK138*0.5,IF(ISNUMBER(BK339),0,""))</f>
        <v>422.34779268782057</v>
      </c>
      <c r="BN138" s="18">
        <f>IF(ISNUMBER(BL138),BN137+BL138*0.5,IF(ISNUMBER(BL339),0,""))</f>
        <v>451.207832156184</v>
      </c>
      <c r="BO138" s="18">
        <f>IF(ISNUMBER(BM138), BM138*COS(RADIANS(-$C138+Графики!$B$3))+BN138*SIN(RADIANS(-$C138+Графики!$B$3)),"")</f>
        <v>422.34779268782057</v>
      </c>
      <c r="BP138" s="19">
        <f>IF(ISNUMBER(BM138), BM138*COS(RADIANS(-$C138+Графики!$B$5))+BN138*SIN(RADIANS(-$C138+Графики!$B$5)),"")</f>
        <v>451.207832156184</v>
      </c>
      <c r="BQ138" s="24">
        <v>-0.36581787297365287</v>
      </c>
      <c r="BR138" s="25">
        <v>0.30427249689042413</v>
      </c>
      <c r="BS138" s="25">
        <v>-0.1935097937186871</v>
      </c>
      <c r="BT138" s="25">
        <v>-1.7463769639386784E-2</v>
      </c>
      <c r="BU138" s="18">
        <f t="shared" si="401"/>
        <v>5.8476082934754077</v>
      </c>
      <c r="BV138" s="18">
        <f t="shared" si="402"/>
        <v>1.5362907732910118</v>
      </c>
      <c r="BW138" s="18">
        <f>IF(ISNUMBER(BU138),BW137+BU138*0.5,IF(ISNUMBER(BU339),0,""))</f>
        <v>422.73865377604625</v>
      </c>
      <c r="BX138" s="18">
        <f>IF(ISNUMBER(BV138),BX137+BV138*0.5,IF(ISNUMBER(BV339),0,""))</f>
        <v>451.61715398611869</v>
      </c>
      <c r="BY138" s="18">
        <f>IF(ISNUMBER(BW138), BW138*COS(RADIANS(-$C138+Графики!$B$3))+BX138*SIN(RADIANS(-$C138+Графики!$B$3)),"")</f>
        <v>422.73865377604625</v>
      </c>
      <c r="BZ138" s="19">
        <f>IF(ISNUMBER(BW138), BW138*COS(RADIANS(-$C138+Графики!$B$5))+BX138*SIN(RADIANS(-$C138+Графики!$B$5)),"")</f>
        <v>451.61715398611869</v>
      </c>
      <c r="CA138" s="29">
        <v>-0.47265214072186212</v>
      </c>
      <c r="CB138" s="25">
        <v>0.38580038305971798</v>
      </c>
      <c r="CC138" s="25">
        <v>-0.23544296600751138</v>
      </c>
      <c r="CD138" s="25">
        <v>7.5925846713897821E-2</v>
      </c>
      <c r="CE138" s="18">
        <f t="shared" si="403"/>
        <v>7.4913414349932621</v>
      </c>
      <c r="CF138" s="18">
        <f t="shared" si="404"/>
        <v>2.7172021413938521</v>
      </c>
      <c r="CG138" s="18">
        <f>IF(ISNUMBER(CE138),CG137+CE138*0.5,IF(ISNUMBER(CE339),0,""))</f>
        <v>427.37883608112878</v>
      </c>
      <c r="CH138" s="18">
        <f>IF(ISNUMBER(CF138),CH137+CF138*0.5,IF(ISNUMBER(CF339),0,""))</f>
        <v>466.14589502045396</v>
      </c>
      <c r="CI138" s="18">
        <f>IF(ISNUMBER(CG138), CG138*COS(RADIANS(-$C138+Графики!$B$3))+CH138*SIN(RADIANS(-$C138+Графики!$B$3)),"")</f>
        <v>427.37883608112878</v>
      </c>
      <c r="CJ138" s="19">
        <f>IF(ISNUMBER(CG138), CG138*COS(RADIANS(-$C138+Графики!$B$5))+CH138*SIN(RADIANS(-$C138+Графики!$B$5)),"")</f>
        <v>466.14589502045396</v>
      </c>
      <c r="CK138" s="24">
        <v>-0.36715413497537686</v>
      </c>
      <c r="CL138" s="25">
        <v>0.44438101166045063</v>
      </c>
      <c r="CM138" s="25">
        <v>-0.24257159428190389</v>
      </c>
      <c r="CN138" s="25">
        <v>0.12560914123839223</v>
      </c>
      <c r="CO138" s="18">
        <f t="shared" si="405"/>
        <v>7.0819209535787078</v>
      </c>
      <c r="CP138" s="18">
        <f t="shared" si="406"/>
        <v>3.2129775105481051</v>
      </c>
      <c r="CQ138" s="18">
        <f>IF(ISNUMBER(CO138),CQ137+CO138*0.5,IF(ISNUMBER(CO339),0,""))</f>
        <v>426.46835448832286</v>
      </c>
      <c r="CR138" s="18">
        <f>IF(ISNUMBER(CP138),CR137+CP138*0.5,IF(ISNUMBER(CP339),0,""))</f>
        <v>465.05931137105483</v>
      </c>
      <c r="CS138" s="18">
        <f>IF(ISNUMBER(CQ138), CQ138*COS(RADIANS(-$C138+Графики!$B$3))+CR138*SIN(RADIANS(-$C138+Графики!$B$3)),"")</f>
        <v>426.46835448832286</v>
      </c>
      <c r="CT138" s="19">
        <f>IF(ISNUMBER(CQ138), CQ138*COS(RADIANS(-$C138+Графики!$B$5))+CR138*SIN(RADIANS(-$C138+Графики!$B$5)),"")</f>
        <v>465.05931137105483</v>
      </c>
      <c r="CU138" s="24">
        <v>-0.45616562570063657</v>
      </c>
      <c r="CV138" s="25">
        <v>0.43819334032487689</v>
      </c>
      <c r="CW138" s="25">
        <v>-0.23763440194787294</v>
      </c>
      <c r="CX138" s="25">
        <v>0.10623677573081869</v>
      </c>
      <c r="CY138" s="18">
        <f t="shared" si="407"/>
        <v>7.8046750894652215</v>
      </c>
      <c r="CZ138" s="18">
        <f t="shared" si="408"/>
        <v>3.000837622813195</v>
      </c>
      <c r="DA138" s="18">
        <f>IF(ISNUMBER(CY138),DA137+CY138*0.5,IF(ISNUMBER(CY339),0,""))</f>
        <v>418.42795591100321</v>
      </c>
      <c r="DB138" s="18">
        <f>IF(ISNUMBER(CZ138),DB137+CZ138*0.5,IF(ISNUMBER(CZ339),0,""))</f>
        <v>466.27302173209165</v>
      </c>
      <c r="DC138" s="18">
        <f>IF(ISNUMBER(DA138), DA138*COS(RADIANS(-$C138+Графики!$B$3))+DB138*SIN(RADIANS(-$C138+Графики!$B$3)),"")</f>
        <v>418.42795591100321</v>
      </c>
      <c r="DD138" s="19">
        <f>IF(ISNUMBER(DA138), DA138*COS(RADIANS(-$C138+Графики!$B$5))+DB138*SIN(RADIANS(-$C138+Графики!$B$5)),"")</f>
        <v>466.27302173209165</v>
      </c>
      <c r="DE138" s="24">
        <v>-0.3933751952709672</v>
      </c>
      <c r="DF138" s="25">
        <v>0.40730795165968192</v>
      </c>
      <c r="DG138" s="25">
        <v>-0.26201697543917535</v>
      </c>
      <c r="DH138" s="25">
        <v>-4.2529867737715304E-2</v>
      </c>
      <c r="DI138" s="18">
        <f t="shared" si="409"/>
        <v>6.9872217341652796</v>
      </c>
      <c r="DJ138" s="18">
        <f t="shared" si="410"/>
        <v>1.9153851763706216</v>
      </c>
      <c r="DK138" s="18">
        <f>IF(ISNUMBER(DI138),DK137+DI138*0.5,IF(ISNUMBER(DI339),0,""))</f>
        <v>421.75606835461031</v>
      </c>
      <c r="DL138" s="18">
        <f>IF(ISNUMBER(DJ138),DL137+DJ138*0.5,IF(ISNUMBER(DJ339),0,""))</f>
        <v>463.45754486041466</v>
      </c>
      <c r="DM138" s="18">
        <f>IF(ISNUMBER(DK138), DK138*COS(RADIANS(-$C138+Графики!$B$3))+DL138*SIN(RADIANS(-$C138+Графики!$B$3)),"")</f>
        <v>421.75606835461031</v>
      </c>
      <c r="DN138" s="19">
        <f>IF(ISNUMBER(DK138), DK138*COS(RADIANS(-$C138+Графики!$B$5))+DL138*SIN(RADIANS(-$C138+Графики!$B$5)),"")</f>
        <v>463.45754486041466</v>
      </c>
      <c r="DO138" s="24">
        <v>-0.35122777636606672</v>
      </c>
      <c r="DP138" s="25">
        <v>0.277948308234233</v>
      </c>
      <c r="DQ138" s="25">
        <v>-0.2031287021176596</v>
      </c>
      <c r="DR138" s="25">
        <v>-3.8419750008921727E-2</v>
      </c>
      <c r="DS138" s="18">
        <f t="shared" si="411"/>
        <v>5.4905695383912025</v>
      </c>
      <c r="DT138" s="18">
        <f t="shared" si="412"/>
        <v>1.4373562659751007</v>
      </c>
      <c r="DU138" s="18">
        <f>IF(ISNUMBER(DS138),DU137+DS138*0.5,IF(ISNUMBER(DS339),0,""))</f>
        <v>427.78703907993372</v>
      </c>
      <c r="DV138" s="18">
        <f>IF(ISNUMBER(DT138),DV137+DT138*0.5,IF(ISNUMBER(DT339),0,""))</f>
        <v>461.58921774755112</v>
      </c>
      <c r="DW138" s="18">
        <f>IF(ISNUMBER(DU138), DU138*COS(RADIANS(-$C138+Графики!$B$3))+DV138*SIN(RADIANS(-$C138+Графики!$B$3)),"")</f>
        <v>427.78703907993372</v>
      </c>
      <c r="DX138" s="19">
        <f>IF(ISNUMBER(DU138), DU138*COS(RADIANS(-$C138+Графики!$B$5))+DV138*SIN(RADIANS(-$C138+Графики!$B$5)),"")</f>
        <v>461.58921774755112</v>
      </c>
      <c r="DY138" s="24">
        <v>-0.43928315420434683</v>
      </c>
      <c r="DZ138" s="25">
        <v>0.29438429241016506</v>
      </c>
      <c r="EA138" s="25">
        <v>-0.13742268612270905</v>
      </c>
      <c r="EB138" s="25">
        <v>3.9268117223521637E-2</v>
      </c>
      <c r="EC138" s="18">
        <f t="shared" si="413"/>
        <v>6.4024125381605588</v>
      </c>
      <c r="ED138" s="18">
        <f t="shared" si="414"/>
        <v>1.5419175272048136</v>
      </c>
      <c r="EE138" s="18">
        <f>IF(ISNUMBER(EC138),EE137+EC138*0.5,IF(ISNUMBER(EC339),0,""))</f>
        <v>420.88850995120657</v>
      </c>
      <c r="EF138" s="18">
        <f>IF(ISNUMBER(ED138),EF137+ED138*0.5,IF(ISNUMBER(ED339),0,""))</f>
        <v>461.33574223027267</v>
      </c>
      <c r="EG138" s="18">
        <f>IF(ISNUMBER(EE138), EE138*COS(RADIANS(-$C138+Графики!$B$3))+EF138*SIN(RADIANS(-$C138+Графики!$B$3)),"")</f>
        <v>420.88850995120657</v>
      </c>
      <c r="EH138" s="19">
        <f>IF(ISNUMBER(EE138), EE138*COS(RADIANS(-$C138+Графики!$B$5))+EF138*SIN(RADIANS(-$C138+Графики!$B$5)),"")</f>
        <v>461.33574223027267</v>
      </c>
      <c r="EI138" s="24">
        <v>-0.39327293265923224</v>
      </c>
      <c r="EJ138" s="25">
        <v>0.39029713689211887</v>
      </c>
      <c r="EK138" s="25">
        <v>-0.11401765391633192</v>
      </c>
      <c r="EL138" s="25">
        <v>6.2125599515158419E-2</v>
      </c>
      <c r="EM138" s="18">
        <f t="shared" si="415"/>
        <v>6.8378855296189167</v>
      </c>
      <c r="EN138" s="18">
        <f t="shared" si="416"/>
        <v>1.5371392584518129</v>
      </c>
      <c r="EO138" s="18">
        <f>IF(ISNUMBER(EM138),EO137+EM138*0.5,IF(ISNUMBER(EM339),0,""))</f>
        <v>423.97568049961671</v>
      </c>
      <c r="EP138" s="18">
        <f>IF(ISNUMBER(EN138),EP137+EN138*0.5,IF(ISNUMBER(EN339),0,""))</f>
        <v>457.77552597790276</v>
      </c>
      <c r="EQ138" s="18">
        <f>IF(ISNUMBER(EO138), EO138*COS(RADIANS(-$C138+Графики!$B$3))+EP138*SIN(RADIANS(-$C138+Графики!$B$3)),"")</f>
        <v>423.97568049961671</v>
      </c>
      <c r="ER138" s="19">
        <f>IF(ISNUMBER(EO138), EO138*COS(RADIANS(-$C138+Графики!$B$5))+EP138*SIN(RADIANS(-$C138+Графики!$B$5)),"")</f>
        <v>457.77552597790276</v>
      </c>
      <c r="ES138" s="24">
        <v>-0.44005059228727583</v>
      </c>
      <c r="ET138" s="25">
        <v>0.26175484238201685</v>
      </c>
      <c r="EU138" s="25">
        <v>-0.18917465270146966</v>
      </c>
      <c r="EV138" s="25">
        <v>3.6233459057095102E-2</v>
      </c>
      <c r="EW138" s="18">
        <f t="shared" si="417"/>
        <v>6.1243694856636743</v>
      </c>
      <c r="EX138" s="18">
        <f t="shared" si="418"/>
        <v>1.9670555869190596</v>
      </c>
      <c r="EY138" s="18">
        <f>IF(ISNUMBER(EW138),EY137+EW138*0.5,IF(ISNUMBER(EW339),0,""))</f>
        <v>418.17137988490555</v>
      </c>
      <c r="EZ138" s="18">
        <f>IF(ISNUMBER(EX138),EZ137+EX138*0.5,IF(ISNUMBER(EX339),0,""))</f>
        <v>458.1987269685128</v>
      </c>
      <c r="FA138" s="18">
        <f>IF(ISNUMBER(EY138), EY138*COS(RADIANS(-$C138+Графики!$B$3))+EZ138*SIN(RADIANS(-$C138+Графики!$B$3)),"")</f>
        <v>418.17137988490555</v>
      </c>
      <c r="FB138" s="19">
        <f>IF(ISNUMBER(EY138), EY138*COS(RADIANS(-$C138+Графики!$B$5))+EZ138*SIN(RADIANS(-$C138+Графики!$B$5)),"")</f>
        <v>458.1987269685128</v>
      </c>
      <c r="FC138" s="24">
        <v>-0.41581173328143994</v>
      </c>
      <c r="FD138" s="25">
        <v>0.3868228922899305</v>
      </c>
      <c r="FE138" s="25">
        <v>-0.17079053463714938</v>
      </c>
      <c r="FF138" s="25">
        <v>2.3956996889623314E-2</v>
      </c>
      <c r="FG138" s="18">
        <f t="shared" si="419"/>
        <v>7.0042511812178763</v>
      </c>
      <c r="FH138" s="18">
        <f t="shared" si="420"/>
        <v>1.6994919995362663</v>
      </c>
      <c r="FI138" s="18">
        <f>IF(ISNUMBER(FG138),FI137+FG138*0.5,IF(ISNUMBER(FG339),0,""))</f>
        <v>422.21669114282071</v>
      </c>
      <c r="FJ138" s="18">
        <f>IF(ISNUMBER(FH138),FJ137+FH138*0.5,IF(ISNUMBER(FH339),0,""))</f>
        <v>464.68079708283017</v>
      </c>
      <c r="FK138" s="18">
        <f>IF(ISNUMBER(FI138), FI138*COS(RADIANS(-$C138+Графики!$B$3))+FJ138*SIN(RADIANS(-$C138+Графики!$B$3)),"")</f>
        <v>422.21669114282071</v>
      </c>
      <c r="FL138" s="19">
        <f>IF(ISNUMBER(FI138), FI138*COS(RADIANS(-$C138+Графики!$B$5))+FJ138*SIN(RADIANS(-$C138+Графики!$B$5)),"")</f>
        <v>464.68079708283017</v>
      </c>
      <c r="FM138" s="24">
        <v>-0.48049649620114065</v>
      </c>
      <c r="FN138" s="25">
        <v>0.37222758206000361</v>
      </c>
      <c r="FO138" s="25">
        <v>-0.1677892391944214</v>
      </c>
      <c r="FP138" s="25">
        <v>8.6086046051302323E-2</v>
      </c>
      <c r="FQ138" s="18">
        <f t="shared" si="421"/>
        <v>7.441352710724539</v>
      </c>
      <c r="FR138" s="18">
        <f t="shared" si="422"/>
        <v>2.2154779960972668</v>
      </c>
      <c r="FS138" s="18">
        <f>IF(ISNUMBER(FQ138),FS137+FQ138*0.5,IF(ISNUMBER(FQ339),0,""))</f>
        <v>425.08162238571629</v>
      </c>
      <c r="FT138" s="18">
        <f>IF(ISNUMBER(FR138),FT137+FR138*0.5,IF(ISNUMBER(FR339),0,""))</f>
        <v>458.33442018005655</v>
      </c>
      <c r="FU138" s="18">
        <f>IF(ISNUMBER(FS138), FS138*COS(RADIANS(-$C138+Графики!$B$3))+FT138*SIN(RADIANS(-$C138+Графики!$B$3)),"")</f>
        <v>425.08162238571629</v>
      </c>
      <c r="FV138" s="19">
        <f>IF(ISNUMBER(FS138), FS138*COS(RADIANS(-$C138+Графики!$B$5))+FT138*SIN(RADIANS(-$C138+Графики!$B$5)),"")</f>
        <v>458.33442018005655</v>
      </c>
      <c r="FW138" s="24">
        <v>-0.47228530793301093</v>
      </c>
      <c r="FX138" s="25">
        <v>0.29936907405037894</v>
      </c>
      <c r="FY138" s="25">
        <v>-8.144672287912616E-2</v>
      </c>
      <c r="FZ138" s="25">
        <v>-3.1112755514745669E-2</v>
      </c>
      <c r="GA138" s="18">
        <f t="shared" si="423"/>
        <v>6.7339039334898834</v>
      </c>
      <c r="GB138" s="18">
        <f t="shared" si="424"/>
        <v>0.43924671392536474</v>
      </c>
      <c r="GC138" s="18">
        <f>IF(ISNUMBER(GA138),GC137+GA138*0.5,IF(ISNUMBER(GA339),0,""))</f>
        <v>427.96072156836556</v>
      </c>
      <c r="GD138" s="18">
        <f>IF(ISNUMBER(GB138),GD137+GB138*0.5,IF(ISNUMBER(GB339),0,""))</f>
        <v>455.93554587208098</v>
      </c>
      <c r="GE138" s="18">
        <f>IF(ISNUMBER(GC138), GC138*COS(RADIANS(-$C138+Графики!$B$3))+GD138*SIN(RADIANS(-$C138+Графики!$B$3)),"")</f>
        <v>427.96072156836556</v>
      </c>
      <c r="GF138" s="19">
        <f>IF(ISNUMBER(GC138), GC138*COS(RADIANS(-$C138+Графики!$B$5))+GD138*SIN(RADIANS(-$C138+Графики!$B$5)),"")</f>
        <v>455.93554587208098</v>
      </c>
      <c r="GG138" s="24">
        <v>-0.33297920321114283</v>
      </c>
      <c r="GH138" s="25">
        <v>0.40911986289018243</v>
      </c>
      <c r="GI138" s="25">
        <v>-0.14428259122503359</v>
      </c>
      <c r="GJ138" s="25">
        <v>4.7282603589281963E-2</v>
      </c>
      <c r="GK138" s="18">
        <f t="shared" si="425"/>
        <v>6.4759907733577435</v>
      </c>
      <c r="GL138" s="18">
        <f t="shared" si="426"/>
        <v>1.6717209122200747</v>
      </c>
      <c r="GM138" s="18">
        <f>IF(ISNUMBER(GK138),GM137+GK138*0.5,IF(ISNUMBER(GK339),0,""))</f>
        <v>428.84167117958162</v>
      </c>
      <c r="GN138" s="18">
        <f>IF(ISNUMBER(GL138),GN137+GL138*0.5,IF(ISNUMBER(GL339),0,""))</f>
        <v>461.37711247506189</v>
      </c>
      <c r="GO138" s="18">
        <f>IF(ISNUMBER(GM138), GM138*COS(RADIANS(-$C138+Графики!$B$3))+GN138*SIN(RADIANS(-$C138+Графики!$B$3)),"")</f>
        <v>428.84167117958162</v>
      </c>
      <c r="GP138" s="19">
        <f>IF(ISNUMBER(GM138), GM138*COS(RADIANS(-$C138+Графики!$B$5))+GN138*SIN(RADIANS(-$C138+Графики!$B$5)),"")</f>
        <v>461.37711247506189</v>
      </c>
      <c r="GQ138" s="24">
        <v>-0.39482703525752727</v>
      </c>
      <c r="GR138" s="25">
        <v>0.31718634058810824</v>
      </c>
      <c r="GS138" s="25">
        <v>-0.22576895907111352</v>
      </c>
      <c r="GT138" s="25">
        <v>-2.0385761401792934E-2</v>
      </c>
      <c r="GU138" s="18">
        <f t="shared" si="427"/>
        <v>6.2134488822965412</v>
      </c>
      <c r="GV138" s="18">
        <f t="shared" si="428"/>
        <v>1.7923055542124011</v>
      </c>
      <c r="GW138" s="18">
        <f>IF(ISNUMBER(GU138),GW137+GU138*0.5,IF(ISNUMBER(GU339),0,""))</f>
        <v>423.73037333423781</v>
      </c>
      <c r="GX138" s="18">
        <f>IF(ISNUMBER(GV138),GX137+GV138*0.5,IF(ISNUMBER(GV339),0,""))</f>
        <v>460.04710415081053</v>
      </c>
      <c r="GY138" s="18">
        <f>IF(ISNUMBER(GW138), GW138*COS(RADIANS(-$C138+Графики!$B$3))+GX138*SIN(RADIANS(-$C138+Графики!$B$3)),"")</f>
        <v>423.73037333423781</v>
      </c>
      <c r="GZ138" s="19">
        <f>IF(ISNUMBER(GW138), GW138*COS(RADIANS(-$C138+Графики!$B$5))+GX138*SIN(RADIANS(-$C138+Графики!$B$5)),"")</f>
        <v>460.04710415081053</v>
      </c>
      <c r="HA138" s="24">
        <v>-0.35116002008576441</v>
      </c>
      <c r="HB138" s="25">
        <v>0.45099711562909051</v>
      </c>
      <c r="HC138" s="25">
        <v>-0.20286582304151063</v>
      </c>
      <c r="HD138" s="25">
        <v>0.11765616181782573</v>
      </c>
      <c r="HE138" s="18">
        <f t="shared" si="429"/>
        <v>7.0000843983005208</v>
      </c>
      <c r="HF138" s="18">
        <f t="shared" si="430"/>
        <v>2.7970783331728968</v>
      </c>
      <c r="HG138" s="18">
        <f>IF(ISNUMBER(HE138),HG137+HE138*0.5,IF(ISNUMBER(HE339),0,""))</f>
        <v>427.47698694859355</v>
      </c>
      <c r="HH138" s="18">
        <f>IF(ISNUMBER(HF138),HH137+HF138*0.5,IF(ISNUMBER(HF339),0,""))</f>
        <v>463.74377681196376</v>
      </c>
      <c r="HI138" s="18">
        <f>IF(ISNUMBER(HG138), HG138*COS(RADIANS(-$C138+Графики!$B$3))+HH138*SIN(RADIANS(-$C138+Графики!$B$3)),"")</f>
        <v>427.47698694859355</v>
      </c>
      <c r="HJ138" s="19">
        <f>IF(ISNUMBER(HG138), HG138*COS(RADIANS(-$C138+Графики!$B$5))+HH138*SIN(RADIANS(-$C138+Графики!$B$5)),"")</f>
        <v>463.74377681196376</v>
      </c>
      <c r="HK138" s="24">
        <v>-0.41545772708822704</v>
      </c>
      <c r="HL138" s="25">
        <v>0.33342181231242263</v>
      </c>
      <c r="HM138" s="25">
        <v>-0.26218208255530828</v>
      </c>
      <c r="HN138" s="25">
        <v>-2.8531190468385023E-2</v>
      </c>
      <c r="HO138" s="18">
        <f t="shared" si="431"/>
        <v>6.5351603131659388</v>
      </c>
      <c r="HP138" s="18">
        <f t="shared" si="432"/>
        <v>2.038987270728986</v>
      </c>
      <c r="HQ138" s="18">
        <f>IF(ISNUMBER(HO138),HQ137+HO138*0.5,IF(ISNUMBER(HO339),0,""))</f>
        <v>425.35114490834968</v>
      </c>
      <c r="HR138" s="18">
        <f>IF(ISNUMBER(HP138),HR137+HP138*0.5,IF(ISNUMBER(HP339),0,""))</f>
        <v>467.61603296651873</v>
      </c>
      <c r="HS138" s="18">
        <f>IF(ISNUMBER(HQ138), HQ138*COS(RADIANS(-$C138+Графики!$B$3))+HR138*SIN(RADIANS(-$C138+Графики!$B$3)),"")</f>
        <v>425.35114490834968</v>
      </c>
      <c r="HT138" s="19">
        <f>IF(ISNUMBER(HQ138), HQ138*COS(RADIANS(-$C138+Графики!$B$5))+HR138*SIN(RADIANS(-$C138+Графики!$B$5)),"")</f>
        <v>467.61603296651873</v>
      </c>
      <c r="HU138" s="24">
        <v>-0.34732971956709524</v>
      </c>
      <c r="HV138" s="25">
        <v>0.44559903823641456</v>
      </c>
      <c r="HW138" s="25">
        <v>-0.12364259370339187</v>
      </c>
      <c r="HX138" s="25">
        <v>-9.6706707324096669E-3</v>
      </c>
      <c r="HY138" s="18">
        <f t="shared" si="433"/>
        <v>6.9195535592273885</v>
      </c>
      <c r="HZ138" s="18">
        <f t="shared" si="434"/>
        <v>0.99459249135891892</v>
      </c>
      <c r="IA138" s="18">
        <f>IF(ISNUMBER(HY138),IA137+HY138*0.5,IF(ISNUMBER(HY339),0,""))</f>
        <v>422.472573043772</v>
      </c>
      <c r="IB138" s="18">
        <f>IF(ISNUMBER(HZ138),IB137+HZ138*0.5,IF(ISNUMBER(HZ339),0,""))</f>
        <v>456.4623892103707</v>
      </c>
      <c r="IC138" s="18">
        <f>IF(ISNUMBER(IA138), IA138*COS(RADIANS(-$C138+Графики!$B$3))+IB138*SIN(RADIANS(-$C138+Графики!$B$3)),"")</f>
        <v>422.472573043772</v>
      </c>
      <c r="ID138" s="19">
        <f>IF(ISNUMBER(IA138), IA138*COS(RADIANS(-$C138+Графики!$B$5))+IB138*SIN(RADIANS(-$C138+Графики!$B$5)),"")</f>
        <v>456.4623892103707</v>
      </c>
      <c r="IE138" s="24">
        <v>-0.42145103796302963</v>
      </c>
      <c r="IF138" s="25">
        <v>0.28473495972601026</v>
      </c>
      <c r="IG138" s="25">
        <v>-0.20746408446403453</v>
      </c>
      <c r="IH138" s="25">
        <v>5.484578440328447E-2</v>
      </c>
      <c r="II138" s="18">
        <f t="shared" si="435"/>
        <v>6.1625963881465839</v>
      </c>
      <c r="IJ138" s="18">
        <f t="shared" si="436"/>
        <v>2.2890834370040745</v>
      </c>
      <c r="IK138" s="18">
        <f>IF(ISNUMBER(II138),IK137+II138*0.5,IF(ISNUMBER(II339),0,""))</f>
        <v>421.82007213475424</v>
      </c>
      <c r="IL138" s="18">
        <f>IF(ISNUMBER(IJ138),IL137+IJ138*0.5,IF(ISNUMBER(IJ339),0,""))</f>
        <v>453.47781033951748</v>
      </c>
      <c r="IM138" s="18">
        <f>IF(ISNUMBER(IK138), IK138*COS(RADIANS(-$C138+Графики!$B$3))+IL138*SIN(RADIANS(-$C138+Графики!$B$3)),"")</f>
        <v>421.82007213475424</v>
      </c>
      <c r="IN138" s="19">
        <f>IF(ISNUMBER(IK138), IK138*COS(RADIANS(-$C138+Графики!$B$5))+IL138*SIN(RADIANS(-$C138+Графики!$B$5)),"")</f>
        <v>453.47781033951748</v>
      </c>
      <c r="IO138" s="24">
        <v>-0.37910329803002185</v>
      </c>
      <c r="IP138" s="25">
        <v>0.42970809581655522</v>
      </c>
      <c r="IQ138" s="25">
        <v>-0.12313573550797649</v>
      </c>
      <c r="IR138" s="25">
        <v>0.12029272000652208</v>
      </c>
      <c r="IS138" s="18">
        <f t="shared" si="437"/>
        <v>7.0581523205526686</v>
      </c>
      <c r="IT138" s="18">
        <f t="shared" si="438"/>
        <v>2.1243124231510921</v>
      </c>
      <c r="IU138" s="18">
        <f>IF(ISNUMBER(IS138),IU137+IS138*0.5,IF(ISNUMBER(IS339),0,""))</f>
        <v>423.19944948344903</v>
      </c>
      <c r="IV138" s="18">
        <f>IF(ISNUMBER(IT138),IV137+IT138*0.5,IF(ISNUMBER(IT339),0,""))</f>
        <v>464.98936693473917</v>
      </c>
      <c r="IW138" s="18">
        <f>IF(ISNUMBER(IU138), IU138*COS(RADIANS(-$C138+Графики!$B$3))+IV138*SIN(RADIANS(-$C138+Графики!$B$3)),"")</f>
        <v>423.19944948344903</v>
      </c>
      <c r="IX138" s="19">
        <f>IF(ISNUMBER(IU138), IU138*COS(RADIANS(-$C138+Графики!$B$5))+IV138*SIN(RADIANS(-$C138+Графики!$B$5)),"")</f>
        <v>464.98936693473917</v>
      </c>
    </row>
    <row r="139" spans="1:258" s="88" customFormat="1" x14ac:dyDescent="0.25">
      <c r="A139" s="44">
        <v>139</v>
      </c>
      <c r="B139" s="50">
        <v>0</v>
      </c>
      <c r="C139" s="11">
        <f>IF(Графики!$A$7="Расчитывать с учетом закручивания скважины",B139,0)</f>
        <v>0</v>
      </c>
      <c r="D139" s="47">
        <v>68</v>
      </c>
      <c r="E139" s="34">
        <f>IF(ISNUMBER(INDEX($I$1:$IX$303,$A139,E$1) ),INDEX($I$1:$IX$303,$A139,E$1),0)</f>
        <v>5.122202031889314</v>
      </c>
      <c r="F139" s="35">
        <f>IF(ISNUMBER(INDEX($I$1:$IX$303,$A139,F$1) ),INDEX($I$1:$IX$303,$A139,F$1),0)</f>
        <v>5.5559109921829659</v>
      </c>
      <c r="G139" s="35">
        <f>IF(ISNUMBER(INDEX($I$1:$IX$303,$A139,G$1) ),INDEX($I$1:$IX$303,$A139,G$1)-$G$305,0)</f>
        <v>-554.00664358803351</v>
      </c>
      <c r="H139" s="36">
        <f>IF(ISNUMBER(INDEX($I$1:$IX$303,$A139,H$1) ),INDEX($I$1:$IX$303,$A139,H$1)-$H$305,0)</f>
        <v>-690.15871378676343</v>
      </c>
      <c r="I139" s="29">
        <v>-0.34533541959125069</v>
      </c>
      <c r="J139" s="25">
        <v>0.24162826359884024</v>
      </c>
      <c r="K139" s="25">
        <v>-0.28496088320929963</v>
      </c>
      <c r="L139" s="25">
        <v>0.35170289466270832</v>
      </c>
      <c r="M139" s="18">
        <f t="shared" si="389"/>
        <v>5.122202031889314</v>
      </c>
      <c r="N139" s="18">
        <f t="shared" si="390"/>
        <v>5.5559109921829659</v>
      </c>
      <c r="O139" s="18">
        <f>IF(ISNUMBER(M139),O138+M139*0.5,IF(ISNUMBER(M340),0,""))</f>
        <v>423.90951230138114</v>
      </c>
      <c r="P139" s="18">
        <f>IF(ISNUMBER(N139),P138+N139*0.5,IF(ISNUMBER(N340),0,""))</f>
        <v>465.27094969727415</v>
      </c>
      <c r="Q139" s="18">
        <f>IF(ISNUMBER(O139), O139*COS(RADIANS(-$C139+Графики!$B$3))+P139*SIN(RADIANS(-$C139+Графики!$B$3)),"")</f>
        <v>423.90951230138114</v>
      </c>
      <c r="R139" s="19">
        <f>IF(ISNUMBER(O139), O139*COS(RADIANS(-$C139+Графики!$B$5))+P139*SIN(RADIANS(-$C139+Графики!$B$5)),"")</f>
        <v>465.27094969727415</v>
      </c>
      <c r="S139" s="29">
        <v>-0.3381764803719175</v>
      </c>
      <c r="T139" s="25">
        <v>0.23855896498774834</v>
      </c>
      <c r="U139" s="25">
        <v>-0.20005311771908291</v>
      </c>
      <c r="V139" s="25">
        <v>0.26122066280586187</v>
      </c>
      <c r="W139" s="18">
        <f t="shared" si="391"/>
        <v>5.0329449691339736</v>
      </c>
      <c r="X139" s="18">
        <f t="shared" si="392"/>
        <v>4.0253622407079277</v>
      </c>
      <c r="Y139" s="18">
        <f>IF(ISNUMBER(W139),Y138+W139*0.5,IF(ISNUMBER(W340),0,""))</f>
        <v>424.19338922810005</v>
      </c>
      <c r="Z139" s="18">
        <f>IF(ISNUMBER(X139),Z138+X139*0.5,IF(ISNUMBER(X340),0,""))</f>
        <v>461.17867188948946</v>
      </c>
      <c r="AA139" s="18">
        <f>IF(ISNUMBER(Y139), Y139*COS(RADIANS(-$C139+Графики!$B$3))+Z139*SIN(RADIANS(-$C139+Графики!$B$3)),"")</f>
        <v>424.19338922810005</v>
      </c>
      <c r="AB139" s="18">
        <f>IF(ISNUMBER(Y139), Y139*COS(RADIANS(-$C139+Графики!$B$5))+Z139*SIN(RADIANS(-$C139+Графики!$B$5)),"")</f>
        <v>461.17867188948946</v>
      </c>
      <c r="AC139" s="24">
        <v>-0.41069299129114201</v>
      </c>
      <c r="AD139" s="25">
        <v>0.31796150595183481</v>
      </c>
      <c r="AE139" s="25">
        <v>-0.18488100089573142</v>
      </c>
      <c r="AF139" s="25">
        <v>0.31480810046089114</v>
      </c>
      <c r="AG139" s="18">
        <f t="shared" si="393"/>
        <v>6.3586671927714011</v>
      </c>
      <c r="AH139" s="18">
        <f t="shared" si="394"/>
        <v>4.3605962080738356</v>
      </c>
      <c r="AI139" s="18">
        <f>IF(ISNUMBER(AG139),AI138+AG139*0.5,IF(ISNUMBER(AG340),0,""))</f>
        <v>428.5273254392381</v>
      </c>
      <c r="AJ139" s="18">
        <f>IF(ISNUMBER(AH139),AJ138+AH139*0.5,IF(ISNUMBER(AH340),0,""))</f>
        <v>469.28818118681426</v>
      </c>
      <c r="AK139" s="18">
        <f>IF(ISNUMBER(AI139), AI139*COS(RADIANS(-$C139+Графики!$B$3))+AJ139*SIN(RADIANS(-$C139+Графики!$B$3)),"")</f>
        <v>428.5273254392381</v>
      </c>
      <c r="AL139" s="19">
        <f>IF(ISNUMBER(AI139), AI139*COS(RADIANS(-$C139+Графики!$B$5))+AJ139*SIN(RADIANS(-$C139+Графики!$B$5)),"")</f>
        <v>469.28818118681426</v>
      </c>
      <c r="AM139" s="24">
        <v>-0.30171406623355068</v>
      </c>
      <c r="AN139" s="25">
        <v>0.34397455071510918</v>
      </c>
      <c r="AO139" s="25">
        <v>-0.1296187708550916</v>
      </c>
      <c r="AP139" s="25">
        <v>0.21111360213792832</v>
      </c>
      <c r="AQ139" s="18">
        <f t="shared" si="395"/>
        <v>5.6346663375019252</v>
      </c>
      <c r="AR139" s="18">
        <f t="shared" si="396"/>
        <v>2.973446506849577</v>
      </c>
      <c r="AS139" s="18">
        <f>IF(ISNUMBER(AQ139),AS138+AQ139*0.5,IF(ISNUMBER(AQ340),0,""))</f>
        <v>419.53252273664651</v>
      </c>
      <c r="AT139" s="18">
        <f>IF(ISNUMBER(AR139),AT138+AR139*0.5,IF(ISNUMBER(AR340),0,""))</f>
        <v>465.40390899097076</v>
      </c>
      <c r="AU139" s="18">
        <f>IF(ISNUMBER(AS139), AS139*COS(RADIANS(-$C139+Графики!$B$3))+AT139*SIN(RADIANS(-$C139+Графики!$B$3)),"")</f>
        <v>419.53252273664651</v>
      </c>
      <c r="AV139" s="19">
        <f>IF(ISNUMBER(AS139), AS139*COS(RADIANS(-$C139+Графики!$B$5))+AT139*SIN(RADIANS(-$C139+Графики!$B$5)),"")</f>
        <v>465.40390899097076</v>
      </c>
      <c r="AW139" s="24">
        <v>-0.22511083012458868</v>
      </c>
      <c r="AX139" s="25">
        <v>0.20195932307219397</v>
      </c>
      <c r="AY139" s="25">
        <v>-0.28327003569010112</v>
      </c>
      <c r="AZ139" s="25">
        <v>0.19748104246092849</v>
      </c>
      <c r="BA139" s="18">
        <f t="shared" si="397"/>
        <v>3.7268815275754954</v>
      </c>
      <c r="BB139" s="18">
        <f t="shared" si="398"/>
        <v>4.1953322911499988</v>
      </c>
      <c r="BC139" s="18">
        <f>IF(ISNUMBER(BA139),BC138+BA139*0.5,IF(ISNUMBER(BA340),0,""))</f>
        <v>417.87469204117582</v>
      </c>
      <c r="BD139" s="18">
        <f>IF(ISNUMBER(BB139),BD138+BB139*0.5,IF(ISNUMBER(BB340),0,""))</f>
        <v>463.11210488917527</v>
      </c>
      <c r="BE139" s="18">
        <f>IF(ISNUMBER(BC139), BC139*COS(RADIANS(-$C139+Графики!$B$3))+BD139*SIN(RADIANS(-$C139+Графики!$B$3)),"")</f>
        <v>417.87469204117582</v>
      </c>
      <c r="BF139" s="19">
        <f>IF(ISNUMBER(BC139), BC139*COS(RADIANS(-$C139+Графики!$B$5))+BD139*SIN(RADIANS(-$C139+Графики!$B$5)),"")</f>
        <v>463.11210488917527</v>
      </c>
      <c r="BG139" s="24">
        <v>-0.33568473041569835</v>
      </c>
      <c r="BH139" s="25">
        <v>0.28588947833679568</v>
      </c>
      <c r="BI139" s="25">
        <v>-0.17973533084168311</v>
      </c>
      <c r="BJ139" s="25">
        <v>0.21083656292477579</v>
      </c>
      <c r="BK139" s="18">
        <f t="shared" si="399"/>
        <v>5.4242316448674925</v>
      </c>
      <c r="BL139" s="18">
        <f t="shared" si="400"/>
        <v>3.4083761567523911</v>
      </c>
      <c r="BM139" s="18">
        <f>IF(ISNUMBER(BK139),BM138+BK139*0.5,IF(ISNUMBER(BK340),0,""))</f>
        <v>425.05990851025433</v>
      </c>
      <c r="BN139" s="18">
        <f>IF(ISNUMBER(BL139),BN138+BL139*0.5,IF(ISNUMBER(BL340),0,""))</f>
        <v>452.9120202345602</v>
      </c>
      <c r="BO139" s="18">
        <f>IF(ISNUMBER(BM139), BM139*COS(RADIANS(-$C139+Графики!$B$3))+BN139*SIN(RADIANS(-$C139+Графики!$B$3)),"")</f>
        <v>425.05990851025433</v>
      </c>
      <c r="BP139" s="19">
        <f>IF(ISNUMBER(BM139), BM139*COS(RADIANS(-$C139+Графики!$B$5))+BN139*SIN(RADIANS(-$C139+Графики!$B$5)),"")</f>
        <v>452.9120202345602</v>
      </c>
      <c r="BQ139" s="24">
        <v>-0.32251049477771609</v>
      </c>
      <c r="BR139" s="25">
        <v>0.35974331608137833</v>
      </c>
      <c r="BS139" s="25">
        <v>-0.29591586400499648</v>
      </c>
      <c r="BT139" s="25">
        <v>0.19895097202300024</v>
      </c>
      <c r="BU139" s="18">
        <f t="shared" si="401"/>
        <v>5.9537524923789684</v>
      </c>
      <c r="BV139" s="18">
        <f t="shared" si="402"/>
        <v>4.3185144006247276</v>
      </c>
      <c r="BW139" s="18">
        <f>IF(ISNUMBER(BU139),BW138+BU139*0.5,IF(ISNUMBER(BU340),0,""))</f>
        <v>425.71553002223573</v>
      </c>
      <c r="BX139" s="18">
        <f>IF(ISNUMBER(BV139),BX138+BV139*0.5,IF(ISNUMBER(BV340),0,""))</f>
        <v>453.77641118643106</v>
      </c>
      <c r="BY139" s="18">
        <f>IF(ISNUMBER(BW139), BW139*COS(RADIANS(-$C139+Графики!$B$3))+BX139*SIN(RADIANS(-$C139+Графики!$B$3)),"")</f>
        <v>425.71553002223573</v>
      </c>
      <c r="BZ139" s="19">
        <f>IF(ISNUMBER(BW139), BW139*COS(RADIANS(-$C139+Графики!$B$5))+BX139*SIN(RADIANS(-$C139+Графики!$B$5)),"")</f>
        <v>453.77641118643106</v>
      </c>
      <c r="CA139" s="29">
        <v>-0.30006527760884572</v>
      </c>
      <c r="CB139" s="25">
        <v>0.35989446984564966</v>
      </c>
      <c r="CC139" s="25">
        <v>-0.21295022398184854</v>
      </c>
      <c r="CD139" s="25">
        <v>0.32069723577260179</v>
      </c>
      <c r="CE139" s="18">
        <f t="shared" si="403"/>
        <v>5.7592034240968104</v>
      </c>
      <c r="CF139" s="18">
        <f t="shared" si="404"/>
        <v>4.656935776111462</v>
      </c>
      <c r="CG139" s="18">
        <f>IF(ISNUMBER(CE139),CG138+CE139*0.5,IF(ISNUMBER(CE340),0,""))</f>
        <v>430.25843779317717</v>
      </c>
      <c r="CH139" s="18">
        <f>IF(ISNUMBER(CF139),CH138+CF139*0.5,IF(ISNUMBER(CF340),0,""))</f>
        <v>468.4743629085097</v>
      </c>
      <c r="CI139" s="18">
        <f>IF(ISNUMBER(CG139), CG139*COS(RADIANS(-$C139+Графики!$B$3))+CH139*SIN(RADIANS(-$C139+Графики!$B$3)),"")</f>
        <v>430.25843779317717</v>
      </c>
      <c r="CJ139" s="19">
        <f>IF(ISNUMBER(CG139), CG139*COS(RADIANS(-$C139+Графики!$B$5))+CH139*SIN(RADIANS(-$C139+Графики!$B$5)),"")</f>
        <v>468.4743629085097</v>
      </c>
      <c r="CK139" s="24">
        <v>-0.34664033136037886</v>
      </c>
      <c r="CL139" s="25">
        <v>0.36579022901126601</v>
      </c>
      <c r="CM139" s="25">
        <v>-0.17272368179804143</v>
      </c>
      <c r="CN139" s="25">
        <v>0.3820687531603274</v>
      </c>
      <c r="CO139" s="18">
        <f t="shared" si="405"/>
        <v>6.2170894337616494</v>
      </c>
      <c r="CP139" s="18">
        <f t="shared" si="406"/>
        <v>4.8414584136525889</v>
      </c>
      <c r="CQ139" s="18">
        <f>IF(ISNUMBER(CO139),CQ138+CO139*0.5,IF(ISNUMBER(CO340),0,""))</f>
        <v>429.57689920520369</v>
      </c>
      <c r="CR139" s="18">
        <f>IF(ISNUMBER(CP139),CR138+CP139*0.5,IF(ISNUMBER(CP340),0,""))</f>
        <v>467.48004057788114</v>
      </c>
      <c r="CS139" s="18">
        <f>IF(ISNUMBER(CQ139), CQ139*COS(RADIANS(-$C139+Графики!$B$3))+CR139*SIN(RADIANS(-$C139+Графики!$B$3)),"")</f>
        <v>429.57689920520369</v>
      </c>
      <c r="CT139" s="19">
        <f>IF(ISNUMBER(CQ139), CQ139*COS(RADIANS(-$C139+Графики!$B$5))+CR139*SIN(RADIANS(-$C139+Графики!$B$5)),"")</f>
        <v>467.48004057788114</v>
      </c>
      <c r="CU139" s="24">
        <v>-0.34996101727804158</v>
      </c>
      <c r="CV139" s="25">
        <v>0.36360251145439892</v>
      </c>
      <c r="CW139" s="25">
        <v>-0.17776777750255873</v>
      </c>
      <c r="CX139" s="25">
        <v>0.21083475643668878</v>
      </c>
      <c r="CY139" s="18">
        <f t="shared" si="407"/>
        <v>6.2269762564867461</v>
      </c>
      <c r="CZ139" s="18">
        <f t="shared" si="408"/>
        <v>3.3911903495040918</v>
      </c>
      <c r="DA139" s="18">
        <f>IF(ISNUMBER(CY139),DA138+CY139*0.5,IF(ISNUMBER(CY340),0,""))</f>
        <v>421.54144403924658</v>
      </c>
      <c r="DB139" s="18">
        <f>IF(ISNUMBER(CZ139),DB138+CZ139*0.5,IF(ISNUMBER(CZ340),0,""))</f>
        <v>467.96861690684369</v>
      </c>
      <c r="DC139" s="18">
        <f>IF(ISNUMBER(DA139), DA139*COS(RADIANS(-$C139+Графики!$B$3))+DB139*SIN(RADIANS(-$C139+Графики!$B$3)),"")</f>
        <v>421.54144403924658</v>
      </c>
      <c r="DD139" s="19">
        <f>IF(ISNUMBER(DA139), DA139*COS(RADIANS(-$C139+Графики!$B$5))+DB139*SIN(RADIANS(-$C139+Графики!$B$5)),"")</f>
        <v>467.96861690684369</v>
      </c>
      <c r="DE139" s="24">
        <v>-0.37670586683403295</v>
      </c>
      <c r="DF139" s="25">
        <v>0.38984722841544917</v>
      </c>
      <c r="DG139" s="25">
        <v>-0.16808294192662498</v>
      </c>
      <c r="DH139" s="25">
        <v>0.28185585934518242</v>
      </c>
      <c r="DI139" s="18">
        <f t="shared" si="409"/>
        <v>6.689387811370791</v>
      </c>
      <c r="DJ139" s="18">
        <f t="shared" si="410"/>
        <v>3.9264466682708736</v>
      </c>
      <c r="DK139" s="18">
        <f>IF(ISNUMBER(DI139),DK138+DI139*0.5,IF(ISNUMBER(DI340),0,""))</f>
        <v>425.10076226029571</v>
      </c>
      <c r="DL139" s="18">
        <f>IF(ISNUMBER(DJ139),DL138+DJ139*0.5,IF(ISNUMBER(DJ340),0,""))</f>
        <v>465.42076819455008</v>
      </c>
      <c r="DM139" s="18">
        <f>IF(ISNUMBER(DK139), DK139*COS(RADIANS(-$C139+Графики!$B$3))+DL139*SIN(RADIANS(-$C139+Графики!$B$3)),"")</f>
        <v>425.10076226029571</v>
      </c>
      <c r="DN139" s="19">
        <f>IF(ISNUMBER(DK139), DK139*COS(RADIANS(-$C139+Графики!$B$5))+DL139*SIN(RADIANS(-$C139+Графики!$B$5)),"")</f>
        <v>465.42076819455008</v>
      </c>
      <c r="DO139" s="24">
        <v>-0.31888662069724294</v>
      </c>
      <c r="DP139" s="25">
        <v>0.33865747320799167</v>
      </c>
      <c r="DQ139" s="25">
        <v>-0.12867061562163193</v>
      </c>
      <c r="DR139" s="25">
        <v>0.26795126741620046</v>
      </c>
      <c r="DS139" s="18">
        <f t="shared" si="411"/>
        <v>5.7381232184149384</v>
      </c>
      <c r="DT139" s="18">
        <f t="shared" si="412"/>
        <v>3.4611719615575871</v>
      </c>
      <c r="DU139" s="18">
        <f>IF(ISNUMBER(DS139),DU138+DS139*0.5,IF(ISNUMBER(DS340),0,""))</f>
        <v>430.65610068914117</v>
      </c>
      <c r="DV139" s="18">
        <f>IF(ISNUMBER(DT139),DV138+DT139*0.5,IF(ISNUMBER(DT340),0,""))</f>
        <v>463.31980372832993</v>
      </c>
      <c r="DW139" s="18">
        <f>IF(ISNUMBER(DU139), DU139*COS(RADIANS(-$C139+Графики!$B$3))+DV139*SIN(RADIANS(-$C139+Графики!$B$3)),"")</f>
        <v>430.65610068914117</v>
      </c>
      <c r="DX139" s="19">
        <f>IF(ISNUMBER(DU139), DU139*COS(RADIANS(-$C139+Графики!$B$5))+DV139*SIN(RADIANS(-$C139+Графики!$B$5)),"")</f>
        <v>463.31980372832993</v>
      </c>
      <c r="DY139" s="24">
        <v>-0.22529751588870844</v>
      </c>
      <c r="DZ139" s="25">
        <v>0.21990384829655366</v>
      </c>
      <c r="EA139" s="25">
        <v>-0.17135085476629228</v>
      </c>
      <c r="EB139" s="25">
        <v>0.26669845813505988</v>
      </c>
      <c r="EC139" s="18">
        <f t="shared" si="413"/>
        <v>3.8851050459792567</v>
      </c>
      <c r="ED139" s="18">
        <f t="shared" si="414"/>
        <v>3.8226920879019888</v>
      </c>
      <c r="EE139" s="18">
        <f>IF(ISNUMBER(EC139),EE138+EC139*0.5,IF(ISNUMBER(EC340),0,""))</f>
        <v>422.83106247419619</v>
      </c>
      <c r="EF139" s="18">
        <f>IF(ISNUMBER(ED139),EF138+ED139*0.5,IF(ISNUMBER(ED340),0,""))</f>
        <v>463.24708827422364</v>
      </c>
      <c r="EG139" s="18">
        <f>IF(ISNUMBER(EE139), EE139*COS(RADIANS(-$C139+Графики!$B$3))+EF139*SIN(RADIANS(-$C139+Графики!$B$3)),"")</f>
        <v>422.83106247419619</v>
      </c>
      <c r="EH139" s="19">
        <f>IF(ISNUMBER(EE139), EE139*COS(RADIANS(-$C139+Графики!$B$5))+EF139*SIN(RADIANS(-$C139+Графики!$B$5)),"")</f>
        <v>463.24708827422364</v>
      </c>
      <c r="EI139" s="24">
        <v>-0.38093841328564915</v>
      </c>
      <c r="EJ139" s="25">
        <v>0.31909684948542805</v>
      </c>
      <c r="EK139" s="25">
        <v>-0.12423202618220672</v>
      </c>
      <c r="EL139" s="25">
        <v>0.24862480743939305</v>
      </c>
      <c r="EM139" s="18">
        <f t="shared" si="415"/>
        <v>6.1089221106659366</v>
      </c>
      <c r="EN139" s="18">
        <f t="shared" si="416"/>
        <v>3.253783951240016</v>
      </c>
      <c r="EO139" s="18">
        <f>IF(ISNUMBER(EM139),EO138+EM139*0.5,IF(ISNUMBER(EM340),0,""))</f>
        <v>427.03014155494969</v>
      </c>
      <c r="EP139" s="18">
        <f>IF(ISNUMBER(EN139),EP138+EN139*0.5,IF(ISNUMBER(EN340),0,""))</f>
        <v>459.40241795352279</v>
      </c>
      <c r="EQ139" s="18">
        <f>IF(ISNUMBER(EO139), EO139*COS(RADIANS(-$C139+Графики!$B$3))+EP139*SIN(RADIANS(-$C139+Графики!$B$3)),"")</f>
        <v>427.03014155494969</v>
      </c>
      <c r="ER139" s="19">
        <f>IF(ISNUMBER(EO139), EO139*COS(RADIANS(-$C139+Графики!$B$5))+EP139*SIN(RADIANS(-$C139+Графики!$B$5)),"")</f>
        <v>459.40241795352279</v>
      </c>
      <c r="ES139" s="24">
        <v>-0.37190123719290291</v>
      </c>
      <c r="ET139" s="25">
        <v>0.22072069407591463</v>
      </c>
      <c r="EU139" s="25">
        <v>-0.1386792195982125</v>
      </c>
      <c r="EV139" s="25">
        <v>0.26791963527420493</v>
      </c>
      <c r="EW139" s="18">
        <f t="shared" si="417"/>
        <v>5.1715789072969134</v>
      </c>
      <c r="EX139" s="18">
        <f t="shared" si="418"/>
        <v>3.5482369307638111</v>
      </c>
      <c r="EY139" s="18">
        <f>IF(ISNUMBER(EW139),EY138+EW139*0.5,IF(ISNUMBER(EW340),0,""))</f>
        <v>420.75716933855398</v>
      </c>
      <c r="EZ139" s="18">
        <f>IF(ISNUMBER(EX139),EZ138+EX139*0.5,IF(ISNUMBER(EX340),0,""))</f>
        <v>459.97284543389469</v>
      </c>
      <c r="FA139" s="18">
        <f>IF(ISNUMBER(EY139), EY139*COS(RADIANS(-$C139+Графики!$B$3))+EZ139*SIN(RADIANS(-$C139+Графики!$B$3)),"")</f>
        <v>420.75716933855398</v>
      </c>
      <c r="FB139" s="19">
        <f>IF(ISNUMBER(EY139), EY139*COS(RADIANS(-$C139+Графики!$B$5))+EZ139*SIN(RADIANS(-$C139+Графики!$B$5)),"")</f>
        <v>459.97284543389469</v>
      </c>
      <c r="FC139" s="24">
        <v>-0.28920490090416318</v>
      </c>
      <c r="FD139" s="25">
        <v>0.30660312042606996</v>
      </c>
      <c r="FE139" s="25">
        <v>-0.28976493315877694</v>
      </c>
      <c r="FF139" s="25">
        <v>0.33452076950053655</v>
      </c>
      <c r="FG139" s="18">
        <f t="shared" si="419"/>
        <v>5.1993824143996976</v>
      </c>
      <c r="FH139" s="18">
        <f t="shared" si="420"/>
        <v>5.4478935434063365</v>
      </c>
      <c r="FI139" s="18">
        <f>IF(ISNUMBER(FG139),FI138+FG139*0.5,IF(ISNUMBER(FG340),0,""))</f>
        <v>424.81638235002055</v>
      </c>
      <c r="FJ139" s="18">
        <f>IF(ISNUMBER(FH139),FJ138+FH139*0.5,IF(ISNUMBER(FH340),0,""))</f>
        <v>467.40474385453331</v>
      </c>
      <c r="FK139" s="18">
        <f>IF(ISNUMBER(FI139), FI139*COS(RADIANS(-$C139+Графики!$B$3))+FJ139*SIN(RADIANS(-$C139+Графики!$B$3)),"")</f>
        <v>424.81638235002055</v>
      </c>
      <c r="FL139" s="19">
        <f>IF(ISNUMBER(FI139), FI139*COS(RADIANS(-$C139+Графики!$B$5))+FJ139*SIN(RADIANS(-$C139+Графики!$B$5)),"")</f>
        <v>467.40474385453331</v>
      </c>
      <c r="FM139" s="24">
        <v>-0.25964185078647334</v>
      </c>
      <c r="FN139" s="25">
        <v>0.38008764893183677</v>
      </c>
      <c r="FO139" s="25">
        <v>-0.12681738525863634</v>
      </c>
      <c r="FP139" s="25">
        <v>0.33394436585824072</v>
      </c>
      <c r="FQ139" s="18">
        <f t="shared" si="421"/>
        <v>5.5826640473573947</v>
      </c>
      <c r="FR139" s="18">
        <f t="shared" si="422"/>
        <v>4.0208939773501324</v>
      </c>
      <c r="FS139" s="18">
        <f>IF(ISNUMBER(FQ139),FS138+FQ139*0.5,IF(ISNUMBER(FQ340),0,""))</f>
        <v>427.87295440939499</v>
      </c>
      <c r="FT139" s="18">
        <f>IF(ISNUMBER(FR139),FT138+FR139*0.5,IF(ISNUMBER(FR340),0,""))</f>
        <v>460.34486716873164</v>
      </c>
      <c r="FU139" s="18">
        <f>IF(ISNUMBER(FS139), FS139*COS(RADIANS(-$C139+Графики!$B$3))+FT139*SIN(RADIANS(-$C139+Графики!$B$3)),"")</f>
        <v>427.87295440939499</v>
      </c>
      <c r="FV139" s="19">
        <f>IF(ISNUMBER(FS139), FS139*COS(RADIANS(-$C139+Графики!$B$5))+FT139*SIN(RADIANS(-$C139+Графики!$B$5)),"")</f>
        <v>460.34486716873164</v>
      </c>
      <c r="FW139" s="24">
        <v>-0.27941878672031306</v>
      </c>
      <c r="FX139" s="25">
        <v>0.23530099932043533</v>
      </c>
      <c r="FY139" s="25">
        <v>-0.18246236841723618</v>
      </c>
      <c r="FZ139" s="25">
        <v>0.23929267602447443</v>
      </c>
      <c r="GA139" s="18">
        <f t="shared" si="423"/>
        <v>4.4917623914019682</v>
      </c>
      <c r="GB139" s="18">
        <f t="shared" si="424"/>
        <v>3.6804987717677036</v>
      </c>
      <c r="GC139" s="18">
        <f>IF(ISNUMBER(GA139),GC138+GA139*0.5,IF(ISNUMBER(GA340),0,""))</f>
        <v>430.20660276406653</v>
      </c>
      <c r="GD139" s="18">
        <f>IF(ISNUMBER(GB139),GD138+GB139*0.5,IF(ISNUMBER(GB340),0,""))</f>
        <v>457.77579525796483</v>
      </c>
      <c r="GE139" s="18">
        <f>IF(ISNUMBER(GC139), GC139*COS(RADIANS(-$C139+Графики!$B$3))+GD139*SIN(RADIANS(-$C139+Графики!$B$3)),"")</f>
        <v>430.20660276406653</v>
      </c>
      <c r="GF139" s="19">
        <f>IF(ISNUMBER(GC139), GC139*COS(RADIANS(-$C139+Графики!$B$5))+GD139*SIN(RADIANS(-$C139+Графики!$B$5)),"")</f>
        <v>457.77579525796483</v>
      </c>
      <c r="GG139" s="24">
        <v>-0.22613919331965635</v>
      </c>
      <c r="GH139" s="25">
        <v>0.38530912944137585</v>
      </c>
      <c r="GI139" s="25">
        <v>-0.19164924649712037</v>
      </c>
      <c r="GJ139" s="25">
        <v>0.25609903590346339</v>
      </c>
      <c r="GK139" s="18">
        <f t="shared" si="425"/>
        <v>5.3358678986491874</v>
      </c>
      <c r="GL139" s="18">
        <f t="shared" si="426"/>
        <v>3.9073309315948772</v>
      </c>
      <c r="GM139" s="18">
        <f>IF(ISNUMBER(GK139),GM138+GK139*0.5,IF(ISNUMBER(GK340),0,""))</f>
        <v>431.50960512890623</v>
      </c>
      <c r="GN139" s="18">
        <f>IF(ISNUMBER(GL139),GN138+GL139*0.5,IF(ISNUMBER(GL340),0,""))</f>
        <v>463.33077794085932</v>
      </c>
      <c r="GO139" s="18">
        <f>IF(ISNUMBER(GM139), GM139*COS(RADIANS(-$C139+Графики!$B$3))+GN139*SIN(RADIANS(-$C139+Графики!$B$3)),"")</f>
        <v>431.50960512890623</v>
      </c>
      <c r="GP139" s="19">
        <f>IF(ISNUMBER(GM139), GM139*COS(RADIANS(-$C139+Графики!$B$5))+GN139*SIN(RADIANS(-$C139+Графики!$B$5)),"")</f>
        <v>463.33077794085932</v>
      </c>
      <c r="GQ139" s="24">
        <v>-0.33695655258941648</v>
      </c>
      <c r="GR139" s="25">
        <v>0.30034149329775295</v>
      </c>
      <c r="GS139" s="25">
        <v>-0.22242146565687804</v>
      </c>
      <c r="GT139" s="25">
        <v>0.33092164110893962</v>
      </c>
      <c r="GU139" s="18">
        <f t="shared" si="427"/>
        <v>5.5614459392714011</v>
      </c>
      <c r="GV139" s="18">
        <f t="shared" si="428"/>
        <v>4.8288107870457049</v>
      </c>
      <c r="GW139" s="18">
        <f>IF(ISNUMBER(GU139),GW138+GU139*0.5,IF(ISNUMBER(GU340),0,""))</f>
        <v>426.5110963038735</v>
      </c>
      <c r="GX139" s="18">
        <f>IF(ISNUMBER(GV139),GX138+GV139*0.5,IF(ISNUMBER(GV340),0,""))</f>
        <v>462.46150954433335</v>
      </c>
      <c r="GY139" s="18">
        <f>IF(ISNUMBER(GW139), GW139*COS(RADIANS(-$C139+Графики!$B$3))+GX139*SIN(RADIANS(-$C139+Графики!$B$3)),"")</f>
        <v>426.5110963038735</v>
      </c>
      <c r="GZ139" s="19">
        <f>IF(ISNUMBER(GW139), GW139*COS(RADIANS(-$C139+Графики!$B$5))+GX139*SIN(RADIANS(-$C139+Графики!$B$5)),"")</f>
        <v>462.46150954433335</v>
      </c>
      <c r="HA139" s="24">
        <v>-0.2550607857277154</v>
      </c>
      <c r="HB139" s="25">
        <v>0.28178276575065675</v>
      </c>
      <c r="HC139" s="25">
        <v>-0.16675775409463328</v>
      </c>
      <c r="HD139" s="25">
        <v>0.22158656869852852</v>
      </c>
      <c r="HE139" s="18">
        <f t="shared" si="429"/>
        <v>4.6848266337454172</v>
      </c>
      <c r="HF139" s="18">
        <f t="shared" si="430"/>
        <v>3.3889370451200187</v>
      </c>
      <c r="HG139" s="18">
        <f>IF(ISNUMBER(HE139),HG138+HE139*0.5,IF(ISNUMBER(HE340),0,""))</f>
        <v>429.81940026546624</v>
      </c>
      <c r="HH139" s="18">
        <f>IF(ISNUMBER(HF139),HH138+HF139*0.5,IF(ISNUMBER(HF340),0,""))</f>
        <v>465.43824533452374</v>
      </c>
      <c r="HI139" s="18">
        <f>IF(ISNUMBER(HG139), HG139*COS(RADIANS(-$C139+Графики!$B$3))+HH139*SIN(RADIANS(-$C139+Графики!$B$3)),"")</f>
        <v>429.81940026546624</v>
      </c>
      <c r="HJ139" s="19">
        <f>IF(ISNUMBER(HG139), HG139*COS(RADIANS(-$C139+Графики!$B$5))+HH139*SIN(RADIANS(-$C139+Графики!$B$5)),"")</f>
        <v>465.43824533452374</v>
      </c>
      <c r="HK139" s="24">
        <v>-0.37019998092113926</v>
      </c>
      <c r="HL139" s="25">
        <v>0.30797725125961806</v>
      </c>
      <c r="HM139" s="25">
        <v>-0.16015439253381997</v>
      </c>
      <c r="HN139" s="25">
        <v>0.34478949281619997</v>
      </c>
      <c r="HO139" s="18">
        <f t="shared" si="431"/>
        <v>5.9181782590618557</v>
      </c>
      <c r="HP139" s="18">
        <f t="shared" si="432"/>
        <v>4.4064524085764187</v>
      </c>
      <c r="HQ139" s="18">
        <f>IF(ISNUMBER(HO139),HQ138+HO139*0.5,IF(ISNUMBER(HO340),0,""))</f>
        <v>428.3102340378806</v>
      </c>
      <c r="HR139" s="18">
        <f>IF(ISNUMBER(HP139),HR138+HP139*0.5,IF(ISNUMBER(HP340),0,""))</f>
        <v>469.81925917080696</v>
      </c>
      <c r="HS139" s="18">
        <f>IF(ISNUMBER(HQ139), HQ139*COS(RADIANS(-$C139+Графики!$B$3))+HR139*SIN(RADIANS(-$C139+Графики!$B$3)),"")</f>
        <v>428.3102340378806</v>
      </c>
      <c r="HT139" s="19">
        <f>IF(ISNUMBER(HQ139), HQ139*COS(RADIANS(-$C139+Графики!$B$5))+HR139*SIN(RADIANS(-$C139+Графики!$B$5)),"")</f>
        <v>469.81925917080696</v>
      </c>
      <c r="HU139" s="24">
        <v>-0.28762875828014189</v>
      </c>
      <c r="HV139" s="25">
        <v>0.35763008108202832</v>
      </c>
      <c r="HW139" s="25">
        <v>-0.19622073506410942</v>
      </c>
      <c r="HX139" s="25">
        <v>0.21351784291705819</v>
      </c>
      <c r="HY139" s="18">
        <f t="shared" si="433"/>
        <v>5.63091588003347</v>
      </c>
      <c r="HZ139" s="18">
        <f t="shared" si="434"/>
        <v>3.5756360098742008</v>
      </c>
      <c r="IA139" s="18">
        <f>IF(ISNUMBER(HY139),IA138+HY139*0.5,IF(ISNUMBER(HY340),0,""))</f>
        <v>425.28803098378876</v>
      </c>
      <c r="IB139" s="18">
        <f>IF(ISNUMBER(HZ139),IB138+HZ139*0.5,IF(ISNUMBER(HZ340),0,""))</f>
        <v>458.2502072153078</v>
      </c>
      <c r="IC139" s="18">
        <f>IF(ISNUMBER(IA139), IA139*COS(RADIANS(-$C139+Графики!$B$3))+IB139*SIN(RADIANS(-$C139+Графики!$B$3)),"")</f>
        <v>425.28803098378876</v>
      </c>
      <c r="ID139" s="19">
        <f>IF(ISNUMBER(IA139), IA139*COS(RADIANS(-$C139+Графики!$B$5))+IB139*SIN(RADIANS(-$C139+Графики!$B$5)),"")</f>
        <v>458.2502072153078</v>
      </c>
      <c r="IE139" s="24">
        <v>-0.40062582266470681</v>
      </c>
      <c r="IF139" s="25">
        <v>0.34781577448401657</v>
      </c>
      <c r="IG139" s="25">
        <v>-0.23527482885629605</v>
      </c>
      <c r="IH139" s="25">
        <v>0.32244548933789552</v>
      </c>
      <c r="II139" s="18">
        <f t="shared" si="435"/>
        <v>6.5313386276148639</v>
      </c>
      <c r="IJ139" s="18">
        <f t="shared" si="436"/>
        <v>4.8670087139077829</v>
      </c>
      <c r="IK139" s="18">
        <f>IF(ISNUMBER(II139),IK138+II139*0.5,IF(ISNUMBER(II340),0,""))</f>
        <v>425.08574144856169</v>
      </c>
      <c r="IL139" s="18">
        <f>IF(ISNUMBER(IJ139),IL138+IJ139*0.5,IF(ISNUMBER(IJ340),0,""))</f>
        <v>455.91131469647138</v>
      </c>
      <c r="IM139" s="18">
        <f>IF(ISNUMBER(IK139), IK139*COS(RADIANS(-$C139+Графики!$B$3))+IL139*SIN(RADIANS(-$C139+Графики!$B$3)),"")</f>
        <v>425.08574144856169</v>
      </c>
      <c r="IN139" s="19">
        <f>IF(ISNUMBER(IK139), IK139*COS(RADIANS(-$C139+Графики!$B$5))+IL139*SIN(RADIANS(-$C139+Графики!$B$5)),"")</f>
        <v>455.91131469647138</v>
      </c>
      <c r="IO139" s="24">
        <v>-0.29831389913286199</v>
      </c>
      <c r="IP139" s="25">
        <v>0.33952805225097282</v>
      </c>
      <c r="IQ139" s="25">
        <v>-0.1381801691087437</v>
      </c>
      <c r="IR139" s="25">
        <v>0.29427991533272724</v>
      </c>
      <c r="IS139" s="18">
        <f t="shared" si="437"/>
        <v>5.5661923366730068</v>
      </c>
      <c r="IT139" s="18">
        <f t="shared" si="438"/>
        <v>3.7739172201154729</v>
      </c>
      <c r="IU139" s="18">
        <f>IF(ISNUMBER(IS139),IU138+IS139*0.5,IF(ISNUMBER(IS340),0,""))</f>
        <v>425.98254565178553</v>
      </c>
      <c r="IV139" s="18">
        <f>IF(ISNUMBER(IT139),IV138+IT139*0.5,IF(ISNUMBER(IT340),0,""))</f>
        <v>466.87632554479688</v>
      </c>
      <c r="IW139" s="18">
        <f>IF(ISNUMBER(IU139), IU139*COS(RADIANS(-$C139+Графики!$B$3))+IV139*SIN(RADIANS(-$C139+Графики!$B$3)),"")</f>
        <v>425.98254565178553</v>
      </c>
      <c r="IX139" s="19">
        <f>IF(ISNUMBER(IU139), IU139*COS(RADIANS(-$C139+Графики!$B$5))+IV139*SIN(RADIANS(-$C139+Графики!$B$5)),"")</f>
        <v>466.87632554479688</v>
      </c>
    </row>
    <row r="140" spans="1:258" s="88" customFormat="1" x14ac:dyDescent="0.25">
      <c r="A140" s="44">
        <v>140</v>
      </c>
      <c r="B140" s="50">
        <v>0</v>
      </c>
      <c r="C140" s="11">
        <f>IF(Графики!$A$7="Расчитывать с учетом закручивания скважины",B140,0)</f>
        <v>0</v>
      </c>
      <c r="D140" s="47">
        <v>68.5</v>
      </c>
      <c r="E140" s="34">
        <f>IF(ISNUMBER(INDEX($I$1:$IX$303,$A140,E$1) ),INDEX($I$1:$IX$303,$A140,E$1),0)</f>
        <v>4.6126415665091747</v>
      </c>
      <c r="F140" s="35">
        <f>IF(ISNUMBER(INDEX($I$1:$IX$303,$A140,F$1) ),INDEX($I$1:$IX$303,$A140,F$1),0)</f>
        <v>5.5188664365163724</v>
      </c>
      <c r="G140" s="35">
        <f>IF(ISNUMBER(INDEX($I$1:$IX$303,$A140,G$1) ),INDEX($I$1:$IX$303,$A140,G$1)-$G$305,0)</f>
        <v>-551.70032280477892</v>
      </c>
      <c r="H140" s="36">
        <f>IF(ISNUMBER(INDEX($I$1:$IX$303,$A140,H$1) ),INDEX($I$1:$IX$303,$A140,H$1)-$H$305,0)</f>
        <v>-687.39928056850522</v>
      </c>
      <c r="I140" s="29">
        <v>-0.20088055939489463</v>
      </c>
      <c r="J140" s="25">
        <v>0.32769110330741669</v>
      </c>
      <c r="K140" s="25">
        <v>-0.31902481003207672</v>
      </c>
      <c r="L140" s="25">
        <v>0.3133939093695014</v>
      </c>
      <c r="M140" s="18">
        <f t="shared" si="389"/>
        <v>4.6126415665091747</v>
      </c>
      <c r="N140" s="18">
        <f t="shared" si="390"/>
        <v>5.5188664365163724</v>
      </c>
      <c r="O140" s="18">
        <f>IF(ISNUMBER(M140),O139+M140*0.5,IF(ISNUMBER(M341),0,""))</f>
        <v>426.21583308463573</v>
      </c>
      <c r="P140" s="18">
        <f>IF(ISNUMBER(N140),P139+N140*0.5,IF(ISNUMBER(N341),0,""))</f>
        <v>468.03038291553236</v>
      </c>
      <c r="Q140" s="18">
        <f>IF(ISNUMBER(O140), O140*COS(RADIANS(-$C140+Графики!$B$3))+P140*SIN(RADIANS(-$C140+Графики!$B$3)),"")</f>
        <v>426.21583308463573</v>
      </c>
      <c r="R140" s="19">
        <f>IF(ISNUMBER(O140), O140*COS(RADIANS(-$C140+Графики!$B$5))+P140*SIN(RADIANS(-$C140+Графики!$B$5)),"")</f>
        <v>468.03038291553236</v>
      </c>
      <c r="S140" s="29">
        <v>-0.28591211778799674</v>
      </c>
      <c r="T140" s="25">
        <v>0.34698263256309292</v>
      </c>
      <c r="U140" s="25">
        <v>-0.24043061208573138</v>
      </c>
      <c r="V140" s="25">
        <v>0.14278613530057535</v>
      </c>
      <c r="W140" s="18">
        <f t="shared" si="391"/>
        <v>5.5230205269100727</v>
      </c>
      <c r="X140" s="18">
        <f t="shared" si="392"/>
        <v>3.3441907619506028</v>
      </c>
      <c r="Y140" s="18">
        <f>IF(ISNUMBER(W140),Y139+W140*0.5,IF(ISNUMBER(W341),0,""))</f>
        <v>426.95489949155507</v>
      </c>
      <c r="Z140" s="18">
        <f>IF(ISNUMBER(X140),Z139+X140*0.5,IF(ISNUMBER(X341),0,""))</f>
        <v>462.85076727046476</v>
      </c>
      <c r="AA140" s="18">
        <f>IF(ISNUMBER(Y140), Y140*COS(RADIANS(-$C140+Графики!$B$3))+Z140*SIN(RADIANS(-$C140+Графики!$B$3)),"")</f>
        <v>426.95489949155507</v>
      </c>
      <c r="AB140" s="18">
        <f>IF(ISNUMBER(Y140), Y140*COS(RADIANS(-$C140+Графики!$B$5))+Z140*SIN(RADIANS(-$C140+Графики!$B$5)),"")</f>
        <v>462.85076727046476</v>
      </c>
      <c r="AC140" s="24">
        <v>-0.31438506957993451</v>
      </c>
      <c r="AD140" s="25">
        <v>0.3527906326062118</v>
      </c>
      <c r="AE140" s="25">
        <v>-0.26116298007172567</v>
      </c>
      <c r="AF140" s="25">
        <v>0.26528634725754396</v>
      </c>
      <c r="AG140" s="18">
        <f t="shared" si="393"/>
        <v>5.8221734526731543</v>
      </c>
      <c r="AH140" s="18">
        <f t="shared" si="394"/>
        <v>4.5941208927038968</v>
      </c>
      <c r="AI140" s="18">
        <f>IF(ISNUMBER(AG140),AI139+AG140*0.5,IF(ISNUMBER(AG341),0,""))</f>
        <v>431.43841216557468</v>
      </c>
      <c r="AJ140" s="18">
        <f>IF(ISNUMBER(AH140),AJ139+AH140*0.5,IF(ISNUMBER(AH341),0,""))</f>
        <v>471.58524163316622</v>
      </c>
      <c r="AK140" s="18">
        <f>IF(ISNUMBER(AI140), AI140*COS(RADIANS(-$C140+Графики!$B$3))+AJ140*SIN(RADIANS(-$C140+Графики!$B$3)),"")</f>
        <v>431.43841216557468</v>
      </c>
      <c r="AL140" s="19">
        <f>IF(ISNUMBER(AI140), AI140*COS(RADIANS(-$C140+Графики!$B$5))+AJ140*SIN(RADIANS(-$C140+Графики!$B$5)),"")</f>
        <v>471.58524163316622</v>
      </c>
      <c r="AM140" s="24">
        <v>-0.3673465906715252</v>
      </c>
      <c r="AN140" s="25">
        <v>0.20603760328764206</v>
      </c>
      <c r="AO140" s="25">
        <v>-0.31814972146717324</v>
      </c>
      <c r="AP140" s="25">
        <v>0.30066568364189816</v>
      </c>
      <c r="AQ140" s="18">
        <f t="shared" si="395"/>
        <v>5.0037001518859103</v>
      </c>
      <c r="AR140" s="18">
        <f t="shared" si="396"/>
        <v>5.4001568939759075</v>
      </c>
      <c r="AS140" s="18">
        <f>IF(ISNUMBER(AQ140),AS139+AQ140*0.5,IF(ISNUMBER(AQ341),0,""))</f>
        <v>422.03437281258948</v>
      </c>
      <c r="AT140" s="18">
        <f>IF(ISNUMBER(AR140),AT139+AR140*0.5,IF(ISNUMBER(AR341),0,""))</f>
        <v>468.10398743795872</v>
      </c>
      <c r="AU140" s="18">
        <f>IF(ISNUMBER(AS140), AS140*COS(RADIANS(-$C140+Графики!$B$3))+AT140*SIN(RADIANS(-$C140+Графики!$B$3)),"")</f>
        <v>422.03437281258948</v>
      </c>
      <c r="AV140" s="19">
        <f>IF(ISNUMBER(AS140), AS140*COS(RADIANS(-$C140+Графики!$B$5))+AT140*SIN(RADIANS(-$C140+Графики!$B$5)),"")</f>
        <v>468.10398743795872</v>
      </c>
      <c r="AW140" s="24">
        <v>-0.20799306758591243</v>
      </c>
      <c r="AX140" s="25">
        <v>0.22985518191250268</v>
      </c>
      <c r="AY140" s="25">
        <v>-0.16268567627030767</v>
      </c>
      <c r="AZ140" s="25">
        <v>0.19140204306942624</v>
      </c>
      <c r="BA140" s="18">
        <f t="shared" si="397"/>
        <v>3.8209374915229239</v>
      </c>
      <c r="BB140" s="18">
        <f t="shared" si="398"/>
        <v>3.0899933544170781</v>
      </c>
      <c r="BC140" s="18">
        <f>IF(ISNUMBER(BA140),BC139+BA140*0.5,IF(ISNUMBER(BA341),0,""))</f>
        <v>419.7851607869373</v>
      </c>
      <c r="BD140" s="18">
        <f>IF(ISNUMBER(BB140),BD139+BB140*0.5,IF(ISNUMBER(BB341),0,""))</f>
        <v>464.6571015663838</v>
      </c>
      <c r="BE140" s="18">
        <f>IF(ISNUMBER(BC140), BC140*COS(RADIANS(-$C140+Графики!$B$3))+BD140*SIN(RADIANS(-$C140+Графики!$B$3)),"")</f>
        <v>419.7851607869373</v>
      </c>
      <c r="BF140" s="19">
        <f>IF(ISNUMBER(BC140), BC140*COS(RADIANS(-$C140+Графики!$B$5))+BD140*SIN(RADIANS(-$C140+Графики!$B$5)),"")</f>
        <v>464.6571015663838</v>
      </c>
      <c r="BG140" s="24">
        <v>-0.3243802565973094</v>
      </c>
      <c r="BH140" s="25">
        <v>0.18168647409313918</v>
      </c>
      <c r="BI140" s="25">
        <v>-0.19512854948816252</v>
      </c>
      <c r="BJ140" s="25">
        <v>0.16416145656799233</v>
      </c>
      <c r="BK140" s="18">
        <f t="shared" si="399"/>
        <v>4.4162509873252791</v>
      </c>
      <c r="BL140" s="18">
        <f t="shared" si="400"/>
        <v>3.135391650399991</v>
      </c>
      <c r="BM140" s="18">
        <f>IF(ISNUMBER(BK140),BM139+BK140*0.5,IF(ISNUMBER(BK341),0,""))</f>
        <v>427.26803400391697</v>
      </c>
      <c r="BN140" s="18">
        <f>IF(ISNUMBER(BL140),BN139+BL140*0.5,IF(ISNUMBER(BL341),0,""))</f>
        <v>454.47971605976022</v>
      </c>
      <c r="BO140" s="18">
        <f>IF(ISNUMBER(BM140), BM140*COS(RADIANS(-$C140+Графики!$B$3))+BN140*SIN(RADIANS(-$C140+Графики!$B$3)),"")</f>
        <v>427.26803400391697</v>
      </c>
      <c r="BP140" s="19">
        <f>IF(ISNUMBER(BM140), BM140*COS(RADIANS(-$C140+Графики!$B$5))+BN140*SIN(RADIANS(-$C140+Графики!$B$5)),"")</f>
        <v>454.47971605976022</v>
      </c>
      <c r="BQ140" s="24">
        <v>-0.24538972544283041</v>
      </c>
      <c r="BR140" s="25">
        <v>0.34541347978103365</v>
      </c>
      <c r="BS140" s="25">
        <v>-0.25184901299143114</v>
      </c>
      <c r="BT140" s="25">
        <v>0.264056037793861</v>
      </c>
      <c r="BU140" s="18">
        <f t="shared" si="401"/>
        <v>5.1557077400513558</v>
      </c>
      <c r="BV140" s="18">
        <f t="shared" si="402"/>
        <v>4.5021056729673141</v>
      </c>
      <c r="BW140" s="18">
        <f>IF(ISNUMBER(BU140),BW139+BU140*0.5,IF(ISNUMBER(BU341),0,""))</f>
        <v>428.29338389226143</v>
      </c>
      <c r="BX140" s="18">
        <f>IF(ISNUMBER(BV140),BX139+BV140*0.5,IF(ISNUMBER(BV341),0,""))</f>
        <v>456.02746402291473</v>
      </c>
      <c r="BY140" s="18">
        <f>IF(ISNUMBER(BW140), BW140*COS(RADIANS(-$C140+Графики!$B$3))+BX140*SIN(RADIANS(-$C140+Графики!$B$3)),"")</f>
        <v>428.29338389226143</v>
      </c>
      <c r="BZ140" s="19">
        <f>IF(ISNUMBER(BW140), BW140*COS(RADIANS(-$C140+Графики!$B$5))+BX140*SIN(RADIANS(-$C140+Графики!$B$5)),"")</f>
        <v>456.02746402291473</v>
      </c>
      <c r="CA140" s="29">
        <v>-0.2428787667461148</v>
      </c>
      <c r="CB140" s="25">
        <v>0.31483756099845617</v>
      </c>
      <c r="CC140" s="25">
        <v>-0.20185720895630382</v>
      </c>
      <c r="CD140" s="25">
        <v>0.26440839163687002</v>
      </c>
      <c r="CE140" s="18">
        <f t="shared" si="403"/>
        <v>4.8669738910779676</v>
      </c>
      <c r="CF140" s="18">
        <f t="shared" si="404"/>
        <v>4.0689237318741522</v>
      </c>
      <c r="CG140" s="18">
        <f>IF(ISNUMBER(CE140),CG139+CE140*0.5,IF(ISNUMBER(CE341),0,""))</f>
        <v>432.69192473871612</v>
      </c>
      <c r="CH140" s="18">
        <f>IF(ISNUMBER(CF140),CH139+CF140*0.5,IF(ISNUMBER(CF341),0,""))</f>
        <v>470.50882477444679</v>
      </c>
      <c r="CI140" s="18">
        <f>IF(ISNUMBER(CG140), CG140*COS(RADIANS(-$C140+Графики!$B$3))+CH140*SIN(RADIANS(-$C140+Графики!$B$3)),"")</f>
        <v>432.69192473871612</v>
      </c>
      <c r="CJ140" s="19">
        <f>IF(ISNUMBER(CG140), CG140*COS(RADIANS(-$C140+Графики!$B$5))+CH140*SIN(RADIANS(-$C140+Графики!$B$5)),"")</f>
        <v>470.50882477444679</v>
      </c>
      <c r="CK140" s="24">
        <v>-0.22777416320552293</v>
      </c>
      <c r="CL140" s="25">
        <v>0.24458812842222208</v>
      </c>
      <c r="CM140" s="25">
        <v>-0.33010712149481675</v>
      </c>
      <c r="CN140" s="25">
        <v>0.21734951981456382</v>
      </c>
      <c r="CO140" s="18">
        <f t="shared" si="405"/>
        <v>4.1221269516797827</v>
      </c>
      <c r="CP140" s="18">
        <f t="shared" si="406"/>
        <v>4.7774422778381194</v>
      </c>
      <c r="CQ140" s="18">
        <f>IF(ISNUMBER(CO140),CQ139+CO140*0.5,IF(ISNUMBER(CO341),0,""))</f>
        <v>431.63796268104358</v>
      </c>
      <c r="CR140" s="18">
        <f>IF(ISNUMBER(CP140),CR139+CP140*0.5,IF(ISNUMBER(CP341),0,""))</f>
        <v>469.86876171680018</v>
      </c>
      <c r="CS140" s="18">
        <f>IF(ISNUMBER(CQ140), CQ140*COS(RADIANS(-$C140+Графики!$B$3))+CR140*SIN(RADIANS(-$C140+Графики!$B$3)),"")</f>
        <v>431.63796268104358</v>
      </c>
      <c r="CT140" s="19">
        <f>IF(ISNUMBER(CQ140), CQ140*COS(RADIANS(-$C140+Графики!$B$5))+CR140*SIN(RADIANS(-$C140+Графики!$B$5)),"")</f>
        <v>469.86876171680018</v>
      </c>
      <c r="CU140" s="24">
        <v>-0.22244575121675753</v>
      </c>
      <c r="CV140" s="25">
        <v>0.18941759682978307</v>
      </c>
      <c r="CW140" s="25">
        <v>-0.31969478411234264</v>
      </c>
      <c r="CX140" s="25">
        <v>0.24816225139344386</v>
      </c>
      <c r="CY140" s="18">
        <f t="shared" si="407"/>
        <v>3.5941780074702923</v>
      </c>
      <c r="CZ140" s="18">
        <f t="shared" si="408"/>
        <v>4.9554671932545773</v>
      </c>
      <c r="DA140" s="18">
        <f>IF(ISNUMBER(CY140),DA139+CY140*0.5,IF(ISNUMBER(CY341),0,""))</f>
        <v>423.33853304298174</v>
      </c>
      <c r="DB140" s="18">
        <f>IF(ISNUMBER(CZ140),DB139+CZ140*0.5,IF(ISNUMBER(CZ341),0,""))</f>
        <v>470.44635050347097</v>
      </c>
      <c r="DC140" s="18">
        <f>IF(ISNUMBER(DA140), DA140*COS(RADIANS(-$C140+Графики!$B$3))+DB140*SIN(RADIANS(-$C140+Графики!$B$3)),"")</f>
        <v>423.33853304298174</v>
      </c>
      <c r="DD140" s="19">
        <f>IF(ISNUMBER(DA140), DA140*COS(RADIANS(-$C140+Графики!$B$5))+DB140*SIN(RADIANS(-$C140+Графики!$B$5)),"")</f>
        <v>470.44635050347097</v>
      </c>
      <c r="DE140" s="24">
        <v>-0.32701426716851584</v>
      </c>
      <c r="DF140" s="25">
        <v>0.18197538255535103</v>
      </c>
      <c r="DG140" s="25">
        <v>-0.31443502887510433</v>
      </c>
      <c r="DH140" s="25">
        <v>0.29468986508532125</v>
      </c>
      <c r="DI140" s="18">
        <f t="shared" si="409"/>
        <v>4.4417580175981008</v>
      </c>
      <c r="DJ140" s="18">
        <f t="shared" si="410"/>
        <v>5.3155924449429479</v>
      </c>
      <c r="DK140" s="18">
        <f>IF(ISNUMBER(DI140),DK139+DI140*0.5,IF(ISNUMBER(DI341),0,""))</f>
        <v>427.32164126909475</v>
      </c>
      <c r="DL140" s="18">
        <f>IF(ISNUMBER(DJ140),DL139+DJ140*0.5,IF(ISNUMBER(DJ341),0,""))</f>
        <v>468.07856441702154</v>
      </c>
      <c r="DM140" s="18">
        <f>IF(ISNUMBER(DK140), DK140*COS(RADIANS(-$C140+Графики!$B$3))+DL140*SIN(RADIANS(-$C140+Графики!$B$3)),"")</f>
        <v>427.32164126909475</v>
      </c>
      <c r="DN140" s="19">
        <f>IF(ISNUMBER(DK140), DK140*COS(RADIANS(-$C140+Графики!$B$5))+DL140*SIN(RADIANS(-$C140+Графики!$B$5)),"")</f>
        <v>468.07856441702154</v>
      </c>
      <c r="DO140" s="24">
        <v>-0.25414722663593214</v>
      </c>
      <c r="DP140" s="25">
        <v>0.30396980909011206</v>
      </c>
      <c r="DQ140" s="25">
        <v>-0.16311288591361484</v>
      </c>
      <c r="DR140" s="25">
        <v>0.25332574027120813</v>
      </c>
      <c r="DS140" s="18">
        <f t="shared" si="411"/>
        <v>4.8704706864402763</v>
      </c>
      <c r="DT140" s="18">
        <f t="shared" si="412"/>
        <v>3.6341045805580636</v>
      </c>
      <c r="DU140" s="18">
        <f>IF(ISNUMBER(DS140),DU139+DS140*0.5,IF(ISNUMBER(DS341),0,""))</f>
        <v>433.09133603236131</v>
      </c>
      <c r="DV140" s="18">
        <f>IF(ISNUMBER(DT140),DV139+DT140*0.5,IF(ISNUMBER(DT341),0,""))</f>
        <v>465.13685601860897</v>
      </c>
      <c r="DW140" s="18">
        <f>IF(ISNUMBER(DU140), DU140*COS(RADIANS(-$C140+Графики!$B$3))+DV140*SIN(RADIANS(-$C140+Графики!$B$3)),"")</f>
        <v>433.09133603236131</v>
      </c>
      <c r="DX140" s="19">
        <f>IF(ISNUMBER(DU140), DU140*COS(RADIANS(-$C140+Графики!$B$5))+DV140*SIN(RADIANS(-$C140+Графики!$B$5)),"")</f>
        <v>465.13685601860897</v>
      </c>
      <c r="DY140" s="24">
        <v>-0.17388634537676675</v>
      </c>
      <c r="DZ140" s="25">
        <v>0.27145315878487886</v>
      </c>
      <c r="EA140" s="25">
        <v>-0.19494436320469613</v>
      </c>
      <c r="EB140" s="25">
        <v>0.12651003221364687</v>
      </c>
      <c r="EC140" s="18">
        <f t="shared" si="413"/>
        <v>3.8863105355867344</v>
      </c>
      <c r="ED140" s="18">
        <f t="shared" si="414"/>
        <v>2.8052151183678706</v>
      </c>
      <c r="EE140" s="18">
        <f>IF(ISNUMBER(EC140),EE139+EC140*0.5,IF(ISNUMBER(EC341),0,""))</f>
        <v>424.77421774198956</v>
      </c>
      <c r="EF140" s="18">
        <f>IF(ISNUMBER(ED140),EF139+ED140*0.5,IF(ISNUMBER(ED341),0,""))</f>
        <v>464.64969583340758</v>
      </c>
      <c r="EG140" s="18">
        <f>IF(ISNUMBER(EE140), EE140*COS(RADIANS(-$C140+Графики!$B$3))+EF140*SIN(RADIANS(-$C140+Графики!$B$3)),"")</f>
        <v>424.77421774198956</v>
      </c>
      <c r="EH140" s="19">
        <f>IF(ISNUMBER(EE140), EE140*COS(RADIANS(-$C140+Графики!$B$5))+EF140*SIN(RADIANS(-$C140+Графики!$B$5)),"")</f>
        <v>464.64969583340758</v>
      </c>
      <c r="EI140" s="24">
        <v>-0.22889612112257524</v>
      </c>
      <c r="EJ140" s="25">
        <v>0.26798802952114886</v>
      </c>
      <c r="EK140" s="25">
        <v>-0.26684721951299462</v>
      </c>
      <c r="EL140" s="25">
        <v>0.12091193191930633</v>
      </c>
      <c r="EM140" s="18">
        <f t="shared" si="415"/>
        <v>4.336118626843259</v>
      </c>
      <c r="EN140" s="18">
        <f t="shared" si="416"/>
        <v>3.3838304909325245</v>
      </c>
      <c r="EO140" s="18">
        <f>IF(ISNUMBER(EM140),EO139+EM140*0.5,IF(ISNUMBER(EM341),0,""))</f>
        <v>429.19820086837132</v>
      </c>
      <c r="EP140" s="18">
        <f>IF(ISNUMBER(EN140),EP139+EN140*0.5,IF(ISNUMBER(EN341),0,""))</f>
        <v>461.09433319898903</v>
      </c>
      <c r="EQ140" s="18">
        <f>IF(ISNUMBER(EO140), EO140*COS(RADIANS(-$C140+Графики!$B$3))+EP140*SIN(RADIANS(-$C140+Графики!$B$3)),"")</f>
        <v>429.19820086837132</v>
      </c>
      <c r="ER140" s="19">
        <f>IF(ISNUMBER(EO140), EO140*COS(RADIANS(-$C140+Графики!$B$5))+EP140*SIN(RADIANS(-$C140+Графики!$B$5)),"")</f>
        <v>461.09433319898903</v>
      </c>
      <c r="ES140" s="24">
        <v>-0.29605991299869405</v>
      </c>
      <c r="ET140" s="25">
        <v>0.34075739801788996</v>
      </c>
      <c r="EU140" s="25">
        <v>-0.18110849151466632</v>
      </c>
      <c r="EV140" s="25">
        <v>0.205405979954875</v>
      </c>
      <c r="EW140" s="18">
        <f t="shared" si="417"/>
        <v>5.5572508009406905</v>
      </c>
      <c r="EX140" s="18">
        <f t="shared" si="418"/>
        <v>3.3729686711773756</v>
      </c>
      <c r="EY140" s="18">
        <f>IF(ISNUMBER(EW140),EY139+EW140*0.5,IF(ISNUMBER(EW341),0,""))</f>
        <v>423.53579473902431</v>
      </c>
      <c r="EZ140" s="18">
        <f>IF(ISNUMBER(EX140),EZ139+EX140*0.5,IF(ISNUMBER(EX341),0,""))</f>
        <v>461.65932976948341</v>
      </c>
      <c r="FA140" s="18">
        <f>IF(ISNUMBER(EY140), EY140*COS(RADIANS(-$C140+Графики!$B$3))+EZ140*SIN(RADIANS(-$C140+Графики!$B$3)),"")</f>
        <v>423.53579473902431</v>
      </c>
      <c r="FB140" s="19">
        <f>IF(ISNUMBER(EY140), EY140*COS(RADIANS(-$C140+Графики!$B$5))+EZ140*SIN(RADIANS(-$C140+Графики!$B$5)),"")</f>
        <v>461.65932976948341</v>
      </c>
      <c r="FC140" s="24">
        <v>-0.33932037002912174</v>
      </c>
      <c r="FD140" s="25">
        <v>0.34099961764386233</v>
      </c>
      <c r="FE140" s="25">
        <v>-0.33003700774746941</v>
      </c>
      <c r="FF140" s="25">
        <v>0.26948547720991667</v>
      </c>
      <c r="FG140" s="18">
        <f t="shared" si="419"/>
        <v>5.9368769997596154</v>
      </c>
      <c r="FH140" s="18">
        <f t="shared" si="420"/>
        <v>5.2317967836350672</v>
      </c>
      <c r="FI140" s="18">
        <f>IF(ISNUMBER(FG140),FI139+FG140*0.5,IF(ISNUMBER(FG341),0,""))</f>
        <v>427.78482084990037</v>
      </c>
      <c r="FJ140" s="18">
        <f>IF(ISNUMBER(FH140),FJ139+FH140*0.5,IF(ISNUMBER(FH341),0,""))</f>
        <v>470.02064224635086</v>
      </c>
      <c r="FK140" s="18">
        <f>IF(ISNUMBER(FI140), FI140*COS(RADIANS(-$C140+Графики!$B$3))+FJ140*SIN(RADIANS(-$C140+Графики!$B$3)),"")</f>
        <v>427.78482084990037</v>
      </c>
      <c r="FL140" s="19">
        <f>IF(ISNUMBER(FI140), FI140*COS(RADIANS(-$C140+Графики!$B$5))+FJ140*SIN(RADIANS(-$C140+Графики!$B$5)),"")</f>
        <v>470.02064224635086</v>
      </c>
      <c r="FM140" s="24">
        <v>-0.36875661781120883</v>
      </c>
      <c r="FN140" s="25">
        <v>0.24160151599611254</v>
      </c>
      <c r="FO140" s="25">
        <v>-0.1731803218500598</v>
      </c>
      <c r="FP140" s="25">
        <v>0.15725743953743879</v>
      </c>
      <c r="FQ140" s="18">
        <f t="shared" si="421"/>
        <v>5.3263543404877502</v>
      </c>
      <c r="FR140" s="18">
        <f t="shared" si="422"/>
        <v>2.8836094582507514</v>
      </c>
      <c r="FS140" s="18">
        <f>IF(ISNUMBER(FQ140),FS139+FQ140*0.5,IF(ISNUMBER(FQ341),0,""))</f>
        <v>430.53613157963889</v>
      </c>
      <c r="FT140" s="18">
        <f>IF(ISNUMBER(FR140),FT139+FR140*0.5,IF(ISNUMBER(FR341),0,""))</f>
        <v>461.78667189785699</v>
      </c>
      <c r="FU140" s="18">
        <f>IF(ISNUMBER(FS140), FS140*COS(RADIANS(-$C140+Графики!$B$3))+FT140*SIN(RADIANS(-$C140+Графики!$B$3)),"")</f>
        <v>430.53613157963889</v>
      </c>
      <c r="FV140" s="19">
        <f>IF(ISNUMBER(FS140), FS140*COS(RADIANS(-$C140+Графики!$B$5))+FT140*SIN(RADIANS(-$C140+Графики!$B$5)),"")</f>
        <v>461.78667189785699</v>
      </c>
      <c r="FW140" s="24">
        <v>-0.23566178928750919</v>
      </c>
      <c r="FX140" s="25">
        <v>0.19613702882892417</v>
      </c>
      <c r="FY140" s="25">
        <v>-0.3363301084112903</v>
      </c>
      <c r="FZ140" s="25">
        <v>0.14331688601057865</v>
      </c>
      <c r="GA140" s="18">
        <f t="shared" si="423"/>
        <v>3.7681466238445913</v>
      </c>
      <c r="GB140" s="18">
        <f t="shared" si="424"/>
        <v>4.1856974276014753</v>
      </c>
      <c r="GC140" s="18">
        <f>IF(ISNUMBER(GA140),GC139+GA140*0.5,IF(ISNUMBER(GA341),0,""))</f>
        <v>432.09067607598882</v>
      </c>
      <c r="GD140" s="18">
        <f>IF(ISNUMBER(GB140),GD139+GB140*0.5,IF(ISNUMBER(GB341),0,""))</f>
        <v>459.86864397176555</v>
      </c>
      <c r="GE140" s="18">
        <f>IF(ISNUMBER(GC140), GC140*COS(RADIANS(-$C140+Графики!$B$3))+GD140*SIN(RADIANS(-$C140+Графики!$B$3)),"")</f>
        <v>432.09067607598882</v>
      </c>
      <c r="GF140" s="19">
        <f>IF(ISNUMBER(GC140), GC140*COS(RADIANS(-$C140+Графики!$B$5))+GD140*SIN(RADIANS(-$C140+Графики!$B$5)),"")</f>
        <v>459.86864397176555</v>
      </c>
      <c r="GG140" s="24">
        <v>-0.18714788141469149</v>
      </c>
      <c r="GH140" s="25">
        <v>0.32388672967793553</v>
      </c>
      <c r="GI140" s="25">
        <v>-0.18184998395529145</v>
      </c>
      <c r="GJ140" s="25">
        <v>0.18142632744253703</v>
      </c>
      <c r="GK140" s="18">
        <f t="shared" si="425"/>
        <v>4.4596034953291159</v>
      </c>
      <c r="GL140" s="18">
        <f t="shared" si="426"/>
        <v>3.17017855410612</v>
      </c>
      <c r="GM140" s="18">
        <f>IF(ISNUMBER(GK140),GM139+GK140*0.5,IF(ISNUMBER(GK341),0,""))</f>
        <v>433.7394068765708</v>
      </c>
      <c r="GN140" s="18">
        <f>IF(ISNUMBER(GL140),GN139+GL140*0.5,IF(ISNUMBER(GL341),0,""))</f>
        <v>464.91586721791236</v>
      </c>
      <c r="GO140" s="18">
        <f>IF(ISNUMBER(GM140), GM140*COS(RADIANS(-$C140+Графики!$B$3))+GN140*SIN(RADIANS(-$C140+Графики!$B$3)),"")</f>
        <v>433.7394068765708</v>
      </c>
      <c r="GP140" s="19">
        <f>IF(ISNUMBER(GM140), GM140*COS(RADIANS(-$C140+Графики!$B$5))+GN140*SIN(RADIANS(-$C140+Графики!$B$5)),"")</f>
        <v>464.91586721791236</v>
      </c>
      <c r="GQ140" s="24">
        <v>-0.24380126736228772</v>
      </c>
      <c r="GR140" s="25">
        <v>0.31340839352875027</v>
      </c>
      <c r="GS140" s="25">
        <v>-0.16024261768218132</v>
      </c>
      <c r="GT140" s="25">
        <v>0.31051639604664372</v>
      </c>
      <c r="GU140" s="18">
        <f t="shared" si="427"/>
        <v>4.8625524409953078</v>
      </c>
      <c r="GV140" s="18">
        <f t="shared" si="428"/>
        <v>4.1081358310660576</v>
      </c>
      <c r="GW140" s="18">
        <f>IF(ISNUMBER(GU140),GW139+GU140*0.5,IF(ISNUMBER(GU341),0,""))</f>
        <v>428.94237252437114</v>
      </c>
      <c r="GX140" s="18">
        <f>IF(ISNUMBER(GV140),GX139+GV140*0.5,IF(ISNUMBER(GV341),0,""))</f>
        <v>464.51557745986639</v>
      </c>
      <c r="GY140" s="18">
        <f>IF(ISNUMBER(GW140), GW140*COS(RADIANS(-$C140+Графики!$B$3))+GX140*SIN(RADIANS(-$C140+Графики!$B$3)),"")</f>
        <v>428.94237252437114</v>
      </c>
      <c r="GZ140" s="19">
        <f>IF(ISNUMBER(GW140), GW140*COS(RADIANS(-$C140+Графики!$B$5))+GX140*SIN(RADIANS(-$C140+Графики!$B$5)),"")</f>
        <v>464.51557745986639</v>
      </c>
      <c r="HA140" s="24">
        <v>-0.31302509855780736</v>
      </c>
      <c r="HB140" s="25">
        <v>0.24929721940702979</v>
      </c>
      <c r="HC140" s="25">
        <v>-0.21658734208263919</v>
      </c>
      <c r="HD140" s="25">
        <v>0.31426929246852298</v>
      </c>
      <c r="HE140" s="18">
        <f t="shared" si="429"/>
        <v>4.9071682584054592</v>
      </c>
      <c r="HF140" s="18">
        <f t="shared" si="430"/>
        <v>4.6325814945007959</v>
      </c>
      <c r="HG140" s="18">
        <f>IF(ISNUMBER(HE140),HG139+HE140*0.5,IF(ISNUMBER(HE341),0,""))</f>
        <v>432.27298439466898</v>
      </c>
      <c r="HH140" s="18">
        <f>IF(ISNUMBER(HF140),HH139+HF140*0.5,IF(ISNUMBER(HF341),0,""))</f>
        <v>467.75453608177412</v>
      </c>
      <c r="HI140" s="18">
        <f>IF(ISNUMBER(HG140), HG140*COS(RADIANS(-$C140+Графики!$B$3))+HH140*SIN(RADIANS(-$C140+Графики!$B$3)),"")</f>
        <v>432.27298439466898</v>
      </c>
      <c r="HJ140" s="19">
        <f>IF(ISNUMBER(HG140), HG140*COS(RADIANS(-$C140+Графики!$B$5))+HH140*SIN(RADIANS(-$C140+Графики!$B$5)),"")</f>
        <v>467.75453608177412</v>
      </c>
      <c r="HK140" s="24">
        <v>-0.23512364006924194</v>
      </c>
      <c r="HL140" s="25">
        <v>0.27502946891949798</v>
      </c>
      <c r="HM140" s="25">
        <v>-0.28268304052611026</v>
      </c>
      <c r="HN140" s="25">
        <v>0.20998038397037819</v>
      </c>
      <c r="HO140" s="18">
        <f t="shared" si="431"/>
        <v>4.4519110146546081</v>
      </c>
      <c r="HP140" s="18">
        <f t="shared" si="432"/>
        <v>4.299286186128386</v>
      </c>
      <c r="HQ140" s="18">
        <f>IF(ISNUMBER(HO140),HQ139+HO140*0.5,IF(ISNUMBER(HO341),0,""))</f>
        <v>430.53618954520789</v>
      </c>
      <c r="HR140" s="18">
        <f>IF(ISNUMBER(HP140),HR139+HP140*0.5,IF(ISNUMBER(HP341),0,""))</f>
        <v>471.96890226387114</v>
      </c>
      <c r="HS140" s="18">
        <f>IF(ISNUMBER(HQ140), HQ140*COS(RADIANS(-$C140+Графики!$B$3))+HR140*SIN(RADIANS(-$C140+Графики!$B$3)),"")</f>
        <v>430.53618954520789</v>
      </c>
      <c r="HT140" s="19">
        <f>IF(ISNUMBER(HQ140), HQ140*COS(RADIANS(-$C140+Графики!$B$5))+HR140*SIN(RADIANS(-$C140+Графики!$B$5)),"")</f>
        <v>471.96890226387114</v>
      </c>
      <c r="HU140" s="24">
        <v>-0.22600603144122272</v>
      </c>
      <c r="HV140" s="25">
        <v>0.18897757798916812</v>
      </c>
      <c r="HW140" s="25">
        <v>-0.16034532391280423</v>
      </c>
      <c r="HX140" s="25">
        <v>0.21275401362144533</v>
      </c>
      <c r="HY140" s="18">
        <f t="shared" si="433"/>
        <v>3.6214072475930545</v>
      </c>
      <c r="HZ140" s="18">
        <f t="shared" si="434"/>
        <v>3.2559001858925884</v>
      </c>
      <c r="IA140" s="18">
        <f>IF(ISNUMBER(HY140),IA139+HY140*0.5,IF(ISNUMBER(HY341),0,""))</f>
        <v>427.0987346075853</v>
      </c>
      <c r="IB140" s="18">
        <f>IF(ISNUMBER(HZ140),IB139+HZ140*0.5,IF(ISNUMBER(HZ341),0,""))</f>
        <v>459.87815730825412</v>
      </c>
      <c r="IC140" s="18">
        <f>IF(ISNUMBER(IA140), IA140*COS(RADIANS(-$C140+Графики!$B$3))+IB140*SIN(RADIANS(-$C140+Графики!$B$3)),"")</f>
        <v>427.0987346075853</v>
      </c>
      <c r="ID140" s="19">
        <f>IF(ISNUMBER(IA140), IA140*COS(RADIANS(-$C140+Графики!$B$5))+IB140*SIN(RADIANS(-$C140+Графики!$B$5)),"")</f>
        <v>459.87815730825412</v>
      </c>
      <c r="IE140" s="24">
        <v>-0.21870316525954214</v>
      </c>
      <c r="IF140" s="25">
        <v>0.16434852461343216</v>
      </c>
      <c r="IG140" s="25">
        <v>-0.22281686144794993</v>
      </c>
      <c r="IH140" s="25">
        <v>0.17563414953939135</v>
      </c>
      <c r="II140" s="18">
        <f t="shared" si="435"/>
        <v>3.3427503714701836</v>
      </c>
      <c r="IJ140" s="18">
        <f t="shared" si="436"/>
        <v>3.4771340180842873</v>
      </c>
      <c r="IK140" s="18">
        <f>IF(ISNUMBER(II140),IK139+II140*0.5,IF(ISNUMBER(II341),0,""))</f>
        <v>426.75711663429678</v>
      </c>
      <c r="IL140" s="18">
        <f>IF(ISNUMBER(IJ140),IL139+IJ140*0.5,IF(ISNUMBER(IJ341),0,""))</f>
        <v>457.64988170551351</v>
      </c>
      <c r="IM140" s="18">
        <f>IF(ISNUMBER(IK140), IK140*COS(RADIANS(-$C140+Графики!$B$3))+IL140*SIN(RADIANS(-$C140+Графики!$B$3)),"")</f>
        <v>426.75711663429678</v>
      </c>
      <c r="IN140" s="19">
        <f>IF(ISNUMBER(IK140), IK140*COS(RADIANS(-$C140+Графики!$B$5))+IL140*SIN(RADIANS(-$C140+Графики!$B$5)),"")</f>
        <v>457.64988170551351</v>
      </c>
      <c r="IO140" s="24">
        <v>-0.18563916735946218</v>
      </c>
      <c r="IP140" s="25">
        <v>0.26226005427820887</v>
      </c>
      <c r="IQ140" s="25">
        <v>-0.23571408246038014</v>
      </c>
      <c r="IR140" s="25">
        <v>0.14523753175880363</v>
      </c>
      <c r="IS140" s="18">
        <f t="shared" si="437"/>
        <v>3.9086481148653105</v>
      </c>
      <c r="IT140" s="18">
        <f t="shared" si="438"/>
        <v>3.3244238559509585</v>
      </c>
      <c r="IU140" s="18">
        <f>IF(ISNUMBER(IS140),IU139+IS140*0.5,IF(ISNUMBER(IS341),0,""))</f>
        <v>427.93686970921817</v>
      </c>
      <c r="IV140" s="18">
        <f>IF(ISNUMBER(IT140),IV139+IT140*0.5,IF(ISNUMBER(IT341),0,""))</f>
        <v>468.53853747277236</v>
      </c>
      <c r="IW140" s="18">
        <f>IF(ISNUMBER(IU140), IU140*COS(RADIANS(-$C140+Графики!$B$3))+IV140*SIN(RADIANS(-$C140+Графики!$B$3)),"")</f>
        <v>427.93686970921817</v>
      </c>
      <c r="IX140" s="19">
        <f>IF(ISNUMBER(IU140), IU140*COS(RADIANS(-$C140+Графики!$B$5))+IV140*SIN(RADIANS(-$C140+Графики!$B$5)),"")</f>
        <v>468.53853747277236</v>
      </c>
    </row>
    <row r="141" spans="1:258" s="88" customFormat="1" x14ac:dyDescent="0.25">
      <c r="A141" s="44">
        <v>141</v>
      </c>
      <c r="B141" s="50">
        <v>0</v>
      </c>
      <c r="C141" s="11">
        <f>IF(Графики!$A$7="Расчитывать с учетом закручивания скважины",B141,0)</f>
        <v>0</v>
      </c>
      <c r="D141" s="47">
        <v>69</v>
      </c>
      <c r="E141" s="34">
        <f>IF(ISNUMBER(INDEX($I$1:$IX$303,$A141,E$1) ),INDEX($I$1:$IX$303,$A141,E$1),0)</f>
        <v>3.1192198639641422</v>
      </c>
      <c r="F141" s="35">
        <f>IF(ISNUMBER(INDEX($I$1:$IX$303,$A141,F$1) ),INDEX($I$1:$IX$303,$A141,F$1),0)</f>
        <v>4.5841939749251193</v>
      </c>
      <c r="G141" s="35">
        <f>IF(ISNUMBER(INDEX($I$1:$IX$303,$A141,G$1) ),INDEX($I$1:$IX$303,$A141,G$1)-$G$305,0)</f>
        <v>-550.14071287279683</v>
      </c>
      <c r="H141" s="36">
        <f>IF(ISNUMBER(INDEX($I$1:$IX$303,$A141,H$1) ),INDEX($I$1:$IX$303,$A141,H$1)-$H$305,0)</f>
        <v>-685.10718358104259</v>
      </c>
      <c r="I141" s="29">
        <v>-0.27309859776185752</v>
      </c>
      <c r="J141" s="25">
        <v>8.4338249012345712E-2</v>
      </c>
      <c r="K141" s="25">
        <v>-0.35401461684245461</v>
      </c>
      <c r="L141" s="25">
        <v>0.17129715752351179</v>
      </c>
      <c r="M141" s="18">
        <f t="shared" si="389"/>
        <v>3.1192198639641422</v>
      </c>
      <c r="N141" s="18">
        <f t="shared" si="390"/>
        <v>4.5841939749251193</v>
      </c>
      <c r="O141" s="18">
        <f>IF(ISNUMBER(M141),O140+M141*0.5,IF(ISNUMBER(M342),0,""))</f>
        <v>427.77544301661783</v>
      </c>
      <c r="P141" s="18">
        <f>IF(ISNUMBER(N141),P140+N141*0.5,IF(ISNUMBER(N342),0,""))</f>
        <v>470.32247990299493</v>
      </c>
      <c r="Q141" s="18">
        <f>IF(ISNUMBER(O141), O141*COS(RADIANS(-$C141+Графики!$B$3))+P141*SIN(RADIANS(-$C141+Графики!$B$3)),"")</f>
        <v>427.77544301661783</v>
      </c>
      <c r="R141" s="19">
        <f>IF(ISNUMBER(O141), O141*COS(RADIANS(-$C141+Графики!$B$5))+P141*SIN(RADIANS(-$C141+Графики!$B$5)),"")</f>
        <v>470.32247990299493</v>
      </c>
      <c r="S141" s="29">
        <v>-0.1170710718743691</v>
      </c>
      <c r="T141" s="25">
        <v>0.15207540411431783</v>
      </c>
      <c r="U141" s="25">
        <v>-0.31623509474443312</v>
      </c>
      <c r="V141" s="25">
        <v>0.20286364676673638</v>
      </c>
      <c r="W141" s="18">
        <f t="shared" si="391"/>
        <v>2.3487439285531697</v>
      </c>
      <c r="X141" s="18">
        <f t="shared" si="392"/>
        <v>4.5299755979922418</v>
      </c>
      <c r="Y141" s="18">
        <f>IF(ISNUMBER(W141),Y140+W141*0.5,IF(ISNUMBER(W342),0,""))</f>
        <v>428.12927145583166</v>
      </c>
      <c r="Z141" s="18">
        <f>IF(ISNUMBER(X141),Z140+X141*0.5,IF(ISNUMBER(X342),0,""))</f>
        <v>465.11575506946087</v>
      </c>
      <c r="AA141" s="18">
        <f>IF(ISNUMBER(Y141), Y141*COS(RADIANS(-$C141+Графики!$B$3))+Z141*SIN(RADIANS(-$C141+Графики!$B$3)),"")</f>
        <v>428.12927145583166</v>
      </c>
      <c r="AB141" s="18">
        <f>IF(ISNUMBER(Y141), Y141*COS(RADIANS(-$C141+Графики!$B$5))+Z141*SIN(RADIANS(-$C141+Графики!$B$5)),"")</f>
        <v>465.11575506946087</v>
      </c>
      <c r="AC141" s="24">
        <v>-0.24482395388656433</v>
      </c>
      <c r="AD141" s="25">
        <v>0.12351392615381981</v>
      </c>
      <c r="AE141" s="25">
        <v>-0.25772862587220946</v>
      </c>
      <c r="AF141" s="25">
        <v>0.29165642300307315</v>
      </c>
      <c r="AG141" s="18">
        <f t="shared" si="393"/>
        <v>3.2143488481052174</v>
      </c>
      <c r="AH141" s="18">
        <f t="shared" si="394"/>
        <v>4.7942706157856145</v>
      </c>
      <c r="AI141" s="18">
        <f>IF(ISNUMBER(AG141),AI140+AG141*0.5,IF(ISNUMBER(AG342),0,""))</f>
        <v>433.04558658962731</v>
      </c>
      <c r="AJ141" s="18">
        <f>IF(ISNUMBER(AH141),AJ140+AH141*0.5,IF(ISNUMBER(AH342),0,""))</f>
        <v>473.98237694105904</v>
      </c>
      <c r="AK141" s="18">
        <f>IF(ISNUMBER(AI141), AI141*COS(RADIANS(-$C141+Графики!$B$3))+AJ141*SIN(RADIANS(-$C141+Графики!$B$3)),"")</f>
        <v>433.04558658962731</v>
      </c>
      <c r="AL141" s="19">
        <f>IF(ISNUMBER(AI141), AI141*COS(RADIANS(-$C141+Графики!$B$5))+AJ141*SIN(RADIANS(-$C141+Графики!$B$5)),"")</f>
        <v>473.98237694105904</v>
      </c>
      <c r="AM141" s="24">
        <v>-0.2401609466370549</v>
      </c>
      <c r="AN141" s="25">
        <v>6.7485286243983755E-2</v>
      </c>
      <c r="AO141" s="25">
        <v>-0.23051548780997586</v>
      </c>
      <c r="AP141" s="25">
        <v>0.28442706278774366</v>
      </c>
      <c r="AQ141" s="18">
        <f t="shared" si="395"/>
        <v>2.6847166224483927</v>
      </c>
      <c r="AR141" s="18">
        <f t="shared" si="396"/>
        <v>4.4937063592704494</v>
      </c>
      <c r="AS141" s="18">
        <f>IF(ISNUMBER(AQ141),AS140+AQ141*0.5,IF(ISNUMBER(AQ342),0,""))</f>
        <v>423.37673112381367</v>
      </c>
      <c r="AT141" s="18">
        <f>IF(ISNUMBER(AR141),AT140+AR141*0.5,IF(ISNUMBER(AR342),0,""))</f>
        <v>470.35084061759397</v>
      </c>
      <c r="AU141" s="18">
        <f>IF(ISNUMBER(AS141), AS141*COS(RADIANS(-$C141+Графики!$B$3))+AT141*SIN(RADIANS(-$C141+Графики!$B$3)),"")</f>
        <v>423.37673112381367</v>
      </c>
      <c r="AV141" s="19">
        <f>IF(ISNUMBER(AS141), AS141*COS(RADIANS(-$C141+Графики!$B$5))+AT141*SIN(RADIANS(-$C141+Графики!$B$5)),"")</f>
        <v>470.35084061759397</v>
      </c>
      <c r="AW141" s="24">
        <v>-0.18168355369753728</v>
      </c>
      <c r="AX141" s="25">
        <v>0.16084073978437721</v>
      </c>
      <c r="AY141" s="25">
        <v>-0.28253946712896627</v>
      </c>
      <c r="AZ141" s="25">
        <v>0.22665440533195033</v>
      </c>
      <c r="BA141" s="18">
        <f t="shared" si="397"/>
        <v>2.9890838935894379</v>
      </c>
      <c r="BB141" s="18">
        <f t="shared" si="398"/>
        <v>4.4435401795949359</v>
      </c>
      <c r="BC141" s="18">
        <f>IF(ISNUMBER(BA141),BC140+BA141*0.5,IF(ISNUMBER(BA342),0,""))</f>
        <v>421.27970273373199</v>
      </c>
      <c r="BD141" s="18">
        <f>IF(ISNUMBER(BB141),BD140+BB141*0.5,IF(ISNUMBER(BB342),0,""))</f>
        <v>466.87887165618127</v>
      </c>
      <c r="BE141" s="18">
        <f>IF(ISNUMBER(BC141), BC141*COS(RADIANS(-$C141+Графики!$B$3))+BD141*SIN(RADIANS(-$C141+Графики!$B$3)),"")</f>
        <v>421.27970273373199</v>
      </c>
      <c r="BF141" s="19">
        <f>IF(ISNUMBER(BC141), BC141*COS(RADIANS(-$C141+Графики!$B$5))+BD141*SIN(RADIANS(-$C141+Графики!$B$5)),"")</f>
        <v>466.87887165618127</v>
      </c>
      <c r="BG141" s="24">
        <v>-0.24080783233885217</v>
      </c>
      <c r="BH141" s="25">
        <v>6.6077150243720628E-2</v>
      </c>
      <c r="BI141" s="25">
        <v>-0.26982934432178141</v>
      </c>
      <c r="BJ141" s="25">
        <v>0.31404984389623158</v>
      </c>
      <c r="BK141" s="18">
        <f t="shared" si="399"/>
        <v>2.6780734842602056</v>
      </c>
      <c r="BL141" s="18">
        <f t="shared" si="400"/>
        <v>5.0952850866412041</v>
      </c>
      <c r="BM141" s="18">
        <f>IF(ISNUMBER(BK141),BM140+BK141*0.5,IF(ISNUMBER(BK342),0,""))</f>
        <v>428.60707074604704</v>
      </c>
      <c r="BN141" s="18">
        <f>IF(ISNUMBER(BL141),BN140+BL141*0.5,IF(ISNUMBER(BL342),0,""))</f>
        <v>457.02735860308081</v>
      </c>
      <c r="BO141" s="18">
        <f>IF(ISNUMBER(BM141), BM141*COS(RADIANS(-$C141+Графики!$B$3))+BN141*SIN(RADIANS(-$C141+Графики!$B$3)),"")</f>
        <v>428.60707074604704</v>
      </c>
      <c r="BP141" s="19">
        <f>IF(ISNUMBER(BM141), BM141*COS(RADIANS(-$C141+Графики!$B$5))+BN141*SIN(RADIANS(-$C141+Графики!$B$5)),"")</f>
        <v>457.02735860308081</v>
      </c>
      <c r="BQ141" s="24">
        <v>-0.11927870873923996</v>
      </c>
      <c r="BR141" s="25">
        <v>0.19301369487355444</v>
      </c>
      <c r="BS141" s="25">
        <v>-0.32709524629042608</v>
      </c>
      <c r="BT141" s="25">
        <v>0.15384040102141369</v>
      </c>
      <c r="BU141" s="18">
        <f t="shared" si="401"/>
        <v>2.7252619625498085</v>
      </c>
      <c r="BV141" s="18">
        <f t="shared" si="402"/>
        <v>4.1969429467468355</v>
      </c>
      <c r="BW141" s="18">
        <f>IF(ISNUMBER(BU141),BW140+BU141*0.5,IF(ISNUMBER(BU342),0,""))</f>
        <v>429.65601487353632</v>
      </c>
      <c r="BX141" s="18">
        <f>IF(ISNUMBER(BV141),BX140+BV141*0.5,IF(ISNUMBER(BV342),0,""))</f>
        <v>458.12593549628815</v>
      </c>
      <c r="BY141" s="18">
        <f>IF(ISNUMBER(BW141), BW141*COS(RADIANS(-$C141+Графики!$B$3))+BX141*SIN(RADIANS(-$C141+Графики!$B$3)),"")</f>
        <v>429.65601487353632</v>
      </c>
      <c r="BZ141" s="19">
        <f>IF(ISNUMBER(BW141), BW141*COS(RADIANS(-$C141+Графики!$B$5))+BX141*SIN(RADIANS(-$C141+Графики!$B$5)),"")</f>
        <v>458.12593549628815</v>
      </c>
      <c r="CA141" s="29">
        <v>-0.17440402255758058</v>
      </c>
      <c r="CB141" s="25">
        <v>0.1013437110485583</v>
      </c>
      <c r="CC141" s="25">
        <v>-0.20812713458371909</v>
      </c>
      <c r="CD141" s="25">
        <v>0.16123802758553527</v>
      </c>
      <c r="CE141" s="18">
        <f t="shared" si="403"/>
        <v>2.4063506058254354</v>
      </c>
      <c r="CF141" s="18">
        <f t="shared" si="404"/>
        <v>3.2233135294116995</v>
      </c>
      <c r="CG141" s="18">
        <f>IF(ISNUMBER(CE141),CG140+CE141*0.5,IF(ISNUMBER(CE342),0,""))</f>
        <v>433.89510004162884</v>
      </c>
      <c r="CH141" s="18">
        <f>IF(ISNUMBER(CF141),CH140+CF141*0.5,IF(ISNUMBER(CF342),0,""))</f>
        <v>472.12048153915265</v>
      </c>
      <c r="CI141" s="18">
        <f>IF(ISNUMBER(CG141), CG141*COS(RADIANS(-$C141+Графики!$B$3))+CH141*SIN(RADIANS(-$C141+Графики!$B$3)),"")</f>
        <v>433.89510004162884</v>
      </c>
      <c r="CJ141" s="19">
        <f>IF(ISNUMBER(CG141), CG141*COS(RADIANS(-$C141+Графики!$B$5))+CH141*SIN(RADIANS(-$C141+Графики!$B$5)),"")</f>
        <v>472.12048153915265</v>
      </c>
      <c r="CK141" s="24">
        <v>-0.26550321118849357</v>
      </c>
      <c r="CL141" s="25">
        <v>0.13218343075871272</v>
      </c>
      <c r="CM141" s="25">
        <v>-0.31402771885282399</v>
      </c>
      <c r="CN141" s="25">
        <v>0.15948481338986539</v>
      </c>
      <c r="CO141" s="18">
        <f t="shared" si="405"/>
        <v>3.4704636801057447</v>
      </c>
      <c r="CP141" s="18">
        <f t="shared" si="406"/>
        <v>4.1321646091517428</v>
      </c>
      <c r="CQ141" s="18">
        <f>IF(ISNUMBER(CO141),CQ140+CO141*0.5,IF(ISNUMBER(CO342),0,""))</f>
        <v>433.37319452109642</v>
      </c>
      <c r="CR141" s="18">
        <f>IF(ISNUMBER(CP141),CR140+CP141*0.5,IF(ISNUMBER(CP342),0,""))</f>
        <v>471.93484402137602</v>
      </c>
      <c r="CS141" s="18">
        <f>IF(ISNUMBER(CQ141), CQ141*COS(RADIANS(-$C141+Графики!$B$3))+CR141*SIN(RADIANS(-$C141+Графики!$B$3)),"")</f>
        <v>433.37319452109642</v>
      </c>
      <c r="CT141" s="19">
        <f>IF(ISNUMBER(CQ141), CQ141*COS(RADIANS(-$C141+Графики!$B$5))+CR141*SIN(RADIANS(-$C141+Графики!$B$5)),"")</f>
        <v>471.93484402137602</v>
      </c>
      <c r="CU141" s="24">
        <v>-0.12681433822842347</v>
      </c>
      <c r="CV141" s="25">
        <v>0.24015074037261672</v>
      </c>
      <c r="CW141" s="25">
        <v>-0.28739878620203219</v>
      </c>
      <c r="CX141" s="25">
        <v>0.16444447336187654</v>
      </c>
      <c r="CY141" s="18">
        <f t="shared" si="407"/>
        <v>3.2023689572173342</v>
      </c>
      <c r="CZ141" s="18">
        <f t="shared" si="408"/>
        <v>3.9430660734478531</v>
      </c>
      <c r="DA141" s="18">
        <f>IF(ISNUMBER(CY141),DA140+CY141*0.5,IF(ISNUMBER(CY342),0,""))</f>
        <v>424.93971752159041</v>
      </c>
      <c r="DB141" s="18">
        <f>IF(ISNUMBER(CZ141),DB140+CZ141*0.5,IF(ISNUMBER(CZ342),0,""))</f>
        <v>472.41788354019491</v>
      </c>
      <c r="DC141" s="18">
        <f>IF(ISNUMBER(DA141), DA141*COS(RADIANS(-$C141+Графики!$B$3))+DB141*SIN(RADIANS(-$C141+Графики!$B$3)),"")</f>
        <v>424.93971752159041</v>
      </c>
      <c r="DD141" s="19">
        <f>IF(ISNUMBER(DA141), DA141*COS(RADIANS(-$C141+Графики!$B$5))+DB141*SIN(RADIANS(-$C141+Графики!$B$5)),"")</f>
        <v>472.41788354019491</v>
      </c>
      <c r="DE141" s="24">
        <v>-0.19292660503349521</v>
      </c>
      <c r="DF141" s="25">
        <v>0.21444896491598672</v>
      </c>
      <c r="DG141" s="25">
        <v>-0.22116731633058404</v>
      </c>
      <c r="DH141" s="25">
        <v>0.31035094675043118</v>
      </c>
      <c r="DI141" s="18">
        <f t="shared" si="409"/>
        <v>3.555015005736244</v>
      </c>
      <c r="DJ141" s="18">
        <f t="shared" si="410"/>
        <v>4.6383552306035494</v>
      </c>
      <c r="DK141" s="18">
        <f>IF(ISNUMBER(DI141),DK140+DI141*0.5,IF(ISNUMBER(DI342),0,""))</f>
        <v>429.09914877196286</v>
      </c>
      <c r="DL141" s="18">
        <f>IF(ISNUMBER(DJ141),DL140+DJ141*0.5,IF(ISNUMBER(DJ342),0,""))</f>
        <v>470.39774203232332</v>
      </c>
      <c r="DM141" s="18">
        <f>IF(ISNUMBER(DK141), DK141*COS(RADIANS(-$C141+Графики!$B$3))+DL141*SIN(RADIANS(-$C141+Графики!$B$3)),"")</f>
        <v>429.09914877196286</v>
      </c>
      <c r="DN141" s="19">
        <f>IF(ISNUMBER(DK141), DK141*COS(RADIANS(-$C141+Графики!$B$5))+DL141*SIN(RADIANS(-$C141+Графики!$B$5)),"")</f>
        <v>470.39774203232332</v>
      </c>
      <c r="DO141" s="24">
        <v>-0.1712386031921061</v>
      </c>
      <c r="DP141" s="25">
        <v>7.9602755642714407E-2</v>
      </c>
      <c r="DQ141" s="25">
        <v>-0.32741946089654606</v>
      </c>
      <c r="DR141" s="25">
        <v>0.18376339234184239</v>
      </c>
      <c r="DS141" s="18">
        <f t="shared" si="411"/>
        <v>2.1890020577338478</v>
      </c>
      <c r="DT141" s="18">
        <f t="shared" si="412"/>
        <v>4.4608971392280337</v>
      </c>
      <c r="DU141" s="18">
        <f>IF(ISNUMBER(DS141),DU140+DS141*0.5,IF(ISNUMBER(DS342),0,""))</f>
        <v>434.18583706122826</v>
      </c>
      <c r="DV141" s="18">
        <f>IF(ISNUMBER(DT141),DV140+DT141*0.5,IF(ISNUMBER(DT342),0,""))</f>
        <v>467.36730458822296</v>
      </c>
      <c r="DW141" s="18">
        <f>IF(ISNUMBER(DU141), DU141*COS(RADIANS(-$C141+Графики!$B$3))+DV141*SIN(RADIANS(-$C141+Графики!$B$3)),"")</f>
        <v>434.18583706122826</v>
      </c>
      <c r="DX141" s="19">
        <f>IF(ISNUMBER(DU141), DU141*COS(RADIANS(-$C141+Графики!$B$5))+DV141*SIN(RADIANS(-$C141+Графики!$B$5)),"")</f>
        <v>467.36730458822296</v>
      </c>
      <c r="DY141" s="24">
        <v>-0.22025691720555279</v>
      </c>
      <c r="DZ141" s="25">
        <v>0.17128580126165002</v>
      </c>
      <c r="EA141" s="25">
        <v>-0.20372256492307317</v>
      </c>
      <c r="EB141" s="25">
        <v>0.28313706540222572</v>
      </c>
      <c r="EC141" s="18">
        <f t="shared" si="413"/>
        <v>3.4168481511636775</v>
      </c>
      <c r="ED141" s="18">
        <f t="shared" si="414"/>
        <v>4.2486389900224726</v>
      </c>
      <c r="EE141" s="18">
        <f>IF(ISNUMBER(EC141),EE140+EC141*0.5,IF(ISNUMBER(EC342),0,""))</f>
        <v>426.48264181757139</v>
      </c>
      <c r="EF141" s="18">
        <f>IF(ISNUMBER(ED141),EF140+ED141*0.5,IF(ISNUMBER(ED342),0,""))</f>
        <v>466.77401532841884</v>
      </c>
      <c r="EG141" s="18">
        <f>IF(ISNUMBER(EE141), EE141*COS(RADIANS(-$C141+Графики!$B$3))+EF141*SIN(RADIANS(-$C141+Графики!$B$3)),"")</f>
        <v>426.48264181757139</v>
      </c>
      <c r="EH141" s="19">
        <f>IF(ISNUMBER(EE141), EE141*COS(RADIANS(-$C141+Графики!$B$5))+EF141*SIN(RADIANS(-$C141+Графики!$B$5)),"")</f>
        <v>466.77401532841884</v>
      </c>
      <c r="EI141" s="24">
        <v>-0.12614057594113615</v>
      </c>
      <c r="EJ141" s="25">
        <v>6.862009884342532E-2</v>
      </c>
      <c r="EK141" s="25">
        <v>-0.27976338938122214</v>
      </c>
      <c r="EL141" s="25">
        <v>0.16432383531531156</v>
      </c>
      <c r="EM141" s="18">
        <f t="shared" si="415"/>
        <v>1.6996066959320435</v>
      </c>
      <c r="EN141" s="18">
        <f t="shared" si="416"/>
        <v>3.8753824179710832</v>
      </c>
      <c r="EO141" s="18">
        <f>IF(ISNUMBER(EM141),EO140+EM141*0.5,IF(ISNUMBER(EM342),0,""))</f>
        <v>430.04800421633735</v>
      </c>
      <c r="EP141" s="18">
        <f>IF(ISNUMBER(EN141),EP140+EN141*0.5,IF(ISNUMBER(EN342),0,""))</f>
        <v>463.03202440797457</v>
      </c>
      <c r="EQ141" s="18">
        <f>IF(ISNUMBER(EO141), EO141*COS(RADIANS(-$C141+Графики!$B$3))+EP141*SIN(RADIANS(-$C141+Графики!$B$3)),"")</f>
        <v>430.04800421633735</v>
      </c>
      <c r="ER141" s="19">
        <f>IF(ISNUMBER(EO141), EO141*COS(RADIANS(-$C141+Графики!$B$5))+EP141*SIN(RADIANS(-$C141+Графики!$B$5)),"")</f>
        <v>463.03202440797457</v>
      </c>
      <c r="ES141" s="24">
        <v>-0.11032857763824183</v>
      </c>
      <c r="ET141" s="25">
        <v>8.5700750034407941E-2</v>
      </c>
      <c r="EU141" s="25">
        <v>-0.20184216485892054</v>
      </c>
      <c r="EV141" s="25">
        <v>0.24966671570966967</v>
      </c>
      <c r="EW141" s="18">
        <f t="shared" si="417"/>
        <v>1.7106777648183682</v>
      </c>
      <c r="EX141" s="18">
        <f t="shared" si="418"/>
        <v>3.9401480889065019</v>
      </c>
      <c r="EY141" s="18">
        <f>IF(ISNUMBER(EW141),EY140+EW141*0.5,IF(ISNUMBER(EW342),0,""))</f>
        <v>424.39113362143348</v>
      </c>
      <c r="EZ141" s="18">
        <f>IF(ISNUMBER(EX141),EZ140+EX141*0.5,IF(ISNUMBER(EX342),0,""))</f>
        <v>463.62940381393668</v>
      </c>
      <c r="FA141" s="18">
        <f>IF(ISNUMBER(EY141), EY141*COS(RADIANS(-$C141+Графики!$B$3))+EZ141*SIN(RADIANS(-$C141+Графики!$B$3)),"")</f>
        <v>424.39113362143348</v>
      </c>
      <c r="FB141" s="19">
        <f>IF(ISNUMBER(EY141), EY141*COS(RADIANS(-$C141+Графики!$B$5))+EZ141*SIN(RADIANS(-$C141+Графики!$B$5)),"")</f>
        <v>463.62940381393668</v>
      </c>
      <c r="FC141" s="24">
        <v>-0.15004989440476932</v>
      </c>
      <c r="FD141" s="25">
        <v>0.14874635943051701</v>
      </c>
      <c r="FE141" s="25">
        <v>-0.23071672318418274</v>
      </c>
      <c r="FF141" s="25">
        <v>0.33742909484791006</v>
      </c>
      <c r="FG141" s="18">
        <f t="shared" si="419"/>
        <v>2.6074862563063936</v>
      </c>
      <c r="FH141" s="18">
        <f t="shared" si="420"/>
        <v>4.9579872652491357</v>
      </c>
      <c r="FI141" s="18">
        <f>IF(ISNUMBER(FG141),FI140+FG141*0.5,IF(ISNUMBER(FG342),0,""))</f>
        <v>429.08856397805357</v>
      </c>
      <c r="FJ141" s="18">
        <f>IF(ISNUMBER(FH141),FJ140+FH141*0.5,IF(ISNUMBER(FH342),0,""))</f>
        <v>472.49963587897543</v>
      </c>
      <c r="FK141" s="18">
        <f>IF(ISNUMBER(FI141), FI141*COS(RADIANS(-$C141+Графики!$B$3))+FJ141*SIN(RADIANS(-$C141+Графики!$B$3)),"")</f>
        <v>429.08856397805357</v>
      </c>
      <c r="FL141" s="19">
        <f>IF(ISNUMBER(FI141), FI141*COS(RADIANS(-$C141+Графики!$B$5))+FJ141*SIN(RADIANS(-$C141+Графики!$B$5)),"")</f>
        <v>472.49963587897543</v>
      </c>
      <c r="FM141" s="24">
        <v>-0.17207604101084448</v>
      </c>
      <c r="FN141" s="25">
        <v>0.25872082667978868</v>
      </c>
      <c r="FO141" s="25">
        <v>-0.20171820402971199</v>
      </c>
      <c r="FP141" s="25">
        <v>0.19815339720559508</v>
      </c>
      <c r="FQ141" s="18">
        <f t="shared" si="421"/>
        <v>3.7594030188402492</v>
      </c>
      <c r="FR141" s="18">
        <f t="shared" si="422"/>
        <v>3.489530931448261</v>
      </c>
      <c r="FS141" s="18">
        <f>IF(ISNUMBER(FQ141),FS140+FQ141*0.5,IF(ISNUMBER(FQ342),0,""))</f>
        <v>432.41583308905899</v>
      </c>
      <c r="FT141" s="18">
        <f>IF(ISNUMBER(FR141),FT140+FR141*0.5,IF(ISNUMBER(FR342),0,""))</f>
        <v>463.53143736358112</v>
      </c>
      <c r="FU141" s="18">
        <f>IF(ISNUMBER(FS141), FS141*COS(RADIANS(-$C141+Графики!$B$3))+FT141*SIN(RADIANS(-$C141+Графики!$B$3)),"")</f>
        <v>432.41583308905899</v>
      </c>
      <c r="FV141" s="19">
        <f>IF(ISNUMBER(FS141), FS141*COS(RADIANS(-$C141+Графики!$B$5))+FT141*SIN(RADIANS(-$C141+Графики!$B$5)),"")</f>
        <v>463.53143736358112</v>
      </c>
      <c r="FW141" s="24">
        <v>-0.28805246729366951</v>
      </c>
      <c r="FX141" s="25">
        <v>9.5352609731407162E-2</v>
      </c>
      <c r="FY141" s="25">
        <v>-0.27049352025846224</v>
      </c>
      <c r="FZ141" s="25">
        <v>0.17438190008560947</v>
      </c>
      <c r="GA141" s="18">
        <f t="shared" si="423"/>
        <v>3.3458342388938176</v>
      </c>
      <c r="GB141" s="18">
        <f t="shared" si="424"/>
        <v>3.8822606708276592</v>
      </c>
      <c r="GC141" s="18">
        <f>IF(ISNUMBER(GA141),GC140+GA141*0.5,IF(ISNUMBER(GA342),0,""))</f>
        <v>433.76359319543576</v>
      </c>
      <c r="GD141" s="18">
        <f>IF(ISNUMBER(GB141),GD140+GB141*0.5,IF(ISNUMBER(GB342),0,""))</f>
        <v>461.8097743071794</v>
      </c>
      <c r="GE141" s="18">
        <f>IF(ISNUMBER(GC141), GC141*COS(RADIANS(-$C141+Графики!$B$3))+GD141*SIN(RADIANS(-$C141+Графики!$B$3)),"")</f>
        <v>433.76359319543576</v>
      </c>
      <c r="GF141" s="19">
        <f>IF(ISNUMBER(GC141), GC141*COS(RADIANS(-$C141+Графики!$B$5))+GD141*SIN(RADIANS(-$C141+Графики!$B$5)),"")</f>
        <v>461.8097743071794</v>
      </c>
      <c r="GG141" s="24">
        <v>-0.23030429004125708</v>
      </c>
      <c r="GH141" s="25">
        <v>0.21038055198802361</v>
      </c>
      <c r="GI141" s="25">
        <v>-0.24745698629021518</v>
      </c>
      <c r="GJ141" s="25">
        <v>0.25850056622696904</v>
      </c>
      <c r="GK141" s="18">
        <f t="shared" si="425"/>
        <v>3.8456912492512694</v>
      </c>
      <c r="GL141" s="18">
        <f t="shared" si="426"/>
        <v>4.4152982373168932</v>
      </c>
      <c r="GM141" s="18">
        <f>IF(ISNUMBER(GK141),GM140+GK141*0.5,IF(ISNUMBER(GK342),0,""))</f>
        <v>435.66225250119641</v>
      </c>
      <c r="GN141" s="18">
        <f>IF(ISNUMBER(GL141),GN140+GL141*0.5,IF(ISNUMBER(GL342),0,""))</f>
        <v>467.12351633657079</v>
      </c>
      <c r="GO141" s="18">
        <f>IF(ISNUMBER(GM141), GM141*COS(RADIANS(-$C141+Графики!$B$3))+GN141*SIN(RADIANS(-$C141+Графики!$B$3)),"")</f>
        <v>435.66225250119641</v>
      </c>
      <c r="GP141" s="19">
        <f>IF(ISNUMBER(GM141), GM141*COS(RADIANS(-$C141+Графики!$B$5))+GN141*SIN(RADIANS(-$C141+Графики!$B$5)),"")</f>
        <v>467.12351633657079</v>
      </c>
      <c r="GQ141" s="24">
        <v>-0.24787278921864647</v>
      </c>
      <c r="GR141" s="25">
        <v>0.22816963044790592</v>
      </c>
      <c r="GS141" s="25">
        <v>-0.25650013599157317</v>
      </c>
      <c r="GT141" s="25">
        <v>0.206971414074375</v>
      </c>
      <c r="GU141" s="18">
        <f t="shared" si="427"/>
        <v>4.1542418522840121</v>
      </c>
      <c r="GV141" s="18">
        <f t="shared" si="428"/>
        <v>4.0445412419259217</v>
      </c>
      <c r="GW141" s="18">
        <f>IF(ISNUMBER(GU141),GW140+GU141*0.5,IF(ISNUMBER(GU342),0,""))</f>
        <v>431.01949345051315</v>
      </c>
      <c r="GX141" s="18">
        <f>IF(ISNUMBER(GV141),GX140+GV141*0.5,IF(ISNUMBER(GV342),0,""))</f>
        <v>466.53784808082935</v>
      </c>
      <c r="GY141" s="18">
        <f>IF(ISNUMBER(GW141), GW141*COS(RADIANS(-$C141+Графики!$B$3))+GX141*SIN(RADIANS(-$C141+Графики!$B$3)),"")</f>
        <v>431.01949345051315</v>
      </c>
      <c r="GZ141" s="19">
        <f>IF(ISNUMBER(GW141), GW141*COS(RADIANS(-$C141+Графики!$B$5))+GX141*SIN(RADIANS(-$C141+Графики!$B$5)),"")</f>
        <v>466.53784808082935</v>
      </c>
      <c r="HA141" s="24">
        <v>-0.23525516692658957</v>
      </c>
      <c r="HB141" s="25">
        <v>0.13993482188742809</v>
      </c>
      <c r="HC141" s="25">
        <v>-0.20846938606258386</v>
      </c>
      <c r="HD141" s="25">
        <v>0.18304025621900502</v>
      </c>
      <c r="HE141" s="18">
        <f t="shared" si="429"/>
        <v>3.2741444628176728</v>
      </c>
      <c r="HF141" s="18">
        <f t="shared" si="430"/>
        <v>3.4165595086769978</v>
      </c>
      <c r="HG141" s="18">
        <f>IF(ISNUMBER(HE141),HG140+HE141*0.5,IF(ISNUMBER(HE342),0,""))</f>
        <v>433.91005662607779</v>
      </c>
      <c r="HH141" s="18">
        <f>IF(ISNUMBER(HF141),HH140+HF141*0.5,IF(ISNUMBER(HF342),0,""))</f>
        <v>469.46281583611261</v>
      </c>
      <c r="HI141" s="18">
        <f>IF(ISNUMBER(HG141), HG141*COS(RADIANS(-$C141+Графики!$B$3))+HH141*SIN(RADIANS(-$C141+Графики!$B$3)),"")</f>
        <v>433.91005662607779</v>
      </c>
      <c r="HJ141" s="19">
        <f>IF(ISNUMBER(HG141), HG141*COS(RADIANS(-$C141+Графики!$B$5))+HH141*SIN(RADIANS(-$C141+Графики!$B$5)),"")</f>
        <v>469.46281583611261</v>
      </c>
      <c r="HK141" s="24">
        <v>-0.24771511168323265</v>
      </c>
      <c r="HL141" s="25">
        <v>0.1029169046802253</v>
      </c>
      <c r="HM141" s="25">
        <v>-0.23249133314853604</v>
      </c>
      <c r="HN141" s="25">
        <v>0.20752910325226612</v>
      </c>
      <c r="HO141" s="18">
        <f t="shared" si="431"/>
        <v>3.0598367995324027</v>
      </c>
      <c r="HP141" s="18">
        <f t="shared" si="432"/>
        <v>3.8398932591684969</v>
      </c>
      <c r="HQ141" s="18">
        <f>IF(ISNUMBER(HO141),HQ140+HO141*0.5,IF(ISNUMBER(HO342),0,""))</f>
        <v>432.06610794497408</v>
      </c>
      <c r="HR141" s="18">
        <f>IF(ISNUMBER(HP141),HR140+HP141*0.5,IF(ISNUMBER(HP342),0,""))</f>
        <v>473.88884889345542</v>
      </c>
      <c r="HS141" s="18">
        <f>IF(ISNUMBER(HQ141), HQ141*COS(RADIANS(-$C141+Графики!$B$3))+HR141*SIN(RADIANS(-$C141+Графики!$B$3)),"")</f>
        <v>432.06610794497408</v>
      </c>
      <c r="HT141" s="19">
        <f>IF(ISNUMBER(HQ141), HQ141*COS(RADIANS(-$C141+Графики!$B$5))+HR141*SIN(RADIANS(-$C141+Графики!$B$5)),"")</f>
        <v>473.88884889345542</v>
      </c>
      <c r="HU141" s="24">
        <v>-0.14567342582498236</v>
      </c>
      <c r="HV141" s="25">
        <v>0.15982481101685861</v>
      </c>
      <c r="HW141" s="25">
        <v>-0.34364376188556783</v>
      </c>
      <c r="HX141" s="25">
        <v>0.17418312471822381</v>
      </c>
      <c r="HY141" s="18">
        <f t="shared" si="433"/>
        <v>2.6659718879295373</v>
      </c>
      <c r="HZ141" s="18">
        <f t="shared" si="434"/>
        <v>4.518876683723132</v>
      </c>
      <c r="IA141" s="18">
        <f>IF(ISNUMBER(HY141),IA140+HY141*0.5,IF(ISNUMBER(HY342),0,""))</f>
        <v>428.43172055155009</v>
      </c>
      <c r="IB141" s="18">
        <f>IF(ISNUMBER(HZ141),IB140+HZ141*0.5,IF(ISNUMBER(HZ342),0,""))</f>
        <v>462.13759565011566</v>
      </c>
      <c r="IC141" s="18">
        <f>IF(ISNUMBER(IA141), IA141*COS(RADIANS(-$C141+Графики!$B$3))+IB141*SIN(RADIANS(-$C141+Графики!$B$3)),"")</f>
        <v>428.43172055155009</v>
      </c>
      <c r="ID141" s="19">
        <f>IF(ISNUMBER(IA141), IA141*COS(RADIANS(-$C141+Графики!$B$5))+IB141*SIN(RADIANS(-$C141+Графики!$B$5)),"")</f>
        <v>462.13759565011566</v>
      </c>
      <c r="IE141" s="24">
        <v>-9.5971790428434373E-2</v>
      </c>
      <c r="IF141" s="25">
        <v>0.215701929635115</v>
      </c>
      <c r="IG141" s="25">
        <v>-0.36392580903382343</v>
      </c>
      <c r="IH141" s="25">
        <v>0.28884200152648509</v>
      </c>
      <c r="II141" s="18">
        <f t="shared" si="435"/>
        <v>2.7198629500784763</v>
      </c>
      <c r="IJ141" s="18">
        <f t="shared" si="436"/>
        <v>5.6964429644541168</v>
      </c>
      <c r="IK141" s="18">
        <f>IF(ISNUMBER(II141),IK140+II141*0.5,IF(ISNUMBER(II342),0,""))</f>
        <v>428.117048109336</v>
      </c>
      <c r="IL141" s="18">
        <f>IF(ISNUMBER(IJ141),IL140+IJ141*0.5,IF(ISNUMBER(IJ342),0,""))</f>
        <v>460.49810318774058</v>
      </c>
      <c r="IM141" s="18">
        <f>IF(ISNUMBER(IK141), IK141*COS(RADIANS(-$C141+Графики!$B$3))+IL141*SIN(RADIANS(-$C141+Графики!$B$3)),"")</f>
        <v>428.117048109336</v>
      </c>
      <c r="IN141" s="19">
        <f>IF(ISNUMBER(IK141), IK141*COS(RADIANS(-$C141+Графики!$B$5))+IL141*SIN(RADIANS(-$C141+Графики!$B$5)),"")</f>
        <v>460.49810318774058</v>
      </c>
      <c r="IO141" s="24">
        <v>-0.10615378479661017</v>
      </c>
      <c r="IP141" s="25">
        <v>0.10343229934612724</v>
      </c>
      <c r="IQ141" s="25">
        <v>-0.34416190769121663</v>
      </c>
      <c r="IR141" s="25">
        <v>0.152412585826426</v>
      </c>
      <c r="IS141" s="18">
        <f t="shared" si="437"/>
        <v>1.8289825976129299</v>
      </c>
      <c r="IT141" s="18">
        <f t="shared" si="438"/>
        <v>4.3334163840302784</v>
      </c>
      <c r="IU141" s="18">
        <f>IF(ISNUMBER(IS141),IU140+IS141*0.5,IF(ISNUMBER(IS342),0,""))</f>
        <v>428.85136100802464</v>
      </c>
      <c r="IV141" s="18">
        <f>IF(ISNUMBER(IT141),IV140+IT141*0.5,IF(ISNUMBER(IT342),0,""))</f>
        <v>470.70524566478753</v>
      </c>
      <c r="IW141" s="18">
        <f>IF(ISNUMBER(IU141), IU141*COS(RADIANS(-$C141+Графики!$B$3))+IV141*SIN(RADIANS(-$C141+Графики!$B$3)),"")</f>
        <v>428.85136100802464</v>
      </c>
      <c r="IX141" s="19">
        <f>IF(ISNUMBER(IU141), IU141*COS(RADIANS(-$C141+Графики!$B$5))+IV141*SIN(RADIANS(-$C141+Графики!$B$5)),"")</f>
        <v>470.70524566478753</v>
      </c>
    </row>
    <row r="142" spans="1:258" s="88" customFormat="1" x14ac:dyDescent="0.25">
      <c r="A142" s="44">
        <v>142</v>
      </c>
      <c r="B142" s="50">
        <v>0</v>
      </c>
      <c r="C142" s="11">
        <f>IF(Графики!$A$7="Расчитывать с учетом закручивания скважины",B142,0)</f>
        <v>0</v>
      </c>
      <c r="D142" s="47">
        <v>69.5</v>
      </c>
      <c r="E142" s="34">
        <f>IF(ISNUMBER(INDEX($I$1:$IX$303,$A142,E$1) ),INDEX($I$1:$IX$303,$A142,E$1),0)</f>
        <v>3.8224396112137269</v>
      </c>
      <c r="F142" s="35">
        <f>IF(ISNUMBER(INDEX($I$1:$IX$303,$A142,F$1) ),INDEX($I$1:$IX$303,$A142,F$1),0)</f>
        <v>8.806699276333827</v>
      </c>
      <c r="G142" s="35">
        <f>IF(ISNUMBER(INDEX($I$1:$IX$303,$A142,G$1) ),INDEX($I$1:$IX$303,$A142,G$1)-$G$305,0)</f>
        <v>-548.22949306718988</v>
      </c>
      <c r="H142" s="36">
        <f>IF(ISNUMBER(INDEX($I$1:$IX$303,$A142,H$1) ),INDEX($I$1:$IX$303,$A142,H$1)-$H$305,0)</f>
        <v>-680.70383394287569</v>
      </c>
      <c r="I142" s="29">
        <v>-0.28296446521783974</v>
      </c>
      <c r="J142" s="25">
        <v>0.15505591577480929</v>
      </c>
      <c r="K142" s="25">
        <v>-0.53732080371141089</v>
      </c>
      <c r="L142" s="25">
        <v>0.47186564159729016</v>
      </c>
      <c r="M142" s="18">
        <f t="shared" si="389"/>
        <v>3.8224396112137269</v>
      </c>
      <c r="N142" s="18">
        <f t="shared" si="390"/>
        <v>8.806699276333827</v>
      </c>
      <c r="O142" s="18">
        <f>IF(ISNUMBER(M142),O141+M142*0.5,IF(ISNUMBER(M343),0,""))</f>
        <v>429.68666282222472</v>
      </c>
      <c r="P142" s="18">
        <f>IF(ISNUMBER(N142),P141+N142*0.5,IF(ISNUMBER(N343),0,""))</f>
        <v>474.72582954116183</v>
      </c>
      <c r="Q142" s="18">
        <f>IF(ISNUMBER(O142), O142*COS(RADIANS(-$C142+Графики!$B$3))+P142*SIN(RADIANS(-$C142+Графики!$B$3)),"")</f>
        <v>429.68666282222472</v>
      </c>
      <c r="R142" s="19">
        <f>IF(ISNUMBER(O142), O142*COS(RADIANS(-$C142+Графики!$B$5))+P142*SIN(RADIANS(-$C142+Графики!$B$5)),"")</f>
        <v>474.72582954116183</v>
      </c>
      <c r="S142" s="29">
        <v>-0.26017580847497096</v>
      </c>
      <c r="T142" s="25">
        <v>0.19749745943057781</v>
      </c>
      <c r="U142" s="25">
        <v>-0.52160290256131547</v>
      </c>
      <c r="V142" s="25">
        <v>0.44132591218899464</v>
      </c>
      <c r="W142" s="18">
        <f t="shared" si="391"/>
        <v>3.9939420933039647</v>
      </c>
      <c r="X142" s="18">
        <f t="shared" si="392"/>
        <v>8.403040245418639</v>
      </c>
      <c r="Y142" s="18">
        <f>IF(ISNUMBER(W142),Y141+W142*0.5,IF(ISNUMBER(W343),0,""))</f>
        <v>430.12624250248365</v>
      </c>
      <c r="Z142" s="18">
        <f>IF(ISNUMBER(X142),Z141+X142*0.5,IF(ISNUMBER(X343),0,""))</f>
        <v>469.3172751921702</v>
      </c>
      <c r="AA142" s="18">
        <f>IF(ISNUMBER(Y142), Y142*COS(RADIANS(-$C142+Графики!$B$3))+Z142*SIN(RADIANS(-$C142+Графики!$B$3)),"")</f>
        <v>430.12624250248365</v>
      </c>
      <c r="AB142" s="18">
        <f>IF(ISNUMBER(Y142), Y142*COS(RADIANS(-$C142+Графики!$B$5))+Z142*SIN(RADIANS(-$C142+Графики!$B$5)),"")</f>
        <v>469.3172751921702</v>
      </c>
      <c r="AC142" s="24">
        <v>-0.15512774709960503</v>
      </c>
      <c r="AD142" s="25">
        <v>0.11617616091705765</v>
      </c>
      <c r="AE142" s="25">
        <v>-0.485808858580424</v>
      </c>
      <c r="AF142" s="25">
        <v>0.43380537880669556</v>
      </c>
      <c r="AG142" s="18">
        <f t="shared" si="393"/>
        <v>2.3675710223428954</v>
      </c>
      <c r="AH142" s="18">
        <f t="shared" si="394"/>
        <v>8.025062004982022</v>
      </c>
      <c r="AI142" s="18">
        <f>IF(ISNUMBER(AG142),AI141+AG142*0.5,IF(ISNUMBER(AG343),0,""))</f>
        <v>434.22937210079874</v>
      </c>
      <c r="AJ142" s="18">
        <f>IF(ISNUMBER(AH142),AJ141+AH142*0.5,IF(ISNUMBER(AH343),0,""))</f>
        <v>477.99490794355006</v>
      </c>
      <c r="AK142" s="18">
        <f>IF(ISNUMBER(AI142), AI142*COS(RADIANS(-$C142+Графики!$B$3))+AJ142*SIN(RADIANS(-$C142+Графики!$B$3)),"")</f>
        <v>434.22937210079874</v>
      </c>
      <c r="AL142" s="19">
        <f>IF(ISNUMBER(AI142), AI142*COS(RADIANS(-$C142+Графики!$B$5))+AJ142*SIN(RADIANS(-$C142+Графики!$B$5)),"")</f>
        <v>477.99490794355006</v>
      </c>
      <c r="AM142" s="24">
        <v>-0.26495033413801711</v>
      </c>
      <c r="AN142" s="25">
        <v>0.11629995504668819</v>
      </c>
      <c r="AO142" s="25">
        <v>-0.3716547110978855</v>
      </c>
      <c r="AP142" s="25">
        <v>0.44644269383500268</v>
      </c>
      <c r="AQ142" s="18">
        <f t="shared" si="395"/>
        <v>3.3270302723075709</v>
      </c>
      <c r="AR142" s="18">
        <f t="shared" si="396"/>
        <v>7.1391860126811375</v>
      </c>
      <c r="AS142" s="18">
        <f>IF(ISNUMBER(AQ142),AS141+AQ142*0.5,IF(ISNUMBER(AQ343),0,""))</f>
        <v>425.04024625996743</v>
      </c>
      <c r="AT142" s="18">
        <f>IF(ISNUMBER(AR142),AT141+AR142*0.5,IF(ISNUMBER(AR343),0,""))</f>
        <v>473.92043362393457</v>
      </c>
      <c r="AU142" s="18">
        <f>IF(ISNUMBER(AS142), AS142*COS(RADIANS(-$C142+Графики!$B$3))+AT142*SIN(RADIANS(-$C142+Графики!$B$3)),"")</f>
        <v>425.04024625996743</v>
      </c>
      <c r="AV142" s="19">
        <f>IF(ISNUMBER(AS142), AS142*COS(RADIANS(-$C142+Графики!$B$5))+AT142*SIN(RADIANS(-$C142+Графики!$B$5)),"")</f>
        <v>473.92043362393457</v>
      </c>
      <c r="AW142" s="24">
        <v>-0.25998977899217068</v>
      </c>
      <c r="AX142" s="25">
        <v>0.20717652743751522</v>
      </c>
      <c r="AY142" s="25">
        <v>-0.46278492756520961</v>
      </c>
      <c r="AZ142" s="25">
        <v>0.46683440485236205</v>
      </c>
      <c r="BA142" s="18">
        <f t="shared" si="397"/>
        <v>4.0767838079008412</v>
      </c>
      <c r="BB142" s="18">
        <f t="shared" si="398"/>
        <v>8.1123700878831446</v>
      </c>
      <c r="BC142" s="18">
        <f>IF(ISNUMBER(BA142),BC141+BA142*0.5,IF(ISNUMBER(BA343),0,""))</f>
        <v>423.31809463768241</v>
      </c>
      <c r="BD142" s="18">
        <f>IF(ISNUMBER(BB142),BD141+BB142*0.5,IF(ISNUMBER(BB343),0,""))</f>
        <v>470.93505670012286</v>
      </c>
      <c r="BE142" s="18">
        <f>IF(ISNUMBER(BC142), BC142*COS(RADIANS(-$C142+Графики!$B$3))+BD142*SIN(RADIANS(-$C142+Графики!$B$3)),"")</f>
        <v>423.31809463768241</v>
      </c>
      <c r="BF142" s="19">
        <f>IF(ISNUMBER(BC142), BC142*COS(RADIANS(-$C142+Графики!$B$5))+BD142*SIN(RADIANS(-$C142+Графики!$B$5)),"")</f>
        <v>470.93505670012286</v>
      </c>
      <c r="BG142" s="24">
        <v>-0.1587748200922619</v>
      </c>
      <c r="BH142" s="25">
        <v>0.18772869117206023</v>
      </c>
      <c r="BI142" s="25">
        <v>-0.46997930439429891</v>
      </c>
      <c r="BJ142" s="25">
        <v>0.49209480999116351</v>
      </c>
      <c r="BK142" s="18">
        <f t="shared" si="399"/>
        <v>3.0238089626299995</v>
      </c>
      <c r="BL142" s="18">
        <f t="shared" si="400"/>
        <v>8.3955818407796379</v>
      </c>
      <c r="BM142" s="18">
        <f>IF(ISNUMBER(BK142),BM141+BK142*0.5,IF(ISNUMBER(BK343),0,""))</f>
        <v>430.11897522736206</v>
      </c>
      <c r="BN142" s="18">
        <f>IF(ISNUMBER(BL142),BN141+BL142*0.5,IF(ISNUMBER(BL343),0,""))</f>
        <v>461.22514952347063</v>
      </c>
      <c r="BO142" s="18">
        <f>IF(ISNUMBER(BM142), BM142*COS(RADIANS(-$C142+Графики!$B$3))+BN142*SIN(RADIANS(-$C142+Графики!$B$3)),"")</f>
        <v>430.11897522736206</v>
      </c>
      <c r="BP142" s="19">
        <f>IF(ISNUMBER(BM142), BM142*COS(RADIANS(-$C142+Графики!$B$5))+BN142*SIN(RADIANS(-$C142+Графики!$B$5)),"")</f>
        <v>461.22514952347063</v>
      </c>
      <c r="BQ142" s="24">
        <v>-0.2702532265167088</v>
      </c>
      <c r="BR142" s="25">
        <v>0.23027794512654517</v>
      </c>
      <c r="BS142" s="25">
        <v>-0.50690397604526971</v>
      </c>
      <c r="BT142" s="25">
        <v>0.49947578066434528</v>
      </c>
      <c r="BU142" s="18">
        <f t="shared" si="401"/>
        <v>4.3679445876085214</v>
      </c>
      <c r="BV142" s="18">
        <f t="shared" si="402"/>
        <v>8.7822072449596043</v>
      </c>
      <c r="BW142" s="18">
        <f>IF(ISNUMBER(BU142),BW141+BU142*0.5,IF(ISNUMBER(BU343),0,""))</f>
        <v>431.83998716734061</v>
      </c>
      <c r="BX142" s="18">
        <f>IF(ISNUMBER(BV142),BX141+BV142*0.5,IF(ISNUMBER(BV343),0,""))</f>
        <v>462.51703911876797</v>
      </c>
      <c r="BY142" s="18">
        <f>IF(ISNUMBER(BW142), BW142*COS(RADIANS(-$C142+Графики!$B$3))+BX142*SIN(RADIANS(-$C142+Графики!$B$3)),"")</f>
        <v>431.83998716734061</v>
      </c>
      <c r="BZ142" s="19">
        <f>IF(ISNUMBER(BW142), BW142*COS(RADIANS(-$C142+Графики!$B$5))+BX142*SIN(RADIANS(-$C142+Графики!$B$5)),"")</f>
        <v>462.51703911876797</v>
      </c>
      <c r="CA142" s="29">
        <v>-0.30991753322637122</v>
      </c>
      <c r="CB142" s="25">
        <v>0.16630852191344822</v>
      </c>
      <c r="CC142" s="25">
        <v>-0.51305865983548982</v>
      </c>
      <c r="CD142" s="25">
        <v>0.43022183967236349</v>
      </c>
      <c r="CE142" s="18">
        <f t="shared" si="403"/>
        <v>4.155844360266661</v>
      </c>
      <c r="CF142" s="18">
        <f t="shared" si="404"/>
        <v>8.2315822797421045</v>
      </c>
      <c r="CG142" s="18">
        <f>IF(ISNUMBER(CE142),CG141+CE142*0.5,IF(ISNUMBER(CE343),0,""))</f>
        <v>435.97302222176216</v>
      </c>
      <c r="CH142" s="18">
        <f>IF(ISNUMBER(CF142),CH141+CF142*0.5,IF(ISNUMBER(CF343),0,""))</f>
        <v>476.23627267902373</v>
      </c>
      <c r="CI142" s="18">
        <f>IF(ISNUMBER(CG142), CG142*COS(RADIANS(-$C142+Графики!$B$3))+CH142*SIN(RADIANS(-$C142+Графики!$B$3)),"")</f>
        <v>435.97302222176216</v>
      </c>
      <c r="CJ142" s="19">
        <f>IF(ISNUMBER(CG142), CG142*COS(RADIANS(-$C142+Графики!$B$5))+CH142*SIN(RADIANS(-$C142+Графики!$B$5)),"")</f>
        <v>476.23627267902373</v>
      </c>
      <c r="CK142" s="24">
        <v>-0.31924327124484297</v>
      </c>
      <c r="CL142" s="25">
        <v>0.13144160041380087</v>
      </c>
      <c r="CM142" s="25">
        <v>-0.38581562537158653</v>
      </c>
      <c r="CN142" s="25">
        <v>0.32607084016816901</v>
      </c>
      <c r="CO142" s="18">
        <f t="shared" si="405"/>
        <v>3.932957310350758</v>
      </c>
      <c r="CP142" s="18">
        <f t="shared" si="406"/>
        <v>6.2123414023254</v>
      </c>
      <c r="CQ142" s="18">
        <f>IF(ISNUMBER(CO142),CQ141+CO142*0.5,IF(ISNUMBER(CO343),0,""))</f>
        <v>435.33967317627179</v>
      </c>
      <c r="CR142" s="18">
        <f>IF(ISNUMBER(CP142),CR141+CP142*0.5,IF(ISNUMBER(CP343),0,""))</f>
        <v>475.0410147225387</v>
      </c>
      <c r="CS142" s="18">
        <f>IF(ISNUMBER(CQ142), CQ142*COS(RADIANS(-$C142+Графики!$B$3))+CR142*SIN(RADIANS(-$C142+Графики!$B$3)),"")</f>
        <v>435.33967317627179</v>
      </c>
      <c r="CT142" s="19">
        <f>IF(ISNUMBER(CQ142), CQ142*COS(RADIANS(-$C142+Графики!$B$5))+CR142*SIN(RADIANS(-$C142+Графики!$B$5)),"")</f>
        <v>475.0410147225387</v>
      </c>
      <c r="CU142" s="24">
        <v>-0.17448582124196482</v>
      </c>
      <c r="CV142" s="25">
        <v>0.19752361862496279</v>
      </c>
      <c r="CW142" s="25">
        <v>-0.44492353141786944</v>
      </c>
      <c r="CX142" s="25">
        <v>0.34296120398797769</v>
      </c>
      <c r="CY142" s="18">
        <f t="shared" si="407"/>
        <v>3.2463890847566268</v>
      </c>
      <c r="CZ142" s="18">
        <f t="shared" si="408"/>
        <v>6.8755372071404244</v>
      </c>
      <c r="DA142" s="18">
        <f>IF(ISNUMBER(CY142),DA141+CY142*0.5,IF(ISNUMBER(CY343),0,""))</f>
        <v>426.56291206396872</v>
      </c>
      <c r="DB142" s="18">
        <f>IF(ISNUMBER(CZ142),DB141+CZ142*0.5,IF(ISNUMBER(CZ343),0,""))</f>
        <v>475.8556521437651</v>
      </c>
      <c r="DC142" s="18">
        <f>IF(ISNUMBER(DA142), DA142*COS(RADIANS(-$C142+Графики!$B$3))+DB142*SIN(RADIANS(-$C142+Графики!$B$3)),"")</f>
        <v>426.56291206396872</v>
      </c>
      <c r="DD142" s="19">
        <f>IF(ISNUMBER(DA142), DA142*COS(RADIANS(-$C142+Графики!$B$5))+DB142*SIN(RADIANS(-$C142+Графики!$B$5)),"")</f>
        <v>475.8556521437651</v>
      </c>
      <c r="DE142" s="24">
        <v>-0.1924701581616724</v>
      </c>
      <c r="DF142" s="25">
        <v>0.25001071240221706</v>
      </c>
      <c r="DG142" s="25">
        <v>-0.53558367481201163</v>
      </c>
      <c r="DH142" s="25">
        <v>0.41591191883660272</v>
      </c>
      <c r="DI142" s="18">
        <f t="shared" si="409"/>
        <v>3.8613644385732608</v>
      </c>
      <c r="DJ142" s="18">
        <f t="shared" si="410"/>
        <v>8.3032700502183605</v>
      </c>
      <c r="DK142" s="18">
        <f>IF(ISNUMBER(DI142),DK141+DI142*0.5,IF(ISNUMBER(DI343),0,""))</f>
        <v>431.02983099124947</v>
      </c>
      <c r="DL142" s="18">
        <f>IF(ISNUMBER(DJ142),DL141+DJ142*0.5,IF(ISNUMBER(DJ343),0,""))</f>
        <v>474.54937705743248</v>
      </c>
      <c r="DM142" s="18">
        <f>IF(ISNUMBER(DK142), DK142*COS(RADIANS(-$C142+Графики!$B$3))+DL142*SIN(RADIANS(-$C142+Графики!$B$3)),"")</f>
        <v>431.02983099124947</v>
      </c>
      <c r="DN142" s="19">
        <f>IF(ISNUMBER(DK142), DK142*COS(RADIANS(-$C142+Графики!$B$5))+DL142*SIN(RADIANS(-$C142+Графики!$B$5)),"")</f>
        <v>474.54937705743248</v>
      </c>
      <c r="DO142" s="24">
        <v>-0.27536300112947754</v>
      </c>
      <c r="DP142" s="25">
        <v>0.20692128007927643</v>
      </c>
      <c r="DQ142" s="25">
        <v>-0.45642631743090345</v>
      </c>
      <c r="DR142" s="25">
        <v>0.37549892421124731</v>
      </c>
      <c r="DS142" s="18">
        <f t="shared" si="411"/>
        <v>4.2087118937560506</v>
      </c>
      <c r="DT142" s="18">
        <f t="shared" si="412"/>
        <v>7.2598535247040221</v>
      </c>
      <c r="DU142" s="18">
        <f>IF(ISNUMBER(DS142),DU141+DS142*0.5,IF(ISNUMBER(DS343),0,""))</f>
        <v>436.29019300810626</v>
      </c>
      <c r="DV142" s="18">
        <f>IF(ISNUMBER(DT142),DV141+DT142*0.5,IF(ISNUMBER(DT343),0,""))</f>
        <v>470.99723135057496</v>
      </c>
      <c r="DW142" s="18">
        <f>IF(ISNUMBER(DU142), DU142*COS(RADIANS(-$C142+Графики!$B$3))+DV142*SIN(RADIANS(-$C142+Графики!$B$3)),"")</f>
        <v>436.29019300810626</v>
      </c>
      <c r="DX142" s="19">
        <f>IF(ISNUMBER(DU142), DU142*COS(RADIANS(-$C142+Графики!$B$5))+DV142*SIN(RADIANS(-$C142+Графики!$B$5)),"")</f>
        <v>470.99723135057496</v>
      </c>
      <c r="DY142" s="24">
        <v>-0.28600228337802225</v>
      </c>
      <c r="DZ142" s="25">
        <v>0.25930189141175086</v>
      </c>
      <c r="EA142" s="25">
        <v>-0.42548372746486562</v>
      </c>
      <c r="EB142" s="25">
        <v>0.45156737657004453</v>
      </c>
      <c r="EC142" s="18">
        <f t="shared" si="413"/>
        <v>4.7586586774550437</v>
      </c>
      <c r="ED142" s="18">
        <f t="shared" si="414"/>
        <v>7.6536400121109853</v>
      </c>
      <c r="EE142" s="18">
        <f>IF(ISNUMBER(EC142),EE141+EC142*0.5,IF(ISNUMBER(EC343),0,""))</f>
        <v>428.86197115629892</v>
      </c>
      <c r="EF142" s="18">
        <f>IF(ISNUMBER(ED142),EF141+ED142*0.5,IF(ISNUMBER(ED343),0,""))</f>
        <v>470.60083533447431</v>
      </c>
      <c r="EG142" s="18">
        <f>IF(ISNUMBER(EE142), EE142*COS(RADIANS(-$C142+Графики!$B$3))+EF142*SIN(RADIANS(-$C142+Графики!$B$3)),"")</f>
        <v>428.86197115629892</v>
      </c>
      <c r="EH142" s="19">
        <f>IF(ISNUMBER(EE142), EE142*COS(RADIANS(-$C142+Графики!$B$5))+EF142*SIN(RADIANS(-$C142+Графики!$B$5)),"")</f>
        <v>470.60083533447431</v>
      </c>
      <c r="EI142" s="24">
        <v>-0.2605113154796323</v>
      </c>
      <c r="EJ142" s="25">
        <v>0.28307360271563198</v>
      </c>
      <c r="EK142" s="25">
        <v>-0.52469865764148871</v>
      </c>
      <c r="EL142" s="25">
        <v>0.30071638426763514</v>
      </c>
      <c r="EM142" s="18">
        <f t="shared" si="415"/>
        <v>4.7436555026646854</v>
      </c>
      <c r="EN142" s="18">
        <f t="shared" si="416"/>
        <v>7.2030428000435816</v>
      </c>
      <c r="EO142" s="18">
        <f>IF(ISNUMBER(EM142),EO141+EM142*0.5,IF(ISNUMBER(EM343),0,""))</f>
        <v>432.41983196766967</v>
      </c>
      <c r="EP142" s="18">
        <f>IF(ISNUMBER(EN142),EP141+EN142*0.5,IF(ISNUMBER(EN343),0,""))</f>
        <v>466.63354580799637</v>
      </c>
      <c r="EQ142" s="18">
        <f>IF(ISNUMBER(EO142), EO142*COS(RADIANS(-$C142+Графики!$B$3))+EP142*SIN(RADIANS(-$C142+Графики!$B$3)),"")</f>
        <v>432.41983196766967</v>
      </c>
      <c r="ER142" s="19">
        <f>IF(ISNUMBER(EO142), EO142*COS(RADIANS(-$C142+Графики!$B$5))+EP142*SIN(RADIANS(-$C142+Графики!$B$5)),"")</f>
        <v>466.63354580799637</v>
      </c>
      <c r="ES142" s="24">
        <v>-0.18570494860663997</v>
      </c>
      <c r="ET142" s="25">
        <v>0.1818059565556793</v>
      </c>
      <c r="EU142" s="25">
        <v>-0.43859378217209799</v>
      </c>
      <c r="EV142" s="25">
        <v>0.30426965079313462</v>
      </c>
      <c r="EW142" s="18">
        <f t="shared" si="417"/>
        <v>3.2071321680766181</v>
      </c>
      <c r="EX142" s="18">
        <f t="shared" si="418"/>
        <v>6.4826609925740346</v>
      </c>
      <c r="EY142" s="18">
        <f>IF(ISNUMBER(EW142),EY141+EW142*0.5,IF(ISNUMBER(EW343),0,""))</f>
        <v>425.99469970547182</v>
      </c>
      <c r="EZ142" s="18">
        <f>IF(ISNUMBER(EX142),EZ141+EX142*0.5,IF(ISNUMBER(EX343),0,""))</f>
        <v>466.87073431022367</v>
      </c>
      <c r="FA142" s="18">
        <f>IF(ISNUMBER(EY142), EY142*COS(RADIANS(-$C142+Графики!$B$3))+EZ142*SIN(RADIANS(-$C142+Графики!$B$3)),"")</f>
        <v>425.99469970547182</v>
      </c>
      <c r="FB142" s="19">
        <f>IF(ISNUMBER(EY142), EY142*COS(RADIANS(-$C142+Графики!$B$5))+EZ142*SIN(RADIANS(-$C142+Графики!$B$5)),"")</f>
        <v>466.87073431022367</v>
      </c>
      <c r="FC142" s="24">
        <v>-0.13993563269078849</v>
      </c>
      <c r="FD142" s="25">
        <v>0.27260519532670202</v>
      </c>
      <c r="FE142" s="25">
        <v>-0.4657916536458111</v>
      </c>
      <c r="FF142" s="25">
        <v>0.40333563764716984</v>
      </c>
      <c r="FG142" s="18">
        <f t="shared" si="419"/>
        <v>3.6000900972752397</v>
      </c>
      <c r="FH142" s="18">
        <f t="shared" si="420"/>
        <v>7.5844937083607586</v>
      </c>
      <c r="FI142" s="18">
        <f>IF(ISNUMBER(FG142),FI141+FG142*0.5,IF(ISNUMBER(FG343),0,""))</f>
        <v>430.8886090266912</v>
      </c>
      <c r="FJ142" s="18">
        <f>IF(ISNUMBER(FH142),FJ141+FH142*0.5,IF(ISNUMBER(FH343),0,""))</f>
        <v>476.29188273315583</v>
      </c>
      <c r="FK142" s="18">
        <f>IF(ISNUMBER(FI142), FI142*COS(RADIANS(-$C142+Графики!$B$3))+FJ142*SIN(RADIANS(-$C142+Графики!$B$3)),"")</f>
        <v>430.8886090266912</v>
      </c>
      <c r="FL142" s="19">
        <f>IF(ISNUMBER(FI142), FI142*COS(RADIANS(-$C142+Графики!$B$5))+FJ142*SIN(RADIANS(-$C142+Графики!$B$5)),"")</f>
        <v>476.29188273315583</v>
      </c>
      <c r="FM142" s="24">
        <v>-0.18220557695579129</v>
      </c>
      <c r="FN142" s="25">
        <v>0.2742454849357131</v>
      </c>
      <c r="FO142" s="25">
        <v>-0.49575822345256304</v>
      </c>
      <c r="FP142" s="25">
        <v>0.36233394038914968</v>
      </c>
      <c r="FQ142" s="18">
        <f t="shared" si="421"/>
        <v>3.9832764186037837</v>
      </c>
      <c r="FR142" s="18">
        <f t="shared" si="422"/>
        <v>7.488196789477513</v>
      </c>
      <c r="FS142" s="18">
        <f>IF(ISNUMBER(FQ142),FS141+FQ142*0.5,IF(ISNUMBER(FQ343),0,""))</f>
        <v>434.40747129836086</v>
      </c>
      <c r="FT142" s="18">
        <f>IF(ISNUMBER(FR142),FT141+FR142*0.5,IF(ISNUMBER(FR343),0,""))</f>
        <v>467.27553575831985</v>
      </c>
      <c r="FU142" s="18">
        <f>IF(ISNUMBER(FS142), FS142*COS(RADIANS(-$C142+Графики!$B$3))+FT142*SIN(RADIANS(-$C142+Графики!$B$3)),"")</f>
        <v>434.40747129836086</v>
      </c>
      <c r="FV142" s="19">
        <f>IF(ISNUMBER(FS142), FS142*COS(RADIANS(-$C142+Графики!$B$5))+FT142*SIN(RADIANS(-$C142+Графики!$B$5)),"")</f>
        <v>467.27553575831985</v>
      </c>
      <c r="FW142" s="24">
        <v>-0.24355707622618239</v>
      </c>
      <c r="FX142" s="25">
        <v>0.21637470663570754</v>
      </c>
      <c r="FY142" s="25">
        <v>-0.50069440332230952</v>
      </c>
      <c r="FZ142" s="25">
        <v>0.45707194381704885</v>
      </c>
      <c r="GA142" s="18">
        <f t="shared" si="423"/>
        <v>4.0136511964263111</v>
      </c>
      <c r="GB142" s="18">
        <f t="shared" si="424"/>
        <v>8.3579907988162496</v>
      </c>
      <c r="GC142" s="18">
        <f>IF(ISNUMBER(GA142),GC141+GA142*0.5,IF(ISNUMBER(GA343),0,""))</f>
        <v>435.7704187936489</v>
      </c>
      <c r="GD142" s="18">
        <f>IF(ISNUMBER(GB142),GD141+GB142*0.5,IF(ISNUMBER(GB343),0,""))</f>
        <v>465.9887697065875</v>
      </c>
      <c r="GE142" s="18">
        <f>IF(ISNUMBER(GC142), GC142*COS(RADIANS(-$C142+Графики!$B$3))+GD142*SIN(RADIANS(-$C142+Графики!$B$3)),"")</f>
        <v>435.7704187936489</v>
      </c>
      <c r="GF142" s="19">
        <f>IF(ISNUMBER(GC142), GC142*COS(RADIANS(-$C142+Графики!$B$5))+GD142*SIN(RADIANS(-$C142+Графики!$B$5)),"")</f>
        <v>465.9887697065875</v>
      </c>
      <c r="GG142" s="24">
        <v>-0.25083637213215548</v>
      </c>
      <c r="GH142" s="25">
        <v>0.10451531600554936</v>
      </c>
      <c r="GI142" s="25">
        <v>-0.50151486801704037</v>
      </c>
      <c r="GJ142" s="25">
        <v>0.42108828631777284</v>
      </c>
      <c r="GK142" s="18">
        <f t="shared" si="425"/>
        <v>3.1010235101537491</v>
      </c>
      <c r="GL142" s="18">
        <f t="shared" si="426"/>
        <v>8.0511443832377907</v>
      </c>
      <c r="GM142" s="18">
        <f>IF(ISNUMBER(GK142),GM141+GK142*0.5,IF(ISNUMBER(GK343),0,""))</f>
        <v>437.21276425627326</v>
      </c>
      <c r="GN142" s="18">
        <f>IF(ISNUMBER(GL142),GN141+GL142*0.5,IF(ISNUMBER(GL343),0,""))</f>
        <v>471.14908852818968</v>
      </c>
      <c r="GO142" s="18">
        <f>IF(ISNUMBER(GM142), GM142*COS(RADIANS(-$C142+Графики!$B$3))+GN142*SIN(RADIANS(-$C142+Графики!$B$3)),"")</f>
        <v>437.21276425627326</v>
      </c>
      <c r="GP142" s="19">
        <f>IF(ISNUMBER(GM142), GM142*COS(RADIANS(-$C142+Графики!$B$5))+GN142*SIN(RADIANS(-$C142+Графики!$B$5)),"")</f>
        <v>471.14908852818968</v>
      </c>
      <c r="GQ142" s="24">
        <v>-0.28528299993696571</v>
      </c>
      <c r="GR142" s="25">
        <v>0.26953908917061364</v>
      </c>
      <c r="GS142" s="25">
        <v>-0.35736290486716971</v>
      </c>
      <c r="GT142" s="25">
        <v>0.43355122362245901</v>
      </c>
      <c r="GU142" s="18">
        <f t="shared" si="427"/>
        <v>4.8417171918898285</v>
      </c>
      <c r="GV142" s="18">
        <f t="shared" si="428"/>
        <v>6.901973021686806</v>
      </c>
      <c r="GW142" s="18">
        <f>IF(ISNUMBER(GU142),GW141+GU142*0.5,IF(ISNUMBER(GU343),0,""))</f>
        <v>433.44035204645809</v>
      </c>
      <c r="GX142" s="18">
        <f>IF(ISNUMBER(GV142),GX141+GV142*0.5,IF(ISNUMBER(GV343),0,""))</f>
        <v>469.98883459167274</v>
      </c>
      <c r="GY142" s="18">
        <f>IF(ISNUMBER(GW142), GW142*COS(RADIANS(-$C142+Графики!$B$3))+GX142*SIN(RADIANS(-$C142+Графики!$B$3)),"")</f>
        <v>433.44035204645809</v>
      </c>
      <c r="GZ142" s="19">
        <f>IF(ISNUMBER(GW142), GW142*COS(RADIANS(-$C142+Графики!$B$5))+GX142*SIN(RADIANS(-$C142+Графики!$B$5)),"")</f>
        <v>469.98883459167274</v>
      </c>
      <c r="HA142" s="24">
        <v>-0.14338840886133755</v>
      </c>
      <c r="HB142" s="25">
        <v>0.15140506829889441</v>
      </c>
      <c r="HC142" s="25">
        <v>-0.46460303347071696</v>
      </c>
      <c r="HD142" s="25">
        <v>0.41125584101750401</v>
      </c>
      <c r="HE142" s="18">
        <f t="shared" si="429"/>
        <v>2.5725555573690966</v>
      </c>
      <c r="HF142" s="18">
        <f t="shared" si="430"/>
        <v>7.6432361509154259</v>
      </c>
      <c r="HG142" s="18">
        <f>IF(ISNUMBER(HE142),HG141+HE142*0.5,IF(ISNUMBER(HE343),0,""))</f>
        <v>435.19633440476235</v>
      </c>
      <c r="HH142" s="18">
        <f>IF(ISNUMBER(HF142),HH141+HF142*0.5,IF(ISNUMBER(HF343),0,""))</f>
        <v>473.28443391157032</v>
      </c>
      <c r="HI142" s="18">
        <f>IF(ISNUMBER(HG142), HG142*COS(RADIANS(-$C142+Графики!$B$3))+HH142*SIN(RADIANS(-$C142+Графики!$B$3)),"")</f>
        <v>435.19633440476235</v>
      </c>
      <c r="HJ142" s="19">
        <f>IF(ISNUMBER(HG142), HG142*COS(RADIANS(-$C142+Графики!$B$5))+HH142*SIN(RADIANS(-$C142+Графики!$B$5)),"")</f>
        <v>473.28443391157032</v>
      </c>
      <c r="HK142" s="24">
        <v>-0.27184776800216359</v>
      </c>
      <c r="HL142" s="25">
        <v>0.15841129805844986</v>
      </c>
      <c r="HM142" s="25">
        <v>-0.47268701662805279</v>
      </c>
      <c r="HN142" s="25">
        <v>0.42668503902532595</v>
      </c>
      <c r="HO142" s="18">
        <f t="shared" si="431"/>
        <v>3.7547098473805538</v>
      </c>
      <c r="HP142" s="18">
        <f t="shared" si="432"/>
        <v>7.8484212094209527</v>
      </c>
      <c r="HQ142" s="18">
        <f>IF(ISNUMBER(HO142),HQ141+HO142*0.5,IF(ISNUMBER(HO343),0,""))</f>
        <v>433.94346286866437</v>
      </c>
      <c r="HR142" s="18">
        <f>IF(ISNUMBER(HP142),HR141+HP142*0.5,IF(ISNUMBER(HP343),0,""))</f>
        <v>477.8130594981659</v>
      </c>
      <c r="HS142" s="18">
        <f>IF(ISNUMBER(HQ142), HQ142*COS(RADIANS(-$C142+Графики!$B$3))+HR142*SIN(RADIANS(-$C142+Графики!$B$3)),"")</f>
        <v>433.94346286866437</v>
      </c>
      <c r="HT142" s="19">
        <f>IF(ISNUMBER(HQ142), HQ142*COS(RADIANS(-$C142+Графики!$B$5))+HR142*SIN(RADIANS(-$C142+Графики!$B$5)),"")</f>
        <v>477.8130594981659</v>
      </c>
      <c r="HU142" s="24">
        <v>-0.19698709948588441</v>
      </c>
      <c r="HV142" s="25">
        <v>9.375381571773117E-2</v>
      </c>
      <c r="HW142" s="25">
        <v>-0.39747017894935255</v>
      </c>
      <c r="HX142" s="25">
        <v>0.30998175734644684</v>
      </c>
      <c r="HY142" s="18">
        <f t="shared" si="433"/>
        <v>2.5371903981503392</v>
      </c>
      <c r="HZ142" s="18">
        <f t="shared" si="434"/>
        <v>6.1736435763995345</v>
      </c>
      <c r="IA142" s="18">
        <f>IF(ISNUMBER(HY142),IA141+HY142*0.5,IF(ISNUMBER(HY343),0,""))</f>
        <v>429.70031575062524</v>
      </c>
      <c r="IB142" s="18">
        <f>IF(ISNUMBER(HZ142),IB141+HZ142*0.5,IF(ISNUMBER(HZ343),0,""))</f>
        <v>465.22441743831541</v>
      </c>
      <c r="IC142" s="18">
        <f>IF(ISNUMBER(IA142), IA142*COS(RADIANS(-$C142+Графики!$B$3))+IB142*SIN(RADIANS(-$C142+Графики!$B$3)),"")</f>
        <v>429.70031575062524</v>
      </c>
      <c r="ID142" s="19">
        <f>IF(ISNUMBER(IA142), IA142*COS(RADIANS(-$C142+Графики!$B$5))+IB142*SIN(RADIANS(-$C142+Графики!$B$5)),"")</f>
        <v>465.22441743831541</v>
      </c>
      <c r="IE142" s="24">
        <v>-0.21219076884899912</v>
      </c>
      <c r="IF142" s="25">
        <v>0.15289534058612494</v>
      </c>
      <c r="IG142" s="25">
        <v>-0.35352698237044911</v>
      </c>
      <c r="IH142" s="25">
        <v>0.41659596362632711</v>
      </c>
      <c r="II142" s="18">
        <f t="shared" si="435"/>
        <v>3.1859719416209331</v>
      </c>
      <c r="IJ142" s="18">
        <f t="shared" si="436"/>
        <v>6.720539935772579</v>
      </c>
      <c r="IK142" s="18">
        <f>IF(ISNUMBER(II142),IK141+II142*0.5,IF(ISNUMBER(II343),0,""))</f>
        <v>429.71003408014644</v>
      </c>
      <c r="IL142" s="18">
        <f>IF(ISNUMBER(IJ142),IL141+IJ142*0.5,IF(ISNUMBER(IJ343),0,""))</f>
        <v>463.85837315562685</v>
      </c>
      <c r="IM142" s="18">
        <f>IF(ISNUMBER(IK142), IK142*COS(RADIANS(-$C142+Графики!$B$3))+IL142*SIN(RADIANS(-$C142+Графики!$B$3)),"")</f>
        <v>429.71003408014644</v>
      </c>
      <c r="IN142" s="19">
        <f>IF(ISNUMBER(IK142), IK142*COS(RADIANS(-$C142+Графики!$B$5))+IL142*SIN(RADIANS(-$C142+Графики!$B$5)),"")</f>
        <v>463.85837315562685</v>
      </c>
      <c r="IO142" s="24">
        <v>-0.18661085830729113</v>
      </c>
      <c r="IP142" s="25">
        <v>0.23737296943305927</v>
      </c>
      <c r="IQ142" s="25">
        <v>-0.46857520631279104</v>
      </c>
      <c r="IR142" s="25">
        <v>0.32569427231007742</v>
      </c>
      <c r="IS142" s="18">
        <f t="shared" si="437"/>
        <v>3.6999484427730245</v>
      </c>
      <c r="IT142" s="18">
        <f t="shared" si="438"/>
        <v>6.9312532749748748</v>
      </c>
      <c r="IU142" s="18">
        <f>IF(ISNUMBER(IS142),IU141+IS142*0.5,IF(ISNUMBER(IS343),0,""))</f>
        <v>430.70133522941114</v>
      </c>
      <c r="IV142" s="18">
        <f>IF(ISNUMBER(IT142),IV141+IT142*0.5,IF(ISNUMBER(IT343),0,""))</f>
        <v>474.17087230227497</v>
      </c>
      <c r="IW142" s="18">
        <f>IF(ISNUMBER(IU142), IU142*COS(RADIANS(-$C142+Графики!$B$3))+IV142*SIN(RADIANS(-$C142+Графики!$B$3)),"")</f>
        <v>430.70133522941114</v>
      </c>
      <c r="IX142" s="19">
        <f>IF(ISNUMBER(IU142), IU142*COS(RADIANS(-$C142+Графики!$B$5))+IV142*SIN(RADIANS(-$C142+Графики!$B$5)),"")</f>
        <v>474.17087230227497</v>
      </c>
    </row>
    <row r="143" spans="1:258" s="88" customFormat="1" x14ac:dyDescent="0.25">
      <c r="A143" s="44">
        <v>143</v>
      </c>
      <c r="B143" s="50">
        <v>0</v>
      </c>
      <c r="C143" s="11">
        <f>IF(Графики!$A$7="Расчитывать с учетом закручивания скважины",B143,0)</f>
        <v>0</v>
      </c>
      <c r="D143" s="47">
        <v>70</v>
      </c>
      <c r="E143" s="34">
        <f>IF(ISNUMBER(INDEX($I$1:$IX$303,$A143,E$1) ),INDEX($I$1:$IX$303,$A143,E$1),0)</f>
        <v>5.0182563575785206</v>
      </c>
      <c r="F143" s="35">
        <f>IF(ISNUMBER(INDEX($I$1:$IX$303,$A143,F$1) ),INDEX($I$1:$IX$303,$A143,F$1),0)</f>
        <v>9.790272670157071</v>
      </c>
      <c r="G143" s="35">
        <f>IF(ISNUMBER(INDEX($I$1:$IX$303,$A143,G$1) ),INDEX($I$1:$IX$303,$A143,G$1)-$G$305,0)</f>
        <v>-545.7203648884007</v>
      </c>
      <c r="H143" s="36">
        <f>IF(ISNUMBER(INDEX($I$1:$IX$303,$A143,H$1) ),INDEX($I$1:$IX$303,$A143,H$1)-$H$305,0)</f>
        <v>-675.80869760779717</v>
      </c>
      <c r="I143" s="29">
        <v>-0.21735759392573906</v>
      </c>
      <c r="J143" s="25">
        <v>0.35769463927954803</v>
      </c>
      <c r="K143" s="25">
        <v>-0.55108954326930149</v>
      </c>
      <c r="L143" s="25">
        <v>0.57081098803807562</v>
      </c>
      <c r="M143" s="18">
        <f t="shared" si="389"/>
        <v>5.0182563575785206</v>
      </c>
      <c r="N143" s="18">
        <f t="shared" si="390"/>
        <v>9.790272670157071</v>
      </c>
      <c r="O143" s="18">
        <f>IF(ISNUMBER(M143),O142+M143*0.5,IF(ISNUMBER(M344),0,""))</f>
        <v>432.19579100101396</v>
      </c>
      <c r="P143" s="18">
        <f>IF(ISNUMBER(N143),P142+N143*0.5,IF(ISNUMBER(N344),0,""))</f>
        <v>479.62096587624035</v>
      </c>
      <c r="Q143" s="18">
        <f>IF(ISNUMBER(O143), O143*COS(RADIANS(-$C143+Графики!$B$3))+P143*SIN(RADIANS(-$C143+Графики!$B$3)),"")</f>
        <v>432.19579100101396</v>
      </c>
      <c r="R143" s="19">
        <f>IF(ISNUMBER(O143), O143*COS(RADIANS(-$C143+Графики!$B$5))+P143*SIN(RADIANS(-$C143+Графики!$B$5)),"")</f>
        <v>479.62096587624035</v>
      </c>
      <c r="S143" s="29">
        <v>-0.34371087665135447</v>
      </c>
      <c r="T143" s="25">
        <v>0.28165374407088317</v>
      </c>
      <c r="U143" s="25">
        <v>-0.6552087223512294</v>
      </c>
      <c r="V143" s="25">
        <v>0.54184153760547593</v>
      </c>
      <c r="W143" s="18">
        <f t="shared" si="391"/>
        <v>5.457308739720875</v>
      </c>
      <c r="X143" s="18">
        <f t="shared" si="392"/>
        <v>10.446044186276433</v>
      </c>
      <c r="Y143" s="18">
        <f>IF(ISNUMBER(W143),Y142+W143*0.5,IF(ISNUMBER(W344),0,""))</f>
        <v>432.85489687234411</v>
      </c>
      <c r="Z143" s="18">
        <f>IF(ISNUMBER(X143),Z142+X143*0.5,IF(ISNUMBER(X344),0,""))</f>
        <v>474.54029728530844</v>
      </c>
      <c r="AA143" s="18">
        <f>IF(ISNUMBER(Y143), Y143*COS(RADIANS(-$C143+Графики!$B$3))+Z143*SIN(RADIANS(-$C143+Графики!$B$3)),"")</f>
        <v>432.85489687234411</v>
      </c>
      <c r="AB143" s="18">
        <f>IF(ISNUMBER(Y143), Y143*COS(RADIANS(-$C143+Графики!$B$5))+Z143*SIN(RADIANS(-$C143+Графики!$B$5)),"")</f>
        <v>474.54029728530844</v>
      </c>
      <c r="AC143" s="24">
        <v>-0.34053612054557703</v>
      </c>
      <c r="AD143" s="25">
        <v>0.23825116658781456</v>
      </c>
      <c r="AE143" s="25">
        <v>-0.51244054787845794</v>
      </c>
      <c r="AF143" s="25">
        <v>0.58176063090442842</v>
      </c>
      <c r="AG143" s="18">
        <f t="shared" si="393"/>
        <v>5.0508504388850541</v>
      </c>
      <c r="AH143" s="18">
        <f t="shared" si="394"/>
        <v>9.5485615201361451</v>
      </c>
      <c r="AI143" s="18">
        <f>IF(ISNUMBER(AG143),AI142+AG143*0.5,IF(ISNUMBER(AG344),0,""))</f>
        <v>436.75479732024127</v>
      </c>
      <c r="AJ143" s="18">
        <f>IF(ISNUMBER(AH143),AJ142+AH143*0.5,IF(ISNUMBER(AH344),0,""))</f>
        <v>482.76918870361811</v>
      </c>
      <c r="AK143" s="18">
        <f>IF(ISNUMBER(AI143), AI143*COS(RADIANS(-$C143+Графики!$B$3))+AJ143*SIN(RADIANS(-$C143+Графики!$B$3)),"")</f>
        <v>436.75479732024127</v>
      </c>
      <c r="AL143" s="19">
        <f>IF(ISNUMBER(AI143), AI143*COS(RADIANS(-$C143+Графики!$B$5))+AJ143*SIN(RADIANS(-$C143+Графики!$B$5)),"")</f>
        <v>482.76918870361811</v>
      </c>
      <c r="AM143" s="24">
        <v>-0.24595734145365777</v>
      </c>
      <c r="AN143" s="25">
        <v>0.26656171183106947</v>
      </c>
      <c r="AO143" s="25">
        <v>-0.67590708889915041</v>
      </c>
      <c r="AP143" s="25">
        <v>0.58585952362555871</v>
      </c>
      <c r="AQ143" s="18">
        <f t="shared" si="395"/>
        <v>4.4725575680407674</v>
      </c>
      <c r="AR143" s="18">
        <f t="shared" si="396"/>
        <v>11.010768392547847</v>
      </c>
      <c r="AS143" s="18">
        <f>IF(ISNUMBER(AQ143),AS142+AQ143*0.5,IF(ISNUMBER(AQ344),0,""))</f>
        <v>427.27652504398782</v>
      </c>
      <c r="AT143" s="18">
        <f>IF(ISNUMBER(AR143),AT142+AR143*0.5,IF(ISNUMBER(AR344),0,""))</f>
        <v>479.42581782020852</v>
      </c>
      <c r="AU143" s="18">
        <f>IF(ISNUMBER(AS143), AS143*COS(RADIANS(-$C143+Графики!$B$3))+AT143*SIN(RADIANS(-$C143+Графики!$B$3)),"")</f>
        <v>427.27652504398782</v>
      </c>
      <c r="AV143" s="19">
        <f>IF(ISNUMBER(AS143), AS143*COS(RADIANS(-$C143+Графики!$B$5))+AT143*SIN(RADIANS(-$C143+Графики!$B$5)),"")</f>
        <v>479.42581782020852</v>
      </c>
      <c r="AW143" s="24">
        <v>-0.38378440478685238</v>
      </c>
      <c r="AX143" s="25">
        <v>0.30433858985240025</v>
      </c>
      <c r="AY143" s="25">
        <v>-0.60721623834830507</v>
      </c>
      <c r="AZ143" s="25">
        <v>0.5684793947133373</v>
      </c>
      <c r="BA143" s="18">
        <f t="shared" si="397"/>
        <v>6.0049698674517593</v>
      </c>
      <c r="BB143" s="18">
        <f t="shared" si="398"/>
        <v>10.259699898795061</v>
      </c>
      <c r="BC143" s="18">
        <f>IF(ISNUMBER(BA143),BC142+BA143*0.5,IF(ISNUMBER(BA344),0,""))</f>
        <v>426.3205795714083</v>
      </c>
      <c r="BD143" s="18">
        <f>IF(ISNUMBER(BB143),BD142+BB143*0.5,IF(ISNUMBER(BB344),0,""))</f>
        <v>476.06490664952037</v>
      </c>
      <c r="BE143" s="18">
        <f>IF(ISNUMBER(BC143), BC143*COS(RADIANS(-$C143+Графики!$B$3))+BD143*SIN(RADIANS(-$C143+Графики!$B$3)),"")</f>
        <v>426.3205795714083</v>
      </c>
      <c r="BF143" s="19">
        <f>IF(ISNUMBER(BC143), BC143*COS(RADIANS(-$C143+Графики!$B$5))+BD143*SIN(RADIANS(-$C143+Графики!$B$5)),"")</f>
        <v>476.06490664952037</v>
      </c>
      <c r="BG143" s="24">
        <v>-0.25623780212965885</v>
      </c>
      <c r="BH143" s="25">
        <v>0.22450212453511156</v>
      </c>
      <c r="BI143" s="25">
        <v>-0.70451614444912813</v>
      </c>
      <c r="BJ143" s="25">
        <v>0.55579829453752561</v>
      </c>
      <c r="BK143" s="18">
        <f t="shared" si="399"/>
        <v>4.1952349769305384</v>
      </c>
      <c r="BL143" s="18">
        <f t="shared" si="400"/>
        <v>10.998096555107058</v>
      </c>
      <c r="BM143" s="18">
        <f>IF(ISNUMBER(BK143),BM142+BK143*0.5,IF(ISNUMBER(BK344),0,""))</f>
        <v>432.21659271582735</v>
      </c>
      <c r="BN143" s="18">
        <f>IF(ISNUMBER(BL143),BN142+BL143*0.5,IF(ISNUMBER(BL344),0,""))</f>
        <v>466.72419780102416</v>
      </c>
      <c r="BO143" s="18">
        <f>IF(ISNUMBER(BM143), BM143*COS(RADIANS(-$C143+Графики!$B$3))+BN143*SIN(RADIANS(-$C143+Графики!$B$3)),"")</f>
        <v>432.21659271582735</v>
      </c>
      <c r="BP143" s="19">
        <f>IF(ISNUMBER(BM143), BM143*COS(RADIANS(-$C143+Графики!$B$5))+BN143*SIN(RADIANS(-$C143+Графики!$B$5)),"")</f>
        <v>466.72419780102416</v>
      </c>
      <c r="BQ143" s="24">
        <v>-0.21242811557116117</v>
      </c>
      <c r="BR143" s="25">
        <v>0.21304006780922927</v>
      </c>
      <c r="BS143" s="25">
        <v>-0.675699091524952</v>
      </c>
      <c r="BT143" s="25">
        <v>0.52025064234867358</v>
      </c>
      <c r="BU143" s="18">
        <f t="shared" si="401"/>
        <v>3.712901800392701</v>
      </c>
      <c r="BV143" s="18">
        <f t="shared" si="402"/>
        <v>10.436440807970332</v>
      </c>
      <c r="BW143" s="18">
        <f>IF(ISNUMBER(BU143),BW142+BU143*0.5,IF(ISNUMBER(BU344),0,""))</f>
        <v>433.69643806753697</v>
      </c>
      <c r="BX143" s="18">
        <f>IF(ISNUMBER(BV143),BX142+BV143*0.5,IF(ISNUMBER(BV344),0,""))</f>
        <v>467.73525952275315</v>
      </c>
      <c r="BY143" s="18">
        <f>IF(ISNUMBER(BW143), BW143*COS(RADIANS(-$C143+Графики!$B$3))+BX143*SIN(RADIANS(-$C143+Графики!$B$3)),"")</f>
        <v>433.69643806753697</v>
      </c>
      <c r="BZ143" s="19">
        <f>IF(ISNUMBER(BW143), BW143*COS(RADIANS(-$C143+Графики!$B$5))+BX143*SIN(RADIANS(-$C143+Графики!$B$5)),"")</f>
        <v>467.73525952275315</v>
      </c>
      <c r="CA143" s="29">
        <v>-0.2485183539980052</v>
      </c>
      <c r="CB143" s="25">
        <v>0.31937108909687406</v>
      </c>
      <c r="CC143" s="25">
        <v>-0.68601855021105895</v>
      </c>
      <c r="CD143" s="25">
        <v>0.50017527135021111</v>
      </c>
      <c r="CE143" s="18">
        <f t="shared" si="403"/>
        <v>4.9557499993480798</v>
      </c>
      <c r="CF143" s="18">
        <f t="shared" si="404"/>
        <v>10.351309011181639</v>
      </c>
      <c r="CG143" s="18">
        <f>IF(ISNUMBER(CE143),CG142+CE143*0.5,IF(ISNUMBER(CE344),0,""))</f>
        <v>438.45089722143621</v>
      </c>
      <c r="CH143" s="18">
        <f>IF(ISNUMBER(CF143),CH142+CF143*0.5,IF(ISNUMBER(CF344),0,""))</f>
        <v>481.41192718461457</v>
      </c>
      <c r="CI143" s="18">
        <f>IF(ISNUMBER(CG143), CG143*COS(RADIANS(-$C143+Графики!$B$3))+CH143*SIN(RADIANS(-$C143+Графики!$B$3)),"")</f>
        <v>438.45089722143621</v>
      </c>
      <c r="CJ143" s="19">
        <f>IF(ISNUMBER(CG143), CG143*COS(RADIANS(-$C143+Графики!$B$5))+CH143*SIN(RADIANS(-$C143+Графики!$B$5)),"")</f>
        <v>481.41192718461457</v>
      </c>
      <c r="CK143" s="24">
        <v>-0.19860846082888792</v>
      </c>
      <c r="CL143" s="25">
        <v>0.22468874156758431</v>
      </c>
      <c r="CM143" s="25">
        <v>-0.66642269988253577</v>
      </c>
      <c r="CN143" s="25">
        <v>0.66686113634292055</v>
      </c>
      <c r="CO143" s="18">
        <f t="shared" si="405"/>
        <v>3.693956547231287</v>
      </c>
      <c r="CP143" s="18">
        <f t="shared" si="406"/>
        <v>11.634833886883726</v>
      </c>
      <c r="CQ143" s="18">
        <f>IF(ISNUMBER(CO143),CQ142+CO143*0.5,IF(ISNUMBER(CO344),0,""))</f>
        <v>437.18665144988745</v>
      </c>
      <c r="CR143" s="18">
        <f>IF(ISNUMBER(CP143),CR142+CP143*0.5,IF(ISNUMBER(CP344),0,""))</f>
        <v>480.85843166598056</v>
      </c>
      <c r="CS143" s="18">
        <f>IF(ISNUMBER(CQ143), CQ143*COS(RADIANS(-$C143+Графики!$B$3))+CR143*SIN(RADIANS(-$C143+Графики!$B$3)),"")</f>
        <v>437.18665144988745</v>
      </c>
      <c r="CT143" s="19">
        <f>IF(ISNUMBER(CQ143), CQ143*COS(RADIANS(-$C143+Графики!$B$5))+CR143*SIN(RADIANS(-$C143+Графики!$B$5)),"")</f>
        <v>480.85843166598056</v>
      </c>
      <c r="CU143" s="24">
        <v>-0.28816355849735131</v>
      </c>
      <c r="CV143" s="25">
        <v>0.34193468316136588</v>
      </c>
      <c r="CW143" s="25">
        <v>-0.6661482072956082</v>
      </c>
      <c r="CX143" s="25">
        <v>0.47196192122635805</v>
      </c>
      <c r="CY143" s="18">
        <f t="shared" si="407"/>
        <v>5.4986167553584071</v>
      </c>
      <c r="CZ143" s="18">
        <f t="shared" si="408"/>
        <v>9.9317212132699737</v>
      </c>
      <c r="DA143" s="18">
        <f>IF(ISNUMBER(CY143),DA142+CY143*0.5,IF(ISNUMBER(CY344),0,""))</f>
        <v>429.31222044164792</v>
      </c>
      <c r="DB143" s="18">
        <f>IF(ISNUMBER(CZ143),DB142+CZ143*0.5,IF(ISNUMBER(CZ344),0,""))</f>
        <v>480.82151275040007</v>
      </c>
      <c r="DC143" s="18">
        <f>IF(ISNUMBER(DA143), DA143*COS(RADIANS(-$C143+Графики!$B$3))+DB143*SIN(RADIANS(-$C143+Графики!$B$3)),"")</f>
        <v>429.31222044164792</v>
      </c>
      <c r="DD143" s="19">
        <f>IF(ISNUMBER(DA143), DA143*COS(RADIANS(-$C143+Графики!$B$5))+DB143*SIN(RADIANS(-$C143+Графики!$B$5)),"")</f>
        <v>480.82151275040007</v>
      </c>
      <c r="DE143" s="24">
        <v>-0.36246227466891079</v>
      </c>
      <c r="DF143" s="25">
        <v>0.24157608280293411</v>
      </c>
      <c r="DG143" s="25">
        <v>-0.64884004887613356</v>
      </c>
      <c r="DH143" s="25">
        <v>0.53795605307561112</v>
      </c>
      <c r="DI143" s="18">
        <f t="shared" si="409"/>
        <v>5.2712046622097297</v>
      </c>
      <c r="DJ143" s="18">
        <f t="shared" si="410"/>
        <v>10.356564617364949</v>
      </c>
      <c r="DK143" s="18">
        <f>IF(ISNUMBER(DI143),DK142+DI143*0.5,IF(ISNUMBER(DI344),0,""))</f>
        <v>433.66543332235432</v>
      </c>
      <c r="DL143" s="18">
        <f>IF(ISNUMBER(DJ143),DL142+DJ143*0.5,IF(ISNUMBER(DJ344),0,""))</f>
        <v>479.72765936611495</v>
      </c>
      <c r="DM143" s="18">
        <f>IF(ISNUMBER(DK143), DK143*COS(RADIANS(-$C143+Графики!$B$3))+DL143*SIN(RADIANS(-$C143+Графики!$B$3)),"")</f>
        <v>433.66543332235432</v>
      </c>
      <c r="DN143" s="19">
        <f>IF(ISNUMBER(DK143), DK143*COS(RADIANS(-$C143+Графики!$B$5))+DL143*SIN(RADIANS(-$C143+Графики!$B$5)),"")</f>
        <v>479.72765936611495</v>
      </c>
      <c r="DO143" s="24">
        <v>-0.36557671166686001</v>
      </c>
      <c r="DP143" s="25">
        <v>0.28980322681507398</v>
      </c>
      <c r="DQ143" s="25">
        <v>-0.69761651247616607</v>
      </c>
      <c r="DR143" s="25">
        <v>0.61043036004050022</v>
      </c>
      <c r="DS143" s="18">
        <f t="shared" si="411"/>
        <v>5.719237709482341</v>
      </c>
      <c r="DT143" s="18">
        <f t="shared" si="412"/>
        <v>11.414614458515185</v>
      </c>
      <c r="DU143" s="18">
        <f>IF(ISNUMBER(DS143),DU142+DS143*0.5,IF(ISNUMBER(DS344),0,""))</f>
        <v>439.1498118628474</v>
      </c>
      <c r="DV143" s="18">
        <f>IF(ISNUMBER(DT143),DV142+DT143*0.5,IF(ISNUMBER(DT344),0,""))</f>
        <v>476.70453857983256</v>
      </c>
      <c r="DW143" s="18">
        <f>IF(ISNUMBER(DU143), DU143*COS(RADIANS(-$C143+Графики!$B$3))+DV143*SIN(RADIANS(-$C143+Графики!$B$3)),"")</f>
        <v>439.1498118628474</v>
      </c>
      <c r="DX143" s="19">
        <f>IF(ISNUMBER(DU143), DU143*COS(RADIANS(-$C143+Графики!$B$5))+DV143*SIN(RADIANS(-$C143+Графики!$B$5)),"")</f>
        <v>476.70453857983256</v>
      </c>
      <c r="DY143" s="24">
        <v>-0.2510543542881109</v>
      </c>
      <c r="DZ143" s="25">
        <v>0.36834651100096916</v>
      </c>
      <c r="EA143" s="25">
        <v>-0.55223207836718546</v>
      </c>
      <c r="EB143" s="25">
        <v>0.54512911435888978</v>
      </c>
      <c r="EC143" s="18">
        <f t="shared" si="413"/>
        <v>5.4052659233000337</v>
      </c>
      <c r="ED143" s="18">
        <f t="shared" si="414"/>
        <v>9.5761365831961278</v>
      </c>
      <c r="EE143" s="18">
        <f>IF(ISNUMBER(EC143),EE142+EC143*0.5,IF(ISNUMBER(EC344),0,""))</f>
        <v>431.56460411794893</v>
      </c>
      <c r="EF143" s="18">
        <f>IF(ISNUMBER(ED143),EF142+ED143*0.5,IF(ISNUMBER(ED344),0,""))</f>
        <v>475.38890362607236</v>
      </c>
      <c r="EG143" s="18">
        <f>IF(ISNUMBER(EE143), EE143*COS(RADIANS(-$C143+Графики!$B$3))+EF143*SIN(RADIANS(-$C143+Графики!$B$3)),"")</f>
        <v>431.56460411794893</v>
      </c>
      <c r="EH143" s="19">
        <f>IF(ISNUMBER(EE143), EE143*COS(RADIANS(-$C143+Графики!$B$5))+EF143*SIN(RADIANS(-$C143+Графики!$B$5)),"")</f>
        <v>475.38890362607236</v>
      </c>
      <c r="EI143" s="24">
        <v>-0.21729394360762297</v>
      </c>
      <c r="EJ143" s="25">
        <v>0.28595066968112792</v>
      </c>
      <c r="EK143" s="25">
        <v>-0.65851795159635473</v>
      </c>
      <c r="EL143" s="25">
        <v>0.5437572531309155</v>
      </c>
      <c r="EM143" s="18">
        <f t="shared" si="415"/>
        <v>4.3916236058805396</v>
      </c>
      <c r="EN143" s="18">
        <f t="shared" si="416"/>
        <v>10.491637932347173</v>
      </c>
      <c r="EO143" s="18">
        <f>IF(ISNUMBER(EM143),EO142+EM143*0.5,IF(ISNUMBER(EM344),0,""))</f>
        <v>434.61564377060995</v>
      </c>
      <c r="EP143" s="18">
        <f>IF(ISNUMBER(EN143),EP142+EN143*0.5,IF(ISNUMBER(EN344),0,""))</f>
        <v>471.87936477416997</v>
      </c>
      <c r="EQ143" s="18">
        <f>IF(ISNUMBER(EO143), EO143*COS(RADIANS(-$C143+Графики!$B$3))+EP143*SIN(RADIANS(-$C143+Графики!$B$3)),"")</f>
        <v>434.61564377060995</v>
      </c>
      <c r="ER143" s="19">
        <f>IF(ISNUMBER(EO143), EO143*COS(RADIANS(-$C143+Графики!$B$5))+EP143*SIN(RADIANS(-$C143+Графики!$B$5)),"")</f>
        <v>471.87936477416997</v>
      </c>
      <c r="ES143" s="24">
        <v>-0.25872703722485313</v>
      </c>
      <c r="ET143" s="25">
        <v>0.24583025969363184</v>
      </c>
      <c r="EU143" s="25">
        <v>-0.66523346356611113</v>
      </c>
      <c r="EV143" s="25">
        <v>0.49572678585845631</v>
      </c>
      <c r="EW143" s="18">
        <f t="shared" si="417"/>
        <v>4.4030788208138008</v>
      </c>
      <c r="EX143" s="18">
        <f t="shared" si="418"/>
        <v>10.131116101806819</v>
      </c>
      <c r="EY143" s="18">
        <f>IF(ISNUMBER(EW143),EY142+EW143*0.5,IF(ISNUMBER(EW344),0,""))</f>
        <v>428.19623911587871</v>
      </c>
      <c r="EZ143" s="18">
        <f>IF(ISNUMBER(EX143),EZ142+EX143*0.5,IF(ISNUMBER(EX344),0,""))</f>
        <v>471.93629236112707</v>
      </c>
      <c r="FA143" s="18">
        <f>IF(ISNUMBER(EY143), EY143*COS(RADIANS(-$C143+Графики!$B$3))+EZ143*SIN(RADIANS(-$C143+Графики!$B$3)),"")</f>
        <v>428.19623911587871</v>
      </c>
      <c r="FB143" s="19">
        <f>IF(ISNUMBER(EY143), EY143*COS(RADIANS(-$C143+Графики!$B$5))+EZ143*SIN(RADIANS(-$C143+Графики!$B$5)),"")</f>
        <v>471.93629236112707</v>
      </c>
      <c r="FC143" s="24">
        <v>-0.25983198728779466</v>
      </c>
      <c r="FD143" s="25">
        <v>0.26084927969076765</v>
      </c>
      <c r="FE143" s="25">
        <v>-0.5572187822161232</v>
      </c>
      <c r="FF143" s="25">
        <v>0.64845869237667753</v>
      </c>
      <c r="FG143" s="18">
        <f t="shared" si="419"/>
        <v>4.5437855958137066</v>
      </c>
      <c r="FH143" s="18">
        <f t="shared" si="420"/>
        <v>10.521326699193214</v>
      </c>
      <c r="FI143" s="18">
        <f>IF(ISNUMBER(FG143),FI142+FG143*0.5,IF(ISNUMBER(FG344),0,""))</f>
        <v>433.16050182459804</v>
      </c>
      <c r="FJ143" s="18">
        <f>IF(ISNUMBER(FH143),FJ142+FH143*0.5,IF(ISNUMBER(FH344),0,""))</f>
        <v>481.55254608275243</v>
      </c>
      <c r="FK143" s="18">
        <f>IF(ISNUMBER(FI143), FI143*COS(RADIANS(-$C143+Графики!$B$3))+FJ143*SIN(RADIANS(-$C143+Графики!$B$3)),"")</f>
        <v>433.16050182459804</v>
      </c>
      <c r="FL143" s="19">
        <f>IF(ISNUMBER(FI143), FI143*COS(RADIANS(-$C143+Графики!$B$5))+FJ143*SIN(RADIANS(-$C143+Графики!$B$5)),"")</f>
        <v>481.55254608275243</v>
      </c>
      <c r="FM143" s="24">
        <v>-0.38107793067661599</v>
      </c>
      <c r="FN143" s="25">
        <v>0.37130966754259631</v>
      </c>
      <c r="FO143" s="25">
        <v>-0.54800021320486492</v>
      </c>
      <c r="FP143" s="25">
        <v>0.5760477812284216</v>
      </c>
      <c r="FQ143" s="18">
        <f t="shared" si="421"/>
        <v>6.5657732447331281</v>
      </c>
      <c r="FR143" s="18">
        <f t="shared" si="422"/>
        <v>9.8090119213549745</v>
      </c>
      <c r="FS143" s="18">
        <f>IF(ISNUMBER(FQ143),FS142+FQ143*0.5,IF(ISNUMBER(FQ344),0,""))</f>
        <v>437.69035792072742</v>
      </c>
      <c r="FT143" s="18">
        <f>IF(ISNUMBER(FR143),FT142+FR143*0.5,IF(ISNUMBER(FR344),0,""))</f>
        <v>472.18004171899736</v>
      </c>
      <c r="FU143" s="18">
        <f>IF(ISNUMBER(FS143), FS143*COS(RADIANS(-$C143+Графики!$B$3))+FT143*SIN(RADIANS(-$C143+Графики!$B$3)),"")</f>
        <v>437.69035792072742</v>
      </c>
      <c r="FV143" s="19">
        <f>IF(ISNUMBER(FS143), FS143*COS(RADIANS(-$C143+Графики!$B$5))+FT143*SIN(RADIANS(-$C143+Графики!$B$5)),"")</f>
        <v>472.18004171899736</v>
      </c>
      <c r="FW143" s="24">
        <v>-0.20272191393210812</v>
      </c>
      <c r="FX143" s="25">
        <v>0.27428352943432321</v>
      </c>
      <c r="FY143" s="25">
        <v>-0.58312965960768748</v>
      </c>
      <c r="FZ143" s="25">
        <v>0.48033518607282011</v>
      </c>
      <c r="GA143" s="18">
        <f t="shared" si="423"/>
        <v>4.1626457467890345</v>
      </c>
      <c r="GB143" s="18">
        <f t="shared" si="424"/>
        <v>9.2803483015492798</v>
      </c>
      <c r="GC143" s="18">
        <f>IF(ISNUMBER(GA143),GC142+GA143*0.5,IF(ISNUMBER(GA344),0,""))</f>
        <v>437.85174166704343</v>
      </c>
      <c r="GD143" s="18">
        <f>IF(ISNUMBER(GB143),GD142+GB143*0.5,IF(ISNUMBER(GB344),0,""))</f>
        <v>470.62894385736212</v>
      </c>
      <c r="GE143" s="18">
        <f>IF(ISNUMBER(GC143), GC143*COS(RADIANS(-$C143+Графики!$B$3))+GD143*SIN(RADIANS(-$C143+Графики!$B$3)),"")</f>
        <v>437.85174166704343</v>
      </c>
      <c r="GF143" s="19">
        <f>IF(ISNUMBER(GC143), GC143*COS(RADIANS(-$C143+Графики!$B$5))+GD143*SIN(RADIANS(-$C143+Графики!$B$5)),"")</f>
        <v>470.62894385736212</v>
      </c>
      <c r="GG143" s="24">
        <v>-0.38215786381693984</v>
      </c>
      <c r="GH143" s="25">
        <v>0.30501254138505574</v>
      </c>
      <c r="GI143" s="25">
        <v>-0.59504765191278663</v>
      </c>
      <c r="GJ143" s="25">
        <v>0.65152916217565604</v>
      </c>
      <c r="GK143" s="18">
        <f t="shared" si="425"/>
        <v>5.9966571060761789</v>
      </c>
      <c r="GL143" s="18">
        <f t="shared" si="426"/>
        <v>10.878220334077506</v>
      </c>
      <c r="GM143" s="18">
        <f>IF(ISNUMBER(GK143),GM142+GK143*0.5,IF(ISNUMBER(GK344),0,""))</f>
        <v>440.21109280931137</v>
      </c>
      <c r="GN143" s="18">
        <f>IF(ISNUMBER(GL143),GN142+GL143*0.5,IF(ISNUMBER(GL344),0,""))</f>
        <v>476.58819869522841</v>
      </c>
      <c r="GO143" s="18">
        <f>IF(ISNUMBER(GM143), GM143*COS(RADIANS(-$C143+Графики!$B$3))+GN143*SIN(RADIANS(-$C143+Графики!$B$3)),"")</f>
        <v>440.21109280931137</v>
      </c>
      <c r="GP143" s="19">
        <f>IF(ISNUMBER(GM143), GM143*COS(RADIANS(-$C143+Графики!$B$5))+GN143*SIN(RADIANS(-$C143+Графики!$B$5)),"")</f>
        <v>476.58819869522841</v>
      </c>
      <c r="GQ143" s="24">
        <v>-0.30070423507809152</v>
      </c>
      <c r="GR143" s="25">
        <v>0.31165629663249317</v>
      </c>
      <c r="GS143" s="25">
        <v>-0.60764391103536131</v>
      </c>
      <c r="GT143" s="25">
        <v>0.54419527560582226</v>
      </c>
      <c r="GU143" s="18">
        <f t="shared" si="427"/>
        <v>5.3438283099731683</v>
      </c>
      <c r="GV143" s="18">
        <f t="shared" si="428"/>
        <v>10.051523866339068</v>
      </c>
      <c r="GW143" s="18">
        <f>IF(ISNUMBER(GU143),GW142+GU143*0.5,IF(ISNUMBER(GU344),0,""))</f>
        <v>436.1122662014447</v>
      </c>
      <c r="GX143" s="18">
        <f>IF(ISNUMBER(GV143),GX142+GV143*0.5,IF(ISNUMBER(GV344),0,""))</f>
        <v>475.01459652484226</v>
      </c>
      <c r="GY143" s="18">
        <f>IF(ISNUMBER(GW143), GW143*COS(RADIANS(-$C143+Графики!$B$3))+GX143*SIN(RADIANS(-$C143+Графики!$B$3)),"")</f>
        <v>436.1122662014447</v>
      </c>
      <c r="GZ143" s="19">
        <f>IF(ISNUMBER(GW143), GW143*COS(RADIANS(-$C143+Графики!$B$5))+GX143*SIN(RADIANS(-$C143+Графики!$B$5)),"")</f>
        <v>475.01459652484226</v>
      </c>
      <c r="HA143" s="24">
        <v>-0.26233597942618891</v>
      </c>
      <c r="HB143" s="25">
        <v>0.27065286215169004</v>
      </c>
      <c r="HC143" s="25">
        <v>-0.63402591950828235</v>
      </c>
      <c r="HD143" s="25">
        <v>0.48841984388332171</v>
      </c>
      <c r="HE143" s="18">
        <f t="shared" si="429"/>
        <v>4.651188310511051</v>
      </c>
      <c r="HF143" s="18">
        <f t="shared" si="430"/>
        <v>9.7950304895413112</v>
      </c>
      <c r="HG143" s="18">
        <f>IF(ISNUMBER(HE143),HG142+HE143*0.5,IF(ISNUMBER(HE344),0,""))</f>
        <v>437.5219285600179</v>
      </c>
      <c r="HH143" s="18">
        <f>IF(ISNUMBER(HF143),HH142+HF143*0.5,IF(ISNUMBER(HF344),0,""))</f>
        <v>478.18194915634098</v>
      </c>
      <c r="HI143" s="18">
        <f>IF(ISNUMBER(HG143), HG143*COS(RADIANS(-$C143+Графики!$B$3))+HH143*SIN(RADIANS(-$C143+Графики!$B$3)),"")</f>
        <v>437.5219285600179</v>
      </c>
      <c r="HJ143" s="19">
        <f>IF(ISNUMBER(HG143), HG143*COS(RADIANS(-$C143+Графики!$B$5))+HH143*SIN(RADIANS(-$C143+Графики!$B$5)),"")</f>
        <v>478.18194915634098</v>
      </c>
      <c r="HK143" s="24">
        <v>-0.32809112305885202</v>
      </c>
      <c r="HL143" s="25">
        <v>0.23003396123565087</v>
      </c>
      <c r="HM143" s="25">
        <v>-0.65185741964100585</v>
      </c>
      <c r="HN143" s="25">
        <v>0.52022068000338229</v>
      </c>
      <c r="HO143" s="18">
        <f t="shared" si="431"/>
        <v>4.8705409226170344</v>
      </c>
      <c r="HP143" s="18">
        <f t="shared" si="432"/>
        <v>10.228132620761414</v>
      </c>
      <c r="HQ143" s="18">
        <f>IF(ISNUMBER(HO143),HQ142+HO143*0.5,IF(ISNUMBER(HO344),0,""))</f>
        <v>436.37873332997287</v>
      </c>
      <c r="HR143" s="18">
        <f>IF(ISNUMBER(HP143),HR142+HP143*0.5,IF(ISNUMBER(HP344),0,""))</f>
        <v>482.92712580854663</v>
      </c>
      <c r="HS143" s="18">
        <f>IF(ISNUMBER(HQ143), HQ143*COS(RADIANS(-$C143+Графики!$B$3))+HR143*SIN(RADIANS(-$C143+Графики!$B$3)),"")</f>
        <v>436.37873332997287</v>
      </c>
      <c r="HT143" s="19">
        <f>IF(ISNUMBER(HQ143), HQ143*COS(RADIANS(-$C143+Графики!$B$5))+HR143*SIN(RADIANS(-$C143+Графики!$B$5)),"")</f>
        <v>482.92712580854663</v>
      </c>
      <c r="HU143" s="24">
        <v>-0.26626533615999604</v>
      </c>
      <c r="HV143" s="25">
        <v>0.3491928946607451</v>
      </c>
      <c r="HW143" s="25">
        <v>-0.53701774373907263</v>
      </c>
      <c r="HX143" s="25">
        <v>0.49637557219525252</v>
      </c>
      <c r="HY143" s="18">
        <f t="shared" si="433"/>
        <v>5.3708604463916085</v>
      </c>
      <c r="HZ143" s="18">
        <f t="shared" si="434"/>
        <v>9.0179356832610473</v>
      </c>
      <c r="IA143" s="18">
        <f>IF(ISNUMBER(HY143),IA142+HY143*0.5,IF(ISNUMBER(HY344),0,""))</f>
        <v>432.38574597382103</v>
      </c>
      <c r="IB143" s="18">
        <f>IF(ISNUMBER(HZ143),IB142+HZ143*0.5,IF(ISNUMBER(HZ344),0,""))</f>
        <v>469.73338527994594</v>
      </c>
      <c r="IC143" s="18">
        <f>IF(ISNUMBER(IA143), IA143*COS(RADIANS(-$C143+Графики!$B$3))+IB143*SIN(RADIANS(-$C143+Графики!$B$3)),"")</f>
        <v>432.38574597382103</v>
      </c>
      <c r="ID143" s="19">
        <f>IF(ISNUMBER(IA143), IA143*COS(RADIANS(-$C143+Графики!$B$5))+IB143*SIN(RADIANS(-$C143+Графики!$B$5)),"")</f>
        <v>469.73338527994594</v>
      </c>
      <c r="IE143" s="24">
        <v>-0.35253457403259048</v>
      </c>
      <c r="IF143" s="25">
        <v>0.25936722881140495</v>
      </c>
      <c r="IG143" s="25">
        <v>-0.51301687485267733</v>
      </c>
      <c r="IH143" s="25">
        <v>0.57152435148872294</v>
      </c>
      <c r="II143" s="18">
        <f t="shared" si="435"/>
        <v>5.3398252025409922</v>
      </c>
      <c r="IJ143" s="18">
        <f t="shared" si="436"/>
        <v>9.464266341532273</v>
      </c>
      <c r="IK143" s="18">
        <f>IF(ISNUMBER(II143),IK142+II143*0.5,IF(ISNUMBER(II344),0,""))</f>
        <v>432.37994668141693</v>
      </c>
      <c r="IL143" s="18">
        <f>IF(ISNUMBER(IJ143),IL142+IJ143*0.5,IF(ISNUMBER(IJ344),0,""))</f>
        <v>468.59050632639298</v>
      </c>
      <c r="IM143" s="18">
        <f>IF(ISNUMBER(IK143), IK143*COS(RADIANS(-$C143+Графики!$B$3))+IL143*SIN(RADIANS(-$C143+Графики!$B$3)),"")</f>
        <v>432.37994668141693</v>
      </c>
      <c r="IN143" s="19">
        <f>IF(ISNUMBER(IK143), IK143*COS(RADIANS(-$C143+Графики!$B$5))+IL143*SIN(RADIANS(-$C143+Графики!$B$5)),"")</f>
        <v>468.59050632639298</v>
      </c>
      <c r="IO143" s="24">
        <v>-0.38082923401166491</v>
      </c>
      <c r="IP143" s="25">
        <v>0.21137706645141482</v>
      </c>
      <c r="IQ143" s="25">
        <v>-0.66959850332955118</v>
      </c>
      <c r="IR143" s="25">
        <v>0.62276863947427774</v>
      </c>
      <c r="IS143" s="18">
        <f t="shared" si="437"/>
        <v>5.1679518927501205</v>
      </c>
      <c r="IT143" s="18">
        <f t="shared" si="438"/>
        <v>11.277791811838897</v>
      </c>
      <c r="IU143" s="18">
        <f>IF(ISNUMBER(IS143),IU142+IS143*0.5,IF(ISNUMBER(IS344),0,""))</f>
        <v>433.28531117578621</v>
      </c>
      <c r="IV143" s="18">
        <f>IF(ISNUMBER(IT143),IV142+IT143*0.5,IF(ISNUMBER(IT344),0,""))</f>
        <v>479.80976820819444</v>
      </c>
      <c r="IW143" s="18">
        <f>IF(ISNUMBER(IU143), IU143*COS(RADIANS(-$C143+Графики!$B$3))+IV143*SIN(RADIANS(-$C143+Графики!$B$3)),"")</f>
        <v>433.28531117578621</v>
      </c>
      <c r="IX143" s="19">
        <f>IF(ISNUMBER(IU143), IU143*COS(RADIANS(-$C143+Графики!$B$5))+IV143*SIN(RADIANS(-$C143+Графики!$B$5)),"")</f>
        <v>479.80976820819444</v>
      </c>
    </row>
    <row r="144" spans="1:258" s="88" customFormat="1" x14ac:dyDescent="0.25">
      <c r="A144" s="44">
        <v>144</v>
      </c>
      <c r="B144" s="50">
        <v>0</v>
      </c>
      <c r="C144" s="11">
        <f>IF(Графики!$A$7="Расчитывать с учетом закручивания скважины",B144,0)</f>
        <v>0</v>
      </c>
      <c r="D144" s="47">
        <v>70.5</v>
      </c>
      <c r="E144" s="34">
        <f>IF(ISNUMBER(INDEX($I$1:$IX$303,$A144,E$1) ),INDEX($I$1:$IX$303,$A144,E$1),0)</f>
        <v>9.0439998406355748</v>
      </c>
      <c r="F144" s="35">
        <f>IF(ISNUMBER(INDEX($I$1:$IX$303,$A144,F$1) ),INDEX($I$1:$IX$303,$A144,F$1),0)</f>
        <v>13.935371885344752</v>
      </c>
      <c r="G144" s="35">
        <f>IF(ISNUMBER(INDEX($I$1:$IX$303,$A144,G$1) ),INDEX($I$1:$IX$303,$A144,G$1)-$G$305,0)</f>
        <v>-541.19836496808284</v>
      </c>
      <c r="H144" s="36">
        <f>IF(ISNUMBER(INDEX($I$1:$IX$303,$A144,H$1) ),INDEX($I$1:$IX$303,$A144,H$1)-$H$305,0)</f>
        <v>-668.84101166512482</v>
      </c>
      <c r="I144" s="29">
        <v>-0.55215904935335358</v>
      </c>
      <c r="J144" s="25">
        <v>0.48422112081328428</v>
      </c>
      <c r="K144" s="25">
        <v>-0.81105663765025182</v>
      </c>
      <c r="L144" s="25">
        <v>0.78587104093077154</v>
      </c>
      <c r="M144" s="18">
        <f t="shared" si="389"/>
        <v>9.0439998406355748</v>
      </c>
      <c r="N144" s="18">
        <f t="shared" si="390"/>
        <v>13.935371885344752</v>
      </c>
      <c r="O144" s="18">
        <f>IF(ISNUMBER(M144),O143+M144*0.5,IF(ISNUMBER(M345),0,""))</f>
        <v>436.71779092133175</v>
      </c>
      <c r="P144" s="18">
        <f>IF(ISNUMBER(N144),P143+N144*0.5,IF(ISNUMBER(N345),0,""))</f>
        <v>486.58865181891275</v>
      </c>
      <c r="Q144" s="18">
        <f>IF(ISNUMBER(O144), O144*COS(RADIANS(-$C144+Графики!$B$3))+P144*SIN(RADIANS(-$C144+Графики!$B$3)),"")</f>
        <v>436.71779092133175</v>
      </c>
      <c r="R144" s="19">
        <f>IF(ISNUMBER(O144), O144*COS(RADIANS(-$C144+Графики!$B$5))+P144*SIN(RADIANS(-$C144+Графики!$B$5)),"")</f>
        <v>486.58865181891275</v>
      </c>
      <c r="S144" s="29">
        <v>-0.47740934685476433</v>
      </c>
      <c r="T144" s="25">
        <v>0.40649452837673772</v>
      </c>
      <c r="U144" s="25">
        <v>-0.89217813830789594</v>
      </c>
      <c r="V144" s="25">
        <v>0.68437320664271895</v>
      </c>
      <c r="W144" s="18">
        <f t="shared" si="391"/>
        <v>7.7134399569587968</v>
      </c>
      <c r="X144" s="18">
        <f t="shared" si="392"/>
        <v>13.75757187669676</v>
      </c>
      <c r="Y144" s="18">
        <f>IF(ISNUMBER(W144),Y143+W144*0.5,IF(ISNUMBER(W345),0,""))</f>
        <v>436.71161685082353</v>
      </c>
      <c r="Z144" s="18">
        <f>IF(ISNUMBER(X144),Z143+X144*0.5,IF(ISNUMBER(X345),0,""))</f>
        <v>481.4190832236568</v>
      </c>
      <c r="AA144" s="18">
        <f>IF(ISNUMBER(Y144), Y144*COS(RADIANS(-$C144+Графики!$B$3))+Z144*SIN(RADIANS(-$C144+Графики!$B$3)),"")</f>
        <v>436.71161685082353</v>
      </c>
      <c r="AB144" s="18">
        <f>IF(ISNUMBER(Y144), Y144*COS(RADIANS(-$C144+Графики!$B$5))+Z144*SIN(RADIANS(-$C144+Графики!$B$5)),"")</f>
        <v>481.4190832236568</v>
      </c>
      <c r="AC144" s="24">
        <v>-0.46366585580969411</v>
      </c>
      <c r="AD144" s="25">
        <v>0.43699759610305766</v>
      </c>
      <c r="AE144" s="25">
        <v>-0.86311112607068119</v>
      </c>
      <c r="AF144" s="25">
        <v>0.67229176047183947</v>
      </c>
      <c r="AG144" s="18">
        <f t="shared" si="393"/>
        <v>7.8596904201644575</v>
      </c>
      <c r="AH144" s="18">
        <f t="shared" si="394"/>
        <v>13.398516940808408</v>
      </c>
      <c r="AI144" s="18">
        <f>IF(ISNUMBER(AG144),AI143+AG144*0.5,IF(ISNUMBER(AG345),0,""))</f>
        <v>440.68464253032352</v>
      </c>
      <c r="AJ144" s="18">
        <f>IF(ISNUMBER(AH144),AJ143+AH144*0.5,IF(ISNUMBER(AH345),0,""))</f>
        <v>489.46844717402234</v>
      </c>
      <c r="AK144" s="18">
        <f>IF(ISNUMBER(AI144), AI144*COS(RADIANS(-$C144+Графики!$B$3))+AJ144*SIN(RADIANS(-$C144+Графики!$B$3)),"")</f>
        <v>440.68464253032352</v>
      </c>
      <c r="AL144" s="19">
        <f>IF(ISNUMBER(AI144), AI144*COS(RADIANS(-$C144+Графики!$B$5))+AJ144*SIN(RADIANS(-$C144+Графики!$B$5)),"")</f>
        <v>489.46844717402234</v>
      </c>
      <c r="AM144" s="24">
        <v>-0.47099811077670295</v>
      </c>
      <c r="AN144" s="25">
        <v>0.43605776492959303</v>
      </c>
      <c r="AO144" s="25">
        <v>-0.90764637209306875</v>
      </c>
      <c r="AP144" s="25">
        <v>0.69236161667623664</v>
      </c>
      <c r="AQ144" s="18">
        <f t="shared" si="395"/>
        <v>7.9154731060358321</v>
      </c>
      <c r="AR144" s="18">
        <f t="shared" si="396"/>
        <v>13.962250047513463</v>
      </c>
      <c r="AS144" s="18">
        <f>IF(ISNUMBER(AQ144),AS143+AQ144*0.5,IF(ISNUMBER(AQ345),0,""))</f>
        <v>431.23426159700574</v>
      </c>
      <c r="AT144" s="18">
        <f>IF(ISNUMBER(AR144),AT143+AR144*0.5,IF(ISNUMBER(AR345),0,""))</f>
        <v>486.40694284396523</v>
      </c>
      <c r="AU144" s="18">
        <f>IF(ISNUMBER(AS144), AS144*COS(RADIANS(-$C144+Графики!$B$3))+AT144*SIN(RADIANS(-$C144+Графики!$B$3)),"")</f>
        <v>431.23426159700574</v>
      </c>
      <c r="AV144" s="19">
        <f>IF(ISNUMBER(AS144), AS144*COS(RADIANS(-$C144+Графики!$B$5))+AT144*SIN(RADIANS(-$C144+Графики!$B$5)),"")</f>
        <v>486.40694284396523</v>
      </c>
      <c r="AW144" s="24">
        <v>-0.52475363842767264</v>
      </c>
      <c r="AX144" s="25">
        <v>0.37793393940379449</v>
      </c>
      <c r="AY144" s="25">
        <v>-0.79108000589022287</v>
      </c>
      <c r="AZ144" s="25">
        <v>0.77074758882426864</v>
      </c>
      <c r="BA144" s="18">
        <f t="shared" si="397"/>
        <v>7.8773537042180033</v>
      </c>
      <c r="BB144" s="18">
        <f t="shared" si="398"/>
        <v>13.629094963733239</v>
      </c>
      <c r="BC144" s="18">
        <f>IF(ISNUMBER(BA144),BC143+BA144*0.5,IF(ISNUMBER(BA345),0,""))</f>
        <v>430.25925642351729</v>
      </c>
      <c r="BD144" s="18">
        <f>IF(ISNUMBER(BB144),BD143+BB144*0.5,IF(ISNUMBER(BB345),0,""))</f>
        <v>482.87945413138698</v>
      </c>
      <c r="BE144" s="18">
        <f>IF(ISNUMBER(BC144), BC144*COS(RADIANS(-$C144+Графики!$B$3))+BD144*SIN(RADIANS(-$C144+Графики!$B$3)),"")</f>
        <v>430.25925642351729</v>
      </c>
      <c r="BF144" s="19">
        <f>IF(ISNUMBER(BC144), BC144*COS(RADIANS(-$C144+Графики!$B$5))+BD144*SIN(RADIANS(-$C144+Графики!$B$5)),"")</f>
        <v>482.87945413138698</v>
      </c>
      <c r="BG144" s="24">
        <v>-0.43586965258352528</v>
      </c>
      <c r="BH144" s="25">
        <v>0.39903699130743642</v>
      </c>
      <c r="BI144" s="25">
        <v>-0.74893911545186553</v>
      </c>
      <c r="BJ144" s="25">
        <v>0.72698350448008842</v>
      </c>
      <c r="BK144" s="18">
        <f t="shared" si="399"/>
        <v>7.2858704793828597</v>
      </c>
      <c r="BL144" s="18">
        <f t="shared" si="400"/>
        <v>12.879498506271267</v>
      </c>
      <c r="BM144" s="18">
        <f>IF(ISNUMBER(BK144),BM143+BK144*0.5,IF(ISNUMBER(BK345),0,""))</f>
        <v>435.85952795551879</v>
      </c>
      <c r="BN144" s="18">
        <f>IF(ISNUMBER(BL144),BN143+BL144*0.5,IF(ISNUMBER(BL345),0,""))</f>
        <v>473.16394705415979</v>
      </c>
      <c r="BO144" s="18">
        <f>IF(ISNUMBER(BM144), BM144*COS(RADIANS(-$C144+Графики!$B$3))+BN144*SIN(RADIANS(-$C144+Графики!$B$3)),"")</f>
        <v>435.85952795551879</v>
      </c>
      <c r="BP144" s="19">
        <f>IF(ISNUMBER(BM144), BM144*COS(RADIANS(-$C144+Графики!$B$5))+BN144*SIN(RADIANS(-$C144+Графики!$B$5)),"")</f>
        <v>473.16394705415979</v>
      </c>
      <c r="BQ144" s="24">
        <v>-0.41501902169786686</v>
      </c>
      <c r="BR144" s="25">
        <v>0.43582810574085551</v>
      </c>
      <c r="BS144" s="25">
        <v>-0.92258356604184932</v>
      </c>
      <c r="BT144" s="25">
        <v>0.72511664052141611</v>
      </c>
      <c r="BU144" s="18">
        <f t="shared" si="401"/>
        <v>7.4249736773553154</v>
      </c>
      <c r="BV144" s="18">
        <f t="shared" si="402"/>
        <v>14.37840137105208</v>
      </c>
      <c r="BW144" s="18">
        <f>IF(ISNUMBER(BU144),BW143+BU144*0.5,IF(ISNUMBER(BU345),0,""))</f>
        <v>437.40892490621462</v>
      </c>
      <c r="BX144" s="18">
        <f>IF(ISNUMBER(BV144),BX143+BV144*0.5,IF(ISNUMBER(BV345),0,""))</f>
        <v>474.92446020827919</v>
      </c>
      <c r="BY144" s="18">
        <f>IF(ISNUMBER(BW144), BW144*COS(RADIANS(-$C144+Графики!$B$3))+BX144*SIN(RADIANS(-$C144+Графики!$B$3)),"")</f>
        <v>437.40892490621462</v>
      </c>
      <c r="BZ144" s="19">
        <f>IF(ISNUMBER(BW144), BW144*COS(RADIANS(-$C144+Графики!$B$5))+BX144*SIN(RADIANS(-$C144+Графики!$B$5)),"")</f>
        <v>474.92446020827919</v>
      </c>
      <c r="CA144" s="29">
        <v>-0.54895409140344398</v>
      </c>
      <c r="CB144" s="25">
        <v>0.40038614402920403</v>
      </c>
      <c r="CC144" s="25">
        <v>-0.89560477631181235</v>
      </c>
      <c r="CD144" s="25">
        <v>0.73147052444215477</v>
      </c>
      <c r="CE144" s="18">
        <f t="shared" si="403"/>
        <v>8.2844616484359062</v>
      </c>
      <c r="CF144" s="18">
        <f t="shared" si="404"/>
        <v>14.198433487985685</v>
      </c>
      <c r="CG144" s="18">
        <f>IF(ISNUMBER(CE144),CG143+CE144*0.5,IF(ISNUMBER(CE345),0,""))</f>
        <v>442.59312804565417</v>
      </c>
      <c r="CH144" s="18">
        <f>IF(ISNUMBER(CF144),CH143+CF144*0.5,IF(ISNUMBER(CF345),0,""))</f>
        <v>488.5111439286074</v>
      </c>
      <c r="CI144" s="18">
        <f>IF(ISNUMBER(CG144), CG144*COS(RADIANS(-$C144+Графики!$B$3))+CH144*SIN(RADIANS(-$C144+Графики!$B$3)),"")</f>
        <v>442.59312804565417</v>
      </c>
      <c r="CJ144" s="19">
        <f>IF(ISNUMBER(CG144), CG144*COS(RADIANS(-$C144+Графики!$B$5))+CH144*SIN(RADIANS(-$C144+Графики!$B$5)),"")</f>
        <v>488.5111439286074</v>
      </c>
      <c r="CK144" s="24">
        <v>-0.54758154625190247</v>
      </c>
      <c r="CL144" s="25">
        <v>0.52962927380450198</v>
      </c>
      <c r="CM144" s="25">
        <v>-0.80011248568662585</v>
      </c>
      <c r="CN144" s="25">
        <v>0.71086202420777855</v>
      </c>
      <c r="CO144" s="18">
        <f t="shared" si="405"/>
        <v>9.4002993246495183</v>
      </c>
      <c r="CP144" s="18">
        <f t="shared" si="406"/>
        <v>13.185357971988786</v>
      </c>
      <c r="CQ144" s="18">
        <f>IF(ISNUMBER(CO144),CQ143+CO144*0.5,IF(ISNUMBER(CO345),0,""))</f>
        <v>441.8868011122122</v>
      </c>
      <c r="CR144" s="18">
        <f>IF(ISNUMBER(CP144),CR143+CP144*0.5,IF(ISNUMBER(CP345),0,""))</f>
        <v>487.45111065197494</v>
      </c>
      <c r="CS144" s="18">
        <f>IF(ISNUMBER(CQ144), CQ144*COS(RADIANS(-$C144+Графики!$B$3))+CR144*SIN(RADIANS(-$C144+Графики!$B$3)),"")</f>
        <v>441.8868011122122</v>
      </c>
      <c r="CT144" s="19">
        <f>IF(ISNUMBER(CQ144), CQ144*COS(RADIANS(-$C144+Графики!$B$5))+CR144*SIN(RADIANS(-$C144+Графики!$B$5)),"")</f>
        <v>487.45111065197494</v>
      </c>
      <c r="CU144" s="24">
        <v>-0.38854666646391578</v>
      </c>
      <c r="CV144" s="25">
        <v>0.42754549072129677</v>
      </c>
      <c r="CW144" s="25">
        <v>-0.80838662132985162</v>
      </c>
      <c r="CX144" s="25">
        <v>0.70903062819254625</v>
      </c>
      <c r="CY144" s="18">
        <f t="shared" si="407"/>
        <v>7.1216873697836194</v>
      </c>
      <c r="CZ144" s="18">
        <f t="shared" si="408"/>
        <v>13.241576573253719</v>
      </c>
      <c r="DA144" s="18">
        <f>IF(ISNUMBER(CY144),DA143+CY144*0.5,IF(ISNUMBER(CY345),0,""))</f>
        <v>432.87306412653976</v>
      </c>
      <c r="DB144" s="18">
        <f>IF(ISNUMBER(CZ144),DB143+CZ144*0.5,IF(ISNUMBER(CZ345),0,""))</f>
        <v>487.44230103702694</v>
      </c>
      <c r="DC144" s="18">
        <f>IF(ISNUMBER(DA144), DA144*COS(RADIANS(-$C144+Графики!$B$3))+DB144*SIN(RADIANS(-$C144+Графики!$B$3)),"")</f>
        <v>432.87306412653976</v>
      </c>
      <c r="DD144" s="19">
        <f>IF(ISNUMBER(DA144), DA144*COS(RADIANS(-$C144+Графики!$B$5))+DB144*SIN(RADIANS(-$C144+Графики!$B$5)),"")</f>
        <v>487.44230103702694</v>
      </c>
      <c r="DE144" s="24">
        <v>-0.52170321230685812</v>
      </c>
      <c r="DF144" s="25">
        <v>0.52516070290579664</v>
      </c>
      <c r="DG144" s="25">
        <v>-0.92650622608109967</v>
      </c>
      <c r="DH144" s="25">
        <v>0.79148996002166105</v>
      </c>
      <c r="DI144" s="18">
        <f t="shared" si="409"/>
        <v>9.1354839954994329</v>
      </c>
      <c r="DJ144" s="18">
        <f t="shared" si="410"/>
        <v>14.991783359160143</v>
      </c>
      <c r="DK144" s="18">
        <f>IF(ISNUMBER(DI144),DK143+DI144*0.5,IF(ISNUMBER(DI345),0,""))</f>
        <v>438.23317532010401</v>
      </c>
      <c r="DL144" s="18">
        <f>IF(ISNUMBER(DJ144),DL143+DJ144*0.5,IF(ISNUMBER(DJ345),0,""))</f>
        <v>487.22355104569505</v>
      </c>
      <c r="DM144" s="18">
        <f>IF(ISNUMBER(DK144), DK144*COS(RADIANS(-$C144+Графики!$B$3))+DL144*SIN(RADIANS(-$C144+Графики!$B$3)),"")</f>
        <v>438.23317532010401</v>
      </c>
      <c r="DN144" s="19">
        <f>IF(ISNUMBER(DK144), DK144*COS(RADIANS(-$C144+Графики!$B$5))+DL144*SIN(RADIANS(-$C144+Графики!$B$5)),"")</f>
        <v>487.22355104569505</v>
      </c>
      <c r="DO144" s="24">
        <v>-0.49653697642491956</v>
      </c>
      <c r="DP144" s="25">
        <v>0.53628713879618306</v>
      </c>
      <c r="DQ144" s="25">
        <v>-0.76615258590086766</v>
      </c>
      <c r="DR144" s="25">
        <v>0.76422860847590968</v>
      </c>
      <c r="DS144" s="18">
        <f t="shared" si="411"/>
        <v>9.0129686718534572</v>
      </c>
      <c r="DT144" s="18">
        <f t="shared" si="412"/>
        <v>13.354698330492733</v>
      </c>
      <c r="DU144" s="18">
        <f>IF(ISNUMBER(DS144),DU143+DS144*0.5,IF(ISNUMBER(DS345),0,""))</f>
        <v>443.65629619877416</v>
      </c>
      <c r="DV144" s="18">
        <f>IF(ISNUMBER(DT144),DV143+DT144*0.5,IF(ISNUMBER(DT345),0,""))</f>
        <v>483.38188774507893</v>
      </c>
      <c r="DW144" s="18">
        <f>IF(ISNUMBER(DU144), DU144*COS(RADIANS(-$C144+Графики!$B$3))+DV144*SIN(RADIANS(-$C144+Графики!$B$3)),"")</f>
        <v>443.65629619877416</v>
      </c>
      <c r="DX144" s="19">
        <f>IF(ISNUMBER(DU144), DU144*COS(RADIANS(-$C144+Графики!$B$5))+DV144*SIN(RADIANS(-$C144+Графики!$B$5)),"")</f>
        <v>483.38188774507893</v>
      </c>
      <c r="DY144" s="24">
        <v>-0.53988202507820171</v>
      </c>
      <c r="DZ144" s="25">
        <v>0.41373815548245985</v>
      </c>
      <c r="EA144" s="25">
        <v>-0.75587764951897451</v>
      </c>
      <c r="EB144" s="25">
        <v>0.6323425538837808</v>
      </c>
      <c r="EC144" s="18">
        <f t="shared" si="413"/>
        <v>8.321809928077684</v>
      </c>
      <c r="ED144" s="18">
        <f t="shared" si="414"/>
        <v>12.114210324816788</v>
      </c>
      <c r="EE144" s="18">
        <f>IF(ISNUMBER(EC144),EE143+EC144*0.5,IF(ISNUMBER(EC345),0,""))</f>
        <v>435.72550908198775</v>
      </c>
      <c r="EF144" s="18">
        <f>IF(ISNUMBER(ED144),EF143+ED144*0.5,IF(ISNUMBER(ED345),0,""))</f>
        <v>481.44600878848075</v>
      </c>
      <c r="EG144" s="18">
        <f>IF(ISNUMBER(EE144), EE144*COS(RADIANS(-$C144+Графики!$B$3))+EF144*SIN(RADIANS(-$C144+Графики!$B$3)),"")</f>
        <v>435.72550908198775</v>
      </c>
      <c r="EH144" s="19">
        <f>IF(ISNUMBER(EE144), EE144*COS(RADIANS(-$C144+Графики!$B$5))+EF144*SIN(RADIANS(-$C144+Графики!$B$5)),"")</f>
        <v>481.44600878848075</v>
      </c>
      <c r="EI144" s="24">
        <v>-0.43357892640929308</v>
      </c>
      <c r="EJ144" s="25">
        <v>0.44190180101021759</v>
      </c>
      <c r="EK144" s="25">
        <v>-0.8256819217716761</v>
      </c>
      <c r="EL144" s="25">
        <v>0.73469713417274674</v>
      </c>
      <c r="EM144" s="18">
        <f t="shared" si="415"/>
        <v>7.6399362915624964</v>
      </c>
      <c r="EN144" s="18">
        <f t="shared" si="416"/>
        <v>13.616455251295275</v>
      </c>
      <c r="EO144" s="18">
        <f>IF(ISNUMBER(EM144),EO143+EM144*0.5,IF(ISNUMBER(EM345),0,""))</f>
        <v>438.43561191639122</v>
      </c>
      <c r="EP144" s="18">
        <f>IF(ISNUMBER(EN144),EP143+EN144*0.5,IF(ISNUMBER(EN345),0,""))</f>
        <v>478.68759239981762</v>
      </c>
      <c r="EQ144" s="18">
        <f>IF(ISNUMBER(EO144), EO144*COS(RADIANS(-$C144+Графики!$B$3))+EP144*SIN(RADIANS(-$C144+Графики!$B$3)),"")</f>
        <v>438.43561191639122</v>
      </c>
      <c r="ER144" s="19">
        <f>IF(ISNUMBER(EO144), EO144*COS(RADIANS(-$C144+Графики!$B$5))+EP144*SIN(RADIANS(-$C144+Графики!$B$5)),"")</f>
        <v>478.68759239981762</v>
      </c>
      <c r="ES144" s="24">
        <v>-0.41631410113509015</v>
      </c>
      <c r="ET144" s="25">
        <v>0.45300640321848074</v>
      </c>
      <c r="EU144" s="25">
        <v>-0.79709130950493601</v>
      </c>
      <c r="EV144" s="25">
        <v>0.80316353003869345</v>
      </c>
      <c r="EW144" s="18">
        <f t="shared" si="417"/>
        <v>7.5861797618857283</v>
      </c>
      <c r="EX144" s="18">
        <f t="shared" si="418"/>
        <v>13.964404016884727</v>
      </c>
      <c r="EY144" s="18">
        <f>IF(ISNUMBER(EW144),EY143+EW144*0.5,IF(ISNUMBER(EW345),0,""))</f>
        <v>431.9893289968216</v>
      </c>
      <c r="EZ144" s="18">
        <f>IF(ISNUMBER(EX144),EZ143+EX144*0.5,IF(ISNUMBER(EX345),0,""))</f>
        <v>478.91849436956943</v>
      </c>
      <c r="FA144" s="18">
        <f>IF(ISNUMBER(EY144), EY144*COS(RADIANS(-$C144+Графики!$B$3))+EZ144*SIN(RADIANS(-$C144+Графики!$B$3)),"")</f>
        <v>431.9893289968216</v>
      </c>
      <c r="FB144" s="19">
        <f>IF(ISNUMBER(EY144), EY144*COS(RADIANS(-$C144+Графики!$B$5))+EZ144*SIN(RADIANS(-$C144+Графики!$B$5)),"")</f>
        <v>478.91849436956943</v>
      </c>
      <c r="FC144" s="24">
        <v>-0.46384006219584717</v>
      </c>
      <c r="FD144" s="25">
        <v>0.4776328688249224</v>
      </c>
      <c r="FE144" s="25">
        <v>-0.89382039345520925</v>
      </c>
      <c r="FF144" s="25">
        <v>0.68493665533359982</v>
      </c>
      <c r="FG144" s="18">
        <f t="shared" si="419"/>
        <v>8.2158088023654496</v>
      </c>
      <c r="FH144" s="18">
        <f t="shared" si="420"/>
        <v>13.776818449631346</v>
      </c>
      <c r="FI144" s="18">
        <f>IF(ISNUMBER(FG144),FI143+FG144*0.5,IF(ISNUMBER(FG345),0,""))</f>
        <v>437.26840622578078</v>
      </c>
      <c r="FJ144" s="18">
        <f>IF(ISNUMBER(FH144),FJ143+FH144*0.5,IF(ISNUMBER(FH345),0,""))</f>
        <v>488.44095530756812</v>
      </c>
      <c r="FK144" s="18">
        <f>IF(ISNUMBER(FI144), FI144*COS(RADIANS(-$C144+Графики!$B$3))+FJ144*SIN(RADIANS(-$C144+Графики!$B$3)),"")</f>
        <v>437.26840622578078</v>
      </c>
      <c r="FL144" s="19">
        <f>IF(ISNUMBER(FI144), FI144*COS(RADIANS(-$C144+Графики!$B$5))+FJ144*SIN(RADIANS(-$C144+Графики!$B$5)),"")</f>
        <v>488.44095530756812</v>
      </c>
      <c r="FM144" s="24">
        <v>-0.47642024426927365</v>
      </c>
      <c r="FN144" s="25">
        <v>0.47067591440298662</v>
      </c>
      <c r="FO144" s="25">
        <v>-0.7425300418602887</v>
      </c>
      <c r="FP144" s="25">
        <v>0.74938532745971131</v>
      </c>
      <c r="FQ144" s="18">
        <f t="shared" si="421"/>
        <v>8.2648790548142728</v>
      </c>
      <c r="FR144" s="18">
        <f t="shared" si="422"/>
        <v>13.019049871075405</v>
      </c>
      <c r="FS144" s="18">
        <f>IF(ISNUMBER(FQ144),FS143+FQ144*0.5,IF(ISNUMBER(FQ345),0,""))</f>
        <v>441.82279744813457</v>
      </c>
      <c r="FT144" s="18">
        <f>IF(ISNUMBER(FR144),FT143+FR144*0.5,IF(ISNUMBER(FR345),0,""))</f>
        <v>478.68956665453504</v>
      </c>
      <c r="FU144" s="18">
        <f>IF(ISNUMBER(FS144), FS144*COS(RADIANS(-$C144+Графики!$B$3))+FT144*SIN(RADIANS(-$C144+Графики!$B$3)),"")</f>
        <v>441.82279744813457</v>
      </c>
      <c r="FV144" s="19">
        <f>IF(ISNUMBER(FS144), FS144*COS(RADIANS(-$C144+Графики!$B$5))+FT144*SIN(RADIANS(-$C144+Графики!$B$5)),"")</f>
        <v>478.68956665453504</v>
      </c>
      <c r="FW144" s="24">
        <v>-0.52310173719433939</v>
      </c>
      <c r="FX144" s="25">
        <v>0.5088126546832108</v>
      </c>
      <c r="FY144" s="25">
        <v>-0.87142842852641456</v>
      </c>
      <c r="FZ144" s="25">
        <v>0.64759479654042718</v>
      </c>
      <c r="GA144" s="18">
        <f t="shared" si="423"/>
        <v>9.0050301602124918</v>
      </c>
      <c r="GB144" s="18">
        <f t="shared" si="424"/>
        <v>13.255590123706257</v>
      </c>
      <c r="GC144" s="18">
        <f>IF(ISNUMBER(GA144),GC143+GA144*0.5,IF(ISNUMBER(GA345),0,""))</f>
        <v>442.35425674714969</v>
      </c>
      <c r="GD144" s="18">
        <f>IF(ISNUMBER(GB144),GD143+GB144*0.5,IF(ISNUMBER(GB345),0,""))</f>
        <v>477.25673891921525</v>
      </c>
      <c r="GE144" s="18">
        <f>IF(ISNUMBER(GC144), GC144*COS(RADIANS(-$C144+Графики!$B$3))+GD144*SIN(RADIANS(-$C144+Графики!$B$3)),"")</f>
        <v>442.35425674714969</v>
      </c>
      <c r="GF144" s="19">
        <f>IF(ISNUMBER(GC144), GC144*COS(RADIANS(-$C144+Графики!$B$5))+GD144*SIN(RADIANS(-$C144+Графики!$B$5)),"")</f>
        <v>477.25673891921525</v>
      </c>
      <c r="GG144" s="24">
        <v>-0.47534660078372493</v>
      </c>
      <c r="GH144" s="25">
        <v>0.44628033765058961</v>
      </c>
      <c r="GI144" s="25">
        <v>-0.83491122401490903</v>
      </c>
      <c r="GJ144" s="25">
        <v>0.68577279034916594</v>
      </c>
      <c r="GK144" s="18">
        <f t="shared" si="425"/>
        <v>8.0426255682208794</v>
      </c>
      <c r="GL144" s="18">
        <f t="shared" si="426"/>
        <v>13.270081969668972</v>
      </c>
      <c r="GM144" s="18">
        <f>IF(ISNUMBER(GK144),GM143+GK144*0.5,IF(ISNUMBER(GK345),0,""))</f>
        <v>444.23240559342179</v>
      </c>
      <c r="GN144" s="18">
        <f>IF(ISNUMBER(GL144),GN143+GL144*0.5,IF(ISNUMBER(GL345),0,""))</f>
        <v>483.22323968006287</v>
      </c>
      <c r="GO144" s="18">
        <f>IF(ISNUMBER(GM144), GM144*COS(RADIANS(-$C144+Графики!$B$3))+GN144*SIN(RADIANS(-$C144+Графики!$B$3)),"")</f>
        <v>444.23240559342179</v>
      </c>
      <c r="GP144" s="19">
        <f>IF(ISNUMBER(GM144), GM144*COS(RADIANS(-$C144+Графики!$B$5))+GN144*SIN(RADIANS(-$C144+Графики!$B$5)),"")</f>
        <v>483.22323968006287</v>
      </c>
      <c r="GQ144" s="24">
        <v>-0.52814647874099008</v>
      </c>
      <c r="GR144" s="25">
        <v>0.44614214845634526</v>
      </c>
      <c r="GS144" s="25">
        <v>-0.77170643125591165</v>
      </c>
      <c r="GT144" s="25">
        <v>0.71353688538821125</v>
      </c>
      <c r="GU144" s="18">
        <f t="shared" si="427"/>
        <v>8.5021697687627817</v>
      </c>
      <c r="GV144" s="18">
        <f t="shared" si="428"/>
        <v>12.960830140131309</v>
      </c>
      <c r="GW144" s="18">
        <f>IF(ISNUMBER(GU144),GW143+GU144*0.5,IF(ISNUMBER(GU345),0,""))</f>
        <v>440.36335108582608</v>
      </c>
      <c r="GX144" s="18">
        <f>IF(ISNUMBER(GV144),GX143+GV144*0.5,IF(ISNUMBER(GV345),0,""))</f>
        <v>481.49501159490791</v>
      </c>
      <c r="GY144" s="18">
        <f>IF(ISNUMBER(GW144), GW144*COS(RADIANS(-$C144+Графики!$B$3))+GX144*SIN(RADIANS(-$C144+Графики!$B$3)),"")</f>
        <v>440.36335108582608</v>
      </c>
      <c r="GZ144" s="19">
        <f>IF(ISNUMBER(GW144), GW144*COS(RADIANS(-$C144+Графики!$B$5))+GX144*SIN(RADIANS(-$C144+Графики!$B$5)),"")</f>
        <v>481.49501159490791</v>
      </c>
      <c r="HA144" s="24">
        <v>-0.48422855877917848</v>
      </c>
      <c r="HB144" s="25">
        <v>0.53458942998845072</v>
      </c>
      <c r="HC144" s="25">
        <v>-0.83966753739570421</v>
      </c>
      <c r="HD144" s="25">
        <v>0.76276568989124527</v>
      </c>
      <c r="HE144" s="18">
        <f t="shared" si="429"/>
        <v>8.8907470583529093</v>
      </c>
      <c r="HF144" s="18">
        <f t="shared" si="430"/>
        <v>13.983412180002583</v>
      </c>
      <c r="HG144" s="18">
        <f>IF(ISNUMBER(HE144),HG143+HE144*0.5,IF(ISNUMBER(HE345),0,""))</f>
        <v>441.96730208919433</v>
      </c>
      <c r="HH144" s="18">
        <f>IF(ISNUMBER(HF144),HH143+HF144*0.5,IF(ISNUMBER(HF345),0,""))</f>
        <v>485.17365524634226</v>
      </c>
      <c r="HI144" s="18">
        <f>IF(ISNUMBER(HG144), HG144*COS(RADIANS(-$C144+Графики!$B$3))+HH144*SIN(RADIANS(-$C144+Графики!$B$3)),"")</f>
        <v>441.96730208919433</v>
      </c>
      <c r="HJ144" s="19">
        <f>IF(ISNUMBER(HG144), HG144*COS(RADIANS(-$C144+Графики!$B$5))+HH144*SIN(RADIANS(-$C144+Графики!$B$5)),"")</f>
        <v>485.17365524634226</v>
      </c>
      <c r="HK144" s="24">
        <v>-0.436336277535185</v>
      </c>
      <c r="HL144" s="25">
        <v>0.43813561656459943</v>
      </c>
      <c r="HM144" s="25">
        <v>-0.75032498836517003</v>
      </c>
      <c r="HN144" s="25">
        <v>0.68488522225185378</v>
      </c>
      <c r="HO144" s="18">
        <f t="shared" si="431"/>
        <v>7.6311328166846248</v>
      </c>
      <c r="HP144" s="18">
        <f t="shared" si="432"/>
        <v>12.52424437503981</v>
      </c>
      <c r="HQ144" s="18">
        <f>IF(ISNUMBER(HO144),HQ143+HO144*0.5,IF(ISNUMBER(HO345),0,""))</f>
        <v>440.19429973831518</v>
      </c>
      <c r="HR144" s="18">
        <f>IF(ISNUMBER(HP144),HR143+HP144*0.5,IF(ISNUMBER(HP345),0,""))</f>
        <v>489.18924799606651</v>
      </c>
      <c r="HS144" s="18">
        <f>IF(ISNUMBER(HQ144), HQ144*COS(RADIANS(-$C144+Графики!$B$3))+HR144*SIN(RADIANS(-$C144+Графики!$B$3)),"")</f>
        <v>440.19429973831518</v>
      </c>
      <c r="HT144" s="19">
        <f>IF(ISNUMBER(HQ144), HQ144*COS(RADIANS(-$C144+Графики!$B$5))+HR144*SIN(RADIANS(-$C144+Графики!$B$5)),"")</f>
        <v>489.18924799606651</v>
      </c>
      <c r="HU144" s="24">
        <v>-0.49979611396781176</v>
      </c>
      <c r="HV144" s="25">
        <v>0.48114680911167573</v>
      </c>
      <c r="HW144" s="25">
        <v>-0.90528359920295587</v>
      </c>
      <c r="HX144" s="25">
        <v>0.753406633879104</v>
      </c>
      <c r="HY144" s="18">
        <f t="shared" si="433"/>
        <v>8.5602373417913746</v>
      </c>
      <c r="HZ144" s="18">
        <f t="shared" si="434"/>
        <v>14.474297464348396</v>
      </c>
      <c r="IA144" s="18">
        <f>IF(ISNUMBER(HY144),IA143+HY144*0.5,IF(ISNUMBER(HY345),0,""))</f>
        <v>436.66586464471669</v>
      </c>
      <c r="IB144" s="18">
        <f>IF(ISNUMBER(HZ144),IB143+HZ144*0.5,IF(ISNUMBER(HZ345),0,""))</f>
        <v>476.97053401212014</v>
      </c>
      <c r="IC144" s="18">
        <f>IF(ISNUMBER(IA144), IA144*COS(RADIANS(-$C144+Графики!$B$3))+IB144*SIN(RADIANS(-$C144+Графики!$B$3)),"")</f>
        <v>436.66586464471669</v>
      </c>
      <c r="ID144" s="19">
        <f>IF(ISNUMBER(IA144), IA144*COS(RADIANS(-$C144+Графики!$B$5))+IB144*SIN(RADIANS(-$C144+Графики!$B$5)),"")</f>
        <v>476.97053401212014</v>
      </c>
      <c r="IE144" s="24">
        <v>-0.44758468914712257</v>
      </c>
      <c r="IF144" s="25">
        <v>0.34947331610243071</v>
      </c>
      <c r="IG144" s="25">
        <v>-0.88604935515485239</v>
      </c>
      <c r="IH144" s="25">
        <v>0.78693392936523932</v>
      </c>
      <c r="II144" s="18">
        <f t="shared" si="435"/>
        <v>6.9555871738288282</v>
      </c>
      <c r="IJ144" s="18">
        <f t="shared" si="436"/>
        <v>14.599014688783148</v>
      </c>
      <c r="IK144" s="18">
        <f>IF(ISNUMBER(II144),IK143+II144*0.5,IF(ISNUMBER(II345),0,""))</f>
        <v>435.85774026833133</v>
      </c>
      <c r="IL144" s="18">
        <f>IF(ISNUMBER(IJ144),IL143+IJ144*0.5,IF(ISNUMBER(IJ345),0,""))</f>
        <v>475.89001367078458</v>
      </c>
      <c r="IM144" s="18">
        <f>IF(ISNUMBER(IK144), IK144*COS(RADIANS(-$C144+Графики!$B$3))+IL144*SIN(RADIANS(-$C144+Графики!$B$3)),"")</f>
        <v>435.85774026833133</v>
      </c>
      <c r="IN144" s="19">
        <f>IF(ISNUMBER(IK144), IK144*COS(RADIANS(-$C144+Графики!$B$5))+IL144*SIN(RADIANS(-$C144+Графики!$B$5)),"")</f>
        <v>475.89001367078458</v>
      </c>
      <c r="IO144" s="24">
        <v>-0.43512587584932905</v>
      </c>
      <c r="IP144" s="25">
        <v>0.50668763421581486</v>
      </c>
      <c r="IQ144" s="25">
        <v>-0.86188194621698289</v>
      </c>
      <c r="IR144" s="25">
        <v>0.63269338286160104</v>
      </c>
      <c r="IS144" s="18">
        <f t="shared" si="437"/>
        <v>8.2187808148631945</v>
      </c>
      <c r="IT144" s="18">
        <f t="shared" si="438"/>
        <v>13.042260428150042</v>
      </c>
      <c r="IU144" s="18">
        <f>IF(ISNUMBER(IS144),IU143+IS144*0.5,IF(ISNUMBER(IS345),0,""))</f>
        <v>437.3947015832178</v>
      </c>
      <c r="IV144" s="18">
        <f>IF(ISNUMBER(IT144),IV143+IT144*0.5,IF(ISNUMBER(IT345),0,""))</f>
        <v>486.33089842226946</v>
      </c>
      <c r="IW144" s="18">
        <f>IF(ISNUMBER(IU144), IU144*COS(RADIANS(-$C144+Графики!$B$3))+IV144*SIN(RADIANS(-$C144+Графики!$B$3)),"")</f>
        <v>437.3947015832178</v>
      </c>
      <c r="IX144" s="19">
        <f>IF(ISNUMBER(IU144), IU144*COS(RADIANS(-$C144+Графики!$B$5))+IV144*SIN(RADIANS(-$C144+Графики!$B$5)),"")</f>
        <v>486.33089842226946</v>
      </c>
    </row>
    <row r="145" spans="1:258" s="88" customFormat="1" x14ac:dyDescent="0.25">
      <c r="A145" s="44">
        <v>145</v>
      </c>
      <c r="B145" s="50">
        <v>0</v>
      </c>
      <c r="C145" s="11">
        <f>IF(Графики!$A$7="Расчитывать с учетом закручивания скважины",B145,0)</f>
        <v>0</v>
      </c>
      <c r="D145" s="47">
        <v>71</v>
      </c>
      <c r="E145" s="34">
        <f>IF(ISNUMBER(INDEX($I$1:$IX$303,$A145,E$1) ),INDEX($I$1:$IX$303,$A145,E$1),0)</f>
        <v>8.8514450364264938</v>
      </c>
      <c r="F145" s="35">
        <f>IF(ISNUMBER(INDEX($I$1:$IX$303,$A145,F$1) ),INDEX($I$1:$IX$303,$A145,F$1),0)</f>
        <v>15.506348752504714</v>
      </c>
      <c r="G145" s="35">
        <f>IF(ISNUMBER(INDEX($I$1:$IX$303,$A145,G$1) ),INDEX($I$1:$IX$303,$A145,G$1)-$G$305,0)</f>
        <v>-536.77264244986964</v>
      </c>
      <c r="H145" s="36">
        <f>IF(ISNUMBER(INDEX($I$1:$IX$303,$A145,H$1) ),INDEX($I$1:$IX$303,$A145,H$1)-$H$305,0)</f>
        <v>-661.08783728887238</v>
      </c>
      <c r="I145" s="29">
        <v>-0.52589244659118206</v>
      </c>
      <c r="J145" s="25">
        <v>0.4884216849886921</v>
      </c>
      <c r="K145" s="25">
        <v>-0.77413450341200596</v>
      </c>
      <c r="L145" s="25">
        <v>1.0028333908488383</v>
      </c>
      <c r="M145" s="18">
        <f t="shared" si="389"/>
        <v>8.8514450364264938</v>
      </c>
      <c r="N145" s="18">
        <f t="shared" si="390"/>
        <v>15.506348752504714</v>
      </c>
      <c r="O145" s="18">
        <f>IF(ISNUMBER(M145),O144+M145*0.5,IF(ISNUMBER(M346),0,""))</f>
        <v>441.14351343954502</v>
      </c>
      <c r="P145" s="18">
        <f>IF(ISNUMBER(N145),P144+N145*0.5,IF(ISNUMBER(N346),0,""))</f>
        <v>494.34182619516508</v>
      </c>
      <c r="Q145" s="18">
        <f>IF(ISNUMBER(O145), O145*COS(RADIANS(-$C145+Графики!$B$3))+P145*SIN(RADIANS(-$C145+Графики!$B$3)),"")</f>
        <v>441.14351343954502</v>
      </c>
      <c r="R145" s="19">
        <f>IF(ISNUMBER(O145), O145*COS(RADIANS(-$C145+Графики!$B$5))+P145*SIN(RADIANS(-$C145+Графики!$B$5)),"")</f>
        <v>494.34182619516508</v>
      </c>
      <c r="S145" s="29">
        <v>-0.55804085384504309</v>
      </c>
      <c r="T145" s="25">
        <v>0.53318515601156069</v>
      </c>
      <c r="U145" s="25">
        <v>-0.79849457127186163</v>
      </c>
      <c r="V145" s="25">
        <v>0.95100612243550986</v>
      </c>
      <c r="W145" s="18">
        <f t="shared" si="391"/>
        <v>9.5225994537642844</v>
      </c>
      <c r="X145" s="18">
        <f t="shared" si="392"/>
        <v>15.266680585235632</v>
      </c>
      <c r="Y145" s="18">
        <f>IF(ISNUMBER(W145),Y144+W145*0.5,IF(ISNUMBER(W346),0,""))</f>
        <v>441.47291657770569</v>
      </c>
      <c r="Z145" s="18">
        <f>IF(ISNUMBER(X145),Z144+X145*0.5,IF(ISNUMBER(X346),0,""))</f>
        <v>489.05242351627459</v>
      </c>
      <c r="AA145" s="18">
        <f>IF(ISNUMBER(Y145), Y145*COS(RADIANS(-$C145+Графики!$B$3))+Z145*SIN(RADIANS(-$C145+Графики!$B$3)),"")</f>
        <v>441.47291657770569</v>
      </c>
      <c r="AB145" s="18">
        <f>IF(ISNUMBER(Y145), Y145*COS(RADIANS(-$C145+Графики!$B$5))+Z145*SIN(RADIANS(-$C145+Графики!$B$5)),"")</f>
        <v>489.05242351627459</v>
      </c>
      <c r="AC145" s="24">
        <v>-0.61634064063997152</v>
      </c>
      <c r="AD145" s="25">
        <v>0.45058859561657305</v>
      </c>
      <c r="AE145" s="25">
        <v>-0.77067058461899607</v>
      </c>
      <c r="AF145" s="25">
        <v>0.96892925470354452</v>
      </c>
      <c r="AG145" s="18">
        <f t="shared" si="393"/>
        <v>9.3105795064534931</v>
      </c>
      <c r="AH145" s="18">
        <f t="shared" si="394"/>
        <v>15.180289343894216</v>
      </c>
      <c r="AI145" s="18">
        <f>IF(ISNUMBER(AG145),AI144+AG145*0.5,IF(ISNUMBER(AG346),0,""))</f>
        <v>445.33993228355024</v>
      </c>
      <c r="AJ145" s="18">
        <f>IF(ISNUMBER(AH145),AJ144+AH145*0.5,IF(ISNUMBER(AH346),0,""))</f>
        <v>497.05859184596943</v>
      </c>
      <c r="AK145" s="18">
        <f>IF(ISNUMBER(AI145), AI145*COS(RADIANS(-$C145+Графики!$B$3))+AJ145*SIN(RADIANS(-$C145+Графики!$B$3)),"")</f>
        <v>445.33993228355024</v>
      </c>
      <c r="AL145" s="19">
        <f>IF(ISNUMBER(AI145), AI145*COS(RADIANS(-$C145+Графики!$B$5))+AJ145*SIN(RADIANS(-$C145+Графики!$B$5)),"")</f>
        <v>497.05859184596943</v>
      </c>
      <c r="AM145" s="24">
        <v>-0.61686819667037118</v>
      </c>
      <c r="AN145" s="25">
        <v>0.50624924357160073</v>
      </c>
      <c r="AO145" s="25">
        <v>-0.86839497287042222</v>
      </c>
      <c r="AP145" s="25">
        <v>0.99220762541578023</v>
      </c>
      <c r="AQ145" s="18">
        <f t="shared" si="395"/>
        <v>9.8008916944572579</v>
      </c>
      <c r="AR145" s="18">
        <f t="shared" si="396"/>
        <v>16.236107284428996</v>
      </c>
      <c r="AS145" s="18">
        <f>IF(ISNUMBER(AQ145),AS144+AQ145*0.5,IF(ISNUMBER(AQ346),0,""))</f>
        <v>436.13470744423438</v>
      </c>
      <c r="AT145" s="18">
        <f>IF(ISNUMBER(AR145),AT144+AR145*0.5,IF(ISNUMBER(AR346),0,""))</f>
        <v>494.5249964861797</v>
      </c>
      <c r="AU145" s="18">
        <f>IF(ISNUMBER(AS145), AS145*COS(RADIANS(-$C145+Графики!$B$3))+AT145*SIN(RADIANS(-$C145+Графики!$B$3)),"")</f>
        <v>436.13470744423438</v>
      </c>
      <c r="AV145" s="19">
        <f>IF(ISNUMBER(AS145), AS145*COS(RADIANS(-$C145+Графики!$B$5))+AT145*SIN(RADIANS(-$C145+Графики!$B$5)),"")</f>
        <v>494.5249964861797</v>
      </c>
      <c r="AW145" s="24">
        <v>-0.61257875138520879</v>
      </c>
      <c r="AX145" s="25">
        <v>0.5621942292727492</v>
      </c>
      <c r="AY145" s="25">
        <v>-0.94045634350237362</v>
      </c>
      <c r="AZ145" s="25">
        <v>0.92642552077153828</v>
      </c>
      <c r="BA145" s="18">
        <f t="shared" si="397"/>
        <v>10.2516486610906</v>
      </c>
      <c r="BB145" s="18">
        <f t="shared" si="398"/>
        <v>16.290896970054344</v>
      </c>
      <c r="BC145" s="18">
        <f>IF(ISNUMBER(BA145),BC144+BA145*0.5,IF(ISNUMBER(BA346),0,""))</f>
        <v>435.38508075406259</v>
      </c>
      <c r="BD145" s="18">
        <f>IF(ISNUMBER(BB145),BD144+BB145*0.5,IF(ISNUMBER(BB346),0,""))</f>
        <v>491.02490261641412</v>
      </c>
      <c r="BE145" s="18">
        <f>IF(ISNUMBER(BC145), BC145*COS(RADIANS(-$C145+Графики!$B$3))+BD145*SIN(RADIANS(-$C145+Графики!$B$3)),"")</f>
        <v>435.38508075406259</v>
      </c>
      <c r="BF145" s="19">
        <f>IF(ISNUMBER(BC145), BC145*COS(RADIANS(-$C145+Графики!$B$5))+BD145*SIN(RADIANS(-$C145+Графики!$B$5)),"")</f>
        <v>491.02490261641412</v>
      </c>
      <c r="BG145" s="24">
        <v>-0.58412134810740002</v>
      </c>
      <c r="BH145" s="25">
        <v>0.57602920959386783</v>
      </c>
      <c r="BI145" s="25">
        <v>-0.83898229561195958</v>
      </c>
      <c r="BJ145" s="25">
        <v>0.92838218130367112</v>
      </c>
      <c r="BK145" s="18">
        <f t="shared" si="399"/>
        <v>10.124050570934335</v>
      </c>
      <c r="BL145" s="18">
        <f t="shared" si="400"/>
        <v>15.422553148095925</v>
      </c>
      <c r="BM145" s="18">
        <f>IF(ISNUMBER(BK145),BM144+BK145*0.5,IF(ISNUMBER(BK346),0,""))</f>
        <v>440.92155324098593</v>
      </c>
      <c r="BN145" s="18">
        <f>IF(ISNUMBER(BL145),BN144+BL145*0.5,IF(ISNUMBER(BL346),0,""))</f>
        <v>480.87522362820778</v>
      </c>
      <c r="BO145" s="18">
        <f>IF(ISNUMBER(BM145), BM145*COS(RADIANS(-$C145+Графики!$B$3))+BN145*SIN(RADIANS(-$C145+Графики!$B$3)),"")</f>
        <v>440.92155324098593</v>
      </c>
      <c r="BP145" s="19">
        <f>IF(ISNUMBER(BM145), BM145*COS(RADIANS(-$C145+Графики!$B$5))+BN145*SIN(RADIANS(-$C145+Графики!$B$5)),"")</f>
        <v>480.87522362820778</v>
      </c>
      <c r="BQ145" s="24">
        <v>-0.56887170882912053</v>
      </c>
      <c r="BR145" s="25">
        <v>0.46808295895283725</v>
      </c>
      <c r="BS145" s="25">
        <v>-0.81534087740073202</v>
      </c>
      <c r="BT145" s="25">
        <v>0.97927303932559495</v>
      </c>
      <c r="BU145" s="18">
        <f t="shared" si="401"/>
        <v>9.049013072949414</v>
      </c>
      <c r="BV145" s="18">
        <f t="shared" si="402"/>
        <v>15.660320649606156</v>
      </c>
      <c r="BW145" s="18">
        <f>IF(ISNUMBER(BU145),BW144+BU145*0.5,IF(ISNUMBER(BU346),0,""))</f>
        <v>441.93343144268931</v>
      </c>
      <c r="BX145" s="18">
        <f>IF(ISNUMBER(BV145),BX144+BV145*0.5,IF(ISNUMBER(BV346),0,""))</f>
        <v>482.75462053308229</v>
      </c>
      <c r="BY145" s="18">
        <f>IF(ISNUMBER(BW145), BW145*COS(RADIANS(-$C145+Графики!$B$3))+BX145*SIN(RADIANS(-$C145+Графики!$B$3)),"")</f>
        <v>441.93343144268931</v>
      </c>
      <c r="BZ145" s="19">
        <f>IF(ISNUMBER(BW145), BW145*COS(RADIANS(-$C145+Графики!$B$5))+BX145*SIN(RADIANS(-$C145+Графики!$B$5)),"")</f>
        <v>482.75462053308229</v>
      </c>
      <c r="CA145" s="29">
        <v>-0.57998821879701445</v>
      </c>
      <c r="CB145" s="25">
        <v>0.53929995074293224</v>
      </c>
      <c r="CC145" s="25">
        <v>-0.83807033487223348</v>
      </c>
      <c r="CD145" s="25">
        <v>0.92105721895303694</v>
      </c>
      <c r="CE145" s="18">
        <f t="shared" si="403"/>
        <v>9.7674766031410893</v>
      </c>
      <c r="CF145" s="18">
        <f t="shared" si="404"/>
        <v>15.35068094334199</v>
      </c>
      <c r="CG145" s="18">
        <f>IF(ISNUMBER(CE145),CG144+CE145*0.5,IF(ISNUMBER(CE346),0,""))</f>
        <v>447.4768663472247</v>
      </c>
      <c r="CH145" s="18">
        <f>IF(ISNUMBER(CF145),CH144+CF145*0.5,IF(ISNUMBER(CF346),0,""))</f>
        <v>496.1864844002784</v>
      </c>
      <c r="CI145" s="18">
        <f>IF(ISNUMBER(CG145), CG145*COS(RADIANS(-$C145+Графики!$B$3))+CH145*SIN(RADIANS(-$C145+Графики!$B$3)),"")</f>
        <v>447.4768663472247</v>
      </c>
      <c r="CJ145" s="19">
        <f>IF(ISNUMBER(CG145), CG145*COS(RADIANS(-$C145+Графики!$B$5))+CH145*SIN(RADIANS(-$C145+Графики!$B$5)),"")</f>
        <v>496.1864844002784</v>
      </c>
      <c r="CK145" s="24">
        <v>-0.59798784676132311</v>
      </c>
      <c r="CL145" s="25">
        <v>0.56660498726309882</v>
      </c>
      <c r="CM145" s="25">
        <v>-0.93599084715599401</v>
      </c>
      <c r="CN145" s="25">
        <v>1.0367062504402798</v>
      </c>
      <c r="CO145" s="18">
        <f t="shared" si="405"/>
        <v>10.162814750630995</v>
      </c>
      <c r="CP145" s="18">
        <f t="shared" si="406"/>
        <v>17.214179461584628</v>
      </c>
      <c r="CQ145" s="18">
        <f>IF(ISNUMBER(CO145),CQ144+CO145*0.5,IF(ISNUMBER(CO346),0,""))</f>
        <v>446.9682084875277</v>
      </c>
      <c r="CR145" s="18">
        <f>IF(ISNUMBER(CP145),CR144+CP145*0.5,IF(ISNUMBER(CP346),0,""))</f>
        <v>496.05820038276727</v>
      </c>
      <c r="CS145" s="18">
        <f>IF(ISNUMBER(CQ145), CQ145*COS(RADIANS(-$C145+Графики!$B$3))+CR145*SIN(RADIANS(-$C145+Графики!$B$3)),"")</f>
        <v>446.9682084875277</v>
      </c>
      <c r="CT145" s="19">
        <f>IF(ISNUMBER(CQ145), CQ145*COS(RADIANS(-$C145+Графики!$B$5))+CR145*SIN(RADIANS(-$C145+Графики!$B$5)),"")</f>
        <v>496.05820038276727</v>
      </c>
      <c r="CU145" s="24">
        <v>-0.50567278100782243</v>
      </c>
      <c r="CV145" s="25">
        <v>0.54603814401476036</v>
      </c>
      <c r="CW145" s="25">
        <v>-0.85307787873536434</v>
      </c>
      <c r="CX145" s="25">
        <v>0.88042915924104659</v>
      </c>
      <c r="CY145" s="18">
        <f t="shared" si="407"/>
        <v>9.1777803622681802</v>
      </c>
      <c r="CZ145" s="18">
        <f t="shared" si="408"/>
        <v>15.127125726981673</v>
      </c>
      <c r="DA145" s="18">
        <f>IF(ISNUMBER(CY145),DA144+CY145*0.5,IF(ISNUMBER(CY346),0,""))</f>
        <v>437.46195430767386</v>
      </c>
      <c r="DB145" s="18">
        <f>IF(ISNUMBER(CZ145),DB144+CZ145*0.5,IF(ISNUMBER(CZ346),0,""))</f>
        <v>495.0058639005178</v>
      </c>
      <c r="DC145" s="18">
        <f>IF(ISNUMBER(DA145), DA145*COS(RADIANS(-$C145+Графики!$B$3))+DB145*SIN(RADIANS(-$C145+Графики!$B$3)),"")</f>
        <v>437.46195430767386</v>
      </c>
      <c r="DD145" s="19">
        <f>IF(ISNUMBER(DA145), DA145*COS(RADIANS(-$C145+Графики!$B$5))+DB145*SIN(RADIANS(-$C145+Графики!$B$5)),"")</f>
        <v>495.0058639005178</v>
      </c>
      <c r="DE145" s="24">
        <v>-0.49645572335393751</v>
      </c>
      <c r="DF145" s="25">
        <v>0.54529670694109755</v>
      </c>
      <c r="DG145" s="25">
        <v>-0.81984942750285894</v>
      </c>
      <c r="DH145" s="25">
        <v>1.0268381281543646</v>
      </c>
      <c r="DI145" s="18">
        <f t="shared" si="409"/>
        <v>9.0908797270733714</v>
      </c>
      <c r="DJ145" s="18">
        <f t="shared" si="410"/>
        <v>16.114691516731728</v>
      </c>
      <c r="DK145" s="18">
        <f>IF(ISNUMBER(DI145),DK144+DI145*0.5,IF(ISNUMBER(DI346),0,""))</f>
        <v>442.77861518364068</v>
      </c>
      <c r="DL145" s="18">
        <f>IF(ISNUMBER(DJ145),DL144+DJ145*0.5,IF(ISNUMBER(DJ346),0,""))</f>
        <v>495.28089680406089</v>
      </c>
      <c r="DM145" s="18">
        <f>IF(ISNUMBER(DK145), DK145*COS(RADIANS(-$C145+Графики!$B$3))+DL145*SIN(RADIANS(-$C145+Графики!$B$3)),"")</f>
        <v>442.77861518364068</v>
      </c>
      <c r="DN145" s="19">
        <f>IF(ISNUMBER(DK145), DK145*COS(RADIANS(-$C145+Графики!$B$5))+DL145*SIN(RADIANS(-$C145+Графики!$B$5)),"")</f>
        <v>495.28089680406089</v>
      </c>
      <c r="DO145" s="24">
        <v>-0.46168106985480084</v>
      </c>
      <c r="DP145" s="25">
        <v>0.45047884554288964</v>
      </c>
      <c r="DQ145" s="25">
        <v>-0.83678193167031334</v>
      </c>
      <c r="DR145" s="25">
        <v>0.98028599221639523</v>
      </c>
      <c r="DS145" s="18">
        <f t="shared" si="411"/>
        <v>7.9600128516746098</v>
      </c>
      <c r="DT145" s="18">
        <f t="shared" si="412"/>
        <v>15.856244496123763</v>
      </c>
      <c r="DU145" s="18">
        <f>IF(ISNUMBER(DS145),DU144+DS145*0.5,IF(ISNUMBER(DS346),0,""))</f>
        <v>447.63630262461146</v>
      </c>
      <c r="DV145" s="18">
        <f>IF(ISNUMBER(DT145),DV144+DT145*0.5,IF(ISNUMBER(DT346),0,""))</f>
        <v>491.3100099931408</v>
      </c>
      <c r="DW145" s="18">
        <f>IF(ISNUMBER(DU145), DU145*COS(RADIANS(-$C145+Графики!$B$3))+DV145*SIN(RADIANS(-$C145+Графики!$B$3)),"")</f>
        <v>447.63630262461146</v>
      </c>
      <c r="DX145" s="19">
        <f>IF(ISNUMBER(DU145), DU145*COS(RADIANS(-$C145+Графики!$B$5))+DV145*SIN(RADIANS(-$C145+Графики!$B$5)),"")</f>
        <v>491.3100099931408</v>
      </c>
      <c r="DY145" s="24">
        <v>-0.49961043933609472</v>
      </c>
      <c r="DZ145" s="25">
        <v>0.523616602923207</v>
      </c>
      <c r="EA145" s="25">
        <v>-0.81262323733823683</v>
      </c>
      <c r="EB145" s="25">
        <v>1.020645288370059</v>
      </c>
      <c r="EC145" s="18">
        <f t="shared" si="413"/>
        <v>8.9292217812104848</v>
      </c>
      <c r="ED145" s="18">
        <f t="shared" si="414"/>
        <v>15.997603484841072</v>
      </c>
      <c r="EE145" s="18">
        <f>IF(ISNUMBER(EC145),EE144+EC145*0.5,IF(ISNUMBER(EC346),0,""))</f>
        <v>440.19011997259298</v>
      </c>
      <c r="EF145" s="18">
        <f>IF(ISNUMBER(ED145),EF144+ED145*0.5,IF(ISNUMBER(ED346),0,""))</f>
        <v>489.44481053090129</v>
      </c>
      <c r="EG145" s="18">
        <f>IF(ISNUMBER(EE145), EE145*COS(RADIANS(-$C145+Графики!$B$3))+EF145*SIN(RADIANS(-$C145+Графики!$B$3)),"")</f>
        <v>440.19011997259298</v>
      </c>
      <c r="EH145" s="19">
        <f>IF(ISNUMBER(EE145), EE145*COS(RADIANS(-$C145+Графики!$B$5))+EF145*SIN(RADIANS(-$C145+Графики!$B$5)),"")</f>
        <v>489.44481053090129</v>
      </c>
      <c r="EI145" s="24">
        <v>-0.60139210130571019</v>
      </c>
      <c r="EJ145" s="25">
        <v>0.56817997917786234</v>
      </c>
      <c r="EK145" s="25">
        <v>-0.80574675537488083</v>
      </c>
      <c r="EL145" s="25">
        <v>0.98845607129132673</v>
      </c>
      <c r="EM145" s="18">
        <f t="shared" si="415"/>
        <v>10.206264619526944</v>
      </c>
      <c r="EN145" s="18">
        <f t="shared" si="416"/>
        <v>15.656733651898422</v>
      </c>
      <c r="EO145" s="18">
        <f>IF(ISNUMBER(EM145),EO144+EM145*0.5,IF(ISNUMBER(EM346),0,""))</f>
        <v>443.53874422615468</v>
      </c>
      <c r="EP145" s="18">
        <f>IF(ISNUMBER(EN145),EP144+EN145*0.5,IF(ISNUMBER(EN346),0,""))</f>
        <v>486.51595922576684</v>
      </c>
      <c r="EQ145" s="18">
        <f>IF(ISNUMBER(EO145), EO145*COS(RADIANS(-$C145+Графики!$B$3))+EP145*SIN(RADIANS(-$C145+Графики!$B$3)),"")</f>
        <v>443.53874422615468</v>
      </c>
      <c r="ER145" s="19">
        <f>IF(ISNUMBER(EO145), EO145*COS(RADIANS(-$C145+Графики!$B$5))+EP145*SIN(RADIANS(-$C145+Графики!$B$5)),"")</f>
        <v>486.51595922576684</v>
      </c>
      <c r="ES145" s="24">
        <v>-0.49119813071314811</v>
      </c>
      <c r="ET145" s="25">
        <v>0.44129238247666402</v>
      </c>
      <c r="EU145" s="25">
        <v>-0.93929926229316618</v>
      </c>
      <c r="EV145" s="25">
        <v>0.87501498970077018</v>
      </c>
      <c r="EW145" s="18">
        <f t="shared" si="417"/>
        <v>8.1374250398010144</v>
      </c>
      <c r="EX145" s="18">
        <f t="shared" si="418"/>
        <v>15.832217192071052</v>
      </c>
      <c r="EY145" s="18">
        <f>IF(ISNUMBER(EW145),EY144+EW145*0.5,IF(ISNUMBER(EW346),0,""))</f>
        <v>436.05804151672208</v>
      </c>
      <c r="EZ145" s="18">
        <f>IF(ISNUMBER(EX145),EZ144+EX145*0.5,IF(ISNUMBER(EX346),0,""))</f>
        <v>486.83460296560497</v>
      </c>
      <c r="FA145" s="18">
        <f>IF(ISNUMBER(EY145), EY145*COS(RADIANS(-$C145+Графики!$B$3))+EZ145*SIN(RADIANS(-$C145+Графики!$B$3)),"")</f>
        <v>436.05804151672208</v>
      </c>
      <c r="FB145" s="19">
        <f>IF(ISNUMBER(EY145), EY145*COS(RADIANS(-$C145+Графики!$B$5))+EZ145*SIN(RADIANS(-$C145+Графики!$B$5)),"")</f>
        <v>486.83460296560497</v>
      </c>
      <c r="FC145" s="24">
        <v>-0.54217508844087381</v>
      </c>
      <c r="FD145" s="25">
        <v>0.52997335165076798</v>
      </c>
      <c r="FE145" s="25">
        <v>-0.86700519324900327</v>
      </c>
      <c r="FF145" s="25">
        <v>1.0418570477082805</v>
      </c>
      <c r="FG145" s="18">
        <f t="shared" si="419"/>
        <v>9.3561236682384958</v>
      </c>
      <c r="FH145" s="18">
        <f t="shared" si="420"/>
        <v>16.657195149461014</v>
      </c>
      <c r="FI145" s="18">
        <f>IF(ISNUMBER(FG145),FI144+FG145*0.5,IF(ISNUMBER(FG346),0,""))</f>
        <v>441.94646805990004</v>
      </c>
      <c r="FJ145" s="18">
        <f>IF(ISNUMBER(FH145),FJ144+FH145*0.5,IF(ISNUMBER(FH346),0,""))</f>
        <v>496.76955288229863</v>
      </c>
      <c r="FK145" s="18">
        <f>IF(ISNUMBER(FI145), FI145*COS(RADIANS(-$C145+Графики!$B$3))+FJ145*SIN(RADIANS(-$C145+Графики!$B$3)),"")</f>
        <v>441.94646805990004</v>
      </c>
      <c r="FL145" s="19">
        <f>IF(ISNUMBER(FI145), FI145*COS(RADIANS(-$C145+Графики!$B$5))+FJ145*SIN(RADIANS(-$C145+Графики!$B$5)),"")</f>
        <v>496.76955288229863</v>
      </c>
      <c r="FM145" s="24">
        <v>-0.50982723901601412</v>
      </c>
      <c r="FN145" s="25">
        <v>0.57812456862335682</v>
      </c>
      <c r="FO145" s="25">
        <v>-0.86584188321550704</v>
      </c>
      <c r="FP145" s="25">
        <v>1.041271233806139</v>
      </c>
      <c r="FQ145" s="18">
        <f t="shared" si="421"/>
        <v>9.4940279408665198</v>
      </c>
      <c r="FR145" s="18">
        <f t="shared" si="422"/>
        <v>16.641933279406047</v>
      </c>
      <c r="FS145" s="18">
        <f>IF(ISNUMBER(FQ145),FS144+FQ145*0.5,IF(ISNUMBER(FQ346),0,""))</f>
        <v>446.56981141856784</v>
      </c>
      <c r="FT145" s="18">
        <f>IF(ISNUMBER(FR145),FT144+FR145*0.5,IF(ISNUMBER(FR346),0,""))</f>
        <v>487.01053329423809</v>
      </c>
      <c r="FU145" s="18">
        <f>IF(ISNUMBER(FS145), FS145*COS(RADIANS(-$C145+Графики!$B$3))+FT145*SIN(RADIANS(-$C145+Графики!$B$3)),"")</f>
        <v>446.56981141856784</v>
      </c>
      <c r="FV145" s="19">
        <f>IF(ISNUMBER(FS145), FS145*COS(RADIANS(-$C145+Графики!$B$5))+FT145*SIN(RADIANS(-$C145+Графики!$B$5)),"")</f>
        <v>487.01053329423809</v>
      </c>
      <c r="FW145" s="24">
        <v>-0.59910072781217771</v>
      </c>
      <c r="FX145" s="25">
        <v>0.53978666080174109</v>
      </c>
      <c r="FY145" s="25">
        <v>-0.95021083931176087</v>
      </c>
      <c r="FZ145" s="25">
        <v>0.89874277874740083</v>
      </c>
      <c r="GA145" s="18">
        <f t="shared" si="423"/>
        <v>9.9385037523794288</v>
      </c>
      <c r="GB145" s="18">
        <f t="shared" si="424"/>
        <v>16.134464070762906</v>
      </c>
      <c r="GC145" s="18">
        <f>IF(ISNUMBER(GA145),GC144+GA145*0.5,IF(ISNUMBER(GA346),0,""))</f>
        <v>447.32350862333942</v>
      </c>
      <c r="GD145" s="18">
        <f>IF(ISNUMBER(GB145),GD144+GB145*0.5,IF(ISNUMBER(GB346),0,""))</f>
        <v>485.32397095459669</v>
      </c>
      <c r="GE145" s="18">
        <f>IF(ISNUMBER(GC145), GC145*COS(RADIANS(-$C145+Графики!$B$3))+GD145*SIN(RADIANS(-$C145+Графики!$B$3)),"")</f>
        <v>447.32350862333942</v>
      </c>
      <c r="GF145" s="19">
        <f>IF(ISNUMBER(GC145), GC145*COS(RADIANS(-$C145+Графики!$B$5))+GD145*SIN(RADIANS(-$C145+Графики!$B$5)),"")</f>
        <v>485.32397095459669</v>
      </c>
      <c r="GG145" s="24">
        <v>-0.45468097922104389</v>
      </c>
      <c r="GH145" s="25">
        <v>0.57074818523454918</v>
      </c>
      <c r="GI145" s="25">
        <v>-0.77916670325939863</v>
      </c>
      <c r="GJ145" s="25">
        <v>0.96674104571830821</v>
      </c>
      <c r="GK145" s="18">
        <f t="shared" si="425"/>
        <v>8.9484381548725551</v>
      </c>
      <c r="GL145" s="18">
        <f t="shared" si="426"/>
        <v>15.235329874166137</v>
      </c>
      <c r="GM145" s="18">
        <f>IF(ISNUMBER(GK145),GM144+GK145*0.5,IF(ISNUMBER(GK346),0,""))</f>
        <v>448.70662467085805</v>
      </c>
      <c r="GN145" s="18">
        <f>IF(ISNUMBER(GL145),GN144+GL145*0.5,IF(ISNUMBER(GL346),0,""))</f>
        <v>490.84090461714595</v>
      </c>
      <c r="GO145" s="18">
        <f>IF(ISNUMBER(GM145), GM145*COS(RADIANS(-$C145+Графики!$B$3))+GN145*SIN(RADIANS(-$C145+Графики!$B$3)),"")</f>
        <v>448.70662467085805</v>
      </c>
      <c r="GP145" s="19">
        <f>IF(ISNUMBER(GM145), GM145*COS(RADIANS(-$C145+Графики!$B$5))+GN145*SIN(RADIANS(-$C145+Графики!$B$5)),"")</f>
        <v>490.84090461714595</v>
      </c>
      <c r="GQ145" s="24">
        <v>-0.51294596663383607</v>
      </c>
      <c r="GR145" s="25">
        <v>0.51593862957311443</v>
      </c>
      <c r="GS145" s="25">
        <v>-0.78207162074276393</v>
      </c>
      <c r="GT145" s="25">
        <v>0.90003136722753363</v>
      </c>
      <c r="GU145" s="18">
        <f t="shared" si="427"/>
        <v>8.9785912740479006</v>
      </c>
      <c r="GV145" s="18">
        <f t="shared" si="428"/>
        <v>14.67859058705695</v>
      </c>
      <c r="GW145" s="18">
        <f>IF(ISNUMBER(GU145),GW144+GU145*0.5,IF(ISNUMBER(GU346),0,""))</f>
        <v>444.85264672285001</v>
      </c>
      <c r="GX145" s="18">
        <f>IF(ISNUMBER(GV145),GX144+GV145*0.5,IF(ISNUMBER(GV346),0,""))</f>
        <v>488.8343068884364</v>
      </c>
      <c r="GY145" s="18">
        <f>IF(ISNUMBER(GW145), GW145*COS(RADIANS(-$C145+Графики!$B$3))+GX145*SIN(RADIANS(-$C145+Графики!$B$3)),"")</f>
        <v>444.85264672285001</v>
      </c>
      <c r="GZ145" s="19">
        <f>IF(ISNUMBER(GW145), GW145*COS(RADIANS(-$C145+Графики!$B$5))+GX145*SIN(RADIANS(-$C145+Графики!$B$5)),"")</f>
        <v>488.8343068884364</v>
      </c>
      <c r="HA145" s="24">
        <v>-0.4889954230048541</v>
      </c>
      <c r="HB145" s="25">
        <v>0.46478584919003907</v>
      </c>
      <c r="HC145" s="25">
        <v>-0.80767813596024529</v>
      </c>
      <c r="HD145" s="25">
        <v>0.91080137492772539</v>
      </c>
      <c r="HE145" s="18">
        <f t="shared" si="429"/>
        <v>8.323215669098758</v>
      </c>
      <c r="HF145" s="18">
        <f t="shared" si="430"/>
        <v>14.996000689446049</v>
      </c>
      <c r="HG145" s="18">
        <f>IF(ISNUMBER(HE145),HG144+HE145*0.5,IF(ISNUMBER(HE346),0,""))</f>
        <v>446.12890992374372</v>
      </c>
      <c r="HH145" s="18">
        <f>IF(ISNUMBER(HF145),HH144+HF145*0.5,IF(ISNUMBER(HF346),0,""))</f>
        <v>492.6716555910653</v>
      </c>
      <c r="HI145" s="18">
        <f>IF(ISNUMBER(HG145), HG145*COS(RADIANS(-$C145+Графики!$B$3))+HH145*SIN(RADIANS(-$C145+Графики!$B$3)),"")</f>
        <v>446.12890992374372</v>
      </c>
      <c r="HJ145" s="19">
        <f>IF(ISNUMBER(HG145), HG145*COS(RADIANS(-$C145+Графики!$B$5))+HH145*SIN(RADIANS(-$C145+Графики!$B$5)),"")</f>
        <v>492.6716555910653</v>
      </c>
      <c r="HK145" s="24">
        <v>-0.54894029801239241</v>
      </c>
      <c r="HL145" s="25">
        <v>0.51988677992205734</v>
      </c>
      <c r="HM145" s="25">
        <v>-0.78926671022492867</v>
      </c>
      <c r="HN145" s="25">
        <v>1.0570202297479947</v>
      </c>
      <c r="HO145" s="18">
        <f t="shared" si="431"/>
        <v>9.3271405802956036</v>
      </c>
      <c r="HP145" s="18">
        <f t="shared" si="432"/>
        <v>16.111195939230093</v>
      </c>
      <c r="HQ145" s="18">
        <f>IF(ISNUMBER(HO145),HQ144+HO145*0.5,IF(ISNUMBER(HO346),0,""))</f>
        <v>444.85787002846297</v>
      </c>
      <c r="HR145" s="18">
        <f>IF(ISNUMBER(HP145),HR144+HP145*0.5,IF(ISNUMBER(HP346),0,""))</f>
        <v>497.24484596568158</v>
      </c>
      <c r="HS145" s="18">
        <f>IF(ISNUMBER(HQ145), HQ145*COS(RADIANS(-$C145+Графики!$B$3))+HR145*SIN(RADIANS(-$C145+Графики!$B$3)),"")</f>
        <v>444.85787002846297</v>
      </c>
      <c r="HT145" s="19">
        <f>IF(ISNUMBER(HQ145), HQ145*COS(RADIANS(-$C145+Графики!$B$5))+HR145*SIN(RADIANS(-$C145+Графики!$B$5)),"")</f>
        <v>497.24484596568158</v>
      </c>
      <c r="HU145" s="24">
        <v>-0.6025294110309769</v>
      </c>
      <c r="HV145" s="25">
        <v>0.55016763832372695</v>
      </c>
      <c r="HW145" s="25">
        <v>-0.90320402578178061</v>
      </c>
      <c r="HX145" s="25">
        <v>0.90613597717699379</v>
      </c>
      <c r="HY145" s="18">
        <f t="shared" si="433"/>
        <v>10.059009752307917</v>
      </c>
      <c r="HZ145" s="18">
        <f t="shared" si="434"/>
        <v>15.788814106139737</v>
      </c>
      <c r="IA145" s="18">
        <f>IF(ISNUMBER(HY145),IA144+HY145*0.5,IF(ISNUMBER(HY346),0,""))</f>
        <v>441.69536952087066</v>
      </c>
      <c r="IB145" s="18">
        <f>IF(ISNUMBER(HZ145),IB144+HZ145*0.5,IF(ISNUMBER(HZ346),0,""))</f>
        <v>484.86494106519001</v>
      </c>
      <c r="IC145" s="18">
        <f>IF(ISNUMBER(IA145), IA145*COS(RADIANS(-$C145+Графики!$B$3))+IB145*SIN(RADIANS(-$C145+Графики!$B$3)),"")</f>
        <v>441.69536952087066</v>
      </c>
      <c r="ID145" s="19">
        <f>IF(ISNUMBER(IA145), IA145*COS(RADIANS(-$C145+Графики!$B$5))+IB145*SIN(RADIANS(-$C145+Графики!$B$5)),"")</f>
        <v>484.86494106519001</v>
      </c>
      <c r="IE145" s="24">
        <v>-0.58922202854618355</v>
      </c>
      <c r="IF145" s="25">
        <v>0.47840051614494461</v>
      </c>
      <c r="IG145" s="25">
        <v>-0.96252458736466506</v>
      </c>
      <c r="IH145" s="25">
        <v>1.0330184204709685</v>
      </c>
      <c r="II145" s="18">
        <f t="shared" si="435"/>
        <v>9.3166295014960259</v>
      </c>
      <c r="IJ145" s="18">
        <f t="shared" si="436"/>
        <v>17.413517753925575</v>
      </c>
      <c r="IK145" s="18">
        <f>IF(ISNUMBER(II145),IK144+II145*0.5,IF(ISNUMBER(II346),0,""))</f>
        <v>440.51605501907932</v>
      </c>
      <c r="IL145" s="18">
        <f>IF(ISNUMBER(IJ145),IL144+IJ145*0.5,IF(ISNUMBER(IJ346),0,""))</f>
        <v>484.59677254774738</v>
      </c>
      <c r="IM145" s="18">
        <f>IF(ISNUMBER(IK145), IK145*COS(RADIANS(-$C145+Графики!$B$3))+IL145*SIN(RADIANS(-$C145+Графики!$B$3)),"")</f>
        <v>440.51605501907932</v>
      </c>
      <c r="IN145" s="19">
        <f>IF(ISNUMBER(IK145), IK145*COS(RADIANS(-$C145+Графики!$B$5))+IL145*SIN(RADIANS(-$C145+Графики!$B$5)),"")</f>
        <v>484.59677254774738</v>
      </c>
      <c r="IO145" s="24">
        <v>-0.5458161165637283</v>
      </c>
      <c r="IP145" s="25">
        <v>0.48409911043504594</v>
      </c>
      <c r="IQ145" s="25">
        <v>-0.83911828353386286</v>
      </c>
      <c r="IR145" s="25">
        <v>0.9889830028832588</v>
      </c>
      <c r="IS145" s="18">
        <f t="shared" si="437"/>
        <v>8.9875848614980978</v>
      </c>
      <c r="IT145" s="18">
        <f t="shared" si="438"/>
        <v>15.952516569659291</v>
      </c>
      <c r="IU145" s="18">
        <f>IF(ISNUMBER(IS145),IU144+IS145*0.5,IF(ISNUMBER(IS346),0,""))</f>
        <v>441.88849401396686</v>
      </c>
      <c r="IV145" s="18">
        <f>IF(ISNUMBER(IT145),IV144+IT145*0.5,IF(ISNUMBER(IT346),0,""))</f>
        <v>494.30715670709913</v>
      </c>
      <c r="IW145" s="18">
        <f>IF(ISNUMBER(IU145), IU145*COS(RADIANS(-$C145+Графики!$B$3))+IV145*SIN(RADIANS(-$C145+Графики!$B$3)),"")</f>
        <v>441.88849401396686</v>
      </c>
      <c r="IX145" s="19">
        <f>IF(ISNUMBER(IU145), IU145*COS(RADIANS(-$C145+Графики!$B$5))+IV145*SIN(RADIANS(-$C145+Графики!$B$5)),"")</f>
        <v>494.30715670709913</v>
      </c>
    </row>
    <row r="146" spans="1:258" s="88" customFormat="1" x14ac:dyDescent="0.25">
      <c r="A146" s="44">
        <v>146</v>
      </c>
      <c r="B146" s="50">
        <v>0</v>
      </c>
      <c r="C146" s="11">
        <f>IF(Графики!$A$7="Расчитывать с учетом закручивания скважины",B146,0)</f>
        <v>0</v>
      </c>
      <c r="D146" s="47">
        <v>71.5</v>
      </c>
      <c r="E146" s="34">
        <f>IF(ISNUMBER(INDEX($I$1:$IX$303,$A146,E$1) ),INDEX($I$1:$IX$303,$A146,E$1),0)</f>
        <v>13.300794911389122</v>
      </c>
      <c r="F146" s="35">
        <f>IF(ISNUMBER(INDEX($I$1:$IX$303,$A146,F$1) ),INDEX($I$1:$IX$303,$A146,F$1),0)</f>
        <v>17.213536955534586</v>
      </c>
      <c r="G146" s="35">
        <f>IF(ISNUMBER(INDEX($I$1:$IX$303,$A146,G$1) ),INDEX($I$1:$IX$303,$A146,G$1)-$G$305,0)</f>
        <v>-530.12224499417505</v>
      </c>
      <c r="H146" s="36">
        <f>IF(ISNUMBER(INDEX($I$1:$IX$303,$A146,H$1) ),INDEX($I$1:$IX$303,$A146,H$1)-$H$305,0)</f>
        <v>-652.48106881110516</v>
      </c>
      <c r="I146" s="29">
        <v>-0.76179479052670285</v>
      </c>
      <c r="J146" s="25">
        <v>0.76240897834860455</v>
      </c>
      <c r="K146" s="25">
        <v>-0.99729488110312736</v>
      </c>
      <c r="L146" s="25">
        <v>0.975328579812483</v>
      </c>
      <c r="M146" s="18">
        <f t="shared" si="389"/>
        <v>13.300794911389122</v>
      </c>
      <c r="N146" s="18">
        <f t="shared" si="390"/>
        <v>17.213536955534586</v>
      </c>
      <c r="O146" s="18">
        <f>IF(ISNUMBER(M146),O145+M146*0.5,IF(ISNUMBER(M347),0,""))</f>
        <v>447.79391089523961</v>
      </c>
      <c r="P146" s="18">
        <f>IF(ISNUMBER(N146),P145+N146*0.5,IF(ISNUMBER(N347),0,""))</f>
        <v>502.94859467293236</v>
      </c>
      <c r="Q146" s="18">
        <f>IF(ISNUMBER(O146), O146*COS(RADIANS(-$C146+Графики!$B$3))+P146*SIN(RADIANS(-$C146+Графики!$B$3)),"")</f>
        <v>447.79391089523961</v>
      </c>
      <c r="R146" s="19">
        <f>IF(ISNUMBER(O146), O146*COS(RADIANS(-$C146+Графики!$B$5))+P146*SIN(RADIANS(-$C146+Графики!$B$5)),"")</f>
        <v>502.94859467293236</v>
      </c>
      <c r="S146" s="29">
        <v>-0.85053499536315313</v>
      </c>
      <c r="T146" s="25">
        <v>0.79643572896127113</v>
      </c>
      <c r="U146" s="25">
        <v>-0.9704504914910701</v>
      </c>
      <c r="V146" s="25">
        <v>0.96594244756303527</v>
      </c>
      <c r="W146" s="18">
        <f t="shared" si="391"/>
        <v>14.372036095385026</v>
      </c>
      <c r="X146" s="18">
        <f t="shared" si="392"/>
        <v>16.897411997456167</v>
      </c>
      <c r="Y146" s="18">
        <f>IF(ISNUMBER(W146),Y145+W146*0.5,IF(ISNUMBER(W347),0,""))</f>
        <v>448.65893462539822</v>
      </c>
      <c r="Z146" s="18">
        <f>IF(ISNUMBER(X146),Z145+X146*0.5,IF(ISNUMBER(X347),0,""))</f>
        <v>497.50112951500267</v>
      </c>
      <c r="AA146" s="18">
        <f>IF(ISNUMBER(Y146), Y146*COS(RADIANS(-$C146+Графики!$B$3))+Z146*SIN(RADIANS(-$C146+Графики!$B$3)),"")</f>
        <v>448.65893462539822</v>
      </c>
      <c r="AB146" s="18">
        <f>IF(ISNUMBER(Y146), Y146*COS(RADIANS(-$C146+Графики!$B$5))+Z146*SIN(RADIANS(-$C146+Графики!$B$5)),"")</f>
        <v>497.50112951500267</v>
      </c>
      <c r="AC146" s="24">
        <v>-0.86285034864823162</v>
      </c>
      <c r="AD146" s="25">
        <v>0.64955535998905112</v>
      </c>
      <c r="AE146" s="25">
        <v>-1.0296640948211397</v>
      </c>
      <c r="AF146" s="25">
        <v>0.89899461513985579</v>
      </c>
      <c r="AG146" s="18">
        <f t="shared" si="393"/>
        <v>13.197846450391362</v>
      </c>
      <c r="AH146" s="18">
        <f t="shared" si="394"/>
        <v>16.829927713830667</v>
      </c>
      <c r="AI146" s="18">
        <f>IF(ISNUMBER(AG146),AI145+AG146*0.5,IF(ISNUMBER(AG347),0,""))</f>
        <v>451.93885550874592</v>
      </c>
      <c r="AJ146" s="18">
        <f>IF(ISNUMBER(AH146),AJ145+AH146*0.5,IF(ISNUMBER(AH347),0,""))</f>
        <v>505.47355570288477</v>
      </c>
      <c r="AK146" s="18">
        <f>IF(ISNUMBER(AI146), AI146*COS(RADIANS(-$C146+Графики!$B$3))+AJ146*SIN(RADIANS(-$C146+Графики!$B$3)),"")</f>
        <v>451.93885550874592</v>
      </c>
      <c r="AL146" s="19">
        <f>IF(ISNUMBER(AI146), AI146*COS(RADIANS(-$C146+Графики!$B$5))+AJ146*SIN(RADIANS(-$C146+Графики!$B$5)),"")</f>
        <v>505.47355570288477</v>
      </c>
      <c r="AM146" s="24">
        <v>-0.75203678507872174</v>
      </c>
      <c r="AN146" s="25">
        <v>0.6319969377747966</v>
      </c>
      <c r="AO146" s="25">
        <v>-0.95445733807665156</v>
      </c>
      <c r="AP146" s="25">
        <v>0.98383330612718456</v>
      </c>
      <c r="AQ146" s="18">
        <f t="shared" si="395"/>
        <v>12.077679062763456</v>
      </c>
      <c r="AR146" s="18">
        <f t="shared" si="396"/>
        <v>16.913970232304528</v>
      </c>
      <c r="AS146" s="18">
        <f>IF(ISNUMBER(AQ146),AS145+AQ146*0.5,IF(ISNUMBER(AQ347),0,""))</f>
        <v>442.17354697561609</v>
      </c>
      <c r="AT146" s="18">
        <f>IF(ISNUMBER(AR146),AT145+AR146*0.5,IF(ISNUMBER(AR347),0,""))</f>
        <v>502.98198160233198</v>
      </c>
      <c r="AU146" s="18">
        <f>IF(ISNUMBER(AS146), AS146*COS(RADIANS(-$C146+Графики!$B$3))+AT146*SIN(RADIANS(-$C146+Графики!$B$3)),"")</f>
        <v>442.17354697561609</v>
      </c>
      <c r="AV146" s="19">
        <f>IF(ISNUMBER(AS146), AS146*COS(RADIANS(-$C146+Графики!$B$5))+AT146*SIN(RADIANS(-$C146+Графики!$B$5)),"")</f>
        <v>502.98198160233198</v>
      </c>
      <c r="AW146" s="24">
        <v>-0.8262893760028307</v>
      </c>
      <c r="AX146" s="25">
        <v>0.80862355876121661</v>
      </c>
      <c r="AY146" s="25">
        <v>-1.1118707156064405</v>
      </c>
      <c r="AZ146" s="25">
        <v>0.93040488472757599</v>
      </c>
      <c r="BA146" s="18">
        <f t="shared" si="397"/>
        <v>14.266822819705952</v>
      </c>
      <c r="BB146" s="18">
        <f t="shared" si="398"/>
        <v>17.821273261834399</v>
      </c>
      <c r="BC146" s="18">
        <f>IF(ISNUMBER(BA146),BC145+BA146*0.5,IF(ISNUMBER(BA347),0,""))</f>
        <v>442.51849216391554</v>
      </c>
      <c r="BD146" s="18">
        <f>IF(ISNUMBER(BB146),BD145+BB146*0.5,IF(ISNUMBER(BB347),0,""))</f>
        <v>499.93553924733135</v>
      </c>
      <c r="BE146" s="18">
        <f>IF(ISNUMBER(BC146), BC146*COS(RADIANS(-$C146+Графики!$B$3))+BD146*SIN(RADIANS(-$C146+Графики!$B$3)),"")</f>
        <v>442.51849216391554</v>
      </c>
      <c r="BF146" s="19">
        <f>IF(ISNUMBER(BC146), BC146*COS(RADIANS(-$C146+Графики!$B$5))+BD146*SIN(RADIANS(-$C146+Графики!$B$5)),"")</f>
        <v>499.93553924733135</v>
      </c>
      <c r="BG146" s="24">
        <v>-0.71075057613105797</v>
      </c>
      <c r="BH146" s="25">
        <v>0.73804783832606935</v>
      </c>
      <c r="BI146" s="25">
        <v>-1.0648234802432481</v>
      </c>
      <c r="BJ146" s="25">
        <v>0.87190909255819915</v>
      </c>
      <c r="BK146" s="18">
        <f t="shared" si="399"/>
        <v>12.642814434575653</v>
      </c>
      <c r="BL146" s="18">
        <f t="shared" si="400"/>
        <v>16.900375437797827</v>
      </c>
      <c r="BM146" s="18">
        <f>IF(ISNUMBER(BK146),BM145+BK146*0.5,IF(ISNUMBER(BK347),0,""))</f>
        <v>447.24296045827373</v>
      </c>
      <c r="BN146" s="18">
        <f>IF(ISNUMBER(BL146),BN145+BL146*0.5,IF(ISNUMBER(BL347),0,""))</f>
        <v>489.32541134710669</v>
      </c>
      <c r="BO146" s="18">
        <f>IF(ISNUMBER(BM146), BM146*COS(RADIANS(-$C146+Графики!$B$3))+BN146*SIN(RADIANS(-$C146+Графики!$B$3)),"")</f>
        <v>447.24296045827373</v>
      </c>
      <c r="BP146" s="19">
        <f>IF(ISNUMBER(BM146), BM146*COS(RADIANS(-$C146+Графики!$B$5))+BN146*SIN(RADIANS(-$C146+Графики!$B$5)),"")</f>
        <v>489.32541134710669</v>
      </c>
      <c r="BQ146" s="24">
        <v>-0.76466586381473323</v>
      </c>
      <c r="BR146" s="25">
        <v>0.63632220152864005</v>
      </c>
      <c r="BS146" s="25">
        <v>-1.0640839493537722</v>
      </c>
      <c r="BT146" s="25">
        <v>0.96445728584365165</v>
      </c>
      <c r="BU146" s="18">
        <f t="shared" si="401"/>
        <v>12.225622688026407</v>
      </c>
      <c r="BV146" s="18">
        <f t="shared" si="402"/>
        <v>17.701437222309721</v>
      </c>
      <c r="BW146" s="18">
        <f>IF(ISNUMBER(BU146),BW145+BU146*0.5,IF(ISNUMBER(BU347),0,""))</f>
        <v>448.04624278670252</v>
      </c>
      <c r="BX146" s="18">
        <f>IF(ISNUMBER(BV146),BX145+BV146*0.5,IF(ISNUMBER(BV347),0,""))</f>
        <v>491.60533914423718</v>
      </c>
      <c r="BY146" s="18">
        <f>IF(ISNUMBER(BW146), BW146*COS(RADIANS(-$C146+Графики!$B$3))+BX146*SIN(RADIANS(-$C146+Графики!$B$3)),"")</f>
        <v>448.04624278670252</v>
      </c>
      <c r="BZ146" s="19">
        <f>IF(ISNUMBER(BW146), BW146*COS(RADIANS(-$C146+Графики!$B$5))+BX146*SIN(RADIANS(-$C146+Графики!$B$5)),"")</f>
        <v>491.60533914423718</v>
      </c>
      <c r="CA146" s="29">
        <v>-0.7336698467027799</v>
      </c>
      <c r="CB146" s="25">
        <v>0.70610904164039801</v>
      </c>
      <c r="CC146" s="25">
        <v>-1.1248463327618596</v>
      </c>
      <c r="CD146" s="25">
        <v>0.84752524335497759</v>
      </c>
      <c r="CE146" s="18">
        <f t="shared" si="403"/>
        <v>12.564110472466373</v>
      </c>
      <c r="CF146" s="18">
        <f t="shared" si="404"/>
        <v>17.211339171636332</v>
      </c>
      <c r="CG146" s="18">
        <f>IF(ISNUMBER(CE146),CG145+CE146*0.5,IF(ISNUMBER(CE347),0,""))</f>
        <v>453.75892158345789</v>
      </c>
      <c r="CH146" s="18">
        <f>IF(ISNUMBER(CF146),CH145+CF146*0.5,IF(ISNUMBER(CF347),0,""))</f>
        <v>504.79215398609659</v>
      </c>
      <c r="CI146" s="18">
        <f>IF(ISNUMBER(CG146), CG146*COS(RADIANS(-$C146+Графики!$B$3))+CH146*SIN(RADIANS(-$C146+Графики!$B$3)),"")</f>
        <v>453.75892158345789</v>
      </c>
      <c r="CJ146" s="19">
        <f>IF(ISNUMBER(CG146), CG146*COS(RADIANS(-$C146+Графики!$B$5))+CH146*SIN(RADIANS(-$C146+Графики!$B$5)),"")</f>
        <v>504.79215398609659</v>
      </c>
      <c r="CK146" s="24">
        <v>-0.87367590145310414</v>
      </c>
      <c r="CL146" s="25">
        <v>0.65546819693619018</v>
      </c>
      <c r="CM146" s="25">
        <v>-1.0637516115480083</v>
      </c>
      <c r="CN146" s="25">
        <v>1.0231588045624154</v>
      </c>
      <c r="CO146" s="18">
        <f t="shared" si="405"/>
        <v>13.343903593380743</v>
      </c>
      <c r="CP146" s="18">
        <f t="shared" si="406"/>
        <v>18.210722289201563</v>
      </c>
      <c r="CQ146" s="18">
        <f>IF(ISNUMBER(CO146),CQ145+CO146*0.5,IF(ISNUMBER(CO347),0,""))</f>
        <v>453.6401602842181</v>
      </c>
      <c r="CR146" s="18">
        <f>IF(ISNUMBER(CP146),CR145+CP146*0.5,IF(ISNUMBER(CP347),0,""))</f>
        <v>505.16356152736807</v>
      </c>
      <c r="CS146" s="18">
        <f>IF(ISNUMBER(CQ146), CQ146*COS(RADIANS(-$C146+Графики!$B$3))+CR146*SIN(RADIANS(-$C146+Графики!$B$3)),"")</f>
        <v>453.6401602842181</v>
      </c>
      <c r="CT146" s="19">
        <f>IF(ISNUMBER(CQ146), CQ146*COS(RADIANS(-$C146+Графики!$B$5))+CR146*SIN(RADIANS(-$C146+Графики!$B$5)),"")</f>
        <v>505.16356152736807</v>
      </c>
      <c r="CU146" s="24">
        <v>-0.75660278087308752</v>
      </c>
      <c r="CV146" s="25">
        <v>0.72040953338694003</v>
      </c>
      <c r="CW146" s="25">
        <v>-1.0727293406123732</v>
      </c>
      <c r="CX146" s="25">
        <v>0.90882116994856454</v>
      </c>
      <c r="CY146" s="18">
        <f t="shared" si="407"/>
        <v>12.889007093873904</v>
      </c>
      <c r="CZ146" s="18">
        <f t="shared" si="408"/>
        <v>17.291428565179217</v>
      </c>
      <c r="DA146" s="18">
        <f>IF(ISNUMBER(CY146),DA145+CY146*0.5,IF(ISNUMBER(CY347),0,""))</f>
        <v>443.90645785461084</v>
      </c>
      <c r="DB146" s="18">
        <f>IF(ISNUMBER(CZ146),DB145+CZ146*0.5,IF(ISNUMBER(CZ347),0,""))</f>
        <v>503.6515781831074</v>
      </c>
      <c r="DC146" s="18">
        <f>IF(ISNUMBER(DA146), DA146*COS(RADIANS(-$C146+Графики!$B$3))+DB146*SIN(RADIANS(-$C146+Графики!$B$3)),"")</f>
        <v>443.90645785461084</v>
      </c>
      <c r="DD146" s="19">
        <f>IF(ISNUMBER(DA146), DA146*COS(RADIANS(-$C146+Графики!$B$5))+DB146*SIN(RADIANS(-$C146+Графики!$B$5)),"")</f>
        <v>503.6515781831074</v>
      </c>
      <c r="DE146" s="24">
        <v>-0.68115314280201666</v>
      </c>
      <c r="DF146" s="25">
        <v>0.69202640432423601</v>
      </c>
      <c r="DG146" s="25">
        <v>-0.97803574318866471</v>
      </c>
      <c r="DH146" s="25">
        <v>0.94806678546313938</v>
      </c>
      <c r="DI146" s="18">
        <f t="shared" si="409"/>
        <v>11.982965365420418</v>
      </c>
      <c r="DJ146" s="18">
        <f t="shared" si="410"/>
        <v>16.807623978981223</v>
      </c>
      <c r="DK146" s="18">
        <f>IF(ISNUMBER(DI146),DK145+DI146*0.5,IF(ISNUMBER(DI347),0,""))</f>
        <v>448.77009786635091</v>
      </c>
      <c r="DL146" s="18">
        <f>IF(ISNUMBER(DJ146),DL145+DJ146*0.5,IF(ISNUMBER(DJ347),0,""))</f>
        <v>503.68470879355152</v>
      </c>
      <c r="DM146" s="18">
        <f>IF(ISNUMBER(DK146), DK146*COS(RADIANS(-$C146+Графики!$B$3))+DL146*SIN(RADIANS(-$C146+Графики!$B$3)),"")</f>
        <v>448.77009786635091</v>
      </c>
      <c r="DN146" s="19">
        <f>IF(ISNUMBER(DK146), DK146*COS(RADIANS(-$C146+Графики!$B$5))+DL146*SIN(RADIANS(-$C146+Графики!$B$5)),"")</f>
        <v>503.68470879355152</v>
      </c>
      <c r="DO146" s="24">
        <v>-0.6825742665092529</v>
      </c>
      <c r="DP146" s="25">
        <v>0.73085323731467677</v>
      </c>
      <c r="DQ146" s="25">
        <v>-1.1007749200988768</v>
      </c>
      <c r="DR146" s="25">
        <v>1.019363838211363</v>
      </c>
      <c r="DS146" s="18">
        <f t="shared" si="411"/>
        <v>12.334169082167355</v>
      </c>
      <c r="DT146" s="18">
        <f t="shared" si="412"/>
        <v>18.500645421957589</v>
      </c>
      <c r="DU146" s="18">
        <f>IF(ISNUMBER(DS146),DU145+DS146*0.5,IF(ISNUMBER(DS347),0,""))</f>
        <v>453.80338716569514</v>
      </c>
      <c r="DV146" s="18">
        <f>IF(ISNUMBER(DT146),DV145+DT146*0.5,IF(ISNUMBER(DT347),0,""))</f>
        <v>500.56033270411962</v>
      </c>
      <c r="DW146" s="18">
        <f>IF(ISNUMBER(DU146), DU146*COS(RADIANS(-$C146+Графики!$B$3))+DV146*SIN(RADIANS(-$C146+Графики!$B$3)),"")</f>
        <v>453.80338716569514</v>
      </c>
      <c r="DX146" s="19">
        <f>IF(ISNUMBER(DU146), DU146*COS(RADIANS(-$C146+Графики!$B$5))+DV146*SIN(RADIANS(-$C146+Графики!$B$5)),"")</f>
        <v>500.56033270411962</v>
      </c>
      <c r="DY146" s="24">
        <v>-0.74014109948569395</v>
      </c>
      <c r="DZ146" s="25">
        <v>0.70124514596535892</v>
      </c>
      <c r="EA146" s="25">
        <v>-1.0300104630140916</v>
      </c>
      <c r="EB146" s="25">
        <v>0.85042280144255811</v>
      </c>
      <c r="EC146" s="18">
        <f t="shared" si="413"/>
        <v>12.578136200963787</v>
      </c>
      <c r="ED146" s="18">
        <f t="shared" si="414"/>
        <v>16.409139438066799</v>
      </c>
      <c r="EE146" s="18">
        <f>IF(ISNUMBER(EC146),EE145+EC146*0.5,IF(ISNUMBER(EC347),0,""))</f>
        <v>446.47918807307485</v>
      </c>
      <c r="EF146" s="18">
        <f>IF(ISNUMBER(ED146),EF145+ED146*0.5,IF(ISNUMBER(ED347),0,""))</f>
        <v>497.64938024993467</v>
      </c>
      <c r="EG146" s="18">
        <f>IF(ISNUMBER(EE146), EE146*COS(RADIANS(-$C146+Графики!$B$3))+EF146*SIN(RADIANS(-$C146+Графики!$B$3)),"")</f>
        <v>446.47918807307485</v>
      </c>
      <c r="EH146" s="19">
        <f>IF(ISNUMBER(EE146), EE146*COS(RADIANS(-$C146+Графики!$B$5))+EF146*SIN(RADIANS(-$C146+Графики!$B$5)),"")</f>
        <v>497.64938024993467</v>
      </c>
      <c r="EI146" s="24">
        <v>-0.70464943142941194</v>
      </c>
      <c r="EJ146" s="25">
        <v>0.72989264528055953</v>
      </c>
      <c r="EK146" s="25">
        <v>-1.0899607024533013</v>
      </c>
      <c r="EL146" s="25">
        <v>0.99723847033920288</v>
      </c>
      <c r="EM146" s="18">
        <f t="shared" si="415"/>
        <v>12.518414263865592</v>
      </c>
      <c r="EN146" s="18">
        <f t="shared" si="416"/>
        <v>18.213241748694831</v>
      </c>
      <c r="EO146" s="18">
        <f>IF(ISNUMBER(EM146),EO145+EM146*0.5,IF(ISNUMBER(EM347),0,""))</f>
        <v>449.79795135808746</v>
      </c>
      <c r="EP146" s="18">
        <f>IF(ISNUMBER(EN146),EP145+EN146*0.5,IF(ISNUMBER(EN347),0,""))</f>
        <v>495.62258010011425</v>
      </c>
      <c r="EQ146" s="18">
        <f>IF(ISNUMBER(EO146), EO146*COS(RADIANS(-$C146+Графики!$B$3))+EP146*SIN(RADIANS(-$C146+Графики!$B$3)),"")</f>
        <v>449.79795135808746</v>
      </c>
      <c r="ER146" s="19">
        <f>IF(ISNUMBER(EO146), EO146*COS(RADIANS(-$C146+Графики!$B$5))+EP146*SIN(RADIANS(-$C146+Графики!$B$5)),"")</f>
        <v>495.62258010011425</v>
      </c>
      <c r="ES146" s="24">
        <v>-0.73471216629801728</v>
      </c>
      <c r="ET146" s="25">
        <v>0.72385524116415234</v>
      </c>
      <c r="EU146" s="25">
        <v>-1.0061789524364286</v>
      </c>
      <c r="EV146" s="25">
        <v>0.87450187730134654</v>
      </c>
      <c r="EW146" s="18">
        <f t="shared" si="417"/>
        <v>12.728058121273534</v>
      </c>
      <c r="EX146" s="18">
        <f t="shared" si="418"/>
        <v>16.411299561787086</v>
      </c>
      <c r="EY146" s="18">
        <f>IF(ISNUMBER(EW146),EY145+EW146*0.5,IF(ISNUMBER(EW347),0,""))</f>
        <v>442.42207057735885</v>
      </c>
      <c r="EZ146" s="18">
        <f>IF(ISNUMBER(EX146),EZ145+EX146*0.5,IF(ISNUMBER(EX347),0,""))</f>
        <v>495.04025274649854</v>
      </c>
      <c r="FA146" s="18">
        <f>IF(ISNUMBER(EY146), EY146*COS(RADIANS(-$C146+Графики!$B$3))+EZ146*SIN(RADIANS(-$C146+Графики!$B$3)),"")</f>
        <v>442.42207057735885</v>
      </c>
      <c r="FB146" s="19">
        <f>IF(ISNUMBER(EY146), EY146*COS(RADIANS(-$C146+Графики!$B$5))+EZ146*SIN(RADIANS(-$C146+Графики!$B$5)),"")</f>
        <v>495.04025274649854</v>
      </c>
      <c r="FC146" s="24">
        <v>-0.79259066962659275</v>
      </c>
      <c r="FD146" s="25">
        <v>0.81276824913045953</v>
      </c>
      <c r="FE146" s="25">
        <v>-1.1124267827228493</v>
      </c>
      <c r="FF146" s="25">
        <v>0.97392226783327474</v>
      </c>
      <c r="FG146" s="18">
        <f t="shared" si="419"/>
        <v>14.008941153686738</v>
      </c>
      <c r="FH146" s="18">
        <f t="shared" si="420"/>
        <v>18.205824262737437</v>
      </c>
      <c r="FI146" s="18">
        <f>IF(ISNUMBER(FG146),FI145+FG146*0.5,IF(ISNUMBER(FG347),0,""))</f>
        <v>448.95093863674339</v>
      </c>
      <c r="FJ146" s="18">
        <f>IF(ISNUMBER(FH146),FJ145+FH146*0.5,IF(ISNUMBER(FH347),0,""))</f>
        <v>505.87246501366735</v>
      </c>
      <c r="FK146" s="18">
        <f>IF(ISNUMBER(FI146), FI146*COS(RADIANS(-$C146+Графики!$B$3))+FJ146*SIN(RADIANS(-$C146+Графики!$B$3)),"")</f>
        <v>448.95093863674339</v>
      </c>
      <c r="FL146" s="19">
        <f>IF(ISNUMBER(FI146), FI146*COS(RADIANS(-$C146+Графики!$B$5))+FJ146*SIN(RADIANS(-$C146+Графики!$B$5)),"")</f>
        <v>505.87246501366735</v>
      </c>
      <c r="FM146" s="24">
        <v>-0.69813389229820455</v>
      </c>
      <c r="FN146" s="25">
        <v>0.76988801711051946</v>
      </c>
      <c r="FO146" s="25">
        <v>-1.1194272640706715</v>
      </c>
      <c r="FP146" s="25">
        <v>0.98346951015562822</v>
      </c>
      <c r="FQ146" s="18">
        <f t="shared" si="421"/>
        <v>12.810557488502962</v>
      </c>
      <c r="FR146" s="18">
        <f t="shared" si="422"/>
        <v>18.350206269452283</v>
      </c>
      <c r="FS146" s="18">
        <f>IF(ISNUMBER(FQ146),FS145+FQ146*0.5,IF(ISNUMBER(FQ347),0,""))</f>
        <v>452.9750901628193</v>
      </c>
      <c r="FT146" s="18">
        <f>IF(ISNUMBER(FR146),FT145+FR146*0.5,IF(ISNUMBER(FR347),0,""))</f>
        <v>496.18563642896424</v>
      </c>
      <c r="FU146" s="18">
        <f>IF(ISNUMBER(FS146), FS146*COS(RADIANS(-$C146+Графики!$B$3))+FT146*SIN(RADIANS(-$C146+Графики!$B$3)),"")</f>
        <v>452.9750901628193</v>
      </c>
      <c r="FV146" s="19">
        <f>IF(ISNUMBER(FS146), FS146*COS(RADIANS(-$C146+Графики!$B$5))+FT146*SIN(RADIANS(-$C146+Графики!$B$5)),"")</f>
        <v>496.18563642896424</v>
      </c>
      <c r="FW146" s="24">
        <v>-0.72071571475798302</v>
      </c>
      <c r="FX146" s="25">
        <v>0.69911392875990697</v>
      </c>
      <c r="FY146" s="25">
        <v>-0.94343188348555895</v>
      </c>
      <c r="FZ146" s="25">
        <v>0.99295684859832101</v>
      </c>
      <c r="GA146" s="18">
        <f t="shared" si="423"/>
        <v>12.390034021403443</v>
      </c>
      <c r="GB146" s="18">
        <f t="shared" si="424"/>
        <v>16.897375289956706</v>
      </c>
      <c r="GC146" s="18">
        <f>IF(ISNUMBER(GA146),GC145+GA146*0.5,IF(ISNUMBER(GA347),0,""))</f>
        <v>453.51852563404117</v>
      </c>
      <c r="GD146" s="18">
        <f>IF(ISNUMBER(GB146),GD145+GB146*0.5,IF(ISNUMBER(GB347),0,""))</f>
        <v>493.77265859957504</v>
      </c>
      <c r="GE146" s="18">
        <f>IF(ISNUMBER(GC146), GC146*COS(RADIANS(-$C146+Графики!$B$3))+GD146*SIN(RADIANS(-$C146+Графики!$B$3)),"")</f>
        <v>453.51852563404117</v>
      </c>
      <c r="GF146" s="19">
        <f>IF(ISNUMBER(GC146), GC146*COS(RADIANS(-$C146+Графики!$B$5))+GD146*SIN(RADIANS(-$C146+Графики!$B$5)),"")</f>
        <v>493.77265859957504</v>
      </c>
      <c r="GG146" s="24">
        <v>-0.80682844690028255</v>
      </c>
      <c r="GH146" s="25">
        <v>0.76987829106423111</v>
      </c>
      <c r="GI146" s="25">
        <v>-0.9940288465165481</v>
      </c>
      <c r="GJ146" s="25">
        <v>0.9405036659025291</v>
      </c>
      <c r="GK146" s="18">
        <f t="shared" si="425"/>
        <v>13.758927808210345</v>
      </c>
      <c r="GL146" s="18">
        <f t="shared" si="426"/>
        <v>16.881179028028747</v>
      </c>
      <c r="GM146" s="18">
        <f>IF(ISNUMBER(GK146),GM145+GK146*0.5,IF(ISNUMBER(GK347),0,""))</f>
        <v>455.58608857496324</v>
      </c>
      <c r="GN146" s="18">
        <f>IF(ISNUMBER(GL146),GN145+GL146*0.5,IF(ISNUMBER(GL347),0,""))</f>
        <v>499.28149413116034</v>
      </c>
      <c r="GO146" s="18">
        <f>IF(ISNUMBER(GM146), GM146*COS(RADIANS(-$C146+Графики!$B$3))+GN146*SIN(RADIANS(-$C146+Графики!$B$3)),"")</f>
        <v>455.58608857496324</v>
      </c>
      <c r="GP146" s="19">
        <f>IF(ISNUMBER(GM146), GM146*COS(RADIANS(-$C146+Графики!$B$5))+GN146*SIN(RADIANS(-$C146+Графики!$B$5)),"")</f>
        <v>499.28149413116034</v>
      </c>
      <c r="GQ146" s="24">
        <v>-0.74789759195290595</v>
      </c>
      <c r="GR146" s="25">
        <v>0.71048809182502293</v>
      </c>
      <c r="GS146" s="25">
        <v>-1.0542467877660509</v>
      </c>
      <c r="GT146" s="25">
        <v>0.92640058006375214</v>
      </c>
      <c r="GU146" s="18">
        <f t="shared" si="427"/>
        <v>12.726472411408952</v>
      </c>
      <c r="GV146" s="18">
        <f t="shared" si="428"/>
        <v>17.283548335838226</v>
      </c>
      <c r="GW146" s="18">
        <f>IF(ISNUMBER(GU146),GW145+GU146*0.5,IF(ISNUMBER(GU347),0,""))</f>
        <v>451.21588292855449</v>
      </c>
      <c r="GX146" s="18">
        <f>IF(ISNUMBER(GV146),GX145+GV146*0.5,IF(ISNUMBER(GV347),0,""))</f>
        <v>497.4760810563555</v>
      </c>
      <c r="GY146" s="18">
        <f>IF(ISNUMBER(GW146), GW146*COS(RADIANS(-$C146+Графики!$B$3))+GX146*SIN(RADIANS(-$C146+Графики!$B$3)),"")</f>
        <v>451.21588292855449</v>
      </c>
      <c r="GZ146" s="19">
        <f>IF(ISNUMBER(GW146), GW146*COS(RADIANS(-$C146+Графики!$B$5))+GX146*SIN(RADIANS(-$C146+Графики!$B$5)),"")</f>
        <v>497.4760810563555</v>
      </c>
      <c r="HA146" s="24">
        <v>-0.71926346062849367</v>
      </c>
      <c r="HB146" s="25">
        <v>0.68011713802099349</v>
      </c>
      <c r="HC146" s="25">
        <v>-1.005483919223048</v>
      </c>
      <c r="HD146" s="25">
        <v>0.89351847953944885</v>
      </c>
      <c r="HE146" s="18">
        <f t="shared" si="429"/>
        <v>12.211595941988957</v>
      </c>
      <c r="HF146" s="18">
        <f t="shared" si="430"/>
        <v>16.571163670608961</v>
      </c>
      <c r="HG146" s="18">
        <f>IF(ISNUMBER(HE146),HG145+HE146*0.5,IF(ISNUMBER(HE347),0,""))</f>
        <v>452.23470789473822</v>
      </c>
      <c r="HH146" s="18">
        <f>IF(ISNUMBER(HF146),HH145+HF146*0.5,IF(ISNUMBER(HF347),0,""))</f>
        <v>500.95723742636977</v>
      </c>
      <c r="HI146" s="18">
        <f>IF(ISNUMBER(HG146), HG146*COS(RADIANS(-$C146+Графики!$B$3))+HH146*SIN(RADIANS(-$C146+Графики!$B$3)),"")</f>
        <v>452.23470789473822</v>
      </c>
      <c r="HJ146" s="19">
        <f>IF(ISNUMBER(HG146), HG146*COS(RADIANS(-$C146+Графики!$B$5))+HH146*SIN(RADIANS(-$C146+Графики!$B$5)),"")</f>
        <v>500.95723742636977</v>
      </c>
      <c r="HK146" s="24">
        <v>-0.81298966689086671</v>
      </c>
      <c r="HL146" s="25">
        <v>0.67719813280613605</v>
      </c>
      <c r="HM146" s="25">
        <v>-0.94682616609457049</v>
      </c>
      <c r="HN146" s="25">
        <v>0.98877448187939032</v>
      </c>
      <c r="HO146" s="18">
        <f t="shared" si="431"/>
        <v>13.003975258310122</v>
      </c>
      <c r="HP146" s="18">
        <f t="shared" si="432"/>
        <v>16.890498940189129</v>
      </c>
      <c r="HQ146" s="18">
        <f>IF(ISNUMBER(HO146),HQ145+HO146*0.5,IF(ISNUMBER(HO347),0,""))</f>
        <v>451.35985765761802</v>
      </c>
      <c r="HR146" s="18">
        <f>IF(ISNUMBER(HP146),HR145+HP146*0.5,IF(ISNUMBER(HP347),0,""))</f>
        <v>505.69009543577613</v>
      </c>
      <c r="HS146" s="18">
        <f>IF(ISNUMBER(HQ146), HQ146*COS(RADIANS(-$C146+Графики!$B$3))+HR146*SIN(RADIANS(-$C146+Графики!$B$3)),"")</f>
        <v>451.35985765761802</v>
      </c>
      <c r="HT146" s="19">
        <f>IF(ISNUMBER(HQ146), HQ146*COS(RADIANS(-$C146+Графики!$B$5))+HR146*SIN(RADIANS(-$C146+Графики!$B$5)),"")</f>
        <v>505.69009543577613</v>
      </c>
      <c r="HU146" s="24">
        <v>-0.79365841658892278</v>
      </c>
      <c r="HV146" s="25">
        <v>0.70553904639460374</v>
      </c>
      <c r="HW146" s="25">
        <v>-0.97122690395803313</v>
      </c>
      <c r="HX146" s="25">
        <v>0.84598771223206681</v>
      </c>
      <c r="HY146" s="18">
        <f t="shared" si="433"/>
        <v>13.082592714373309</v>
      </c>
      <c r="HZ146" s="18">
        <f t="shared" si="434"/>
        <v>15.857524467015722</v>
      </c>
      <c r="IA146" s="18">
        <f>IF(ISNUMBER(HY146),IA145+HY146*0.5,IF(ISNUMBER(HY347),0,""))</f>
        <v>448.23666587805729</v>
      </c>
      <c r="IB146" s="18">
        <f>IF(ISNUMBER(HZ146),IB145+HZ146*0.5,IF(ISNUMBER(HZ347),0,""))</f>
        <v>492.79370329869789</v>
      </c>
      <c r="IC146" s="18">
        <f>IF(ISNUMBER(IA146), IA146*COS(RADIANS(-$C146+Графики!$B$3))+IB146*SIN(RADIANS(-$C146+Графики!$B$3)),"")</f>
        <v>448.23666587805729</v>
      </c>
      <c r="ID146" s="19">
        <f>IF(ISNUMBER(IA146), IA146*COS(RADIANS(-$C146+Графики!$B$5))+IB146*SIN(RADIANS(-$C146+Графики!$B$5)),"")</f>
        <v>492.79370329869789</v>
      </c>
      <c r="IE146" s="24">
        <v>-0.86086892597338327</v>
      </c>
      <c r="IF146" s="25">
        <v>0.80685992692637787</v>
      </c>
      <c r="IG146" s="25">
        <v>-1.111692416973951</v>
      </c>
      <c r="IH146" s="25">
        <v>1.0216804859712305</v>
      </c>
      <c r="II146" s="18">
        <f t="shared" si="435"/>
        <v>14.553165994077657</v>
      </c>
      <c r="IJ146" s="18">
        <f t="shared" si="436"/>
        <v>18.616115230858512</v>
      </c>
      <c r="IK146" s="18">
        <f>IF(ISNUMBER(II146),IK145+II146*0.5,IF(ISNUMBER(II347),0,""))</f>
        <v>447.79263801611813</v>
      </c>
      <c r="IL146" s="18">
        <f>IF(ISNUMBER(IJ146),IL145+IJ146*0.5,IF(ISNUMBER(IJ347),0,""))</f>
        <v>493.90483016317665</v>
      </c>
      <c r="IM146" s="18">
        <f>IF(ISNUMBER(IK146), IK146*COS(RADIANS(-$C146+Графики!$B$3))+IL146*SIN(RADIANS(-$C146+Графики!$B$3)),"")</f>
        <v>447.79263801611813</v>
      </c>
      <c r="IN146" s="19">
        <f>IF(ISNUMBER(IK146), IK146*COS(RADIANS(-$C146+Графики!$B$5))+IL146*SIN(RADIANS(-$C146+Графики!$B$5)),"")</f>
        <v>493.90483016317665</v>
      </c>
      <c r="IO146" s="24">
        <v>-0.67740828454213775</v>
      </c>
      <c r="IP146" s="25">
        <v>0.77709866361545143</v>
      </c>
      <c r="IQ146" s="25">
        <v>-1.0753576152115081</v>
      </c>
      <c r="IR146" s="25">
        <v>0.9607382973028965</v>
      </c>
      <c r="IS146" s="18">
        <f t="shared" si="437"/>
        <v>12.692626791633476</v>
      </c>
      <c r="IT146" s="18">
        <f t="shared" si="438"/>
        <v>17.767353850726217</v>
      </c>
      <c r="IU146" s="18">
        <f>IF(ISNUMBER(IS146),IU145+IS146*0.5,IF(ISNUMBER(IS347),0,""))</f>
        <v>448.23480740978363</v>
      </c>
      <c r="IV146" s="18">
        <f>IF(ISNUMBER(IT146),IV145+IT146*0.5,IF(ISNUMBER(IT347),0,""))</f>
        <v>503.19083363246222</v>
      </c>
      <c r="IW146" s="18">
        <f>IF(ISNUMBER(IU146), IU146*COS(RADIANS(-$C146+Графики!$B$3))+IV146*SIN(RADIANS(-$C146+Графики!$B$3)),"")</f>
        <v>448.23480740978363</v>
      </c>
      <c r="IX146" s="19">
        <f>IF(ISNUMBER(IU146), IU146*COS(RADIANS(-$C146+Графики!$B$5))+IV146*SIN(RADIANS(-$C146+Графики!$B$5)),"")</f>
        <v>503.19083363246222</v>
      </c>
    </row>
    <row r="147" spans="1:258" s="88" customFormat="1" x14ac:dyDescent="0.25">
      <c r="A147" s="44">
        <v>147</v>
      </c>
      <c r="B147" s="50">
        <v>0</v>
      </c>
      <c r="C147" s="11">
        <f>IF(Графики!$A$7="Расчитывать с учетом закручивания скважины",B147,0)</f>
        <v>0</v>
      </c>
      <c r="D147" s="47">
        <v>72</v>
      </c>
      <c r="E147" s="34">
        <f>IF(ISNUMBER(INDEX($I$1:$IX$303,$A147,E$1) ),INDEX($I$1:$IX$303,$A147,E$1),0)</f>
        <v>14.315636966821483</v>
      </c>
      <c r="F147" s="35">
        <f>IF(ISNUMBER(INDEX($I$1:$IX$303,$A147,F$1) ),INDEX($I$1:$IX$303,$A147,F$1),0)</f>
        <v>19.672860686489646</v>
      </c>
      <c r="G147" s="35">
        <f>IF(ISNUMBER(INDEX($I$1:$IX$303,$A147,G$1) ),INDEX($I$1:$IX$303,$A147,G$1)-$G$305,0)</f>
        <v>-522.96442651076427</v>
      </c>
      <c r="H147" s="36">
        <f>IF(ISNUMBER(INDEX($I$1:$IX$303,$A147,H$1) ),INDEX($I$1:$IX$303,$A147,H$1)-$H$305,0)</f>
        <v>-642.64463846786032</v>
      </c>
      <c r="I147" s="29">
        <v>-0.87489438958001586</v>
      </c>
      <c r="J147" s="25">
        <v>0.76561280571805435</v>
      </c>
      <c r="K147" s="25">
        <v>-1.0984848496335278</v>
      </c>
      <c r="L147" s="25">
        <v>1.1560043654987802</v>
      </c>
      <c r="M147" s="18">
        <f t="shared" si="389"/>
        <v>14.315636966821483</v>
      </c>
      <c r="N147" s="18">
        <f t="shared" si="390"/>
        <v>19.672860686489646</v>
      </c>
      <c r="O147" s="18">
        <f>IF(ISNUMBER(M147),O146+M147*0.5,IF(ISNUMBER(M348),0,""))</f>
        <v>454.95172937865033</v>
      </c>
      <c r="P147" s="18">
        <f>IF(ISNUMBER(N147),P146+N147*0.5,IF(ISNUMBER(N348),0,""))</f>
        <v>512.7850250161772</v>
      </c>
      <c r="Q147" s="18">
        <f>IF(ISNUMBER(O147), O147*COS(RADIANS(-$C147+Графики!$B$3))+P147*SIN(RADIANS(-$C147+Графики!$B$3)),"")</f>
        <v>454.95172937865033</v>
      </c>
      <c r="R147" s="19">
        <f>IF(ISNUMBER(O147), O147*COS(RADIANS(-$C147+Графики!$B$5))+P147*SIN(RADIANS(-$C147+Графики!$B$5)),"")</f>
        <v>512.7850250161772</v>
      </c>
      <c r="S147" s="29">
        <v>-0.87319169185248713</v>
      </c>
      <c r="T147" s="25">
        <v>0.82080910569475585</v>
      </c>
      <c r="U147" s="25">
        <v>-1.2057139227943583</v>
      </c>
      <c r="V147" s="25">
        <v>1.0254750369275778</v>
      </c>
      <c r="W147" s="18">
        <f t="shared" si="391"/>
        <v>14.782407297154098</v>
      </c>
      <c r="X147" s="18">
        <f t="shared" si="392"/>
        <v>19.469566545416988</v>
      </c>
      <c r="Y147" s="18">
        <f>IF(ISNUMBER(W147),Y146+W147*0.5,IF(ISNUMBER(W348),0,""))</f>
        <v>456.05013827397528</v>
      </c>
      <c r="Z147" s="18">
        <f>IF(ISNUMBER(X147),Z146+X147*0.5,IF(ISNUMBER(X348),0,""))</f>
        <v>507.23591278771119</v>
      </c>
      <c r="AA147" s="18">
        <f>IF(ISNUMBER(Y147), Y147*COS(RADIANS(-$C147+Графики!$B$3))+Z147*SIN(RADIANS(-$C147+Графики!$B$3)),"")</f>
        <v>456.05013827397528</v>
      </c>
      <c r="AB147" s="18">
        <f>IF(ISNUMBER(Y147), Y147*COS(RADIANS(-$C147+Графики!$B$5))+Z147*SIN(RADIANS(-$C147+Графики!$B$5)),"")</f>
        <v>507.23591278771119</v>
      </c>
      <c r="AC147" s="24">
        <v>-0.73934114996179556</v>
      </c>
      <c r="AD147" s="25">
        <v>0.84143187736084402</v>
      </c>
      <c r="AE147" s="25">
        <v>-1.0522766851057732</v>
      </c>
      <c r="AF147" s="25">
        <v>1.0685299029914475</v>
      </c>
      <c r="AG147" s="18">
        <f t="shared" si="393"/>
        <v>13.79440950939504</v>
      </c>
      <c r="AH147" s="18">
        <f t="shared" si="394"/>
        <v>18.506472338499442</v>
      </c>
      <c r="AI147" s="18">
        <f>IF(ISNUMBER(AG147),AI146+AG147*0.5,IF(ISNUMBER(AG348),0,""))</f>
        <v>458.83606026344341</v>
      </c>
      <c r="AJ147" s="18">
        <f>IF(ISNUMBER(AH147),AJ146+AH147*0.5,IF(ISNUMBER(AH348),0,""))</f>
        <v>514.72679187213453</v>
      </c>
      <c r="AK147" s="18">
        <f>IF(ISNUMBER(AI147), AI147*COS(RADIANS(-$C147+Графики!$B$3))+AJ147*SIN(RADIANS(-$C147+Графики!$B$3)),"")</f>
        <v>458.83606026344341</v>
      </c>
      <c r="AL147" s="19">
        <f>IF(ISNUMBER(AI147), AI147*COS(RADIANS(-$C147+Графики!$B$5))+AJ147*SIN(RADIANS(-$C147+Графики!$B$5)),"")</f>
        <v>514.72679187213453</v>
      </c>
      <c r="AM147" s="24">
        <v>-0.92362409909435694</v>
      </c>
      <c r="AN147" s="25">
        <v>0.82635416105376669</v>
      </c>
      <c r="AO147" s="25">
        <v>-1.1584100816144043</v>
      </c>
      <c r="AP147" s="25">
        <v>1.0028024614375985</v>
      </c>
      <c r="AQ147" s="18">
        <f t="shared" si="395"/>
        <v>15.27084765279978</v>
      </c>
      <c r="AR147" s="18">
        <f t="shared" si="396"/>
        <v>18.859019268875986</v>
      </c>
      <c r="AS147" s="18">
        <f>IF(ISNUMBER(AQ147),AS146+AQ147*0.5,IF(ISNUMBER(AQ348),0,""))</f>
        <v>449.80897080201601</v>
      </c>
      <c r="AT147" s="18">
        <f>IF(ISNUMBER(AR147),AT146+AR147*0.5,IF(ISNUMBER(AR348),0,""))</f>
        <v>512.41149123676996</v>
      </c>
      <c r="AU147" s="18">
        <f>IF(ISNUMBER(AS147), AS147*COS(RADIANS(-$C147+Графики!$B$3))+AT147*SIN(RADIANS(-$C147+Графики!$B$3)),"")</f>
        <v>449.80897080201601</v>
      </c>
      <c r="AV147" s="19">
        <f>IF(ISNUMBER(AS147), AS147*COS(RADIANS(-$C147+Графики!$B$5))+AT147*SIN(RADIANS(-$C147+Графики!$B$5)),"")</f>
        <v>512.41149123676996</v>
      </c>
      <c r="AW147" s="24">
        <v>-0.8125741877887217</v>
      </c>
      <c r="AX147" s="25">
        <v>0.86131333804416499</v>
      </c>
      <c r="AY147" s="25">
        <v>-1.0790463419130938</v>
      </c>
      <c r="AZ147" s="25">
        <v>1.0109817003478674</v>
      </c>
      <c r="BA147" s="18">
        <f t="shared" si="397"/>
        <v>14.606904841445511</v>
      </c>
      <c r="BB147" s="18">
        <f t="shared" si="398"/>
        <v>18.23792419143286</v>
      </c>
      <c r="BC147" s="18">
        <f>IF(ISNUMBER(BA147),BC146+BA147*0.5,IF(ISNUMBER(BA348),0,""))</f>
        <v>449.82194458463829</v>
      </c>
      <c r="BD147" s="18">
        <f>IF(ISNUMBER(BB147),BD146+BB147*0.5,IF(ISNUMBER(BB348),0,""))</f>
        <v>509.05450134304778</v>
      </c>
      <c r="BE147" s="18">
        <f>IF(ISNUMBER(BC147), BC147*COS(RADIANS(-$C147+Графики!$B$3))+BD147*SIN(RADIANS(-$C147+Графики!$B$3)),"")</f>
        <v>449.82194458463829</v>
      </c>
      <c r="BF147" s="19">
        <f>IF(ISNUMBER(BC147), BC147*COS(RADIANS(-$C147+Графики!$B$5))+BD147*SIN(RADIANS(-$C147+Графики!$B$5)),"")</f>
        <v>509.05450134304778</v>
      </c>
      <c r="BG147" s="24">
        <v>-0.85749089710514625</v>
      </c>
      <c r="BH147" s="25">
        <v>0.73888967570478714</v>
      </c>
      <c r="BI147" s="25">
        <v>-1.024612362653603</v>
      </c>
      <c r="BJ147" s="25">
        <v>1.1252609210627644</v>
      </c>
      <c r="BK147" s="18">
        <f t="shared" si="399"/>
        <v>13.930597950258543</v>
      </c>
      <c r="BL147" s="18">
        <f t="shared" si="400"/>
        <v>18.760083070264397</v>
      </c>
      <c r="BM147" s="18">
        <f>IF(ISNUMBER(BK147),BM146+BK147*0.5,IF(ISNUMBER(BK348),0,""))</f>
        <v>454.20825943340299</v>
      </c>
      <c r="BN147" s="18">
        <f>IF(ISNUMBER(BL147),BN146+BL147*0.5,IF(ISNUMBER(BL348),0,""))</f>
        <v>498.70545288223889</v>
      </c>
      <c r="BO147" s="18">
        <f>IF(ISNUMBER(BM147), BM147*COS(RADIANS(-$C147+Графики!$B$3))+BN147*SIN(RADIANS(-$C147+Графики!$B$3)),"")</f>
        <v>454.20825943340299</v>
      </c>
      <c r="BP147" s="19">
        <f>IF(ISNUMBER(BM147), BM147*COS(RADIANS(-$C147+Графики!$B$5))+BN147*SIN(RADIANS(-$C147+Графики!$B$5)),"")</f>
        <v>498.70545288223889</v>
      </c>
      <c r="BQ147" s="24">
        <v>-0.87384664621429298</v>
      </c>
      <c r="BR147" s="25">
        <v>0.85751801117606075</v>
      </c>
      <c r="BS147" s="25">
        <v>-1.055644112902421</v>
      </c>
      <c r="BT147" s="25">
        <v>1.0986343203134559</v>
      </c>
      <c r="BU147" s="18">
        <f t="shared" si="401"/>
        <v>15.108432066011728</v>
      </c>
      <c r="BV147" s="18">
        <f t="shared" si="402"/>
        <v>18.798518472517866</v>
      </c>
      <c r="BW147" s="18">
        <f>IF(ISNUMBER(BU147),BW146+BU147*0.5,IF(ISNUMBER(BU348),0,""))</f>
        <v>455.60045881970836</v>
      </c>
      <c r="BX147" s="18">
        <f>IF(ISNUMBER(BV147),BX146+BV147*0.5,IF(ISNUMBER(BV348),0,""))</f>
        <v>501.00459838049613</v>
      </c>
      <c r="BY147" s="18">
        <f>IF(ISNUMBER(BW147), BW147*COS(RADIANS(-$C147+Графики!$B$3))+BX147*SIN(RADIANS(-$C147+Графики!$B$3)),"")</f>
        <v>455.60045881970836</v>
      </c>
      <c r="BZ147" s="19">
        <f>IF(ISNUMBER(BW147), BW147*COS(RADIANS(-$C147+Графики!$B$5))+BX147*SIN(RADIANS(-$C147+Графики!$B$5)),"")</f>
        <v>501.00459838049613</v>
      </c>
      <c r="CA147" s="29">
        <v>-0.92603566503613388</v>
      </c>
      <c r="CB147" s="25">
        <v>0.74070382572316684</v>
      </c>
      <c r="CC147" s="25">
        <v>-1.0599391622234275</v>
      </c>
      <c r="CD147" s="25">
        <v>1.1748801656051859</v>
      </c>
      <c r="CE147" s="18">
        <f t="shared" si="403"/>
        <v>14.544533094458661</v>
      </c>
      <c r="CF147" s="18">
        <f t="shared" si="404"/>
        <v>19.501241468780457</v>
      </c>
      <c r="CG147" s="18">
        <f>IF(ISNUMBER(CE147),CG146+CE147*0.5,IF(ISNUMBER(CE348),0,""))</f>
        <v>461.03118813068721</v>
      </c>
      <c r="CH147" s="18">
        <f>IF(ISNUMBER(CF147),CH146+CF147*0.5,IF(ISNUMBER(CF348),0,""))</f>
        <v>514.54277472048682</v>
      </c>
      <c r="CI147" s="18">
        <f>IF(ISNUMBER(CG147), CG147*COS(RADIANS(-$C147+Графики!$B$3))+CH147*SIN(RADIANS(-$C147+Графики!$B$3)),"")</f>
        <v>461.03118813068721</v>
      </c>
      <c r="CJ147" s="19">
        <f>IF(ISNUMBER(CG147), CG147*COS(RADIANS(-$C147+Графики!$B$5))+CH147*SIN(RADIANS(-$C147+Графики!$B$5)),"")</f>
        <v>514.54277472048682</v>
      </c>
      <c r="CK147" s="24">
        <v>-0.8939623422794325</v>
      </c>
      <c r="CL147" s="25">
        <v>0.81995446326676691</v>
      </c>
      <c r="CM147" s="25">
        <v>-1.1961550257320022</v>
      </c>
      <c r="CN147" s="25">
        <v>1.187578879217674</v>
      </c>
      <c r="CO147" s="18">
        <f t="shared" si="405"/>
        <v>14.956188039352023</v>
      </c>
      <c r="CP147" s="18">
        <f t="shared" si="406"/>
        <v>20.800502346952531</v>
      </c>
      <c r="CQ147" s="18">
        <f>IF(ISNUMBER(CO147),CQ146+CO147*0.5,IF(ISNUMBER(CO348),0,""))</f>
        <v>461.1182543038941</v>
      </c>
      <c r="CR147" s="18">
        <f>IF(ISNUMBER(CP147),CR146+CP147*0.5,IF(ISNUMBER(CP348),0,""))</f>
        <v>515.56381270084432</v>
      </c>
      <c r="CS147" s="18">
        <f>IF(ISNUMBER(CQ147), CQ147*COS(RADIANS(-$C147+Графики!$B$3))+CR147*SIN(RADIANS(-$C147+Графики!$B$3)),"")</f>
        <v>461.1182543038941</v>
      </c>
      <c r="CT147" s="19">
        <f>IF(ISNUMBER(CQ147), CQ147*COS(RADIANS(-$C147+Графики!$B$5))+CR147*SIN(RADIANS(-$C147+Графики!$B$5)),"")</f>
        <v>515.56381270084432</v>
      </c>
      <c r="CU147" s="24">
        <v>-0.77085009083171308</v>
      </c>
      <c r="CV147" s="25">
        <v>0.80396044943595091</v>
      </c>
      <c r="CW147" s="25">
        <v>-1.0684827351892554</v>
      </c>
      <c r="CX147" s="25">
        <v>1.1512234777133226</v>
      </c>
      <c r="CY147" s="18">
        <f t="shared" si="407"/>
        <v>13.742381926144919</v>
      </c>
      <c r="CZ147" s="18">
        <f t="shared" si="408"/>
        <v>19.369379572270343</v>
      </c>
      <c r="DA147" s="18">
        <f>IF(ISNUMBER(CY147),DA146+CY147*0.5,IF(ISNUMBER(CY348),0,""))</f>
        <v>450.77764881768331</v>
      </c>
      <c r="DB147" s="18">
        <f>IF(ISNUMBER(CZ147),DB146+CZ147*0.5,IF(ISNUMBER(CZ348),0,""))</f>
        <v>513.33626796924261</v>
      </c>
      <c r="DC147" s="18">
        <f>IF(ISNUMBER(DA147), DA147*COS(RADIANS(-$C147+Графики!$B$3))+DB147*SIN(RADIANS(-$C147+Графики!$B$3)),"")</f>
        <v>450.77764881768331</v>
      </c>
      <c r="DD147" s="19">
        <f>IF(ISNUMBER(DA147), DA147*COS(RADIANS(-$C147+Графики!$B$5))+DB147*SIN(RADIANS(-$C147+Графики!$B$5)),"")</f>
        <v>513.33626796924261</v>
      </c>
      <c r="DE147" s="24">
        <v>-0.75759047785434019</v>
      </c>
      <c r="DF147" s="25">
        <v>0.89122823108272731</v>
      </c>
      <c r="DG147" s="25">
        <v>-1.1307889782258598</v>
      </c>
      <c r="DH147" s="25">
        <v>0.99313988538842357</v>
      </c>
      <c r="DI147" s="18">
        <f t="shared" si="409"/>
        <v>14.388161135908362</v>
      </c>
      <c r="DJ147" s="18">
        <f t="shared" si="410"/>
        <v>18.533714659285568</v>
      </c>
      <c r="DK147" s="18">
        <f>IF(ISNUMBER(DI147),DK146+DI147*0.5,IF(ISNUMBER(DI348),0,""))</f>
        <v>455.9641784343051</v>
      </c>
      <c r="DL147" s="18">
        <f>IF(ISNUMBER(DJ147),DL146+DJ147*0.5,IF(ISNUMBER(DJ348),0,""))</f>
        <v>512.95156612319431</v>
      </c>
      <c r="DM147" s="18">
        <f>IF(ISNUMBER(DK147), DK147*COS(RADIANS(-$C147+Графики!$B$3))+DL147*SIN(RADIANS(-$C147+Графики!$B$3)),"")</f>
        <v>455.9641784343051</v>
      </c>
      <c r="DN147" s="19">
        <f>IF(ISNUMBER(DK147), DK147*COS(RADIANS(-$C147+Графики!$B$5))+DL147*SIN(RADIANS(-$C147+Графики!$B$5)),"")</f>
        <v>512.95156612319431</v>
      </c>
      <c r="DO147" s="24">
        <v>-0.89694737135419789</v>
      </c>
      <c r="DP147" s="25">
        <v>0.70514771531575804</v>
      </c>
      <c r="DQ147" s="25">
        <v>-1.093184652110925</v>
      </c>
      <c r="DR147" s="25">
        <v>1.1417294635491317</v>
      </c>
      <c r="DS147" s="18">
        <f t="shared" si="411"/>
        <v>13.980461634902003</v>
      </c>
      <c r="DT147" s="18">
        <f t="shared" si="412"/>
        <v>19.502068491345984</v>
      </c>
      <c r="DU147" s="18">
        <f>IF(ISNUMBER(DS147),DU146+DS147*0.5,IF(ISNUMBER(DS348),0,""))</f>
        <v>460.79361798314613</v>
      </c>
      <c r="DV147" s="18">
        <f>IF(ISNUMBER(DT147),DV146+DT147*0.5,IF(ISNUMBER(DT348),0,""))</f>
        <v>510.31136694979261</v>
      </c>
      <c r="DW147" s="18">
        <f>IF(ISNUMBER(DU147), DU147*COS(RADIANS(-$C147+Графики!$B$3))+DV147*SIN(RADIANS(-$C147+Графики!$B$3)),"")</f>
        <v>460.79361798314613</v>
      </c>
      <c r="DX147" s="19">
        <f>IF(ISNUMBER(DU147), DU147*COS(RADIANS(-$C147+Графики!$B$5))+DV147*SIN(RADIANS(-$C147+Графики!$B$5)),"")</f>
        <v>510.31136694979261</v>
      </c>
      <c r="DY147" s="24">
        <v>-0.90948014400540966</v>
      </c>
      <c r="DZ147" s="25">
        <v>0.89150136518557654</v>
      </c>
      <c r="EA147" s="25">
        <v>-1.1125691641592779</v>
      </c>
      <c r="EB147" s="25">
        <v>1.0034183904265379</v>
      </c>
      <c r="EC147" s="18">
        <f t="shared" si="413"/>
        <v>15.715881538077271</v>
      </c>
      <c r="ED147" s="18">
        <f t="shared" si="414"/>
        <v>18.464425523522106</v>
      </c>
      <c r="EE147" s="18">
        <f>IF(ISNUMBER(EC147),EE146+EC147*0.5,IF(ISNUMBER(EC348),0,""))</f>
        <v>454.33712884211349</v>
      </c>
      <c r="EF147" s="18">
        <f>IF(ISNUMBER(ED147),EF146+ED147*0.5,IF(ISNUMBER(ED348),0,""))</f>
        <v>506.88159301169571</v>
      </c>
      <c r="EG147" s="18">
        <f>IF(ISNUMBER(EE147), EE147*COS(RADIANS(-$C147+Графики!$B$3))+EF147*SIN(RADIANS(-$C147+Графики!$B$3)),"")</f>
        <v>454.33712884211349</v>
      </c>
      <c r="EH147" s="19">
        <f>IF(ISNUMBER(EE147), EE147*COS(RADIANS(-$C147+Графики!$B$5))+EF147*SIN(RADIANS(-$C147+Графики!$B$5)),"")</f>
        <v>506.88159301169571</v>
      </c>
      <c r="EI147" s="24">
        <v>-0.80534207233951205</v>
      </c>
      <c r="EJ147" s="25">
        <v>0.8961031848134583</v>
      </c>
      <c r="EK147" s="25">
        <v>-1.0392964215809544</v>
      </c>
      <c r="EL147" s="25">
        <v>1.177408784609707</v>
      </c>
      <c r="EM147" s="18">
        <f t="shared" si="415"/>
        <v>14.847365333022177</v>
      </c>
      <c r="EN147" s="18">
        <f t="shared" si="416"/>
        <v>19.34319575474257</v>
      </c>
      <c r="EO147" s="18">
        <f>IF(ISNUMBER(EM147),EO146+EM147*0.5,IF(ISNUMBER(EM348),0,""))</f>
        <v>457.22163402459853</v>
      </c>
      <c r="EP147" s="18">
        <f>IF(ISNUMBER(EN147),EP146+EN147*0.5,IF(ISNUMBER(EN348),0,""))</f>
        <v>505.29417797748556</v>
      </c>
      <c r="EQ147" s="18">
        <f>IF(ISNUMBER(EO147), EO147*COS(RADIANS(-$C147+Графики!$B$3))+EP147*SIN(RADIANS(-$C147+Графики!$B$3)),"")</f>
        <v>457.22163402459853</v>
      </c>
      <c r="ER147" s="19">
        <f>IF(ISNUMBER(EO147), EO147*COS(RADIANS(-$C147+Графики!$B$5))+EP147*SIN(RADIANS(-$C147+Графики!$B$5)),"")</f>
        <v>505.29417797748556</v>
      </c>
      <c r="ES147" s="24">
        <v>-0.9004389631214994</v>
      </c>
      <c r="ET147" s="25">
        <v>0.72661431043563585</v>
      </c>
      <c r="EU147" s="25">
        <v>-1.1846350442992022</v>
      </c>
      <c r="EV147" s="25">
        <v>1.0404345548635732</v>
      </c>
      <c r="EW147" s="18">
        <f t="shared" si="417"/>
        <v>14.198241283807253</v>
      </c>
      <c r="EX147" s="18">
        <f t="shared" si="418"/>
        <v>19.416175144996522</v>
      </c>
      <c r="EY147" s="18">
        <f>IF(ISNUMBER(EW147),EY146+EW147*0.5,IF(ISNUMBER(EW348),0,""))</f>
        <v>449.52119121926251</v>
      </c>
      <c r="EZ147" s="18">
        <f>IF(ISNUMBER(EX147),EZ146+EX147*0.5,IF(ISNUMBER(EX348),0,""))</f>
        <v>504.74834031899678</v>
      </c>
      <c r="FA147" s="18">
        <f>IF(ISNUMBER(EY147), EY147*COS(RADIANS(-$C147+Графики!$B$3))+EZ147*SIN(RADIANS(-$C147+Графики!$B$3)),"")</f>
        <v>449.52119121926251</v>
      </c>
      <c r="FB147" s="19">
        <f>IF(ISNUMBER(EY147), EY147*COS(RADIANS(-$C147+Графики!$B$5))+EZ147*SIN(RADIANS(-$C147+Графики!$B$5)),"")</f>
        <v>504.74834031899678</v>
      </c>
      <c r="FC147" s="24">
        <v>-0.78492380693575681</v>
      </c>
      <c r="FD147" s="25">
        <v>0.76345451876198533</v>
      </c>
      <c r="FE147" s="25">
        <v>-1.0883547880665432</v>
      </c>
      <c r="FF147" s="25">
        <v>1.0150158392610487</v>
      </c>
      <c r="FG147" s="18">
        <f t="shared" si="419"/>
        <v>13.511738758066235</v>
      </c>
      <c r="FH147" s="18">
        <f t="shared" si="420"/>
        <v>18.354340721416524</v>
      </c>
      <c r="FI147" s="18">
        <f>IF(ISNUMBER(FG147),FI146+FG147*0.5,IF(ISNUMBER(FG348),0,""))</f>
        <v>455.70680801577652</v>
      </c>
      <c r="FJ147" s="18">
        <f>IF(ISNUMBER(FH147),FJ146+FH147*0.5,IF(ISNUMBER(FH348),0,""))</f>
        <v>515.04963537437561</v>
      </c>
      <c r="FK147" s="18">
        <f>IF(ISNUMBER(FI147), FI147*COS(RADIANS(-$C147+Графики!$B$3))+FJ147*SIN(RADIANS(-$C147+Графики!$B$3)),"")</f>
        <v>455.70680801577652</v>
      </c>
      <c r="FL147" s="19">
        <f>IF(ISNUMBER(FI147), FI147*COS(RADIANS(-$C147+Графики!$B$5))+FJ147*SIN(RADIANS(-$C147+Графики!$B$5)),"")</f>
        <v>515.04963537437561</v>
      </c>
      <c r="FM147" s="24">
        <v>-0.78070944369931339</v>
      </c>
      <c r="FN147" s="25">
        <v>0.86679943040312379</v>
      </c>
      <c r="FO147" s="25">
        <v>-1.0894480206324497</v>
      </c>
      <c r="FP147" s="25">
        <v>1.1026510148546746</v>
      </c>
      <c r="FQ147" s="18">
        <f t="shared" si="421"/>
        <v>14.376731852931874</v>
      </c>
      <c r="FR147" s="18">
        <f t="shared" si="422"/>
        <v>19.128506138146577</v>
      </c>
      <c r="FS147" s="18">
        <f>IF(ISNUMBER(FQ147),FS146+FQ147*0.5,IF(ISNUMBER(FQ348),0,""))</f>
        <v>460.16345608928526</v>
      </c>
      <c r="FT147" s="18">
        <f>IF(ISNUMBER(FR147),FT146+FR147*0.5,IF(ISNUMBER(FR348),0,""))</f>
        <v>505.74988949803753</v>
      </c>
      <c r="FU147" s="18">
        <f>IF(ISNUMBER(FS147), FS147*COS(RADIANS(-$C147+Графики!$B$3))+FT147*SIN(RADIANS(-$C147+Графики!$B$3)),"")</f>
        <v>460.16345608928526</v>
      </c>
      <c r="FV147" s="19">
        <f>IF(ISNUMBER(FS147), FS147*COS(RADIANS(-$C147+Графики!$B$5))+FT147*SIN(RADIANS(-$C147+Графики!$B$5)),"")</f>
        <v>505.74988949803753</v>
      </c>
      <c r="FW147" s="24">
        <v>-0.91554059589549852</v>
      </c>
      <c r="FX147" s="25">
        <v>0.70424360431420097</v>
      </c>
      <c r="FY147" s="25">
        <v>-1.0650310062689472</v>
      </c>
      <c r="FZ147" s="25">
        <v>1.1409212087407072</v>
      </c>
      <c r="GA147" s="18">
        <f t="shared" si="423"/>
        <v>14.134813017760143</v>
      </c>
      <c r="GB147" s="18">
        <f t="shared" si="424"/>
        <v>19.249375676178712</v>
      </c>
      <c r="GC147" s="18">
        <f>IF(ISNUMBER(GA147),GC146+GA147*0.5,IF(ISNUMBER(GA348),0,""))</f>
        <v>460.58593214292125</v>
      </c>
      <c r="GD147" s="18">
        <f>IF(ISNUMBER(GB147),GD146+GB147*0.5,IF(ISNUMBER(GB348),0,""))</f>
        <v>503.3973464376644</v>
      </c>
      <c r="GE147" s="18">
        <f>IF(ISNUMBER(GC147), GC147*COS(RADIANS(-$C147+Графики!$B$3))+GD147*SIN(RADIANS(-$C147+Графики!$B$3)),"")</f>
        <v>460.58593214292125</v>
      </c>
      <c r="GF147" s="19">
        <f>IF(ISNUMBER(GC147), GC147*COS(RADIANS(-$C147+Графики!$B$5))+GD147*SIN(RADIANS(-$C147+Графики!$B$5)),"")</f>
        <v>503.3973464376644</v>
      </c>
      <c r="GG147" s="24">
        <v>-0.83545602922668116</v>
      </c>
      <c r="GH147" s="25">
        <v>0.75184850924444602</v>
      </c>
      <c r="GI147" s="25">
        <v>-1.147245329682733</v>
      </c>
      <c r="GJ147" s="25">
        <v>1.1349024395136076</v>
      </c>
      <c r="GK147" s="18">
        <f t="shared" si="425"/>
        <v>13.851402251063551</v>
      </c>
      <c r="GL147" s="18">
        <f t="shared" si="426"/>
        <v>19.914179816967209</v>
      </c>
      <c r="GM147" s="18">
        <f>IF(ISNUMBER(GK147),GM146+GK147*0.5,IF(ISNUMBER(GK348),0,""))</f>
        <v>462.511789700495</v>
      </c>
      <c r="GN147" s="18">
        <f>IF(ISNUMBER(GL147),GN146+GL147*0.5,IF(ISNUMBER(GL348),0,""))</f>
        <v>509.23858403964397</v>
      </c>
      <c r="GO147" s="18">
        <f>IF(ISNUMBER(GM147), GM147*COS(RADIANS(-$C147+Графики!$B$3))+GN147*SIN(RADIANS(-$C147+Графики!$B$3)),"")</f>
        <v>462.511789700495</v>
      </c>
      <c r="GP147" s="19">
        <f>IF(ISNUMBER(GM147), GM147*COS(RADIANS(-$C147+Графики!$B$5))+GN147*SIN(RADIANS(-$C147+Графики!$B$5)),"")</f>
        <v>509.23858403964397</v>
      </c>
      <c r="GQ147" s="24">
        <v>-0.74682650351115021</v>
      </c>
      <c r="GR147" s="25">
        <v>0.7460087299082282</v>
      </c>
      <c r="GS147" s="25">
        <v>-1.1709222387388876</v>
      </c>
      <c r="GT147" s="25">
        <v>1.0336275556806849</v>
      </c>
      <c r="GU147" s="18">
        <f t="shared" si="427"/>
        <v>13.027076518930873</v>
      </c>
      <c r="GV147" s="18">
        <f t="shared" si="428"/>
        <v>19.237139513954403</v>
      </c>
      <c r="GW147" s="18">
        <f>IF(ISNUMBER(GU147),GW146+GU147*0.5,IF(ISNUMBER(GU348),0,""))</f>
        <v>457.72942118801996</v>
      </c>
      <c r="GX147" s="18">
        <f>IF(ISNUMBER(GV147),GX146+GV147*0.5,IF(ISNUMBER(GV348),0,""))</f>
        <v>507.09465081333269</v>
      </c>
      <c r="GY147" s="18">
        <f>IF(ISNUMBER(GW147), GW147*COS(RADIANS(-$C147+Графики!$B$3))+GX147*SIN(RADIANS(-$C147+Графики!$B$3)),"")</f>
        <v>457.72942118801996</v>
      </c>
      <c r="GZ147" s="19">
        <f>IF(ISNUMBER(GW147), GW147*COS(RADIANS(-$C147+Графики!$B$5))+GX147*SIN(RADIANS(-$C147+Графики!$B$5)),"")</f>
        <v>507.09465081333269</v>
      </c>
      <c r="HA147" s="24">
        <v>-0.80669945767001017</v>
      </c>
      <c r="HB147" s="25">
        <v>0.78152014284893734</v>
      </c>
      <c r="HC147" s="25">
        <v>-1.1940749580611947</v>
      </c>
      <c r="HD147" s="25">
        <v>1.0166738974434957</v>
      </c>
      <c r="HE147" s="18">
        <f t="shared" si="429"/>
        <v>13.859386907335363</v>
      </c>
      <c r="HF147" s="18">
        <f t="shared" si="430"/>
        <v>19.29122648831272</v>
      </c>
      <c r="HG147" s="18">
        <f>IF(ISNUMBER(HE147),HG146+HE147*0.5,IF(ISNUMBER(HE348),0,""))</f>
        <v>459.16440134840593</v>
      </c>
      <c r="HH147" s="18">
        <f>IF(ISNUMBER(HF147),HH146+HF147*0.5,IF(ISNUMBER(HF348),0,""))</f>
        <v>510.60285067052615</v>
      </c>
      <c r="HI147" s="18">
        <f>IF(ISNUMBER(HG147), HG147*COS(RADIANS(-$C147+Графики!$B$3))+HH147*SIN(RADIANS(-$C147+Графики!$B$3)),"")</f>
        <v>459.16440134840593</v>
      </c>
      <c r="HJ147" s="19">
        <f>IF(ISNUMBER(HG147), HG147*COS(RADIANS(-$C147+Графики!$B$5))+HH147*SIN(RADIANS(-$C147+Графики!$B$5)),"")</f>
        <v>510.60285067052615</v>
      </c>
      <c r="HK147" s="24">
        <v>-0.80048007381450215</v>
      </c>
      <c r="HL147" s="25">
        <v>0.89473943846021975</v>
      </c>
      <c r="HM147" s="25">
        <v>-1.156861941592521</v>
      </c>
      <c r="HN147" s="25">
        <v>1.1253295039717908</v>
      </c>
      <c r="HO147" s="18">
        <f t="shared" si="431"/>
        <v>14.793041426563194</v>
      </c>
      <c r="HP147" s="18">
        <f t="shared" si="432"/>
        <v>19.914560889594636</v>
      </c>
      <c r="HQ147" s="18">
        <f>IF(ISNUMBER(HO147),HQ146+HO147*0.5,IF(ISNUMBER(HO348),0,""))</f>
        <v>458.7563783708996</v>
      </c>
      <c r="HR147" s="18">
        <f>IF(ISNUMBER(HP147),HR146+HP147*0.5,IF(ISNUMBER(HP348),0,""))</f>
        <v>515.64737588057346</v>
      </c>
      <c r="HS147" s="18">
        <f>IF(ISNUMBER(HQ147), HQ147*COS(RADIANS(-$C147+Графики!$B$3))+HR147*SIN(RADIANS(-$C147+Графики!$B$3)),"")</f>
        <v>458.7563783708996</v>
      </c>
      <c r="HT147" s="19">
        <f>IF(ISNUMBER(HQ147), HQ147*COS(RADIANS(-$C147+Графики!$B$5))+HR147*SIN(RADIANS(-$C147+Графики!$B$5)),"")</f>
        <v>515.64737588057346</v>
      </c>
      <c r="HU147" s="24">
        <v>-0.79562060834600357</v>
      </c>
      <c r="HV147" s="25">
        <v>0.86745817829295124</v>
      </c>
      <c r="HW147" s="25">
        <v>-1.1424514126790128</v>
      </c>
      <c r="HX147" s="25">
        <v>1.150935730980756</v>
      </c>
      <c r="HY147" s="18">
        <f t="shared" si="433"/>
        <v>14.5125907962491</v>
      </c>
      <c r="HZ147" s="18">
        <f t="shared" si="434"/>
        <v>20.012242315797195</v>
      </c>
      <c r="IA147" s="18">
        <f>IF(ISNUMBER(HY147),IA146+HY147*0.5,IF(ISNUMBER(HY348),0,""))</f>
        <v>455.49296127618186</v>
      </c>
      <c r="IB147" s="18">
        <f>IF(ISNUMBER(HZ147),IB146+HZ147*0.5,IF(ISNUMBER(HZ348),0,""))</f>
        <v>502.79982445659647</v>
      </c>
      <c r="IC147" s="18">
        <f>IF(ISNUMBER(IA147), IA147*COS(RADIANS(-$C147+Графики!$B$3))+IB147*SIN(RADIANS(-$C147+Графики!$B$3)),"")</f>
        <v>455.49296127618186</v>
      </c>
      <c r="ID147" s="19">
        <f>IF(ISNUMBER(IA147), IA147*COS(RADIANS(-$C147+Графики!$B$5))+IB147*SIN(RADIANS(-$C147+Графики!$B$5)),"")</f>
        <v>502.79982445659647</v>
      </c>
      <c r="IE147" s="24">
        <v>-0.76508322177858357</v>
      </c>
      <c r="IF147" s="25">
        <v>0.77143564686746657</v>
      </c>
      <c r="IG147" s="25">
        <v>-1.2149455066614685</v>
      </c>
      <c r="IH147" s="25">
        <v>1.0750305644899885</v>
      </c>
      <c r="II147" s="18">
        <f t="shared" si="435"/>
        <v>13.408254847029363</v>
      </c>
      <c r="IJ147" s="18">
        <f t="shared" si="436"/>
        <v>19.982481045120316</v>
      </c>
      <c r="IK147" s="18">
        <f>IF(ISNUMBER(II147),IK146+II147*0.5,IF(ISNUMBER(II348),0,""))</f>
        <v>454.49676543963284</v>
      </c>
      <c r="IL147" s="18">
        <f>IF(ISNUMBER(IJ147),IL146+IJ147*0.5,IF(ISNUMBER(IJ348),0,""))</f>
        <v>503.89607068573679</v>
      </c>
      <c r="IM147" s="18">
        <f>IF(ISNUMBER(IK147), IK147*COS(RADIANS(-$C147+Графики!$B$3))+IL147*SIN(RADIANS(-$C147+Графики!$B$3)),"")</f>
        <v>454.49676543963284</v>
      </c>
      <c r="IN147" s="19">
        <f>IF(ISNUMBER(IK147), IK147*COS(RADIANS(-$C147+Графики!$B$5))+IL147*SIN(RADIANS(-$C147+Графики!$B$5)),"")</f>
        <v>503.89607068573679</v>
      </c>
      <c r="IO147" s="24">
        <v>-0.76715958806313833</v>
      </c>
      <c r="IP147" s="25">
        <v>0.8337600689551552</v>
      </c>
      <c r="IQ147" s="25">
        <v>-1.1677419688729005</v>
      </c>
      <c r="IR147" s="25">
        <v>1.0298225374153716</v>
      </c>
      <c r="IS147" s="18">
        <f t="shared" si="437"/>
        <v>13.970205077879033</v>
      </c>
      <c r="IT147" s="18">
        <f t="shared" si="438"/>
        <v>19.176192620062523</v>
      </c>
      <c r="IU147" s="18">
        <f>IF(ISNUMBER(IS147),IU146+IS147*0.5,IF(ISNUMBER(IS348),0,""))</f>
        <v>455.21990994872317</v>
      </c>
      <c r="IV147" s="18">
        <f>IF(ISNUMBER(IT147),IV146+IT147*0.5,IF(ISNUMBER(IT348),0,""))</f>
        <v>512.77892994249351</v>
      </c>
      <c r="IW147" s="18">
        <f>IF(ISNUMBER(IU147), IU147*COS(RADIANS(-$C147+Графики!$B$3))+IV147*SIN(RADIANS(-$C147+Графики!$B$3)),"")</f>
        <v>455.21990994872317</v>
      </c>
      <c r="IX147" s="19">
        <f>IF(ISNUMBER(IU147), IU147*COS(RADIANS(-$C147+Графики!$B$5))+IV147*SIN(RADIANS(-$C147+Графики!$B$5)),"")</f>
        <v>512.77892994249351</v>
      </c>
    </row>
    <row r="148" spans="1:258" s="88" customFormat="1" x14ac:dyDescent="0.25">
      <c r="A148" s="44">
        <v>148</v>
      </c>
      <c r="B148" s="50">
        <v>0</v>
      </c>
      <c r="C148" s="11">
        <f>IF(Графики!$A$7="Расчитывать с учетом закручивания скважины",B148,0)</f>
        <v>0</v>
      </c>
      <c r="D148" s="47">
        <v>72.5</v>
      </c>
      <c r="E148" s="34">
        <f>IF(ISNUMBER(INDEX($I$1:$IX$303,$A148,E$1) ),INDEX($I$1:$IX$303,$A148,E$1),0)</f>
        <v>13.27585090914323</v>
      </c>
      <c r="F148" s="35">
        <f>IF(ISNUMBER(INDEX($I$1:$IX$303,$A148,F$1) ),INDEX($I$1:$IX$303,$A148,F$1),0)</f>
        <v>20.19974978410616</v>
      </c>
      <c r="G148" s="35">
        <f>IF(ISNUMBER(INDEX($I$1:$IX$303,$A148,G$1) ),INDEX($I$1:$IX$303,$A148,G$1)-$G$305,0)</f>
        <v>-516.32650105619268</v>
      </c>
      <c r="H148" s="36">
        <f>IF(ISNUMBER(INDEX($I$1:$IX$303,$A148,H$1) ),INDEX($I$1:$IX$303,$A148,H$1)-$H$305,0)</f>
        <v>-632.54476357580722</v>
      </c>
      <c r="I148" s="29">
        <v>-0.79167094075661881</v>
      </c>
      <c r="J148" s="25">
        <v>0.72967420361448354</v>
      </c>
      <c r="K148" s="25">
        <v>-1.2098311100351529</v>
      </c>
      <c r="L148" s="25">
        <v>1.1050471511215121</v>
      </c>
      <c r="M148" s="18">
        <f t="shared" si="389"/>
        <v>13.27585090914323</v>
      </c>
      <c r="N148" s="18">
        <f t="shared" si="390"/>
        <v>20.19974978410616</v>
      </c>
      <c r="O148" s="18">
        <f>IF(ISNUMBER(M148),O147+M148*0.5,IF(ISNUMBER(M349),0,""))</f>
        <v>461.58965483322197</v>
      </c>
      <c r="P148" s="18">
        <f>IF(ISNUMBER(N148),P147+N148*0.5,IF(ISNUMBER(N349),0,""))</f>
        <v>522.8848999082303</v>
      </c>
      <c r="Q148" s="18">
        <f>IF(ISNUMBER(O148), O148*COS(RADIANS(-$C148+Графики!$B$3))+P148*SIN(RADIANS(-$C148+Графики!$B$3)),"")</f>
        <v>461.58965483322197</v>
      </c>
      <c r="R148" s="19">
        <f>IF(ISNUMBER(O148), O148*COS(RADIANS(-$C148+Графики!$B$5))+P148*SIN(RADIANS(-$C148+Графики!$B$5)),"")</f>
        <v>522.8848999082303</v>
      </c>
      <c r="S148" s="29">
        <v>-0.71036886339272787</v>
      </c>
      <c r="T148" s="25">
        <v>0.71485326454637854</v>
      </c>
      <c r="U148" s="25">
        <v>-1.2198370780039487</v>
      </c>
      <c r="V148" s="25">
        <v>1.1892353944484026</v>
      </c>
      <c r="W148" s="18">
        <f t="shared" si="391"/>
        <v>12.437088699505667</v>
      </c>
      <c r="X148" s="18">
        <f t="shared" si="392"/>
        <v>21.021574711648679</v>
      </c>
      <c r="Y148" s="18">
        <f>IF(ISNUMBER(W148),Y147+W148*0.5,IF(ISNUMBER(W349),0,""))</f>
        <v>462.26868262372813</v>
      </c>
      <c r="Z148" s="18">
        <f>IF(ISNUMBER(X148),Z147+X148*0.5,IF(ISNUMBER(X349),0,""))</f>
        <v>517.74670014353558</v>
      </c>
      <c r="AA148" s="18">
        <f>IF(ISNUMBER(Y148), Y148*COS(RADIANS(-$C148+Графики!$B$3))+Z148*SIN(RADIANS(-$C148+Графики!$B$3)),"")</f>
        <v>462.26868262372813</v>
      </c>
      <c r="AB148" s="18">
        <f>IF(ISNUMBER(Y148), Y148*COS(RADIANS(-$C148+Графики!$B$5))+Z148*SIN(RADIANS(-$C148+Графики!$B$5)),"")</f>
        <v>517.74670014353558</v>
      </c>
      <c r="AC148" s="24">
        <v>-0.66614447017920997</v>
      </c>
      <c r="AD148" s="25">
        <v>0.61216569385534469</v>
      </c>
      <c r="AE148" s="25">
        <v>-1.2411583716981958</v>
      </c>
      <c r="AF148" s="25">
        <v>1.1740366932191371</v>
      </c>
      <c r="AG148" s="18">
        <f t="shared" si="393"/>
        <v>11.155129247467061</v>
      </c>
      <c r="AH148" s="18">
        <f t="shared" si="394"/>
        <v>21.074992573480799</v>
      </c>
      <c r="AI148" s="18">
        <f>IF(ISNUMBER(AG148),AI147+AG148*0.5,IF(ISNUMBER(AG349),0,""))</f>
        <v>464.41362488717692</v>
      </c>
      <c r="AJ148" s="18">
        <f>IF(ISNUMBER(AH148),AJ147+AH148*0.5,IF(ISNUMBER(AH349),0,""))</f>
        <v>525.26428815887493</v>
      </c>
      <c r="AK148" s="18">
        <f>IF(ISNUMBER(AI148), AI148*COS(RADIANS(-$C148+Графики!$B$3))+AJ148*SIN(RADIANS(-$C148+Графики!$B$3)),"")</f>
        <v>464.41362488717692</v>
      </c>
      <c r="AL148" s="19">
        <f>IF(ISNUMBER(AI148), AI148*COS(RADIANS(-$C148+Графики!$B$5))+AJ148*SIN(RADIANS(-$C148+Графики!$B$5)),"")</f>
        <v>525.26428815887493</v>
      </c>
      <c r="AM148" s="24">
        <v>-0.74692811577787754</v>
      </c>
      <c r="AN148" s="25">
        <v>0.71254096547214396</v>
      </c>
      <c r="AO148" s="25">
        <v>-1.2616777623133697</v>
      </c>
      <c r="AP148" s="25">
        <v>1.1058294854382822</v>
      </c>
      <c r="AQ148" s="18">
        <f t="shared" si="395"/>
        <v>12.735926071672811</v>
      </c>
      <c r="AR148" s="18">
        <f t="shared" si="396"/>
        <v>20.658928478168562</v>
      </c>
      <c r="AS148" s="18">
        <f>IF(ISNUMBER(AQ148),AS147+AQ148*0.5,IF(ISNUMBER(AQ349),0,""))</f>
        <v>456.1769338378524</v>
      </c>
      <c r="AT148" s="18">
        <f>IF(ISNUMBER(AR148),AT147+AR148*0.5,IF(ISNUMBER(AR349),0,""))</f>
        <v>522.74095547585421</v>
      </c>
      <c r="AU148" s="18">
        <f>IF(ISNUMBER(AS148), AS148*COS(RADIANS(-$C148+Графики!$B$3))+AT148*SIN(RADIANS(-$C148+Графики!$B$3)),"")</f>
        <v>456.1769338378524</v>
      </c>
      <c r="AV148" s="19">
        <f>IF(ISNUMBER(AS148), AS148*COS(RADIANS(-$C148+Графики!$B$5))+AT148*SIN(RADIANS(-$C148+Графики!$B$5)),"")</f>
        <v>522.74095547585421</v>
      </c>
      <c r="AW148" s="24">
        <v>-0.72607449825968817</v>
      </c>
      <c r="AX148" s="25">
        <v>0.67733797946069585</v>
      </c>
      <c r="AY148" s="25">
        <v>-1.1017315865042874</v>
      </c>
      <c r="AZ148" s="25">
        <v>1.1998391139083475</v>
      </c>
      <c r="BA148" s="18">
        <f t="shared" si="397"/>
        <v>12.24677809330832</v>
      </c>
      <c r="BB148" s="18">
        <f t="shared" si="398"/>
        <v>20.083642967710798</v>
      </c>
      <c r="BC148" s="18">
        <f>IF(ISNUMBER(BA148),BC147+BA148*0.5,IF(ISNUMBER(BA349),0,""))</f>
        <v>455.94533363129244</v>
      </c>
      <c r="BD148" s="18">
        <f>IF(ISNUMBER(BB148),BD147+BB148*0.5,IF(ISNUMBER(BB349),0,""))</f>
        <v>519.09632282690313</v>
      </c>
      <c r="BE148" s="18">
        <f>IF(ISNUMBER(BC148), BC148*COS(RADIANS(-$C148+Графики!$B$3))+BD148*SIN(RADIANS(-$C148+Графики!$B$3)),"")</f>
        <v>455.94533363129244</v>
      </c>
      <c r="BF148" s="19">
        <f>IF(ISNUMBER(BC148), BC148*COS(RADIANS(-$C148+Графики!$B$5))+BD148*SIN(RADIANS(-$C148+Графики!$B$5)),"")</f>
        <v>519.09632282690313</v>
      </c>
      <c r="BG148" s="24">
        <v>-0.77928980204949705</v>
      </c>
      <c r="BH148" s="25">
        <v>0.69058093784261321</v>
      </c>
      <c r="BI148" s="25">
        <v>-1.1969093625053135</v>
      </c>
      <c r="BJ148" s="25">
        <v>1.2862874200840173</v>
      </c>
      <c r="BK148" s="18">
        <f t="shared" si="399"/>
        <v>12.82669025251794</v>
      </c>
      <c r="BL148" s="18">
        <f t="shared" si="400"/>
        <v>21.668283961515829</v>
      </c>
      <c r="BM148" s="18">
        <f>IF(ISNUMBER(BK148),BM147+BK148*0.5,IF(ISNUMBER(BK349),0,""))</f>
        <v>460.62160455966193</v>
      </c>
      <c r="BN148" s="18">
        <f>IF(ISNUMBER(BL148),BN147+BL148*0.5,IF(ISNUMBER(BL349),0,""))</f>
        <v>509.53959486299681</v>
      </c>
      <c r="BO148" s="18">
        <f>IF(ISNUMBER(BM148), BM148*COS(RADIANS(-$C148+Графики!$B$3))+BN148*SIN(RADIANS(-$C148+Графики!$B$3)),"")</f>
        <v>460.62160455966193</v>
      </c>
      <c r="BP148" s="19">
        <f>IF(ISNUMBER(BM148), BM148*COS(RADIANS(-$C148+Графики!$B$5))+BN148*SIN(RADIANS(-$C148+Графики!$B$5)),"")</f>
        <v>509.53959486299681</v>
      </c>
      <c r="BQ148" s="24">
        <v>-0.70355751168785463</v>
      </c>
      <c r="BR148" s="25">
        <v>0.65397993116510511</v>
      </c>
      <c r="BS148" s="25">
        <v>-1.2340774765134312</v>
      </c>
      <c r="BT148" s="25">
        <v>1.1376005518821453</v>
      </c>
      <c r="BU148" s="18">
        <f t="shared" si="401"/>
        <v>11.846471944142039</v>
      </c>
      <c r="BV148" s="18">
        <f t="shared" si="402"/>
        <v>20.695317624008855</v>
      </c>
      <c r="BW148" s="18">
        <f>IF(ISNUMBER(BU148),BW147+BU148*0.5,IF(ISNUMBER(BU349),0,""))</f>
        <v>461.52369479177941</v>
      </c>
      <c r="BX148" s="18">
        <f>IF(ISNUMBER(BV148),BX147+BV148*0.5,IF(ISNUMBER(BV349),0,""))</f>
        <v>511.35225719250059</v>
      </c>
      <c r="BY148" s="18">
        <f>IF(ISNUMBER(BW148), BW148*COS(RADIANS(-$C148+Графики!$B$3))+BX148*SIN(RADIANS(-$C148+Графики!$B$3)),"")</f>
        <v>461.52369479177941</v>
      </c>
      <c r="BZ148" s="19">
        <f>IF(ISNUMBER(BW148), BW148*COS(RADIANS(-$C148+Графики!$B$5))+BX148*SIN(RADIANS(-$C148+Графики!$B$5)),"")</f>
        <v>511.35225719250059</v>
      </c>
      <c r="CA148" s="29">
        <v>-0.76916333109353252</v>
      </c>
      <c r="CB148" s="25">
        <v>0.60928984007251918</v>
      </c>
      <c r="CC148" s="25">
        <v>-1.2524082835109196</v>
      </c>
      <c r="CD148" s="25">
        <v>1.1370737638991262</v>
      </c>
      <c r="CE148" s="18">
        <f t="shared" si="403"/>
        <v>12.028983099984416</v>
      </c>
      <c r="CF148" s="18">
        <f t="shared" si="404"/>
        <v>20.850653473922403</v>
      </c>
      <c r="CG148" s="18">
        <f>IF(ISNUMBER(CE148),CG147+CE148*0.5,IF(ISNUMBER(CE349),0,""))</f>
        <v>467.04567968067943</v>
      </c>
      <c r="CH148" s="18">
        <f>IF(ISNUMBER(CF148),CH147+CF148*0.5,IF(ISNUMBER(CF349),0,""))</f>
        <v>524.96810145744803</v>
      </c>
      <c r="CI148" s="18">
        <f>IF(ISNUMBER(CG148), CG148*COS(RADIANS(-$C148+Графики!$B$3))+CH148*SIN(RADIANS(-$C148+Графики!$B$3)),"")</f>
        <v>467.04567968067943</v>
      </c>
      <c r="CJ148" s="19">
        <f>IF(ISNUMBER(CG148), CG148*COS(RADIANS(-$C148+Графики!$B$5))+CH148*SIN(RADIANS(-$C148+Графики!$B$5)),"")</f>
        <v>524.96810145744803</v>
      </c>
      <c r="CK148" s="24">
        <v>-0.74576785143274082</v>
      </c>
      <c r="CL148" s="25">
        <v>0.76421390781982024</v>
      </c>
      <c r="CM148" s="25">
        <v>-1.2851638124086082</v>
      </c>
      <c r="CN148" s="25">
        <v>1.2296661836152327</v>
      </c>
      <c r="CO148" s="18">
        <f t="shared" si="405"/>
        <v>13.176695340931595</v>
      </c>
      <c r="CP148" s="18">
        <f t="shared" si="406"/>
        <v>21.944270183318917</v>
      </c>
      <c r="CQ148" s="18">
        <f>IF(ISNUMBER(CO148),CQ147+CO148*0.5,IF(ISNUMBER(CO349),0,""))</f>
        <v>467.7066019743599</v>
      </c>
      <c r="CR148" s="18">
        <f>IF(ISNUMBER(CP148),CR147+CP148*0.5,IF(ISNUMBER(CP349),0,""))</f>
        <v>526.53594779250375</v>
      </c>
      <c r="CS148" s="18">
        <f>IF(ISNUMBER(CQ148), CQ148*COS(RADIANS(-$C148+Графики!$B$3))+CR148*SIN(RADIANS(-$C148+Графики!$B$3)),"")</f>
        <v>467.7066019743599</v>
      </c>
      <c r="CT148" s="19">
        <f>IF(ISNUMBER(CQ148), CQ148*COS(RADIANS(-$C148+Графики!$B$5))+CR148*SIN(RADIANS(-$C148+Графики!$B$5)),"")</f>
        <v>526.53594779250375</v>
      </c>
      <c r="CU148" s="24">
        <v>-0.77703336239400655</v>
      </c>
      <c r="CV148" s="25">
        <v>0.71224932575098177</v>
      </c>
      <c r="CW148" s="25">
        <v>-1.2391911315953335</v>
      </c>
      <c r="CX148" s="25">
        <v>1.2013564053074255</v>
      </c>
      <c r="CY148" s="18">
        <f t="shared" si="407"/>
        <v>12.996077337431515</v>
      </c>
      <c r="CZ148" s="18">
        <f t="shared" si="408"/>
        <v>21.296184972345287</v>
      </c>
      <c r="DA148" s="18">
        <f>IF(ISNUMBER(CY148),DA147+CY148*0.5,IF(ISNUMBER(CY349),0,""))</f>
        <v>457.27568748639908</v>
      </c>
      <c r="DB148" s="18">
        <f>IF(ISNUMBER(CZ148),DB147+CZ148*0.5,IF(ISNUMBER(CZ349),0,""))</f>
        <v>523.9843604554153</v>
      </c>
      <c r="DC148" s="18">
        <f>IF(ISNUMBER(DA148), DA148*COS(RADIANS(-$C148+Графики!$B$3))+DB148*SIN(RADIANS(-$C148+Графики!$B$3)),"")</f>
        <v>457.27568748639908</v>
      </c>
      <c r="DD148" s="19">
        <f>IF(ISNUMBER(DA148), DA148*COS(RADIANS(-$C148+Графики!$B$5))+DB148*SIN(RADIANS(-$C148+Графики!$B$5)),"")</f>
        <v>523.9843604554153</v>
      </c>
      <c r="DE148" s="24">
        <v>-0.79907344770023725</v>
      </c>
      <c r="DF148" s="25">
        <v>0.76412287670344126</v>
      </c>
      <c r="DG148" s="25">
        <v>-1.1201564475218613</v>
      </c>
      <c r="DH148" s="25">
        <v>1.1628464155623228</v>
      </c>
      <c r="DI148" s="18">
        <f t="shared" si="409"/>
        <v>13.641038273180959</v>
      </c>
      <c r="DJ148" s="18">
        <f t="shared" si="410"/>
        <v>19.921640438504376</v>
      </c>
      <c r="DK148" s="18">
        <f>IF(ISNUMBER(DI148),DK147+DI148*0.5,IF(ISNUMBER(DI349),0,""))</f>
        <v>462.78469757089556</v>
      </c>
      <c r="DL148" s="18">
        <f>IF(ISNUMBER(DJ148),DL147+DJ148*0.5,IF(ISNUMBER(DJ349),0,""))</f>
        <v>522.91238634244655</v>
      </c>
      <c r="DM148" s="18">
        <f>IF(ISNUMBER(DK148), DK148*COS(RADIANS(-$C148+Графики!$B$3))+DL148*SIN(RADIANS(-$C148+Графики!$B$3)),"")</f>
        <v>462.78469757089556</v>
      </c>
      <c r="DN148" s="19">
        <f>IF(ISNUMBER(DK148), DK148*COS(RADIANS(-$C148+Графики!$B$5))+DL148*SIN(RADIANS(-$C148+Графики!$B$5)),"")</f>
        <v>522.91238634244655</v>
      </c>
      <c r="DO148" s="24">
        <v>-0.63024827074885348</v>
      </c>
      <c r="DP148" s="25">
        <v>0.59918077979439177</v>
      </c>
      <c r="DQ148" s="25">
        <v>-1.1556000852050272</v>
      </c>
      <c r="DR148" s="25">
        <v>1.1422707980528719</v>
      </c>
      <c r="DS148" s="18">
        <f t="shared" si="411"/>
        <v>10.728586600513408</v>
      </c>
      <c r="DT148" s="18">
        <f t="shared" si="412"/>
        <v>20.051362473892752</v>
      </c>
      <c r="DU148" s="18">
        <f>IF(ISNUMBER(DS148),DU147+DS148*0.5,IF(ISNUMBER(DS349),0,""))</f>
        <v>466.15791128340283</v>
      </c>
      <c r="DV148" s="18">
        <f>IF(ISNUMBER(DT148),DV147+DT148*0.5,IF(ISNUMBER(DT349),0,""))</f>
        <v>520.33704818673903</v>
      </c>
      <c r="DW148" s="18">
        <f>IF(ISNUMBER(DU148), DU148*COS(RADIANS(-$C148+Графики!$B$3))+DV148*SIN(RADIANS(-$C148+Графики!$B$3)),"")</f>
        <v>466.15791128340283</v>
      </c>
      <c r="DX148" s="19">
        <f>IF(ISNUMBER(DU148), DU148*COS(RADIANS(-$C148+Графики!$B$5))+DV148*SIN(RADIANS(-$C148+Графики!$B$5)),"")</f>
        <v>520.33704818673903</v>
      </c>
      <c r="DY148" s="24">
        <v>-0.62242638514977844</v>
      </c>
      <c r="DZ148" s="25">
        <v>0.63186385718484639</v>
      </c>
      <c r="EA148" s="25">
        <v>-1.1884116355838765</v>
      </c>
      <c r="EB148" s="25">
        <v>1.2582494506453048</v>
      </c>
      <c r="EC148" s="18">
        <f t="shared" si="413"/>
        <v>10.945528686293743</v>
      </c>
      <c r="ED148" s="18">
        <f t="shared" si="414"/>
        <v>21.349523624981497</v>
      </c>
      <c r="EE148" s="18">
        <f>IF(ISNUMBER(EC148),EE147+EC148*0.5,IF(ISNUMBER(EC349),0,""))</f>
        <v>459.80989318526036</v>
      </c>
      <c r="EF148" s="18">
        <f>IF(ISNUMBER(ED148),EF147+ED148*0.5,IF(ISNUMBER(ED349),0,""))</f>
        <v>517.55635482418643</v>
      </c>
      <c r="EG148" s="18">
        <f>IF(ISNUMBER(EE148), EE148*COS(RADIANS(-$C148+Графики!$B$3))+EF148*SIN(RADIANS(-$C148+Графики!$B$3)),"")</f>
        <v>459.80989318526036</v>
      </c>
      <c r="EH148" s="19">
        <f>IF(ISNUMBER(EE148), EE148*COS(RADIANS(-$C148+Графики!$B$5))+EF148*SIN(RADIANS(-$C148+Графики!$B$5)),"")</f>
        <v>517.55635482418643</v>
      </c>
      <c r="EI148" s="24">
        <v>-0.75152594748997847</v>
      </c>
      <c r="EJ148" s="25">
        <v>0.62869690560113611</v>
      </c>
      <c r="EK148" s="25">
        <v>-1.0972547196877838</v>
      </c>
      <c r="EL148" s="25">
        <v>1.1571867326503624</v>
      </c>
      <c r="EM148" s="18">
        <f t="shared" si="415"/>
        <v>12.044425369360022</v>
      </c>
      <c r="EN148" s="18">
        <f t="shared" si="416"/>
        <v>19.672443958143717</v>
      </c>
      <c r="EO148" s="18">
        <f>IF(ISNUMBER(EM148),EO147+EM148*0.5,IF(ISNUMBER(EM349),0,""))</f>
        <v>463.24384670927856</v>
      </c>
      <c r="EP148" s="18">
        <f>IF(ISNUMBER(EN148),EP147+EN148*0.5,IF(ISNUMBER(EN349),0,""))</f>
        <v>515.13039995655743</v>
      </c>
      <c r="EQ148" s="18">
        <f>IF(ISNUMBER(EO148), EO148*COS(RADIANS(-$C148+Графики!$B$3))+EP148*SIN(RADIANS(-$C148+Графики!$B$3)),"")</f>
        <v>463.24384670927856</v>
      </c>
      <c r="ER148" s="19">
        <f>IF(ISNUMBER(EO148), EO148*COS(RADIANS(-$C148+Графики!$B$5))+EP148*SIN(RADIANS(-$C148+Графики!$B$5)),"")</f>
        <v>515.13039995655743</v>
      </c>
      <c r="ES148" s="24">
        <v>-0.64353995092538974</v>
      </c>
      <c r="ET148" s="25">
        <v>0.63062062351688253</v>
      </c>
      <c r="EU148" s="25">
        <v>-1.2322858906461951</v>
      </c>
      <c r="EV148" s="25">
        <v>1.1931780513483936</v>
      </c>
      <c r="EW148" s="18">
        <f t="shared" si="417"/>
        <v>11.118919492789946</v>
      </c>
      <c r="EX148" s="18">
        <f t="shared" si="418"/>
        <v>21.164585443256573</v>
      </c>
      <c r="EY148" s="18">
        <f>IF(ISNUMBER(EW148),EY147+EW148*0.5,IF(ISNUMBER(EW349),0,""))</f>
        <v>455.08065096565747</v>
      </c>
      <c r="EZ148" s="18">
        <f>IF(ISNUMBER(EX148),EZ147+EX148*0.5,IF(ISNUMBER(EX349),0,""))</f>
        <v>515.33063304062512</v>
      </c>
      <c r="FA148" s="18">
        <f>IF(ISNUMBER(EY148), EY148*COS(RADIANS(-$C148+Графики!$B$3))+EZ148*SIN(RADIANS(-$C148+Графики!$B$3)),"")</f>
        <v>455.08065096565747</v>
      </c>
      <c r="FB148" s="19">
        <f>IF(ISNUMBER(EY148), EY148*COS(RADIANS(-$C148+Графики!$B$5))+EZ148*SIN(RADIANS(-$C148+Графики!$B$5)),"")</f>
        <v>515.33063304062512</v>
      </c>
      <c r="FC148" s="24">
        <v>-0.65385820440265618</v>
      </c>
      <c r="FD148" s="25">
        <v>0.63632310332795461</v>
      </c>
      <c r="FE148" s="25">
        <v>-1.1675020791709341</v>
      </c>
      <c r="FF148" s="25">
        <v>1.0956170539683798</v>
      </c>
      <c r="FG148" s="18">
        <f t="shared" si="419"/>
        <v>11.25871801342203</v>
      </c>
      <c r="FH148" s="18">
        <f t="shared" si="420"/>
        <v>19.748156297579854</v>
      </c>
      <c r="FI148" s="18">
        <f>IF(ISNUMBER(FG148),FI147+FG148*0.5,IF(ISNUMBER(FG349),0,""))</f>
        <v>461.33616702248753</v>
      </c>
      <c r="FJ148" s="18">
        <f>IF(ISNUMBER(FH148),FJ147+FH148*0.5,IF(ISNUMBER(FH349),0,""))</f>
        <v>524.92371352316559</v>
      </c>
      <c r="FK148" s="18">
        <f>IF(ISNUMBER(FI148), FI148*COS(RADIANS(-$C148+Графики!$B$3))+FJ148*SIN(RADIANS(-$C148+Графики!$B$3)),"")</f>
        <v>461.33616702248753</v>
      </c>
      <c r="FL148" s="19">
        <f>IF(ISNUMBER(FI148), FI148*COS(RADIANS(-$C148+Графики!$B$5))+FJ148*SIN(RADIANS(-$C148+Графики!$B$5)),"")</f>
        <v>524.92371352316559</v>
      </c>
      <c r="FM148" s="24">
        <v>-0.76867506900500959</v>
      </c>
      <c r="FN148" s="25">
        <v>0.74146954841482027</v>
      </c>
      <c r="FO148" s="25">
        <v>-1.1928220471608382</v>
      </c>
      <c r="FP148" s="25">
        <v>1.2813929395222152</v>
      </c>
      <c r="FQ148" s="18">
        <f t="shared" si="421"/>
        <v>13.178116423150607</v>
      </c>
      <c r="FR148" s="18">
        <f t="shared" si="422"/>
        <v>21.589921342041478</v>
      </c>
      <c r="FS148" s="18">
        <f>IF(ISNUMBER(FQ148),FS147+FQ148*0.5,IF(ISNUMBER(FQ349),0,""))</f>
        <v>466.75251430086058</v>
      </c>
      <c r="FT148" s="18">
        <f>IF(ISNUMBER(FR148),FT147+FR148*0.5,IF(ISNUMBER(FR349),0,""))</f>
        <v>516.54485016905824</v>
      </c>
      <c r="FU148" s="18">
        <f>IF(ISNUMBER(FS148), FS148*COS(RADIANS(-$C148+Графики!$B$3))+FT148*SIN(RADIANS(-$C148+Графики!$B$3)),"")</f>
        <v>466.75251430086058</v>
      </c>
      <c r="FV148" s="19">
        <f>IF(ISNUMBER(FS148), FS148*COS(RADIANS(-$C148+Графики!$B$5))+FT148*SIN(RADIANS(-$C148+Графики!$B$5)),"")</f>
        <v>516.54485016905824</v>
      </c>
      <c r="FW148" s="24">
        <v>-0.66352829450248718</v>
      </c>
      <c r="FX148" s="25">
        <v>0.63790404736406892</v>
      </c>
      <c r="FY148" s="25">
        <v>-1.2000371727656609</v>
      </c>
      <c r="FZ148" s="25">
        <v>1.2116885734681575</v>
      </c>
      <c r="GA148" s="18">
        <f t="shared" si="423"/>
        <v>11.356895530936352</v>
      </c>
      <c r="GB148" s="18">
        <f t="shared" si="424"/>
        <v>21.044723771175111</v>
      </c>
      <c r="GC148" s="18">
        <f>IF(ISNUMBER(GA148),GC147+GA148*0.5,IF(ISNUMBER(GA349),0,""))</f>
        <v>466.2643799083894</v>
      </c>
      <c r="GD148" s="18">
        <f>IF(ISNUMBER(GB148),GD147+GB148*0.5,IF(ISNUMBER(GB349),0,""))</f>
        <v>513.91970832325194</v>
      </c>
      <c r="GE148" s="18">
        <f>IF(ISNUMBER(GC148), GC148*COS(RADIANS(-$C148+Графики!$B$3))+GD148*SIN(RADIANS(-$C148+Графики!$B$3)),"")</f>
        <v>466.2643799083894</v>
      </c>
      <c r="GF148" s="19">
        <f>IF(ISNUMBER(GC148), GC148*COS(RADIANS(-$C148+Графики!$B$5))+GD148*SIN(RADIANS(-$C148+Графики!$B$5)),"")</f>
        <v>513.91970832325194</v>
      </c>
      <c r="GG148" s="24">
        <v>-0.72648165167205303</v>
      </c>
      <c r="GH148" s="25">
        <v>0.74583380669391708</v>
      </c>
      <c r="GI148" s="25">
        <v>-1.2757245796005472</v>
      </c>
      <c r="GJ148" s="25">
        <v>1.2258601720617579</v>
      </c>
      <c r="GK148" s="18">
        <f t="shared" si="425"/>
        <v>12.848022687858476</v>
      </c>
      <c r="GL148" s="18">
        <f t="shared" si="426"/>
        <v>21.828711308578917</v>
      </c>
      <c r="GM148" s="18">
        <f>IF(ISNUMBER(GK148),GM147+GK148*0.5,IF(ISNUMBER(GK349),0,""))</f>
        <v>468.93580104442424</v>
      </c>
      <c r="GN148" s="18">
        <f>IF(ISNUMBER(GL148),GN147+GL148*0.5,IF(ISNUMBER(GL349),0,""))</f>
        <v>520.15293969393338</v>
      </c>
      <c r="GO148" s="18">
        <f>IF(ISNUMBER(GM148), GM148*COS(RADIANS(-$C148+Графики!$B$3))+GN148*SIN(RADIANS(-$C148+Графики!$B$3)),"")</f>
        <v>468.93580104442424</v>
      </c>
      <c r="GP148" s="19">
        <f>IF(ISNUMBER(GM148), GM148*COS(RADIANS(-$C148+Графики!$B$5))+GN148*SIN(RADIANS(-$C148+Графики!$B$5)),"")</f>
        <v>520.15293969393338</v>
      </c>
      <c r="GQ148" s="24">
        <v>-0.79950357308157649</v>
      </c>
      <c r="GR148" s="25">
        <v>0.74648353511423537</v>
      </c>
      <c r="GS148" s="25">
        <v>-1.234854038400661</v>
      </c>
      <c r="GT148" s="25">
        <v>1.2466655570607992</v>
      </c>
      <c r="GU148" s="18">
        <f t="shared" si="427"/>
        <v>13.490873350784797</v>
      </c>
      <c r="GV148" s="18">
        <f t="shared" si="428"/>
        <v>21.653651176780862</v>
      </c>
      <c r="GW148" s="18">
        <f>IF(ISNUMBER(GU148),GW147+GU148*0.5,IF(ISNUMBER(GU349),0,""))</f>
        <v>464.47485786341235</v>
      </c>
      <c r="GX148" s="18">
        <f>IF(ISNUMBER(GV148),GX147+GV148*0.5,IF(ISNUMBER(GV349),0,""))</f>
        <v>517.92147640172311</v>
      </c>
      <c r="GY148" s="18">
        <f>IF(ISNUMBER(GW148), GW148*COS(RADIANS(-$C148+Графики!$B$3))+GX148*SIN(RADIANS(-$C148+Графики!$B$3)),"")</f>
        <v>464.47485786341235</v>
      </c>
      <c r="GZ148" s="19">
        <f>IF(ISNUMBER(GW148), GW148*COS(RADIANS(-$C148+Графики!$B$5))+GX148*SIN(RADIANS(-$C148+Графики!$B$5)),"")</f>
        <v>517.92147640172311</v>
      </c>
      <c r="HA148" s="24">
        <v>-0.72587804669050793</v>
      </c>
      <c r="HB148" s="25">
        <v>0.65046684540143185</v>
      </c>
      <c r="HC148" s="25">
        <v>-1.2241350245708367</v>
      </c>
      <c r="HD148" s="25">
        <v>1.2042224316592862</v>
      </c>
      <c r="HE148" s="18">
        <f t="shared" si="429"/>
        <v>12.010586223378045</v>
      </c>
      <c r="HF148" s="18">
        <f t="shared" si="430"/>
        <v>21.189830455665255</v>
      </c>
      <c r="HG148" s="18">
        <f>IF(ISNUMBER(HE148),HG147+HE148*0.5,IF(ISNUMBER(HE349),0,""))</f>
        <v>465.16969446009495</v>
      </c>
      <c r="HH148" s="18">
        <f>IF(ISNUMBER(HF148),HH147+HF148*0.5,IF(ISNUMBER(HF349),0,""))</f>
        <v>521.19776589835874</v>
      </c>
      <c r="HI148" s="18">
        <f>IF(ISNUMBER(HG148), HG148*COS(RADIANS(-$C148+Графики!$B$3))+HH148*SIN(RADIANS(-$C148+Графики!$B$3)),"")</f>
        <v>465.16969446009495</v>
      </c>
      <c r="HJ148" s="19">
        <f>IF(ISNUMBER(HG148), HG148*COS(RADIANS(-$C148+Графики!$B$5))+HH148*SIN(RADIANS(-$C148+Графики!$B$5)),"")</f>
        <v>521.19776589835874</v>
      </c>
      <c r="HK148" s="24">
        <v>-0.75967911194308912</v>
      </c>
      <c r="HL148" s="25">
        <v>0.72778790160087303</v>
      </c>
      <c r="HM148" s="25">
        <v>-1.2849699595161421</v>
      </c>
      <c r="HN148" s="25">
        <v>1.2539510378587277</v>
      </c>
      <c r="HO148" s="18">
        <f t="shared" si="431"/>
        <v>12.980233923964436</v>
      </c>
      <c r="HP148" s="18">
        <f t="shared" si="432"/>
        <v>22.154452718454909</v>
      </c>
      <c r="HQ148" s="18">
        <f>IF(ISNUMBER(HO148),HQ147+HO148*0.5,IF(ISNUMBER(HO349),0,""))</f>
        <v>465.24649533288181</v>
      </c>
      <c r="HR148" s="18">
        <f>IF(ISNUMBER(HP148),HR147+HP148*0.5,IF(ISNUMBER(HP349),0,""))</f>
        <v>526.7246022398009</v>
      </c>
      <c r="HS148" s="18">
        <f>IF(ISNUMBER(HQ148), HQ148*COS(RADIANS(-$C148+Графики!$B$3))+HR148*SIN(RADIANS(-$C148+Графики!$B$3)),"")</f>
        <v>465.24649533288181</v>
      </c>
      <c r="HT148" s="19">
        <f>IF(ISNUMBER(HQ148), HQ148*COS(RADIANS(-$C148+Графики!$B$5))+HR148*SIN(RADIANS(-$C148+Графики!$B$5)),"")</f>
        <v>526.7246022398009</v>
      </c>
      <c r="HU148" s="24">
        <v>-0.61464834471776952</v>
      </c>
      <c r="HV148" s="25">
        <v>0.69858946328864868</v>
      </c>
      <c r="HW148" s="25">
        <v>-1.2408645175114841</v>
      </c>
      <c r="HX148" s="25">
        <v>1.2418423675383807</v>
      </c>
      <c r="HY148" s="18">
        <f t="shared" si="433"/>
        <v>11.459910953358618</v>
      </c>
      <c r="HZ148" s="18">
        <f t="shared" si="434"/>
        <v>21.664009802530575</v>
      </c>
      <c r="IA148" s="18">
        <f>IF(ISNUMBER(HY148),IA147+HY148*0.5,IF(ISNUMBER(HY349),0,""))</f>
        <v>461.22291675286118</v>
      </c>
      <c r="IB148" s="18">
        <f>IF(ISNUMBER(HZ148),IB147+HZ148*0.5,IF(ISNUMBER(HZ349),0,""))</f>
        <v>513.63182935786176</v>
      </c>
      <c r="IC148" s="18">
        <f>IF(ISNUMBER(IA148), IA148*COS(RADIANS(-$C148+Графики!$B$3))+IB148*SIN(RADIANS(-$C148+Графики!$B$3)),"")</f>
        <v>461.22291675286118</v>
      </c>
      <c r="ID148" s="19">
        <f>IF(ISNUMBER(IA148), IA148*COS(RADIANS(-$C148+Графики!$B$5))+IB148*SIN(RADIANS(-$C148+Графики!$B$5)),"")</f>
        <v>513.63182935786176</v>
      </c>
      <c r="IE148" s="24">
        <v>-0.65007590828555395</v>
      </c>
      <c r="IF148" s="25">
        <v>0.6585421543041271</v>
      </c>
      <c r="IG148" s="25">
        <v>-1.2680687180729084</v>
      </c>
      <c r="IH148" s="25">
        <v>1.2315589582280151</v>
      </c>
      <c r="II148" s="18">
        <f t="shared" si="435"/>
        <v>11.419598707348605</v>
      </c>
      <c r="IJ148" s="18">
        <f t="shared" si="436"/>
        <v>21.811636670436606</v>
      </c>
      <c r="IK148" s="18">
        <f>IF(ISNUMBER(II148),IK147+II148*0.5,IF(ISNUMBER(II349),0,""))</f>
        <v>460.20656479330717</v>
      </c>
      <c r="IL148" s="18">
        <f>IF(ISNUMBER(IJ148),IL147+IJ148*0.5,IF(ISNUMBER(IJ349),0,""))</f>
        <v>514.80188902095506</v>
      </c>
      <c r="IM148" s="18">
        <f>IF(ISNUMBER(IK148), IK148*COS(RADIANS(-$C148+Графики!$B$3))+IL148*SIN(RADIANS(-$C148+Графики!$B$3)),"")</f>
        <v>460.20656479330717</v>
      </c>
      <c r="IN148" s="19">
        <f>IF(ISNUMBER(IK148), IK148*COS(RADIANS(-$C148+Графики!$B$5))+IL148*SIN(RADIANS(-$C148+Графики!$B$5)),"")</f>
        <v>514.80188902095506</v>
      </c>
      <c r="IO148" s="24">
        <v>-0.67966549384733932</v>
      </c>
      <c r="IP148" s="25">
        <v>0.57544881078848653</v>
      </c>
      <c r="IQ148" s="25">
        <v>-1.118705430689992</v>
      </c>
      <c r="IR148" s="25">
        <v>1.1446883882059595</v>
      </c>
      <c r="IS148" s="18">
        <f t="shared" si="437"/>
        <v>10.952719555421096</v>
      </c>
      <c r="IT148" s="18">
        <f t="shared" si="438"/>
        <v>19.750552915489074</v>
      </c>
      <c r="IU148" s="18">
        <f>IF(ISNUMBER(IS148),IU147+IS148*0.5,IF(ISNUMBER(IS349),0,""))</f>
        <v>460.69626972643374</v>
      </c>
      <c r="IV148" s="18">
        <f>IF(ISNUMBER(IT148),IV147+IT148*0.5,IF(ISNUMBER(IT349),0,""))</f>
        <v>522.65420640023808</v>
      </c>
      <c r="IW148" s="18">
        <f>IF(ISNUMBER(IU148), IU148*COS(RADIANS(-$C148+Графики!$B$3))+IV148*SIN(RADIANS(-$C148+Графики!$B$3)),"")</f>
        <v>460.69626972643374</v>
      </c>
      <c r="IX148" s="19">
        <f>IF(ISNUMBER(IU148), IU148*COS(RADIANS(-$C148+Графики!$B$5))+IV148*SIN(RADIANS(-$C148+Графики!$B$5)),"")</f>
        <v>522.65420640023808</v>
      </c>
    </row>
    <row r="149" spans="1:258" s="88" customFormat="1" x14ac:dyDescent="0.25">
      <c r="A149" s="44">
        <v>149</v>
      </c>
      <c r="B149" s="50">
        <v>0</v>
      </c>
      <c r="C149" s="11">
        <f>IF(Графики!$A$7="Расчитывать с учетом закручивания скважины",B149,0)</f>
        <v>0</v>
      </c>
      <c r="D149" s="47">
        <v>73</v>
      </c>
      <c r="E149" s="34">
        <f>IF(ISNUMBER(INDEX($I$1:$IX$303,$A149,E$1) ),INDEX($I$1:$IX$303,$A149,E$1),0)</f>
        <v>10.645758398621936</v>
      </c>
      <c r="F149" s="35">
        <f>IF(ISNUMBER(INDEX($I$1:$IX$303,$A149,F$1) ),INDEX($I$1:$IX$303,$A149,F$1),0)</f>
        <v>21.066716912150248</v>
      </c>
      <c r="G149" s="35">
        <f>IF(ISNUMBER(INDEX($I$1:$IX$303,$A149,G$1) ),INDEX($I$1:$IX$303,$A149,G$1)-$G$305,0)</f>
        <v>-511.00362185688169</v>
      </c>
      <c r="H149" s="36">
        <f>IF(ISNUMBER(INDEX($I$1:$IX$303,$A149,H$1) ),INDEX($I$1:$IX$303,$A149,H$1)-$H$305,0)</f>
        <v>-622.0114051197321</v>
      </c>
      <c r="I149" s="29">
        <v>-0.58508656586913921</v>
      </c>
      <c r="J149" s="25">
        <v>0.63485052980490886</v>
      </c>
      <c r="K149" s="25">
        <v>-1.2491288824173066</v>
      </c>
      <c r="L149" s="25">
        <v>1.1651176509778571</v>
      </c>
      <c r="M149" s="18">
        <f t="shared" si="389"/>
        <v>10.645758398621936</v>
      </c>
      <c r="N149" s="18">
        <f t="shared" si="390"/>
        <v>21.066716912150248</v>
      </c>
      <c r="O149" s="18">
        <f>IF(ISNUMBER(M149),O148+M149*0.5,IF(ISNUMBER(M350),0,""))</f>
        <v>466.91253403253296</v>
      </c>
      <c r="P149" s="18">
        <f>IF(ISNUMBER(N149),P148+N149*0.5,IF(ISNUMBER(N350),0,""))</f>
        <v>533.41825836430542</v>
      </c>
      <c r="Q149" s="18">
        <f>IF(ISNUMBER(O149), O149*COS(RADIANS(-$C149+Графики!$B$3))+P149*SIN(RADIANS(-$C149+Графики!$B$3)),"")</f>
        <v>466.91253403253296</v>
      </c>
      <c r="R149" s="19">
        <f>IF(ISNUMBER(O149), O149*COS(RADIANS(-$C149+Графики!$B$5))+P149*SIN(RADIANS(-$C149+Графики!$B$5)),"")</f>
        <v>533.41825836430542</v>
      </c>
      <c r="S149" s="29">
        <v>-0.63731027884445768</v>
      </c>
      <c r="T149" s="25">
        <v>0.55138804468025904</v>
      </c>
      <c r="U149" s="25">
        <v>-1.1467124867854781</v>
      </c>
      <c r="V149" s="25">
        <v>1.2605111496664234</v>
      </c>
      <c r="W149" s="18">
        <f t="shared" si="391"/>
        <v>10.373163740443033</v>
      </c>
      <c r="X149" s="18">
        <f t="shared" si="392"/>
        <v>21.00544413642962</v>
      </c>
      <c r="Y149" s="18">
        <f>IF(ISNUMBER(W149),Y148+W149*0.5,IF(ISNUMBER(W350),0,""))</f>
        <v>467.45526449394964</v>
      </c>
      <c r="Z149" s="18">
        <f>IF(ISNUMBER(X149),Z148+X149*0.5,IF(ISNUMBER(X350),0,""))</f>
        <v>528.24942221175036</v>
      </c>
      <c r="AA149" s="18">
        <f>IF(ISNUMBER(Y149), Y149*COS(RADIANS(-$C149+Графики!$B$3))+Z149*SIN(RADIANS(-$C149+Графики!$B$3)),"")</f>
        <v>467.45526449394964</v>
      </c>
      <c r="AB149" s="18">
        <f>IF(ISNUMBER(Y149), Y149*COS(RADIANS(-$C149+Графики!$B$5))+Z149*SIN(RADIANS(-$C149+Графики!$B$5)),"")</f>
        <v>528.24942221175036</v>
      </c>
      <c r="AC149" s="24">
        <v>-0.58337866646760628</v>
      </c>
      <c r="AD149" s="25">
        <v>0.43932744565184656</v>
      </c>
      <c r="AE149" s="25">
        <v>-1.1228033714378349</v>
      </c>
      <c r="AF149" s="25">
        <v>1.11187769307364</v>
      </c>
      <c r="AG149" s="18">
        <f t="shared" si="393"/>
        <v>8.9246759892927212</v>
      </c>
      <c r="AH149" s="18">
        <f t="shared" si="394"/>
        <v>19.500035123157975</v>
      </c>
      <c r="AI149" s="18">
        <f>IF(ISNUMBER(AG149),AI148+AG149*0.5,IF(ISNUMBER(AG350),0,""))</f>
        <v>468.87596288182328</v>
      </c>
      <c r="AJ149" s="18">
        <f>IF(ISNUMBER(AH149),AJ148+AH149*0.5,IF(ISNUMBER(AH350),0,""))</f>
        <v>535.01430572045388</v>
      </c>
      <c r="AK149" s="18">
        <f>IF(ISNUMBER(AI149), AI149*COS(RADIANS(-$C149+Графики!$B$3))+AJ149*SIN(RADIANS(-$C149+Графики!$B$3)),"")</f>
        <v>468.87596288182328</v>
      </c>
      <c r="AL149" s="19">
        <f>IF(ISNUMBER(AI149), AI149*COS(RADIANS(-$C149+Графики!$B$5))+AJ149*SIN(RADIANS(-$C149+Графики!$B$5)),"")</f>
        <v>535.01430572045388</v>
      </c>
      <c r="AM149" s="24">
        <v>-0.55508530896865149</v>
      </c>
      <c r="AN149" s="25">
        <v>0.47389075924866919</v>
      </c>
      <c r="AO149" s="25">
        <v>-1.081347340610108</v>
      </c>
      <c r="AP149" s="25">
        <v>1.076525614620323</v>
      </c>
      <c r="AQ149" s="18">
        <f t="shared" si="395"/>
        <v>8.9793894857463243</v>
      </c>
      <c r="AR149" s="18">
        <f t="shared" si="396"/>
        <v>18.829881042368299</v>
      </c>
      <c r="AS149" s="18">
        <f>IF(ISNUMBER(AQ149),AS148+AQ149*0.5,IF(ISNUMBER(AQ350),0,""))</f>
        <v>460.66662858072556</v>
      </c>
      <c r="AT149" s="18">
        <f>IF(ISNUMBER(AR149),AT148+AR149*0.5,IF(ISNUMBER(AR350),0,""))</f>
        <v>532.15589599703833</v>
      </c>
      <c r="AU149" s="18">
        <f>IF(ISNUMBER(AS149), AS149*COS(RADIANS(-$C149+Графики!$B$3))+AT149*SIN(RADIANS(-$C149+Графики!$B$3)),"")</f>
        <v>460.66662858072556</v>
      </c>
      <c r="AV149" s="19">
        <f>IF(ISNUMBER(AS149), AS149*COS(RADIANS(-$C149+Графики!$B$5))+AT149*SIN(RADIANS(-$C149+Графики!$B$5)),"")</f>
        <v>532.15589599703833</v>
      </c>
      <c r="AW149" s="24">
        <v>-0.63156838929758319</v>
      </c>
      <c r="AX149" s="25">
        <v>0.61038075697713079</v>
      </c>
      <c r="AY149" s="25">
        <v>-1.2465757232466455</v>
      </c>
      <c r="AZ149" s="25">
        <v>1.1515301640789766</v>
      </c>
      <c r="BA149" s="18">
        <f t="shared" si="397"/>
        <v>10.83783869470482</v>
      </c>
      <c r="BB149" s="18">
        <f t="shared" si="398"/>
        <v>20.92589425434894</v>
      </c>
      <c r="BC149" s="18">
        <f>IF(ISNUMBER(BA149),BC148+BA149*0.5,IF(ISNUMBER(BA350),0,""))</f>
        <v>461.36425297864486</v>
      </c>
      <c r="BD149" s="18">
        <f>IF(ISNUMBER(BB149),BD148+BB149*0.5,IF(ISNUMBER(BB350),0,""))</f>
        <v>529.55926995407765</v>
      </c>
      <c r="BE149" s="18">
        <f>IF(ISNUMBER(BC149), BC149*COS(RADIANS(-$C149+Графики!$B$3))+BD149*SIN(RADIANS(-$C149+Графики!$B$3)),"")</f>
        <v>461.36425297864486</v>
      </c>
      <c r="BF149" s="19">
        <f>IF(ISNUMBER(BC149), BC149*COS(RADIANS(-$C149+Графики!$B$5))+BD149*SIN(RADIANS(-$C149+Графики!$B$5)),"")</f>
        <v>529.55926995407765</v>
      </c>
      <c r="BG149" s="24">
        <v>-0.51717177442620821</v>
      </c>
      <c r="BH149" s="25">
        <v>0.54040614818160049</v>
      </c>
      <c r="BI149" s="25">
        <v>-1.161842522233506</v>
      </c>
      <c r="BJ149" s="25">
        <v>1.1680247402415853</v>
      </c>
      <c r="BK149" s="18">
        <f t="shared" si="399"/>
        <v>9.2289774064085108</v>
      </c>
      <c r="BL149" s="18">
        <f t="shared" si="400"/>
        <v>20.330526634589489</v>
      </c>
      <c r="BM149" s="18">
        <f>IF(ISNUMBER(BK149),BM148+BK149*0.5,IF(ISNUMBER(BK350),0,""))</f>
        <v>465.23609326286618</v>
      </c>
      <c r="BN149" s="18">
        <f>IF(ISNUMBER(BL149),BN148+BL149*0.5,IF(ISNUMBER(BL350),0,""))</f>
        <v>519.70485818029158</v>
      </c>
      <c r="BO149" s="18">
        <f>IF(ISNUMBER(BM149), BM149*COS(RADIANS(-$C149+Графики!$B$3))+BN149*SIN(RADIANS(-$C149+Графики!$B$3)),"")</f>
        <v>465.23609326286618</v>
      </c>
      <c r="BP149" s="19">
        <f>IF(ISNUMBER(BM149), BM149*COS(RADIANS(-$C149+Графики!$B$5))+BN149*SIN(RADIANS(-$C149+Графики!$B$5)),"")</f>
        <v>519.70485818029158</v>
      </c>
      <c r="BQ149" s="24">
        <v>-0.61171212485024995</v>
      </c>
      <c r="BR149" s="25">
        <v>0.61752080883202531</v>
      </c>
      <c r="BS149" s="25">
        <v>-1.1828742749032852</v>
      </c>
      <c r="BT149" s="25">
        <v>1.2074009796694687</v>
      </c>
      <c r="BU149" s="18">
        <f t="shared" si="401"/>
        <v>10.726875256524941</v>
      </c>
      <c r="BV149" s="18">
        <f t="shared" si="402"/>
        <v>20.85757400690186</v>
      </c>
      <c r="BW149" s="18">
        <f>IF(ISNUMBER(BU149),BW148+BU149*0.5,IF(ISNUMBER(BU350),0,""))</f>
        <v>466.88713242004189</v>
      </c>
      <c r="BX149" s="18">
        <f>IF(ISNUMBER(BV149),BX148+BV149*0.5,IF(ISNUMBER(BV350),0,""))</f>
        <v>521.78104419595149</v>
      </c>
      <c r="BY149" s="18">
        <f>IF(ISNUMBER(BW149), BW149*COS(RADIANS(-$C149+Графики!$B$3))+BX149*SIN(RADIANS(-$C149+Графики!$B$3)),"")</f>
        <v>466.88713242004189</v>
      </c>
      <c r="BZ149" s="19">
        <f>IF(ISNUMBER(BW149), BW149*COS(RADIANS(-$C149+Графики!$B$5))+BX149*SIN(RADIANS(-$C149+Графики!$B$5)),"")</f>
        <v>521.78104419595149</v>
      </c>
      <c r="CA149" s="29">
        <v>-0.54282100930861898</v>
      </c>
      <c r="CB149" s="25">
        <v>0.56629234146964269</v>
      </c>
      <c r="CC149" s="25">
        <v>-1.16232088311946</v>
      </c>
      <c r="CD149" s="25">
        <v>1.2544741904067782</v>
      </c>
      <c r="CE149" s="18">
        <f t="shared" si="403"/>
        <v>9.6786887563030053</v>
      </c>
      <c r="CF149" s="18">
        <f t="shared" si="404"/>
        <v>21.088952179418708</v>
      </c>
      <c r="CG149" s="18">
        <f>IF(ISNUMBER(CE149),CG148+CE149*0.5,IF(ISNUMBER(CE350),0,""))</f>
        <v>471.88502405883094</v>
      </c>
      <c r="CH149" s="18">
        <f>IF(ISNUMBER(CF149),CH148+CF149*0.5,IF(ISNUMBER(CF350),0,""))</f>
        <v>535.51257754715743</v>
      </c>
      <c r="CI149" s="18">
        <f>IF(ISNUMBER(CG149), CG149*COS(RADIANS(-$C149+Графики!$B$3))+CH149*SIN(RADIANS(-$C149+Графики!$B$3)),"")</f>
        <v>471.88502405883094</v>
      </c>
      <c r="CJ149" s="19">
        <f>IF(ISNUMBER(CG149), CG149*COS(RADIANS(-$C149+Графики!$B$5))+CH149*SIN(RADIANS(-$C149+Графики!$B$5)),"")</f>
        <v>535.51257754715743</v>
      </c>
      <c r="CK149" s="24">
        <v>-0.60197667168415803</v>
      </c>
      <c r="CL149" s="25">
        <v>0.51119584986704103</v>
      </c>
      <c r="CM149" s="25">
        <v>-1.2242044032676318</v>
      </c>
      <c r="CN149" s="25">
        <v>1.1453089543364006</v>
      </c>
      <c r="CO149" s="18">
        <f t="shared" si="405"/>
        <v>9.7141100384706363</v>
      </c>
      <c r="CP149" s="18">
        <f t="shared" si="406"/>
        <v>20.676431349808684</v>
      </c>
      <c r="CQ149" s="18">
        <f>IF(ISNUMBER(CO149),CQ148+CO149*0.5,IF(ISNUMBER(CO350),0,""))</f>
        <v>472.5636569935952</v>
      </c>
      <c r="CR149" s="18">
        <f>IF(ISNUMBER(CP149),CR148+CP149*0.5,IF(ISNUMBER(CP350),0,""))</f>
        <v>536.87416346740804</v>
      </c>
      <c r="CS149" s="18">
        <f>IF(ISNUMBER(CQ149), CQ149*COS(RADIANS(-$C149+Графики!$B$3))+CR149*SIN(RADIANS(-$C149+Графики!$B$3)),"")</f>
        <v>472.5636569935952</v>
      </c>
      <c r="CT149" s="19">
        <f>IF(ISNUMBER(CQ149), CQ149*COS(RADIANS(-$C149+Графики!$B$5))+CR149*SIN(RADIANS(-$C149+Графики!$B$5)),"")</f>
        <v>536.87416346740804</v>
      </c>
      <c r="CU149" s="24">
        <v>-0.52069682608869949</v>
      </c>
      <c r="CV149" s="25">
        <v>0.62681362088115156</v>
      </c>
      <c r="CW149" s="25">
        <v>-1.1775837970567833</v>
      </c>
      <c r="CX149" s="25">
        <v>1.1102868965374968</v>
      </c>
      <c r="CY149" s="18">
        <f t="shared" si="407"/>
        <v>10.013750387643839</v>
      </c>
      <c r="CZ149" s="18">
        <f t="shared" si="408"/>
        <v>19.964111825072141</v>
      </c>
      <c r="DA149" s="18">
        <f>IF(ISNUMBER(CY149),DA148+CY149*0.5,IF(ISNUMBER(CY350),0,""))</f>
        <v>462.28256268022102</v>
      </c>
      <c r="DB149" s="18">
        <f>IF(ISNUMBER(CZ149),DB148+CZ149*0.5,IF(ISNUMBER(CZ350),0,""))</f>
        <v>533.96641636795141</v>
      </c>
      <c r="DC149" s="18">
        <f>IF(ISNUMBER(DA149), DA149*COS(RADIANS(-$C149+Графики!$B$3))+DB149*SIN(RADIANS(-$C149+Графики!$B$3)),"")</f>
        <v>462.28256268022102</v>
      </c>
      <c r="DD149" s="19">
        <f>IF(ISNUMBER(DA149), DA149*COS(RADIANS(-$C149+Графики!$B$5))+DB149*SIN(RADIANS(-$C149+Графики!$B$5)),"")</f>
        <v>533.96641636795141</v>
      </c>
      <c r="DE149" s="24">
        <v>-0.59721657305775844</v>
      </c>
      <c r="DF149" s="25">
        <v>0.48018367498100123</v>
      </c>
      <c r="DG149" s="25">
        <v>-1.080690631458755</v>
      </c>
      <c r="DH149" s="25">
        <v>1.1040237815660607</v>
      </c>
      <c r="DI149" s="18">
        <f t="shared" si="409"/>
        <v>9.4019523225914838</v>
      </c>
      <c r="DJ149" s="18">
        <f t="shared" si="410"/>
        <v>19.064074901394971</v>
      </c>
      <c r="DK149" s="18">
        <f>IF(ISNUMBER(DI149),DK148+DI149*0.5,IF(ISNUMBER(DI350),0,""))</f>
        <v>467.48567373219129</v>
      </c>
      <c r="DL149" s="18">
        <f>IF(ISNUMBER(DJ149),DL148+DJ149*0.5,IF(ISNUMBER(DJ350),0,""))</f>
        <v>532.44442379314398</v>
      </c>
      <c r="DM149" s="18">
        <f>IF(ISNUMBER(DK149), DK149*COS(RADIANS(-$C149+Графики!$B$3))+DL149*SIN(RADIANS(-$C149+Графики!$B$3)),"")</f>
        <v>467.48567373219129</v>
      </c>
      <c r="DN149" s="19">
        <f>IF(ISNUMBER(DK149), DK149*COS(RADIANS(-$C149+Графики!$B$5))+DL149*SIN(RADIANS(-$C149+Графики!$B$5)),"")</f>
        <v>532.44442379314398</v>
      </c>
      <c r="DO149" s="24">
        <v>-0.57493395081770526</v>
      </c>
      <c r="DP149" s="25">
        <v>0.59579821441872949</v>
      </c>
      <c r="DQ149" s="25">
        <v>-1.1894402913892494</v>
      </c>
      <c r="DR149" s="25">
        <v>1.0771714755014221</v>
      </c>
      <c r="DS149" s="18">
        <f t="shared" si="411"/>
        <v>10.216387740980519</v>
      </c>
      <c r="DT149" s="18">
        <f t="shared" si="412"/>
        <v>19.778629323842964</v>
      </c>
      <c r="DU149" s="18">
        <f>IF(ISNUMBER(DS149),DU148+DS149*0.5,IF(ISNUMBER(DS350),0,""))</f>
        <v>471.26610515389308</v>
      </c>
      <c r="DV149" s="18">
        <f>IF(ISNUMBER(DT149),DV148+DT149*0.5,IF(ISNUMBER(DT350),0,""))</f>
        <v>530.22636284866053</v>
      </c>
      <c r="DW149" s="18">
        <f>IF(ISNUMBER(DU149), DU149*COS(RADIANS(-$C149+Графики!$B$3))+DV149*SIN(RADIANS(-$C149+Графики!$B$3)),"")</f>
        <v>471.26610515389308</v>
      </c>
      <c r="DX149" s="19">
        <f>IF(ISNUMBER(DU149), DU149*COS(RADIANS(-$C149+Графики!$B$5))+DV149*SIN(RADIANS(-$C149+Графики!$B$5)),"")</f>
        <v>530.22636284866053</v>
      </c>
      <c r="DY149" s="24">
        <v>-0.5994050939024228</v>
      </c>
      <c r="DZ149" s="25">
        <v>0.54383782850545082</v>
      </c>
      <c r="EA149" s="25">
        <v>-1.2163487258614212</v>
      </c>
      <c r="EB149" s="25">
        <v>1.1735902085050316</v>
      </c>
      <c r="EC149" s="18">
        <f t="shared" si="413"/>
        <v>9.9765110706802673</v>
      </c>
      <c r="ED149" s="18">
        <f t="shared" si="414"/>
        <v>20.854639697818421</v>
      </c>
      <c r="EE149" s="18">
        <f>IF(ISNUMBER(EC149),EE148+EC149*0.5,IF(ISNUMBER(EC350),0,""))</f>
        <v>464.79814872060052</v>
      </c>
      <c r="EF149" s="18">
        <f>IF(ISNUMBER(ED149),EF148+ED149*0.5,IF(ISNUMBER(ED350),0,""))</f>
        <v>527.98367467309561</v>
      </c>
      <c r="EG149" s="18">
        <f>IF(ISNUMBER(EE149), EE149*COS(RADIANS(-$C149+Графики!$B$3))+EF149*SIN(RADIANS(-$C149+Графики!$B$3)),"")</f>
        <v>464.79814872060052</v>
      </c>
      <c r="EH149" s="19">
        <f>IF(ISNUMBER(EE149), EE149*COS(RADIANS(-$C149+Графики!$B$5))+EF149*SIN(RADIANS(-$C149+Графики!$B$5)),"")</f>
        <v>527.98367467309561</v>
      </c>
      <c r="EI149" s="24">
        <v>-0.49906776389540308</v>
      </c>
      <c r="EJ149" s="25">
        <v>0.53418257265623514</v>
      </c>
      <c r="EK149" s="25">
        <v>-1.2613545409896871</v>
      </c>
      <c r="EL149" s="25">
        <v>1.1834895169024726</v>
      </c>
      <c r="EM149" s="18">
        <f t="shared" si="415"/>
        <v>9.0166880034945791</v>
      </c>
      <c r="EN149" s="18">
        <f t="shared" si="416"/>
        <v>21.333670672896496</v>
      </c>
      <c r="EO149" s="18">
        <f>IF(ISNUMBER(EM149),EO148+EM149*0.5,IF(ISNUMBER(EM350),0,""))</f>
        <v>467.75219071102583</v>
      </c>
      <c r="EP149" s="18">
        <f>IF(ISNUMBER(EN149),EP148+EN149*0.5,IF(ISNUMBER(EN350),0,""))</f>
        <v>525.79723529300566</v>
      </c>
      <c r="EQ149" s="18">
        <f>IF(ISNUMBER(EO149), EO149*COS(RADIANS(-$C149+Графики!$B$3))+EP149*SIN(RADIANS(-$C149+Графики!$B$3)),"")</f>
        <v>467.75219071102583</v>
      </c>
      <c r="ER149" s="19">
        <f>IF(ISNUMBER(EO149), EO149*COS(RADIANS(-$C149+Графики!$B$5))+EP149*SIN(RADIANS(-$C149+Графики!$B$5)),"")</f>
        <v>525.79723529300566</v>
      </c>
      <c r="ES149" s="24">
        <v>-0.51286114528407212</v>
      </c>
      <c r="ET149" s="25">
        <v>0.58057021366590489</v>
      </c>
      <c r="EU149" s="25">
        <v>-1.1291804511588723</v>
      </c>
      <c r="EV149" s="25">
        <v>1.0834256985747217</v>
      </c>
      <c r="EW149" s="18">
        <f t="shared" si="417"/>
        <v>9.5418438808164261</v>
      </c>
      <c r="EX149" s="18">
        <f t="shared" si="418"/>
        <v>19.307431419328065</v>
      </c>
      <c r="EY149" s="18">
        <f>IF(ISNUMBER(EW149),EY148+EW149*0.5,IF(ISNUMBER(EW350),0,""))</f>
        <v>459.85157290606566</v>
      </c>
      <c r="EZ149" s="18">
        <f>IF(ISNUMBER(EX149),EZ148+EX149*0.5,IF(ISNUMBER(EX350),0,""))</f>
        <v>524.9843487502892</v>
      </c>
      <c r="FA149" s="18">
        <f>IF(ISNUMBER(EY149), EY149*COS(RADIANS(-$C149+Графики!$B$3))+EZ149*SIN(RADIANS(-$C149+Графики!$B$3)),"")</f>
        <v>459.85157290606566</v>
      </c>
      <c r="FB149" s="19">
        <f>IF(ISNUMBER(EY149), EY149*COS(RADIANS(-$C149+Графики!$B$5))+EZ149*SIN(RADIANS(-$C149+Графики!$B$5)),"")</f>
        <v>524.9843487502892</v>
      </c>
      <c r="FC149" s="24">
        <v>-0.47253498350699619</v>
      </c>
      <c r="FD149" s="25">
        <v>0.51040011665035911</v>
      </c>
      <c r="FE149" s="25">
        <v>-1.1294273857614701</v>
      </c>
      <c r="FF149" s="25">
        <v>1.2104979014296728</v>
      </c>
      <c r="FG149" s="18">
        <f t="shared" si="419"/>
        <v>8.5776217281639955</v>
      </c>
      <c r="FH149" s="18">
        <f t="shared" si="420"/>
        <v>20.418281238474787</v>
      </c>
      <c r="FI149" s="18">
        <f>IF(ISNUMBER(FG149),FI148+FG149*0.5,IF(ISNUMBER(FG350),0,""))</f>
        <v>465.62497788656952</v>
      </c>
      <c r="FJ149" s="18">
        <f>IF(ISNUMBER(FH149),FJ148+FH149*0.5,IF(ISNUMBER(FH350),0,""))</f>
        <v>535.13285414240295</v>
      </c>
      <c r="FK149" s="18">
        <f>IF(ISNUMBER(FI149), FI149*COS(RADIANS(-$C149+Графики!$B$3))+FJ149*SIN(RADIANS(-$C149+Графики!$B$3)),"")</f>
        <v>465.62497788656952</v>
      </c>
      <c r="FL149" s="19">
        <f>IF(ISNUMBER(FI149), FI149*COS(RADIANS(-$C149+Графики!$B$5))+FJ149*SIN(RADIANS(-$C149+Графики!$B$5)),"")</f>
        <v>535.13285414240295</v>
      </c>
      <c r="FM149" s="24">
        <v>-0.55146439893477095</v>
      </c>
      <c r="FN149" s="25">
        <v>0.6266598817865604</v>
      </c>
      <c r="FO149" s="25">
        <v>-1.1807732878424317</v>
      </c>
      <c r="FP149" s="25">
        <v>1.2677912234151214</v>
      </c>
      <c r="FQ149" s="18">
        <f t="shared" si="421"/>
        <v>10.280892730023272</v>
      </c>
      <c r="FR149" s="18">
        <f t="shared" si="422"/>
        <v>21.366130352954247</v>
      </c>
      <c r="FS149" s="18">
        <f>IF(ISNUMBER(FQ149),FS148+FQ149*0.5,IF(ISNUMBER(FQ350),0,""))</f>
        <v>471.89296066587224</v>
      </c>
      <c r="FT149" s="18">
        <f>IF(ISNUMBER(FR149),FT148+FR149*0.5,IF(ISNUMBER(FR350),0,""))</f>
        <v>527.22791534553539</v>
      </c>
      <c r="FU149" s="18">
        <f>IF(ISNUMBER(FS149), FS149*COS(RADIANS(-$C149+Графики!$B$3))+FT149*SIN(RADIANS(-$C149+Графики!$B$3)),"")</f>
        <v>471.89296066587224</v>
      </c>
      <c r="FV149" s="19">
        <f>IF(ISNUMBER(FS149), FS149*COS(RADIANS(-$C149+Графики!$B$5))+FT149*SIN(RADIANS(-$C149+Графики!$B$5)),"")</f>
        <v>527.22791534553539</v>
      </c>
      <c r="FW149" s="24">
        <v>-0.6383758617350962</v>
      </c>
      <c r="FX149" s="25">
        <v>0.5791631261421053</v>
      </c>
      <c r="FY149" s="25">
        <v>-1.1831561796178052</v>
      </c>
      <c r="FZ149" s="25">
        <v>1.0785165437213897</v>
      </c>
      <c r="GA149" s="18">
        <f t="shared" si="423"/>
        <v>10.624832143765534</v>
      </c>
      <c r="GB149" s="18">
        <f t="shared" si="424"/>
        <v>19.735536450859094</v>
      </c>
      <c r="GC149" s="18">
        <f>IF(ISNUMBER(GA149),GC148+GA149*0.5,IF(ISNUMBER(GA350),0,""))</f>
        <v>471.57679598027215</v>
      </c>
      <c r="GD149" s="18">
        <f>IF(ISNUMBER(GB149),GD148+GB149*0.5,IF(ISNUMBER(GB350),0,""))</f>
        <v>523.78747654868152</v>
      </c>
      <c r="GE149" s="18">
        <f>IF(ISNUMBER(GC149), GC149*COS(RADIANS(-$C149+Графики!$B$3))+GD149*SIN(RADIANS(-$C149+Графики!$B$3)),"")</f>
        <v>471.57679598027215</v>
      </c>
      <c r="GF149" s="19">
        <f>IF(ISNUMBER(GC149), GC149*COS(RADIANS(-$C149+Графики!$B$5))+GD149*SIN(RADIANS(-$C149+Графики!$B$5)),"")</f>
        <v>523.78747654868152</v>
      </c>
      <c r="GG149" s="24">
        <v>-0.56491171084292124</v>
      </c>
      <c r="GH149" s="25">
        <v>0.44433971894883284</v>
      </c>
      <c r="GI149" s="25">
        <v>-1.090618509231627</v>
      </c>
      <c r="GJ149" s="25">
        <v>1.0904847428142055</v>
      </c>
      <c r="GK149" s="18">
        <f t="shared" si="425"/>
        <v>8.8072663509365494</v>
      </c>
      <c r="GL149" s="18">
        <f t="shared" si="426"/>
        <v>19.032567294587832</v>
      </c>
      <c r="GM149" s="18">
        <f>IF(ISNUMBER(GK149),GM148+GK149*0.5,IF(ISNUMBER(GK350),0,""))</f>
        <v>473.3394342198925</v>
      </c>
      <c r="GN149" s="18">
        <f>IF(ISNUMBER(GL149),GN148+GL149*0.5,IF(ISNUMBER(GL350),0,""))</f>
        <v>529.66922334122728</v>
      </c>
      <c r="GO149" s="18">
        <f>IF(ISNUMBER(GM149), GM149*COS(RADIANS(-$C149+Графики!$B$3))+GN149*SIN(RADIANS(-$C149+Графики!$B$3)),"")</f>
        <v>473.3394342198925</v>
      </c>
      <c r="GP149" s="19">
        <f>IF(ISNUMBER(GM149), GM149*COS(RADIANS(-$C149+Графики!$B$5))+GN149*SIN(RADIANS(-$C149+Графики!$B$5)),"")</f>
        <v>529.66922334122728</v>
      </c>
      <c r="GQ149" s="24">
        <v>-0.59499613452773092</v>
      </c>
      <c r="GR149" s="25">
        <v>0.6006369088700465</v>
      </c>
      <c r="GS149" s="25">
        <v>-1.276492857949298</v>
      </c>
      <c r="GT149" s="25">
        <v>1.2282246534440679</v>
      </c>
      <c r="GU149" s="18">
        <f t="shared" si="427"/>
        <v>10.433677312685125</v>
      </c>
      <c r="GV149" s="18">
        <f t="shared" si="428"/>
        <v>21.856043272338933</v>
      </c>
      <c r="GW149" s="18">
        <f>IF(ISNUMBER(GU149),GW148+GU149*0.5,IF(ISNUMBER(GU350),0,""))</f>
        <v>469.69169651975494</v>
      </c>
      <c r="GX149" s="18">
        <f>IF(ISNUMBER(GV149),GX148+GV149*0.5,IF(ISNUMBER(GV350),0,""))</f>
        <v>528.84949803789254</v>
      </c>
      <c r="GY149" s="18">
        <f>IF(ISNUMBER(GW149), GW149*COS(RADIANS(-$C149+Графики!$B$3))+GX149*SIN(RADIANS(-$C149+Графики!$B$3)),"")</f>
        <v>469.69169651975494</v>
      </c>
      <c r="GZ149" s="19">
        <f>IF(ISNUMBER(GW149), GW149*COS(RADIANS(-$C149+Графики!$B$5))+GX149*SIN(RADIANS(-$C149+Графики!$B$5)),"")</f>
        <v>528.84949803789254</v>
      </c>
      <c r="HA149" s="24">
        <v>-0.48580104901855325</v>
      </c>
      <c r="HB149" s="25">
        <v>0.59995584456124984</v>
      </c>
      <c r="HC149" s="25">
        <v>-1.1899741600777221</v>
      </c>
      <c r="HD149" s="25">
        <v>1.1138439032607066</v>
      </c>
      <c r="HE149" s="18">
        <f t="shared" si="429"/>
        <v>9.4748745638252991</v>
      </c>
      <c r="HF149" s="18">
        <f t="shared" si="430"/>
        <v>20.103250949454548</v>
      </c>
      <c r="HG149" s="18">
        <f>IF(ISNUMBER(HE149),HG148+HE149*0.5,IF(ISNUMBER(HE350),0,""))</f>
        <v>469.90713174200761</v>
      </c>
      <c r="HH149" s="18">
        <f>IF(ISNUMBER(HF149),HH148+HF149*0.5,IF(ISNUMBER(HF350),0,""))</f>
        <v>531.24939137308604</v>
      </c>
      <c r="HI149" s="18">
        <f>IF(ISNUMBER(HG149), HG149*COS(RADIANS(-$C149+Графики!$B$3))+HH149*SIN(RADIANS(-$C149+Графики!$B$3)),"")</f>
        <v>469.90713174200761</v>
      </c>
      <c r="HJ149" s="19">
        <f>IF(ISNUMBER(HG149), HG149*COS(RADIANS(-$C149+Графики!$B$5))+HH149*SIN(RADIANS(-$C149+Графики!$B$5)),"")</f>
        <v>531.24939137308604</v>
      </c>
      <c r="HK149" s="24">
        <v>-0.57093890693021931</v>
      </c>
      <c r="HL149" s="25">
        <v>0.49906840075662195</v>
      </c>
      <c r="HM149" s="25">
        <v>-1.1698974168107936</v>
      </c>
      <c r="HN149" s="25">
        <v>1.1632954692670527</v>
      </c>
      <c r="HO149" s="18">
        <f t="shared" si="431"/>
        <v>9.3374395793425276</v>
      </c>
      <c r="HP149" s="18">
        <f t="shared" si="432"/>
        <v>20.359542168437617</v>
      </c>
      <c r="HQ149" s="18">
        <f>IF(ISNUMBER(HO149),HQ148+HO149*0.5,IF(ISNUMBER(HO350),0,""))</f>
        <v>469.91521512255309</v>
      </c>
      <c r="HR149" s="18">
        <f>IF(ISNUMBER(HP149),HR148+HP149*0.5,IF(ISNUMBER(HP350),0,""))</f>
        <v>536.90437332401973</v>
      </c>
      <c r="HS149" s="18">
        <f>IF(ISNUMBER(HQ149), HQ149*COS(RADIANS(-$C149+Графики!$B$3))+HR149*SIN(RADIANS(-$C149+Графики!$B$3)),"")</f>
        <v>469.91521512255309</v>
      </c>
      <c r="HT149" s="19">
        <f>IF(ISNUMBER(HQ149), HQ149*COS(RADIANS(-$C149+Графики!$B$5))+HR149*SIN(RADIANS(-$C149+Графики!$B$5)),"")</f>
        <v>536.90437332401973</v>
      </c>
      <c r="HU149" s="24">
        <v>-0.52317069935557048</v>
      </c>
      <c r="HV149" s="25">
        <v>0.45055230216874664</v>
      </c>
      <c r="HW149" s="25">
        <v>-1.272894293993954</v>
      </c>
      <c r="HX149" s="25">
        <v>1.0778473246156917</v>
      </c>
      <c r="HY149" s="18">
        <f t="shared" si="433"/>
        <v>8.4972339319030556</v>
      </c>
      <c r="HZ149" s="18">
        <f t="shared" si="434"/>
        <v>20.512651767494066</v>
      </c>
      <c r="IA149" s="18">
        <f>IF(ISNUMBER(HY149),IA148+HY149*0.5,IF(ISNUMBER(HY350),0,""))</f>
        <v>465.47153371881274</v>
      </c>
      <c r="IB149" s="18">
        <f>IF(ISNUMBER(HZ149),IB148+HZ149*0.5,IF(ISNUMBER(HZ350),0,""))</f>
        <v>523.88815524160884</v>
      </c>
      <c r="IC149" s="18">
        <f>IF(ISNUMBER(IA149), IA149*COS(RADIANS(-$C149+Графики!$B$3))+IB149*SIN(RADIANS(-$C149+Графики!$B$3)),"")</f>
        <v>465.47153371881274</v>
      </c>
      <c r="ID149" s="19">
        <f>IF(ISNUMBER(IA149), IA149*COS(RADIANS(-$C149+Графики!$B$5))+IB149*SIN(RADIANS(-$C149+Графики!$B$5)),"")</f>
        <v>523.88815524160884</v>
      </c>
      <c r="IE149" s="24">
        <v>-0.53706811222682549</v>
      </c>
      <c r="IF149" s="25">
        <v>0.53523955038742177</v>
      </c>
      <c r="IG149" s="25">
        <v>-1.2438535194022364</v>
      </c>
      <c r="IH149" s="25">
        <v>1.0846990542504695</v>
      </c>
      <c r="II149" s="18">
        <f t="shared" si="435"/>
        <v>9.3575130860441025</v>
      </c>
      <c r="IJ149" s="18">
        <f t="shared" si="436"/>
        <v>20.31905618023492</v>
      </c>
      <c r="IK149" s="18">
        <f>IF(ISNUMBER(II149),IK148+II149*0.5,IF(ISNUMBER(II350),0,""))</f>
        <v>464.88532133632924</v>
      </c>
      <c r="IL149" s="18">
        <f>IF(ISNUMBER(IJ149),IL148+IJ149*0.5,IF(ISNUMBER(IJ350),0,""))</f>
        <v>524.96141711107248</v>
      </c>
      <c r="IM149" s="18">
        <f>IF(ISNUMBER(IK149), IK149*COS(RADIANS(-$C149+Графики!$B$3))+IL149*SIN(RADIANS(-$C149+Графики!$B$3)),"")</f>
        <v>464.88532133632924</v>
      </c>
      <c r="IN149" s="19">
        <f>IF(ISNUMBER(IK149), IK149*COS(RADIANS(-$C149+Графики!$B$5))+IL149*SIN(RADIANS(-$C149+Графики!$B$5)),"")</f>
        <v>524.96141711107248</v>
      </c>
      <c r="IO149" s="24">
        <v>-0.55488289465760032</v>
      </c>
      <c r="IP149" s="25">
        <v>0.61761496848369601</v>
      </c>
      <c r="IQ149" s="25">
        <v>-1.2528491157296853</v>
      </c>
      <c r="IR149" s="25">
        <v>1.1604420783708664</v>
      </c>
      <c r="IS149" s="18">
        <f t="shared" si="437"/>
        <v>10.231795556629647</v>
      </c>
      <c r="IT149" s="18">
        <f t="shared" si="438"/>
        <v>21.058381853528456</v>
      </c>
      <c r="IU149" s="18">
        <f>IF(ISNUMBER(IS149),IU148+IS149*0.5,IF(ISNUMBER(IS350),0,""))</f>
        <v>465.81216750474857</v>
      </c>
      <c r="IV149" s="18">
        <f>IF(ISNUMBER(IT149),IV148+IT149*0.5,IF(ISNUMBER(IT350),0,""))</f>
        <v>533.18339732700235</v>
      </c>
      <c r="IW149" s="18">
        <f>IF(ISNUMBER(IU149), IU149*COS(RADIANS(-$C149+Графики!$B$3))+IV149*SIN(RADIANS(-$C149+Графики!$B$3)),"")</f>
        <v>465.81216750474857</v>
      </c>
      <c r="IX149" s="19">
        <f>IF(ISNUMBER(IU149), IU149*COS(RADIANS(-$C149+Графики!$B$5))+IV149*SIN(RADIANS(-$C149+Графики!$B$5)),"")</f>
        <v>533.18339732700235</v>
      </c>
    </row>
    <row r="150" spans="1:258" s="88" customFormat="1" x14ac:dyDescent="0.25">
      <c r="A150" s="44">
        <v>150</v>
      </c>
      <c r="B150" s="50">
        <v>0</v>
      </c>
      <c r="C150" s="11">
        <f>IF(Графики!$A$7="Расчитывать с учетом закручивания скважины",B150,0)</f>
        <v>0</v>
      </c>
      <c r="D150" s="47">
        <v>73.5</v>
      </c>
      <c r="E150" s="34">
        <f>IF(ISNUMBER(INDEX($I$1:$IX$303,$A150,E$1) ),INDEX($I$1:$IX$303,$A150,E$1),0)</f>
        <v>8.2101665774808961</v>
      </c>
      <c r="F150" s="35">
        <f>IF(ISNUMBER(INDEX($I$1:$IX$303,$A150,F$1) ),INDEX($I$1:$IX$303,$A150,F$1),0)</f>
        <v>20.602003038221039</v>
      </c>
      <c r="G150" s="35">
        <f>IF(ISNUMBER(INDEX($I$1:$IX$303,$A150,G$1) ),INDEX($I$1:$IX$303,$A150,G$1)-$G$305,0)</f>
        <v>-506.89853856814125</v>
      </c>
      <c r="H150" s="36">
        <f>IF(ISNUMBER(INDEX($I$1:$IX$303,$A150,H$1) ),INDEX($I$1:$IX$303,$A150,H$1)-$H$305,0)</f>
        <v>-611.71040360062159</v>
      </c>
      <c r="I150" s="29">
        <v>-0.47538154508352404</v>
      </c>
      <c r="J150" s="25">
        <v>0.46544481278427619</v>
      </c>
      <c r="K150" s="25">
        <v>-1.2674417187728018</v>
      </c>
      <c r="L150" s="25">
        <v>1.093540965438659</v>
      </c>
      <c r="M150" s="18">
        <f t="shared" si="389"/>
        <v>8.2101665774808961</v>
      </c>
      <c r="N150" s="18">
        <f t="shared" si="390"/>
        <v>20.602003038221039</v>
      </c>
      <c r="O150" s="18">
        <f>IF(ISNUMBER(M150),O149+M150*0.5,IF(ISNUMBER(M351),0,""))</f>
        <v>471.01761732127341</v>
      </c>
      <c r="P150" s="18">
        <f>IF(ISNUMBER(N150),P149+N150*0.5,IF(ISNUMBER(N351),0,""))</f>
        <v>543.71925988341593</v>
      </c>
      <c r="Q150" s="18">
        <f>IF(ISNUMBER(O150), O150*COS(RADIANS(-$C150+Графики!$B$3))+P150*SIN(RADIANS(-$C150+Графики!$B$3)),"")</f>
        <v>471.01761732127341</v>
      </c>
      <c r="R150" s="19">
        <f>IF(ISNUMBER(O150), O150*COS(RADIANS(-$C150+Графики!$B$5))+P150*SIN(RADIANS(-$C150+Графики!$B$5)),"")</f>
        <v>543.71925988341593</v>
      </c>
      <c r="S150" s="29">
        <v>-0.46788271777725243</v>
      </c>
      <c r="T150" s="25">
        <v>0.46945577134673155</v>
      </c>
      <c r="U150" s="25">
        <v>-1.1697438003887437</v>
      </c>
      <c r="V150" s="25">
        <v>1.041929048105664</v>
      </c>
      <c r="W150" s="18">
        <f t="shared" si="391"/>
        <v>8.1797302028155876</v>
      </c>
      <c r="X150" s="18">
        <f t="shared" si="392"/>
        <v>19.299288347118409</v>
      </c>
      <c r="Y150" s="18">
        <f>IF(ISNUMBER(W150),Y149+W150*0.5,IF(ISNUMBER(W351),0,""))</f>
        <v>471.54512959535742</v>
      </c>
      <c r="Z150" s="18">
        <f>IF(ISNUMBER(X150),Z149+X150*0.5,IF(ISNUMBER(X351),0,""))</f>
        <v>537.89906638530954</v>
      </c>
      <c r="AA150" s="18">
        <f>IF(ISNUMBER(Y150), Y150*COS(RADIANS(-$C150+Графики!$B$3))+Z150*SIN(RADIANS(-$C150+Графики!$B$3)),"")</f>
        <v>471.54512959535742</v>
      </c>
      <c r="AB150" s="18">
        <f>IF(ISNUMBER(Y150), Y150*COS(RADIANS(-$C150+Графики!$B$5))+Z150*SIN(RADIANS(-$C150+Графики!$B$5)),"")</f>
        <v>537.89906638530954</v>
      </c>
      <c r="AC150" s="24">
        <v>-0.56766377731071782</v>
      </c>
      <c r="AD150" s="25">
        <v>0.43636582219084141</v>
      </c>
      <c r="AE150" s="25">
        <v>-1.294900201559702</v>
      </c>
      <c r="AF150" s="25">
        <v>1.1648321713634906</v>
      </c>
      <c r="AG150" s="18">
        <f t="shared" si="393"/>
        <v>8.76169904341943</v>
      </c>
      <c r="AH150" s="18">
        <f t="shared" si="394"/>
        <v>21.463565981683381</v>
      </c>
      <c r="AI150" s="18">
        <f>IF(ISNUMBER(AG150),AI149+AG150*0.5,IF(ISNUMBER(AG351),0,""))</f>
        <v>473.25681240353299</v>
      </c>
      <c r="AJ150" s="18">
        <f>IF(ISNUMBER(AH150),AJ149+AH150*0.5,IF(ISNUMBER(AH351),0,""))</f>
        <v>545.74608871129556</v>
      </c>
      <c r="AK150" s="18">
        <f>IF(ISNUMBER(AI150), AI150*COS(RADIANS(-$C150+Графики!$B$3))+AJ150*SIN(RADIANS(-$C150+Графики!$B$3)),"")</f>
        <v>473.25681240353299</v>
      </c>
      <c r="AL150" s="19">
        <f>IF(ISNUMBER(AI150), AI150*COS(RADIANS(-$C150+Графики!$B$5))+AJ150*SIN(RADIANS(-$C150+Графики!$B$5)),"")</f>
        <v>545.74608871129556</v>
      </c>
      <c r="AM150" s="24">
        <v>-0.57993124298574261</v>
      </c>
      <c r="AN150" s="25">
        <v>0.58577264620032732</v>
      </c>
      <c r="AO150" s="25">
        <v>-1.2033454602718094</v>
      </c>
      <c r="AP150" s="25">
        <v>1.0195618604588395</v>
      </c>
      <c r="AQ150" s="18">
        <f t="shared" si="395"/>
        <v>10.172510034807287</v>
      </c>
      <c r="AR150" s="18">
        <f t="shared" si="396"/>
        <v>19.397309259658254</v>
      </c>
      <c r="AS150" s="18">
        <f>IF(ISNUMBER(AQ150),AS149+AQ150*0.5,IF(ISNUMBER(AQ351),0,""))</f>
        <v>465.75288359812919</v>
      </c>
      <c r="AT150" s="18">
        <f>IF(ISNUMBER(AR150),AT149+AR150*0.5,IF(ISNUMBER(AR351),0,""))</f>
        <v>541.85455062686742</v>
      </c>
      <c r="AU150" s="18">
        <f>IF(ISNUMBER(AS150), AS150*COS(RADIANS(-$C150+Графики!$B$3))+AT150*SIN(RADIANS(-$C150+Графики!$B$3)),"")</f>
        <v>465.75288359812919</v>
      </c>
      <c r="AV150" s="19">
        <f>IF(ISNUMBER(AS150), AS150*COS(RADIANS(-$C150+Графики!$B$5))+AT150*SIN(RADIANS(-$C150+Графики!$B$5)),"")</f>
        <v>541.85455062686742</v>
      </c>
      <c r="AW150" s="24">
        <v>-0.58105558090113296</v>
      </c>
      <c r="AX150" s="25">
        <v>0.43055947826828067</v>
      </c>
      <c r="AY150" s="25">
        <v>-1.1557268637578628</v>
      </c>
      <c r="AZ150" s="25">
        <v>1.136590706444365</v>
      </c>
      <c r="BA150" s="18">
        <f t="shared" si="397"/>
        <v>8.8278921065347475</v>
      </c>
      <c r="BB150" s="18">
        <f t="shared" si="398"/>
        <v>20.002910394943648</v>
      </c>
      <c r="BC150" s="18">
        <f>IF(ISNUMBER(BA150),BC149+BA150*0.5,IF(ISNUMBER(BA351),0,""))</f>
        <v>465.77819903191221</v>
      </c>
      <c r="BD150" s="18">
        <f>IF(ISNUMBER(BB150),BD149+BB150*0.5,IF(ISNUMBER(BB351),0,""))</f>
        <v>539.56072515154949</v>
      </c>
      <c r="BE150" s="18">
        <f>IF(ISNUMBER(BC150), BC150*COS(RADIANS(-$C150+Графики!$B$3))+BD150*SIN(RADIANS(-$C150+Графики!$B$3)),"")</f>
        <v>465.77819903191221</v>
      </c>
      <c r="BF150" s="19">
        <f>IF(ISNUMBER(BC150), BC150*COS(RADIANS(-$C150+Графики!$B$5))+BD150*SIN(RADIANS(-$C150+Графики!$B$5)),"")</f>
        <v>539.56072515154949</v>
      </c>
      <c r="BG150" s="24">
        <v>-0.49652842823439769</v>
      </c>
      <c r="BH150" s="25">
        <v>0.45366357930810064</v>
      </c>
      <c r="BI150" s="25">
        <v>-1.3193107581782384</v>
      </c>
      <c r="BJ150" s="25">
        <v>1.1468786771008319</v>
      </c>
      <c r="BK150" s="18">
        <f t="shared" si="399"/>
        <v>8.2918945070234997</v>
      </c>
      <c r="BL150" s="18">
        <f t="shared" si="400"/>
        <v>21.51990146569694</v>
      </c>
      <c r="BM150" s="18">
        <f>IF(ISNUMBER(BK150),BM149+BK150*0.5,IF(ISNUMBER(BK351),0,""))</f>
        <v>469.38204051637791</v>
      </c>
      <c r="BN150" s="18">
        <f>IF(ISNUMBER(BL150),BN149+BL150*0.5,IF(ISNUMBER(BL351),0,""))</f>
        <v>530.46480891314002</v>
      </c>
      <c r="BO150" s="18">
        <f>IF(ISNUMBER(BM150), BM150*COS(RADIANS(-$C150+Графики!$B$3))+BN150*SIN(RADIANS(-$C150+Графики!$B$3)),"")</f>
        <v>469.38204051637791</v>
      </c>
      <c r="BP150" s="19">
        <f>IF(ISNUMBER(BM150), BM150*COS(RADIANS(-$C150+Графики!$B$5))+BN150*SIN(RADIANS(-$C150+Графики!$B$5)),"")</f>
        <v>530.46480891314002</v>
      </c>
      <c r="BQ150" s="24">
        <v>-0.58067416954273732</v>
      </c>
      <c r="BR150" s="25">
        <v>0.44992336745906447</v>
      </c>
      <c r="BS150" s="25">
        <v>-1.2509498534150936</v>
      </c>
      <c r="BT150" s="25">
        <v>1.0762553261231802</v>
      </c>
      <c r="BU150" s="18">
        <f t="shared" si="401"/>
        <v>8.9935388988865377</v>
      </c>
      <c r="BV150" s="18">
        <f t="shared" si="402"/>
        <v>20.307300374547307</v>
      </c>
      <c r="BW150" s="18">
        <f>IF(ISNUMBER(BU150),BW149+BU150*0.5,IF(ISNUMBER(BU351),0,""))</f>
        <v>471.38390186948516</v>
      </c>
      <c r="BX150" s="18">
        <f>IF(ISNUMBER(BV150),BX149+BV150*0.5,IF(ISNUMBER(BV351),0,""))</f>
        <v>531.93469438322518</v>
      </c>
      <c r="BY150" s="18">
        <f>IF(ISNUMBER(BW150), BW150*COS(RADIANS(-$C150+Графики!$B$3))+BX150*SIN(RADIANS(-$C150+Графики!$B$3)),"")</f>
        <v>471.38390186948516</v>
      </c>
      <c r="BZ150" s="19">
        <f>IF(ISNUMBER(BW150), BW150*COS(RADIANS(-$C150+Графики!$B$5))+BX150*SIN(RADIANS(-$C150+Графики!$B$5)),"")</f>
        <v>531.93469438322518</v>
      </c>
      <c r="CA150" s="29">
        <v>-0.62977700985586937</v>
      </c>
      <c r="CB150" s="25">
        <v>0.55333585696515752</v>
      </c>
      <c r="CC150" s="25">
        <v>-1.2758990501416738</v>
      </c>
      <c r="CD150" s="25">
        <v>1.1511437527781934</v>
      </c>
      <c r="CE150" s="18">
        <f t="shared" si="403"/>
        <v>10.324424045754606</v>
      </c>
      <c r="CF150" s="18">
        <f t="shared" si="404"/>
        <v>21.178360515797721</v>
      </c>
      <c r="CG150" s="18">
        <f>IF(ISNUMBER(CE150),CG149+CE150*0.5,IF(ISNUMBER(CE351),0,""))</f>
        <v>477.04723608170826</v>
      </c>
      <c r="CH150" s="18">
        <f>IF(ISNUMBER(CF150),CH149+CF150*0.5,IF(ISNUMBER(CF351),0,""))</f>
        <v>546.10175780505631</v>
      </c>
      <c r="CI150" s="18">
        <f>IF(ISNUMBER(CG150), CG150*COS(RADIANS(-$C150+Графики!$B$3))+CH150*SIN(RADIANS(-$C150+Графики!$B$3)),"")</f>
        <v>477.04723608170826</v>
      </c>
      <c r="CJ150" s="19">
        <f>IF(ISNUMBER(CG150), CG150*COS(RADIANS(-$C150+Графики!$B$5))+CH150*SIN(RADIANS(-$C150+Графики!$B$5)),"")</f>
        <v>546.10175780505631</v>
      </c>
      <c r="CK150" s="24">
        <v>-0.56078171860282067</v>
      </c>
      <c r="CL150" s="25">
        <v>0.48951876408350414</v>
      </c>
      <c r="CM150" s="25">
        <v>-1.2029667659765106</v>
      </c>
      <c r="CN150" s="25">
        <v>1.1782576879467579</v>
      </c>
      <c r="CO150" s="18">
        <f t="shared" si="405"/>
        <v>9.1654724486253443</v>
      </c>
      <c r="CP150" s="18">
        <f t="shared" si="406"/>
        <v>20.778607988505261</v>
      </c>
      <c r="CQ150" s="18">
        <f>IF(ISNUMBER(CO150),CQ149+CO150*0.5,IF(ISNUMBER(CO351),0,""))</f>
        <v>477.14639321790787</v>
      </c>
      <c r="CR150" s="18">
        <f>IF(ISNUMBER(CP150),CR149+CP150*0.5,IF(ISNUMBER(CP351),0,""))</f>
        <v>547.26346746166064</v>
      </c>
      <c r="CS150" s="18">
        <f>IF(ISNUMBER(CQ150), CQ150*COS(RADIANS(-$C150+Графики!$B$3))+CR150*SIN(RADIANS(-$C150+Графики!$B$3)),"")</f>
        <v>477.14639321790787</v>
      </c>
      <c r="CT150" s="19">
        <f>IF(ISNUMBER(CQ150), CQ150*COS(RADIANS(-$C150+Графики!$B$5))+CR150*SIN(RADIANS(-$C150+Графики!$B$5)),"")</f>
        <v>547.26346746166064</v>
      </c>
      <c r="CU150" s="24">
        <v>-0.56667728898704639</v>
      </c>
      <c r="CV150" s="25">
        <v>0.46957653555695378</v>
      </c>
      <c r="CW150" s="25">
        <v>-1.2916295065665695</v>
      </c>
      <c r="CX150" s="25">
        <v>1.1090934270788282</v>
      </c>
      <c r="CY150" s="18">
        <f t="shared" si="407"/>
        <v>9.042897312167657</v>
      </c>
      <c r="CZ150" s="18">
        <f t="shared" si="408"/>
        <v>20.948727285511907</v>
      </c>
      <c r="DA150" s="18">
        <f>IF(ISNUMBER(CY150),DA149+CY150*0.5,IF(ISNUMBER(CY351),0,""))</f>
        <v>466.80401133630482</v>
      </c>
      <c r="DB150" s="18">
        <f>IF(ISNUMBER(CZ150),DB149+CZ150*0.5,IF(ISNUMBER(CZ351),0,""))</f>
        <v>544.44078001070739</v>
      </c>
      <c r="DC150" s="18">
        <f>IF(ISNUMBER(DA150), DA150*COS(RADIANS(-$C150+Графики!$B$3))+DB150*SIN(RADIANS(-$C150+Графики!$B$3)),"")</f>
        <v>466.80401133630482</v>
      </c>
      <c r="DD150" s="19">
        <f>IF(ISNUMBER(DA150), DA150*COS(RADIANS(-$C150+Графики!$B$5))+DB150*SIN(RADIANS(-$C150+Графики!$B$5)),"")</f>
        <v>544.44078001070739</v>
      </c>
      <c r="DE150" s="24">
        <v>-0.49001181163306995</v>
      </c>
      <c r="DF150" s="25">
        <v>0.44781933336264235</v>
      </c>
      <c r="DG150" s="25">
        <v>-1.268063669272983</v>
      </c>
      <c r="DH150" s="25">
        <v>1.0066633093791544</v>
      </c>
      <c r="DI150" s="18">
        <f t="shared" si="409"/>
        <v>8.1840292924315161</v>
      </c>
      <c r="DJ150" s="18">
        <f t="shared" si="410"/>
        <v>19.849434003289733</v>
      </c>
      <c r="DK150" s="18">
        <f>IF(ISNUMBER(DI150),DK149+DI150*0.5,IF(ISNUMBER(DI351),0,""))</f>
        <v>471.57768837840706</v>
      </c>
      <c r="DL150" s="18">
        <f>IF(ISNUMBER(DJ150),DL149+DJ150*0.5,IF(ISNUMBER(DJ351),0,""))</f>
        <v>542.3691407947889</v>
      </c>
      <c r="DM150" s="18">
        <f>IF(ISNUMBER(DK150), DK150*COS(RADIANS(-$C150+Графики!$B$3))+DL150*SIN(RADIANS(-$C150+Графики!$B$3)),"")</f>
        <v>471.57768837840706</v>
      </c>
      <c r="DN150" s="19">
        <f>IF(ISNUMBER(DK150), DK150*COS(RADIANS(-$C150+Графики!$B$5))+DL150*SIN(RADIANS(-$C150+Графики!$B$5)),"")</f>
        <v>542.3691407947889</v>
      </c>
      <c r="DO150" s="24">
        <v>-0.57540474848821743</v>
      </c>
      <c r="DP150" s="25">
        <v>0.49798872077935152</v>
      </c>
      <c r="DQ150" s="25">
        <v>-1.1660886156987555</v>
      </c>
      <c r="DR150" s="25">
        <v>1.0671247690759746</v>
      </c>
      <c r="DS150" s="18">
        <f t="shared" si="411"/>
        <v>9.3669881213353801</v>
      </c>
      <c r="DT150" s="18">
        <f t="shared" si="412"/>
        <v>19.487229635019862</v>
      </c>
      <c r="DU150" s="18">
        <f>IF(ISNUMBER(DS150),DU149+DS150*0.5,IF(ISNUMBER(DS351),0,""))</f>
        <v>475.94959921456075</v>
      </c>
      <c r="DV150" s="18">
        <f>IF(ISNUMBER(DT150),DV149+DT150*0.5,IF(ISNUMBER(DT351),0,""))</f>
        <v>539.96997766617051</v>
      </c>
      <c r="DW150" s="18">
        <f>IF(ISNUMBER(DU150), DU150*COS(RADIANS(-$C150+Графики!$B$3))+DV150*SIN(RADIANS(-$C150+Графики!$B$3)),"")</f>
        <v>475.94959921456075</v>
      </c>
      <c r="DX150" s="19">
        <f>IF(ISNUMBER(DU150), DU150*COS(RADIANS(-$C150+Графики!$B$5))+DV150*SIN(RADIANS(-$C150+Графики!$B$5)),"")</f>
        <v>539.96997766617051</v>
      </c>
      <c r="DY150" s="24">
        <v>-0.45913513565323516</v>
      </c>
      <c r="DZ150" s="25">
        <v>0.41611838309505644</v>
      </c>
      <c r="EA150" s="25">
        <v>-1.3345121177192516</v>
      </c>
      <c r="EB150" s="25">
        <v>1.0872801738689879</v>
      </c>
      <c r="EC150" s="18">
        <f t="shared" si="413"/>
        <v>7.6379535797131695</v>
      </c>
      <c r="ED150" s="18">
        <f t="shared" si="414"/>
        <v>21.132551415176302</v>
      </c>
      <c r="EE150" s="18">
        <f>IF(ISNUMBER(EC150),EE149+EC150*0.5,IF(ISNUMBER(EC351),0,""))</f>
        <v>468.61712551045713</v>
      </c>
      <c r="EF150" s="18">
        <f>IF(ISNUMBER(ED150),EF149+ED150*0.5,IF(ISNUMBER(ED351),0,""))</f>
        <v>538.54995038068375</v>
      </c>
      <c r="EG150" s="18">
        <f>IF(ISNUMBER(EE150), EE150*COS(RADIANS(-$C150+Графики!$B$3))+EF150*SIN(RADIANS(-$C150+Графики!$B$3)),"")</f>
        <v>468.61712551045713</v>
      </c>
      <c r="EH150" s="19">
        <f>IF(ISNUMBER(EE150), EE150*COS(RADIANS(-$C150+Графики!$B$5))+EF150*SIN(RADIANS(-$C150+Графики!$B$5)),"")</f>
        <v>538.54995038068375</v>
      </c>
      <c r="EI150" s="24">
        <v>-0.6323327924927945</v>
      </c>
      <c r="EJ150" s="25">
        <v>0.47522996367067416</v>
      </c>
      <c r="EK150" s="25">
        <v>-1.2237759669111778</v>
      </c>
      <c r="EL150" s="25">
        <v>1.0278407511147651</v>
      </c>
      <c r="EM150" s="18">
        <f t="shared" si="415"/>
        <v>9.6651578985310902</v>
      </c>
      <c r="EN150" s="18">
        <f t="shared" si="416"/>
        <v>19.647798265435579</v>
      </c>
      <c r="EO150" s="18">
        <f>IF(ISNUMBER(EM150),EO149+EM150*0.5,IF(ISNUMBER(EM351),0,""))</f>
        <v>472.58476966029139</v>
      </c>
      <c r="EP150" s="18">
        <f>IF(ISNUMBER(EN150),EP149+EN150*0.5,IF(ISNUMBER(EN351),0,""))</f>
        <v>535.62113442572343</v>
      </c>
      <c r="EQ150" s="18">
        <f>IF(ISNUMBER(EO150), EO150*COS(RADIANS(-$C150+Графики!$B$3))+EP150*SIN(RADIANS(-$C150+Графики!$B$3)),"")</f>
        <v>472.58476966029139</v>
      </c>
      <c r="ER150" s="19">
        <f>IF(ISNUMBER(EO150), EO150*COS(RADIANS(-$C150+Графики!$B$5))+EP150*SIN(RADIANS(-$C150+Графики!$B$5)),"")</f>
        <v>535.62113442572343</v>
      </c>
      <c r="ES150" s="24">
        <v>-0.48492622263278196</v>
      </c>
      <c r="ET150" s="25">
        <v>0.53557281020599457</v>
      </c>
      <c r="EU150" s="25">
        <v>-1.2069621000875794</v>
      </c>
      <c r="EV150" s="25">
        <v>1.18009825776096</v>
      </c>
      <c r="EW150" s="18">
        <f t="shared" si="417"/>
        <v>8.90541635454756</v>
      </c>
      <c r="EX150" s="18">
        <f t="shared" si="418"/>
        <v>20.829524835445383</v>
      </c>
      <c r="EY150" s="18">
        <f>IF(ISNUMBER(EW150),EY149+EW150*0.5,IF(ISNUMBER(EW351),0,""))</f>
        <v>464.30428108333945</v>
      </c>
      <c r="EZ150" s="18">
        <f>IF(ISNUMBER(EX150),EZ149+EX150*0.5,IF(ISNUMBER(EX351),0,""))</f>
        <v>535.39911116801193</v>
      </c>
      <c r="FA150" s="18">
        <f>IF(ISNUMBER(EY150), EY150*COS(RADIANS(-$C150+Графики!$B$3))+EZ150*SIN(RADIANS(-$C150+Графики!$B$3)),"")</f>
        <v>464.30428108333945</v>
      </c>
      <c r="FB150" s="19">
        <f>IF(ISNUMBER(EY150), EY150*COS(RADIANS(-$C150+Графики!$B$5))+EZ150*SIN(RADIANS(-$C150+Графики!$B$5)),"")</f>
        <v>535.39911116801193</v>
      </c>
      <c r="FC150" s="24">
        <v>-0.48116146526105574</v>
      </c>
      <c r="FD150" s="25">
        <v>0.58913755541615398</v>
      </c>
      <c r="FE150" s="25">
        <v>-1.3333901369175603</v>
      </c>
      <c r="FF150" s="25">
        <v>1.0498144608972364</v>
      </c>
      <c r="FG150" s="18">
        <f t="shared" si="419"/>
        <v>9.3399851444103152</v>
      </c>
      <c r="FH150" s="18">
        <f t="shared" si="420"/>
        <v>20.795884269956595</v>
      </c>
      <c r="FI150" s="18">
        <f>IF(ISNUMBER(FG150),FI149+FG150*0.5,IF(ISNUMBER(FG351),0,""))</f>
        <v>470.29497045877469</v>
      </c>
      <c r="FJ150" s="18">
        <f>IF(ISNUMBER(FH150),FJ149+FH150*0.5,IF(ISNUMBER(FH351),0,""))</f>
        <v>545.53079627738123</v>
      </c>
      <c r="FK150" s="18">
        <f>IF(ISNUMBER(FI150), FI150*COS(RADIANS(-$C150+Графики!$B$3))+FJ150*SIN(RADIANS(-$C150+Графики!$B$3)),"")</f>
        <v>470.29497045877469</v>
      </c>
      <c r="FL150" s="19">
        <f>IF(ISNUMBER(FI150), FI150*COS(RADIANS(-$C150+Графики!$B$5))+FJ150*SIN(RADIANS(-$C150+Графики!$B$5)),"")</f>
        <v>545.53079627738123</v>
      </c>
      <c r="FM150" s="24">
        <v>-0.61927388092819502</v>
      </c>
      <c r="FN150" s="25">
        <v>0.51278224464027222</v>
      </c>
      <c r="FO150" s="25">
        <v>-1.1876362165974543</v>
      </c>
      <c r="FP150" s="25">
        <v>1.0863736218984958</v>
      </c>
      <c r="FQ150" s="18">
        <f t="shared" si="421"/>
        <v>9.8788926628742324</v>
      </c>
      <c r="FR150" s="18">
        <f t="shared" si="422"/>
        <v>19.843177007431766</v>
      </c>
      <c r="FS150" s="18">
        <f>IF(ISNUMBER(FQ150),FS149+FQ150*0.5,IF(ISNUMBER(FQ351),0,""))</f>
        <v>476.83240699730936</v>
      </c>
      <c r="FT150" s="18">
        <f>IF(ISNUMBER(FR150),FT149+FR150*0.5,IF(ISNUMBER(FR351),0,""))</f>
        <v>537.14950384925123</v>
      </c>
      <c r="FU150" s="18">
        <f>IF(ISNUMBER(FS150), FS150*COS(RADIANS(-$C150+Графики!$B$3))+FT150*SIN(RADIANS(-$C150+Графики!$B$3)),"")</f>
        <v>476.83240699730936</v>
      </c>
      <c r="FV150" s="19">
        <f>IF(ISNUMBER(FS150), FS150*COS(RADIANS(-$C150+Графики!$B$5))+FT150*SIN(RADIANS(-$C150+Графики!$B$5)),"")</f>
        <v>537.14950384925123</v>
      </c>
      <c r="FW150" s="24">
        <v>-0.4995196876161252</v>
      </c>
      <c r="FX150" s="25">
        <v>0.40831873595583112</v>
      </c>
      <c r="FY150" s="25">
        <v>-1.2988847785976456</v>
      </c>
      <c r="FZ150" s="25">
        <v>1.1370818847828417</v>
      </c>
      <c r="GA150" s="18">
        <f t="shared" si="423"/>
        <v>7.9223019103178727</v>
      </c>
      <c r="GB150" s="18">
        <f t="shared" si="424"/>
        <v>21.256218358608304</v>
      </c>
      <c r="GC150" s="18">
        <f>IF(ISNUMBER(GA150),GC149+GA150*0.5,IF(ISNUMBER(GA351),0,""))</f>
        <v>475.53794693543108</v>
      </c>
      <c r="GD150" s="18">
        <f>IF(ISNUMBER(GB150),GD149+GB150*0.5,IF(ISNUMBER(GB351),0,""))</f>
        <v>534.41558572798567</v>
      </c>
      <c r="GE150" s="18">
        <f>IF(ISNUMBER(GC150), GC150*COS(RADIANS(-$C150+Графики!$B$3))+GD150*SIN(RADIANS(-$C150+Графики!$B$3)),"")</f>
        <v>475.53794693543108</v>
      </c>
      <c r="GF150" s="19">
        <f>IF(ISNUMBER(GC150), GC150*COS(RADIANS(-$C150+Графики!$B$5))+GD150*SIN(RADIANS(-$C150+Графики!$B$5)),"")</f>
        <v>534.41558572798567</v>
      </c>
      <c r="GG150" s="24">
        <v>-0.5460736307436117</v>
      </c>
      <c r="GH150" s="25">
        <v>0.53364452792797656</v>
      </c>
      <c r="GI150" s="25">
        <v>-1.3105375953294633</v>
      </c>
      <c r="GJ150" s="25">
        <v>1.0710642757253301</v>
      </c>
      <c r="GK150" s="18">
        <f t="shared" si="425"/>
        <v>9.4221790127758318</v>
      </c>
      <c r="GL150" s="18">
        <f t="shared" si="426"/>
        <v>20.781900863111325</v>
      </c>
      <c r="GM150" s="18">
        <f>IF(ISNUMBER(GK150),GM149+GK150*0.5,IF(ISNUMBER(GK351),0,""))</f>
        <v>478.0505237262804</v>
      </c>
      <c r="GN150" s="18">
        <f>IF(ISNUMBER(GL150),GN149+GL150*0.5,IF(ISNUMBER(GL351),0,""))</f>
        <v>540.06017377278295</v>
      </c>
      <c r="GO150" s="18">
        <f>IF(ISNUMBER(GM150), GM150*COS(RADIANS(-$C150+Графики!$B$3))+GN150*SIN(RADIANS(-$C150+Графики!$B$3)),"")</f>
        <v>478.0505237262804</v>
      </c>
      <c r="GP150" s="19">
        <f>IF(ISNUMBER(GM150), GM150*COS(RADIANS(-$C150+Графики!$B$5))+GN150*SIN(RADIANS(-$C150+Графики!$B$5)),"")</f>
        <v>540.06017377278295</v>
      </c>
      <c r="GQ150" s="24">
        <v>-0.64693952084477102</v>
      </c>
      <c r="GR150" s="25">
        <v>0.43735860243428792</v>
      </c>
      <c r="GS150" s="25">
        <v>-1.1937083599880216</v>
      </c>
      <c r="GT150" s="25">
        <v>1.1494702551274343</v>
      </c>
      <c r="GU150" s="18">
        <f t="shared" si="427"/>
        <v>9.4621449620960476</v>
      </c>
      <c r="GV150" s="18">
        <f t="shared" si="428"/>
        <v>20.446665953470873</v>
      </c>
      <c r="GW150" s="18">
        <f>IF(ISNUMBER(GU150),GW149+GU150*0.5,IF(ISNUMBER(GU351),0,""))</f>
        <v>474.42276900080299</v>
      </c>
      <c r="GX150" s="18">
        <f>IF(ISNUMBER(GV150),GX149+GV150*0.5,IF(ISNUMBER(GV351),0,""))</f>
        <v>539.07283101462804</v>
      </c>
      <c r="GY150" s="18">
        <f>IF(ISNUMBER(GW150), GW150*COS(RADIANS(-$C150+Графики!$B$3))+GX150*SIN(RADIANS(-$C150+Графики!$B$3)),"")</f>
        <v>474.42276900080299</v>
      </c>
      <c r="GZ150" s="19">
        <f>IF(ISNUMBER(GW150), GW150*COS(RADIANS(-$C150+Графики!$B$5))+GX150*SIN(RADIANS(-$C150+Графики!$B$5)),"")</f>
        <v>539.07283101462804</v>
      </c>
      <c r="HA150" s="24">
        <v>-0.59477652739056874</v>
      </c>
      <c r="HB150" s="25">
        <v>0.53316093526651742</v>
      </c>
      <c r="HC150" s="25">
        <v>-1.3321808207625083</v>
      </c>
      <c r="HD150" s="25">
        <v>1.093957218736447</v>
      </c>
      <c r="HE150" s="18">
        <f t="shared" si="429"/>
        <v>9.8429522960928839</v>
      </c>
      <c r="HF150" s="18">
        <f t="shared" si="430"/>
        <v>21.170466735680787</v>
      </c>
      <c r="HG150" s="18">
        <f>IF(ISNUMBER(HE150),HG149+HE150*0.5,IF(ISNUMBER(HE351),0,""))</f>
        <v>474.82860789005406</v>
      </c>
      <c r="HH150" s="18">
        <f>IF(ISNUMBER(HF150),HH149+HF150*0.5,IF(ISNUMBER(HF351),0,""))</f>
        <v>541.83462474092642</v>
      </c>
      <c r="HI150" s="18">
        <f>IF(ISNUMBER(HG150), HG150*COS(RADIANS(-$C150+Графики!$B$3))+HH150*SIN(RADIANS(-$C150+Графики!$B$3)),"")</f>
        <v>474.82860789005406</v>
      </c>
      <c r="HJ150" s="19">
        <f>IF(ISNUMBER(HG150), HG150*COS(RADIANS(-$C150+Графики!$B$5))+HH150*SIN(RADIANS(-$C150+Графики!$B$5)),"")</f>
        <v>541.83462474092642</v>
      </c>
      <c r="HK150" s="24">
        <v>-0.46084829364933622</v>
      </c>
      <c r="HL150" s="25">
        <v>0.49315181649144046</v>
      </c>
      <c r="HM150" s="25">
        <v>-1.3444072251499297</v>
      </c>
      <c r="HN150" s="25">
        <v>1.0611013127319608</v>
      </c>
      <c r="HO150" s="18">
        <f t="shared" si="431"/>
        <v>8.3251253242755663</v>
      </c>
      <c r="HP150" s="18">
        <f t="shared" si="432"/>
        <v>20.990480377868035</v>
      </c>
      <c r="HQ150" s="18">
        <f>IF(ISNUMBER(HO150),HQ149+HO150*0.5,IF(ISNUMBER(HO351),0,""))</f>
        <v>474.07777778469085</v>
      </c>
      <c r="HR150" s="18">
        <f>IF(ISNUMBER(HP150),HR149+HP150*0.5,IF(ISNUMBER(HP351),0,""))</f>
        <v>547.39961351295369</v>
      </c>
      <c r="HS150" s="18">
        <f>IF(ISNUMBER(HQ150), HQ150*COS(RADIANS(-$C150+Графики!$B$3))+HR150*SIN(RADIANS(-$C150+Графики!$B$3)),"")</f>
        <v>474.07777778469085</v>
      </c>
      <c r="HT150" s="19">
        <f>IF(ISNUMBER(HQ150), HQ150*COS(RADIANS(-$C150+Графики!$B$5))+HR150*SIN(RADIANS(-$C150+Графики!$B$5)),"")</f>
        <v>547.39961351295369</v>
      </c>
      <c r="HU150" s="24">
        <v>-0.53240066334693448</v>
      </c>
      <c r="HV150" s="25">
        <v>0.47256726120371495</v>
      </c>
      <c r="HW150" s="25">
        <v>-1.1714905152125705</v>
      </c>
      <c r="HX150" s="25">
        <v>1.0598540623458783</v>
      </c>
      <c r="HY150" s="18">
        <f t="shared" si="433"/>
        <v>8.7698871595977028</v>
      </c>
      <c r="HZ150" s="18">
        <f t="shared" si="434"/>
        <v>19.470924309797027</v>
      </c>
      <c r="IA150" s="18">
        <f>IF(ISNUMBER(HY150),IA149+HY150*0.5,IF(ISNUMBER(HY351),0,""))</f>
        <v>469.85647729861159</v>
      </c>
      <c r="IB150" s="18">
        <f>IF(ISNUMBER(HZ150),IB149+HZ150*0.5,IF(ISNUMBER(HZ351),0,""))</f>
        <v>533.62361739650737</v>
      </c>
      <c r="IC150" s="18">
        <f>IF(ISNUMBER(IA150), IA150*COS(RADIANS(-$C150+Графики!$B$3))+IB150*SIN(RADIANS(-$C150+Графики!$B$3)),"")</f>
        <v>469.85647729861159</v>
      </c>
      <c r="ID150" s="19">
        <f>IF(ISNUMBER(IA150), IA150*COS(RADIANS(-$C150+Графики!$B$5))+IB150*SIN(RADIANS(-$C150+Графики!$B$5)),"")</f>
        <v>533.62361739650737</v>
      </c>
      <c r="IE150" s="24">
        <v>-0.45163336951593558</v>
      </c>
      <c r="IF150" s="25">
        <v>0.53381121548744648</v>
      </c>
      <c r="IG150" s="25">
        <v>-1.3076980923903427</v>
      </c>
      <c r="IH150" s="25">
        <v>1.1199665721733854</v>
      </c>
      <c r="II150" s="18">
        <f t="shared" si="435"/>
        <v>8.5995203070064274</v>
      </c>
      <c r="IJ150" s="18">
        <f t="shared" si="436"/>
        <v>21.183786064923279</v>
      </c>
      <c r="IK150" s="18">
        <f>IF(ISNUMBER(II150),IK149+II150*0.5,IF(ISNUMBER(II351),0,""))</f>
        <v>469.18508148983244</v>
      </c>
      <c r="IL150" s="18">
        <f>IF(ISNUMBER(IJ150),IL149+IJ150*0.5,IF(ISNUMBER(IJ351),0,""))</f>
        <v>535.55331014353408</v>
      </c>
      <c r="IM150" s="18">
        <f>IF(ISNUMBER(IK150), IK150*COS(RADIANS(-$C150+Графики!$B$3))+IL150*SIN(RADIANS(-$C150+Графики!$B$3)),"")</f>
        <v>469.18508148983244</v>
      </c>
      <c r="IN150" s="19">
        <f>IF(ISNUMBER(IK150), IK150*COS(RADIANS(-$C150+Графики!$B$5))+IL150*SIN(RADIANS(-$C150+Графики!$B$5)),"")</f>
        <v>535.55331014353408</v>
      </c>
      <c r="IO150" s="24">
        <v>-0.62936948609782672</v>
      </c>
      <c r="IP150" s="25">
        <v>0.54717658681305548</v>
      </c>
      <c r="IQ150" s="25">
        <v>-1.3327255499662063</v>
      </c>
      <c r="IR150" s="25">
        <v>1.0331233223665774</v>
      </c>
      <c r="IS150" s="18">
        <f t="shared" si="437"/>
        <v>10.267120995633622</v>
      </c>
      <c r="IT150" s="18">
        <f t="shared" si="438"/>
        <v>20.644459508962452</v>
      </c>
      <c r="IU150" s="18">
        <f>IF(ISNUMBER(IS150),IU149+IS150*0.5,IF(ISNUMBER(IS351),0,""))</f>
        <v>470.94572800256537</v>
      </c>
      <c r="IV150" s="18">
        <f>IF(ISNUMBER(IT150),IV149+IT150*0.5,IF(ISNUMBER(IT351),0,""))</f>
        <v>543.50562708148357</v>
      </c>
      <c r="IW150" s="18">
        <f>IF(ISNUMBER(IU150), IU150*COS(RADIANS(-$C150+Графики!$B$3))+IV150*SIN(RADIANS(-$C150+Графики!$B$3)),"")</f>
        <v>470.94572800256537</v>
      </c>
      <c r="IX150" s="19">
        <f>IF(ISNUMBER(IU150), IU150*COS(RADIANS(-$C150+Графики!$B$5))+IV150*SIN(RADIANS(-$C150+Графики!$B$5)),"")</f>
        <v>543.50562708148357</v>
      </c>
    </row>
    <row r="151" spans="1:258" s="88" customFormat="1" x14ac:dyDescent="0.25">
      <c r="A151" s="44">
        <v>151</v>
      </c>
      <c r="B151" s="50">
        <v>0</v>
      </c>
      <c r="C151" s="11">
        <f>IF(Графики!$A$7="Расчитывать с учетом закручивания скважины",B151,0)</f>
        <v>0</v>
      </c>
      <c r="D151" s="47">
        <v>74</v>
      </c>
      <c r="E151" s="34">
        <f>IF(ISNUMBER(INDEX($I$1:$IX$303,$A151,E$1) ),INDEX($I$1:$IX$303,$A151,E$1),0)</f>
        <v>9.387452165699262</v>
      </c>
      <c r="F151" s="35">
        <f>IF(ISNUMBER(INDEX($I$1:$IX$303,$A151,F$1) ),INDEX($I$1:$IX$303,$A151,F$1),0)</f>
        <v>23.649741316850676</v>
      </c>
      <c r="G151" s="35">
        <f>IF(ISNUMBER(INDEX($I$1:$IX$303,$A151,G$1) ),INDEX($I$1:$IX$303,$A151,G$1)-$G$305,0)</f>
        <v>-502.2048124852916</v>
      </c>
      <c r="H151" s="36">
        <f>IF(ISNUMBER(INDEX($I$1:$IX$303,$A151,H$1) ),INDEX($I$1:$IX$303,$A151,H$1)-$H$305,0)</f>
        <v>-599.88553294219628</v>
      </c>
      <c r="I151" s="29">
        <v>-0.5771604281630146</v>
      </c>
      <c r="J151" s="25">
        <v>0.4985781509599021</v>
      </c>
      <c r="K151" s="25">
        <v>-1.2246746850404477</v>
      </c>
      <c r="L151" s="25">
        <v>1.4856387340915629</v>
      </c>
      <c r="M151" s="18">
        <f t="shared" si="389"/>
        <v>9.387452165699262</v>
      </c>
      <c r="N151" s="18">
        <f t="shared" si="390"/>
        <v>23.649741316850676</v>
      </c>
      <c r="O151" s="18">
        <f>IF(ISNUMBER(M151),O150+M151*0.5,IF(ISNUMBER(M352),0,""))</f>
        <v>475.71134340412306</v>
      </c>
      <c r="P151" s="18">
        <f>IF(ISNUMBER(N151),P150+N151*0.5,IF(ISNUMBER(N352),0,""))</f>
        <v>555.54413054184124</v>
      </c>
      <c r="Q151" s="18">
        <f>IF(ISNUMBER(O151), O151*COS(RADIANS(-$C151+Графики!$B$3))+P151*SIN(RADIANS(-$C151+Графики!$B$3)),"")</f>
        <v>475.71134340412306</v>
      </c>
      <c r="R151" s="19">
        <f>IF(ISNUMBER(O151), O151*COS(RADIANS(-$C151+Графики!$B$5))+P151*SIN(RADIANS(-$C151+Графики!$B$5)),"")</f>
        <v>555.54413054184124</v>
      </c>
      <c r="S151" s="29">
        <v>-0.55115451785296476</v>
      </c>
      <c r="T151" s="25">
        <v>0.45828373005265255</v>
      </c>
      <c r="U151" s="25">
        <v>-1.2632197524907021</v>
      </c>
      <c r="V151" s="25">
        <v>1.4552577847423835</v>
      </c>
      <c r="W151" s="18">
        <f t="shared" si="391"/>
        <v>8.8088965832889219</v>
      </c>
      <c r="X151" s="18">
        <f t="shared" si="392"/>
        <v>23.720966700540963</v>
      </c>
      <c r="Y151" s="18">
        <f>IF(ISNUMBER(W151),Y150+W151*0.5,IF(ISNUMBER(W352),0,""))</f>
        <v>475.94957788700191</v>
      </c>
      <c r="Z151" s="18">
        <f>IF(ISNUMBER(X151),Z150+X151*0.5,IF(ISNUMBER(X352),0,""))</f>
        <v>549.75954973557998</v>
      </c>
      <c r="AA151" s="18">
        <f>IF(ISNUMBER(Y151), Y151*COS(RADIANS(-$C151+Графики!$B$3))+Z151*SIN(RADIANS(-$C151+Графики!$B$3)),"")</f>
        <v>475.94957788700191</v>
      </c>
      <c r="AB151" s="18">
        <f>IF(ISNUMBER(Y151), Y151*COS(RADIANS(-$C151+Графики!$B$5))+Z151*SIN(RADIANS(-$C151+Графики!$B$5)),"")</f>
        <v>549.75954973557998</v>
      </c>
      <c r="AC151" s="24">
        <v>-0.44663287647817118</v>
      </c>
      <c r="AD151" s="25">
        <v>0.44086597498624003</v>
      </c>
      <c r="AE151" s="25">
        <v>-1.2990100134890208</v>
      </c>
      <c r="AF151" s="25">
        <v>1.5152722469472235</v>
      </c>
      <c r="AG151" s="18">
        <f t="shared" si="393"/>
        <v>7.7448111057666145</v>
      </c>
      <c r="AH151" s="18">
        <f t="shared" si="394"/>
        <v>24.556776991993726</v>
      </c>
      <c r="AI151" s="18">
        <f>IF(ISNUMBER(AG151),AI150+AG151*0.5,IF(ISNUMBER(AG352),0,""))</f>
        <v>477.12921795641631</v>
      </c>
      <c r="AJ151" s="18">
        <f>IF(ISNUMBER(AH151),AJ150+AH151*0.5,IF(ISNUMBER(AH352),0,""))</f>
        <v>558.02447720729242</v>
      </c>
      <c r="AK151" s="18">
        <f>IF(ISNUMBER(AI151), AI151*COS(RADIANS(-$C151+Графики!$B$3))+AJ151*SIN(RADIANS(-$C151+Графики!$B$3)),"")</f>
        <v>477.12921795641631</v>
      </c>
      <c r="AL151" s="19">
        <f>IF(ISNUMBER(AI151), AI151*COS(RADIANS(-$C151+Графики!$B$5))+AJ151*SIN(RADIANS(-$C151+Графики!$B$5)),"")</f>
        <v>558.02447720729242</v>
      </c>
      <c r="AM151" s="24">
        <v>-0.50685572080619123</v>
      </c>
      <c r="AN151" s="25">
        <v>0.46473131212195784</v>
      </c>
      <c r="AO151" s="25">
        <v>-1.3500075065150587</v>
      </c>
      <c r="AP151" s="25">
        <v>1.4364298673762272</v>
      </c>
      <c r="AQ151" s="18">
        <f t="shared" si="395"/>
        <v>8.4785947610050858</v>
      </c>
      <c r="AR151" s="18">
        <f t="shared" si="396"/>
        <v>24.313857071944202</v>
      </c>
      <c r="AS151" s="18">
        <f>IF(ISNUMBER(AQ151),AS150+AQ151*0.5,IF(ISNUMBER(AQ352),0,""))</f>
        <v>469.99218097863172</v>
      </c>
      <c r="AT151" s="18">
        <f>IF(ISNUMBER(AR151),AT150+AR151*0.5,IF(ISNUMBER(AR352),0,""))</f>
        <v>554.01147916283958</v>
      </c>
      <c r="AU151" s="18">
        <f>IF(ISNUMBER(AS151), AS151*COS(RADIANS(-$C151+Графики!$B$3))+AT151*SIN(RADIANS(-$C151+Графики!$B$3)),"")</f>
        <v>469.99218097863172</v>
      </c>
      <c r="AV151" s="19">
        <f>IF(ISNUMBER(AS151), AS151*COS(RADIANS(-$C151+Графики!$B$5))+AT151*SIN(RADIANS(-$C151+Графики!$B$5)),"")</f>
        <v>554.01147916283958</v>
      </c>
      <c r="AW151" s="24">
        <v>-0.4814918660269939</v>
      </c>
      <c r="AX151" s="25">
        <v>0.5907333763738617</v>
      </c>
      <c r="AY151" s="25">
        <v>-1.2066536686854188</v>
      </c>
      <c r="AZ151" s="25">
        <v>1.4561673489428395</v>
      </c>
      <c r="BA151" s="18">
        <f t="shared" si="397"/>
        <v>9.3567938654853808</v>
      </c>
      <c r="BB151" s="18">
        <f t="shared" si="398"/>
        <v>23.235405828723923</v>
      </c>
      <c r="BC151" s="18">
        <f>IF(ISNUMBER(BA151),BC150+BA151*0.5,IF(ISNUMBER(BA352),0,""))</f>
        <v>470.45659596465492</v>
      </c>
      <c r="BD151" s="18">
        <f>IF(ISNUMBER(BB151),BD150+BB151*0.5,IF(ISNUMBER(BB352),0,""))</f>
        <v>551.17842806591148</v>
      </c>
      <c r="BE151" s="18">
        <f>IF(ISNUMBER(BC151), BC151*COS(RADIANS(-$C151+Графики!$B$3))+BD151*SIN(RADIANS(-$C151+Графики!$B$3)),"")</f>
        <v>470.45659596465492</v>
      </c>
      <c r="BF151" s="19">
        <f>IF(ISNUMBER(BC151), BC151*COS(RADIANS(-$C151+Графики!$B$5))+BD151*SIN(RADIANS(-$C151+Графики!$B$5)),"")</f>
        <v>551.17842806591148</v>
      </c>
      <c r="BG151" s="24">
        <v>-0.60916260065778438</v>
      </c>
      <c r="BH151" s="25">
        <v>0.46140936109386543</v>
      </c>
      <c r="BI151" s="25">
        <v>-1.2138926113324875</v>
      </c>
      <c r="BJ151" s="25">
        <v>1.4144273109571108</v>
      </c>
      <c r="BK151" s="18">
        <f t="shared" si="399"/>
        <v>9.3423669006968382</v>
      </c>
      <c r="BL151" s="18">
        <f t="shared" si="400"/>
        <v>22.934407210355705</v>
      </c>
      <c r="BM151" s="18">
        <f>IF(ISNUMBER(BK151),BM150+BK151*0.5,IF(ISNUMBER(BK352),0,""))</f>
        <v>474.05322396672631</v>
      </c>
      <c r="BN151" s="18">
        <f>IF(ISNUMBER(BL151),BN150+BL151*0.5,IF(ISNUMBER(BL352),0,""))</f>
        <v>541.93201251831783</v>
      </c>
      <c r="BO151" s="18">
        <f>IF(ISNUMBER(BM151), BM151*COS(RADIANS(-$C151+Графики!$B$3))+BN151*SIN(RADIANS(-$C151+Графики!$B$3)),"")</f>
        <v>474.05322396672631</v>
      </c>
      <c r="BP151" s="19">
        <f>IF(ISNUMBER(BM151), BM151*COS(RADIANS(-$C151+Графики!$B$5))+BN151*SIN(RADIANS(-$C151+Графики!$B$5)),"")</f>
        <v>541.93201251831783</v>
      </c>
      <c r="BQ151" s="24">
        <v>-0.5645279678010322</v>
      </c>
      <c r="BR151" s="25">
        <v>0.61104810849140623</v>
      </c>
      <c r="BS151" s="25">
        <v>-1.3039576982013379</v>
      </c>
      <c r="BT151" s="25">
        <v>1.3456415305741234</v>
      </c>
      <c r="BU151" s="18">
        <f t="shared" si="401"/>
        <v>10.258656624069287</v>
      </c>
      <c r="BV151" s="18">
        <f t="shared" si="402"/>
        <v>23.120054950695003</v>
      </c>
      <c r="BW151" s="18">
        <f>IF(ISNUMBER(BU151),BW150+BU151*0.5,IF(ISNUMBER(BU352),0,""))</f>
        <v>476.51323018151982</v>
      </c>
      <c r="BX151" s="18">
        <f>IF(ISNUMBER(BV151),BX150+BV151*0.5,IF(ISNUMBER(BV352),0,""))</f>
        <v>543.49472185857269</v>
      </c>
      <c r="BY151" s="18">
        <f>IF(ISNUMBER(BW151), BW151*COS(RADIANS(-$C151+Графики!$B$3))+BX151*SIN(RADIANS(-$C151+Графики!$B$3)),"")</f>
        <v>476.51323018151982</v>
      </c>
      <c r="BZ151" s="19">
        <f>IF(ISNUMBER(BW151), BW151*COS(RADIANS(-$C151+Графики!$B$5))+BX151*SIN(RADIANS(-$C151+Графики!$B$5)),"")</f>
        <v>543.49472185857269</v>
      </c>
      <c r="CA151" s="29">
        <v>-0.63734742652027321</v>
      </c>
      <c r="CB151" s="25">
        <v>0.5093584116101737</v>
      </c>
      <c r="CC151" s="25">
        <v>-1.2250038129724736</v>
      </c>
      <c r="CD151" s="25">
        <v>1.4071441962542488</v>
      </c>
      <c r="CE151" s="18">
        <f t="shared" si="403"/>
        <v>10.006729202729737</v>
      </c>
      <c r="CF151" s="18">
        <f t="shared" si="404"/>
        <v>22.967804771293128</v>
      </c>
      <c r="CG151" s="18">
        <f>IF(ISNUMBER(CE151),CG150+CE151*0.5,IF(ISNUMBER(CE352),0,""))</f>
        <v>482.05060068307313</v>
      </c>
      <c r="CH151" s="18">
        <f>IF(ISNUMBER(CF151),CH150+CF151*0.5,IF(ISNUMBER(CF352),0,""))</f>
        <v>557.58566019070292</v>
      </c>
      <c r="CI151" s="18">
        <f>IF(ISNUMBER(CG151), CG151*COS(RADIANS(-$C151+Графики!$B$3))+CH151*SIN(RADIANS(-$C151+Графики!$B$3)),"")</f>
        <v>482.05060068307313</v>
      </c>
      <c r="CJ151" s="19">
        <f>IF(ISNUMBER(CG151), CG151*COS(RADIANS(-$C151+Графики!$B$5))+CH151*SIN(RADIANS(-$C151+Графики!$B$5)),"")</f>
        <v>557.58566019070292</v>
      </c>
      <c r="CK151" s="24">
        <v>-0.5299806737239694</v>
      </c>
      <c r="CL151" s="25">
        <v>0.52246948319955222</v>
      </c>
      <c r="CM151" s="25">
        <v>-1.1725268361870957</v>
      </c>
      <c r="CN151" s="25">
        <v>1.3534576382688219</v>
      </c>
      <c r="CO151" s="18">
        <f t="shared" si="405"/>
        <v>9.1842311056851855</v>
      </c>
      <c r="CP151" s="18">
        <f t="shared" si="406"/>
        <v>22.041587826497057</v>
      </c>
      <c r="CQ151" s="18">
        <f>IF(ISNUMBER(CO151),CQ150+CO151*0.5,IF(ISNUMBER(CO352),0,""))</f>
        <v>481.73850877075046</v>
      </c>
      <c r="CR151" s="18">
        <f>IF(ISNUMBER(CP151),CR150+CP151*0.5,IF(ISNUMBER(CP352),0,""))</f>
        <v>558.28426137490919</v>
      </c>
      <c r="CS151" s="18">
        <f>IF(ISNUMBER(CQ151), CQ151*COS(RADIANS(-$C151+Графики!$B$3))+CR151*SIN(RADIANS(-$C151+Графики!$B$3)),"")</f>
        <v>481.73850877075046</v>
      </c>
      <c r="CT151" s="19">
        <f>IF(ISNUMBER(CQ151), CQ151*COS(RADIANS(-$C151+Графики!$B$5))+CR151*SIN(RADIANS(-$C151+Графики!$B$5)),"")</f>
        <v>558.28426137490919</v>
      </c>
      <c r="CU151" s="24">
        <v>-0.49891803129812951</v>
      </c>
      <c r="CV151" s="25">
        <v>0.58675474178489162</v>
      </c>
      <c r="CW151" s="25">
        <v>-1.2364469265879505</v>
      </c>
      <c r="CX151" s="25">
        <v>1.467529271501768</v>
      </c>
      <c r="CY151" s="18">
        <f t="shared" si="407"/>
        <v>9.4741405069556706</v>
      </c>
      <c r="CZ151" s="18">
        <f t="shared" si="408"/>
        <v>23.594454062249678</v>
      </c>
      <c r="DA151" s="18">
        <f>IF(ISNUMBER(CY151),DA150+CY151*0.5,IF(ISNUMBER(CY352),0,""))</f>
        <v>471.54108158978266</v>
      </c>
      <c r="DB151" s="18">
        <f>IF(ISNUMBER(CZ151),DB150+CZ151*0.5,IF(ISNUMBER(CZ352),0,""))</f>
        <v>556.23800704183225</v>
      </c>
      <c r="DC151" s="18">
        <f>IF(ISNUMBER(DA151), DA151*COS(RADIANS(-$C151+Графики!$B$3))+DB151*SIN(RADIANS(-$C151+Графики!$B$3)),"")</f>
        <v>471.54108158978266</v>
      </c>
      <c r="DD151" s="19">
        <f>IF(ISNUMBER(DA151), DA151*COS(RADIANS(-$C151+Графики!$B$5))+DB151*SIN(RADIANS(-$C151+Графики!$B$5)),"")</f>
        <v>556.23800704183225</v>
      </c>
      <c r="DE151" s="24">
        <v>-0.52605724996938963</v>
      </c>
      <c r="DF151" s="25">
        <v>0.41712639570071519</v>
      </c>
      <c r="DG151" s="25">
        <v>-1.351691503474528</v>
      </c>
      <c r="DH151" s="25">
        <v>1.4465964447524031</v>
      </c>
      <c r="DI151" s="18">
        <f t="shared" si="409"/>
        <v>8.2307370991939397</v>
      </c>
      <c r="DJ151" s="18">
        <f t="shared" si="410"/>
        <v>24.417242139607559</v>
      </c>
      <c r="DK151" s="18">
        <f>IF(ISNUMBER(DI151),DK150+DI151*0.5,IF(ISNUMBER(DI352),0,""))</f>
        <v>475.69305692800401</v>
      </c>
      <c r="DL151" s="18">
        <f>IF(ISNUMBER(DJ151),DL150+DJ151*0.5,IF(ISNUMBER(DJ352),0,""))</f>
        <v>554.57776186459273</v>
      </c>
      <c r="DM151" s="18">
        <f>IF(ISNUMBER(DK151), DK151*COS(RADIANS(-$C151+Графики!$B$3))+DL151*SIN(RADIANS(-$C151+Графики!$B$3)),"")</f>
        <v>475.69305692800401</v>
      </c>
      <c r="DN151" s="19">
        <f>IF(ISNUMBER(DK151), DK151*COS(RADIANS(-$C151+Графики!$B$5))+DL151*SIN(RADIANS(-$C151+Графики!$B$5)),"")</f>
        <v>554.57776186459273</v>
      </c>
      <c r="DO151" s="24">
        <v>-0.56629560753086972</v>
      </c>
      <c r="DP151" s="25">
        <v>0.53541177028334574</v>
      </c>
      <c r="DQ151" s="25">
        <v>-1.3290383692448406</v>
      </c>
      <c r="DR151" s="25">
        <v>1.3428432658354779</v>
      </c>
      <c r="DS151" s="18">
        <f t="shared" si="411"/>
        <v>9.6140624570773401</v>
      </c>
      <c r="DT151" s="18">
        <f t="shared" si="412"/>
        <v>23.314453212534328</v>
      </c>
      <c r="DU151" s="18">
        <f>IF(ISNUMBER(DS151),DU150+DS151*0.5,IF(ISNUMBER(DS352),0,""))</f>
        <v>480.75663044309943</v>
      </c>
      <c r="DV151" s="18">
        <f>IF(ISNUMBER(DT151),DV150+DT151*0.5,IF(ISNUMBER(DT352),0,""))</f>
        <v>551.62720427243767</v>
      </c>
      <c r="DW151" s="18">
        <f>IF(ISNUMBER(DU151), DU151*COS(RADIANS(-$C151+Графики!$B$3))+DV151*SIN(RADIANS(-$C151+Графики!$B$3)),"")</f>
        <v>480.75663044309943</v>
      </c>
      <c r="DX151" s="19">
        <f>IF(ISNUMBER(DU151), DU151*COS(RADIANS(-$C151+Графики!$B$5))+DV151*SIN(RADIANS(-$C151+Графики!$B$5)),"")</f>
        <v>551.62720427243767</v>
      </c>
      <c r="DY151" s="24">
        <v>-0.52133361402261713</v>
      </c>
      <c r="DZ151" s="25">
        <v>0.43649011086330303</v>
      </c>
      <c r="EA151" s="25">
        <v>-1.2170128066796702</v>
      </c>
      <c r="EB151" s="25">
        <v>1.3218988439312049</v>
      </c>
      <c r="EC151" s="18">
        <f t="shared" si="413"/>
        <v>8.3584914966233512</v>
      </c>
      <c r="ED151" s="18">
        <f t="shared" si="414"/>
        <v>22.154371172571317</v>
      </c>
      <c r="EE151" s="18">
        <f>IF(ISNUMBER(EC151),EE150+EC151*0.5,IF(ISNUMBER(EC352),0,""))</f>
        <v>472.79637125876883</v>
      </c>
      <c r="EF151" s="18">
        <f>IF(ISNUMBER(ED151),EF150+ED151*0.5,IF(ISNUMBER(ED352),0,""))</f>
        <v>549.62713596696938</v>
      </c>
      <c r="EG151" s="18">
        <f>IF(ISNUMBER(EE151), EE151*COS(RADIANS(-$C151+Графики!$B$3))+EF151*SIN(RADIANS(-$C151+Графики!$B$3)),"")</f>
        <v>472.79637125876883</v>
      </c>
      <c r="EH151" s="19">
        <f>IF(ISNUMBER(EE151), EE151*COS(RADIANS(-$C151+Графики!$B$5))+EF151*SIN(RADIANS(-$C151+Графики!$B$5)),"")</f>
        <v>549.62713596696938</v>
      </c>
      <c r="EI151" s="24">
        <v>-0.63182522346558312</v>
      </c>
      <c r="EJ151" s="25">
        <v>0.48841463341106028</v>
      </c>
      <c r="EK151" s="25">
        <v>-1.3284583528583291</v>
      </c>
      <c r="EL151" s="25">
        <v>1.4753057396980327</v>
      </c>
      <c r="EM151" s="18">
        <f t="shared" si="415"/>
        <v>9.7757812453668489</v>
      </c>
      <c r="EN151" s="18">
        <f t="shared" si="416"/>
        <v>24.465016238260354</v>
      </c>
      <c r="EO151" s="18">
        <f>IF(ISNUMBER(EM151),EO150+EM151*0.5,IF(ISNUMBER(EM352),0,""))</f>
        <v>477.4726602829748</v>
      </c>
      <c r="EP151" s="18">
        <f>IF(ISNUMBER(EN151),EP150+EN151*0.5,IF(ISNUMBER(EN352),0,""))</f>
        <v>547.85364254485364</v>
      </c>
      <c r="EQ151" s="18">
        <f>IF(ISNUMBER(EO151), EO151*COS(RADIANS(-$C151+Графики!$B$3))+EP151*SIN(RADIANS(-$C151+Графики!$B$3)),"")</f>
        <v>477.4726602829748</v>
      </c>
      <c r="ER151" s="19">
        <f>IF(ISNUMBER(EO151), EO151*COS(RADIANS(-$C151+Графики!$B$5))+EP151*SIN(RADIANS(-$C151+Графики!$B$5)),"")</f>
        <v>547.85364254485364</v>
      </c>
      <c r="ES151" s="24">
        <v>-0.53067530130294249</v>
      </c>
      <c r="ET151" s="25">
        <v>0.55684858319516573</v>
      </c>
      <c r="EU151" s="25">
        <v>-1.315307783885632</v>
      </c>
      <c r="EV151" s="25">
        <v>1.4855350040255648</v>
      </c>
      <c r="EW151" s="18">
        <f t="shared" si="417"/>
        <v>9.4902937752238845</v>
      </c>
      <c r="EX151" s="18">
        <f t="shared" si="418"/>
        <v>24.439530668508812</v>
      </c>
      <c r="EY151" s="18">
        <f>IF(ISNUMBER(EW151),EY150+EW151*0.5,IF(ISNUMBER(EW352),0,""))</f>
        <v>469.0494279709514</v>
      </c>
      <c r="EZ151" s="18">
        <f>IF(ISNUMBER(EX151),EZ150+EX151*0.5,IF(ISNUMBER(EX352),0,""))</f>
        <v>547.61887650226629</v>
      </c>
      <c r="FA151" s="18">
        <f>IF(ISNUMBER(EY151), EY151*COS(RADIANS(-$C151+Графики!$B$3))+EZ151*SIN(RADIANS(-$C151+Графики!$B$3)),"")</f>
        <v>469.0494279709514</v>
      </c>
      <c r="FB151" s="19">
        <f>IF(ISNUMBER(EY151), EY151*COS(RADIANS(-$C151+Графики!$B$5))+EZ151*SIN(RADIANS(-$C151+Графики!$B$5)),"")</f>
        <v>547.61887650226629</v>
      </c>
      <c r="FC151" s="24">
        <v>-0.5155800898387719</v>
      </c>
      <c r="FD151" s="25">
        <v>0.49145590174810372</v>
      </c>
      <c r="FE151" s="25">
        <v>-1.3356298595056391</v>
      </c>
      <c r="FF151" s="25">
        <v>1.3184156296316487</v>
      </c>
      <c r="FG151" s="18">
        <f t="shared" si="419"/>
        <v>8.7879337536054098</v>
      </c>
      <c r="FH151" s="18">
        <f t="shared" si="420"/>
        <v>23.158845502984452</v>
      </c>
      <c r="FI151" s="18">
        <f>IF(ISNUMBER(FG151),FI150+FG151*0.5,IF(ISNUMBER(FG352),0,""))</f>
        <v>474.68893733557741</v>
      </c>
      <c r="FJ151" s="18">
        <f>IF(ISNUMBER(FH151),FJ150+FH151*0.5,IF(ISNUMBER(FH352),0,""))</f>
        <v>557.11021902887342</v>
      </c>
      <c r="FK151" s="18">
        <f>IF(ISNUMBER(FI151), FI151*COS(RADIANS(-$C151+Графики!$B$3))+FJ151*SIN(RADIANS(-$C151+Графики!$B$3)),"")</f>
        <v>474.68893733557741</v>
      </c>
      <c r="FL151" s="19">
        <f>IF(ISNUMBER(FI151), FI151*COS(RADIANS(-$C151+Графики!$B$5))+FJ151*SIN(RADIANS(-$C151+Графики!$B$5)),"")</f>
        <v>557.11021902887342</v>
      </c>
      <c r="FM151" s="24">
        <v>-0.57216274692472635</v>
      </c>
      <c r="FN151" s="25">
        <v>0.42364125424022758</v>
      </c>
      <c r="FO151" s="25">
        <v>-1.2917047165480122</v>
      </c>
      <c r="FP151" s="25">
        <v>1.460971556180479</v>
      </c>
      <c r="FQ151" s="18">
        <f t="shared" si="421"/>
        <v>8.6899198892541936</v>
      </c>
      <c r="FR151" s="18">
        <f t="shared" si="422"/>
        <v>24.019321931310699</v>
      </c>
      <c r="FS151" s="18">
        <f>IF(ISNUMBER(FQ151),FS150+FQ151*0.5,IF(ISNUMBER(FQ352),0,""))</f>
        <v>481.17736694193644</v>
      </c>
      <c r="FT151" s="18">
        <f>IF(ISNUMBER(FR151),FT150+FR151*0.5,IF(ISNUMBER(FR352),0,""))</f>
        <v>549.1591648149066</v>
      </c>
      <c r="FU151" s="18">
        <f>IF(ISNUMBER(FS151), FS151*COS(RADIANS(-$C151+Графики!$B$3))+FT151*SIN(RADIANS(-$C151+Графики!$B$3)),"")</f>
        <v>481.17736694193644</v>
      </c>
      <c r="FV151" s="19">
        <f>IF(ISNUMBER(FS151), FS151*COS(RADIANS(-$C151+Графики!$B$5))+FT151*SIN(RADIANS(-$C151+Графики!$B$5)),"")</f>
        <v>549.1591648149066</v>
      </c>
      <c r="FW151" s="24">
        <v>-0.59115907582590643</v>
      </c>
      <c r="FX151" s="25">
        <v>0.51574101586723786</v>
      </c>
      <c r="FY151" s="25">
        <v>-1.2788870828754595</v>
      </c>
      <c r="FZ151" s="25">
        <v>1.3588034818731638</v>
      </c>
      <c r="GA151" s="18">
        <f t="shared" si="423"/>
        <v>9.659375330056978</v>
      </c>
      <c r="GB151" s="18">
        <f t="shared" si="424"/>
        <v>23.016159906616856</v>
      </c>
      <c r="GC151" s="18">
        <f>IF(ISNUMBER(GA151),GC150+GA151*0.5,IF(ISNUMBER(GA352),0,""))</f>
        <v>480.36763460045955</v>
      </c>
      <c r="GD151" s="18">
        <f>IF(ISNUMBER(GB151),GD150+GB151*0.5,IF(ISNUMBER(GB352),0,""))</f>
        <v>545.9236656812941</v>
      </c>
      <c r="GE151" s="18">
        <f>IF(ISNUMBER(GC151), GC151*COS(RADIANS(-$C151+Графики!$B$3))+GD151*SIN(RADIANS(-$C151+Графики!$B$3)),"")</f>
        <v>480.36763460045955</v>
      </c>
      <c r="GF151" s="19">
        <f>IF(ISNUMBER(GC151), GC151*COS(RADIANS(-$C151+Графики!$B$5))+GD151*SIN(RADIANS(-$C151+Графики!$B$5)),"")</f>
        <v>545.9236656812941</v>
      </c>
      <c r="GG151" s="24">
        <v>-0.63088612491259766</v>
      </c>
      <c r="GH151" s="25">
        <v>0.49008965855466269</v>
      </c>
      <c r="GI151" s="25">
        <v>-1.1696796950880364</v>
      </c>
      <c r="GJ151" s="25">
        <v>1.3604610990945738</v>
      </c>
      <c r="GK151" s="18">
        <f t="shared" si="425"/>
        <v>9.7822031093172228</v>
      </c>
      <c r="GL151" s="18">
        <f t="shared" si="426"/>
        <v>22.07784973218455</v>
      </c>
      <c r="GM151" s="18">
        <f>IF(ISNUMBER(GK151),GM150+GK151*0.5,IF(ISNUMBER(GK352),0,""))</f>
        <v>482.94162528093904</v>
      </c>
      <c r="GN151" s="18">
        <f>IF(ISNUMBER(GL151),GN150+GL151*0.5,IF(ISNUMBER(GL352),0,""))</f>
        <v>551.09909863887526</v>
      </c>
      <c r="GO151" s="18">
        <f>IF(ISNUMBER(GM151), GM151*COS(RADIANS(-$C151+Графики!$B$3))+GN151*SIN(RADIANS(-$C151+Графики!$B$3)),"")</f>
        <v>482.94162528093904</v>
      </c>
      <c r="GP151" s="19">
        <f>IF(ISNUMBER(GM151), GM151*COS(RADIANS(-$C151+Графики!$B$5))+GN151*SIN(RADIANS(-$C151+Графики!$B$5)),"")</f>
        <v>551.09909863887526</v>
      </c>
      <c r="GQ151" s="24">
        <v>-0.51660111312032897</v>
      </c>
      <c r="GR151" s="25">
        <v>0.47050062667852044</v>
      </c>
      <c r="GS151" s="25">
        <v>-1.3509182817751981</v>
      </c>
      <c r="GT151" s="25">
        <v>1.3864535215213682</v>
      </c>
      <c r="GU151" s="18">
        <f t="shared" si="427"/>
        <v>8.6139811750718245</v>
      </c>
      <c r="GV151" s="18">
        <f t="shared" si="428"/>
        <v>23.885803558401676</v>
      </c>
      <c r="GW151" s="18">
        <f>IF(ISNUMBER(GU151),GW150+GU151*0.5,IF(ISNUMBER(GU352),0,""))</f>
        <v>478.72975958833888</v>
      </c>
      <c r="GX151" s="18">
        <f>IF(ISNUMBER(GV151),GX150+GV151*0.5,IF(ISNUMBER(GV352),0,""))</f>
        <v>551.01573279382887</v>
      </c>
      <c r="GY151" s="18">
        <f>IF(ISNUMBER(GW151), GW151*COS(RADIANS(-$C151+Графики!$B$3))+GX151*SIN(RADIANS(-$C151+Графики!$B$3)),"")</f>
        <v>478.72975958833888</v>
      </c>
      <c r="GZ151" s="19">
        <f>IF(ISNUMBER(GW151), GW151*COS(RADIANS(-$C151+Графики!$B$5))+GX151*SIN(RADIANS(-$C151+Графики!$B$5)),"")</f>
        <v>551.01573279382887</v>
      </c>
      <c r="HA151" s="24">
        <v>-0.58003437852745976</v>
      </c>
      <c r="HB151" s="25">
        <v>0.54946560842423819</v>
      </c>
      <c r="HC151" s="25">
        <v>-1.2486021894674386</v>
      </c>
      <c r="HD151" s="25">
        <v>1.4969477363240029</v>
      </c>
      <c r="HE151" s="18">
        <f t="shared" si="429"/>
        <v>9.8565872314194998</v>
      </c>
      <c r="HF151" s="18">
        <f t="shared" si="430"/>
        <v>23.957150717959973</v>
      </c>
      <c r="HG151" s="18">
        <f>IF(ISNUMBER(HE151),HG150+HE151*0.5,IF(ISNUMBER(HE352),0,""))</f>
        <v>479.75690150576384</v>
      </c>
      <c r="HH151" s="18">
        <f>IF(ISNUMBER(HF151),HH150+HF151*0.5,IF(ISNUMBER(HF352),0,""))</f>
        <v>553.81320009990645</v>
      </c>
      <c r="HI151" s="18">
        <f>IF(ISNUMBER(HG151), HG151*COS(RADIANS(-$C151+Графики!$B$3))+HH151*SIN(RADIANS(-$C151+Графики!$B$3)),"")</f>
        <v>479.75690150576384</v>
      </c>
      <c r="HJ151" s="19">
        <f>IF(ISNUMBER(HG151), HG151*COS(RADIANS(-$C151+Графики!$B$5))+HH151*SIN(RADIANS(-$C151+Графики!$B$5)),"")</f>
        <v>553.81320009990645</v>
      </c>
      <c r="HK151" s="24">
        <v>-0.46800693179483976</v>
      </c>
      <c r="HL151" s="25">
        <v>0.48048124554404947</v>
      </c>
      <c r="HM151" s="25">
        <v>-1.1905914584414696</v>
      </c>
      <c r="HN151" s="25">
        <v>1.4522938869869557</v>
      </c>
      <c r="HO151" s="18">
        <f t="shared" si="431"/>
        <v>8.277026293795668</v>
      </c>
      <c r="HP151" s="18">
        <f t="shared" si="432"/>
        <v>23.061480887314175</v>
      </c>
      <c r="HQ151" s="18">
        <f>IF(ISNUMBER(HO151),HQ150+HO151*0.5,IF(ISNUMBER(HO352),0,""))</f>
        <v>478.21629093158867</v>
      </c>
      <c r="HR151" s="18">
        <f>IF(ISNUMBER(HP151),HR150+HP151*0.5,IF(ISNUMBER(HP352),0,""))</f>
        <v>558.93035395661082</v>
      </c>
      <c r="HS151" s="18">
        <f>IF(ISNUMBER(HQ151), HQ151*COS(RADIANS(-$C151+Графики!$B$3))+HR151*SIN(RADIANS(-$C151+Графики!$B$3)),"")</f>
        <v>478.21629093158867</v>
      </c>
      <c r="HT151" s="19">
        <f>IF(ISNUMBER(HQ151), HQ151*COS(RADIANS(-$C151+Графики!$B$5))+HR151*SIN(RADIANS(-$C151+Графики!$B$5)),"")</f>
        <v>558.93035395661082</v>
      </c>
      <c r="HU151" s="24">
        <v>-0.47497704238531879</v>
      </c>
      <c r="HV151" s="25">
        <v>0.53918535216984464</v>
      </c>
      <c r="HW151" s="25">
        <v>-1.3452961375981387</v>
      </c>
      <c r="HX151" s="25">
        <v>1.3828801389883325</v>
      </c>
      <c r="HY151" s="18">
        <f t="shared" si="433"/>
        <v>8.8501209329530717</v>
      </c>
      <c r="HZ151" s="18">
        <f t="shared" si="434"/>
        <v>23.80558026754597</v>
      </c>
      <c r="IA151" s="18">
        <f>IF(ISNUMBER(HY151),IA150+HY151*0.5,IF(ISNUMBER(HY352),0,""))</f>
        <v>474.2815377650881</v>
      </c>
      <c r="IB151" s="18">
        <f>IF(ISNUMBER(HZ151),IB150+HZ151*0.5,IF(ISNUMBER(HZ352),0,""))</f>
        <v>545.52640753028038</v>
      </c>
      <c r="IC151" s="18">
        <f>IF(ISNUMBER(IA151), IA151*COS(RADIANS(-$C151+Графики!$B$3))+IB151*SIN(RADIANS(-$C151+Графики!$B$3)),"")</f>
        <v>474.2815377650881</v>
      </c>
      <c r="ID151" s="19">
        <f>IF(ISNUMBER(IA151), IA151*COS(RADIANS(-$C151+Графики!$B$5))+IB151*SIN(RADIANS(-$C151+Графики!$B$5)),"")</f>
        <v>545.52640753028038</v>
      </c>
      <c r="IE151" s="24">
        <v>-0.60610654071727599</v>
      </c>
      <c r="IF151" s="25">
        <v>0.46571160411006995</v>
      </c>
      <c r="IG151" s="25">
        <v>-1.2361462272120589</v>
      </c>
      <c r="IH151" s="25">
        <v>1.3539117392100706</v>
      </c>
      <c r="II151" s="18">
        <f t="shared" si="435"/>
        <v>9.3532414244266242</v>
      </c>
      <c r="IJ151" s="18">
        <f t="shared" si="436"/>
        <v>22.600595208735193</v>
      </c>
      <c r="IK151" s="18">
        <f>IF(ISNUMBER(II151),IK150+II151*0.5,IF(ISNUMBER(II352),0,""))</f>
        <v>473.86170220204576</v>
      </c>
      <c r="IL151" s="18">
        <f>IF(ISNUMBER(IJ151),IL150+IJ151*0.5,IF(ISNUMBER(IJ352),0,""))</f>
        <v>546.85360774790172</v>
      </c>
      <c r="IM151" s="18">
        <f>IF(ISNUMBER(IK151), IK151*COS(RADIANS(-$C151+Графики!$B$3))+IL151*SIN(RADIANS(-$C151+Графики!$B$3)),"")</f>
        <v>473.86170220204576</v>
      </c>
      <c r="IN151" s="19">
        <f>IF(ISNUMBER(IK151), IK151*COS(RADIANS(-$C151+Графики!$B$5))+IL151*SIN(RADIANS(-$C151+Графики!$B$5)),"")</f>
        <v>546.85360774790172</v>
      </c>
      <c r="IO151" s="24">
        <v>-0.58825818112117112</v>
      </c>
      <c r="IP151" s="25">
        <v>0.57347577984901943</v>
      </c>
      <c r="IQ151" s="25">
        <v>-1.2387794128167284</v>
      </c>
      <c r="IR151" s="25">
        <v>1.4816738168486969</v>
      </c>
      <c r="IS151" s="18">
        <f t="shared" si="437"/>
        <v>10.137867662026629</v>
      </c>
      <c r="IT151" s="18">
        <f t="shared" si="438"/>
        <v>23.738203014640263</v>
      </c>
      <c r="IU151" s="18">
        <f>IF(ISNUMBER(IS151),IU150+IS151*0.5,IF(ISNUMBER(IS352),0,""))</f>
        <v>476.01466183357871</v>
      </c>
      <c r="IV151" s="18">
        <f>IF(ISNUMBER(IT151),IV150+IT151*0.5,IF(ISNUMBER(IT352),0,""))</f>
        <v>555.37472858880369</v>
      </c>
      <c r="IW151" s="18">
        <f>IF(ISNUMBER(IU151), IU151*COS(RADIANS(-$C151+Графики!$B$3))+IV151*SIN(RADIANS(-$C151+Графики!$B$3)),"")</f>
        <v>476.01466183357871</v>
      </c>
      <c r="IX151" s="19">
        <f>IF(ISNUMBER(IU151), IU151*COS(RADIANS(-$C151+Графики!$B$5))+IV151*SIN(RADIANS(-$C151+Графики!$B$5)),"")</f>
        <v>555.37472858880369</v>
      </c>
    </row>
    <row r="152" spans="1:258" s="88" customFormat="1" x14ac:dyDescent="0.25">
      <c r="A152" s="44">
        <v>152</v>
      </c>
      <c r="B152" s="50">
        <v>0</v>
      </c>
      <c r="C152" s="11">
        <f>IF(Графики!$A$7="Расчитывать с учетом закручивания скважины",B152,0)</f>
        <v>0</v>
      </c>
      <c r="D152" s="47">
        <v>74.5</v>
      </c>
      <c r="E152" s="34">
        <f>IF(ISNUMBER(INDEX($I$1:$IX$303,$A152,E$1) ),INDEX($I$1:$IX$303,$A152,E$1),0)</f>
        <v>12.939874219717469</v>
      </c>
      <c r="F152" s="35">
        <f>IF(ISNUMBER(INDEX($I$1:$IX$303,$A152,F$1) ),INDEX($I$1:$IX$303,$A152,F$1),0)</f>
        <v>20.873286973678034</v>
      </c>
      <c r="G152" s="35">
        <f>IF(ISNUMBER(INDEX($I$1:$IX$303,$A152,G$1) ),INDEX($I$1:$IX$303,$A152,G$1)-$G$305,0)</f>
        <v>-495.73487537543286</v>
      </c>
      <c r="H152" s="36">
        <f>IF(ISNUMBER(INDEX($I$1:$IX$303,$A152,H$1) ),INDEX($I$1:$IX$303,$A152,H$1)-$H$305,0)</f>
        <v>-589.44888945535729</v>
      </c>
      <c r="I152" s="29">
        <v>-0.82432863722887928</v>
      </c>
      <c r="J152" s="25">
        <v>0.6585131064298555</v>
      </c>
      <c r="K152" s="25">
        <v>-1.21612284864109</v>
      </c>
      <c r="L152" s="25">
        <v>1.1759533713739014</v>
      </c>
      <c r="M152" s="18">
        <f t="shared" si="389"/>
        <v>12.939874219717469</v>
      </c>
      <c r="N152" s="18">
        <f t="shared" si="390"/>
        <v>20.873286973678034</v>
      </c>
      <c r="O152" s="18">
        <f>IF(ISNUMBER(M152),O151+M152*0.5,IF(ISNUMBER(M353),0,""))</f>
        <v>482.18128051398179</v>
      </c>
      <c r="P152" s="18">
        <f>IF(ISNUMBER(N152),P151+N152*0.5,IF(ISNUMBER(N353),0,""))</f>
        <v>565.98077402868023</v>
      </c>
      <c r="Q152" s="18">
        <f>IF(ISNUMBER(O152), O152*COS(RADIANS(-$C152+Графики!$B$3))+P152*SIN(RADIANS(-$C152+Графики!$B$3)),"")</f>
        <v>482.18128051398179</v>
      </c>
      <c r="R152" s="19">
        <f>IF(ISNUMBER(O152), O152*COS(RADIANS(-$C152+Графики!$B$5))+P152*SIN(RADIANS(-$C152+Графики!$B$5)),"")</f>
        <v>565.98077402868023</v>
      </c>
      <c r="S152" s="29">
        <v>-0.79299951827881887</v>
      </c>
      <c r="T152" s="25">
        <v>0.76708735643781689</v>
      </c>
      <c r="U152" s="25">
        <v>-1.2051416776692383</v>
      </c>
      <c r="V152" s="25">
        <v>1.1728052094298211</v>
      </c>
      <c r="W152" s="18">
        <f t="shared" si="391"/>
        <v>13.613905725416238</v>
      </c>
      <c r="X152" s="18">
        <f t="shared" si="392"/>
        <v>20.750011988908657</v>
      </c>
      <c r="Y152" s="18">
        <f>IF(ISNUMBER(W152),Y151+W152*0.5,IF(ISNUMBER(W353),0,""))</f>
        <v>482.75653074971001</v>
      </c>
      <c r="Z152" s="18">
        <f>IF(ISNUMBER(X152),Z151+X152*0.5,IF(ISNUMBER(X353),0,""))</f>
        <v>560.13455573003432</v>
      </c>
      <c r="AA152" s="18">
        <f>IF(ISNUMBER(Y152), Y152*COS(RADIANS(-$C152+Графики!$B$3))+Z152*SIN(RADIANS(-$C152+Графики!$B$3)),"")</f>
        <v>482.75653074971001</v>
      </c>
      <c r="AB152" s="18">
        <f>IF(ISNUMBER(Y152), Y152*COS(RADIANS(-$C152+Графики!$B$5))+Z152*SIN(RADIANS(-$C152+Графики!$B$5)),"")</f>
        <v>560.13455573003432</v>
      </c>
      <c r="AC152" s="24">
        <v>-0.68216027033146509</v>
      </c>
      <c r="AD152" s="25">
        <v>0.75334647088231776</v>
      </c>
      <c r="AE152" s="25">
        <v>-1.1827419291834802</v>
      </c>
      <c r="AF152" s="25">
        <v>1.2235235172161421</v>
      </c>
      <c r="AG152" s="18">
        <f t="shared" si="393"/>
        <v>12.52683188966267</v>
      </c>
      <c r="AH152" s="18">
        <f t="shared" si="394"/>
        <v>20.997084194992677</v>
      </c>
      <c r="AI152" s="18">
        <f>IF(ISNUMBER(AG152),AI151+AG152*0.5,IF(ISNUMBER(AG353),0,""))</f>
        <v>483.39263390124762</v>
      </c>
      <c r="AJ152" s="18">
        <f>IF(ISNUMBER(AH152),AJ151+AH152*0.5,IF(ISNUMBER(AH353),0,""))</f>
        <v>568.5230193047887</v>
      </c>
      <c r="AK152" s="18">
        <f>IF(ISNUMBER(AI152), AI152*COS(RADIANS(-$C152+Графики!$B$3))+AJ152*SIN(RADIANS(-$C152+Графики!$B$3)),"")</f>
        <v>483.39263390124762</v>
      </c>
      <c r="AL152" s="19">
        <f>IF(ISNUMBER(AI152), AI152*COS(RADIANS(-$C152+Графики!$B$5))+AJ152*SIN(RADIANS(-$C152+Графики!$B$5)),"")</f>
        <v>568.5230193047887</v>
      </c>
      <c r="AM152" s="24">
        <v>-0.80232585137796064</v>
      </c>
      <c r="AN152" s="25">
        <v>0.71163564533263501</v>
      </c>
      <c r="AO152" s="25">
        <v>-1.3183996080741509</v>
      </c>
      <c r="AP152" s="25">
        <v>1.2998380426972351</v>
      </c>
      <c r="AQ152" s="18">
        <f t="shared" si="395"/>
        <v>13.211422078868395</v>
      </c>
      <c r="AR152" s="18">
        <f t="shared" si="396"/>
        <v>22.846445847037021</v>
      </c>
      <c r="AS152" s="18">
        <f>IF(ISNUMBER(AQ152),AS151+AQ152*0.5,IF(ISNUMBER(AQ353),0,""))</f>
        <v>476.59789201806592</v>
      </c>
      <c r="AT152" s="18">
        <f>IF(ISNUMBER(AR152),AT151+AR152*0.5,IF(ISNUMBER(AR353),0,""))</f>
        <v>565.43470208635813</v>
      </c>
      <c r="AU152" s="18">
        <f>IF(ISNUMBER(AS152), AS152*COS(RADIANS(-$C152+Графики!$B$3))+AT152*SIN(RADIANS(-$C152+Графики!$B$3)),"")</f>
        <v>476.59789201806592</v>
      </c>
      <c r="AV152" s="19">
        <f>IF(ISNUMBER(AS152), AS152*COS(RADIANS(-$C152+Графики!$B$5))+AT152*SIN(RADIANS(-$C152+Графики!$B$5)),"")</f>
        <v>565.43470208635813</v>
      </c>
      <c r="AW152" s="24">
        <v>-0.72119948930255573</v>
      </c>
      <c r="AX152" s="25">
        <v>0.74372433573844043</v>
      </c>
      <c r="AY152" s="25">
        <v>-1.1771449012621638</v>
      </c>
      <c r="AZ152" s="25">
        <v>1.2176459080043422</v>
      </c>
      <c r="BA152" s="18">
        <f t="shared" si="397"/>
        <v>12.783523815989534</v>
      </c>
      <c r="BB152" s="18">
        <f t="shared" si="398"/>
        <v>20.89697106676028</v>
      </c>
      <c r="BC152" s="18">
        <f>IF(ISNUMBER(BA152),BC151+BA152*0.5,IF(ISNUMBER(BA353),0,""))</f>
        <v>476.84835787264967</v>
      </c>
      <c r="BD152" s="18">
        <f>IF(ISNUMBER(BB152),BD151+BB152*0.5,IF(ISNUMBER(BB353),0,""))</f>
        <v>561.62691359929158</v>
      </c>
      <c r="BE152" s="18">
        <f>IF(ISNUMBER(BC152), BC152*COS(RADIANS(-$C152+Графики!$B$3))+BD152*SIN(RADIANS(-$C152+Графики!$B$3)),"")</f>
        <v>476.84835787264967</v>
      </c>
      <c r="BF152" s="19">
        <f>IF(ISNUMBER(BC152), BC152*COS(RADIANS(-$C152+Графики!$B$5))+BD152*SIN(RADIANS(-$C152+Графики!$B$5)),"")</f>
        <v>561.62691359929158</v>
      </c>
      <c r="BG152" s="24">
        <v>-0.83140568294706296</v>
      </c>
      <c r="BH152" s="25">
        <v>0.67961699215414673</v>
      </c>
      <c r="BI152" s="25">
        <v>-1.317394079828061</v>
      </c>
      <c r="BJ152" s="25">
        <v>1.2085391841393722</v>
      </c>
      <c r="BK152" s="18">
        <f t="shared" si="399"/>
        <v>13.185778256170712</v>
      </c>
      <c r="BL152" s="18">
        <f t="shared" si="400"/>
        <v>22.041141039248291</v>
      </c>
      <c r="BM152" s="18">
        <f>IF(ISNUMBER(BK152),BM151+BK152*0.5,IF(ISNUMBER(BK353),0,""))</f>
        <v>480.64611309481165</v>
      </c>
      <c r="BN152" s="18">
        <f>IF(ISNUMBER(BL152),BN151+BL152*0.5,IF(ISNUMBER(BL353),0,""))</f>
        <v>552.95258303794196</v>
      </c>
      <c r="BO152" s="18">
        <f>IF(ISNUMBER(BM152), BM152*COS(RADIANS(-$C152+Графики!$B$3))+BN152*SIN(RADIANS(-$C152+Графики!$B$3)),"")</f>
        <v>480.64611309481165</v>
      </c>
      <c r="BP152" s="19">
        <f>IF(ISNUMBER(BM152), BM152*COS(RADIANS(-$C152+Графики!$B$5))+BN152*SIN(RADIANS(-$C152+Графики!$B$5)),"")</f>
        <v>552.95258303794196</v>
      </c>
      <c r="BQ152" s="24">
        <v>-0.76016168138757534</v>
      </c>
      <c r="BR152" s="25">
        <v>0.75150961391548665</v>
      </c>
      <c r="BS152" s="25">
        <v>-1.2003303120377087</v>
      </c>
      <c r="BT152" s="25">
        <v>1.2889824328498045</v>
      </c>
      <c r="BU152" s="18">
        <f t="shared" si="401"/>
        <v>13.191438042935204</v>
      </c>
      <c r="BV152" s="18">
        <f t="shared" si="402"/>
        <v>21.72164323924633</v>
      </c>
      <c r="BW152" s="18">
        <f>IF(ISNUMBER(BU152),BW151+BU152*0.5,IF(ISNUMBER(BU353),0,""))</f>
        <v>483.10894920298745</v>
      </c>
      <c r="BX152" s="18">
        <f>IF(ISNUMBER(BV152),BX151+BV152*0.5,IF(ISNUMBER(BV353),0,""))</f>
        <v>554.35554347819584</v>
      </c>
      <c r="BY152" s="18">
        <f>IF(ISNUMBER(BW152), BW152*COS(RADIANS(-$C152+Графики!$B$3))+BX152*SIN(RADIANS(-$C152+Графики!$B$3)),"")</f>
        <v>483.10894920298745</v>
      </c>
      <c r="BZ152" s="19">
        <f>IF(ISNUMBER(BW152), BW152*COS(RADIANS(-$C152+Графики!$B$5))+BX152*SIN(RADIANS(-$C152+Графики!$B$5)),"")</f>
        <v>554.35554347819584</v>
      </c>
      <c r="CA152" s="29">
        <v>-0.77744756926267267</v>
      </c>
      <c r="CB152" s="25">
        <v>0.71010410581556394</v>
      </c>
      <c r="CC152" s="25">
        <v>-1.292615087685272</v>
      </c>
      <c r="CD152" s="25">
        <v>1.3357258477875935</v>
      </c>
      <c r="CE152" s="18">
        <f t="shared" si="403"/>
        <v>12.98097267297986</v>
      </c>
      <c r="CF152" s="18">
        <f t="shared" si="404"/>
        <v>22.934590536739815</v>
      </c>
      <c r="CG152" s="18">
        <f>IF(ISNUMBER(CE152),CG151+CE152*0.5,IF(ISNUMBER(CE353),0,""))</f>
        <v>488.54108701956307</v>
      </c>
      <c r="CH152" s="18">
        <f>IF(ISNUMBER(CF152),CH151+CF152*0.5,IF(ISNUMBER(CF353),0,""))</f>
        <v>569.05295545907279</v>
      </c>
      <c r="CI152" s="18">
        <f>IF(ISNUMBER(CG152), CG152*COS(RADIANS(-$C152+Графики!$B$3))+CH152*SIN(RADIANS(-$C152+Графики!$B$3)),"")</f>
        <v>488.54108701956307</v>
      </c>
      <c r="CJ152" s="19">
        <f>IF(ISNUMBER(CG152), CG152*COS(RADIANS(-$C152+Графики!$B$5))+CH152*SIN(RADIANS(-$C152+Графики!$B$5)),"")</f>
        <v>569.05295545907279</v>
      </c>
      <c r="CK152" s="24">
        <v>-0.70291924290604946</v>
      </c>
      <c r="CL152" s="25">
        <v>0.75224454533595397</v>
      </c>
      <c r="CM152" s="25">
        <v>-1.1994507037360287</v>
      </c>
      <c r="CN152" s="25">
        <v>1.2713152534871806</v>
      </c>
      <c r="CO152" s="18">
        <f t="shared" si="405"/>
        <v>12.698358340750941</v>
      </c>
      <c r="CP152" s="18">
        <f t="shared" si="406"/>
        <v>21.559829887865913</v>
      </c>
      <c r="CQ152" s="18">
        <f>IF(ISNUMBER(CO152),CQ151+CO152*0.5,IF(ISNUMBER(CO353),0,""))</f>
        <v>488.08768794112592</v>
      </c>
      <c r="CR152" s="18">
        <f>IF(ISNUMBER(CP152),CR151+CP152*0.5,IF(ISNUMBER(CP353),0,""))</f>
        <v>569.0641763188421</v>
      </c>
      <c r="CS152" s="18">
        <f>IF(ISNUMBER(CQ152), CQ152*COS(RADIANS(-$C152+Графики!$B$3))+CR152*SIN(RADIANS(-$C152+Графики!$B$3)),"")</f>
        <v>488.08768794112592</v>
      </c>
      <c r="CT152" s="19">
        <f>IF(ISNUMBER(CQ152), CQ152*COS(RADIANS(-$C152+Графики!$B$5))+CR152*SIN(RADIANS(-$C152+Графики!$B$5)),"")</f>
        <v>569.0641763188421</v>
      </c>
      <c r="CU152" s="24">
        <v>-0.7697853625663027</v>
      </c>
      <c r="CV152" s="25">
        <v>0.64073460781407576</v>
      </c>
      <c r="CW152" s="25">
        <v>-1.3074192582434923</v>
      </c>
      <c r="CX152" s="25">
        <v>1.1897338405912616</v>
      </c>
      <c r="CY152" s="18">
        <f t="shared" si="407"/>
        <v>12.308797992442633</v>
      </c>
      <c r="CZ152" s="18">
        <f t="shared" si="408"/>
        <v>21.790047040600474</v>
      </c>
      <c r="DA152" s="18">
        <f>IF(ISNUMBER(CY152),DA151+CY152*0.5,IF(ISNUMBER(CY353),0,""))</f>
        <v>477.69548058600395</v>
      </c>
      <c r="DB152" s="18">
        <f>IF(ISNUMBER(CZ152),DB151+CZ152*0.5,IF(ISNUMBER(CZ353),0,""))</f>
        <v>567.13303056213249</v>
      </c>
      <c r="DC152" s="18">
        <f>IF(ISNUMBER(DA152), DA152*COS(RADIANS(-$C152+Графики!$B$3))+DB152*SIN(RADIANS(-$C152+Графики!$B$3)),"")</f>
        <v>477.69548058600395</v>
      </c>
      <c r="DD152" s="19">
        <f>IF(ISNUMBER(DA152), DA152*COS(RADIANS(-$C152+Графики!$B$5))+DB152*SIN(RADIANS(-$C152+Графики!$B$5)),"")</f>
        <v>567.13303056213249</v>
      </c>
      <c r="DE152" s="24">
        <v>-0.71230062312691189</v>
      </c>
      <c r="DF152" s="25">
        <v>0.75803548689059819</v>
      </c>
      <c r="DG152" s="25">
        <v>-1.2993358371208175</v>
      </c>
      <c r="DH152" s="25">
        <v>1.2725911390449371</v>
      </c>
      <c r="DI152" s="18">
        <f t="shared" si="409"/>
        <v>12.830751038786877</v>
      </c>
      <c r="DJ152" s="18">
        <f t="shared" si="410"/>
        <v>22.442412602400978</v>
      </c>
      <c r="DK152" s="18">
        <f>IF(ISNUMBER(DI152),DK151+DI152*0.5,IF(ISNUMBER(DI353),0,""))</f>
        <v>482.10843244739743</v>
      </c>
      <c r="DL152" s="18">
        <f>IF(ISNUMBER(DJ152),DL151+DJ152*0.5,IF(ISNUMBER(DJ353),0,""))</f>
        <v>565.79896816579321</v>
      </c>
      <c r="DM152" s="18">
        <f>IF(ISNUMBER(DK152), DK152*COS(RADIANS(-$C152+Графики!$B$3))+DL152*SIN(RADIANS(-$C152+Графики!$B$3)),"")</f>
        <v>482.10843244739743</v>
      </c>
      <c r="DN152" s="19">
        <f>IF(ISNUMBER(DK152), DK152*COS(RADIANS(-$C152+Графики!$B$5))+DL152*SIN(RADIANS(-$C152+Графики!$B$5)),"")</f>
        <v>565.79896816579321</v>
      </c>
      <c r="DO152" s="24">
        <v>-0.66193832104542494</v>
      </c>
      <c r="DP152" s="25">
        <v>0.66322880543748974</v>
      </c>
      <c r="DQ152" s="25">
        <v>-1.1748136384962127</v>
      </c>
      <c r="DR152" s="25">
        <v>1.2669544428736033</v>
      </c>
      <c r="DS152" s="18">
        <f t="shared" si="411"/>
        <v>11.564006997418359</v>
      </c>
      <c r="DT152" s="18">
        <f t="shared" si="412"/>
        <v>21.306833815352135</v>
      </c>
      <c r="DU152" s="18">
        <f>IF(ISNUMBER(DS152),DU151+DS152*0.5,IF(ISNUMBER(DS353),0,""))</f>
        <v>486.5386339418086</v>
      </c>
      <c r="DV152" s="18">
        <f>IF(ISNUMBER(DT152),DV151+DT152*0.5,IF(ISNUMBER(DT353),0,""))</f>
        <v>562.28062118011371</v>
      </c>
      <c r="DW152" s="18">
        <f>IF(ISNUMBER(DU152), DU152*COS(RADIANS(-$C152+Графики!$B$3))+DV152*SIN(RADIANS(-$C152+Графики!$B$3)),"")</f>
        <v>486.5386339418086</v>
      </c>
      <c r="DX152" s="19">
        <f>IF(ISNUMBER(DU152), DU152*COS(RADIANS(-$C152+Графики!$B$5))+DV152*SIN(RADIANS(-$C152+Графики!$B$5)),"")</f>
        <v>562.28062118011371</v>
      </c>
      <c r="DY152" s="24">
        <v>-0.75336309771041687</v>
      </c>
      <c r="DZ152" s="25">
        <v>0.69228464853468175</v>
      </c>
      <c r="EA152" s="25">
        <v>-1.3133039280306344</v>
      </c>
      <c r="EB152" s="25">
        <v>1.2127105795157509</v>
      </c>
      <c r="EC152" s="18">
        <f t="shared" si="413"/>
        <v>12.615321860311457</v>
      </c>
      <c r="ED152" s="18">
        <f t="shared" si="414"/>
        <v>22.041849850979816</v>
      </c>
      <c r="EE152" s="18">
        <f>IF(ISNUMBER(EC152),EE151+EC152*0.5,IF(ISNUMBER(EC353),0,""))</f>
        <v>479.10403218892458</v>
      </c>
      <c r="EF152" s="18">
        <f>IF(ISNUMBER(ED152),EF151+ED152*0.5,IF(ISNUMBER(ED353),0,""))</f>
        <v>560.64806089245928</v>
      </c>
      <c r="EG152" s="18">
        <f>IF(ISNUMBER(EE152), EE152*COS(RADIANS(-$C152+Графики!$B$3))+EF152*SIN(RADIANS(-$C152+Графики!$B$3)),"")</f>
        <v>479.10403218892458</v>
      </c>
      <c r="EH152" s="19">
        <f>IF(ISNUMBER(EE152), EE152*COS(RADIANS(-$C152+Графики!$B$5))+EF152*SIN(RADIANS(-$C152+Графики!$B$5)),"")</f>
        <v>560.64806089245928</v>
      </c>
      <c r="EI152" s="24">
        <v>-0.76782415272629734</v>
      </c>
      <c r="EJ152" s="25">
        <v>0.6489500270293983</v>
      </c>
      <c r="EK152" s="25">
        <v>-1.3337259548754326</v>
      </c>
      <c r="EL152" s="25">
        <v>1.3614412620267509</v>
      </c>
      <c r="EM152" s="18">
        <f t="shared" si="415"/>
        <v>12.3633721122987</v>
      </c>
      <c r="EN152" s="18">
        <f t="shared" si="416"/>
        <v>23.517602530349407</v>
      </c>
      <c r="EO152" s="18">
        <f>IF(ISNUMBER(EM152),EO151+EM152*0.5,IF(ISNUMBER(EM353),0,""))</f>
        <v>483.65434633912417</v>
      </c>
      <c r="EP152" s="18">
        <f>IF(ISNUMBER(EN152),EP151+EN152*0.5,IF(ISNUMBER(EN353),0,""))</f>
        <v>559.61244381002837</v>
      </c>
      <c r="EQ152" s="18">
        <f>IF(ISNUMBER(EO152), EO152*COS(RADIANS(-$C152+Графики!$B$3))+EP152*SIN(RADIANS(-$C152+Графики!$B$3)),"")</f>
        <v>483.65434633912417</v>
      </c>
      <c r="ER152" s="19">
        <f>IF(ISNUMBER(EO152), EO152*COS(RADIANS(-$C152+Графики!$B$5))+EP152*SIN(RADIANS(-$C152+Графики!$B$5)),"")</f>
        <v>559.61244381002837</v>
      </c>
      <c r="ES152" s="24">
        <v>-0.64460075311485754</v>
      </c>
      <c r="ET152" s="25">
        <v>0.64438542435365076</v>
      </c>
      <c r="EU152" s="25">
        <v>-1.2652703776272309</v>
      </c>
      <c r="EV152" s="25">
        <v>1.2784658930195256</v>
      </c>
      <c r="EW152" s="18">
        <f t="shared" si="417"/>
        <v>11.248289194812651</v>
      </c>
      <c r="EX152" s="18">
        <f t="shared" si="418"/>
        <v>22.196463571691105</v>
      </c>
      <c r="EY152" s="18">
        <f>IF(ISNUMBER(EW152),EY151+EW152*0.5,IF(ISNUMBER(EW353),0,""))</f>
        <v>474.67357256835771</v>
      </c>
      <c r="EZ152" s="18">
        <f>IF(ISNUMBER(EX152),EZ151+EX152*0.5,IF(ISNUMBER(EX353),0,""))</f>
        <v>558.71710828811183</v>
      </c>
      <c r="FA152" s="18">
        <f>IF(ISNUMBER(EY152), EY152*COS(RADIANS(-$C152+Графики!$B$3))+EZ152*SIN(RADIANS(-$C152+Графики!$B$3)),"")</f>
        <v>474.67357256835771</v>
      </c>
      <c r="FB152" s="19">
        <f>IF(ISNUMBER(EY152), EY152*COS(RADIANS(-$C152+Графики!$B$5))+EZ152*SIN(RADIANS(-$C152+Графики!$B$5)),"")</f>
        <v>558.71710828811183</v>
      </c>
      <c r="FC152" s="24">
        <v>-0.77373930106674293</v>
      </c>
      <c r="FD152" s="25">
        <v>0.79423928769284247</v>
      </c>
      <c r="FE152" s="25">
        <v>-1.249603266238337</v>
      </c>
      <c r="FF152" s="25">
        <v>1.295048206095528</v>
      </c>
      <c r="FG152" s="18">
        <f t="shared" si="419"/>
        <v>13.682767507657827</v>
      </c>
      <c r="FH152" s="18">
        <f t="shared" si="420"/>
        <v>22.204448244679437</v>
      </c>
      <c r="FI152" s="18">
        <f>IF(ISNUMBER(FG152),FI151+FG152*0.5,IF(ISNUMBER(FG353),0,""))</f>
        <v>481.5303210894063</v>
      </c>
      <c r="FJ152" s="18">
        <f>IF(ISNUMBER(FH152),FJ151+FH152*0.5,IF(ISNUMBER(FH353),0,""))</f>
        <v>568.21244315121317</v>
      </c>
      <c r="FK152" s="18">
        <f>IF(ISNUMBER(FI152), FI152*COS(RADIANS(-$C152+Графики!$B$3))+FJ152*SIN(RADIANS(-$C152+Графики!$B$3)),"")</f>
        <v>481.5303210894063</v>
      </c>
      <c r="FL152" s="19">
        <f>IF(ISNUMBER(FI152), FI152*COS(RADIANS(-$C152+Графики!$B$5))+FJ152*SIN(RADIANS(-$C152+Графики!$B$5)),"")</f>
        <v>568.21244315121317</v>
      </c>
      <c r="FM152" s="24">
        <v>-0.6663873720104122</v>
      </c>
      <c r="FN152" s="25">
        <v>0.62498725138433364</v>
      </c>
      <c r="FO152" s="25">
        <v>-1.3286495751213678</v>
      </c>
      <c r="FP152" s="25">
        <v>1.2209930388912789</v>
      </c>
      <c r="FQ152" s="18">
        <f t="shared" si="421"/>
        <v>11.269130996457713</v>
      </c>
      <c r="FR152" s="18">
        <f t="shared" si="422"/>
        <v>22.247993412790386</v>
      </c>
      <c r="FS152" s="18">
        <f>IF(ISNUMBER(FQ152),FS151+FQ152*0.5,IF(ISNUMBER(FQ353),0,""))</f>
        <v>486.81193244016532</v>
      </c>
      <c r="FT152" s="18">
        <f>IF(ISNUMBER(FR152),FT151+FR152*0.5,IF(ISNUMBER(FR353),0,""))</f>
        <v>560.28316152130185</v>
      </c>
      <c r="FU152" s="18">
        <f>IF(ISNUMBER(FS152), FS152*COS(RADIANS(-$C152+Графики!$B$3))+FT152*SIN(RADIANS(-$C152+Графики!$B$3)),"")</f>
        <v>486.81193244016532</v>
      </c>
      <c r="FV152" s="19">
        <f>IF(ISNUMBER(FS152), FS152*COS(RADIANS(-$C152+Графики!$B$5))+FT152*SIN(RADIANS(-$C152+Графики!$B$5)),"")</f>
        <v>560.28316152130185</v>
      </c>
      <c r="FW152" s="24">
        <v>-0.7749151911028398</v>
      </c>
      <c r="FX152" s="25">
        <v>0.75721955476380065</v>
      </c>
      <c r="FY152" s="25">
        <v>-1.3545718244264426</v>
      </c>
      <c r="FZ152" s="25">
        <v>1.3342253480780439</v>
      </c>
      <c r="GA152" s="18">
        <f t="shared" si="423"/>
        <v>13.369999587822429</v>
      </c>
      <c r="GB152" s="18">
        <f t="shared" si="424"/>
        <v>23.462028744599166</v>
      </c>
      <c r="GC152" s="18">
        <f>IF(ISNUMBER(GA152),GC151+GA152*0.5,IF(ISNUMBER(GA353),0,""))</f>
        <v>487.05263439437078</v>
      </c>
      <c r="GD152" s="18">
        <f>IF(ISNUMBER(GB152),GD151+GB152*0.5,IF(ISNUMBER(GB353),0,""))</f>
        <v>557.65468005359367</v>
      </c>
      <c r="GE152" s="18">
        <f>IF(ISNUMBER(GC152), GC152*COS(RADIANS(-$C152+Графики!$B$3))+GD152*SIN(RADIANS(-$C152+Графики!$B$3)),"")</f>
        <v>487.05263439437078</v>
      </c>
      <c r="GF152" s="19">
        <f>IF(ISNUMBER(GC152), GC152*COS(RADIANS(-$C152+Графики!$B$5))+GD152*SIN(RADIANS(-$C152+Графики!$B$5)),"")</f>
        <v>557.65468005359367</v>
      </c>
      <c r="GG152" s="24">
        <v>-0.6523482981357831</v>
      </c>
      <c r="GH152" s="25">
        <v>0.61467634367279156</v>
      </c>
      <c r="GI152" s="25">
        <v>-1.1948110354209487</v>
      </c>
      <c r="GJ152" s="25">
        <v>1.2017305363740871</v>
      </c>
      <c r="GK152" s="18">
        <f t="shared" si="425"/>
        <v>11.056650560963089</v>
      </c>
      <c r="GL152" s="18">
        <f t="shared" si="426"/>
        <v>20.912246013341392</v>
      </c>
      <c r="GM152" s="18">
        <f>IF(ISNUMBER(GK152),GM151+GK152*0.5,IF(ISNUMBER(GK353),0,""))</f>
        <v>488.4699505614206</v>
      </c>
      <c r="GN152" s="18">
        <f>IF(ISNUMBER(GL152),GN151+GL152*0.5,IF(ISNUMBER(GL353),0,""))</f>
        <v>561.555221645546</v>
      </c>
      <c r="GO152" s="18">
        <f>IF(ISNUMBER(GM152), GM152*COS(RADIANS(-$C152+Графики!$B$3))+GN152*SIN(RADIANS(-$C152+Графики!$B$3)),"")</f>
        <v>488.4699505614206</v>
      </c>
      <c r="GP152" s="19">
        <f>IF(ISNUMBER(GM152), GM152*COS(RADIANS(-$C152+Графики!$B$5))+GN152*SIN(RADIANS(-$C152+Графики!$B$5)),"")</f>
        <v>561.555221645546</v>
      </c>
      <c r="GQ152" s="24">
        <v>-0.64532849641927159</v>
      </c>
      <c r="GR152" s="25">
        <v>0.63096291719830611</v>
      </c>
      <c r="GS152" s="25">
        <v>-1.2873504649430529</v>
      </c>
      <c r="GT152" s="25">
        <v>1.2025983074943098</v>
      </c>
      <c r="GU152" s="18">
        <f t="shared" si="427"/>
        <v>11.137513421092493</v>
      </c>
      <c r="GV152" s="18">
        <f t="shared" si="428"/>
        <v>21.727192316777302</v>
      </c>
      <c r="GW152" s="18">
        <f>IF(ISNUMBER(GU152),GW151+GU152*0.5,IF(ISNUMBER(GU353),0,""))</f>
        <v>484.29851629888515</v>
      </c>
      <c r="GX152" s="18">
        <f>IF(ISNUMBER(GV152),GX151+GV152*0.5,IF(ISNUMBER(GV353),0,""))</f>
        <v>561.87932895221752</v>
      </c>
      <c r="GY152" s="18">
        <f>IF(ISNUMBER(GW152), GW152*COS(RADIANS(-$C152+Графики!$B$3))+GX152*SIN(RADIANS(-$C152+Графики!$B$3)),"")</f>
        <v>484.29851629888515</v>
      </c>
      <c r="GZ152" s="19">
        <f>IF(ISNUMBER(GW152), GW152*COS(RADIANS(-$C152+Графики!$B$5))+GX152*SIN(RADIANS(-$C152+Графики!$B$5)),"")</f>
        <v>561.87932895221752</v>
      </c>
      <c r="HA152" s="24">
        <v>-0.69176015829587068</v>
      </c>
      <c r="HB152" s="25">
        <v>0.63102113432396745</v>
      </c>
      <c r="HC152" s="25">
        <v>-1.3189435276589141</v>
      </c>
      <c r="HD152" s="25">
        <v>1.1731326648233529</v>
      </c>
      <c r="HE152" s="18">
        <f t="shared" si="429"/>
        <v>11.54318805891414</v>
      </c>
      <c r="HF152" s="18">
        <f t="shared" si="430"/>
        <v>21.745753172637706</v>
      </c>
      <c r="HG152" s="18">
        <f>IF(ISNUMBER(HE152),HG151+HE152*0.5,IF(ISNUMBER(HE353),0,""))</f>
        <v>485.52849553522088</v>
      </c>
      <c r="HH152" s="18">
        <f>IF(ISNUMBER(HF152),HH151+HF152*0.5,IF(ISNUMBER(HF353),0,""))</f>
        <v>564.68607668622531</v>
      </c>
      <c r="HI152" s="18">
        <f>IF(ISNUMBER(HG152), HG152*COS(RADIANS(-$C152+Графики!$B$3))+HH152*SIN(RADIANS(-$C152+Графики!$B$3)),"")</f>
        <v>485.52849553522088</v>
      </c>
      <c r="HJ152" s="19">
        <f>IF(ISNUMBER(HG152), HG152*COS(RADIANS(-$C152+Графики!$B$5))+HH152*SIN(RADIANS(-$C152+Графики!$B$5)),"")</f>
        <v>564.68607668622531</v>
      </c>
      <c r="HK152" s="24">
        <v>-0.64650993106647647</v>
      </c>
      <c r="HL152" s="25">
        <v>0.6908787295782588</v>
      </c>
      <c r="HM152" s="25">
        <v>-1.2183232267751893</v>
      </c>
      <c r="HN152" s="25">
        <v>1.2829792382053262</v>
      </c>
      <c r="HO152" s="18">
        <f t="shared" si="431"/>
        <v>11.670652805438971</v>
      </c>
      <c r="HP152" s="18">
        <f t="shared" si="432"/>
        <v>21.826248479466528</v>
      </c>
      <c r="HQ152" s="18">
        <f>IF(ISNUMBER(HO152),HQ151+HO152*0.5,IF(ISNUMBER(HO353),0,""))</f>
        <v>484.05161733430816</v>
      </c>
      <c r="HR152" s="18">
        <f>IF(ISNUMBER(HP152),HR151+HP152*0.5,IF(ISNUMBER(HP353),0,""))</f>
        <v>569.84347819634411</v>
      </c>
      <c r="HS152" s="18">
        <f>IF(ISNUMBER(HQ152), HQ152*COS(RADIANS(-$C152+Графики!$B$3))+HR152*SIN(RADIANS(-$C152+Графики!$B$3)),"")</f>
        <v>484.05161733430816</v>
      </c>
      <c r="HT152" s="19">
        <f>IF(ISNUMBER(HQ152), HQ152*COS(RADIANS(-$C152+Графики!$B$5))+HR152*SIN(RADIANS(-$C152+Графики!$B$5)),"")</f>
        <v>569.84347819634411</v>
      </c>
      <c r="HU152" s="24">
        <v>-0.70595558015726745</v>
      </c>
      <c r="HV152" s="25">
        <v>0.65597749174918774</v>
      </c>
      <c r="HW152" s="25">
        <v>-1.3648872761299962</v>
      </c>
      <c r="HX152" s="25">
        <v>1.2859704376438834</v>
      </c>
      <c r="HY152" s="18">
        <f t="shared" si="433"/>
        <v>11.884828343525635</v>
      </c>
      <c r="HZ152" s="18">
        <f t="shared" si="434"/>
        <v>23.13103436707603</v>
      </c>
      <c r="IA152" s="18">
        <f>IF(ISNUMBER(HY152),IA151+HY152*0.5,IF(ISNUMBER(HY353),0,""))</f>
        <v>480.22395193685094</v>
      </c>
      <c r="IB152" s="18">
        <f>IF(ISNUMBER(HZ152),IB151+HZ152*0.5,IF(ISNUMBER(HZ353),0,""))</f>
        <v>557.09192471381834</v>
      </c>
      <c r="IC152" s="18">
        <f>IF(ISNUMBER(IA152), IA152*COS(RADIANS(-$C152+Графики!$B$3))+IB152*SIN(RADIANS(-$C152+Графики!$B$3)),"")</f>
        <v>480.22395193685094</v>
      </c>
      <c r="ID152" s="19">
        <f>IF(ISNUMBER(IA152), IA152*COS(RADIANS(-$C152+Графики!$B$5))+IB152*SIN(RADIANS(-$C152+Графики!$B$5)),"")</f>
        <v>557.09192471381834</v>
      </c>
      <c r="IE152" s="24">
        <v>-0.76833888548428375</v>
      </c>
      <c r="IF152" s="25">
        <v>0.67865263417927435</v>
      </c>
      <c r="IG152" s="25">
        <v>-1.2429355260295138</v>
      </c>
      <c r="IH152" s="25">
        <v>1.2869311532838947</v>
      </c>
      <c r="II152" s="18">
        <f t="shared" si="435"/>
        <v>12.627047561557543</v>
      </c>
      <c r="IJ152" s="18">
        <f t="shared" si="436"/>
        <v>22.075458211687558</v>
      </c>
      <c r="IK152" s="18">
        <f>IF(ISNUMBER(II152),IK151+II152*0.5,IF(ISNUMBER(II353),0,""))</f>
        <v>480.17522598282454</v>
      </c>
      <c r="IL152" s="18">
        <f>IF(ISNUMBER(IJ152),IL151+IJ152*0.5,IF(ISNUMBER(IJ353),0,""))</f>
        <v>557.89133685374554</v>
      </c>
      <c r="IM152" s="18">
        <f>IF(ISNUMBER(IK152), IK152*COS(RADIANS(-$C152+Графики!$B$3))+IL152*SIN(RADIANS(-$C152+Графики!$B$3)),"")</f>
        <v>480.17522598282454</v>
      </c>
      <c r="IN152" s="19">
        <f>IF(ISNUMBER(IK152), IK152*COS(RADIANS(-$C152+Графики!$B$5))+IL152*SIN(RADIANS(-$C152+Графики!$B$5)),"")</f>
        <v>557.89133685374554</v>
      </c>
      <c r="IO152" s="24">
        <v>-0.72903825475152728</v>
      </c>
      <c r="IP152" s="25">
        <v>0.63719255923587048</v>
      </c>
      <c r="IQ152" s="25">
        <v>-1.2104414140649491</v>
      </c>
      <c r="IR152" s="25">
        <v>1.2073972181479395</v>
      </c>
      <c r="IS152" s="18">
        <f t="shared" si="437"/>
        <v>11.922330561155842</v>
      </c>
      <c r="IT152" s="18">
        <f t="shared" si="438"/>
        <v>21.098056920739136</v>
      </c>
      <c r="IU152" s="18">
        <f>IF(ISNUMBER(IS152),IU151+IS152*0.5,IF(ISNUMBER(IS353),0,""))</f>
        <v>481.97582711415663</v>
      </c>
      <c r="IV152" s="18">
        <f>IF(ISNUMBER(IT152),IV151+IT152*0.5,IF(ISNUMBER(IT353),0,""))</f>
        <v>565.92375704917322</v>
      </c>
      <c r="IW152" s="18">
        <f>IF(ISNUMBER(IU152), IU152*COS(RADIANS(-$C152+Графики!$B$3))+IV152*SIN(RADIANS(-$C152+Графики!$B$3)),"")</f>
        <v>481.97582711415663</v>
      </c>
      <c r="IX152" s="19">
        <f>IF(ISNUMBER(IU152), IU152*COS(RADIANS(-$C152+Графики!$B$5))+IV152*SIN(RADIANS(-$C152+Графики!$B$5)),"")</f>
        <v>565.92375704917322</v>
      </c>
    </row>
    <row r="153" spans="1:258" s="88" customFormat="1" x14ac:dyDescent="0.25">
      <c r="A153" s="44">
        <v>153</v>
      </c>
      <c r="B153" s="50">
        <v>0</v>
      </c>
      <c r="C153" s="11">
        <f>IF(Графики!$A$7="Расчитывать с учетом закручивания скважины",B153,0)</f>
        <v>0</v>
      </c>
      <c r="D153" s="47">
        <v>75</v>
      </c>
      <c r="E153" s="34">
        <f>IF(ISNUMBER(INDEX($I$1:$IX$303,$A153,E$1) ),INDEX($I$1:$IX$303,$A153,E$1),0)</f>
        <v>16.123163807976379</v>
      </c>
      <c r="F153" s="35">
        <f>IF(ISNUMBER(INDEX($I$1:$IX$303,$A153,F$1) ),INDEX($I$1:$IX$303,$A153,F$1),0)</f>
        <v>19.754953632783149</v>
      </c>
      <c r="G153" s="35">
        <f>IF(ISNUMBER(INDEX($I$1:$IX$303,$A153,G$1) ),INDEX($I$1:$IX$303,$A153,G$1)-$G$305,0)</f>
        <v>-487.67329347144465</v>
      </c>
      <c r="H153" s="36">
        <f>IF(ISNUMBER(INDEX($I$1:$IX$303,$A153,H$1) ),INDEX($I$1:$IX$303,$A153,H$1)-$H$305,0)</f>
        <v>-579.57141263896574</v>
      </c>
      <c r="I153" s="29">
        <v>-0.86143223354121268</v>
      </c>
      <c r="J153" s="25">
        <v>0.98622630132628253</v>
      </c>
      <c r="K153" s="25">
        <v>-1.1173141199007839</v>
      </c>
      <c r="L153" s="25">
        <v>1.1465840824582956</v>
      </c>
      <c r="M153" s="18">
        <f t="shared" si="389"/>
        <v>16.123163807976379</v>
      </c>
      <c r="N153" s="18">
        <f t="shared" si="390"/>
        <v>19.754953632783149</v>
      </c>
      <c r="O153" s="18">
        <f>IF(ISNUMBER(M153),O152+M153*0.5,IF(ISNUMBER(M354),0,""))</f>
        <v>490.24286241797</v>
      </c>
      <c r="P153" s="18">
        <f>IF(ISNUMBER(N153),P152+N153*0.5,IF(ISNUMBER(N354),0,""))</f>
        <v>575.85825084507178</v>
      </c>
      <c r="Q153" s="18">
        <f>IF(ISNUMBER(O153), O153*COS(RADIANS(-$C153+Графики!$B$3))+P153*SIN(RADIANS(-$C153+Графики!$B$3)),"")</f>
        <v>490.24286241797</v>
      </c>
      <c r="R153" s="19">
        <f>IF(ISNUMBER(O153), O153*COS(RADIANS(-$C153+Графики!$B$5))+P153*SIN(RADIANS(-$C153+Графики!$B$5)),"")</f>
        <v>575.85825084507178</v>
      </c>
      <c r="S153" s="29">
        <v>-0.89608638117058381</v>
      </c>
      <c r="T153" s="25">
        <v>0.90251087201352587</v>
      </c>
      <c r="U153" s="25">
        <v>-1.2159537279434691</v>
      </c>
      <c r="V153" s="25">
        <v>1.3111624784662419</v>
      </c>
      <c r="W153" s="18">
        <f t="shared" si="391"/>
        <v>15.695077545565296</v>
      </c>
      <c r="X153" s="18">
        <f t="shared" si="392"/>
        <v>22.051461650461405</v>
      </c>
      <c r="Y153" s="18">
        <f>IF(ISNUMBER(W153),Y152+W153*0.5,IF(ISNUMBER(W354),0,""))</f>
        <v>490.60406952249264</v>
      </c>
      <c r="Z153" s="18">
        <f>IF(ISNUMBER(X153),Z152+X153*0.5,IF(ISNUMBER(X354),0,""))</f>
        <v>571.16028655526497</v>
      </c>
      <c r="AA153" s="18">
        <f>IF(ISNUMBER(Y153), Y153*COS(RADIANS(-$C153+Графики!$B$3))+Z153*SIN(RADIANS(-$C153+Графики!$B$3)),"")</f>
        <v>490.60406952249264</v>
      </c>
      <c r="AB153" s="18">
        <f>IF(ISNUMBER(Y153), Y153*COS(RADIANS(-$C153+Графики!$B$5))+Z153*SIN(RADIANS(-$C153+Графики!$B$5)),"")</f>
        <v>571.16028655526497</v>
      </c>
      <c r="AC153" s="24">
        <v>-0.94377070897239446</v>
      </c>
      <c r="AD153" s="25">
        <v>0.89691375932017048</v>
      </c>
      <c r="AE153" s="25">
        <v>-1.1197317451668485</v>
      </c>
      <c r="AF153" s="25">
        <v>1.1260708710555321</v>
      </c>
      <c r="AG153" s="18">
        <f t="shared" si="393"/>
        <v>16.062311477176522</v>
      </c>
      <c r="AH153" s="18">
        <f t="shared" si="394"/>
        <v>19.597070424625166</v>
      </c>
      <c r="AI153" s="18">
        <f>IF(ISNUMBER(AG153),AI152+AG153*0.5,IF(ISNUMBER(AG354),0,""))</f>
        <v>491.42378963983589</v>
      </c>
      <c r="AJ153" s="18">
        <f>IF(ISNUMBER(AH153),AJ152+AH153*0.5,IF(ISNUMBER(AH354),0,""))</f>
        <v>578.32155451710128</v>
      </c>
      <c r="AK153" s="18">
        <f>IF(ISNUMBER(AI153), AI153*COS(RADIANS(-$C153+Графики!$B$3))+AJ153*SIN(RADIANS(-$C153+Графики!$B$3)),"")</f>
        <v>491.42378963983589</v>
      </c>
      <c r="AL153" s="19">
        <f>IF(ISNUMBER(AI153), AI153*COS(RADIANS(-$C153+Графики!$B$5))+AJ153*SIN(RADIANS(-$C153+Графики!$B$5)),"")</f>
        <v>578.32155451710128</v>
      </c>
      <c r="AM153" s="24">
        <v>-1.0408165499856818</v>
      </c>
      <c r="AN153" s="25">
        <v>0.90749904795946879</v>
      </c>
      <c r="AO153" s="25">
        <v>-1.1623553994153497</v>
      </c>
      <c r="AP153" s="25">
        <v>1.3054550358864856</v>
      </c>
      <c r="AQ153" s="18">
        <f t="shared" si="395"/>
        <v>17.001441877797351</v>
      </c>
      <c r="AR153" s="18">
        <f t="shared" si="396"/>
        <v>21.534044081424828</v>
      </c>
      <c r="AS153" s="18">
        <f>IF(ISNUMBER(AQ153),AS152+AQ153*0.5,IF(ISNUMBER(AQ354),0,""))</f>
        <v>485.09861295696459</v>
      </c>
      <c r="AT153" s="18">
        <f>IF(ISNUMBER(AR153),AT152+AR153*0.5,IF(ISNUMBER(AR354),0,""))</f>
        <v>576.20172412707052</v>
      </c>
      <c r="AU153" s="18">
        <f>IF(ISNUMBER(AS153), AS153*COS(RADIANS(-$C153+Графики!$B$3))+AT153*SIN(RADIANS(-$C153+Графики!$B$3)),"")</f>
        <v>485.09861295696459</v>
      </c>
      <c r="AV153" s="19">
        <f>IF(ISNUMBER(AS153), AS153*COS(RADIANS(-$C153+Графики!$B$5))+AT153*SIN(RADIANS(-$C153+Графики!$B$5)),"")</f>
        <v>576.20172412707052</v>
      </c>
      <c r="AW153" s="24">
        <v>-0.96871770820573755</v>
      </c>
      <c r="AX153" s="25">
        <v>0.88649627553567611</v>
      </c>
      <c r="AY153" s="25">
        <v>-1.2475690667744277</v>
      </c>
      <c r="AZ153" s="25">
        <v>1.2388107974691651</v>
      </c>
      <c r="BA153" s="18">
        <f t="shared" si="397"/>
        <v>16.18908893203594</v>
      </c>
      <c r="BB153" s="18">
        <f t="shared" si="398"/>
        <v>21.696055059000532</v>
      </c>
      <c r="BC153" s="18">
        <f>IF(ISNUMBER(BA153),BC152+BA153*0.5,IF(ISNUMBER(BA354),0,""))</f>
        <v>484.94290233866764</v>
      </c>
      <c r="BD153" s="18">
        <f>IF(ISNUMBER(BB153),BD152+BB153*0.5,IF(ISNUMBER(BB354),0,""))</f>
        <v>572.4749411287919</v>
      </c>
      <c r="BE153" s="18">
        <f>IF(ISNUMBER(BC153), BC153*COS(RADIANS(-$C153+Графики!$B$3))+BD153*SIN(RADIANS(-$C153+Графики!$B$3)),"")</f>
        <v>484.94290233866764</v>
      </c>
      <c r="BF153" s="19">
        <f>IF(ISNUMBER(BC153), BC153*COS(RADIANS(-$C153+Графики!$B$5))+BD153*SIN(RADIANS(-$C153+Графики!$B$5)),"")</f>
        <v>572.4749411287919</v>
      </c>
      <c r="BG153" s="24">
        <v>-1.0487551328350151</v>
      </c>
      <c r="BH153" s="25">
        <v>0.98494953114862638</v>
      </c>
      <c r="BI153" s="25">
        <v>-1.2691088464083979</v>
      </c>
      <c r="BJ153" s="25">
        <v>1.2964047453637733</v>
      </c>
      <c r="BK153" s="18">
        <f t="shared" si="399"/>
        <v>17.746489560798587</v>
      </c>
      <c r="BL153" s="18">
        <f t="shared" si="400"/>
        <v>22.386459326431797</v>
      </c>
      <c r="BM153" s="18">
        <f>IF(ISNUMBER(BK153),BM152+BK153*0.5,IF(ISNUMBER(BK354),0,""))</f>
        <v>489.51935787521097</v>
      </c>
      <c r="BN153" s="18">
        <f>IF(ISNUMBER(BL153),BN152+BL153*0.5,IF(ISNUMBER(BL354),0,""))</f>
        <v>564.14581270115787</v>
      </c>
      <c r="BO153" s="18">
        <f>IF(ISNUMBER(BM153), BM153*COS(RADIANS(-$C153+Графики!$B$3))+BN153*SIN(RADIANS(-$C153+Графики!$B$3)),"")</f>
        <v>489.51935787521097</v>
      </c>
      <c r="BP153" s="19">
        <f>IF(ISNUMBER(BM153), BM153*COS(RADIANS(-$C153+Графики!$B$5))+BN153*SIN(RADIANS(-$C153+Графики!$B$5)),"")</f>
        <v>564.14581270115787</v>
      </c>
      <c r="BQ153" s="24">
        <v>-0.92015670870060662</v>
      </c>
      <c r="BR153" s="25">
        <v>0.98447262326178697</v>
      </c>
      <c r="BS153" s="25">
        <v>-1.1954542256661878</v>
      </c>
      <c r="BT153" s="25">
        <v>1.2131405032314901</v>
      </c>
      <c r="BU153" s="18">
        <f t="shared" si="401"/>
        <v>16.620261163612508</v>
      </c>
      <c r="BV153" s="18">
        <f t="shared" si="402"/>
        <v>21.017406533739369</v>
      </c>
      <c r="BW153" s="18">
        <f>IF(ISNUMBER(BU153),BW152+BU153*0.5,IF(ISNUMBER(BU354),0,""))</f>
        <v>491.41907978479372</v>
      </c>
      <c r="BX153" s="18">
        <f>IF(ISNUMBER(BV153),BX152+BV153*0.5,IF(ISNUMBER(BV354),0,""))</f>
        <v>564.86424674506554</v>
      </c>
      <c r="BY153" s="18">
        <f>IF(ISNUMBER(BW153), BW153*COS(RADIANS(-$C153+Графики!$B$3))+BX153*SIN(RADIANS(-$C153+Графики!$B$3)),"")</f>
        <v>491.41907978479372</v>
      </c>
      <c r="BZ153" s="19">
        <f>IF(ISNUMBER(BW153), BW153*COS(RADIANS(-$C153+Графики!$B$5))+BX153*SIN(RADIANS(-$C153+Графики!$B$5)),"")</f>
        <v>564.86424674506554</v>
      </c>
      <c r="CA153" s="29">
        <v>-0.99209927933634856</v>
      </c>
      <c r="CB153" s="25">
        <v>0.98868082949459068</v>
      </c>
      <c r="CC153" s="25">
        <v>-1.2825111936993705</v>
      </c>
      <c r="CD153" s="25">
        <v>1.1589379572928242</v>
      </c>
      <c r="CE153" s="18">
        <f t="shared" si="403"/>
        <v>17.284706546558009</v>
      </c>
      <c r="CF153" s="18">
        <f t="shared" si="404"/>
        <v>21.304051254512782</v>
      </c>
      <c r="CG153" s="18">
        <f>IF(ISNUMBER(CE153),CG152+CE153*0.5,IF(ISNUMBER(CE354),0,""))</f>
        <v>497.18344029284208</v>
      </c>
      <c r="CH153" s="18">
        <f>IF(ISNUMBER(CF153),CH152+CF153*0.5,IF(ISNUMBER(CF354),0,""))</f>
        <v>579.70498108632921</v>
      </c>
      <c r="CI153" s="18">
        <f>IF(ISNUMBER(CG153), CG153*COS(RADIANS(-$C153+Графики!$B$3))+CH153*SIN(RADIANS(-$C153+Графики!$B$3)),"")</f>
        <v>497.18344029284208</v>
      </c>
      <c r="CJ153" s="19">
        <f>IF(ISNUMBER(CG153), CG153*COS(RADIANS(-$C153+Графики!$B$5))+CH153*SIN(RADIANS(-$C153+Графики!$B$5)),"")</f>
        <v>579.70498108632921</v>
      </c>
      <c r="CK153" s="24">
        <v>-0.98347740538260242</v>
      </c>
      <c r="CL153" s="25">
        <v>0.9141008105381595</v>
      </c>
      <c r="CM153" s="25">
        <v>-1.1542905696218266</v>
      </c>
      <c r="CN153" s="25">
        <v>1.1202646618815217</v>
      </c>
      <c r="CO153" s="18">
        <f t="shared" si="405"/>
        <v>16.55873703600988</v>
      </c>
      <c r="CP153" s="18">
        <f t="shared" si="406"/>
        <v>19.847935521941906</v>
      </c>
      <c r="CQ153" s="18">
        <f>IF(ISNUMBER(CO153),CQ152+CO153*0.5,IF(ISNUMBER(CO354),0,""))</f>
        <v>496.36705645913088</v>
      </c>
      <c r="CR153" s="18">
        <f>IF(ISNUMBER(CP153),CR152+CP153*0.5,IF(ISNUMBER(CP354),0,""))</f>
        <v>578.98814407981308</v>
      </c>
      <c r="CS153" s="18">
        <f>IF(ISNUMBER(CQ153), CQ153*COS(RADIANS(-$C153+Графики!$B$3))+CR153*SIN(RADIANS(-$C153+Графики!$B$3)),"")</f>
        <v>496.36705645913088</v>
      </c>
      <c r="CT153" s="19">
        <f>IF(ISNUMBER(CQ153), CQ153*COS(RADIANS(-$C153+Графики!$B$5))+CR153*SIN(RADIANS(-$C153+Графики!$B$5)),"")</f>
        <v>578.98814407981308</v>
      </c>
      <c r="CU153" s="24">
        <v>-1.017513519422977</v>
      </c>
      <c r="CV153" s="25">
        <v>0.89769110914507499</v>
      </c>
      <c r="CW153" s="25">
        <v>-1.1465525752231698</v>
      </c>
      <c r="CX153" s="25">
        <v>1.2183841255825449</v>
      </c>
      <c r="CY153" s="18">
        <f t="shared" si="407"/>
        <v>16.712535218053169</v>
      </c>
      <c r="CZ153" s="18">
        <f t="shared" si="408"/>
        <v>20.636501006537308</v>
      </c>
      <c r="DA153" s="18">
        <f>IF(ISNUMBER(CY153),DA152+CY153*0.5,IF(ISNUMBER(CY354),0,""))</f>
        <v>486.05174819503054</v>
      </c>
      <c r="DB153" s="18">
        <f>IF(ISNUMBER(CZ153),DB152+CZ153*0.5,IF(ISNUMBER(CZ354),0,""))</f>
        <v>577.45128106540119</v>
      </c>
      <c r="DC153" s="18">
        <f>IF(ISNUMBER(DA153), DA153*COS(RADIANS(-$C153+Графики!$B$3))+DB153*SIN(RADIANS(-$C153+Графики!$B$3)),"")</f>
        <v>486.05174819503054</v>
      </c>
      <c r="DD153" s="19">
        <f>IF(ISNUMBER(DA153), DA153*COS(RADIANS(-$C153+Графики!$B$5))+DB153*SIN(RADIANS(-$C153+Графики!$B$5)),"")</f>
        <v>577.45128106540119</v>
      </c>
      <c r="DE153" s="24">
        <v>-0.92319379802868395</v>
      </c>
      <c r="DF153" s="25">
        <v>0.91682730758521325</v>
      </c>
      <c r="DG153" s="25">
        <v>-1.2672855625363142</v>
      </c>
      <c r="DH153" s="25">
        <v>1.2753771663643361</v>
      </c>
      <c r="DI153" s="18">
        <f t="shared" si="409"/>
        <v>16.056523292282726</v>
      </c>
      <c r="DJ153" s="18">
        <f t="shared" si="410"/>
        <v>22.187097459768307</v>
      </c>
      <c r="DK153" s="18">
        <f>IF(ISNUMBER(DI153),DK152+DI153*0.5,IF(ISNUMBER(DI354),0,""))</f>
        <v>490.13669409353878</v>
      </c>
      <c r="DL153" s="18">
        <f>IF(ISNUMBER(DJ153),DL152+DJ153*0.5,IF(ISNUMBER(DJ354),0,""))</f>
        <v>576.89251689567732</v>
      </c>
      <c r="DM153" s="18">
        <f>IF(ISNUMBER(DK153), DK153*COS(RADIANS(-$C153+Графики!$B$3))+DL153*SIN(RADIANS(-$C153+Графики!$B$3)),"")</f>
        <v>490.13669409353878</v>
      </c>
      <c r="DN153" s="19">
        <f>IF(ISNUMBER(DK153), DK153*COS(RADIANS(-$C153+Графики!$B$5))+DL153*SIN(RADIANS(-$C153+Графики!$B$5)),"")</f>
        <v>576.89251689567732</v>
      </c>
      <c r="DO153" s="24">
        <v>-0.93617604819755229</v>
      </c>
      <c r="DP153" s="25">
        <v>0.95754104852639277</v>
      </c>
      <c r="DQ153" s="25">
        <v>-1.2058879993940821</v>
      </c>
      <c r="DR153" s="25">
        <v>1.1810554950338887</v>
      </c>
      <c r="DS153" s="18">
        <f t="shared" si="411"/>
        <v>16.525047024928924</v>
      </c>
      <c r="DT153" s="18">
        <f t="shared" si="412"/>
        <v>20.828505230961962</v>
      </c>
      <c r="DU153" s="18">
        <f>IF(ISNUMBER(DS153),DU152+DS153*0.5,IF(ISNUMBER(DS354),0,""))</f>
        <v>494.80115745427304</v>
      </c>
      <c r="DV153" s="18">
        <f>IF(ISNUMBER(DT153),DV152+DT153*0.5,IF(ISNUMBER(DT354),0,""))</f>
        <v>572.69487379559473</v>
      </c>
      <c r="DW153" s="18">
        <f>IF(ISNUMBER(DU153), DU153*COS(RADIANS(-$C153+Графики!$B$3))+DV153*SIN(RADIANS(-$C153+Графики!$B$3)),"")</f>
        <v>494.80115745427304</v>
      </c>
      <c r="DX153" s="19">
        <f>IF(ISNUMBER(DU153), DU153*COS(RADIANS(-$C153+Графики!$B$5))+DV153*SIN(RADIANS(-$C153+Графики!$B$5)),"")</f>
        <v>572.69487379559473</v>
      </c>
      <c r="DY153" s="24">
        <v>-1.0303544969399971</v>
      </c>
      <c r="DZ153" s="25">
        <v>0.92694928394410103</v>
      </c>
      <c r="EA153" s="25">
        <v>-1.1999961565865773</v>
      </c>
      <c r="EB153" s="25">
        <v>1.2218402009267526</v>
      </c>
      <c r="EC153" s="18">
        <f t="shared" si="413"/>
        <v>17.079867181601788</v>
      </c>
      <c r="ED153" s="18">
        <f t="shared" si="414"/>
        <v>21.132935877038957</v>
      </c>
      <c r="EE153" s="18">
        <f>IF(ISNUMBER(EC153),EE152+EC153*0.5,IF(ISNUMBER(EC354),0,""))</f>
        <v>487.64396577972548</v>
      </c>
      <c r="EF153" s="18">
        <f>IF(ISNUMBER(ED153),EF152+ED153*0.5,IF(ISNUMBER(ED354),0,""))</f>
        <v>571.21452883097879</v>
      </c>
      <c r="EG153" s="18">
        <f>IF(ISNUMBER(EE153), EE153*COS(RADIANS(-$C153+Графики!$B$3))+EF153*SIN(RADIANS(-$C153+Графики!$B$3)),"")</f>
        <v>487.64396577972548</v>
      </c>
      <c r="EH153" s="19">
        <f>IF(ISNUMBER(EE153), EE153*COS(RADIANS(-$C153+Графики!$B$5))+EF153*SIN(RADIANS(-$C153+Графики!$B$5)),"")</f>
        <v>571.21452883097879</v>
      </c>
      <c r="EI153" s="24">
        <v>-0.90363535567065167</v>
      </c>
      <c r="EJ153" s="25">
        <v>0.96233101140554311</v>
      </c>
      <c r="EK153" s="25">
        <v>-1.2608756899856224</v>
      </c>
      <c r="EL153" s="25">
        <v>1.2822680989632549</v>
      </c>
      <c r="EM153" s="18">
        <f t="shared" si="415"/>
        <v>16.282908809551255</v>
      </c>
      <c r="EN153" s="18">
        <f t="shared" si="416"/>
        <v>22.191294467037171</v>
      </c>
      <c r="EO153" s="18">
        <f>IF(ISNUMBER(EM153),EO152+EM153*0.5,IF(ISNUMBER(EM354),0,""))</f>
        <v>491.7958007438998</v>
      </c>
      <c r="EP153" s="18">
        <f>IF(ISNUMBER(EN153),EP152+EN153*0.5,IF(ISNUMBER(EN354),0,""))</f>
        <v>570.70809104354691</v>
      </c>
      <c r="EQ153" s="18">
        <f>IF(ISNUMBER(EO153), EO153*COS(RADIANS(-$C153+Графики!$B$3))+EP153*SIN(RADIANS(-$C153+Графики!$B$3)),"")</f>
        <v>491.7958007438998</v>
      </c>
      <c r="ER153" s="19">
        <f>IF(ISNUMBER(EO153), EO153*COS(RADIANS(-$C153+Графики!$B$5))+EP153*SIN(RADIANS(-$C153+Графики!$B$5)),"")</f>
        <v>570.70809104354691</v>
      </c>
      <c r="ES153" s="24">
        <v>-0.98586623272478047</v>
      </c>
      <c r="ET153" s="25">
        <v>0.96024296686590283</v>
      </c>
      <c r="EU153" s="25">
        <v>-1.2948845476169444</v>
      </c>
      <c r="EV153" s="25">
        <v>1.234220814677486</v>
      </c>
      <c r="EW153" s="18">
        <f t="shared" si="417"/>
        <v>16.982190199641288</v>
      </c>
      <c r="EX153" s="18">
        <f t="shared" si="418"/>
        <v>22.068816085915557</v>
      </c>
      <c r="EY153" s="18">
        <f>IF(ISNUMBER(EW153),EY152+EW153*0.5,IF(ISNUMBER(EW354),0,""))</f>
        <v>483.16466766817837</v>
      </c>
      <c r="EZ153" s="18">
        <f>IF(ISNUMBER(EX153),EZ152+EX153*0.5,IF(ISNUMBER(EX354),0,""))</f>
        <v>569.75151633106964</v>
      </c>
      <c r="FA153" s="18">
        <f>IF(ISNUMBER(EY153), EY153*COS(RADIANS(-$C153+Графики!$B$3))+EZ153*SIN(RADIANS(-$C153+Графики!$B$3)),"")</f>
        <v>483.16466766817837</v>
      </c>
      <c r="FB153" s="19">
        <f>IF(ISNUMBER(EY153), EY153*COS(RADIANS(-$C153+Графики!$B$5))+EZ153*SIN(RADIANS(-$C153+Графики!$B$5)),"")</f>
        <v>569.75151633106964</v>
      </c>
      <c r="FC153" s="24">
        <v>-0.94166680980498552</v>
      </c>
      <c r="FD153" s="25">
        <v>0.90631138178985171</v>
      </c>
      <c r="FE153" s="25">
        <v>-1.1897310972418171</v>
      </c>
      <c r="FF153" s="25">
        <v>1.2800640742922029</v>
      </c>
      <c r="FG153" s="18">
        <f t="shared" si="419"/>
        <v>16.125952976495952</v>
      </c>
      <c r="FH153" s="18">
        <f t="shared" si="420"/>
        <v>21.551360152952508</v>
      </c>
      <c r="FI153" s="18">
        <f>IF(ISNUMBER(FG153),FI152+FG153*0.5,IF(ISNUMBER(FG354),0,""))</f>
        <v>489.59329757765425</v>
      </c>
      <c r="FJ153" s="18">
        <f>IF(ISNUMBER(FH153),FJ152+FH153*0.5,IF(ISNUMBER(FH354),0,""))</f>
        <v>578.98812322768947</v>
      </c>
      <c r="FK153" s="18">
        <f>IF(ISNUMBER(FI153), FI153*COS(RADIANS(-$C153+Графики!$B$3))+FJ153*SIN(RADIANS(-$C153+Графики!$B$3)),"")</f>
        <v>489.59329757765425</v>
      </c>
      <c r="FL153" s="19">
        <f>IF(ISNUMBER(FI153), FI153*COS(RADIANS(-$C153+Графики!$B$5))+FJ153*SIN(RADIANS(-$C153+Графики!$B$5)),"")</f>
        <v>578.98812322768947</v>
      </c>
      <c r="FM153" s="24">
        <v>-1.0176443207329255</v>
      </c>
      <c r="FN153" s="25">
        <v>0.84004449896424926</v>
      </c>
      <c r="FO153" s="25">
        <v>-1.241011274538709</v>
      </c>
      <c r="FP153" s="25">
        <v>1.2068196865490286</v>
      </c>
      <c r="FQ153" s="18">
        <f t="shared" si="421"/>
        <v>16.210683115866132</v>
      </c>
      <c r="FR153" s="18">
        <f t="shared" si="422"/>
        <v>21.359730381001327</v>
      </c>
      <c r="FS153" s="18">
        <f>IF(ISNUMBER(FQ153),FS152+FQ153*0.5,IF(ISNUMBER(FQ354),0,""))</f>
        <v>494.91727399809838</v>
      </c>
      <c r="FT153" s="18">
        <f>IF(ISNUMBER(FR153),FT152+FR153*0.5,IF(ISNUMBER(FR354),0,""))</f>
        <v>570.96302671180251</v>
      </c>
      <c r="FU153" s="18">
        <f>IF(ISNUMBER(FS153), FS153*COS(RADIANS(-$C153+Графики!$B$3))+FT153*SIN(RADIANS(-$C153+Графики!$B$3)),"")</f>
        <v>494.91727399809838</v>
      </c>
      <c r="FV153" s="19">
        <f>IF(ISNUMBER(FS153), FS153*COS(RADIANS(-$C153+Графики!$B$5))+FT153*SIN(RADIANS(-$C153+Графики!$B$5)),"")</f>
        <v>570.96302671180251</v>
      </c>
      <c r="FW153" s="24">
        <v>-0.97472276557037407</v>
      </c>
      <c r="FX153" s="25">
        <v>0.95101645449222894</v>
      </c>
      <c r="FY153" s="25">
        <v>-1.2503327031196922</v>
      </c>
      <c r="FZ153" s="25">
        <v>1.2117511630496665</v>
      </c>
      <c r="GA153" s="18">
        <f t="shared" si="423"/>
        <v>16.804453961209489</v>
      </c>
      <c r="GB153" s="18">
        <f t="shared" si="424"/>
        <v>21.484081899585988</v>
      </c>
      <c r="GC153" s="18">
        <f>IF(ISNUMBER(GA153),GC152+GA153*0.5,IF(ISNUMBER(GA354),0,""))</f>
        <v>495.45486137497551</v>
      </c>
      <c r="GD153" s="18">
        <f>IF(ISNUMBER(GB153),GD152+GB153*0.5,IF(ISNUMBER(GB354),0,""))</f>
        <v>568.39672100338669</v>
      </c>
      <c r="GE153" s="18">
        <f>IF(ISNUMBER(GC153), GC153*COS(RADIANS(-$C153+Графики!$B$3))+GD153*SIN(RADIANS(-$C153+Графики!$B$3)),"")</f>
        <v>495.45486137497551</v>
      </c>
      <c r="GF153" s="19">
        <f>IF(ISNUMBER(GC153), GC153*COS(RADIANS(-$C153+Графики!$B$5))+GD153*SIN(RADIANS(-$C153+Графики!$B$5)),"")</f>
        <v>568.39672100338669</v>
      </c>
      <c r="GG153" s="24">
        <v>-1.0399308216167329</v>
      </c>
      <c r="GH153" s="25">
        <v>0.93230338068541185</v>
      </c>
      <c r="GI153" s="25">
        <v>-1.1282887864535105</v>
      </c>
      <c r="GJ153" s="25">
        <v>1.188695164859626</v>
      </c>
      <c r="GK153" s="18">
        <f t="shared" si="425"/>
        <v>17.210140536513173</v>
      </c>
      <c r="GL153" s="18">
        <f t="shared" si="426"/>
        <v>20.218121644541192</v>
      </c>
      <c r="GM153" s="18">
        <f>IF(ISNUMBER(GK153),GM152+GK153*0.5,IF(ISNUMBER(GK354),0,""))</f>
        <v>497.07502082967721</v>
      </c>
      <c r="GN153" s="18">
        <f>IF(ISNUMBER(GL153),GN152+GL153*0.5,IF(ISNUMBER(GL354),0,""))</f>
        <v>571.66428246781663</v>
      </c>
      <c r="GO153" s="18">
        <f>IF(ISNUMBER(GM153), GM153*COS(RADIANS(-$C153+Графики!$B$3))+GN153*SIN(RADIANS(-$C153+Графики!$B$3)),"")</f>
        <v>497.07502082967721</v>
      </c>
      <c r="GP153" s="19">
        <f>IF(ISNUMBER(GM153), GM153*COS(RADIANS(-$C153+Графики!$B$5))+GN153*SIN(RADIANS(-$C153+Графики!$B$5)),"")</f>
        <v>571.66428246781663</v>
      </c>
      <c r="GQ153" s="24">
        <v>-0.98877836261375129</v>
      </c>
      <c r="GR153" s="25">
        <v>0.93507378988503931</v>
      </c>
      <c r="GS153" s="25">
        <v>-1.2233958978933368</v>
      </c>
      <c r="GT153" s="25">
        <v>1.3055298588181514</v>
      </c>
      <c r="GU153" s="18">
        <f t="shared" si="427"/>
        <v>16.78798851316202</v>
      </c>
      <c r="GV153" s="18">
        <f t="shared" si="428"/>
        <v>22.067249113222658</v>
      </c>
      <c r="GW153" s="18">
        <f>IF(ISNUMBER(GU153),GW152+GU153*0.5,IF(ISNUMBER(GU354),0,""))</f>
        <v>492.69251055546613</v>
      </c>
      <c r="GX153" s="18">
        <f>IF(ISNUMBER(GV153),GX152+GV153*0.5,IF(ISNUMBER(GV354),0,""))</f>
        <v>572.91295350882888</v>
      </c>
      <c r="GY153" s="18">
        <f>IF(ISNUMBER(GW153), GW153*COS(RADIANS(-$C153+Графики!$B$3))+GX153*SIN(RADIANS(-$C153+Графики!$B$3)),"")</f>
        <v>492.69251055546613</v>
      </c>
      <c r="GZ153" s="19">
        <f>IF(ISNUMBER(GW153), GW153*COS(RADIANS(-$C153+Графики!$B$5))+GX153*SIN(RADIANS(-$C153+Графики!$B$5)),"")</f>
        <v>572.91295350882888</v>
      </c>
      <c r="HA153" s="24">
        <v>-0.87842288920415557</v>
      </c>
      <c r="HB153" s="25">
        <v>0.98173359740616573</v>
      </c>
      <c r="HC153" s="25">
        <v>-1.2495022286498374</v>
      </c>
      <c r="HD153" s="25">
        <v>1.1517576691472386</v>
      </c>
      <c r="HE153" s="18">
        <f t="shared" si="429"/>
        <v>16.232214738678842</v>
      </c>
      <c r="HF153" s="18">
        <f t="shared" si="430"/>
        <v>20.953412153174209</v>
      </c>
      <c r="HG153" s="18">
        <f>IF(ISNUMBER(HE153),HG152+HE153*0.5,IF(ISNUMBER(HE354),0,""))</f>
        <v>493.64460290456032</v>
      </c>
      <c r="HH153" s="18">
        <f>IF(ISNUMBER(HF153),HH152+HF153*0.5,IF(ISNUMBER(HF354),0,""))</f>
        <v>575.16278276281241</v>
      </c>
      <c r="HI153" s="18">
        <f>IF(ISNUMBER(HG153), HG153*COS(RADIANS(-$C153+Графики!$B$3))+HH153*SIN(RADIANS(-$C153+Графики!$B$3)),"")</f>
        <v>493.64460290456032</v>
      </c>
      <c r="HJ153" s="19">
        <f>IF(ISNUMBER(HG153), HG153*COS(RADIANS(-$C153+Графики!$B$5))+HH153*SIN(RADIANS(-$C153+Графики!$B$5)),"")</f>
        <v>575.16278276281241</v>
      </c>
      <c r="HK153" s="24">
        <v>-1.0363651420824211</v>
      </c>
      <c r="HL153" s="25">
        <v>0.9693923545288291</v>
      </c>
      <c r="HM153" s="25">
        <v>-1.3094970529609553</v>
      </c>
      <c r="HN153" s="25">
        <v>1.2750821693733645</v>
      </c>
      <c r="HO153" s="18">
        <f t="shared" si="431"/>
        <v>17.502642399153952</v>
      </c>
      <c r="HP153" s="18">
        <f t="shared" si="432"/>
        <v>22.552796333510567</v>
      </c>
      <c r="HQ153" s="18">
        <f>IF(ISNUMBER(HO153),HQ152+HO153*0.5,IF(ISNUMBER(HO354),0,""))</f>
        <v>492.80293853388514</v>
      </c>
      <c r="HR153" s="18">
        <f>IF(ISNUMBER(HP153),HR152+HP153*0.5,IF(ISNUMBER(HP354),0,""))</f>
        <v>581.11987636309937</v>
      </c>
      <c r="HS153" s="18">
        <f>IF(ISNUMBER(HQ153), HQ153*COS(RADIANS(-$C153+Графики!$B$3))+HR153*SIN(RADIANS(-$C153+Графики!$B$3)),"")</f>
        <v>492.80293853388514</v>
      </c>
      <c r="HT153" s="19">
        <f>IF(ISNUMBER(HQ153), HQ153*COS(RADIANS(-$C153+Графики!$B$5))+HR153*SIN(RADIANS(-$C153+Графики!$B$5)),"")</f>
        <v>581.11987636309937</v>
      </c>
      <c r="HU153" s="24">
        <v>-0.8594767119524177</v>
      </c>
      <c r="HV153" s="25">
        <v>0.96392799609255875</v>
      </c>
      <c r="HW153" s="25">
        <v>-1.1324633897556211</v>
      </c>
      <c r="HX153" s="25">
        <v>1.1342696332244158</v>
      </c>
      <c r="HY153" s="18">
        <f t="shared" si="433"/>
        <v>15.911536393554696</v>
      </c>
      <c r="HZ153" s="18">
        <f t="shared" si="434"/>
        <v>19.779687275837578</v>
      </c>
      <c r="IA153" s="18">
        <f>IF(ISNUMBER(HY153),IA152+HY153*0.5,IF(ISNUMBER(HY354),0,""))</f>
        <v>488.17972013362828</v>
      </c>
      <c r="IB153" s="18">
        <f>IF(ISNUMBER(HZ153),IB152+HZ153*0.5,IF(ISNUMBER(HZ354),0,""))</f>
        <v>566.98176835173717</v>
      </c>
      <c r="IC153" s="18">
        <f>IF(ISNUMBER(IA153), IA153*COS(RADIANS(-$C153+Графики!$B$3))+IB153*SIN(RADIANS(-$C153+Графики!$B$3)),"")</f>
        <v>488.17972013362828</v>
      </c>
      <c r="ID153" s="19">
        <f>IF(ISNUMBER(IA153), IA153*COS(RADIANS(-$C153+Графики!$B$5))+IB153*SIN(RADIANS(-$C153+Графики!$B$5)),"")</f>
        <v>566.98176835173717</v>
      </c>
      <c r="IE153" s="24">
        <v>-1.0144790372333718</v>
      </c>
      <c r="IF153" s="25">
        <v>0.80564616928894039</v>
      </c>
      <c r="IG153" s="25">
        <v>-1.1964850308582031</v>
      </c>
      <c r="IH153" s="25">
        <v>1.1789199004479616</v>
      </c>
      <c r="II153" s="18">
        <f t="shared" si="435"/>
        <v>15.88292096041687</v>
      </c>
      <c r="IJ153" s="18">
        <f t="shared" si="436"/>
        <v>20.727834010841732</v>
      </c>
      <c r="IK153" s="18">
        <f>IF(ISNUMBER(II153),IK152+II153*0.5,IF(ISNUMBER(II354),0,""))</f>
        <v>488.11668646303298</v>
      </c>
      <c r="IL153" s="18">
        <f>IF(ISNUMBER(IJ153),IL152+IJ153*0.5,IF(ISNUMBER(IJ354),0,""))</f>
        <v>568.25525385916637</v>
      </c>
      <c r="IM153" s="18">
        <f>IF(ISNUMBER(IK153), IK153*COS(RADIANS(-$C153+Графики!$B$3))+IL153*SIN(RADIANS(-$C153+Графики!$B$3)),"")</f>
        <v>488.11668646303298</v>
      </c>
      <c r="IN153" s="19">
        <f>IF(ISNUMBER(IK153), IK153*COS(RADIANS(-$C153+Графики!$B$5))+IL153*SIN(RADIANS(-$C153+Графики!$B$5)),"")</f>
        <v>568.25525385916637</v>
      </c>
      <c r="IO153" s="24">
        <v>-0.88659467378352785</v>
      </c>
      <c r="IP153" s="25">
        <v>0.81078513916958084</v>
      </c>
      <c r="IQ153" s="25">
        <v>-1.1315158253242876</v>
      </c>
      <c r="IR153" s="25">
        <v>1.2444027633211701</v>
      </c>
      <c r="IS153" s="18">
        <f t="shared" si="437"/>
        <v>14.811891540906249</v>
      </c>
      <c r="IT153" s="18">
        <f t="shared" si="438"/>
        <v>20.73231555349</v>
      </c>
      <c r="IU153" s="18">
        <f>IF(ISNUMBER(IS153),IU152+IS153*0.5,IF(ISNUMBER(IS354),0,""))</f>
        <v>489.38177288460975</v>
      </c>
      <c r="IV153" s="18">
        <f>IF(ISNUMBER(IT153),IV152+IT153*0.5,IF(ISNUMBER(IT354),0,""))</f>
        <v>576.28991482591823</v>
      </c>
      <c r="IW153" s="18">
        <f>IF(ISNUMBER(IU153), IU153*COS(RADIANS(-$C153+Графики!$B$3))+IV153*SIN(RADIANS(-$C153+Графики!$B$3)),"")</f>
        <v>489.38177288460975</v>
      </c>
      <c r="IX153" s="19">
        <f>IF(ISNUMBER(IU153), IU153*COS(RADIANS(-$C153+Графики!$B$5))+IV153*SIN(RADIANS(-$C153+Графики!$B$5)),"")</f>
        <v>576.28991482591823</v>
      </c>
    </row>
    <row r="154" spans="1:258" s="88" customFormat="1" x14ac:dyDescent="0.25">
      <c r="A154" s="44">
        <v>154</v>
      </c>
      <c r="B154" s="50">
        <v>0</v>
      </c>
      <c r="C154" s="11">
        <f>IF(Графики!$A$7="Расчитывать с учетом закручивания скважины",B154,0)</f>
        <v>0</v>
      </c>
      <c r="D154" s="47">
        <v>75.5</v>
      </c>
      <c r="E154" s="34">
        <f>IF(ISNUMBER(INDEX($I$1:$IX$303,$A154,E$1) ),INDEX($I$1:$IX$303,$A154,E$1),0)</f>
        <v>-23.684919632225178</v>
      </c>
      <c r="F154" s="35">
        <f>IF(ISNUMBER(INDEX($I$1:$IX$303,$A154,F$1) ),INDEX($I$1:$IX$303,$A154,F$1),0)</f>
        <v>-6.0010138496963945</v>
      </c>
      <c r="G154" s="35">
        <f>IF(ISNUMBER(INDEX($I$1:$IX$303,$A154,G$1) ),INDEX($I$1:$IX$303,$A154,G$1)-$G$305,0)</f>
        <v>-499.51575328755723</v>
      </c>
      <c r="H154" s="36">
        <f>IF(ISNUMBER(INDEX($I$1:$IX$303,$A154,H$1) ),INDEX($I$1:$IX$303,$A154,H$1)-$H$305,0)</f>
        <v>-582.57191956381394</v>
      </c>
      <c r="I154" s="29">
        <v>1.3588374385562438</v>
      </c>
      <c r="J154" s="25">
        <v>-1.3555082480591008</v>
      </c>
      <c r="K154" s="25">
        <v>0.30380180989710759</v>
      </c>
      <c r="L154" s="25">
        <v>-0.3838678503317895</v>
      </c>
      <c r="M154" s="18">
        <f t="shared" si="389"/>
        <v>-23.684919632225178</v>
      </c>
      <c r="N154" s="18">
        <f t="shared" si="390"/>
        <v>-6.0010138496963945</v>
      </c>
      <c r="O154" s="18">
        <f>IF(ISNUMBER(M154),O153+M154*0.5,IF(ISNUMBER(M355),0,""))</f>
        <v>478.40040260185742</v>
      </c>
      <c r="P154" s="18">
        <f>IF(ISNUMBER(N154),P153+N154*0.5,IF(ISNUMBER(N355),0,""))</f>
        <v>572.85774392022358</v>
      </c>
      <c r="Q154" s="18">
        <f>IF(ISNUMBER(O154), O154*COS(RADIANS(-$C154+Графики!$B$3))+P154*SIN(RADIANS(-$C154+Графики!$B$3)),"")</f>
        <v>478.40040260185742</v>
      </c>
      <c r="R154" s="19">
        <f>IF(ISNUMBER(O154), O154*COS(RADIANS(-$C154+Графики!$B$5))+P154*SIN(RADIANS(-$C154+Графики!$B$5)),"")</f>
        <v>572.85774392022358</v>
      </c>
      <c r="S154" s="29">
        <v>1.4306274254797862</v>
      </c>
      <c r="T154" s="25">
        <v>-1.3355751306939077</v>
      </c>
      <c r="U154" s="25">
        <v>0.38925054863167685</v>
      </c>
      <c r="V154" s="25">
        <v>-0.35773890622103743</v>
      </c>
      <c r="W154" s="18">
        <f t="shared" si="391"/>
        <v>-24.137326799611174</v>
      </c>
      <c r="X154" s="18">
        <f t="shared" si="392"/>
        <v>-6.5186665652478508</v>
      </c>
      <c r="Y154" s="18">
        <f>IF(ISNUMBER(W154),Y153+W154*0.5,IF(ISNUMBER(W355),0,""))</f>
        <v>478.53540612268705</v>
      </c>
      <c r="Z154" s="18">
        <f>IF(ISNUMBER(X154),Z153+X154*0.5,IF(ISNUMBER(X355),0,""))</f>
        <v>567.900953272641</v>
      </c>
      <c r="AA154" s="18">
        <f>IF(ISNUMBER(Y154), Y154*COS(RADIANS(-$C154+Графики!$B$3))+Z154*SIN(RADIANS(-$C154+Графики!$B$3)),"")</f>
        <v>478.53540612268705</v>
      </c>
      <c r="AB154" s="18">
        <f>IF(ISNUMBER(Y154), Y154*COS(RADIANS(-$C154+Графики!$B$5))+Z154*SIN(RADIANS(-$C154+Графики!$B$5)),"")</f>
        <v>567.900953272641</v>
      </c>
      <c r="AC154" s="24">
        <v>1.3147709945474522</v>
      </c>
      <c r="AD154" s="25">
        <v>-1.3347163446392443</v>
      </c>
      <c r="AE154" s="25">
        <v>0.30994109944051451</v>
      </c>
      <c r="AF154" s="25">
        <v>-0.30506674205265522</v>
      </c>
      <c r="AG154" s="18">
        <f t="shared" si="393"/>
        <v>-23.119078790824052</v>
      </c>
      <c r="AH154" s="18">
        <f t="shared" si="394"/>
        <v>-5.3669301146978299</v>
      </c>
      <c r="AI154" s="18">
        <f>IF(ISNUMBER(AG154),AI153+AG154*0.5,IF(ISNUMBER(AG355),0,""))</f>
        <v>479.86425024442389</v>
      </c>
      <c r="AJ154" s="18">
        <f>IF(ISNUMBER(AH154),AJ153+AH154*0.5,IF(ISNUMBER(AH355),0,""))</f>
        <v>575.63808945975234</v>
      </c>
      <c r="AK154" s="18">
        <f>IF(ISNUMBER(AI154), AI154*COS(RADIANS(-$C154+Графики!$B$3))+AJ154*SIN(RADIANS(-$C154+Графики!$B$3)),"")</f>
        <v>479.86425024442389</v>
      </c>
      <c r="AL154" s="19">
        <f>IF(ISNUMBER(AI154), AI154*COS(RADIANS(-$C154+Графики!$B$5))+AJ154*SIN(RADIANS(-$C154+Графики!$B$5)),"")</f>
        <v>575.63808945975234</v>
      </c>
      <c r="AM154" s="24">
        <v>1.464748369372245</v>
      </c>
      <c r="AN154" s="25">
        <v>-1.347300465422322</v>
      </c>
      <c r="AO154" s="25">
        <v>0.36479859096864686</v>
      </c>
      <c r="AP154" s="25">
        <v>-0.42861888481283372</v>
      </c>
      <c r="AQ154" s="18">
        <f t="shared" si="395"/>
        <v>-24.537292549368193</v>
      </c>
      <c r="AR154" s="18">
        <f t="shared" si="396"/>
        <v>-6.9238183259764279</v>
      </c>
      <c r="AS154" s="18">
        <f>IF(ISNUMBER(AQ154),AS153+AQ154*0.5,IF(ISNUMBER(AQ355),0,""))</f>
        <v>472.82996668228049</v>
      </c>
      <c r="AT154" s="18">
        <f>IF(ISNUMBER(AR154),AT153+AR154*0.5,IF(ISNUMBER(AR355),0,""))</f>
        <v>572.73981496408226</v>
      </c>
      <c r="AU154" s="18">
        <f>IF(ISNUMBER(AS154), AS154*COS(RADIANS(-$C154+Графики!$B$3))+AT154*SIN(RADIANS(-$C154+Графики!$B$3)),"")</f>
        <v>472.82996668228049</v>
      </c>
      <c r="AV154" s="19">
        <f>IF(ISNUMBER(AS154), AS154*COS(RADIANS(-$C154+Графики!$B$5))+AT154*SIN(RADIANS(-$C154+Графики!$B$5)),"")</f>
        <v>572.73981496408226</v>
      </c>
      <c r="AW154" s="24">
        <v>1.4126990863868252</v>
      </c>
      <c r="AX154" s="25">
        <v>-1.3771931025398076</v>
      </c>
      <c r="AY154" s="25">
        <v>0.44286283210057809</v>
      </c>
      <c r="AZ154" s="25">
        <v>-0.40266898269014195</v>
      </c>
      <c r="BA154" s="18">
        <f t="shared" si="397"/>
        <v>-24.343997096797946</v>
      </c>
      <c r="BB154" s="18">
        <f t="shared" si="398"/>
        <v>-7.3785900947655918</v>
      </c>
      <c r="BC154" s="18">
        <f>IF(ISNUMBER(BA154),BC153+BA154*0.5,IF(ISNUMBER(BA355),0,""))</f>
        <v>472.77090379026868</v>
      </c>
      <c r="BD154" s="18">
        <f>IF(ISNUMBER(BB154),BD153+BB154*0.5,IF(ISNUMBER(BB355),0,""))</f>
        <v>568.78564608140914</v>
      </c>
      <c r="BE154" s="18">
        <f>IF(ISNUMBER(BC154), BC154*COS(RADIANS(-$C154+Графики!$B$3))+BD154*SIN(RADIANS(-$C154+Графики!$B$3)),"")</f>
        <v>472.77090379026868</v>
      </c>
      <c r="BF154" s="19">
        <f>IF(ISNUMBER(BC154), BC154*COS(RADIANS(-$C154+Графики!$B$5))+BD154*SIN(RADIANS(-$C154+Графики!$B$5)),"")</f>
        <v>568.78564608140914</v>
      </c>
      <c r="BG154" s="24">
        <v>1.4189527539163889</v>
      </c>
      <c r="BH154" s="25">
        <v>-1.484274443373554</v>
      </c>
      <c r="BI154" s="25">
        <v>0.4193420608748939</v>
      </c>
      <c r="BJ154" s="25">
        <v>-0.33201788908672492</v>
      </c>
      <c r="BK154" s="18">
        <f t="shared" si="399"/>
        <v>-25.332726446646859</v>
      </c>
      <c r="BL154" s="18">
        <f t="shared" si="400"/>
        <v>-6.5568055149484046</v>
      </c>
      <c r="BM154" s="18">
        <f>IF(ISNUMBER(BK154),BM153+BK154*0.5,IF(ISNUMBER(BK355),0,""))</f>
        <v>476.85299465188757</v>
      </c>
      <c r="BN154" s="18">
        <f>IF(ISNUMBER(BL154),BN153+BL154*0.5,IF(ISNUMBER(BL355),0,""))</f>
        <v>560.8674099436837</v>
      </c>
      <c r="BO154" s="18">
        <f>IF(ISNUMBER(BM154), BM154*COS(RADIANS(-$C154+Графики!$B$3))+BN154*SIN(RADIANS(-$C154+Графики!$B$3)),"")</f>
        <v>476.85299465188757</v>
      </c>
      <c r="BP154" s="19">
        <f>IF(ISNUMBER(BM154), BM154*COS(RADIANS(-$C154+Графики!$B$5))+BN154*SIN(RADIANS(-$C154+Графики!$B$5)),"")</f>
        <v>560.8674099436837</v>
      </c>
      <c r="BQ154" s="24">
        <v>1.3730175787816319</v>
      </c>
      <c r="BR154" s="25">
        <v>-1.30072181707898</v>
      </c>
      <c r="BS154" s="25">
        <v>0.30392121903114155</v>
      </c>
      <c r="BT154" s="25">
        <v>-0.3136826758215282</v>
      </c>
      <c r="BU154" s="18">
        <f t="shared" si="401"/>
        <v>-23.330660823902775</v>
      </c>
      <c r="BV154" s="18">
        <f t="shared" si="402"/>
        <v>-5.3895846263823408</v>
      </c>
      <c r="BW154" s="18">
        <f>IF(ISNUMBER(BU154),BW153+BU154*0.5,IF(ISNUMBER(BU355),0,""))</f>
        <v>479.75374937284232</v>
      </c>
      <c r="BX154" s="18">
        <f>IF(ISNUMBER(BV154),BX153+BV154*0.5,IF(ISNUMBER(BV355),0,""))</f>
        <v>562.16945443187433</v>
      </c>
      <c r="BY154" s="18">
        <f>IF(ISNUMBER(BW154), BW154*COS(RADIANS(-$C154+Графики!$B$3))+BX154*SIN(RADIANS(-$C154+Графики!$B$3)),"")</f>
        <v>479.75374937284232</v>
      </c>
      <c r="BZ154" s="19">
        <f>IF(ISNUMBER(BW154), BW154*COS(RADIANS(-$C154+Графики!$B$5))+BX154*SIN(RADIANS(-$C154+Графики!$B$5)),"")</f>
        <v>562.16945443187433</v>
      </c>
      <c r="CA154" s="29">
        <v>1.4669793044533748</v>
      </c>
      <c r="CB154" s="25">
        <v>-1.41597109358559</v>
      </c>
      <c r="CC154" s="25">
        <v>0.31759770912170382</v>
      </c>
      <c r="CD154" s="25">
        <v>-0.49388320770780536</v>
      </c>
      <c r="CE154" s="18">
        <f t="shared" si="403"/>
        <v>-25.155834383813477</v>
      </c>
      <c r="CF154" s="18">
        <f t="shared" si="404"/>
        <v>-7.081447721109031</v>
      </c>
      <c r="CG154" s="18">
        <f>IF(ISNUMBER(CE154),CG153+CE154*0.5,IF(ISNUMBER(CE355),0,""))</f>
        <v>484.60552310093533</v>
      </c>
      <c r="CH154" s="18">
        <f>IF(ISNUMBER(CF154),CH153+CF154*0.5,IF(ISNUMBER(CF355),0,""))</f>
        <v>576.16425722577469</v>
      </c>
      <c r="CI154" s="18">
        <f>IF(ISNUMBER(CG154), CG154*COS(RADIANS(-$C154+Графики!$B$3))+CH154*SIN(RADIANS(-$C154+Графики!$B$3)),"")</f>
        <v>484.60552310093533</v>
      </c>
      <c r="CJ154" s="19">
        <f>IF(ISNUMBER(CG154), CG154*COS(RADIANS(-$C154+Графики!$B$5))+CH154*SIN(RADIANS(-$C154+Графики!$B$5)),"")</f>
        <v>576.16425722577469</v>
      </c>
      <c r="CK154" s="24">
        <v>1.4003080187821726</v>
      </c>
      <c r="CL154" s="25">
        <v>-1.2988972108594155</v>
      </c>
      <c r="CM154" s="25">
        <v>0.45845286182080358</v>
      </c>
      <c r="CN154" s="25">
        <v>-0.44192507974447548</v>
      </c>
      <c r="CO154" s="18">
        <f t="shared" si="405"/>
        <v>-23.552831078402907</v>
      </c>
      <c r="CP154" s="18">
        <f t="shared" si="406"/>
        <v>-7.8571989492926457</v>
      </c>
      <c r="CQ154" s="18">
        <f>IF(ISNUMBER(CO154),CQ153+CO154*0.5,IF(ISNUMBER(CO355),0,""))</f>
        <v>484.5906409199294</v>
      </c>
      <c r="CR154" s="18">
        <f>IF(ISNUMBER(CP154),CR153+CP154*0.5,IF(ISNUMBER(CP355),0,""))</f>
        <v>575.05954460516671</v>
      </c>
      <c r="CS154" s="18">
        <f>IF(ISNUMBER(CQ154), CQ154*COS(RADIANS(-$C154+Графики!$B$3))+CR154*SIN(RADIANS(-$C154+Графики!$B$3)),"")</f>
        <v>484.5906409199294</v>
      </c>
      <c r="CT154" s="19">
        <f>IF(ISNUMBER(CQ154), CQ154*COS(RADIANS(-$C154+Графики!$B$5))+CR154*SIN(RADIANS(-$C154+Графики!$B$5)),"")</f>
        <v>575.05954460516671</v>
      </c>
      <c r="CU154" s="24">
        <v>1.2988708514323397</v>
      </c>
      <c r="CV154" s="25">
        <v>-1.3754568178387716</v>
      </c>
      <c r="CW154" s="25">
        <v>0.35804391616760245</v>
      </c>
      <c r="CX154" s="25">
        <v>-0.3443119715118117</v>
      </c>
      <c r="CY154" s="18">
        <f t="shared" si="407"/>
        <v>-23.335793080188136</v>
      </c>
      <c r="CZ154" s="18">
        <f t="shared" si="408"/>
        <v>-6.1291730042075789</v>
      </c>
      <c r="DA154" s="18">
        <f>IF(ISNUMBER(CY154),DA153+CY154*0.5,IF(ISNUMBER(CY355),0,""))</f>
        <v>474.38385165493645</v>
      </c>
      <c r="DB154" s="18">
        <f>IF(ISNUMBER(CZ154),DB153+CZ154*0.5,IF(ISNUMBER(CZ355),0,""))</f>
        <v>574.3866945632974</v>
      </c>
      <c r="DC154" s="18">
        <f>IF(ISNUMBER(DA154), DA154*COS(RADIANS(-$C154+Графики!$B$3))+DB154*SIN(RADIANS(-$C154+Графики!$B$3)),"")</f>
        <v>474.38385165493645</v>
      </c>
      <c r="DD154" s="19">
        <f>IF(ISNUMBER(DA154), DA154*COS(RADIANS(-$C154+Графики!$B$5))+DB154*SIN(RADIANS(-$C154+Графики!$B$5)),"")</f>
        <v>574.3866945632974</v>
      </c>
      <c r="DE154" s="24">
        <v>1.4070506547660955</v>
      </c>
      <c r="DF154" s="25">
        <v>-1.4855313728655837</v>
      </c>
      <c r="DG154" s="25">
        <v>0.3817754436863855</v>
      </c>
      <c r="DH154" s="25">
        <v>-0.32685131971507775</v>
      </c>
      <c r="DI154" s="18">
        <f t="shared" si="409"/>
        <v>-25.239859520339404</v>
      </c>
      <c r="DJ154" s="18">
        <f t="shared" si="410"/>
        <v>-6.1838956812633423</v>
      </c>
      <c r="DK154" s="18">
        <f>IF(ISNUMBER(DI154),DK153+DI154*0.5,IF(ISNUMBER(DI355),0,""))</f>
        <v>477.51676433336905</v>
      </c>
      <c r="DL154" s="18">
        <f>IF(ISNUMBER(DJ154),DL153+DJ154*0.5,IF(ISNUMBER(DJ355),0,""))</f>
        <v>573.80056905504568</v>
      </c>
      <c r="DM154" s="18">
        <f>IF(ISNUMBER(DK154), DK154*COS(RADIANS(-$C154+Графики!$B$3))+DL154*SIN(RADIANS(-$C154+Графики!$B$3)),"")</f>
        <v>477.51676433336905</v>
      </c>
      <c r="DN154" s="19">
        <f>IF(ISNUMBER(DK154), DK154*COS(RADIANS(-$C154+Графики!$B$5))+DL154*SIN(RADIANS(-$C154+Графики!$B$5)),"")</f>
        <v>573.80056905504568</v>
      </c>
      <c r="DO154" s="24">
        <v>1.2987902818694532</v>
      </c>
      <c r="DP154" s="25">
        <v>-1.4607657658990865</v>
      </c>
      <c r="DQ154" s="25">
        <v>0.30822867892363726</v>
      </c>
      <c r="DR154" s="25">
        <v>-0.46427197148229671</v>
      </c>
      <c r="DS154" s="18">
        <f t="shared" si="411"/>
        <v>-24.079341929997373</v>
      </c>
      <c r="DT154" s="18">
        <f t="shared" si="412"/>
        <v>-6.741288851028763</v>
      </c>
      <c r="DU154" s="18">
        <f>IF(ISNUMBER(DS154),DU153+DS154*0.5,IF(ISNUMBER(DS355),0,""))</f>
        <v>482.76148648927438</v>
      </c>
      <c r="DV154" s="18">
        <f>IF(ISNUMBER(DT154),DV153+DT154*0.5,IF(ISNUMBER(DT355),0,""))</f>
        <v>569.32422937008039</v>
      </c>
      <c r="DW154" s="18">
        <f>IF(ISNUMBER(DU154), DU154*COS(RADIANS(-$C154+Графики!$B$3))+DV154*SIN(RADIANS(-$C154+Графики!$B$3)),"")</f>
        <v>482.76148648927438</v>
      </c>
      <c r="DX154" s="19">
        <f>IF(ISNUMBER(DU154), DU154*COS(RADIANS(-$C154+Графики!$B$5))+DV154*SIN(RADIANS(-$C154+Графики!$B$5)),"")</f>
        <v>569.32422937008039</v>
      </c>
      <c r="DY154" s="24">
        <v>1.4201571260321919</v>
      </c>
      <c r="DZ154" s="25">
        <v>-1.3076409320962661</v>
      </c>
      <c r="EA154" s="25">
        <v>0.3899598108041028</v>
      </c>
      <c r="EB154" s="25">
        <v>-0.31952523128004573</v>
      </c>
      <c r="EC154" s="18">
        <f t="shared" si="413"/>
        <v>-23.802280624085068</v>
      </c>
      <c r="ED154" s="18">
        <f t="shared" si="414"/>
        <v>-6.1913854323358173</v>
      </c>
      <c r="EE154" s="18">
        <f>IF(ISNUMBER(EC154),EE153+EC154*0.5,IF(ISNUMBER(EC355),0,""))</f>
        <v>475.74282546768296</v>
      </c>
      <c r="EF154" s="18">
        <f>IF(ISNUMBER(ED154),EF153+ED154*0.5,IF(ISNUMBER(ED355),0,""))</f>
        <v>568.11883611481085</v>
      </c>
      <c r="EG154" s="18">
        <f>IF(ISNUMBER(EE154), EE154*COS(RADIANS(-$C154+Графики!$B$3))+EF154*SIN(RADIANS(-$C154+Графики!$B$3)),"")</f>
        <v>475.74282546768296</v>
      </c>
      <c r="EH154" s="19">
        <f>IF(ISNUMBER(EE154), EE154*COS(RADIANS(-$C154+Графики!$B$5))+EF154*SIN(RADIANS(-$C154+Графики!$B$5)),"")</f>
        <v>568.11883611481085</v>
      </c>
      <c r="EI154" s="24">
        <v>1.3262932768413993</v>
      </c>
      <c r="EJ154" s="25">
        <v>-1.3433238069273268</v>
      </c>
      <c r="EK154" s="25">
        <v>0.27631207758549303</v>
      </c>
      <c r="EL154" s="25">
        <v>-0.32015453280939821</v>
      </c>
      <c r="EM154" s="18">
        <f t="shared" si="415"/>
        <v>-23.294696641415726</v>
      </c>
      <c r="EN154" s="18">
        <f t="shared" si="416"/>
        <v>-5.2051296104265408</v>
      </c>
      <c r="EO154" s="18">
        <f>IF(ISNUMBER(EM154),EO153+EM154*0.5,IF(ISNUMBER(EM355),0,""))</f>
        <v>480.14845242319194</v>
      </c>
      <c r="EP154" s="18">
        <f>IF(ISNUMBER(EN154),EP153+EN154*0.5,IF(ISNUMBER(EN355),0,""))</f>
        <v>568.1055262383336</v>
      </c>
      <c r="EQ154" s="18">
        <f>IF(ISNUMBER(EO154), EO154*COS(RADIANS(-$C154+Графики!$B$3))+EP154*SIN(RADIANS(-$C154+Графики!$B$3)),"")</f>
        <v>480.14845242319194</v>
      </c>
      <c r="ER154" s="19">
        <f>IF(ISNUMBER(EO154), EO154*COS(RADIANS(-$C154+Графики!$B$5))+EP154*SIN(RADIANS(-$C154+Графики!$B$5)),"")</f>
        <v>568.1055262383336</v>
      </c>
      <c r="ES154" s="24">
        <v>1.4101437295758463</v>
      </c>
      <c r="ET154" s="25">
        <v>-1.3121224502041111</v>
      </c>
      <c r="EU154" s="25">
        <v>0.43146933879592353</v>
      </c>
      <c r="EV154" s="25">
        <v>-0.37963612142892578</v>
      </c>
      <c r="EW154" s="18">
        <f t="shared" si="417"/>
        <v>-23.75401952779951</v>
      </c>
      <c r="EX154" s="18">
        <f t="shared" si="418"/>
        <v>-7.0781713262498043</v>
      </c>
      <c r="EY154" s="18">
        <f>IF(ISNUMBER(EW154),EY153+EW154*0.5,IF(ISNUMBER(EW355),0,""))</f>
        <v>471.2876579042786</v>
      </c>
      <c r="EZ154" s="18">
        <f>IF(ISNUMBER(EX154),EZ153+EX154*0.5,IF(ISNUMBER(EX355),0,""))</f>
        <v>566.21243066794477</v>
      </c>
      <c r="FA154" s="18">
        <f>IF(ISNUMBER(EY154), EY154*COS(RADIANS(-$C154+Графики!$B$3))+EZ154*SIN(RADIANS(-$C154+Графики!$B$3)),"")</f>
        <v>471.2876579042786</v>
      </c>
      <c r="FB154" s="19">
        <f>IF(ISNUMBER(EY154), EY154*COS(RADIANS(-$C154+Графики!$B$5))+EZ154*SIN(RADIANS(-$C154+Графики!$B$5)),"")</f>
        <v>566.21243066794477</v>
      </c>
      <c r="FC154" s="24">
        <v>1.434446413179761</v>
      </c>
      <c r="FD154" s="25">
        <v>-1.4749450500385679</v>
      </c>
      <c r="FE154" s="25">
        <v>0.43785267231895852</v>
      </c>
      <c r="FF154" s="25">
        <v>-0.43539341109522611</v>
      </c>
      <c r="FG154" s="18">
        <f t="shared" si="419"/>
        <v>-25.386502514540066</v>
      </c>
      <c r="FH154" s="18">
        <f t="shared" si="420"/>
        <v>-7.6204359114896745</v>
      </c>
      <c r="FI154" s="18">
        <f>IF(ISNUMBER(FG154),FI153+FG154*0.5,IF(ISNUMBER(FG355),0,""))</f>
        <v>476.90004632038421</v>
      </c>
      <c r="FJ154" s="18">
        <f>IF(ISNUMBER(FH154),FJ153+FH154*0.5,IF(ISNUMBER(FH355),0,""))</f>
        <v>575.17790527194461</v>
      </c>
      <c r="FK154" s="18">
        <f>IF(ISNUMBER(FI154), FI154*COS(RADIANS(-$C154+Графики!$B$3))+FJ154*SIN(RADIANS(-$C154+Графики!$B$3)),"")</f>
        <v>476.90004632038421</v>
      </c>
      <c r="FL154" s="19">
        <f>IF(ISNUMBER(FI154), FI154*COS(RADIANS(-$C154+Графики!$B$5))+FJ154*SIN(RADIANS(-$C154+Графики!$B$5)),"")</f>
        <v>575.17790527194461</v>
      </c>
      <c r="FM154" s="24">
        <v>1.3842654327748598</v>
      </c>
      <c r="FN154" s="25">
        <v>-1.3050013991781366</v>
      </c>
      <c r="FO154" s="25">
        <v>0.399325315989705</v>
      </c>
      <c r="FP154" s="25">
        <v>-0.45003807727729017</v>
      </c>
      <c r="FQ154" s="18">
        <f t="shared" si="421"/>
        <v>-23.46612616805826</v>
      </c>
      <c r="FR154" s="18">
        <f t="shared" si="422"/>
        <v>-7.4120260103914744</v>
      </c>
      <c r="FS154" s="18">
        <f>IF(ISNUMBER(FQ154),FS153+FQ154*0.5,IF(ISNUMBER(FQ355),0,""))</f>
        <v>483.18421091406924</v>
      </c>
      <c r="FT154" s="18">
        <f>IF(ISNUMBER(FR154),FT153+FR154*0.5,IF(ISNUMBER(FR355),0,""))</f>
        <v>567.25701370660681</v>
      </c>
      <c r="FU154" s="18">
        <f>IF(ISNUMBER(FS154), FS154*COS(RADIANS(-$C154+Графики!$B$3))+FT154*SIN(RADIANS(-$C154+Графики!$B$3)),"")</f>
        <v>483.18421091406924</v>
      </c>
      <c r="FV154" s="19">
        <f>IF(ISNUMBER(FS154), FS154*COS(RADIANS(-$C154+Графики!$B$5))+FT154*SIN(RADIANS(-$C154+Графики!$B$5)),"")</f>
        <v>567.25701370660681</v>
      </c>
      <c r="FW154" s="24">
        <v>1.4029400351261485</v>
      </c>
      <c r="FX154" s="25">
        <v>-1.4218982908135724</v>
      </c>
      <c r="FY154" s="25">
        <v>0.46983681927137599</v>
      </c>
      <c r="FZ154" s="25">
        <v>-0.31594893044564143</v>
      </c>
      <c r="GA154" s="18">
        <f t="shared" si="423"/>
        <v>-24.648868157508165</v>
      </c>
      <c r="GB154" s="18">
        <f t="shared" si="424"/>
        <v>-6.8572205333343543</v>
      </c>
      <c r="GC154" s="18">
        <f>IF(ISNUMBER(GA154),GC153+GA154*0.5,IF(ISNUMBER(GA355),0,""))</f>
        <v>483.1304272962214</v>
      </c>
      <c r="GD154" s="18">
        <f>IF(ISNUMBER(GB154),GD153+GB154*0.5,IF(ISNUMBER(GB355),0,""))</f>
        <v>564.9681107367195</v>
      </c>
      <c r="GE154" s="18">
        <f>IF(ISNUMBER(GC154), GC154*COS(RADIANS(-$C154+Графики!$B$3))+GD154*SIN(RADIANS(-$C154+Графики!$B$3)),"")</f>
        <v>483.1304272962214</v>
      </c>
      <c r="GF154" s="19">
        <f>IF(ISNUMBER(GC154), GC154*COS(RADIANS(-$C154+Графики!$B$5))+GD154*SIN(RADIANS(-$C154+Графики!$B$5)),"")</f>
        <v>564.9681107367195</v>
      </c>
      <c r="GG154" s="24">
        <v>1.34217208425146</v>
      </c>
      <c r="GH154" s="25">
        <v>-1.4740604415546512</v>
      </c>
      <c r="GI154" s="25">
        <v>0.3468312484477396</v>
      </c>
      <c r="GJ154" s="25">
        <v>-0.43280372257136479</v>
      </c>
      <c r="GK154" s="18">
        <f t="shared" si="425"/>
        <v>-24.573791132046356</v>
      </c>
      <c r="GL154" s="18">
        <f t="shared" si="426"/>
        <v>-6.8035461155313586</v>
      </c>
      <c r="GM154" s="18">
        <f>IF(ISNUMBER(GK154),GM153+GK154*0.5,IF(ISNUMBER(GK355),0,""))</f>
        <v>484.78812526365402</v>
      </c>
      <c r="GN154" s="18">
        <f>IF(ISNUMBER(GL154),GN153+GL154*0.5,IF(ISNUMBER(GL355),0,""))</f>
        <v>568.26250941005094</v>
      </c>
      <c r="GO154" s="18">
        <f>IF(ISNUMBER(GM154), GM154*COS(RADIANS(-$C154+Графики!$B$3))+GN154*SIN(RADIANS(-$C154+Графики!$B$3)),"")</f>
        <v>484.78812526365402</v>
      </c>
      <c r="GP154" s="19">
        <f>IF(ISNUMBER(GM154), GM154*COS(RADIANS(-$C154+Графики!$B$5))+GN154*SIN(RADIANS(-$C154+Графики!$B$5)),"")</f>
        <v>568.26250941005094</v>
      </c>
      <c r="GQ154" s="24">
        <v>1.4626403161295933</v>
      </c>
      <c r="GR154" s="25">
        <v>-1.3918478044939999</v>
      </c>
      <c r="GS154" s="25">
        <v>0.46836517086871476</v>
      </c>
      <c r="GT154" s="25">
        <v>-0.33981876277683909</v>
      </c>
      <c r="GU154" s="18">
        <f t="shared" si="427"/>
        <v>-24.90753198557162</v>
      </c>
      <c r="GV154" s="18">
        <f t="shared" si="428"/>
        <v>-7.0526768336230115</v>
      </c>
      <c r="GW154" s="18">
        <f>IF(ISNUMBER(GU154),GW153+GU154*0.5,IF(ISNUMBER(GU355),0,""))</f>
        <v>480.23874456268032</v>
      </c>
      <c r="GX154" s="18">
        <f>IF(ISNUMBER(GV154),GX153+GV154*0.5,IF(ISNUMBER(GV355),0,""))</f>
        <v>569.38661509201734</v>
      </c>
      <c r="GY154" s="18">
        <f>IF(ISNUMBER(GW154), GW154*COS(RADIANS(-$C154+Графики!$B$3))+GX154*SIN(RADIANS(-$C154+Графики!$B$3)),"")</f>
        <v>480.23874456268032</v>
      </c>
      <c r="GZ154" s="19">
        <f>IF(ISNUMBER(GW154), GW154*COS(RADIANS(-$C154+Графики!$B$5))+GX154*SIN(RADIANS(-$C154+Графики!$B$5)),"")</f>
        <v>569.38661509201734</v>
      </c>
      <c r="HA154" s="24">
        <v>1.4002328562583086</v>
      </c>
      <c r="HB154" s="25">
        <v>-1.4892450611840515</v>
      </c>
      <c r="HC154" s="25">
        <v>0.30099481700770392</v>
      </c>
      <c r="HD154" s="25">
        <v>-0.41765588248937102</v>
      </c>
      <c r="HE154" s="18">
        <f t="shared" si="429"/>
        <v>-25.212779669245148</v>
      </c>
      <c r="HF154" s="18">
        <f t="shared" si="430"/>
        <v>-6.2713693293620398</v>
      </c>
      <c r="HG154" s="18">
        <f>IF(ISNUMBER(HE154),HG153+HE154*0.5,IF(ISNUMBER(HE355),0,""))</f>
        <v>481.03821306993774</v>
      </c>
      <c r="HH154" s="18">
        <f>IF(ISNUMBER(HF154),HH153+HF154*0.5,IF(ISNUMBER(HF355),0,""))</f>
        <v>572.02709809813143</v>
      </c>
      <c r="HI154" s="18">
        <f>IF(ISNUMBER(HG154), HG154*COS(RADIANS(-$C154+Графики!$B$3))+HH154*SIN(RADIANS(-$C154+Графики!$B$3)),"")</f>
        <v>481.03821306993774</v>
      </c>
      <c r="HJ154" s="19">
        <f>IF(ISNUMBER(HG154), HG154*COS(RADIANS(-$C154+Графики!$B$5))+HH154*SIN(RADIANS(-$C154+Графики!$B$5)),"")</f>
        <v>572.02709809813143</v>
      </c>
      <c r="HK154" s="24">
        <v>1.4204405252527441</v>
      </c>
      <c r="HL154" s="25">
        <v>-1.3184693580010172</v>
      </c>
      <c r="HM154" s="25">
        <v>0.45873958718690777</v>
      </c>
      <c r="HN154" s="25">
        <v>-0.3842880814894486</v>
      </c>
      <c r="HO154" s="18">
        <f t="shared" si="431"/>
        <v>-23.899222006491936</v>
      </c>
      <c r="HP154" s="18">
        <f t="shared" si="432"/>
        <v>-7.3567378905626786</v>
      </c>
      <c r="HQ154" s="18">
        <f>IF(ISNUMBER(HO154),HQ153+HO154*0.5,IF(ISNUMBER(HO355),0,""))</f>
        <v>480.85332753063915</v>
      </c>
      <c r="HR154" s="18">
        <f>IF(ISNUMBER(HP154),HR153+HP154*0.5,IF(ISNUMBER(HP355),0,""))</f>
        <v>577.441507417818</v>
      </c>
      <c r="HS154" s="18">
        <f>IF(ISNUMBER(HQ154), HQ154*COS(RADIANS(-$C154+Графики!$B$3))+HR154*SIN(RADIANS(-$C154+Графики!$B$3)),"")</f>
        <v>480.85332753063915</v>
      </c>
      <c r="HT154" s="19">
        <f>IF(ISNUMBER(HQ154), HQ154*COS(RADIANS(-$C154+Графики!$B$5))+HR154*SIN(RADIANS(-$C154+Графики!$B$5)),"")</f>
        <v>577.441507417818</v>
      </c>
      <c r="HU154" s="24">
        <v>1.3739355889690921</v>
      </c>
      <c r="HV154" s="25">
        <v>-1.3854586933056081</v>
      </c>
      <c r="HW154" s="25">
        <v>0.37937875094933682</v>
      </c>
      <c r="HX154" s="25">
        <v>-0.47710214858161215</v>
      </c>
      <c r="HY154" s="18">
        <f t="shared" si="433"/>
        <v>-24.077930669044495</v>
      </c>
      <c r="HZ154" s="18">
        <f t="shared" si="434"/>
        <v>-7.4741362492919139</v>
      </c>
      <c r="IA154" s="18">
        <f>IF(ISNUMBER(HY154),IA153+HY154*0.5,IF(ISNUMBER(HY355),0,""))</f>
        <v>476.14075479910605</v>
      </c>
      <c r="IB154" s="18">
        <f>IF(ISNUMBER(HZ154),IB153+HZ154*0.5,IF(ISNUMBER(HZ355),0,""))</f>
        <v>563.24470022709124</v>
      </c>
      <c r="IC154" s="18">
        <f>IF(ISNUMBER(IA154), IA154*COS(RADIANS(-$C154+Графики!$B$3))+IB154*SIN(RADIANS(-$C154+Графики!$B$3)),"")</f>
        <v>476.14075479910605</v>
      </c>
      <c r="ID154" s="19">
        <f>IF(ISNUMBER(IA154), IA154*COS(RADIANS(-$C154+Графики!$B$5))+IB154*SIN(RADIANS(-$C154+Графики!$B$5)),"")</f>
        <v>563.24470022709124</v>
      </c>
      <c r="IE154" s="24">
        <v>1.4123167066303037</v>
      </c>
      <c r="IF154" s="25">
        <v>-1.429611590529801</v>
      </c>
      <c r="IG154" s="25">
        <v>0.38715181900158846</v>
      </c>
      <c r="IH154" s="25">
        <v>-0.29910305227791523</v>
      </c>
      <c r="II154" s="18">
        <f t="shared" si="435"/>
        <v>-24.797960703700994</v>
      </c>
      <c r="IJ154" s="18">
        <f t="shared" si="436"/>
        <v>-5.9886677088571005</v>
      </c>
      <c r="IK154" s="18">
        <f>IF(ISNUMBER(II154),IK153+II154*0.5,IF(ISNUMBER(II355),0,""))</f>
        <v>475.71770611118245</v>
      </c>
      <c r="IL154" s="18">
        <f>IF(ISNUMBER(IJ154),IL153+IJ154*0.5,IF(ISNUMBER(IJ355),0,""))</f>
        <v>565.26092000473784</v>
      </c>
      <c r="IM154" s="18">
        <f>IF(ISNUMBER(IK154), IK154*COS(RADIANS(-$C154+Графики!$B$3))+IL154*SIN(RADIANS(-$C154+Графики!$B$3)),"")</f>
        <v>475.71770611118245</v>
      </c>
      <c r="IN154" s="19">
        <f>IF(ISNUMBER(IK154), IK154*COS(RADIANS(-$C154+Графики!$B$5))+IL154*SIN(RADIANS(-$C154+Графики!$B$5)),"")</f>
        <v>565.26092000473784</v>
      </c>
      <c r="IO154" s="24">
        <v>1.3016642189438383</v>
      </c>
      <c r="IP154" s="25">
        <v>-1.4155954488590961</v>
      </c>
      <c r="IQ154" s="25">
        <v>0.27549602227015169</v>
      </c>
      <c r="IR154" s="25">
        <v>-0.31157688312963516</v>
      </c>
      <c r="IS154" s="18">
        <f t="shared" si="437"/>
        <v>-23.710341773994909</v>
      </c>
      <c r="IT154" s="18">
        <f t="shared" si="438"/>
        <v>-5.1231551629708614</v>
      </c>
      <c r="IU154" s="18">
        <f>IF(ISNUMBER(IS154),IU153+IS154*0.5,IF(ISNUMBER(IS355),0,""))</f>
        <v>477.52660199761232</v>
      </c>
      <c r="IV154" s="18">
        <f>IF(ISNUMBER(IT154),IV153+IT154*0.5,IF(ISNUMBER(IT355),0,""))</f>
        <v>573.72833724443285</v>
      </c>
      <c r="IW154" s="18">
        <f>IF(ISNUMBER(IU154), IU154*COS(RADIANS(-$C154+Графики!$B$3))+IV154*SIN(RADIANS(-$C154+Графики!$B$3)),"")</f>
        <v>477.52660199761232</v>
      </c>
      <c r="IX154" s="19">
        <f>IF(ISNUMBER(IU154), IU154*COS(RADIANS(-$C154+Графики!$B$5))+IV154*SIN(RADIANS(-$C154+Графики!$B$5)),"")</f>
        <v>573.72833724443285</v>
      </c>
    </row>
    <row r="155" spans="1:258" s="88" customFormat="1" x14ac:dyDescent="0.25">
      <c r="A155" s="44">
        <v>155</v>
      </c>
      <c r="B155" s="50">
        <v>0</v>
      </c>
      <c r="C155" s="11">
        <f>IF(Графики!$A$7="Расчитывать с учетом закручивания скважины",B155,0)</f>
        <v>0</v>
      </c>
      <c r="D155" s="47">
        <v>76</v>
      </c>
      <c r="E155" s="34">
        <f>IF(ISNUMBER(INDEX($I$1:$IX$303,$A155,E$1) ),INDEX($I$1:$IX$303,$A155,E$1),0)</f>
        <v>-20.033024758705903</v>
      </c>
      <c r="F155" s="35">
        <f>IF(ISNUMBER(INDEX($I$1:$IX$303,$A155,F$1) ),INDEX($I$1:$IX$303,$A155,F$1),0)</f>
        <v>-8.0361136775935034</v>
      </c>
      <c r="G155" s="35">
        <f>IF(ISNUMBER(INDEX($I$1:$IX$303,$A155,G$1) ),INDEX($I$1:$IX$303,$A155,G$1)-$G$305,0)</f>
        <v>-509.53226566691018</v>
      </c>
      <c r="H155" s="36">
        <f>IF(ISNUMBER(INDEX($I$1:$IX$303,$A155,H$1) ),INDEX($I$1:$IX$303,$A155,H$1)-$H$305,0)</f>
        <v>-586.58997640261066</v>
      </c>
      <c r="I155" s="29">
        <v>1.1938789779039034</v>
      </c>
      <c r="J155" s="25">
        <v>-1.1018901358099236</v>
      </c>
      <c r="K155" s="25">
        <v>0.52708321759773358</v>
      </c>
      <c r="L155" s="25">
        <v>-0.39379748902196399</v>
      </c>
      <c r="M155" s="18">
        <f t="shared" si="389"/>
        <v>-20.033024758705903</v>
      </c>
      <c r="N155" s="18">
        <f t="shared" si="390"/>
        <v>-8.0361136775935034</v>
      </c>
      <c r="O155" s="18">
        <f>IF(ISNUMBER(M155),O154+M155*0.5,IF(ISNUMBER(M356),0,""))</f>
        <v>468.38389022250448</v>
      </c>
      <c r="P155" s="18">
        <f>IF(ISNUMBER(N155),P154+N155*0.5,IF(ISNUMBER(N356),0,""))</f>
        <v>568.83968708142686</v>
      </c>
      <c r="Q155" s="18">
        <f>IF(ISNUMBER(O155), O155*COS(RADIANS(-$C155+Графики!$B$3))+P155*SIN(RADIANS(-$C155+Графики!$B$3)),"")</f>
        <v>468.38389022250448</v>
      </c>
      <c r="R155" s="19">
        <f>IF(ISNUMBER(O155), O155*COS(RADIANS(-$C155+Графики!$B$5))+P155*SIN(RADIANS(-$C155+Графики!$B$5)),"")</f>
        <v>568.83968708142686</v>
      </c>
      <c r="S155" s="29">
        <v>1.1419486138696742</v>
      </c>
      <c r="T155" s="25">
        <v>-1.2045115580266468</v>
      </c>
      <c r="U155" s="25">
        <v>0.40706293546902206</v>
      </c>
      <c r="V155" s="25">
        <v>-0.51519444031852213</v>
      </c>
      <c r="W155" s="18">
        <f t="shared" si="391"/>
        <v>-20.475296943588834</v>
      </c>
      <c r="X155" s="18">
        <f t="shared" si="392"/>
        <v>-8.0481269939345736</v>
      </c>
      <c r="Y155" s="18">
        <f>IF(ISNUMBER(W155),Y154+W155*0.5,IF(ISNUMBER(W356),0,""))</f>
        <v>468.29775765089261</v>
      </c>
      <c r="Z155" s="18">
        <f>IF(ISNUMBER(X155),Z154+X155*0.5,IF(ISNUMBER(X356),0,""))</f>
        <v>563.8768897756737</v>
      </c>
      <c r="AA155" s="18">
        <f>IF(ISNUMBER(Y155), Y155*COS(RADIANS(-$C155+Графики!$B$3))+Z155*SIN(RADIANS(-$C155+Графики!$B$3)),"")</f>
        <v>468.29775765089261</v>
      </c>
      <c r="AB155" s="18">
        <f>IF(ISNUMBER(Y155), Y155*COS(RADIANS(-$C155+Графики!$B$5))+Z155*SIN(RADIANS(-$C155+Графики!$B$5)),"")</f>
        <v>563.8768897756737</v>
      </c>
      <c r="AC155" s="24">
        <v>1.1834621023004643</v>
      </c>
      <c r="AD155" s="25">
        <v>-1.2109695418385282</v>
      </c>
      <c r="AE155" s="25">
        <v>0.38443902788990836</v>
      </c>
      <c r="AF155" s="25">
        <v>-0.49971771728295578</v>
      </c>
      <c r="AG155" s="18">
        <f t="shared" si="393"/>
        <v>-20.893837444065564</v>
      </c>
      <c r="AH155" s="18">
        <f t="shared" si="394"/>
        <v>-7.7156465978207027</v>
      </c>
      <c r="AI155" s="18">
        <f>IF(ISNUMBER(AG155),AI154+AG155*0.5,IF(ISNUMBER(AG356),0,""))</f>
        <v>469.41733152239112</v>
      </c>
      <c r="AJ155" s="18">
        <f>IF(ISNUMBER(AH155),AJ154+AH155*0.5,IF(ISNUMBER(AH356),0,""))</f>
        <v>571.78026616084196</v>
      </c>
      <c r="AK155" s="18">
        <f>IF(ISNUMBER(AI155), AI155*COS(RADIANS(-$C155+Графики!$B$3))+AJ155*SIN(RADIANS(-$C155+Графики!$B$3)),"")</f>
        <v>469.41733152239112</v>
      </c>
      <c r="AL155" s="19">
        <f>IF(ISNUMBER(AI155), AI155*COS(RADIANS(-$C155+Графики!$B$5))+AJ155*SIN(RADIANS(-$C155+Графики!$B$5)),"")</f>
        <v>571.78026616084196</v>
      </c>
      <c r="AM155" s="24">
        <v>1.1032975823764022</v>
      </c>
      <c r="AN155" s="25">
        <v>-1.0373152082041026</v>
      </c>
      <c r="AO155" s="25">
        <v>0.50174765849760539</v>
      </c>
      <c r="AP155" s="25">
        <v>-0.46446293081838153</v>
      </c>
      <c r="AQ155" s="18">
        <f t="shared" si="395"/>
        <v>-18.679284183256499</v>
      </c>
      <c r="AR155" s="18">
        <f t="shared" si="396"/>
        <v>-8.4316781165790786</v>
      </c>
      <c r="AS155" s="18">
        <f>IF(ISNUMBER(AQ155),AS154+AQ155*0.5,IF(ISNUMBER(AQ356),0,""))</f>
        <v>463.49032459065222</v>
      </c>
      <c r="AT155" s="18">
        <f>IF(ISNUMBER(AR155),AT154+AR155*0.5,IF(ISNUMBER(AR356),0,""))</f>
        <v>568.52397590579267</v>
      </c>
      <c r="AU155" s="18">
        <f>IF(ISNUMBER(AS155), AS155*COS(RADIANS(-$C155+Графики!$B$3))+AT155*SIN(RADIANS(-$C155+Графики!$B$3)),"")</f>
        <v>463.49032459065222</v>
      </c>
      <c r="AV155" s="19">
        <f>IF(ISNUMBER(AS155), AS155*COS(RADIANS(-$C155+Графики!$B$5))+AT155*SIN(RADIANS(-$C155+Графики!$B$5)),"")</f>
        <v>568.52397590579267</v>
      </c>
      <c r="AW155" s="24">
        <v>1.1108759180310717</v>
      </c>
      <c r="AX155" s="25">
        <v>-1.1072038755450577</v>
      </c>
      <c r="AY155" s="25">
        <v>0.40028013560019682</v>
      </c>
      <c r="AZ155" s="25">
        <v>-0.56744754381143059</v>
      </c>
      <c r="BA155" s="18">
        <f t="shared" si="397"/>
        <v>-19.355189046886501</v>
      </c>
      <c r="BB155" s="18">
        <f t="shared" si="398"/>
        <v>-8.4449167538352921</v>
      </c>
      <c r="BC155" s="18">
        <f>IF(ISNUMBER(BA155),BC154+BA155*0.5,IF(ISNUMBER(BA356),0,""))</f>
        <v>463.09330926682543</v>
      </c>
      <c r="BD155" s="18">
        <f>IF(ISNUMBER(BB155),BD154+BB155*0.5,IF(ISNUMBER(BB356),0,""))</f>
        <v>564.5631877044915</v>
      </c>
      <c r="BE155" s="18">
        <f>IF(ISNUMBER(BC155), BC155*COS(RADIANS(-$C155+Графики!$B$3))+BD155*SIN(RADIANS(-$C155+Графики!$B$3)),"")</f>
        <v>463.09330926682543</v>
      </c>
      <c r="BF155" s="19">
        <f>IF(ISNUMBER(BC155), BC155*COS(RADIANS(-$C155+Графики!$B$5))+BD155*SIN(RADIANS(-$C155+Графики!$B$5)),"")</f>
        <v>564.5631877044915</v>
      </c>
      <c r="BG155" s="24">
        <v>1.0220642471770591</v>
      </c>
      <c r="BH155" s="25">
        <v>-1.1292033357404576</v>
      </c>
      <c r="BI155" s="25">
        <v>0.53007877146508797</v>
      </c>
      <c r="BJ155" s="25">
        <v>-0.53025202704708074</v>
      </c>
      <c r="BK155" s="18">
        <f t="shared" si="399"/>
        <v>-18.772248483466782</v>
      </c>
      <c r="BL155" s="18">
        <f t="shared" si="400"/>
        <v>-9.2529997548525156</v>
      </c>
      <c r="BM155" s="18">
        <f>IF(ISNUMBER(BK155),BM154+BK155*0.5,IF(ISNUMBER(BK356),0,""))</f>
        <v>467.46687041015417</v>
      </c>
      <c r="BN155" s="18">
        <f>IF(ISNUMBER(BL155),BN154+BL155*0.5,IF(ISNUMBER(BL356),0,""))</f>
        <v>556.24091006625747</v>
      </c>
      <c r="BO155" s="18">
        <f>IF(ISNUMBER(BM155), BM155*COS(RADIANS(-$C155+Графики!$B$3))+BN155*SIN(RADIANS(-$C155+Графики!$B$3)),"")</f>
        <v>467.46687041015417</v>
      </c>
      <c r="BP155" s="19">
        <f>IF(ISNUMBER(BM155), BM155*COS(RADIANS(-$C155+Графики!$B$5))+BN155*SIN(RADIANS(-$C155+Графики!$B$5)),"")</f>
        <v>556.24091006625747</v>
      </c>
      <c r="BQ155" s="24">
        <v>1.065592272113618</v>
      </c>
      <c r="BR155" s="25">
        <v>-1.1466339686844913</v>
      </c>
      <c r="BS155" s="25">
        <v>0.49272789542723661</v>
      </c>
      <c r="BT155" s="25">
        <v>-0.47001702338013041</v>
      </c>
      <c r="BU155" s="18">
        <f t="shared" si="401"/>
        <v>-19.304116706327985</v>
      </c>
      <c r="BV155" s="18">
        <f t="shared" si="402"/>
        <v>-8.4014355072242655</v>
      </c>
      <c r="BW155" s="18">
        <f>IF(ISNUMBER(BU155),BW154+BU155*0.5,IF(ISNUMBER(BU356),0,""))</f>
        <v>470.10169101967836</v>
      </c>
      <c r="BX155" s="18">
        <f>IF(ISNUMBER(BV155),BX154+BV155*0.5,IF(ISNUMBER(BV356),0,""))</f>
        <v>557.96873667826219</v>
      </c>
      <c r="BY155" s="18">
        <f>IF(ISNUMBER(BW155), BW155*COS(RADIANS(-$C155+Графики!$B$3))+BX155*SIN(RADIANS(-$C155+Графики!$B$3)),"")</f>
        <v>470.10169101967836</v>
      </c>
      <c r="BZ155" s="19">
        <f>IF(ISNUMBER(BW155), BW155*COS(RADIANS(-$C155+Графики!$B$5))+BX155*SIN(RADIANS(-$C155+Графики!$B$5)),"")</f>
        <v>557.96873667826219</v>
      </c>
      <c r="CA155" s="29">
        <v>1.130142513367191</v>
      </c>
      <c r="CB155" s="25">
        <v>-1.1545667304927894</v>
      </c>
      <c r="CC155" s="25">
        <v>0.3897037419296262</v>
      </c>
      <c r="CD155" s="25">
        <v>-0.49360196715875992</v>
      </c>
      <c r="CE155" s="18">
        <f t="shared" si="403"/>
        <v>-19.936528462512065</v>
      </c>
      <c r="CF155" s="18">
        <f t="shared" si="404"/>
        <v>-7.7082201278074889</v>
      </c>
      <c r="CG155" s="18">
        <f>IF(ISNUMBER(CE155),CG154+CE155*0.5,IF(ISNUMBER(CE356),0,""))</f>
        <v>474.63725886967927</v>
      </c>
      <c r="CH155" s="18">
        <f>IF(ISNUMBER(CF155),CH154+CF155*0.5,IF(ISNUMBER(CF356),0,""))</f>
        <v>572.31014716187099</v>
      </c>
      <c r="CI155" s="18">
        <f>IF(ISNUMBER(CG155), CG155*COS(RADIANS(-$C155+Графики!$B$3))+CH155*SIN(RADIANS(-$C155+Графики!$B$3)),"")</f>
        <v>474.63725886967927</v>
      </c>
      <c r="CJ155" s="19">
        <f>IF(ISNUMBER(CG155), CG155*COS(RADIANS(-$C155+Графики!$B$5))+CH155*SIN(RADIANS(-$C155+Графики!$B$5)),"")</f>
        <v>572.31014716187099</v>
      </c>
      <c r="CK155" s="24">
        <v>1.033278419378201</v>
      </c>
      <c r="CL155" s="25">
        <v>-1.0895347891702203</v>
      </c>
      <c r="CM155" s="25">
        <v>0.55297905904946865</v>
      </c>
      <c r="CN155" s="25">
        <v>-0.53926466837332498</v>
      </c>
      <c r="CO155" s="18">
        <f t="shared" si="405"/>
        <v>-18.523980403581586</v>
      </c>
      <c r="CP155" s="18">
        <f t="shared" si="406"/>
        <v>-9.5314803118962406</v>
      </c>
      <c r="CQ155" s="18">
        <f>IF(ISNUMBER(CO155),CQ154+CO155*0.5,IF(ISNUMBER(CO356),0,""))</f>
        <v>475.32865071813859</v>
      </c>
      <c r="CR155" s="18">
        <f>IF(ISNUMBER(CP155),CR154+CP155*0.5,IF(ISNUMBER(CP356),0,""))</f>
        <v>570.29380444921856</v>
      </c>
      <c r="CS155" s="18">
        <f>IF(ISNUMBER(CQ155), CQ155*COS(RADIANS(-$C155+Графики!$B$3))+CR155*SIN(RADIANS(-$C155+Графики!$B$3)),"")</f>
        <v>475.32865071813859</v>
      </c>
      <c r="CT155" s="19">
        <f>IF(ISNUMBER(CQ155), CQ155*COS(RADIANS(-$C155+Графики!$B$5))+CR155*SIN(RADIANS(-$C155+Графики!$B$5)),"")</f>
        <v>570.29380444921856</v>
      </c>
      <c r="CU155" s="24">
        <v>1.0606855817631846</v>
      </c>
      <c r="CV155" s="25">
        <v>-1.1746177880129063</v>
      </c>
      <c r="CW155" s="25">
        <v>0.50541557669420512</v>
      </c>
      <c r="CX155" s="25">
        <v>-0.56917588371884242</v>
      </c>
      <c r="CY155" s="18">
        <f t="shared" si="407"/>
        <v>-19.505464728178495</v>
      </c>
      <c r="CZ155" s="18">
        <f t="shared" si="408"/>
        <v>-9.3774421071234748</v>
      </c>
      <c r="DA155" s="18">
        <f>IF(ISNUMBER(CY155),DA154+CY155*0.5,IF(ISNUMBER(CY356),0,""))</f>
        <v>464.63111929084721</v>
      </c>
      <c r="DB155" s="18">
        <f>IF(ISNUMBER(CZ155),DB154+CZ155*0.5,IF(ISNUMBER(CZ356),0,""))</f>
        <v>569.69797350973568</v>
      </c>
      <c r="DC155" s="18">
        <f>IF(ISNUMBER(DA155), DA155*COS(RADIANS(-$C155+Графики!$B$3))+DB155*SIN(RADIANS(-$C155+Графики!$B$3)),"")</f>
        <v>464.63111929084721</v>
      </c>
      <c r="DD155" s="19">
        <f>IF(ISNUMBER(DA155), DA155*COS(RADIANS(-$C155+Графики!$B$5))+DB155*SIN(RADIANS(-$C155+Графики!$B$5)),"")</f>
        <v>569.69797350973568</v>
      </c>
      <c r="DE155" s="24">
        <v>1.1575472514578493</v>
      </c>
      <c r="DF155" s="25">
        <v>-1.0815411668733541</v>
      </c>
      <c r="DG155" s="25">
        <v>0.47158613534411109</v>
      </c>
      <c r="DH155" s="25">
        <v>-0.58272024982538062</v>
      </c>
      <c r="DI155" s="18">
        <f t="shared" si="409"/>
        <v>-19.538489213254113</v>
      </c>
      <c r="DJ155" s="18">
        <f t="shared" si="410"/>
        <v>-9.2004290685666987</v>
      </c>
      <c r="DK155" s="18">
        <f>IF(ISNUMBER(DI155),DK154+DI155*0.5,IF(ISNUMBER(DI356),0,""))</f>
        <v>467.74751972674198</v>
      </c>
      <c r="DL155" s="18">
        <f>IF(ISNUMBER(DJ155),DL154+DJ155*0.5,IF(ISNUMBER(DJ356),0,""))</f>
        <v>569.20035452076229</v>
      </c>
      <c r="DM155" s="18">
        <f>IF(ISNUMBER(DK155), DK155*COS(RADIANS(-$C155+Графики!$B$3))+DL155*SIN(RADIANS(-$C155+Графики!$B$3)),"")</f>
        <v>467.74751972674198</v>
      </c>
      <c r="DN155" s="19">
        <f>IF(ISNUMBER(DK155), DK155*COS(RADIANS(-$C155+Графики!$B$5))+DL155*SIN(RADIANS(-$C155+Графики!$B$5)),"")</f>
        <v>569.20035452076229</v>
      </c>
      <c r="DO155" s="24">
        <v>1.2062310839439916</v>
      </c>
      <c r="DP155" s="25">
        <v>-1.1910074721540427</v>
      </c>
      <c r="DQ155" s="25">
        <v>0.49598803373205391</v>
      </c>
      <c r="DR155" s="25">
        <v>-0.44070641963252588</v>
      </c>
      <c r="DS155" s="18">
        <f t="shared" si="411"/>
        <v>-20.918327018300456</v>
      </c>
      <c r="DT155" s="18">
        <f t="shared" si="412"/>
        <v>-8.1741101184590299</v>
      </c>
      <c r="DU155" s="18">
        <f>IF(ISNUMBER(DS155),DU154+DS155*0.5,IF(ISNUMBER(DS356),0,""))</f>
        <v>472.30232298012413</v>
      </c>
      <c r="DV155" s="18">
        <f>IF(ISNUMBER(DT155),DV154+DT155*0.5,IF(ISNUMBER(DT356),0,""))</f>
        <v>565.23717431085083</v>
      </c>
      <c r="DW155" s="18">
        <f>IF(ISNUMBER(DU155), DU155*COS(RADIANS(-$C155+Графики!$B$3))+DV155*SIN(RADIANS(-$C155+Графики!$B$3)),"")</f>
        <v>472.30232298012413</v>
      </c>
      <c r="DX155" s="19">
        <f>IF(ISNUMBER(DU155), DU155*COS(RADIANS(-$C155+Графики!$B$5))+DV155*SIN(RADIANS(-$C155+Графики!$B$5)),"")</f>
        <v>565.23717431085083</v>
      </c>
      <c r="DY155" s="24">
        <v>1.1503530927431975</v>
      </c>
      <c r="DZ155" s="25">
        <v>-1.2174773720552228</v>
      </c>
      <c r="EA155" s="25">
        <v>0.38596158025328231</v>
      </c>
      <c r="EB155" s="25">
        <v>-0.57809187263082873</v>
      </c>
      <c r="EC155" s="18">
        <f t="shared" si="413"/>
        <v>-20.6617484769505</v>
      </c>
      <c r="ED155" s="18">
        <f t="shared" si="414"/>
        <v>-8.4128542176719616</v>
      </c>
      <c r="EE155" s="18">
        <f>IF(ISNUMBER(EC155),EE154+EC155*0.5,IF(ISNUMBER(EC356),0,""))</f>
        <v>465.41195122920772</v>
      </c>
      <c r="EF155" s="18">
        <f>IF(ISNUMBER(ED155),EF154+ED155*0.5,IF(ISNUMBER(ED356),0,""))</f>
        <v>563.91240900597484</v>
      </c>
      <c r="EG155" s="18">
        <f>IF(ISNUMBER(EE155), EE155*COS(RADIANS(-$C155+Графики!$B$3))+EF155*SIN(RADIANS(-$C155+Графики!$B$3)),"")</f>
        <v>465.41195122920772</v>
      </c>
      <c r="EH155" s="19">
        <f>IF(ISNUMBER(EE155), EE155*COS(RADIANS(-$C155+Графики!$B$5))+EF155*SIN(RADIANS(-$C155+Графики!$B$5)),"")</f>
        <v>563.91240900597484</v>
      </c>
      <c r="EI155" s="24">
        <v>1.1630685509895919</v>
      </c>
      <c r="EJ155" s="25">
        <v>-1.0834720946012879</v>
      </c>
      <c r="EK155" s="25">
        <v>0.44373468541694583</v>
      </c>
      <c r="EL155" s="25">
        <v>-0.56486742292062009</v>
      </c>
      <c r="EM155" s="18">
        <f t="shared" si="415"/>
        <v>-19.603509708602747</v>
      </c>
      <c r="EN155" s="18">
        <f t="shared" si="416"/>
        <v>-8.8016001719251751</v>
      </c>
      <c r="EO155" s="18">
        <f>IF(ISNUMBER(EM155),EO154+EM155*0.5,IF(ISNUMBER(EM356),0,""))</f>
        <v>470.34669756889059</v>
      </c>
      <c r="EP155" s="18">
        <f>IF(ISNUMBER(EN155),EP154+EN155*0.5,IF(ISNUMBER(EN356),0,""))</f>
        <v>563.70472615237099</v>
      </c>
      <c r="EQ155" s="18">
        <f>IF(ISNUMBER(EO155), EO155*COS(RADIANS(-$C155+Графики!$B$3))+EP155*SIN(RADIANS(-$C155+Графики!$B$3)),"")</f>
        <v>470.34669756889059</v>
      </c>
      <c r="ER155" s="19">
        <f>IF(ISNUMBER(EO155), EO155*COS(RADIANS(-$C155+Графики!$B$5))+EP155*SIN(RADIANS(-$C155+Графики!$B$5)),"")</f>
        <v>563.70472615237099</v>
      </c>
      <c r="ES155" s="24">
        <v>1.0134560161760051</v>
      </c>
      <c r="ET155" s="25">
        <v>-1.0436504038132677</v>
      </c>
      <c r="EU155" s="25">
        <v>0.41635993010292627</v>
      </c>
      <c r="EV155" s="25">
        <v>-0.4501398033194336</v>
      </c>
      <c r="EW155" s="18">
        <f t="shared" si="417"/>
        <v>-17.950675875182114</v>
      </c>
      <c r="EX155" s="18">
        <f t="shared" si="418"/>
        <v>-7.5615645978261075</v>
      </c>
      <c r="EY155" s="18">
        <f>IF(ISNUMBER(EW155),EY154+EW155*0.5,IF(ISNUMBER(EW356),0,""))</f>
        <v>462.31231996668754</v>
      </c>
      <c r="EZ155" s="18">
        <f>IF(ISNUMBER(EX155),EZ154+EX155*0.5,IF(ISNUMBER(EX356),0,""))</f>
        <v>562.43164836903168</v>
      </c>
      <c r="FA155" s="18">
        <f>IF(ISNUMBER(EY155), EY155*COS(RADIANS(-$C155+Графики!$B$3))+EZ155*SIN(RADIANS(-$C155+Графики!$B$3)),"")</f>
        <v>462.31231996668754</v>
      </c>
      <c r="FB155" s="19">
        <f>IF(ISNUMBER(EY155), EY155*COS(RADIANS(-$C155+Графики!$B$5))+EZ155*SIN(RADIANS(-$C155+Графики!$B$5)),"")</f>
        <v>562.43164836903168</v>
      </c>
      <c r="FC155" s="24">
        <v>1.1415368969375861</v>
      </c>
      <c r="FD155" s="25">
        <v>-1.1050162171884865</v>
      </c>
      <c r="FE155" s="25">
        <v>0.48266373514326255</v>
      </c>
      <c r="FF155" s="25">
        <v>-0.55083494622384155</v>
      </c>
      <c r="FG155" s="18">
        <f t="shared" si="419"/>
        <v>-19.603618496189203</v>
      </c>
      <c r="FH155" s="18">
        <f t="shared" si="420"/>
        <v>-9.0188551327285769</v>
      </c>
      <c r="FI155" s="18">
        <f>IF(ISNUMBER(FG155),FI154+FG155*0.5,IF(ISNUMBER(FG356),0,""))</f>
        <v>467.09823707228958</v>
      </c>
      <c r="FJ155" s="18">
        <f>IF(ISNUMBER(FH155),FJ154+FH155*0.5,IF(ISNUMBER(FH356),0,""))</f>
        <v>570.66847770558036</v>
      </c>
      <c r="FK155" s="18">
        <f>IF(ISNUMBER(FI155), FI155*COS(RADIANS(-$C155+Графики!$B$3))+FJ155*SIN(RADIANS(-$C155+Графики!$B$3)),"")</f>
        <v>467.09823707228958</v>
      </c>
      <c r="FL155" s="19">
        <f>IF(ISNUMBER(FI155), FI155*COS(RADIANS(-$C155+Графики!$B$5))+FJ155*SIN(RADIANS(-$C155+Графики!$B$5)),"")</f>
        <v>570.66847770558036</v>
      </c>
      <c r="FM155" s="24">
        <v>1.0944291237940549</v>
      </c>
      <c r="FN155" s="25">
        <v>-1.0719291970521718</v>
      </c>
      <c r="FO155" s="25">
        <v>0.43194276228959738</v>
      </c>
      <c r="FP155" s="25">
        <v>-0.49906497670111949</v>
      </c>
      <c r="FQ155" s="18">
        <f t="shared" si="421"/>
        <v>-18.903916646096061</v>
      </c>
      <c r="FR155" s="18">
        <f t="shared" si="422"/>
        <v>-8.1244858216250169</v>
      </c>
      <c r="FS155" s="18">
        <f>IF(ISNUMBER(FQ155),FS154+FQ155*0.5,IF(ISNUMBER(FQ356),0,""))</f>
        <v>473.73225259102122</v>
      </c>
      <c r="FT155" s="18">
        <f>IF(ISNUMBER(FR155),FT154+FR155*0.5,IF(ISNUMBER(FR356),0,""))</f>
        <v>563.19477079579428</v>
      </c>
      <c r="FU155" s="18">
        <f>IF(ISNUMBER(FS155), FS155*COS(RADIANS(-$C155+Графики!$B$3))+FT155*SIN(RADIANS(-$C155+Графики!$B$3)),"")</f>
        <v>473.73225259102122</v>
      </c>
      <c r="FV155" s="19">
        <f>IF(ISNUMBER(FS155), FS155*COS(RADIANS(-$C155+Графики!$B$5))+FT155*SIN(RADIANS(-$C155+Графики!$B$5)),"")</f>
        <v>563.19477079579428</v>
      </c>
      <c r="FW155" s="24">
        <v>1.1959173704218664</v>
      </c>
      <c r="FX155" s="25">
        <v>-1.1024105667306696</v>
      </c>
      <c r="FY155" s="25">
        <v>0.43261767826568709</v>
      </c>
      <c r="FZ155" s="25">
        <v>-0.42988088925310985</v>
      </c>
      <c r="GA155" s="18">
        <f t="shared" si="423"/>
        <v>-20.055350219500848</v>
      </c>
      <c r="GB155" s="18">
        <f t="shared" si="424"/>
        <v>-7.5266488319924667</v>
      </c>
      <c r="GC155" s="18">
        <f>IF(ISNUMBER(GA155),GC154+GA155*0.5,IF(ISNUMBER(GA356),0,""))</f>
        <v>473.10275218647098</v>
      </c>
      <c r="GD155" s="18">
        <f>IF(ISNUMBER(GB155),GD154+GB155*0.5,IF(ISNUMBER(GB356),0,""))</f>
        <v>561.20478632072331</v>
      </c>
      <c r="GE155" s="18">
        <f>IF(ISNUMBER(GC155), GC155*COS(RADIANS(-$C155+Графики!$B$3))+GD155*SIN(RADIANS(-$C155+Графики!$B$3)),"")</f>
        <v>473.10275218647098</v>
      </c>
      <c r="GF155" s="19">
        <f>IF(ISNUMBER(GC155), GC155*COS(RADIANS(-$C155+Графики!$B$5))+GD155*SIN(RADIANS(-$C155+Графики!$B$5)),"")</f>
        <v>561.20478632072331</v>
      </c>
      <c r="GG155" s="24">
        <v>1.0394332855466681</v>
      </c>
      <c r="GH155" s="25">
        <v>-1.1539946578081861</v>
      </c>
      <c r="GI155" s="25">
        <v>0.55609732803666689</v>
      </c>
      <c r="GJ155" s="25">
        <v>-0.54829009385128702</v>
      </c>
      <c r="GK155" s="18">
        <f t="shared" si="425"/>
        <v>-19.140100923886685</v>
      </c>
      <c r="GL155" s="18">
        <f t="shared" si="426"/>
        <v>-9.6374491701441638</v>
      </c>
      <c r="GM155" s="18">
        <f>IF(ISNUMBER(GK155),GM154+GK155*0.5,IF(ISNUMBER(GK356),0,""))</f>
        <v>475.21807480171066</v>
      </c>
      <c r="GN155" s="18">
        <f>IF(ISNUMBER(GL155),GN154+GL155*0.5,IF(ISNUMBER(GL356),0,""))</f>
        <v>563.44378482497882</v>
      </c>
      <c r="GO155" s="18">
        <f>IF(ISNUMBER(GM155), GM155*COS(RADIANS(-$C155+Графики!$B$3))+GN155*SIN(RADIANS(-$C155+Графики!$B$3)),"")</f>
        <v>475.21807480171066</v>
      </c>
      <c r="GP155" s="19">
        <f>IF(ISNUMBER(GM155), GM155*COS(RADIANS(-$C155+Графики!$B$5))+GN155*SIN(RADIANS(-$C155+Графики!$B$5)),"")</f>
        <v>563.44378482497882</v>
      </c>
      <c r="GQ155" s="24">
        <v>1.184852000185544</v>
      </c>
      <c r="GR155" s="25">
        <v>-1.0628246886175119</v>
      </c>
      <c r="GS155" s="25">
        <v>0.55043930943670782</v>
      </c>
      <c r="GT155" s="25">
        <v>-0.43763317333296348</v>
      </c>
      <c r="GU155" s="18">
        <f t="shared" si="427"/>
        <v>-19.613421649771055</v>
      </c>
      <c r="GV155" s="18">
        <f t="shared" si="428"/>
        <v>-8.6224521909833189</v>
      </c>
      <c r="GW155" s="18">
        <f>IF(ISNUMBER(GU155),GW154+GU155*0.5,IF(ISNUMBER(GU356),0,""))</f>
        <v>470.43203373779477</v>
      </c>
      <c r="GX155" s="18">
        <f>IF(ISNUMBER(GV155),GX154+GV155*0.5,IF(ISNUMBER(GV356),0,""))</f>
        <v>565.0753889965257</v>
      </c>
      <c r="GY155" s="18">
        <f>IF(ISNUMBER(GW155), GW155*COS(RADIANS(-$C155+Графики!$B$3))+GX155*SIN(RADIANS(-$C155+Графики!$B$3)),"")</f>
        <v>470.43203373779477</v>
      </c>
      <c r="GZ155" s="19">
        <f>IF(ISNUMBER(GW155), GW155*COS(RADIANS(-$C155+Графики!$B$5))+GX155*SIN(RADIANS(-$C155+Графики!$B$5)),"")</f>
        <v>565.0753889965257</v>
      </c>
      <c r="HA155" s="24">
        <v>1.0462055499368312</v>
      </c>
      <c r="HB155" s="25">
        <v>-1.138006720761003</v>
      </c>
      <c r="HC155" s="25">
        <v>0.52832803945606654</v>
      </c>
      <c r="HD155" s="25">
        <v>-0.43394768268175676</v>
      </c>
      <c r="HE155" s="18">
        <f t="shared" si="429"/>
        <v>-19.059693679122685</v>
      </c>
      <c r="HF155" s="18">
        <f t="shared" si="430"/>
        <v>-8.3973411382987457</v>
      </c>
      <c r="HG155" s="18">
        <f>IF(ISNUMBER(HE155),HG154+HE155*0.5,IF(ISNUMBER(HE356),0,""))</f>
        <v>471.5083662303764</v>
      </c>
      <c r="HH155" s="18">
        <f>IF(ISNUMBER(HF155),HH154+HF155*0.5,IF(ISNUMBER(HF356),0,""))</f>
        <v>567.82842752898205</v>
      </c>
      <c r="HI155" s="18">
        <f>IF(ISNUMBER(HG155), HG155*COS(RADIANS(-$C155+Графики!$B$3))+HH155*SIN(RADIANS(-$C155+Графики!$B$3)),"")</f>
        <v>471.5083662303764</v>
      </c>
      <c r="HJ155" s="19">
        <f>IF(ISNUMBER(HG155), HG155*COS(RADIANS(-$C155+Графики!$B$5))+HH155*SIN(RADIANS(-$C155+Графики!$B$5)),"")</f>
        <v>567.82842752898205</v>
      </c>
      <c r="HK155" s="24">
        <v>1.0212816685956227</v>
      </c>
      <c r="HL155" s="25">
        <v>-1.1834780086507761</v>
      </c>
      <c r="HM155" s="25">
        <v>0.53979379238411751</v>
      </c>
      <c r="HN155" s="25">
        <v>-0.52045763884398355</v>
      </c>
      <c r="HO155" s="18">
        <f t="shared" si="431"/>
        <v>-19.238970748173639</v>
      </c>
      <c r="HP155" s="18">
        <f t="shared" si="432"/>
        <v>-9.2523071742882088</v>
      </c>
      <c r="HQ155" s="18">
        <f>IF(ISNUMBER(HO155),HQ154+HO155*0.5,IF(ISNUMBER(HO356),0,""))</f>
        <v>471.23384215655233</v>
      </c>
      <c r="HR155" s="18">
        <f>IF(ISNUMBER(HP155),HR154+HP155*0.5,IF(ISNUMBER(HP356),0,""))</f>
        <v>572.81535383067387</v>
      </c>
      <c r="HS155" s="18">
        <f>IF(ISNUMBER(HQ155), HQ155*COS(RADIANS(-$C155+Графики!$B$3))+HR155*SIN(RADIANS(-$C155+Графики!$B$3)),"")</f>
        <v>471.23384215655233</v>
      </c>
      <c r="HT155" s="19">
        <f>IF(ISNUMBER(HQ155), HQ155*COS(RADIANS(-$C155+Графики!$B$5))+HR155*SIN(RADIANS(-$C155+Графики!$B$5)),"")</f>
        <v>572.81535383067387</v>
      </c>
      <c r="HU155" s="24">
        <v>1.0126403961229673</v>
      </c>
      <c r="HV155" s="25">
        <v>-1.0678644311025784</v>
      </c>
      <c r="HW155" s="25">
        <v>0.44505546688493225</v>
      </c>
      <c r="HX155" s="25">
        <v>-0.46740884879803446</v>
      </c>
      <c r="HY155" s="18">
        <f t="shared" si="433"/>
        <v>-18.154832222217465</v>
      </c>
      <c r="HZ155" s="18">
        <f t="shared" si="434"/>
        <v>-7.9626691610992815</v>
      </c>
      <c r="IA155" s="18">
        <f>IF(ISNUMBER(HY155),IA154+HY155*0.5,IF(ISNUMBER(HY356),0,""))</f>
        <v>467.06333868799732</v>
      </c>
      <c r="IB155" s="18">
        <f>IF(ISNUMBER(HZ155),IB154+HZ155*0.5,IF(ISNUMBER(HZ356),0,""))</f>
        <v>559.26336564654162</v>
      </c>
      <c r="IC155" s="18">
        <f>IF(ISNUMBER(IA155), IA155*COS(RADIANS(-$C155+Графики!$B$3))+IB155*SIN(RADIANS(-$C155+Графики!$B$3)),"")</f>
        <v>467.06333868799732</v>
      </c>
      <c r="ID155" s="19">
        <f>IF(ISNUMBER(IA155), IA155*COS(RADIANS(-$C155+Графики!$B$5))+IB155*SIN(RADIANS(-$C155+Графики!$B$5)),"")</f>
        <v>559.26336564654162</v>
      </c>
      <c r="IE155" s="24">
        <v>1.098791336697851</v>
      </c>
      <c r="IF155" s="25">
        <v>-1.1761408604395114</v>
      </c>
      <c r="IG155" s="25">
        <v>0.47810933917827325</v>
      </c>
      <c r="IH155" s="25">
        <v>-0.53694820619492267</v>
      </c>
      <c r="II155" s="18">
        <f t="shared" si="435"/>
        <v>-19.85122451954846</v>
      </c>
      <c r="IJ155" s="18">
        <f t="shared" si="436"/>
        <v>-8.8579322912923608</v>
      </c>
      <c r="IK155" s="18">
        <f>IF(ISNUMBER(II155),IK154+II155*0.5,IF(ISNUMBER(II356),0,""))</f>
        <v>465.7920938514082</v>
      </c>
      <c r="IL155" s="18">
        <f>IF(ISNUMBER(IJ155),IL154+IJ155*0.5,IF(ISNUMBER(IJ356),0,""))</f>
        <v>560.83195385909164</v>
      </c>
      <c r="IM155" s="18">
        <f>IF(ISNUMBER(IK155), IK155*COS(RADIANS(-$C155+Графики!$B$3))+IL155*SIN(RADIANS(-$C155+Графики!$B$3)),"")</f>
        <v>465.7920938514082</v>
      </c>
      <c r="IN155" s="19">
        <f>IF(ISNUMBER(IK155), IK155*COS(RADIANS(-$C155+Графики!$B$5))+IL155*SIN(RADIANS(-$C155+Графики!$B$5)),"")</f>
        <v>560.83195385909164</v>
      </c>
      <c r="IO155" s="24">
        <v>1.1220677984222083</v>
      </c>
      <c r="IP155" s="25">
        <v>-1.0796025560873863</v>
      </c>
      <c r="IQ155" s="25">
        <v>0.4386227641688264</v>
      </c>
      <c r="IR155" s="25">
        <v>-0.54588360344012532</v>
      </c>
      <c r="IS155" s="18">
        <f t="shared" si="437"/>
        <v>-19.212016304294238</v>
      </c>
      <c r="IT155" s="18">
        <f t="shared" si="438"/>
        <v>-8.5913331181473893</v>
      </c>
      <c r="IU155" s="18">
        <f>IF(ISNUMBER(IS155),IU154+IS155*0.5,IF(ISNUMBER(IS356),0,""))</f>
        <v>467.92059384546519</v>
      </c>
      <c r="IV155" s="18">
        <f>IF(ISNUMBER(IT155),IV154+IT155*0.5,IF(ISNUMBER(IT356),0,""))</f>
        <v>569.4326706853592</v>
      </c>
      <c r="IW155" s="18">
        <f>IF(ISNUMBER(IU155), IU155*COS(RADIANS(-$C155+Графики!$B$3))+IV155*SIN(RADIANS(-$C155+Графики!$B$3)),"")</f>
        <v>467.92059384546519</v>
      </c>
      <c r="IX155" s="19">
        <f>IF(ISNUMBER(IU155), IU155*COS(RADIANS(-$C155+Графики!$B$5))+IV155*SIN(RADIANS(-$C155+Графики!$B$5)),"")</f>
        <v>569.4326706853592</v>
      </c>
    </row>
    <row r="156" spans="1:258" s="88" customFormat="1" x14ac:dyDescent="0.25">
      <c r="A156" s="44">
        <v>156</v>
      </c>
      <c r="B156" s="50">
        <v>0</v>
      </c>
      <c r="C156" s="11">
        <f>IF(Графики!$A$7="Расчитывать с учетом закручивания скважины",B156,0)</f>
        <v>0</v>
      </c>
      <c r="D156" s="47">
        <v>76.5</v>
      </c>
      <c r="E156" s="34">
        <f>IF(ISNUMBER(INDEX($I$1:$IX$303,$A156,E$1) ),INDEX($I$1:$IX$303,$A156,E$1),0)</f>
        <v>-12.388978569475743</v>
      </c>
      <c r="F156" s="35">
        <f>IF(ISNUMBER(INDEX($I$1:$IX$303,$A156,F$1) ),INDEX($I$1:$IX$303,$A156,F$1),0)</f>
        <v>-8.0772568401224891</v>
      </c>
      <c r="G156" s="35">
        <f>IF(ISNUMBER(INDEX($I$1:$IX$303,$A156,G$1) ),INDEX($I$1:$IX$303,$A156,G$1)-$G$305,0)</f>
        <v>-515.72675495164799</v>
      </c>
      <c r="H156" s="36">
        <f>IF(ISNUMBER(INDEX($I$1:$IX$303,$A156,H$1) ),INDEX($I$1:$IX$303,$A156,H$1)-$H$305,0)</f>
        <v>-590.62860482267195</v>
      </c>
      <c r="I156" s="29">
        <v>0.76456655133133855</v>
      </c>
      <c r="J156" s="25">
        <v>-0.65514213702102209</v>
      </c>
      <c r="K156" s="25">
        <v>0.41685989644479904</v>
      </c>
      <c r="L156" s="25">
        <v>-0.50873562233482439</v>
      </c>
      <c r="M156" s="18">
        <f t="shared" si="389"/>
        <v>-12.388978569475743</v>
      </c>
      <c r="N156" s="18">
        <f t="shared" si="390"/>
        <v>-8.0772568401224891</v>
      </c>
      <c r="O156" s="18">
        <f>IF(ISNUMBER(M156),O155+M156*0.5,IF(ISNUMBER(M357),0,""))</f>
        <v>462.18940093776661</v>
      </c>
      <c r="P156" s="18">
        <f>IF(ISNUMBER(N156),P155+N156*0.5,IF(ISNUMBER(N357),0,""))</f>
        <v>564.80105866136557</v>
      </c>
      <c r="Q156" s="18">
        <f>IF(ISNUMBER(O156), O156*COS(RADIANS(-$C156+Графики!$B$3))+P156*SIN(RADIANS(-$C156+Графики!$B$3)),"")</f>
        <v>462.18940093776661</v>
      </c>
      <c r="R156" s="19">
        <f>IF(ISNUMBER(O156), O156*COS(RADIANS(-$C156+Графики!$B$5))+P156*SIN(RADIANS(-$C156+Графики!$B$5)),"")</f>
        <v>564.80105866136557</v>
      </c>
      <c r="S156" s="29">
        <v>0.73384485199707838</v>
      </c>
      <c r="T156" s="25">
        <v>-0.80356472284171732</v>
      </c>
      <c r="U156" s="25">
        <v>0.30324587667882275</v>
      </c>
      <c r="V156" s="25">
        <v>-0.47098816381720798</v>
      </c>
      <c r="W156" s="18">
        <f t="shared" si="391"/>
        <v>-13.41602702574945</v>
      </c>
      <c r="X156" s="18">
        <f t="shared" si="392"/>
        <v>-6.756415188683988</v>
      </c>
      <c r="Y156" s="18">
        <f>IF(ISNUMBER(W156),Y155+W156*0.5,IF(ISNUMBER(W357),0,""))</f>
        <v>461.58974413801786</v>
      </c>
      <c r="Z156" s="18">
        <f>IF(ISNUMBER(X156),Z155+X156*0.5,IF(ISNUMBER(X357),0,""))</f>
        <v>560.49868218133167</v>
      </c>
      <c r="AA156" s="18">
        <f>IF(ISNUMBER(Y156), Y156*COS(RADIANS(-$C156+Графики!$B$3))+Z156*SIN(RADIANS(-$C156+Графики!$B$3)),"")</f>
        <v>461.58974413801786</v>
      </c>
      <c r="AB156" s="18">
        <f>IF(ISNUMBER(Y156), Y156*COS(RADIANS(-$C156+Графики!$B$5))+Z156*SIN(RADIANS(-$C156+Графики!$B$5)),"")</f>
        <v>560.49868218133167</v>
      </c>
      <c r="AC156" s="24">
        <v>0.64864238752781767</v>
      </c>
      <c r="AD156" s="25">
        <v>-0.81757267770062636</v>
      </c>
      <c r="AE156" s="25">
        <v>0.47543574873295646</v>
      </c>
      <c r="AF156" s="25">
        <v>-0.62511989509380705</v>
      </c>
      <c r="AG156" s="18">
        <f t="shared" si="393"/>
        <v>-12.794791090776853</v>
      </c>
      <c r="AH156" s="18">
        <f t="shared" si="394"/>
        <v>-9.6040121460061254</v>
      </c>
      <c r="AI156" s="18">
        <f>IF(ISNUMBER(AG156),AI155+AG156*0.5,IF(ISNUMBER(AG357),0,""))</f>
        <v>463.01993597700272</v>
      </c>
      <c r="AJ156" s="18">
        <f>IF(ISNUMBER(AH156),AJ155+AH156*0.5,IF(ISNUMBER(AH357),0,""))</f>
        <v>566.97826008783886</v>
      </c>
      <c r="AK156" s="18">
        <f>IF(ISNUMBER(AI156), AI156*COS(RADIANS(-$C156+Графики!$B$3))+AJ156*SIN(RADIANS(-$C156+Графики!$B$3)),"")</f>
        <v>463.01993597700272</v>
      </c>
      <c r="AL156" s="19">
        <f>IF(ISNUMBER(AI156), AI156*COS(RADIANS(-$C156+Графики!$B$5))+AJ156*SIN(RADIANS(-$C156+Графики!$B$5)),"")</f>
        <v>566.97826008783886</v>
      </c>
      <c r="AM156" s="24">
        <v>0.58787615150857264</v>
      </c>
      <c r="AN156" s="25">
        <v>-0.80850280464584556</v>
      </c>
      <c r="AO156" s="25">
        <v>0.39300415236046082</v>
      </c>
      <c r="AP156" s="25">
        <v>-0.5548349006488501</v>
      </c>
      <c r="AQ156" s="18">
        <f t="shared" si="395"/>
        <v>-12.185403618707195</v>
      </c>
      <c r="AR156" s="18">
        <f t="shared" si="396"/>
        <v>-8.2713618093044428</v>
      </c>
      <c r="AS156" s="18">
        <f>IF(ISNUMBER(AQ156),AS155+AQ156*0.5,IF(ISNUMBER(AQ357),0,""))</f>
        <v>457.39762278129865</v>
      </c>
      <c r="AT156" s="18">
        <f>IF(ISNUMBER(AR156),AT155+AR156*0.5,IF(ISNUMBER(AR357),0,""))</f>
        <v>564.38829500114048</v>
      </c>
      <c r="AU156" s="18">
        <f>IF(ISNUMBER(AS156), AS156*COS(RADIANS(-$C156+Графики!$B$3))+AT156*SIN(RADIANS(-$C156+Графики!$B$3)),"")</f>
        <v>457.39762278129865</v>
      </c>
      <c r="AV156" s="19">
        <f>IF(ISNUMBER(AS156), AS156*COS(RADIANS(-$C156+Графики!$B$5))+AT156*SIN(RADIANS(-$C156+Графики!$B$5)),"")</f>
        <v>564.38829500114048</v>
      </c>
      <c r="AW156" s="24">
        <v>0.74897641974789375</v>
      </c>
      <c r="AX156" s="25">
        <v>-0.67203636347109275</v>
      </c>
      <c r="AY156" s="25">
        <v>0.45156685697331345</v>
      </c>
      <c r="AZ156" s="25">
        <v>-0.60482583073409557</v>
      </c>
      <c r="BA156" s="18">
        <f t="shared" si="397"/>
        <v>-12.400358069861621</v>
      </c>
      <c r="BB156" s="18">
        <f t="shared" si="398"/>
        <v>-9.2186347206964747</v>
      </c>
      <c r="BC156" s="18">
        <f>IF(ISNUMBER(BA156),BC155+BA156*0.5,IF(ISNUMBER(BA357),0,""))</f>
        <v>456.89313023189465</v>
      </c>
      <c r="BD156" s="18">
        <f>IF(ISNUMBER(BB156),BD155+BB156*0.5,IF(ISNUMBER(BB357),0,""))</f>
        <v>559.9538703441433</v>
      </c>
      <c r="BE156" s="18">
        <f>IF(ISNUMBER(BC156), BC156*COS(RADIANS(-$C156+Графики!$B$3))+BD156*SIN(RADIANS(-$C156+Графики!$B$3)),"")</f>
        <v>456.89313023189465</v>
      </c>
      <c r="BF156" s="19">
        <f>IF(ISNUMBER(BC156), BC156*COS(RADIANS(-$C156+Графики!$B$5))+BD156*SIN(RADIANS(-$C156+Графики!$B$5)),"")</f>
        <v>559.9538703441433</v>
      </c>
      <c r="BG156" s="24">
        <v>0.71185557932868748</v>
      </c>
      <c r="BH156" s="25">
        <v>-0.77482369157817055</v>
      </c>
      <c r="BI156" s="25">
        <v>0.42710913265624018</v>
      </c>
      <c r="BJ156" s="25">
        <v>-0.47361504154785672</v>
      </c>
      <c r="BK156" s="18">
        <f t="shared" si="399"/>
        <v>-12.973360151461883</v>
      </c>
      <c r="BL156" s="18">
        <f t="shared" si="400"/>
        <v>-7.8602203057524873</v>
      </c>
      <c r="BM156" s="18">
        <f>IF(ISNUMBER(BK156),BM155+BK156*0.5,IF(ISNUMBER(BK357),0,""))</f>
        <v>460.98019033442324</v>
      </c>
      <c r="BN156" s="18">
        <f>IF(ISNUMBER(BL156),BN155+BL156*0.5,IF(ISNUMBER(BL357),0,""))</f>
        <v>552.31079991338117</v>
      </c>
      <c r="BO156" s="18">
        <f>IF(ISNUMBER(BM156), BM156*COS(RADIANS(-$C156+Графики!$B$3))+BN156*SIN(RADIANS(-$C156+Графики!$B$3)),"")</f>
        <v>460.98019033442324</v>
      </c>
      <c r="BP156" s="19">
        <f>IF(ISNUMBER(BM156), BM156*COS(RADIANS(-$C156+Графики!$B$5))+BN156*SIN(RADIANS(-$C156+Графики!$B$5)),"")</f>
        <v>552.31079991338117</v>
      </c>
      <c r="BQ156" s="24">
        <v>0.59099311735751847</v>
      </c>
      <c r="BR156" s="25">
        <v>-0.74885417352493377</v>
      </c>
      <c r="BS156" s="25">
        <v>0.31574578166964584</v>
      </c>
      <c r="BT156" s="25">
        <v>-0.49181298156238773</v>
      </c>
      <c r="BU156" s="18">
        <f t="shared" si="401"/>
        <v>-11.692106937899451</v>
      </c>
      <c r="BV156" s="18">
        <f t="shared" si="402"/>
        <v>-7.0472213281512532</v>
      </c>
      <c r="BW156" s="18">
        <f>IF(ISNUMBER(BU156),BW155+BU156*0.5,IF(ISNUMBER(BU357),0,""))</f>
        <v>464.25563755072864</v>
      </c>
      <c r="BX156" s="18">
        <f>IF(ISNUMBER(BV156),BX155+BV156*0.5,IF(ISNUMBER(BV357),0,""))</f>
        <v>554.4451260141866</v>
      </c>
      <c r="BY156" s="18">
        <f>IF(ISNUMBER(BW156), BW156*COS(RADIANS(-$C156+Графики!$B$3))+BX156*SIN(RADIANS(-$C156+Графики!$B$3)),"")</f>
        <v>464.25563755072864</v>
      </c>
      <c r="BZ156" s="19">
        <f>IF(ISNUMBER(BW156), BW156*COS(RADIANS(-$C156+Графики!$B$5))+BX156*SIN(RADIANS(-$C156+Графики!$B$5)),"")</f>
        <v>554.4451260141866</v>
      </c>
      <c r="CA156" s="29">
        <v>0.64026392780430552</v>
      </c>
      <c r="CB156" s="25">
        <v>-0.83944446855281296</v>
      </c>
      <c r="CC156" s="25">
        <v>0.39569359182192576</v>
      </c>
      <c r="CD156" s="25">
        <v>-0.5810502764833686</v>
      </c>
      <c r="CE156" s="18">
        <f t="shared" si="403"/>
        <v>-12.912532890680509</v>
      </c>
      <c r="CF156" s="18">
        <f t="shared" si="404"/>
        <v>-8.5235950130174754</v>
      </c>
      <c r="CG156" s="18">
        <f>IF(ISNUMBER(CE156),CG155+CE156*0.5,IF(ISNUMBER(CE357),0,""))</f>
        <v>468.18099242433902</v>
      </c>
      <c r="CH156" s="18">
        <f>IF(ISNUMBER(CF156),CH155+CF156*0.5,IF(ISNUMBER(CF357),0,""))</f>
        <v>568.04834965536224</v>
      </c>
      <c r="CI156" s="18">
        <f>IF(ISNUMBER(CG156), CG156*COS(RADIANS(-$C156+Графики!$B$3))+CH156*SIN(RADIANS(-$C156+Графики!$B$3)),"")</f>
        <v>468.18099242433902</v>
      </c>
      <c r="CJ156" s="19">
        <f>IF(ISNUMBER(CG156), CG156*COS(RADIANS(-$C156+Графики!$B$5))+CH156*SIN(RADIANS(-$C156+Графики!$B$5)),"")</f>
        <v>568.04834965536224</v>
      </c>
      <c r="CK156" s="24">
        <v>0.65299151169375291</v>
      </c>
      <c r="CL156" s="25">
        <v>-0.69974270440814501</v>
      </c>
      <c r="CM156" s="25">
        <v>0.35986231674207125</v>
      </c>
      <c r="CN156" s="25">
        <v>-0.58854216037320461</v>
      </c>
      <c r="CO156" s="18">
        <f t="shared" si="405"/>
        <v>-11.804558814314575</v>
      </c>
      <c r="CP156" s="18">
        <f t="shared" si="406"/>
        <v>-8.2762958965708435</v>
      </c>
      <c r="CQ156" s="18">
        <f>IF(ISNUMBER(CO156),CQ155+CO156*0.5,IF(ISNUMBER(CO357),0,""))</f>
        <v>469.42637131098132</v>
      </c>
      <c r="CR156" s="18">
        <f>IF(ISNUMBER(CP156),CR155+CP156*0.5,IF(ISNUMBER(CP357),0,""))</f>
        <v>566.15565650093311</v>
      </c>
      <c r="CS156" s="18">
        <f>IF(ISNUMBER(CQ156), CQ156*COS(RADIANS(-$C156+Графики!$B$3))+CR156*SIN(RADIANS(-$C156+Графики!$B$3)),"")</f>
        <v>469.42637131098132</v>
      </c>
      <c r="CT156" s="19">
        <f>IF(ISNUMBER(CQ156), CQ156*COS(RADIANS(-$C156+Графики!$B$5))+CR156*SIN(RADIANS(-$C156+Графики!$B$5)),"")</f>
        <v>566.15565650093311</v>
      </c>
      <c r="CU156" s="24">
        <v>0.67308550418192215</v>
      </c>
      <c r="CV156" s="25">
        <v>-0.67371891872317569</v>
      </c>
      <c r="CW156" s="25">
        <v>0.35914800793553836</v>
      </c>
      <c r="CX156" s="25">
        <v>-0.53151789614209277</v>
      </c>
      <c r="CY156" s="18">
        <f t="shared" si="407"/>
        <v>-11.752815196459869</v>
      </c>
      <c r="CZ156" s="18">
        <f t="shared" si="408"/>
        <v>-7.7724480217499732</v>
      </c>
      <c r="DA156" s="18">
        <f>IF(ISNUMBER(CY156),DA155+CY156*0.5,IF(ISNUMBER(CY357),0,""))</f>
        <v>458.75471169261726</v>
      </c>
      <c r="DB156" s="18">
        <f>IF(ISNUMBER(CZ156),DB155+CZ156*0.5,IF(ISNUMBER(CZ357),0,""))</f>
        <v>565.81174949886065</v>
      </c>
      <c r="DC156" s="18">
        <f>IF(ISNUMBER(DA156), DA156*COS(RADIANS(-$C156+Графики!$B$3))+DB156*SIN(RADIANS(-$C156+Графики!$B$3)),"")</f>
        <v>458.75471169261726</v>
      </c>
      <c r="DD156" s="19">
        <f>IF(ISNUMBER(DA156), DA156*COS(RADIANS(-$C156+Графики!$B$5))+DB156*SIN(RADIANS(-$C156+Графики!$B$5)),"")</f>
        <v>565.81174949886065</v>
      </c>
      <c r="DE156" s="24">
        <v>0.72232641135111175</v>
      </c>
      <c r="DF156" s="25">
        <v>-0.82852925927759702</v>
      </c>
      <c r="DG156" s="25">
        <v>0.42782729720553003</v>
      </c>
      <c r="DH156" s="25">
        <v>-0.50178919968372393</v>
      </c>
      <c r="DI156" s="18">
        <f t="shared" si="409"/>
        <v>-13.533355694242468</v>
      </c>
      <c r="DJ156" s="18">
        <f t="shared" si="410"/>
        <v>-8.1123453440447957</v>
      </c>
      <c r="DK156" s="18">
        <f>IF(ISNUMBER(DI156),DK155+DI156*0.5,IF(ISNUMBER(DI357),0,""))</f>
        <v>460.98084187962075</v>
      </c>
      <c r="DL156" s="18">
        <f>IF(ISNUMBER(DJ156),DL155+DJ156*0.5,IF(ISNUMBER(DJ357),0,""))</f>
        <v>565.14418184873989</v>
      </c>
      <c r="DM156" s="18">
        <f>IF(ISNUMBER(DK156), DK156*COS(RADIANS(-$C156+Графики!$B$3))+DL156*SIN(RADIANS(-$C156+Графики!$B$3)),"")</f>
        <v>460.98084187962075</v>
      </c>
      <c r="DN156" s="19">
        <f>IF(ISNUMBER(DK156), DK156*COS(RADIANS(-$C156+Графики!$B$5))+DL156*SIN(RADIANS(-$C156+Графики!$B$5)),"")</f>
        <v>565.14418184873989</v>
      </c>
      <c r="DO156" s="24">
        <v>0.65654837520050102</v>
      </c>
      <c r="DP156" s="25">
        <v>-0.66872797542298656</v>
      </c>
      <c r="DQ156" s="25">
        <v>0.37558964223269853</v>
      </c>
      <c r="DR156" s="25">
        <v>-0.52341884561648822</v>
      </c>
      <c r="DS156" s="18">
        <f t="shared" si="411"/>
        <v>-11.564960094117513</v>
      </c>
      <c r="DT156" s="18">
        <f t="shared" si="412"/>
        <v>-7.8452485794806481</v>
      </c>
      <c r="DU156" s="18">
        <f>IF(ISNUMBER(DS156),DU155+DS156*0.5,IF(ISNUMBER(DS357),0,""))</f>
        <v>466.51984293306538</v>
      </c>
      <c r="DV156" s="18">
        <f>IF(ISNUMBER(DT156),DV155+DT156*0.5,IF(ISNUMBER(DT357),0,""))</f>
        <v>561.31455002111056</v>
      </c>
      <c r="DW156" s="18">
        <f>IF(ISNUMBER(DU156), DU156*COS(RADIANS(-$C156+Графики!$B$3))+DV156*SIN(RADIANS(-$C156+Графики!$B$3)),"")</f>
        <v>466.51984293306538</v>
      </c>
      <c r="DX156" s="19">
        <f>IF(ISNUMBER(DU156), DU156*COS(RADIANS(-$C156+Графики!$B$5))+DV156*SIN(RADIANS(-$C156+Графики!$B$5)),"")</f>
        <v>561.31455002111056</v>
      </c>
      <c r="DY156" s="24">
        <v>0.76295668350374302</v>
      </c>
      <c r="DZ156" s="25">
        <v>-0.7988058534283462</v>
      </c>
      <c r="EA156" s="25">
        <v>0.36945304692659497</v>
      </c>
      <c r="EB156" s="25">
        <v>-0.60699894757757511</v>
      </c>
      <c r="EC156" s="18">
        <f t="shared" si="413"/>
        <v>-13.628527280209147</v>
      </c>
      <c r="ED156" s="18">
        <f t="shared" si="414"/>
        <v>-8.5210480261013348</v>
      </c>
      <c r="EE156" s="18">
        <f>IF(ISNUMBER(EC156),EE155+EC156*0.5,IF(ISNUMBER(EC357),0,""))</f>
        <v>458.59768758910315</v>
      </c>
      <c r="EF156" s="18">
        <f>IF(ISNUMBER(ED156),EF155+ED156*0.5,IF(ISNUMBER(ED357),0,""))</f>
        <v>559.65188499292412</v>
      </c>
      <c r="EG156" s="18">
        <f>IF(ISNUMBER(EE156), EE156*COS(RADIANS(-$C156+Графики!$B$3))+EF156*SIN(RADIANS(-$C156+Графики!$B$3)),"")</f>
        <v>458.59768758910315</v>
      </c>
      <c r="EH156" s="19">
        <f>IF(ISNUMBER(EE156), EE156*COS(RADIANS(-$C156+Графики!$B$5))+EF156*SIN(RADIANS(-$C156+Графики!$B$5)),"")</f>
        <v>559.65188499292412</v>
      </c>
      <c r="EI156" s="24">
        <v>0.60021999803244075</v>
      </c>
      <c r="EJ156" s="25">
        <v>-0.67749809339421618</v>
      </c>
      <c r="EK156" s="25">
        <v>0.3836724057313009</v>
      </c>
      <c r="EL156" s="25">
        <v>-0.59163465532477266</v>
      </c>
      <c r="EM156" s="18">
        <f t="shared" si="415"/>
        <v>-11.149962760589665</v>
      </c>
      <c r="EN156" s="18">
        <f t="shared" si="416"/>
        <v>-8.5110569592201557</v>
      </c>
      <c r="EO156" s="18">
        <f>IF(ISNUMBER(EM156),EO155+EM156*0.5,IF(ISNUMBER(EM357),0,""))</f>
        <v>464.77171618859575</v>
      </c>
      <c r="EP156" s="18">
        <f>IF(ISNUMBER(EN156),EP155+EN156*0.5,IF(ISNUMBER(EN357),0,""))</f>
        <v>559.44919767276087</v>
      </c>
      <c r="EQ156" s="18">
        <f>IF(ISNUMBER(EO156), EO156*COS(RADIANS(-$C156+Графики!$B$3))+EP156*SIN(RADIANS(-$C156+Графики!$B$3)),"")</f>
        <v>464.77171618859575</v>
      </c>
      <c r="ER156" s="19">
        <f>IF(ISNUMBER(EO156), EO156*COS(RADIANS(-$C156+Графики!$B$5))+EP156*SIN(RADIANS(-$C156+Графики!$B$5)),"")</f>
        <v>559.44919767276087</v>
      </c>
      <c r="ES156" s="24">
        <v>0.67545031131843247</v>
      </c>
      <c r="ET156" s="25">
        <v>-0.78009060963577903</v>
      </c>
      <c r="EU156" s="25">
        <v>0.30759439532901955</v>
      </c>
      <c r="EV156" s="25">
        <v>-0.63377747442875576</v>
      </c>
      <c r="EW156" s="18">
        <f t="shared" si="417"/>
        <v>-12.701649179101521</v>
      </c>
      <c r="EX156" s="18">
        <f t="shared" si="418"/>
        <v>-8.2149269062348047</v>
      </c>
      <c r="EY156" s="18">
        <f>IF(ISNUMBER(EW156),EY155+EW156*0.5,IF(ISNUMBER(EW357),0,""))</f>
        <v>455.96149537713677</v>
      </c>
      <c r="EZ156" s="18">
        <f>IF(ISNUMBER(EX156),EZ155+EX156*0.5,IF(ISNUMBER(EX357),0,""))</f>
        <v>558.32418491591432</v>
      </c>
      <c r="FA156" s="18">
        <f>IF(ISNUMBER(EY156), EY156*COS(RADIANS(-$C156+Графики!$B$3))+EZ156*SIN(RADIANS(-$C156+Графики!$B$3)),"")</f>
        <v>455.96149537713677</v>
      </c>
      <c r="FB156" s="19">
        <f>IF(ISNUMBER(EY156), EY156*COS(RADIANS(-$C156+Графики!$B$5))+EZ156*SIN(RADIANS(-$C156+Графики!$B$5)),"")</f>
        <v>558.32418491591432</v>
      </c>
      <c r="FC156" s="24">
        <v>0.72166095205164993</v>
      </c>
      <c r="FD156" s="25">
        <v>-0.65480312393065765</v>
      </c>
      <c r="FE156" s="25">
        <v>0.41218657407136605</v>
      </c>
      <c r="FF156" s="25">
        <v>-0.49973216287755196</v>
      </c>
      <c r="FG156" s="18">
        <f t="shared" si="419"/>
        <v>-12.011626224002338</v>
      </c>
      <c r="FH156" s="18">
        <f t="shared" si="420"/>
        <v>-7.9579082393282023</v>
      </c>
      <c r="FI156" s="18">
        <f>IF(ISNUMBER(FG156),FI155+FG156*0.5,IF(ISNUMBER(FG357),0,""))</f>
        <v>461.09242396028839</v>
      </c>
      <c r="FJ156" s="18">
        <f>IF(ISNUMBER(FH156),FJ155+FH156*0.5,IF(ISNUMBER(FH357),0,""))</f>
        <v>566.68952358591628</v>
      </c>
      <c r="FK156" s="18">
        <f>IF(ISNUMBER(FI156), FI156*COS(RADIANS(-$C156+Графики!$B$3))+FJ156*SIN(RADIANS(-$C156+Графики!$B$3)),"")</f>
        <v>461.09242396028839</v>
      </c>
      <c r="FL156" s="19">
        <f>IF(ISNUMBER(FI156), FI156*COS(RADIANS(-$C156+Графики!$B$5))+FJ156*SIN(RADIANS(-$C156+Графики!$B$5)),"")</f>
        <v>566.68952358591628</v>
      </c>
      <c r="FM156" s="24">
        <v>0.68548829426823432</v>
      </c>
      <c r="FN156" s="25">
        <v>-0.77142135145835078</v>
      </c>
      <c r="FO156" s="25">
        <v>0.31668489802148569</v>
      </c>
      <c r="FP156" s="25">
        <v>-0.45586498149907784</v>
      </c>
      <c r="FQ156" s="18">
        <f t="shared" si="421"/>
        <v>-12.713592591567613</v>
      </c>
      <c r="FR156" s="18">
        <f t="shared" si="422"/>
        <v>-6.7417184463353985</v>
      </c>
      <c r="FS156" s="18">
        <f>IF(ISNUMBER(FQ156),FS155+FQ156*0.5,IF(ISNUMBER(FQ357),0,""))</f>
        <v>467.37545629523743</v>
      </c>
      <c r="FT156" s="18">
        <f>IF(ISNUMBER(FR156),FT155+FR156*0.5,IF(ISNUMBER(FR357),0,""))</f>
        <v>559.82391157262657</v>
      </c>
      <c r="FU156" s="18">
        <f>IF(ISNUMBER(FS156), FS156*COS(RADIANS(-$C156+Графики!$B$3))+FT156*SIN(RADIANS(-$C156+Графики!$B$3)),"")</f>
        <v>467.37545629523743</v>
      </c>
      <c r="FV156" s="19">
        <f>IF(ISNUMBER(FS156), FS156*COS(RADIANS(-$C156+Графики!$B$5))+FT156*SIN(RADIANS(-$C156+Графики!$B$5)),"")</f>
        <v>559.82391157262657</v>
      </c>
      <c r="FW156" s="24">
        <v>0.68167386080581871</v>
      </c>
      <c r="FX156" s="25">
        <v>-0.73172636846557315</v>
      </c>
      <c r="FY156" s="25">
        <v>0.33282062476068619</v>
      </c>
      <c r="FZ156" s="25">
        <v>-0.60874270913865614</v>
      </c>
      <c r="GA156" s="18">
        <f t="shared" si="423"/>
        <v>-12.333931084900641</v>
      </c>
      <c r="GB156" s="18">
        <f t="shared" si="424"/>
        <v>-8.2165976896789772</v>
      </c>
      <c r="GC156" s="18">
        <f>IF(ISNUMBER(GA156),GC155+GA156*0.5,IF(ISNUMBER(GA357),0,""))</f>
        <v>466.93578664402065</v>
      </c>
      <c r="GD156" s="18">
        <f>IF(ISNUMBER(GB156),GD155+GB156*0.5,IF(ISNUMBER(GB357),0,""))</f>
        <v>557.09648747588381</v>
      </c>
      <c r="GE156" s="18">
        <f>IF(ISNUMBER(GC156), GC156*COS(RADIANS(-$C156+Графики!$B$3))+GD156*SIN(RADIANS(-$C156+Графики!$B$3)),"")</f>
        <v>466.93578664402065</v>
      </c>
      <c r="GF156" s="19">
        <f>IF(ISNUMBER(GC156), GC156*COS(RADIANS(-$C156+Графики!$B$5))+GD156*SIN(RADIANS(-$C156+Графики!$B$5)),"")</f>
        <v>557.09648747588381</v>
      </c>
      <c r="GG156" s="24">
        <v>0.60509577633940448</v>
      </c>
      <c r="GH156" s="25">
        <v>-0.68463295251416834</v>
      </c>
      <c r="GI156" s="25">
        <v>0.31134137997259981</v>
      </c>
      <c r="GJ156" s="25">
        <v>-0.4846595544141592</v>
      </c>
      <c r="GK156" s="18">
        <f t="shared" si="425"/>
        <v>-11.254768767894054</v>
      </c>
      <c r="GL156" s="18">
        <f t="shared" si="426"/>
        <v>-6.9463627131903705</v>
      </c>
      <c r="GM156" s="18">
        <f>IF(ISNUMBER(GK156),GM155+GK156*0.5,IF(ISNUMBER(GK357),0,""))</f>
        <v>469.59069041776365</v>
      </c>
      <c r="GN156" s="18">
        <f>IF(ISNUMBER(GL156),GN155+GL156*0.5,IF(ISNUMBER(GL357),0,""))</f>
        <v>559.97060346838362</v>
      </c>
      <c r="GO156" s="18">
        <f>IF(ISNUMBER(GM156), GM156*COS(RADIANS(-$C156+Графики!$B$3))+GN156*SIN(RADIANS(-$C156+Графики!$B$3)),"")</f>
        <v>469.59069041776365</v>
      </c>
      <c r="GP156" s="19">
        <f>IF(ISNUMBER(GM156), GM156*COS(RADIANS(-$C156+Графики!$B$5))+GN156*SIN(RADIANS(-$C156+Графики!$B$5)),"")</f>
        <v>559.97060346838362</v>
      </c>
      <c r="GQ156" s="24">
        <v>0.69275206469726069</v>
      </c>
      <c r="GR156" s="25">
        <v>-0.73901749857248422</v>
      </c>
      <c r="GS156" s="25">
        <v>0.3088918448848581</v>
      </c>
      <c r="GT156" s="25">
        <v>-0.62886612388348773</v>
      </c>
      <c r="GU156" s="18">
        <f t="shared" si="427"/>
        <v>-12.494221412021892</v>
      </c>
      <c r="GV156" s="18">
        <f t="shared" si="428"/>
        <v>-8.1833907307649518</v>
      </c>
      <c r="GW156" s="18">
        <f>IF(ISNUMBER(GU156),GW155+GU156*0.5,IF(ISNUMBER(GU357),0,""))</f>
        <v>464.1849230317838</v>
      </c>
      <c r="GX156" s="18">
        <f>IF(ISNUMBER(GV156),GX155+GV156*0.5,IF(ISNUMBER(GV357),0,""))</f>
        <v>560.98369363114318</v>
      </c>
      <c r="GY156" s="18">
        <f>IF(ISNUMBER(GW156), GW156*COS(RADIANS(-$C156+Графики!$B$3))+GX156*SIN(RADIANS(-$C156+Графики!$B$3)),"")</f>
        <v>464.1849230317838</v>
      </c>
      <c r="GZ156" s="19">
        <f>IF(ISNUMBER(GW156), GW156*COS(RADIANS(-$C156+Графики!$B$5))+GX156*SIN(RADIANS(-$C156+Графики!$B$5)),"")</f>
        <v>560.98369363114318</v>
      </c>
      <c r="HA156" s="24">
        <v>0.70013080938889316</v>
      </c>
      <c r="HB156" s="25">
        <v>-0.76479650274793343</v>
      </c>
      <c r="HC156" s="25">
        <v>0.37067440694971987</v>
      </c>
      <c r="HD156" s="25">
        <v>-0.49179592446269693</v>
      </c>
      <c r="HE156" s="18">
        <f t="shared" si="429"/>
        <v>-12.783554244154749</v>
      </c>
      <c r="HF156" s="18">
        <f t="shared" si="430"/>
        <v>-7.5264024324597179</v>
      </c>
      <c r="HG156" s="18">
        <f>IF(ISNUMBER(HE156),HG155+HE156*0.5,IF(ISNUMBER(HE357),0,""))</f>
        <v>465.11658910829902</v>
      </c>
      <c r="HH156" s="18">
        <f>IF(ISNUMBER(HF156),HH155+HF156*0.5,IF(ISNUMBER(HF357),0,""))</f>
        <v>564.0652263127522</v>
      </c>
      <c r="HI156" s="18">
        <f>IF(ISNUMBER(HG156), HG156*COS(RADIANS(-$C156+Графики!$B$3))+HH156*SIN(RADIANS(-$C156+Графики!$B$3)),"")</f>
        <v>465.11658910829902</v>
      </c>
      <c r="HJ156" s="19">
        <f>IF(ISNUMBER(HG156), HG156*COS(RADIANS(-$C156+Графики!$B$5))+HH156*SIN(RADIANS(-$C156+Графики!$B$5)),"")</f>
        <v>564.0652263127522</v>
      </c>
      <c r="HK156" s="24">
        <v>0.71490869686464942</v>
      </c>
      <c r="HL156" s="25">
        <v>-0.73294279253681294</v>
      </c>
      <c r="HM156" s="25">
        <v>0.30178352606032588</v>
      </c>
      <c r="HN156" s="25">
        <v>-0.53578223230749278</v>
      </c>
      <c r="HO156" s="18">
        <f t="shared" si="431"/>
        <v>-12.63455161459544</v>
      </c>
      <c r="HP156" s="18">
        <f t="shared" si="432"/>
        <v>-7.3090750129051907</v>
      </c>
      <c r="HQ156" s="18">
        <f>IF(ISNUMBER(HO156),HQ155+HO156*0.5,IF(ISNUMBER(HO357),0,""))</f>
        <v>464.91656634925459</v>
      </c>
      <c r="HR156" s="18">
        <f>IF(ISNUMBER(HP156),HR155+HP156*0.5,IF(ISNUMBER(HP357),0,""))</f>
        <v>569.16081632422129</v>
      </c>
      <c r="HS156" s="18">
        <f>IF(ISNUMBER(HQ156), HQ156*COS(RADIANS(-$C156+Графики!$B$3))+HR156*SIN(RADIANS(-$C156+Графики!$B$3)),"")</f>
        <v>464.91656634925459</v>
      </c>
      <c r="HT156" s="19">
        <f>IF(ISNUMBER(HQ156), HQ156*COS(RADIANS(-$C156+Графики!$B$5))+HR156*SIN(RADIANS(-$C156+Графики!$B$5)),"")</f>
        <v>569.16081632422129</v>
      </c>
      <c r="HU156" s="24">
        <v>0.58657289281968916</v>
      </c>
      <c r="HV156" s="25">
        <v>-0.81106780342100981</v>
      </c>
      <c r="HW156" s="25">
        <v>0.401383982300622</v>
      </c>
      <c r="HX156" s="25">
        <v>-0.60464242993581607</v>
      </c>
      <c r="HY156" s="18">
        <f t="shared" si="433"/>
        <v>-12.196413559881822</v>
      </c>
      <c r="HZ156" s="18">
        <f t="shared" si="434"/>
        <v>-8.7791238516060996</v>
      </c>
      <c r="IA156" s="18">
        <f>IF(ISNUMBER(HY156),IA155+HY156*0.5,IF(ISNUMBER(HY357),0,""))</f>
        <v>460.96513190805638</v>
      </c>
      <c r="IB156" s="18">
        <f>IF(ISNUMBER(HZ156),IB155+HZ156*0.5,IF(ISNUMBER(HZ357),0,""))</f>
        <v>554.87380372073858</v>
      </c>
      <c r="IC156" s="18">
        <f>IF(ISNUMBER(IA156), IA156*COS(RADIANS(-$C156+Графики!$B$3))+IB156*SIN(RADIANS(-$C156+Графики!$B$3)),"")</f>
        <v>460.96513190805638</v>
      </c>
      <c r="ID156" s="19">
        <f>IF(ISNUMBER(IA156), IA156*COS(RADIANS(-$C156+Графики!$B$5))+IB156*SIN(RADIANS(-$C156+Графики!$B$5)),"")</f>
        <v>554.87380372073858</v>
      </c>
      <c r="IE156" s="24">
        <v>0.74756033531609944</v>
      </c>
      <c r="IF156" s="25">
        <v>-0.64918204521671785</v>
      </c>
      <c r="IG156" s="25">
        <v>0.38760934106276868</v>
      </c>
      <c r="IH156" s="25">
        <v>-0.48408372108525322</v>
      </c>
      <c r="II156" s="18">
        <f t="shared" si="435"/>
        <v>-12.188574859172887</v>
      </c>
      <c r="IJ156" s="18">
        <f t="shared" si="436"/>
        <v>-7.6068836370807098</v>
      </c>
      <c r="IK156" s="18">
        <f>IF(ISNUMBER(II156),IK155+II156*0.5,IF(ISNUMBER(II357),0,""))</f>
        <v>459.69780642182178</v>
      </c>
      <c r="IL156" s="18">
        <f>IF(ISNUMBER(IJ156),IL155+IJ156*0.5,IF(ISNUMBER(IJ357),0,""))</f>
        <v>557.02851204055128</v>
      </c>
      <c r="IM156" s="18">
        <f>IF(ISNUMBER(IK156), IK156*COS(RADIANS(-$C156+Графики!$B$3))+IL156*SIN(RADIANS(-$C156+Графики!$B$3)),"")</f>
        <v>459.69780642182178</v>
      </c>
      <c r="IN156" s="19">
        <f>IF(ISNUMBER(IK156), IK156*COS(RADIANS(-$C156+Графики!$B$5))+IL156*SIN(RADIANS(-$C156+Графики!$B$5)),"")</f>
        <v>557.02851204055128</v>
      </c>
      <c r="IO156" s="24">
        <v>0.6849104312310399</v>
      </c>
      <c r="IP156" s="25">
        <v>-0.67100032274260513</v>
      </c>
      <c r="IQ156" s="25">
        <v>0.36921769096541679</v>
      </c>
      <c r="IR156" s="25">
        <v>-0.55757735882003734</v>
      </c>
      <c r="IS156" s="18">
        <f t="shared" si="437"/>
        <v>-11.832277400652151</v>
      </c>
      <c r="IT156" s="18">
        <f t="shared" si="438"/>
        <v>-8.0877243809667299</v>
      </c>
      <c r="IU156" s="18">
        <f>IF(ISNUMBER(IS156),IU155+IS156*0.5,IF(ISNUMBER(IS357),0,""))</f>
        <v>462.0044551451391</v>
      </c>
      <c r="IV156" s="18">
        <f>IF(ISNUMBER(IT156),IV155+IT156*0.5,IF(ISNUMBER(IT357),0,""))</f>
        <v>565.38880849487589</v>
      </c>
      <c r="IW156" s="18">
        <f>IF(ISNUMBER(IU156), IU156*COS(RADIANS(-$C156+Графики!$B$3))+IV156*SIN(RADIANS(-$C156+Графики!$B$3)),"")</f>
        <v>462.0044551451391</v>
      </c>
      <c r="IX156" s="19">
        <f>IF(ISNUMBER(IU156), IU156*COS(RADIANS(-$C156+Графики!$B$5))+IV156*SIN(RADIANS(-$C156+Графики!$B$5)),"")</f>
        <v>565.38880849487589</v>
      </c>
    </row>
    <row r="157" spans="1:258" s="88" customFormat="1" x14ac:dyDescent="0.25">
      <c r="A157" s="44">
        <v>157</v>
      </c>
      <c r="B157" s="50">
        <v>0</v>
      </c>
      <c r="C157" s="11">
        <f>IF(Графики!$A$7="Расчитывать с учетом закручивания скважины",B157,0)</f>
        <v>0</v>
      </c>
      <c r="D157" s="47">
        <v>77</v>
      </c>
      <c r="E157" s="34">
        <f>IF(ISNUMBER(INDEX($I$1:$IX$303,$A157,E$1) ),INDEX($I$1:$IX$303,$A157,E$1),0)</f>
        <v>-2.7810198127572492</v>
      </c>
      <c r="F157" s="35">
        <f>IF(ISNUMBER(INDEX($I$1:$IX$303,$A157,F$1) ),INDEX($I$1:$IX$303,$A157,F$1),0)</f>
        <v>-4.7965408693663836</v>
      </c>
      <c r="G157" s="35">
        <f>IF(ISNUMBER(INDEX($I$1:$IX$303,$A157,G$1) ),INDEX($I$1:$IX$303,$A157,G$1)-$G$305,0)</f>
        <v>-517.1172648580266</v>
      </c>
      <c r="H157" s="36">
        <f>IF(ISNUMBER(INDEX($I$1:$IX$303,$A157,H$1) ),INDEX($I$1:$IX$303,$A157,H$1)-$H$305,0)</f>
        <v>-593.02687525735519</v>
      </c>
      <c r="I157" s="29">
        <v>0.22566137571737452</v>
      </c>
      <c r="J157" s="25">
        <v>-9.3020431094661932E-2</v>
      </c>
      <c r="K157" s="25">
        <v>0.3136427311283948</v>
      </c>
      <c r="L157" s="25">
        <v>-0.23600247263536037</v>
      </c>
      <c r="M157" s="18">
        <f t="shared" si="389"/>
        <v>-2.7810198127572492</v>
      </c>
      <c r="N157" s="18">
        <f t="shared" si="390"/>
        <v>-4.7965408693663836</v>
      </c>
      <c r="O157" s="18">
        <f>IF(ISNUMBER(M157),O156+M157*0.5,IF(ISNUMBER(M358),0,""))</f>
        <v>460.798891031388</v>
      </c>
      <c r="P157" s="18">
        <f>IF(ISNUMBER(N157),P156+N157*0.5,IF(ISNUMBER(N358),0,""))</f>
        <v>562.40278822668233</v>
      </c>
      <c r="Q157" s="18">
        <f>IF(ISNUMBER(O157), O157*COS(RADIANS(-$C157+Графики!$B$3))+P157*SIN(RADIANS(-$C157+Графики!$B$3)),"")</f>
        <v>460.798891031388</v>
      </c>
      <c r="R157" s="19">
        <f>IF(ISNUMBER(O157), O157*COS(RADIANS(-$C157+Графики!$B$5))+P157*SIN(RADIANS(-$C157+Графики!$B$5)),"")</f>
        <v>562.40278822668233</v>
      </c>
      <c r="S157" s="29">
        <v>0.20555433916197505</v>
      </c>
      <c r="T157" s="25">
        <v>-0.12959663334948029</v>
      </c>
      <c r="U157" s="25">
        <v>0.34043323236622558</v>
      </c>
      <c r="V157" s="25">
        <v>-0.2627472058795044</v>
      </c>
      <c r="W157" s="18">
        <f t="shared" si="391"/>
        <v>-2.9247398110226546</v>
      </c>
      <c r="X157" s="18">
        <f t="shared" si="392"/>
        <v>-5.2637180084688797</v>
      </c>
      <c r="Y157" s="18">
        <f>IF(ISNUMBER(W157),Y156+W157*0.5,IF(ISNUMBER(W358),0,""))</f>
        <v>460.12737423250655</v>
      </c>
      <c r="Z157" s="18">
        <f>IF(ISNUMBER(X157),Z156+X157*0.5,IF(ISNUMBER(X358),0,""))</f>
        <v>557.86682317709722</v>
      </c>
      <c r="AA157" s="18">
        <f>IF(ISNUMBER(Y157), Y157*COS(RADIANS(-$C157+Графики!$B$3))+Z157*SIN(RADIANS(-$C157+Графики!$B$3)),"")</f>
        <v>460.12737423250655</v>
      </c>
      <c r="AB157" s="18">
        <f>IF(ISNUMBER(Y157), Y157*COS(RADIANS(-$C157+Графики!$B$5))+Z157*SIN(RADIANS(-$C157+Графики!$B$5)),"")</f>
        <v>557.86682317709722</v>
      </c>
      <c r="AC157" s="24">
        <v>0.10657602154091181</v>
      </c>
      <c r="AD157" s="25">
        <v>-0.22617451034466832</v>
      </c>
      <c r="AE157" s="25">
        <v>0.38965104200880774</v>
      </c>
      <c r="AF157" s="25">
        <v>-0.29599871883833362</v>
      </c>
      <c r="AG157" s="18">
        <f t="shared" si="393"/>
        <v>-2.9037921037674002</v>
      </c>
      <c r="AH157" s="18">
        <f t="shared" si="394"/>
        <v>-5.9833872187748502</v>
      </c>
      <c r="AI157" s="18">
        <f>IF(ISNUMBER(AG157),AI156+AG157*0.5,IF(ISNUMBER(AG358),0,""))</f>
        <v>461.56803992511902</v>
      </c>
      <c r="AJ157" s="18">
        <f>IF(ISNUMBER(AH157),AJ156+AH157*0.5,IF(ISNUMBER(AH358),0,""))</f>
        <v>563.98656647845144</v>
      </c>
      <c r="AK157" s="18">
        <f>IF(ISNUMBER(AI157), AI157*COS(RADIANS(-$C157+Графики!$B$3))+AJ157*SIN(RADIANS(-$C157+Графики!$B$3)),"")</f>
        <v>461.56803992511902</v>
      </c>
      <c r="AL157" s="19">
        <f>IF(ISNUMBER(AI157), AI157*COS(RADIANS(-$C157+Графики!$B$5))+AJ157*SIN(RADIANS(-$C157+Графики!$B$5)),"")</f>
        <v>563.98656647845144</v>
      </c>
      <c r="AM157" s="24">
        <v>0.15099770789226322</v>
      </c>
      <c r="AN157" s="25">
        <v>-0.16208377770167165</v>
      </c>
      <c r="AO157" s="25">
        <v>0.32931672050740646</v>
      </c>
      <c r="AP157" s="25">
        <v>-0.31073150289297452</v>
      </c>
      <c r="AQ157" s="18">
        <f t="shared" si="395"/>
        <v>-2.732147976233136</v>
      </c>
      <c r="AR157" s="18">
        <f t="shared" si="396"/>
        <v>-5.5854453928209944</v>
      </c>
      <c r="AS157" s="18">
        <f>IF(ISNUMBER(AQ157),AS156+AQ157*0.5,IF(ISNUMBER(AQ358),0,""))</f>
        <v>456.03154879318208</v>
      </c>
      <c r="AT157" s="18">
        <f>IF(ISNUMBER(AR157),AT156+AR157*0.5,IF(ISNUMBER(AR358),0,""))</f>
        <v>561.59557230473001</v>
      </c>
      <c r="AU157" s="18">
        <f>IF(ISNUMBER(AS157), AS157*COS(RADIANS(-$C157+Графики!$B$3))+AT157*SIN(RADIANS(-$C157+Графики!$B$3)),"")</f>
        <v>456.03154879318208</v>
      </c>
      <c r="AV157" s="19">
        <f>IF(ISNUMBER(AS157), AS157*COS(RADIANS(-$C157+Графики!$B$5))+AT157*SIN(RADIANS(-$C157+Графики!$B$5)),"")</f>
        <v>561.59557230473001</v>
      </c>
      <c r="AW157" s="24">
        <v>0.1078954572931817</v>
      </c>
      <c r="AX157" s="25">
        <v>-0.13473831592574778</v>
      </c>
      <c r="AY157" s="25">
        <v>0.41270081347471577</v>
      </c>
      <c r="AZ157" s="25">
        <v>-0.33916783413748219</v>
      </c>
      <c r="BA157" s="18">
        <f t="shared" si="397"/>
        <v>-2.1173775274651878</v>
      </c>
      <c r="BB157" s="18">
        <f t="shared" si="398"/>
        <v>-6.5612446439077416</v>
      </c>
      <c r="BC157" s="18">
        <f>IF(ISNUMBER(BA157),BC156+BA157*0.5,IF(ISNUMBER(BA358),0,""))</f>
        <v>455.83444146816203</v>
      </c>
      <c r="BD157" s="18">
        <f>IF(ISNUMBER(BB157),BD156+BB157*0.5,IF(ISNUMBER(BB358),0,""))</f>
        <v>556.67324802218945</v>
      </c>
      <c r="BE157" s="18">
        <f>IF(ISNUMBER(BC157), BC157*COS(RADIANS(-$C157+Графики!$B$3))+BD157*SIN(RADIANS(-$C157+Графики!$B$3)),"")</f>
        <v>455.83444146816203</v>
      </c>
      <c r="BF157" s="19">
        <f>IF(ISNUMBER(BC157), BC157*COS(RADIANS(-$C157+Графики!$B$5))+BD157*SIN(RADIANS(-$C157+Графики!$B$5)),"")</f>
        <v>556.67324802218945</v>
      </c>
      <c r="BG157" s="24">
        <v>0.20276024820148261</v>
      </c>
      <c r="BH157" s="25">
        <v>-0.22725004748343022</v>
      </c>
      <c r="BI157" s="25">
        <v>0.3432394449441788</v>
      </c>
      <c r="BJ157" s="25">
        <v>-0.26405203450367831</v>
      </c>
      <c r="BK157" s="18">
        <f t="shared" si="399"/>
        <v>-3.7525389316057876</v>
      </c>
      <c r="BL157" s="18">
        <f t="shared" si="400"/>
        <v>-5.2995931104037517</v>
      </c>
      <c r="BM157" s="18">
        <f>IF(ISNUMBER(BK157),BM156+BK157*0.5,IF(ISNUMBER(BK358),0,""))</f>
        <v>459.10392086862032</v>
      </c>
      <c r="BN157" s="18">
        <f>IF(ISNUMBER(BL157),BN156+BL157*0.5,IF(ISNUMBER(BL358),0,""))</f>
        <v>549.6610033581793</v>
      </c>
      <c r="BO157" s="18">
        <f>IF(ISNUMBER(BM157), BM157*COS(RADIANS(-$C157+Графики!$B$3))+BN157*SIN(RADIANS(-$C157+Графики!$B$3)),"")</f>
        <v>459.10392086862032</v>
      </c>
      <c r="BP157" s="19">
        <f>IF(ISNUMBER(BM157), BM157*COS(RADIANS(-$C157+Графики!$B$5))+BN157*SIN(RADIANS(-$C157+Графики!$B$5)),"")</f>
        <v>549.6610033581793</v>
      </c>
      <c r="BQ157" s="24">
        <v>0.23272764017466116</v>
      </c>
      <c r="BR157" s="25">
        <v>-9.7334547970531066E-2</v>
      </c>
      <c r="BS157" s="25">
        <v>0.40626054451505633</v>
      </c>
      <c r="BT157" s="25">
        <v>-0.16043350671568513</v>
      </c>
      <c r="BU157" s="18">
        <f t="shared" si="401"/>
        <v>-2.8803319770314975</v>
      </c>
      <c r="BV157" s="18">
        <f t="shared" si="402"/>
        <v>-4.9453183652382409</v>
      </c>
      <c r="BW157" s="18">
        <f>IF(ISNUMBER(BU157),BW156+BU157*0.5,IF(ISNUMBER(BU358),0,""))</f>
        <v>462.81547156221291</v>
      </c>
      <c r="BX157" s="18">
        <f>IF(ISNUMBER(BV157),BX156+BV157*0.5,IF(ISNUMBER(BV358),0,""))</f>
        <v>551.97246683156743</v>
      </c>
      <c r="BY157" s="18">
        <f>IF(ISNUMBER(BW157), BW157*COS(RADIANS(-$C157+Графики!$B$3))+BX157*SIN(RADIANS(-$C157+Графики!$B$3)),"")</f>
        <v>462.81547156221291</v>
      </c>
      <c r="BZ157" s="19">
        <f>IF(ISNUMBER(BW157), BW157*COS(RADIANS(-$C157+Графики!$B$5))+BX157*SIN(RADIANS(-$C157+Графики!$B$5)),"")</f>
        <v>551.97246683156743</v>
      </c>
      <c r="CA157" s="29">
        <v>0.12806350621249993</v>
      </c>
      <c r="CB157" s="25">
        <v>-0.24989143086019974</v>
      </c>
      <c r="CC157" s="25">
        <v>0.37868618992366454</v>
      </c>
      <c r="CD157" s="25">
        <v>-0.27556513187420106</v>
      </c>
      <c r="CE157" s="18">
        <f t="shared" si="403"/>
        <v>-3.2982730579122985</v>
      </c>
      <c r="CF157" s="18">
        <f t="shared" si="404"/>
        <v>-5.7093888317209069</v>
      </c>
      <c r="CG157" s="18">
        <f>IF(ISNUMBER(CE157),CG156+CE157*0.5,IF(ISNUMBER(CE358),0,""))</f>
        <v>466.53185589538288</v>
      </c>
      <c r="CH157" s="18">
        <f>IF(ISNUMBER(CF157),CH156+CF157*0.5,IF(ISNUMBER(CF358),0,""))</f>
        <v>565.19365523950182</v>
      </c>
      <c r="CI157" s="18">
        <f>IF(ISNUMBER(CG157), CG157*COS(RADIANS(-$C157+Графики!$B$3))+CH157*SIN(RADIANS(-$C157+Графики!$B$3)),"")</f>
        <v>466.53185589538288</v>
      </c>
      <c r="CJ157" s="19">
        <f>IF(ISNUMBER(CG157), CG157*COS(RADIANS(-$C157+Графики!$B$5))+CH157*SIN(RADIANS(-$C157+Графики!$B$5)),"")</f>
        <v>565.19365523950182</v>
      </c>
      <c r="CK157" s="24">
        <v>0.12605935318763833</v>
      </c>
      <c r="CL157" s="25">
        <v>-9.1751481529815021E-2</v>
      </c>
      <c r="CM157" s="25">
        <v>0.33699138047931709</v>
      </c>
      <c r="CN157" s="25">
        <v>-0.18297749708966529</v>
      </c>
      <c r="CO157" s="18">
        <f t="shared" si="405"/>
        <v>-1.9007569616329794</v>
      </c>
      <c r="CP157" s="18">
        <f t="shared" si="406"/>
        <v>-4.5375688895252004</v>
      </c>
      <c r="CQ157" s="18">
        <f>IF(ISNUMBER(CO157),CQ156+CO157*0.5,IF(ISNUMBER(CO358),0,""))</f>
        <v>468.47599283016484</v>
      </c>
      <c r="CR157" s="18">
        <f>IF(ISNUMBER(CP157),CR156+CP157*0.5,IF(ISNUMBER(CP358),0,""))</f>
        <v>563.88687205617055</v>
      </c>
      <c r="CS157" s="18">
        <f>IF(ISNUMBER(CQ157), CQ157*COS(RADIANS(-$C157+Графики!$B$3))+CR157*SIN(RADIANS(-$C157+Графики!$B$3)),"")</f>
        <v>468.47599283016484</v>
      </c>
      <c r="CT157" s="19">
        <f>IF(ISNUMBER(CQ157), CQ157*COS(RADIANS(-$C157+Графики!$B$5))+CR157*SIN(RADIANS(-$C157+Графики!$B$5)),"")</f>
        <v>563.88687205617055</v>
      </c>
      <c r="CU157" s="24">
        <v>0.13984339855289163</v>
      </c>
      <c r="CV157" s="25">
        <v>-0.23893799954609699</v>
      </c>
      <c r="CW157" s="25">
        <v>0.36317093812235335</v>
      </c>
      <c r="CX157" s="25">
        <v>-0.30537513794037097</v>
      </c>
      <c r="CY157" s="18">
        <f t="shared" si="407"/>
        <v>-3.3054852516209063</v>
      </c>
      <c r="CZ157" s="18">
        <f t="shared" si="408"/>
        <v>-5.8341320176322444</v>
      </c>
      <c r="DA157" s="18">
        <f>IF(ISNUMBER(CY157),DA156+CY157*0.5,IF(ISNUMBER(CY358),0,""))</f>
        <v>457.10196906680682</v>
      </c>
      <c r="DB157" s="18">
        <f>IF(ISNUMBER(CZ157),DB156+CZ157*0.5,IF(ISNUMBER(CZ358),0,""))</f>
        <v>562.89468349004449</v>
      </c>
      <c r="DC157" s="18">
        <f>IF(ISNUMBER(DA157), DA157*COS(RADIANS(-$C157+Графики!$B$3))+DB157*SIN(RADIANS(-$C157+Графики!$B$3)),"")</f>
        <v>457.10196906680682</v>
      </c>
      <c r="DD157" s="19">
        <f>IF(ISNUMBER(DA157), DA157*COS(RADIANS(-$C157+Графики!$B$5))+DB157*SIN(RADIANS(-$C157+Графики!$B$5)),"")</f>
        <v>562.89468349004449</v>
      </c>
      <c r="DE157" s="24">
        <v>0.22062963601599431</v>
      </c>
      <c r="DF157" s="25">
        <v>-0.19191285613734532</v>
      </c>
      <c r="DG157" s="25">
        <v>0.31724264509202593</v>
      </c>
      <c r="DH157" s="25">
        <v>-0.35022286970106264</v>
      </c>
      <c r="DI157" s="18">
        <f t="shared" si="409"/>
        <v>-3.6001046195060131</v>
      </c>
      <c r="DJ157" s="18">
        <f t="shared" si="410"/>
        <v>-5.8247025018914265</v>
      </c>
      <c r="DK157" s="18">
        <f>IF(ISNUMBER(DI157),DK156+DI157*0.5,IF(ISNUMBER(DI358),0,""))</f>
        <v>459.18078956986773</v>
      </c>
      <c r="DL157" s="18">
        <f>IF(ISNUMBER(DJ157),DL156+DJ157*0.5,IF(ISNUMBER(DJ358),0,""))</f>
        <v>562.23183059779421</v>
      </c>
      <c r="DM157" s="18">
        <f>IF(ISNUMBER(DK157), DK157*COS(RADIANS(-$C157+Графики!$B$3))+DL157*SIN(RADIANS(-$C157+Графики!$B$3)),"")</f>
        <v>459.18078956986773</v>
      </c>
      <c r="DN157" s="19">
        <f>IF(ISNUMBER(DK157), DK157*COS(RADIANS(-$C157+Графики!$B$5))+DL157*SIN(RADIANS(-$C157+Графики!$B$5)),"")</f>
        <v>562.23183059779421</v>
      </c>
      <c r="DO157" s="24">
        <v>0.13847448449421196</v>
      </c>
      <c r="DP157" s="25">
        <v>-0.2137647676618481</v>
      </c>
      <c r="DQ157" s="25">
        <v>0.45125801508626684</v>
      </c>
      <c r="DR157" s="25">
        <v>-0.22920491694375777</v>
      </c>
      <c r="DS157" s="18">
        <f t="shared" si="411"/>
        <v>-3.0738625117903395</v>
      </c>
      <c r="DT157" s="18">
        <f t="shared" si="412"/>
        <v>-5.9381244026098683</v>
      </c>
      <c r="DU157" s="18">
        <f>IF(ISNUMBER(DS157),DU156+DS157*0.5,IF(ISNUMBER(DS358),0,""))</f>
        <v>464.98291167717019</v>
      </c>
      <c r="DV157" s="18">
        <f>IF(ISNUMBER(DT157),DV156+DT157*0.5,IF(ISNUMBER(DT358),0,""))</f>
        <v>558.34548781980561</v>
      </c>
      <c r="DW157" s="18">
        <f>IF(ISNUMBER(DU157), DU157*COS(RADIANS(-$C157+Графики!$B$3))+DV157*SIN(RADIANS(-$C157+Графики!$B$3)),"")</f>
        <v>464.98291167717019</v>
      </c>
      <c r="DX157" s="19">
        <f>IF(ISNUMBER(DU157), DU157*COS(RADIANS(-$C157+Графики!$B$5))+DV157*SIN(RADIANS(-$C157+Графики!$B$5)),"")</f>
        <v>558.34548781980561</v>
      </c>
      <c r="DY157" s="24">
        <v>0.19751775205002695</v>
      </c>
      <c r="DZ157" s="25">
        <v>-0.23939795586523241</v>
      </c>
      <c r="EA157" s="25">
        <v>0.30447119204524731</v>
      </c>
      <c r="EB157" s="25">
        <v>-0.21682361415218254</v>
      </c>
      <c r="EC157" s="18">
        <f t="shared" si="413"/>
        <v>-3.8127995902831278</v>
      </c>
      <c r="ED157" s="18">
        <f t="shared" si="414"/>
        <v>-4.5491396802071931</v>
      </c>
      <c r="EE157" s="18">
        <f>IF(ISNUMBER(EC157),EE156+EC157*0.5,IF(ISNUMBER(EC358),0,""))</f>
        <v>456.69128779396158</v>
      </c>
      <c r="EF157" s="18">
        <f>IF(ISNUMBER(ED157),EF156+ED157*0.5,IF(ISNUMBER(ED358),0,""))</f>
        <v>557.37731515282053</v>
      </c>
      <c r="EG157" s="18">
        <f>IF(ISNUMBER(EE157), EE157*COS(RADIANS(-$C157+Графики!$B$3))+EF157*SIN(RADIANS(-$C157+Графики!$B$3)),"")</f>
        <v>456.69128779396158</v>
      </c>
      <c r="EH157" s="19">
        <f>IF(ISNUMBER(EE157), EE157*COS(RADIANS(-$C157+Графики!$B$5))+EF157*SIN(RADIANS(-$C157+Графики!$B$5)),"")</f>
        <v>557.37731515282053</v>
      </c>
      <c r="EI157" s="24">
        <v>0.24534422420260435</v>
      </c>
      <c r="EJ157" s="25">
        <v>-0.10365949730598606</v>
      </c>
      <c r="EK157" s="25">
        <v>0.39964100855490459</v>
      </c>
      <c r="EL157" s="25">
        <v>-0.32360607423551269</v>
      </c>
      <c r="EM157" s="18">
        <f t="shared" si="415"/>
        <v>-3.0456273125379578</v>
      </c>
      <c r="EN157" s="18">
        <f t="shared" si="416"/>
        <v>-6.3114795465902871</v>
      </c>
      <c r="EO157" s="18">
        <f>IF(ISNUMBER(EM157),EO156+EM157*0.5,IF(ISNUMBER(EM358),0,""))</f>
        <v>463.24890253232678</v>
      </c>
      <c r="EP157" s="18">
        <f>IF(ISNUMBER(EN157),EP156+EN157*0.5,IF(ISNUMBER(EN358),0,""))</f>
        <v>556.29345789946569</v>
      </c>
      <c r="EQ157" s="18">
        <f>IF(ISNUMBER(EO157), EO157*COS(RADIANS(-$C157+Графики!$B$3))+EP157*SIN(RADIANS(-$C157+Графики!$B$3)),"")</f>
        <v>463.24890253232678</v>
      </c>
      <c r="ER157" s="19">
        <f>IF(ISNUMBER(EO157), EO157*COS(RADIANS(-$C157+Графики!$B$5))+EP157*SIN(RADIANS(-$C157+Графики!$B$5)),"")</f>
        <v>556.29345789946569</v>
      </c>
      <c r="ES157" s="24">
        <v>0.18970896504103449</v>
      </c>
      <c r="ET157" s="25">
        <v>-0.22244246923040395</v>
      </c>
      <c r="EU157" s="25">
        <v>0.35060023578979094</v>
      </c>
      <c r="EV157" s="25">
        <v>-0.26270760920776626</v>
      </c>
      <c r="EW157" s="18">
        <f t="shared" si="417"/>
        <v>-3.5966920177976904</v>
      </c>
      <c r="EX157" s="18">
        <f t="shared" si="418"/>
        <v>-5.3520950597059977</v>
      </c>
      <c r="EY157" s="18">
        <f>IF(ISNUMBER(EW157),EY156+EW157*0.5,IF(ISNUMBER(EW358),0,""))</f>
        <v>454.16314936823795</v>
      </c>
      <c r="EZ157" s="18">
        <f>IF(ISNUMBER(EX157),EZ156+EX157*0.5,IF(ISNUMBER(EX358),0,""))</f>
        <v>555.64813738606131</v>
      </c>
      <c r="FA157" s="18">
        <f>IF(ISNUMBER(EY157), EY157*COS(RADIANS(-$C157+Графики!$B$3))+EZ157*SIN(RADIANS(-$C157+Графики!$B$3)),"")</f>
        <v>454.16314936823795</v>
      </c>
      <c r="FB157" s="19">
        <f>IF(ISNUMBER(EY157), EY157*COS(RADIANS(-$C157+Графики!$B$5))+EZ157*SIN(RADIANS(-$C157+Графики!$B$5)),"")</f>
        <v>555.64813738606131</v>
      </c>
      <c r="FC157" s="24">
        <v>0.28233241106026297</v>
      </c>
      <c r="FD157" s="25">
        <v>-9.683782940637084E-2</v>
      </c>
      <c r="FE157" s="25">
        <v>0.28528056672799784</v>
      </c>
      <c r="FF157" s="25">
        <v>-0.27781541024316214</v>
      </c>
      <c r="FG157" s="18">
        <f t="shared" si="419"/>
        <v>-3.3088785228572117</v>
      </c>
      <c r="FH157" s="18">
        <f t="shared" si="420"/>
        <v>-4.9139196254786466</v>
      </c>
      <c r="FI157" s="18">
        <f>IF(ISNUMBER(FG157),FI156+FG157*0.5,IF(ISNUMBER(FG358),0,""))</f>
        <v>459.43798469885979</v>
      </c>
      <c r="FJ157" s="18">
        <f>IF(ISNUMBER(FH157),FJ156+FH157*0.5,IF(ISNUMBER(FH358),0,""))</f>
        <v>564.23256377317693</v>
      </c>
      <c r="FK157" s="18">
        <f>IF(ISNUMBER(FI157), FI157*COS(RADIANS(-$C157+Графики!$B$3))+FJ157*SIN(RADIANS(-$C157+Графики!$B$3)),"")</f>
        <v>459.43798469885979</v>
      </c>
      <c r="FL157" s="19">
        <f>IF(ISNUMBER(FI157), FI157*COS(RADIANS(-$C157+Графики!$B$5))+FJ157*SIN(RADIANS(-$C157+Графики!$B$5)),"")</f>
        <v>564.23256377317693</v>
      </c>
      <c r="FM157" s="24">
        <v>0.11895084447711771</v>
      </c>
      <c r="FN157" s="25">
        <v>-0.14245769157948845</v>
      </c>
      <c r="FO157" s="25">
        <v>0.46951080865402006</v>
      </c>
      <c r="FP157" s="25">
        <v>-0.24179599538162724</v>
      </c>
      <c r="FQ157" s="18">
        <f t="shared" si="421"/>
        <v>-2.2812178449392988</v>
      </c>
      <c r="FR157" s="18">
        <f t="shared" si="422"/>
        <v>-6.2072829989618388</v>
      </c>
      <c r="FS157" s="18">
        <f>IF(ISNUMBER(FQ157),FS156+FQ157*0.5,IF(ISNUMBER(FQ358),0,""))</f>
        <v>466.23484737276777</v>
      </c>
      <c r="FT157" s="18">
        <f>IF(ISNUMBER(FR157),FT156+FR157*0.5,IF(ISNUMBER(FR358),0,""))</f>
        <v>556.72027007314568</v>
      </c>
      <c r="FU157" s="18">
        <f>IF(ISNUMBER(FS157), FS157*COS(RADIANS(-$C157+Графики!$B$3))+FT157*SIN(RADIANS(-$C157+Графики!$B$3)),"")</f>
        <v>466.23484737276777</v>
      </c>
      <c r="FV157" s="19">
        <f>IF(ISNUMBER(FS157), FS157*COS(RADIANS(-$C157+Графики!$B$5))+FT157*SIN(RADIANS(-$C157+Графики!$B$5)),"")</f>
        <v>556.72027007314568</v>
      </c>
      <c r="FW157" s="24">
        <v>0.10676820200210518</v>
      </c>
      <c r="FX157" s="25">
        <v>-0.26792533657095458</v>
      </c>
      <c r="FY157" s="25">
        <v>0.40461349717463524</v>
      </c>
      <c r="FZ157" s="25">
        <v>-0.29630333024387978</v>
      </c>
      <c r="GA157" s="18">
        <f t="shared" si="423"/>
        <v>-3.2698121403699254</v>
      </c>
      <c r="GB157" s="18">
        <f t="shared" si="424"/>
        <v>-6.1166150697680521</v>
      </c>
      <c r="GC157" s="18">
        <f>IF(ISNUMBER(GA157),GC156+GA157*0.5,IF(ISNUMBER(GA358),0,""))</f>
        <v>465.30088057383568</v>
      </c>
      <c r="GD157" s="18">
        <f>IF(ISNUMBER(GB157),GD156+GB157*0.5,IF(ISNUMBER(GB358),0,""))</f>
        <v>554.03817994099973</v>
      </c>
      <c r="GE157" s="18">
        <f>IF(ISNUMBER(GC157), GC157*COS(RADIANS(-$C157+Графики!$B$3))+GD157*SIN(RADIANS(-$C157+Графики!$B$3)),"")</f>
        <v>465.30088057383568</v>
      </c>
      <c r="GF157" s="19">
        <f>IF(ISNUMBER(GC157), GC157*COS(RADIANS(-$C157+Графики!$B$5))+GD157*SIN(RADIANS(-$C157+Графики!$B$5)),"")</f>
        <v>554.03817994099973</v>
      </c>
      <c r="GG157" s="24">
        <v>0.1861856474501303</v>
      </c>
      <c r="GH157" s="25">
        <v>-0.24504926828501897</v>
      </c>
      <c r="GI157" s="25">
        <v>0.34340809146967322</v>
      </c>
      <c r="GJ157" s="25">
        <v>-0.34953432049892841</v>
      </c>
      <c r="GK157" s="18">
        <f t="shared" si="425"/>
        <v>-3.7632256821287871</v>
      </c>
      <c r="GL157" s="18">
        <f t="shared" si="426"/>
        <v>-6.047026454047133</v>
      </c>
      <c r="GM157" s="18">
        <f>IF(ISNUMBER(GK157),GM156+GK157*0.5,IF(ISNUMBER(GK358),0,""))</f>
        <v>467.70907757669926</v>
      </c>
      <c r="GN157" s="18">
        <f>IF(ISNUMBER(GL157),GN156+GL157*0.5,IF(ISNUMBER(GL358),0,""))</f>
        <v>556.94709024136</v>
      </c>
      <c r="GO157" s="18">
        <f>IF(ISNUMBER(GM157), GM157*COS(RADIANS(-$C157+Графики!$B$3))+GN157*SIN(RADIANS(-$C157+Графики!$B$3)),"")</f>
        <v>467.70907757669926</v>
      </c>
      <c r="GP157" s="19">
        <f>IF(ISNUMBER(GM157), GM157*COS(RADIANS(-$C157+Графики!$B$5))+GN157*SIN(RADIANS(-$C157+Графики!$B$5)),"")</f>
        <v>556.94709024136</v>
      </c>
      <c r="GQ157" s="24">
        <v>0.12703986760799929</v>
      </c>
      <c r="GR157" s="25">
        <v>-0.1847877681114154</v>
      </c>
      <c r="GS157" s="25">
        <v>0.45662164456067367</v>
      </c>
      <c r="GT157" s="25">
        <v>-0.34677790694586097</v>
      </c>
      <c r="GU157" s="18">
        <f t="shared" si="427"/>
        <v>-2.7212061125904774</v>
      </c>
      <c r="GV157" s="18">
        <f t="shared" si="428"/>
        <v>-7.0109262553689877</v>
      </c>
      <c r="GW157" s="18">
        <f>IF(ISNUMBER(GU157),GW156+GU157*0.5,IF(ISNUMBER(GU358),0,""))</f>
        <v>462.82431997548855</v>
      </c>
      <c r="GX157" s="18">
        <f>IF(ISNUMBER(GV157),GX156+GV157*0.5,IF(ISNUMBER(GV358),0,""))</f>
        <v>557.47823050345869</v>
      </c>
      <c r="GY157" s="18">
        <f>IF(ISNUMBER(GW157), GW157*COS(RADIANS(-$C157+Графики!$B$3))+GX157*SIN(RADIANS(-$C157+Графики!$B$3)),"")</f>
        <v>462.82431997548855</v>
      </c>
      <c r="GZ157" s="19">
        <f>IF(ISNUMBER(GW157), GW157*COS(RADIANS(-$C157+Графики!$B$5))+GX157*SIN(RADIANS(-$C157+Графики!$B$5)),"")</f>
        <v>557.47823050345869</v>
      </c>
      <c r="HA157" s="24">
        <v>0.25648217363646708</v>
      </c>
      <c r="HB157" s="25">
        <v>-0.27720273226840353</v>
      </c>
      <c r="HC157" s="25">
        <v>0.32668572570043286</v>
      </c>
      <c r="HD157" s="25">
        <v>-0.25690285914404243</v>
      </c>
      <c r="HE157" s="18">
        <f t="shared" si="429"/>
        <v>-4.6572625518762694</v>
      </c>
      <c r="HF157" s="18">
        <f t="shared" si="430"/>
        <v>-5.0927491267018521</v>
      </c>
      <c r="HG157" s="18">
        <f>IF(ISNUMBER(HE157),HG156+HE157*0.5,IF(ISNUMBER(HE358),0,""))</f>
        <v>462.78795783236092</v>
      </c>
      <c r="HH157" s="18">
        <f>IF(ISNUMBER(HF157),HH156+HF157*0.5,IF(ISNUMBER(HF358),0,""))</f>
        <v>561.51885174940128</v>
      </c>
      <c r="HI157" s="18">
        <f>IF(ISNUMBER(HG157), HG157*COS(RADIANS(-$C157+Графики!$B$3))+HH157*SIN(RADIANS(-$C157+Графики!$B$3)),"")</f>
        <v>462.78795783236092</v>
      </c>
      <c r="HJ157" s="19">
        <f>IF(ISNUMBER(HG157), HG157*COS(RADIANS(-$C157+Графики!$B$5))+HH157*SIN(RADIANS(-$C157+Графики!$B$5)),"")</f>
        <v>561.51885174940128</v>
      </c>
      <c r="HK157" s="24">
        <v>0.27018787496741781</v>
      </c>
      <c r="HL157" s="25">
        <v>-0.14669920131890921</v>
      </c>
      <c r="HM157" s="25">
        <v>0.35254230227336225</v>
      </c>
      <c r="HN157" s="25">
        <v>-0.35368666825388217</v>
      </c>
      <c r="HO157" s="18">
        <f t="shared" si="431"/>
        <v>-3.6380180200892012</v>
      </c>
      <c r="HP157" s="18">
        <f t="shared" si="432"/>
        <v>-6.162971389782915</v>
      </c>
      <c r="HQ157" s="18">
        <f>IF(ISNUMBER(HO157),HQ156+HO157*0.5,IF(ISNUMBER(HO358),0,""))</f>
        <v>463.09755733920997</v>
      </c>
      <c r="HR157" s="18">
        <f>IF(ISNUMBER(HP157),HR156+HP157*0.5,IF(ISNUMBER(HP358),0,""))</f>
        <v>566.07933062932977</v>
      </c>
      <c r="HS157" s="18">
        <f>IF(ISNUMBER(HQ157), HQ157*COS(RADIANS(-$C157+Графики!$B$3))+HR157*SIN(RADIANS(-$C157+Графики!$B$3)),"")</f>
        <v>463.09755733920997</v>
      </c>
      <c r="HT157" s="19">
        <f>IF(ISNUMBER(HQ157), HQ157*COS(RADIANS(-$C157+Графики!$B$5))+HR157*SIN(RADIANS(-$C157+Графики!$B$5)),"")</f>
        <v>566.07933062932977</v>
      </c>
      <c r="HU157" s="24">
        <v>0.11199166273822833</v>
      </c>
      <c r="HV157" s="25">
        <v>-0.11623937886272825</v>
      </c>
      <c r="HW157" s="25">
        <v>0.44645055436261605</v>
      </c>
      <c r="HX157" s="25">
        <v>-0.35725762217709445</v>
      </c>
      <c r="HY157" s="18">
        <f t="shared" si="433"/>
        <v>-1.9916902488112831</v>
      </c>
      <c r="HZ157" s="18">
        <f t="shared" si="434"/>
        <v>-7.0136194506431826</v>
      </c>
      <c r="IA157" s="18">
        <f>IF(ISNUMBER(HY157),IA156+HY157*0.5,IF(ISNUMBER(HY358),0,""))</f>
        <v>459.96928678365072</v>
      </c>
      <c r="IB157" s="18">
        <f>IF(ISNUMBER(HZ157),IB156+HZ157*0.5,IF(ISNUMBER(HZ358),0,""))</f>
        <v>551.36699399541703</v>
      </c>
      <c r="IC157" s="18">
        <f>IF(ISNUMBER(IA157), IA157*COS(RADIANS(-$C157+Графики!$B$3))+IB157*SIN(RADIANS(-$C157+Графики!$B$3)),"")</f>
        <v>459.96928678365072</v>
      </c>
      <c r="ID157" s="19">
        <f>IF(ISNUMBER(IA157), IA157*COS(RADIANS(-$C157+Графики!$B$5))+IB157*SIN(RADIANS(-$C157+Графики!$B$5)),"")</f>
        <v>551.36699399541703</v>
      </c>
      <c r="IE157" s="24">
        <v>0.24908142211905329</v>
      </c>
      <c r="IF157" s="25">
        <v>-0.19067659974404996</v>
      </c>
      <c r="IG157" s="25">
        <v>0.28285513880346458</v>
      </c>
      <c r="IH157" s="25">
        <v>-0.21207211793945996</v>
      </c>
      <c r="II157" s="18">
        <f t="shared" si="435"/>
        <v>-3.8376032771972852</v>
      </c>
      <c r="IJ157" s="18">
        <f t="shared" si="436"/>
        <v>-4.3190416659133719</v>
      </c>
      <c r="IK157" s="18">
        <f>IF(ISNUMBER(II157),IK156+II157*0.5,IF(ISNUMBER(II358),0,""))</f>
        <v>457.77900478322312</v>
      </c>
      <c r="IL157" s="18">
        <f>IF(ISNUMBER(IJ157),IL156+IJ157*0.5,IF(ISNUMBER(IJ358),0,""))</f>
        <v>554.8689912075946</v>
      </c>
      <c r="IM157" s="18">
        <f>IF(ISNUMBER(IK157), IK157*COS(RADIANS(-$C157+Графики!$B$3))+IL157*SIN(RADIANS(-$C157+Графики!$B$3)),"")</f>
        <v>457.77900478322312</v>
      </c>
      <c r="IN157" s="19">
        <f>IF(ISNUMBER(IK157), IK157*COS(RADIANS(-$C157+Графики!$B$5))+IL157*SIN(RADIANS(-$C157+Графики!$B$5)),"")</f>
        <v>554.8689912075946</v>
      </c>
      <c r="IO157" s="24">
        <v>0.22981214350857279</v>
      </c>
      <c r="IP157" s="25">
        <v>-0.16854888978662402</v>
      </c>
      <c r="IQ157" s="25">
        <v>0.32522442950356656</v>
      </c>
      <c r="IR157" s="25">
        <v>-0.35880782397554078</v>
      </c>
      <c r="IS157" s="18">
        <f t="shared" si="437"/>
        <v>-3.4763488193393326</v>
      </c>
      <c r="IT157" s="18">
        <f t="shared" si="438"/>
        <v>-5.9692720562302028</v>
      </c>
      <c r="IU157" s="18">
        <f>IF(ISNUMBER(IS157),IU156+IS157*0.5,IF(ISNUMBER(IS358),0,""))</f>
        <v>460.26628073546942</v>
      </c>
      <c r="IV157" s="18">
        <f>IF(ISNUMBER(IT157),IV156+IT157*0.5,IF(ISNUMBER(IT358),0,""))</f>
        <v>562.40417246676077</v>
      </c>
      <c r="IW157" s="18">
        <f>IF(ISNUMBER(IU157), IU157*COS(RADIANS(-$C157+Графики!$B$3))+IV157*SIN(RADIANS(-$C157+Графики!$B$3)),"")</f>
        <v>460.26628073546942</v>
      </c>
      <c r="IX157" s="19">
        <f>IF(ISNUMBER(IU157), IU157*COS(RADIANS(-$C157+Графики!$B$5))+IV157*SIN(RADIANS(-$C157+Графики!$B$5)),"")</f>
        <v>562.40417246676077</v>
      </c>
    </row>
    <row r="158" spans="1:258" s="88" customFormat="1" x14ac:dyDescent="0.25">
      <c r="A158" s="44">
        <v>158</v>
      </c>
      <c r="B158" s="50">
        <v>0</v>
      </c>
      <c r="C158" s="11">
        <f>IF(Графики!$A$7="Расчитывать с учетом закручивания скважины",B158,0)</f>
        <v>0</v>
      </c>
      <c r="D158" s="47">
        <v>77.5</v>
      </c>
      <c r="E158" s="34">
        <f>IF(ISNUMBER(INDEX($I$1:$IX$303,$A158,E$1) ),INDEX($I$1:$IX$303,$A158,E$1),0)</f>
        <v>7.87082012386609</v>
      </c>
      <c r="F158" s="35">
        <f>IF(ISNUMBER(INDEX($I$1:$IX$303,$A158,F$1) ),INDEX($I$1:$IX$303,$A158,F$1),0)</f>
        <v>-1.8219156151752334</v>
      </c>
      <c r="G158" s="35">
        <f>IF(ISNUMBER(INDEX($I$1:$IX$303,$A158,G$1) ),INDEX($I$1:$IX$303,$A158,G$1)-$G$305,0)</f>
        <v>-513.1818547960936</v>
      </c>
      <c r="H158" s="36">
        <f>IF(ISNUMBER(INDEX($I$1:$IX$303,$A158,H$1) ),INDEX($I$1:$IX$303,$A158,H$1)-$H$305,0)</f>
        <v>-593.93783306494277</v>
      </c>
      <c r="I158" s="29">
        <v>-0.48649038260349231</v>
      </c>
      <c r="J158" s="25">
        <v>0.41544847885839176</v>
      </c>
      <c r="K158" s="25">
        <v>0.11445602394113921</v>
      </c>
      <c r="L158" s="25">
        <v>-9.4320242317185526E-2</v>
      </c>
      <c r="M158" s="18">
        <f t="shared" si="389"/>
        <v>7.87082012386609</v>
      </c>
      <c r="N158" s="18">
        <f t="shared" si="390"/>
        <v>-1.8219156151752334</v>
      </c>
      <c r="O158" s="18">
        <f>IF(ISNUMBER(M158),O157+M158*0.5,IF(ISNUMBER(M359),0,""))</f>
        <v>464.73430109332105</v>
      </c>
      <c r="P158" s="18">
        <f>IF(ISNUMBER(N158),P157+N158*0.5,IF(ISNUMBER(N359),0,""))</f>
        <v>561.49183041909475</v>
      </c>
      <c r="Q158" s="18">
        <f>IF(ISNUMBER(O158), O158*COS(RADIANS(-$C158+Графики!$B$3))+P158*SIN(RADIANS(-$C158+Графики!$B$3)),"")</f>
        <v>464.73430109332105</v>
      </c>
      <c r="R158" s="19">
        <f>IF(ISNUMBER(O158), O158*COS(RADIANS(-$C158+Графики!$B$5))+P158*SIN(RADIANS(-$C158+Графики!$B$5)),"")</f>
        <v>561.49183041909475</v>
      </c>
      <c r="S158" s="29">
        <v>-0.38337588939632739</v>
      </c>
      <c r="T158" s="25">
        <v>0.37626456699541855</v>
      </c>
      <c r="U158" s="25">
        <v>0.15957836302267794</v>
      </c>
      <c r="V158" s="25">
        <v>-8.8255641937829477E-2</v>
      </c>
      <c r="W158" s="18">
        <f t="shared" si="391"/>
        <v>6.6290649949066109</v>
      </c>
      <c r="X158" s="18">
        <f t="shared" si="392"/>
        <v>-2.1627580064207619</v>
      </c>
      <c r="Y158" s="18">
        <f>IF(ISNUMBER(W158),Y157+W158*0.5,IF(ISNUMBER(W359),0,""))</f>
        <v>463.44190672995984</v>
      </c>
      <c r="Z158" s="18">
        <f>IF(ISNUMBER(X158),Z157+X158*0.5,IF(ISNUMBER(X359),0,""))</f>
        <v>556.78544417388684</v>
      </c>
      <c r="AA158" s="18">
        <f>IF(ISNUMBER(Y158), Y158*COS(RADIANS(-$C158+Графики!$B$3))+Z158*SIN(RADIANS(-$C158+Графики!$B$3)),"")</f>
        <v>463.44190672995984</v>
      </c>
      <c r="AB158" s="18">
        <f>IF(ISNUMBER(Y158), Y158*COS(RADIANS(-$C158+Графики!$B$5))+Z158*SIN(RADIANS(-$C158+Графики!$B$5)),"")</f>
        <v>556.78544417388684</v>
      </c>
      <c r="AC158" s="24">
        <v>-0.49044428838614951</v>
      </c>
      <c r="AD158" s="25">
        <v>0.40352211068139188</v>
      </c>
      <c r="AE158" s="25">
        <v>0.23898225549605287</v>
      </c>
      <c r="AF158" s="25">
        <v>-0.26554622260673</v>
      </c>
      <c r="AG158" s="18">
        <f t="shared" si="393"/>
        <v>7.8012494007830275</v>
      </c>
      <c r="AH158" s="18">
        <f t="shared" si="394"/>
        <v>-4.4028273316412578</v>
      </c>
      <c r="AI158" s="18">
        <f>IF(ISNUMBER(AG158),AI157+AG158*0.5,IF(ISNUMBER(AG359),0,""))</f>
        <v>465.46866462551054</v>
      </c>
      <c r="AJ158" s="18">
        <f>IF(ISNUMBER(AH158),AJ157+AH158*0.5,IF(ISNUMBER(AH359),0,""))</f>
        <v>561.78515281263083</v>
      </c>
      <c r="AK158" s="18">
        <f>IF(ISNUMBER(AI158), AI158*COS(RADIANS(-$C158+Графики!$B$3))+AJ158*SIN(RADIANS(-$C158+Графики!$B$3)),"")</f>
        <v>465.46866462551054</v>
      </c>
      <c r="AL158" s="19">
        <f>IF(ISNUMBER(AI158), AI158*COS(RADIANS(-$C158+Графики!$B$5))+AJ158*SIN(RADIANS(-$C158+Графики!$B$5)),"")</f>
        <v>561.78515281263083</v>
      </c>
      <c r="AM158" s="24">
        <v>-0.34654236495400792</v>
      </c>
      <c r="AN158" s="25">
        <v>0.47456686628164702</v>
      </c>
      <c r="AO158" s="25">
        <v>0.15071133253975885</v>
      </c>
      <c r="AP158" s="25">
        <v>-0.14206487566192813</v>
      </c>
      <c r="AQ158" s="18">
        <f t="shared" si="395"/>
        <v>7.1654684831451068</v>
      </c>
      <c r="AR158" s="18">
        <f t="shared" si="396"/>
        <v>-2.5549516226110223</v>
      </c>
      <c r="AS158" s="18">
        <f>IF(ISNUMBER(AQ158),AS157+AQ158*0.5,IF(ISNUMBER(AQ359),0,""))</f>
        <v>459.61428303475464</v>
      </c>
      <c r="AT158" s="18">
        <f>IF(ISNUMBER(AR158),AT157+AR158*0.5,IF(ISNUMBER(AR359),0,""))</f>
        <v>560.31809649342449</v>
      </c>
      <c r="AU158" s="18">
        <f>IF(ISNUMBER(AS158), AS158*COS(RADIANS(-$C158+Графики!$B$3))+AT158*SIN(RADIANS(-$C158+Графики!$B$3)),"")</f>
        <v>459.61428303475464</v>
      </c>
      <c r="AV158" s="19">
        <f>IF(ISNUMBER(AS158), AS158*COS(RADIANS(-$C158+Графики!$B$5))+AT158*SIN(RADIANS(-$C158+Графики!$B$5)),"")</f>
        <v>560.31809649342449</v>
      </c>
      <c r="AW158" s="24">
        <v>-0.48649795687872999</v>
      </c>
      <c r="AX158" s="25">
        <v>0.50806367390536367</v>
      </c>
      <c r="AY158" s="25">
        <v>0.11997639358180179</v>
      </c>
      <c r="AZ158" s="25">
        <v>-0.17025570316254598</v>
      </c>
      <c r="BA158" s="18">
        <f t="shared" si="397"/>
        <v>8.6790785712686969</v>
      </c>
      <c r="BB158" s="18">
        <f t="shared" si="398"/>
        <v>-2.5327501337125726</v>
      </c>
      <c r="BC158" s="18">
        <f>IF(ISNUMBER(BA158),BC157+BA158*0.5,IF(ISNUMBER(BA359),0,""))</f>
        <v>460.1739807537964</v>
      </c>
      <c r="BD158" s="18">
        <f>IF(ISNUMBER(BB158),BD157+BB158*0.5,IF(ISNUMBER(BB359),0,""))</f>
        <v>555.40687295533314</v>
      </c>
      <c r="BE158" s="18">
        <f>IF(ISNUMBER(BC158), BC158*COS(RADIANS(-$C158+Графики!$B$3))+BD158*SIN(RADIANS(-$C158+Графики!$B$3)),"")</f>
        <v>460.1739807537964</v>
      </c>
      <c r="BF158" s="19">
        <f>IF(ISNUMBER(BC158), BC158*COS(RADIANS(-$C158+Графики!$B$5))+BD158*SIN(RADIANS(-$C158+Графики!$B$5)),"")</f>
        <v>555.40687295533314</v>
      </c>
      <c r="BG158" s="24">
        <v>-0.38005471332897622</v>
      </c>
      <c r="BH158" s="25">
        <v>0.33402801348771105</v>
      </c>
      <c r="BI158" s="25">
        <v>0.1128008120004835</v>
      </c>
      <c r="BJ158" s="25">
        <v>-0.19554733247957917</v>
      </c>
      <c r="BK158" s="18">
        <f t="shared" si="399"/>
        <v>6.2315070265995027</v>
      </c>
      <c r="BL158" s="18">
        <f t="shared" si="400"/>
        <v>-2.6908419345536077</v>
      </c>
      <c r="BM158" s="18">
        <f>IF(ISNUMBER(BK158),BM157+BK158*0.5,IF(ISNUMBER(BK359),0,""))</f>
        <v>462.21967438192007</v>
      </c>
      <c r="BN158" s="18">
        <f>IF(ISNUMBER(BL158),BN157+BL158*0.5,IF(ISNUMBER(BL359),0,""))</f>
        <v>548.31558239090248</v>
      </c>
      <c r="BO158" s="18">
        <f>IF(ISNUMBER(BM158), BM158*COS(RADIANS(-$C158+Графики!$B$3))+BN158*SIN(RADIANS(-$C158+Графики!$B$3)),"")</f>
        <v>462.21967438192007</v>
      </c>
      <c r="BP158" s="19">
        <f>IF(ISNUMBER(BM158), BM158*COS(RADIANS(-$C158+Графики!$B$5))+BN158*SIN(RADIANS(-$C158+Графики!$B$5)),"")</f>
        <v>548.31558239090248</v>
      </c>
      <c r="BQ158" s="24">
        <v>-0.39719567768874398</v>
      </c>
      <c r="BR158" s="25">
        <v>0.32812367615559823</v>
      </c>
      <c r="BS158" s="25">
        <v>8.1716160161179496E-2</v>
      </c>
      <c r="BT158" s="25">
        <v>-8.2620293485464014E-2</v>
      </c>
      <c r="BU158" s="18">
        <f t="shared" si="401"/>
        <v>6.3295631618105155</v>
      </c>
      <c r="BV158" s="18">
        <f t="shared" si="402"/>
        <v>-1.4341056070143559</v>
      </c>
      <c r="BW158" s="18">
        <f>IF(ISNUMBER(BU158),BW157+BU158*0.5,IF(ISNUMBER(BU359),0,""))</f>
        <v>465.98025314311815</v>
      </c>
      <c r="BX158" s="18">
        <f>IF(ISNUMBER(BV158),BX157+BV158*0.5,IF(ISNUMBER(BV359),0,""))</f>
        <v>551.25541402806027</v>
      </c>
      <c r="BY158" s="18">
        <f>IF(ISNUMBER(BW158), BW158*COS(RADIANS(-$C158+Графики!$B$3))+BX158*SIN(RADIANS(-$C158+Графики!$B$3)),"")</f>
        <v>465.98025314311815</v>
      </c>
      <c r="BZ158" s="19">
        <f>IF(ISNUMBER(BW158), BW158*COS(RADIANS(-$C158+Графики!$B$5))+BX158*SIN(RADIANS(-$C158+Графики!$B$5)),"")</f>
        <v>551.25541402806027</v>
      </c>
      <c r="CA158" s="29">
        <v>-0.52522277530794537</v>
      </c>
      <c r="CB158" s="25">
        <v>0.44456859412902605</v>
      </c>
      <c r="CC158" s="25">
        <v>0.20426818078865935</v>
      </c>
      <c r="CD158" s="25">
        <v>-0.24726253782017271</v>
      </c>
      <c r="CE158" s="18">
        <f t="shared" si="403"/>
        <v>8.4629252031210118</v>
      </c>
      <c r="CF158" s="18">
        <f t="shared" si="404"/>
        <v>-3.9403386602793278</v>
      </c>
      <c r="CG158" s="18">
        <f>IF(ISNUMBER(CE158),CG157+CE158*0.5,IF(ISNUMBER(CE359),0,""))</f>
        <v>470.76331849694338</v>
      </c>
      <c r="CH158" s="18">
        <f>IF(ISNUMBER(CF158),CH157+CF158*0.5,IF(ISNUMBER(CF359),0,""))</f>
        <v>563.22348590936213</v>
      </c>
      <c r="CI158" s="18">
        <f>IF(ISNUMBER(CG158), CG158*COS(RADIANS(-$C158+Графики!$B$3))+CH158*SIN(RADIANS(-$C158+Графики!$B$3)),"")</f>
        <v>470.76331849694338</v>
      </c>
      <c r="CJ158" s="19">
        <f>IF(ISNUMBER(CG158), CG158*COS(RADIANS(-$C158+Графики!$B$5))+CH158*SIN(RADIANS(-$C158+Графики!$B$5)),"")</f>
        <v>563.22348590936213</v>
      </c>
      <c r="CK158" s="24">
        <v>-0.3911345615628109</v>
      </c>
      <c r="CL158" s="25">
        <v>0.34264135057418399</v>
      </c>
      <c r="CM158" s="25">
        <v>0.13240914856748098</v>
      </c>
      <c r="CN158" s="25">
        <v>-0.23851625889443015</v>
      </c>
      <c r="CO158" s="18">
        <f t="shared" si="405"/>
        <v>6.4033590590038418</v>
      </c>
      <c r="CP158" s="18">
        <f t="shared" si="406"/>
        <v>-3.2369291671282103</v>
      </c>
      <c r="CQ158" s="18">
        <f>IF(ISNUMBER(CO158),CQ157+CO158*0.5,IF(ISNUMBER(CO359),0,""))</f>
        <v>471.67767235966676</v>
      </c>
      <c r="CR158" s="18">
        <f>IF(ISNUMBER(CP158),CR157+CP158*0.5,IF(ISNUMBER(CP359),0,""))</f>
        <v>562.26840747260644</v>
      </c>
      <c r="CS158" s="18">
        <f>IF(ISNUMBER(CQ158), CQ158*COS(RADIANS(-$C158+Графики!$B$3))+CR158*SIN(RADIANS(-$C158+Графики!$B$3)),"")</f>
        <v>471.67767235966676</v>
      </c>
      <c r="CT158" s="19">
        <f>IF(ISNUMBER(CQ158), CQ158*COS(RADIANS(-$C158+Графики!$B$5))+CR158*SIN(RADIANS(-$C158+Графики!$B$5)),"")</f>
        <v>562.26840747260644</v>
      </c>
      <c r="CU158" s="24">
        <v>-0.36533437130457025</v>
      </c>
      <c r="CV158" s="25">
        <v>0.38444817599608172</v>
      </c>
      <c r="CW158" s="25">
        <v>0.10497609028986551</v>
      </c>
      <c r="CX158" s="25">
        <v>-0.18973008845246286</v>
      </c>
      <c r="CY158" s="18">
        <f t="shared" si="407"/>
        <v>6.5430403751987249</v>
      </c>
      <c r="CZ158" s="18">
        <f t="shared" si="408"/>
        <v>-2.5717937374771411</v>
      </c>
      <c r="DA158" s="18">
        <f>IF(ISNUMBER(CY158),DA157+CY158*0.5,IF(ISNUMBER(CY359),0,""))</f>
        <v>460.37348925440619</v>
      </c>
      <c r="DB158" s="18">
        <f>IF(ISNUMBER(CZ158),DB157+CZ158*0.5,IF(ISNUMBER(CZ359),0,""))</f>
        <v>561.60878662130597</v>
      </c>
      <c r="DC158" s="18">
        <f>IF(ISNUMBER(DA158), DA158*COS(RADIANS(-$C158+Графики!$B$3))+DB158*SIN(RADIANS(-$C158+Графики!$B$3)),"")</f>
        <v>460.37348925440619</v>
      </c>
      <c r="DD158" s="19">
        <f>IF(ISNUMBER(DA158), DA158*COS(RADIANS(-$C158+Графики!$B$5))+DB158*SIN(RADIANS(-$C158+Графики!$B$5)),"")</f>
        <v>561.60878662130597</v>
      </c>
      <c r="DE158" s="24">
        <v>-0.39597524832342523</v>
      </c>
      <c r="DF158" s="25">
        <v>0.47555672820087935</v>
      </c>
      <c r="DG158" s="25">
        <v>0.14333910703195898</v>
      </c>
      <c r="DH158" s="25">
        <v>-0.11303736860120783</v>
      </c>
      <c r="DI158" s="18">
        <f t="shared" si="409"/>
        <v>7.6054779404893029</v>
      </c>
      <c r="DJ158" s="18">
        <f t="shared" si="410"/>
        <v>-2.2373049457405698</v>
      </c>
      <c r="DK158" s="18">
        <f>IF(ISNUMBER(DI158),DK157+DI158*0.5,IF(ISNUMBER(DI359),0,""))</f>
        <v>462.98352854011239</v>
      </c>
      <c r="DL158" s="18">
        <f>IF(ISNUMBER(DJ158),DL157+DJ158*0.5,IF(ISNUMBER(DJ359),0,""))</f>
        <v>561.11317812492393</v>
      </c>
      <c r="DM158" s="18">
        <f>IF(ISNUMBER(DK158), DK158*COS(RADIANS(-$C158+Графики!$B$3))+DL158*SIN(RADIANS(-$C158+Графики!$B$3)),"")</f>
        <v>462.98352854011239</v>
      </c>
      <c r="DN158" s="19">
        <f>IF(ISNUMBER(DK158), DK158*COS(RADIANS(-$C158+Графики!$B$5))+DL158*SIN(RADIANS(-$C158+Графики!$B$5)),"")</f>
        <v>561.11317812492393</v>
      </c>
      <c r="DO158" s="24">
        <v>-0.50231714396555938</v>
      </c>
      <c r="DP158" s="25">
        <v>0.36230057419864692</v>
      </c>
      <c r="DQ158" s="25">
        <v>0.11296314530088142</v>
      </c>
      <c r="DR158" s="25">
        <v>-0.10992032983087022</v>
      </c>
      <c r="DS158" s="18">
        <f t="shared" si="411"/>
        <v>7.5451413849305098</v>
      </c>
      <c r="DT158" s="18">
        <f t="shared" si="412"/>
        <v>-1.9450240182898608</v>
      </c>
      <c r="DU158" s="18">
        <f>IF(ISNUMBER(DS158),DU157+DS158*0.5,IF(ISNUMBER(DS359),0,""))</f>
        <v>468.75548236963544</v>
      </c>
      <c r="DV158" s="18">
        <f>IF(ISNUMBER(DT158),DV157+DT158*0.5,IF(ISNUMBER(DT359),0,""))</f>
        <v>557.37297581066071</v>
      </c>
      <c r="DW158" s="18">
        <f>IF(ISNUMBER(DU158), DU158*COS(RADIANS(-$C158+Графики!$B$3))+DV158*SIN(RADIANS(-$C158+Графики!$B$3)),"")</f>
        <v>468.75548236963544</v>
      </c>
      <c r="DX158" s="19">
        <f>IF(ISNUMBER(DU158), DU158*COS(RADIANS(-$C158+Графики!$B$5))+DV158*SIN(RADIANS(-$C158+Графики!$B$5)),"")</f>
        <v>557.37297581066071</v>
      </c>
      <c r="DY158" s="24">
        <v>-0.48517176038148146</v>
      </c>
      <c r="DZ158" s="25">
        <v>0.36904681053386623</v>
      </c>
      <c r="EA158" s="25">
        <v>0.231256496300798</v>
      </c>
      <c r="EB158" s="25">
        <v>-0.19354907374660396</v>
      </c>
      <c r="EC158" s="18">
        <f t="shared" si="413"/>
        <v>7.4543942577281079</v>
      </c>
      <c r="ED158" s="18">
        <f t="shared" si="414"/>
        <v>-3.7071194480236547</v>
      </c>
      <c r="EE158" s="18">
        <f>IF(ISNUMBER(EC158),EE157+EC158*0.5,IF(ISNUMBER(EC359),0,""))</f>
        <v>460.41848492282566</v>
      </c>
      <c r="EF158" s="18">
        <f>IF(ISNUMBER(ED158),EF157+ED158*0.5,IF(ISNUMBER(ED359),0,""))</f>
        <v>555.52375542880873</v>
      </c>
      <c r="EG158" s="18">
        <f>IF(ISNUMBER(EE158), EE158*COS(RADIANS(-$C158+Графики!$B$3))+EF158*SIN(RADIANS(-$C158+Графики!$B$3)),"")</f>
        <v>460.41848492282566</v>
      </c>
      <c r="EH158" s="19">
        <f>IF(ISNUMBER(EE158), EE158*COS(RADIANS(-$C158+Графики!$B$5))+EF158*SIN(RADIANS(-$C158+Графики!$B$5)),"")</f>
        <v>555.52375542880873</v>
      </c>
      <c r="EI158" s="24">
        <v>-0.36644947114841686</v>
      </c>
      <c r="EJ158" s="25">
        <v>0.42223754293255811</v>
      </c>
      <c r="EK158" s="25">
        <v>0.13278217261108693</v>
      </c>
      <c r="EL158" s="25">
        <v>-0.10345926248474191</v>
      </c>
      <c r="EM158" s="18">
        <f t="shared" si="415"/>
        <v>6.8825382436857048</v>
      </c>
      <c r="EN158" s="18">
        <f t="shared" si="416"/>
        <v>-2.0615939756725079</v>
      </c>
      <c r="EO158" s="18">
        <f>IF(ISNUMBER(EM158),EO157+EM158*0.5,IF(ISNUMBER(EM359),0,""))</f>
        <v>466.69017165416966</v>
      </c>
      <c r="EP158" s="18">
        <f>IF(ISNUMBER(EN158),EP157+EN158*0.5,IF(ISNUMBER(EN359),0,""))</f>
        <v>555.2626609116295</v>
      </c>
      <c r="EQ158" s="18">
        <f>IF(ISNUMBER(EO158), EO158*COS(RADIANS(-$C158+Графики!$B$3))+EP158*SIN(RADIANS(-$C158+Графики!$B$3)),"")</f>
        <v>466.69017165416966</v>
      </c>
      <c r="ER158" s="19">
        <f>IF(ISNUMBER(EO158), EO158*COS(RADIANS(-$C158+Графики!$B$5))+EP158*SIN(RADIANS(-$C158+Графики!$B$5)),"")</f>
        <v>555.2626609116295</v>
      </c>
      <c r="ES158" s="24">
        <v>-0.39357668051074923</v>
      </c>
      <c r="ET158" s="25">
        <v>0.35337950657749295</v>
      </c>
      <c r="EU158" s="25">
        <v>0.21160774763128296</v>
      </c>
      <c r="EV158" s="25">
        <v>-9.8563660451638779E-2</v>
      </c>
      <c r="EW158" s="18">
        <f t="shared" si="417"/>
        <v>6.5183762554034352</v>
      </c>
      <c r="EX158" s="18">
        <f t="shared" si="418"/>
        <v>-2.7067528531103102</v>
      </c>
      <c r="EY158" s="18">
        <f>IF(ISNUMBER(EW158),EY157+EW158*0.5,IF(ISNUMBER(EW359),0,""))</f>
        <v>457.42233749593964</v>
      </c>
      <c r="EZ158" s="18">
        <f>IF(ISNUMBER(EX158),EZ157+EX158*0.5,IF(ISNUMBER(EX359),0,""))</f>
        <v>554.29476095950611</v>
      </c>
      <c r="FA158" s="18">
        <f>IF(ISNUMBER(EY158), EY158*COS(RADIANS(-$C158+Графики!$B$3))+EZ158*SIN(RADIANS(-$C158+Графики!$B$3)),"")</f>
        <v>457.42233749593964</v>
      </c>
      <c r="FB158" s="19">
        <f>IF(ISNUMBER(EY158), EY158*COS(RADIANS(-$C158+Графики!$B$5))+EZ158*SIN(RADIANS(-$C158+Графики!$B$5)),"")</f>
        <v>554.29476095950611</v>
      </c>
      <c r="FC158" s="24">
        <v>-0.45451015608622691</v>
      </c>
      <c r="FD158" s="25">
        <v>0.3646975261995693</v>
      </c>
      <c r="FE158" s="25">
        <v>0.23221238052336055</v>
      </c>
      <c r="FF158" s="25">
        <v>-0.21006278866324843</v>
      </c>
      <c r="FG158" s="18">
        <f t="shared" si="419"/>
        <v>7.1488747631377185</v>
      </c>
      <c r="FH158" s="18">
        <f t="shared" si="420"/>
        <v>-3.8595693687948409</v>
      </c>
      <c r="FI158" s="18">
        <f>IF(ISNUMBER(FG158),FI157+FG158*0.5,IF(ISNUMBER(FG359),0,""))</f>
        <v>463.01242208042868</v>
      </c>
      <c r="FJ158" s="18">
        <f>IF(ISNUMBER(FH158),FJ157+FH158*0.5,IF(ISNUMBER(FH359),0,""))</f>
        <v>562.30277908877952</v>
      </c>
      <c r="FK158" s="18">
        <f>IF(ISNUMBER(FI158), FI158*COS(RADIANS(-$C158+Графики!$B$3))+FJ158*SIN(RADIANS(-$C158+Графики!$B$3)),"")</f>
        <v>463.01242208042868</v>
      </c>
      <c r="FL158" s="19">
        <f>IF(ISNUMBER(FI158), FI158*COS(RADIANS(-$C158+Графики!$B$5))+FJ158*SIN(RADIANS(-$C158+Графики!$B$5)),"")</f>
        <v>562.30277908877952</v>
      </c>
      <c r="FM158" s="24">
        <v>-0.41101109838206118</v>
      </c>
      <c r="FN158" s="25">
        <v>0.34707274064020222</v>
      </c>
      <c r="FO158" s="25">
        <v>0.15138956280638408</v>
      </c>
      <c r="FP158" s="25">
        <v>-7.9503387128861847E-2</v>
      </c>
      <c r="FQ158" s="18">
        <f t="shared" si="421"/>
        <v>6.6154812436252293</v>
      </c>
      <c r="FR158" s="18">
        <f t="shared" si="422"/>
        <v>-2.0149197346077896</v>
      </c>
      <c r="FS158" s="18">
        <f>IF(ISNUMBER(FQ158),FS157+FQ158*0.5,IF(ISNUMBER(FQ359),0,""))</f>
        <v>469.5425879945804</v>
      </c>
      <c r="FT158" s="18">
        <f>IF(ISNUMBER(FR158),FT157+FR158*0.5,IF(ISNUMBER(FR359),0,""))</f>
        <v>555.71281020584183</v>
      </c>
      <c r="FU158" s="18">
        <f>IF(ISNUMBER(FS158), FS158*COS(RADIANS(-$C158+Графики!$B$3))+FT158*SIN(RADIANS(-$C158+Графики!$B$3)),"")</f>
        <v>469.5425879945804</v>
      </c>
      <c r="FV158" s="19">
        <f>IF(ISNUMBER(FS158), FS158*COS(RADIANS(-$C158+Графики!$B$5))+FT158*SIN(RADIANS(-$C158+Графики!$B$5)),"")</f>
        <v>555.71281020584183</v>
      </c>
      <c r="FW158" s="24">
        <v>-0.33995503268029248</v>
      </c>
      <c r="FX158" s="25">
        <v>0.51521685025859498</v>
      </c>
      <c r="FY158" s="25">
        <v>0.16631417141689822</v>
      </c>
      <c r="FZ158" s="25">
        <v>-0.1304249853825124</v>
      </c>
      <c r="GA158" s="18">
        <f t="shared" si="423"/>
        <v>7.4627132431305583</v>
      </c>
      <c r="GB158" s="18">
        <f t="shared" si="424"/>
        <v>-2.5895347587589796</v>
      </c>
      <c r="GC158" s="18">
        <f>IF(ISNUMBER(GA158),GC157+GA158*0.5,IF(ISNUMBER(GA359),0,""))</f>
        <v>469.03223719540097</v>
      </c>
      <c r="GD158" s="18">
        <f>IF(ISNUMBER(GB158),GD157+GB158*0.5,IF(ISNUMBER(GB359),0,""))</f>
        <v>552.74341256162029</v>
      </c>
      <c r="GE158" s="18">
        <f>IF(ISNUMBER(GC158), GC158*COS(RADIANS(-$C158+Графики!$B$3))+GD158*SIN(RADIANS(-$C158+Графики!$B$3)),"")</f>
        <v>469.03223719540097</v>
      </c>
      <c r="GF158" s="19">
        <f>IF(ISNUMBER(GC158), GC158*COS(RADIANS(-$C158+Графики!$B$5))+GD158*SIN(RADIANS(-$C158+Графики!$B$5)),"")</f>
        <v>552.74341256162029</v>
      </c>
      <c r="GG158" s="24">
        <v>-0.36480437796241927</v>
      </c>
      <c r="GH158" s="25">
        <v>0.47906131356187454</v>
      </c>
      <c r="GI158" s="25">
        <v>0.14587251686794636</v>
      </c>
      <c r="GJ158" s="25">
        <v>-0.19072636661959846</v>
      </c>
      <c r="GK158" s="18">
        <f t="shared" si="425"/>
        <v>7.3640508214158418</v>
      </c>
      <c r="GL158" s="18">
        <f t="shared" si="426"/>
        <v>-2.9373751636507079</v>
      </c>
      <c r="GM158" s="18">
        <f>IF(ISNUMBER(GK158),GM157+GK158*0.5,IF(ISNUMBER(GK359),0,""))</f>
        <v>471.39110298740718</v>
      </c>
      <c r="GN158" s="18">
        <f>IF(ISNUMBER(GL158),GN157+GL158*0.5,IF(ISNUMBER(GL359),0,""))</f>
        <v>555.47840265953459</v>
      </c>
      <c r="GO158" s="18">
        <f>IF(ISNUMBER(GM158), GM158*COS(RADIANS(-$C158+Графики!$B$3))+GN158*SIN(RADIANS(-$C158+Графики!$B$3)),"")</f>
        <v>471.39110298740718</v>
      </c>
      <c r="GP158" s="19">
        <f>IF(ISNUMBER(GM158), GM158*COS(RADIANS(-$C158+Графики!$B$5))+GN158*SIN(RADIANS(-$C158+Графики!$B$5)),"")</f>
        <v>555.47840265953459</v>
      </c>
      <c r="GQ158" s="24">
        <v>-0.36283645453618341</v>
      </c>
      <c r="GR158" s="25">
        <v>0.46507482840800518</v>
      </c>
      <c r="GS158" s="25">
        <v>0.23805235743804673</v>
      </c>
      <c r="GT158" s="25">
        <v>-0.14459689913017632</v>
      </c>
      <c r="GU158" s="18">
        <f t="shared" si="427"/>
        <v>7.2248260457043534</v>
      </c>
      <c r="GV158" s="18">
        <f t="shared" si="428"/>
        <v>-3.3392384979767469</v>
      </c>
      <c r="GW158" s="18">
        <f>IF(ISNUMBER(GU158),GW157+GU158*0.5,IF(ISNUMBER(GU359),0,""))</f>
        <v>466.43673299834074</v>
      </c>
      <c r="GX158" s="18">
        <f>IF(ISNUMBER(GV158),GX157+GV158*0.5,IF(ISNUMBER(GV359),0,""))</f>
        <v>555.80861125447029</v>
      </c>
      <c r="GY158" s="18">
        <f>IF(ISNUMBER(GW158), GW158*COS(RADIANS(-$C158+Графики!$B$3))+GX158*SIN(RADIANS(-$C158+Графики!$B$3)),"")</f>
        <v>466.43673299834074</v>
      </c>
      <c r="GZ158" s="19">
        <f>IF(ISNUMBER(GW158), GW158*COS(RADIANS(-$C158+Графики!$B$5))+GX158*SIN(RADIANS(-$C158+Графики!$B$5)),"")</f>
        <v>555.80861125447029</v>
      </c>
      <c r="HA158" s="24">
        <v>-0.52596008940029704</v>
      </c>
      <c r="HB158" s="25">
        <v>0.39848710417360178</v>
      </c>
      <c r="HC158" s="25">
        <v>9.5978596543714351E-2</v>
      </c>
      <c r="HD158" s="25">
        <v>-0.16450163420661587</v>
      </c>
      <c r="HE158" s="18">
        <f t="shared" si="429"/>
        <v>8.067236138757</v>
      </c>
      <c r="HF158" s="18">
        <f t="shared" si="430"/>
        <v>-2.2731168739140348</v>
      </c>
      <c r="HG158" s="18">
        <f>IF(ISNUMBER(HE158),HG157+HE158*0.5,IF(ISNUMBER(HE359),0,""))</f>
        <v>466.82157590173944</v>
      </c>
      <c r="HH158" s="18">
        <f>IF(ISNUMBER(HF158),HH157+HF158*0.5,IF(ISNUMBER(HF359),0,""))</f>
        <v>560.38229331244429</v>
      </c>
      <c r="HI158" s="18">
        <f>IF(ISNUMBER(HG158), HG158*COS(RADIANS(-$C158+Графики!$B$3))+HH158*SIN(RADIANS(-$C158+Графики!$B$3)),"")</f>
        <v>466.82157590173944</v>
      </c>
      <c r="HJ158" s="19">
        <f>IF(ISNUMBER(HG158), HG158*COS(RADIANS(-$C158+Графики!$B$5))+HH158*SIN(RADIANS(-$C158+Графики!$B$5)),"")</f>
        <v>560.38229331244429</v>
      </c>
      <c r="HK158" s="24">
        <v>-0.37052702683204353</v>
      </c>
      <c r="HL158" s="25">
        <v>0.3736386133002505</v>
      </c>
      <c r="HM158" s="25">
        <v>5.5356977915846345E-2</v>
      </c>
      <c r="HN158" s="25">
        <v>-0.14181488788446414</v>
      </c>
      <c r="HO158" s="18">
        <f t="shared" si="431"/>
        <v>6.494024654673475</v>
      </c>
      <c r="HP158" s="18">
        <f t="shared" si="432"/>
        <v>-1.7206482762228217</v>
      </c>
      <c r="HQ158" s="18">
        <f>IF(ISNUMBER(HO158),HQ157+HO158*0.5,IF(ISNUMBER(HO359),0,""))</f>
        <v>466.3445696665467</v>
      </c>
      <c r="HR158" s="18">
        <f>IF(ISNUMBER(HP158),HR157+HP158*0.5,IF(ISNUMBER(HP359),0,""))</f>
        <v>565.21900649121835</v>
      </c>
      <c r="HS158" s="18">
        <f>IF(ISNUMBER(HQ158), HQ158*COS(RADIANS(-$C158+Графики!$B$3))+HR158*SIN(RADIANS(-$C158+Графики!$B$3)),"")</f>
        <v>466.3445696665467</v>
      </c>
      <c r="HT158" s="19">
        <f>IF(ISNUMBER(HQ158), HQ158*COS(RADIANS(-$C158+Графики!$B$5))+HR158*SIN(RADIANS(-$C158+Графики!$B$5)),"")</f>
        <v>565.21900649121835</v>
      </c>
      <c r="HU158" s="24">
        <v>-0.50304287937078596</v>
      </c>
      <c r="HV158" s="25">
        <v>0.34423244688385779</v>
      </c>
      <c r="HW158" s="25">
        <v>9.8365450647132008E-2</v>
      </c>
      <c r="HX158" s="25">
        <v>-0.26476730865935771</v>
      </c>
      <c r="HY158" s="18">
        <f t="shared" si="433"/>
        <v>7.3938046875213397</v>
      </c>
      <c r="HZ158" s="18">
        <f t="shared" si="434"/>
        <v>-3.1689258320776363</v>
      </c>
      <c r="IA158" s="18">
        <f>IF(ISNUMBER(HY158),IA157+HY158*0.5,IF(ISNUMBER(HY359),0,""))</f>
        <v>463.66618912741137</v>
      </c>
      <c r="IB158" s="18">
        <f>IF(ISNUMBER(HZ158),IB157+HZ158*0.5,IF(ISNUMBER(HZ359),0,""))</f>
        <v>549.78253107937826</v>
      </c>
      <c r="IC158" s="18">
        <f>IF(ISNUMBER(IA158), IA158*COS(RADIANS(-$C158+Графики!$B$3))+IB158*SIN(RADIANS(-$C158+Графики!$B$3)),"")</f>
        <v>463.66618912741137</v>
      </c>
      <c r="ID158" s="19">
        <f>IF(ISNUMBER(IA158), IA158*COS(RADIANS(-$C158+Графики!$B$5))+IB158*SIN(RADIANS(-$C158+Графики!$B$5)),"")</f>
        <v>549.78253107937826</v>
      </c>
      <c r="IE158" s="24">
        <v>-0.45156421960979543</v>
      </c>
      <c r="IF158" s="25">
        <v>0.46329218256225912</v>
      </c>
      <c r="IG158" s="25">
        <v>0.21015470676159007</v>
      </c>
      <c r="IH158" s="25">
        <v>-0.16474740299650822</v>
      </c>
      <c r="II158" s="18">
        <f t="shared" si="435"/>
        <v>7.9835433901890021</v>
      </c>
      <c r="IJ158" s="18">
        <f t="shared" si="436"/>
        <v>-3.2716322575862367</v>
      </c>
      <c r="IK158" s="18">
        <f>IF(ISNUMBER(II158),IK157+II158*0.5,IF(ISNUMBER(II359),0,""))</f>
        <v>461.7707764783176</v>
      </c>
      <c r="IL158" s="18">
        <f>IF(ISNUMBER(IJ158),IL157+IJ158*0.5,IF(ISNUMBER(IJ359),0,""))</f>
        <v>553.23317507880154</v>
      </c>
      <c r="IM158" s="18">
        <f>IF(ISNUMBER(IK158), IK158*COS(RADIANS(-$C158+Графики!$B$3))+IL158*SIN(RADIANS(-$C158+Графики!$B$3)),"")</f>
        <v>461.7707764783176</v>
      </c>
      <c r="IN158" s="19">
        <f>IF(ISNUMBER(IK158), IK158*COS(RADIANS(-$C158+Графики!$B$5))+IL158*SIN(RADIANS(-$C158+Графики!$B$5)),"")</f>
        <v>553.23317507880154</v>
      </c>
      <c r="IO158" s="24">
        <v>-0.41779582565421247</v>
      </c>
      <c r="IP158" s="25">
        <v>0.48875599286690385</v>
      </c>
      <c r="IQ158" s="25">
        <v>0.14722868839984615</v>
      </c>
      <c r="IR158" s="25">
        <v>-7.1473902879791579E-2</v>
      </c>
      <c r="IS158" s="18">
        <f t="shared" si="437"/>
        <v>7.9110745150121149</v>
      </c>
      <c r="IT158" s="18">
        <f t="shared" si="438"/>
        <v>-1.9085389915857405</v>
      </c>
      <c r="IU158" s="18">
        <f>IF(ISNUMBER(IS158),IU157+IS158*0.5,IF(ISNUMBER(IS359),0,""))</f>
        <v>464.2218179929755</v>
      </c>
      <c r="IV158" s="18">
        <f>IF(ISNUMBER(IT158),IV157+IT158*0.5,IF(ISNUMBER(IT359),0,""))</f>
        <v>561.44990297096786</v>
      </c>
      <c r="IW158" s="18">
        <f>IF(ISNUMBER(IU158), IU158*COS(RADIANS(-$C158+Графики!$B$3))+IV158*SIN(RADIANS(-$C158+Графики!$B$3)),"")</f>
        <v>464.2218179929755</v>
      </c>
      <c r="IX158" s="19">
        <f>IF(ISNUMBER(IU158), IU158*COS(RADIANS(-$C158+Графики!$B$5))+IV158*SIN(RADIANS(-$C158+Графики!$B$5)),"")</f>
        <v>561.44990297096786</v>
      </c>
    </row>
    <row r="159" spans="1:258" s="88" customFormat="1" x14ac:dyDescent="0.25">
      <c r="A159" s="44">
        <v>159</v>
      </c>
      <c r="B159" s="50">
        <v>0</v>
      </c>
      <c r="C159" s="11">
        <f>IF(Графики!$A$7="Расчитывать с учетом закручивания скважины",B159,0)</f>
        <v>0</v>
      </c>
      <c r="D159" s="47">
        <v>78</v>
      </c>
      <c r="E159" s="34">
        <f>IF(ISNUMBER(INDEX($I$1:$IX$303,$A159,E$1) ),INDEX($I$1:$IX$303,$A159,E$1),0)</f>
        <v>15.11064546450071</v>
      </c>
      <c r="F159" s="35">
        <f>IF(ISNUMBER(INDEX($I$1:$IX$303,$A159,F$1) ),INDEX($I$1:$IX$303,$A159,F$1),0)</f>
        <v>-1.4113751693047025</v>
      </c>
      <c r="G159" s="35">
        <f>IF(ISNUMBER(INDEX($I$1:$IX$303,$A159,G$1) ),INDEX($I$1:$IX$303,$A159,G$1)-$G$305,0)</f>
        <v>-505.62653206384323</v>
      </c>
      <c r="H159" s="36">
        <f>IF(ISNUMBER(INDEX($I$1:$IX$303,$A159,H$1) ),INDEX($I$1:$IX$303,$A159,H$1)-$H$305,0)</f>
        <v>-594.64352064959508</v>
      </c>
      <c r="I159" s="29">
        <v>-0.96443263487099251</v>
      </c>
      <c r="J159" s="25">
        <v>0.76718568826032374</v>
      </c>
      <c r="K159" s="25">
        <v>8.5689629408665896E-2</v>
      </c>
      <c r="L159" s="25">
        <v>-7.6042105307200625E-2</v>
      </c>
      <c r="M159" s="18">
        <f t="shared" si="389"/>
        <v>15.11064546450071</v>
      </c>
      <c r="N159" s="18">
        <f t="shared" si="390"/>
        <v>-1.4113751693047025</v>
      </c>
      <c r="O159" s="18">
        <f>IF(ISNUMBER(M159),O158+M159*0.5,IF(ISNUMBER(M360),0,""))</f>
        <v>472.28962382557143</v>
      </c>
      <c r="P159" s="18">
        <f>IF(ISNUMBER(N159),P158+N159*0.5,IF(ISNUMBER(N360),0,""))</f>
        <v>560.78614283444244</v>
      </c>
      <c r="Q159" s="18">
        <f>IF(ISNUMBER(O159), O159*COS(RADIANS(-$C159+Графики!$B$3))+P159*SIN(RADIANS(-$C159+Графики!$B$3)),"")</f>
        <v>472.28962382557143</v>
      </c>
      <c r="R159" s="19">
        <f>IF(ISNUMBER(O159), O159*COS(RADIANS(-$C159+Графики!$B$5))+P159*SIN(RADIANS(-$C159+Графики!$B$5)),"")</f>
        <v>560.78614283444244</v>
      </c>
      <c r="S159" s="29">
        <v>-0.93877133482841868</v>
      </c>
      <c r="T159" s="25">
        <v>0.76622496740141766</v>
      </c>
      <c r="U159" s="25">
        <v>2.0334834795071144E-2</v>
      </c>
      <c r="V159" s="25">
        <v>-8.0631681878889333E-2</v>
      </c>
      <c r="W159" s="18">
        <f t="shared" si="391"/>
        <v>14.878350624296967</v>
      </c>
      <c r="X159" s="18">
        <f t="shared" si="392"/>
        <v>-0.8810989611104264</v>
      </c>
      <c r="Y159" s="18">
        <f>IF(ISNUMBER(W159),Y158+W159*0.5,IF(ISNUMBER(W360),0,""))</f>
        <v>470.88108204210835</v>
      </c>
      <c r="Z159" s="18">
        <f>IF(ISNUMBER(X159),Z158+X159*0.5,IF(ISNUMBER(X360),0,""))</f>
        <v>556.34489469333164</v>
      </c>
      <c r="AA159" s="18">
        <f>IF(ISNUMBER(Y159), Y159*COS(RADIANS(-$C159+Графики!$B$3))+Z159*SIN(RADIANS(-$C159+Графики!$B$3)),"")</f>
        <v>470.88108204210835</v>
      </c>
      <c r="AB159" s="18">
        <f>IF(ISNUMBER(Y159), Y159*COS(RADIANS(-$C159+Графики!$B$5))+Z159*SIN(RADIANS(-$C159+Графики!$B$5)),"")</f>
        <v>556.34489469333164</v>
      </c>
      <c r="AC159" s="24">
        <v>-0.83138698568927094</v>
      </c>
      <c r="AD159" s="25">
        <v>0.77842489178158303</v>
      </c>
      <c r="AE159" s="25">
        <v>0.12158331949313395</v>
      </c>
      <c r="AF159" s="25">
        <v>1.1893719908906697E-3</v>
      </c>
      <c r="AG159" s="18">
        <f t="shared" si="393"/>
        <v>14.047796725331763</v>
      </c>
      <c r="AH159" s="18">
        <f t="shared" si="394"/>
        <v>-1.0506351984057132</v>
      </c>
      <c r="AI159" s="18">
        <f>IF(ISNUMBER(AG159),AI158+AG159*0.5,IF(ISNUMBER(AG360),0,""))</f>
        <v>472.49256298817642</v>
      </c>
      <c r="AJ159" s="18">
        <f>IF(ISNUMBER(AH159),AJ158+AH159*0.5,IF(ISNUMBER(AH360),0,""))</f>
        <v>561.259835213428</v>
      </c>
      <c r="AK159" s="18">
        <f>IF(ISNUMBER(AI159), AI159*COS(RADIANS(-$C159+Графики!$B$3))+AJ159*SIN(RADIANS(-$C159+Графики!$B$3)),"")</f>
        <v>472.49256298817642</v>
      </c>
      <c r="AL159" s="19">
        <f>IF(ISNUMBER(AI159), AI159*COS(RADIANS(-$C159+Графики!$B$5))+AJ159*SIN(RADIANS(-$C159+Графики!$B$5)),"")</f>
        <v>561.259835213428</v>
      </c>
      <c r="AM159" s="24">
        <v>-0.93185174553444505</v>
      </c>
      <c r="AN159" s="25">
        <v>0.78943302763953904</v>
      </c>
      <c r="AO159" s="25">
        <v>3.0329472119437734E-2</v>
      </c>
      <c r="AP159" s="25">
        <v>3.2650978071810527E-2</v>
      </c>
      <c r="AQ159" s="18">
        <f t="shared" si="395"/>
        <v>15.020478463840366</v>
      </c>
      <c r="AR159" s="18">
        <f t="shared" si="396"/>
        <v>2.0258961235390154E-2</v>
      </c>
      <c r="AS159" s="18">
        <f>IF(ISNUMBER(AQ159),AS158+AQ159*0.5,IF(ISNUMBER(AQ360),0,""))</f>
        <v>467.12452226667483</v>
      </c>
      <c r="AT159" s="18">
        <f>IF(ISNUMBER(AR159),AT158+AR159*0.5,IF(ISNUMBER(AR360),0,""))</f>
        <v>560.3282259740422</v>
      </c>
      <c r="AU159" s="18">
        <f>IF(ISNUMBER(AS159), AS159*COS(RADIANS(-$C159+Графики!$B$3))+AT159*SIN(RADIANS(-$C159+Графики!$B$3)),"")</f>
        <v>467.12452226667483</v>
      </c>
      <c r="AV159" s="19">
        <f>IF(ISNUMBER(AS159), AS159*COS(RADIANS(-$C159+Графики!$B$5))+AT159*SIN(RADIANS(-$C159+Графики!$B$5)),"")</f>
        <v>560.3282259740422</v>
      </c>
      <c r="AW159" s="24">
        <v>-0.80964269239938802</v>
      </c>
      <c r="AX159" s="25">
        <v>0.76486649855480682</v>
      </c>
      <c r="AY159" s="25">
        <v>7.1451930984320039E-2</v>
      </c>
      <c r="AZ159" s="25">
        <v>-1.5582132773357404E-2</v>
      </c>
      <c r="BA159" s="18">
        <f t="shared" si="397"/>
        <v>13.739752405569748</v>
      </c>
      <c r="BB159" s="18">
        <f t="shared" si="398"/>
        <v>-0.7595154139582434</v>
      </c>
      <c r="BC159" s="18">
        <f>IF(ISNUMBER(BA159),BC158+BA159*0.5,IF(ISNUMBER(BA360),0,""))</f>
        <v>467.04385695658129</v>
      </c>
      <c r="BD159" s="18">
        <f>IF(ISNUMBER(BB159),BD158+BB159*0.5,IF(ISNUMBER(BB360),0,""))</f>
        <v>555.02711524835399</v>
      </c>
      <c r="BE159" s="18">
        <f>IF(ISNUMBER(BC159), BC159*COS(RADIANS(-$C159+Графики!$B$3))+BD159*SIN(RADIANS(-$C159+Графики!$B$3)),"")</f>
        <v>467.04385695658129</v>
      </c>
      <c r="BF159" s="19">
        <f>IF(ISNUMBER(BC159), BC159*COS(RADIANS(-$C159+Графики!$B$5))+BD159*SIN(RADIANS(-$C159+Графики!$B$5)),"")</f>
        <v>555.02711524835399</v>
      </c>
      <c r="BG159" s="24">
        <v>-0.7722271849475747</v>
      </c>
      <c r="BH159" s="25">
        <v>0.75342762110471517</v>
      </c>
      <c r="BI159" s="25">
        <v>-4.2453583540529097E-2</v>
      </c>
      <c r="BJ159" s="25">
        <v>1.5809002382143639E-2</v>
      </c>
      <c r="BK159" s="18">
        <f t="shared" si="399"/>
        <v>13.31345647834115</v>
      </c>
      <c r="BL159" s="18">
        <f t="shared" si="400"/>
        <v>0.5084369556325179</v>
      </c>
      <c r="BM159" s="18">
        <f>IF(ISNUMBER(BK159),BM158+BK159*0.5,IF(ISNUMBER(BK360),0,""))</f>
        <v>468.87640262109062</v>
      </c>
      <c r="BN159" s="18">
        <f>IF(ISNUMBER(BL159),BN158+BL159*0.5,IF(ISNUMBER(BL360),0,""))</f>
        <v>548.56980086871874</v>
      </c>
      <c r="BO159" s="18">
        <f>IF(ISNUMBER(BM159), BM159*COS(RADIANS(-$C159+Графики!$B$3))+BN159*SIN(RADIANS(-$C159+Графики!$B$3)),"")</f>
        <v>468.87640262109062</v>
      </c>
      <c r="BP159" s="19">
        <f>IF(ISNUMBER(BM159), BM159*COS(RADIANS(-$C159+Графики!$B$5))+BN159*SIN(RADIANS(-$C159+Графики!$B$5)),"")</f>
        <v>548.56980086871874</v>
      </c>
      <c r="BQ159" s="24">
        <v>-0.94040318680914703</v>
      </c>
      <c r="BR159" s="25">
        <v>0.80853087543807589</v>
      </c>
      <c r="BS159" s="25">
        <v>8.910803496942446E-2</v>
      </c>
      <c r="BT159" s="25">
        <v>-0.15210158010620689</v>
      </c>
      <c r="BU159" s="18">
        <f t="shared" si="401"/>
        <v>15.261736369015273</v>
      </c>
      <c r="BV159" s="18">
        <f t="shared" si="402"/>
        <v>-2.1049494308266232</v>
      </c>
      <c r="BW159" s="18">
        <f>IF(ISNUMBER(BU159),BW158+BU159*0.5,IF(ISNUMBER(BU360),0,""))</f>
        <v>473.61112132762577</v>
      </c>
      <c r="BX159" s="18">
        <f>IF(ISNUMBER(BV159),BX158+BV159*0.5,IF(ISNUMBER(BV360),0,""))</f>
        <v>550.202939312647</v>
      </c>
      <c r="BY159" s="18">
        <f>IF(ISNUMBER(BW159), BW159*COS(RADIANS(-$C159+Графики!$B$3))+BX159*SIN(RADIANS(-$C159+Графики!$B$3)),"")</f>
        <v>473.61112132762577</v>
      </c>
      <c r="BZ159" s="19">
        <f>IF(ISNUMBER(BW159), BW159*COS(RADIANS(-$C159+Графики!$B$5))+BX159*SIN(RADIANS(-$C159+Графики!$B$5)),"")</f>
        <v>550.202939312647</v>
      </c>
      <c r="CA159" s="29">
        <v>-0.94794180046926024</v>
      </c>
      <c r="CB159" s="25">
        <v>0.81688599666299966</v>
      </c>
      <c r="CC159" s="25">
        <v>8.1899342275623649E-2</v>
      </c>
      <c r="CD159" s="25">
        <v>-0.12819609175358626</v>
      </c>
      <c r="CE159" s="18">
        <f t="shared" si="403"/>
        <v>15.400419069996065</v>
      </c>
      <c r="CF159" s="18">
        <f t="shared" si="404"/>
        <v>-1.8334275064421268</v>
      </c>
      <c r="CG159" s="18">
        <f>IF(ISNUMBER(CE159),CG158+CE159*0.5,IF(ISNUMBER(CE360),0,""))</f>
        <v>478.46352803194139</v>
      </c>
      <c r="CH159" s="18">
        <f>IF(ISNUMBER(CF159),CH158+CF159*0.5,IF(ISNUMBER(CF360),0,""))</f>
        <v>562.30677215614105</v>
      </c>
      <c r="CI159" s="18">
        <f>IF(ISNUMBER(CG159), CG159*COS(RADIANS(-$C159+Графики!$B$3))+CH159*SIN(RADIANS(-$C159+Графики!$B$3)),"")</f>
        <v>478.46352803194139</v>
      </c>
      <c r="CJ159" s="19">
        <f>IF(ISNUMBER(CG159), CG159*COS(RADIANS(-$C159+Графики!$B$5))+CH159*SIN(RADIANS(-$C159+Графики!$B$5)),"")</f>
        <v>562.30677215614105</v>
      </c>
      <c r="CK159" s="24">
        <v>-0.83658385150136561</v>
      </c>
      <c r="CL159" s="25">
        <v>0.8707311403585678</v>
      </c>
      <c r="CM159" s="25">
        <v>0.12750381197287908</v>
      </c>
      <c r="CN159" s="25">
        <v>-1.2220105992331448E-2</v>
      </c>
      <c r="CO159" s="18">
        <f t="shared" si="405"/>
        <v>14.898582765718892</v>
      </c>
      <c r="CP159" s="18">
        <f t="shared" si="406"/>
        <v>-1.2193209040032562</v>
      </c>
      <c r="CQ159" s="18">
        <f>IF(ISNUMBER(CO159),CQ158+CO159*0.5,IF(ISNUMBER(CO360),0,""))</f>
        <v>479.12696374252619</v>
      </c>
      <c r="CR159" s="18">
        <f>IF(ISNUMBER(CP159),CR158+CP159*0.5,IF(ISNUMBER(CP360),0,""))</f>
        <v>561.65874702060478</v>
      </c>
      <c r="CS159" s="18">
        <f>IF(ISNUMBER(CQ159), CQ159*COS(RADIANS(-$C159+Графики!$B$3))+CR159*SIN(RADIANS(-$C159+Графики!$B$3)),"")</f>
        <v>479.12696374252619</v>
      </c>
      <c r="CT159" s="19">
        <f>IF(ISNUMBER(CQ159), CQ159*COS(RADIANS(-$C159+Графики!$B$5))+CR159*SIN(RADIANS(-$C159+Графики!$B$5)),"")</f>
        <v>561.65874702060478</v>
      </c>
      <c r="CU159" s="24">
        <v>-0.89171265866252836</v>
      </c>
      <c r="CV159" s="25">
        <v>0.8042148096052818</v>
      </c>
      <c r="CW159" s="25">
        <v>4.6317318021377507E-2</v>
      </c>
      <c r="CX159" s="25">
        <v>1.407974415417701E-2</v>
      </c>
      <c r="CY159" s="18">
        <f t="shared" si="407"/>
        <v>14.799218831775782</v>
      </c>
      <c r="CZ159" s="18">
        <f t="shared" si="408"/>
        <v>-0.28132589970787636</v>
      </c>
      <c r="DA159" s="18">
        <f>IF(ISNUMBER(CY159),DA158+CY159*0.5,IF(ISNUMBER(CY360),0,""))</f>
        <v>467.77309867029408</v>
      </c>
      <c r="DB159" s="18">
        <f>IF(ISNUMBER(CZ159),DB158+CZ159*0.5,IF(ISNUMBER(CZ360),0,""))</f>
        <v>561.46812367145208</v>
      </c>
      <c r="DC159" s="18">
        <f>IF(ISNUMBER(DA159), DA159*COS(RADIANS(-$C159+Графики!$B$3))+DB159*SIN(RADIANS(-$C159+Графики!$B$3)),"")</f>
        <v>467.77309867029408</v>
      </c>
      <c r="DD159" s="19">
        <f>IF(ISNUMBER(DA159), DA159*COS(RADIANS(-$C159+Графики!$B$5))+DB159*SIN(RADIANS(-$C159+Графики!$B$5)),"")</f>
        <v>561.46812367145208</v>
      </c>
      <c r="DE159" s="24">
        <v>-0.76663166906183966</v>
      </c>
      <c r="DF159" s="25">
        <v>0.76387774339145365</v>
      </c>
      <c r="DG159" s="25">
        <v>4.2794059824606573E-2</v>
      </c>
      <c r="DH159" s="25">
        <v>-1.5559424362928675E-2</v>
      </c>
      <c r="DI159" s="18">
        <f t="shared" si="409"/>
        <v>13.355817144499811</v>
      </c>
      <c r="DJ159" s="18">
        <f t="shared" si="410"/>
        <v>-0.509230192532929</v>
      </c>
      <c r="DK159" s="18">
        <f>IF(ISNUMBER(DI159),DK158+DI159*0.5,IF(ISNUMBER(DI360),0,""))</f>
        <v>469.66143711236231</v>
      </c>
      <c r="DL159" s="18">
        <f>IF(ISNUMBER(DJ159),DL158+DJ159*0.5,IF(ISNUMBER(DJ360),0,""))</f>
        <v>560.8585630286575</v>
      </c>
      <c r="DM159" s="18">
        <f>IF(ISNUMBER(DK159), DK159*COS(RADIANS(-$C159+Графики!$B$3))+DL159*SIN(RADIANS(-$C159+Графики!$B$3)),"")</f>
        <v>469.66143711236231</v>
      </c>
      <c r="DN159" s="19">
        <f>IF(ISNUMBER(DK159), DK159*COS(RADIANS(-$C159+Графики!$B$5))+DL159*SIN(RADIANS(-$C159+Графики!$B$5)),"")</f>
        <v>560.8585630286575</v>
      </c>
      <c r="DO159" s="24">
        <v>-0.81050596472534531</v>
      </c>
      <c r="DP159" s="25">
        <v>0.80719102075061056</v>
      </c>
      <c r="DQ159" s="25">
        <v>1.7661555780212695E-2</v>
      </c>
      <c r="DR159" s="25">
        <v>-7.0115764930011593E-3</v>
      </c>
      <c r="DS159" s="18">
        <f t="shared" si="411"/>
        <v>14.116600450410074</v>
      </c>
      <c r="DT159" s="18">
        <f t="shared" si="412"/>
        <v>-0.21531369581017071</v>
      </c>
      <c r="DU159" s="18">
        <f>IF(ISNUMBER(DS159),DU158+DS159*0.5,IF(ISNUMBER(DS360),0,""))</f>
        <v>475.81378259484046</v>
      </c>
      <c r="DV159" s="18">
        <f>IF(ISNUMBER(DT159),DV158+DT159*0.5,IF(ISNUMBER(DT360),0,""))</f>
        <v>557.2653189627556</v>
      </c>
      <c r="DW159" s="18">
        <f>IF(ISNUMBER(DU159), DU159*COS(RADIANS(-$C159+Графики!$B$3))+DV159*SIN(RADIANS(-$C159+Графики!$B$3)),"")</f>
        <v>475.81378259484046</v>
      </c>
      <c r="DX159" s="19">
        <f>IF(ISNUMBER(DU159), DU159*COS(RADIANS(-$C159+Графики!$B$5))+DV159*SIN(RADIANS(-$C159+Графики!$B$5)),"")</f>
        <v>557.2653189627556</v>
      </c>
      <c r="DY159" s="24">
        <v>-0.9325234227592234</v>
      </c>
      <c r="DZ159" s="25">
        <v>0.81990559788485617</v>
      </c>
      <c r="EA159" s="25">
        <v>4.0005025838354968E-3</v>
      </c>
      <c r="EB159" s="25">
        <v>-8.2707588000240376E-2</v>
      </c>
      <c r="EC159" s="18">
        <f t="shared" si="413"/>
        <v>15.292232075374523</v>
      </c>
      <c r="ED159" s="18">
        <f t="shared" si="414"/>
        <v>-0.75667076219940144</v>
      </c>
      <c r="EE159" s="18">
        <f>IF(ISNUMBER(EC159),EE158+EC159*0.5,IF(ISNUMBER(EC360),0,""))</f>
        <v>468.06460096051291</v>
      </c>
      <c r="EF159" s="18">
        <f>IF(ISNUMBER(ED159),EF158+ED159*0.5,IF(ISNUMBER(ED360),0,""))</f>
        <v>555.14542004770908</v>
      </c>
      <c r="EG159" s="18">
        <f>IF(ISNUMBER(EE159), EE159*COS(RADIANS(-$C159+Графики!$B$3))+EF159*SIN(RADIANS(-$C159+Графики!$B$3)),"")</f>
        <v>468.06460096051291</v>
      </c>
      <c r="EH159" s="19">
        <f>IF(ISNUMBER(EE159), EE159*COS(RADIANS(-$C159+Графики!$B$5))+EF159*SIN(RADIANS(-$C159+Графики!$B$5)),"")</f>
        <v>555.14542004770908</v>
      </c>
      <c r="EI159" s="24">
        <v>-0.92749214994667328</v>
      </c>
      <c r="EJ159" s="25">
        <v>0.80021489392917544</v>
      </c>
      <c r="EK159" s="25">
        <v>-3.1776363136987548E-2</v>
      </c>
      <c r="EL159" s="25">
        <v>-5.3257348308696495E-3</v>
      </c>
      <c r="EM159" s="18">
        <f t="shared" si="415"/>
        <v>15.076517002188494</v>
      </c>
      <c r="EN159" s="18">
        <f t="shared" si="416"/>
        <v>0.23082527453174365</v>
      </c>
      <c r="EO159" s="18">
        <f>IF(ISNUMBER(EM159),EO158+EM159*0.5,IF(ISNUMBER(EM360),0,""))</f>
        <v>474.22843015526388</v>
      </c>
      <c r="EP159" s="18">
        <f>IF(ISNUMBER(EN159),EP158+EN159*0.5,IF(ISNUMBER(EN360),0,""))</f>
        <v>555.37807354889537</v>
      </c>
      <c r="EQ159" s="18">
        <f>IF(ISNUMBER(EO159), EO159*COS(RADIANS(-$C159+Графики!$B$3))+EP159*SIN(RADIANS(-$C159+Графики!$B$3)),"")</f>
        <v>474.22843015526388</v>
      </c>
      <c r="ER159" s="19">
        <f>IF(ISNUMBER(EO159), EO159*COS(RADIANS(-$C159+Графики!$B$5))+EP159*SIN(RADIANS(-$C159+Графики!$B$5)),"")</f>
        <v>555.37807354889537</v>
      </c>
      <c r="ES159" s="24">
        <v>-0.84654133127304332</v>
      </c>
      <c r="ET159" s="25">
        <v>0.82381890108159095</v>
      </c>
      <c r="EU159" s="25">
        <v>-4.6889286744193057E-2</v>
      </c>
      <c r="EV159" s="25">
        <v>-4.104795898299915E-2</v>
      </c>
      <c r="EW159" s="18">
        <f t="shared" si="417"/>
        <v>14.576126676055701</v>
      </c>
      <c r="EX159" s="18">
        <f t="shared" si="418"/>
        <v>5.0975201038415102E-2</v>
      </c>
      <c r="EY159" s="18">
        <f>IF(ISNUMBER(EW159),EY158+EW159*0.5,IF(ISNUMBER(EW360),0,""))</f>
        <v>464.71040083396747</v>
      </c>
      <c r="EZ159" s="18">
        <f>IF(ISNUMBER(EX159),EZ158+EX159*0.5,IF(ISNUMBER(EX360),0,""))</f>
        <v>554.32024856002533</v>
      </c>
      <c r="FA159" s="18">
        <f>IF(ISNUMBER(EY159), EY159*COS(RADIANS(-$C159+Графики!$B$3))+EZ159*SIN(RADIANS(-$C159+Графики!$B$3)),"")</f>
        <v>464.71040083396747</v>
      </c>
      <c r="FB159" s="19">
        <f>IF(ISNUMBER(EY159), EY159*COS(RADIANS(-$C159+Графики!$B$5))+EZ159*SIN(RADIANS(-$C159+Графики!$B$5)),"")</f>
        <v>554.32024856002533</v>
      </c>
      <c r="FC159" s="24">
        <v>-0.92505318796595881</v>
      </c>
      <c r="FD159" s="25">
        <v>0.88288933351617538</v>
      </c>
      <c r="FE159" s="25">
        <v>-3.0493665741007869E-2</v>
      </c>
      <c r="FF159" s="25">
        <v>-7.2528607280445606E-2</v>
      </c>
      <c r="FG159" s="18">
        <f t="shared" si="419"/>
        <v>15.776620298625231</v>
      </c>
      <c r="FH159" s="18">
        <f t="shared" si="420"/>
        <v>-0.36682405714662664</v>
      </c>
      <c r="FI159" s="18">
        <f>IF(ISNUMBER(FG159),FI158+FG159*0.5,IF(ISNUMBER(FG360),0,""))</f>
        <v>470.90073222974127</v>
      </c>
      <c r="FJ159" s="18">
        <f>IF(ISNUMBER(FH159),FJ158+FH159*0.5,IF(ISNUMBER(FH360),0,""))</f>
        <v>562.11936706020617</v>
      </c>
      <c r="FK159" s="18">
        <f>IF(ISNUMBER(FI159), FI159*COS(RADIANS(-$C159+Графики!$B$3))+FJ159*SIN(RADIANS(-$C159+Графики!$B$3)),"")</f>
        <v>470.90073222974127</v>
      </c>
      <c r="FL159" s="19">
        <f>IF(ISNUMBER(FI159), FI159*COS(RADIANS(-$C159+Графики!$B$5))+FJ159*SIN(RADIANS(-$C159+Графики!$B$5)),"")</f>
        <v>562.11936706020617</v>
      </c>
      <c r="FM159" s="24">
        <v>-0.85886785477533445</v>
      </c>
      <c r="FN159" s="25">
        <v>0.80504871109662712</v>
      </c>
      <c r="FO159" s="25">
        <v>3.2871073799380368E-2</v>
      </c>
      <c r="FP159" s="25">
        <v>1.5530268617077847E-2</v>
      </c>
      <c r="FQ159" s="18">
        <f t="shared" si="421"/>
        <v>14.519901028926522</v>
      </c>
      <c r="FR159" s="18">
        <f t="shared" si="422"/>
        <v>-0.15132707211147522</v>
      </c>
      <c r="FS159" s="18">
        <f>IF(ISNUMBER(FQ159),FS158+FQ159*0.5,IF(ISNUMBER(FQ360),0,""))</f>
        <v>476.80253850904364</v>
      </c>
      <c r="FT159" s="18">
        <f>IF(ISNUMBER(FR159),FT158+FR159*0.5,IF(ISNUMBER(FR360),0,""))</f>
        <v>555.63714666978615</v>
      </c>
      <c r="FU159" s="18">
        <f>IF(ISNUMBER(FS159), FS159*COS(RADIANS(-$C159+Графики!$B$3))+FT159*SIN(RADIANS(-$C159+Графики!$B$3)),"")</f>
        <v>476.80253850904364</v>
      </c>
      <c r="FV159" s="19">
        <f>IF(ISNUMBER(FS159), FS159*COS(RADIANS(-$C159+Графики!$B$5))+FT159*SIN(RADIANS(-$C159+Графики!$B$5)),"")</f>
        <v>555.63714666978615</v>
      </c>
      <c r="FW159" s="24">
        <v>-0.89623801038249695</v>
      </c>
      <c r="FX159" s="25">
        <v>0.84486443885800389</v>
      </c>
      <c r="FY159" s="25">
        <v>-1.6688995996962108E-4</v>
      </c>
      <c r="FZ159" s="25">
        <v>-8.1873854918108044E-2</v>
      </c>
      <c r="GA159" s="18">
        <f t="shared" si="423"/>
        <v>15.193400576864205</v>
      </c>
      <c r="GB159" s="18">
        <f t="shared" si="424"/>
        <v>-0.71302771974733026</v>
      </c>
      <c r="GC159" s="18">
        <f>IF(ISNUMBER(GA159),GC158+GA159*0.5,IF(ISNUMBER(GA360),0,""))</f>
        <v>476.62893748383306</v>
      </c>
      <c r="GD159" s="18">
        <f>IF(ISNUMBER(GB159),GD158+GB159*0.5,IF(ISNUMBER(GB360),0,""))</f>
        <v>552.38689870174665</v>
      </c>
      <c r="GE159" s="18">
        <f>IF(ISNUMBER(GC159), GC159*COS(RADIANS(-$C159+Графики!$B$3))+GD159*SIN(RADIANS(-$C159+Графики!$B$3)),"")</f>
        <v>476.62893748383306</v>
      </c>
      <c r="GF159" s="19">
        <f>IF(ISNUMBER(GC159), GC159*COS(RADIANS(-$C159+Графики!$B$5))+GD159*SIN(RADIANS(-$C159+Графики!$B$5)),"")</f>
        <v>552.38689870174665</v>
      </c>
      <c r="GG159" s="24">
        <v>-0.81288438544421782</v>
      </c>
      <c r="GH159" s="25">
        <v>0.81475879133134732</v>
      </c>
      <c r="GI159" s="25">
        <v>0.11476618283030574</v>
      </c>
      <c r="GJ159" s="25">
        <v>-4.5119681812092638E-2</v>
      </c>
      <c r="GK159" s="18">
        <f t="shared" si="425"/>
        <v>14.203388641427425</v>
      </c>
      <c r="GL159" s="18">
        <f t="shared" si="426"/>
        <v>-1.3952669299929339</v>
      </c>
      <c r="GM159" s="18">
        <f>IF(ISNUMBER(GK159),GM158+GK159*0.5,IF(ISNUMBER(GK360),0,""))</f>
        <v>478.49279730812088</v>
      </c>
      <c r="GN159" s="18">
        <f>IF(ISNUMBER(GL159),GN158+GL159*0.5,IF(ISNUMBER(GL360),0,""))</f>
        <v>554.78076919453815</v>
      </c>
      <c r="GO159" s="18">
        <f>IF(ISNUMBER(GM159), GM159*COS(RADIANS(-$C159+Графики!$B$3))+GN159*SIN(RADIANS(-$C159+Графики!$B$3)),"")</f>
        <v>478.49279730812088</v>
      </c>
      <c r="GP159" s="19">
        <f>IF(ISNUMBER(GM159), GM159*COS(RADIANS(-$C159+Графики!$B$5))+GN159*SIN(RADIANS(-$C159+Графики!$B$5)),"")</f>
        <v>554.78076919453815</v>
      </c>
      <c r="GQ159" s="24">
        <v>-0.89453923965107873</v>
      </c>
      <c r="GR159" s="25">
        <v>0.809462276687269</v>
      </c>
      <c r="GS159" s="25">
        <v>2.5023808537395859E-2</v>
      </c>
      <c r="GT159" s="25">
        <v>-1.5132286878224988E-2</v>
      </c>
      <c r="GU159" s="18">
        <f t="shared" si="427"/>
        <v>14.869670440062352</v>
      </c>
      <c r="GV159" s="18">
        <f t="shared" si="428"/>
        <v>-0.35042803270170947</v>
      </c>
      <c r="GW159" s="18">
        <f>IF(ISNUMBER(GU159),GW158+GU159*0.5,IF(ISNUMBER(GU360),0,""))</f>
        <v>473.87156821837192</v>
      </c>
      <c r="GX159" s="18">
        <f>IF(ISNUMBER(GV159),GX158+GV159*0.5,IF(ISNUMBER(GV360),0,""))</f>
        <v>555.63339723811941</v>
      </c>
      <c r="GY159" s="18">
        <f>IF(ISNUMBER(GW159), GW159*COS(RADIANS(-$C159+Графики!$B$3))+GX159*SIN(RADIANS(-$C159+Графики!$B$3)),"")</f>
        <v>473.87156821837192</v>
      </c>
      <c r="GZ159" s="19">
        <f>IF(ISNUMBER(GW159), GW159*COS(RADIANS(-$C159+Графики!$B$5))+GX159*SIN(RADIANS(-$C159+Графики!$B$5)),"")</f>
        <v>555.63339723811941</v>
      </c>
      <c r="HA159" s="24">
        <v>-0.8893966931174242</v>
      </c>
      <c r="HB159" s="25">
        <v>0.919714870584453</v>
      </c>
      <c r="HC159" s="25">
        <v>0.13795235264392819</v>
      </c>
      <c r="HD159" s="25">
        <v>-0.14650092010861654</v>
      </c>
      <c r="HE159" s="18">
        <f t="shared" si="429"/>
        <v>15.786820846014564</v>
      </c>
      <c r="HF159" s="18">
        <f t="shared" si="430"/>
        <v>-2.4823205394874845</v>
      </c>
      <c r="HG159" s="18">
        <f>IF(ISNUMBER(HE159),HG158+HE159*0.5,IF(ISNUMBER(HE360),0,""))</f>
        <v>474.71498632474675</v>
      </c>
      <c r="HH159" s="18">
        <f>IF(ISNUMBER(HF159),HH158+HF159*0.5,IF(ISNUMBER(HF360),0,""))</f>
        <v>559.14113304270052</v>
      </c>
      <c r="HI159" s="18">
        <f>IF(ISNUMBER(HG159), HG159*COS(RADIANS(-$C159+Графики!$B$3))+HH159*SIN(RADIANS(-$C159+Графики!$B$3)),"")</f>
        <v>474.71498632474675</v>
      </c>
      <c r="HJ159" s="19">
        <f>IF(ISNUMBER(HG159), HG159*COS(RADIANS(-$C159+Графики!$B$5))+HH159*SIN(RADIANS(-$C159+Графики!$B$5)),"")</f>
        <v>559.14113304270052</v>
      </c>
      <c r="HK159" s="24">
        <v>-0.90813797965899756</v>
      </c>
      <c r="HL159" s="25">
        <v>0.92329369297994723</v>
      </c>
      <c r="HM159" s="25">
        <v>3.7464165671479921E-2</v>
      </c>
      <c r="HN159" s="25">
        <v>2.8902856692587603E-2</v>
      </c>
      <c r="HO159" s="18">
        <f t="shared" si="431"/>
        <v>15.981575967119948</v>
      </c>
      <c r="HP159" s="18">
        <f t="shared" si="432"/>
        <v>-7.4711514911608073E-2</v>
      </c>
      <c r="HQ159" s="18">
        <f>IF(ISNUMBER(HO159),HQ158+HO159*0.5,IF(ISNUMBER(HO360),0,""))</f>
        <v>474.33535765010669</v>
      </c>
      <c r="HR159" s="18">
        <f>IF(ISNUMBER(HP159),HR158+HP159*0.5,IF(ISNUMBER(HP360),0,""))</f>
        <v>565.18165073376258</v>
      </c>
      <c r="HS159" s="18">
        <f>IF(ISNUMBER(HQ159), HQ159*COS(RADIANS(-$C159+Графики!$B$3))+HR159*SIN(RADIANS(-$C159+Графики!$B$3)),"")</f>
        <v>474.33535765010669</v>
      </c>
      <c r="HT159" s="19">
        <f>IF(ISNUMBER(HQ159), HQ159*COS(RADIANS(-$C159+Графики!$B$5))+HR159*SIN(RADIANS(-$C159+Графики!$B$5)),"")</f>
        <v>565.18165073376258</v>
      </c>
      <c r="HU159" s="24">
        <v>-0.82319085303301853</v>
      </c>
      <c r="HV159" s="25">
        <v>0.88001380169665466</v>
      </c>
      <c r="HW159" s="25">
        <v>1.6594065013982723E-3</v>
      </c>
      <c r="HX159" s="25">
        <v>2.0820052583250287E-2</v>
      </c>
      <c r="HY159" s="18">
        <f t="shared" si="433"/>
        <v>14.862717279149903</v>
      </c>
      <c r="HZ159" s="18">
        <f t="shared" si="434"/>
        <v>0.16720817968968385</v>
      </c>
      <c r="IA159" s="18">
        <f>IF(ISNUMBER(HY159),IA158+HY159*0.5,IF(ISNUMBER(HY360),0,""))</f>
        <v>471.09754776698634</v>
      </c>
      <c r="IB159" s="18">
        <f>IF(ISNUMBER(HZ159),IB158+HZ159*0.5,IF(ISNUMBER(HZ360),0,""))</f>
        <v>549.86613516922307</v>
      </c>
      <c r="IC159" s="18">
        <f>IF(ISNUMBER(IA159), IA159*COS(RADIANS(-$C159+Графики!$B$3))+IB159*SIN(RADIANS(-$C159+Графики!$B$3)),"")</f>
        <v>471.09754776698634</v>
      </c>
      <c r="ID159" s="19">
        <f>IF(ISNUMBER(IA159), IA159*COS(RADIANS(-$C159+Графики!$B$5))+IB159*SIN(RADIANS(-$C159+Графики!$B$5)),"")</f>
        <v>549.86613516922307</v>
      </c>
      <c r="IE159" s="24">
        <v>-0.92604099868232959</v>
      </c>
      <c r="IF159" s="25">
        <v>0.87310359151390282</v>
      </c>
      <c r="IG159" s="25">
        <v>8.3929484612276894E-2</v>
      </c>
      <c r="IH159" s="25">
        <v>-4.2833365671205076E-2</v>
      </c>
      <c r="II159" s="18">
        <f t="shared" si="435"/>
        <v>15.699853373539414</v>
      </c>
      <c r="IJ159" s="18">
        <f t="shared" si="436"/>
        <v>-1.1062143277152883</v>
      </c>
      <c r="IK159" s="18">
        <f>IF(ISNUMBER(II159),IK158+II159*0.5,IF(ISNUMBER(II360),0,""))</f>
        <v>469.62070316508732</v>
      </c>
      <c r="IL159" s="18">
        <f>IF(ISNUMBER(IJ159),IL158+IJ159*0.5,IF(ISNUMBER(IJ360),0,""))</f>
        <v>552.68006791494395</v>
      </c>
      <c r="IM159" s="18">
        <f>IF(ISNUMBER(IK159), IK159*COS(RADIANS(-$C159+Графики!$B$3))+IL159*SIN(RADIANS(-$C159+Графики!$B$3)),"")</f>
        <v>469.62070316508732</v>
      </c>
      <c r="IN159" s="19">
        <f>IF(ISNUMBER(IK159), IK159*COS(RADIANS(-$C159+Графики!$B$5))+IL159*SIN(RADIANS(-$C159+Графики!$B$5)),"")</f>
        <v>552.68006791494395</v>
      </c>
      <c r="IO159" s="24">
        <v>-0.9092859226822666</v>
      </c>
      <c r="IP159" s="25">
        <v>0.85143267978248527</v>
      </c>
      <c r="IQ159" s="25">
        <v>5.4236256078320666E-2</v>
      </c>
      <c r="IR159" s="25">
        <v>-0.14238515838737795</v>
      </c>
      <c r="IS159" s="18">
        <f t="shared" si="437"/>
        <v>15.364563824527044</v>
      </c>
      <c r="IT159" s="18">
        <f t="shared" si="438"/>
        <v>-1.7158446892333403</v>
      </c>
      <c r="IU159" s="18">
        <f>IF(ISNUMBER(IS159),IU158+IS159*0.5,IF(ISNUMBER(IS360),0,""))</f>
        <v>471.90409990523904</v>
      </c>
      <c r="IV159" s="18">
        <f>IF(ISNUMBER(IT159),IV158+IT159*0.5,IF(ISNUMBER(IT360),0,""))</f>
        <v>560.59198062635119</v>
      </c>
      <c r="IW159" s="18">
        <f>IF(ISNUMBER(IU159), IU159*COS(RADIANS(-$C159+Графики!$B$3))+IV159*SIN(RADIANS(-$C159+Графики!$B$3)),"")</f>
        <v>471.90409990523904</v>
      </c>
      <c r="IX159" s="19">
        <f>IF(ISNUMBER(IU159), IU159*COS(RADIANS(-$C159+Графики!$B$5))+IV159*SIN(RADIANS(-$C159+Графики!$B$5)),"")</f>
        <v>560.59198062635119</v>
      </c>
    </row>
    <row r="160" spans="1:258" s="88" customFormat="1" x14ac:dyDescent="0.25">
      <c r="A160" s="44">
        <v>160</v>
      </c>
      <c r="B160" s="50">
        <v>0</v>
      </c>
      <c r="C160" s="11">
        <f>IF(Графики!$A$7="Расчитывать с учетом закручивания скважины",B160,0)</f>
        <v>0</v>
      </c>
      <c r="D160" s="47">
        <v>78.5</v>
      </c>
      <c r="E160" s="34">
        <f>IF(ISNUMBER(INDEX($I$1:$IX$303,$A160,E$1) ),INDEX($I$1:$IX$303,$A160,E$1),0)</f>
        <v>16.121997102080702</v>
      </c>
      <c r="F160" s="35">
        <f>IF(ISNUMBER(INDEX($I$1:$IX$303,$A160,F$1) ),INDEX($I$1:$IX$303,$A160,F$1),0)</f>
        <v>1.7941060758604297</v>
      </c>
      <c r="G160" s="35">
        <f>IF(ISNUMBER(INDEX($I$1:$IX$303,$A160,G$1) ),INDEX($I$1:$IX$303,$A160,G$1)-$G$305,0)</f>
        <v>-497.56553351280286</v>
      </c>
      <c r="H160" s="36">
        <f>IF(ISNUMBER(INDEX($I$1:$IX$303,$A160,H$1) ),INDEX($I$1:$IX$303,$A160,H$1)-$H$305,0)</f>
        <v>-593.74646761166491</v>
      </c>
      <c r="I160" s="29">
        <v>-0.93125253073782344</v>
      </c>
      <c r="J160" s="25">
        <v>0.91627229210263994</v>
      </c>
      <c r="K160" s="25">
        <v>-0.10753826876972922</v>
      </c>
      <c r="L160" s="25">
        <v>9.8051253814027489E-2</v>
      </c>
      <c r="M160" s="18">
        <f t="shared" si="389"/>
        <v>16.121997102080702</v>
      </c>
      <c r="N160" s="18">
        <f t="shared" si="390"/>
        <v>1.7941060758604297</v>
      </c>
      <c r="O160" s="18">
        <f>IF(ISNUMBER(M160),O159+M160*0.5,IF(ISNUMBER(M361),0,""))</f>
        <v>480.3506223766118</v>
      </c>
      <c r="P160" s="18">
        <f>IF(ISNUMBER(N160),P159+N160*0.5,IF(ISNUMBER(N361),0,""))</f>
        <v>561.68319587237261</v>
      </c>
      <c r="Q160" s="18">
        <f>IF(ISNUMBER(O160), O160*COS(RADIANS(-$C160+Графики!$B$3))+P160*SIN(RADIANS(-$C160+Графики!$B$3)),"")</f>
        <v>480.3506223766118</v>
      </c>
      <c r="R160" s="19">
        <f>IF(ISNUMBER(O160), O160*COS(RADIANS(-$C160+Графики!$B$5))+P160*SIN(RADIANS(-$C160+Графики!$B$5)),"")</f>
        <v>561.68319587237261</v>
      </c>
      <c r="S160" s="29">
        <v>-1.0676184431524711</v>
      </c>
      <c r="T160" s="25">
        <v>1.0002232935243192</v>
      </c>
      <c r="U160" s="25">
        <v>-8.4355733013248557E-3</v>
      </c>
      <c r="V160" s="25">
        <v>-4.7350943031334081E-2</v>
      </c>
      <c r="W160" s="18">
        <f t="shared" si="391"/>
        <v>18.044344012642004</v>
      </c>
      <c r="X160" s="18">
        <f t="shared" si="392"/>
        <v>-0.33960065918218668</v>
      </c>
      <c r="Y160" s="18">
        <f>IF(ISNUMBER(W160),Y159+W160*0.5,IF(ISNUMBER(W361),0,""))</f>
        <v>479.90325404842935</v>
      </c>
      <c r="Z160" s="18">
        <f>IF(ISNUMBER(X160),Z159+X160*0.5,IF(ISNUMBER(X361),0,""))</f>
        <v>556.17509436374053</v>
      </c>
      <c r="AA160" s="18">
        <f>IF(ISNUMBER(Y160), Y160*COS(RADIANS(-$C160+Графики!$B$3))+Z160*SIN(RADIANS(-$C160+Графики!$B$3)),"")</f>
        <v>479.90325404842935</v>
      </c>
      <c r="AB160" s="18">
        <f>IF(ISNUMBER(Y160), Y160*COS(RADIANS(-$C160+Графики!$B$5))+Z160*SIN(RADIANS(-$C160+Графики!$B$5)),"")</f>
        <v>556.17509436374053</v>
      </c>
      <c r="AC160" s="24">
        <v>-1.0176919656239689</v>
      </c>
      <c r="AD160" s="25">
        <v>0.9283629813949078</v>
      </c>
      <c r="AE160" s="25">
        <v>-7.3630826619988377E-2</v>
      </c>
      <c r="AF160" s="25">
        <v>4.2049874772545126E-2</v>
      </c>
      <c r="AG160" s="18">
        <f t="shared" si="393"/>
        <v>16.981716824910702</v>
      </c>
      <c r="AH160" s="18">
        <f t="shared" si="394"/>
        <v>1.0095043886938</v>
      </c>
      <c r="AI160" s="18">
        <f>IF(ISNUMBER(AG160),AI159+AG160*0.5,IF(ISNUMBER(AG361),0,""))</f>
        <v>480.98342140063176</v>
      </c>
      <c r="AJ160" s="18">
        <f>IF(ISNUMBER(AH160),AJ159+AH160*0.5,IF(ISNUMBER(AH361),0,""))</f>
        <v>561.76458740777491</v>
      </c>
      <c r="AK160" s="18">
        <f>IF(ISNUMBER(AI160), AI160*COS(RADIANS(-$C160+Графики!$B$3))+AJ160*SIN(RADIANS(-$C160+Графики!$B$3)),"")</f>
        <v>480.98342140063176</v>
      </c>
      <c r="AL160" s="19">
        <f>IF(ISNUMBER(AI160), AI160*COS(RADIANS(-$C160+Графики!$B$5))+AJ160*SIN(RADIANS(-$C160+Графики!$B$5)),"")</f>
        <v>561.76458740777491</v>
      </c>
      <c r="AM160" s="24">
        <v>-1.0374665791760924</v>
      </c>
      <c r="AN160" s="25">
        <v>1.0411603011582617</v>
      </c>
      <c r="AO160" s="25">
        <v>-0.11360710025562576</v>
      </c>
      <c r="AP160" s="25">
        <v>-5.0231312617231821E-2</v>
      </c>
      <c r="AQ160" s="18">
        <f t="shared" si="395"/>
        <v>18.138446742543223</v>
      </c>
      <c r="AR160" s="18">
        <f t="shared" si="396"/>
        <v>0.55305805197307045</v>
      </c>
      <c r="AS160" s="18">
        <f>IF(ISNUMBER(AQ160),AS159+AQ160*0.5,IF(ISNUMBER(AQ361),0,""))</f>
        <v>476.19374563794645</v>
      </c>
      <c r="AT160" s="18">
        <f>IF(ISNUMBER(AR160),AT159+AR160*0.5,IF(ISNUMBER(AR361),0,""))</f>
        <v>560.60475500002872</v>
      </c>
      <c r="AU160" s="18">
        <f>IF(ISNUMBER(AS160), AS160*COS(RADIANS(-$C160+Графики!$B$3))+AT160*SIN(RADIANS(-$C160+Графики!$B$3)),"")</f>
        <v>476.19374563794645</v>
      </c>
      <c r="AV160" s="19">
        <f>IF(ISNUMBER(AS160), AS160*COS(RADIANS(-$C160+Графики!$B$5))+AT160*SIN(RADIANS(-$C160+Графики!$B$5)),"")</f>
        <v>560.60475500002872</v>
      </c>
      <c r="AW160" s="24">
        <v>-0.95137699002887122</v>
      </c>
      <c r="AX160" s="25">
        <v>1.0102703673594811</v>
      </c>
      <c r="AY160" s="25">
        <v>2.1011940585157401E-2</v>
      </c>
      <c r="AZ160" s="25">
        <v>-4.4329561925199684E-2</v>
      </c>
      <c r="BA160" s="18">
        <f t="shared" si="397"/>
        <v>17.117766495737641</v>
      </c>
      <c r="BB160" s="18">
        <f t="shared" si="398"/>
        <v>-0.57021214760295502</v>
      </c>
      <c r="BC160" s="18">
        <f>IF(ISNUMBER(BA160),BC159+BA160*0.5,IF(ISNUMBER(BA361),0,""))</f>
        <v>475.60274020445013</v>
      </c>
      <c r="BD160" s="18">
        <f>IF(ISNUMBER(BB160),BD159+BB160*0.5,IF(ISNUMBER(BB361),0,""))</f>
        <v>554.74200917455255</v>
      </c>
      <c r="BE160" s="18">
        <f>IF(ISNUMBER(BC160), BC160*COS(RADIANS(-$C160+Графики!$B$3))+BD160*SIN(RADIANS(-$C160+Графики!$B$3)),"")</f>
        <v>475.60274020445013</v>
      </c>
      <c r="BF160" s="19">
        <f>IF(ISNUMBER(BC160), BC160*COS(RADIANS(-$C160+Графики!$B$5))+BD160*SIN(RADIANS(-$C160+Графики!$B$5)),"")</f>
        <v>554.74200917455255</v>
      </c>
      <c r="BG160" s="24">
        <v>-0.90056815733231477</v>
      </c>
      <c r="BH160" s="25">
        <v>0.87848655339418213</v>
      </c>
      <c r="BI160" s="25">
        <v>2.6620302553754333E-2</v>
      </c>
      <c r="BJ160" s="25">
        <v>5.2036966624442321E-3</v>
      </c>
      <c r="BK160" s="18">
        <f t="shared" si="399"/>
        <v>15.524557469528199</v>
      </c>
      <c r="BL160" s="18">
        <f t="shared" si="400"/>
        <v>-0.1868951426146532</v>
      </c>
      <c r="BM160" s="18">
        <f>IF(ISNUMBER(BK160),BM159+BK160*0.5,IF(ISNUMBER(BK361),0,""))</f>
        <v>476.63868135585471</v>
      </c>
      <c r="BN160" s="18">
        <f>IF(ISNUMBER(BL160),BN159+BL160*0.5,IF(ISNUMBER(BL361),0,""))</f>
        <v>548.47635329741138</v>
      </c>
      <c r="BO160" s="18">
        <f>IF(ISNUMBER(BM160), BM160*COS(RADIANS(-$C160+Графики!$B$3))+BN160*SIN(RADIANS(-$C160+Графики!$B$3)),"")</f>
        <v>476.63868135585471</v>
      </c>
      <c r="BP160" s="19">
        <f>IF(ISNUMBER(BM160), BM160*COS(RADIANS(-$C160+Графики!$B$5))+BN160*SIN(RADIANS(-$C160+Графики!$B$5)),"")</f>
        <v>548.47635329741138</v>
      </c>
      <c r="BQ160" s="24">
        <v>-0.9590698554248992</v>
      </c>
      <c r="BR160" s="25">
        <v>1.042283389319429</v>
      </c>
      <c r="BS160" s="25">
        <v>-0.13742555057150047</v>
      </c>
      <c r="BT160" s="25">
        <v>8.4760641696976557E-2</v>
      </c>
      <c r="BU160" s="18">
        <f t="shared" si="401"/>
        <v>17.464213925641417</v>
      </c>
      <c r="BV160" s="18">
        <f t="shared" si="402"/>
        <v>1.9389390888729885</v>
      </c>
      <c r="BW160" s="18">
        <f>IF(ISNUMBER(BU160),BW159+BU160*0.5,IF(ISNUMBER(BU361),0,""))</f>
        <v>482.34322829044646</v>
      </c>
      <c r="BX160" s="18">
        <f>IF(ISNUMBER(BV160),BX159+BV160*0.5,IF(ISNUMBER(BV361),0,""))</f>
        <v>551.1724088570835</v>
      </c>
      <c r="BY160" s="18">
        <f>IF(ISNUMBER(BW160), BW160*COS(RADIANS(-$C160+Графики!$B$3))+BX160*SIN(RADIANS(-$C160+Графики!$B$3)),"")</f>
        <v>482.34322829044646</v>
      </c>
      <c r="BZ160" s="19">
        <f>IF(ISNUMBER(BW160), BW160*COS(RADIANS(-$C160+Графики!$B$5))+BX160*SIN(RADIANS(-$C160+Графики!$B$5)),"")</f>
        <v>551.1724088570835</v>
      </c>
      <c r="CA160" s="29">
        <v>-0.90112221942419568</v>
      </c>
      <c r="CB160" s="25">
        <v>0.87166924282826574</v>
      </c>
      <c r="CC160" s="25">
        <v>-0.13279326498591232</v>
      </c>
      <c r="CD160" s="25">
        <v>8.8185793275474517E-2</v>
      </c>
      <c r="CE160" s="18">
        <f t="shared" si="403"/>
        <v>15.469906879403865</v>
      </c>
      <c r="CF160" s="18">
        <f t="shared" si="404"/>
        <v>1.9284048770990034</v>
      </c>
      <c r="CG160" s="18">
        <f>IF(ISNUMBER(CE160),CG159+CE160*0.5,IF(ISNUMBER(CE361),0,""))</f>
        <v>486.19848147164333</v>
      </c>
      <c r="CH160" s="18">
        <f>IF(ISNUMBER(CF160),CH159+CF160*0.5,IF(ISNUMBER(CF361),0,""))</f>
        <v>563.27097459469053</v>
      </c>
      <c r="CI160" s="18">
        <f>IF(ISNUMBER(CG160), CG160*COS(RADIANS(-$C160+Графики!$B$3))+CH160*SIN(RADIANS(-$C160+Графики!$B$3)),"")</f>
        <v>486.19848147164333</v>
      </c>
      <c r="CJ160" s="19">
        <f>IF(ISNUMBER(CG160), CG160*COS(RADIANS(-$C160+Графики!$B$5))+CH160*SIN(RADIANS(-$C160+Графики!$B$5)),"")</f>
        <v>563.27097459469053</v>
      </c>
      <c r="CK160" s="24">
        <v>-0.92565574750239643</v>
      </c>
      <c r="CL160" s="25">
        <v>1.0275989824638971</v>
      </c>
      <c r="CM160" s="25">
        <v>-0.12842910853011744</v>
      </c>
      <c r="CN160" s="25">
        <v>-5.1113586990638803E-2</v>
      </c>
      <c r="CO160" s="18">
        <f t="shared" si="405"/>
        <v>17.04453769021714</v>
      </c>
      <c r="CP160" s="18">
        <f t="shared" si="406"/>
        <v>0.67470515568956546</v>
      </c>
      <c r="CQ160" s="18">
        <f>IF(ISNUMBER(CO160),CQ159+CO160*0.5,IF(ISNUMBER(CO361),0,""))</f>
        <v>487.64923258763474</v>
      </c>
      <c r="CR160" s="18">
        <f>IF(ISNUMBER(CP160),CR159+CP160*0.5,IF(ISNUMBER(CP361),0,""))</f>
        <v>561.99609959844952</v>
      </c>
      <c r="CS160" s="18">
        <f>IF(ISNUMBER(CQ160), CQ160*COS(RADIANS(-$C160+Графики!$B$3))+CR160*SIN(RADIANS(-$C160+Графики!$B$3)),"")</f>
        <v>487.64923258763474</v>
      </c>
      <c r="CT160" s="19">
        <f>IF(ISNUMBER(CQ160), CQ160*COS(RADIANS(-$C160+Графики!$B$5))+CR160*SIN(RADIANS(-$C160+Графики!$B$5)),"")</f>
        <v>561.99609959844952</v>
      </c>
      <c r="CU160" s="24">
        <v>-0.93581495094114009</v>
      </c>
      <c r="CV160" s="25">
        <v>1.0365398047367842</v>
      </c>
      <c r="CW160" s="25">
        <v>-4.7490721372973187E-2</v>
      </c>
      <c r="CX160" s="25">
        <v>5.2275265296121004E-3</v>
      </c>
      <c r="CY160" s="18">
        <f t="shared" si="407"/>
        <v>17.211192407358652</v>
      </c>
      <c r="CZ160" s="18">
        <f t="shared" si="408"/>
        <v>0.46005348466302648</v>
      </c>
      <c r="DA160" s="18">
        <f>IF(ISNUMBER(CY160),DA159+CY160*0.5,IF(ISNUMBER(CY361),0,""))</f>
        <v>476.37869487397342</v>
      </c>
      <c r="DB160" s="18">
        <f>IF(ISNUMBER(CZ160),DB159+CZ160*0.5,IF(ISNUMBER(CZ361),0,""))</f>
        <v>561.69815041378354</v>
      </c>
      <c r="DC160" s="18">
        <f>IF(ISNUMBER(DA160), DA160*COS(RADIANS(-$C160+Графики!$B$3))+DB160*SIN(RADIANS(-$C160+Графики!$B$3)),"")</f>
        <v>476.37869487397342</v>
      </c>
      <c r="DD160" s="19">
        <f>IF(ISNUMBER(DA160), DA160*COS(RADIANS(-$C160+Графики!$B$5))+DB160*SIN(RADIANS(-$C160+Графики!$B$5)),"")</f>
        <v>561.69815041378354</v>
      </c>
      <c r="DE160" s="24">
        <v>-1.0584782595029709</v>
      </c>
      <c r="DF160" s="25">
        <v>0.9541033385249672</v>
      </c>
      <c r="DG160" s="25">
        <v>-4.5184121651794633E-2</v>
      </c>
      <c r="DH160" s="25">
        <v>-1.3341467810926988E-3</v>
      </c>
      <c r="DI160" s="18">
        <f t="shared" si="409"/>
        <v>17.562184764909784</v>
      </c>
      <c r="DJ160" s="18">
        <f t="shared" si="410"/>
        <v>0.38266320986629332</v>
      </c>
      <c r="DK160" s="18">
        <f>IF(ISNUMBER(DI160),DK159+DI160*0.5,IF(ISNUMBER(DI361),0,""))</f>
        <v>478.44252949481722</v>
      </c>
      <c r="DL160" s="18">
        <f>IF(ISNUMBER(DJ160),DL159+DJ160*0.5,IF(ISNUMBER(DJ361),0,""))</f>
        <v>561.04989463359061</v>
      </c>
      <c r="DM160" s="18">
        <f>IF(ISNUMBER(DK160), DK160*COS(RADIANS(-$C160+Графики!$B$3))+DL160*SIN(RADIANS(-$C160+Графики!$B$3)),"")</f>
        <v>478.44252949481722</v>
      </c>
      <c r="DN160" s="19">
        <f>IF(ISNUMBER(DK160), DK160*COS(RADIANS(-$C160+Графики!$B$5))+DL160*SIN(RADIANS(-$C160+Графики!$B$5)),"")</f>
        <v>561.04989463359061</v>
      </c>
      <c r="DO160" s="24">
        <v>-1.0180421078629611</v>
      </c>
      <c r="DP160" s="25">
        <v>1.0054313492566052</v>
      </c>
      <c r="DQ160" s="25">
        <v>-5.6013937150676686E-2</v>
      </c>
      <c r="DR160" s="25">
        <v>3.2250192758414564E-3</v>
      </c>
      <c r="DS160" s="18">
        <f t="shared" si="411"/>
        <v>17.65721942765126</v>
      </c>
      <c r="DT160" s="18">
        <f t="shared" si="412"/>
        <v>0.51695739451838651</v>
      </c>
      <c r="DU160" s="18">
        <f>IF(ISNUMBER(DS160),DU159+DS160*0.5,IF(ISNUMBER(DS361),0,""))</f>
        <v>484.6423923086661</v>
      </c>
      <c r="DV160" s="18">
        <f>IF(ISNUMBER(DT160),DV159+DT160*0.5,IF(ISNUMBER(DT361),0,""))</f>
        <v>557.52379766001479</v>
      </c>
      <c r="DW160" s="18">
        <f>IF(ISNUMBER(DU160), DU160*COS(RADIANS(-$C160+Графики!$B$3))+DV160*SIN(RADIANS(-$C160+Графики!$B$3)),"")</f>
        <v>484.6423923086661</v>
      </c>
      <c r="DX160" s="19">
        <f>IF(ISNUMBER(DU160), DU160*COS(RADIANS(-$C160+Графики!$B$5))+DV160*SIN(RADIANS(-$C160+Графики!$B$5)),"")</f>
        <v>557.52379766001479</v>
      </c>
      <c r="DY160" s="24">
        <v>-1.0525253527197282</v>
      </c>
      <c r="DZ160" s="25">
        <v>0.974582803952872</v>
      </c>
      <c r="EA160" s="25">
        <v>1.4132169263974842E-2</v>
      </c>
      <c r="EB160" s="25">
        <v>-5.1039316884190444E-2</v>
      </c>
      <c r="EC160" s="18">
        <f t="shared" si="413"/>
        <v>17.68893321104613</v>
      </c>
      <c r="ED160" s="18">
        <f t="shared" si="414"/>
        <v>-0.56872847519227498</v>
      </c>
      <c r="EE160" s="18">
        <f>IF(ISNUMBER(EC160),EE159+EC160*0.5,IF(ISNUMBER(EC361),0,""))</f>
        <v>476.90906756603596</v>
      </c>
      <c r="EF160" s="18">
        <f>IF(ISNUMBER(ED160),EF159+ED160*0.5,IF(ISNUMBER(ED361),0,""))</f>
        <v>554.86105581011293</v>
      </c>
      <c r="EG160" s="18">
        <f>IF(ISNUMBER(EE160), EE160*COS(RADIANS(-$C160+Графики!$B$3))+EF160*SIN(RADIANS(-$C160+Графики!$B$3)),"")</f>
        <v>476.90906756603596</v>
      </c>
      <c r="EH160" s="19">
        <f>IF(ISNUMBER(EE160), EE160*COS(RADIANS(-$C160+Графики!$B$5))+EF160*SIN(RADIANS(-$C160+Графики!$B$5)),"")</f>
        <v>554.86105581011293</v>
      </c>
      <c r="EI160" s="24">
        <v>-0.95615990632605885</v>
      </c>
      <c r="EJ160" s="25">
        <v>0.99151935361005938</v>
      </c>
      <c r="EK160" s="25">
        <v>-7.8359550267219358E-2</v>
      </c>
      <c r="EL160" s="25">
        <v>0.12601075042606791</v>
      </c>
      <c r="EM160" s="18">
        <f t="shared" si="415"/>
        <v>16.995889583445244</v>
      </c>
      <c r="EN160" s="18">
        <f t="shared" si="416"/>
        <v>1.7834663747322048</v>
      </c>
      <c r="EO160" s="18">
        <f>IF(ISNUMBER(EM160),EO159+EM160*0.5,IF(ISNUMBER(EM361),0,""))</f>
        <v>482.72637494698648</v>
      </c>
      <c r="EP160" s="18">
        <f>IF(ISNUMBER(EN160),EP159+EN160*0.5,IF(ISNUMBER(EN361),0,""))</f>
        <v>556.26980673626144</v>
      </c>
      <c r="EQ160" s="18">
        <f>IF(ISNUMBER(EO160), EO160*COS(RADIANS(-$C160+Графики!$B$3))+EP160*SIN(RADIANS(-$C160+Графики!$B$3)),"")</f>
        <v>482.72637494698648</v>
      </c>
      <c r="ER160" s="19">
        <f>IF(ISNUMBER(EO160), EO160*COS(RADIANS(-$C160+Графики!$B$5))+EP160*SIN(RADIANS(-$C160+Графики!$B$5)),"")</f>
        <v>556.26980673626144</v>
      </c>
      <c r="ES160" s="24">
        <v>-0.8993344226320088</v>
      </c>
      <c r="ET160" s="25">
        <v>0.93240027864219821</v>
      </c>
      <c r="EU160" s="25">
        <v>-9.3326649063078471E-2</v>
      </c>
      <c r="EV160" s="25">
        <v>1.3597219220450318E-2</v>
      </c>
      <c r="EW160" s="18">
        <f t="shared" si="417"/>
        <v>15.984220053041929</v>
      </c>
      <c r="EX160" s="18">
        <f t="shared" si="418"/>
        <v>0.93308663985935203</v>
      </c>
      <c r="EY160" s="18">
        <f>IF(ISNUMBER(EW160),EY159+EW160*0.5,IF(ISNUMBER(EW361),0,""))</f>
        <v>472.70251086048842</v>
      </c>
      <c r="EZ160" s="18">
        <f>IF(ISNUMBER(EX160),EZ159+EX160*0.5,IF(ISNUMBER(EX361),0,""))</f>
        <v>554.78679187995499</v>
      </c>
      <c r="FA160" s="18">
        <f>IF(ISNUMBER(EY160), EY160*COS(RADIANS(-$C160+Графики!$B$3))+EZ160*SIN(RADIANS(-$C160+Графики!$B$3)),"")</f>
        <v>472.70251086048842</v>
      </c>
      <c r="FB160" s="19">
        <f>IF(ISNUMBER(EY160), EY160*COS(RADIANS(-$C160+Графики!$B$5))+EZ160*SIN(RADIANS(-$C160+Графики!$B$5)),"")</f>
        <v>554.78679187995499</v>
      </c>
      <c r="FC160" s="24">
        <v>-0.97709616394180343</v>
      </c>
      <c r="FD160" s="25">
        <v>0.97907630672992541</v>
      </c>
      <c r="FE160" s="25">
        <v>-6.7164563162610796E-2</v>
      </c>
      <c r="FF160" s="25">
        <v>8.0029158361645591E-2</v>
      </c>
      <c r="FG160" s="18">
        <f t="shared" si="419"/>
        <v>17.06999607685945</v>
      </c>
      <c r="FH160" s="18">
        <f t="shared" si="420"/>
        <v>1.284507186200061</v>
      </c>
      <c r="FI160" s="18">
        <f>IF(ISNUMBER(FG160),FI159+FG160*0.5,IF(ISNUMBER(FG361),0,""))</f>
        <v>479.43573026817097</v>
      </c>
      <c r="FJ160" s="18">
        <f>IF(ISNUMBER(FH160),FJ159+FH160*0.5,IF(ISNUMBER(FH361),0,""))</f>
        <v>562.76162065330618</v>
      </c>
      <c r="FK160" s="18">
        <f>IF(ISNUMBER(FI160), FI160*COS(RADIANS(-$C160+Графики!$B$3))+FJ160*SIN(RADIANS(-$C160+Графики!$B$3)),"")</f>
        <v>479.43573026817097</v>
      </c>
      <c r="FL160" s="19">
        <f>IF(ISNUMBER(FI160), FI160*COS(RADIANS(-$C160+Графики!$B$5))+FJ160*SIN(RADIANS(-$C160+Графики!$B$5)),"")</f>
        <v>562.76162065330618</v>
      </c>
      <c r="FM160" s="24">
        <v>-1.0009351537458151</v>
      </c>
      <c r="FN160" s="25">
        <v>1.0434612777172025</v>
      </c>
      <c r="FO160" s="25">
        <v>-0.10915327515346004</v>
      </c>
      <c r="FP160" s="25">
        <v>-6.2717561540659633E-2</v>
      </c>
      <c r="FQ160" s="18">
        <f t="shared" si="421"/>
        <v>17.839778062578603</v>
      </c>
      <c r="FR160" s="18">
        <f t="shared" si="422"/>
        <v>0.40522803543785862</v>
      </c>
      <c r="FS160" s="18">
        <f>IF(ISNUMBER(FQ160),FS159+FQ160*0.5,IF(ISNUMBER(FQ361),0,""))</f>
        <v>485.72242754033294</v>
      </c>
      <c r="FT160" s="18">
        <f>IF(ISNUMBER(FR160),FT159+FR160*0.5,IF(ISNUMBER(FR361),0,""))</f>
        <v>555.83976068750508</v>
      </c>
      <c r="FU160" s="18">
        <f>IF(ISNUMBER(FS160), FS160*COS(RADIANS(-$C160+Графики!$B$3))+FT160*SIN(RADIANS(-$C160+Графики!$B$3)),"")</f>
        <v>485.72242754033294</v>
      </c>
      <c r="FV160" s="19">
        <f>IF(ISNUMBER(FS160), FS160*COS(RADIANS(-$C160+Графики!$B$5))+FT160*SIN(RADIANS(-$C160+Графики!$B$5)),"")</f>
        <v>555.83976068750508</v>
      </c>
      <c r="FW160" s="24">
        <v>-0.99508871982827485</v>
      </c>
      <c r="FX160" s="25">
        <v>0.90077408213693644</v>
      </c>
      <c r="FY160" s="25">
        <v>-1.10001086344933E-2</v>
      </c>
      <c r="FZ160" s="25">
        <v>9.004434781144216E-2</v>
      </c>
      <c r="GA160" s="18">
        <f t="shared" si="423"/>
        <v>16.543769275815738</v>
      </c>
      <c r="GB160" s="18">
        <f t="shared" si="424"/>
        <v>0.88177911366581763</v>
      </c>
      <c r="GC160" s="18">
        <f>IF(ISNUMBER(GA160),GC159+GA160*0.5,IF(ISNUMBER(GA361),0,""))</f>
        <v>484.90082212174093</v>
      </c>
      <c r="GD160" s="18">
        <f>IF(ISNUMBER(GB160),GD159+GB160*0.5,IF(ISNUMBER(GB361),0,""))</f>
        <v>552.82778825857952</v>
      </c>
      <c r="GE160" s="18">
        <f>IF(ISNUMBER(GC160), GC160*COS(RADIANS(-$C160+Графики!$B$3))+GD160*SIN(RADIANS(-$C160+Графики!$B$3)),"")</f>
        <v>484.90082212174093</v>
      </c>
      <c r="GF160" s="19">
        <f>IF(ISNUMBER(GC160), GC160*COS(RADIANS(-$C160+Графики!$B$5))+GD160*SIN(RADIANS(-$C160+Графики!$B$5)),"")</f>
        <v>552.82778825857952</v>
      </c>
      <c r="GG160" s="24">
        <v>-1.0269165827462112</v>
      </c>
      <c r="GH160" s="25">
        <v>1.0042806650411882</v>
      </c>
      <c r="GI160" s="25">
        <v>7.039643598823947E-3</v>
      </c>
      <c r="GJ160" s="25">
        <v>8.6779371536284067E-2</v>
      </c>
      <c r="GK160" s="18">
        <f t="shared" si="425"/>
        <v>17.724611668282716</v>
      </c>
      <c r="GL160" s="18">
        <f t="shared" si="426"/>
        <v>0.69586034241814421</v>
      </c>
      <c r="GM160" s="18">
        <f>IF(ISNUMBER(GK160),GM159+GK160*0.5,IF(ISNUMBER(GK361),0,""))</f>
        <v>487.35510314226224</v>
      </c>
      <c r="GN160" s="18">
        <f>IF(ISNUMBER(GL160),GN159+GL160*0.5,IF(ISNUMBER(GL361),0,""))</f>
        <v>555.12869936574725</v>
      </c>
      <c r="GO160" s="18">
        <f>IF(ISNUMBER(GM160), GM160*COS(RADIANS(-$C160+Графики!$B$3))+GN160*SIN(RADIANS(-$C160+Графики!$B$3)),"")</f>
        <v>487.35510314226224</v>
      </c>
      <c r="GP160" s="19">
        <f>IF(ISNUMBER(GM160), GM160*COS(RADIANS(-$C160+Графики!$B$5))+GN160*SIN(RADIANS(-$C160+Графики!$B$5)),"")</f>
        <v>555.12869936574725</v>
      </c>
      <c r="GQ160" s="24">
        <v>-1.0700354785575878</v>
      </c>
      <c r="GR160" s="25">
        <v>0.95537567538165791</v>
      </c>
      <c r="GS160" s="25">
        <v>-0.13220807110781665</v>
      </c>
      <c r="GT160" s="25">
        <v>0.10550511808214755</v>
      </c>
      <c r="GU160" s="18">
        <f t="shared" si="427"/>
        <v>17.674126383610258</v>
      </c>
      <c r="GV160" s="18">
        <f t="shared" si="428"/>
        <v>2.0744374255697955</v>
      </c>
      <c r="GW160" s="18">
        <f>IF(ISNUMBER(GU160),GW159+GU160*0.5,IF(ISNUMBER(GU361),0,""))</f>
        <v>482.70863141017708</v>
      </c>
      <c r="GX160" s="18">
        <f>IF(ISNUMBER(GV160),GX159+GV160*0.5,IF(ISNUMBER(GV361),0,""))</f>
        <v>556.67061595090433</v>
      </c>
      <c r="GY160" s="18">
        <f>IF(ISNUMBER(GW160), GW160*COS(RADIANS(-$C160+Графики!$B$3))+GX160*SIN(RADIANS(-$C160+Графики!$B$3)),"")</f>
        <v>482.70863141017708</v>
      </c>
      <c r="GZ160" s="19">
        <f>IF(ISNUMBER(GW160), GW160*COS(RADIANS(-$C160+Графики!$B$5))+GX160*SIN(RADIANS(-$C160+Графики!$B$5)),"")</f>
        <v>556.67061595090433</v>
      </c>
      <c r="HA160" s="24">
        <v>-0.99010030837514018</v>
      </c>
      <c r="HB160" s="25">
        <v>0.93014605694780339</v>
      </c>
      <c r="HC160" s="25">
        <v>-2.149386537974543E-2</v>
      </c>
      <c r="HD160" s="25">
        <v>6.5694070449673958E-2</v>
      </c>
      <c r="HE160" s="18">
        <f t="shared" si="429"/>
        <v>16.756526510191179</v>
      </c>
      <c r="HF160" s="18">
        <f t="shared" si="430"/>
        <v>0.76085820070963661</v>
      </c>
      <c r="HG160" s="18">
        <f>IF(ISNUMBER(HE160),HG159+HE160*0.5,IF(ISNUMBER(HE361),0,""))</f>
        <v>483.09324957984234</v>
      </c>
      <c r="HH160" s="18">
        <f>IF(ISNUMBER(HF160),HH159+HF160*0.5,IF(ISNUMBER(HF361),0,""))</f>
        <v>559.52156214305535</v>
      </c>
      <c r="HI160" s="18">
        <f>IF(ISNUMBER(HG160), HG160*COS(RADIANS(-$C160+Графики!$B$3))+HH160*SIN(RADIANS(-$C160+Графики!$B$3)),"")</f>
        <v>483.09324957984234</v>
      </c>
      <c r="HJ160" s="19">
        <f>IF(ISNUMBER(HG160), HG160*COS(RADIANS(-$C160+Графики!$B$5))+HH160*SIN(RADIANS(-$C160+Графики!$B$5)),"")</f>
        <v>559.52156214305535</v>
      </c>
      <c r="HK160" s="24">
        <v>-0.93576441024738344</v>
      </c>
      <c r="HL160" s="25">
        <v>1.0313899832065241</v>
      </c>
      <c r="HM160" s="25">
        <v>-5.4382857711489492E-2</v>
      </c>
      <c r="HN160" s="25">
        <v>6.5329921804792773E-2</v>
      </c>
      <c r="HO160" s="18">
        <f t="shared" si="431"/>
        <v>17.165817390199635</v>
      </c>
      <c r="HP160" s="18">
        <f t="shared" si="432"/>
        <v>1.0446908896108558</v>
      </c>
      <c r="HQ160" s="18">
        <f>IF(ISNUMBER(HO160),HQ159+HO160*0.5,IF(ISNUMBER(HO361),0,""))</f>
        <v>482.91826634520652</v>
      </c>
      <c r="HR160" s="18">
        <f>IF(ISNUMBER(HP160),HR159+HP160*0.5,IF(ISNUMBER(HP361),0,""))</f>
        <v>565.70399617856799</v>
      </c>
      <c r="HS160" s="18">
        <f>IF(ISNUMBER(HQ160), HQ160*COS(RADIANS(-$C160+Графики!$B$3))+HR160*SIN(RADIANS(-$C160+Графики!$B$3)),"")</f>
        <v>482.91826634520652</v>
      </c>
      <c r="HT160" s="19">
        <f>IF(ISNUMBER(HQ160), HQ160*COS(RADIANS(-$C160+Графики!$B$5))+HR160*SIN(RADIANS(-$C160+Графики!$B$5)),"")</f>
        <v>565.70399617856799</v>
      </c>
      <c r="HU160" s="24">
        <v>-0.94481060594440824</v>
      </c>
      <c r="HV160" s="25">
        <v>0.9857637515198433</v>
      </c>
      <c r="HW160" s="25">
        <v>-2.6398523165431259E-2</v>
      </c>
      <c r="HX160" s="25">
        <v>0.12039196970057445</v>
      </c>
      <c r="HY160" s="18">
        <f t="shared" si="433"/>
        <v>16.846642521889429</v>
      </c>
      <c r="HZ160" s="18">
        <f t="shared" si="434"/>
        <v>1.2809883552326458</v>
      </c>
      <c r="IA160" s="18">
        <f>IF(ISNUMBER(HY160),IA159+HY160*0.5,IF(ISNUMBER(HY361),0,""))</f>
        <v>479.52086902793104</v>
      </c>
      <c r="IB160" s="18">
        <f>IF(ISNUMBER(HZ160),IB159+HZ160*0.5,IF(ISNUMBER(HZ361),0,""))</f>
        <v>550.50662934683942</v>
      </c>
      <c r="IC160" s="18">
        <f>IF(ISNUMBER(IA160), IA160*COS(RADIANS(-$C160+Графики!$B$3))+IB160*SIN(RADIANS(-$C160+Графики!$B$3)),"")</f>
        <v>479.52086902793104</v>
      </c>
      <c r="ID160" s="19">
        <f>IF(ISNUMBER(IA160), IA160*COS(RADIANS(-$C160+Графики!$B$5))+IB160*SIN(RADIANS(-$C160+Графики!$B$5)),"")</f>
        <v>550.50662934683942</v>
      </c>
      <c r="IE160" s="24">
        <v>-1.0707844501767569</v>
      </c>
      <c r="IF160" s="25">
        <v>0.91972546899185248</v>
      </c>
      <c r="IG160" s="25">
        <v>-0.12623528944028489</v>
      </c>
      <c r="IH160" s="25">
        <v>3.4672202708293465E-2</v>
      </c>
      <c r="II160" s="18">
        <f t="shared" si="435"/>
        <v>17.36960241250069</v>
      </c>
      <c r="IJ160" s="18">
        <f t="shared" si="436"/>
        <v>1.4041823031151526</v>
      </c>
      <c r="IK160" s="18">
        <f>IF(ISNUMBER(II160),IK159+II160*0.5,IF(ISNUMBER(II361),0,""))</f>
        <v>478.30550437133769</v>
      </c>
      <c r="IL160" s="18">
        <f>IF(ISNUMBER(IJ160),IL159+IJ160*0.5,IF(ISNUMBER(IJ361),0,""))</f>
        <v>553.38215906650157</v>
      </c>
      <c r="IM160" s="18">
        <f>IF(ISNUMBER(IK160), IK160*COS(RADIANS(-$C160+Графики!$B$3))+IL160*SIN(RADIANS(-$C160+Графики!$B$3)),"")</f>
        <v>478.30550437133769</v>
      </c>
      <c r="IN160" s="19">
        <f>IF(ISNUMBER(IK160), IK160*COS(RADIANS(-$C160+Графики!$B$5))+IL160*SIN(RADIANS(-$C160+Графики!$B$5)),"")</f>
        <v>553.38215906650157</v>
      </c>
      <c r="IO160" s="24">
        <v>-0.99729969655148254</v>
      </c>
      <c r="IP160" s="25">
        <v>0.87276433438244205</v>
      </c>
      <c r="IQ160" s="25">
        <v>-1.2861436630053624E-3</v>
      </c>
      <c r="IR160" s="25">
        <v>0.10059004913451949</v>
      </c>
      <c r="IS160" s="18">
        <f t="shared" si="437"/>
        <v>16.318662921368169</v>
      </c>
      <c r="IT160" s="18">
        <f t="shared" si="438"/>
        <v>0.88903737974262931</v>
      </c>
      <c r="IU160" s="18">
        <f>IF(ISNUMBER(IS160),IU159+IS160*0.5,IF(ISNUMBER(IS361),0,""))</f>
        <v>480.06343136592312</v>
      </c>
      <c r="IV160" s="18">
        <f>IF(ISNUMBER(IT160),IV159+IT160*0.5,IF(ISNUMBER(IT361),0,""))</f>
        <v>561.03649931622249</v>
      </c>
      <c r="IW160" s="18">
        <f>IF(ISNUMBER(IU160), IU160*COS(RADIANS(-$C160+Графики!$B$3))+IV160*SIN(RADIANS(-$C160+Графики!$B$3)),"")</f>
        <v>480.06343136592312</v>
      </c>
      <c r="IX160" s="19">
        <f>IF(ISNUMBER(IU160), IU160*COS(RADIANS(-$C160+Графики!$B$5))+IV160*SIN(RADIANS(-$C160+Графики!$B$5)),"")</f>
        <v>561.03649931622249</v>
      </c>
    </row>
    <row r="161" spans="1:258" s="88" customFormat="1" x14ac:dyDescent="0.25">
      <c r="A161" s="44">
        <v>161</v>
      </c>
      <c r="B161" s="50">
        <v>0</v>
      </c>
      <c r="C161" s="11">
        <f>IF(Графики!$A$7="Расчитывать с учетом закручивания скважины",B161,0)</f>
        <v>0</v>
      </c>
      <c r="D161" s="47">
        <v>79</v>
      </c>
      <c r="E161" s="34">
        <f>IF(ISNUMBER(INDEX($I$1:$IX$303,$A161,E$1) ),INDEX($I$1:$IX$303,$A161,E$1),0)</f>
        <v>15.50396394589534</v>
      </c>
      <c r="F161" s="35">
        <f>IF(ISNUMBER(INDEX($I$1:$IX$303,$A161,F$1) ),INDEX($I$1:$IX$303,$A161,F$1),0)</f>
        <v>2.4013014215420507</v>
      </c>
      <c r="G161" s="35">
        <f>IF(ISNUMBER(INDEX($I$1:$IX$303,$A161,G$1) ),INDEX($I$1:$IX$303,$A161,G$1)-$G$305,0)</f>
        <v>-489.81355153985521</v>
      </c>
      <c r="H161" s="36">
        <f>IF(ISNUMBER(INDEX($I$1:$IX$303,$A161,H$1) ),INDEX($I$1:$IX$303,$A161,H$1)-$H$305,0)</f>
        <v>-592.5458169008939</v>
      </c>
      <c r="I161" s="29">
        <v>-0.84139125560819206</v>
      </c>
      <c r="J161" s="25">
        <v>0.93530332708993413</v>
      </c>
      <c r="K161" s="25">
        <v>-0.18954160054202235</v>
      </c>
      <c r="L161" s="25">
        <v>8.5627537493597666E-2</v>
      </c>
      <c r="M161" s="18">
        <f t="shared" si="389"/>
        <v>15.50396394589534</v>
      </c>
      <c r="N161" s="18">
        <f t="shared" si="390"/>
        <v>2.4013014215420507</v>
      </c>
      <c r="O161" s="18">
        <f>IF(ISNUMBER(M161),O160+M161*0.5,IF(ISNUMBER(M362),0,""))</f>
        <v>488.10260434955944</v>
      </c>
      <c r="P161" s="18">
        <f>IF(ISNUMBER(N161),P160+N161*0.5,IF(ISNUMBER(N362),0,""))</f>
        <v>562.88384658314362</v>
      </c>
      <c r="Q161" s="18">
        <f>IF(ISNUMBER(O161), O161*COS(RADIANS(-$C161+Графики!$B$3))+P161*SIN(RADIANS(-$C161+Графики!$B$3)),"")</f>
        <v>488.10260434955944</v>
      </c>
      <c r="R161" s="19">
        <f>IF(ISNUMBER(O161), O161*COS(RADIANS(-$C161+Графики!$B$5))+P161*SIN(RADIANS(-$C161+Графики!$B$5)),"")</f>
        <v>562.88384658314362</v>
      </c>
      <c r="S161" s="29">
        <v>-1.0203629449062159</v>
      </c>
      <c r="T161" s="25">
        <v>0.90252793001177689</v>
      </c>
      <c r="U161" s="25">
        <v>-0.1996059363577169</v>
      </c>
      <c r="V161" s="25">
        <v>0.11252995526418327</v>
      </c>
      <c r="W161" s="18">
        <f t="shared" si="391"/>
        <v>16.77960096537478</v>
      </c>
      <c r="X161" s="18">
        <f t="shared" si="392"/>
        <v>2.7238961428393247</v>
      </c>
      <c r="Y161" s="18">
        <f>IF(ISNUMBER(W161),Y160+W161*0.5,IF(ISNUMBER(W362),0,""))</f>
        <v>488.29305453111675</v>
      </c>
      <c r="Z161" s="18">
        <f>IF(ISNUMBER(X161),Z160+X161*0.5,IF(ISNUMBER(X362),0,""))</f>
        <v>557.53704243516017</v>
      </c>
      <c r="AA161" s="18">
        <f>IF(ISNUMBER(Y161), Y161*COS(RADIANS(-$C161+Графики!$B$3))+Z161*SIN(RADIANS(-$C161+Графики!$B$3)),"")</f>
        <v>488.29305453111675</v>
      </c>
      <c r="AB161" s="18">
        <f>IF(ISNUMBER(Y161), Y161*COS(RADIANS(-$C161+Графики!$B$5))+Z161*SIN(RADIANS(-$C161+Графики!$B$5)),"")</f>
        <v>557.53704243516017</v>
      </c>
      <c r="AC161" s="24">
        <v>-0.97780942998167686</v>
      </c>
      <c r="AD161" s="25">
        <v>0.87322186844920102</v>
      </c>
      <c r="AE161" s="25">
        <v>-0.10904656883413344</v>
      </c>
      <c r="AF161" s="25">
        <v>0.11701321669441986</v>
      </c>
      <c r="AG161" s="18">
        <f t="shared" si="393"/>
        <v>16.152592889638498</v>
      </c>
      <c r="AH161" s="18">
        <f t="shared" si="394"/>
        <v>1.9727425023525675</v>
      </c>
      <c r="AI161" s="18">
        <f>IF(ISNUMBER(AG161),AI160+AG161*0.5,IF(ISNUMBER(AG362),0,""))</f>
        <v>489.05971784545102</v>
      </c>
      <c r="AJ161" s="18">
        <f>IF(ISNUMBER(AH161),AJ160+AH161*0.5,IF(ISNUMBER(AH362),0,""))</f>
        <v>562.75095865895116</v>
      </c>
      <c r="AK161" s="18">
        <f>IF(ISNUMBER(AI161), AI161*COS(RADIANS(-$C161+Графики!$B$3))+AJ161*SIN(RADIANS(-$C161+Графики!$B$3)),"")</f>
        <v>489.05971784545102</v>
      </c>
      <c r="AL161" s="19">
        <f>IF(ISNUMBER(AI161), AI161*COS(RADIANS(-$C161+Графики!$B$5))+AJ161*SIN(RADIANS(-$C161+Графики!$B$5)),"")</f>
        <v>562.75095865895116</v>
      </c>
      <c r="AM161" s="24">
        <v>-0.92396882795468438</v>
      </c>
      <c r="AN161" s="25">
        <v>1.0054117700867478</v>
      </c>
      <c r="AO161" s="25">
        <v>-0.11725565560461275</v>
      </c>
      <c r="AP161" s="25">
        <v>0.17444704974387445</v>
      </c>
      <c r="AQ161" s="18">
        <f t="shared" si="395"/>
        <v>16.836226483172254</v>
      </c>
      <c r="AR161" s="18">
        <f t="shared" si="396"/>
        <v>2.5455835734165233</v>
      </c>
      <c r="AS161" s="18">
        <f>IF(ISNUMBER(AQ161),AS160+AQ161*0.5,IF(ISNUMBER(AQ362),0,""))</f>
        <v>484.61185887953258</v>
      </c>
      <c r="AT161" s="18">
        <f>IF(ISNUMBER(AR161),AT160+AR161*0.5,IF(ISNUMBER(AR362),0,""))</f>
        <v>561.87754678673696</v>
      </c>
      <c r="AU161" s="18">
        <f>IF(ISNUMBER(AS161), AS161*COS(RADIANS(-$C161+Графики!$B$3))+AT161*SIN(RADIANS(-$C161+Графики!$B$3)),"")</f>
        <v>484.61185887953258</v>
      </c>
      <c r="AV161" s="19">
        <f>IF(ISNUMBER(AS161), AS161*COS(RADIANS(-$C161+Графики!$B$5))+AT161*SIN(RADIANS(-$C161+Графики!$B$5)),"")</f>
        <v>561.87754678673696</v>
      </c>
      <c r="AW161" s="24">
        <v>-0.91776114420077581</v>
      </c>
      <c r="AX161" s="25">
        <v>0.89612213214127567</v>
      </c>
      <c r="AY161" s="25">
        <v>-0.14592635431804507</v>
      </c>
      <c r="AZ161" s="25">
        <v>0.14115831098393467</v>
      </c>
      <c r="BA161" s="18">
        <f t="shared" si="397"/>
        <v>15.828456691288913</v>
      </c>
      <c r="BB161" s="18">
        <f t="shared" si="398"/>
        <v>2.5052837000321806</v>
      </c>
      <c r="BC161" s="18">
        <f>IF(ISNUMBER(BA161),BC160+BA161*0.5,IF(ISNUMBER(BA362),0,""))</f>
        <v>483.51696855009459</v>
      </c>
      <c r="BD161" s="18">
        <f>IF(ISNUMBER(BB161),BD160+BB161*0.5,IF(ISNUMBER(BB362),0,""))</f>
        <v>555.99465102456861</v>
      </c>
      <c r="BE161" s="18">
        <f>IF(ISNUMBER(BC161), BC161*COS(RADIANS(-$C161+Графики!$B$3))+BD161*SIN(RADIANS(-$C161+Графики!$B$3)),"")</f>
        <v>483.51696855009459</v>
      </c>
      <c r="BF161" s="19">
        <f>IF(ISNUMBER(BC161), BC161*COS(RADIANS(-$C161+Графики!$B$5))+BD161*SIN(RADIANS(-$C161+Графики!$B$5)),"")</f>
        <v>555.99465102456861</v>
      </c>
      <c r="BG161" s="24">
        <v>-1.0002682652844082</v>
      </c>
      <c r="BH161" s="25">
        <v>0.83414412940650695</v>
      </c>
      <c r="BI161" s="25">
        <v>-0.18095531687146518</v>
      </c>
      <c r="BJ161" s="25">
        <v>0.10692020181534051</v>
      </c>
      <c r="BK161" s="18">
        <f t="shared" si="399"/>
        <v>16.007584346610027</v>
      </c>
      <c r="BL161" s="18">
        <f t="shared" si="400"/>
        <v>2.5121851760468652</v>
      </c>
      <c r="BM161" s="18">
        <f>IF(ISNUMBER(BK161),BM160+BK161*0.5,IF(ISNUMBER(BK362),0,""))</f>
        <v>484.6424735291597</v>
      </c>
      <c r="BN161" s="18">
        <f>IF(ISNUMBER(BL161),BN160+BL161*0.5,IF(ISNUMBER(BL362),0,""))</f>
        <v>549.7324458854348</v>
      </c>
      <c r="BO161" s="18">
        <f>IF(ISNUMBER(BM161), BM161*COS(RADIANS(-$C161+Графики!$B$3))+BN161*SIN(RADIANS(-$C161+Графики!$B$3)),"")</f>
        <v>484.6424735291597</v>
      </c>
      <c r="BP161" s="19">
        <f>IF(ISNUMBER(BM161), BM161*COS(RADIANS(-$C161+Графики!$B$5))+BN161*SIN(RADIANS(-$C161+Графики!$B$5)),"")</f>
        <v>549.7324458854348</v>
      </c>
      <c r="BQ161" s="24">
        <v>-1.0167748727067762</v>
      </c>
      <c r="BR161" s="25">
        <v>1.0098643913370424</v>
      </c>
      <c r="BS161" s="25">
        <v>-0.14567715263757691</v>
      </c>
      <c r="BT161" s="25">
        <v>6.7033898006286091E-2</v>
      </c>
      <c r="BU161" s="18">
        <f t="shared" si="401"/>
        <v>17.684841991011005</v>
      </c>
      <c r="BV161" s="18">
        <f t="shared" si="402"/>
        <v>1.8562530285467169</v>
      </c>
      <c r="BW161" s="18">
        <f>IF(ISNUMBER(BU161),BW160+BU161*0.5,IF(ISNUMBER(BU362),0,""))</f>
        <v>491.18564928595197</v>
      </c>
      <c r="BX161" s="18">
        <f>IF(ISNUMBER(BV161),BX160+BV161*0.5,IF(ISNUMBER(BV362),0,""))</f>
        <v>552.10053537135684</v>
      </c>
      <c r="BY161" s="18">
        <f>IF(ISNUMBER(BW161), BW161*COS(RADIANS(-$C161+Графики!$B$3))+BX161*SIN(RADIANS(-$C161+Графики!$B$3)),"")</f>
        <v>491.18564928595197</v>
      </c>
      <c r="BZ161" s="19">
        <f>IF(ISNUMBER(BW161), BW161*COS(RADIANS(-$C161+Графики!$B$5))+BX161*SIN(RADIANS(-$C161+Графики!$B$5)),"")</f>
        <v>552.10053537135684</v>
      </c>
      <c r="CA161" s="29">
        <v>-0.96492853923114175</v>
      </c>
      <c r="CB161" s="25">
        <v>1.0115336544374653</v>
      </c>
      <c r="CC161" s="25">
        <v>-7.7742639749696474E-2</v>
      </c>
      <c r="CD161" s="25">
        <v>0.16269552596726186</v>
      </c>
      <c r="CE161" s="18">
        <f t="shared" si="403"/>
        <v>17.247031245310222</v>
      </c>
      <c r="CF161" s="18">
        <f t="shared" si="404"/>
        <v>2.0982172800328489</v>
      </c>
      <c r="CG161" s="18">
        <f>IF(ISNUMBER(CE161),CG160+CE161*0.5,IF(ISNUMBER(CE362),0,""))</f>
        <v>494.82199709429847</v>
      </c>
      <c r="CH161" s="18">
        <f>IF(ISNUMBER(CF161),CH160+CF161*0.5,IF(ISNUMBER(CF362),0,""))</f>
        <v>564.320083234707</v>
      </c>
      <c r="CI161" s="18">
        <f>IF(ISNUMBER(CG161), CG161*COS(RADIANS(-$C161+Графики!$B$3))+CH161*SIN(RADIANS(-$C161+Графики!$B$3)),"")</f>
        <v>494.82199709429847</v>
      </c>
      <c r="CJ161" s="19">
        <f>IF(ISNUMBER(CG161), CG161*COS(RADIANS(-$C161+Графики!$B$5))+CH161*SIN(RADIANS(-$C161+Графики!$B$5)),"")</f>
        <v>564.320083234707</v>
      </c>
      <c r="CK161" s="24">
        <v>-0.99673523462966496</v>
      </c>
      <c r="CL161" s="25">
        <v>0.96738273156986387</v>
      </c>
      <c r="CM161" s="25">
        <v>-0.11069251497005191</v>
      </c>
      <c r="CN161" s="25">
        <v>3.6995383523538455E-2</v>
      </c>
      <c r="CO161" s="18">
        <f t="shared" si="405"/>
        <v>17.13932346191574</v>
      </c>
      <c r="CP161" s="18">
        <f t="shared" si="406"/>
        <v>1.2888196902315747</v>
      </c>
      <c r="CQ161" s="18">
        <f>IF(ISNUMBER(CO161),CQ160+CO161*0.5,IF(ISNUMBER(CO362),0,""))</f>
        <v>496.21889431859262</v>
      </c>
      <c r="CR161" s="18">
        <f>IF(ISNUMBER(CP161),CR160+CP161*0.5,IF(ISNUMBER(CP362),0,""))</f>
        <v>562.64050944356529</v>
      </c>
      <c r="CS161" s="18">
        <f>IF(ISNUMBER(CQ161), CQ161*COS(RADIANS(-$C161+Графики!$B$3))+CR161*SIN(RADIANS(-$C161+Графики!$B$3)),"")</f>
        <v>496.21889431859262</v>
      </c>
      <c r="CT161" s="19">
        <f>IF(ISNUMBER(CQ161), CQ161*COS(RADIANS(-$C161+Графики!$B$5))+CR161*SIN(RADIANS(-$C161+Графики!$B$5)),"")</f>
        <v>562.64050944356529</v>
      </c>
      <c r="CU161" s="24">
        <v>-0.95852285149518357</v>
      </c>
      <c r="CV161" s="25">
        <v>1.0068151331805584</v>
      </c>
      <c r="CW161" s="25">
        <v>-0.16583437302010992</v>
      </c>
      <c r="CX161" s="25">
        <v>1.5274039069412271E-2</v>
      </c>
      <c r="CY161" s="18">
        <f t="shared" si="407"/>
        <v>17.149968566738117</v>
      </c>
      <c r="CZ161" s="18">
        <f t="shared" si="408"/>
        <v>1.5804683890395435</v>
      </c>
      <c r="DA161" s="18">
        <f>IF(ISNUMBER(CY161),DA160+CY161*0.5,IF(ISNUMBER(CY362),0,""))</f>
        <v>484.95367915734249</v>
      </c>
      <c r="DB161" s="18">
        <f>IF(ISNUMBER(CZ161),DB160+CZ161*0.5,IF(ISNUMBER(CZ362),0,""))</f>
        <v>562.48838460830336</v>
      </c>
      <c r="DC161" s="18">
        <f>IF(ISNUMBER(DA161), DA161*COS(RADIANS(-$C161+Графики!$B$3))+DB161*SIN(RADIANS(-$C161+Графики!$B$3)),"")</f>
        <v>484.95367915734249</v>
      </c>
      <c r="DD161" s="19">
        <f>IF(ISNUMBER(DA161), DA161*COS(RADIANS(-$C161+Графики!$B$5))+DB161*SIN(RADIANS(-$C161+Графики!$B$5)),"")</f>
        <v>562.48838460830336</v>
      </c>
      <c r="DE161" s="24">
        <v>-0.99419019529803487</v>
      </c>
      <c r="DF161" s="25">
        <v>0.93879174608754445</v>
      </c>
      <c r="DG161" s="25">
        <v>-0.20901863597596104</v>
      </c>
      <c r="DH161" s="25">
        <v>5.6884399993243323E-2</v>
      </c>
      <c r="DI161" s="18">
        <f t="shared" si="409"/>
        <v>16.867649669744392</v>
      </c>
      <c r="DJ161" s="18">
        <f t="shared" si="410"/>
        <v>2.3204396519726362</v>
      </c>
      <c r="DK161" s="18">
        <f>IF(ISNUMBER(DI161),DK160+DI161*0.5,IF(ISNUMBER(DI362),0,""))</f>
        <v>486.87635432968943</v>
      </c>
      <c r="DL161" s="18">
        <f>IF(ISNUMBER(DJ161),DL160+DJ161*0.5,IF(ISNUMBER(DJ362),0,""))</f>
        <v>562.21011445957697</v>
      </c>
      <c r="DM161" s="18">
        <f>IF(ISNUMBER(DK161), DK161*COS(RADIANS(-$C161+Графики!$B$3))+DL161*SIN(RADIANS(-$C161+Графики!$B$3)),"")</f>
        <v>486.87635432968943</v>
      </c>
      <c r="DN161" s="19">
        <f>IF(ISNUMBER(DK161), DK161*COS(RADIANS(-$C161+Графики!$B$5))+DL161*SIN(RADIANS(-$C161+Графики!$B$5)),"")</f>
        <v>562.21011445957697</v>
      </c>
      <c r="DO161" s="24">
        <v>-0.96707911136142877</v>
      </c>
      <c r="DP161" s="25">
        <v>1.0124860073737925</v>
      </c>
      <c r="DQ161" s="25">
        <v>-0.1423188675488237</v>
      </c>
      <c r="DR161" s="25">
        <v>0.12189058714319714</v>
      </c>
      <c r="DS161" s="18">
        <f t="shared" si="411"/>
        <v>17.274105340780576</v>
      </c>
      <c r="DT161" s="18">
        <f t="shared" si="412"/>
        <v>2.3056604067903996</v>
      </c>
      <c r="DU161" s="18">
        <f>IF(ISNUMBER(DS161),DU160+DS161*0.5,IF(ISNUMBER(DS362),0,""))</f>
        <v>493.27944497905639</v>
      </c>
      <c r="DV161" s="18">
        <f>IF(ISNUMBER(DT161),DV160+DT161*0.5,IF(ISNUMBER(DT362),0,""))</f>
        <v>558.67662786340998</v>
      </c>
      <c r="DW161" s="18">
        <f>IF(ISNUMBER(DU161), DU161*COS(RADIANS(-$C161+Графики!$B$3))+DV161*SIN(RADIANS(-$C161+Графики!$B$3)),"")</f>
        <v>493.27944497905639</v>
      </c>
      <c r="DX161" s="19">
        <f>IF(ISNUMBER(DU161), DU161*COS(RADIANS(-$C161+Графики!$B$5))+DV161*SIN(RADIANS(-$C161+Графики!$B$5)),"")</f>
        <v>558.67662786340998</v>
      </c>
      <c r="DY161" s="24">
        <v>-0.86406123410828495</v>
      </c>
      <c r="DZ161" s="25">
        <v>0.91492721548936473</v>
      </c>
      <c r="EA161" s="25">
        <v>-0.1215852947263566</v>
      </c>
      <c r="EB161" s="25">
        <v>0.14460483649870615</v>
      </c>
      <c r="EC161" s="18">
        <f t="shared" si="413"/>
        <v>15.523979301778615</v>
      </c>
      <c r="ED161" s="18">
        <f t="shared" si="414"/>
        <v>2.3229450239611031</v>
      </c>
      <c r="EE161" s="18">
        <f>IF(ISNUMBER(EC161),EE160+EC161*0.5,IF(ISNUMBER(EC362),0,""))</f>
        <v>484.67105721692525</v>
      </c>
      <c r="EF161" s="18">
        <f>IF(ISNUMBER(ED161),EF160+ED161*0.5,IF(ISNUMBER(ED362),0,""))</f>
        <v>556.02252832209354</v>
      </c>
      <c r="EG161" s="18">
        <f>IF(ISNUMBER(EE161), EE161*COS(RADIANS(-$C161+Графики!$B$3))+EF161*SIN(RADIANS(-$C161+Графики!$B$3)),"")</f>
        <v>484.67105721692525</v>
      </c>
      <c r="EH161" s="19">
        <f>IF(ISNUMBER(EE161), EE161*COS(RADIANS(-$C161+Графики!$B$5))+EF161*SIN(RADIANS(-$C161+Графики!$B$5)),"")</f>
        <v>556.02252832209354</v>
      </c>
      <c r="EI161" s="24">
        <v>-0.92446603160342311</v>
      </c>
      <c r="EJ161" s="25">
        <v>0.94099039074608071</v>
      </c>
      <c r="EK161" s="25">
        <v>-0.16942046128440633</v>
      </c>
      <c r="EL161" s="25">
        <v>0.15928151826179035</v>
      </c>
      <c r="EM161" s="18">
        <f t="shared" si="415"/>
        <v>16.278459292122584</v>
      </c>
      <c r="EN161" s="18">
        <f t="shared" si="416"/>
        <v>2.8684619667846145</v>
      </c>
      <c r="EO161" s="18">
        <f>IF(ISNUMBER(EM161),EO160+EM161*0.5,IF(ISNUMBER(EM362),0,""))</f>
        <v>490.86560459304775</v>
      </c>
      <c r="EP161" s="18">
        <f>IF(ISNUMBER(EN161),EP160+EN161*0.5,IF(ISNUMBER(EN362),0,""))</f>
        <v>557.7040377196538</v>
      </c>
      <c r="EQ161" s="18">
        <f>IF(ISNUMBER(EO161), EO161*COS(RADIANS(-$C161+Графики!$B$3))+EP161*SIN(RADIANS(-$C161+Графики!$B$3)),"")</f>
        <v>490.86560459304775</v>
      </c>
      <c r="ER161" s="19">
        <f>IF(ISNUMBER(EO161), EO161*COS(RADIANS(-$C161+Графики!$B$5))+EP161*SIN(RADIANS(-$C161+Графики!$B$5)),"")</f>
        <v>557.7040377196538</v>
      </c>
      <c r="ES161" s="24">
        <v>-0.93054631137425636</v>
      </c>
      <c r="ET161" s="25">
        <v>0.83242129108849994</v>
      </c>
      <c r="EU161" s="25">
        <v>-0.20154637835522737</v>
      </c>
      <c r="EV161" s="25">
        <v>0.18851484833236756</v>
      </c>
      <c r="EW161" s="18">
        <f t="shared" si="417"/>
        <v>15.38418773227118</v>
      </c>
      <c r="EX161" s="18">
        <f t="shared" si="418"/>
        <v>3.4039197716499028</v>
      </c>
      <c r="EY161" s="18">
        <f>IF(ISNUMBER(EW161),EY160+EW161*0.5,IF(ISNUMBER(EW362),0,""))</f>
        <v>480.39460472662398</v>
      </c>
      <c r="EZ161" s="18">
        <f>IF(ISNUMBER(EX161),EZ160+EX161*0.5,IF(ISNUMBER(EX362),0,""))</f>
        <v>556.48875176577997</v>
      </c>
      <c r="FA161" s="18">
        <f>IF(ISNUMBER(EY161), EY161*COS(RADIANS(-$C161+Графики!$B$3))+EZ161*SIN(RADIANS(-$C161+Графики!$B$3)),"")</f>
        <v>480.39460472662398</v>
      </c>
      <c r="FB161" s="19">
        <f>IF(ISNUMBER(EY161), EY161*COS(RADIANS(-$C161+Графики!$B$5))+EZ161*SIN(RADIANS(-$C161+Графики!$B$5)),"")</f>
        <v>556.48875176577997</v>
      </c>
      <c r="FC161" s="24">
        <v>-0.88808922202499818</v>
      </c>
      <c r="FD161" s="25">
        <v>0.99113370814544799</v>
      </c>
      <c r="FE161" s="25">
        <v>-0.13316966393104529</v>
      </c>
      <c r="FF161" s="25">
        <v>2.1921698973979442E-2</v>
      </c>
      <c r="FG161" s="18">
        <f t="shared" si="419"/>
        <v>16.398578700058152</v>
      </c>
      <c r="FH161" s="18">
        <f t="shared" si="420"/>
        <v>1.3534270488553664</v>
      </c>
      <c r="FI161" s="18">
        <f>IF(ISNUMBER(FG161),FI160+FG161*0.5,IF(ISNUMBER(FG362),0,""))</f>
        <v>487.63501961820003</v>
      </c>
      <c r="FJ161" s="18">
        <f>IF(ISNUMBER(FH161),FJ160+FH161*0.5,IF(ISNUMBER(FH362),0,""))</f>
        <v>563.43833417773385</v>
      </c>
      <c r="FK161" s="18">
        <f>IF(ISNUMBER(FI161), FI161*COS(RADIANS(-$C161+Графики!$B$3))+FJ161*SIN(RADIANS(-$C161+Графики!$B$3)),"")</f>
        <v>487.63501961820003</v>
      </c>
      <c r="FL161" s="19">
        <f>IF(ISNUMBER(FI161), FI161*COS(RADIANS(-$C161+Графики!$B$5))+FJ161*SIN(RADIANS(-$C161+Графики!$B$5)),"")</f>
        <v>563.43833417773385</v>
      </c>
      <c r="FM161" s="24">
        <v>-0.84043121474145621</v>
      </c>
      <c r="FN161" s="25">
        <v>0.88053286173928991</v>
      </c>
      <c r="FO161" s="25">
        <v>-0.12057439077028051</v>
      </c>
      <c r="FP161" s="25">
        <v>0.12416367496041583</v>
      </c>
      <c r="FQ161" s="18">
        <f t="shared" si="421"/>
        <v>15.017680172904221</v>
      </c>
      <c r="FR161" s="18">
        <f t="shared" si="422"/>
        <v>2.135740902320562</v>
      </c>
      <c r="FS161" s="18">
        <f>IF(ISNUMBER(FQ161),FS160+FQ161*0.5,IF(ISNUMBER(FQ362),0,""))</f>
        <v>493.23126762678504</v>
      </c>
      <c r="FT161" s="18">
        <f>IF(ISNUMBER(FR161),FT160+FR161*0.5,IF(ISNUMBER(FR362),0,""))</f>
        <v>556.90763113866535</v>
      </c>
      <c r="FU161" s="18">
        <f>IF(ISNUMBER(FS161), FS161*COS(RADIANS(-$C161+Графики!$B$3))+FT161*SIN(RADIANS(-$C161+Графики!$B$3)),"")</f>
        <v>493.23126762678504</v>
      </c>
      <c r="FV161" s="19">
        <f>IF(ISNUMBER(FS161), FS161*COS(RADIANS(-$C161+Графики!$B$5))+FT161*SIN(RADIANS(-$C161+Графики!$B$5)),"")</f>
        <v>556.90763113866535</v>
      </c>
      <c r="FW161" s="24">
        <v>-0.84804514155512978</v>
      </c>
      <c r="FX161" s="25">
        <v>0.90685639277611541</v>
      </c>
      <c r="FY161" s="25">
        <v>-9.920437015070456E-2</v>
      </c>
      <c r="FZ161" s="25">
        <v>0.13390275952654046</v>
      </c>
      <c r="GA161" s="18">
        <f t="shared" si="423"/>
        <v>15.313806301099227</v>
      </c>
      <c r="GB161" s="18">
        <f t="shared" si="424"/>
        <v>2.0342420583713832</v>
      </c>
      <c r="GC161" s="18">
        <f>IF(ISNUMBER(GA161),GC160+GA161*0.5,IF(ISNUMBER(GA362),0,""))</f>
        <v>492.55772527229055</v>
      </c>
      <c r="GD161" s="18">
        <f>IF(ISNUMBER(GB161),GD160+GB161*0.5,IF(ISNUMBER(GB362),0,""))</f>
        <v>553.84490928776518</v>
      </c>
      <c r="GE161" s="18">
        <f>IF(ISNUMBER(GC161), GC161*COS(RADIANS(-$C161+Графики!$B$3))+GD161*SIN(RADIANS(-$C161+Графики!$B$3)),"")</f>
        <v>492.55772527229055</v>
      </c>
      <c r="GF161" s="19">
        <f>IF(ISNUMBER(GC161), GC161*COS(RADIANS(-$C161+Графики!$B$5))+GD161*SIN(RADIANS(-$C161+Графики!$B$5)),"")</f>
        <v>553.84490928776518</v>
      </c>
      <c r="GG161" s="24">
        <v>-0.99833863380198251</v>
      </c>
      <c r="GH161" s="25">
        <v>0.88750885866833351</v>
      </c>
      <c r="GI161" s="25">
        <v>-3.9270815881883359E-2</v>
      </c>
      <c r="GJ161" s="25">
        <v>3.4246502746828972E-2</v>
      </c>
      <c r="GK161" s="18">
        <f t="shared" si="425"/>
        <v>16.456381110949412</v>
      </c>
      <c r="GL161" s="18">
        <f t="shared" si="426"/>
        <v>0.64155958964353865</v>
      </c>
      <c r="GM161" s="18">
        <f>IF(ISNUMBER(GK161),GM160+GK161*0.5,IF(ISNUMBER(GK362),0,""))</f>
        <v>495.58329369773696</v>
      </c>
      <c r="GN161" s="18">
        <f>IF(ISNUMBER(GL161),GN160+GL161*0.5,IF(ISNUMBER(GL362),0,""))</f>
        <v>555.44947916056901</v>
      </c>
      <c r="GO161" s="18">
        <f>IF(ISNUMBER(GM161), GM161*COS(RADIANS(-$C161+Графики!$B$3))+GN161*SIN(RADIANS(-$C161+Графики!$B$3)),"")</f>
        <v>495.58329369773696</v>
      </c>
      <c r="GP161" s="19">
        <f>IF(ISNUMBER(GM161), GM161*COS(RADIANS(-$C161+Графики!$B$5))+GN161*SIN(RADIANS(-$C161+Графики!$B$5)),"")</f>
        <v>555.44947916056901</v>
      </c>
      <c r="GQ161" s="24">
        <v>-0.93362909094335711</v>
      </c>
      <c r="GR161" s="25">
        <v>0.91177930123377771</v>
      </c>
      <c r="GS161" s="25">
        <v>-8.0153118907756449E-2</v>
      </c>
      <c r="GT161" s="25">
        <v>8.8950950865680889E-2</v>
      </c>
      <c r="GU161" s="18">
        <f t="shared" si="427"/>
        <v>16.103530158019858</v>
      </c>
      <c r="GV161" s="18">
        <f t="shared" si="428"/>
        <v>1.4757108624190229</v>
      </c>
      <c r="GW161" s="18">
        <f>IF(ISNUMBER(GU161),GW160+GU161*0.5,IF(ISNUMBER(GU362),0,""))</f>
        <v>490.76039648918703</v>
      </c>
      <c r="GX161" s="18">
        <f>IF(ISNUMBER(GV161),GX160+GV161*0.5,IF(ISNUMBER(GV362),0,""))</f>
        <v>557.40847138211382</v>
      </c>
      <c r="GY161" s="18">
        <f>IF(ISNUMBER(GW161), GW161*COS(RADIANS(-$C161+Графики!$B$3))+GX161*SIN(RADIANS(-$C161+Графики!$B$3)),"")</f>
        <v>490.76039648918703</v>
      </c>
      <c r="GZ161" s="19">
        <f>IF(ISNUMBER(GW161), GW161*COS(RADIANS(-$C161+Графики!$B$5))+GX161*SIN(RADIANS(-$C161+Графики!$B$5)),"")</f>
        <v>557.40847138211382</v>
      </c>
      <c r="HA161" s="24">
        <v>-0.9781918195325896</v>
      </c>
      <c r="HB161" s="25">
        <v>1.0024334068061749</v>
      </c>
      <c r="HC161" s="25">
        <v>-0.20987783132611626</v>
      </c>
      <c r="HD161" s="25">
        <v>2.6995165291019835E-3</v>
      </c>
      <c r="HE161" s="18">
        <f t="shared" si="429"/>
        <v>17.28335514373968</v>
      </c>
      <c r="HF161" s="18">
        <f t="shared" si="430"/>
        <v>1.8550862536151482</v>
      </c>
      <c r="HG161" s="18">
        <f>IF(ISNUMBER(HE161),HG160+HE161*0.5,IF(ISNUMBER(HE362),0,""))</f>
        <v>491.73492715171216</v>
      </c>
      <c r="HH161" s="18">
        <f>IF(ISNUMBER(HF161),HH160+HF161*0.5,IF(ISNUMBER(HF362),0,""))</f>
        <v>560.44910526986291</v>
      </c>
      <c r="HI161" s="18">
        <f>IF(ISNUMBER(HG161), HG161*COS(RADIANS(-$C161+Графики!$B$3))+HH161*SIN(RADIANS(-$C161+Графики!$B$3)),"")</f>
        <v>491.73492715171216</v>
      </c>
      <c r="HJ161" s="19">
        <f>IF(ISNUMBER(HG161), HG161*COS(RADIANS(-$C161+Графики!$B$5))+HH161*SIN(RADIANS(-$C161+Графики!$B$5)),"")</f>
        <v>560.44910526986291</v>
      </c>
      <c r="HK161" s="24">
        <v>-0.91733118322715501</v>
      </c>
      <c r="HL161" s="25">
        <v>0.98842815114109694</v>
      </c>
      <c r="HM161" s="25">
        <v>-0.13181023415974538</v>
      </c>
      <c r="HN161" s="25">
        <v>8.530648455475337E-2</v>
      </c>
      <c r="HO161" s="18">
        <f t="shared" si="431"/>
        <v>16.630120931993687</v>
      </c>
      <c r="HP161" s="18">
        <f t="shared" si="432"/>
        <v>1.8946996677191343</v>
      </c>
      <c r="HQ161" s="18">
        <f>IF(ISNUMBER(HO161),HQ160+HO161*0.5,IF(ISNUMBER(HO362),0,""))</f>
        <v>491.23332681120337</v>
      </c>
      <c r="HR161" s="18">
        <f>IF(ISNUMBER(HP161),HR160+HP161*0.5,IF(ISNUMBER(HP362),0,""))</f>
        <v>566.65134601242755</v>
      </c>
      <c r="HS161" s="18">
        <f>IF(ISNUMBER(HQ161), HQ161*COS(RADIANS(-$C161+Графики!$B$3))+HR161*SIN(RADIANS(-$C161+Графики!$B$3)),"")</f>
        <v>491.23332681120337</v>
      </c>
      <c r="HT161" s="19">
        <f>IF(ISNUMBER(HQ161), HQ161*COS(RADIANS(-$C161+Графики!$B$5))+HR161*SIN(RADIANS(-$C161+Графики!$B$5)),"")</f>
        <v>566.65134601242755</v>
      </c>
      <c r="HU161" s="24">
        <v>-0.97143444791350497</v>
      </c>
      <c r="HV161" s="25">
        <v>0.86785352839855845</v>
      </c>
      <c r="HW161" s="25">
        <v>-7.8070275775490805E-2</v>
      </c>
      <c r="HX161" s="25">
        <v>0.18366145571559309</v>
      </c>
      <c r="HY161" s="18">
        <f t="shared" si="433"/>
        <v>16.050126356636866</v>
      </c>
      <c r="HZ161" s="18">
        <f t="shared" si="434"/>
        <v>2.2840382498210876</v>
      </c>
      <c r="IA161" s="18">
        <f>IF(ISNUMBER(HY161),IA160+HY161*0.5,IF(ISNUMBER(HY362),0,""))</f>
        <v>487.54593220624946</v>
      </c>
      <c r="IB161" s="18">
        <f>IF(ISNUMBER(HZ161),IB160+HZ161*0.5,IF(ISNUMBER(HZ362),0,""))</f>
        <v>551.64864847174999</v>
      </c>
      <c r="IC161" s="18">
        <f>IF(ISNUMBER(IA161), IA161*COS(RADIANS(-$C161+Графики!$B$3))+IB161*SIN(RADIANS(-$C161+Графики!$B$3)),"")</f>
        <v>487.54593220624946</v>
      </c>
      <c r="ID161" s="19">
        <f>IF(ISNUMBER(IA161), IA161*COS(RADIANS(-$C161+Графики!$B$5))+IB161*SIN(RADIANS(-$C161+Графики!$B$5)),"")</f>
        <v>551.64864847174999</v>
      </c>
      <c r="IE161" s="24">
        <v>-0.87070442117229285</v>
      </c>
      <c r="IF161" s="25">
        <v>0.93695702602680531</v>
      </c>
      <c r="IG161" s="25">
        <v>-0.12866801346390749</v>
      </c>
      <c r="IH161" s="25">
        <v>5.4712860925754697E-2</v>
      </c>
      <c r="II161" s="18">
        <f t="shared" si="435"/>
        <v>15.774167768013506</v>
      </c>
      <c r="IJ161" s="18">
        <f t="shared" si="436"/>
        <v>1.6002993385921971</v>
      </c>
      <c r="IK161" s="18">
        <f>IF(ISNUMBER(II161),IK160+II161*0.5,IF(ISNUMBER(II362),0,""))</f>
        <v>486.19258825534445</v>
      </c>
      <c r="IL161" s="18">
        <f>IF(ISNUMBER(IJ161),IL160+IJ161*0.5,IF(ISNUMBER(IJ362),0,""))</f>
        <v>554.18230873579762</v>
      </c>
      <c r="IM161" s="18">
        <f>IF(ISNUMBER(IK161), IK161*COS(RADIANS(-$C161+Графики!$B$3))+IL161*SIN(RADIANS(-$C161+Графики!$B$3)),"")</f>
        <v>486.19258825534445</v>
      </c>
      <c r="IN161" s="19">
        <f>IF(ISNUMBER(IK161), IK161*COS(RADIANS(-$C161+Графики!$B$5))+IL161*SIN(RADIANS(-$C161+Графики!$B$5)),"")</f>
        <v>554.18230873579762</v>
      </c>
      <c r="IO161" s="24">
        <v>-0.98456824469186677</v>
      </c>
      <c r="IP161" s="25">
        <v>0.97237559234712856</v>
      </c>
      <c r="IQ161" s="25">
        <v>-0.14520605641132281</v>
      </c>
      <c r="IR161" s="25">
        <v>0.16513184597266459</v>
      </c>
      <c r="IS161" s="18">
        <f t="shared" si="437"/>
        <v>17.076726537105436</v>
      </c>
      <c r="IT161" s="18">
        <f t="shared" si="438"/>
        <v>2.7082057846546643</v>
      </c>
      <c r="IU161" s="18">
        <f>IF(ISNUMBER(IS161),IU160+IS161*0.5,IF(ISNUMBER(IS362),0,""))</f>
        <v>488.60179463447582</v>
      </c>
      <c r="IV161" s="18">
        <f>IF(ISNUMBER(IT161),IV160+IT161*0.5,IF(ISNUMBER(IT362),0,""))</f>
        <v>562.39060220854981</v>
      </c>
      <c r="IW161" s="18">
        <f>IF(ISNUMBER(IU161), IU161*COS(RADIANS(-$C161+Графики!$B$3))+IV161*SIN(RADIANS(-$C161+Графики!$B$3)),"")</f>
        <v>488.60179463447582</v>
      </c>
      <c r="IX161" s="19">
        <f>IF(ISNUMBER(IU161), IU161*COS(RADIANS(-$C161+Графики!$B$5))+IV161*SIN(RADIANS(-$C161+Графики!$B$5)),"")</f>
        <v>562.39060220854981</v>
      </c>
    </row>
    <row r="162" spans="1:258" s="88" customFormat="1" x14ac:dyDescent="0.25">
      <c r="A162" s="44">
        <v>162</v>
      </c>
      <c r="B162" s="50">
        <v>0</v>
      </c>
      <c r="C162" s="11">
        <f>IF(Графики!$A$7="Расчитывать с учетом закручивания скважины",B162,0)</f>
        <v>0</v>
      </c>
      <c r="D162" s="47">
        <v>79.5</v>
      </c>
      <c r="E162" s="34">
        <f>IF(ISNUMBER(INDEX($I$1:$IX$303,$A162,E$1) ),INDEX($I$1:$IX$303,$A162,E$1),0)</f>
        <v>16.273509884345028</v>
      </c>
      <c r="F162" s="35">
        <f>IF(ISNUMBER(INDEX($I$1:$IX$303,$A162,F$1) ),INDEX($I$1:$IX$303,$A162,F$1),0)</f>
        <v>4.2558354899512905</v>
      </c>
      <c r="G162" s="35">
        <f>IF(ISNUMBER(INDEX($I$1:$IX$303,$A162,G$1) ),INDEX($I$1:$IX$303,$A162,G$1)-$G$305,0)</f>
        <v>-481.67679659768271</v>
      </c>
      <c r="H162" s="36">
        <f>IF(ISNUMBER(INDEX($I$1:$IX$303,$A162,H$1) ),INDEX($I$1:$IX$303,$A162,H$1)-$H$305,0)</f>
        <v>-590.41789915591824</v>
      </c>
      <c r="I162" s="29">
        <v>-0.97469481189403329</v>
      </c>
      <c r="J162" s="25">
        <v>0.89019437496448961</v>
      </c>
      <c r="K162" s="25">
        <v>-0.33456235595870687</v>
      </c>
      <c r="L162" s="25">
        <v>0.15312193996860687</v>
      </c>
      <c r="M162" s="18">
        <f t="shared" ref="M162:M225" si="439">IF(ISNUMBER(I162),-SIN(RADIANS((I162-J162)/2))*1000,"")</f>
        <v>16.273509884345028</v>
      </c>
      <c r="N162" s="18">
        <f t="shared" ref="N162:N225" si="440">IF(ISNUMBER(J162),-SIN(RADIANS((K162-L162)/2))*1000,"")</f>
        <v>4.2558354899512905</v>
      </c>
      <c r="O162" s="18">
        <f>IF(ISNUMBER(M162),O161+M162*0.5,IF(ISNUMBER(M363),0,""))</f>
        <v>496.23935929173194</v>
      </c>
      <c r="P162" s="18">
        <f>IF(ISNUMBER(N162),P161+N162*0.5,IF(ISNUMBER(N363),0,""))</f>
        <v>565.01176432811928</v>
      </c>
      <c r="Q162" s="18">
        <f>IF(ISNUMBER(O162), O162*COS(RADIANS(-$C162+Графики!$B$3))+P162*SIN(RADIANS(-$C162+Графики!$B$3)),"")</f>
        <v>496.23935929173194</v>
      </c>
      <c r="R162" s="19">
        <f>IF(ISNUMBER(O162), O162*COS(RADIANS(-$C162+Графики!$B$5))+P162*SIN(RADIANS(-$C162+Графики!$B$5)),"")</f>
        <v>565.01176432811928</v>
      </c>
      <c r="S162" s="29">
        <v>-0.96905534480646116</v>
      </c>
      <c r="T162" s="25">
        <v>0.9806200914887705</v>
      </c>
      <c r="U162" s="25">
        <v>-0.23232443168334813</v>
      </c>
      <c r="V162" s="25">
        <v>0.11335085866109698</v>
      </c>
      <c r="W162" s="18">
        <f t="shared" ref="W162:W225" si="441">IF(ISNUMBER(S162),-SIN(RADIANS((S162-T162)/2))*1000,"")</f>
        <v>17.013306989680363</v>
      </c>
      <c r="X162" s="18">
        <f t="shared" ref="X162:X225" si="442">IF(ISNUMBER(T162),-SIN(RADIANS((U162-V162)/2))*1000,"")</f>
        <v>3.016581404600736</v>
      </c>
      <c r="Y162" s="18">
        <f>IF(ISNUMBER(W162),Y161+W162*0.5,IF(ISNUMBER(W363),0,""))</f>
        <v>496.79970802595693</v>
      </c>
      <c r="Z162" s="18">
        <f>IF(ISNUMBER(X162),Z161+X162*0.5,IF(ISNUMBER(X363),0,""))</f>
        <v>559.04533313746049</v>
      </c>
      <c r="AA162" s="18">
        <f>IF(ISNUMBER(Y162), Y162*COS(RADIANS(-$C162+Графики!$B$3))+Z162*SIN(RADIANS(-$C162+Графики!$B$3)),"")</f>
        <v>496.79970802595693</v>
      </c>
      <c r="AB162" s="18">
        <f>IF(ISNUMBER(Y162), Y162*COS(RADIANS(-$C162+Графики!$B$5))+Z162*SIN(RADIANS(-$C162+Графики!$B$5)),"")</f>
        <v>559.04533313746049</v>
      </c>
      <c r="AC162" s="24">
        <v>-0.87010949737747856</v>
      </c>
      <c r="AD162" s="25">
        <v>0.98952666817934387</v>
      </c>
      <c r="AE162" s="25">
        <v>-0.26210860321259588</v>
      </c>
      <c r="AF162" s="25">
        <v>0.21677788127873096</v>
      </c>
      <c r="AG162" s="18">
        <f t="shared" ref="AG162:AG225" si="443">IF(ISNUMBER(AC162),-SIN(RADIANS((AC162-AD162)/2))*1000,"")</f>
        <v>16.227674678972573</v>
      </c>
      <c r="AH162" s="18">
        <f t="shared" ref="AH162:AH225" si="444">IF(ISNUMBER(AD162),-SIN(RADIANS((AE162-AF162)/2))*1000,"")</f>
        <v>4.1790607845062722</v>
      </c>
      <c r="AI162" s="18">
        <f>IF(ISNUMBER(AG162),AI161+AG162*0.5,IF(ISNUMBER(AG363),0,""))</f>
        <v>497.1735551849373</v>
      </c>
      <c r="AJ162" s="18">
        <f>IF(ISNUMBER(AH162),AJ161+AH162*0.5,IF(ISNUMBER(AH363),0,""))</f>
        <v>564.84048905120426</v>
      </c>
      <c r="AK162" s="18">
        <f>IF(ISNUMBER(AI162), AI162*COS(RADIANS(-$C162+Графики!$B$3))+AJ162*SIN(RADIANS(-$C162+Графики!$B$3)),"")</f>
        <v>497.1735551849373</v>
      </c>
      <c r="AL162" s="19">
        <f>IF(ISNUMBER(AI162), AI162*COS(RADIANS(-$C162+Графики!$B$5))+AJ162*SIN(RADIANS(-$C162+Графики!$B$5)),"")</f>
        <v>564.84048905120426</v>
      </c>
      <c r="AM162" s="24">
        <v>-0.85985769757307073</v>
      </c>
      <c r="AN162" s="25">
        <v>0.80972256767577777</v>
      </c>
      <c r="AO162" s="25">
        <v>-0.40481108607056893</v>
      </c>
      <c r="AP162" s="25">
        <v>0.22609419720957283</v>
      </c>
      <c r="AQ162" s="18">
        <f t="shared" ref="AQ162:AQ225" si="445">IF(ISNUMBER(AM162),-SIN(RADIANS((AM162-AN162)/2))*1000,"")</f>
        <v>14.569320901795898</v>
      </c>
      <c r="AR162" s="18">
        <f t="shared" ref="AR162:AR225" si="446">IF(ISNUMBER(AN162),-SIN(RADIANS((AO162-AP162)/2))*1000,"")</f>
        <v>5.5056594155001495</v>
      </c>
      <c r="AS162" s="18">
        <f>IF(ISNUMBER(AQ162),AS161+AQ162*0.5,IF(ISNUMBER(AQ363),0,""))</f>
        <v>491.89651933043052</v>
      </c>
      <c r="AT162" s="18">
        <f>IF(ISNUMBER(AR162),AT161+AR162*0.5,IF(ISNUMBER(AR363),0,""))</f>
        <v>564.630376494487</v>
      </c>
      <c r="AU162" s="18">
        <f>IF(ISNUMBER(AS162), AS162*COS(RADIANS(-$C162+Графики!$B$3))+AT162*SIN(RADIANS(-$C162+Графики!$B$3)),"")</f>
        <v>491.89651933043052</v>
      </c>
      <c r="AV162" s="19">
        <f>IF(ISNUMBER(AS162), AS162*COS(RADIANS(-$C162+Графики!$B$5))+AT162*SIN(RADIANS(-$C162+Графики!$B$5)),"")</f>
        <v>564.630376494487</v>
      </c>
      <c r="AW162" s="24">
        <v>-0.88064448180911103</v>
      </c>
      <c r="AX162" s="25">
        <v>0.85789767293572172</v>
      </c>
      <c r="AY162" s="25">
        <v>-0.37016019286098623</v>
      </c>
      <c r="AZ162" s="25">
        <v>0.24649337567900051</v>
      </c>
      <c r="BA162" s="18">
        <f t="shared" ref="BA162:BA225" si="447">IF(ISNUMBER(AW162),-SIN(RADIANS((AW162-AX162)/2))*1000,"")</f>
        <v>15.171060367635288</v>
      </c>
      <c r="BB162" s="18">
        <f t="shared" ref="BB162:BB225" si="448">IF(ISNUMBER(AX162),-SIN(RADIANS((AY162-AZ162)/2))*1000,"")</f>
        <v>5.3812915850839582</v>
      </c>
      <c r="BC162" s="18">
        <f>IF(ISNUMBER(BA162),BC161+BA162*0.5,IF(ISNUMBER(BA363),0,""))</f>
        <v>491.10249873391223</v>
      </c>
      <c r="BD162" s="18">
        <f>IF(ISNUMBER(BB162),BD161+BB162*0.5,IF(ISNUMBER(BB363),0,""))</f>
        <v>558.68529681711061</v>
      </c>
      <c r="BE162" s="18">
        <f>IF(ISNUMBER(BC162), BC162*COS(RADIANS(-$C162+Графики!$B$3))+BD162*SIN(RADIANS(-$C162+Графики!$B$3)),"")</f>
        <v>491.10249873391223</v>
      </c>
      <c r="BF162" s="19">
        <f>IF(ISNUMBER(BC162), BC162*COS(RADIANS(-$C162+Графики!$B$5))+BD162*SIN(RADIANS(-$C162+Графики!$B$5)),"")</f>
        <v>558.68529681711061</v>
      </c>
      <c r="BG162" s="24">
        <v>-0.93959540013969711</v>
      </c>
      <c r="BH162" s="25">
        <v>0.81333546349583485</v>
      </c>
      <c r="BI162" s="25">
        <v>-0.38410235041094209</v>
      </c>
      <c r="BJ162" s="25">
        <v>0.23054605105934275</v>
      </c>
      <c r="BK162" s="18">
        <f t="shared" ref="BK162:BK225" si="449">IF(ISNUMBER(BG162),-SIN(RADIANS((BG162-BH162)/2))*1000,"")</f>
        <v>15.296610969395125</v>
      </c>
      <c r="BL162" s="18">
        <f t="shared" ref="BL162:BL225" si="450">IF(ISNUMBER(BH162),-SIN(RADIANS((BI162-BJ162)/2))*1000,"")</f>
        <v>5.3637934539151102</v>
      </c>
      <c r="BM162" s="18">
        <f>IF(ISNUMBER(BK162),BM161+BK162*0.5,IF(ISNUMBER(BK363),0,""))</f>
        <v>492.29077901385728</v>
      </c>
      <c r="BN162" s="18">
        <f>IF(ISNUMBER(BL162),BN161+BL162*0.5,IF(ISNUMBER(BL363),0,""))</f>
        <v>552.41434261239237</v>
      </c>
      <c r="BO162" s="18">
        <f>IF(ISNUMBER(BM162), BM162*COS(RADIANS(-$C162+Графики!$B$3))+BN162*SIN(RADIANS(-$C162+Графики!$B$3)),"")</f>
        <v>492.29077901385728</v>
      </c>
      <c r="BP162" s="19">
        <f>IF(ISNUMBER(BM162), BM162*COS(RADIANS(-$C162+Графики!$B$5))+BN162*SIN(RADIANS(-$C162+Графики!$B$5)),"")</f>
        <v>552.41434261239237</v>
      </c>
      <c r="BQ162" s="24">
        <v>-0.90157903099990166</v>
      </c>
      <c r="BR162" s="25">
        <v>0.87940402443239818</v>
      </c>
      <c r="BS162" s="25">
        <v>-0.35300159694644928</v>
      </c>
      <c r="BT162" s="25">
        <v>0.20713810545042352</v>
      </c>
      <c r="BU162" s="18">
        <f t="shared" ref="BU162:BU225" si="451">IF(ISNUMBER(BQ162),-SIN(RADIANS((BQ162-BR162)/2))*1000,"")</f>
        <v>15.541383421450064</v>
      </c>
      <c r="BV162" s="18">
        <f t="shared" ref="BV162:BV225" si="452">IF(ISNUMBER(BR162),-SIN(RADIANS((BS162-BT162)/2))*1000,"")</f>
        <v>4.888121572862441</v>
      </c>
      <c r="BW162" s="18">
        <f>IF(ISNUMBER(BU162),BW161+BU162*0.5,IF(ISNUMBER(BU363),0,""))</f>
        <v>498.956340996677</v>
      </c>
      <c r="BX162" s="18">
        <f>IF(ISNUMBER(BV162),BX161+BV162*0.5,IF(ISNUMBER(BV363),0,""))</f>
        <v>554.54459615778808</v>
      </c>
      <c r="BY162" s="18">
        <f>IF(ISNUMBER(BW162), BW162*COS(RADIANS(-$C162+Графики!$B$3))+BX162*SIN(RADIANS(-$C162+Графики!$B$3)),"")</f>
        <v>498.956340996677</v>
      </c>
      <c r="BZ162" s="19">
        <f>IF(ISNUMBER(BW162), BW162*COS(RADIANS(-$C162+Графики!$B$5))+BX162*SIN(RADIANS(-$C162+Графики!$B$5)),"")</f>
        <v>554.54459615778808</v>
      </c>
      <c r="CA162" s="29">
        <v>-0.8404817937060246</v>
      </c>
      <c r="CB162" s="25">
        <v>0.88396637861456817</v>
      </c>
      <c r="CC162" s="25">
        <v>-0.28439194069325174</v>
      </c>
      <c r="CD162" s="25">
        <v>8.8551202025463349E-2</v>
      </c>
      <c r="CE162" s="18">
        <f t="shared" ref="CE162:CE225" si="453">IF(ISNUMBER(CA162),-SIN(RADIANS((CA162-CB162)/2))*1000,"")</f>
        <v>15.048081209123783</v>
      </c>
      <c r="CF162" s="18">
        <f t="shared" ref="CF162:CF225" si="454">IF(ISNUMBER(CB162),-SIN(RADIANS((CC162-CD162)/2))*1000,"")</f>
        <v>3.254537136211578</v>
      </c>
      <c r="CG162" s="18">
        <f>IF(ISNUMBER(CE162),CG161+CE162*0.5,IF(ISNUMBER(CE363),0,""))</f>
        <v>502.34603769886036</v>
      </c>
      <c r="CH162" s="18">
        <f>IF(ISNUMBER(CF162),CH161+CF162*0.5,IF(ISNUMBER(CF363),0,""))</f>
        <v>565.94735180281282</v>
      </c>
      <c r="CI162" s="18">
        <f>IF(ISNUMBER(CG162), CG162*COS(RADIANS(-$C162+Графики!$B$3))+CH162*SIN(RADIANS(-$C162+Графики!$B$3)),"")</f>
        <v>502.34603769886036</v>
      </c>
      <c r="CJ162" s="19">
        <f>IF(ISNUMBER(CG162), CG162*COS(RADIANS(-$C162+Графики!$B$5))+CH162*SIN(RADIANS(-$C162+Графики!$B$5)),"")</f>
        <v>565.94735180281282</v>
      </c>
      <c r="CK162" s="24">
        <v>-0.90172872450066155</v>
      </c>
      <c r="CL162" s="25">
        <v>0.92325981690379078</v>
      </c>
      <c r="CM162" s="25">
        <v>-0.32788952951554795</v>
      </c>
      <c r="CN162" s="25">
        <v>0.1227057231642931</v>
      </c>
      <c r="CO162" s="18">
        <f t="shared" ref="CO162:CO225" si="455">IF(ISNUMBER(CK162),-SIN(RADIANS((CK162-CL162)/2))*1000,"")</f>
        <v>15.925356195736898</v>
      </c>
      <c r="CP162" s="18">
        <f t="shared" ref="CP162:CP225" si="456">IF(ISNUMBER(CL162),-SIN(RADIANS((CM162-CN162)/2))*1000,"")</f>
        <v>3.9321752432720003</v>
      </c>
      <c r="CQ162" s="18">
        <f>IF(ISNUMBER(CO162),CQ161+CO162*0.5,IF(ISNUMBER(CO363),0,""))</f>
        <v>504.18157241646105</v>
      </c>
      <c r="CR162" s="18">
        <f>IF(ISNUMBER(CP162),CR161+CP162*0.5,IF(ISNUMBER(CP363),0,""))</f>
        <v>564.6065970652013</v>
      </c>
      <c r="CS162" s="18">
        <f>IF(ISNUMBER(CQ162), CQ162*COS(RADIANS(-$C162+Графики!$B$3))+CR162*SIN(RADIANS(-$C162+Графики!$B$3)),"")</f>
        <v>504.18157241646105</v>
      </c>
      <c r="CT162" s="19">
        <f>IF(ISNUMBER(CQ162), CQ162*COS(RADIANS(-$C162+Графики!$B$5))+CR162*SIN(RADIANS(-$C162+Графики!$B$5)),"")</f>
        <v>564.6065970652013</v>
      </c>
      <c r="CU162" s="24">
        <v>-0.8437309954914779</v>
      </c>
      <c r="CV162" s="25">
        <v>0.86927593994582575</v>
      </c>
      <c r="CW162" s="25">
        <v>-0.22252469409547895</v>
      </c>
      <c r="CX162" s="25">
        <v>0.2025907603153059</v>
      </c>
      <c r="CY162" s="18">
        <f t="shared" ref="CY162:CY225" si="457">IF(ISNUMBER(CU162),-SIN(RADIANS((CU162-CV162)/2))*1000,"")</f>
        <v>14.948248812399891</v>
      </c>
      <c r="CZ162" s="18">
        <f t="shared" ref="CZ162:CZ225" si="458">IF(ISNUMBER(CV162),-SIN(RADIANS((CW162-CX162)/2))*1000,"")</f>
        <v>3.709823680648868</v>
      </c>
      <c r="DA162" s="18">
        <f>IF(ISNUMBER(CY162),DA161+CY162*0.5,IF(ISNUMBER(CY363),0,""))</f>
        <v>492.42780356354245</v>
      </c>
      <c r="DB162" s="18">
        <f>IF(ISNUMBER(CZ162),DB161+CZ162*0.5,IF(ISNUMBER(CZ363),0,""))</f>
        <v>564.34329644862783</v>
      </c>
      <c r="DC162" s="18">
        <f>IF(ISNUMBER(DA162), DA162*COS(RADIANS(-$C162+Графики!$B$3))+DB162*SIN(RADIANS(-$C162+Графики!$B$3)),"")</f>
        <v>492.42780356354245</v>
      </c>
      <c r="DD162" s="19">
        <f>IF(ISNUMBER(DA162), DA162*COS(RADIANS(-$C162+Графики!$B$5))+DB162*SIN(RADIANS(-$C162+Графики!$B$5)),"")</f>
        <v>564.34329644862783</v>
      </c>
      <c r="DE162" s="24">
        <v>-0.88054586688889291</v>
      </c>
      <c r="DF162" s="25">
        <v>0.97966443264843683</v>
      </c>
      <c r="DG162" s="25">
        <v>-0.36528485484680351</v>
      </c>
      <c r="DH162" s="25">
        <v>0.21587072162546203</v>
      </c>
      <c r="DI162" s="18">
        <f t="shared" ref="DI162:DI225" si="459">IF(ISNUMBER(DE162),-SIN(RADIANS((DE162-DF162)/2))*1000,"")</f>
        <v>16.232684283184124</v>
      </c>
      <c r="DJ162" s="18">
        <f t="shared" ref="DJ162:DJ225" si="460">IF(ISNUMBER(DF162),-SIN(RADIANS((DG162-DH162)/2))*1000,"")</f>
        <v>5.0715173974831238</v>
      </c>
      <c r="DK162" s="18">
        <f>IF(ISNUMBER(DI162),DK161+DI162*0.5,IF(ISNUMBER(DI363),0,""))</f>
        <v>494.99269647128148</v>
      </c>
      <c r="DL162" s="18">
        <f>IF(ISNUMBER(DJ162),DL161+DJ162*0.5,IF(ISNUMBER(DJ363),0,""))</f>
        <v>564.74587315831855</v>
      </c>
      <c r="DM162" s="18">
        <f>IF(ISNUMBER(DK162), DK162*COS(RADIANS(-$C162+Графики!$B$3))+DL162*SIN(RADIANS(-$C162+Графики!$B$3)),"")</f>
        <v>494.99269647128148</v>
      </c>
      <c r="DN162" s="19">
        <f>IF(ISNUMBER(DK162), DK162*COS(RADIANS(-$C162+Графики!$B$5))+DL162*SIN(RADIANS(-$C162+Графики!$B$5)),"")</f>
        <v>564.74587315831855</v>
      </c>
      <c r="DO162" s="24">
        <v>-0.98173968838955017</v>
      </c>
      <c r="DP162" s="25">
        <v>0.97650525758568352</v>
      </c>
      <c r="DQ162" s="25">
        <v>-0.27302659443676536</v>
      </c>
      <c r="DR162" s="25">
        <v>0.13097884641495972</v>
      </c>
      <c r="DS162" s="18">
        <f t="shared" ref="DS162:DS225" si="461">IF(ISNUMBER(DO162),-SIN(RADIANS((DO162-DP162)/2))*1000,"")</f>
        <v>17.088079197773645</v>
      </c>
      <c r="DT162" s="18">
        <f t="shared" ref="DT162:DT225" si="462">IF(ISNUMBER(DP162),-SIN(RADIANS((DQ162-DR162)/2))*1000,"")</f>
        <v>3.5256052655603147</v>
      </c>
      <c r="DU162" s="18">
        <f>IF(ISNUMBER(DS162),DU161+DS162*0.5,IF(ISNUMBER(DS363),0,""))</f>
        <v>501.82348457794319</v>
      </c>
      <c r="DV162" s="18">
        <f>IF(ISNUMBER(DT162),DV161+DT162*0.5,IF(ISNUMBER(DT363),0,""))</f>
        <v>560.43943049619008</v>
      </c>
      <c r="DW162" s="18">
        <f>IF(ISNUMBER(DU162), DU162*COS(RADIANS(-$C162+Графики!$B$3))+DV162*SIN(RADIANS(-$C162+Графики!$B$3)),"")</f>
        <v>501.82348457794319</v>
      </c>
      <c r="DX162" s="19">
        <f>IF(ISNUMBER(DU162), DU162*COS(RADIANS(-$C162+Графики!$B$5))+DV162*SIN(RADIANS(-$C162+Графики!$B$5)),"")</f>
        <v>560.43943049619008</v>
      </c>
      <c r="DY162" s="24">
        <v>-0.94631872752164681</v>
      </c>
      <c r="DZ162" s="25">
        <v>0.86158861126965969</v>
      </c>
      <c r="EA162" s="25">
        <v>-0.37608802642249772</v>
      </c>
      <c r="EB162" s="25">
        <v>0.25156437564543077</v>
      </c>
      <c r="EC162" s="18">
        <f t="shared" ref="EC162:EC225" si="463">IF(ISNUMBER(DY162),-SIN(RADIANS((DY162-DZ162)/2))*1000,"")</f>
        <v>15.776313309939303</v>
      </c>
      <c r="ED162" s="18">
        <f t="shared" ref="ED162:ED225" si="464">IF(ISNUMBER(DZ162),-SIN(RADIANS((EA162-EB162)/2))*1000,"")</f>
        <v>5.4772730998578201</v>
      </c>
      <c r="EE162" s="18">
        <f>IF(ISNUMBER(EC162),EE161+EC162*0.5,IF(ISNUMBER(EC363),0,""))</f>
        <v>492.55921387189488</v>
      </c>
      <c r="EF162" s="18">
        <f>IF(ISNUMBER(ED162),EF161+ED162*0.5,IF(ISNUMBER(ED363),0,""))</f>
        <v>558.76116487202239</v>
      </c>
      <c r="EG162" s="18">
        <f>IF(ISNUMBER(EE162), EE162*COS(RADIANS(-$C162+Графики!$B$3))+EF162*SIN(RADIANS(-$C162+Графики!$B$3)),"")</f>
        <v>492.55921387189488</v>
      </c>
      <c r="EH162" s="19">
        <f>IF(ISNUMBER(EE162), EE162*COS(RADIANS(-$C162+Графики!$B$5))+EF162*SIN(RADIANS(-$C162+Графики!$B$5)),"")</f>
        <v>558.76116487202239</v>
      </c>
      <c r="EI162" s="24">
        <v>-0.88292924823587615</v>
      </c>
      <c r="EJ162" s="25">
        <v>0.8777331475391803</v>
      </c>
      <c r="EK162" s="25">
        <v>-0.38996105811080339</v>
      </c>
      <c r="EL162" s="25">
        <v>0.1802662499349513</v>
      </c>
      <c r="EM162" s="18">
        <f t="shared" ref="EM162:EM225" si="465">IF(ISNUMBER(EI162),-SIN(RADIANS((EI162-EJ162)/2))*1000,"")</f>
        <v>15.364073386525837</v>
      </c>
      <c r="EN162" s="18">
        <f t="shared" ref="EN162:EN225" si="466">IF(ISNUMBER(EJ162),-SIN(RADIANS((EK162-EL162)/2))*1000,"")</f>
        <v>4.9761514682160382</v>
      </c>
      <c r="EO162" s="18">
        <f>IF(ISNUMBER(EM162),EO161+EM162*0.5,IF(ISNUMBER(EM363),0,""))</f>
        <v>498.54764128631069</v>
      </c>
      <c r="EP162" s="18">
        <f>IF(ISNUMBER(EN162),EP161+EN162*0.5,IF(ISNUMBER(EN363),0,""))</f>
        <v>560.19211345376186</v>
      </c>
      <c r="EQ162" s="18">
        <f>IF(ISNUMBER(EO162), EO162*COS(RADIANS(-$C162+Графики!$B$3))+EP162*SIN(RADIANS(-$C162+Графики!$B$3)),"")</f>
        <v>498.54764128631069</v>
      </c>
      <c r="ER162" s="19">
        <f>IF(ISNUMBER(EO162), EO162*COS(RADIANS(-$C162+Графики!$B$5))+EP162*SIN(RADIANS(-$C162+Графики!$B$5)),"")</f>
        <v>560.19211345376186</v>
      </c>
      <c r="ES162" s="24">
        <v>-0.94722482432514188</v>
      </c>
      <c r="ET162" s="25">
        <v>0.87873361540391959</v>
      </c>
      <c r="EU162" s="25">
        <v>-0.28173380980512047</v>
      </c>
      <c r="EV162" s="25">
        <v>0.11552938956458103</v>
      </c>
      <c r="EW162" s="18">
        <f t="shared" ref="EW162:EW225" si="467">IF(ISNUMBER(ES162),-SIN(RADIANS((ES162-ET162)/2))*1000,"")</f>
        <v>15.933819081383415</v>
      </c>
      <c r="EX162" s="18">
        <f t="shared" ref="EX162:EX225" si="468">IF(ISNUMBER(ET162),-SIN(RADIANS((EU162-EV162)/2))*1000,"")</f>
        <v>3.4667684687497462</v>
      </c>
      <c r="EY162" s="18">
        <f>IF(ISNUMBER(EW162),EY161+EW162*0.5,IF(ISNUMBER(EW363),0,""))</f>
        <v>488.36151426731567</v>
      </c>
      <c r="EZ162" s="18">
        <f>IF(ISNUMBER(EX162),EZ161+EX162*0.5,IF(ISNUMBER(EX363),0,""))</f>
        <v>558.22213600015482</v>
      </c>
      <c r="FA162" s="18">
        <f>IF(ISNUMBER(EY162), EY162*COS(RADIANS(-$C162+Графики!$B$3))+EZ162*SIN(RADIANS(-$C162+Графики!$B$3)),"")</f>
        <v>488.36151426731567</v>
      </c>
      <c r="FB162" s="19">
        <f>IF(ISNUMBER(EY162), EY162*COS(RADIANS(-$C162+Графики!$B$5))+EZ162*SIN(RADIANS(-$C162+Графики!$B$5)),"")</f>
        <v>558.22213600015482</v>
      </c>
      <c r="FC162" s="24">
        <v>-1.0214576594146287</v>
      </c>
      <c r="FD162" s="25">
        <v>0.92256411953880313</v>
      </c>
      <c r="FE162" s="25">
        <v>-0.26561756027684358</v>
      </c>
      <c r="FF162" s="25">
        <v>0.17289939039687749</v>
      </c>
      <c r="FG162" s="18">
        <f t="shared" ref="FG162:FG225" si="469">IF(ISNUMBER(FC162),-SIN(RADIANS((FC162-FD162)/2))*1000,"")</f>
        <v>16.963976642242919</v>
      </c>
      <c r="FH162" s="18">
        <f t="shared" ref="FH162:FH225" si="470">IF(ISNUMBER(FD162),-SIN(RADIANS((FE162-FF162)/2))*1000,"")</f>
        <v>3.826772967470188</v>
      </c>
      <c r="FI162" s="18">
        <f>IF(ISNUMBER(FG162),FI161+FG162*0.5,IF(ISNUMBER(FG363),0,""))</f>
        <v>496.11700793932147</v>
      </c>
      <c r="FJ162" s="18">
        <f>IF(ISNUMBER(FH162),FJ161+FH162*0.5,IF(ISNUMBER(FH363),0,""))</f>
        <v>565.3517206614689</v>
      </c>
      <c r="FK162" s="18">
        <f>IF(ISNUMBER(FI162), FI162*COS(RADIANS(-$C162+Графики!$B$3))+FJ162*SIN(RADIANS(-$C162+Графики!$B$3)),"")</f>
        <v>496.11700793932147</v>
      </c>
      <c r="FL162" s="19">
        <f>IF(ISNUMBER(FI162), FI162*COS(RADIANS(-$C162+Графики!$B$5))+FJ162*SIN(RADIANS(-$C162+Графики!$B$5)),"")</f>
        <v>565.3517206614689</v>
      </c>
      <c r="FM162" s="24">
        <v>-0.84138423104114479</v>
      </c>
      <c r="FN162" s="25">
        <v>0.87078831176337257</v>
      </c>
      <c r="FO162" s="25">
        <v>-0.23009236283054932</v>
      </c>
      <c r="FP162" s="25">
        <v>0.21555375596767609</v>
      </c>
      <c r="FQ162" s="18">
        <f t="shared" ref="FQ162:FQ225" si="471">IF(ISNUMBER(FM162),-SIN(RADIANS((FM162-FN162)/2))*1000,"")</f>
        <v>14.940968176221327</v>
      </c>
      <c r="FR162" s="18">
        <f t="shared" ref="FR162:FR225" si="472">IF(ISNUMBER(FN162),-SIN(RADIANS((FO162-FP162)/2))*1000,"")</f>
        <v>3.8889862328380764</v>
      </c>
      <c r="FS162" s="18">
        <f>IF(ISNUMBER(FQ162),FS161+FQ162*0.5,IF(ISNUMBER(FQ363),0,""))</f>
        <v>500.70175171489569</v>
      </c>
      <c r="FT162" s="18">
        <f>IF(ISNUMBER(FR162),FT161+FR162*0.5,IF(ISNUMBER(FR363),0,""))</f>
        <v>558.85212425508439</v>
      </c>
      <c r="FU162" s="18">
        <f>IF(ISNUMBER(FS162), FS162*COS(RADIANS(-$C162+Графики!$B$3))+FT162*SIN(RADIANS(-$C162+Графики!$B$3)),"")</f>
        <v>500.70175171489569</v>
      </c>
      <c r="FV162" s="19">
        <f>IF(ISNUMBER(FS162), FS162*COS(RADIANS(-$C162+Графики!$B$5))+FT162*SIN(RADIANS(-$C162+Графики!$B$5)),"")</f>
        <v>558.85212425508439</v>
      </c>
      <c r="FW162" s="24">
        <v>-0.92397611364072441</v>
      </c>
      <c r="FX162" s="25">
        <v>0.91682061299059658</v>
      </c>
      <c r="FY162" s="25">
        <v>-0.37541731745782803</v>
      </c>
      <c r="FZ162" s="25">
        <v>0.20834820014405128</v>
      </c>
      <c r="GA162" s="18">
        <f t="shared" ref="GA162:GA225" si="473">IF(ISNUMBER(FW162),-SIN(RADIANS((FW162-FX162)/2))*1000,"")</f>
        <v>16.063290989600368</v>
      </c>
      <c r="GB162" s="18">
        <f t="shared" ref="GB162:GB225" si="474">IF(ISNUMBER(FX162),-SIN(RADIANS((FY162-FZ162)/2))*1000,"")</f>
        <v>5.09429313625827</v>
      </c>
      <c r="GC162" s="18">
        <f>IF(ISNUMBER(GA162),GC161+GA162*0.5,IF(ISNUMBER(GA363),0,""))</f>
        <v>500.58937076709071</v>
      </c>
      <c r="GD162" s="18">
        <f>IF(ISNUMBER(GB162),GD161+GB162*0.5,IF(ISNUMBER(GB363),0,""))</f>
        <v>556.39205585589434</v>
      </c>
      <c r="GE162" s="18">
        <f>IF(ISNUMBER(GC162), GC162*COS(RADIANS(-$C162+Графики!$B$3))+GD162*SIN(RADIANS(-$C162+Графики!$B$3)),"")</f>
        <v>500.58937076709071</v>
      </c>
      <c r="GF162" s="19">
        <f>IF(ISNUMBER(GC162), GC162*COS(RADIANS(-$C162+Графики!$B$5))+GD162*SIN(RADIANS(-$C162+Графики!$B$5)),"")</f>
        <v>556.39205585589434</v>
      </c>
      <c r="GG162" s="24">
        <v>-0.87774195922788356</v>
      </c>
      <c r="GH162" s="25">
        <v>0.93174620233751948</v>
      </c>
      <c r="GI162" s="25">
        <v>-0.20751334508332234</v>
      </c>
      <c r="GJ162" s="25">
        <v>0.12464091368967473</v>
      </c>
      <c r="GK162" s="18">
        <f t="shared" ref="GK162:GK225" si="475">IF(ISNUMBER(GG162),-SIN(RADIANS((GG162-GH162)/2))*1000,"")</f>
        <v>15.790106872712101</v>
      </c>
      <c r="GL162" s="18">
        <f t="shared" ref="GL162:GL225" si="476">IF(ISNUMBER(GH162),-SIN(RADIANS((GI162-GJ162)/2))*1000,"")</f>
        <v>2.8985886611381431</v>
      </c>
      <c r="GM162" s="18">
        <f>IF(ISNUMBER(GK162),GM161+GK162*0.5,IF(ISNUMBER(GK363),0,""))</f>
        <v>503.47834713409304</v>
      </c>
      <c r="GN162" s="18">
        <f>IF(ISNUMBER(GL162),GN161+GL162*0.5,IF(ISNUMBER(GL363),0,""))</f>
        <v>556.89877349113806</v>
      </c>
      <c r="GO162" s="18">
        <f>IF(ISNUMBER(GM162), GM162*COS(RADIANS(-$C162+Графики!$B$3))+GN162*SIN(RADIANS(-$C162+Графики!$B$3)),"")</f>
        <v>503.47834713409304</v>
      </c>
      <c r="GP162" s="19">
        <f>IF(ISNUMBER(GM162), GM162*COS(RADIANS(-$C162+Графики!$B$5))+GN162*SIN(RADIANS(-$C162+Графики!$B$5)),"")</f>
        <v>556.89877349113806</v>
      </c>
      <c r="GQ162" s="24">
        <v>-0.91154312709145102</v>
      </c>
      <c r="GR162" s="25">
        <v>0.99881608291776824</v>
      </c>
      <c r="GS162" s="25">
        <v>-0.35343472803042131</v>
      </c>
      <c r="GT162" s="25">
        <v>0.24677340019209307</v>
      </c>
      <c r="GU162" s="18">
        <f t="shared" ref="GU162:GU225" si="477">IF(ISNUMBER(GQ162),-SIN(RADIANS((GQ162-GR162)/2))*1000,"")</f>
        <v>16.670256854975868</v>
      </c>
      <c r="GV162" s="18">
        <f t="shared" ref="GV162:GV225" si="478">IF(ISNUMBER(GR162),-SIN(RADIANS((GS162-GT162)/2))*1000,"")</f>
        <v>5.2377800678886812</v>
      </c>
      <c r="GW162" s="18">
        <f>IF(ISNUMBER(GU162),GW161+GU162*0.5,IF(ISNUMBER(GU363),0,""))</f>
        <v>499.09552491667495</v>
      </c>
      <c r="GX162" s="18">
        <f>IF(ISNUMBER(GV162),GX161+GV162*0.5,IF(ISNUMBER(GV363),0,""))</f>
        <v>560.02736141605817</v>
      </c>
      <c r="GY162" s="18">
        <f>IF(ISNUMBER(GW162), GW162*COS(RADIANS(-$C162+Графики!$B$3))+GX162*SIN(RADIANS(-$C162+Графики!$B$3)),"")</f>
        <v>499.09552491667495</v>
      </c>
      <c r="GZ162" s="19">
        <f>IF(ISNUMBER(GW162), GW162*COS(RADIANS(-$C162+Графики!$B$5))+GX162*SIN(RADIANS(-$C162+Графики!$B$5)),"")</f>
        <v>560.02736141605817</v>
      </c>
      <c r="HA162" s="24">
        <v>-0.89502597007285123</v>
      </c>
      <c r="HB162" s="25">
        <v>0.97642118120949573</v>
      </c>
      <c r="HC162" s="25">
        <v>-0.3564226218719172</v>
      </c>
      <c r="HD162" s="25">
        <v>9.2167976074451236E-2</v>
      </c>
      <c r="HE162" s="18">
        <f t="shared" ref="HE162:HE225" si="479">IF(ISNUMBER(HA162),-SIN(RADIANS((HA162-HB162)/2))*1000,"")</f>
        <v>16.330731314974546</v>
      </c>
      <c r="HF162" s="18">
        <f t="shared" ref="HF162:HF225" si="480">IF(ISNUMBER(HB162),-SIN(RADIANS((HC162-HD162)/2))*1000,"")</f>
        <v>3.9146814651847852</v>
      </c>
      <c r="HG162" s="18">
        <f>IF(ISNUMBER(HE162),HG161+HE162*0.5,IF(ISNUMBER(HE363),0,""))</f>
        <v>499.90029280919941</v>
      </c>
      <c r="HH162" s="18">
        <f>IF(ISNUMBER(HF162),HH161+HF162*0.5,IF(ISNUMBER(HF363),0,""))</f>
        <v>562.40644600245525</v>
      </c>
      <c r="HI162" s="18">
        <f>IF(ISNUMBER(HG162), HG162*COS(RADIANS(-$C162+Графики!$B$3))+HH162*SIN(RADIANS(-$C162+Графики!$B$3)),"")</f>
        <v>499.90029280919941</v>
      </c>
      <c r="HJ162" s="19">
        <f>IF(ISNUMBER(HG162), HG162*COS(RADIANS(-$C162+Графики!$B$5))+HH162*SIN(RADIANS(-$C162+Графики!$B$5)),"")</f>
        <v>562.40644600245525</v>
      </c>
      <c r="HK162" s="24">
        <v>-0.96425754574636802</v>
      </c>
      <c r="HL162" s="25">
        <v>0.90254270036945783</v>
      </c>
      <c r="HM162" s="25">
        <v>-0.31045431751131047</v>
      </c>
      <c r="HN162" s="25">
        <v>5.5938696845937885E-2</v>
      </c>
      <c r="HO162" s="18">
        <f t="shared" ref="HO162:HO225" si="481">IF(ISNUMBER(HK162),-SIN(RADIANS((HK162-HL162)/2))*1000,"")</f>
        <v>16.290184811776047</v>
      </c>
      <c r="HP162" s="18">
        <f t="shared" ref="HP162:HP225" si="482">IF(ISNUMBER(HL162),-SIN(RADIANS((HM162-HN162)/2))*1000,"")</f>
        <v>3.1973767804819002</v>
      </c>
      <c r="HQ162" s="18">
        <f>IF(ISNUMBER(HO162),HQ161+HO162*0.5,IF(ISNUMBER(HO363),0,""))</f>
        <v>499.37841921709139</v>
      </c>
      <c r="HR162" s="18">
        <f>IF(ISNUMBER(HP162),HR161+HP162*0.5,IF(ISNUMBER(HP363),0,""))</f>
        <v>568.25003440266846</v>
      </c>
      <c r="HS162" s="18">
        <f>IF(ISNUMBER(HQ162), HQ162*COS(RADIANS(-$C162+Графики!$B$3))+HR162*SIN(RADIANS(-$C162+Графики!$B$3)),"")</f>
        <v>499.37841921709139</v>
      </c>
      <c r="HT162" s="19">
        <f>IF(ISNUMBER(HQ162), HQ162*COS(RADIANS(-$C162+Графики!$B$5))+HR162*SIN(RADIANS(-$C162+Графики!$B$5)),"")</f>
        <v>568.25003440266846</v>
      </c>
      <c r="HU162" s="24">
        <v>-0.84717283024535417</v>
      </c>
      <c r="HV162" s="25">
        <v>0.84920484990696576</v>
      </c>
      <c r="HW162" s="25">
        <v>-0.22761893064682392</v>
      </c>
      <c r="HX162" s="25">
        <v>0.20091190796056727</v>
      </c>
      <c r="HY162" s="18">
        <f t="shared" ref="HY162:HY225" si="483">IF(ISNUMBER(HU162),-SIN(RADIANS((HU162-HV162)/2))*1000,"")</f>
        <v>14.803147241255026</v>
      </c>
      <c r="HZ162" s="18">
        <f t="shared" ref="HZ162:HZ225" si="484">IF(ISNUMBER(HV162),-SIN(RADIANS((HW162-HX162)/2))*1000,"")</f>
        <v>3.7396283236226884</v>
      </c>
      <c r="IA162" s="18">
        <f>IF(ISNUMBER(HY162),IA161+HY162*0.5,IF(ISNUMBER(HY363),0,""))</f>
        <v>494.94750582687698</v>
      </c>
      <c r="IB162" s="18">
        <f>IF(ISNUMBER(HZ162),IB161+HZ162*0.5,IF(ISNUMBER(HZ363),0,""))</f>
        <v>553.51846263356128</v>
      </c>
      <c r="IC162" s="18">
        <f>IF(ISNUMBER(IA162), IA162*COS(RADIANS(-$C162+Графики!$B$3))+IB162*SIN(RADIANS(-$C162+Графики!$B$3)),"")</f>
        <v>494.94750582687698</v>
      </c>
      <c r="ID162" s="19">
        <f>IF(ISNUMBER(IA162), IA162*COS(RADIANS(-$C162+Графики!$B$5))+IB162*SIN(RADIANS(-$C162+Графики!$B$5)),"")</f>
        <v>553.51846263356128</v>
      </c>
      <c r="IE162" s="24">
        <v>-0.9589994567527671</v>
      </c>
      <c r="IF162" s="25">
        <v>0.86509843016034838</v>
      </c>
      <c r="IG162" s="25">
        <v>-0.33498777717708472</v>
      </c>
      <c r="IH162" s="25">
        <v>5.8699955561430289E-2</v>
      </c>
      <c r="II162" s="18">
        <f t="shared" ref="II162:II225" si="485">IF(ISNUMBER(IE162),-SIN(RADIANS((IE162-IF162)/2))*1000,"")</f>
        <v>15.917584754242352</v>
      </c>
      <c r="IJ162" s="18">
        <f t="shared" ref="IJ162:IJ225" si="486">IF(ISNUMBER(IF162),-SIN(RADIANS((IG162-IH162)/2))*1000,"")</f>
        <v>3.4355668220624875</v>
      </c>
      <c r="IK162" s="18">
        <f>IF(ISNUMBER(II162),IK161+II162*0.5,IF(ISNUMBER(II363),0,""))</f>
        <v>494.15138063246565</v>
      </c>
      <c r="IL162" s="18">
        <f>IF(ISNUMBER(IJ162),IL161+IJ162*0.5,IF(ISNUMBER(IJ363),0,""))</f>
        <v>555.90009214682891</v>
      </c>
      <c r="IM162" s="18">
        <f>IF(ISNUMBER(IK162), IK162*COS(RADIANS(-$C162+Графики!$B$3))+IL162*SIN(RADIANS(-$C162+Графики!$B$3)),"")</f>
        <v>494.15138063246565</v>
      </c>
      <c r="IN162" s="19">
        <f>IF(ISNUMBER(IK162), IK162*COS(RADIANS(-$C162+Графики!$B$5))+IL162*SIN(RADIANS(-$C162+Графики!$B$5)),"")</f>
        <v>555.90009214682891</v>
      </c>
      <c r="IO162" s="24">
        <v>-0.90698603379972076</v>
      </c>
      <c r="IP162" s="25">
        <v>0.83762191398935859</v>
      </c>
      <c r="IQ162" s="25">
        <v>-0.27008585613747116</v>
      </c>
      <c r="IR162" s="25">
        <v>0.2183181646694278</v>
      </c>
      <c r="IS162" s="18">
        <f t="shared" ref="IS162:IS225" si="487">IF(ISNUMBER(IO162),-SIN(RADIANS((IO162-IP162)/2))*1000,"")</f>
        <v>15.223988284512025</v>
      </c>
      <c r="IT162" s="18">
        <f t="shared" ref="IT162:IT225" si="488">IF(ISNUMBER(IP162),-SIN(RADIANS((IQ162-IR162)/2))*1000,"")</f>
        <v>4.2621162174164802</v>
      </c>
      <c r="IU162" s="18">
        <f>IF(ISNUMBER(IS162),IU161+IS162*0.5,IF(ISNUMBER(IS363),0,""))</f>
        <v>496.21378877673186</v>
      </c>
      <c r="IV162" s="18">
        <f>IF(ISNUMBER(IT162),IV161+IT162*0.5,IF(ISNUMBER(IT363),0,""))</f>
        <v>564.52166031725801</v>
      </c>
      <c r="IW162" s="18">
        <f>IF(ISNUMBER(IU162), IU162*COS(RADIANS(-$C162+Графики!$B$3))+IV162*SIN(RADIANS(-$C162+Графики!$B$3)),"")</f>
        <v>496.21378877673186</v>
      </c>
      <c r="IX162" s="19">
        <f>IF(ISNUMBER(IU162), IU162*COS(RADIANS(-$C162+Графики!$B$5))+IV162*SIN(RADIANS(-$C162+Графики!$B$5)),"")</f>
        <v>564.52166031725801</v>
      </c>
    </row>
    <row r="163" spans="1:258" s="88" customFormat="1" x14ac:dyDescent="0.25">
      <c r="A163" s="44">
        <v>163</v>
      </c>
      <c r="B163" s="50">
        <v>0</v>
      </c>
      <c r="C163" s="11">
        <f>IF(Графики!$A$7="Расчитывать с учетом закручивания скважины",B163,0)</f>
        <v>0</v>
      </c>
      <c r="D163" s="47">
        <v>80</v>
      </c>
      <c r="E163" s="34">
        <f>IF(ISNUMBER(INDEX($I$1:$IX$303,$A163,E$1) ),INDEX($I$1:$IX$303,$A163,E$1),0)</f>
        <v>12.197340925637201</v>
      </c>
      <c r="F163" s="35">
        <f>IF(ISNUMBER(INDEX($I$1:$IX$303,$A163,F$1) ),INDEX($I$1:$IX$303,$A163,F$1),0)</f>
        <v>6.675524006870182</v>
      </c>
      <c r="G163" s="35">
        <f>IF(ISNUMBER(INDEX($I$1:$IX$303,$A163,G$1) ),INDEX($I$1:$IX$303,$A163,G$1)-$G$305,0)</f>
        <v>-475.57812613486414</v>
      </c>
      <c r="H163" s="36">
        <f>IF(ISNUMBER(INDEX($I$1:$IX$303,$A163,H$1) ),INDEX($I$1:$IX$303,$A163,H$1)-$H$305,0)</f>
        <v>-587.08013715248319</v>
      </c>
      <c r="I163" s="29">
        <v>-0.71390112928908045</v>
      </c>
      <c r="J163" s="25">
        <v>0.6838458431446347</v>
      </c>
      <c r="K163" s="25">
        <v>-0.37753727222527089</v>
      </c>
      <c r="L163" s="25">
        <v>0.387427112579939</v>
      </c>
      <c r="M163" s="18">
        <f t="shared" si="439"/>
        <v>12.197340925637201</v>
      </c>
      <c r="N163" s="18">
        <f t="shared" si="440"/>
        <v>6.675524006870182</v>
      </c>
      <c r="O163" s="18">
        <f>IF(ISNUMBER(M163),O162+M163*0.5,IF(ISNUMBER(M364),0,""))</f>
        <v>502.33802975455052</v>
      </c>
      <c r="P163" s="18">
        <f>IF(ISNUMBER(N163),P162+N163*0.5,IF(ISNUMBER(N364),0,""))</f>
        <v>568.34952633155433</v>
      </c>
      <c r="Q163" s="18">
        <f>IF(ISNUMBER(O163), O163*COS(RADIANS(-$C163+Графики!$B$3))+P163*SIN(RADIANS(-$C163+Графики!$B$3)),"")</f>
        <v>502.33802975455052</v>
      </c>
      <c r="R163" s="19">
        <f>IF(ISNUMBER(O163), O163*COS(RADIANS(-$C163+Графики!$B$5))+P163*SIN(RADIANS(-$C163+Графики!$B$5)),"")</f>
        <v>568.34952633155433</v>
      </c>
      <c r="S163" s="29">
        <v>-0.81227590811194839</v>
      </c>
      <c r="T163" s="25">
        <v>0.73639427761389853</v>
      </c>
      <c r="U163" s="25">
        <v>-0.3255909366794989</v>
      </c>
      <c r="V163" s="25">
        <v>0.46129263432494017</v>
      </c>
      <c r="W163" s="18">
        <f t="shared" si="441"/>
        <v>13.51428548473903</v>
      </c>
      <c r="X163" s="18">
        <f t="shared" si="442"/>
        <v>6.8668006058090043</v>
      </c>
      <c r="Y163" s="18">
        <f>IF(ISNUMBER(W163),Y162+W163*0.5,IF(ISNUMBER(W364),0,""))</f>
        <v>503.55685076832646</v>
      </c>
      <c r="Z163" s="18">
        <f>IF(ISNUMBER(X163),Z162+X163*0.5,IF(ISNUMBER(X364),0,""))</f>
        <v>562.47873344036498</v>
      </c>
      <c r="AA163" s="18">
        <f>IF(ISNUMBER(Y163), Y163*COS(RADIANS(-$C163+Графики!$B$3))+Z163*SIN(RADIANS(-$C163+Графики!$B$3)),"")</f>
        <v>503.55685076832646</v>
      </c>
      <c r="AB163" s="18">
        <f>IF(ISNUMBER(Y163), Y163*COS(RADIANS(-$C163+Графики!$B$5))+Z163*SIN(RADIANS(-$C163+Графики!$B$5)),"")</f>
        <v>562.47873344036498</v>
      </c>
      <c r="AC163" s="24">
        <v>-0.71775288441092921</v>
      </c>
      <c r="AD163" s="25">
        <v>0.68499303169865078</v>
      </c>
      <c r="AE163" s="25">
        <v>-0.307767113308691</v>
      </c>
      <c r="AF163" s="25">
        <v>0.46002668056988438</v>
      </c>
      <c r="AG163" s="18">
        <f t="shared" si="443"/>
        <v>12.240961681945336</v>
      </c>
      <c r="AH163" s="18">
        <f t="shared" si="444"/>
        <v>6.7002147067812148</v>
      </c>
      <c r="AI163" s="18">
        <f>IF(ISNUMBER(AG163),AI162+AG163*0.5,IF(ISNUMBER(AG364),0,""))</f>
        <v>503.29403602590997</v>
      </c>
      <c r="AJ163" s="18">
        <f>IF(ISNUMBER(AH163),AJ162+AH163*0.5,IF(ISNUMBER(AH364),0,""))</f>
        <v>568.19059640459488</v>
      </c>
      <c r="AK163" s="18">
        <f>IF(ISNUMBER(AI163), AI163*COS(RADIANS(-$C163+Графики!$B$3))+AJ163*SIN(RADIANS(-$C163+Графики!$B$3)),"")</f>
        <v>503.29403602590997</v>
      </c>
      <c r="AL163" s="19">
        <f>IF(ISNUMBER(AI163), AI163*COS(RADIANS(-$C163+Графики!$B$5))+AJ163*SIN(RADIANS(-$C163+Графики!$B$5)),"")</f>
        <v>568.19059640459488</v>
      </c>
      <c r="AM163" s="24">
        <v>-0.74010849252450361</v>
      </c>
      <c r="AN163" s="25">
        <v>0.79102217609456527</v>
      </c>
      <c r="AO163" s="25">
        <v>-0.3972839658672046</v>
      </c>
      <c r="AP163" s="25">
        <v>0.48918118069628191</v>
      </c>
      <c r="AQ163" s="18">
        <f t="shared" si="445"/>
        <v>13.361238143541261</v>
      </c>
      <c r="AR163" s="18">
        <f t="shared" si="446"/>
        <v>7.7357905989906799</v>
      </c>
      <c r="AS163" s="18">
        <f>IF(ISNUMBER(AQ163),AS162+AQ163*0.5,IF(ISNUMBER(AQ364),0,""))</f>
        <v>498.57713840220117</v>
      </c>
      <c r="AT163" s="18">
        <f>IF(ISNUMBER(AR163),AT162+AR163*0.5,IF(ISNUMBER(AR364),0,""))</f>
        <v>568.49827179398233</v>
      </c>
      <c r="AU163" s="18">
        <f>IF(ISNUMBER(AS163), AS163*COS(RADIANS(-$C163+Графики!$B$3))+AT163*SIN(RADIANS(-$C163+Графики!$B$3)),"")</f>
        <v>498.57713840220117</v>
      </c>
      <c r="AV163" s="19">
        <f>IF(ISNUMBER(AS163), AS163*COS(RADIANS(-$C163+Графики!$B$5))+AT163*SIN(RADIANS(-$C163+Графики!$B$5)),"")</f>
        <v>568.49827179398233</v>
      </c>
      <c r="AW163" s="24">
        <v>-0.80535401068137646</v>
      </c>
      <c r="AX163" s="25">
        <v>0.76449808912785033</v>
      </c>
      <c r="AY163" s="25">
        <v>-0.34567435077305175</v>
      </c>
      <c r="AZ163" s="25">
        <v>0.43074879385783038</v>
      </c>
      <c r="BA163" s="18">
        <f t="shared" si="447"/>
        <v>13.699115443492687</v>
      </c>
      <c r="BB163" s="18">
        <f t="shared" si="448"/>
        <v>6.7755182888259933</v>
      </c>
      <c r="BC163" s="18">
        <f>IF(ISNUMBER(BA163),BC162+BA163*0.5,IF(ISNUMBER(BA364),0,""))</f>
        <v>497.95205645565858</v>
      </c>
      <c r="BD163" s="18">
        <f>IF(ISNUMBER(BB163),BD162+BB163*0.5,IF(ISNUMBER(BB364),0,""))</f>
        <v>562.07305596152366</v>
      </c>
      <c r="BE163" s="18">
        <f>IF(ISNUMBER(BC163), BC163*COS(RADIANS(-$C163+Графики!$B$3))+BD163*SIN(RADIANS(-$C163+Графики!$B$3)),"")</f>
        <v>497.95205645565858</v>
      </c>
      <c r="BF163" s="19">
        <f>IF(ISNUMBER(BC163), BC163*COS(RADIANS(-$C163+Графики!$B$5))+BD163*SIN(RADIANS(-$C163+Графики!$B$5)),"")</f>
        <v>562.07305596152366</v>
      </c>
      <c r="BG163" s="24">
        <v>-0.73143263964246386</v>
      </c>
      <c r="BH163" s="25">
        <v>0.60540348535041366</v>
      </c>
      <c r="BI163" s="25">
        <v>-0.45677634232041509</v>
      </c>
      <c r="BJ163" s="25">
        <v>0.36670887500954075</v>
      </c>
      <c r="BK163" s="18">
        <f t="shared" si="449"/>
        <v>11.665831350508128</v>
      </c>
      <c r="BL163" s="18">
        <f t="shared" si="450"/>
        <v>7.1862023394674654</v>
      </c>
      <c r="BM163" s="18">
        <f>IF(ISNUMBER(BK163),BM162+BK163*0.5,IF(ISNUMBER(BK364),0,""))</f>
        <v>498.12369468911135</v>
      </c>
      <c r="BN163" s="18">
        <f>IF(ISNUMBER(BL163),BN162+BL163*0.5,IF(ISNUMBER(BL364),0,""))</f>
        <v>556.00744378212607</v>
      </c>
      <c r="BO163" s="18">
        <f>IF(ISNUMBER(BM163), BM163*COS(RADIANS(-$C163+Графики!$B$3))+BN163*SIN(RADIANS(-$C163+Графики!$B$3)),"")</f>
        <v>498.12369468911135</v>
      </c>
      <c r="BP163" s="19">
        <f>IF(ISNUMBER(BM163), BM163*COS(RADIANS(-$C163+Графики!$B$5))+BN163*SIN(RADIANS(-$C163+Графики!$B$5)),"")</f>
        <v>556.00744378212607</v>
      </c>
      <c r="BQ163" s="24">
        <v>-0.84571644520797351</v>
      </c>
      <c r="BR163" s="25">
        <v>0.60717701257858969</v>
      </c>
      <c r="BS163" s="25">
        <v>-0.45466863750398612</v>
      </c>
      <c r="BT163" s="25">
        <v>0.34995855778119878</v>
      </c>
      <c r="BU163" s="18">
        <f t="shared" si="451"/>
        <v>12.678547564902125</v>
      </c>
      <c r="BV163" s="18">
        <f t="shared" si="452"/>
        <v>7.0216392046590066</v>
      </c>
      <c r="BW163" s="18">
        <f>IF(ISNUMBER(BU163),BW162+BU163*0.5,IF(ISNUMBER(BU364),0,""))</f>
        <v>505.29561477912807</v>
      </c>
      <c r="BX163" s="18">
        <f>IF(ISNUMBER(BV163),BX162+BV163*0.5,IF(ISNUMBER(BV364),0,""))</f>
        <v>558.05541576011763</v>
      </c>
      <c r="BY163" s="18">
        <f>IF(ISNUMBER(BW163), BW163*COS(RADIANS(-$C163+Графики!$B$3))+BX163*SIN(RADIANS(-$C163+Графики!$B$3)),"")</f>
        <v>505.29561477912807</v>
      </c>
      <c r="BZ163" s="19">
        <f>IF(ISNUMBER(BW163), BW163*COS(RADIANS(-$C163+Графики!$B$5))+BX163*SIN(RADIANS(-$C163+Графики!$B$5)),"")</f>
        <v>558.05541576011763</v>
      </c>
      <c r="CA163" s="29">
        <v>-0.83217549102272848</v>
      </c>
      <c r="CB163" s="25">
        <v>0.6519710997320104</v>
      </c>
      <c r="CC163" s="25">
        <v>-0.34604876920686867</v>
      </c>
      <c r="CD163" s="25">
        <v>0.45657388263357523</v>
      </c>
      <c r="CE163" s="18">
        <f t="shared" si="453"/>
        <v>12.951260204552089</v>
      </c>
      <c r="CF163" s="18">
        <f t="shared" si="454"/>
        <v>7.0041466932667893</v>
      </c>
      <c r="CG163" s="18">
        <f>IF(ISNUMBER(CE163),CG162+CE163*0.5,IF(ISNUMBER(CE364),0,""))</f>
        <v>508.82166780113641</v>
      </c>
      <c r="CH163" s="18">
        <f>IF(ISNUMBER(CF163),CH162+CF163*0.5,IF(ISNUMBER(CF364),0,""))</f>
        <v>569.44942514944626</v>
      </c>
      <c r="CI163" s="18">
        <f>IF(ISNUMBER(CG163), CG163*COS(RADIANS(-$C163+Графики!$B$3))+CH163*SIN(RADIANS(-$C163+Графики!$B$3)),"")</f>
        <v>508.82166780113641</v>
      </c>
      <c r="CJ163" s="19">
        <f>IF(ISNUMBER(CG163), CG163*COS(RADIANS(-$C163+Графики!$B$5))+CH163*SIN(RADIANS(-$C163+Графики!$B$5)),"")</f>
        <v>569.44942514944626</v>
      </c>
      <c r="CK163" s="24">
        <v>-0.6826543013184091</v>
      </c>
      <c r="CL163" s="25">
        <v>0.61421073927930148</v>
      </c>
      <c r="CM163" s="25">
        <v>-0.45282864167831849</v>
      </c>
      <c r="CN163" s="25">
        <v>0.46550928729627394</v>
      </c>
      <c r="CO163" s="18">
        <f t="shared" si="455"/>
        <v>11.317040869846952</v>
      </c>
      <c r="CP163" s="18">
        <f t="shared" si="456"/>
        <v>8.0139244711046551</v>
      </c>
      <c r="CQ163" s="18">
        <f>IF(ISNUMBER(CO163),CQ162+CO163*0.5,IF(ISNUMBER(CO364),0,""))</f>
        <v>509.84009285138455</v>
      </c>
      <c r="CR163" s="18">
        <f>IF(ISNUMBER(CP163),CR162+CP163*0.5,IF(ISNUMBER(CP364),0,""))</f>
        <v>568.61355930075365</v>
      </c>
      <c r="CS163" s="18">
        <f>IF(ISNUMBER(CQ163), CQ163*COS(RADIANS(-$C163+Графики!$B$3))+CR163*SIN(RADIANS(-$C163+Графики!$B$3)),"")</f>
        <v>509.84009285138455</v>
      </c>
      <c r="CT163" s="19">
        <f>IF(ISNUMBER(CQ163), CQ163*COS(RADIANS(-$C163+Графики!$B$5))+CR163*SIN(RADIANS(-$C163+Графики!$B$5)),"")</f>
        <v>568.61355930075365</v>
      </c>
      <c r="CU163" s="24">
        <v>-0.80320453959750915</v>
      </c>
      <c r="CV163" s="25">
        <v>0.60532457181548505</v>
      </c>
      <c r="CW163" s="25">
        <v>-0.33027092578597195</v>
      </c>
      <c r="CX163" s="25">
        <v>0.34639282472581967</v>
      </c>
      <c r="CY163" s="18">
        <f t="shared" si="457"/>
        <v>12.291425784774686</v>
      </c>
      <c r="CZ163" s="18">
        <f t="shared" si="458"/>
        <v>5.9049708706993957</v>
      </c>
      <c r="DA163" s="18">
        <f>IF(ISNUMBER(CY163),DA162+CY163*0.5,IF(ISNUMBER(CY364),0,""))</f>
        <v>498.57351645592979</v>
      </c>
      <c r="DB163" s="18">
        <f>IF(ISNUMBER(CZ163),DB162+CZ163*0.5,IF(ISNUMBER(CZ364),0,""))</f>
        <v>567.2957818839775</v>
      </c>
      <c r="DC163" s="18">
        <f>IF(ISNUMBER(DA163), DA163*COS(RADIANS(-$C163+Графики!$B$3))+DB163*SIN(RADIANS(-$C163+Графики!$B$3)),"")</f>
        <v>498.57351645592979</v>
      </c>
      <c r="DD163" s="19">
        <f>IF(ISNUMBER(DA163), DA163*COS(RADIANS(-$C163+Графики!$B$5))+DB163*SIN(RADIANS(-$C163+Графики!$B$5)),"")</f>
        <v>567.2957818839775</v>
      </c>
      <c r="DE163" s="24">
        <v>-0.81561396013473431</v>
      </c>
      <c r="DF163" s="25">
        <v>0.70133378545809388</v>
      </c>
      <c r="DG163" s="25">
        <v>-0.48628676776235247</v>
      </c>
      <c r="DH163" s="25">
        <v>0.41367633540507653</v>
      </c>
      <c r="DI163" s="18">
        <f t="shared" si="459"/>
        <v>13.237479737647044</v>
      </c>
      <c r="DJ163" s="18">
        <f t="shared" si="460"/>
        <v>7.8535789130357614</v>
      </c>
      <c r="DK163" s="18">
        <f>IF(ISNUMBER(DI163),DK162+DI163*0.5,IF(ISNUMBER(DI364),0,""))</f>
        <v>501.611436340105</v>
      </c>
      <c r="DL163" s="18">
        <f>IF(ISNUMBER(DJ163),DL162+DJ163*0.5,IF(ISNUMBER(DJ364),0,""))</f>
        <v>568.67266261483644</v>
      </c>
      <c r="DM163" s="18">
        <f>IF(ISNUMBER(DK163), DK163*COS(RADIANS(-$C163+Графики!$B$3))+DL163*SIN(RADIANS(-$C163+Графики!$B$3)),"")</f>
        <v>501.611436340105</v>
      </c>
      <c r="DN163" s="19">
        <f>IF(ISNUMBER(DK163), DK163*COS(RADIANS(-$C163+Графики!$B$5))+DL163*SIN(RADIANS(-$C163+Графики!$B$5)),"")</f>
        <v>568.67266261483644</v>
      </c>
      <c r="DO163" s="24">
        <v>-0.67551223662607929</v>
      </c>
      <c r="DP163" s="25">
        <v>0.63625732136879176</v>
      </c>
      <c r="DQ163" s="25">
        <v>-0.42897975605020533</v>
      </c>
      <c r="DR163" s="25">
        <v>0.4801865124657142</v>
      </c>
      <c r="DS163" s="18">
        <f t="shared" si="461"/>
        <v>11.44709889533009</v>
      </c>
      <c r="DT163" s="18">
        <f t="shared" si="462"/>
        <v>7.9338891792575472</v>
      </c>
      <c r="DU163" s="18">
        <f>IF(ISNUMBER(DS163),DU162+DS163*0.5,IF(ISNUMBER(DS364),0,""))</f>
        <v>507.54703402560824</v>
      </c>
      <c r="DV163" s="18">
        <f>IF(ISNUMBER(DT163),DV162+DT163*0.5,IF(ISNUMBER(DT364),0,""))</f>
        <v>564.40637508581881</v>
      </c>
      <c r="DW163" s="18">
        <f>IF(ISNUMBER(DU163), DU163*COS(RADIANS(-$C163+Графики!$B$3))+DV163*SIN(RADIANS(-$C163+Графики!$B$3)),"")</f>
        <v>507.54703402560824</v>
      </c>
      <c r="DX163" s="19">
        <f>IF(ISNUMBER(DU163), DU163*COS(RADIANS(-$C163+Графики!$B$5))+DV163*SIN(RADIANS(-$C163+Графики!$B$5)),"")</f>
        <v>564.40637508581881</v>
      </c>
      <c r="DY163" s="24">
        <v>-0.72245997374368964</v>
      </c>
      <c r="DZ163" s="25">
        <v>0.76245066876161216</v>
      </c>
      <c r="EA163" s="25">
        <v>-0.38073533572032991</v>
      </c>
      <c r="EB163" s="25">
        <v>0.44855178490679504</v>
      </c>
      <c r="EC163" s="18">
        <f t="shared" si="463"/>
        <v>12.957927254395978</v>
      </c>
      <c r="ED163" s="18">
        <f t="shared" si="464"/>
        <v>7.236832180592379</v>
      </c>
      <c r="EE163" s="18">
        <f>IF(ISNUMBER(EC163),EE162+EC163*0.5,IF(ISNUMBER(EC364),0,""))</f>
        <v>499.03817749909285</v>
      </c>
      <c r="EF163" s="18">
        <f>IF(ISNUMBER(ED163),EF162+ED163*0.5,IF(ISNUMBER(ED364),0,""))</f>
        <v>562.37958096231853</v>
      </c>
      <c r="EG163" s="18">
        <f>IF(ISNUMBER(EE163), EE163*COS(RADIANS(-$C163+Графики!$B$3))+EF163*SIN(RADIANS(-$C163+Графики!$B$3)),"")</f>
        <v>499.03817749909285</v>
      </c>
      <c r="EH163" s="19">
        <f>IF(ISNUMBER(EE163), EE163*COS(RADIANS(-$C163+Графики!$B$5))+EF163*SIN(RADIANS(-$C163+Графики!$B$5)),"")</f>
        <v>562.37958096231853</v>
      </c>
      <c r="EI163" s="24">
        <v>-0.67941052271974567</v>
      </c>
      <c r="EJ163" s="25">
        <v>0.65619767899864534</v>
      </c>
      <c r="EK163" s="25">
        <v>-0.46025224116020158</v>
      </c>
      <c r="EL163" s="25">
        <v>0.39052958384132752</v>
      </c>
      <c r="EM163" s="18">
        <f t="shared" si="465"/>
        <v>11.655116426967776</v>
      </c>
      <c r="EN163" s="18">
        <f t="shared" si="466"/>
        <v>7.4244038217935939</v>
      </c>
      <c r="EO163" s="18">
        <f>IF(ISNUMBER(EM163),EO162+EM163*0.5,IF(ISNUMBER(EM364),0,""))</f>
        <v>504.37519949979458</v>
      </c>
      <c r="EP163" s="18">
        <f>IF(ISNUMBER(EN163),EP162+EN163*0.5,IF(ISNUMBER(EN364),0,""))</f>
        <v>563.90431536465871</v>
      </c>
      <c r="EQ163" s="18">
        <f>IF(ISNUMBER(EO163), EO163*COS(RADIANS(-$C163+Графики!$B$3))+EP163*SIN(RADIANS(-$C163+Графики!$B$3)),"")</f>
        <v>504.37519949979458</v>
      </c>
      <c r="ER163" s="19">
        <f>IF(ISNUMBER(EO163), EO163*COS(RADIANS(-$C163+Графики!$B$5))+EP163*SIN(RADIANS(-$C163+Графики!$B$5)),"")</f>
        <v>563.90431536465871</v>
      </c>
      <c r="ES163" s="24">
        <v>-0.77226090404793901</v>
      </c>
      <c r="ET163" s="25">
        <v>0.61959505521627001</v>
      </c>
      <c r="EU163" s="25">
        <v>-0.4879864845365951</v>
      </c>
      <c r="EV163" s="25">
        <v>0.49982742768371391</v>
      </c>
      <c r="EW163" s="18">
        <f t="shared" si="467"/>
        <v>12.145935945815475</v>
      </c>
      <c r="EX163" s="18">
        <f t="shared" si="468"/>
        <v>8.6201958211253213</v>
      </c>
      <c r="EY163" s="18">
        <f>IF(ISNUMBER(EW163),EY162+EW163*0.5,IF(ISNUMBER(EW364),0,""))</f>
        <v>494.43448224022342</v>
      </c>
      <c r="EZ163" s="18">
        <f>IF(ISNUMBER(EX163),EZ162+EX163*0.5,IF(ISNUMBER(EX364),0,""))</f>
        <v>562.53223391071742</v>
      </c>
      <c r="FA163" s="18">
        <f>IF(ISNUMBER(EY163), EY163*COS(RADIANS(-$C163+Графики!$B$3))+EZ163*SIN(RADIANS(-$C163+Графики!$B$3)),"")</f>
        <v>494.43448224022342</v>
      </c>
      <c r="FB163" s="19">
        <f>IF(ISNUMBER(EY163), EY163*COS(RADIANS(-$C163+Графики!$B$5))+EZ163*SIN(RADIANS(-$C163+Графики!$B$5)),"")</f>
        <v>562.53223391071742</v>
      </c>
      <c r="FC163" s="24">
        <v>-0.82065026130889396</v>
      </c>
      <c r="FD163" s="25">
        <v>0.76382675546630285</v>
      </c>
      <c r="FE163" s="25">
        <v>-0.43753335023269191</v>
      </c>
      <c r="FF163" s="25">
        <v>0.50135929548826463</v>
      </c>
      <c r="FG163" s="18">
        <f t="shared" si="469"/>
        <v>13.826729832398533</v>
      </c>
      <c r="FH163" s="18">
        <f t="shared" si="470"/>
        <v>8.1932923231873716</v>
      </c>
      <c r="FI163" s="18">
        <f>IF(ISNUMBER(FG163),FI162+FG163*0.5,IF(ISNUMBER(FG364),0,""))</f>
        <v>503.03037285552074</v>
      </c>
      <c r="FJ163" s="18">
        <f>IF(ISNUMBER(FH163),FJ162+FH163*0.5,IF(ISNUMBER(FH364),0,""))</f>
        <v>569.44836682306254</v>
      </c>
      <c r="FK163" s="18">
        <f>IF(ISNUMBER(FI163), FI163*COS(RADIANS(-$C163+Графики!$B$3))+FJ163*SIN(RADIANS(-$C163+Графики!$B$3)),"")</f>
        <v>503.03037285552074</v>
      </c>
      <c r="FL163" s="19">
        <f>IF(ISNUMBER(FI163), FI163*COS(RADIANS(-$C163+Графики!$B$5))+FJ163*SIN(RADIANS(-$C163+Графики!$B$5)),"")</f>
        <v>569.44836682306254</v>
      </c>
      <c r="FM163" s="24">
        <v>-0.83279799034525548</v>
      </c>
      <c r="FN163" s="25">
        <v>0.73626792187996848</v>
      </c>
      <c r="FO163" s="25">
        <v>-0.42628142318359485</v>
      </c>
      <c r="FP163" s="25">
        <v>0.39583372406955442</v>
      </c>
      <c r="FQ163" s="18">
        <f t="shared" si="471"/>
        <v>13.692255306027809</v>
      </c>
      <c r="FR163" s="18">
        <f t="shared" si="472"/>
        <v>7.1742465307623737</v>
      </c>
      <c r="FS163" s="18">
        <f>IF(ISNUMBER(FQ163),FS162+FQ163*0.5,IF(ISNUMBER(FQ364),0,""))</f>
        <v>507.54787936790962</v>
      </c>
      <c r="FT163" s="18">
        <f>IF(ISNUMBER(FR163),FT162+FR163*0.5,IF(ISNUMBER(FR364),0,""))</f>
        <v>562.43924752046553</v>
      </c>
      <c r="FU163" s="18">
        <f>IF(ISNUMBER(FS163), FS163*COS(RADIANS(-$C163+Графики!$B$3))+FT163*SIN(RADIANS(-$C163+Графики!$B$3)),"")</f>
        <v>507.54787936790962</v>
      </c>
      <c r="FV163" s="19">
        <f>IF(ISNUMBER(FS163), FS163*COS(RADIANS(-$C163+Графики!$B$5))+FT163*SIN(RADIANS(-$C163+Графики!$B$5)),"")</f>
        <v>562.43924752046553</v>
      </c>
      <c r="FW163" s="24">
        <v>-0.78413886045239711</v>
      </c>
      <c r="FX163" s="25">
        <v>0.68799395353528159</v>
      </c>
      <c r="FY163" s="25">
        <v>-0.39972928530196761</v>
      </c>
      <c r="FZ163" s="25">
        <v>0.47531856963879349</v>
      </c>
      <c r="GA163" s="18">
        <f t="shared" si="473"/>
        <v>12.846428946518508</v>
      </c>
      <c r="GB163" s="18">
        <f t="shared" si="474"/>
        <v>7.6361588767563529</v>
      </c>
      <c r="GC163" s="18">
        <f>IF(ISNUMBER(GA163),GC162+GA163*0.5,IF(ISNUMBER(GA364),0,""))</f>
        <v>507.01258524034995</v>
      </c>
      <c r="GD163" s="18">
        <f>IF(ISNUMBER(GB163),GD162+GB163*0.5,IF(ISNUMBER(GB364),0,""))</f>
        <v>560.2101352942725</v>
      </c>
      <c r="GE163" s="18">
        <f>IF(ISNUMBER(GC163), GC163*COS(RADIANS(-$C163+Графики!$B$3))+GD163*SIN(RADIANS(-$C163+Графики!$B$3)),"")</f>
        <v>507.01258524034995</v>
      </c>
      <c r="GF163" s="19">
        <f>IF(ISNUMBER(GC163), GC163*COS(RADIANS(-$C163+Графики!$B$5))+GD163*SIN(RADIANS(-$C163+Графики!$B$5)),"")</f>
        <v>560.2101352942725</v>
      </c>
      <c r="GG163" s="24">
        <v>-0.74155486010968497</v>
      </c>
      <c r="GH163" s="25">
        <v>0.61324940457981159</v>
      </c>
      <c r="GI163" s="25">
        <v>-0.3168617371854765</v>
      </c>
      <c r="GJ163" s="25">
        <v>0.4614232001654246</v>
      </c>
      <c r="GK163" s="18">
        <f t="shared" si="475"/>
        <v>11.822622135480445</v>
      </c>
      <c r="GL163" s="18">
        <f t="shared" si="476"/>
        <v>6.7917651214682024</v>
      </c>
      <c r="GM163" s="18">
        <f>IF(ISNUMBER(GK163),GM162+GK163*0.5,IF(ISNUMBER(GK364),0,""))</f>
        <v>509.38965820183324</v>
      </c>
      <c r="GN163" s="18">
        <f>IF(ISNUMBER(GL163),GN162+GL163*0.5,IF(ISNUMBER(GL364),0,""))</f>
        <v>560.29465605187215</v>
      </c>
      <c r="GO163" s="18">
        <f>IF(ISNUMBER(GM163), GM163*COS(RADIANS(-$C163+Графики!$B$3))+GN163*SIN(RADIANS(-$C163+Графики!$B$3)),"")</f>
        <v>509.38965820183324</v>
      </c>
      <c r="GP163" s="19">
        <f>IF(ISNUMBER(GM163), GM163*COS(RADIANS(-$C163+Графики!$B$5))+GN163*SIN(RADIANS(-$C163+Графики!$B$5)),"")</f>
        <v>560.29465605187215</v>
      </c>
      <c r="GQ163" s="24">
        <v>-0.84039642324831521</v>
      </c>
      <c r="GR163" s="25">
        <v>0.6890351505143063</v>
      </c>
      <c r="GS163" s="25">
        <v>-0.42042760954189551</v>
      </c>
      <c r="GT163" s="25">
        <v>0.38690638553030154</v>
      </c>
      <c r="GU163" s="18">
        <f t="shared" si="477"/>
        <v>13.346412065871391</v>
      </c>
      <c r="GV163" s="18">
        <f t="shared" si="478"/>
        <v>7.0452599046235234</v>
      </c>
      <c r="GW163" s="18">
        <f>IF(ISNUMBER(GU163),GW162+GU163*0.5,IF(ISNUMBER(GU364),0,""))</f>
        <v>505.76873094961064</v>
      </c>
      <c r="GX163" s="18">
        <f>IF(ISNUMBER(GV163),GX162+GV163*0.5,IF(ISNUMBER(GV364),0,""))</f>
        <v>563.54999136836989</v>
      </c>
      <c r="GY163" s="18">
        <f>IF(ISNUMBER(GW163), GW163*COS(RADIANS(-$C163+Графики!$B$3))+GX163*SIN(RADIANS(-$C163+Графики!$B$3)),"")</f>
        <v>505.76873094961064</v>
      </c>
      <c r="GZ163" s="19">
        <f>IF(ISNUMBER(GW163), GW163*COS(RADIANS(-$C163+Графики!$B$5))+GX163*SIN(RADIANS(-$C163+Графики!$B$5)),"")</f>
        <v>563.54999136836989</v>
      </c>
      <c r="HA163" s="24">
        <v>-0.69876849032070665</v>
      </c>
      <c r="HB163" s="25">
        <v>0.69100201386356841</v>
      </c>
      <c r="HC163" s="25">
        <v>-0.41946578685577529</v>
      </c>
      <c r="HD163" s="25">
        <v>0.38240752381558796</v>
      </c>
      <c r="HE163" s="18">
        <f t="shared" si="479"/>
        <v>12.127738257475528</v>
      </c>
      <c r="HF163" s="18">
        <f t="shared" si="480"/>
        <v>6.9976076182095834</v>
      </c>
      <c r="HG163" s="18">
        <f>IF(ISNUMBER(HE163),HG162+HE163*0.5,IF(ISNUMBER(HE364),0,""))</f>
        <v>505.96416193793721</v>
      </c>
      <c r="HH163" s="18">
        <f>IF(ISNUMBER(HF163),HH162+HF163*0.5,IF(ISNUMBER(HF364),0,""))</f>
        <v>565.90524981156</v>
      </c>
      <c r="HI163" s="18">
        <f>IF(ISNUMBER(HG163), HG163*COS(RADIANS(-$C163+Графики!$B$3))+HH163*SIN(RADIANS(-$C163+Графики!$B$3)),"")</f>
        <v>505.96416193793721</v>
      </c>
      <c r="HJ163" s="19">
        <f>IF(ISNUMBER(HG163), HG163*COS(RADIANS(-$C163+Графики!$B$5))+HH163*SIN(RADIANS(-$C163+Графики!$B$5)),"")</f>
        <v>565.90524981156</v>
      </c>
      <c r="HK163" s="24">
        <v>-0.74672182453976088</v>
      </c>
      <c r="HL163" s="25">
        <v>0.67013621252593969</v>
      </c>
      <c r="HM163" s="25">
        <v>-0.31214584817705832</v>
      </c>
      <c r="HN163" s="25">
        <v>0.47252133602279289</v>
      </c>
      <c r="HO163" s="18">
        <f t="shared" si="481"/>
        <v>12.364103849445607</v>
      </c>
      <c r="HP163" s="18">
        <f t="shared" si="482"/>
        <v>6.8474594369195607</v>
      </c>
      <c r="HQ163" s="18">
        <f>IF(ISNUMBER(HO163),HQ162+HO163*0.5,IF(ISNUMBER(HO364),0,""))</f>
        <v>505.56047114181422</v>
      </c>
      <c r="HR163" s="18">
        <f>IF(ISNUMBER(HP163),HR162+HP163*0.5,IF(ISNUMBER(HP364),0,""))</f>
        <v>571.67376412112822</v>
      </c>
      <c r="HS163" s="18">
        <f>IF(ISNUMBER(HQ163), HQ163*COS(RADIANS(-$C163+Графики!$B$3))+HR163*SIN(RADIANS(-$C163+Графики!$B$3)),"")</f>
        <v>505.56047114181422</v>
      </c>
      <c r="HT163" s="19">
        <f>IF(ISNUMBER(HQ163), HQ163*COS(RADIANS(-$C163+Графики!$B$5))+HR163*SIN(RADIANS(-$C163+Графики!$B$5)),"")</f>
        <v>571.67376412112822</v>
      </c>
      <c r="HU163" s="24">
        <v>-0.68276976663711608</v>
      </c>
      <c r="HV163" s="25">
        <v>0.69763298335786328</v>
      </c>
      <c r="HW163" s="25">
        <v>-0.37315435606044534</v>
      </c>
      <c r="HX163" s="25">
        <v>0.33497978028344111</v>
      </c>
      <c r="HY163" s="18">
        <f t="shared" si="483"/>
        <v>12.045995152113315</v>
      </c>
      <c r="HZ163" s="18">
        <f t="shared" si="484"/>
        <v>6.1795967813351886</v>
      </c>
      <c r="IA163" s="18">
        <f>IF(ISNUMBER(HY163),IA162+HY163*0.5,IF(ISNUMBER(HY364),0,""))</f>
        <v>500.97050340293362</v>
      </c>
      <c r="IB163" s="18">
        <f>IF(ISNUMBER(HZ163),IB162+HZ163*0.5,IF(ISNUMBER(HZ364),0,""))</f>
        <v>556.60826102422891</v>
      </c>
      <c r="IC163" s="18">
        <f>IF(ISNUMBER(IA163), IA163*COS(RADIANS(-$C163+Графики!$B$3))+IB163*SIN(RADIANS(-$C163+Графики!$B$3)),"")</f>
        <v>500.97050340293362</v>
      </c>
      <c r="ID163" s="19">
        <f>IF(ISNUMBER(IA163), IA163*COS(RADIANS(-$C163+Графики!$B$5))+IB163*SIN(RADIANS(-$C163+Графики!$B$5)),"")</f>
        <v>556.60826102422891</v>
      </c>
      <c r="IE163" s="24">
        <v>-0.65420282619861836</v>
      </c>
      <c r="IF163" s="25">
        <v>0.65323720134164687</v>
      </c>
      <c r="IG163" s="25">
        <v>-0.41449610888651112</v>
      </c>
      <c r="IH163" s="25">
        <v>0.43429949415718927</v>
      </c>
      <c r="II163" s="18">
        <f t="shared" si="485"/>
        <v>11.409319081921536</v>
      </c>
      <c r="IJ163" s="18">
        <f t="shared" si="486"/>
        <v>7.4070712419804039</v>
      </c>
      <c r="IK163" s="18">
        <f>IF(ISNUMBER(II163),IK162+II163*0.5,IF(ISNUMBER(II364),0,""))</f>
        <v>499.85604017342644</v>
      </c>
      <c r="IL163" s="18">
        <f>IF(ISNUMBER(IJ163),IL162+IJ163*0.5,IF(ISNUMBER(IJ364),0,""))</f>
        <v>559.60362776781915</v>
      </c>
      <c r="IM163" s="18">
        <f>IF(ISNUMBER(IK163), IK163*COS(RADIANS(-$C163+Графики!$B$3))+IL163*SIN(RADIANS(-$C163+Графики!$B$3)),"")</f>
        <v>499.85604017342644</v>
      </c>
      <c r="IN163" s="19">
        <f>IF(ISNUMBER(IK163), IK163*COS(RADIANS(-$C163+Графики!$B$5))+IL163*SIN(RADIANS(-$C163+Графики!$B$5)),"")</f>
        <v>559.60362776781915</v>
      </c>
      <c r="IO163" s="24">
        <v>-0.65467394461094452</v>
      </c>
      <c r="IP163" s="25">
        <v>0.70748473007564339</v>
      </c>
      <c r="IQ163" s="25">
        <v>-0.33898446242697611</v>
      </c>
      <c r="IR163" s="25">
        <v>0.40281873495135589</v>
      </c>
      <c r="IS163" s="18">
        <f t="shared" si="487"/>
        <v>11.886796960112651</v>
      </c>
      <c r="IT163" s="18">
        <f t="shared" si="488"/>
        <v>6.4734088857931011</v>
      </c>
      <c r="IU163" s="18">
        <f>IF(ISNUMBER(IS163),IU162+IS163*0.5,IF(ISNUMBER(IS364),0,""))</f>
        <v>502.15718725678818</v>
      </c>
      <c r="IV163" s="18">
        <f>IF(ISNUMBER(IT163),IV162+IT163*0.5,IF(ISNUMBER(IT364),0,""))</f>
        <v>567.75836476015456</v>
      </c>
      <c r="IW163" s="18">
        <f>IF(ISNUMBER(IU163), IU163*COS(RADIANS(-$C163+Графики!$B$3))+IV163*SIN(RADIANS(-$C163+Графики!$B$3)),"")</f>
        <v>502.15718725678818</v>
      </c>
      <c r="IX163" s="19">
        <f>IF(ISNUMBER(IU163), IU163*COS(RADIANS(-$C163+Графики!$B$5))+IV163*SIN(RADIANS(-$C163+Графики!$B$5)),"")</f>
        <v>567.75836476015456</v>
      </c>
    </row>
    <row r="164" spans="1:258" s="88" customFormat="1" x14ac:dyDescent="0.25">
      <c r="A164" s="44">
        <v>164</v>
      </c>
      <c r="B164" s="50">
        <v>0</v>
      </c>
      <c r="C164" s="11">
        <f>IF(Графики!$A$7="Расчитывать с учетом закручивания скважины",B164,0)</f>
        <v>0</v>
      </c>
      <c r="D164" s="47">
        <v>80.5</v>
      </c>
      <c r="E164" s="34">
        <f>IF(ISNUMBER(INDEX($I$1:$IX$303,$A164,E$1) ),INDEX($I$1:$IX$303,$A164,E$1),0)</f>
        <v>8.5230657615761451</v>
      </c>
      <c r="F164" s="35">
        <f>IF(ISNUMBER(INDEX($I$1:$IX$303,$A164,F$1) ),INDEX($I$1:$IX$303,$A164,F$1),0)</f>
        <v>8.844588001924361</v>
      </c>
      <c r="G164" s="35">
        <f>IF(ISNUMBER(INDEX($I$1:$IX$303,$A164,G$1) ),INDEX($I$1:$IX$303,$A164,G$1)-$G$305,0)</f>
        <v>-471.31659325407605</v>
      </c>
      <c r="H164" s="36">
        <f>IF(ISNUMBER(INDEX($I$1:$IX$303,$A164,H$1) ),INDEX($I$1:$IX$303,$A164,H$1)-$H$305,0)</f>
        <v>-582.65784315152098</v>
      </c>
      <c r="I164" s="29">
        <v>-0.53407483326626026</v>
      </c>
      <c r="J164" s="25">
        <v>0.442608385088192</v>
      </c>
      <c r="K164" s="25">
        <v>-0.58057985628082998</v>
      </c>
      <c r="L164" s="25">
        <v>0.43294848626585636</v>
      </c>
      <c r="M164" s="18">
        <f t="shared" si="439"/>
        <v>8.5230657615761451</v>
      </c>
      <c r="N164" s="18">
        <f t="shared" si="440"/>
        <v>8.844588001924361</v>
      </c>
      <c r="O164" s="18">
        <f>IF(ISNUMBER(M164),O163+M164*0.5,IF(ISNUMBER(M365),0,""))</f>
        <v>506.5995626353386</v>
      </c>
      <c r="P164" s="18">
        <f>IF(ISNUMBER(N164),P163+N164*0.5,IF(ISNUMBER(N365),0,""))</f>
        <v>572.77182033251654</v>
      </c>
      <c r="Q164" s="18">
        <f>IF(ISNUMBER(O164), O164*COS(RADIANS(-$C164+Графики!$B$3))+P164*SIN(RADIANS(-$C164+Графики!$B$3)),"")</f>
        <v>506.5995626353386</v>
      </c>
      <c r="R164" s="19">
        <f>IF(ISNUMBER(O164), O164*COS(RADIANS(-$C164+Графики!$B$5))+P164*SIN(RADIANS(-$C164+Графики!$B$5)),"")</f>
        <v>572.77182033251654</v>
      </c>
      <c r="S164" s="29">
        <v>-0.44132779759125573</v>
      </c>
      <c r="T164" s="25">
        <v>0.50998233334943788</v>
      </c>
      <c r="U164" s="25">
        <v>-0.56958399361688494</v>
      </c>
      <c r="V164" s="25">
        <v>0.45936442413902256</v>
      </c>
      <c r="W164" s="18">
        <f t="shared" si="441"/>
        <v>8.3016516385540555</v>
      </c>
      <c r="X164" s="18">
        <f t="shared" si="442"/>
        <v>8.9791481996783489</v>
      </c>
      <c r="Y164" s="18">
        <f>IF(ISNUMBER(W164),Y163+W164*0.5,IF(ISNUMBER(W365),0,""))</f>
        <v>507.70767658760349</v>
      </c>
      <c r="Z164" s="18">
        <f>IF(ISNUMBER(X164),Z163+X164*0.5,IF(ISNUMBER(X365),0,""))</f>
        <v>566.96830754020414</v>
      </c>
      <c r="AA164" s="18">
        <f>IF(ISNUMBER(Y164), Y164*COS(RADIANS(-$C164+Графики!$B$3))+Z164*SIN(RADIANS(-$C164+Графики!$B$3)),"")</f>
        <v>507.70767658760349</v>
      </c>
      <c r="AB164" s="18">
        <f>IF(ISNUMBER(Y164), Y164*COS(RADIANS(-$C164+Графики!$B$5))+Z164*SIN(RADIANS(-$C164+Графики!$B$5)),"")</f>
        <v>566.96830754020414</v>
      </c>
      <c r="AC164" s="24">
        <v>-0.47812529111005386</v>
      </c>
      <c r="AD164" s="25">
        <v>0.54921480533677969</v>
      </c>
      <c r="AE164" s="25">
        <v>-0.42625572236124598</v>
      </c>
      <c r="AF164" s="25">
        <v>0.55568682596075081</v>
      </c>
      <c r="AG164" s="18">
        <f t="shared" si="443"/>
        <v>8.9651135134659405</v>
      </c>
      <c r="AH164" s="18">
        <f t="shared" si="444"/>
        <v>8.5689603977293185</v>
      </c>
      <c r="AI164" s="18">
        <f>IF(ISNUMBER(AG164),AI163+AG164*0.5,IF(ISNUMBER(AG365),0,""))</f>
        <v>507.77659278264292</v>
      </c>
      <c r="AJ164" s="18">
        <f>IF(ISNUMBER(AH164),AJ163+AH164*0.5,IF(ISNUMBER(AH365),0,""))</f>
        <v>572.47507660345957</v>
      </c>
      <c r="AK164" s="18">
        <f>IF(ISNUMBER(AI164), AI164*COS(RADIANS(-$C164+Графики!$B$3))+AJ164*SIN(RADIANS(-$C164+Графики!$B$3)),"")</f>
        <v>507.77659278264292</v>
      </c>
      <c r="AL164" s="19">
        <f>IF(ISNUMBER(AI164), AI164*COS(RADIANS(-$C164+Графики!$B$5))+AJ164*SIN(RADIANS(-$C164+Графики!$B$5)),"")</f>
        <v>572.47507660345957</v>
      </c>
      <c r="AM164" s="24">
        <v>-0.49937110428180387</v>
      </c>
      <c r="AN164" s="25">
        <v>0.53510987341383776</v>
      </c>
      <c r="AO164" s="25">
        <v>-0.57332898081217976</v>
      </c>
      <c r="AP164" s="25">
        <v>0.56207599877993231</v>
      </c>
      <c r="AQ164" s="18">
        <f t="shared" si="445"/>
        <v>9.0274269363432715</v>
      </c>
      <c r="AR164" s="18">
        <f t="shared" si="446"/>
        <v>9.9081154970225302</v>
      </c>
      <c r="AS164" s="18">
        <f>IF(ISNUMBER(AQ164),AS163+AQ164*0.5,IF(ISNUMBER(AQ365),0,""))</f>
        <v>503.09085187037283</v>
      </c>
      <c r="AT164" s="18">
        <f>IF(ISNUMBER(AR164),AT163+AR164*0.5,IF(ISNUMBER(AR365),0,""))</f>
        <v>573.45232954249354</v>
      </c>
      <c r="AU164" s="18">
        <f>IF(ISNUMBER(AS164), AS164*COS(RADIANS(-$C164+Графики!$B$3))+AT164*SIN(RADIANS(-$C164+Графики!$B$3)),"")</f>
        <v>503.09085187037283</v>
      </c>
      <c r="AV164" s="19">
        <f>IF(ISNUMBER(AS164), AS164*COS(RADIANS(-$C164+Графики!$B$5))+AT164*SIN(RADIANS(-$C164+Графики!$B$5)),"")</f>
        <v>573.45232954249354</v>
      </c>
      <c r="AW164" s="24">
        <v>-0.44105602997295446</v>
      </c>
      <c r="AX164" s="25">
        <v>0.45803796151803888</v>
      </c>
      <c r="AY164" s="25">
        <v>-0.44251080660290465</v>
      </c>
      <c r="AZ164" s="25">
        <v>0.38446548884073994</v>
      </c>
      <c r="BA164" s="18">
        <f t="shared" si="447"/>
        <v>7.8459947165517958</v>
      </c>
      <c r="BB164" s="18">
        <f t="shared" si="448"/>
        <v>7.2166669532421466</v>
      </c>
      <c r="BC164" s="18">
        <f>IF(ISNUMBER(BA164),BC163+BA164*0.5,IF(ISNUMBER(BA365),0,""))</f>
        <v>501.87505381393447</v>
      </c>
      <c r="BD164" s="18">
        <f>IF(ISNUMBER(BB164),BD163+BB164*0.5,IF(ISNUMBER(BB365),0,""))</f>
        <v>565.68138943814472</v>
      </c>
      <c r="BE164" s="18">
        <f>IF(ISNUMBER(BC164), BC164*COS(RADIANS(-$C164+Графики!$B$3))+BD164*SIN(RADIANS(-$C164+Графики!$B$3)),"")</f>
        <v>501.87505381393447</v>
      </c>
      <c r="BF164" s="19">
        <f>IF(ISNUMBER(BC164), BC164*COS(RADIANS(-$C164+Графики!$B$5))+BD164*SIN(RADIANS(-$C164+Графики!$B$5)),"")</f>
        <v>565.68138943814472</v>
      </c>
      <c r="BG164" s="24">
        <v>-0.62935564534988309</v>
      </c>
      <c r="BH164" s="25">
        <v>0.43700775532893321</v>
      </c>
      <c r="BI164" s="25">
        <v>-0.51762275055350426</v>
      </c>
      <c r="BJ164" s="25">
        <v>0.47935933676750486</v>
      </c>
      <c r="BK164" s="18">
        <f t="shared" si="449"/>
        <v>9.3056418734398036</v>
      </c>
      <c r="BL164" s="18">
        <f t="shared" si="450"/>
        <v>8.7002002417615305</v>
      </c>
      <c r="BM164" s="18">
        <f>IF(ISNUMBER(BK164),BM163+BK164*0.5,IF(ISNUMBER(BK365),0,""))</f>
        <v>502.77651562583122</v>
      </c>
      <c r="BN164" s="18">
        <f>IF(ISNUMBER(BL164),BN163+BL164*0.5,IF(ISNUMBER(BL365),0,""))</f>
        <v>560.35754390300679</v>
      </c>
      <c r="BO164" s="18">
        <f>IF(ISNUMBER(BM164), BM164*COS(RADIANS(-$C164+Графики!$B$3))+BN164*SIN(RADIANS(-$C164+Графики!$B$3)),"")</f>
        <v>502.77651562583122</v>
      </c>
      <c r="BP164" s="19">
        <f>IF(ISNUMBER(BM164), BM164*COS(RADIANS(-$C164+Графики!$B$5))+BN164*SIN(RADIANS(-$C164+Графики!$B$5)),"")</f>
        <v>560.35754390300679</v>
      </c>
      <c r="BQ164" s="24">
        <v>-0.46934265351648852</v>
      </c>
      <c r="BR164" s="25">
        <v>0.43881729730240737</v>
      </c>
      <c r="BS164" s="25">
        <v>-0.53543851921983998</v>
      </c>
      <c r="BT164" s="25">
        <v>0.46585033755777394</v>
      </c>
      <c r="BU164" s="18">
        <f t="shared" si="451"/>
        <v>7.9251076767805451</v>
      </c>
      <c r="BV164" s="18">
        <f t="shared" si="452"/>
        <v>8.7377824667333091</v>
      </c>
      <c r="BW164" s="18">
        <f>IF(ISNUMBER(BU164),BW163+BU164*0.5,IF(ISNUMBER(BU365),0,""))</f>
        <v>509.25816861751832</v>
      </c>
      <c r="BX164" s="18">
        <f>IF(ISNUMBER(BV164),BX163+BV164*0.5,IF(ISNUMBER(BV365),0,""))</f>
        <v>562.42430699348427</v>
      </c>
      <c r="BY164" s="18">
        <f>IF(ISNUMBER(BW164), BW164*COS(RADIANS(-$C164+Графики!$B$3))+BX164*SIN(RADIANS(-$C164+Графики!$B$3)),"")</f>
        <v>509.25816861751832</v>
      </c>
      <c r="BZ164" s="19">
        <f>IF(ISNUMBER(BW164), BW164*COS(RADIANS(-$C164+Графики!$B$5))+BX164*SIN(RADIANS(-$C164+Графики!$B$5)),"")</f>
        <v>562.42430699348427</v>
      </c>
      <c r="CA164" s="29">
        <v>-0.50528448035521401</v>
      </c>
      <c r="CB164" s="25">
        <v>0.43657903160719191</v>
      </c>
      <c r="CC164" s="25">
        <v>-0.47623389815372486</v>
      </c>
      <c r="CD164" s="25">
        <v>0.51650879767505076</v>
      </c>
      <c r="CE164" s="18">
        <f t="shared" si="453"/>
        <v>8.2192171489945718</v>
      </c>
      <c r="CF164" s="18">
        <f t="shared" si="454"/>
        <v>8.6632059660978964</v>
      </c>
      <c r="CG164" s="18">
        <f>IF(ISNUMBER(CE164),CG163+CE164*0.5,IF(ISNUMBER(CE365),0,""))</f>
        <v>512.93127637563373</v>
      </c>
      <c r="CH164" s="18">
        <f>IF(ISNUMBER(CF164),CH163+CF164*0.5,IF(ISNUMBER(CF365),0,""))</f>
        <v>573.78102813249518</v>
      </c>
      <c r="CI164" s="18">
        <f>IF(ISNUMBER(CG164), CG164*COS(RADIANS(-$C164+Графики!$B$3))+CH164*SIN(RADIANS(-$C164+Графики!$B$3)),"")</f>
        <v>512.93127637563373</v>
      </c>
      <c r="CJ164" s="19">
        <f>IF(ISNUMBER(CG164), CG164*COS(RADIANS(-$C164+Графики!$B$5))+CH164*SIN(RADIANS(-$C164+Графики!$B$5)),"")</f>
        <v>573.78102813249518</v>
      </c>
      <c r="CK164" s="24">
        <v>-0.60760583024866965</v>
      </c>
      <c r="CL164" s="25">
        <v>0.40932137793845558</v>
      </c>
      <c r="CM164" s="25">
        <v>-0.57950376445779028</v>
      </c>
      <c r="CN164" s="25">
        <v>0.39685564737799484</v>
      </c>
      <c r="CO164" s="18">
        <f t="shared" si="455"/>
        <v>8.8742475360062461</v>
      </c>
      <c r="CP164" s="18">
        <f t="shared" si="456"/>
        <v>8.5202401192337049</v>
      </c>
      <c r="CQ164" s="18">
        <f>IF(ISNUMBER(CO164),CQ163+CO164*0.5,IF(ISNUMBER(CO365),0,""))</f>
        <v>514.27721661938767</v>
      </c>
      <c r="CR164" s="18">
        <f>IF(ISNUMBER(CP164),CR163+CP164*0.5,IF(ISNUMBER(CP365),0,""))</f>
        <v>572.87367936037049</v>
      </c>
      <c r="CS164" s="18">
        <f>IF(ISNUMBER(CQ164), CQ164*COS(RADIANS(-$C164+Графики!$B$3))+CR164*SIN(RADIANS(-$C164+Графики!$B$3)),"")</f>
        <v>514.27721661938767</v>
      </c>
      <c r="CT164" s="19">
        <f>IF(ISNUMBER(CQ164), CQ164*COS(RADIANS(-$C164+Графики!$B$5))+CR164*SIN(RADIANS(-$C164+Графики!$B$5)),"")</f>
        <v>572.87367936037049</v>
      </c>
      <c r="CU164" s="24">
        <v>-0.61989967340353047</v>
      </c>
      <c r="CV164" s="25">
        <v>0.38435098019153002</v>
      </c>
      <c r="CW164" s="25">
        <v>-0.51194527745213625</v>
      </c>
      <c r="CX164" s="25">
        <v>0.50468677540523021</v>
      </c>
      <c r="CY164" s="18">
        <f t="shared" si="457"/>
        <v>8.763628030235548</v>
      </c>
      <c r="CZ164" s="18">
        <f t="shared" si="458"/>
        <v>8.8716719212460067</v>
      </c>
      <c r="DA164" s="18">
        <f>IF(ISNUMBER(CY164),DA163+CY164*0.5,IF(ISNUMBER(CY365),0,""))</f>
        <v>502.95533047104755</v>
      </c>
      <c r="DB164" s="18">
        <f>IF(ISNUMBER(CZ164),DB163+CZ164*0.5,IF(ISNUMBER(CZ365),0,""))</f>
        <v>571.73161784460046</v>
      </c>
      <c r="DC164" s="18">
        <f>IF(ISNUMBER(DA164), DA164*COS(RADIANS(-$C164+Графики!$B$3))+DB164*SIN(RADIANS(-$C164+Графики!$B$3)),"")</f>
        <v>502.95533047104755</v>
      </c>
      <c r="DD164" s="19">
        <f>IF(ISNUMBER(DA164), DA164*COS(RADIANS(-$C164+Графики!$B$5))+DB164*SIN(RADIANS(-$C164+Графики!$B$5)),"")</f>
        <v>571.73161784460046</v>
      </c>
      <c r="DE164" s="24">
        <v>-0.60320107092567365</v>
      </c>
      <c r="DF164" s="25">
        <v>0.3774389275529898</v>
      </c>
      <c r="DG164" s="25">
        <v>-0.50759058332046803</v>
      </c>
      <c r="DH164" s="25">
        <v>0.50364480762773733</v>
      </c>
      <c r="DI164" s="18">
        <f t="shared" si="459"/>
        <v>8.5575939227837381</v>
      </c>
      <c r="DJ164" s="18">
        <f t="shared" si="460"/>
        <v>8.8245790053289763</v>
      </c>
      <c r="DK164" s="18">
        <f>IF(ISNUMBER(DI164),DK163+DI164*0.5,IF(ISNUMBER(DI365),0,""))</f>
        <v>505.89023330149689</v>
      </c>
      <c r="DL164" s="18">
        <f>IF(ISNUMBER(DJ164),DL163+DJ164*0.5,IF(ISNUMBER(DJ365),0,""))</f>
        <v>573.08495211750096</v>
      </c>
      <c r="DM164" s="18">
        <f>IF(ISNUMBER(DK164), DK164*COS(RADIANS(-$C164+Графики!$B$3))+DL164*SIN(RADIANS(-$C164+Графики!$B$3)),"")</f>
        <v>505.89023330149689</v>
      </c>
      <c r="DN164" s="19">
        <f>IF(ISNUMBER(DK164), DK164*COS(RADIANS(-$C164+Графики!$B$5))+DL164*SIN(RADIANS(-$C164+Графики!$B$5)),"")</f>
        <v>573.08495211750096</v>
      </c>
      <c r="DO164" s="24">
        <v>-0.52600349947911296</v>
      </c>
      <c r="DP164" s="25">
        <v>0.39029400052885377</v>
      </c>
      <c r="DQ164" s="25">
        <v>-0.51016760793339078</v>
      </c>
      <c r="DR164" s="25">
        <v>0.48632178193266251</v>
      </c>
      <c r="DS164" s="18">
        <f t="shared" si="461"/>
        <v>7.9961189398145072</v>
      </c>
      <c r="DT164" s="18">
        <f t="shared" si="462"/>
        <v>8.6959008080073339</v>
      </c>
      <c r="DU164" s="18">
        <f>IF(ISNUMBER(DS164),DU163+DS164*0.5,IF(ISNUMBER(DS365),0,""))</f>
        <v>511.54509349551552</v>
      </c>
      <c r="DV164" s="18">
        <f>IF(ISNUMBER(DT164),DV163+DT164*0.5,IF(ISNUMBER(DT365),0,""))</f>
        <v>568.75432548982246</v>
      </c>
      <c r="DW164" s="18">
        <f>IF(ISNUMBER(DU164), DU164*COS(RADIANS(-$C164+Графики!$B$3))+DV164*SIN(RADIANS(-$C164+Графики!$B$3)),"")</f>
        <v>511.54509349551552</v>
      </c>
      <c r="DX164" s="19">
        <f>IF(ISNUMBER(DU164), DU164*COS(RADIANS(-$C164+Графики!$B$5))+DV164*SIN(RADIANS(-$C164+Графики!$B$5)),"")</f>
        <v>568.75432548982246</v>
      </c>
      <c r="DY164" s="24">
        <v>-0.49986237488426799</v>
      </c>
      <c r="DZ164" s="25">
        <v>0.47469772029230894</v>
      </c>
      <c r="EA164" s="25">
        <v>-0.52954695994498036</v>
      </c>
      <c r="EB164" s="25">
        <v>0.37450271873827723</v>
      </c>
      <c r="EC164" s="18">
        <f t="shared" si="463"/>
        <v>8.5045386881391209</v>
      </c>
      <c r="ED164" s="18">
        <f t="shared" si="464"/>
        <v>7.8892399071625245</v>
      </c>
      <c r="EE164" s="18">
        <f>IF(ISNUMBER(EC164),EE163+EC164*0.5,IF(ISNUMBER(EC365),0,""))</f>
        <v>503.29044684316239</v>
      </c>
      <c r="EF164" s="18">
        <f>IF(ISNUMBER(ED164),EF163+ED164*0.5,IF(ISNUMBER(ED365),0,""))</f>
        <v>566.32420091589984</v>
      </c>
      <c r="EG164" s="18">
        <f>IF(ISNUMBER(EE164), EE164*COS(RADIANS(-$C164+Графики!$B$3))+EF164*SIN(RADIANS(-$C164+Графики!$B$3)),"")</f>
        <v>503.29044684316239</v>
      </c>
      <c r="EH164" s="19">
        <f>IF(ISNUMBER(EE164), EE164*COS(RADIANS(-$C164+Графики!$B$5))+EF164*SIN(RADIANS(-$C164+Графики!$B$5)),"")</f>
        <v>566.32420091589984</v>
      </c>
      <c r="EI164" s="24">
        <v>-0.54074117318189618</v>
      </c>
      <c r="EJ164" s="25">
        <v>0.39990651854816783</v>
      </c>
      <c r="EK164" s="25">
        <v>-0.57174908620983245</v>
      </c>
      <c r="EL164" s="25">
        <v>0.53069729723166215</v>
      </c>
      <c r="EM164" s="18">
        <f t="shared" si="465"/>
        <v>8.2086074738380344</v>
      </c>
      <c r="EN164" s="18">
        <f t="shared" si="466"/>
        <v>9.6205111995208252</v>
      </c>
      <c r="EO164" s="18">
        <f>IF(ISNUMBER(EM164),EO163+EM164*0.5,IF(ISNUMBER(EM365),0,""))</f>
        <v>508.47950323671358</v>
      </c>
      <c r="EP164" s="18">
        <f>IF(ISNUMBER(EN164),EP163+EN164*0.5,IF(ISNUMBER(EN365),0,""))</f>
        <v>568.71457096441918</v>
      </c>
      <c r="EQ164" s="18">
        <f>IF(ISNUMBER(EO164), EO164*COS(RADIANS(-$C164+Графики!$B$3))+EP164*SIN(RADIANS(-$C164+Графики!$B$3)),"")</f>
        <v>508.47950323671358</v>
      </c>
      <c r="ER164" s="19">
        <f>IF(ISNUMBER(EO164), EO164*COS(RADIANS(-$C164+Графики!$B$5))+EP164*SIN(RADIANS(-$C164+Графики!$B$5)),"")</f>
        <v>568.71457096441918</v>
      </c>
      <c r="ES164" s="24">
        <v>-0.62664687785135931</v>
      </c>
      <c r="ET164" s="25">
        <v>0.47124128656290665</v>
      </c>
      <c r="EU164" s="25">
        <v>-0.5035356845641229</v>
      </c>
      <c r="EV164" s="25">
        <v>0.47767891673304541</v>
      </c>
      <c r="EW164" s="18">
        <f t="shared" si="467"/>
        <v>9.580735067746188</v>
      </c>
      <c r="EX164" s="18">
        <f t="shared" si="468"/>
        <v>8.5626080946031671</v>
      </c>
      <c r="EY164" s="18">
        <f>IF(ISNUMBER(EW164),EY163+EW164*0.5,IF(ISNUMBER(EW365),0,""))</f>
        <v>499.22484977409653</v>
      </c>
      <c r="EZ164" s="18">
        <f>IF(ISNUMBER(EX164),EZ163+EX164*0.5,IF(ISNUMBER(EX365),0,""))</f>
        <v>566.81353795801897</v>
      </c>
      <c r="FA164" s="18">
        <f>IF(ISNUMBER(EY164), EY164*COS(RADIANS(-$C164+Графики!$B$3))+EZ164*SIN(RADIANS(-$C164+Графики!$B$3)),"")</f>
        <v>499.22484977409653</v>
      </c>
      <c r="FB164" s="19">
        <f>IF(ISNUMBER(EY164), EY164*COS(RADIANS(-$C164+Графики!$B$5))+EZ164*SIN(RADIANS(-$C164+Графики!$B$5)),"")</f>
        <v>566.81353795801897</v>
      </c>
      <c r="FC164" s="24">
        <v>-0.47943807366099433</v>
      </c>
      <c r="FD164" s="25">
        <v>0.56234865639651965</v>
      </c>
      <c r="FE164" s="25">
        <v>-0.55982383242476741</v>
      </c>
      <c r="FF164" s="25">
        <v>0.38759495081975048</v>
      </c>
      <c r="FG164" s="18">
        <f t="shared" si="469"/>
        <v>9.0911790365980725</v>
      </c>
      <c r="FH164" s="18">
        <f t="shared" si="470"/>
        <v>8.2676943891382049</v>
      </c>
      <c r="FI164" s="18">
        <f>IF(ISNUMBER(FG164),FI163+FG164*0.5,IF(ISNUMBER(FG365),0,""))</f>
        <v>507.57596237381978</v>
      </c>
      <c r="FJ164" s="18">
        <f>IF(ISNUMBER(FH164),FJ163+FH164*0.5,IF(ISNUMBER(FH365),0,""))</f>
        <v>573.5822140176316</v>
      </c>
      <c r="FK164" s="18">
        <f>IF(ISNUMBER(FI164), FI164*COS(RADIANS(-$C164+Графики!$B$3))+FJ164*SIN(RADIANS(-$C164+Графики!$B$3)),"")</f>
        <v>507.57596237381978</v>
      </c>
      <c r="FL164" s="19">
        <f>IF(ISNUMBER(FI164), FI164*COS(RADIANS(-$C164+Графики!$B$5))+FJ164*SIN(RADIANS(-$C164+Графики!$B$5)),"")</f>
        <v>573.5822140176316</v>
      </c>
      <c r="FM164" s="24">
        <v>-0.46578198924339786</v>
      </c>
      <c r="FN164" s="25">
        <v>0.50548447167474231</v>
      </c>
      <c r="FO164" s="25">
        <v>-0.53863201292567731</v>
      </c>
      <c r="FP164" s="25">
        <v>0.48035535292641851</v>
      </c>
      <c r="FQ164" s="18">
        <f t="shared" si="471"/>
        <v>8.4757973429935305</v>
      </c>
      <c r="FR164" s="18">
        <f t="shared" si="472"/>
        <v>8.8922250938244787</v>
      </c>
      <c r="FS164" s="18">
        <f>IF(ISNUMBER(FQ164),FS163+FQ164*0.5,IF(ISNUMBER(FQ365),0,""))</f>
        <v>511.78577803940641</v>
      </c>
      <c r="FT164" s="18">
        <f>IF(ISNUMBER(FR164),FT163+FR164*0.5,IF(ISNUMBER(FR365),0,""))</f>
        <v>566.88536006737775</v>
      </c>
      <c r="FU164" s="18">
        <f>IF(ISNUMBER(FS164), FS164*COS(RADIANS(-$C164+Графики!$B$3))+FT164*SIN(RADIANS(-$C164+Графики!$B$3)),"")</f>
        <v>511.78577803940641</v>
      </c>
      <c r="FV164" s="19">
        <f>IF(ISNUMBER(FS164), FS164*COS(RADIANS(-$C164+Графики!$B$5))+FT164*SIN(RADIANS(-$C164+Графики!$B$5)),"")</f>
        <v>566.88536006737775</v>
      </c>
      <c r="FW164" s="24">
        <v>-0.46172960007882491</v>
      </c>
      <c r="FX164" s="25">
        <v>0.48537432532957225</v>
      </c>
      <c r="FY164" s="25">
        <v>-0.56219023785765809</v>
      </c>
      <c r="FZ164" s="25">
        <v>0.37258464368621358</v>
      </c>
      <c r="GA164" s="18">
        <f t="shared" si="473"/>
        <v>8.264946830058193</v>
      </c>
      <c r="GB164" s="18">
        <f t="shared" si="474"/>
        <v>8.1573592527045822</v>
      </c>
      <c r="GC164" s="18">
        <f>IF(ISNUMBER(GA164),GC163+GA164*0.5,IF(ISNUMBER(GA365),0,""))</f>
        <v>511.14505865537905</v>
      </c>
      <c r="GD164" s="18">
        <f>IF(ISNUMBER(GB164),GD163+GB164*0.5,IF(ISNUMBER(GB365),0,""))</f>
        <v>564.28881492062476</v>
      </c>
      <c r="GE164" s="18">
        <f>IF(ISNUMBER(GC164), GC164*COS(RADIANS(-$C164+Графики!$B$3))+GD164*SIN(RADIANS(-$C164+Графики!$B$3)),"")</f>
        <v>511.14505865537905</v>
      </c>
      <c r="GF164" s="19">
        <f>IF(ISNUMBER(GC164), GC164*COS(RADIANS(-$C164+Графики!$B$5))+GD164*SIN(RADIANS(-$C164+Графики!$B$5)),"")</f>
        <v>564.28881492062476</v>
      </c>
      <c r="GG164" s="24">
        <v>-0.45666088645414693</v>
      </c>
      <c r="GH164" s="25">
        <v>0.4154223059068044</v>
      </c>
      <c r="GI164" s="25">
        <v>-0.60141990003283019</v>
      </c>
      <c r="GJ164" s="25">
        <v>0.50968267010872936</v>
      </c>
      <c r="GK164" s="18">
        <f t="shared" si="475"/>
        <v>7.6102880668977866</v>
      </c>
      <c r="GL164" s="18">
        <f t="shared" si="476"/>
        <v>9.6960471554621073</v>
      </c>
      <c r="GM164" s="18">
        <f>IF(ISNUMBER(GK164),GM163+GK164*0.5,IF(ISNUMBER(GK365),0,""))</f>
        <v>513.19480223528217</v>
      </c>
      <c r="GN164" s="18">
        <f>IF(ISNUMBER(GL164),GN163+GL164*0.5,IF(ISNUMBER(GL365),0,""))</f>
        <v>565.14267962960321</v>
      </c>
      <c r="GO164" s="18">
        <f>IF(ISNUMBER(GM164), GM164*COS(RADIANS(-$C164+Графики!$B$3))+GN164*SIN(RADIANS(-$C164+Графики!$B$3)),"")</f>
        <v>513.19480223528217</v>
      </c>
      <c r="GP164" s="19">
        <f>IF(ISNUMBER(GM164), GM164*COS(RADIANS(-$C164+Графики!$B$5))+GN164*SIN(RADIANS(-$C164+Графики!$B$5)),"")</f>
        <v>565.14267962960321</v>
      </c>
      <c r="GQ164" s="24">
        <v>-0.5315268059530539</v>
      </c>
      <c r="GR164" s="25">
        <v>0.47720812104119625</v>
      </c>
      <c r="GS164" s="25">
        <v>-0.5589040597298367</v>
      </c>
      <c r="GT164" s="25">
        <v>0.47820286825865788</v>
      </c>
      <c r="GU164" s="18">
        <f t="shared" si="477"/>
        <v>8.8027591884568217</v>
      </c>
      <c r="GV164" s="18">
        <f t="shared" si="478"/>
        <v>9.0503417395013095</v>
      </c>
      <c r="GW164" s="18">
        <f>IF(ISNUMBER(GU164),GW163+GU164*0.5,IF(ISNUMBER(GU365),0,""))</f>
        <v>510.17011054383903</v>
      </c>
      <c r="GX164" s="18">
        <f>IF(ISNUMBER(GV164),GX163+GV164*0.5,IF(ISNUMBER(GV365),0,""))</f>
        <v>568.07516223812058</v>
      </c>
      <c r="GY164" s="18">
        <f>IF(ISNUMBER(GW164), GW164*COS(RADIANS(-$C164+Графики!$B$3))+GX164*SIN(RADIANS(-$C164+Графики!$B$3)),"")</f>
        <v>510.17011054383903</v>
      </c>
      <c r="GZ164" s="19">
        <f>IF(ISNUMBER(GW164), GW164*COS(RADIANS(-$C164+Графики!$B$5))+GX164*SIN(RADIANS(-$C164+Графики!$B$5)),"")</f>
        <v>568.07516223812058</v>
      </c>
      <c r="HA164" s="24">
        <v>-0.45887054338587441</v>
      </c>
      <c r="HB164" s="25">
        <v>0.4461413328581354</v>
      </c>
      <c r="HC164" s="25">
        <v>-0.44298934460671768</v>
      </c>
      <c r="HD164" s="25">
        <v>0.45921072496939619</v>
      </c>
      <c r="HE164" s="18">
        <f t="shared" si="479"/>
        <v>7.8976364033175877</v>
      </c>
      <c r="HF164" s="18">
        <f t="shared" si="480"/>
        <v>7.8730995240512724</v>
      </c>
      <c r="HG164" s="18">
        <f>IF(ISNUMBER(HE164),HG163+HE164*0.5,IF(ISNUMBER(HE365),0,""))</f>
        <v>509.91298013959602</v>
      </c>
      <c r="HH164" s="18">
        <f>IF(ISNUMBER(HF164),HH163+HF164*0.5,IF(ISNUMBER(HF365),0,""))</f>
        <v>569.8417995735856</v>
      </c>
      <c r="HI164" s="18">
        <f>IF(ISNUMBER(HG164), HG164*COS(RADIANS(-$C164+Графики!$B$3))+HH164*SIN(RADIANS(-$C164+Графики!$B$3)),"")</f>
        <v>509.91298013959602</v>
      </c>
      <c r="HJ164" s="19">
        <f>IF(ISNUMBER(HG164), HG164*COS(RADIANS(-$C164+Графики!$B$5))+HH164*SIN(RADIANS(-$C164+Графики!$B$5)),"")</f>
        <v>569.8417995735856</v>
      </c>
      <c r="HK164" s="24">
        <v>-0.48324945569271993</v>
      </c>
      <c r="HL164" s="25">
        <v>0.41439854607262749</v>
      </c>
      <c r="HM164" s="25">
        <v>-0.57148502521458366</v>
      </c>
      <c r="HN164" s="25">
        <v>0.56425553172980292</v>
      </c>
      <c r="HO164" s="18">
        <f t="shared" si="481"/>
        <v>7.8333764635016321</v>
      </c>
      <c r="HP164" s="18">
        <f t="shared" si="482"/>
        <v>9.9110438180778715</v>
      </c>
      <c r="HQ164" s="18">
        <f>IF(ISNUMBER(HO164),HQ163+HO164*0.5,IF(ISNUMBER(HO365),0,""))</f>
        <v>509.47715937356503</v>
      </c>
      <c r="HR164" s="18">
        <f>IF(ISNUMBER(HP164),HR163+HP164*0.5,IF(ISNUMBER(HP365),0,""))</f>
        <v>576.62928603016712</v>
      </c>
      <c r="HS164" s="18">
        <f>IF(ISNUMBER(HQ164), HQ164*COS(RADIANS(-$C164+Графики!$B$3))+HR164*SIN(RADIANS(-$C164+Графики!$B$3)),"")</f>
        <v>509.47715937356503</v>
      </c>
      <c r="HT164" s="19">
        <f>IF(ISNUMBER(HQ164), HQ164*COS(RADIANS(-$C164+Графики!$B$5))+HR164*SIN(RADIANS(-$C164+Графики!$B$5)),"")</f>
        <v>576.62928603016712</v>
      </c>
      <c r="HU164" s="24">
        <v>-0.62389666099473085</v>
      </c>
      <c r="HV164" s="25">
        <v>0.46086809763208847</v>
      </c>
      <c r="HW164" s="25">
        <v>-0.54943600366998357</v>
      </c>
      <c r="HX164" s="25">
        <v>0.52614329238452995</v>
      </c>
      <c r="HY164" s="18">
        <f t="shared" si="483"/>
        <v>9.4662169413310391</v>
      </c>
      <c r="HZ164" s="18">
        <f t="shared" si="484"/>
        <v>9.386062219945055</v>
      </c>
      <c r="IA164" s="18">
        <f>IF(ISNUMBER(HY164),IA163+HY164*0.5,IF(ISNUMBER(HY365),0,""))</f>
        <v>505.70361187359913</v>
      </c>
      <c r="IB164" s="18">
        <f>IF(ISNUMBER(HZ164),IB163+HZ164*0.5,IF(ISNUMBER(HZ365),0,""))</f>
        <v>561.30129213420139</v>
      </c>
      <c r="IC164" s="18">
        <f>IF(ISNUMBER(IA164), IA164*COS(RADIANS(-$C164+Графики!$B$3))+IB164*SIN(RADIANS(-$C164+Графики!$B$3)),"")</f>
        <v>505.70361187359913</v>
      </c>
      <c r="ID164" s="19">
        <f>IF(ISNUMBER(IA164), IA164*COS(RADIANS(-$C164+Графики!$B$5))+IB164*SIN(RADIANS(-$C164+Графики!$B$5)),"")</f>
        <v>561.30129213420139</v>
      </c>
      <c r="IE164" s="24">
        <v>-0.59918656473869902</v>
      </c>
      <c r="IF164" s="25">
        <v>0.45337067483925952</v>
      </c>
      <c r="IG164" s="25">
        <v>-0.59286753313129625</v>
      </c>
      <c r="IH164" s="25">
        <v>0.4129964503596022</v>
      </c>
      <c r="II164" s="18">
        <f t="shared" si="485"/>
        <v>9.1851655387147702</v>
      </c>
      <c r="IJ164" s="18">
        <f t="shared" si="486"/>
        <v>8.7777064480174474</v>
      </c>
      <c r="IK164" s="18">
        <f>IF(ISNUMBER(II164),IK163+II164*0.5,IF(ISNUMBER(II365),0,""))</f>
        <v>504.4486229427838</v>
      </c>
      <c r="IL164" s="18">
        <f>IF(ISNUMBER(IJ164),IL163+IJ164*0.5,IF(ISNUMBER(IJ365),0,""))</f>
        <v>563.99248099182785</v>
      </c>
      <c r="IM164" s="18">
        <f>IF(ISNUMBER(IK164), IK164*COS(RADIANS(-$C164+Графики!$B$3))+IL164*SIN(RADIANS(-$C164+Графики!$B$3)),"")</f>
        <v>504.4486229427838</v>
      </c>
      <c r="IN164" s="19">
        <f>IF(ISNUMBER(IK164), IK164*COS(RADIANS(-$C164+Графики!$B$5))+IL164*SIN(RADIANS(-$C164+Графики!$B$5)),"")</f>
        <v>563.99248099182785</v>
      </c>
      <c r="IO164" s="24">
        <v>-0.49557951044915494</v>
      </c>
      <c r="IP164" s="25">
        <v>0.37859242110752189</v>
      </c>
      <c r="IQ164" s="25">
        <v>-0.57067263879745167</v>
      </c>
      <c r="IR164" s="25">
        <v>0.4639537047660075</v>
      </c>
      <c r="IS164" s="18">
        <f t="shared" si="487"/>
        <v>7.6285152258735076</v>
      </c>
      <c r="IT164" s="18">
        <f t="shared" si="488"/>
        <v>9.0286954411515232</v>
      </c>
      <c r="IU164" s="18">
        <f>IF(ISNUMBER(IS164),IU163+IS164*0.5,IF(ISNUMBER(IS365),0,""))</f>
        <v>505.97144486972491</v>
      </c>
      <c r="IV164" s="18">
        <f>IF(ISNUMBER(IT164),IV163+IT164*0.5,IF(ISNUMBER(IT365),0,""))</f>
        <v>572.27271248073032</v>
      </c>
      <c r="IW164" s="18">
        <f>IF(ISNUMBER(IU164), IU164*COS(RADIANS(-$C164+Графики!$B$3))+IV164*SIN(RADIANS(-$C164+Графики!$B$3)),"")</f>
        <v>505.97144486972491</v>
      </c>
      <c r="IX164" s="19">
        <f>IF(ISNUMBER(IU164), IU164*COS(RADIANS(-$C164+Графики!$B$5))+IV164*SIN(RADIANS(-$C164+Графики!$B$5)),"")</f>
        <v>572.27271248073032</v>
      </c>
    </row>
    <row r="165" spans="1:258" s="88" customFormat="1" x14ac:dyDescent="0.25">
      <c r="A165" s="44">
        <v>165</v>
      </c>
      <c r="B165" s="50">
        <v>0</v>
      </c>
      <c r="C165" s="11">
        <f>IF(Графики!$A$7="Расчитывать с учетом закручивания скважины",B165,0)</f>
        <v>0</v>
      </c>
      <c r="D165" s="47">
        <v>81</v>
      </c>
      <c r="E165" s="34">
        <f>IF(ISNUMBER(INDEX($I$1:$IX$303,$A165,E$1) ),INDEX($I$1:$IX$303,$A165,E$1),0)</f>
        <v>6.7607409853208837</v>
      </c>
      <c r="F165" s="35">
        <f>IF(ISNUMBER(INDEX($I$1:$IX$303,$A165,F$1) ),INDEX($I$1:$IX$303,$A165,F$1),0)</f>
        <v>6.2528025282705393</v>
      </c>
      <c r="G165" s="35">
        <f>IF(ISNUMBER(INDEX($I$1:$IX$303,$A165,G$1) ),INDEX($I$1:$IX$303,$A165,G$1)-$G$305,0)</f>
        <v>-467.93622276141559</v>
      </c>
      <c r="H165" s="36">
        <f>IF(ISNUMBER(INDEX($I$1:$IX$303,$A165,H$1) ),INDEX($I$1:$IX$303,$A165,H$1)-$H$305,0)</f>
        <v>-579.53144188738565</v>
      </c>
      <c r="I165" s="29">
        <v>-0.43915383932798258</v>
      </c>
      <c r="J165" s="25">
        <v>0.33557591227046923</v>
      </c>
      <c r="K165" s="25">
        <v>-0.38153406666090228</v>
      </c>
      <c r="L165" s="25">
        <v>0.33498899243618163</v>
      </c>
      <c r="M165" s="18">
        <f t="shared" si="439"/>
        <v>6.7607409853208837</v>
      </c>
      <c r="N165" s="18">
        <f t="shared" si="440"/>
        <v>6.2528025282705393</v>
      </c>
      <c r="O165" s="18">
        <f>IF(ISNUMBER(M165),O164+M165*0.5,IF(ISNUMBER(M366),0,""))</f>
        <v>509.97993312799906</v>
      </c>
      <c r="P165" s="18">
        <f>IF(ISNUMBER(N165),P164+N165*0.5,IF(ISNUMBER(N366),0,""))</f>
        <v>575.89822159665187</v>
      </c>
      <c r="Q165" s="18">
        <f>IF(ISNUMBER(O165), O165*COS(RADIANS(-$C165+Графики!$B$3))+P165*SIN(RADIANS(-$C165+Графики!$B$3)),"")</f>
        <v>509.97993312799906</v>
      </c>
      <c r="R165" s="19">
        <f>IF(ISNUMBER(O165), O165*COS(RADIANS(-$C165+Графики!$B$5))+P165*SIN(RADIANS(-$C165+Графики!$B$5)),"")</f>
        <v>575.89822159665187</v>
      </c>
      <c r="S165" s="29">
        <v>-0.47441128056195403</v>
      </c>
      <c r="T165" s="25">
        <v>0.36813995394806343</v>
      </c>
      <c r="U165" s="25">
        <v>-0.48059350900194531</v>
      </c>
      <c r="V165" s="25">
        <v>0.34709499863296422</v>
      </c>
      <c r="W165" s="18">
        <f t="shared" si="441"/>
        <v>7.3525803305747504</v>
      </c>
      <c r="X165" s="18">
        <f t="shared" si="442"/>
        <v>7.2228820151105166</v>
      </c>
      <c r="Y165" s="18">
        <f>IF(ISNUMBER(W165),Y164+W165*0.5,IF(ISNUMBER(W366),0,""))</f>
        <v>511.38396675289084</v>
      </c>
      <c r="Z165" s="18">
        <f>IF(ISNUMBER(X165),Z164+X165*0.5,IF(ISNUMBER(X366),0,""))</f>
        <v>570.57974854775944</v>
      </c>
      <c r="AA165" s="18">
        <f>IF(ISNUMBER(Y165), Y165*COS(RADIANS(-$C165+Графики!$B$3))+Z165*SIN(RADIANS(-$C165+Графики!$B$3)),"")</f>
        <v>511.38396675289084</v>
      </c>
      <c r="AB165" s="18">
        <f>IF(ISNUMBER(Y165), Y165*COS(RADIANS(-$C165+Графики!$B$5))+Z165*SIN(RADIANS(-$C165+Графики!$B$5)),"")</f>
        <v>570.57974854775944</v>
      </c>
      <c r="AC165" s="24">
        <v>-0.32668789950931365</v>
      </c>
      <c r="AD165" s="25">
        <v>0.45715505597998529</v>
      </c>
      <c r="AE165" s="25">
        <v>-0.48318790816167345</v>
      </c>
      <c r="AF165" s="25">
        <v>0.33133203053459737</v>
      </c>
      <c r="AG165" s="18">
        <f t="shared" si="443"/>
        <v>6.8402668529759794</v>
      </c>
      <c r="AH165" s="18">
        <f t="shared" si="444"/>
        <v>7.1079675224551453</v>
      </c>
      <c r="AI165" s="18">
        <f>IF(ISNUMBER(AG165),AI164+AG165*0.5,IF(ISNUMBER(AG366),0,""))</f>
        <v>511.19672620913093</v>
      </c>
      <c r="AJ165" s="18">
        <f>IF(ISNUMBER(AH165),AJ164+AH165*0.5,IF(ISNUMBER(AH366),0,""))</f>
        <v>576.0290603646871</v>
      </c>
      <c r="AK165" s="18">
        <f>IF(ISNUMBER(AI165), AI165*COS(RADIANS(-$C165+Графики!$B$3))+AJ165*SIN(RADIANS(-$C165+Графики!$B$3)),"")</f>
        <v>511.19672620913093</v>
      </c>
      <c r="AL165" s="19">
        <f>IF(ISNUMBER(AI165), AI165*COS(RADIANS(-$C165+Графики!$B$5))+AJ165*SIN(RADIANS(-$C165+Графики!$B$5)),"")</f>
        <v>576.0290603646871</v>
      </c>
      <c r="AM165" s="24">
        <v>-0.3473165408442217</v>
      </c>
      <c r="AN165" s="25">
        <v>0.32968655814985381</v>
      </c>
      <c r="AO165" s="25">
        <v>-0.35008068971743733</v>
      </c>
      <c r="AP165" s="25">
        <v>0.40026730238478581</v>
      </c>
      <c r="AQ165" s="18">
        <f t="shared" si="445"/>
        <v>5.907932193207194</v>
      </c>
      <c r="AR165" s="18">
        <f t="shared" si="446"/>
        <v>6.5479747062557516</v>
      </c>
      <c r="AS165" s="18">
        <f>IF(ISNUMBER(AQ165),AS164+AQ165*0.5,IF(ISNUMBER(AQ366),0,""))</f>
        <v>506.04481796697644</v>
      </c>
      <c r="AT165" s="18">
        <f>IF(ISNUMBER(AR165),AT164+AR165*0.5,IF(ISNUMBER(AR366),0,""))</f>
        <v>576.72631689562138</v>
      </c>
      <c r="AU165" s="18">
        <f>IF(ISNUMBER(AS165), AS165*COS(RADIANS(-$C165+Графики!$B$3))+AT165*SIN(RADIANS(-$C165+Графики!$B$3)),"")</f>
        <v>506.04481796697644</v>
      </c>
      <c r="AV165" s="19">
        <f>IF(ISNUMBER(AS165), AS165*COS(RADIANS(-$C165+Графики!$B$5))+AT165*SIN(RADIANS(-$C165+Графики!$B$5)),"")</f>
        <v>576.72631689562138</v>
      </c>
      <c r="AW165" s="24">
        <v>-0.34392963764224938</v>
      </c>
      <c r="AX165" s="25">
        <v>0.38266640568871391</v>
      </c>
      <c r="AY165" s="25">
        <v>-0.45876351518588088</v>
      </c>
      <c r="AZ165" s="25">
        <v>0.32808272315583575</v>
      </c>
      <c r="BA165" s="18">
        <f t="shared" si="447"/>
        <v>6.3407041557714239</v>
      </c>
      <c r="BB165" s="18">
        <f t="shared" si="448"/>
        <v>6.866474824548165</v>
      </c>
      <c r="BC165" s="18">
        <f>IF(ISNUMBER(BA165),BC164+BA165*0.5,IF(ISNUMBER(BA366),0,""))</f>
        <v>505.04540589182017</v>
      </c>
      <c r="BD165" s="18">
        <f>IF(ISNUMBER(BB165),BD164+BB165*0.5,IF(ISNUMBER(BB366),0,""))</f>
        <v>569.11462685041886</v>
      </c>
      <c r="BE165" s="18">
        <f>IF(ISNUMBER(BC165), BC165*COS(RADIANS(-$C165+Графики!$B$3))+BD165*SIN(RADIANS(-$C165+Графики!$B$3)),"")</f>
        <v>505.04540589182017</v>
      </c>
      <c r="BF165" s="19">
        <f>IF(ISNUMBER(BC165), BC165*COS(RADIANS(-$C165+Графики!$B$5))+BD165*SIN(RADIANS(-$C165+Графики!$B$5)),"")</f>
        <v>569.11462685041886</v>
      </c>
      <c r="BG165" s="24">
        <v>-0.39587966000896246</v>
      </c>
      <c r="BH165" s="25">
        <v>0.44708355705866454</v>
      </c>
      <c r="BI165" s="25">
        <v>-0.39322068094155638</v>
      </c>
      <c r="BJ165" s="25">
        <v>0.45055624773212577</v>
      </c>
      <c r="BK165" s="18">
        <f t="shared" si="449"/>
        <v>7.356175459391701</v>
      </c>
      <c r="BL165" s="18">
        <f t="shared" si="450"/>
        <v>7.3632762404186423</v>
      </c>
      <c r="BM165" s="18">
        <f>IF(ISNUMBER(BK165),BM164+BK165*0.5,IF(ISNUMBER(BK366),0,""))</f>
        <v>506.45460335552707</v>
      </c>
      <c r="BN165" s="18">
        <f>IF(ISNUMBER(BL165),BN164+BL165*0.5,IF(ISNUMBER(BL366),0,""))</f>
        <v>564.03918202321609</v>
      </c>
      <c r="BO165" s="18">
        <f>IF(ISNUMBER(BM165), BM165*COS(RADIANS(-$C165+Графики!$B$3))+BN165*SIN(RADIANS(-$C165+Графики!$B$3)),"")</f>
        <v>506.45460335552707</v>
      </c>
      <c r="BP165" s="19">
        <f>IF(ISNUMBER(BM165), BM165*COS(RADIANS(-$C165+Графики!$B$5))+BN165*SIN(RADIANS(-$C165+Графики!$B$5)),"")</f>
        <v>564.03918202321609</v>
      </c>
      <c r="BQ165" s="24">
        <v>-0.31144771732527687</v>
      </c>
      <c r="BR165" s="25">
        <v>0.4151515552339925</v>
      </c>
      <c r="BS165" s="25">
        <v>-0.32872027123533076</v>
      </c>
      <c r="BT165" s="25">
        <v>0.28750142020181935</v>
      </c>
      <c r="BU165" s="18">
        <f t="shared" si="451"/>
        <v>6.3407323355380472</v>
      </c>
      <c r="BV165" s="18">
        <f t="shared" si="452"/>
        <v>5.3775228009114864</v>
      </c>
      <c r="BW165" s="18">
        <f>IF(ISNUMBER(BU165),BW164+BU165*0.5,IF(ISNUMBER(BU366),0,""))</f>
        <v>512.4285347852873</v>
      </c>
      <c r="BX165" s="18">
        <f>IF(ISNUMBER(BV165),BX164+BV165*0.5,IF(ISNUMBER(BV366),0,""))</f>
        <v>565.11306839394001</v>
      </c>
      <c r="BY165" s="18">
        <f>IF(ISNUMBER(BW165), BW165*COS(RADIANS(-$C165+Графики!$B$3))+BX165*SIN(RADIANS(-$C165+Графики!$B$3)),"")</f>
        <v>512.4285347852873</v>
      </c>
      <c r="BZ165" s="19">
        <f>IF(ISNUMBER(BW165), BW165*COS(RADIANS(-$C165+Графики!$B$5))+BX165*SIN(RADIANS(-$C165+Графики!$B$5)),"")</f>
        <v>565.11306839394001</v>
      </c>
      <c r="CA165" s="29">
        <v>-0.41427755935479305</v>
      </c>
      <c r="CB165" s="25">
        <v>0.34707445175529472</v>
      </c>
      <c r="CC165" s="25">
        <v>-0.41462986696175996</v>
      </c>
      <c r="CD165" s="25">
        <v>0.43282807681897484</v>
      </c>
      <c r="CE165" s="18">
        <f t="shared" si="453"/>
        <v>6.6440007985641127</v>
      </c>
      <c r="CF165" s="18">
        <f t="shared" si="454"/>
        <v>7.3953982825016293</v>
      </c>
      <c r="CG165" s="18">
        <f>IF(ISNUMBER(CE165),CG164+CE165*0.5,IF(ISNUMBER(CE366),0,""))</f>
        <v>516.25327677491578</v>
      </c>
      <c r="CH165" s="18">
        <f>IF(ISNUMBER(CF165),CH164+CF165*0.5,IF(ISNUMBER(CF366),0,""))</f>
        <v>577.47872727374602</v>
      </c>
      <c r="CI165" s="18">
        <f>IF(ISNUMBER(CG165), CG165*COS(RADIANS(-$C165+Графики!$B$3))+CH165*SIN(RADIANS(-$C165+Графики!$B$3)),"")</f>
        <v>516.25327677491578</v>
      </c>
      <c r="CJ165" s="19">
        <f>IF(ISNUMBER(CG165), CG165*COS(RADIANS(-$C165+Графики!$B$5))+CH165*SIN(RADIANS(-$C165+Графики!$B$5)),"")</f>
        <v>577.47872727374602</v>
      </c>
      <c r="CK165" s="24">
        <v>-0.31437737618712769</v>
      </c>
      <c r="CL165" s="25">
        <v>0.29163617576457868</v>
      </c>
      <c r="CM165" s="25">
        <v>-0.4116030985731014</v>
      </c>
      <c r="CN165" s="25">
        <v>0.45598290361484006</v>
      </c>
      <c r="CO165" s="18">
        <f t="shared" si="455"/>
        <v>5.2884412454768244</v>
      </c>
      <c r="CP165" s="18">
        <f t="shared" si="456"/>
        <v>7.5710438097374002</v>
      </c>
      <c r="CQ165" s="18">
        <f>IF(ISNUMBER(CO165),CQ164+CO165*0.5,IF(ISNUMBER(CO366),0,""))</f>
        <v>516.9214372421261</v>
      </c>
      <c r="CR165" s="18">
        <f>IF(ISNUMBER(CP165),CR164+CP165*0.5,IF(ISNUMBER(CP366),0,""))</f>
        <v>576.65920126523918</v>
      </c>
      <c r="CS165" s="18">
        <f>IF(ISNUMBER(CQ165), CQ165*COS(RADIANS(-$C165+Графики!$B$3))+CR165*SIN(RADIANS(-$C165+Графики!$B$3)),"")</f>
        <v>516.9214372421261</v>
      </c>
      <c r="CT165" s="19">
        <f>IF(ISNUMBER(CQ165), CQ165*COS(RADIANS(-$C165+Графики!$B$5))+CR165*SIN(RADIANS(-$C165+Графики!$B$5)),"")</f>
        <v>576.65920126523918</v>
      </c>
      <c r="CU165" s="24">
        <v>-0.38691666568382066</v>
      </c>
      <c r="CV165" s="25">
        <v>0.30098123088626905</v>
      </c>
      <c r="CW165" s="25">
        <v>-0.46883284364304489</v>
      </c>
      <c r="CX165" s="25">
        <v>0.34348238802708786</v>
      </c>
      <c r="CY165" s="18">
        <f t="shared" si="457"/>
        <v>6.0030055516340282</v>
      </c>
      <c r="CZ165" s="18">
        <f t="shared" si="458"/>
        <v>7.0887283088485118</v>
      </c>
      <c r="DA165" s="18">
        <f>IF(ISNUMBER(CY165),DA164+CY165*0.5,IF(ISNUMBER(CY366),0,""))</f>
        <v>505.95683324686456</v>
      </c>
      <c r="DB165" s="18">
        <f>IF(ISNUMBER(CZ165),DB164+CZ165*0.5,IF(ISNUMBER(CZ366),0,""))</f>
        <v>575.27598199902468</v>
      </c>
      <c r="DC165" s="18">
        <f>IF(ISNUMBER(DA165), DA165*COS(RADIANS(-$C165+Графики!$B$3))+DB165*SIN(RADIANS(-$C165+Графики!$B$3)),"")</f>
        <v>505.95683324686456</v>
      </c>
      <c r="DD165" s="19">
        <f>IF(ISNUMBER(DA165), DA165*COS(RADIANS(-$C165+Графики!$B$5))+DB165*SIN(RADIANS(-$C165+Графики!$B$5)),"")</f>
        <v>575.27598199902468</v>
      </c>
      <c r="DE165" s="24">
        <v>-0.46217919575730371</v>
      </c>
      <c r="DF165" s="25">
        <v>0.43336086131259488</v>
      </c>
      <c r="DG165" s="25">
        <v>-0.33547589898476082</v>
      </c>
      <c r="DH165" s="25">
        <v>0.43871983170321416</v>
      </c>
      <c r="DI165" s="18">
        <f t="shared" si="459"/>
        <v>7.8149817388770693</v>
      </c>
      <c r="DJ165" s="18">
        <f t="shared" si="460"/>
        <v>6.7560808801711305</v>
      </c>
      <c r="DK165" s="18">
        <f>IF(ISNUMBER(DI165),DK164+DI165*0.5,IF(ISNUMBER(DI366),0,""))</f>
        <v>509.79772417093545</v>
      </c>
      <c r="DL165" s="18">
        <f>IF(ISNUMBER(DJ165),DL164+DJ165*0.5,IF(ISNUMBER(DJ366),0,""))</f>
        <v>576.46299255758652</v>
      </c>
      <c r="DM165" s="18">
        <f>IF(ISNUMBER(DK165), DK165*COS(RADIANS(-$C165+Графики!$B$3))+DL165*SIN(RADIANS(-$C165+Графики!$B$3)),"")</f>
        <v>509.79772417093545</v>
      </c>
      <c r="DN165" s="19">
        <f>IF(ISNUMBER(DK165), DK165*COS(RADIANS(-$C165+Графики!$B$5))+DL165*SIN(RADIANS(-$C165+Графики!$B$5)),"")</f>
        <v>576.46299255758652</v>
      </c>
      <c r="DO165" s="24">
        <v>-0.46673882271937162</v>
      </c>
      <c r="DP165" s="25">
        <v>0.34690178839897357</v>
      </c>
      <c r="DQ165" s="25">
        <v>-0.34385662406682349</v>
      </c>
      <c r="DR165" s="25">
        <v>0.43887920570942607</v>
      </c>
      <c r="DS165" s="18">
        <f t="shared" si="461"/>
        <v>7.1002941353761377</v>
      </c>
      <c r="DT165" s="18">
        <f t="shared" si="462"/>
        <v>6.8306055842234645</v>
      </c>
      <c r="DU165" s="18">
        <f>IF(ISNUMBER(DS165),DU164+DS165*0.5,IF(ISNUMBER(DS366),0,""))</f>
        <v>515.09524056320356</v>
      </c>
      <c r="DV165" s="18">
        <f>IF(ISNUMBER(DT165),DV164+DT165*0.5,IF(ISNUMBER(DT366),0,""))</f>
        <v>572.16962828193425</v>
      </c>
      <c r="DW165" s="18">
        <f>IF(ISNUMBER(DU165), DU165*COS(RADIANS(-$C165+Графики!$B$3))+DV165*SIN(RADIANS(-$C165+Графики!$B$3)),"")</f>
        <v>515.09524056320356</v>
      </c>
      <c r="DX165" s="19">
        <f>IF(ISNUMBER(DU165), DU165*COS(RADIANS(-$C165+Графики!$B$5))+DV165*SIN(RADIANS(-$C165+Графики!$B$5)),"")</f>
        <v>572.16962828193425</v>
      </c>
      <c r="DY165" s="24">
        <v>-0.44957773595974748</v>
      </c>
      <c r="DZ165" s="25">
        <v>0.38963840557359974</v>
      </c>
      <c r="EA165" s="25">
        <v>-0.35618228113916883</v>
      </c>
      <c r="EB165" s="25">
        <v>0.35130570053424981</v>
      </c>
      <c r="EC165" s="18">
        <f t="shared" si="463"/>
        <v>7.3234769375162232</v>
      </c>
      <c r="ED165" s="18">
        <f t="shared" si="464"/>
        <v>6.1739581256645026</v>
      </c>
      <c r="EE165" s="18">
        <f>IF(ISNUMBER(EC165),EE164+EC165*0.5,IF(ISNUMBER(EC366),0,""))</f>
        <v>506.95218531192052</v>
      </c>
      <c r="EF165" s="18">
        <f>IF(ISNUMBER(ED165),EF164+ED165*0.5,IF(ISNUMBER(ED366),0,""))</f>
        <v>569.41117997873209</v>
      </c>
      <c r="EG165" s="18">
        <f>IF(ISNUMBER(EE165), EE165*COS(RADIANS(-$C165+Графики!$B$3))+EF165*SIN(RADIANS(-$C165+Графики!$B$3)),"")</f>
        <v>506.95218531192052</v>
      </c>
      <c r="EH165" s="19">
        <f>IF(ISNUMBER(EE165), EE165*COS(RADIANS(-$C165+Графики!$B$5))+EF165*SIN(RADIANS(-$C165+Графики!$B$5)),"")</f>
        <v>569.41117997873209</v>
      </c>
      <c r="EI165" s="24">
        <v>-0.45514607324665124</v>
      </c>
      <c r="EJ165" s="25">
        <v>0.31657253911676142</v>
      </c>
      <c r="EK165" s="25">
        <v>-0.36496154065978215</v>
      </c>
      <c r="EL165" s="25">
        <v>0.37740960378959132</v>
      </c>
      <c r="EM165" s="18">
        <f t="shared" si="465"/>
        <v>6.7344644365858599</v>
      </c>
      <c r="EN165" s="18">
        <f t="shared" si="466"/>
        <v>6.4783650550494807</v>
      </c>
      <c r="EO165" s="18">
        <f>IF(ISNUMBER(EM165),EO164+EM165*0.5,IF(ISNUMBER(EM366),0,""))</f>
        <v>511.84673545500652</v>
      </c>
      <c r="EP165" s="18">
        <f>IF(ISNUMBER(EN165),EP164+EN165*0.5,IF(ISNUMBER(EN366),0,""))</f>
        <v>571.95375349194387</v>
      </c>
      <c r="EQ165" s="18">
        <f>IF(ISNUMBER(EO165), EO165*COS(RADIANS(-$C165+Графики!$B$3))+EP165*SIN(RADIANS(-$C165+Графики!$B$3)),"")</f>
        <v>511.84673545500652</v>
      </c>
      <c r="ER165" s="19">
        <f>IF(ISNUMBER(EO165), EO165*COS(RADIANS(-$C165+Графики!$B$5))+EP165*SIN(RADIANS(-$C165+Графики!$B$5)),"")</f>
        <v>571.95375349194387</v>
      </c>
      <c r="ES165" s="24">
        <v>-0.42790273817696822</v>
      </c>
      <c r="ET165" s="25">
        <v>0.29551185555996162</v>
      </c>
      <c r="EU165" s="25">
        <v>-0.43764136997795178</v>
      </c>
      <c r="EV165" s="25">
        <v>0.33794335116864738</v>
      </c>
      <c r="EW165" s="18">
        <f t="shared" si="467"/>
        <v>6.3129413262427301</v>
      </c>
      <c r="EX165" s="18">
        <f t="shared" si="468"/>
        <v>6.7682018314277652</v>
      </c>
      <c r="EY165" s="18">
        <f>IF(ISNUMBER(EW165),EY164+EW165*0.5,IF(ISNUMBER(EW366),0,""))</f>
        <v>502.38132043721788</v>
      </c>
      <c r="EZ165" s="18">
        <f>IF(ISNUMBER(EX165),EZ164+EX165*0.5,IF(ISNUMBER(EX366),0,""))</f>
        <v>570.1976388737329</v>
      </c>
      <c r="FA165" s="18">
        <f>IF(ISNUMBER(EY165), EY165*COS(RADIANS(-$C165+Графики!$B$3))+EZ165*SIN(RADIANS(-$C165+Графики!$B$3)),"")</f>
        <v>502.38132043721788</v>
      </c>
      <c r="FB165" s="19">
        <f>IF(ISNUMBER(EY165), EY165*COS(RADIANS(-$C165+Графики!$B$5))+EZ165*SIN(RADIANS(-$C165+Графики!$B$5)),"")</f>
        <v>570.1976388737329</v>
      </c>
      <c r="FC165" s="24">
        <v>-0.47531248871529186</v>
      </c>
      <c r="FD165" s="25">
        <v>0.35747850380618817</v>
      </c>
      <c r="FE165" s="25">
        <v>-0.41477479891462676</v>
      </c>
      <c r="FF165" s="25">
        <v>0.45753133237602217</v>
      </c>
      <c r="FG165" s="18">
        <f t="shared" si="469"/>
        <v>7.267408427069693</v>
      </c>
      <c r="FH165" s="18">
        <f t="shared" si="470"/>
        <v>7.6122335197210882</v>
      </c>
      <c r="FI165" s="18">
        <f>IF(ISNUMBER(FG165),FI164+FG165*0.5,IF(ISNUMBER(FG366),0,""))</f>
        <v>511.2096665873546</v>
      </c>
      <c r="FJ165" s="18">
        <f>IF(ISNUMBER(FH165),FJ164+FH165*0.5,IF(ISNUMBER(FH366),0,""))</f>
        <v>577.38833077749211</v>
      </c>
      <c r="FK165" s="18">
        <f>IF(ISNUMBER(FI165), FI165*COS(RADIANS(-$C165+Графики!$B$3))+FJ165*SIN(RADIANS(-$C165+Графики!$B$3)),"")</f>
        <v>511.2096665873546</v>
      </c>
      <c r="FL165" s="19">
        <f>IF(ISNUMBER(FI165), FI165*COS(RADIANS(-$C165+Графики!$B$5))+FJ165*SIN(RADIANS(-$C165+Графики!$B$5)),"")</f>
        <v>577.38833077749211</v>
      </c>
      <c r="FM165" s="24">
        <v>-0.37295831234832211</v>
      </c>
      <c r="FN165" s="25">
        <v>0.40572380794580587</v>
      </c>
      <c r="FO165" s="25">
        <v>-0.42951349182949883</v>
      </c>
      <c r="FP165" s="25">
        <v>0.3372230240843167</v>
      </c>
      <c r="FQ165" s="18">
        <f t="shared" si="471"/>
        <v>6.7952311165308297</v>
      </c>
      <c r="FR165" s="18">
        <f t="shared" si="472"/>
        <v>6.6909884228034171</v>
      </c>
      <c r="FS165" s="18">
        <f>IF(ISNUMBER(FQ165),FS164+FQ165*0.5,IF(ISNUMBER(FQ366),0,""))</f>
        <v>515.18339359767185</v>
      </c>
      <c r="FT165" s="18">
        <f>IF(ISNUMBER(FR165),FT164+FR165*0.5,IF(ISNUMBER(FR366),0,""))</f>
        <v>570.23085427877947</v>
      </c>
      <c r="FU165" s="18">
        <f>IF(ISNUMBER(FS165), FS165*COS(RADIANS(-$C165+Графики!$B$3))+FT165*SIN(RADIANS(-$C165+Графики!$B$3)),"")</f>
        <v>515.18339359767185</v>
      </c>
      <c r="FV165" s="19">
        <f>IF(ISNUMBER(FS165), FS165*COS(RADIANS(-$C165+Графики!$B$5))+FT165*SIN(RADIANS(-$C165+Графики!$B$5)),"")</f>
        <v>570.23085427877947</v>
      </c>
      <c r="FW165" s="24">
        <v>-0.45961385843255198</v>
      </c>
      <c r="FX165" s="25">
        <v>0.43456619153108433</v>
      </c>
      <c r="FY165" s="25">
        <v>-0.38349558992769406</v>
      </c>
      <c r="FZ165" s="25">
        <v>0.28212178743413674</v>
      </c>
      <c r="GA165" s="18">
        <f t="shared" si="473"/>
        <v>7.8031137998270337</v>
      </c>
      <c r="GB165" s="18">
        <f t="shared" si="474"/>
        <v>5.8085747331238222</v>
      </c>
      <c r="GC165" s="18">
        <f>IF(ISNUMBER(GA165),GC164+GA165*0.5,IF(ISNUMBER(GA366),0,""))</f>
        <v>515.04661555529253</v>
      </c>
      <c r="GD165" s="18">
        <f>IF(ISNUMBER(GB165),GD164+GB165*0.5,IF(ISNUMBER(GB366),0,""))</f>
        <v>567.19310228718666</v>
      </c>
      <c r="GE165" s="18">
        <f>IF(ISNUMBER(GC165), GC165*COS(RADIANS(-$C165+Графики!$B$3))+GD165*SIN(RADIANS(-$C165+Графики!$B$3)),"")</f>
        <v>515.04661555529253</v>
      </c>
      <c r="GF165" s="19">
        <f>IF(ISNUMBER(GC165), GC165*COS(RADIANS(-$C165+Графики!$B$5))+GD165*SIN(RADIANS(-$C165+Графики!$B$5)),"")</f>
        <v>567.19310228718666</v>
      </c>
      <c r="GG165" s="24">
        <v>-0.49958878486227076</v>
      </c>
      <c r="GH165" s="25">
        <v>0.41651362494591004</v>
      </c>
      <c r="GI165" s="25">
        <v>-0.46516505842326017</v>
      </c>
      <c r="GJ165" s="25">
        <v>0.44224800466083225</v>
      </c>
      <c r="GK165" s="18">
        <f t="shared" si="475"/>
        <v>7.9944165110680858</v>
      </c>
      <c r="GL165" s="18">
        <f t="shared" si="476"/>
        <v>7.9185900562415288</v>
      </c>
      <c r="GM165" s="18">
        <f>IF(ISNUMBER(GK165),GM164+GK165*0.5,IF(ISNUMBER(GK366),0,""))</f>
        <v>517.19201049081619</v>
      </c>
      <c r="GN165" s="18">
        <f>IF(ISNUMBER(GL165),GN164+GL165*0.5,IF(ISNUMBER(GL366),0,""))</f>
        <v>569.10197465772399</v>
      </c>
      <c r="GO165" s="18">
        <f>IF(ISNUMBER(GM165), GM165*COS(RADIANS(-$C165+Графики!$B$3))+GN165*SIN(RADIANS(-$C165+Графики!$B$3)),"")</f>
        <v>517.19201049081619</v>
      </c>
      <c r="GP165" s="19">
        <f>IF(ISNUMBER(GM165), GM165*COS(RADIANS(-$C165+Графики!$B$5))+GN165*SIN(RADIANS(-$C165+Графики!$B$5)),"")</f>
        <v>569.10197465772399</v>
      </c>
      <c r="GQ165" s="24">
        <v>-0.46768118689092664</v>
      </c>
      <c r="GR165" s="25">
        <v>0.35641803711674147</v>
      </c>
      <c r="GS165" s="25">
        <v>-0.327583186554259</v>
      </c>
      <c r="GT165" s="25">
        <v>0.46862799582807113</v>
      </c>
      <c r="GU165" s="18">
        <f t="shared" si="477"/>
        <v>7.1915604200869021</v>
      </c>
      <c r="GV165" s="18">
        <f t="shared" si="478"/>
        <v>6.9481974287969859</v>
      </c>
      <c r="GW165" s="18">
        <f>IF(ISNUMBER(GU165),GW164+GU165*0.5,IF(ISNUMBER(GU366),0,""))</f>
        <v>513.76589075388245</v>
      </c>
      <c r="GX165" s="18">
        <f>IF(ISNUMBER(GV165),GX164+GV165*0.5,IF(ISNUMBER(GV366),0,""))</f>
        <v>571.54926095251903</v>
      </c>
      <c r="GY165" s="18">
        <f>IF(ISNUMBER(GW165), GW165*COS(RADIANS(-$C165+Графики!$B$3))+GX165*SIN(RADIANS(-$C165+Графики!$B$3)),"")</f>
        <v>513.76589075388245</v>
      </c>
      <c r="GZ165" s="19">
        <f>IF(ISNUMBER(GW165), GW165*COS(RADIANS(-$C165+Графики!$B$5))+GX165*SIN(RADIANS(-$C165+Графики!$B$5)),"")</f>
        <v>571.54926095251903</v>
      </c>
      <c r="HA165" s="24">
        <v>-0.42586981375563127</v>
      </c>
      <c r="HB165" s="25">
        <v>0.32924704973062802</v>
      </c>
      <c r="HC165" s="25">
        <v>-0.4591784428945237</v>
      </c>
      <c r="HD165" s="25">
        <v>0.29168152045183648</v>
      </c>
      <c r="HE165" s="18">
        <f t="shared" si="479"/>
        <v>6.5895900620230226</v>
      </c>
      <c r="HF165" s="18">
        <f t="shared" si="480"/>
        <v>6.5524424023517565</v>
      </c>
      <c r="HG165" s="18">
        <f>IF(ISNUMBER(HE165),HG164+HE165*0.5,IF(ISNUMBER(HE366),0,""))</f>
        <v>513.20777517060753</v>
      </c>
      <c r="HH165" s="18">
        <f>IF(ISNUMBER(HF165),HH164+HF165*0.5,IF(ISNUMBER(HF366),0,""))</f>
        <v>573.11802077476148</v>
      </c>
      <c r="HI165" s="18">
        <f>IF(ISNUMBER(HG165), HG165*COS(RADIANS(-$C165+Графики!$B$3))+HH165*SIN(RADIANS(-$C165+Графики!$B$3)),"")</f>
        <v>513.20777517060753</v>
      </c>
      <c r="HJ165" s="19">
        <f>IF(ISNUMBER(HG165), HG165*COS(RADIANS(-$C165+Графики!$B$5))+HH165*SIN(RADIANS(-$C165+Графики!$B$5)),"")</f>
        <v>573.11802077476148</v>
      </c>
      <c r="HK165" s="24">
        <v>-0.36483965283789543</v>
      </c>
      <c r="HL165" s="25">
        <v>0.2925639188111675</v>
      </c>
      <c r="HM165" s="25">
        <v>-0.4904107358095311</v>
      </c>
      <c r="HN165" s="25">
        <v>0.36826218647399012</v>
      </c>
      <c r="HO165" s="18">
        <f t="shared" si="481"/>
        <v>5.7368969505779424</v>
      </c>
      <c r="HP165" s="18">
        <f t="shared" si="482"/>
        <v>7.4932647207722125</v>
      </c>
      <c r="HQ165" s="18">
        <f>IF(ISNUMBER(HO165),HQ164+HO165*0.5,IF(ISNUMBER(HO366),0,""))</f>
        <v>512.345607848854</v>
      </c>
      <c r="HR165" s="18">
        <f>IF(ISNUMBER(HP165),HR164+HP165*0.5,IF(ISNUMBER(HP366),0,""))</f>
        <v>580.37591839055324</v>
      </c>
      <c r="HS165" s="18">
        <f>IF(ISNUMBER(HQ165), HQ165*COS(RADIANS(-$C165+Графики!$B$3))+HR165*SIN(RADIANS(-$C165+Графики!$B$3)),"")</f>
        <v>512.345607848854</v>
      </c>
      <c r="HT165" s="19">
        <f>IF(ISNUMBER(HQ165), HQ165*COS(RADIANS(-$C165+Графики!$B$5))+HR165*SIN(RADIANS(-$C165+Графики!$B$5)),"")</f>
        <v>580.37591839055324</v>
      </c>
      <c r="HU165" s="24">
        <v>-0.38417624362692526</v>
      </c>
      <c r="HV165" s="25">
        <v>0.41042608138288816</v>
      </c>
      <c r="HW165" s="25">
        <v>-0.46994620703726397</v>
      </c>
      <c r="HX165" s="25">
        <v>0.37462332750975413</v>
      </c>
      <c r="HY165" s="18">
        <f t="shared" si="483"/>
        <v>6.9341578378499946</v>
      </c>
      <c r="HZ165" s="18">
        <f t="shared" si="484"/>
        <v>7.3701928438133626</v>
      </c>
      <c r="IA165" s="18">
        <f>IF(ISNUMBER(HY165),IA164+HY165*0.5,IF(ISNUMBER(HY366),0,""))</f>
        <v>509.17069079252411</v>
      </c>
      <c r="IB165" s="18">
        <f>IF(ISNUMBER(HZ165),IB164+HZ165*0.5,IF(ISNUMBER(HZ366),0,""))</f>
        <v>564.98638855610807</v>
      </c>
      <c r="IC165" s="18">
        <f>IF(ISNUMBER(IA165), IA165*COS(RADIANS(-$C165+Графики!$B$3))+IB165*SIN(RADIANS(-$C165+Графики!$B$3)),"")</f>
        <v>509.17069079252411</v>
      </c>
      <c r="ID165" s="19">
        <f>IF(ISNUMBER(IA165), IA165*COS(RADIANS(-$C165+Графики!$B$5))+IB165*SIN(RADIANS(-$C165+Графики!$B$5)),"")</f>
        <v>564.98638855610807</v>
      </c>
      <c r="IE165" s="24">
        <v>-0.47772604577831856</v>
      </c>
      <c r="IF165" s="25">
        <v>0.34399023613709601</v>
      </c>
      <c r="IG165" s="25">
        <v>-0.3846841764357064</v>
      </c>
      <c r="IH165" s="25">
        <v>0.40495674084818267</v>
      </c>
      <c r="II165" s="18">
        <f t="shared" si="485"/>
        <v>7.1707658635892466</v>
      </c>
      <c r="IJ165" s="18">
        <f t="shared" si="486"/>
        <v>6.8908624221028321</v>
      </c>
      <c r="IK165" s="18">
        <f>IF(ISNUMBER(II165),IK164+II165*0.5,IF(ISNUMBER(II366),0,""))</f>
        <v>508.03400587457844</v>
      </c>
      <c r="IL165" s="18">
        <f>IF(ISNUMBER(IJ165),IL164+IJ165*0.5,IF(ISNUMBER(IJ366),0,""))</f>
        <v>567.43791220287926</v>
      </c>
      <c r="IM165" s="18">
        <f>IF(ISNUMBER(IK165), IK165*COS(RADIANS(-$C165+Графики!$B$3))+IL165*SIN(RADIANS(-$C165+Графики!$B$3)),"")</f>
        <v>508.03400587457844</v>
      </c>
      <c r="IN165" s="19">
        <f>IF(ISNUMBER(IK165), IK165*COS(RADIANS(-$C165+Графики!$B$5))+IL165*SIN(RADIANS(-$C165+Графики!$B$5)),"")</f>
        <v>567.43791220287926</v>
      </c>
      <c r="IO165" s="24">
        <v>-0.41823028992057776</v>
      </c>
      <c r="IP165" s="25">
        <v>0.31192128028089261</v>
      </c>
      <c r="IQ165" s="25">
        <v>-0.40429861511008203</v>
      </c>
      <c r="IR165" s="25">
        <v>0.2858327741119</v>
      </c>
      <c r="IS165" s="18">
        <f t="shared" si="487"/>
        <v>6.3717313542451821</v>
      </c>
      <c r="IT165" s="18">
        <f t="shared" si="488"/>
        <v>6.0224960995989054</v>
      </c>
      <c r="IU165" s="18">
        <f>IF(ISNUMBER(IS165),IU164+IS165*0.5,IF(ISNUMBER(IS366),0,""))</f>
        <v>509.1573105468475</v>
      </c>
      <c r="IV165" s="18">
        <f>IF(ISNUMBER(IT165),IV164+IT165*0.5,IF(ISNUMBER(IT366),0,""))</f>
        <v>575.28396053052973</v>
      </c>
      <c r="IW165" s="18">
        <f>IF(ISNUMBER(IU165), IU165*COS(RADIANS(-$C165+Графики!$B$3))+IV165*SIN(RADIANS(-$C165+Графики!$B$3)),"")</f>
        <v>509.1573105468475</v>
      </c>
      <c r="IX165" s="19">
        <f>IF(ISNUMBER(IU165), IU165*COS(RADIANS(-$C165+Графики!$B$5))+IV165*SIN(RADIANS(-$C165+Графики!$B$5)),"")</f>
        <v>575.28396053052973</v>
      </c>
    </row>
    <row r="166" spans="1:258" s="88" customFormat="1" x14ac:dyDescent="0.25">
      <c r="A166" s="44">
        <v>166</v>
      </c>
      <c r="B166" s="50">
        <v>0</v>
      </c>
      <c r="C166" s="11">
        <f>IF(Графики!$A$7="Расчитывать с учетом закручивания скважины",B166,0)</f>
        <v>0</v>
      </c>
      <c r="D166" s="47">
        <v>81.5</v>
      </c>
      <c r="E166" s="34">
        <f>IF(ISNUMBER(INDEX($I$1:$IX$303,$A166,E$1) ),INDEX($I$1:$IX$303,$A166,E$1),0)</f>
        <v>6.8148904627364244</v>
      </c>
      <c r="F166" s="35">
        <f>IF(ISNUMBER(INDEX($I$1:$IX$303,$A166,F$1) ),INDEX($I$1:$IX$303,$A166,F$1),0)</f>
        <v>3.9821802812969591</v>
      </c>
      <c r="G166" s="35">
        <f>IF(ISNUMBER(INDEX($I$1:$IX$303,$A166,G$1) ),INDEX($I$1:$IX$303,$A166,G$1)-$G$305,0)</f>
        <v>-464.52877753004736</v>
      </c>
      <c r="H166" s="36">
        <f>IF(ISNUMBER(INDEX($I$1:$IX$303,$A166,H$1) ),INDEX($I$1:$IX$303,$A166,H$1)-$H$305,0)</f>
        <v>-577.5403517467372</v>
      </c>
      <c r="I166" s="29">
        <v>-0.38541011467476383</v>
      </c>
      <c r="J166" s="25">
        <v>0.39552485291452488</v>
      </c>
      <c r="K166" s="25">
        <v>-0.16286009686886194</v>
      </c>
      <c r="L166" s="25">
        <v>0.29346535594352929</v>
      </c>
      <c r="M166" s="18">
        <f t="shared" si="439"/>
        <v>6.8148904627364244</v>
      </c>
      <c r="N166" s="18">
        <f t="shared" si="440"/>
        <v>3.9821802812969591</v>
      </c>
      <c r="O166" s="18">
        <f>IF(ISNUMBER(M166),O165+M166*0.5,IF(ISNUMBER(M367),0,""))</f>
        <v>513.38737835936729</v>
      </c>
      <c r="P166" s="18">
        <f>IF(ISNUMBER(N166),P165+N166*0.5,IF(ISNUMBER(N367),0,""))</f>
        <v>577.88931173730032</v>
      </c>
      <c r="Q166" s="18">
        <f>IF(ISNUMBER(O166), O166*COS(RADIANS(-$C166+Графики!$B$3))+P166*SIN(RADIANS(-$C166+Графики!$B$3)),"")</f>
        <v>513.38737835936729</v>
      </c>
      <c r="R166" s="19">
        <f>IF(ISNUMBER(O166), O166*COS(RADIANS(-$C166+Графики!$B$5))+P166*SIN(RADIANS(-$C166+Графики!$B$5)),"")</f>
        <v>577.88931173730032</v>
      </c>
      <c r="S166" s="29">
        <v>-0.50098952304163169</v>
      </c>
      <c r="T166" s="25">
        <v>0.37130390248450651</v>
      </c>
      <c r="U166" s="25">
        <v>-0.19448268887691789</v>
      </c>
      <c r="V166" s="25">
        <v>0.24510163405233412</v>
      </c>
      <c r="W166" s="18">
        <f t="shared" si="441"/>
        <v>7.6121226442212349</v>
      </c>
      <c r="X166" s="18">
        <f t="shared" si="442"/>
        <v>3.8360874792032753</v>
      </c>
      <c r="Y166" s="18">
        <f>IF(ISNUMBER(W166),Y165+W166*0.5,IF(ISNUMBER(W367),0,""))</f>
        <v>515.19002807500146</v>
      </c>
      <c r="Z166" s="18">
        <f>IF(ISNUMBER(X166),Z165+X166*0.5,IF(ISNUMBER(X367),0,""))</f>
        <v>572.49779228736111</v>
      </c>
      <c r="AA166" s="18">
        <f>IF(ISNUMBER(Y166), Y166*COS(RADIANS(-$C166+Графики!$B$3))+Z166*SIN(RADIANS(-$C166+Графики!$B$3)),"")</f>
        <v>515.19002807500146</v>
      </c>
      <c r="AB166" s="18">
        <f>IF(ISNUMBER(Y166), Y166*COS(RADIANS(-$C166+Графики!$B$5))+Z166*SIN(RADIANS(-$C166+Графики!$B$5)),"")</f>
        <v>572.49779228736111</v>
      </c>
      <c r="AC166" s="24">
        <v>-0.47012207744887324</v>
      </c>
      <c r="AD166" s="25">
        <v>0.45939957993130431</v>
      </c>
      <c r="AE166" s="25">
        <v>-0.25636830628012519</v>
      </c>
      <c r="AF166" s="25">
        <v>0.2537286297605591</v>
      </c>
      <c r="AG166" s="18">
        <f t="shared" si="443"/>
        <v>8.1115177404285426</v>
      </c>
      <c r="AH166" s="18">
        <f t="shared" si="444"/>
        <v>4.4514208180648138</v>
      </c>
      <c r="AI166" s="18">
        <f>IF(ISNUMBER(AG166),AI165+AG166*0.5,IF(ISNUMBER(AG367),0,""))</f>
        <v>515.25248507934521</v>
      </c>
      <c r="AJ166" s="18">
        <f>IF(ISNUMBER(AH166),AJ165+AH166*0.5,IF(ISNUMBER(AH367),0,""))</f>
        <v>578.25477077371954</v>
      </c>
      <c r="AK166" s="18">
        <f>IF(ISNUMBER(AI166), AI166*COS(RADIANS(-$C166+Графики!$B$3))+AJ166*SIN(RADIANS(-$C166+Графики!$B$3)),"")</f>
        <v>515.25248507934521</v>
      </c>
      <c r="AL166" s="19">
        <f>IF(ISNUMBER(AI166), AI166*COS(RADIANS(-$C166+Графики!$B$5))+AJ166*SIN(RADIANS(-$C166+Графики!$B$5)),"")</f>
        <v>578.25477077371954</v>
      </c>
      <c r="AM166" s="24">
        <v>-0.47578415109355154</v>
      </c>
      <c r="AN166" s="25">
        <v>0.45601589539115772</v>
      </c>
      <c r="AO166" s="25">
        <v>-0.19201310656000484</v>
      </c>
      <c r="AP166" s="25">
        <v>0.21616696831954932</v>
      </c>
      <c r="AQ166" s="18">
        <f t="shared" si="445"/>
        <v>8.1313997804628819</v>
      </c>
      <c r="AR166" s="18">
        <f t="shared" si="446"/>
        <v>3.5620355912237551</v>
      </c>
      <c r="AS166" s="18">
        <f>IF(ISNUMBER(AQ166),AS165+AQ166*0.5,IF(ISNUMBER(AQ367),0,""))</f>
        <v>510.11051785720787</v>
      </c>
      <c r="AT166" s="18">
        <f>IF(ISNUMBER(AR166),AT165+AR166*0.5,IF(ISNUMBER(AR367),0,""))</f>
        <v>578.50733469123327</v>
      </c>
      <c r="AU166" s="18">
        <f>IF(ISNUMBER(AS166), AS166*COS(RADIANS(-$C166+Графики!$B$3))+AT166*SIN(RADIANS(-$C166+Графики!$B$3)),"")</f>
        <v>510.11051785720787</v>
      </c>
      <c r="AV166" s="19">
        <f>IF(ISNUMBER(AS166), AS166*COS(RADIANS(-$C166+Графики!$B$5))+AT166*SIN(RADIANS(-$C166+Графики!$B$5)),"")</f>
        <v>578.50733469123327</v>
      </c>
      <c r="AW166" s="24">
        <v>-0.50338298001218629</v>
      </c>
      <c r="AX166" s="25">
        <v>0.34170962687500017</v>
      </c>
      <c r="AY166" s="25">
        <v>-0.14636657536237507</v>
      </c>
      <c r="AZ166" s="25">
        <v>0.23127466179792341</v>
      </c>
      <c r="BA166" s="18">
        <f t="shared" si="447"/>
        <v>7.3747573870401295</v>
      </c>
      <c r="BB166" s="18">
        <f t="shared" si="448"/>
        <v>3.2955355246230278</v>
      </c>
      <c r="BC166" s="18">
        <f>IF(ISNUMBER(BA166),BC165+BA166*0.5,IF(ISNUMBER(BA367),0,""))</f>
        <v>508.73278458534026</v>
      </c>
      <c r="BD166" s="18">
        <f>IF(ISNUMBER(BB166),BD165+BB166*0.5,IF(ISNUMBER(BB367),0,""))</f>
        <v>570.76239461273042</v>
      </c>
      <c r="BE166" s="18">
        <f>IF(ISNUMBER(BC166), BC166*COS(RADIANS(-$C166+Графики!$B$3))+BD166*SIN(RADIANS(-$C166+Графики!$B$3)),"")</f>
        <v>508.73278458534026</v>
      </c>
      <c r="BF166" s="19">
        <f>IF(ISNUMBER(BC166), BC166*COS(RADIANS(-$C166+Графики!$B$5))+BD166*SIN(RADIANS(-$C166+Графики!$B$5)),"")</f>
        <v>570.76239461273042</v>
      </c>
      <c r="BG166" s="24">
        <v>-0.49165187706626723</v>
      </c>
      <c r="BH166" s="25">
        <v>0.48020336843261247</v>
      </c>
      <c r="BI166" s="25">
        <v>-0.19442416766208678</v>
      </c>
      <c r="BJ166" s="25">
        <v>0.158786497682847</v>
      </c>
      <c r="BK166" s="18">
        <f t="shared" si="449"/>
        <v>8.4809352730788738</v>
      </c>
      <c r="BL166" s="18">
        <f t="shared" si="450"/>
        <v>3.0823396509023988</v>
      </c>
      <c r="BM166" s="18">
        <f>IF(ISNUMBER(BK166),BM165+BK166*0.5,IF(ISNUMBER(BK367),0,""))</f>
        <v>510.69507099206652</v>
      </c>
      <c r="BN166" s="18">
        <f>IF(ISNUMBER(BL166),BN165+BL166*0.5,IF(ISNUMBER(BL367),0,""))</f>
        <v>565.58035184866731</v>
      </c>
      <c r="BO166" s="18">
        <f>IF(ISNUMBER(BM166), BM166*COS(RADIANS(-$C166+Графики!$B$3))+BN166*SIN(RADIANS(-$C166+Графики!$B$3)),"")</f>
        <v>510.69507099206652</v>
      </c>
      <c r="BP166" s="19">
        <f>IF(ISNUMBER(BM166), BM166*COS(RADIANS(-$C166+Графики!$B$5))+BN166*SIN(RADIANS(-$C166+Графики!$B$5)),"")</f>
        <v>565.58035184866731</v>
      </c>
      <c r="BQ166" s="24">
        <v>-0.47239826311716626</v>
      </c>
      <c r="BR166" s="25">
        <v>0.38912241399437952</v>
      </c>
      <c r="BS166" s="25">
        <v>-0.33056242220432441</v>
      </c>
      <c r="BT166" s="25">
        <v>0.16289077209720107</v>
      </c>
      <c r="BU166" s="18">
        <f t="shared" si="451"/>
        <v>7.5181153697758782</v>
      </c>
      <c r="BV166" s="18">
        <f t="shared" si="452"/>
        <v>4.3061781640455212</v>
      </c>
      <c r="BW166" s="18">
        <f>IF(ISNUMBER(BU166),BW165+BU166*0.5,IF(ISNUMBER(BU367),0,""))</f>
        <v>516.18759247017522</v>
      </c>
      <c r="BX166" s="18">
        <f>IF(ISNUMBER(BV166),BX165+BV166*0.5,IF(ISNUMBER(BV367),0,""))</f>
        <v>567.26615747596281</v>
      </c>
      <c r="BY166" s="18">
        <f>IF(ISNUMBER(BW166), BW166*COS(RADIANS(-$C166+Графики!$B$3))+BX166*SIN(RADIANS(-$C166+Графики!$B$3)),"")</f>
        <v>516.18759247017522</v>
      </c>
      <c r="BZ166" s="19">
        <f>IF(ISNUMBER(BW166), BW166*COS(RADIANS(-$C166+Графики!$B$5))+BX166*SIN(RADIANS(-$C166+Графики!$B$5)),"")</f>
        <v>567.26615747596281</v>
      </c>
      <c r="CA166" s="29">
        <v>-0.45983839461316955</v>
      </c>
      <c r="CB166" s="25">
        <v>0.31613742032615333</v>
      </c>
      <c r="CC166" s="25">
        <v>-0.27635776287362257</v>
      </c>
      <c r="CD166" s="25">
        <v>0.26935480155233649</v>
      </c>
      <c r="CE166" s="18">
        <f t="shared" si="453"/>
        <v>6.7716146904001535</v>
      </c>
      <c r="CF166" s="18">
        <f t="shared" si="454"/>
        <v>4.7622225089641788</v>
      </c>
      <c r="CG166" s="18">
        <f>IF(ISNUMBER(CE166),CG165+CE166*0.5,IF(ISNUMBER(CE367),0,""))</f>
        <v>519.63908412011585</v>
      </c>
      <c r="CH166" s="18">
        <f>IF(ISNUMBER(CF166),CH165+CF166*0.5,IF(ISNUMBER(CF367),0,""))</f>
        <v>579.85983852822812</v>
      </c>
      <c r="CI166" s="18">
        <f>IF(ISNUMBER(CG166), CG166*COS(RADIANS(-$C166+Графики!$B$3))+CH166*SIN(RADIANS(-$C166+Графики!$B$3)),"")</f>
        <v>519.63908412011585</v>
      </c>
      <c r="CJ166" s="19">
        <f>IF(ISNUMBER(CG166), CG166*COS(RADIANS(-$C166+Графики!$B$5))+CH166*SIN(RADIANS(-$C166+Графики!$B$5)),"")</f>
        <v>579.85983852822812</v>
      </c>
      <c r="CK166" s="24">
        <v>-0.49350703948718377</v>
      </c>
      <c r="CL166" s="25">
        <v>0.40610065272037132</v>
      </c>
      <c r="CM166" s="25">
        <v>-0.25993393396710451</v>
      </c>
      <c r="CN166" s="25">
        <v>0.24829772493125832</v>
      </c>
      <c r="CO166" s="18">
        <f t="shared" si="455"/>
        <v>7.8504774629253866</v>
      </c>
      <c r="CP166" s="18">
        <f t="shared" si="456"/>
        <v>4.4351433649504139</v>
      </c>
      <c r="CQ166" s="18">
        <f>IF(ISNUMBER(CO166),CQ165+CO166*0.5,IF(ISNUMBER(CO367),0,""))</f>
        <v>520.84667597358884</v>
      </c>
      <c r="CR166" s="18">
        <f>IF(ISNUMBER(CP166),CR165+CP166*0.5,IF(ISNUMBER(CP367),0,""))</f>
        <v>578.87677294771436</v>
      </c>
      <c r="CS166" s="18">
        <f>IF(ISNUMBER(CQ166), CQ166*COS(RADIANS(-$C166+Графики!$B$3))+CR166*SIN(RADIANS(-$C166+Графики!$B$3)),"")</f>
        <v>520.84667597358884</v>
      </c>
      <c r="CT166" s="19">
        <f>IF(ISNUMBER(CQ166), CQ166*COS(RADIANS(-$C166+Графики!$B$5))+CR166*SIN(RADIANS(-$C166+Графики!$B$5)),"")</f>
        <v>578.87677294771436</v>
      </c>
      <c r="CU166" s="24">
        <v>-0.49768852311466005</v>
      </c>
      <c r="CV166" s="25">
        <v>0.40514001441920233</v>
      </c>
      <c r="CW166" s="25">
        <v>-0.18244544628463036</v>
      </c>
      <c r="CX166" s="25">
        <v>0.18372166367194329</v>
      </c>
      <c r="CY166" s="18">
        <f t="shared" si="457"/>
        <v>7.8785837715054807</v>
      </c>
      <c r="CZ166" s="18">
        <f t="shared" si="458"/>
        <v>3.1954054027594188</v>
      </c>
      <c r="DA166" s="18">
        <f>IF(ISNUMBER(CY166),DA165+CY166*0.5,IF(ISNUMBER(CY367),0,""))</f>
        <v>509.89612513261733</v>
      </c>
      <c r="DB166" s="18">
        <f>IF(ISNUMBER(CZ166),DB165+CZ166*0.5,IF(ISNUMBER(CZ367),0,""))</f>
        <v>576.8736847004044</v>
      </c>
      <c r="DC166" s="18">
        <f>IF(ISNUMBER(DA166), DA166*COS(RADIANS(-$C166+Графики!$B$3))+DB166*SIN(RADIANS(-$C166+Графики!$B$3)),"")</f>
        <v>509.89612513261733</v>
      </c>
      <c r="DD166" s="19">
        <f>IF(ISNUMBER(DA166), DA166*COS(RADIANS(-$C166+Графики!$B$5))+DB166*SIN(RADIANS(-$C166+Графики!$B$5)),"")</f>
        <v>576.8736847004044</v>
      </c>
      <c r="DE166" s="24">
        <v>-0.47846685422320812</v>
      </c>
      <c r="DF166" s="25">
        <v>0.37517582049195486</v>
      </c>
      <c r="DG166" s="25">
        <v>-0.23543984955974229</v>
      </c>
      <c r="DH166" s="25">
        <v>0.26336703332622513</v>
      </c>
      <c r="DI166" s="18">
        <f t="shared" si="459"/>
        <v>7.4493687548468897</v>
      </c>
      <c r="DJ166" s="18">
        <f t="shared" si="460"/>
        <v>4.3528974726232583</v>
      </c>
      <c r="DK166" s="18">
        <f>IF(ISNUMBER(DI166),DK165+DI166*0.5,IF(ISNUMBER(DI367),0,""))</f>
        <v>513.52240854835895</v>
      </c>
      <c r="DL166" s="18">
        <f>IF(ISNUMBER(DJ166),DL165+DJ166*0.5,IF(ISNUMBER(DJ367),0,""))</f>
        <v>578.63944129389813</v>
      </c>
      <c r="DM166" s="18">
        <f>IF(ISNUMBER(DK166), DK166*COS(RADIANS(-$C166+Графики!$B$3))+DL166*SIN(RADIANS(-$C166+Графики!$B$3)),"")</f>
        <v>513.52240854835895</v>
      </c>
      <c r="DN166" s="19">
        <f>IF(ISNUMBER(DK166), DK166*COS(RADIANS(-$C166+Графики!$B$5))+DL166*SIN(RADIANS(-$C166+Графики!$B$5)),"")</f>
        <v>578.63944129389813</v>
      </c>
      <c r="DO166" s="24">
        <v>-0.36002243962112901</v>
      </c>
      <c r="DP166" s="25">
        <v>0.50985070955123779</v>
      </c>
      <c r="DQ166" s="25">
        <v>-0.18161924692244397</v>
      </c>
      <c r="DR166" s="25">
        <v>0.25911804184308584</v>
      </c>
      <c r="DS166" s="18">
        <f t="shared" si="461"/>
        <v>7.5910023588620072</v>
      </c>
      <c r="DT166" s="18">
        <f t="shared" si="462"/>
        <v>3.8461489299811671</v>
      </c>
      <c r="DU166" s="18">
        <f>IF(ISNUMBER(DS166),DU165+DS166*0.5,IF(ISNUMBER(DS367),0,""))</f>
        <v>518.89074174263453</v>
      </c>
      <c r="DV166" s="18">
        <f>IF(ISNUMBER(DT166),DV165+DT166*0.5,IF(ISNUMBER(DT367),0,""))</f>
        <v>574.09270274692483</v>
      </c>
      <c r="DW166" s="18">
        <f>IF(ISNUMBER(DU166), DU166*COS(RADIANS(-$C166+Графики!$B$3))+DV166*SIN(RADIANS(-$C166+Графики!$B$3)),"")</f>
        <v>518.89074174263453</v>
      </c>
      <c r="DX166" s="19">
        <f>IF(ISNUMBER(DU166), DU166*COS(RADIANS(-$C166+Графики!$B$5))+DV166*SIN(RADIANS(-$C166+Графики!$B$5)),"")</f>
        <v>574.09270274692483</v>
      </c>
      <c r="DY166" s="24">
        <v>-0.48444589494102963</v>
      </c>
      <c r="DZ166" s="25">
        <v>0.49722364123938378</v>
      </c>
      <c r="EA166" s="25">
        <v>-0.18102466470173414</v>
      </c>
      <c r="EB166" s="25">
        <v>0.29213220511981375</v>
      </c>
      <c r="EC166" s="18">
        <f t="shared" si="463"/>
        <v>8.5665780047916247</v>
      </c>
      <c r="ED166" s="18">
        <f t="shared" si="464"/>
        <v>4.129060895492537</v>
      </c>
      <c r="EE166" s="18">
        <f>IF(ISNUMBER(EC166),EE165+EC166*0.5,IF(ISNUMBER(EC367),0,""))</f>
        <v>511.23547431431632</v>
      </c>
      <c r="EF166" s="18">
        <f>IF(ISNUMBER(ED166),EF165+ED166*0.5,IF(ISNUMBER(ED367),0,""))</f>
        <v>571.47571042647837</v>
      </c>
      <c r="EG166" s="18">
        <f>IF(ISNUMBER(EE166), EE166*COS(RADIANS(-$C166+Графики!$B$3))+EF166*SIN(RADIANS(-$C166+Графики!$B$3)),"")</f>
        <v>511.23547431431632</v>
      </c>
      <c r="EH166" s="19">
        <f>IF(ISNUMBER(EE166), EE166*COS(RADIANS(-$C166+Графики!$B$5))+EF166*SIN(RADIANS(-$C166+Графики!$B$5)),"")</f>
        <v>571.47571042647837</v>
      </c>
      <c r="EI166" s="24">
        <v>-0.4177961866658555</v>
      </c>
      <c r="EJ166" s="25">
        <v>0.34668104925984322</v>
      </c>
      <c r="EK166" s="25">
        <v>-0.24086716710580888</v>
      </c>
      <c r="EL166" s="25">
        <v>0.30856534825139892</v>
      </c>
      <c r="EM166" s="18">
        <f t="shared" si="465"/>
        <v>6.6712729255852636</v>
      </c>
      <c r="EN166" s="18">
        <f t="shared" si="466"/>
        <v>4.7946848342216759</v>
      </c>
      <c r="EO166" s="18">
        <f>IF(ISNUMBER(EM166),EO165+EM166*0.5,IF(ISNUMBER(EM367),0,""))</f>
        <v>515.18237191779917</v>
      </c>
      <c r="EP166" s="18">
        <f>IF(ISNUMBER(EN166),EP165+EN166*0.5,IF(ISNUMBER(EN367),0,""))</f>
        <v>574.35109590905472</v>
      </c>
      <c r="EQ166" s="18">
        <f>IF(ISNUMBER(EO166), EO166*COS(RADIANS(-$C166+Графики!$B$3))+EP166*SIN(RADIANS(-$C166+Графики!$B$3)),"")</f>
        <v>515.18237191779917</v>
      </c>
      <c r="ER166" s="19">
        <f>IF(ISNUMBER(EO166), EO166*COS(RADIANS(-$C166+Графики!$B$5))+EP166*SIN(RADIANS(-$C166+Графики!$B$5)),"")</f>
        <v>574.35109590905472</v>
      </c>
      <c r="ES166" s="24">
        <v>-0.49178617640189293</v>
      </c>
      <c r="ET166" s="25">
        <v>0.35170765550565564</v>
      </c>
      <c r="EU166" s="25">
        <v>-0.30926577596172389</v>
      </c>
      <c r="EV166" s="25">
        <v>0.1416343078392738</v>
      </c>
      <c r="EW166" s="18">
        <f t="shared" si="467"/>
        <v>7.3608058220338801</v>
      </c>
      <c r="EX166" s="18">
        <f t="shared" si="468"/>
        <v>3.9348353760557213</v>
      </c>
      <c r="EY166" s="18">
        <f>IF(ISNUMBER(EW166),EY165+EW166*0.5,IF(ISNUMBER(EW367),0,""))</f>
        <v>506.06172334823481</v>
      </c>
      <c r="EZ166" s="18">
        <f>IF(ISNUMBER(EX166),EZ165+EX166*0.5,IF(ISNUMBER(EX367),0,""))</f>
        <v>572.16505656176071</v>
      </c>
      <c r="FA166" s="18">
        <f>IF(ISNUMBER(EY166), EY166*COS(RADIANS(-$C166+Графики!$B$3))+EZ166*SIN(RADIANS(-$C166+Графики!$B$3)),"")</f>
        <v>506.06172334823481</v>
      </c>
      <c r="FB166" s="19">
        <f>IF(ISNUMBER(EY166), EY166*COS(RADIANS(-$C166+Графики!$B$5))+EZ166*SIN(RADIANS(-$C166+Графики!$B$5)),"")</f>
        <v>572.16505656176071</v>
      </c>
      <c r="FC166" s="24">
        <v>-0.33780251543576134</v>
      </c>
      <c r="FD166" s="25">
        <v>0.47066700974457498</v>
      </c>
      <c r="FE166" s="25">
        <v>-0.24232601837402926</v>
      </c>
      <c r="FF166" s="25">
        <v>0.18736002694644641</v>
      </c>
      <c r="FG166" s="18">
        <f t="shared" si="469"/>
        <v>7.0551690279164978</v>
      </c>
      <c r="FH166" s="18">
        <f t="shared" si="470"/>
        <v>3.7497093332834317</v>
      </c>
      <c r="FI166" s="18">
        <f>IF(ISNUMBER(FG166),FI165+FG166*0.5,IF(ISNUMBER(FG367),0,""))</f>
        <v>514.73725110131284</v>
      </c>
      <c r="FJ166" s="18">
        <f>IF(ISNUMBER(FH166),FJ165+FH166*0.5,IF(ISNUMBER(FH367),0,""))</f>
        <v>579.2631854441338</v>
      </c>
      <c r="FK166" s="18">
        <f>IF(ISNUMBER(FI166), FI166*COS(RADIANS(-$C166+Графики!$B$3))+FJ166*SIN(RADIANS(-$C166+Графики!$B$3)),"")</f>
        <v>514.73725110131284</v>
      </c>
      <c r="FL166" s="19">
        <f>IF(ISNUMBER(FI166), FI166*COS(RADIANS(-$C166+Графики!$B$5))+FJ166*SIN(RADIANS(-$C166+Графики!$B$5)),"")</f>
        <v>579.2631854441338</v>
      </c>
      <c r="FM166" s="24">
        <v>-0.41342508330085881</v>
      </c>
      <c r="FN166" s="25">
        <v>0.43578081150479631</v>
      </c>
      <c r="FO166" s="25">
        <v>-0.19990273552105925</v>
      </c>
      <c r="FP166" s="25">
        <v>0.19684310433260863</v>
      </c>
      <c r="FQ166" s="18">
        <f t="shared" si="471"/>
        <v>7.4106516147807868</v>
      </c>
      <c r="FR166" s="18">
        <f t="shared" si="472"/>
        <v>3.462253682359461</v>
      </c>
      <c r="FS166" s="18">
        <f>IF(ISNUMBER(FQ166),FS165+FQ166*0.5,IF(ISNUMBER(FQ367),0,""))</f>
        <v>518.88871940506226</v>
      </c>
      <c r="FT166" s="18">
        <f>IF(ISNUMBER(FR166),FT165+FR166*0.5,IF(ISNUMBER(FR367),0,""))</f>
        <v>571.9619811199592</v>
      </c>
      <c r="FU166" s="18">
        <f>IF(ISNUMBER(FS166), FS166*COS(RADIANS(-$C166+Графики!$B$3))+FT166*SIN(RADIANS(-$C166+Графики!$B$3)),"")</f>
        <v>518.88871940506226</v>
      </c>
      <c r="FV166" s="19">
        <f>IF(ISNUMBER(FS166), FS166*COS(RADIANS(-$C166+Графики!$B$5))+FT166*SIN(RADIANS(-$C166+Графики!$B$5)),"")</f>
        <v>571.9619811199592</v>
      </c>
      <c r="FW166" s="24">
        <v>-0.36665673588668668</v>
      </c>
      <c r="FX166" s="25">
        <v>0.33344850406994986</v>
      </c>
      <c r="FY166" s="25">
        <v>-0.22169509661276474</v>
      </c>
      <c r="FZ166" s="25">
        <v>0.14980745261024453</v>
      </c>
      <c r="GA166" s="18">
        <f t="shared" si="473"/>
        <v>6.1095327654146327</v>
      </c>
      <c r="GB166" s="18">
        <f t="shared" si="474"/>
        <v>3.2419656526924685</v>
      </c>
      <c r="GC166" s="18">
        <f>IF(ISNUMBER(GA166),GC165+GA166*0.5,IF(ISNUMBER(GA367),0,""))</f>
        <v>518.1013819379998</v>
      </c>
      <c r="GD166" s="18">
        <f>IF(ISNUMBER(GB166),GD165+GB166*0.5,IF(ISNUMBER(GB367),0,""))</f>
        <v>568.81408511353288</v>
      </c>
      <c r="GE166" s="18">
        <f>IF(ISNUMBER(GC166), GC166*COS(RADIANS(-$C166+Графики!$B$3))+GD166*SIN(RADIANS(-$C166+Графики!$B$3)),"")</f>
        <v>518.1013819379998</v>
      </c>
      <c r="GF166" s="19">
        <f>IF(ISNUMBER(GC166), GC166*COS(RADIANS(-$C166+Графики!$B$5))+GD166*SIN(RADIANS(-$C166+Графики!$B$5)),"")</f>
        <v>568.81408511353288</v>
      </c>
      <c r="GG166" s="24">
        <v>-0.49192537006138037</v>
      </c>
      <c r="GH166" s="25">
        <v>0.41456166101246528</v>
      </c>
      <c r="GI166" s="25">
        <v>-0.28911631451130626</v>
      </c>
      <c r="GJ166" s="25">
        <v>0.26900242209139058</v>
      </c>
      <c r="GK166" s="18">
        <f t="shared" si="475"/>
        <v>7.9105091555688007</v>
      </c>
      <c r="GL166" s="18">
        <f t="shared" si="476"/>
        <v>4.8704855292131057</v>
      </c>
      <c r="GM166" s="18">
        <f>IF(ISNUMBER(GK166),GM165+GK166*0.5,IF(ISNUMBER(GK367),0,""))</f>
        <v>521.14726506860063</v>
      </c>
      <c r="GN166" s="18">
        <f>IF(ISNUMBER(GL166),GN165+GL166*0.5,IF(ISNUMBER(GL367),0,""))</f>
        <v>571.53721742233051</v>
      </c>
      <c r="GO166" s="18">
        <f>IF(ISNUMBER(GM166), GM166*COS(RADIANS(-$C166+Графики!$B$3))+GN166*SIN(RADIANS(-$C166+Графики!$B$3)),"")</f>
        <v>521.14726506860063</v>
      </c>
      <c r="GP166" s="19">
        <f>IF(ISNUMBER(GM166), GM166*COS(RADIANS(-$C166+Графики!$B$5))+GN166*SIN(RADIANS(-$C166+Графики!$B$5)),"")</f>
        <v>571.53721742233051</v>
      </c>
      <c r="GQ166" s="24">
        <v>-0.35217924266161771</v>
      </c>
      <c r="GR166" s="25">
        <v>0.49895102937465896</v>
      </c>
      <c r="GS166" s="25">
        <v>-0.18198375798479427</v>
      </c>
      <c r="GT166" s="25">
        <v>0.28267632096911388</v>
      </c>
      <c r="GU166" s="18">
        <f t="shared" si="477"/>
        <v>7.4274445119642616</v>
      </c>
      <c r="GV166" s="18">
        <f t="shared" si="478"/>
        <v>4.0549130280496639</v>
      </c>
      <c r="GW166" s="18">
        <f>IF(ISNUMBER(GU166),GW165+GU166*0.5,IF(ISNUMBER(GU367),0,""))</f>
        <v>517.47961300986458</v>
      </c>
      <c r="GX166" s="18">
        <f>IF(ISNUMBER(GV166),GX165+GV166*0.5,IF(ISNUMBER(GV367),0,""))</f>
        <v>573.57671746654387</v>
      </c>
      <c r="GY166" s="18">
        <f>IF(ISNUMBER(GW166), GW166*COS(RADIANS(-$C166+Графики!$B$3))+GX166*SIN(RADIANS(-$C166+Графики!$B$3)),"")</f>
        <v>517.47961300986458</v>
      </c>
      <c r="GZ166" s="19">
        <f>IF(ISNUMBER(GW166), GW166*COS(RADIANS(-$C166+Графики!$B$5))+GX166*SIN(RADIANS(-$C166+Графики!$B$5)),"")</f>
        <v>573.57671746654387</v>
      </c>
      <c r="HA166" s="24">
        <v>-0.36761456632617995</v>
      </c>
      <c r="HB166" s="25">
        <v>0.45855975039289021</v>
      </c>
      <c r="HC166" s="25">
        <v>-0.27751979382557568</v>
      </c>
      <c r="HD166" s="25">
        <v>0.12744671841201655</v>
      </c>
      <c r="HE166" s="18">
        <f t="shared" si="479"/>
        <v>7.2096685506745866</v>
      </c>
      <c r="HF166" s="18">
        <f t="shared" si="480"/>
        <v>3.533992143326782</v>
      </c>
      <c r="HG166" s="18">
        <f>IF(ISNUMBER(HE166),HG165+HE166*0.5,IF(ISNUMBER(HE367),0,""))</f>
        <v>516.81260944594487</v>
      </c>
      <c r="HH166" s="18">
        <f>IF(ISNUMBER(HF166),HH165+HF166*0.5,IF(ISNUMBER(HF367),0,""))</f>
        <v>574.88501684642483</v>
      </c>
      <c r="HI166" s="18">
        <f>IF(ISNUMBER(HG166), HG166*COS(RADIANS(-$C166+Графики!$B$3))+HH166*SIN(RADIANS(-$C166+Графики!$B$3)),"")</f>
        <v>516.81260944594487</v>
      </c>
      <c r="HJ166" s="19">
        <f>IF(ISNUMBER(HG166), HG166*COS(RADIANS(-$C166+Графики!$B$5))+HH166*SIN(RADIANS(-$C166+Графики!$B$5)),"")</f>
        <v>574.88501684642483</v>
      </c>
      <c r="HK166" s="24">
        <v>-0.35546384216186178</v>
      </c>
      <c r="HL166" s="25">
        <v>0.47912236163210475</v>
      </c>
      <c r="HM166" s="25">
        <v>-0.25626313038959581</v>
      </c>
      <c r="HN166" s="25">
        <v>0.23095308851090732</v>
      </c>
      <c r="HO166" s="18">
        <f t="shared" si="481"/>
        <v>7.2830741862024286</v>
      </c>
      <c r="HP166" s="18">
        <f t="shared" si="482"/>
        <v>4.2517507842722759</v>
      </c>
      <c r="HQ166" s="18">
        <f>IF(ISNUMBER(HO166),HQ165+HO166*0.5,IF(ISNUMBER(HO367),0,""))</f>
        <v>515.98714494195519</v>
      </c>
      <c r="HR166" s="18">
        <f>IF(ISNUMBER(HP166),HR165+HP166*0.5,IF(ISNUMBER(HP367),0,""))</f>
        <v>582.50179378268933</v>
      </c>
      <c r="HS166" s="18">
        <f>IF(ISNUMBER(HQ166), HQ166*COS(RADIANS(-$C166+Графики!$B$3))+HR166*SIN(RADIANS(-$C166+Графики!$B$3)),"")</f>
        <v>515.98714494195519</v>
      </c>
      <c r="HT166" s="19">
        <f>IF(ISNUMBER(HQ166), HQ166*COS(RADIANS(-$C166+Графики!$B$5))+HR166*SIN(RADIANS(-$C166+Графики!$B$5)),"")</f>
        <v>582.50179378268933</v>
      </c>
      <c r="HU166" s="24">
        <v>-0.34564863458953077</v>
      </c>
      <c r="HV166" s="25">
        <v>0.46888300736235566</v>
      </c>
      <c r="HW166" s="25">
        <v>-0.24187799774284355</v>
      </c>
      <c r="HX166" s="25">
        <v>0.13676653808435571</v>
      </c>
      <c r="HY166" s="18">
        <f t="shared" si="483"/>
        <v>7.1080696500469509</v>
      </c>
      <c r="HZ166" s="18">
        <f t="shared" si="484"/>
        <v>3.3042909095111908</v>
      </c>
      <c r="IA166" s="18">
        <f>IF(ISNUMBER(HY166),IA165+HY166*0.5,IF(ISNUMBER(HY367),0,""))</f>
        <v>512.72472561754762</v>
      </c>
      <c r="IB166" s="18">
        <f>IF(ISNUMBER(HZ166),IB165+HZ166*0.5,IF(ISNUMBER(HZ367),0,""))</f>
        <v>566.63853401086362</v>
      </c>
      <c r="IC166" s="18">
        <f>IF(ISNUMBER(IA166), IA166*COS(RADIANS(-$C166+Графики!$B$3))+IB166*SIN(RADIANS(-$C166+Графики!$B$3)),"")</f>
        <v>512.72472561754762</v>
      </c>
      <c r="ID166" s="19">
        <f>IF(ISNUMBER(IA166), IA166*COS(RADIANS(-$C166+Графики!$B$5))+IB166*SIN(RADIANS(-$C166+Графики!$B$5)),"")</f>
        <v>566.63853401086362</v>
      </c>
      <c r="IE166" s="24">
        <v>-0.47192346853680422</v>
      </c>
      <c r="IF166" s="25">
        <v>0.48932746549034356</v>
      </c>
      <c r="IG166" s="25">
        <v>-0.25533873903284421</v>
      </c>
      <c r="IH166" s="25">
        <v>0.12648488588160794</v>
      </c>
      <c r="II166" s="18">
        <f t="shared" si="485"/>
        <v>8.388398489943377</v>
      </c>
      <c r="IJ166" s="18">
        <f t="shared" si="486"/>
        <v>3.3320335426764545</v>
      </c>
      <c r="IK166" s="18">
        <f>IF(ISNUMBER(II166),IK165+II166*0.5,IF(ISNUMBER(II367),0,""))</f>
        <v>512.22820511955013</v>
      </c>
      <c r="IL166" s="18">
        <f>IF(ISNUMBER(IJ166),IL165+IJ166*0.5,IF(ISNUMBER(IJ367),0,""))</f>
        <v>569.10392897421752</v>
      </c>
      <c r="IM166" s="18">
        <f>IF(ISNUMBER(IK166), IK166*COS(RADIANS(-$C166+Графики!$B$3))+IL166*SIN(RADIANS(-$C166+Графики!$B$3)),"")</f>
        <v>512.22820511955013</v>
      </c>
      <c r="IN166" s="19">
        <f>IF(ISNUMBER(IK166), IK166*COS(RADIANS(-$C166+Графики!$B$5))+IL166*SIN(RADIANS(-$C166+Графики!$B$5)),"")</f>
        <v>569.10392897421752</v>
      </c>
      <c r="IO166" s="24">
        <v>-0.41332521852949644</v>
      </c>
      <c r="IP166" s="25">
        <v>0.3359504790609289</v>
      </c>
      <c r="IQ166" s="25">
        <v>-0.21303549555204279</v>
      </c>
      <c r="IR166" s="25">
        <v>0.23011004167764135</v>
      </c>
      <c r="IS166" s="18">
        <f t="shared" si="487"/>
        <v>6.5386173716870939</v>
      </c>
      <c r="IT166" s="18">
        <f t="shared" si="488"/>
        <v>3.8671647061395871</v>
      </c>
      <c r="IU166" s="18">
        <f>IF(ISNUMBER(IS166),IU165+IS166*0.5,IF(ISNUMBER(IS367),0,""))</f>
        <v>512.426619232691</v>
      </c>
      <c r="IV166" s="18">
        <f>IF(ISNUMBER(IT166),IV165+IT166*0.5,IF(ISNUMBER(IT367),0,""))</f>
        <v>577.21754288359955</v>
      </c>
      <c r="IW166" s="18">
        <f>IF(ISNUMBER(IU166), IU166*COS(RADIANS(-$C166+Графики!$B$3))+IV166*SIN(RADIANS(-$C166+Графики!$B$3)),"")</f>
        <v>512.426619232691</v>
      </c>
      <c r="IX166" s="19">
        <f>IF(ISNUMBER(IU166), IU166*COS(RADIANS(-$C166+Графики!$B$5))+IV166*SIN(RADIANS(-$C166+Графики!$B$5)),"")</f>
        <v>577.21754288359955</v>
      </c>
    </row>
    <row r="167" spans="1:258" s="88" customFormat="1" x14ac:dyDescent="0.25">
      <c r="A167" s="44">
        <v>167</v>
      </c>
      <c r="B167" s="50">
        <v>0</v>
      </c>
      <c r="C167" s="11">
        <f>IF(Графики!$A$7="Расчитывать с учетом закручивания скважины",B167,0)</f>
        <v>0</v>
      </c>
      <c r="D167" s="47">
        <v>82</v>
      </c>
      <c r="E167" s="34">
        <f>IF(ISNUMBER(INDEX($I$1:$IX$303,$A167,E$1) ),INDEX($I$1:$IX$303,$A167,E$1),0)</f>
        <v>7.0787646566111198</v>
      </c>
      <c r="F167" s="35">
        <f>IF(ISNUMBER(INDEX($I$1:$IX$303,$A167,F$1) ),INDEX($I$1:$IX$303,$A167,F$1),0)</f>
        <v>2.0535224088681869</v>
      </c>
      <c r="G167" s="35">
        <f>IF(ISNUMBER(INDEX($I$1:$IX$303,$A167,G$1) ),INDEX($I$1:$IX$303,$A167,G$1)-$G$305,0)</f>
        <v>-460.98939520174179</v>
      </c>
      <c r="H167" s="36">
        <f>IF(ISNUMBER(INDEX($I$1:$IX$303,$A167,H$1) ),INDEX($I$1:$IX$303,$A167,H$1)-$H$305,0)</f>
        <v>-576.51359054230306</v>
      </c>
      <c r="I167" s="29">
        <v>-0.46480288082463928</v>
      </c>
      <c r="J167" s="25">
        <v>0.34637057175472064</v>
      </c>
      <c r="K167" s="25">
        <v>-0.12692875347079716</v>
      </c>
      <c r="L167" s="25">
        <v>0.10838774624325806</v>
      </c>
      <c r="M167" s="18">
        <f t="shared" si="439"/>
        <v>7.0787646566111198</v>
      </c>
      <c r="N167" s="18">
        <f t="shared" si="440"/>
        <v>2.0535224088681869</v>
      </c>
      <c r="O167" s="18">
        <f>IF(ISNUMBER(M167),O166+M167*0.5,IF(ISNUMBER(M368),0,""))</f>
        <v>516.92676068767287</v>
      </c>
      <c r="P167" s="18">
        <f>IF(ISNUMBER(N167),P166+N167*0.5,IF(ISNUMBER(N368),0,""))</f>
        <v>578.91607294173446</v>
      </c>
      <c r="Q167" s="18">
        <f>IF(ISNUMBER(O167), O167*COS(RADIANS(-$C167+Графики!$B$3))+P167*SIN(RADIANS(-$C167+Графики!$B$3)),"")</f>
        <v>516.92676068767287</v>
      </c>
      <c r="R167" s="19">
        <f>IF(ISNUMBER(O167), O167*COS(RADIANS(-$C167+Графики!$B$5))+P167*SIN(RADIANS(-$C167+Графики!$B$5)),"")</f>
        <v>578.91607294173446</v>
      </c>
      <c r="S167" s="29">
        <v>-0.5114761953318927</v>
      </c>
      <c r="T167" s="25">
        <v>0.47188111167511204</v>
      </c>
      <c r="U167" s="25">
        <v>-0.17249305005076876</v>
      </c>
      <c r="V167" s="25">
        <v>5.3528383133597285E-2</v>
      </c>
      <c r="W167" s="18">
        <f t="shared" si="441"/>
        <v>8.5813060423859078</v>
      </c>
      <c r="X167" s="18">
        <f t="shared" si="442"/>
        <v>1.9724078156627485</v>
      </c>
      <c r="Y167" s="18">
        <f>IF(ISNUMBER(W167),Y166+W167*0.5,IF(ISNUMBER(W368),0,""))</f>
        <v>519.48068109619442</v>
      </c>
      <c r="Z167" s="18">
        <f>IF(ISNUMBER(X167),Z166+X167*0.5,IF(ISNUMBER(X368),0,""))</f>
        <v>573.4839961951925</v>
      </c>
      <c r="AA167" s="18">
        <f>IF(ISNUMBER(Y167), Y167*COS(RADIANS(-$C167+Графики!$B$3))+Z167*SIN(RADIANS(-$C167+Графики!$B$3)),"")</f>
        <v>519.48068109619442</v>
      </c>
      <c r="AB167" s="18">
        <f>IF(ISNUMBER(Y167), Y167*COS(RADIANS(-$C167+Графики!$B$5))+Z167*SIN(RADIANS(-$C167+Графики!$B$5)),"")</f>
        <v>573.4839961951925</v>
      </c>
      <c r="AC167" s="24">
        <v>-0.51117931772301695</v>
      </c>
      <c r="AD167" s="25">
        <v>0.44355869698995787</v>
      </c>
      <c r="AE167" s="25">
        <v>-0.18233952612457829</v>
      </c>
      <c r="AF167" s="25">
        <v>0.11833689228246999</v>
      </c>
      <c r="AG167" s="18">
        <f t="shared" si="443"/>
        <v>8.3315645331230836</v>
      </c>
      <c r="AH167" s="18">
        <f t="shared" si="444"/>
        <v>2.6238937313056079</v>
      </c>
      <c r="AI167" s="18">
        <f>IF(ISNUMBER(AG167),AI166+AG167*0.5,IF(ISNUMBER(AG368),0,""))</f>
        <v>519.41826734590677</v>
      </c>
      <c r="AJ167" s="18">
        <f>IF(ISNUMBER(AH167),AJ166+AH167*0.5,IF(ISNUMBER(AH368),0,""))</f>
        <v>579.56671763937231</v>
      </c>
      <c r="AK167" s="18">
        <f>IF(ISNUMBER(AI167), AI167*COS(RADIANS(-$C167+Графики!$B$3))+AJ167*SIN(RADIANS(-$C167+Графики!$B$3)),"")</f>
        <v>519.41826734590677</v>
      </c>
      <c r="AL167" s="19">
        <f>IF(ISNUMBER(AI167), AI167*COS(RADIANS(-$C167+Графики!$B$5))+AJ167*SIN(RADIANS(-$C167+Графики!$B$5)),"")</f>
        <v>579.56671763937231</v>
      </c>
      <c r="AM167" s="24">
        <v>-0.35194907996727065</v>
      </c>
      <c r="AN167" s="25">
        <v>0.36869443570107585</v>
      </c>
      <c r="AO167" s="25">
        <v>-0.15753742009999588</v>
      </c>
      <c r="AP167" s="25">
        <v>0.1312975817475204</v>
      </c>
      <c r="AQ167" s="18">
        <f t="shared" si="445"/>
        <v>6.2887595882104836</v>
      </c>
      <c r="AR167" s="18">
        <f t="shared" si="446"/>
        <v>2.5205582196730498</v>
      </c>
      <c r="AS167" s="18">
        <f>IF(ISNUMBER(AQ167),AS166+AQ167*0.5,IF(ISNUMBER(AQ368),0,""))</f>
        <v>513.25489765131306</v>
      </c>
      <c r="AT167" s="18">
        <f>IF(ISNUMBER(AR167),AT166+AR167*0.5,IF(ISNUMBER(AR368),0,""))</f>
        <v>579.76761380106984</v>
      </c>
      <c r="AU167" s="18">
        <f>IF(ISNUMBER(AS167), AS167*COS(RADIANS(-$C167+Графики!$B$3))+AT167*SIN(RADIANS(-$C167+Графики!$B$3)),"")</f>
        <v>513.25489765131306</v>
      </c>
      <c r="AV167" s="19">
        <f>IF(ISNUMBER(AS167), AS167*COS(RADIANS(-$C167+Графики!$B$5))+AT167*SIN(RADIANS(-$C167+Графики!$B$5)),"")</f>
        <v>579.76761380106984</v>
      </c>
      <c r="AW167" s="24">
        <v>-0.47174722128756885</v>
      </c>
      <c r="AX167" s="25">
        <v>0.4066842487063802</v>
      </c>
      <c r="AY167" s="25">
        <v>-0.22506172785159995</v>
      </c>
      <c r="AZ167" s="25">
        <v>2.9355328490205446E-2</v>
      </c>
      <c r="BA167" s="18">
        <f t="shared" si="447"/>
        <v>7.6656856241685558</v>
      </c>
      <c r="BB167" s="18">
        <f t="shared" si="448"/>
        <v>2.2202058291789148</v>
      </c>
      <c r="BC167" s="18">
        <f>IF(ISNUMBER(BA167),BC166+BA167*0.5,IF(ISNUMBER(BA368),0,""))</f>
        <v>512.56562739742458</v>
      </c>
      <c r="BD167" s="18">
        <f>IF(ISNUMBER(BB167),BD166+BB167*0.5,IF(ISNUMBER(BB368),0,""))</f>
        <v>571.87249752731987</v>
      </c>
      <c r="BE167" s="18">
        <f>IF(ISNUMBER(BC167), BC167*COS(RADIANS(-$C167+Графики!$B$3))+BD167*SIN(RADIANS(-$C167+Графики!$B$3)),"")</f>
        <v>512.56562739742458</v>
      </c>
      <c r="BF167" s="19">
        <f>IF(ISNUMBER(BC167), BC167*COS(RADIANS(-$C167+Графики!$B$5))+BD167*SIN(RADIANS(-$C167+Графики!$B$5)),"")</f>
        <v>571.87249752731987</v>
      </c>
      <c r="BG167" s="24">
        <v>-0.43807485941590929</v>
      </c>
      <c r="BH167" s="25">
        <v>0.39375411776721514</v>
      </c>
      <c r="BI167" s="25">
        <v>-0.11203209359620847</v>
      </c>
      <c r="BJ167" s="25">
        <v>0.13232637464884187</v>
      </c>
      <c r="BK167" s="18">
        <f t="shared" si="449"/>
        <v>7.2590134809584566</v>
      </c>
      <c r="BL167" s="18">
        <f t="shared" si="450"/>
        <v>2.1324282968855099</v>
      </c>
      <c r="BM167" s="18">
        <f>IF(ISNUMBER(BK167),BM166+BK167*0.5,IF(ISNUMBER(BK368),0,""))</f>
        <v>514.32457773254578</v>
      </c>
      <c r="BN167" s="18">
        <f>IF(ISNUMBER(BL167),BN166+BL167*0.5,IF(ISNUMBER(BL368),0,""))</f>
        <v>566.64656599711009</v>
      </c>
      <c r="BO167" s="18">
        <f>IF(ISNUMBER(BM167), BM167*COS(RADIANS(-$C167+Графики!$B$3))+BN167*SIN(RADIANS(-$C167+Графики!$B$3)),"")</f>
        <v>514.32457773254578</v>
      </c>
      <c r="BP167" s="19">
        <f>IF(ISNUMBER(BM167), BM167*COS(RADIANS(-$C167+Графики!$B$5))+BN167*SIN(RADIANS(-$C167+Графики!$B$5)),"")</f>
        <v>566.64656599711009</v>
      </c>
      <c r="BQ167" s="24">
        <v>-0.34983674833114331</v>
      </c>
      <c r="BR167" s="25">
        <v>0.50492070018986202</v>
      </c>
      <c r="BS167" s="25">
        <v>-9.390774245055461E-2</v>
      </c>
      <c r="BT167" s="25">
        <v>0.12662451381326542</v>
      </c>
      <c r="BU167" s="18">
        <f t="shared" si="451"/>
        <v>7.4590967212289812</v>
      </c>
      <c r="BV167" s="18">
        <f t="shared" si="452"/>
        <v>1.9245058013531955</v>
      </c>
      <c r="BW167" s="18">
        <f>IF(ISNUMBER(BU167),BW166+BU167*0.5,IF(ISNUMBER(BU368),0,""))</f>
        <v>519.91714083078966</v>
      </c>
      <c r="BX167" s="18">
        <f>IF(ISNUMBER(BV167),BX166+BV167*0.5,IF(ISNUMBER(BV368),0,""))</f>
        <v>568.22841037663943</v>
      </c>
      <c r="BY167" s="18">
        <f>IF(ISNUMBER(BW167), BW167*COS(RADIANS(-$C167+Графики!$B$3))+BX167*SIN(RADIANS(-$C167+Графики!$B$3)),"")</f>
        <v>519.91714083078966</v>
      </c>
      <c r="BZ167" s="19">
        <f>IF(ISNUMBER(BW167), BW167*COS(RADIANS(-$C167+Графики!$B$5))+BX167*SIN(RADIANS(-$C167+Графики!$B$5)),"")</f>
        <v>568.22841037663943</v>
      </c>
      <c r="CA167" s="29">
        <v>-0.52333886725843548</v>
      </c>
      <c r="CB167" s="25">
        <v>0.31566605412473703</v>
      </c>
      <c r="CC167" s="25">
        <v>-0.15474817007532954</v>
      </c>
      <c r="CD167" s="25">
        <v>6.1571688796076829E-2</v>
      </c>
      <c r="CE167" s="18">
        <f t="shared" si="453"/>
        <v>7.3216337434005228</v>
      </c>
      <c r="CF167" s="18">
        <f t="shared" si="454"/>
        <v>1.8877457661858292</v>
      </c>
      <c r="CG167" s="18">
        <f>IF(ISNUMBER(CE167),CG166+CE167*0.5,IF(ISNUMBER(CE368),0,""))</f>
        <v>523.29990099181612</v>
      </c>
      <c r="CH167" s="18">
        <f>IF(ISNUMBER(CF167),CH166+CF167*0.5,IF(ISNUMBER(CF368),0,""))</f>
        <v>580.80371141132105</v>
      </c>
      <c r="CI167" s="18">
        <f>IF(ISNUMBER(CG167), CG167*COS(RADIANS(-$C167+Графики!$B$3))+CH167*SIN(RADIANS(-$C167+Графики!$B$3)),"")</f>
        <v>523.29990099181612</v>
      </c>
      <c r="CJ167" s="19">
        <f>IF(ISNUMBER(CG167), CG167*COS(RADIANS(-$C167+Графики!$B$5))+CH167*SIN(RADIANS(-$C167+Графики!$B$5)),"")</f>
        <v>580.80371141132105</v>
      </c>
      <c r="CK167" s="24">
        <v>-0.50426981667830628</v>
      </c>
      <c r="CL167" s="25">
        <v>0.41105247198744699</v>
      </c>
      <c r="CM167" s="25">
        <v>-0.20364701568178889</v>
      </c>
      <c r="CN167" s="25">
        <v>0.14972510584902912</v>
      </c>
      <c r="CO167" s="18">
        <f t="shared" si="455"/>
        <v>7.9876088871834012</v>
      </c>
      <c r="CP167" s="18">
        <f t="shared" si="456"/>
        <v>3.0837486152268303</v>
      </c>
      <c r="CQ167" s="18">
        <f>IF(ISNUMBER(CO167),CQ166+CO167*0.5,IF(ISNUMBER(CO368),0,""))</f>
        <v>524.84048041718052</v>
      </c>
      <c r="CR167" s="18">
        <f>IF(ISNUMBER(CP167),CR166+CP167*0.5,IF(ISNUMBER(CP368),0,""))</f>
        <v>580.41864725532776</v>
      </c>
      <c r="CS167" s="18">
        <f>IF(ISNUMBER(CQ167), CQ167*COS(RADIANS(-$C167+Графики!$B$3))+CR167*SIN(RADIANS(-$C167+Графики!$B$3)),"")</f>
        <v>524.84048041718052</v>
      </c>
      <c r="CT167" s="19">
        <f>IF(ISNUMBER(CQ167), CQ167*COS(RADIANS(-$C167+Графики!$B$5))+CR167*SIN(RADIANS(-$C167+Графики!$B$5)),"")</f>
        <v>580.41864725532776</v>
      </c>
      <c r="CU167" s="24">
        <v>-0.46216136692053222</v>
      </c>
      <c r="CV167" s="25">
        <v>0.37703982862642216</v>
      </c>
      <c r="CW167" s="25">
        <v>-0.10900817475813065</v>
      </c>
      <c r="CX167" s="25">
        <v>0.1313265004666869</v>
      </c>
      <c r="CY167" s="18">
        <f t="shared" si="457"/>
        <v>7.3233465126776034</v>
      </c>
      <c r="CZ167" s="18">
        <f t="shared" si="458"/>
        <v>2.0973141571038236</v>
      </c>
      <c r="DA167" s="18">
        <f>IF(ISNUMBER(CY167),DA166+CY167*0.5,IF(ISNUMBER(CY368),0,""))</f>
        <v>513.55779838895614</v>
      </c>
      <c r="DB167" s="18">
        <f>IF(ISNUMBER(CZ167),DB166+CZ167*0.5,IF(ISNUMBER(CZ368),0,""))</f>
        <v>577.92234177895625</v>
      </c>
      <c r="DC167" s="18">
        <f>IF(ISNUMBER(DA167), DA167*COS(RADIANS(-$C167+Графики!$B$3))+DB167*SIN(RADIANS(-$C167+Графики!$B$3)),"")</f>
        <v>513.55779838895614</v>
      </c>
      <c r="DD167" s="19">
        <f>IF(ISNUMBER(DA167), DA167*COS(RADIANS(-$C167+Графики!$B$5))+DB167*SIN(RADIANS(-$C167+Графики!$B$5)),"")</f>
        <v>577.92234177895625</v>
      </c>
      <c r="DE167" s="24">
        <v>-0.34072674136571424</v>
      </c>
      <c r="DF167" s="25">
        <v>0.45862739821140575</v>
      </c>
      <c r="DG167" s="25">
        <v>-0.11096119931281279</v>
      </c>
      <c r="DH167" s="25">
        <v>0.14447895005749786</v>
      </c>
      <c r="DI167" s="18">
        <f t="shared" si="459"/>
        <v>6.9756242397570141</v>
      </c>
      <c r="DJ167" s="18">
        <f t="shared" si="460"/>
        <v>2.2291339780362107</v>
      </c>
      <c r="DK167" s="18">
        <f>IF(ISNUMBER(DI167),DK166+DI167*0.5,IF(ISNUMBER(DI368),0,""))</f>
        <v>517.01022066823748</v>
      </c>
      <c r="DL167" s="18">
        <f>IF(ISNUMBER(DJ167),DL166+DJ167*0.5,IF(ISNUMBER(DJ368),0,""))</f>
        <v>579.75400828291629</v>
      </c>
      <c r="DM167" s="18">
        <f>IF(ISNUMBER(DK167), DK167*COS(RADIANS(-$C167+Графики!$B$3))+DL167*SIN(RADIANS(-$C167+Графики!$B$3)),"")</f>
        <v>517.01022066823748</v>
      </c>
      <c r="DN167" s="19">
        <f>IF(ISNUMBER(DK167), DK167*COS(RADIANS(-$C167+Графики!$B$5))+DL167*SIN(RADIANS(-$C167+Графики!$B$5)),"")</f>
        <v>579.75400828291629</v>
      </c>
      <c r="DO167" s="24">
        <v>-0.43584647383194219</v>
      </c>
      <c r="DP167" s="25">
        <v>0.3517922730648172</v>
      </c>
      <c r="DQ167" s="25">
        <v>-0.209713523435267</v>
      </c>
      <c r="DR167" s="25">
        <v>0.1395509622261886</v>
      </c>
      <c r="DS167" s="18">
        <f t="shared" si="461"/>
        <v>6.8733906031617744</v>
      </c>
      <c r="DT167" s="18">
        <f t="shared" si="462"/>
        <v>3.0479028984953405</v>
      </c>
      <c r="DU167" s="18">
        <f>IF(ISNUMBER(DS167),DU166+DS167*0.5,IF(ISNUMBER(DS368),0,""))</f>
        <v>522.32743704421546</v>
      </c>
      <c r="DV167" s="18">
        <f>IF(ISNUMBER(DT167),DV166+DT167*0.5,IF(ISNUMBER(DT368),0,""))</f>
        <v>575.61665419617248</v>
      </c>
      <c r="DW167" s="18">
        <f>IF(ISNUMBER(DU167), DU167*COS(RADIANS(-$C167+Графики!$B$3))+DV167*SIN(RADIANS(-$C167+Графики!$B$3)),"")</f>
        <v>522.32743704421546</v>
      </c>
      <c r="DX167" s="19">
        <f>IF(ISNUMBER(DU167), DU167*COS(RADIANS(-$C167+Графики!$B$5))+DV167*SIN(RADIANS(-$C167+Графики!$B$5)),"")</f>
        <v>575.61665419617248</v>
      </c>
      <c r="DY167" s="24">
        <v>-0.38693170850223857</v>
      </c>
      <c r="DZ167" s="25">
        <v>0.45870403384282399</v>
      </c>
      <c r="EA167" s="25">
        <v>-0.19450483897059911</v>
      </c>
      <c r="EB167" s="25">
        <v>0.11842227697450716</v>
      </c>
      <c r="EC167" s="18">
        <f t="shared" si="463"/>
        <v>7.3794970090771237</v>
      </c>
      <c r="ED167" s="18">
        <f t="shared" si="464"/>
        <v>2.7308008519399758</v>
      </c>
      <c r="EE167" s="18">
        <f>IF(ISNUMBER(EC167),EE166+EC167*0.5,IF(ISNUMBER(EC368),0,""))</f>
        <v>514.92522281885488</v>
      </c>
      <c r="EF167" s="18">
        <f>IF(ISNUMBER(ED167),EF166+ED167*0.5,IF(ISNUMBER(ED368),0,""))</f>
        <v>572.84111085244831</v>
      </c>
      <c r="EG167" s="18">
        <f>IF(ISNUMBER(EE167), EE167*COS(RADIANS(-$C167+Графики!$B$3))+EF167*SIN(RADIANS(-$C167+Графики!$B$3)),"")</f>
        <v>514.92522281885488</v>
      </c>
      <c r="EH167" s="19">
        <f>IF(ISNUMBER(EE167), EE167*COS(RADIANS(-$C167+Графики!$B$5))+EF167*SIN(RADIANS(-$C167+Графики!$B$5)),"")</f>
        <v>572.84111085244831</v>
      </c>
      <c r="EI167" s="24">
        <v>-0.3418895532095681</v>
      </c>
      <c r="EJ167" s="25">
        <v>0.44762570881677988</v>
      </c>
      <c r="EK167" s="25">
        <v>-0.15827841808438939</v>
      </c>
      <c r="EL167" s="25">
        <v>8.5949067010784669E-2</v>
      </c>
      <c r="EM167" s="18">
        <f t="shared" si="465"/>
        <v>6.8897658991499888</v>
      </c>
      <c r="EN167" s="18">
        <f t="shared" si="466"/>
        <v>2.1312852558679856</v>
      </c>
      <c r="EO167" s="18">
        <f>IF(ISNUMBER(EM167),EO166+EM167*0.5,IF(ISNUMBER(EM368),0,""))</f>
        <v>518.62725486737418</v>
      </c>
      <c r="EP167" s="18">
        <f>IF(ISNUMBER(EN167),EP166+EN167*0.5,IF(ISNUMBER(EN368),0,""))</f>
        <v>575.41673853698876</v>
      </c>
      <c r="EQ167" s="18">
        <f>IF(ISNUMBER(EO167), EO167*COS(RADIANS(-$C167+Графики!$B$3))+EP167*SIN(RADIANS(-$C167+Графики!$B$3)),"")</f>
        <v>518.62725486737418</v>
      </c>
      <c r="ER167" s="19">
        <f>IF(ISNUMBER(EO167), EO167*COS(RADIANS(-$C167+Графики!$B$5))+EP167*SIN(RADIANS(-$C167+Графики!$B$5)),"")</f>
        <v>575.41673853698876</v>
      </c>
      <c r="ES167" s="24">
        <v>-0.40635804420100019</v>
      </c>
      <c r="ET167" s="25">
        <v>0.49118314878024016</v>
      </c>
      <c r="EU167" s="25">
        <v>-5.3209537093849513E-2</v>
      </c>
      <c r="EV167" s="25">
        <v>0.16488314700557158</v>
      </c>
      <c r="EW167" s="18">
        <f t="shared" si="467"/>
        <v>7.8324444096194314</v>
      </c>
      <c r="EX167" s="18">
        <f t="shared" si="468"/>
        <v>1.9032165570391315</v>
      </c>
      <c r="EY167" s="18">
        <f>IF(ISNUMBER(EW167),EY166+EW167*0.5,IF(ISNUMBER(EW368),0,""))</f>
        <v>509.97794555304455</v>
      </c>
      <c r="EZ167" s="18">
        <f>IF(ISNUMBER(EX167),EZ166+EX167*0.5,IF(ISNUMBER(EX368),0,""))</f>
        <v>573.11666484028024</v>
      </c>
      <c r="FA167" s="18">
        <f>IF(ISNUMBER(EY167), EY167*COS(RADIANS(-$C167+Графики!$B$3))+EZ167*SIN(RADIANS(-$C167+Графики!$B$3)),"")</f>
        <v>509.97794555304455</v>
      </c>
      <c r="FB167" s="19">
        <f>IF(ISNUMBER(EY167), EY167*COS(RADIANS(-$C167+Графики!$B$5))+EZ167*SIN(RADIANS(-$C167+Графики!$B$5)),"")</f>
        <v>573.11666484028024</v>
      </c>
      <c r="FC167" s="24">
        <v>-0.51079729803493601</v>
      </c>
      <c r="FD167" s="25">
        <v>0.47955362431848902</v>
      </c>
      <c r="FE167" s="25">
        <v>-0.13724878436418825</v>
      </c>
      <c r="FF167" s="25">
        <v>6.856741462266383E-2</v>
      </c>
      <c r="FG167" s="18">
        <f t="shared" si="469"/>
        <v>8.6423345864134067</v>
      </c>
      <c r="FH167" s="18">
        <f t="shared" si="470"/>
        <v>1.7960841974586013</v>
      </c>
      <c r="FI167" s="18">
        <f>IF(ISNUMBER(FG167),FI166+FG167*0.5,IF(ISNUMBER(FG368),0,""))</f>
        <v>519.05841839451955</v>
      </c>
      <c r="FJ167" s="18">
        <f>IF(ISNUMBER(FH167),FJ166+FH167*0.5,IF(ISNUMBER(FH368),0,""))</f>
        <v>580.16122754286312</v>
      </c>
      <c r="FK167" s="18">
        <f>IF(ISNUMBER(FI167), FI167*COS(RADIANS(-$C167+Графики!$B$3))+FJ167*SIN(RADIANS(-$C167+Графики!$B$3)),"")</f>
        <v>519.05841839451955</v>
      </c>
      <c r="FL167" s="19">
        <f>IF(ISNUMBER(FI167), FI167*COS(RADIANS(-$C167+Графики!$B$5))+FJ167*SIN(RADIANS(-$C167+Графики!$B$5)),"")</f>
        <v>580.16122754286312</v>
      </c>
      <c r="FM167" s="24">
        <v>-0.39252044559383081</v>
      </c>
      <c r="FN167" s="25">
        <v>0.43670628960389135</v>
      </c>
      <c r="FO167" s="25">
        <v>-9.7077385808389094E-2</v>
      </c>
      <c r="FP167" s="25">
        <v>1.841161766349389E-2</v>
      </c>
      <c r="FQ167" s="18">
        <f t="shared" si="471"/>
        <v>7.2363052321088661</v>
      </c>
      <c r="FR167" s="18">
        <f t="shared" si="472"/>
        <v>1.0078315096025146</v>
      </c>
      <c r="FS167" s="18">
        <f>IF(ISNUMBER(FQ167),FS166+FQ167*0.5,IF(ISNUMBER(FQ368),0,""))</f>
        <v>522.50687202111669</v>
      </c>
      <c r="FT167" s="18">
        <f>IF(ISNUMBER(FR167),FT166+FR167*0.5,IF(ISNUMBER(FR368),0,""))</f>
        <v>572.46589687476046</v>
      </c>
      <c r="FU167" s="18">
        <f>IF(ISNUMBER(FS167), FS167*COS(RADIANS(-$C167+Графики!$B$3))+FT167*SIN(RADIANS(-$C167+Графики!$B$3)),"")</f>
        <v>522.50687202111669</v>
      </c>
      <c r="FV167" s="19">
        <f>IF(ISNUMBER(FS167), FS167*COS(RADIANS(-$C167+Графики!$B$5))+FT167*SIN(RADIANS(-$C167+Графики!$B$5)),"")</f>
        <v>572.46589687476046</v>
      </c>
      <c r="FW167" s="24">
        <v>-0.46285744364933945</v>
      </c>
      <c r="FX167" s="25">
        <v>0.42207142501389627</v>
      </c>
      <c r="FY167" s="25">
        <v>-8.530106097568807E-2</v>
      </c>
      <c r="FZ167" s="25">
        <v>8.4670252180767763E-2</v>
      </c>
      <c r="GA167" s="18">
        <f t="shared" si="473"/>
        <v>7.7223844456499382</v>
      </c>
      <c r="GB167" s="18">
        <f t="shared" si="474"/>
        <v>1.4832789803609485</v>
      </c>
      <c r="GC167" s="18">
        <f>IF(ISNUMBER(GA167),GC166+GA167*0.5,IF(ISNUMBER(GA368),0,""))</f>
        <v>521.96257416082483</v>
      </c>
      <c r="GD167" s="18">
        <f>IF(ISNUMBER(GB167),GD166+GB167*0.5,IF(ISNUMBER(GB368),0,""))</f>
        <v>569.55572460371332</v>
      </c>
      <c r="GE167" s="18">
        <f>IF(ISNUMBER(GC167), GC167*COS(RADIANS(-$C167+Графики!$B$3))+GD167*SIN(RADIANS(-$C167+Графики!$B$3)),"")</f>
        <v>521.96257416082483</v>
      </c>
      <c r="GF167" s="19">
        <f>IF(ISNUMBER(GC167), GC167*COS(RADIANS(-$C167+Графики!$B$5))+GD167*SIN(RADIANS(-$C167+Графики!$B$5)),"")</f>
        <v>569.55572460371332</v>
      </c>
      <c r="GG167" s="24">
        <v>-0.36914450922061792</v>
      </c>
      <c r="GH167" s="25">
        <v>0.3352291503682242</v>
      </c>
      <c r="GI167" s="25">
        <v>-0.22702864348777199</v>
      </c>
      <c r="GJ167" s="25">
        <v>0.11947044185138597</v>
      </c>
      <c r="GK167" s="18">
        <f t="shared" si="475"/>
        <v>6.1467810541953174</v>
      </c>
      <c r="GL167" s="18">
        <f t="shared" si="476"/>
        <v>3.023770339323292</v>
      </c>
      <c r="GM167" s="18">
        <f>IF(ISNUMBER(GK167),GM166+GK167*0.5,IF(ISNUMBER(GK368),0,""))</f>
        <v>524.2206555956983</v>
      </c>
      <c r="GN167" s="18">
        <f>IF(ISNUMBER(GL167),GN166+GL167*0.5,IF(ISNUMBER(GL368),0,""))</f>
        <v>573.04910259199221</v>
      </c>
      <c r="GO167" s="18">
        <f>IF(ISNUMBER(GM167), GM167*COS(RADIANS(-$C167+Графики!$B$3))+GN167*SIN(RADIANS(-$C167+Графики!$B$3)),"")</f>
        <v>524.2206555956983</v>
      </c>
      <c r="GP167" s="19">
        <f>IF(ISNUMBER(GM167), GM167*COS(RADIANS(-$C167+Графики!$B$5))+GN167*SIN(RADIANS(-$C167+Графики!$B$5)),"")</f>
        <v>573.04910259199221</v>
      </c>
      <c r="GQ167" s="24">
        <v>-0.45055858959539763</v>
      </c>
      <c r="GR167" s="25">
        <v>0.50747620950423011</v>
      </c>
      <c r="GS167" s="25">
        <v>-0.17223117000822891</v>
      </c>
      <c r="GT167" s="25">
        <v>0.19044332142588308</v>
      </c>
      <c r="GU167" s="18">
        <f t="shared" si="477"/>
        <v>8.3603334022616274</v>
      </c>
      <c r="GV167" s="18">
        <f t="shared" si="478"/>
        <v>3.1649267105176788</v>
      </c>
      <c r="GW167" s="18">
        <f>IF(ISNUMBER(GU167),GW166+GU167*0.5,IF(ISNUMBER(GU368),0,""))</f>
        <v>521.65977971099539</v>
      </c>
      <c r="GX167" s="18">
        <f>IF(ISNUMBER(GV167),GX166+GV167*0.5,IF(ISNUMBER(GV368),0,""))</f>
        <v>575.15918082180269</v>
      </c>
      <c r="GY167" s="18">
        <f>IF(ISNUMBER(GW167), GW167*COS(RADIANS(-$C167+Графики!$B$3))+GX167*SIN(RADIANS(-$C167+Графики!$B$3)),"")</f>
        <v>521.65977971099539</v>
      </c>
      <c r="GZ167" s="19">
        <f>IF(ISNUMBER(GW167), GW167*COS(RADIANS(-$C167+Графики!$B$5))+GX167*SIN(RADIANS(-$C167+Графики!$B$5)),"")</f>
        <v>575.15918082180269</v>
      </c>
      <c r="HA167" s="24">
        <v>-0.3621652509163471</v>
      </c>
      <c r="HB167" s="25">
        <v>0.35525915297487187</v>
      </c>
      <c r="HC167" s="25">
        <v>-0.14685548637459664</v>
      </c>
      <c r="HD167" s="25">
        <v>9.0432909449152776E-2</v>
      </c>
      <c r="HE167" s="18">
        <f t="shared" si="479"/>
        <v>6.2606680914871164</v>
      </c>
      <c r="HF167" s="18">
        <f t="shared" si="480"/>
        <v>2.070730412091216</v>
      </c>
      <c r="HG167" s="18">
        <f>IF(ISNUMBER(HE167),HG166+HE167*0.5,IF(ISNUMBER(HE368),0,""))</f>
        <v>519.94294349168842</v>
      </c>
      <c r="HH167" s="18">
        <f>IF(ISNUMBER(HF167),HH166+HF167*0.5,IF(ISNUMBER(HF368),0,""))</f>
        <v>575.92038205247047</v>
      </c>
      <c r="HI167" s="18">
        <f>IF(ISNUMBER(HG167), HG167*COS(RADIANS(-$C167+Графики!$B$3))+HH167*SIN(RADIANS(-$C167+Графики!$B$3)),"")</f>
        <v>519.94294349168842</v>
      </c>
      <c r="HJ167" s="19">
        <f>IF(ISNUMBER(HG167), HG167*COS(RADIANS(-$C167+Графики!$B$5))+HH167*SIN(RADIANS(-$C167+Графики!$B$5)),"")</f>
        <v>575.92038205247047</v>
      </c>
      <c r="HK167" s="24">
        <v>-0.45399415332826776</v>
      </c>
      <c r="HL167" s="25">
        <v>0.41116831465308223</v>
      </c>
      <c r="HM167" s="25">
        <v>-5.6069198951975568E-2</v>
      </c>
      <c r="HN167" s="25">
        <v>1.6444525693433812E-2</v>
      </c>
      <c r="HO167" s="18">
        <f t="shared" si="481"/>
        <v>7.54989508848168</v>
      </c>
      <c r="HP167" s="18">
        <f t="shared" si="482"/>
        <v>0.63280158174051804</v>
      </c>
      <c r="HQ167" s="18">
        <f>IF(ISNUMBER(HO167),HQ166+HO167*0.5,IF(ISNUMBER(HO368),0,""))</f>
        <v>519.76209248619602</v>
      </c>
      <c r="HR167" s="18">
        <f>IF(ISNUMBER(HP167),HR166+HP167*0.5,IF(ISNUMBER(HP368),0,""))</f>
        <v>582.81819457355959</v>
      </c>
      <c r="HS167" s="18">
        <f>IF(ISNUMBER(HQ167), HQ167*COS(RADIANS(-$C167+Графики!$B$3))+HR167*SIN(RADIANS(-$C167+Графики!$B$3)),"")</f>
        <v>519.76209248619602</v>
      </c>
      <c r="HT167" s="19">
        <f>IF(ISNUMBER(HQ167), HQ167*COS(RADIANS(-$C167+Графики!$B$5))+HR167*SIN(RADIANS(-$C167+Графики!$B$5)),"")</f>
        <v>582.81819457355959</v>
      </c>
      <c r="HU167" s="24">
        <v>-0.43021939120373598</v>
      </c>
      <c r="HV167" s="25">
        <v>0.46606584455539946</v>
      </c>
      <c r="HW167" s="25">
        <v>-0.14004044533378335</v>
      </c>
      <c r="HX167" s="25">
        <v>0.11635055966085123</v>
      </c>
      <c r="HY167" s="18">
        <f t="shared" si="483"/>
        <v>7.8214844509510009</v>
      </c>
      <c r="HZ167" s="18">
        <f t="shared" si="484"/>
        <v>2.2374317380211317</v>
      </c>
      <c r="IA167" s="18">
        <f>IF(ISNUMBER(HY167),IA166+HY167*0.5,IF(ISNUMBER(HY368),0,""))</f>
        <v>516.63546784302309</v>
      </c>
      <c r="IB167" s="18">
        <f>IF(ISNUMBER(HZ167),IB166+HZ167*0.5,IF(ISNUMBER(HZ368),0,""))</f>
        <v>567.75724987987417</v>
      </c>
      <c r="IC167" s="18">
        <f>IF(ISNUMBER(IA167), IA167*COS(RADIANS(-$C167+Графики!$B$3))+IB167*SIN(RADIANS(-$C167+Графики!$B$3)),"")</f>
        <v>516.63546784302309</v>
      </c>
      <c r="ID167" s="19">
        <f>IF(ISNUMBER(IA167), IA167*COS(RADIANS(-$C167+Графики!$B$5))+IB167*SIN(RADIANS(-$C167+Графики!$B$5)),"")</f>
        <v>567.75724987987417</v>
      </c>
      <c r="IE167" s="24">
        <v>-0.47975740059697813</v>
      </c>
      <c r="IF167" s="25">
        <v>0.4768768010651695</v>
      </c>
      <c r="IG167" s="25">
        <v>-0.19798069749865579</v>
      </c>
      <c r="IH167" s="25">
        <v>5.3797044002401789E-2</v>
      </c>
      <c r="II167" s="18">
        <f t="shared" si="485"/>
        <v>8.3481113104029365</v>
      </c>
      <c r="IJ167" s="18">
        <f t="shared" si="486"/>
        <v>2.1971735183751071</v>
      </c>
      <c r="IK167" s="18">
        <f>IF(ISNUMBER(II167),IK166+II167*0.5,IF(ISNUMBER(II368),0,""))</f>
        <v>516.40226077475154</v>
      </c>
      <c r="IL167" s="18">
        <f>IF(ISNUMBER(IJ167),IL166+IJ167*0.5,IF(ISNUMBER(IJ368),0,""))</f>
        <v>570.20251573340511</v>
      </c>
      <c r="IM167" s="18">
        <f>IF(ISNUMBER(IK167), IK167*COS(RADIANS(-$C167+Графики!$B$3))+IL167*SIN(RADIANS(-$C167+Графики!$B$3)),"")</f>
        <v>516.40226077475154</v>
      </c>
      <c r="IN167" s="19">
        <f>IF(ISNUMBER(IK167), IK167*COS(RADIANS(-$C167+Графики!$B$5))+IL167*SIN(RADIANS(-$C167+Графики!$B$5)),"")</f>
        <v>570.20251573340511</v>
      </c>
      <c r="IO167" s="24">
        <v>-0.47228472660407128</v>
      </c>
      <c r="IP167" s="25">
        <v>0.4896458508954894</v>
      </c>
      <c r="IQ167" s="25">
        <v>-0.13132213827005904</v>
      </c>
      <c r="IR167" s="25">
        <v>1.1368928170390827E-2</v>
      </c>
      <c r="IS167" s="18">
        <f t="shared" si="487"/>
        <v>8.3943292892904058</v>
      </c>
      <c r="IT167" s="18">
        <f t="shared" si="488"/>
        <v>1.2452141394875165</v>
      </c>
      <c r="IU167" s="18">
        <f>IF(ISNUMBER(IS167),IU166+IS167*0.5,IF(ISNUMBER(IS368),0,""))</f>
        <v>516.62378387733622</v>
      </c>
      <c r="IV167" s="18">
        <f>IF(ISNUMBER(IT167),IV166+IT167*0.5,IF(ISNUMBER(IT368),0,""))</f>
        <v>577.84014995334326</v>
      </c>
      <c r="IW167" s="18">
        <f>IF(ISNUMBER(IU167), IU167*COS(RADIANS(-$C167+Графики!$B$3))+IV167*SIN(RADIANS(-$C167+Графики!$B$3)),"")</f>
        <v>516.62378387733622</v>
      </c>
      <c r="IX167" s="19">
        <f>IF(ISNUMBER(IU167), IU167*COS(RADIANS(-$C167+Графики!$B$5))+IV167*SIN(RADIANS(-$C167+Графики!$B$5)),"")</f>
        <v>577.84014995334326</v>
      </c>
    </row>
    <row r="168" spans="1:258" s="88" customFormat="1" x14ac:dyDescent="0.25">
      <c r="A168" s="44">
        <v>168</v>
      </c>
      <c r="B168" s="50">
        <v>0</v>
      </c>
      <c r="C168" s="11">
        <f>IF(Графики!$A$7="Расчитывать с учетом закручивания скважины",B168,0)</f>
        <v>0</v>
      </c>
      <c r="D168" s="47">
        <v>82.5</v>
      </c>
      <c r="E168" s="34">
        <f>IF(ISNUMBER(INDEX($I$1:$IX$303,$A168,E$1) ),INDEX($I$1:$IX$303,$A168,E$1),0)</f>
        <v>6.6043247810519707</v>
      </c>
      <c r="F168" s="35">
        <f>IF(ISNUMBER(INDEX($I$1:$IX$303,$A168,F$1) ),INDEX($I$1:$IX$303,$A168,F$1),0)</f>
        <v>0.61554954497470316</v>
      </c>
      <c r="G168" s="35">
        <f>IF(ISNUMBER(INDEX($I$1:$IX$303,$A168,G$1) ),INDEX($I$1:$IX$303,$A168,G$1)-$G$305,0)</f>
        <v>-457.68723281121584</v>
      </c>
      <c r="H168" s="36">
        <f>IF(ISNUMBER(INDEX($I$1:$IX$303,$A168,H$1) ),INDEX($I$1:$IX$303,$A168,H$1)-$H$305,0)</f>
        <v>-576.20581576981567</v>
      </c>
      <c r="I168" s="29">
        <v>-0.4319408563263254</v>
      </c>
      <c r="J168" s="25">
        <v>0.32486451832756247</v>
      </c>
      <c r="K168" s="25">
        <v>-0.10366168073811019</v>
      </c>
      <c r="L168" s="25">
        <v>-3.3124894267199556E-2</v>
      </c>
      <c r="M168" s="18">
        <f t="shared" si="439"/>
        <v>6.6043247810519707</v>
      </c>
      <c r="N168" s="18">
        <f t="shared" si="440"/>
        <v>0.61554954497470316</v>
      </c>
      <c r="O168" s="18">
        <f>IF(ISNUMBER(M168),O167+M168*0.5,IF(ISNUMBER(M369),0,""))</f>
        <v>520.22892307819882</v>
      </c>
      <c r="P168" s="18">
        <f>IF(ISNUMBER(N168),P167+N168*0.5,IF(ISNUMBER(N369),0,""))</f>
        <v>579.22384771422185</v>
      </c>
      <c r="Q168" s="18">
        <f>IF(ISNUMBER(O168), O168*COS(RADIANS(-$C168+Графики!$B$3))+P168*SIN(RADIANS(-$C168+Графики!$B$3)),"")</f>
        <v>520.22892307819882</v>
      </c>
      <c r="R168" s="19">
        <f>IF(ISNUMBER(O168), O168*COS(RADIANS(-$C168+Графики!$B$5))+P168*SIN(RADIANS(-$C168+Графики!$B$5)),"")</f>
        <v>579.22384771422185</v>
      </c>
      <c r="S168" s="29">
        <v>-0.44855792714093767</v>
      </c>
      <c r="T168" s="25">
        <v>0.27992213748985106</v>
      </c>
      <c r="U168" s="25">
        <v>-0.17627283504351532</v>
      </c>
      <c r="V168" s="25">
        <v>-3.0998316369962406E-2</v>
      </c>
      <c r="W168" s="18">
        <f t="shared" si="441"/>
        <v>6.3571450118351036</v>
      </c>
      <c r="X168" s="18">
        <f t="shared" si="442"/>
        <v>1.2677589954584005</v>
      </c>
      <c r="Y168" s="18">
        <f>IF(ISNUMBER(W168),Y167+W168*0.5,IF(ISNUMBER(W369),0,""))</f>
        <v>522.65925360211202</v>
      </c>
      <c r="Z168" s="18">
        <f>IF(ISNUMBER(X168),Z167+X168*0.5,IF(ISNUMBER(X369),0,""))</f>
        <v>574.11787569292176</v>
      </c>
      <c r="AA168" s="18">
        <f>IF(ISNUMBER(Y168), Y168*COS(RADIANS(-$C168+Графики!$B$3))+Z168*SIN(RADIANS(-$C168+Графики!$B$3)),"")</f>
        <v>522.65925360211202</v>
      </c>
      <c r="AB168" s="18">
        <f>IF(ISNUMBER(Y168), Y168*COS(RADIANS(-$C168+Графики!$B$5))+Z168*SIN(RADIANS(-$C168+Графики!$B$5)),"")</f>
        <v>574.11787569292176</v>
      </c>
      <c r="AC168" s="24">
        <v>-0.38567352488412809</v>
      </c>
      <c r="AD168" s="25">
        <v>0.37298060887539564</v>
      </c>
      <c r="AE168" s="25">
        <v>-8.4956284693061823E-2</v>
      </c>
      <c r="AF168" s="25">
        <v>2.9174960507339032E-2</v>
      </c>
      <c r="AG168" s="18">
        <f t="shared" si="443"/>
        <v>6.6204578950751403</v>
      </c>
      <c r="AH168" s="18">
        <f t="shared" si="444"/>
        <v>0.99598283940776733</v>
      </c>
      <c r="AI168" s="18">
        <f>IF(ISNUMBER(AG168),AI167+AG168*0.5,IF(ISNUMBER(AG369),0,""))</f>
        <v>522.72849629344432</v>
      </c>
      <c r="AJ168" s="18">
        <f>IF(ISNUMBER(AH168),AJ167+AH168*0.5,IF(ISNUMBER(AH369),0,""))</f>
        <v>580.06470905907622</v>
      </c>
      <c r="AK168" s="18">
        <f>IF(ISNUMBER(AI168), AI168*COS(RADIANS(-$C168+Графики!$B$3))+AJ168*SIN(RADIANS(-$C168+Графики!$B$3)),"")</f>
        <v>522.72849629344432</v>
      </c>
      <c r="AL168" s="19">
        <f>IF(ISNUMBER(AI168), AI168*COS(RADIANS(-$C168+Графики!$B$5))+AJ168*SIN(RADIANS(-$C168+Графики!$B$5)),"")</f>
        <v>580.06470905907622</v>
      </c>
      <c r="AM168" s="24">
        <v>-0.33307351531180429</v>
      </c>
      <c r="AN168" s="25">
        <v>0.42838044388756757</v>
      </c>
      <c r="AO168" s="25">
        <v>-0.10395165819707528</v>
      </c>
      <c r="AP168" s="25">
        <v>1.8016159082246685E-3</v>
      </c>
      <c r="AQ168" s="18">
        <f t="shared" si="445"/>
        <v>6.6448904438372027</v>
      </c>
      <c r="AR168" s="18">
        <f t="shared" si="446"/>
        <v>0.9228712829504655</v>
      </c>
      <c r="AS168" s="18">
        <f>IF(ISNUMBER(AQ168),AS167+AQ168*0.5,IF(ISNUMBER(AQ369),0,""))</f>
        <v>516.57734287323171</v>
      </c>
      <c r="AT168" s="18">
        <f>IF(ISNUMBER(AR168),AT167+AR168*0.5,IF(ISNUMBER(AR369),0,""))</f>
        <v>580.22904944254503</v>
      </c>
      <c r="AU168" s="18">
        <f>IF(ISNUMBER(AS168), AS168*COS(RADIANS(-$C168+Графики!$B$3))+AT168*SIN(RADIANS(-$C168+Графики!$B$3)),"")</f>
        <v>516.57734287323171</v>
      </c>
      <c r="AV168" s="19">
        <f>IF(ISNUMBER(AS168), AS168*COS(RADIANS(-$C168+Графики!$B$5))+AT168*SIN(RADIANS(-$C168+Графики!$B$5)),"")</f>
        <v>580.22904944254503</v>
      </c>
      <c r="AW168" s="24">
        <v>-0.34178526911754947</v>
      </c>
      <c r="AX168" s="25">
        <v>0.29631498498183351</v>
      </c>
      <c r="AY168" s="25">
        <v>-8.543320641858515E-2</v>
      </c>
      <c r="AZ168" s="25">
        <v>1.1286117812436103E-2</v>
      </c>
      <c r="BA168" s="18">
        <f t="shared" si="447"/>
        <v>5.5684464181660944</v>
      </c>
      <c r="BB168" s="18">
        <f t="shared" si="448"/>
        <v>0.8440352288531161</v>
      </c>
      <c r="BC168" s="18">
        <f>IF(ISNUMBER(BA168),BC167+BA168*0.5,IF(ISNUMBER(BA369),0,""))</f>
        <v>515.34985060650763</v>
      </c>
      <c r="BD168" s="18">
        <f>IF(ISNUMBER(BB168),BD167+BB168*0.5,IF(ISNUMBER(BB369),0,""))</f>
        <v>572.29451514174639</v>
      </c>
      <c r="BE168" s="18">
        <f>IF(ISNUMBER(BC168), BC168*COS(RADIANS(-$C168+Графики!$B$3))+BD168*SIN(RADIANS(-$C168+Графики!$B$3)),"")</f>
        <v>515.34985060650763</v>
      </c>
      <c r="BF168" s="19">
        <f>IF(ISNUMBER(BC168), BC168*COS(RADIANS(-$C168+Графики!$B$5))+BD168*SIN(RADIANS(-$C168+Графики!$B$5)),"")</f>
        <v>572.29451514174639</v>
      </c>
      <c r="BG168" s="24">
        <v>-0.37689294979209897</v>
      </c>
      <c r="BH168" s="25">
        <v>0.31565268393933776</v>
      </c>
      <c r="BI168" s="25">
        <v>-0.17376842412933288</v>
      </c>
      <c r="BJ168" s="25">
        <v>9.7996428017138759E-2</v>
      </c>
      <c r="BK168" s="18">
        <f t="shared" si="449"/>
        <v>6.0435639739986717</v>
      </c>
      <c r="BL168" s="18">
        <f t="shared" si="450"/>
        <v>2.3715935074163315</v>
      </c>
      <c r="BM168" s="18">
        <f>IF(ISNUMBER(BK168),BM167+BK168*0.5,IF(ISNUMBER(BK369),0,""))</f>
        <v>517.34635971954515</v>
      </c>
      <c r="BN168" s="18">
        <f>IF(ISNUMBER(BL168),BN167+BL168*0.5,IF(ISNUMBER(BL369),0,""))</f>
        <v>567.83236275081822</v>
      </c>
      <c r="BO168" s="18">
        <f>IF(ISNUMBER(BM168), BM168*COS(RADIANS(-$C168+Графики!$B$3))+BN168*SIN(RADIANS(-$C168+Графики!$B$3)),"")</f>
        <v>517.34635971954515</v>
      </c>
      <c r="BP168" s="19">
        <f>IF(ISNUMBER(BM168), BM168*COS(RADIANS(-$C168+Графики!$B$5))+BN168*SIN(RADIANS(-$C168+Графики!$B$5)),"")</f>
        <v>567.83236275081822</v>
      </c>
      <c r="BQ168" s="24">
        <v>-0.43918679727978893</v>
      </c>
      <c r="BR168" s="25">
        <v>0.32124420712684265</v>
      </c>
      <c r="BS168" s="25">
        <v>-0.26867555040030644</v>
      </c>
      <c r="BT168" s="25">
        <v>2.6912057936834516E-2</v>
      </c>
      <c r="BU168" s="18">
        <f t="shared" si="451"/>
        <v>6.6359636760416789</v>
      </c>
      <c r="BV168" s="18">
        <f t="shared" si="452"/>
        <v>2.5794856362402743</v>
      </c>
      <c r="BW168" s="18">
        <f>IF(ISNUMBER(BU168),BW167+BU168*0.5,IF(ISNUMBER(BU369),0,""))</f>
        <v>523.2351226688105</v>
      </c>
      <c r="BX168" s="18">
        <f>IF(ISNUMBER(BV168),BX167+BV168*0.5,IF(ISNUMBER(BV369),0,""))</f>
        <v>569.51815319475952</v>
      </c>
      <c r="BY168" s="18">
        <f>IF(ISNUMBER(BW168), BW168*COS(RADIANS(-$C168+Графики!$B$3))+BX168*SIN(RADIANS(-$C168+Графики!$B$3)),"")</f>
        <v>523.2351226688105</v>
      </c>
      <c r="BZ168" s="19">
        <f>IF(ISNUMBER(BW168), BW168*COS(RADIANS(-$C168+Графики!$B$5))+BX168*SIN(RADIANS(-$C168+Графики!$B$5)),"")</f>
        <v>569.51815319475952</v>
      </c>
      <c r="CA168" s="29">
        <v>-0.41299793223318393</v>
      </c>
      <c r="CB168" s="25">
        <v>0.29508657421111872</v>
      </c>
      <c r="CC168" s="25">
        <v>-0.17674409191718637</v>
      </c>
      <c r="CD168" s="25">
        <v>0.11306593686914732</v>
      </c>
      <c r="CE168" s="18">
        <f t="shared" si="453"/>
        <v>6.1791636870266355</v>
      </c>
      <c r="CF168" s="18">
        <f t="shared" si="454"/>
        <v>2.5290669077418215</v>
      </c>
      <c r="CG168" s="18">
        <f>IF(ISNUMBER(CE168),CG167+CE168*0.5,IF(ISNUMBER(CE369),0,""))</f>
        <v>526.38948283532943</v>
      </c>
      <c r="CH168" s="18">
        <f>IF(ISNUMBER(CF168),CH167+CF168*0.5,IF(ISNUMBER(CF369),0,""))</f>
        <v>582.0682448651919</v>
      </c>
      <c r="CI168" s="18">
        <f>IF(ISNUMBER(CG168), CG168*COS(RADIANS(-$C168+Графики!$B$3))+CH168*SIN(RADIANS(-$C168+Графики!$B$3)),"")</f>
        <v>526.38948283532943</v>
      </c>
      <c r="CJ168" s="19">
        <f>IF(ISNUMBER(CG168), CG168*COS(RADIANS(-$C168+Графики!$B$5))+CH168*SIN(RADIANS(-$C168+Графики!$B$5)),"")</f>
        <v>582.0682448651919</v>
      </c>
      <c r="CK168" s="24">
        <v>-0.37925459391779093</v>
      </c>
      <c r="CL168" s="25">
        <v>0.3432646842539272</v>
      </c>
      <c r="CM168" s="25">
        <v>-0.18174843339172375</v>
      </c>
      <c r="CN168" s="25">
        <v>-1.1084008028440909E-2</v>
      </c>
      <c r="CO168" s="18">
        <f t="shared" si="455"/>
        <v>6.3051283795116992</v>
      </c>
      <c r="CP168" s="18">
        <f t="shared" si="456"/>
        <v>1.4893275187274708</v>
      </c>
      <c r="CQ168" s="18">
        <f>IF(ISNUMBER(CO168),CQ167+CO168*0.5,IF(ISNUMBER(CO369),0,""))</f>
        <v>527.99304460693634</v>
      </c>
      <c r="CR168" s="18">
        <f>IF(ISNUMBER(CP168),CR167+CP168*0.5,IF(ISNUMBER(CP369),0,""))</f>
        <v>581.16331101469154</v>
      </c>
      <c r="CS168" s="18">
        <f>IF(ISNUMBER(CQ168), CQ168*COS(RADIANS(-$C168+Графики!$B$3))+CR168*SIN(RADIANS(-$C168+Графики!$B$3)),"")</f>
        <v>527.99304460693634</v>
      </c>
      <c r="CT168" s="19">
        <f>IF(ISNUMBER(CQ168), CQ168*COS(RADIANS(-$C168+Графики!$B$5))+CR168*SIN(RADIANS(-$C168+Графики!$B$5)),"")</f>
        <v>581.16331101469154</v>
      </c>
      <c r="CU168" s="24">
        <v>-0.46396062176197628</v>
      </c>
      <c r="CV168" s="25">
        <v>0.43248981362151806</v>
      </c>
      <c r="CW168" s="25">
        <v>-0.13798430125595051</v>
      </c>
      <c r="CX168" s="25">
        <v>0.12181067192703748</v>
      </c>
      <c r="CY168" s="18">
        <f t="shared" si="457"/>
        <v>7.8229260455296883</v>
      </c>
      <c r="CZ168" s="18">
        <f t="shared" si="458"/>
        <v>2.2671368889357937</v>
      </c>
      <c r="DA168" s="18">
        <f>IF(ISNUMBER(CY168),DA167+CY168*0.5,IF(ISNUMBER(CY369),0,""))</f>
        <v>517.46926141172094</v>
      </c>
      <c r="DB168" s="18">
        <f>IF(ISNUMBER(CZ168),DB167+CZ168*0.5,IF(ISNUMBER(CZ369),0,""))</f>
        <v>579.05591022342412</v>
      </c>
      <c r="DC168" s="18">
        <f>IF(ISNUMBER(DA168), DA168*COS(RADIANS(-$C168+Графики!$B$3))+DB168*SIN(RADIANS(-$C168+Графики!$B$3)),"")</f>
        <v>517.46926141172094</v>
      </c>
      <c r="DD168" s="19">
        <f>IF(ISNUMBER(DA168), DA168*COS(RADIANS(-$C168+Графики!$B$5))+DB168*SIN(RADIANS(-$C168+Графики!$B$5)),"")</f>
        <v>579.05591022342412</v>
      </c>
      <c r="DE168" s="24">
        <v>-0.34212695912897872</v>
      </c>
      <c r="DF168" s="25">
        <v>0.31778850993003471</v>
      </c>
      <c r="DG168" s="25">
        <v>-0.15971501698811841</v>
      </c>
      <c r="DH168" s="25">
        <v>2.6275402795968267E-2</v>
      </c>
      <c r="DI168" s="18">
        <f t="shared" si="459"/>
        <v>5.7588170286102738</v>
      </c>
      <c r="DJ168" s="18">
        <f t="shared" si="460"/>
        <v>1.6230718885719313</v>
      </c>
      <c r="DK168" s="18">
        <f>IF(ISNUMBER(DI168),DK167+DI168*0.5,IF(ISNUMBER(DI369),0,""))</f>
        <v>519.88962918254265</v>
      </c>
      <c r="DL168" s="18">
        <f>IF(ISNUMBER(DJ168),DL167+DJ168*0.5,IF(ISNUMBER(DJ369),0,""))</f>
        <v>580.56554422720228</v>
      </c>
      <c r="DM168" s="18">
        <f>IF(ISNUMBER(DK168), DK168*COS(RADIANS(-$C168+Графики!$B$3))+DL168*SIN(RADIANS(-$C168+Графики!$B$3)),"")</f>
        <v>519.88962918254265</v>
      </c>
      <c r="DN168" s="19">
        <f>IF(ISNUMBER(DK168), DK168*COS(RADIANS(-$C168+Графики!$B$5))+DL168*SIN(RADIANS(-$C168+Графики!$B$5)),"")</f>
        <v>580.56554422720228</v>
      </c>
      <c r="DO168" s="24">
        <v>-0.29149170783491696</v>
      </c>
      <c r="DP168" s="25">
        <v>0.2978835625462235</v>
      </c>
      <c r="DQ168" s="25">
        <v>-0.14149651699843674</v>
      </c>
      <c r="DR168" s="25">
        <v>-6.202931813059781E-3</v>
      </c>
      <c r="DS168" s="18">
        <f t="shared" si="461"/>
        <v>5.1432468230137784</v>
      </c>
      <c r="DT168" s="18">
        <f t="shared" si="462"/>
        <v>1.1806589848582452</v>
      </c>
      <c r="DU168" s="18">
        <f>IF(ISNUMBER(DS168),DU167+DS168*0.5,IF(ISNUMBER(DS369),0,""))</f>
        <v>524.89906045572229</v>
      </c>
      <c r="DV168" s="18">
        <f>IF(ISNUMBER(DT168),DV167+DT168*0.5,IF(ISNUMBER(DT369),0,""))</f>
        <v>576.20698368860155</v>
      </c>
      <c r="DW168" s="18">
        <f>IF(ISNUMBER(DU168), DU168*COS(RADIANS(-$C168+Графики!$B$3))+DV168*SIN(RADIANS(-$C168+Графики!$B$3)),"")</f>
        <v>524.89906045572229</v>
      </c>
      <c r="DX168" s="19">
        <f>IF(ISNUMBER(DU168), DU168*COS(RADIANS(-$C168+Графики!$B$5))+DV168*SIN(RADIANS(-$C168+Графики!$B$5)),"")</f>
        <v>576.20698368860155</v>
      </c>
      <c r="DY168" s="24">
        <v>-0.29575044995640543</v>
      </c>
      <c r="DZ168" s="25">
        <v>0.27424296210089671</v>
      </c>
      <c r="EA168" s="25">
        <v>-8.7554801595762982E-2</v>
      </c>
      <c r="EB168" s="25">
        <v>-5.5644549363995932E-2</v>
      </c>
      <c r="EC168" s="18">
        <f t="shared" si="463"/>
        <v>4.9741103659242629</v>
      </c>
      <c r="ED168" s="18">
        <f t="shared" si="464"/>
        <v>0.27846947969410413</v>
      </c>
      <c r="EE168" s="18">
        <f>IF(ISNUMBER(EC168),EE167+EC168*0.5,IF(ISNUMBER(EC369),0,""))</f>
        <v>517.41227800181696</v>
      </c>
      <c r="EF168" s="18">
        <f>IF(ISNUMBER(ED168),EF167+ED168*0.5,IF(ISNUMBER(ED369),0,""))</f>
        <v>572.98034559229541</v>
      </c>
      <c r="EG168" s="18">
        <f>IF(ISNUMBER(EE168), EE168*COS(RADIANS(-$C168+Графики!$B$3))+EF168*SIN(RADIANS(-$C168+Графики!$B$3)),"")</f>
        <v>517.41227800181696</v>
      </c>
      <c r="EH168" s="19">
        <f>IF(ISNUMBER(EE168), EE168*COS(RADIANS(-$C168+Графики!$B$5))+EF168*SIN(RADIANS(-$C168+Графики!$B$5)),"")</f>
        <v>572.98034559229541</v>
      </c>
      <c r="EI168" s="24">
        <v>-0.41848907707919014</v>
      </c>
      <c r="EJ168" s="25">
        <v>0.36895664750087065</v>
      </c>
      <c r="EK168" s="25">
        <v>-0.1876170007453527</v>
      </c>
      <c r="EL168" s="25">
        <v>8.5033115043762625E-3</v>
      </c>
      <c r="EM168" s="18">
        <f t="shared" si="465"/>
        <v>6.8717062054637443</v>
      </c>
      <c r="EN168" s="18">
        <f t="shared" si="466"/>
        <v>1.7114717538753377</v>
      </c>
      <c r="EO168" s="18">
        <f>IF(ISNUMBER(EM168),EO167+EM168*0.5,IF(ISNUMBER(EM369),0,""))</f>
        <v>522.0631079701061</v>
      </c>
      <c r="EP168" s="18">
        <f>IF(ISNUMBER(EN168),EP167+EN168*0.5,IF(ISNUMBER(EN369),0,""))</f>
        <v>576.27247441392637</v>
      </c>
      <c r="EQ168" s="18">
        <f>IF(ISNUMBER(EO168), EO168*COS(RADIANS(-$C168+Графики!$B$3))+EP168*SIN(RADIANS(-$C168+Графики!$B$3)),"")</f>
        <v>522.0631079701061</v>
      </c>
      <c r="ER168" s="19">
        <f>IF(ISNUMBER(EO168), EO168*COS(RADIANS(-$C168+Графики!$B$5))+EP168*SIN(RADIANS(-$C168+Графики!$B$5)),"")</f>
        <v>576.27247441392637</v>
      </c>
      <c r="ES168" s="24">
        <v>-0.31666737566381314</v>
      </c>
      <c r="ET168" s="25">
        <v>0.43392752039100735</v>
      </c>
      <c r="EU168" s="25">
        <v>-0.18110072941894551</v>
      </c>
      <c r="EV168" s="25">
        <v>-2.6404249286479775E-2</v>
      </c>
      <c r="EW168" s="18">
        <f t="shared" si="467"/>
        <v>6.5501293035033452</v>
      </c>
      <c r="EX168" s="18">
        <f t="shared" si="468"/>
        <v>1.3499810497331923</v>
      </c>
      <c r="EY168" s="18">
        <f>IF(ISNUMBER(EW168),EY167+EW168*0.5,IF(ISNUMBER(EW369),0,""))</f>
        <v>513.25301020479617</v>
      </c>
      <c r="EZ168" s="18">
        <f>IF(ISNUMBER(EX168),EZ167+EX168*0.5,IF(ISNUMBER(EX369),0,""))</f>
        <v>573.79165536514688</v>
      </c>
      <c r="FA168" s="18">
        <f>IF(ISNUMBER(EY168), EY168*COS(RADIANS(-$C168+Графики!$B$3))+EZ168*SIN(RADIANS(-$C168+Графики!$B$3)),"")</f>
        <v>513.25301020479617</v>
      </c>
      <c r="FB168" s="19">
        <f>IF(ISNUMBER(EY168), EY168*COS(RADIANS(-$C168+Графики!$B$5))+EZ168*SIN(RADIANS(-$C168+Графики!$B$5)),"")</f>
        <v>573.79165536514688</v>
      </c>
      <c r="FC168" s="24">
        <v>-0.38063391492135579</v>
      </c>
      <c r="FD168" s="25">
        <v>0.31713075213812114</v>
      </c>
      <c r="FE168" s="25">
        <v>-0.19316572149746949</v>
      </c>
      <c r="FF168" s="25">
        <v>-2.0580604517262818E-3</v>
      </c>
      <c r="FG168" s="18">
        <f t="shared" si="469"/>
        <v>6.0891077936283162</v>
      </c>
      <c r="FH168" s="18">
        <f t="shared" si="470"/>
        <v>1.6677281824355921</v>
      </c>
      <c r="FI168" s="18">
        <f>IF(ISNUMBER(FG168),FI167+FG168*0.5,IF(ISNUMBER(FG369),0,""))</f>
        <v>522.10297229133369</v>
      </c>
      <c r="FJ168" s="18">
        <f>IF(ISNUMBER(FH168),FJ167+FH168*0.5,IF(ISNUMBER(FH369),0,""))</f>
        <v>580.99509163408095</v>
      </c>
      <c r="FK168" s="18">
        <f>IF(ISNUMBER(FI168), FI168*COS(RADIANS(-$C168+Графики!$B$3))+FJ168*SIN(RADIANS(-$C168+Графики!$B$3)),"")</f>
        <v>522.10297229133369</v>
      </c>
      <c r="FL168" s="19">
        <f>IF(ISNUMBER(FI168), FI168*COS(RADIANS(-$C168+Графики!$B$5))+FJ168*SIN(RADIANS(-$C168+Графики!$B$5)),"")</f>
        <v>580.99509163408095</v>
      </c>
      <c r="FM168" s="24">
        <v>-0.36587091058342414</v>
      </c>
      <c r="FN168" s="25">
        <v>0.34714391026026825</v>
      </c>
      <c r="FO168" s="25">
        <v>-0.11195849162543786</v>
      </c>
      <c r="FP168" s="25">
        <v>4.6100567900855399E-3</v>
      </c>
      <c r="FQ168" s="18">
        <f t="shared" si="471"/>
        <v>6.2221879696063862</v>
      </c>
      <c r="FR168" s="18">
        <f t="shared" si="472"/>
        <v>1.0172523116180703</v>
      </c>
      <c r="FS168" s="18">
        <f>IF(ISNUMBER(FQ168),FS167+FQ168*0.5,IF(ISNUMBER(FQ369),0,""))</f>
        <v>525.61796600591993</v>
      </c>
      <c r="FT168" s="18">
        <f>IF(ISNUMBER(FR168),FT167+FR168*0.5,IF(ISNUMBER(FR369),0,""))</f>
        <v>572.97452303056946</v>
      </c>
      <c r="FU168" s="18">
        <f>IF(ISNUMBER(FS168), FS168*COS(RADIANS(-$C168+Графики!$B$3))+FT168*SIN(RADIANS(-$C168+Графики!$B$3)),"")</f>
        <v>525.61796600591993</v>
      </c>
      <c r="FV168" s="19">
        <f>IF(ISNUMBER(FS168), FS168*COS(RADIANS(-$C168+Графики!$B$5))+FT168*SIN(RADIANS(-$C168+Графики!$B$5)),"")</f>
        <v>572.97452303056946</v>
      </c>
      <c r="FW168" s="24">
        <v>-0.46804421801259699</v>
      </c>
      <c r="FX168" s="25">
        <v>0.44201705778027178</v>
      </c>
      <c r="FY168" s="25">
        <v>-0.16696461567411772</v>
      </c>
      <c r="FZ168" s="25">
        <v>-2.3938091903042885E-2</v>
      </c>
      <c r="GA168" s="18">
        <f t="shared" si="473"/>
        <v>7.9416993450982138</v>
      </c>
      <c r="GB168" s="18">
        <f t="shared" si="474"/>
        <v>1.2481415546722885</v>
      </c>
      <c r="GC168" s="18">
        <f>IF(ISNUMBER(GA168),GC167+GA168*0.5,IF(ISNUMBER(GA369),0,""))</f>
        <v>525.93342383337392</v>
      </c>
      <c r="GD168" s="18">
        <f>IF(ISNUMBER(GB168),GD167+GB168*0.5,IF(ISNUMBER(GB369),0,""))</f>
        <v>570.17979538104942</v>
      </c>
      <c r="GE168" s="18">
        <f>IF(ISNUMBER(GC168), GC168*COS(RADIANS(-$C168+Графики!$B$3))+GD168*SIN(RADIANS(-$C168+Графики!$B$3)),"")</f>
        <v>525.93342383337392</v>
      </c>
      <c r="GF168" s="19">
        <f>IF(ISNUMBER(GC168), GC168*COS(RADIANS(-$C168+Графики!$B$5))+GD168*SIN(RADIANS(-$C168+Графики!$B$5)),"")</f>
        <v>570.17979538104942</v>
      </c>
      <c r="GG168" s="24">
        <v>-0.40009904565807464</v>
      </c>
      <c r="GH168" s="25">
        <v>0.44180416106510056</v>
      </c>
      <c r="GI168" s="25">
        <v>-0.20355076234204916</v>
      </c>
      <c r="GJ168" s="25">
        <v>0.10055958637157131</v>
      </c>
      <c r="GK168" s="18">
        <f t="shared" si="475"/>
        <v>7.3469253740557132</v>
      </c>
      <c r="GL168" s="18">
        <f t="shared" si="476"/>
        <v>2.6538603220320391</v>
      </c>
      <c r="GM168" s="18">
        <f>IF(ISNUMBER(GK168),GM167+GK168*0.5,IF(ISNUMBER(GK369),0,""))</f>
        <v>527.89411828272614</v>
      </c>
      <c r="GN168" s="18">
        <f>IF(ISNUMBER(GL168),GN167+GL168*0.5,IF(ISNUMBER(GL369),0,""))</f>
        <v>574.37603275300819</v>
      </c>
      <c r="GO168" s="18">
        <f>IF(ISNUMBER(GM168), GM168*COS(RADIANS(-$C168+Графики!$B$3))+GN168*SIN(RADIANS(-$C168+Графики!$B$3)),"")</f>
        <v>527.89411828272614</v>
      </c>
      <c r="GP168" s="19">
        <f>IF(ISNUMBER(GM168), GM168*COS(RADIANS(-$C168+Графики!$B$5))+GN168*SIN(RADIANS(-$C168+Графики!$B$5)),"")</f>
        <v>574.37603275300819</v>
      </c>
      <c r="GQ168" s="24">
        <v>-0.34068041702285257</v>
      </c>
      <c r="GR168" s="25">
        <v>0.41874108857805081</v>
      </c>
      <c r="GS168" s="25">
        <v>-0.17369982266817513</v>
      </c>
      <c r="GT168" s="25">
        <v>0.11620140376533483</v>
      </c>
      <c r="GU168" s="18">
        <f t="shared" si="477"/>
        <v>6.6271543307774632</v>
      </c>
      <c r="GV168" s="18">
        <f t="shared" si="478"/>
        <v>2.5298627548024673</v>
      </c>
      <c r="GW168" s="18">
        <f>IF(ISNUMBER(GU168),GW167+GU168*0.5,IF(ISNUMBER(GU369),0,""))</f>
        <v>524.97335687638417</v>
      </c>
      <c r="GX168" s="18">
        <f>IF(ISNUMBER(GV168),GX167+GV168*0.5,IF(ISNUMBER(GV369),0,""))</f>
        <v>576.42411219920393</v>
      </c>
      <c r="GY168" s="18">
        <f>IF(ISNUMBER(GW168), GW168*COS(RADIANS(-$C168+Графики!$B$3))+GX168*SIN(RADIANS(-$C168+Графики!$B$3)),"")</f>
        <v>524.97335687638417</v>
      </c>
      <c r="GZ168" s="19">
        <f>IF(ISNUMBER(GW168), GW168*COS(RADIANS(-$C168+Графики!$B$5))+GX168*SIN(RADIANS(-$C168+Графики!$B$5)),"")</f>
        <v>576.42411219920393</v>
      </c>
      <c r="HA168" s="24">
        <v>-0.36251670812965864</v>
      </c>
      <c r="HB168" s="25">
        <v>0.33455531627125212</v>
      </c>
      <c r="HC168" s="25">
        <v>-0.26488393262404503</v>
      </c>
      <c r="HD168" s="25">
        <v>1.0540164857418266E-2</v>
      </c>
      <c r="HE168" s="18">
        <f t="shared" si="479"/>
        <v>6.0830634581079801</v>
      </c>
      <c r="HF168" s="18">
        <f t="shared" si="480"/>
        <v>2.4035263560158269</v>
      </c>
      <c r="HG168" s="18">
        <f>IF(ISNUMBER(HE168),HG167+HE168*0.5,IF(ISNUMBER(HE369),0,""))</f>
        <v>522.98447522074241</v>
      </c>
      <c r="HH168" s="18">
        <f>IF(ISNUMBER(HF168),HH167+HF168*0.5,IF(ISNUMBER(HF369),0,""))</f>
        <v>577.1221452304784</v>
      </c>
      <c r="HI168" s="18">
        <f>IF(ISNUMBER(HG168), HG168*COS(RADIANS(-$C168+Графики!$B$3))+HH168*SIN(RADIANS(-$C168+Графики!$B$3)),"")</f>
        <v>522.98447522074241</v>
      </c>
      <c r="HJ168" s="19">
        <f>IF(ISNUMBER(HG168), HG168*COS(RADIANS(-$C168+Графики!$B$5))+HH168*SIN(RADIANS(-$C168+Графики!$B$5)),"")</f>
        <v>577.1221452304784</v>
      </c>
      <c r="HK168" s="24">
        <v>-0.44162740205241513</v>
      </c>
      <c r="HL168" s="25">
        <v>0.42826831607609361</v>
      </c>
      <c r="HM168" s="25">
        <v>-0.10070412090591549</v>
      </c>
      <c r="HN168" s="25">
        <v>9.4624117519914647E-2</v>
      </c>
      <c r="HO168" s="18">
        <f t="shared" si="481"/>
        <v>7.5911993044839923</v>
      </c>
      <c r="HP168" s="18">
        <f t="shared" si="482"/>
        <v>1.7045596158848761</v>
      </c>
      <c r="HQ168" s="18">
        <f>IF(ISNUMBER(HO168),HQ167+HO168*0.5,IF(ISNUMBER(HO369),0,""))</f>
        <v>523.55769213843803</v>
      </c>
      <c r="HR168" s="18">
        <f>IF(ISNUMBER(HP168),HR167+HP168*0.5,IF(ISNUMBER(HP369),0,""))</f>
        <v>583.670474381502</v>
      </c>
      <c r="HS168" s="18">
        <f>IF(ISNUMBER(HQ168), HQ168*COS(RADIANS(-$C168+Графики!$B$3))+HR168*SIN(RADIANS(-$C168+Графики!$B$3)),"")</f>
        <v>523.55769213843803</v>
      </c>
      <c r="HT168" s="19">
        <f>IF(ISNUMBER(HQ168), HQ168*COS(RADIANS(-$C168+Графики!$B$5))+HR168*SIN(RADIANS(-$C168+Графики!$B$5)),"")</f>
        <v>583.670474381502</v>
      </c>
      <c r="HU168" s="24">
        <v>-0.34264974034996831</v>
      </c>
      <c r="HV168" s="25">
        <v>0.34390712270658297</v>
      </c>
      <c r="HW168" s="25">
        <v>-0.22485536584552143</v>
      </c>
      <c r="HX168" s="25">
        <v>-2.5682417705114508E-2</v>
      </c>
      <c r="HY168" s="18">
        <f t="shared" si="483"/>
        <v>5.991303036989855</v>
      </c>
      <c r="HZ168" s="18">
        <f t="shared" si="484"/>
        <v>1.7381109878283023</v>
      </c>
      <c r="IA168" s="18">
        <f>IF(ISNUMBER(HY168),IA167+HY168*0.5,IF(ISNUMBER(HY369),0,""))</f>
        <v>519.63111936151802</v>
      </c>
      <c r="IB168" s="18">
        <f>IF(ISNUMBER(HZ168),IB167+HZ168*0.5,IF(ISNUMBER(HZ369),0,""))</f>
        <v>568.62630537378834</v>
      </c>
      <c r="IC168" s="18">
        <f>IF(ISNUMBER(IA168), IA168*COS(RADIANS(-$C168+Графики!$B$3))+IB168*SIN(RADIANS(-$C168+Графики!$B$3)),"")</f>
        <v>519.63111936151802</v>
      </c>
      <c r="ID168" s="19">
        <f>IF(ISNUMBER(IA168), IA168*COS(RADIANS(-$C168+Графики!$B$5))+IB168*SIN(RADIANS(-$C168+Графики!$B$5)),"")</f>
        <v>568.62630537378834</v>
      </c>
      <c r="IE168" s="24">
        <v>-0.46643130309412306</v>
      </c>
      <c r="IF168" s="25">
        <v>0.39277836973582514</v>
      </c>
      <c r="IG168" s="25">
        <v>-0.2658039739267064</v>
      </c>
      <c r="IH168" s="25">
        <v>-6.1392583454162215E-2</v>
      </c>
      <c r="II168" s="18">
        <f t="shared" si="485"/>
        <v>7.497948621334765</v>
      </c>
      <c r="IJ168" s="18">
        <f t="shared" si="486"/>
        <v>1.7838249501302943</v>
      </c>
      <c r="IK168" s="18">
        <f>IF(ISNUMBER(II168),IK167+II168*0.5,IF(ISNUMBER(II369),0,""))</f>
        <v>520.15123508541888</v>
      </c>
      <c r="IL168" s="18">
        <f>IF(ISNUMBER(IJ168),IL167+IJ168*0.5,IF(ISNUMBER(IJ369),0,""))</f>
        <v>571.09442820847028</v>
      </c>
      <c r="IM168" s="18">
        <f>IF(ISNUMBER(IK168), IK168*COS(RADIANS(-$C168+Графики!$B$3))+IL168*SIN(RADIANS(-$C168+Графики!$B$3)),"")</f>
        <v>520.15123508541888</v>
      </c>
      <c r="IN168" s="19">
        <f>IF(ISNUMBER(IK168), IK168*COS(RADIANS(-$C168+Графики!$B$5))+IL168*SIN(RADIANS(-$C168+Графики!$B$5)),"")</f>
        <v>571.09442820847028</v>
      </c>
      <c r="IO168" s="24">
        <v>-0.36360697803115816</v>
      </c>
      <c r="IP168" s="25">
        <v>0.31288420719721954</v>
      </c>
      <c r="IQ168" s="25">
        <v>-0.21857018986730689</v>
      </c>
      <c r="IR168" s="25">
        <v>0.12132692469436429</v>
      </c>
      <c r="IS168" s="18">
        <f t="shared" si="487"/>
        <v>5.9034649807624806</v>
      </c>
      <c r="IT168" s="18">
        <f t="shared" si="488"/>
        <v>2.9661575341271296</v>
      </c>
      <c r="IU168" s="18">
        <f>IF(ISNUMBER(IS168),IU167+IS168*0.5,IF(ISNUMBER(IS369),0,""))</f>
        <v>519.57551636771746</v>
      </c>
      <c r="IV168" s="18">
        <f>IF(ISNUMBER(IT168),IV167+IT168*0.5,IF(ISNUMBER(IT369),0,""))</f>
        <v>579.32322872040686</v>
      </c>
      <c r="IW168" s="18">
        <f>IF(ISNUMBER(IU168), IU168*COS(RADIANS(-$C168+Графики!$B$3))+IV168*SIN(RADIANS(-$C168+Графики!$B$3)),"")</f>
        <v>519.57551636771746</v>
      </c>
      <c r="IX168" s="19">
        <f>IF(ISNUMBER(IU168), IU168*COS(RADIANS(-$C168+Графики!$B$5))+IV168*SIN(RADIANS(-$C168+Графики!$B$5)),"")</f>
        <v>579.32322872040686</v>
      </c>
    </row>
    <row r="169" spans="1:258" s="88" customFormat="1" x14ac:dyDescent="0.25">
      <c r="A169" s="44">
        <v>169</v>
      </c>
      <c r="B169" s="50">
        <v>0</v>
      </c>
      <c r="C169" s="11">
        <f>IF(Графики!$A$7="Расчитывать с учетом закручивания скважины",B169,0)</f>
        <v>0</v>
      </c>
      <c r="D169" s="47">
        <v>83</v>
      </c>
      <c r="E169" s="34">
        <f>IF(ISNUMBER(INDEX($I$1:$IX$303,$A169,E$1) ),INDEX($I$1:$IX$303,$A169,E$1),0)</f>
        <v>6.7122908830736234</v>
      </c>
      <c r="F169" s="35">
        <f>IF(ISNUMBER(INDEX($I$1:$IX$303,$A169,F$1) ),INDEX($I$1:$IX$303,$A169,F$1),0)</f>
        <v>5.0613308748969468</v>
      </c>
      <c r="G169" s="35">
        <f>IF(ISNUMBER(INDEX($I$1:$IX$303,$A169,G$1) ),INDEX($I$1:$IX$303,$A169,G$1)-$G$305,0)</f>
        <v>-454.33108736967904</v>
      </c>
      <c r="H169" s="36">
        <f>IF(ISNUMBER(INDEX($I$1:$IX$303,$A169,H$1) ),INDEX($I$1:$IX$303,$A169,H$1)-$H$305,0)</f>
        <v>-573.67515033236725</v>
      </c>
      <c r="I169" s="29">
        <v>-0.3877546490441981</v>
      </c>
      <c r="J169" s="25">
        <v>0.38142300382187455</v>
      </c>
      <c r="K169" s="25">
        <v>-0.28637964286925677</v>
      </c>
      <c r="L169" s="25">
        <v>0.29360862911713514</v>
      </c>
      <c r="M169" s="18">
        <f t="shared" si="439"/>
        <v>6.7122908830736234</v>
      </c>
      <c r="N169" s="18">
        <f t="shared" si="440"/>
        <v>5.0613308748969468</v>
      </c>
      <c r="O169" s="18">
        <f>IF(ISNUMBER(M169),O168+M169*0.5,IF(ISNUMBER(M370),0,""))</f>
        <v>523.58506851973561</v>
      </c>
      <c r="P169" s="18">
        <f>IF(ISNUMBER(N169),P168+N169*0.5,IF(ISNUMBER(N370),0,""))</f>
        <v>581.75451315167027</v>
      </c>
      <c r="Q169" s="18">
        <f>IF(ISNUMBER(O169), O169*COS(RADIANS(-$C169+Графики!$B$3))+P169*SIN(RADIANS(-$C169+Графики!$B$3)),"")</f>
        <v>523.58506851973561</v>
      </c>
      <c r="R169" s="19">
        <f>IF(ISNUMBER(O169), O169*COS(RADIANS(-$C169+Графики!$B$5))+P169*SIN(RADIANS(-$C169+Графики!$B$5)),"")</f>
        <v>581.75451315167027</v>
      </c>
      <c r="S169" s="29">
        <v>-0.34183213527324219</v>
      </c>
      <c r="T169" s="25">
        <v>0.36213979176321831</v>
      </c>
      <c r="U169" s="25">
        <v>-0.3049450463705225</v>
      </c>
      <c r="V169" s="25">
        <v>0.29409179510744088</v>
      </c>
      <c r="W169" s="18">
        <f t="shared" si="441"/>
        <v>6.1432753425116839</v>
      </c>
      <c r="X169" s="18">
        <f t="shared" si="442"/>
        <v>5.2275588027362687</v>
      </c>
      <c r="Y169" s="18">
        <f>IF(ISNUMBER(W169),Y168+W169*0.5,IF(ISNUMBER(W370),0,""))</f>
        <v>525.73089127336789</v>
      </c>
      <c r="Z169" s="18">
        <f>IF(ISNUMBER(X169),Z168+X169*0.5,IF(ISNUMBER(X370),0,""))</f>
        <v>576.73165509428986</v>
      </c>
      <c r="AA169" s="18">
        <f>IF(ISNUMBER(Y169), Y169*COS(RADIANS(-$C169+Графики!$B$3))+Z169*SIN(RADIANS(-$C169+Графики!$B$3)),"")</f>
        <v>525.73089127336789</v>
      </c>
      <c r="AB169" s="18">
        <f>IF(ISNUMBER(Y169), Y169*COS(RADIANS(-$C169+Графики!$B$5))+Z169*SIN(RADIANS(-$C169+Графики!$B$5)),"")</f>
        <v>576.73165509428986</v>
      </c>
      <c r="AC169" s="24">
        <v>-0.24927425488002558</v>
      </c>
      <c r="AD169" s="25">
        <v>0.28173585528654566</v>
      </c>
      <c r="AE169" s="25">
        <v>-0.13792882121054406</v>
      </c>
      <c r="AF169" s="25">
        <v>0.19497952791554171</v>
      </c>
      <c r="AG169" s="18">
        <f t="shared" si="443"/>
        <v>4.6339208075302425</v>
      </c>
      <c r="AH169" s="18">
        <f t="shared" si="444"/>
        <v>2.9051693131899063</v>
      </c>
      <c r="AI169" s="18">
        <f>IF(ISNUMBER(AG169),AI168+AG169*0.5,IF(ISNUMBER(AG370),0,""))</f>
        <v>525.04545669720949</v>
      </c>
      <c r="AJ169" s="18">
        <f>IF(ISNUMBER(AH169),AJ168+AH169*0.5,IF(ISNUMBER(AH370),0,""))</f>
        <v>581.51729371567114</v>
      </c>
      <c r="AK169" s="18">
        <f>IF(ISNUMBER(AI169), AI169*COS(RADIANS(-$C169+Графики!$B$3))+AJ169*SIN(RADIANS(-$C169+Графики!$B$3)),"")</f>
        <v>525.04545669720949</v>
      </c>
      <c r="AL169" s="19">
        <f>IF(ISNUMBER(AI169), AI169*COS(RADIANS(-$C169+Графики!$B$5))+AJ169*SIN(RADIANS(-$C169+Графики!$B$5)),"")</f>
        <v>581.51729371567114</v>
      </c>
      <c r="AM169" s="24">
        <v>-0.30036025473913697</v>
      </c>
      <c r="AN169" s="25">
        <v>0.32016968080787589</v>
      </c>
      <c r="AO169" s="25">
        <v>-0.13500954886493222</v>
      </c>
      <c r="AP169" s="25">
        <v>0.22220976737941103</v>
      </c>
      <c r="AQ169" s="18">
        <f t="shared" si="445"/>
        <v>5.415118775843073</v>
      </c>
      <c r="AR169" s="18">
        <f t="shared" si="446"/>
        <v>3.1173215612085579</v>
      </c>
      <c r="AS169" s="18">
        <f>IF(ISNUMBER(AQ169),AS168+AQ169*0.5,IF(ISNUMBER(AQ370),0,""))</f>
        <v>519.28490226115321</v>
      </c>
      <c r="AT169" s="18">
        <f>IF(ISNUMBER(AR169),AT168+AR169*0.5,IF(ISNUMBER(AR370),0,""))</f>
        <v>581.78771022314936</v>
      </c>
      <c r="AU169" s="18">
        <f>IF(ISNUMBER(AS169), AS169*COS(RADIANS(-$C169+Графики!$B$3))+AT169*SIN(RADIANS(-$C169+Графики!$B$3)),"")</f>
        <v>519.28490226115321</v>
      </c>
      <c r="AV169" s="19">
        <f>IF(ISNUMBER(AS169), AS169*COS(RADIANS(-$C169+Графики!$B$5))+AT169*SIN(RADIANS(-$C169+Графики!$B$5)),"")</f>
        <v>581.78771022314936</v>
      </c>
      <c r="AW169" s="24">
        <v>-0.36532832844546892</v>
      </c>
      <c r="AX169" s="25">
        <v>0.28287670851967706</v>
      </c>
      <c r="AY169" s="25">
        <v>-0.15450559112447104</v>
      </c>
      <c r="AZ169" s="25">
        <v>0.36040449765535942</v>
      </c>
      <c r="BA169" s="18">
        <f t="shared" si="447"/>
        <v>5.6566258948565045</v>
      </c>
      <c r="BB169" s="18">
        <f t="shared" si="448"/>
        <v>4.4934230793288306</v>
      </c>
      <c r="BC169" s="18">
        <f>IF(ISNUMBER(BA169),BC168+BA169*0.5,IF(ISNUMBER(BA370),0,""))</f>
        <v>518.17816355393586</v>
      </c>
      <c r="BD169" s="18">
        <f>IF(ISNUMBER(BB169),BD168+BB169*0.5,IF(ISNUMBER(BB370),0,""))</f>
        <v>574.54122668141076</v>
      </c>
      <c r="BE169" s="18">
        <f>IF(ISNUMBER(BC169), BC169*COS(RADIANS(-$C169+Графики!$B$3))+BD169*SIN(RADIANS(-$C169+Графики!$B$3)),"")</f>
        <v>518.17816355393586</v>
      </c>
      <c r="BF169" s="19">
        <f>IF(ISNUMBER(BC169), BC169*COS(RADIANS(-$C169+Графики!$B$5))+BD169*SIN(RADIANS(-$C169+Графики!$B$5)),"")</f>
        <v>574.54122668141076</v>
      </c>
      <c r="BG169" s="24">
        <v>-0.40271494703735378</v>
      </c>
      <c r="BH169" s="25">
        <v>0.35489496153956701</v>
      </c>
      <c r="BI169" s="25">
        <v>-0.25137138223275896</v>
      </c>
      <c r="BJ169" s="25">
        <v>0.22214794669151031</v>
      </c>
      <c r="BK169" s="18">
        <f t="shared" si="449"/>
        <v>6.6113455107226278</v>
      </c>
      <c r="BL169" s="18">
        <f t="shared" si="450"/>
        <v>4.132223920881251</v>
      </c>
      <c r="BM169" s="18">
        <f>IF(ISNUMBER(BK169),BM168+BK169*0.5,IF(ISNUMBER(BK370),0,""))</f>
        <v>520.65203247490649</v>
      </c>
      <c r="BN169" s="18">
        <f>IF(ISNUMBER(BL169),BN168+BL169*0.5,IF(ISNUMBER(BL370),0,""))</f>
        <v>569.89847471125881</v>
      </c>
      <c r="BO169" s="18">
        <f>IF(ISNUMBER(BM169), BM169*COS(RADIANS(-$C169+Графики!$B$3))+BN169*SIN(RADIANS(-$C169+Графики!$B$3)),"")</f>
        <v>520.65203247490649</v>
      </c>
      <c r="BP169" s="19">
        <f>IF(ISNUMBER(BM169), BM169*COS(RADIANS(-$C169+Графики!$B$5))+BN169*SIN(RADIANS(-$C169+Графики!$B$5)),"")</f>
        <v>569.89847471125881</v>
      </c>
      <c r="BQ169" s="24">
        <v>-0.32422293238894506</v>
      </c>
      <c r="BR169" s="25">
        <v>0.23572037775163621</v>
      </c>
      <c r="BS169" s="25">
        <v>-0.30426056950596003</v>
      </c>
      <c r="BT169" s="25">
        <v>0.26479375025800211</v>
      </c>
      <c r="BU169" s="18">
        <f t="shared" si="451"/>
        <v>4.8864077475816172</v>
      </c>
      <c r="BV169" s="18">
        <f t="shared" si="452"/>
        <v>4.965915340889488</v>
      </c>
      <c r="BW169" s="18">
        <f>IF(ISNUMBER(BU169),BW168+BU169*0.5,IF(ISNUMBER(BU370),0,""))</f>
        <v>525.67832654260133</v>
      </c>
      <c r="BX169" s="18">
        <f>IF(ISNUMBER(BV169),BX168+BV169*0.5,IF(ISNUMBER(BV370),0,""))</f>
        <v>572.00111086520428</v>
      </c>
      <c r="BY169" s="18">
        <f>IF(ISNUMBER(BW169), BW169*COS(RADIANS(-$C169+Графики!$B$3))+BX169*SIN(RADIANS(-$C169+Графики!$B$3)),"")</f>
        <v>525.67832654260133</v>
      </c>
      <c r="BZ169" s="19">
        <f>IF(ISNUMBER(BW169), BW169*COS(RADIANS(-$C169+Графики!$B$5))+BX169*SIN(RADIANS(-$C169+Графики!$B$5)),"")</f>
        <v>572.00111086520428</v>
      </c>
      <c r="CA169" s="29">
        <v>-0.22871288400647197</v>
      </c>
      <c r="CB169" s="25">
        <v>0.33802712642063193</v>
      </c>
      <c r="CC169" s="25">
        <v>-0.28586950006586859</v>
      </c>
      <c r="CD169" s="25">
        <v>0.34511024116594424</v>
      </c>
      <c r="CE169" s="18">
        <f t="shared" si="453"/>
        <v>4.945719429982546</v>
      </c>
      <c r="CF169" s="18">
        <f t="shared" si="454"/>
        <v>5.5063091738564074</v>
      </c>
      <c r="CG169" s="18">
        <f>IF(ISNUMBER(CE169),CG168+CE169*0.5,IF(ISNUMBER(CE370),0,""))</f>
        <v>528.8623425503207</v>
      </c>
      <c r="CH169" s="18">
        <f>IF(ISNUMBER(CF169),CH168+CF169*0.5,IF(ISNUMBER(CF370),0,""))</f>
        <v>584.82139945212009</v>
      </c>
      <c r="CI169" s="18">
        <f>IF(ISNUMBER(CG169), CG169*COS(RADIANS(-$C169+Графики!$B$3))+CH169*SIN(RADIANS(-$C169+Графики!$B$3)),"")</f>
        <v>528.8623425503207</v>
      </c>
      <c r="CJ169" s="19">
        <f>IF(ISNUMBER(CG169), CG169*COS(RADIANS(-$C169+Графики!$B$5))+CH169*SIN(RADIANS(-$C169+Графики!$B$5)),"")</f>
        <v>584.82139945212009</v>
      </c>
      <c r="CK169" s="24">
        <v>-0.33967117513965206</v>
      </c>
      <c r="CL169" s="25">
        <v>0.32800535241973749</v>
      </c>
      <c r="CM169" s="25">
        <v>-0.30021880803943701</v>
      </c>
      <c r="CN169" s="25">
        <v>0.37302031962672777</v>
      </c>
      <c r="CO169" s="18">
        <f t="shared" si="455"/>
        <v>5.8265439044118228</v>
      </c>
      <c r="CP169" s="18">
        <f t="shared" si="456"/>
        <v>5.8750859169572935</v>
      </c>
      <c r="CQ169" s="18">
        <f>IF(ISNUMBER(CO169),CQ168+CO169*0.5,IF(ISNUMBER(CO370),0,""))</f>
        <v>530.90631655914228</v>
      </c>
      <c r="CR169" s="18">
        <f>IF(ISNUMBER(CP169),CR168+CP169*0.5,IF(ISNUMBER(CP370),0,""))</f>
        <v>584.10085397317016</v>
      </c>
      <c r="CS169" s="18">
        <f>IF(ISNUMBER(CQ169), CQ169*COS(RADIANS(-$C169+Графики!$B$3))+CR169*SIN(RADIANS(-$C169+Графики!$B$3)),"")</f>
        <v>530.90631655914228</v>
      </c>
      <c r="CT169" s="19">
        <f>IF(ISNUMBER(CQ169), CQ169*COS(RADIANS(-$C169+Графики!$B$5))+CR169*SIN(RADIANS(-$C169+Графики!$B$5)),"")</f>
        <v>584.10085397317016</v>
      </c>
      <c r="CU169" s="24">
        <v>-0.22157714950897067</v>
      </c>
      <c r="CV169" s="25">
        <v>0.28689948007098376</v>
      </c>
      <c r="CW169" s="25">
        <v>-0.15873072640275987</v>
      </c>
      <c r="CX169" s="25">
        <v>0.23000498529401522</v>
      </c>
      <c r="CY169" s="18">
        <f t="shared" si="457"/>
        <v>4.4372811163969645</v>
      </c>
      <c r="CZ169" s="18">
        <f t="shared" si="458"/>
        <v>3.3923525379986996</v>
      </c>
      <c r="DA169" s="18">
        <f>IF(ISNUMBER(CY169),DA168+CY169*0.5,IF(ISNUMBER(CY370),0,""))</f>
        <v>519.68790196991938</v>
      </c>
      <c r="DB169" s="18">
        <f>IF(ISNUMBER(CZ169),DB168+CZ169*0.5,IF(ISNUMBER(CZ370),0,""))</f>
        <v>580.75208649242347</v>
      </c>
      <c r="DC169" s="18">
        <f>IF(ISNUMBER(DA169), DA169*COS(RADIANS(-$C169+Графики!$B$3))+DB169*SIN(RADIANS(-$C169+Графики!$B$3)),"")</f>
        <v>519.68790196991938</v>
      </c>
      <c r="DD169" s="19">
        <f>IF(ISNUMBER(DA169), DA169*COS(RADIANS(-$C169+Графики!$B$5))+DB169*SIN(RADIANS(-$C169+Графики!$B$5)),"")</f>
        <v>580.75208649242347</v>
      </c>
      <c r="DE169" s="24">
        <v>-0.24178819293122186</v>
      </c>
      <c r="DF169" s="25">
        <v>0.33368005070701712</v>
      </c>
      <c r="DG169" s="25">
        <v>-0.28322184895271757</v>
      </c>
      <c r="DH169" s="25">
        <v>0.36517073831009972</v>
      </c>
      <c r="DI169" s="18">
        <f t="shared" si="459"/>
        <v>5.0218866877222927</v>
      </c>
      <c r="DJ169" s="18">
        <f t="shared" si="460"/>
        <v>5.6582625537676012</v>
      </c>
      <c r="DK169" s="18">
        <f>IF(ISNUMBER(DI169),DK168+DI169*0.5,IF(ISNUMBER(DI370),0,""))</f>
        <v>522.40057252640383</v>
      </c>
      <c r="DL169" s="18">
        <f>IF(ISNUMBER(DJ169),DL168+DJ169*0.5,IF(ISNUMBER(DJ370),0,""))</f>
        <v>583.39467550408608</v>
      </c>
      <c r="DM169" s="18">
        <f>IF(ISNUMBER(DK169), DK169*COS(RADIANS(-$C169+Графики!$B$3))+DL169*SIN(RADIANS(-$C169+Графики!$B$3)),"")</f>
        <v>522.40057252640383</v>
      </c>
      <c r="DN169" s="19">
        <f>IF(ISNUMBER(DK169), DK169*COS(RADIANS(-$C169+Графики!$B$5))+DL169*SIN(RADIANS(-$C169+Графики!$B$5)),"")</f>
        <v>583.39467550408608</v>
      </c>
      <c r="DO169" s="24">
        <v>-0.34085480779985899</v>
      </c>
      <c r="DP169" s="25">
        <v>0.28101500281680136</v>
      </c>
      <c r="DQ169" s="25">
        <v>-0.23352339452534196</v>
      </c>
      <c r="DR169" s="25">
        <v>0.31912768547557191</v>
      </c>
      <c r="DS169" s="18">
        <f t="shared" si="461"/>
        <v>5.4268112198024721</v>
      </c>
      <c r="DT169" s="18">
        <f t="shared" si="462"/>
        <v>4.8227717845861289</v>
      </c>
      <c r="DU169" s="18">
        <f>IF(ISNUMBER(DS169),DU168+DS169*0.5,IF(ISNUMBER(DS370),0,""))</f>
        <v>527.61246606562349</v>
      </c>
      <c r="DV169" s="18">
        <f>IF(ISNUMBER(DT169),DV168+DT169*0.5,IF(ISNUMBER(DT370),0,""))</f>
        <v>578.61836958089464</v>
      </c>
      <c r="DW169" s="18">
        <f>IF(ISNUMBER(DU169), DU169*COS(RADIANS(-$C169+Графики!$B$3))+DV169*SIN(RADIANS(-$C169+Графики!$B$3)),"")</f>
        <v>527.61246606562349</v>
      </c>
      <c r="DX169" s="19">
        <f>IF(ISNUMBER(DU169), DU169*COS(RADIANS(-$C169+Графики!$B$5))+DV169*SIN(RADIANS(-$C169+Графики!$B$5)),"")</f>
        <v>578.61836958089464</v>
      </c>
      <c r="DY169" s="24">
        <v>-0.36086749667913232</v>
      </c>
      <c r="DZ169" s="25">
        <v>0.31845651035194256</v>
      </c>
      <c r="EA169" s="25">
        <v>-0.30370069928723253</v>
      </c>
      <c r="EB169" s="25">
        <v>0.23159832304517278</v>
      </c>
      <c r="EC169" s="18">
        <f t="shared" si="463"/>
        <v>5.9281855819668685</v>
      </c>
      <c r="ED169" s="18">
        <f t="shared" si="464"/>
        <v>4.6713482217370377</v>
      </c>
      <c r="EE169" s="18">
        <f>IF(ISNUMBER(EC169),EE168+EC169*0.5,IF(ISNUMBER(EC370),0,""))</f>
        <v>520.37637079280034</v>
      </c>
      <c r="EF169" s="18">
        <f>IF(ISNUMBER(ED169),EF168+ED169*0.5,IF(ISNUMBER(ED370),0,""))</f>
        <v>575.31601970316387</v>
      </c>
      <c r="EG169" s="18">
        <f>IF(ISNUMBER(EE169), EE169*COS(RADIANS(-$C169+Графики!$B$3))+EF169*SIN(RADIANS(-$C169+Графики!$B$3)),"")</f>
        <v>520.37637079280034</v>
      </c>
      <c r="EH169" s="19">
        <f>IF(ISNUMBER(EE169), EE169*COS(RADIANS(-$C169+Графики!$B$5))+EF169*SIN(RADIANS(-$C169+Графики!$B$5)),"")</f>
        <v>575.31601970316387</v>
      </c>
      <c r="EI169" s="24">
        <v>-0.22600877951829365</v>
      </c>
      <c r="EJ169" s="25">
        <v>0.35801005576588707</v>
      </c>
      <c r="EK169" s="25">
        <v>-0.25749398387487482</v>
      </c>
      <c r="EL169" s="25">
        <v>0.35446256209380855</v>
      </c>
      <c r="EM169" s="18">
        <f t="shared" si="465"/>
        <v>5.096503721365746</v>
      </c>
      <c r="EN169" s="18">
        <f t="shared" si="466"/>
        <v>5.3403029196138059</v>
      </c>
      <c r="EO169" s="18">
        <f>IF(ISNUMBER(EM169),EO168+EM169*0.5,IF(ISNUMBER(EM370),0,""))</f>
        <v>524.61135983078896</v>
      </c>
      <c r="EP169" s="18">
        <f>IF(ISNUMBER(EN169),EP168+EN169*0.5,IF(ISNUMBER(EN370),0,""))</f>
        <v>578.94262587373328</v>
      </c>
      <c r="EQ169" s="18">
        <f>IF(ISNUMBER(EO169), EO169*COS(RADIANS(-$C169+Графики!$B$3))+EP169*SIN(RADIANS(-$C169+Графики!$B$3)),"")</f>
        <v>524.61135983078896</v>
      </c>
      <c r="ER169" s="19">
        <f>IF(ISNUMBER(EO169), EO169*COS(RADIANS(-$C169+Графики!$B$5))+EP169*SIN(RADIANS(-$C169+Графики!$B$5)),"")</f>
        <v>578.94262587373328</v>
      </c>
      <c r="ES169" s="24">
        <v>-0.32005326856063931</v>
      </c>
      <c r="ET169" s="25">
        <v>0.35607975842920236</v>
      </c>
      <c r="EU169" s="25">
        <v>-0.18463012254084696</v>
      </c>
      <c r="EV169" s="25">
        <v>0.39189916796007718</v>
      </c>
      <c r="EW169" s="18">
        <f t="shared" si="467"/>
        <v>5.9003395149449211</v>
      </c>
      <c r="EX169" s="18">
        <f t="shared" si="468"/>
        <v>5.03114595138429</v>
      </c>
      <c r="EY169" s="18">
        <f>IF(ISNUMBER(EW169),EY168+EW169*0.5,IF(ISNUMBER(EW370),0,""))</f>
        <v>516.20317996226868</v>
      </c>
      <c r="EZ169" s="18">
        <f>IF(ISNUMBER(EX169),EZ168+EX169*0.5,IF(ISNUMBER(EX370),0,""))</f>
        <v>576.30722834083906</v>
      </c>
      <c r="FA169" s="18">
        <f>IF(ISNUMBER(EY169), EY169*COS(RADIANS(-$C169+Графики!$B$3))+EZ169*SIN(RADIANS(-$C169+Графики!$B$3)),"")</f>
        <v>516.20317996226868</v>
      </c>
      <c r="FB169" s="19">
        <f>IF(ISNUMBER(EY169), EY169*COS(RADIANS(-$C169+Графики!$B$5))+EZ169*SIN(RADIANS(-$C169+Графики!$B$5)),"")</f>
        <v>576.30722834083906</v>
      </c>
      <c r="FC169" s="24">
        <v>-0.24552572892588015</v>
      </c>
      <c r="FD169" s="25">
        <v>0.22681251645995817</v>
      </c>
      <c r="FE169" s="25">
        <v>-0.24778511747086121</v>
      </c>
      <c r="FF169" s="25">
        <v>0.25337172619788473</v>
      </c>
      <c r="FG169" s="18">
        <f t="shared" si="469"/>
        <v>4.1219171104155183</v>
      </c>
      <c r="FH169" s="18">
        <f t="shared" si="470"/>
        <v>4.3734045538986832</v>
      </c>
      <c r="FI169" s="18">
        <f>IF(ISNUMBER(FG169),FI168+FG169*0.5,IF(ISNUMBER(FG370),0,""))</f>
        <v>524.16393084654146</v>
      </c>
      <c r="FJ169" s="18">
        <f>IF(ISNUMBER(FH169),FJ168+FH169*0.5,IF(ISNUMBER(FH370),0,""))</f>
        <v>583.18179391103024</v>
      </c>
      <c r="FK169" s="18">
        <f>IF(ISNUMBER(FI169), FI169*COS(RADIANS(-$C169+Графики!$B$3))+FJ169*SIN(RADIANS(-$C169+Графики!$B$3)),"")</f>
        <v>524.16393084654146</v>
      </c>
      <c r="FL169" s="19">
        <f>IF(ISNUMBER(FI169), FI169*COS(RADIANS(-$C169+Графики!$B$5))+FJ169*SIN(RADIANS(-$C169+Графики!$B$5)),"")</f>
        <v>583.18179391103024</v>
      </c>
      <c r="FM169" s="24">
        <v>-0.32185392922221623</v>
      </c>
      <c r="FN169" s="25">
        <v>0.36684331118390512</v>
      </c>
      <c r="FO169" s="25">
        <v>-0.14594515752249002</v>
      </c>
      <c r="FP169" s="25">
        <v>0.26856857851366378</v>
      </c>
      <c r="FQ169" s="18">
        <f t="shared" si="471"/>
        <v>6.0099810166974654</v>
      </c>
      <c r="FR169" s="18">
        <f t="shared" si="472"/>
        <v>3.617306855551889</v>
      </c>
      <c r="FS169" s="18">
        <f>IF(ISNUMBER(FQ169),FS168+FQ169*0.5,IF(ISNUMBER(FQ370),0,""))</f>
        <v>528.62295651426871</v>
      </c>
      <c r="FT169" s="18">
        <f>IF(ISNUMBER(FR169),FT168+FR169*0.5,IF(ISNUMBER(FR370),0,""))</f>
        <v>574.78317645834545</v>
      </c>
      <c r="FU169" s="18">
        <f>IF(ISNUMBER(FS169), FS169*COS(RADIANS(-$C169+Графики!$B$3))+FT169*SIN(RADIANS(-$C169+Графики!$B$3)),"")</f>
        <v>528.62295651426871</v>
      </c>
      <c r="FV169" s="19">
        <f>IF(ISNUMBER(FS169), FS169*COS(RADIANS(-$C169+Графики!$B$5))+FT169*SIN(RADIANS(-$C169+Графики!$B$5)),"")</f>
        <v>574.78317645834545</v>
      </c>
      <c r="FW169" s="24">
        <v>-0.32739605047349785</v>
      </c>
      <c r="FX169" s="25">
        <v>0.26007872965054235</v>
      </c>
      <c r="FY169" s="25">
        <v>-0.30736255662594159</v>
      </c>
      <c r="FZ169" s="25">
        <v>0.22118312999064568</v>
      </c>
      <c r="GA169" s="18">
        <f t="shared" si="473"/>
        <v>5.1266621354745654</v>
      </c>
      <c r="GB169" s="18">
        <f t="shared" si="474"/>
        <v>4.6124148848092537</v>
      </c>
      <c r="GC169" s="18">
        <f>IF(ISNUMBER(GA169),GC168+GA169*0.5,IF(ISNUMBER(GA370),0,""))</f>
        <v>528.49675490111122</v>
      </c>
      <c r="GD169" s="18">
        <f>IF(ISNUMBER(GB169),GD168+GB169*0.5,IF(ISNUMBER(GB370),0,""))</f>
        <v>572.48600282345399</v>
      </c>
      <c r="GE169" s="18">
        <f>IF(ISNUMBER(GC169), GC169*COS(RADIANS(-$C169+Графики!$B$3))+GD169*SIN(RADIANS(-$C169+Графики!$B$3)),"")</f>
        <v>528.49675490111122</v>
      </c>
      <c r="GF169" s="19">
        <f>IF(ISNUMBER(GC169), GC169*COS(RADIANS(-$C169+Графики!$B$5))+GD169*SIN(RADIANS(-$C169+Графики!$B$5)),"")</f>
        <v>572.48600282345399</v>
      </c>
      <c r="GG169" s="24">
        <v>-0.30678497903661073</v>
      </c>
      <c r="GH169" s="25">
        <v>0.35578711263937068</v>
      </c>
      <c r="GI169" s="25">
        <v>-0.17562860866256458</v>
      </c>
      <c r="GJ169" s="25">
        <v>0.308271185077853</v>
      </c>
      <c r="GK169" s="18">
        <f t="shared" si="475"/>
        <v>5.7820000484550045</v>
      </c>
      <c r="GL169" s="18">
        <f t="shared" si="476"/>
        <v>4.222809774868364</v>
      </c>
      <c r="GM169" s="18">
        <f>IF(ISNUMBER(GK169),GM168+GK169*0.5,IF(ISNUMBER(GK370),0,""))</f>
        <v>530.78511830695368</v>
      </c>
      <c r="GN169" s="18">
        <f>IF(ISNUMBER(GL169),GN168+GL169*0.5,IF(ISNUMBER(GL370),0,""))</f>
        <v>576.48743764044241</v>
      </c>
      <c r="GO169" s="18">
        <f>IF(ISNUMBER(GM169), GM169*COS(RADIANS(-$C169+Графики!$B$3))+GN169*SIN(RADIANS(-$C169+Графики!$B$3)),"")</f>
        <v>530.78511830695368</v>
      </c>
      <c r="GP169" s="19">
        <f>IF(ISNUMBER(GM169), GM169*COS(RADIANS(-$C169+Графики!$B$5))+GN169*SIN(RADIANS(-$C169+Графики!$B$5)),"")</f>
        <v>576.48743764044241</v>
      </c>
      <c r="GQ169" s="24">
        <v>-0.30149589071900734</v>
      </c>
      <c r="GR169" s="25">
        <v>0.22764308402980363</v>
      </c>
      <c r="GS169" s="25">
        <v>-0.31167061876064595</v>
      </c>
      <c r="GT169" s="25">
        <v>0.35712940924890468</v>
      </c>
      <c r="GU169" s="18">
        <f t="shared" si="477"/>
        <v>4.6175922453341434</v>
      </c>
      <c r="GV169" s="18">
        <f t="shared" si="478"/>
        <v>5.8363481287089449</v>
      </c>
      <c r="GW169" s="18">
        <f>IF(ISNUMBER(GU169),GW168+GU169*0.5,IF(ISNUMBER(GU370),0,""))</f>
        <v>527.28215299905128</v>
      </c>
      <c r="GX169" s="18">
        <f>IF(ISNUMBER(GV169),GX168+GV169*0.5,IF(ISNUMBER(GV370),0,""))</f>
        <v>579.34228626355844</v>
      </c>
      <c r="GY169" s="18">
        <f>IF(ISNUMBER(GW169), GW169*COS(RADIANS(-$C169+Графики!$B$3))+GX169*SIN(RADIANS(-$C169+Графики!$B$3)),"")</f>
        <v>527.28215299905128</v>
      </c>
      <c r="GZ169" s="19">
        <f>IF(ISNUMBER(GW169), GW169*COS(RADIANS(-$C169+Графики!$B$5))+GX169*SIN(RADIANS(-$C169+Графики!$B$5)),"")</f>
        <v>579.34228626355844</v>
      </c>
      <c r="HA169" s="24">
        <v>-0.2988861400022621</v>
      </c>
      <c r="HB169" s="25">
        <v>0.35625843187728135</v>
      </c>
      <c r="HC169" s="25">
        <v>-0.18952706421798077</v>
      </c>
      <c r="HD169" s="25">
        <v>0.33900199668378417</v>
      </c>
      <c r="HE169" s="18">
        <f t="shared" si="479"/>
        <v>5.7171837819822837</v>
      </c>
      <c r="HF169" s="18">
        <f t="shared" si="480"/>
        <v>4.6122697996204547</v>
      </c>
      <c r="HG169" s="18">
        <f>IF(ISNUMBER(HE169),HG168+HE169*0.5,IF(ISNUMBER(HE370),0,""))</f>
        <v>525.8430671117336</v>
      </c>
      <c r="HH169" s="18">
        <f>IF(ISNUMBER(HF169),HH168+HF169*0.5,IF(ISNUMBER(HF370),0,""))</f>
        <v>579.42828013028861</v>
      </c>
      <c r="HI169" s="18">
        <f>IF(ISNUMBER(HG169), HG169*COS(RADIANS(-$C169+Графики!$B$3))+HH169*SIN(RADIANS(-$C169+Графики!$B$3)),"")</f>
        <v>525.8430671117336</v>
      </c>
      <c r="HJ169" s="19">
        <f>IF(ISNUMBER(HG169), HG169*COS(RADIANS(-$C169+Графики!$B$5))+HH169*SIN(RADIANS(-$C169+Графики!$B$5)),"")</f>
        <v>579.42828013028861</v>
      </c>
      <c r="HK169" s="24">
        <v>-0.31978535888927123</v>
      </c>
      <c r="HL169" s="25">
        <v>0.20446977548602277</v>
      </c>
      <c r="HM169" s="25">
        <v>-0.30015275996380497</v>
      </c>
      <c r="HN169" s="25">
        <v>0.38232496086808709</v>
      </c>
      <c r="HO169" s="18">
        <f t="shared" si="481"/>
        <v>4.5749731481962241</v>
      </c>
      <c r="HP169" s="18">
        <f t="shared" si="482"/>
        <v>5.9557064408623939</v>
      </c>
      <c r="HQ169" s="18">
        <f>IF(ISNUMBER(HO169),HQ168+HO169*0.5,IF(ISNUMBER(HO370),0,""))</f>
        <v>525.84517871253615</v>
      </c>
      <c r="HR169" s="18">
        <f>IF(ISNUMBER(HP169),HR168+HP169*0.5,IF(ISNUMBER(HP370),0,""))</f>
        <v>586.64832760193315</v>
      </c>
      <c r="HS169" s="18">
        <f>IF(ISNUMBER(HQ169), HQ169*COS(RADIANS(-$C169+Графики!$B$3))+HR169*SIN(RADIANS(-$C169+Графики!$B$3)),"")</f>
        <v>525.84517871253615</v>
      </c>
      <c r="HT169" s="19">
        <f>IF(ISNUMBER(HQ169), HQ169*COS(RADIANS(-$C169+Графики!$B$5))+HR169*SIN(RADIANS(-$C169+Графики!$B$5)),"")</f>
        <v>586.64832760193315</v>
      </c>
      <c r="HU169" s="24">
        <v>-0.28913395807378944</v>
      </c>
      <c r="HV169" s="25">
        <v>0.25026341048454348</v>
      </c>
      <c r="HW169" s="25">
        <v>-0.29464787481313648</v>
      </c>
      <c r="HX169" s="25">
        <v>0.33956389179190893</v>
      </c>
      <c r="HY169" s="18">
        <f t="shared" si="483"/>
        <v>4.7071126462833499</v>
      </c>
      <c r="HZ169" s="18">
        <f t="shared" si="484"/>
        <v>5.5345134862187226</v>
      </c>
      <c r="IA169" s="18">
        <f>IF(ISNUMBER(HY169),IA168+HY169*0.5,IF(ISNUMBER(HY370),0,""))</f>
        <v>521.98467568465969</v>
      </c>
      <c r="IB169" s="18">
        <f>IF(ISNUMBER(HZ169),IB168+HZ169*0.5,IF(ISNUMBER(HZ370),0,""))</f>
        <v>571.39356211689767</v>
      </c>
      <c r="IC169" s="18">
        <f>IF(ISNUMBER(IA169), IA169*COS(RADIANS(-$C169+Графики!$B$3))+IB169*SIN(RADIANS(-$C169+Графики!$B$3)),"")</f>
        <v>521.98467568465969</v>
      </c>
      <c r="ID169" s="19">
        <f>IF(ISNUMBER(IA169), IA169*COS(RADIANS(-$C169+Графики!$B$5))+IB169*SIN(RADIANS(-$C169+Графики!$B$5)),"")</f>
        <v>571.39356211689767</v>
      </c>
      <c r="IE169" s="24">
        <v>-0.38014117148332416</v>
      </c>
      <c r="IF169" s="25">
        <v>0.32498071643396653</v>
      </c>
      <c r="IG169" s="25">
        <v>-0.25717768667941526</v>
      </c>
      <c r="IH169" s="25">
        <v>0.35392627015531408</v>
      </c>
      <c r="II169" s="18">
        <f t="shared" si="485"/>
        <v>6.1533104546549016</v>
      </c>
      <c r="IJ169" s="18">
        <f t="shared" si="486"/>
        <v>5.332862781783251</v>
      </c>
      <c r="IK169" s="18">
        <f>IF(ISNUMBER(II169),IK168+II169*0.5,IF(ISNUMBER(II370),0,""))</f>
        <v>523.22789031274635</v>
      </c>
      <c r="IL169" s="18">
        <f>IF(ISNUMBER(IJ169),IL168+IJ169*0.5,IF(ISNUMBER(IJ370),0,""))</f>
        <v>573.76085959936188</v>
      </c>
      <c r="IM169" s="18">
        <f>IF(ISNUMBER(IK169), IK169*COS(RADIANS(-$C169+Графики!$B$3))+IL169*SIN(RADIANS(-$C169+Графики!$B$3)),"")</f>
        <v>523.22789031274635</v>
      </c>
      <c r="IN169" s="19">
        <f>IF(ISNUMBER(IK169), IK169*COS(RADIANS(-$C169+Графики!$B$5))+IL169*SIN(RADIANS(-$C169+Графики!$B$5)),"")</f>
        <v>573.76085959936188</v>
      </c>
      <c r="IO169" s="24">
        <v>-0.2999337535350971</v>
      </c>
      <c r="IP169" s="25">
        <v>0.28356073349057864</v>
      </c>
      <c r="IQ169" s="25">
        <v>-0.31547185966270619</v>
      </c>
      <c r="IR169" s="25">
        <v>0.19637534726270592</v>
      </c>
      <c r="IS169" s="18">
        <f t="shared" si="487"/>
        <v>5.091927978970527</v>
      </c>
      <c r="IT169" s="18">
        <f t="shared" si="488"/>
        <v>4.4666946610861409</v>
      </c>
      <c r="IU169" s="18">
        <f>IF(ISNUMBER(IS169),IU168+IS169*0.5,IF(ISNUMBER(IS370),0,""))</f>
        <v>522.1214803572027</v>
      </c>
      <c r="IV169" s="18">
        <f>IF(ISNUMBER(IT169),IV168+IT169*0.5,IF(ISNUMBER(IT370),0,""))</f>
        <v>581.55657605094996</v>
      </c>
      <c r="IW169" s="18">
        <f>IF(ISNUMBER(IU169), IU169*COS(RADIANS(-$C169+Графики!$B$3))+IV169*SIN(RADIANS(-$C169+Графики!$B$3)),"")</f>
        <v>522.1214803572027</v>
      </c>
      <c r="IX169" s="19">
        <f>IF(ISNUMBER(IU169), IU169*COS(RADIANS(-$C169+Графики!$B$5))+IV169*SIN(RADIANS(-$C169+Графики!$B$5)),"")</f>
        <v>581.55657605094996</v>
      </c>
    </row>
    <row r="170" spans="1:258" s="88" customFormat="1" x14ac:dyDescent="0.25">
      <c r="A170" s="44">
        <v>170</v>
      </c>
      <c r="B170" s="50">
        <v>0</v>
      </c>
      <c r="C170" s="11">
        <f>IF(Графики!$A$7="Расчитывать с учетом закручивания скважины",B170,0)</f>
        <v>0</v>
      </c>
      <c r="D170" s="47">
        <v>83.5</v>
      </c>
      <c r="E170" s="34">
        <f>IF(ISNUMBER(INDEX($I$1:$IX$303,$A170,E$1) ),INDEX($I$1:$IX$303,$A170,E$1),0)</f>
        <v>5.6120953529371969</v>
      </c>
      <c r="F170" s="35">
        <f>IF(ISNUMBER(INDEX($I$1:$IX$303,$A170,F$1) ),INDEX($I$1:$IX$303,$A170,F$1),0)</f>
        <v>5.2117842147001969</v>
      </c>
      <c r="G170" s="35">
        <f>IF(ISNUMBER(INDEX($I$1:$IX$303,$A170,G$1) ),INDEX($I$1:$IX$303,$A170,G$1)-$G$305,0)</f>
        <v>-451.52503969321049</v>
      </c>
      <c r="H170" s="36">
        <f>IF(ISNUMBER(INDEX($I$1:$IX$303,$A170,H$1) ),INDEX($I$1:$IX$303,$A170,H$1)-$H$305,0)</f>
        <v>-571.06925822501717</v>
      </c>
      <c r="I170" s="29">
        <v>-0.31530476504580918</v>
      </c>
      <c r="J170" s="25">
        <v>0.32779736669699422</v>
      </c>
      <c r="K170" s="25">
        <v>-0.32305444942659911</v>
      </c>
      <c r="L170" s="25">
        <v>0.27417473279031712</v>
      </c>
      <c r="M170" s="18">
        <f t="shared" si="439"/>
        <v>5.6120953529371969</v>
      </c>
      <c r="N170" s="18">
        <f t="shared" si="440"/>
        <v>5.2117842147001969</v>
      </c>
      <c r="O170" s="18">
        <f>IF(ISNUMBER(M170),O169+M170*0.5,IF(ISNUMBER(M371),0,""))</f>
        <v>526.39111619620417</v>
      </c>
      <c r="P170" s="18">
        <f>IF(ISNUMBER(N170),P169+N170*0.5,IF(ISNUMBER(N371),0,""))</f>
        <v>584.36040525902035</v>
      </c>
      <c r="Q170" s="18">
        <f>IF(ISNUMBER(O170), O170*COS(RADIANS(-$C170+Графики!$B$3))+P170*SIN(RADIANS(-$C170+Графики!$B$3)),"")</f>
        <v>526.39111619620417</v>
      </c>
      <c r="R170" s="19">
        <f>IF(ISNUMBER(O170), O170*COS(RADIANS(-$C170+Графики!$B$5))+P170*SIN(RADIANS(-$C170+Графики!$B$5)),"")</f>
        <v>584.36040525902035</v>
      </c>
      <c r="S170" s="29">
        <v>-0.31300242355279845</v>
      </c>
      <c r="T170" s="25">
        <v>0.19846733906381156</v>
      </c>
      <c r="U170" s="25">
        <v>-0.29062085692239237</v>
      </c>
      <c r="V170" s="25">
        <v>0.31663991666064872</v>
      </c>
      <c r="W170" s="18">
        <f t="shared" si="441"/>
        <v>4.4634008709544508</v>
      </c>
      <c r="X170" s="18">
        <f t="shared" si="442"/>
        <v>5.2993251549461418</v>
      </c>
      <c r="Y170" s="18">
        <f>IF(ISNUMBER(W170),Y169+W170*0.5,IF(ISNUMBER(W371),0,""))</f>
        <v>527.96259170884514</v>
      </c>
      <c r="Z170" s="18">
        <f>IF(ISNUMBER(X170),Z169+X170*0.5,IF(ISNUMBER(X371),0,""))</f>
        <v>579.38131767176299</v>
      </c>
      <c r="AA170" s="18">
        <f>IF(ISNUMBER(Y170), Y170*COS(RADIANS(-$C170+Графики!$B$3))+Z170*SIN(RADIANS(-$C170+Графики!$B$3)),"")</f>
        <v>527.96259170884514</v>
      </c>
      <c r="AB170" s="18">
        <f>IF(ISNUMBER(Y170), Y170*COS(RADIANS(-$C170+Графики!$B$5))+Z170*SIN(RADIANS(-$C170+Графики!$B$5)),"")</f>
        <v>579.38131767176299</v>
      </c>
      <c r="AC170" s="24">
        <v>-0.23055323818092355</v>
      </c>
      <c r="AD170" s="25">
        <v>0.19945726362746216</v>
      </c>
      <c r="AE170" s="25">
        <v>-0.31482989073620504</v>
      </c>
      <c r="AF170" s="25">
        <v>0.24792861284771947</v>
      </c>
      <c r="AG170" s="18">
        <f t="shared" si="443"/>
        <v>3.7525407303597564</v>
      </c>
      <c r="AH170" s="18">
        <f t="shared" si="444"/>
        <v>4.9109746501410063</v>
      </c>
      <c r="AI170" s="18">
        <f>IF(ISNUMBER(AG170),AI169+AG170*0.5,IF(ISNUMBER(AG371),0,""))</f>
        <v>526.92172706238932</v>
      </c>
      <c r="AJ170" s="18">
        <f>IF(ISNUMBER(AH170),AJ169+AH170*0.5,IF(ISNUMBER(AH371),0,""))</f>
        <v>583.97278104074167</v>
      </c>
      <c r="AK170" s="18">
        <f>IF(ISNUMBER(AI170), AI170*COS(RADIANS(-$C170+Графики!$B$3))+AJ170*SIN(RADIANS(-$C170+Графики!$B$3)),"")</f>
        <v>526.92172706238932</v>
      </c>
      <c r="AL170" s="19">
        <f>IF(ISNUMBER(AI170), AI170*COS(RADIANS(-$C170+Графики!$B$5))+AJ170*SIN(RADIANS(-$C170+Графики!$B$5)),"")</f>
        <v>583.97278104074167</v>
      </c>
      <c r="AM170" s="24">
        <v>-0.17426850424201706</v>
      </c>
      <c r="AN170" s="25">
        <v>0.18806301782496679</v>
      </c>
      <c r="AO170" s="25">
        <v>-0.32581264726535891</v>
      </c>
      <c r="AP170" s="25">
        <v>0.16498931271226616</v>
      </c>
      <c r="AQ170" s="18">
        <f t="shared" si="445"/>
        <v>3.1619337531485558</v>
      </c>
      <c r="AR170" s="18">
        <f t="shared" si="446"/>
        <v>4.2830419933100297</v>
      </c>
      <c r="AS170" s="18">
        <f>IF(ISNUMBER(AQ170),AS169+AQ170*0.5,IF(ISNUMBER(AQ371),0,""))</f>
        <v>520.86586913772749</v>
      </c>
      <c r="AT170" s="18">
        <f>IF(ISNUMBER(AR170),AT169+AR170*0.5,IF(ISNUMBER(AR371),0,""))</f>
        <v>583.92923121980436</v>
      </c>
      <c r="AU170" s="18">
        <f>IF(ISNUMBER(AS170), AS170*COS(RADIANS(-$C170+Графики!$B$3))+AT170*SIN(RADIANS(-$C170+Графики!$B$3)),"")</f>
        <v>520.86586913772749</v>
      </c>
      <c r="AV170" s="19">
        <f>IF(ISNUMBER(AS170), AS170*COS(RADIANS(-$C170+Графики!$B$5))+AT170*SIN(RADIANS(-$C170+Графики!$B$5)),"")</f>
        <v>583.92923121980436</v>
      </c>
      <c r="AW170" s="24">
        <v>-0.1945375990232619</v>
      </c>
      <c r="AX170" s="25">
        <v>0.15815969002625199</v>
      </c>
      <c r="AY170" s="25">
        <v>-0.28915174832205659</v>
      </c>
      <c r="AZ170" s="25">
        <v>0.29517362840824934</v>
      </c>
      <c r="BA170" s="18">
        <f t="shared" si="447"/>
        <v>3.077859618825233</v>
      </c>
      <c r="BB170" s="18">
        <f t="shared" si="448"/>
        <v>5.0991787653699205</v>
      </c>
      <c r="BC170" s="18">
        <f>IF(ISNUMBER(BA170),BC169+BA170*0.5,IF(ISNUMBER(BA371),0,""))</f>
        <v>519.71709336334845</v>
      </c>
      <c r="BD170" s="18">
        <f>IF(ISNUMBER(BB170),BD169+BB170*0.5,IF(ISNUMBER(BB371),0,""))</f>
        <v>577.09081606409575</v>
      </c>
      <c r="BE170" s="18">
        <f>IF(ISNUMBER(BC170), BC170*COS(RADIANS(-$C170+Графики!$B$3))+BD170*SIN(RADIANS(-$C170+Графики!$B$3)),"")</f>
        <v>519.71709336334845</v>
      </c>
      <c r="BF170" s="19">
        <f>IF(ISNUMBER(BC170), BC170*COS(RADIANS(-$C170+Графики!$B$5))+BD170*SIN(RADIANS(-$C170+Графики!$B$5)),"")</f>
        <v>577.09081606409575</v>
      </c>
      <c r="BG170" s="24">
        <v>-0.27822416324891253</v>
      </c>
      <c r="BH170" s="25">
        <v>0.33055652774834987</v>
      </c>
      <c r="BI170" s="25">
        <v>-0.26459234084703043</v>
      </c>
      <c r="BJ170" s="25">
        <v>0.12763579206889342</v>
      </c>
      <c r="BK170" s="18">
        <f t="shared" si="449"/>
        <v>5.3125887498541999</v>
      </c>
      <c r="BL170" s="18">
        <f t="shared" si="450"/>
        <v>3.4228294856220809</v>
      </c>
      <c r="BM170" s="18">
        <f>IF(ISNUMBER(BK170),BM169+BK170*0.5,IF(ISNUMBER(BK371),0,""))</f>
        <v>523.30832684983363</v>
      </c>
      <c r="BN170" s="18">
        <f>IF(ISNUMBER(BL170),BN169+BL170*0.5,IF(ISNUMBER(BL371),0,""))</f>
        <v>571.60988945406984</v>
      </c>
      <c r="BO170" s="18">
        <f>IF(ISNUMBER(BM170), BM170*COS(RADIANS(-$C170+Графики!$B$3))+BN170*SIN(RADIANS(-$C170+Графики!$B$3)),"")</f>
        <v>523.30832684983363</v>
      </c>
      <c r="BP170" s="19">
        <f>IF(ISNUMBER(BM170), BM170*COS(RADIANS(-$C170+Графики!$B$5))+BN170*SIN(RADIANS(-$C170+Графики!$B$5)),"")</f>
        <v>571.60988945406984</v>
      </c>
      <c r="BQ170" s="24">
        <v>-0.27121915818876641</v>
      </c>
      <c r="BR170" s="25">
        <v>0.1750381458334043</v>
      </c>
      <c r="BS170" s="25">
        <v>-0.17170397327410469</v>
      </c>
      <c r="BT170" s="25">
        <v>0.26269242698333295</v>
      </c>
      <c r="BU170" s="18">
        <f t="shared" si="451"/>
        <v>3.8943197896980424</v>
      </c>
      <c r="BV170" s="18">
        <f t="shared" si="452"/>
        <v>3.790814642417776</v>
      </c>
      <c r="BW170" s="18">
        <f>IF(ISNUMBER(BU170),BW169+BU170*0.5,IF(ISNUMBER(BU371),0,""))</f>
        <v>527.62548643745038</v>
      </c>
      <c r="BX170" s="18">
        <f>IF(ISNUMBER(BV170),BX169+BV170*0.5,IF(ISNUMBER(BV371),0,""))</f>
        <v>573.89651818641312</v>
      </c>
      <c r="BY170" s="18">
        <f>IF(ISNUMBER(BW170), BW170*COS(RADIANS(-$C170+Графики!$B$3))+BX170*SIN(RADIANS(-$C170+Графики!$B$3)),"")</f>
        <v>527.62548643745038</v>
      </c>
      <c r="BZ170" s="19">
        <f>IF(ISNUMBER(BW170), BW170*COS(RADIANS(-$C170+Графики!$B$5))+BX170*SIN(RADIANS(-$C170+Графики!$B$5)),"")</f>
        <v>573.89651818641312</v>
      </c>
      <c r="CA170" s="29">
        <v>-0.33539183885478518</v>
      </c>
      <c r="CB170" s="25">
        <v>0.24870204593401554</v>
      </c>
      <c r="CC170" s="25">
        <v>-0.24151476480343512</v>
      </c>
      <c r="CD170" s="25">
        <v>0.24592286524625714</v>
      </c>
      <c r="CE170" s="18">
        <f t="shared" si="453"/>
        <v>5.0971586433377061</v>
      </c>
      <c r="CF170" s="18">
        <f t="shared" si="454"/>
        <v>4.2536829435768952</v>
      </c>
      <c r="CG170" s="18">
        <f>IF(ISNUMBER(CE170),CG169+CE170*0.5,IF(ISNUMBER(CE371),0,""))</f>
        <v>531.41092187198956</v>
      </c>
      <c r="CH170" s="18">
        <f>IF(ISNUMBER(CF170),CH169+CF170*0.5,IF(ISNUMBER(CF371),0,""))</f>
        <v>586.94824092390854</v>
      </c>
      <c r="CI170" s="18">
        <f>IF(ISNUMBER(CG170), CG170*COS(RADIANS(-$C170+Графики!$B$3))+CH170*SIN(RADIANS(-$C170+Графики!$B$3)),"")</f>
        <v>531.41092187198956</v>
      </c>
      <c r="CJ170" s="19">
        <f>IF(ISNUMBER(CG170), CG170*COS(RADIANS(-$C170+Графики!$B$5))+CH170*SIN(RADIANS(-$C170+Графики!$B$5)),"")</f>
        <v>586.94824092390854</v>
      </c>
      <c r="CK170" s="24">
        <v>-0.34312648608885143</v>
      </c>
      <c r="CL170" s="25">
        <v>0.2590109369582545</v>
      </c>
      <c r="CM170" s="25">
        <v>-0.27931807564743538</v>
      </c>
      <c r="CN170" s="25">
        <v>0.28611393935969354</v>
      </c>
      <c r="CO170" s="18">
        <f t="shared" si="455"/>
        <v>5.2546161096633295</v>
      </c>
      <c r="CP170" s="18">
        <f t="shared" si="456"/>
        <v>4.9343051559207547</v>
      </c>
      <c r="CQ170" s="18">
        <f>IF(ISNUMBER(CO170),CQ169+CO170*0.5,IF(ISNUMBER(CO371),0,""))</f>
        <v>533.53362461397398</v>
      </c>
      <c r="CR170" s="18">
        <f>IF(ISNUMBER(CP170),CR169+CP170*0.5,IF(ISNUMBER(CP371),0,""))</f>
        <v>586.56800655113057</v>
      </c>
      <c r="CS170" s="18">
        <f>IF(ISNUMBER(CQ170), CQ170*COS(RADIANS(-$C170+Графики!$B$3))+CR170*SIN(RADIANS(-$C170+Графики!$B$3)),"")</f>
        <v>533.53362461397398</v>
      </c>
      <c r="CT170" s="19">
        <f>IF(ISNUMBER(CQ170), CQ170*COS(RADIANS(-$C170+Графики!$B$5))+CR170*SIN(RADIANS(-$C170+Графики!$B$5)),"")</f>
        <v>586.56800655113057</v>
      </c>
      <c r="CU170" s="24">
        <v>-0.30992660461301508</v>
      </c>
      <c r="CV170" s="25">
        <v>0.25952536074125032</v>
      </c>
      <c r="CW170" s="25">
        <v>-0.21808243678975456</v>
      </c>
      <c r="CX170" s="25">
        <v>0.23112944173728908</v>
      </c>
      <c r="CY170" s="18">
        <f t="shared" si="457"/>
        <v>4.9693854104756996</v>
      </c>
      <c r="CZ170" s="18">
        <f t="shared" si="458"/>
        <v>3.9201031194397906</v>
      </c>
      <c r="DA170" s="18">
        <f>IF(ISNUMBER(CY170),DA169+CY170*0.5,IF(ISNUMBER(CY371),0,""))</f>
        <v>522.17259467515726</v>
      </c>
      <c r="DB170" s="18">
        <f>IF(ISNUMBER(CZ170),DB169+CZ170*0.5,IF(ISNUMBER(CZ371),0,""))</f>
        <v>582.71213805214336</v>
      </c>
      <c r="DC170" s="18">
        <f>IF(ISNUMBER(DA170), DA170*COS(RADIANS(-$C170+Графики!$B$3))+DB170*SIN(RADIANS(-$C170+Графики!$B$3)),"")</f>
        <v>522.17259467515726</v>
      </c>
      <c r="DD170" s="19">
        <f>IF(ISNUMBER(DA170), DA170*COS(RADIANS(-$C170+Графики!$B$5))+DB170*SIN(RADIANS(-$C170+Графики!$B$5)),"")</f>
        <v>582.71213805214336</v>
      </c>
      <c r="DE170" s="24">
        <v>-0.29075009686269226</v>
      </c>
      <c r="DF170" s="25">
        <v>0.30372330027370409</v>
      </c>
      <c r="DG170" s="25">
        <v>-0.2716607215987028</v>
      </c>
      <c r="DH170" s="25">
        <v>0.16597701670503059</v>
      </c>
      <c r="DI170" s="18">
        <f t="shared" si="459"/>
        <v>5.1877357782460125</v>
      </c>
      <c r="DJ170" s="18">
        <f t="shared" si="460"/>
        <v>3.8191004481968887</v>
      </c>
      <c r="DK170" s="18">
        <f>IF(ISNUMBER(DI170),DK169+DI170*0.5,IF(ISNUMBER(DI371),0,""))</f>
        <v>524.99444041552681</v>
      </c>
      <c r="DL170" s="18">
        <f>IF(ISNUMBER(DJ170),DL169+DJ170*0.5,IF(ISNUMBER(DJ371),0,""))</f>
        <v>585.30422572818452</v>
      </c>
      <c r="DM170" s="18">
        <f>IF(ISNUMBER(DK170), DK170*COS(RADIANS(-$C170+Графики!$B$3))+DL170*SIN(RADIANS(-$C170+Графики!$B$3)),"")</f>
        <v>524.99444041552681</v>
      </c>
      <c r="DN170" s="19">
        <f>IF(ISNUMBER(DK170), DK170*COS(RADIANS(-$C170+Графики!$B$5))+DL170*SIN(RADIANS(-$C170+Графики!$B$5)),"")</f>
        <v>585.30422572818452</v>
      </c>
      <c r="DO170" s="24">
        <v>-0.33192993360531431</v>
      </c>
      <c r="DP170" s="25">
        <v>0.275759950695597</v>
      </c>
      <c r="DQ170" s="25">
        <v>-0.33743789518349543</v>
      </c>
      <c r="DR170" s="25">
        <v>0.12165701862566405</v>
      </c>
      <c r="DS170" s="18">
        <f t="shared" si="461"/>
        <v>5.3030697997689407</v>
      </c>
      <c r="DT170" s="18">
        <f t="shared" si="462"/>
        <v>4.0063481949544277</v>
      </c>
      <c r="DU170" s="18">
        <f>IF(ISNUMBER(DS170),DU169+DS170*0.5,IF(ISNUMBER(DS371),0,""))</f>
        <v>530.26400096550799</v>
      </c>
      <c r="DV170" s="18">
        <f>IF(ISNUMBER(DT170),DV169+DT170*0.5,IF(ISNUMBER(DT371),0,""))</f>
        <v>580.62154367837184</v>
      </c>
      <c r="DW170" s="18">
        <f>IF(ISNUMBER(DU170), DU170*COS(RADIANS(-$C170+Графики!$B$3))+DV170*SIN(RADIANS(-$C170+Графики!$B$3)),"")</f>
        <v>530.26400096550799</v>
      </c>
      <c r="DX170" s="19">
        <f>IF(ISNUMBER(DU170), DU170*COS(RADIANS(-$C170+Графики!$B$5))+DV170*SIN(RADIANS(-$C170+Графики!$B$5)),"")</f>
        <v>580.62154367837184</v>
      </c>
      <c r="DY170" s="24">
        <v>-0.2936491130187513</v>
      </c>
      <c r="DZ170" s="25">
        <v>0.29627194588270855</v>
      </c>
      <c r="EA170" s="25">
        <v>-0.28304631271154312</v>
      </c>
      <c r="EB170" s="25">
        <v>0.1347972031310426</v>
      </c>
      <c r="EC170" s="18">
        <f t="shared" si="463"/>
        <v>5.1480096633080734</v>
      </c>
      <c r="ED170" s="18">
        <f t="shared" si="464"/>
        <v>3.6463644744049564</v>
      </c>
      <c r="EE170" s="18">
        <f>IF(ISNUMBER(EC170),EE169+EC170*0.5,IF(ISNUMBER(EC371),0,""))</f>
        <v>522.95037562445441</v>
      </c>
      <c r="EF170" s="18">
        <f>IF(ISNUMBER(ED170),EF169+ED170*0.5,IF(ISNUMBER(ED371),0,""))</f>
        <v>577.13920194036632</v>
      </c>
      <c r="EG170" s="18">
        <f>IF(ISNUMBER(EE170), EE170*COS(RADIANS(-$C170+Графики!$B$3))+EF170*SIN(RADIANS(-$C170+Графики!$B$3)),"")</f>
        <v>522.95037562445441</v>
      </c>
      <c r="EH170" s="19">
        <f>IF(ISNUMBER(EE170), EE170*COS(RADIANS(-$C170+Графики!$B$5))+EF170*SIN(RADIANS(-$C170+Графики!$B$5)),"")</f>
        <v>577.13920194036632</v>
      </c>
      <c r="EI170" s="24">
        <v>-0.33850869800728778</v>
      </c>
      <c r="EJ170" s="25">
        <v>0.29545687076822846</v>
      </c>
      <c r="EK170" s="25">
        <v>-0.30946407214151411</v>
      </c>
      <c r="EL170" s="25">
        <v>0.27165235259635434</v>
      </c>
      <c r="EM170" s="18">
        <f t="shared" si="465"/>
        <v>5.5323650377428235</v>
      </c>
      <c r="EN170" s="18">
        <f t="shared" si="466"/>
        <v>5.0711757385401466</v>
      </c>
      <c r="EO170" s="18">
        <f>IF(ISNUMBER(EM170),EO169+EM170*0.5,IF(ISNUMBER(EM371),0,""))</f>
        <v>527.37754234966042</v>
      </c>
      <c r="EP170" s="18">
        <f>IF(ISNUMBER(EN170),EP169+EN170*0.5,IF(ISNUMBER(EN371),0,""))</f>
        <v>581.47821374300338</v>
      </c>
      <c r="EQ170" s="18">
        <f>IF(ISNUMBER(EO170), EO170*COS(RADIANS(-$C170+Графики!$B$3))+EP170*SIN(RADIANS(-$C170+Графики!$B$3)),"")</f>
        <v>527.37754234966042</v>
      </c>
      <c r="ER170" s="19">
        <f>IF(ISNUMBER(EO170), EO170*COS(RADIANS(-$C170+Графики!$B$5))+EP170*SIN(RADIANS(-$C170+Графики!$B$5)),"")</f>
        <v>581.47821374300338</v>
      </c>
      <c r="ES170" s="24">
        <v>-0.27193380209117013</v>
      </c>
      <c r="ET170" s="25">
        <v>0.17295457521191113</v>
      </c>
      <c r="EU170" s="25">
        <v>-0.34489736827975115</v>
      </c>
      <c r="EV170" s="25">
        <v>0.161136530201241</v>
      </c>
      <c r="EW170" s="18">
        <f t="shared" si="467"/>
        <v>3.8823737407734145</v>
      </c>
      <c r="EX170" s="18">
        <f t="shared" si="468"/>
        <v>4.4159644750412417</v>
      </c>
      <c r="EY170" s="18">
        <f>IF(ISNUMBER(EW170),EY169+EW170*0.5,IF(ISNUMBER(EW371),0,""))</f>
        <v>518.14436683265535</v>
      </c>
      <c r="EZ170" s="18">
        <f>IF(ISNUMBER(EX170),EZ169+EX170*0.5,IF(ISNUMBER(EX371),0,""))</f>
        <v>578.51521057835964</v>
      </c>
      <c r="FA170" s="18">
        <f>IF(ISNUMBER(EY170), EY170*COS(RADIANS(-$C170+Графики!$B$3))+EZ170*SIN(RADIANS(-$C170+Графики!$B$3)),"")</f>
        <v>518.14436683265535</v>
      </c>
      <c r="FB170" s="19">
        <f>IF(ISNUMBER(EY170), EY170*COS(RADIANS(-$C170+Графики!$B$5))+EZ170*SIN(RADIANS(-$C170+Графики!$B$5)),"")</f>
        <v>578.51521057835964</v>
      </c>
      <c r="FC170" s="24">
        <v>-0.26694392533393385</v>
      </c>
      <c r="FD170" s="25">
        <v>0.30419125345136433</v>
      </c>
      <c r="FE170" s="25">
        <v>-0.33729759299489864</v>
      </c>
      <c r="FF170" s="25">
        <v>0.22343535056177319</v>
      </c>
      <c r="FG170" s="18">
        <f t="shared" si="469"/>
        <v>4.9840740367620811</v>
      </c>
      <c r="FH170" s="18">
        <f t="shared" si="470"/>
        <v>4.8932985166959702</v>
      </c>
      <c r="FI170" s="18">
        <f>IF(ISNUMBER(FG170),FI169+FG170*0.5,IF(ISNUMBER(FG371),0,""))</f>
        <v>526.65596786492256</v>
      </c>
      <c r="FJ170" s="18">
        <f>IF(ISNUMBER(FH170),FJ169+FH170*0.5,IF(ISNUMBER(FH371),0,""))</f>
        <v>585.62844316937822</v>
      </c>
      <c r="FK170" s="18">
        <f>IF(ISNUMBER(FI170), FI170*COS(RADIANS(-$C170+Графики!$B$3))+FJ170*SIN(RADIANS(-$C170+Графики!$B$3)),"")</f>
        <v>526.65596786492256</v>
      </c>
      <c r="FL170" s="19">
        <f>IF(ISNUMBER(FI170), FI170*COS(RADIANS(-$C170+Графики!$B$5))+FJ170*SIN(RADIANS(-$C170+Графики!$B$5)),"")</f>
        <v>585.62844316937822</v>
      </c>
      <c r="FM170" s="24">
        <v>-0.22105487491354275</v>
      </c>
      <c r="FN170" s="25">
        <v>0.34398848213370559</v>
      </c>
      <c r="FO170" s="25">
        <v>-0.30741760815632374</v>
      </c>
      <c r="FP170" s="25">
        <v>0.14997594741266534</v>
      </c>
      <c r="FQ170" s="18">
        <f t="shared" si="471"/>
        <v>4.9309135166498779</v>
      </c>
      <c r="FR170" s="18">
        <f t="shared" si="472"/>
        <v>3.9915011621449423</v>
      </c>
      <c r="FS170" s="18">
        <f>IF(ISNUMBER(FQ170),FS169+FQ170*0.5,IF(ISNUMBER(FQ371),0,""))</f>
        <v>531.0884132725937</v>
      </c>
      <c r="FT170" s="18">
        <f>IF(ISNUMBER(FR170),FT169+FR170*0.5,IF(ISNUMBER(FR371),0,""))</f>
        <v>576.77892703941791</v>
      </c>
      <c r="FU170" s="18">
        <f>IF(ISNUMBER(FS170), FS170*COS(RADIANS(-$C170+Графики!$B$3))+FT170*SIN(RADIANS(-$C170+Графики!$B$3)),"")</f>
        <v>531.0884132725937</v>
      </c>
      <c r="FV170" s="19">
        <f>IF(ISNUMBER(FS170), FS170*COS(RADIANS(-$C170+Графики!$B$5))+FT170*SIN(RADIANS(-$C170+Графики!$B$5)),"")</f>
        <v>576.77892703941791</v>
      </c>
      <c r="FW170" s="24">
        <v>-0.19252532952456763</v>
      </c>
      <c r="FX170" s="25">
        <v>0.21141464291002524</v>
      </c>
      <c r="FY170" s="25">
        <v>-0.3184118841689686</v>
      </c>
      <c r="FZ170" s="25">
        <v>0.15249078484484638</v>
      </c>
      <c r="GA170" s="18">
        <f t="shared" si="473"/>
        <v>3.525033949392959</v>
      </c>
      <c r="GB170" s="18">
        <f t="shared" si="474"/>
        <v>4.1093894493396572</v>
      </c>
      <c r="GC170" s="18">
        <f>IF(ISNUMBER(GA170),GC169+GA170*0.5,IF(ISNUMBER(GA371),0,""))</f>
        <v>530.25927187580771</v>
      </c>
      <c r="GD170" s="18">
        <f>IF(ISNUMBER(GB170),GD169+GB170*0.5,IF(ISNUMBER(GB371),0,""))</f>
        <v>574.54069754812383</v>
      </c>
      <c r="GE170" s="18">
        <f>IF(ISNUMBER(GC170), GC170*COS(RADIANS(-$C170+Графики!$B$3))+GD170*SIN(RADIANS(-$C170+Графики!$B$3)),"")</f>
        <v>530.25927187580771</v>
      </c>
      <c r="GF170" s="19">
        <f>IF(ISNUMBER(GC170), GC170*COS(RADIANS(-$C170+Графики!$B$5))+GD170*SIN(RADIANS(-$C170+Графики!$B$5)),"")</f>
        <v>574.54069754812383</v>
      </c>
      <c r="GG170" s="24">
        <v>-0.26326708550454003</v>
      </c>
      <c r="GH170" s="25">
        <v>0.15856432661294281</v>
      </c>
      <c r="GI170" s="25">
        <v>-0.22315252696421495</v>
      </c>
      <c r="GJ170" s="25">
        <v>0.16077200089603774</v>
      </c>
      <c r="GK170" s="18">
        <f t="shared" si="475"/>
        <v>3.6811652009452525</v>
      </c>
      <c r="GL170" s="18">
        <f t="shared" si="476"/>
        <v>3.3503672771744504</v>
      </c>
      <c r="GM170" s="18">
        <f>IF(ISNUMBER(GK170),GM169+GK170*0.5,IF(ISNUMBER(GK371),0,""))</f>
        <v>532.62570090742634</v>
      </c>
      <c r="GN170" s="18">
        <f>IF(ISNUMBER(GL170),GN169+GL170*0.5,IF(ISNUMBER(GL371),0,""))</f>
        <v>578.16262127902962</v>
      </c>
      <c r="GO170" s="18">
        <f>IF(ISNUMBER(GM170), GM170*COS(RADIANS(-$C170+Графики!$B$3))+GN170*SIN(RADIANS(-$C170+Графики!$B$3)),"")</f>
        <v>532.62570090742634</v>
      </c>
      <c r="GP170" s="19">
        <f>IF(ISNUMBER(GM170), GM170*COS(RADIANS(-$C170+Графики!$B$5))+GN170*SIN(RADIANS(-$C170+Графики!$B$5)),"")</f>
        <v>578.16262127902962</v>
      </c>
      <c r="GQ170" s="24">
        <v>-0.29067417872439061</v>
      </c>
      <c r="GR170" s="25">
        <v>0.33352442209499433</v>
      </c>
      <c r="GS170" s="25">
        <v>-0.31954541286551275</v>
      </c>
      <c r="GT170" s="25">
        <v>0.31357302841764656</v>
      </c>
      <c r="GU170" s="18">
        <f t="shared" si="477"/>
        <v>5.4471334477390103</v>
      </c>
      <c r="GV170" s="18">
        <f t="shared" si="478"/>
        <v>5.5249725687622986</v>
      </c>
      <c r="GW170" s="18">
        <f>IF(ISNUMBER(GU170),GW169+GU170*0.5,IF(ISNUMBER(GU371),0,""))</f>
        <v>530.00571972292073</v>
      </c>
      <c r="GX170" s="18">
        <f>IF(ISNUMBER(GV170),GX169+GV170*0.5,IF(ISNUMBER(GV371),0,""))</f>
        <v>582.10477254793955</v>
      </c>
      <c r="GY170" s="18">
        <f>IF(ISNUMBER(GW170), GW170*COS(RADIANS(-$C170+Графики!$B$3))+GX170*SIN(RADIANS(-$C170+Графики!$B$3)),"")</f>
        <v>530.00571972292073</v>
      </c>
      <c r="GZ170" s="19">
        <f>IF(ISNUMBER(GW170), GW170*COS(RADIANS(-$C170+Графики!$B$5))+GX170*SIN(RADIANS(-$C170+Графики!$B$5)),"")</f>
        <v>582.10477254793955</v>
      </c>
      <c r="HA170" s="24">
        <v>-0.35324535278865432</v>
      </c>
      <c r="HB170" s="25">
        <v>0.32276720663987157</v>
      </c>
      <c r="HC170" s="25">
        <v>-0.16227650667115318</v>
      </c>
      <c r="HD170" s="25">
        <v>0.16208635040126371</v>
      </c>
      <c r="HE170" s="18">
        <f t="shared" si="479"/>
        <v>5.8992882554480124</v>
      </c>
      <c r="HF170" s="18">
        <f t="shared" si="480"/>
        <v>2.8305961336122394</v>
      </c>
      <c r="HG170" s="18">
        <f>IF(ISNUMBER(HE170),HG169+HE170*0.5,IF(ISNUMBER(HE371),0,""))</f>
        <v>528.79271123945762</v>
      </c>
      <c r="HH170" s="18">
        <f>IF(ISNUMBER(HF170),HH169+HF170*0.5,IF(ISNUMBER(HF371),0,""))</f>
        <v>580.84357819709476</v>
      </c>
      <c r="HI170" s="18">
        <f>IF(ISNUMBER(HG170), HG170*COS(RADIANS(-$C170+Графики!$B$3))+HH170*SIN(RADIANS(-$C170+Графики!$B$3)),"")</f>
        <v>528.79271123945762</v>
      </c>
      <c r="HJ170" s="19">
        <f>IF(ISNUMBER(HG170), HG170*COS(RADIANS(-$C170+Графики!$B$5))+HH170*SIN(RADIANS(-$C170+Графики!$B$5)),"")</f>
        <v>580.84357819709476</v>
      </c>
      <c r="HK170" s="24">
        <v>-0.20546691241780241</v>
      </c>
      <c r="HL170" s="25">
        <v>0.27354324654149109</v>
      </c>
      <c r="HM170" s="25">
        <v>-0.25048253126325493</v>
      </c>
      <c r="HN170" s="25">
        <v>0.2003163768500196</v>
      </c>
      <c r="HO170" s="18">
        <f t="shared" si="481"/>
        <v>4.1801400384127074</v>
      </c>
      <c r="HP170" s="18">
        <f t="shared" si="482"/>
        <v>3.933952458452473</v>
      </c>
      <c r="HQ170" s="18">
        <f>IF(ISNUMBER(HO170),HQ169+HO170*0.5,IF(ISNUMBER(HO371),0,""))</f>
        <v>527.93524873174249</v>
      </c>
      <c r="HR170" s="18">
        <f>IF(ISNUMBER(HP170),HR169+HP170*0.5,IF(ISNUMBER(HP371),0,""))</f>
        <v>588.61530383115939</v>
      </c>
      <c r="HS170" s="18">
        <f>IF(ISNUMBER(HQ170), HQ170*COS(RADIANS(-$C170+Графики!$B$3))+HR170*SIN(RADIANS(-$C170+Графики!$B$3)),"")</f>
        <v>527.93524873174249</v>
      </c>
      <c r="HT170" s="19">
        <f>IF(ISNUMBER(HQ170), HQ170*COS(RADIANS(-$C170+Графики!$B$5))+HR170*SIN(RADIANS(-$C170+Графики!$B$5)),"")</f>
        <v>588.61530383115939</v>
      </c>
      <c r="HU170" s="24">
        <v>-0.30391814577985232</v>
      </c>
      <c r="HV170" s="25">
        <v>0.28806817239291971</v>
      </c>
      <c r="HW170" s="25">
        <v>-0.25186087331203155</v>
      </c>
      <c r="HX170" s="25">
        <v>0.29107617650198581</v>
      </c>
      <c r="HY170" s="18">
        <f t="shared" si="483"/>
        <v>5.1660322107453105</v>
      </c>
      <c r="HZ170" s="18">
        <f t="shared" si="484"/>
        <v>4.7380018480138348</v>
      </c>
      <c r="IA170" s="18">
        <f>IF(ISNUMBER(HY170),IA169+HY170*0.5,IF(ISNUMBER(HY371),0,""))</f>
        <v>524.56769179003231</v>
      </c>
      <c r="IB170" s="18">
        <f>IF(ISNUMBER(HZ170),IB169+HZ170*0.5,IF(ISNUMBER(HZ371),0,""))</f>
        <v>573.76256304090464</v>
      </c>
      <c r="IC170" s="18">
        <f>IF(ISNUMBER(IA170), IA170*COS(RADIANS(-$C170+Графики!$B$3))+IB170*SIN(RADIANS(-$C170+Графики!$B$3)),"")</f>
        <v>524.56769179003231</v>
      </c>
      <c r="ID170" s="19">
        <f>IF(ISNUMBER(IA170), IA170*COS(RADIANS(-$C170+Графики!$B$5))+IB170*SIN(RADIANS(-$C170+Графики!$B$5)),"")</f>
        <v>573.76256304090464</v>
      </c>
      <c r="IE170" s="24">
        <v>-0.27515680656502306</v>
      </c>
      <c r="IF170" s="25">
        <v>0.29008716326836947</v>
      </c>
      <c r="IG170" s="25">
        <v>-0.32423165850014046</v>
      </c>
      <c r="IH170" s="25">
        <v>0.25699480602482438</v>
      </c>
      <c r="II170" s="18">
        <f t="shared" si="485"/>
        <v>4.9326641721792015</v>
      </c>
      <c r="IJ170" s="18">
        <f t="shared" si="486"/>
        <v>5.0721360044865893</v>
      </c>
      <c r="IK170" s="18">
        <f>IF(ISNUMBER(II170),IK169+II170*0.5,IF(ISNUMBER(II371),0,""))</f>
        <v>525.6942223988359</v>
      </c>
      <c r="IL170" s="18">
        <f>IF(ISNUMBER(IJ170),IL169+IJ170*0.5,IF(ISNUMBER(IJ371),0,""))</f>
        <v>576.29692760160515</v>
      </c>
      <c r="IM170" s="18">
        <f>IF(ISNUMBER(IK170), IK170*COS(RADIANS(-$C170+Графики!$B$3))+IL170*SIN(RADIANS(-$C170+Графики!$B$3)),"")</f>
        <v>525.6942223988359</v>
      </c>
      <c r="IN170" s="19">
        <f>IF(ISNUMBER(IK170), IK170*COS(RADIANS(-$C170+Графики!$B$5))+IL170*SIN(RADIANS(-$C170+Графики!$B$5)),"")</f>
        <v>576.29692760160515</v>
      </c>
      <c r="IO170" s="24">
        <v>-0.24885379078911166</v>
      </c>
      <c r="IP170" s="25">
        <v>0.32254928536559258</v>
      </c>
      <c r="IQ170" s="25">
        <v>-0.22425458574197188</v>
      </c>
      <c r="IR170" s="25">
        <v>0.19101858561653492</v>
      </c>
      <c r="IS170" s="18">
        <f t="shared" si="487"/>
        <v>4.9864118532878576</v>
      </c>
      <c r="IT170" s="18">
        <f t="shared" si="488"/>
        <v>3.6239341355288008</v>
      </c>
      <c r="IU170" s="18">
        <f>IF(ISNUMBER(IS170),IU169+IS170*0.5,IF(ISNUMBER(IS371),0,""))</f>
        <v>524.61468628384659</v>
      </c>
      <c r="IV170" s="18">
        <f>IF(ISNUMBER(IT170),IV169+IT170*0.5,IF(ISNUMBER(IT371),0,""))</f>
        <v>583.36854311871434</v>
      </c>
      <c r="IW170" s="18">
        <f>IF(ISNUMBER(IU170), IU170*COS(RADIANS(-$C170+Графики!$B$3))+IV170*SIN(RADIANS(-$C170+Графики!$B$3)),"")</f>
        <v>524.61468628384659</v>
      </c>
      <c r="IX170" s="19">
        <f>IF(ISNUMBER(IU170), IU170*COS(RADIANS(-$C170+Графики!$B$5))+IV170*SIN(RADIANS(-$C170+Графики!$B$5)),"")</f>
        <v>583.36854311871434</v>
      </c>
    </row>
    <row r="171" spans="1:258" s="88" customFormat="1" x14ac:dyDescent="0.25">
      <c r="A171" s="44">
        <v>171</v>
      </c>
      <c r="B171" s="50">
        <v>0</v>
      </c>
      <c r="C171" s="11">
        <f>IF(Графики!$A$7="Расчитывать с учетом закручивания скважины",B171,0)</f>
        <v>0</v>
      </c>
      <c r="D171" s="47">
        <v>84</v>
      </c>
      <c r="E171" s="34">
        <f>IF(ISNUMBER(INDEX($I$1:$IX$303,$A171,E$1) ),INDEX($I$1:$IX$303,$A171,E$1),0)</f>
        <v>2.1688272343786243</v>
      </c>
      <c r="F171" s="35">
        <f>IF(ISNUMBER(INDEX($I$1:$IX$303,$A171,F$1) ),INDEX($I$1:$IX$303,$A171,F$1),0)</f>
        <v>3.7270970470428582</v>
      </c>
      <c r="G171" s="35">
        <f>IF(ISNUMBER(INDEX($I$1:$IX$303,$A171,G$1) ),INDEX($I$1:$IX$303,$A171,G$1)-$G$305,0)</f>
        <v>-450.4406260760212</v>
      </c>
      <c r="H171" s="36">
        <f>IF(ISNUMBER(INDEX($I$1:$IX$303,$A171,H$1) ),INDEX($I$1:$IX$303,$A171,H$1)-$H$305,0)</f>
        <v>-569.20570970149572</v>
      </c>
      <c r="I171" s="29">
        <v>-0.1256116509068381</v>
      </c>
      <c r="J171" s="25">
        <v>0.12291783797858749</v>
      </c>
      <c r="K171" s="25">
        <v>-0.25285801937390373</v>
      </c>
      <c r="L171" s="25">
        <v>0.17423683070617044</v>
      </c>
      <c r="M171" s="18">
        <f t="shared" si="439"/>
        <v>2.1688272343786243</v>
      </c>
      <c r="N171" s="18">
        <f t="shared" si="440"/>
        <v>3.7270970470428582</v>
      </c>
      <c r="O171" s="18">
        <f>IF(ISNUMBER(M171),O170+M171*0.5,IF(ISNUMBER(M372),0,""))</f>
        <v>527.47552981339345</v>
      </c>
      <c r="P171" s="18">
        <f>IF(ISNUMBER(N171),P170+N171*0.5,IF(ISNUMBER(N372),0,""))</f>
        <v>586.2239537825418</v>
      </c>
      <c r="Q171" s="18">
        <f>IF(ISNUMBER(O171), O171*COS(RADIANS(-$C171+Графики!$B$3))+P171*SIN(RADIANS(-$C171+Графики!$B$3)),"")</f>
        <v>527.47552981339345</v>
      </c>
      <c r="R171" s="19">
        <f>IF(ISNUMBER(O171), O171*COS(RADIANS(-$C171+Графики!$B$5))+P171*SIN(RADIANS(-$C171+Графики!$B$5)),"")</f>
        <v>586.2239537825418</v>
      </c>
      <c r="S171" s="29">
        <v>-0.10959420252483862</v>
      </c>
      <c r="T171" s="25">
        <v>0.1291631431902043</v>
      </c>
      <c r="U171" s="25">
        <v>-0.22285855566314289</v>
      </c>
      <c r="V171" s="25">
        <v>0.27667919354991788</v>
      </c>
      <c r="W171" s="18">
        <f t="shared" si="441"/>
        <v>2.0835493905121742</v>
      </c>
      <c r="X171" s="18">
        <f t="shared" si="442"/>
        <v>4.3592754240098808</v>
      </c>
      <c r="Y171" s="18">
        <f>IF(ISNUMBER(W171),Y170+W171*0.5,IF(ISNUMBER(W372),0,""))</f>
        <v>529.00436640410123</v>
      </c>
      <c r="Z171" s="18">
        <f>IF(ISNUMBER(X171),Z170+X171*0.5,IF(ISNUMBER(X372),0,""))</f>
        <v>581.56095538376792</v>
      </c>
      <c r="AA171" s="18">
        <f>IF(ISNUMBER(Y171), Y171*COS(RADIANS(-$C171+Графики!$B$3))+Z171*SIN(RADIANS(-$C171+Графики!$B$3)),"")</f>
        <v>529.00436640410123</v>
      </c>
      <c r="AB171" s="18">
        <f>IF(ISNUMBER(Y171), Y171*COS(RADIANS(-$C171+Графики!$B$5))+Z171*SIN(RADIANS(-$C171+Графики!$B$5)),"")</f>
        <v>581.56095538376792</v>
      </c>
      <c r="AC171" s="24">
        <v>-0.26829025893786373</v>
      </c>
      <c r="AD171" s="25">
        <v>0.24253722037866307</v>
      </c>
      <c r="AE171" s="25">
        <v>-0.21998625279134135</v>
      </c>
      <c r="AF171" s="25">
        <v>0.24279565314058357</v>
      </c>
      <c r="AG171" s="18">
        <f t="shared" si="443"/>
        <v>4.4577959475571856</v>
      </c>
      <c r="AH171" s="18">
        <f t="shared" si="444"/>
        <v>4.0385230106744867</v>
      </c>
      <c r="AI171" s="18">
        <f>IF(ISNUMBER(AG171),AI170+AG171*0.5,IF(ISNUMBER(AG372),0,""))</f>
        <v>529.15062503616787</v>
      </c>
      <c r="AJ171" s="18">
        <f>IF(ISNUMBER(AH171),AJ170+AH171*0.5,IF(ISNUMBER(AH372),0,""))</f>
        <v>585.99204254607889</v>
      </c>
      <c r="AK171" s="18">
        <f>IF(ISNUMBER(AI171), AI171*COS(RADIANS(-$C171+Графики!$B$3))+AJ171*SIN(RADIANS(-$C171+Графики!$B$3)),"")</f>
        <v>529.15062503616787</v>
      </c>
      <c r="AL171" s="19">
        <f>IF(ISNUMBER(AI171), AI171*COS(RADIANS(-$C171+Графики!$B$5))+AJ171*SIN(RADIANS(-$C171+Графики!$B$5)),"")</f>
        <v>585.99204254607889</v>
      </c>
      <c r="AM171" s="24">
        <v>-0.11005571738340869</v>
      </c>
      <c r="AN171" s="25">
        <v>0.23293370020404422</v>
      </c>
      <c r="AO171" s="25">
        <v>-0.25758090388847021</v>
      </c>
      <c r="AP171" s="25">
        <v>0.1787655329473419</v>
      </c>
      <c r="AQ171" s="18">
        <f t="shared" si="445"/>
        <v>2.9931428489680845</v>
      </c>
      <c r="AR171" s="18">
        <f t="shared" si="446"/>
        <v>3.8078317990096102</v>
      </c>
      <c r="AS171" s="18">
        <f>IF(ISNUMBER(AQ171),AS170+AQ171*0.5,IF(ISNUMBER(AQ372),0,""))</f>
        <v>522.36244056221153</v>
      </c>
      <c r="AT171" s="18">
        <f>IF(ISNUMBER(AR171),AT170+AR171*0.5,IF(ISNUMBER(AR372),0,""))</f>
        <v>585.83314711930916</v>
      </c>
      <c r="AU171" s="18">
        <f>IF(ISNUMBER(AS171), AS171*COS(RADIANS(-$C171+Графики!$B$3))+AT171*SIN(RADIANS(-$C171+Графики!$B$3)),"")</f>
        <v>522.36244056221153</v>
      </c>
      <c r="AV171" s="19">
        <f>IF(ISNUMBER(AS171), AS171*COS(RADIANS(-$C171+Графики!$B$5))+AT171*SIN(RADIANS(-$C171+Графики!$B$5)),"")</f>
        <v>585.83314711930916</v>
      </c>
      <c r="AW171" s="24">
        <v>-0.1712066326522135</v>
      </c>
      <c r="AX171" s="25">
        <v>0.15789550628848611</v>
      </c>
      <c r="AY171" s="25">
        <v>-0.31026454609601595</v>
      </c>
      <c r="AZ171" s="25">
        <v>0.2649398491142928</v>
      </c>
      <c r="BA171" s="18">
        <f t="shared" si="447"/>
        <v>2.8719540018840992</v>
      </c>
      <c r="BB171" s="18">
        <f t="shared" si="448"/>
        <v>5.0195842048462911</v>
      </c>
      <c r="BC171" s="18">
        <f>IF(ISNUMBER(BA171),BC170+BA171*0.5,IF(ISNUMBER(BA372),0,""))</f>
        <v>521.15307036429056</v>
      </c>
      <c r="BD171" s="18">
        <f>IF(ISNUMBER(BB171),BD170+BB171*0.5,IF(ISNUMBER(BB372),0,""))</f>
        <v>579.6006081665189</v>
      </c>
      <c r="BE171" s="18">
        <f>IF(ISNUMBER(BC171), BC171*COS(RADIANS(-$C171+Графики!$B$3))+BD171*SIN(RADIANS(-$C171+Графики!$B$3)),"")</f>
        <v>521.15307036429056</v>
      </c>
      <c r="BF171" s="19">
        <f>IF(ISNUMBER(BC171), BC171*COS(RADIANS(-$C171+Графики!$B$5))+BD171*SIN(RADIANS(-$C171+Графики!$B$5)),"")</f>
        <v>579.6006081665189</v>
      </c>
      <c r="BG171" s="24">
        <v>-0.24629064060740502</v>
      </c>
      <c r="BH171" s="25">
        <v>0.14306607850250921</v>
      </c>
      <c r="BI171" s="25">
        <v>-0.27206014172300752</v>
      </c>
      <c r="BJ171" s="25">
        <v>0.34645271617642848</v>
      </c>
      <c r="BK171" s="18">
        <f t="shared" si="449"/>
        <v>3.3977718187851811</v>
      </c>
      <c r="BL171" s="18">
        <f t="shared" si="450"/>
        <v>5.3975167099786212</v>
      </c>
      <c r="BM171" s="18">
        <f>IF(ISNUMBER(BK171),BM170+BK171*0.5,IF(ISNUMBER(BK372),0,""))</f>
        <v>525.00721275922626</v>
      </c>
      <c r="BN171" s="18">
        <f>IF(ISNUMBER(BL171),BN170+BL171*0.5,IF(ISNUMBER(BL372),0,""))</f>
        <v>574.30864780905915</v>
      </c>
      <c r="BO171" s="18">
        <f>IF(ISNUMBER(BM171), BM171*COS(RADIANS(-$C171+Графики!$B$3))+BN171*SIN(RADIANS(-$C171+Графики!$B$3)),"")</f>
        <v>525.00721275922626</v>
      </c>
      <c r="BP171" s="19">
        <f>IF(ISNUMBER(BM171), BM171*COS(RADIANS(-$C171+Графики!$B$5))+BN171*SIN(RADIANS(-$C171+Графики!$B$5)),"")</f>
        <v>574.30864780905915</v>
      </c>
      <c r="BQ171" s="24">
        <v>-0.27508116640012881</v>
      </c>
      <c r="BR171" s="25">
        <v>0.14407523618376616</v>
      </c>
      <c r="BS171" s="25">
        <v>-0.29077988606902111</v>
      </c>
      <c r="BT171" s="25">
        <v>0.34765143182210667</v>
      </c>
      <c r="BU171" s="18">
        <f t="shared" si="451"/>
        <v>3.6578214961693063</v>
      </c>
      <c r="BV171" s="18">
        <f t="shared" si="452"/>
        <v>5.5713354499508876</v>
      </c>
      <c r="BW171" s="18">
        <f>IF(ISNUMBER(BU171),BW170+BU171*0.5,IF(ISNUMBER(BU372),0,""))</f>
        <v>529.45439718553507</v>
      </c>
      <c r="BX171" s="18">
        <f>IF(ISNUMBER(BV171),BX170+BV171*0.5,IF(ISNUMBER(BV372),0,""))</f>
        <v>576.68218591138861</v>
      </c>
      <c r="BY171" s="18">
        <f>IF(ISNUMBER(BW171), BW171*COS(RADIANS(-$C171+Графики!$B$3))+BX171*SIN(RADIANS(-$C171+Графики!$B$3)),"")</f>
        <v>529.45439718553507</v>
      </c>
      <c r="BZ171" s="19">
        <f>IF(ISNUMBER(BW171), BW171*COS(RADIANS(-$C171+Графики!$B$5))+BX171*SIN(RADIANS(-$C171+Графики!$B$5)),"")</f>
        <v>576.68218591138861</v>
      </c>
      <c r="CA171" s="29">
        <v>-0.16291695490385116</v>
      </c>
      <c r="CB171" s="25">
        <v>0.22952204584871824</v>
      </c>
      <c r="CC171" s="25">
        <v>-0.26778711134575939</v>
      </c>
      <c r="CD171" s="25">
        <v>0.25939949244726579</v>
      </c>
      <c r="CE171" s="18">
        <f t="shared" si="453"/>
        <v>3.4246696438547737</v>
      </c>
      <c r="CF171" s="18">
        <f t="shared" si="454"/>
        <v>4.6005547756060903</v>
      </c>
      <c r="CG171" s="18">
        <f>IF(ISNUMBER(CE171),CG170+CE171*0.5,IF(ISNUMBER(CE372),0,""))</f>
        <v>533.12325669391691</v>
      </c>
      <c r="CH171" s="18">
        <f>IF(ISNUMBER(CF171),CH170+CF171*0.5,IF(ISNUMBER(CF372),0,""))</f>
        <v>589.24851831171156</v>
      </c>
      <c r="CI171" s="18">
        <f>IF(ISNUMBER(CG171), CG171*COS(RADIANS(-$C171+Графики!$B$3))+CH171*SIN(RADIANS(-$C171+Графики!$B$3)),"")</f>
        <v>533.12325669391691</v>
      </c>
      <c r="CJ171" s="19">
        <f>IF(ISNUMBER(CG171), CG171*COS(RADIANS(-$C171+Графики!$B$5))+CH171*SIN(RADIANS(-$C171+Графики!$B$5)),"")</f>
        <v>589.24851831171156</v>
      </c>
      <c r="CK171" s="24">
        <v>-0.24731067385201769</v>
      </c>
      <c r="CL171" s="25">
        <v>0.20976614608381891</v>
      </c>
      <c r="CM171" s="25">
        <v>-0.27546048949644802</v>
      </c>
      <c r="CN171" s="25">
        <v>0.26028256263292671</v>
      </c>
      <c r="CO171" s="18">
        <f t="shared" si="455"/>
        <v>3.9887371443197903</v>
      </c>
      <c r="CP171" s="18">
        <f t="shared" si="456"/>
        <v>4.6752230703908122</v>
      </c>
      <c r="CQ171" s="18">
        <f>IF(ISNUMBER(CO171),CQ170+CO171*0.5,IF(ISNUMBER(CO372),0,""))</f>
        <v>535.52799318613393</v>
      </c>
      <c r="CR171" s="18">
        <f>IF(ISNUMBER(CP171),CR170+CP171*0.5,IF(ISNUMBER(CP372),0,""))</f>
        <v>588.90561808632594</v>
      </c>
      <c r="CS171" s="18">
        <f>IF(ISNUMBER(CQ171), CQ171*COS(RADIANS(-$C171+Графики!$B$3))+CR171*SIN(RADIANS(-$C171+Графики!$B$3)),"")</f>
        <v>535.52799318613393</v>
      </c>
      <c r="CT171" s="19">
        <f>IF(ISNUMBER(CQ171), CQ171*COS(RADIANS(-$C171+Графики!$B$5))+CR171*SIN(RADIANS(-$C171+Графики!$B$5)),"")</f>
        <v>588.90561808632594</v>
      </c>
      <c r="CU171" s="24">
        <v>-0.10779349809705133</v>
      </c>
      <c r="CV171" s="25">
        <v>0.22061290409025777</v>
      </c>
      <c r="CW171" s="25">
        <v>-0.28943497200614948</v>
      </c>
      <c r="CX171" s="25">
        <v>0.3190500935762548</v>
      </c>
      <c r="CY171" s="18">
        <f t="shared" si="457"/>
        <v>2.8658825783333719</v>
      </c>
      <c r="CZ171" s="18">
        <f t="shared" si="458"/>
        <v>5.3100089678217381</v>
      </c>
      <c r="DA171" s="18">
        <f>IF(ISNUMBER(CY171),DA170+CY171*0.5,IF(ISNUMBER(CY372),0,""))</f>
        <v>523.60553596432396</v>
      </c>
      <c r="DB171" s="18">
        <f>IF(ISNUMBER(CZ171),DB170+CZ171*0.5,IF(ISNUMBER(CZ372),0,""))</f>
        <v>585.36714253605419</v>
      </c>
      <c r="DC171" s="18">
        <f>IF(ISNUMBER(DA171), DA171*COS(RADIANS(-$C171+Графики!$B$3))+DB171*SIN(RADIANS(-$C171+Графики!$B$3)),"")</f>
        <v>523.60553596432396</v>
      </c>
      <c r="DD171" s="19">
        <f>IF(ISNUMBER(DA171), DA171*COS(RADIANS(-$C171+Графики!$B$5))+DB171*SIN(RADIANS(-$C171+Графики!$B$5)),"")</f>
        <v>585.36714253605419</v>
      </c>
      <c r="DE171" s="24">
        <v>-0.2660638189706212</v>
      </c>
      <c r="DF171" s="25">
        <v>0.16947015333904983</v>
      </c>
      <c r="DG171" s="25">
        <v>-0.30164805259961358</v>
      </c>
      <c r="DH171" s="25">
        <v>0.19769717077381391</v>
      </c>
      <c r="DI171" s="18">
        <f t="shared" si="459"/>
        <v>3.8007417597974165</v>
      </c>
      <c r="DJ171" s="18">
        <f t="shared" si="460"/>
        <v>4.357595335069175</v>
      </c>
      <c r="DK171" s="18">
        <f>IF(ISNUMBER(DI171),DK170+DI171*0.5,IF(ISNUMBER(DI372),0,""))</f>
        <v>526.89481129542548</v>
      </c>
      <c r="DL171" s="18">
        <f>IF(ISNUMBER(DJ171),DL170+DJ171*0.5,IF(ISNUMBER(DJ372),0,""))</f>
        <v>587.4830233957191</v>
      </c>
      <c r="DM171" s="18">
        <f>IF(ISNUMBER(DK171), DK171*COS(RADIANS(-$C171+Графики!$B$3))+DL171*SIN(RADIANS(-$C171+Графики!$B$3)),"")</f>
        <v>526.89481129542548</v>
      </c>
      <c r="DN171" s="19">
        <f>IF(ISNUMBER(DK171), DK171*COS(RADIANS(-$C171+Графики!$B$5))+DL171*SIN(RADIANS(-$C171+Графики!$B$5)),"")</f>
        <v>587.4830233957191</v>
      </c>
      <c r="DO171" s="24">
        <v>-0.22078032562192113</v>
      </c>
      <c r="DP171" s="25">
        <v>0.1763095307937694</v>
      </c>
      <c r="DQ171" s="25">
        <v>-0.24029204450907382</v>
      </c>
      <c r="DR171" s="25">
        <v>0.29184259788107858</v>
      </c>
      <c r="DS171" s="18">
        <f t="shared" si="461"/>
        <v>3.4652557751946915</v>
      </c>
      <c r="DT171" s="18">
        <f t="shared" si="462"/>
        <v>4.6437340968669183</v>
      </c>
      <c r="DU171" s="18">
        <f>IF(ISNUMBER(DS171),DU170+DS171*0.5,IF(ISNUMBER(DS372),0,""))</f>
        <v>531.99662885310534</v>
      </c>
      <c r="DV171" s="18">
        <f>IF(ISNUMBER(DT171),DV170+DT171*0.5,IF(ISNUMBER(DT372),0,""))</f>
        <v>582.94341072680527</v>
      </c>
      <c r="DW171" s="18">
        <f>IF(ISNUMBER(DU171), DU171*COS(RADIANS(-$C171+Графики!$B$3))+DV171*SIN(RADIANS(-$C171+Графики!$B$3)),"")</f>
        <v>531.99662885310534</v>
      </c>
      <c r="DX171" s="19">
        <f>IF(ISNUMBER(DU171), DU171*COS(RADIANS(-$C171+Графики!$B$5))+DV171*SIN(RADIANS(-$C171+Графики!$B$5)),"")</f>
        <v>582.94341072680527</v>
      </c>
      <c r="DY171" s="24">
        <v>-0.19132475051980075</v>
      </c>
      <c r="DZ171" s="25">
        <v>0.11414776290891795</v>
      </c>
      <c r="EA171" s="25">
        <v>-0.31046809222388533</v>
      </c>
      <c r="EB171" s="25">
        <v>0.22777201390936322</v>
      </c>
      <c r="EC171" s="18">
        <f t="shared" si="463"/>
        <v>2.6657474096002867</v>
      </c>
      <c r="ED171" s="18">
        <f t="shared" si="464"/>
        <v>4.6970137381119681</v>
      </c>
      <c r="EE171" s="18">
        <f>IF(ISNUMBER(EC171),EE170+EC171*0.5,IF(ISNUMBER(EC372),0,""))</f>
        <v>524.28324932925455</v>
      </c>
      <c r="EF171" s="18">
        <f>IF(ISNUMBER(ED171),EF170+ED171*0.5,IF(ISNUMBER(ED372),0,""))</f>
        <v>579.48770880942232</v>
      </c>
      <c r="EG171" s="18">
        <f>IF(ISNUMBER(EE171), EE171*COS(RADIANS(-$C171+Графики!$B$3))+EF171*SIN(RADIANS(-$C171+Графики!$B$3)),"")</f>
        <v>524.28324932925455</v>
      </c>
      <c r="EH171" s="19">
        <f>IF(ISNUMBER(EE171), EE171*COS(RADIANS(-$C171+Графики!$B$5))+EF171*SIN(RADIANS(-$C171+Графики!$B$5)),"")</f>
        <v>579.48770880942232</v>
      </c>
      <c r="EI171" s="24">
        <v>-0.1754834311331627</v>
      </c>
      <c r="EJ171" s="25">
        <v>0.23320998002976648</v>
      </c>
      <c r="EK171" s="25">
        <v>-0.35509876186834255</v>
      </c>
      <c r="EL171" s="25">
        <v>0.23359581630208723</v>
      </c>
      <c r="EM171" s="18">
        <f t="shared" si="465"/>
        <v>3.5665152669258697</v>
      </c>
      <c r="EN171" s="18">
        <f t="shared" si="466"/>
        <v>5.1373067413562934</v>
      </c>
      <c r="EO171" s="18">
        <f>IF(ISNUMBER(EM171),EO170+EM171*0.5,IF(ISNUMBER(EM372),0,""))</f>
        <v>529.1607999831233</v>
      </c>
      <c r="EP171" s="18">
        <f>IF(ISNUMBER(EN171),EP170+EN171*0.5,IF(ISNUMBER(EN372),0,""))</f>
        <v>584.04686711368151</v>
      </c>
      <c r="EQ171" s="18">
        <f>IF(ISNUMBER(EO171), EO171*COS(RADIANS(-$C171+Графики!$B$3))+EP171*SIN(RADIANS(-$C171+Графики!$B$3)),"")</f>
        <v>529.1607999831233</v>
      </c>
      <c r="ER171" s="19">
        <f>IF(ISNUMBER(EO171), EO171*COS(RADIANS(-$C171+Графики!$B$5))+EP171*SIN(RADIANS(-$C171+Графики!$B$5)),"")</f>
        <v>584.04686711368151</v>
      </c>
      <c r="ES171" s="24">
        <v>-0.16198960361056153</v>
      </c>
      <c r="ET171" s="25">
        <v>0.1216496734842796</v>
      </c>
      <c r="EU171" s="25">
        <v>-0.22444097325119358</v>
      </c>
      <c r="EV171" s="25">
        <v>0.34174622039511704</v>
      </c>
      <c r="EW171" s="18">
        <f t="shared" si="467"/>
        <v>2.4752171091484532</v>
      </c>
      <c r="EX171" s="18">
        <f t="shared" si="468"/>
        <v>4.9408952524335668</v>
      </c>
      <c r="EY171" s="18">
        <f>IF(ISNUMBER(EW171),EY170+EW171*0.5,IF(ISNUMBER(EW372),0,""))</f>
        <v>519.38197538722955</v>
      </c>
      <c r="EZ171" s="18">
        <f>IF(ISNUMBER(EX171),EZ170+EX171*0.5,IF(ISNUMBER(EX372),0,""))</f>
        <v>580.98565820457645</v>
      </c>
      <c r="FA171" s="18">
        <f>IF(ISNUMBER(EY171), EY171*COS(RADIANS(-$C171+Графики!$B$3))+EZ171*SIN(RADIANS(-$C171+Графики!$B$3)),"")</f>
        <v>519.38197538722955</v>
      </c>
      <c r="FB171" s="19">
        <f>IF(ISNUMBER(EY171), EY171*COS(RADIANS(-$C171+Графики!$B$5))+EZ171*SIN(RADIANS(-$C171+Графики!$B$5)),"")</f>
        <v>580.98565820457645</v>
      </c>
      <c r="FC171" s="24">
        <v>-0.14981487375268598</v>
      </c>
      <c r="FD171" s="25">
        <v>0.20864382794707823</v>
      </c>
      <c r="FE171" s="25">
        <v>-0.24687724967647773</v>
      </c>
      <c r="FF171" s="25">
        <v>0.32295147590428408</v>
      </c>
      <c r="FG171" s="18">
        <f t="shared" si="469"/>
        <v>3.1281371869233761</v>
      </c>
      <c r="FH171" s="18">
        <f t="shared" si="470"/>
        <v>4.9726732230736195</v>
      </c>
      <c r="FI171" s="18">
        <f>IF(ISNUMBER(FG171),FI170+FG171*0.5,IF(ISNUMBER(FG372),0,""))</f>
        <v>528.22003645838424</v>
      </c>
      <c r="FJ171" s="18">
        <f>IF(ISNUMBER(FH171),FJ170+FH171*0.5,IF(ISNUMBER(FH372),0,""))</f>
        <v>588.114779780915</v>
      </c>
      <c r="FK171" s="18">
        <f>IF(ISNUMBER(FI171), FI171*COS(RADIANS(-$C171+Графики!$B$3))+FJ171*SIN(RADIANS(-$C171+Графики!$B$3)),"")</f>
        <v>528.22003645838424</v>
      </c>
      <c r="FL171" s="19">
        <f>IF(ISNUMBER(FI171), FI171*COS(RADIANS(-$C171+Графики!$B$5))+FJ171*SIN(RADIANS(-$C171+Графики!$B$5)),"")</f>
        <v>588.114779780915</v>
      </c>
      <c r="FM171" s="24">
        <v>-0.26375159903961964</v>
      </c>
      <c r="FN171" s="25">
        <v>0.15653820387121911</v>
      </c>
      <c r="FO171" s="25">
        <v>-0.27560258098672741</v>
      </c>
      <c r="FP171" s="25">
        <v>0.22254681857526729</v>
      </c>
      <c r="FQ171" s="18">
        <f t="shared" si="471"/>
        <v>3.6677122135465279</v>
      </c>
      <c r="FR171" s="18">
        <f t="shared" si="472"/>
        <v>4.3471599025191967</v>
      </c>
      <c r="FS171" s="18">
        <f>IF(ISNUMBER(FQ171),FS170+FQ171*0.5,IF(ISNUMBER(FQ372),0,""))</f>
        <v>532.92226937936698</v>
      </c>
      <c r="FT171" s="18">
        <f>IF(ISNUMBER(FR171),FT170+FR171*0.5,IF(ISNUMBER(FR372),0,""))</f>
        <v>578.95250699067753</v>
      </c>
      <c r="FU171" s="18">
        <f>IF(ISNUMBER(FS171), FS171*COS(RADIANS(-$C171+Графики!$B$3))+FT171*SIN(RADIANS(-$C171+Графики!$B$3)),"")</f>
        <v>532.92226937936698</v>
      </c>
      <c r="FV171" s="19">
        <f>IF(ISNUMBER(FS171), FS171*COS(RADIANS(-$C171+Графики!$B$5))+FT171*SIN(RADIANS(-$C171+Графики!$B$5)),"")</f>
        <v>578.95250699067753</v>
      </c>
      <c r="FW171" s="24">
        <v>-0.23704362098986806</v>
      </c>
      <c r="FX171" s="25">
        <v>0.1105976362541955</v>
      </c>
      <c r="FY171" s="25">
        <v>-0.22646980507728734</v>
      </c>
      <c r="FZ171" s="25">
        <v>0.27881602118839965</v>
      </c>
      <c r="GA171" s="18">
        <f t="shared" si="473"/>
        <v>3.0337376237884275</v>
      </c>
      <c r="GB171" s="18">
        <f t="shared" si="474"/>
        <v>4.4094363769996185</v>
      </c>
      <c r="GC171" s="18">
        <f>IF(ISNUMBER(GA171),GC170+GA171*0.5,IF(ISNUMBER(GA372),0,""))</f>
        <v>531.77614068770197</v>
      </c>
      <c r="GD171" s="18">
        <f>IF(ISNUMBER(GB171),GD170+GB171*0.5,IF(ISNUMBER(GB372),0,""))</f>
        <v>576.74541573662361</v>
      </c>
      <c r="GE171" s="18">
        <f>IF(ISNUMBER(GC171), GC171*COS(RADIANS(-$C171+Графики!$B$3))+GD171*SIN(RADIANS(-$C171+Графики!$B$3)),"")</f>
        <v>531.77614068770197</v>
      </c>
      <c r="GF171" s="19">
        <f>IF(ISNUMBER(GC171), GC171*COS(RADIANS(-$C171+Графики!$B$5))+GD171*SIN(RADIANS(-$C171+Графики!$B$5)),"")</f>
        <v>576.74541573662361</v>
      </c>
      <c r="GG171" s="24">
        <v>-0.11270889213320207</v>
      </c>
      <c r="GH171" s="25">
        <v>0.1947802169505046</v>
      </c>
      <c r="GI171" s="25">
        <v>-0.34504363178873676</v>
      </c>
      <c r="GJ171" s="25">
        <v>0.33658459632196747</v>
      </c>
      <c r="GK171" s="18">
        <f t="shared" si="475"/>
        <v>2.6833454635890095</v>
      </c>
      <c r="GL171" s="18">
        <f t="shared" si="476"/>
        <v>5.9482933496968791</v>
      </c>
      <c r="GM171" s="18">
        <f>IF(ISNUMBER(GK171),GM170+GK171*0.5,IF(ISNUMBER(GK372),0,""))</f>
        <v>533.9673736392208</v>
      </c>
      <c r="GN171" s="18">
        <f>IF(ISNUMBER(GL171),GN170+GL171*0.5,IF(ISNUMBER(GL372),0,""))</f>
        <v>581.13676795387801</v>
      </c>
      <c r="GO171" s="18">
        <f>IF(ISNUMBER(GM171), GM171*COS(RADIANS(-$C171+Графики!$B$3))+GN171*SIN(RADIANS(-$C171+Графики!$B$3)),"")</f>
        <v>533.9673736392208</v>
      </c>
      <c r="GP171" s="19">
        <f>IF(ISNUMBER(GM171), GM171*COS(RADIANS(-$C171+Графики!$B$5))+GN171*SIN(RADIANS(-$C171+Графики!$B$5)),"")</f>
        <v>581.13676795387801</v>
      </c>
      <c r="GQ171" s="24">
        <v>-0.23605617924160216</v>
      </c>
      <c r="GR171" s="25">
        <v>0.15074776001163662</v>
      </c>
      <c r="GS171" s="25">
        <v>-0.19596622312276565</v>
      </c>
      <c r="GT171" s="25">
        <v>0.28684308510226741</v>
      </c>
      <c r="GU171" s="18">
        <f t="shared" si="477"/>
        <v>3.3754947397490369</v>
      </c>
      <c r="GV171" s="18">
        <f t="shared" si="478"/>
        <v>4.213293578181041</v>
      </c>
      <c r="GW171" s="18">
        <f>IF(ISNUMBER(GU171),GW170+GU171*0.5,IF(ISNUMBER(GU372),0,""))</f>
        <v>531.69346709279523</v>
      </c>
      <c r="GX171" s="18">
        <f>IF(ISNUMBER(GV171),GX170+GV171*0.5,IF(ISNUMBER(GV372),0,""))</f>
        <v>584.21141933703007</v>
      </c>
      <c r="GY171" s="18">
        <f>IF(ISNUMBER(GW171), GW171*COS(RADIANS(-$C171+Графики!$B$3))+GX171*SIN(RADIANS(-$C171+Графики!$B$3)),"")</f>
        <v>531.69346709279523</v>
      </c>
      <c r="GZ171" s="19">
        <f>IF(ISNUMBER(GW171), GW171*COS(RADIANS(-$C171+Графики!$B$5))+GX171*SIN(RADIANS(-$C171+Графики!$B$5)),"")</f>
        <v>584.21141933703007</v>
      </c>
      <c r="HA171" s="24">
        <v>-0.27022874008756181</v>
      </c>
      <c r="HB171" s="25">
        <v>0.15706141352136069</v>
      </c>
      <c r="HC171" s="25">
        <v>-0.32132882010181496</v>
      </c>
      <c r="HD171" s="25">
        <v>0.31350018648302946</v>
      </c>
      <c r="HE171" s="18">
        <f t="shared" si="479"/>
        <v>3.7288013800092443</v>
      </c>
      <c r="HF171" s="18">
        <f t="shared" si="480"/>
        <v>5.5398998386034828</v>
      </c>
      <c r="HG171" s="18">
        <f>IF(ISNUMBER(HE171),HG170+HE171*0.5,IF(ISNUMBER(HE372),0,""))</f>
        <v>530.65711192946219</v>
      </c>
      <c r="HH171" s="18">
        <f>IF(ISNUMBER(HF171),HH170+HF171*0.5,IF(ISNUMBER(HF372),0,""))</f>
        <v>583.61352811639654</v>
      </c>
      <c r="HI171" s="18">
        <f>IF(ISNUMBER(HG171), HG171*COS(RADIANS(-$C171+Графики!$B$3))+HH171*SIN(RADIANS(-$C171+Графики!$B$3)),"")</f>
        <v>530.65711192946219</v>
      </c>
      <c r="HJ171" s="19">
        <f>IF(ISNUMBER(HG171), HG171*COS(RADIANS(-$C171+Графики!$B$5))+HH171*SIN(RADIANS(-$C171+Графики!$B$5)),"")</f>
        <v>583.61352811639654</v>
      </c>
      <c r="HK171" s="24">
        <v>-0.11971075672012421</v>
      </c>
      <c r="HL171" s="25">
        <v>0.19302217763238025</v>
      </c>
      <c r="HM171" s="25">
        <v>-0.2824107851817807</v>
      </c>
      <c r="HN171" s="25">
        <v>0.31394336538066991</v>
      </c>
      <c r="HO171" s="18">
        <f t="shared" si="481"/>
        <v>2.7291063041856107</v>
      </c>
      <c r="HP171" s="18">
        <f t="shared" si="482"/>
        <v>5.2041482265426389</v>
      </c>
      <c r="HQ171" s="18">
        <f>IF(ISNUMBER(HO171),HQ170+HO171*0.5,IF(ISNUMBER(HO372),0,""))</f>
        <v>529.29980188383524</v>
      </c>
      <c r="HR171" s="18">
        <f>IF(ISNUMBER(HP171),HR170+HP171*0.5,IF(ISNUMBER(HP372),0,""))</f>
        <v>591.21737794443072</v>
      </c>
      <c r="HS171" s="18">
        <f>IF(ISNUMBER(HQ171), HQ171*COS(RADIANS(-$C171+Графики!$B$3))+HR171*SIN(RADIANS(-$C171+Графики!$B$3)),"")</f>
        <v>529.29980188383524</v>
      </c>
      <c r="HT171" s="19">
        <f>IF(ISNUMBER(HQ171), HQ171*COS(RADIANS(-$C171+Графики!$B$5))+HR171*SIN(RADIANS(-$C171+Графики!$B$5)),"")</f>
        <v>591.21737794443072</v>
      </c>
      <c r="HU171" s="24">
        <v>-0.23325582643548701</v>
      </c>
      <c r="HV171" s="25">
        <v>0.10872088620611878</v>
      </c>
      <c r="HW171" s="25">
        <v>-0.23320904935047723</v>
      </c>
      <c r="HX171" s="25">
        <v>0.21060231656535913</v>
      </c>
      <c r="HY171" s="18">
        <f t="shared" si="483"/>
        <v>2.9843053706105094</v>
      </c>
      <c r="HZ171" s="18">
        <f t="shared" si="484"/>
        <v>3.872975114040361</v>
      </c>
      <c r="IA171" s="18">
        <f>IF(ISNUMBER(HY171),IA170+HY171*0.5,IF(ISNUMBER(HY372),0,""))</f>
        <v>526.05984447533751</v>
      </c>
      <c r="IB171" s="18">
        <f>IF(ISNUMBER(HZ171),IB170+HZ171*0.5,IF(ISNUMBER(HZ372),0,""))</f>
        <v>575.69905059792484</v>
      </c>
      <c r="IC171" s="18">
        <f>IF(ISNUMBER(IA171), IA171*COS(RADIANS(-$C171+Графики!$B$3))+IB171*SIN(RADIANS(-$C171+Графики!$B$3)),"")</f>
        <v>526.05984447533751</v>
      </c>
      <c r="ID171" s="19">
        <f>IF(ISNUMBER(IA171), IA171*COS(RADIANS(-$C171+Графики!$B$5))+IB171*SIN(RADIANS(-$C171+Графики!$B$5)),"")</f>
        <v>575.69905059792484</v>
      </c>
      <c r="IE171" s="24">
        <v>-0.27983486305653377</v>
      </c>
      <c r="IF171" s="25">
        <v>0.21376062919109121</v>
      </c>
      <c r="IG171" s="25">
        <v>-0.29789204300335304</v>
      </c>
      <c r="IH171" s="25">
        <v>0.18353213230690116</v>
      </c>
      <c r="II171" s="18">
        <f t="shared" si="485"/>
        <v>4.3074199363679737</v>
      </c>
      <c r="IJ171" s="18">
        <f t="shared" si="486"/>
        <v>4.2012061201919693</v>
      </c>
      <c r="IK171" s="18">
        <f>IF(ISNUMBER(II171),IK170+II171*0.5,IF(ISNUMBER(II372),0,""))</f>
        <v>527.84793236701989</v>
      </c>
      <c r="IL171" s="18">
        <f>IF(ISNUMBER(IJ171),IL170+IJ171*0.5,IF(ISNUMBER(IJ372),0,""))</f>
        <v>578.39753066170113</v>
      </c>
      <c r="IM171" s="18">
        <f>IF(ISNUMBER(IK171), IK171*COS(RADIANS(-$C171+Графики!$B$3))+IL171*SIN(RADIANS(-$C171+Графики!$B$3)),"")</f>
        <v>527.84793236701989</v>
      </c>
      <c r="IN171" s="19">
        <f>IF(ISNUMBER(IK171), IK171*COS(RADIANS(-$C171+Графики!$B$5))+IL171*SIN(RADIANS(-$C171+Графики!$B$5)),"")</f>
        <v>578.39753066170113</v>
      </c>
      <c r="IO171" s="24">
        <v>-0.15441235329102701</v>
      </c>
      <c r="IP171" s="25">
        <v>0.18175306708911507</v>
      </c>
      <c r="IQ171" s="25">
        <v>-0.27832310337310512</v>
      </c>
      <c r="IR171" s="25">
        <v>0.30498216050871896</v>
      </c>
      <c r="IS171" s="18">
        <f t="shared" si="487"/>
        <v>2.9335925007434902</v>
      </c>
      <c r="IT171" s="18">
        <f t="shared" si="488"/>
        <v>5.0902767169301475</v>
      </c>
      <c r="IU171" s="18">
        <f>IF(ISNUMBER(IS171),IU170+IS171*0.5,IF(ISNUMBER(IS372),0,""))</f>
        <v>526.08148253421837</v>
      </c>
      <c r="IV171" s="18">
        <f>IF(ISNUMBER(IT171),IV170+IT171*0.5,IF(ISNUMBER(IT372),0,""))</f>
        <v>585.91368147717947</v>
      </c>
      <c r="IW171" s="18">
        <f>IF(ISNUMBER(IU171), IU171*COS(RADIANS(-$C171+Графики!$B$3))+IV171*SIN(RADIANS(-$C171+Графики!$B$3)),"")</f>
        <v>526.08148253421837</v>
      </c>
      <c r="IX171" s="19">
        <f>IF(ISNUMBER(IU171), IU171*COS(RADIANS(-$C171+Графики!$B$5))+IV171*SIN(RADIANS(-$C171+Графики!$B$5)),"")</f>
        <v>585.91368147717947</v>
      </c>
    </row>
    <row r="172" spans="1:258" s="88" customFormat="1" x14ac:dyDescent="0.25">
      <c r="A172" s="44">
        <v>172</v>
      </c>
      <c r="B172" s="50">
        <v>0</v>
      </c>
      <c r="C172" s="11">
        <f>IF(Графики!$A$7="Расчитывать с учетом закручивания скважины",B172,0)</f>
        <v>0</v>
      </c>
      <c r="D172" s="47">
        <v>84.5</v>
      </c>
      <c r="E172" s="34">
        <f>IF(ISNUMBER(INDEX($I$1:$IX$303,$A172,E$1) ),INDEX($I$1:$IX$303,$A172,E$1),0)</f>
        <v>4.0574787013986739</v>
      </c>
      <c r="F172" s="35">
        <f>IF(ISNUMBER(INDEX($I$1:$IX$303,$A172,F$1) ),INDEX($I$1:$IX$303,$A172,F$1),0)</f>
        <v>7.7778410424047157</v>
      </c>
      <c r="G172" s="35">
        <f>IF(ISNUMBER(INDEX($I$1:$IX$303,$A172,G$1) ),INDEX($I$1:$IX$303,$A172,G$1)-$G$305,0)</f>
        <v>-448.41188672532189</v>
      </c>
      <c r="H172" s="36">
        <f>IF(ISNUMBER(INDEX($I$1:$IX$303,$A172,H$1) ),INDEX($I$1:$IX$303,$A172,H$1)-$H$305,0)</f>
        <v>-565.31678918029331</v>
      </c>
      <c r="I172" s="29">
        <v>-0.26745464601709174</v>
      </c>
      <c r="J172" s="25">
        <v>0.19749943986444898</v>
      </c>
      <c r="K172" s="25">
        <v>-0.40051515758025835</v>
      </c>
      <c r="L172" s="25">
        <v>0.49076875982268353</v>
      </c>
      <c r="M172" s="18">
        <f t="shared" si="439"/>
        <v>4.0574787013986739</v>
      </c>
      <c r="N172" s="18">
        <f t="shared" si="440"/>
        <v>7.7778410424047157</v>
      </c>
      <c r="O172" s="18">
        <f>IF(ISNUMBER(M172),O171+M172*0.5,IF(ISNUMBER(M373),0,""))</f>
        <v>529.50426916409276</v>
      </c>
      <c r="P172" s="18">
        <f>IF(ISNUMBER(N172),P171+N172*0.5,IF(ISNUMBER(N373),0,""))</f>
        <v>590.11287430374421</v>
      </c>
      <c r="Q172" s="18">
        <f>IF(ISNUMBER(O172), O172*COS(RADIANS(-$C172+Графики!$B$3))+P172*SIN(RADIANS(-$C172+Графики!$B$3)),"")</f>
        <v>529.50426916409276</v>
      </c>
      <c r="R172" s="19">
        <f>IF(ISNUMBER(O172), O172*COS(RADIANS(-$C172+Графики!$B$5))+P172*SIN(RADIANS(-$C172+Графики!$B$5)),"")</f>
        <v>590.11287430374421</v>
      </c>
      <c r="S172" s="29">
        <v>-0.15137038230621974</v>
      </c>
      <c r="T172" s="25">
        <v>0.17899813285577512</v>
      </c>
      <c r="U172" s="25">
        <v>-0.41641840259868479</v>
      </c>
      <c r="V172" s="25">
        <v>0.42321538035639417</v>
      </c>
      <c r="W172" s="18">
        <f t="shared" si="441"/>
        <v>2.8830051734478062</v>
      </c>
      <c r="X172" s="18">
        <f t="shared" si="442"/>
        <v>7.3271214486810008</v>
      </c>
      <c r="Y172" s="18">
        <f>IF(ISNUMBER(W172),Y171+W172*0.5,IF(ISNUMBER(W373),0,""))</f>
        <v>530.44586899082515</v>
      </c>
      <c r="Z172" s="18">
        <f>IF(ISNUMBER(X172),Z171+X172*0.5,IF(ISNUMBER(X373),0,""))</f>
        <v>585.22451610810845</v>
      </c>
      <c r="AA172" s="18">
        <f>IF(ISNUMBER(Y172), Y172*COS(RADIANS(-$C172+Графики!$B$3))+Z172*SIN(RADIANS(-$C172+Графики!$B$3)),"")</f>
        <v>530.44586899082515</v>
      </c>
      <c r="AB172" s="18">
        <f>IF(ISNUMBER(Y172), Y172*COS(RADIANS(-$C172+Графики!$B$5))+Z172*SIN(RADIANS(-$C172+Графики!$B$5)),"")</f>
        <v>585.22451610810845</v>
      </c>
      <c r="AC172" s="24">
        <v>-0.23840792845644224</v>
      </c>
      <c r="AD172" s="25">
        <v>0.27444205420838219</v>
      </c>
      <c r="AE172" s="25">
        <v>-0.48235638371771894</v>
      </c>
      <c r="AF172" s="25">
        <v>0.42323381895862544</v>
      </c>
      <c r="AG172" s="18">
        <f t="shared" si="443"/>
        <v>4.4754454427746264</v>
      </c>
      <c r="AH172" s="18">
        <f t="shared" si="444"/>
        <v>7.9026830960195715</v>
      </c>
      <c r="AI172" s="18">
        <f>IF(ISNUMBER(AG172),AI171+AG172*0.5,IF(ISNUMBER(AG373),0,""))</f>
        <v>531.38834775755515</v>
      </c>
      <c r="AJ172" s="18">
        <f>IF(ISNUMBER(AH172),AJ171+AH172*0.5,IF(ISNUMBER(AH373),0,""))</f>
        <v>589.94338409408863</v>
      </c>
      <c r="AK172" s="18">
        <f>IF(ISNUMBER(AI172), AI172*COS(RADIANS(-$C172+Графики!$B$3))+AJ172*SIN(RADIANS(-$C172+Графики!$B$3)),"")</f>
        <v>531.38834775755515</v>
      </c>
      <c r="AL172" s="19">
        <f>IF(ISNUMBER(AI172), AI172*COS(RADIANS(-$C172+Графики!$B$5))+AJ172*SIN(RADIANS(-$C172+Графики!$B$5)),"")</f>
        <v>589.94338409408863</v>
      </c>
      <c r="AM172" s="24">
        <v>-0.31128071895847886</v>
      </c>
      <c r="AN172" s="25">
        <v>0.20408386793179392</v>
      </c>
      <c r="AO172" s="25">
        <v>-0.35437489335445571</v>
      </c>
      <c r="AP172" s="25">
        <v>0.3645317578140681</v>
      </c>
      <c r="AQ172" s="18">
        <f t="shared" si="445"/>
        <v>4.4973892834880074</v>
      </c>
      <c r="AR172" s="18">
        <f t="shared" si="446"/>
        <v>6.2736028851185255</v>
      </c>
      <c r="AS172" s="18">
        <f>IF(ISNUMBER(AQ172),AS171+AQ172*0.5,IF(ISNUMBER(AQ373),0,""))</f>
        <v>524.61113520395554</v>
      </c>
      <c r="AT172" s="18">
        <f>IF(ISNUMBER(AR172),AT171+AR172*0.5,IF(ISNUMBER(AR373),0,""))</f>
        <v>588.96994856186848</v>
      </c>
      <c r="AU172" s="18">
        <f>IF(ISNUMBER(AS172), AS172*COS(RADIANS(-$C172+Графики!$B$3))+AT172*SIN(RADIANS(-$C172+Графики!$B$3)),"")</f>
        <v>524.61113520395554</v>
      </c>
      <c r="AV172" s="19">
        <f>IF(ISNUMBER(AS172), AS172*COS(RADIANS(-$C172+Графики!$B$5))+AT172*SIN(RADIANS(-$C172+Графики!$B$5)),"")</f>
        <v>588.96994856186848</v>
      </c>
      <c r="AW172" s="24">
        <v>-0.27992194334899323</v>
      </c>
      <c r="AX172" s="25">
        <v>0.27428584835864178</v>
      </c>
      <c r="AY172" s="25">
        <v>-0.53424206920234829</v>
      </c>
      <c r="AZ172" s="25">
        <v>0.4118576327573541</v>
      </c>
      <c r="BA172" s="18">
        <f t="shared" si="447"/>
        <v>4.8363564985469454</v>
      </c>
      <c r="BB172" s="18">
        <f t="shared" si="448"/>
        <v>8.2561836262578936</v>
      </c>
      <c r="BC172" s="18">
        <f>IF(ISNUMBER(BA172),BC171+BA172*0.5,IF(ISNUMBER(BA373),0,""))</f>
        <v>523.57124861356408</v>
      </c>
      <c r="BD172" s="18">
        <f>IF(ISNUMBER(BB172),BD171+BB172*0.5,IF(ISNUMBER(BB373),0,""))</f>
        <v>583.7286999796479</v>
      </c>
      <c r="BE172" s="18">
        <f>IF(ISNUMBER(BC172), BC172*COS(RADIANS(-$C172+Графики!$B$3))+BD172*SIN(RADIANS(-$C172+Графики!$B$3)),"")</f>
        <v>523.57124861356408</v>
      </c>
      <c r="BF172" s="19">
        <f>IF(ISNUMBER(BC172), BC172*COS(RADIANS(-$C172+Графики!$B$5))+BD172*SIN(RADIANS(-$C172+Графики!$B$5)),"")</f>
        <v>583.7286999796479</v>
      </c>
      <c r="BG172" s="24">
        <v>-0.31054171809600239</v>
      </c>
      <c r="BH172" s="25">
        <v>0.27782118995054716</v>
      </c>
      <c r="BI172" s="25">
        <v>-0.36583333717110755</v>
      </c>
      <c r="BJ172" s="25">
        <v>0.39234573004408191</v>
      </c>
      <c r="BK172" s="18">
        <f t="shared" si="449"/>
        <v>5.1344124116828906</v>
      </c>
      <c r="BL172" s="18">
        <f t="shared" si="450"/>
        <v>6.6163122481917025</v>
      </c>
      <c r="BM172" s="18">
        <f>IF(ISNUMBER(BK172),BM171+BK172*0.5,IF(ISNUMBER(BK373),0,""))</f>
        <v>527.57441896506771</v>
      </c>
      <c r="BN172" s="18">
        <f>IF(ISNUMBER(BL172),BN171+BL172*0.5,IF(ISNUMBER(BL373),0,""))</f>
        <v>577.61680393315498</v>
      </c>
      <c r="BO172" s="18">
        <f>IF(ISNUMBER(BM172), BM172*COS(RADIANS(-$C172+Графики!$B$3))+BN172*SIN(RADIANS(-$C172+Графики!$B$3)),"")</f>
        <v>527.57441896506771</v>
      </c>
      <c r="BP172" s="19">
        <f>IF(ISNUMBER(BM172), BM172*COS(RADIANS(-$C172+Графики!$B$5))+BN172*SIN(RADIANS(-$C172+Графики!$B$5)),"")</f>
        <v>577.61680393315498</v>
      </c>
      <c r="BQ172" s="24">
        <v>-0.15637259282737606</v>
      </c>
      <c r="BR172" s="25">
        <v>0.12837223953689372</v>
      </c>
      <c r="BS172" s="25">
        <v>-0.50023556936679558</v>
      </c>
      <c r="BT172" s="25">
        <v>0.40488355189115932</v>
      </c>
      <c r="BU172" s="18">
        <f t="shared" si="451"/>
        <v>2.4848648692356581</v>
      </c>
      <c r="BV172" s="18">
        <f t="shared" si="452"/>
        <v>7.8985722634265647</v>
      </c>
      <c r="BW172" s="18">
        <f>IF(ISNUMBER(BU172),BW171+BU172*0.5,IF(ISNUMBER(BU373),0,""))</f>
        <v>530.69682962015293</v>
      </c>
      <c r="BX172" s="18">
        <f>IF(ISNUMBER(BV172),BX171+BV172*0.5,IF(ISNUMBER(BV373),0,""))</f>
        <v>580.63147204310189</v>
      </c>
      <c r="BY172" s="18">
        <f>IF(ISNUMBER(BW172), BW172*COS(RADIANS(-$C172+Графики!$B$3))+BX172*SIN(RADIANS(-$C172+Графики!$B$3)),"")</f>
        <v>530.69682962015293</v>
      </c>
      <c r="BZ172" s="19">
        <f>IF(ISNUMBER(BW172), BW172*COS(RADIANS(-$C172+Графики!$B$5))+BX172*SIN(RADIANS(-$C172+Графики!$B$5)),"")</f>
        <v>580.63147204310189</v>
      </c>
      <c r="CA172" s="29">
        <v>-0.3018038435522119</v>
      </c>
      <c r="CB172" s="25">
        <v>0.12407278182434697</v>
      </c>
      <c r="CC172" s="25">
        <v>-0.51095455930135669</v>
      </c>
      <c r="CD172" s="25">
        <v>0.43757893123511671</v>
      </c>
      <c r="CE172" s="18">
        <f t="shared" si="453"/>
        <v>3.7164661046190259</v>
      </c>
      <c r="CF172" s="18">
        <f t="shared" si="454"/>
        <v>8.2774217124956468</v>
      </c>
      <c r="CG172" s="18">
        <f>IF(ISNUMBER(CE172),CG171+CE172*0.5,IF(ISNUMBER(CE373),0,""))</f>
        <v>534.98148974622643</v>
      </c>
      <c r="CH172" s="18">
        <f>IF(ISNUMBER(CF172),CH171+CF172*0.5,IF(ISNUMBER(CF373),0,""))</f>
        <v>593.38722916795939</v>
      </c>
      <c r="CI172" s="18">
        <f>IF(ISNUMBER(CG172), CG172*COS(RADIANS(-$C172+Графики!$B$3))+CH172*SIN(RADIANS(-$C172+Графики!$B$3)),"")</f>
        <v>534.98148974622643</v>
      </c>
      <c r="CJ172" s="19">
        <f>IF(ISNUMBER(CG172), CG172*COS(RADIANS(-$C172+Графики!$B$5))+CH172*SIN(RADIANS(-$C172+Графики!$B$5)),"")</f>
        <v>593.38722916795939</v>
      </c>
      <c r="CK172" s="24">
        <v>-0.28002188662945321</v>
      </c>
      <c r="CL172" s="25">
        <v>0.15734423664326855</v>
      </c>
      <c r="CM172" s="25">
        <v>-0.51262567669118031</v>
      </c>
      <c r="CN172" s="25">
        <v>0.44190980803447633</v>
      </c>
      <c r="CO172" s="18">
        <f t="shared" si="455"/>
        <v>3.8167301771776483</v>
      </c>
      <c r="CP172" s="18">
        <f t="shared" si="456"/>
        <v>8.3297971868970428</v>
      </c>
      <c r="CQ172" s="18">
        <f>IF(ISNUMBER(CO172),CQ171+CO172*0.5,IF(ISNUMBER(CO373),0,""))</f>
        <v>537.43635827472281</v>
      </c>
      <c r="CR172" s="18">
        <f>IF(ISNUMBER(CP172),CR171+CP172*0.5,IF(ISNUMBER(CP373),0,""))</f>
        <v>593.07051667977441</v>
      </c>
      <c r="CS172" s="18">
        <f>IF(ISNUMBER(CQ172), CQ172*COS(RADIANS(-$C172+Графики!$B$3))+CR172*SIN(RADIANS(-$C172+Графики!$B$3)),"")</f>
        <v>537.43635827472281</v>
      </c>
      <c r="CT172" s="19">
        <f>IF(ISNUMBER(CQ172), CQ172*COS(RADIANS(-$C172+Графики!$B$5))+CR172*SIN(RADIANS(-$C172+Графики!$B$5)),"")</f>
        <v>593.07051667977441</v>
      </c>
      <c r="CU172" s="24">
        <v>-0.18526708881919213</v>
      </c>
      <c r="CV172" s="25">
        <v>0.23460206236381673</v>
      </c>
      <c r="CW172" s="25">
        <v>-0.37733879712219454</v>
      </c>
      <c r="CX172" s="25">
        <v>0.33792902785123502</v>
      </c>
      <c r="CY172" s="18">
        <f t="shared" si="457"/>
        <v>3.6640413593850281</v>
      </c>
      <c r="CZ172" s="18">
        <f t="shared" si="458"/>
        <v>6.2418487578640516</v>
      </c>
      <c r="DA172" s="18">
        <f>IF(ISNUMBER(CY172),DA171+CY172*0.5,IF(ISNUMBER(CY373),0,""))</f>
        <v>525.43755664401647</v>
      </c>
      <c r="DB172" s="18">
        <f>IF(ISNUMBER(CZ172),DB171+CZ172*0.5,IF(ISNUMBER(CZ373),0,""))</f>
        <v>588.48806691498623</v>
      </c>
      <c r="DC172" s="18">
        <f>IF(ISNUMBER(DA172), DA172*COS(RADIANS(-$C172+Графики!$B$3))+DB172*SIN(RADIANS(-$C172+Графики!$B$3)),"")</f>
        <v>525.43755664401647</v>
      </c>
      <c r="DD172" s="19">
        <f>IF(ISNUMBER(DA172), DA172*COS(RADIANS(-$C172+Графики!$B$5))+DB172*SIN(RADIANS(-$C172+Графики!$B$5)),"")</f>
        <v>588.48806691498623</v>
      </c>
      <c r="DE172" s="24">
        <v>-0.31413940691726627</v>
      </c>
      <c r="DF172" s="25">
        <v>0.2202362467408929</v>
      </c>
      <c r="DG172" s="25">
        <v>-0.45994515259967328</v>
      </c>
      <c r="DH172" s="25">
        <v>0.49873398508798383</v>
      </c>
      <c r="DI172" s="18">
        <f t="shared" si="459"/>
        <v>4.6632903977161027</v>
      </c>
      <c r="DJ172" s="18">
        <f t="shared" si="460"/>
        <v>8.3659561205480681</v>
      </c>
      <c r="DK172" s="18">
        <f>IF(ISNUMBER(DI172),DK171+DI172*0.5,IF(ISNUMBER(DI373),0,""))</f>
        <v>529.22645649428352</v>
      </c>
      <c r="DL172" s="18">
        <f>IF(ISNUMBER(DJ172),DL171+DJ172*0.5,IF(ISNUMBER(DJ373),0,""))</f>
        <v>591.66600145599318</v>
      </c>
      <c r="DM172" s="18">
        <f>IF(ISNUMBER(DK172), DK172*COS(RADIANS(-$C172+Графики!$B$3))+DL172*SIN(RADIANS(-$C172+Графики!$B$3)),"")</f>
        <v>529.22645649428352</v>
      </c>
      <c r="DN172" s="19">
        <f>IF(ISNUMBER(DK172), DK172*COS(RADIANS(-$C172+Графики!$B$5))+DL172*SIN(RADIANS(-$C172+Графики!$B$5)),"")</f>
        <v>591.66600145599318</v>
      </c>
      <c r="DO172" s="24">
        <v>-0.25795201114971122</v>
      </c>
      <c r="DP172" s="25">
        <v>0.28379446078915371</v>
      </c>
      <c r="DQ172" s="25">
        <v>-0.49741291273823496</v>
      </c>
      <c r="DR172" s="25">
        <v>0.33492949160592722</v>
      </c>
      <c r="DS172" s="18">
        <f t="shared" si="461"/>
        <v>4.7276122124155586</v>
      </c>
      <c r="DT172" s="18">
        <f t="shared" si="462"/>
        <v>7.2634938600526224</v>
      </c>
      <c r="DU172" s="18">
        <f>IF(ISNUMBER(DS172),DU171+DS172*0.5,IF(ISNUMBER(DS373),0,""))</f>
        <v>534.36043495931312</v>
      </c>
      <c r="DV172" s="18">
        <f>IF(ISNUMBER(DT172),DV171+DT172*0.5,IF(ISNUMBER(DT373),0,""))</f>
        <v>586.57515765683161</v>
      </c>
      <c r="DW172" s="18">
        <f>IF(ISNUMBER(DU172), DU172*COS(RADIANS(-$C172+Графики!$B$3))+DV172*SIN(RADIANS(-$C172+Графики!$B$3)),"")</f>
        <v>534.36043495931312</v>
      </c>
      <c r="DX172" s="19">
        <f>IF(ISNUMBER(DU172), DU172*COS(RADIANS(-$C172+Графики!$B$5))+DV172*SIN(RADIANS(-$C172+Графики!$B$5)),"")</f>
        <v>586.57515765683161</v>
      </c>
      <c r="DY172" s="24">
        <v>-0.18001934436708378</v>
      </c>
      <c r="DZ172" s="25">
        <v>0.25382840820195329</v>
      </c>
      <c r="EA172" s="25">
        <v>-0.48924679828122974</v>
      </c>
      <c r="EB172" s="25">
        <v>0.31765264518571701</v>
      </c>
      <c r="EC172" s="18">
        <f t="shared" si="463"/>
        <v>3.7860268224778384</v>
      </c>
      <c r="ED172" s="18">
        <f t="shared" si="464"/>
        <v>7.0414678205470045</v>
      </c>
      <c r="EE172" s="18">
        <f>IF(ISNUMBER(EC172),EE171+EC172*0.5,IF(ISNUMBER(EC373),0,""))</f>
        <v>526.17626274049348</v>
      </c>
      <c r="EF172" s="18">
        <f>IF(ISNUMBER(ED172),EF171+ED172*0.5,IF(ISNUMBER(ED373),0,""))</f>
        <v>583.00844271969584</v>
      </c>
      <c r="EG172" s="18">
        <f>IF(ISNUMBER(EE172), EE172*COS(RADIANS(-$C172+Графики!$B$3))+EF172*SIN(RADIANS(-$C172+Графики!$B$3)),"")</f>
        <v>526.17626274049348</v>
      </c>
      <c r="EH172" s="19">
        <f>IF(ISNUMBER(EE172), EE172*COS(RADIANS(-$C172+Графики!$B$5))+EF172*SIN(RADIANS(-$C172+Графики!$B$5)),"")</f>
        <v>583.00844271969584</v>
      </c>
      <c r="EI172" s="24">
        <v>-0.20588513836908751</v>
      </c>
      <c r="EJ172" s="25">
        <v>0.17796717173607032</v>
      </c>
      <c r="EK172" s="25">
        <v>-0.40046061621002593</v>
      </c>
      <c r="EL172" s="25">
        <v>0.44640761785075467</v>
      </c>
      <c r="EM172" s="18">
        <f t="shared" si="465"/>
        <v>3.3497370619084839</v>
      </c>
      <c r="EN172" s="18">
        <f t="shared" si="466"/>
        <v>7.3902522350109852</v>
      </c>
      <c r="EO172" s="18">
        <f>IF(ISNUMBER(EM172),EO171+EM172*0.5,IF(ISNUMBER(EM373),0,""))</f>
        <v>530.8356685140775</v>
      </c>
      <c r="EP172" s="18">
        <f>IF(ISNUMBER(EN172),EP171+EN172*0.5,IF(ISNUMBER(EN373),0,""))</f>
        <v>587.74199323118705</v>
      </c>
      <c r="EQ172" s="18">
        <f>IF(ISNUMBER(EO172), EO172*COS(RADIANS(-$C172+Графики!$B$3))+EP172*SIN(RADIANS(-$C172+Графики!$B$3)),"")</f>
        <v>530.8356685140775</v>
      </c>
      <c r="ER172" s="19">
        <f>IF(ISNUMBER(EO172), EO172*COS(RADIANS(-$C172+Графики!$B$5))+EP172*SIN(RADIANS(-$C172+Графики!$B$5)),"")</f>
        <v>587.74199323118705</v>
      </c>
      <c r="ES172" s="24">
        <v>-0.21979279005955821</v>
      </c>
      <c r="ET172" s="25">
        <v>0.2632899113531858</v>
      </c>
      <c r="EU172" s="25">
        <v>-0.4405524041239236</v>
      </c>
      <c r="EV172" s="25">
        <v>0.44485321943467049</v>
      </c>
      <c r="EW172" s="18">
        <f t="shared" si="467"/>
        <v>4.2156793626317697</v>
      </c>
      <c r="EX172" s="18">
        <f t="shared" si="468"/>
        <v>7.7265447928504294</v>
      </c>
      <c r="EY172" s="18">
        <f>IF(ISNUMBER(EW172),EY171+EW172*0.5,IF(ISNUMBER(EW373),0,""))</f>
        <v>521.48981506854545</v>
      </c>
      <c r="EZ172" s="18">
        <f>IF(ISNUMBER(EX172),EZ171+EX172*0.5,IF(ISNUMBER(EX373),0,""))</f>
        <v>584.84893060100171</v>
      </c>
      <c r="FA172" s="18">
        <f>IF(ISNUMBER(EY172), EY172*COS(RADIANS(-$C172+Графики!$B$3))+EZ172*SIN(RADIANS(-$C172+Графики!$B$3)),"")</f>
        <v>521.48981506854545</v>
      </c>
      <c r="FB172" s="19">
        <f>IF(ISNUMBER(EY172), EY172*COS(RADIANS(-$C172+Графики!$B$5))+EZ172*SIN(RADIANS(-$C172+Графики!$B$5)),"")</f>
        <v>584.84893060100171</v>
      </c>
      <c r="FC172" s="24">
        <v>-0.21282942975459507</v>
      </c>
      <c r="FD172" s="25">
        <v>0.11020333984218911</v>
      </c>
      <c r="FE172" s="25">
        <v>-0.37314524738847232</v>
      </c>
      <c r="FF172" s="25">
        <v>0.49884219077267788</v>
      </c>
      <c r="FG172" s="18">
        <f t="shared" si="469"/>
        <v>2.8189889770272969</v>
      </c>
      <c r="FH172" s="18">
        <f t="shared" si="470"/>
        <v>7.6094524780637922</v>
      </c>
      <c r="FI172" s="18">
        <f>IF(ISNUMBER(FG172),FI171+FG172*0.5,IF(ISNUMBER(FG373),0,""))</f>
        <v>529.62953094689794</v>
      </c>
      <c r="FJ172" s="18">
        <f>IF(ISNUMBER(FH172),FJ171+FH172*0.5,IF(ISNUMBER(FH373),0,""))</f>
        <v>591.91950601994688</v>
      </c>
      <c r="FK172" s="18">
        <f>IF(ISNUMBER(FI172), FI172*COS(RADIANS(-$C172+Графики!$B$3))+FJ172*SIN(RADIANS(-$C172+Графики!$B$3)),"")</f>
        <v>529.62953094689794</v>
      </c>
      <c r="FL172" s="19">
        <f>IF(ISNUMBER(FI172), FI172*COS(RADIANS(-$C172+Графики!$B$5))+FJ172*SIN(RADIANS(-$C172+Графики!$B$5)),"")</f>
        <v>591.91950601994688</v>
      </c>
      <c r="FM172" s="24">
        <v>-0.16444682808456063</v>
      </c>
      <c r="FN172" s="25">
        <v>0.25908147222801858</v>
      </c>
      <c r="FO172" s="25">
        <v>-0.41107269467567131</v>
      </c>
      <c r="FP172" s="25">
        <v>0.30101221088655694</v>
      </c>
      <c r="FQ172" s="18">
        <f t="shared" si="471"/>
        <v>3.6959732432296892</v>
      </c>
      <c r="FR172" s="18">
        <f t="shared" si="472"/>
        <v>6.2140730847794865</v>
      </c>
      <c r="FS172" s="18">
        <f>IF(ISNUMBER(FQ172),FS171+FQ172*0.5,IF(ISNUMBER(FQ373),0,""))</f>
        <v>534.77025600098182</v>
      </c>
      <c r="FT172" s="18">
        <f>IF(ISNUMBER(FR172),FT171+FR172*0.5,IF(ISNUMBER(FR373),0,""))</f>
        <v>582.05954353306731</v>
      </c>
      <c r="FU172" s="18">
        <f>IF(ISNUMBER(FS172), FS172*COS(RADIANS(-$C172+Графики!$B$3))+FT172*SIN(RADIANS(-$C172+Графики!$B$3)),"")</f>
        <v>534.77025600098182</v>
      </c>
      <c r="FV172" s="19">
        <f>IF(ISNUMBER(FS172), FS172*COS(RADIANS(-$C172+Графики!$B$5))+FT172*SIN(RADIANS(-$C172+Графики!$B$5)),"")</f>
        <v>582.05954353306731</v>
      </c>
      <c r="FW172" s="24">
        <v>-0.26511033367925319</v>
      </c>
      <c r="FX172" s="25">
        <v>0.27754313889247495</v>
      </c>
      <c r="FY172" s="25">
        <v>-0.41834449557782361</v>
      </c>
      <c r="FZ172" s="25">
        <v>0.45516373824006939</v>
      </c>
      <c r="GA172" s="18">
        <f t="shared" si="473"/>
        <v>4.7355271974952569</v>
      </c>
      <c r="GB172" s="18">
        <f t="shared" si="474"/>
        <v>7.622723538884455</v>
      </c>
      <c r="GC172" s="18">
        <f>IF(ISNUMBER(GA172),GC171+GA172*0.5,IF(ISNUMBER(GA373),0,""))</f>
        <v>534.14390428644958</v>
      </c>
      <c r="GD172" s="18">
        <f>IF(ISNUMBER(GB172),GD171+GB172*0.5,IF(ISNUMBER(GB373),0,""))</f>
        <v>580.55677750606583</v>
      </c>
      <c r="GE172" s="18">
        <f>IF(ISNUMBER(GC172), GC172*COS(RADIANS(-$C172+Графики!$B$3))+GD172*SIN(RADIANS(-$C172+Графики!$B$3)),"")</f>
        <v>534.14390428644958</v>
      </c>
      <c r="GF172" s="19">
        <f>IF(ISNUMBER(GC172), GC172*COS(RADIANS(-$C172+Графики!$B$5))+GD172*SIN(RADIANS(-$C172+Графики!$B$5)),"")</f>
        <v>580.55677750606583</v>
      </c>
      <c r="GG172" s="24">
        <v>-0.3171429558402678</v>
      </c>
      <c r="GH172" s="25">
        <v>0.28331035670404914</v>
      </c>
      <c r="GI172" s="25">
        <v>-0.46413685281713823</v>
      </c>
      <c r="GJ172" s="25">
        <v>0.46648026491522188</v>
      </c>
      <c r="GK172" s="18">
        <f t="shared" si="475"/>
        <v>5.2399196753715884</v>
      </c>
      <c r="GL172" s="18">
        <f t="shared" si="476"/>
        <v>8.12107712053961</v>
      </c>
      <c r="GM172" s="18">
        <f>IF(ISNUMBER(GK172),GM171+GK172*0.5,IF(ISNUMBER(GK373),0,""))</f>
        <v>536.58733347690657</v>
      </c>
      <c r="GN172" s="18">
        <f>IF(ISNUMBER(GL172),GN171+GL172*0.5,IF(ISNUMBER(GL373),0,""))</f>
        <v>585.19730651414784</v>
      </c>
      <c r="GO172" s="18">
        <f>IF(ISNUMBER(GM172), GM172*COS(RADIANS(-$C172+Графики!$B$3))+GN172*SIN(RADIANS(-$C172+Графики!$B$3)),"")</f>
        <v>536.58733347690657</v>
      </c>
      <c r="GP172" s="19">
        <f>IF(ISNUMBER(GM172), GM172*COS(RADIANS(-$C172+Графики!$B$5))+GN172*SIN(RADIANS(-$C172+Графики!$B$5)),"")</f>
        <v>585.19730651414784</v>
      </c>
      <c r="GQ172" s="24">
        <v>-0.28189323446948245</v>
      </c>
      <c r="GR172" s="25">
        <v>0.16988587650763073</v>
      </c>
      <c r="GS172" s="25">
        <v>-0.4370345450623806</v>
      </c>
      <c r="GT172" s="25">
        <v>0.49998432285438432</v>
      </c>
      <c r="GU172" s="18">
        <f t="shared" si="477"/>
        <v>3.9425062757740488</v>
      </c>
      <c r="GV172" s="18">
        <f t="shared" si="478"/>
        <v>8.1769410748833344</v>
      </c>
      <c r="GW172" s="18">
        <f>IF(ISNUMBER(GU172),GW171+GU172*0.5,IF(ISNUMBER(GU373),0,""))</f>
        <v>533.66472023068229</v>
      </c>
      <c r="GX172" s="18">
        <f>IF(ISNUMBER(GV172),GX171+GV172*0.5,IF(ISNUMBER(GV373),0,""))</f>
        <v>588.29988987447177</v>
      </c>
      <c r="GY172" s="18">
        <f>IF(ISNUMBER(GW172), GW172*COS(RADIANS(-$C172+Графики!$B$3))+GX172*SIN(RADIANS(-$C172+Графики!$B$3)),"")</f>
        <v>533.66472023068229</v>
      </c>
      <c r="GZ172" s="19">
        <f>IF(ISNUMBER(GW172), GW172*COS(RADIANS(-$C172+Графики!$B$5))+GX172*SIN(RADIANS(-$C172+Графики!$B$5)),"")</f>
        <v>588.29988987447177</v>
      </c>
      <c r="HA172" s="24">
        <v>-0.20779106012872517</v>
      </c>
      <c r="HB172" s="25">
        <v>0.18277683261201369</v>
      </c>
      <c r="HC172" s="25">
        <v>-0.40362803280556614</v>
      </c>
      <c r="HD172" s="25">
        <v>0.41814152545659067</v>
      </c>
      <c r="HE172" s="18">
        <f t="shared" si="479"/>
        <v>3.4083412414190608</v>
      </c>
      <c r="HF172" s="18">
        <f t="shared" si="480"/>
        <v>7.1712307754671967</v>
      </c>
      <c r="HG172" s="18">
        <f>IF(ISNUMBER(HE172),HG171+HE172*0.5,IF(ISNUMBER(HE373),0,""))</f>
        <v>532.36128255017172</v>
      </c>
      <c r="HH172" s="18">
        <f>IF(ISNUMBER(HF172),HH171+HF172*0.5,IF(ISNUMBER(HF373),0,""))</f>
        <v>587.19914350413012</v>
      </c>
      <c r="HI172" s="18">
        <f>IF(ISNUMBER(HG172), HG172*COS(RADIANS(-$C172+Графики!$B$3))+HH172*SIN(RADIANS(-$C172+Графики!$B$3)),"")</f>
        <v>532.36128255017172</v>
      </c>
      <c r="HJ172" s="19">
        <f>IF(ISNUMBER(HG172), HG172*COS(RADIANS(-$C172+Графики!$B$5))+HH172*SIN(RADIANS(-$C172+Графики!$B$5)),"")</f>
        <v>587.19914350413012</v>
      </c>
      <c r="HK172" s="24">
        <v>-0.28291560542833416</v>
      </c>
      <c r="HL172" s="25">
        <v>0.22929469471923178</v>
      </c>
      <c r="HM172" s="25">
        <v>-0.51952701797586009</v>
      </c>
      <c r="HN172" s="25">
        <v>0.46334486657138729</v>
      </c>
      <c r="HO172" s="18">
        <f t="shared" si="481"/>
        <v>4.4698632155638824</v>
      </c>
      <c r="HP172" s="18">
        <f t="shared" si="482"/>
        <v>8.5770700881899096</v>
      </c>
      <c r="HQ172" s="18">
        <f>IF(ISNUMBER(HO172),HQ171+HO172*0.5,IF(ISNUMBER(HO373),0,""))</f>
        <v>531.5347334916172</v>
      </c>
      <c r="HR172" s="18">
        <f>IF(ISNUMBER(HP172),HR171+HP172*0.5,IF(ISNUMBER(HP373),0,""))</f>
        <v>595.50591298852567</v>
      </c>
      <c r="HS172" s="18">
        <f>IF(ISNUMBER(HQ172), HQ172*COS(RADIANS(-$C172+Графики!$B$3))+HR172*SIN(RADIANS(-$C172+Графики!$B$3)),"")</f>
        <v>531.5347334916172</v>
      </c>
      <c r="HT172" s="19">
        <f>IF(ISNUMBER(HQ172), HQ172*COS(RADIANS(-$C172+Графики!$B$5))+HR172*SIN(RADIANS(-$C172+Графики!$B$5)),"")</f>
        <v>595.50591298852567</v>
      </c>
      <c r="HU172" s="24">
        <v>-0.19450624924585794</v>
      </c>
      <c r="HV172" s="25">
        <v>0.17754831388811756</v>
      </c>
      <c r="HW172" s="25">
        <v>-0.38826673812826329</v>
      </c>
      <c r="HX172" s="25">
        <v>0.39113626310661209</v>
      </c>
      <c r="HY172" s="18">
        <f t="shared" si="483"/>
        <v>3.2467828574709863</v>
      </c>
      <c r="HZ172" s="18">
        <f t="shared" si="484"/>
        <v>6.8015218441190575</v>
      </c>
      <c r="IA172" s="18">
        <f>IF(ISNUMBER(HY172),IA171+HY172*0.5,IF(ISNUMBER(HY373),0,""))</f>
        <v>527.68323590407306</v>
      </c>
      <c r="IB172" s="18">
        <f>IF(ISNUMBER(HZ172),IB171+HZ172*0.5,IF(ISNUMBER(HZ373),0,""))</f>
        <v>579.09981151998431</v>
      </c>
      <c r="IC172" s="18">
        <f>IF(ISNUMBER(IA172), IA172*COS(RADIANS(-$C172+Графики!$B$3))+IB172*SIN(RADIANS(-$C172+Графики!$B$3)),"")</f>
        <v>527.68323590407306</v>
      </c>
      <c r="ID172" s="19">
        <f>IF(ISNUMBER(IA172), IA172*COS(RADIANS(-$C172+Графики!$B$5))+IB172*SIN(RADIANS(-$C172+Графики!$B$5)),"")</f>
        <v>579.09981151998431</v>
      </c>
      <c r="IE172" s="24">
        <v>-0.29664853991110829</v>
      </c>
      <c r="IF172" s="25">
        <v>0.15962583701567409</v>
      </c>
      <c r="IG172" s="25">
        <v>-0.36147603517791971</v>
      </c>
      <c r="IH172" s="25">
        <v>0.42370971258259493</v>
      </c>
      <c r="II172" s="18">
        <f t="shared" si="485"/>
        <v>3.9817345636445243</v>
      </c>
      <c r="IJ172" s="18">
        <f t="shared" si="486"/>
        <v>6.8519846515144671</v>
      </c>
      <c r="IK172" s="18">
        <f>IF(ISNUMBER(II172),IK171+II172*0.5,IF(ISNUMBER(II373),0,""))</f>
        <v>529.83879964884215</v>
      </c>
      <c r="IL172" s="18">
        <f>IF(ISNUMBER(IJ172),IL171+IJ172*0.5,IF(ISNUMBER(IJ373),0,""))</f>
        <v>581.82352298745832</v>
      </c>
      <c r="IM172" s="18">
        <f>IF(ISNUMBER(IK172), IK172*COS(RADIANS(-$C172+Графики!$B$3))+IL172*SIN(RADIANS(-$C172+Графики!$B$3)),"")</f>
        <v>529.83879964884215</v>
      </c>
      <c r="IN172" s="19">
        <f>IF(ISNUMBER(IK172), IK172*COS(RADIANS(-$C172+Графики!$B$5))+IL172*SIN(RADIANS(-$C172+Графики!$B$5)),"")</f>
        <v>581.82352298745832</v>
      </c>
      <c r="IO172" s="24">
        <v>-0.16939538712760277</v>
      </c>
      <c r="IP172" s="25">
        <v>0.27863498121486707</v>
      </c>
      <c r="IQ172" s="25">
        <v>-0.52053612290856277</v>
      </c>
      <c r="IR172" s="25">
        <v>0.32763506995865466</v>
      </c>
      <c r="IS172" s="18">
        <f t="shared" si="487"/>
        <v>3.9097925770213124</v>
      </c>
      <c r="IT172" s="18">
        <f t="shared" si="488"/>
        <v>7.4016223846202953</v>
      </c>
      <c r="IU172" s="18">
        <f>IF(ISNUMBER(IS172),IU171+IS172*0.5,IF(ISNUMBER(IS373),0,""))</f>
        <v>528.03637882272903</v>
      </c>
      <c r="IV172" s="18">
        <f>IF(ISNUMBER(IT172),IV171+IT172*0.5,IF(ISNUMBER(IT373),0,""))</f>
        <v>589.61449266948966</v>
      </c>
      <c r="IW172" s="18">
        <f>IF(ISNUMBER(IU172), IU172*COS(RADIANS(-$C172+Графики!$B$3))+IV172*SIN(RADIANS(-$C172+Графики!$B$3)),"")</f>
        <v>528.03637882272903</v>
      </c>
      <c r="IX172" s="19">
        <f>IF(ISNUMBER(IU172), IU172*COS(RADIANS(-$C172+Графики!$B$5))+IV172*SIN(RADIANS(-$C172+Графики!$B$5)),"")</f>
        <v>589.61449266948966</v>
      </c>
    </row>
    <row r="173" spans="1:258" s="88" customFormat="1" x14ac:dyDescent="0.25">
      <c r="A173" s="44">
        <v>173</v>
      </c>
      <c r="B173" s="50">
        <v>0</v>
      </c>
      <c r="C173" s="11">
        <f>IF(Графики!$A$7="Расчитывать с учетом закручивания скважины",B173,0)</f>
        <v>0</v>
      </c>
      <c r="D173" s="47">
        <v>85</v>
      </c>
      <c r="E173" s="34">
        <f>IF(ISNUMBER(INDEX($I$1:$IX$303,$A173,E$1) ),INDEX($I$1:$IX$303,$A173,E$1),0)</f>
        <v>5.5198831056657385</v>
      </c>
      <c r="F173" s="35">
        <f>IF(ISNUMBER(INDEX($I$1:$IX$303,$A173,F$1) ),INDEX($I$1:$IX$303,$A173,F$1),0)</f>
        <v>11.092623820048845</v>
      </c>
      <c r="G173" s="35">
        <f>IF(ISNUMBER(INDEX($I$1:$IX$303,$A173,G$1) ),INDEX($I$1:$IX$303,$A173,G$1)-$G$305,0)</f>
        <v>-445.65194517248904</v>
      </c>
      <c r="H173" s="36">
        <f>IF(ISNUMBER(INDEX($I$1:$IX$303,$A173,H$1) ),INDEX($I$1:$IX$303,$A173,H$1)-$H$305,0)</f>
        <v>-559.77047727026888</v>
      </c>
      <c r="I173" s="29">
        <v>-0.314754150142176</v>
      </c>
      <c r="J173" s="25">
        <v>0.31778107273680711</v>
      </c>
      <c r="K173" s="25">
        <v>-0.69481978563228264</v>
      </c>
      <c r="L173" s="25">
        <v>0.57632734083255699</v>
      </c>
      <c r="M173" s="18">
        <f t="shared" si="439"/>
        <v>5.5198831056657385</v>
      </c>
      <c r="N173" s="18">
        <f t="shared" si="440"/>
        <v>11.092623820048845</v>
      </c>
      <c r="O173" s="18">
        <f>IF(ISNUMBER(M173),O172+M173*0.5,IF(ISNUMBER(M374),0,""))</f>
        <v>532.26421071692562</v>
      </c>
      <c r="P173" s="18">
        <f>IF(ISNUMBER(N173),P172+N173*0.5,IF(ISNUMBER(N374),0,""))</f>
        <v>595.65918621376863</v>
      </c>
      <c r="Q173" s="18">
        <f>IF(ISNUMBER(O173), O173*COS(RADIANS(-$C173+Графики!$B$3))+P173*SIN(RADIANS(-$C173+Графики!$B$3)),"")</f>
        <v>532.26421071692562</v>
      </c>
      <c r="R173" s="19">
        <f>IF(ISNUMBER(O173), O173*COS(RADIANS(-$C173+Графики!$B$5))+P173*SIN(RADIANS(-$C173+Графики!$B$5)),"")</f>
        <v>595.65918621376863</v>
      </c>
      <c r="S173" s="29">
        <v>-0.19478639375213183</v>
      </c>
      <c r="T173" s="25">
        <v>0.34748373373182684</v>
      </c>
      <c r="U173" s="25">
        <v>-0.57249174559054927</v>
      </c>
      <c r="V173" s="25">
        <v>0.47434509843659622</v>
      </c>
      <c r="W173" s="18">
        <f t="shared" si="441"/>
        <v>4.7321819180022437</v>
      </c>
      <c r="X173" s="18">
        <f t="shared" si="442"/>
        <v>9.1352477646975814</v>
      </c>
      <c r="Y173" s="18">
        <f>IF(ISNUMBER(W173),Y172+W173*0.5,IF(ISNUMBER(W374),0,""))</f>
        <v>532.81195994982625</v>
      </c>
      <c r="Z173" s="18">
        <f>IF(ISNUMBER(X173),Z172+X173*0.5,IF(ISNUMBER(X374),0,""))</f>
        <v>589.79213999045726</v>
      </c>
      <c r="AA173" s="18">
        <f>IF(ISNUMBER(Y173), Y173*COS(RADIANS(-$C173+Графики!$B$3))+Z173*SIN(RADIANS(-$C173+Графики!$B$3)),"")</f>
        <v>532.81195994982625</v>
      </c>
      <c r="AB173" s="18">
        <f>IF(ISNUMBER(Y173), Y173*COS(RADIANS(-$C173+Графики!$B$5))+Z173*SIN(RADIANS(-$C173+Графики!$B$5)),"")</f>
        <v>589.79213999045726</v>
      </c>
      <c r="AC173" s="24">
        <v>-0.3749745189788618</v>
      </c>
      <c r="AD173" s="25">
        <v>0.19863686967521518</v>
      </c>
      <c r="AE173" s="25">
        <v>-0.5383947772362021</v>
      </c>
      <c r="AF173" s="25">
        <v>0.52954065304284514</v>
      </c>
      <c r="AG173" s="18">
        <f t="shared" si="443"/>
        <v>5.0056827747907473</v>
      </c>
      <c r="AH173" s="18">
        <f t="shared" si="444"/>
        <v>9.3193598248037244</v>
      </c>
      <c r="AI173" s="18">
        <f>IF(ISNUMBER(AG173),AI172+AG173*0.5,IF(ISNUMBER(AG374),0,""))</f>
        <v>533.89118914495054</v>
      </c>
      <c r="AJ173" s="18">
        <f>IF(ISNUMBER(AH173),AJ172+AH173*0.5,IF(ISNUMBER(AH374),0,""))</f>
        <v>594.60306400649051</v>
      </c>
      <c r="AK173" s="18">
        <f>IF(ISNUMBER(AI173), AI173*COS(RADIANS(-$C173+Графики!$B$3))+AJ173*SIN(RADIANS(-$C173+Графики!$B$3)),"")</f>
        <v>533.89118914495054</v>
      </c>
      <c r="AL173" s="19">
        <f>IF(ISNUMBER(AI173), AI173*COS(RADIANS(-$C173+Графики!$B$5))+AJ173*SIN(RADIANS(-$C173+Графики!$B$5)),"")</f>
        <v>594.60306400649051</v>
      </c>
      <c r="AM173" s="24">
        <v>-0.372406564620679</v>
      </c>
      <c r="AN173" s="25">
        <v>0.28440393946445985</v>
      </c>
      <c r="AO173" s="25">
        <v>-0.65026769245105043</v>
      </c>
      <c r="AP173" s="25">
        <v>0.5647852826476939</v>
      </c>
      <c r="AQ173" s="18">
        <f t="shared" si="445"/>
        <v>5.7317215448310472</v>
      </c>
      <c r="AR173" s="18">
        <f t="shared" si="446"/>
        <v>10.603138811703319</v>
      </c>
      <c r="AS173" s="18">
        <f>IF(ISNUMBER(AQ173),AS172+AQ173*0.5,IF(ISNUMBER(AQ374),0,""))</f>
        <v>527.47699597637109</v>
      </c>
      <c r="AT173" s="18">
        <f>IF(ISNUMBER(AR173),AT172+AR173*0.5,IF(ISNUMBER(AR374),0,""))</f>
        <v>594.27151796772011</v>
      </c>
      <c r="AU173" s="18">
        <f>IF(ISNUMBER(AS173), AS173*COS(RADIANS(-$C173+Графики!$B$3))+AT173*SIN(RADIANS(-$C173+Графики!$B$3)),"")</f>
        <v>527.47699597637109</v>
      </c>
      <c r="AV173" s="19">
        <f>IF(ISNUMBER(AS173), AS173*COS(RADIANS(-$C173+Графики!$B$5))+AT173*SIN(RADIANS(-$C173+Графики!$B$5)),"")</f>
        <v>594.27151796772011</v>
      </c>
      <c r="AW173" s="24">
        <v>-0.25364247458112499</v>
      </c>
      <c r="AX173" s="25">
        <v>0.22291065299133248</v>
      </c>
      <c r="AY173" s="25">
        <v>-0.70001314574092899</v>
      </c>
      <c r="AZ173" s="25">
        <v>0.64585223283570981</v>
      </c>
      <c r="BA173" s="18">
        <f t="shared" si="447"/>
        <v>4.1586985810227457</v>
      </c>
      <c r="BB173" s="18">
        <f t="shared" si="448"/>
        <v>11.744621054370009</v>
      </c>
      <c r="BC173" s="18">
        <f>IF(ISNUMBER(BA173),BC172+BA173*0.5,IF(ISNUMBER(BA374),0,""))</f>
        <v>525.65059790407543</v>
      </c>
      <c r="BD173" s="18">
        <f>IF(ISNUMBER(BB173),BD172+BB173*0.5,IF(ISNUMBER(BB374),0,""))</f>
        <v>589.60101050683295</v>
      </c>
      <c r="BE173" s="18">
        <f>IF(ISNUMBER(BC173), BC173*COS(RADIANS(-$C173+Графики!$B$3))+BD173*SIN(RADIANS(-$C173+Графики!$B$3)),"")</f>
        <v>525.65059790407543</v>
      </c>
      <c r="BF173" s="19">
        <f>IF(ISNUMBER(BC173), BC173*COS(RADIANS(-$C173+Графики!$B$5))+BD173*SIN(RADIANS(-$C173+Графики!$B$5)),"")</f>
        <v>589.60101050683295</v>
      </c>
      <c r="BG173" s="24">
        <v>-0.31658629307462594</v>
      </c>
      <c r="BH173" s="25">
        <v>0.22435529218515418</v>
      </c>
      <c r="BI173" s="25">
        <v>-0.65233250847931445</v>
      </c>
      <c r="BJ173" s="25">
        <v>0.62664702975743414</v>
      </c>
      <c r="BK173" s="18">
        <f t="shared" si="449"/>
        <v>4.7205883294655795</v>
      </c>
      <c r="BL173" s="18">
        <f t="shared" si="450"/>
        <v>11.160970275701127</v>
      </c>
      <c r="BM173" s="18">
        <f>IF(ISNUMBER(BK173),BM172+BK173*0.5,IF(ISNUMBER(BK374),0,""))</f>
        <v>529.93471312980046</v>
      </c>
      <c r="BN173" s="18">
        <f>IF(ISNUMBER(BL173),BN172+BL173*0.5,IF(ISNUMBER(BL374),0,""))</f>
        <v>583.19728907100557</v>
      </c>
      <c r="BO173" s="18">
        <f>IF(ISNUMBER(BM173), BM173*COS(RADIANS(-$C173+Графики!$B$3))+BN173*SIN(RADIANS(-$C173+Графики!$B$3)),"")</f>
        <v>529.93471312980046</v>
      </c>
      <c r="BP173" s="19">
        <f>IF(ISNUMBER(BM173), BM173*COS(RADIANS(-$C173+Графики!$B$5))+BN173*SIN(RADIANS(-$C173+Графики!$B$5)),"")</f>
        <v>583.19728907100557</v>
      </c>
      <c r="BQ173" s="24">
        <v>-0.20485883014411074</v>
      </c>
      <c r="BR173" s="25">
        <v>0.25183303855915051</v>
      </c>
      <c r="BS173" s="25">
        <v>-0.57846551740626351</v>
      </c>
      <c r="BT173" s="25">
        <v>0.48335970873738721</v>
      </c>
      <c r="BU173" s="18">
        <f t="shared" si="451"/>
        <v>3.9853778377869076</v>
      </c>
      <c r="BV173" s="18">
        <f t="shared" si="452"/>
        <v>9.2660405370675942</v>
      </c>
      <c r="BW173" s="18">
        <f>IF(ISNUMBER(BU173),BW172+BU173*0.5,IF(ISNUMBER(BU374),0,""))</f>
        <v>532.68951853904639</v>
      </c>
      <c r="BX173" s="18">
        <f>IF(ISNUMBER(BV173),BX172+BV173*0.5,IF(ISNUMBER(BV374),0,""))</f>
        <v>585.26449231163565</v>
      </c>
      <c r="BY173" s="18">
        <f>IF(ISNUMBER(BW173), BW173*COS(RADIANS(-$C173+Графики!$B$3))+BX173*SIN(RADIANS(-$C173+Графики!$B$3)),"")</f>
        <v>532.68951853904639</v>
      </c>
      <c r="BZ173" s="19">
        <f>IF(ISNUMBER(BW173), BW173*COS(RADIANS(-$C173+Графики!$B$5))+BX173*SIN(RADIANS(-$C173+Графики!$B$5)),"")</f>
        <v>585.26449231163565</v>
      </c>
      <c r="CA173" s="29">
        <v>-0.24705862612920926</v>
      </c>
      <c r="CB173" s="25">
        <v>0.18048899694821194</v>
      </c>
      <c r="CC173" s="25">
        <v>-0.6730366727690712</v>
      </c>
      <c r="CD173" s="25">
        <v>0.49857562799593624</v>
      </c>
      <c r="CE173" s="18">
        <f t="shared" si="453"/>
        <v>3.7310482093540864</v>
      </c>
      <c r="CF173" s="18">
        <f t="shared" si="454"/>
        <v>10.224067971255995</v>
      </c>
      <c r="CG173" s="18">
        <f>IF(ISNUMBER(CE173),CG172+CE173*0.5,IF(ISNUMBER(CE374),0,""))</f>
        <v>536.84701385090352</v>
      </c>
      <c r="CH173" s="18">
        <f>IF(ISNUMBER(CF173),CH172+CF173*0.5,IF(ISNUMBER(CF374),0,""))</f>
        <v>598.49926315358744</v>
      </c>
      <c r="CI173" s="18">
        <f>IF(ISNUMBER(CG173), CG173*COS(RADIANS(-$C173+Графики!$B$3))+CH173*SIN(RADIANS(-$C173+Графики!$B$3)),"")</f>
        <v>536.84701385090352</v>
      </c>
      <c r="CJ173" s="19">
        <f>IF(ISNUMBER(CG173), CG173*COS(RADIANS(-$C173+Графики!$B$5))+CH173*SIN(RADIANS(-$C173+Графики!$B$5)),"")</f>
        <v>598.49926315358744</v>
      </c>
      <c r="CK173" s="24">
        <v>-0.2521043837645156</v>
      </c>
      <c r="CL173" s="25">
        <v>0.21180166929599911</v>
      </c>
      <c r="CM173" s="25">
        <v>-0.66241537267459849</v>
      </c>
      <c r="CN173" s="25">
        <v>0.63021481051052264</v>
      </c>
      <c r="CO173" s="18">
        <f t="shared" si="455"/>
        <v>4.0483329648158399</v>
      </c>
      <c r="CP173" s="18">
        <f t="shared" si="456"/>
        <v>11.280087126185986</v>
      </c>
      <c r="CQ173" s="18">
        <f>IF(ISNUMBER(CO173),CQ172+CO173*0.5,IF(ISNUMBER(CO374),0,""))</f>
        <v>539.46052475713077</v>
      </c>
      <c r="CR173" s="18">
        <f>IF(ISNUMBER(CP173),CR172+CP173*0.5,IF(ISNUMBER(CP374),0,""))</f>
        <v>598.71056024286736</v>
      </c>
      <c r="CS173" s="18">
        <f>IF(ISNUMBER(CQ173), CQ173*COS(RADIANS(-$C173+Графики!$B$3))+CR173*SIN(RADIANS(-$C173+Графики!$B$3)),"")</f>
        <v>539.46052475713077</v>
      </c>
      <c r="CT173" s="19">
        <f>IF(ISNUMBER(CQ173), CQ173*COS(RADIANS(-$C173+Графики!$B$5))+CR173*SIN(RADIANS(-$C173+Графики!$B$5)),"")</f>
        <v>598.71056024286736</v>
      </c>
      <c r="CU173" s="24">
        <v>-0.32998226289158794</v>
      </c>
      <c r="CV173" s="25">
        <v>0.27564299496156364</v>
      </c>
      <c r="CW173" s="25">
        <v>-0.6256918134260695</v>
      </c>
      <c r="CX173" s="25">
        <v>0.50059904095843843</v>
      </c>
      <c r="CY173" s="18">
        <f t="shared" si="457"/>
        <v>5.2850527875880768</v>
      </c>
      <c r="CZ173" s="18">
        <f t="shared" si="458"/>
        <v>9.8285836232493615</v>
      </c>
      <c r="DA173" s="18">
        <f>IF(ISNUMBER(CY173),DA172+CY173*0.5,IF(ISNUMBER(CY374),0,""))</f>
        <v>528.08008303781048</v>
      </c>
      <c r="DB173" s="18">
        <f>IF(ISNUMBER(CZ173),DB172+CZ173*0.5,IF(ISNUMBER(CZ374),0,""))</f>
        <v>593.40235872661094</v>
      </c>
      <c r="DC173" s="18">
        <f>IF(ISNUMBER(DA173), DA173*COS(RADIANS(-$C173+Графики!$B$3))+DB173*SIN(RADIANS(-$C173+Графики!$B$3)),"")</f>
        <v>528.08008303781048</v>
      </c>
      <c r="DD173" s="19">
        <f>IF(ISNUMBER(DA173), DA173*COS(RADIANS(-$C173+Графики!$B$5))+DB173*SIN(RADIANS(-$C173+Графики!$B$5)),"")</f>
        <v>593.40235872661094</v>
      </c>
      <c r="DE173" s="24">
        <v>-0.34647510587571323</v>
      </c>
      <c r="DF173" s="25">
        <v>0.30226970401725561</v>
      </c>
      <c r="DG173" s="25">
        <v>-0.52136991318315373</v>
      </c>
      <c r="DH173" s="25">
        <v>0.53969750906365099</v>
      </c>
      <c r="DI173" s="18">
        <f t="shared" si="459"/>
        <v>5.6613362268345151</v>
      </c>
      <c r="DJ173" s="18">
        <f t="shared" si="460"/>
        <v>9.2594277342270939</v>
      </c>
      <c r="DK173" s="18">
        <f>IF(ISNUMBER(DI173),DK172+DI173*0.5,IF(ISNUMBER(DI374),0,""))</f>
        <v>532.05712460770076</v>
      </c>
      <c r="DL173" s="18">
        <f>IF(ISNUMBER(DJ173),DL172+DJ173*0.5,IF(ISNUMBER(DJ374),0,""))</f>
        <v>596.29571532310672</v>
      </c>
      <c r="DM173" s="18">
        <f>IF(ISNUMBER(DK173), DK173*COS(RADIANS(-$C173+Графики!$B$3))+DL173*SIN(RADIANS(-$C173+Графики!$B$3)),"")</f>
        <v>532.05712460770076</v>
      </c>
      <c r="DN173" s="19">
        <f>IF(ISNUMBER(DK173), DK173*COS(RADIANS(-$C173+Графики!$B$5))+DL173*SIN(RADIANS(-$C173+Графики!$B$5)),"")</f>
        <v>596.29571532310672</v>
      </c>
      <c r="DO173" s="24">
        <v>-0.23021459990627113</v>
      </c>
      <c r="DP173" s="25">
        <v>0.22166843177991244</v>
      </c>
      <c r="DQ173" s="25">
        <v>-0.68420906295806783</v>
      </c>
      <c r="DR173" s="25">
        <v>0.55172015940092989</v>
      </c>
      <c r="DS173" s="18">
        <f t="shared" si="461"/>
        <v>3.9434131479915693</v>
      </c>
      <c r="DT173" s="18">
        <f t="shared" si="462"/>
        <v>10.785308018614117</v>
      </c>
      <c r="DU173" s="18">
        <f>IF(ISNUMBER(DS173),DU172+DS173*0.5,IF(ISNUMBER(DS374),0,""))</f>
        <v>536.33214153330891</v>
      </c>
      <c r="DV173" s="18">
        <f>IF(ISNUMBER(DT173),DV172+DT173*0.5,IF(ISNUMBER(DT374),0,""))</f>
        <v>591.96781166613869</v>
      </c>
      <c r="DW173" s="18">
        <f>IF(ISNUMBER(DU173), DU173*COS(RADIANS(-$C173+Графики!$B$3))+DV173*SIN(RADIANS(-$C173+Графики!$B$3)),"")</f>
        <v>536.33214153330891</v>
      </c>
      <c r="DX173" s="19">
        <f>IF(ISNUMBER(DU173), DU173*COS(RADIANS(-$C173+Графики!$B$5))+DV173*SIN(RADIANS(-$C173+Графики!$B$5)),"")</f>
        <v>591.96781166613869</v>
      </c>
      <c r="DY173" s="24">
        <v>-0.21734403690095128</v>
      </c>
      <c r="DZ173" s="25">
        <v>0.18662908173984258</v>
      </c>
      <c r="EA173" s="25">
        <v>-0.62350182983869218</v>
      </c>
      <c r="EB173" s="25">
        <v>0.66086857107341712</v>
      </c>
      <c r="EC173" s="18">
        <f t="shared" si="463"/>
        <v>3.5253232028120594</v>
      </c>
      <c r="ED173" s="18">
        <f t="shared" si="464"/>
        <v>11.208011484765542</v>
      </c>
      <c r="EE173" s="18">
        <f>IF(ISNUMBER(EC173),EE172+EC173*0.5,IF(ISNUMBER(EC374),0,""))</f>
        <v>527.93892434189956</v>
      </c>
      <c r="EF173" s="18">
        <f>IF(ISNUMBER(ED173),EF172+ED173*0.5,IF(ISNUMBER(ED374),0,""))</f>
        <v>588.61244846207865</v>
      </c>
      <c r="EG173" s="18">
        <f>IF(ISNUMBER(EE173), EE173*COS(RADIANS(-$C173+Графики!$B$3))+EF173*SIN(RADIANS(-$C173+Графики!$B$3)),"")</f>
        <v>527.93892434189956</v>
      </c>
      <c r="EH173" s="19">
        <f>IF(ISNUMBER(EE173), EE173*COS(RADIANS(-$C173+Графики!$B$5))+EF173*SIN(RADIANS(-$C173+Графики!$B$5)),"")</f>
        <v>588.61244846207865</v>
      </c>
      <c r="EI173" s="24">
        <v>-0.21547991230913058</v>
      </c>
      <c r="EJ173" s="25">
        <v>0.25437017287646502</v>
      </c>
      <c r="EK173" s="25">
        <v>-0.56461283977345178</v>
      </c>
      <c r="EL173" s="25">
        <v>0.62409174291537095</v>
      </c>
      <c r="EM173" s="18">
        <f t="shared" si="465"/>
        <v>4.1002039999972846</v>
      </c>
      <c r="EN173" s="18">
        <f t="shared" si="466"/>
        <v>10.373218359015265</v>
      </c>
      <c r="EO173" s="18">
        <f>IF(ISNUMBER(EM173),EO172+EM173*0.5,IF(ISNUMBER(EM374),0,""))</f>
        <v>532.88577051407617</v>
      </c>
      <c r="EP173" s="18">
        <f>IF(ISNUMBER(EN173),EP172+EN173*0.5,IF(ISNUMBER(EN374),0,""))</f>
        <v>592.92860241069468</v>
      </c>
      <c r="EQ173" s="18">
        <f>IF(ISNUMBER(EO173), EO173*COS(RADIANS(-$C173+Графики!$B$3))+EP173*SIN(RADIANS(-$C173+Графики!$B$3)),"")</f>
        <v>532.88577051407617</v>
      </c>
      <c r="ER173" s="19">
        <f>IF(ISNUMBER(EO173), EO173*COS(RADIANS(-$C173+Графики!$B$5))+EP173*SIN(RADIANS(-$C173+Графики!$B$5)),"")</f>
        <v>592.92860241069468</v>
      </c>
      <c r="ES173" s="24">
        <v>-0.27148724098035515</v>
      </c>
      <c r="ET173" s="25">
        <v>0.30610702240488596</v>
      </c>
      <c r="EU173" s="25">
        <v>-0.62843037171765592</v>
      </c>
      <c r="EV173" s="25">
        <v>0.51682884887778058</v>
      </c>
      <c r="EW173" s="18">
        <f t="shared" si="467"/>
        <v>5.0404394751817092</v>
      </c>
      <c r="EX173" s="18">
        <f t="shared" si="468"/>
        <v>9.9941057145027727</v>
      </c>
      <c r="EY173" s="18">
        <f>IF(ISNUMBER(EW173),EY172+EW173*0.5,IF(ISNUMBER(EW374),0,""))</f>
        <v>524.01003480613633</v>
      </c>
      <c r="EZ173" s="18">
        <f>IF(ISNUMBER(EX173),EZ172+EX173*0.5,IF(ISNUMBER(EX374),0,""))</f>
        <v>589.84598345825304</v>
      </c>
      <c r="FA173" s="18">
        <f>IF(ISNUMBER(EY173), EY173*COS(RADIANS(-$C173+Графики!$B$3))+EZ173*SIN(RADIANS(-$C173+Графики!$B$3)),"")</f>
        <v>524.01003480613633</v>
      </c>
      <c r="FB173" s="19">
        <f>IF(ISNUMBER(EY173), EY173*COS(RADIANS(-$C173+Графики!$B$5))+EZ173*SIN(RADIANS(-$C173+Графики!$B$5)),"")</f>
        <v>589.84598345825304</v>
      </c>
      <c r="FC173" s="24">
        <v>-0.27332663179159916</v>
      </c>
      <c r="FD173" s="25">
        <v>0.29305361918866457</v>
      </c>
      <c r="FE173" s="25">
        <v>-0.68051739828996849</v>
      </c>
      <c r="FF173" s="25">
        <v>0.60347499433385832</v>
      </c>
      <c r="FG173" s="18">
        <f t="shared" si="469"/>
        <v>4.9425799749233805</v>
      </c>
      <c r="FH173" s="18">
        <f t="shared" si="470"/>
        <v>11.204712947289256</v>
      </c>
      <c r="FI173" s="18">
        <f>IF(ISNUMBER(FG173),FI172+FG173*0.5,IF(ISNUMBER(FG374),0,""))</f>
        <v>532.1008209343596</v>
      </c>
      <c r="FJ173" s="18">
        <f>IF(ISNUMBER(FH173),FJ172+FH173*0.5,IF(ISNUMBER(FH374),0,""))</f>
        <v>597.52186249359147</v>
      </c>
      <c r="FK173" s="18">
        <f>IF(ISNUMBER(FI173), FI173*COS(RADIANS(-$C173+Графики!$B$3))+FJ173*SIN(RADIANS(-$C173+Графики!$B$3)),"")</f>
        <v>532.1008209343596</v>
      </c>
      <c r="FL173" s="19">
        <f>IF(ISNUMBER(FI173), FI173*COS(RADIANS(-$C173+Графики!$B$5))+FJ173*SIN(RADIANS(-$C173+Графики!$B$5)),"")</f>
        <v>597.52186249359147</v>
      </c>
      <c r="FM173" s="24">
        <v>-0.19766149204757377</v>
      </c>
      <c r="FN173" s="25">
        <v>0.2090825951986425</v>
      </c>
      <c r="FO173" s="25">
        <v>-0.62234307864101435</v>
      </c>
      <c r="FP173" s="25">
        <v>0.47705095050220492</v>
      </c>
      <c r="FQ173" s="18">
        <f t="shared" si="471"/>
        <v>3.5495043143343534</v>
      </c>
      <c r="FR173" s="18">
        <f t="shared" si="472"/>
        <v>9.5938756125934574</v>
      </c>
      <c r="FS173" s="18">
        <f>IF(ISNUMBER(FQ173),FS172+FQ173*0.5,IF(ISNUMBER(FQ374),0,""))</f>
        <v>536.54500815814902</v>
      </c>
      <c r="FT173" s="18">
        <f>IF(ISNUMBER(FR173),FT172+FR173*0.5,IF(ISNUMBER(FR374),0,""))</f>
        <v>586.856481339364</v>
      </c>
      <c r="FU173" s="18">
        <f>IF(ISNUMBER(FS173), FS173*COS(RADIANS(-$C173+Графики!$B$3))+FT173*SIN(RADIANS(-$C173+Графики!$B$3)),"")</f>
        <v>536.54500815814902</v>
      </c>
      <c r="FV173" s="19">
        <f>IF(ISNUMBER(FS173), FS173*COS(RADIANS(-$C173+Графики!$B$5))+FT173*SIN(RADIANS(-$C173+Графики!$B$5)),"")</f>
        <v>586.856481339364</v>
      </c>
      <c r="FW173" s="24">
        <v>-0.34775550112456743</v>
      </c>
      <c r="FX173" s="25">
        <v>0.34190201090479055</v>
      </c>
      <c r="FY173" s="25">
        <v>-0.53383997658316318</v>
      </c>
      <c r="FZ173" s="25">
        <v>0.66654757832304545</v>
      </c>
      <c r="GA173" s="18">
        <f t="shared" si="473"/>
        <v>6.0183608159130815</v>
      </c>
      <c r="GB173" s="18">
        <f t="shared" si="474"/>
        <v>10.475165985318499</v>
      </c>
      <c r="GC173" s="18">
        <f>IF(ISNUMBER(GA173),GC172+GA173*0.5,IF(ISNUMBER(GA374),0,""))</f>
        <v>537.15308469440618</v>
      </c>
      <c r="GD173" s="18">
        <f>IF(ISNUMBER(GB173),GD172+GB173*0.5,IF(ISNUMBER(GB374),0,""))</f>
        <v>585.79436049872504</v>
      </c>
      <c r="GE173" s="18">
        <f>IF(ISNUMBER(GC173), GC173*COS(RADIANS(-$C173+Графики!$B$3))+GD173*SIN(RADIANS(-$C173+Графики!$B$3)),"")</f>
        <v>537.15308469440618</v>
      </c>
      <c r="GF173" s="19">
        <f>IF(ISNUMBER(GC173), GC173*COS(RADIANS(-$C173+Графики!$B$5))+GD173*SIN(RADIANS(-$C173+Графики!$B$5)),"")</f>
        <v>585.79436049872504</v>
      </c>
      <c r="GG173" s="24">
        <v>-0.2838896625316234</v>
      </c>
      <c r="GH173" s="25">
        <v>0.28303627667989051</v>
      </c>
      <c r="GI173" s="25">
        <v>-0.5540387019978934</v>
      </c>
      <c r="GJ173" s="25">
        <v>0.61850571122978371</v>
      </c>
      <c r="GK173" s="18">
        <f t="shared" si="475"/>
        <v>4.9473419448632923</v>
      </c>
      <c r="GL173" s="18">
        <f t="shared" si="476"/>
        <v>10.23220176150163</v>
      </c>
      <c r="GM173" s="18">
        <f>IF(ISNUMBER(GK173),GM172+GK173*0.5,IF(ISNUMBER(GK374),0,""))</f>
        <v>539.06100444933816</v>
      </c>
      <c r="GN173" s="18">
        <f>IF(ISNUMBER(GL173),GN172+GL173*0.5,IF(ISNUMBER(GL374),0,""))</f>
        <v>590.3134073948986</v>
      </c>
      <c r="GO173" s="18">
        <f>IF(ISNUMBER(GM173), GM173*COS(RADIANS(-$C173+Графики!$B$3))+GN173*SIN(RADIANS(-$C173+Графики!$B$3)),"")</f>
        <v>539.06100444933816</v>
      </c>
      <c r="GP173" s="19">
        <f>IF(ISNUMBER(GM173), GM173*COS(RADIANS(-$C173+Графики!$B$5))+GN173*SIN(RADIANS(-$C173+Графики!$B$5)),"")</f>
        <v>590.3134073948986</v>
      </c>
      <c r="GQ173" s="24">
        <v>-0.22128847812096195</v>
      </c>
      <c r="GR173" s="25">
        <v>0.27646997512793847</v>
      </c>
      <c r="GS173" s="25">
        <v>-0.56146379543144398</v>
      </c>
      <c r="GT173" s="25">
        <v>0.66635006202192704</v>
      </c>
      <c r="GU173" s="18">
        <f t="shared" si="477"/>
        <v>4.3437482845493838</v>
      </c>
      <c r="GV173" s="18">
        <f t="shared" si="478"/>
        <v>10.714492191932537</v>
      </c>
      <c r="GW173" s="18">
        <f>IF(ISNUMBER(GU173),GW172+GU173*0.5,IF(ISNUMBER(GU374),0,""))</f>
        <v>535.83659437295694</v>
      </c>
      <c r="GX173" s="18">
        <f>IF(ISNUMBER(GV173),GX172+GV173*0.5,IF(ISNUMBER(GV374),0,""))</f>
        <v>593.65713597043805</v>
      </c>
      <c r="GY173" s="18">
        <f>IF(ISNUMBER(GW173), GW173*COS(RADIANS(-$C173+Графики!$B$3))+GX173*SIN(RADIANS(-$C173+Графики!$B$3)),"")</f>
        <v>535.83659437295694</v>
      </c>
      <c r="GZ173" s="19">
        <f>IF(ISNUMBER(GW173), GW173*COS(RADIANS(-$C173+Графики!$B$5))+GX173*SIN(RADIANS(-$C173+Графики!$B$5)),"")</f>
        <v>593.65713597043805</v>
      </c>
      <c r="HA173" s="24">
        <v>-0.24422566044687763</v>
      </c>
      <c r="HB173" s="25">
        <v>0.34836576985665202</v>
      </c>
      <c r="HC173" s="25">
        <v>-0.53762530259577623</v>
      </c>
      <c r="HD173" s="25">
        <v>0.54619761987030002</v>
      </c>
      <c r="HE173" s="18">
        <f t="shared" si="479"/>
        <v>5.1713127397215022</v>
      </c>
      <c r="HF173" s="18">
        <f t="shared" si="480"/>
        <v>9.457998238262439</v>
      </c>
      <c r="HG173" s="18">
        <f>IF(ISNUMBER(HE173),HG172+HE173*0.5,IF(ISNUMBER(HE374),0,""))</f>
        <v>534.94693892003249</v>
      </c>
      <c r="HH173" s="18">
        <f>IF(ISNUMBER(HF173),HH172+HF173*0.5,IF(ISNUMBER(HF374),0,""))</f>
        <v>591.92814262326135</v>
      </c>
      <c r="HI173" s="18">
        <f>IF(ISNUMBER(HG173), HG173*COS(RADIANS(-$C173+Графики!$B$3))+HH173*SIN(RADIANS(-$C173+Графики!$B$3)),"")</f>
        <v>534.94693892003249</v>
      </c>
      <c r="HJ173" s="19">
        <f>IF(ISNUMBER(HG173), HG173*COS(RADIANS(-$C173+Графики!$B$5))+HH173*SIN(RADIANS(-$C173+Графики!$B$5)),"")</f>
        <v>591.92814262326135</v>
      </c>
      <c r="HK173" s="24">
        <v>-0.30186204594475918</v>
      </c>
      <c r="HL173" s="25">
        <v>0.26327268596918718</v>
      </c>
      <c r="HM173" s="25">
        <v>-0.57700357023950188</v>
      </c>
      <c r="HN173" s="25">
        <v>0.65703363153954519</v>
      </c>
      <c r="HO173" s="18">
        <f t="shared" si="481"/>
        <v>4.9317109030930677</v>
      </c>
      <c r="HP173" s="18">
        <f t="shared" si="482"/>
        <v>10.768797983157988</v>
      </c>
      <c r="HQ173" s="18">
        <f>IF(ISNUMBER(HO173),HQ172+HO173*0.5,IF(ISNUMBER(HO374),0,""))</f>
        <v>534.00058894316373</v>
      </c>
      <c r="HR173" s="18">
        <f>IF(ISNUMBER(HP173),HR172+HP173*0.5,IF(ISNUMBER(HP374),0,""))</f>
        <v>600.89031198010468</v>
      </c>
      <c r="HS173" s="18">
        <f>IF(ISNUMBER(HQ173), HQ173*COS(RADIANS(-$C173+Графики!$B$3))+HR173*SIN(RADIANS(-$C173+Графики!$B$3)),"")</f>
        <v>534.00058894316373</v>
      </c>
      <c r="HT173" s="19">
        <f>IF(ISNUMBER(HQ173), HQ173*COS(RADIANS(-$C173+Графики!$B$5))+HR173*SIN(RADIANS(-$C173+Графики!$B$5)),"")</f>
        <v>600.89031198010468</v>
      </c>
      <c r="HU173" s="24">
        <v>-0.19560619630960188</v>
      </c>
      <c r="HV173" s="25">
        <v>0.24036563395335839</v>
      </c>
      <c r="HW173" s="25">
        <v>-0.60786339085543706</v>
      </c>
      <c r="HX173" s="25">
        <v>0.5136039489871318</v>
      </c>
      <c r="HY173" s="18">
        <f t="shared" si="483"/>
        <v>3.8045627636414134</v>
      </c>
      <c r="HZ173" s="18">
        <f t="shared" si="484"/>
        <v>9.7864925425854796</v>
      </c>
      <c r="IA173" s="18">
        <f>IF(ISNUMBER(HY173),IA172+HY173*0.5,IF(ISNUMBER(HY374),0,""))</f>
        <v>529.58551728589373</v>
      </c>
      <c r="IB173" s="18">
        <f>IF(ISNUMBER(HZ173),IB172+HZ173*0.5,IF(ISNUMBER(HZ374),0,""))</f>
        <v>583.99305779127701</v>
      </c>
      <c r="IC173" s="18">
        <f>IF(ISNUMBER(IA173), IA173*COS(RADIANS(-$C173+Графики!$B$3))+IB173*SIN(RADIANS(-$C173+Графики!$B$3)),"")</f>
        <v>529.58551728589373</v>
      </c>
      <c r="ID173" s="19">
        <f>IF(ISNUMBER(IA173), IA173*COS(RADIANS(-$C173+Графики!$B$5))+IB173*SIN(RADIANS(-$C173+Графики!$B$5)),"")</f>
        <v>583.99305779127701</v>
      </c>
      <c r="IE173" s="24">
        <v>-0.29092521417695782</v>
      </c>
      <c r="IF173" s="25">
        <v>0.30289118408992777</v>
      </c>
      <c r="IG173" s="25">
        <v>-0.53636604546612454</v>
      </c>
      <c r="IH173" s="25">
        <v>0.54758901043704622</v>
      </c>
      <c r="II173" s="18">
        <f t="shared" si="485"/>
        <v>5.18200245858419</v>
      </c>
      <c r="IJ173" s="18">
        <f t="shared" si="486"/>
        <v>9.4591512684459023</v>
      </c>
      <c r="IK173" s="18">
        <f>IF(ISNUMBER(II173),IK172+II173*0.5,IF(ISNUMBER(II374),0,""))</f>
        <v>532.4298008781343</v>
      </c>
      <c r="IL173" s="18">
        <f>IF(ISNUMBER(IJ173),IL172+IJ173*0.5,IF(ISNUMBER(IJ374),0,""))</f>
        <v>586.55309862168122</v>
      </c>
      <c r="IM173" s="18">
        <f>IF(ISNUMBER(IK173), IK173*COS(RADIANS(-$C173+Графики!$B$3))+IL173*SIN(RADIANS(-$C173+Графики!$B$3)),"")</f>
        <v>532.4298008781343</v>
      </c>
      <c r="IN173" s="19">
        <f>IF(ISNUMBER(IK173), IK173*COS(RADIANS(-$C173+Графики!$B$5))+IL173*SIN(RADIANS(-$C173+Графики!$B$5)),"")</f>
        <v>586.55309862168122</v>
      </c>
      <c r="IO173" s="24">
        <v>-0.192173115557743</v>
      </c>
      <c r="IP173" s="25">
        <v>0.34574271929062617</v>
      </c>
      <c r="IQ173" s="25">
        <v>-0.66914048063803844</v>
      </c>
      <c r="IR173" s="25">
        <v>0.60307088805660647</v>
      </c>
      <c r="IS173" s="18">
        <f t="shared" si="487"/>
        <v>4.6941839685133742</v>
      </c>
      <c r="IT173" s="18">
        <f t="shared" si="488"/>
        <v>11.10191051364534</v>
      </c>
      <c r="IU173" s="18">
        <f>IF(ISNUMBER(IS173),IU172+IS173*0.5,IF(ISNUMBER(IS374),0,""))</f>
        <v>530.38347080698577</v>
      </c>
      <c r="IV173" s="18">
        <f>IF(ISNUMBER(IT173),IV172+IT173*0.5,IF(ISNUMBER(IT374),0,""))</f>
        <v>595.16544792631237</v>
      </c>
      <c r="IW173" s="18">
        <f>IF(ISNUMBER(IU173), IU173*COS(RADIANS(-$C173+Графики!$B$3))+IV173*SIN(RADIANS(-$C173+Графики!$B$3)),"")</f>
        <v>530.38347080698577</v>
      </c>
      <c r="IX173" s="19">
        <f>IF(ISNUMBER(IU173), IU173*COS(RADIANS(-$C173+Графики!$B$5))+IV173*SIN(RADIANS(-$C173+Графики!$B$5)),"")</f>
        <v>595.16544792631237</v>
      </c>
    </row>
    <row r="174" spans="1:258" s="88" customFormat="1" x14ac:dyDescent="0.25">
      <c r="A174" s="44">
        <v>174</v>
      </c>
      <c r="B174" s="50">
        <v>0</v>
      </c>
      <c r="C174" s="11">
        <f>IF(Графики!$A$7="Расчитывать с учетом закручивания скважины",B174,0)</f>
        <v>0</v>
      </c>
      <c r="D174" s="47">
        <v>85.5</v>
      </c>
      <c r="E174" s="34">
        <f>IF(ISNUMBER(INDEX($I$1:$IX$303,$A174,E$1) ),INDEX($I$1:$IX$303,$A174,E$1),0)</f>
        <v>6.7986903294538479</v>
      </c>
      <c r="F174" s="35">
        <f>IF(ISNUMBER(INDEX($I$1:$IX$303,$A174,F$1) ),INDEX($I$1:$IX$303,$A174,F$1),0)</f>
        <v>12.970451946985181</v>
      </c>
      <c r="G174" s="35">
        <f>IF(ISNUMBER(INDEX($I$1:$IX$303,$A174,G$1) ),INDEX($I$1:$IX$303,$A174,G$1)-$G$305,0)</f>
        <v>-442.25260000776211</v>
      </c>
      <c r="H174" s="36">
        <f>IF(ISNUMBER(INDEX($I$1:$IX$303,$A174,H$1) ),INDEX($I$1:$IX$303,$A174,H$1)-$H$305,0)</f>
        <v>-553.28525129677632</v>
      </c>
      <c r="I174" s="29">
        <v>-0.38219241529633641</v>
      </c>
      <c r="J174" s="25">
        <v>0.39688611075646008</v>
      </c>
      <c r="K174" s="25">
        <v>-0.84962894296772806</v>
      </c>
      <c r="L174" s="25">
        <v>0.63671704421211361</v>
      </c>
      <c r="M174" s="18">
        <f t="shared" si="439"/>
        <v>6.7986903294538479</v>
      </c>
      <c r="N174" s="18">
        <f t="shared" si="440"/>
        <v>12.970451946985181</v>
      </c>
      <c r="O174" s="18">
        <f>IF(ISNUMBER(M174),O173+M174*0.5,IF(ISNUMBER(M375),0,""))</f>
        <v>535.66355588165254</v>
      </c>
      <c r="P174" s="18">
        <f>IF(ISNUMBER(N174),P173+N174*0.5,IF(ISNUMBER(N375),0,""))</f>
        <v>602.1444121872612</v>
      </c>
      <c r="Q174" s="18">
        <f>IF(ISNUMBER(O174), O174*COS(RADIANS(-$C174+Графики!$B$3))+P174*SIN(RADIANS(-$C174+Графики!$B$3)),"")</f>
        <v>535.66355588165254</v>
      </c>
      <c r="R174" s="19">
        <f>IF(ISNUMBER(O174), O174*COS(RADIANS(-$C174+Графики!$B$5))+P174*SIN(RADIANS(-$C174+Графики!$B$5)),"")</f>
        <v>602.1444121872612</v>
      </c>
      <c r="S174" s="29">
        <v>-0.40290108762726318</v>
      </c>
      <c r="T174" s="25">
        <v>0.37429206373841961</v>
      </c>
      <c r="U174" s="25">
        <v>-0.90938676764796667</v>
      </c>
      <c r="V174" s="25">
        <v>0.75285270445217689</v>
      </c>
      <c r="W174" s="18">
        <f t="shared" si="441"/>
        <v>6.7822377108236322</v>
      </c>
      <c r="X174" s="18">
        <f t="shared" si="442"/>
        <v>14.50526716613488</v>
      </c>
      <c r="Y174" s="18">
        <f>IF(ISNUMBER(W174),Y173+W174*0.5,IF(ISNUMBER(W375),0,""))</f>
        <v>536.20307880523808</v>
      </c>
      <c r="Z174" s="18">
        <f>IF(ISNUMBER(X174),Z173+X174*0.5,IF(ISNUMBER(X375),0,""))</f>
        <v>597.04477357352471</v>
      </c>
      <c r="AA174" s="18">
        <f>IF(ISNUMBER(Y174), Y174*COS(RADIANS(-$C174+Графики!$B$3))+Z174*SIN(RADIANS(-$C174+Графики!$B$3)),"")</f>
        <v>536.20307880523808</v>
      </c>
      <c r="AB174" s="18">
        <f>IF(ISNUMBER(Y174), Y174*COS(RADIANS(-$C174+Графики!$B$5))+Z174*SIN(RADIANS(-$C174+Графики!$B$5)),"")</f>
        <v>597.04477357352471</v>
      </c>
      <c r="AC174" s="24">
        <v>-0.38508911138856816</v>
      </c>
      <c r="AD174" s="25">
        <v>0.34866577881908034</v>
      </c>
      <c r="AE174" s="25">
        <v>-0.79737251243743701</v>
      </c>
      <c r="AF174" s="25">
        <v>0.67522068163739368</v>
      </c>
      <c r="AG174" s="18">
        <f t="shared" si="443"/>
        <v>6.4031756118236842</v>
      </c>
      <c r="AH174" s="18">
        <f t="shared" si="444"/>
        <v>12.850446189055239</v>
      </c>
      <c r="AI174" s="18">
        <f>IF(ISNUMBER(AG174),AI173+AG174*0.5,IF(ISNUMBER(AG375),0,""))</f>
        <v>537.09277695086234</v>
      </c>
      <c r="AJ174" s="18">
        <f>IF(ISNUMBER(AH174),AJ173+AH174*0.5,IF(ISNUMBER(AH375),0,""))</f>
        <v>601.02828710101812</v>
      </c>
      <c r="AK174" s="18">
        <f>IF(ISNUMBER(AI174), AI174*COS(RADIANS(-$C174+Графики!$B$3))+AJ174*SIN(RADIANS(-$C174+Графики!$B$3)),"")</f>
        <v>537.09277695086234</v>
      </c>
      <c r="AL174" s="19">
        <f>IF(ISNUMBER(AI174), AI174*COS(RADIANS(-$C174+Графики!$B$5))+AJ174*SIN(RADIANS(-$C174+Графики!$B$5)),"")</f>
        <v>601.02828710101812</v>
      </c>
      <c r="AM174" s="24">
        <v>-0.5519727446748135</v>
      </c>
      <c r="AN174" s="25">
        <v>0.51015615148644955</v>
      </c>
      <c r="AO174" s="25">
        <v>-0.81847511800668127</v>
      </c>
      <c r="AP174" s="25">
        <v>0.62824354250559533</v>
      </c>
      <c r="AQ174" s="18">
        <f t="shared" si="445"/>
        <v>9.2686904440913338</v>
      </c>
      <c r="AR174" s="18">
        <f t="shared" si="446"/>
        <v>12.624666606064961</v>
      </c>
      <c r="AS174" s="18">
        <f>IF(ISNUMBER(AQ174),AS173+AQ174*0.5,IF(ISNUMBER(AQ375),0,""))</f>
        <v>532.11134119841677</v>
      </c>
      <c r="AT174" s="18">
        <f>IF(ISNUMBER(AR174),AT173+AR174*0.5,IF(ISNUMBER(AR375),0,""))</f>
        <v>600.58385127075258</v>
      </c>
      <c r="AU174" s="18">
        <f>IF(ISNUMBER(AS174), AS174*COS(RADIANS(-$C174+Графики!$B$3))+AT174*SIN(RADIANS(-$C174+Графики!$B$3)),"")</f>
        <v>532.11134119841677</v>
      </c>
      <c r="AV174" s="19">
        <f>IF(ISNUMBER(AS174), AS174*COS(RADIANS(-$C174+Графики!$B$5))+AT174*SIN(RADIANS(-$C174+Графики!$B$5)),"")</f>
        <v>600.58385127075258</v>
      </c>
      <c r="AW174" s="24">
        <v>-0.52703456185823871</v>
      </c>
      <c r="AX174" s="25">
        <v>0.51323097872476586</v>
      </c>
      <c r="AY174" s="25">
        <v>-0.74602300996896509</v>
      </c>
      <c r="AZ174" s="25">
        <v>0.64436088689207505</v>
      </c>
      <c r="BA174" s="18">
        <f t="shared" si="447"/>
        <v>9.0779047019517627</v>
      </c>
      <c r="BB174" s="18">
        <f t="shared" si="448"/>
        <v>12.133090724541024</v>
      </c>
      <c r="BC174" s="18">
        <f>IF(ISNUMBER(BA174),BC173+BA174*0.5,IF(ISNUMBER(BA375),0,""))</f>
        <v>530.18955025505136</v>
      </c>
      <c r="BD174" s="18">
        <f>IF(ISNUMBER(BB174),BD173+BB174*0.5,IF(ISNUMBER(BB375),0,""))</f>
        <v>595.66755586910347</v>
      </c>
      <c r="BE174" s="18">
        <f>IF(ISNUMBER(BC174), BC174*COS(RADIANS(-$C174+Графики!$B$3))+BD174*SIN(RADIANS(-$C174+Графики!$B$3)),"")</f>
        <v>530.18955025505136</v>
      </c>
      <c r="BF174" s="19">
        <f>IF(ISNUMBER(BC174), BC174*COS(RADIANS(-$C174+Графики!$B$5))+BD174*SIN(RADIANS(-$C174+Графики!$B$5)),"")</f>
        <v>595.66755586910347</v>
      </c>
      <c r="BG174" s="24">
        <v>-0.49317957120483824</v>
      </c>
      <c r="BH174" s="25">
        <v>0.45494074783854643</v>
      </c>
      <c r="BI174" s="25">
        <v>-0.87695655963657482</v>
      </c>
      <c r="BJ174" s="25">
        <v>0.79906532740984282</v>
      </c>
      <c r="BK174" s="18">
        <f t="shared" si="449"/>
        <v>8.2738162344992503</v>
      </c>
      <c r="BL174" s="18">
        <f t="shared" si="450"/>
        <v>14.62552866708868</v>
      </c>
      <c r="BM174" s="18">
        <f>IF(ISNUMBER(BK174),BM173+BK174*0.5,IF(ISNUMBER(BK375),0,""))</f>
        <v>534.07162124705007</v>
      </c>
      <c r="BN174" s="18">
        <f>IF(ISNUMBER(BL174),BN173+BL174*0.5,IF(ISNUMBER(BL375),0,""))</f>
        <v>590.51005340454992</v>
      </c>
      <c r="BO174" s="18">
        <f>IF(ISNUMBER(BM174), BM174*COS(RADIANS(-$C174+Графики!$B$3))+BN174*SIN(RADIANS(-$C174+Графики!$B$3)),"")</f>
        <v>534.07162124705007</v>
      </c>
      <c r="BP174" s="19">
        <f>IF(ISNUMBER(BM174), BM174*COS(RADIANS(-$C174+Графики!$B$5))+BN174*SIN(RADIANS(-$C174+Графики!$B$5)),"")</f>
        <v>590.51005340454992</v>
      </c>
      <c r="BQ174" s="24">
        <v>-0.39601307406254704</v>
      </c>
      <c r="BR174" s="25">
        <v>0.45224298660268958</v>
      </c>
      <c r="BS174" s="25">
        <v>-0.88411352005333954</v>
      </c>
      <c r="BT174" s="25">
        <v>0.77387951572037839</v>
      </c>
      <c r="BU174" s="18">
        <f t="shared" si="451"/>
        <v>7.4023629755833351</v>
      </c>
      <c r="BV174" s="18">
        <f t="shared" si="452"/>
        <v>14.468213907166049</v>
      </c>
      <c r="BW174" s="18">
        <f>IF(ISNUMBER(BU174),BW173+BU174*0.5,IF(ISNUMBER(BU375),0,""))</f>
        <v>536.39070002683809</v>
      </c>
      <c r="BX174" s="18">
        <f>IF(ISNUMBER(BV174),BX173+BV174*0.5,IF(ISNUMBER(BV375),0,""))</f>
        <v>592.49859926521867</v>
      </c>
      <c r="BY174" s="18">
        <f>IF(ISNUMBER(BW174), BW174*COS(RADIANS(-$C174+Графики!$B$3))+BX174*SIN(RADIANS(-$C174+Графики!$B$3)),"")</f>
        <v>536.39070002683809</v>
      </c>
      <c r="BZ174" s="19">
        <f>IF(ISNUMBER(BW174), BW174*COS(RADIANS(-$C174+Графики!$B$5))+BX174*SIN(RADIANS(-$C174+Графики!$B$5)),"")</f>
        <v>592.49859926521867</v>
      </c>
      <c r="CA174" s="29">
        <v>-0.51495098009057616</v>
      </c>
      <c r="CB174" s="25">
        <v>0.49895919169129421</v>
      </c>
      <c r="CC174" s="25">
        <v>-0.89892437231947353</v>
      </c>
      <c r="CD174" s="25">
        <v>0.80484093953626845</v>
      </c>
      <c r="CE174" s="18">
        <f t="shared" si="453"/>
        <v>8.8479199602106604</v>
      </c>
      <c r="CF174" s="18">
        <f t="shared" si="454"/>
        <v>14.867609394959686</v>
      </c>
      <c r="CG174" s="18">
        <f>IF(ISNUMBER(CE174),CG173+CE174*0.5,IF(ISNUMBER(CE375),0,""))</f>
        <v>541.27097383100886</v>
      </c>
      <c r="CH174" s="18">
        <f>IF(ISNUMBER(CF174),CH173+CF174*0.5,IF(ISNUMBER(CF375),0,""))</f>
        <v>605.93306785106734</v>
      </c>
      <c r="CI174" s="18">
        <f>IF(ISNUMBER(CG174), CG174*COS(RADIANS(-$C174+Графики!$B$3))+CH174*SIN(RADIANS(-$C174+Графики!$B$3)),"")</f>
        <v>541.27097383100886</v>
      </c>
      <c r="CJ174" s="19">
        <f>IF(ISNUMBER(CG174), CG174*COS(RADIANS(-$C174+Графики!$B$5))+CH174*SIN(RADIANS(-$C174+Графики!$B$5)),"")</f>
        <v>605.93306785106734</v>
      </c>
      <c r="CK174" s="24">
        <v>-0.46976394599775229</v>
      </c>
      <c r="CL174" s="25">
        <v>0.46720482180982614</v>
      </c>
      <c r="CM174" s="25">
        <v>-0.78076074769050441</v>
      </c>
      <c r="CN174" s="25">
        <v>0.61114118035184239</v>
      </c>
      <c r="CO174" s="18">
        <f t="shared" si="455"/>
        <v>8.1765038835686514</v>
      </c>
      <c r="CP174" s="18">
        <f t="shared" si="456"/>
        <v>12.146337069489396</v>
      </c>
      <c r="CQ174" s="18">
        <f>IF(ISNUMBER(CO174),CQ173+CO174*0.5,IF(ISNUMBER(CO375),0,""))</f>
        <v>543.54877669891505</v>
      </c>
      <c r="CR174" s="18">
        <f>IF(ISNUMBER(CP174),CR173+CP174*0.5,IF(ISNUMBER(CP375),0,""))</f>
        <v>604.78372877761205</v>
      </c>
      <c r="CS174" s="18">
        <f>IF(ISNUMBER(CQ174), CQ174*COS(RADIANS(-$C174+Графики!$B$3))+CR174*SIN(RADIANS(-$C174+Графики!$B$3)),"")</f>
        <v>543.54877669891505</v>
      </c>
      <c r="CT174" s="19">
        <f>IF(ISNUMBER(CQ174), CQ174*COS(RADIANS(-$C174+Графики!$B$5))+CR174*SIN(RADIANS(-$C174+Графики!$B$5)),"")</f>
        <v>604.78372877761205</v>
      </c>
      <c r="CU174" s="24">
        <v>-0.46820864320321376</v>
      </c>
      <c r="CV174" s="25">
        <v>0.44397234561717702</v>
      </c>
      <c r="CW174" s="25">
        <v>-0.89005466337170147</v>
      </c>
      <c r="CX174" s="25">
        <v>0.70662462099681078</v>
      </c>
      <c r="CY174" s="18">
        <f t="shared" si="457"/>
        <v>7.9601967461536471</v>
      </c>
      <c r="CZ174" s="18">
        <f t="shared" si="458"/>
        <v>13.933204447369423</v>
      </c>
      <c r="DA174" s="18">
        <f>IF(ISNUMBER(CY174),DA173+CY174*0.5,IF(ISNUMBER(CY375),0,""))</f>
        <v>532.06018141088725</v>
      </c>
      <c r="DB174" s="18">
        <f>IF(ISNUMBER(CZ174),DB173+CZ174*0.5,IF(ISNUMBER(CZ375),0,""))</f>
        <v>600.36896095029567</v>
      </c>
      <c r="DC174" s="18">
        <f>IF(ISNUMBER(DA174), DA174*COS(RADIANS(-$C174+Графики!$B$3))+DB174*SIN(RADIANS(-$C174+Графики!$B$3)),"")</f>
        <v>532.06018141088725</v>
      </c>
      <c r="DD174" s="19">
        <f>IF(ISNUMBER(DA174), DA174*COS(RADIANS(-$C174+Графики!$B$5))+DB174*SIN(RADIANS(-$C174+Графики!$B$5)),"")</f>
        <v>600.36896095029567</v>
      </c>
      <c r="DE174" s="24">
        <v>-0.36167874035462089</v>
      </c>
      <c r="DF174" s="25">
        <v>0.39621521306443652</v>
      </c>
      <c r="DG174" s="25">
        <v>-0.87979648926029752</v>
      </c>
      <c r="DH174" s="25">
        <v>0.68877221367235741</v>
      </c>
      <c r="DI174" s="18">
        <f t="shared" si="459"/>
        <v>6.6138242153878801</v>
      </c>
      <c r="DJ174" s="18">
        <f t="shared" si="460"/>
        <v>13.687916743034936</v>
      </c>
      <c r="DK174" s="18">
        <f>IF(ISNUMBER(DI174),DK173+DI174*0.5,IF(ISNUMBER(DI375),0,""))</f>
        <v>535.36403671539472</v>
      </c>
      <c r="DL174" s="18">
        <f>IF(ISNUMBER(DJ174),DL173+DJ174*0.5,IF(ISNUMBER(DJ375),0,""))</f>
        <v>603.13967369462421</v>
      </c>
      <c r="DM174" s="18">
        <f>IF(ISNUMBER(DK174), DK174*COS(RADIANS(-$C174+Графики!$B$3))+DL174*SIN(RADIANS(-$C174+Графики!$B$3)),"")</f>
        <v>535.36403671539472</v>
      </c>
      <c r="DN174" s="19">
        <f>IF(ISNUMBER(DK174), DK174*COS(RADIANS(-$C174+Графики!$B$5))+DL174*SIN(RADIANS(-$C174+Графики!$B$5)),"")</f>
        <v>603.13967369462421</v>
      </c>
      <c r="DO174" s="24">
        <v>-0.48205583654523432</v>
      </c>
      <c r="DP174" s="25">
        <v>0.49100034488174849</v>
      </c>
      <c r="DQ174" s="25">
        <v>-0.9122602967782405</v>
      </c>
      <c r="DR174" s="25">
        <v>0.80219156390922119</v>
      </c>
      <c r="DS174" s="18">
        <f t="shared" si="461"/>
        <v>8.4914150387328462</v>
      </c>
      <c r="DT174" s="18">
        <f t="shared" si="462"/>
        <v>14.960856753882029</v>
      </c>
      <c r="DU174" s="18">
        <f>IF(ISNUMBER(DS174),DU173+DS174*0.5,IF(ISNUMBER(DS375),0,""))</f>
        <v>540.57784905267533</v>
      </c>
      <c r="DV174" s="18">
        <f>IF(ISNUMBER(DT174),DV173+DT174*0.5,IF(ISNUMBER(DT375),0,""))</f>
        <v>599.44824004307975</v>
      </c>
      <c r="DW174" s="18">
        <f>IF(ISNUMBER(DU174), DU174*COS(RADIANS(-$C174+Графики!$B$3))+DV174*SIN(RADIANS(-$C174+Графики!$B$3)),"")</f>
        <v>540.57784905267533</v>
      </c>
      <c r="DX174" s="19">
        <f>IF(ISNUMBER(DU174), DU174*COS(RADIANS(-$C174+Графики!$B$5))+DV174*SIN(RADIANS(-$C174+Графики!$B$5)),"")</f>
        <v>599.44824004307975</v>
      </c>
      <c r="DY174" s="24">
        <v>-0.51613807093706321</v>
      </c>
      <c r="DZ174" s="25">
        <v>0.4584740060892939</v>
      </c>
      <c r="EA174" s="25">
        <v>-0.73695306421061291</v>
      </c>
      <c r="EB174" s="25">
        <v>0.64033821666040869</v>
      </c>
      <c r="EC174" s="18">
        <f t="shared" si="463"/>
        <v>8.5049922989481317</v>
      </c>
      <c r="ED174" s="18">
        <f t="shared" si="464"/>
        <v>12.018844427363089</v>
      </c>
      <c r="EE174" s="18">
        <f>IF(ISNUMBER(EC174),EE173+EC174*0.5,IF(ISNUMBER(EC375),0,""))</f>
        <v>532.19142049137361</v>
      </c>
      <c r="EF174" s="18">
        <f>IF(ISNUMBER(ED174),EF173+ED174*0.5,IF(ISNUMBER(ED375),0,""))</f>
        <v>594.62187067576019</v>
      </c>
      <c r="EG174" s="18">
        <f>IF(ISNUMBER(EE174), EE174*COS(RADIANS(-$C174+Графики!$B$3))+EF174*SIN(RADIANS(-$C174+Графики!$B$3)),"")</f>
        <v>532.19142049137361</v>
      </c>
      <c r="EH174" s="19">
        <f>IF(ISNUMBER(EE174), EE174*COS(RADIANS(-$C174+Графики!$B$5))+EF174*SIN(RADIANS(-$C174+Графики!$B$5)),"")</f>
        <v>594.62187067576019</v>
      </c>
      <c r="EI174" s="24">
        <v>-0.39770019000376067</v>
      </c>
      <c r="EJ174" s="25">
        <v>0.51899540157943946</v>
      </c>
      <c r="EK174" s="25">
        <v>-0.77350871249953335</v>
      </c>
      <c r="EL174" s="25">
        <v>0.79792957330322123</v>
      </c>
      <c r="EM174" s="18">
        <f t="shared" si="465"/>
        <v>7.9995928330603077</v>
      </c>
      <c r="EN174" s="18">
        <f t="shared" si="466"/>
        <v>13.712956227344304</v>
      </c>
      <c r="EO174" s="18">
        <f>IF(ISNUMBER(EM174),EO173+EM174*0.5,IF(ISNUMBER(EM375),0,""))</f>
        <v>536.88556693060627</v>
      </c>
      <c r="EP174" s="18">
        <f>IF(ISNUMBER(EN174),EP173+EN174*0.5,IF(ISNUMBER(EN375),0,""))</f>
        <v>599.78508052436678</v>
      </c>
      <c r="EQ174" s="18">
        <f>IF(ISNUMBER(EO174), EO174*COS(RADIANS(-$C174+Графики!$B$3))+EP174*SIN(RADIANS(-$C174+Графики!$B$3)),"")</f>
        <v>536.88556693060627</v>
      </c>
      <c r="ER174" s="19">
        <f>IF(ISNUMBER(EO174), EO174*COS(RADIANS(-$C174+Графики!$B$5))+EP174*SIN(RADIANS(-$C174+Графики!$B$5)),"")</f>
        <v>599.78508052436678</v>
      </c>
      <c r="ES174" s="24">
        <v>-0.37940597413627286</v>
      </c>
      <c r="ET174" s="25">
        <v>0.43781014724517708</v>
      </c>
      <c r="EU174" s="25">
        <v>-0.74779024397441252</v>
      </c>
      <c r="EV174" s="25">
        <v>0.64949229509081174</v>
      </c>
      <c r="EW174" s="18">
        <f t="shared" si="467"/>
        <v>7.1314955586528805</v>
      </c>
      <c r="EX174" s="18">
        <f t="shared" si="468"/>
        <v>12.193288281318855</v>
      </c>
      <c r="EY174" s="18">
        <f>IF(ISNUMBER(EW174),EY173+EW174*0.5,IF(ISNUMBER(EW375),0,""))</f>
        <v>527.57578258546278</v>
      </c>
      <c r="EZ174" s="18">
        <f>IF(ISNUMBER(EX174),EZ173+EX174*0.5,IF(ISNUMBER(EX375),0,""))</f>
        <v>595.94262759891251</v>
      </c>
      <c r="FA174" s="18">
        <f>IF(ISNUMBER(EY174), EY174*COS(RADIANS(-$C174+Графики!$B$3))+EZ174*SIN(RADIANS(-$C174+Графики!$B$3)),"")</f>
        <v>527.57578258546278</v>
      </c>
      <c r="FB174" s="19">
        <f>IF(ISNUMBER(EY174), EY174*COS(RADIANS(-$C174+Графики!$B$5))+EZ174*SIN(RADIANS(-$C174+Графики!$B$5)),"")</f>
        <v>595.94262759891251</v>
      </c>
      <c r="FC174" s="24">
        <v>-0.45785803905494282</v>
      </c>
      <c r="FD174" s="25">
        <v>0.42431386737690524</v>
      </c>
      <c r="FE174" s="25">
        <v>-0.80181420910227896</v>
      </c>
      <c r="FF174" s="25">
        <v>0.66782541478327295</v>
      </c>
      <c r="FG174" s="18">
        <f t="shared" si="469"/>
        <v>7.6983261266654468</v>
      </c>
      <c r="FH174" s="18">
        <f t="shared" si="470"/>
        <v>12.824673550775975</v>
      </c>
      <c r="FI174" s="18">
        <f>IF(ISNUMBER(FG174),FI173+FG174*0.5,IF(ISNUMBER(FG375),0,""))</f>
        <v>535.94998399769236</v>
      </c>
      <c r="FJ174" s="18">
        <f>IF(ISNUMBER(FH174),FJ173+FH174*0.5,IF(ISNUMBER(FH375),0,""))</f>
        <v>603.93419926897946</v>
      </c>
      <c r="FK174" s="18">
        <f>IF(ISNUMBER(FI174), FI174*COS(RADIANS(-$C174+Графики!$B$3))+FJ174*SIN(RADIANS(-$C174+Графики!$B$3)),"")</f>
        <v>535.94998399769236</v>
      </c>
      <c r="FL174" s="19">
        <f>IF(ISNUMBER(FI174), FI174*COS(RADIANS(-$C174+Графики!$B$5))+FJ174*SIN(RADIANS(-$C174+Графики!$B$5)),"")</f>
        <v>603.93419926897946</v>
      </c>
      <c r="FM174" s="24">
        <v>-0.49167156147230962</v>
      </c>
      <c r="FN174" s="25">
        <v>0.53633988766036622</v>
      </c>
      <c r="FO174" s="25">
        <v>-0.81420017783796006</v>
      </c>
      <c r="FP174" s="25">
        <v>0.779641083079879</v>
      </c>
      <c r="FQ174" s="18">
        <f t="shared" si="471"/>
        <v>8.9709719352726456</v>
      </c>
      <c r="FR174" s="18">
        <f t="shared" si="472"/>
        <v>13.908440420489018</v>
      </c>
      <c r="FS174" s="18">
        <f>IF(ISNUMBER(FQ174),FS173+FQ174*0.5,IF(ISNUMBER(FQ375),0,""))</f>
        <v>541.03049412578537</v>
      </c>
      <c r="FT174" s="18">
        <f>IF(ISNUMBER(FR174),FT173+FR174*0.5,IF(ISNUMBER(FR375),0,""))</f>
        <v>593.81070154960855</v>
      </c>
      <c r="FU174" s="18">
        <f>IF(ISNUMBER(FS174), FS174*COS(RADIANS(-$C174+Графики!$B$3))+FT174*SIN(RADIANS(-$C174+Графики!$B$3)),"")</f>
        <v>541.03049412578537</v>
      </c>
      <c r="FV174" s="19">
        <f>IF(ISNUMBER(FS174), FS174*COS(RADIANS(-$C174+Графики!$B$5))+FT174*SIN(RADIANS(-$C174+Графики!$B$5)),"")</f>
        <v>593.81070154960855</v>
      </c>
      <c r="FW174" s="24">
        <v>-0.48080069508051182</v>
      </c>
      <c r="FX174" s="25">
        <v>0.38972176023504679</v>
      </c>
      <c r="FY174" s="25">
        <v>-0.76176022868178939</v>
      </c>
      <c r="FZ174" s="25">
        <v>0.63205892837073174</v>
      </c>
      <c r="GA174" s="18">
        <f t="shared" si="473"/>
        <v>7.596668460509334</v>
      </c>
      <c r="GB174" s="18">
        <f t="shared" si="474"/>
        <v>12.163066812924196</v>
      </c>
      <c r="GC174" s="18">
        <f>IF(ISNUMBER(GA174),GC173+GA174*0.5,IF(ISNUMBER(GA375),0,""))</f>
        <v>540.95141892466086</v>
      </c>
      <c r="GD174" s="18">
        <f>IF(ISNUMBER(GB174),GD173+GB174*0.5,IF(ISNUMBER(GB375),0,""))</f>
        <v>591.87589390518713</v>
      </c>
      <c r="GE174" s="18">
        <f>IF(ISNUMBER(GC174), GC174*COS(RADIANS(-$C174+Графики!$B$3))+GD174*SIN(RADIANS(-$C174+Графики!$B$3)),"")</f>
        <v>540.95141892466086</v>
      </c>
      <c r="GF174" s="19">
        <f>IF(ISNUMBER(GC174), GC174*COS(RADIANS(-$C174+Графики!$B$5))+GD174*SIN(RADIANS(-$C174+Графики!$B$5)),"")</f>
        <v>591.87589390518713</v>
      </c>
      <c r="GG174" s="24">
        <v>-0.51785631695803536</v>
      </c>
      <c r="GH174" s="25">
        <v>0.43591915950021087</v>
      </c>
      <c r="GI174" s="25">
        <v>-0.91712459287132053</v>
      </c>
      <c r="GJ174" s="25">
        <v>0.73417442508963238</v>
      </c>
      <c r="GK174" s="18">
        <f t="shared" si="475"/>
        <v>8.3231650935071375</v>
      </c>
      <c r="GL174" s="18">
        <f t="shared" si="476"/>
        <v>14.40980367144491</v>
      </c>
      <c r="GM174" s="18">
        <f>IF(ISNUMBER(GK174),GM173+GK174*0.5,IF(ISNUMBER(GK375),0,""))</f>
        <v>543.22258699609176</v>
      </c>
      <c r="GN174" s="18">
        <f>IF(ISNUMBER(GL174),GN173+GL174*0.5,IF(ISNUMBER(GL375),0,""))</f>
        <v>597.51830923062107</v>
      </c>
      <c r="GO174" s="18">
        <f>IF(ISNUMBER(GM174), GM174*COS(RADIANS(-$C174+Графики!$B$3))+GN174*SIN(RADIANS(-$C174+Графики!$B$3)),"")</f>
        <v>543.22258699609176</v>
      </c>
      <c r="GP174" s="19">
        <f>IF(ISNUMBER(GM174), GM174*COS(RADIANS(-$C174+Графики!$B$5))+GN174*SIN(RADIANS(-$C174+Графики!$B$5)),"")</f>
        <v>597.51830923062107</v>
      </c>
      <c r="GQ174" s="24">
        <v>-0.36943803527985752</v>
      </c>
      <c r="GR174" s="25">
        <v>0.49591185962474726</v>
      </c>
      <c r="GS174" s="25">
        <v>-0.73734935320081596</v>
      </c>
      <c r="GT174" s="25">
        <v>0.6823527531816781</v>
      </c>
      <c r="GU174" s="18">
        <f t="shared" si="477"/>
        <v>7.5515306503141657</v>
      </c>
      <c r="GV174" s="18">
        <f t="shared" si="478"/>
        <v>12.388921135361199</v>
      </c>
      <c r="GW174" s="18">
        <f>IF(ISNUMBER(GU174),GW173+GU174*0.5,IF(ISNUMBER(GU375),0,""))</f>
        <v>539.61235969811401</v>
      </c>
      <c r="GX174" s="18">
        <f>IF(ISNUMBER(GV174),GX173+GV174*0.5,IF(ISNUMBER(GV375),0,""))</f>
        <v>599.85159653811866</v>
      </c>
      <c r="GY174" s="18">
        <f>IF(ISNUMBER(GW174), GW174*COS(RADIANS(-$C174+Графики!$B$3))+GX174*SIN(RADIANS(-$C174+Графики!$B$3)),"")</f>
        <v>539.61235969811401</v>
      </c>
      <c r="GZ174" s="19">
        <f>IF(ISNUMBER(GW174), GW174*COS(RADIANS(-$C174+Графики!$B$5))+GX174*SIN(RADIANS(-$C174+Графики!$B$5)),"")</f>
        <v>599.85159653811866</v>
      </c>
      <c r="HA174" s="24">
        <v>-0.41847269049234137</v>
      </c>
      <c r="HB174" s="25">
        <v>0.44437583311518059</v>
      </c>
      <c r="HC174" s="25">
        <v>-0.92432604993501577</v>
      </c>
      <c r="HD174" s="25">
        <v>0.69226528249063013</v>
      </c>
      <c r="HE174" s="18">
        <f t="shared" si="479"/>
        <v>7.5297026884453526</v>
      </c>
      <c r="HF174" s="18">
        <f t="shared" si="480"/>
        <v>14.106952768127821</v>
      </c>
      <c r="HG174" s="18">
        <f>IF(ISNUMBER(HE174),HG173+HE174*0.5,IF(ISNUMBER(HE375),0,""))</f>
        <v>538.71179026425511</v>
      </c>
      <c r="HH174" s="18">
        <f>IF(ISNUMBER(HF174),HH173+HF174*0.5,IF(ISNUMBER(HF375),0,""))</f>
        <v>598.98161900732521</v>
      </c>
      <c r="HI174" s="18">
        <f>IF(ISNUMBER(HG174), HG174*COS(RADIANS(-$C174+Графики!$B$3))+HH174*SIN(RADIANS(-$C174+Графики!$B$3)),"")</f>
        <v>538.71179026425511</v>
      </c>
      <c r="HJ174" s="19">
        <f>IF(ISNUMBER(HG174), HG174*COS(RADIANS(-$C174+Графики!$B$5))+HH174*SIN(RADIANS(-$C174+Графики!$B$5)),"")</f>
        <v>598.98161900732521</v>
      </c>
      <c r="HK174" s="24">
        <v>-0.39503990946852674</v>
      </c>
      <c r="HL174" s="25">
        <v>0.38815487035561602</v>
      </c>
      <c r="HM174" s="25">
        <v>-0.91935251457295797</v>
      </c>
      <c r="HN174" s="25">
        <v>0.61983696960994683</v>
      </c>
      <c r="HO174" s="18">
        <f t="shared" si="481"/>
        <v>6.8346105854533441</v>
      </c>
      <c r="HP174" s="18">
        <f t="shared" si="482"/>
        <v>13.431558265430217</v>
      </c>
      <c r="HQ174" s="18">
        <f>IF(ISNUMBER(HO174),HQ173+HO174*0.5,IF(ISNUMBER(HO375),0,""))</f>
        <v>537.41789423589046</v>
      </c>
      <c r="HR174" s="18">
        <f>IF(ISNUMBER(HP174),HR173+HP174*0.5,IF(ISNUMBER(HP375),0,""))</f>
        <v>607.60609111281974</v>
      </c>
      <c r="HS174" s="18">
        <f>IF(ISNUMBER(HQ174), HQ174*COS(RADIANS(-$C174+Графики!$B$3))+HR174*SIN(RADIANS(-$C174+Графики!$B$3)),"")</f>
        <v>537.41789423589046</v>
      </c>
      <c r="HT174" s="19">
        <f>IF(ISNUMBER(HQ174), HQ174*COS(RADIANS(-$C174+Графики!$B$5))+HR174*SIN(RADIANS(-$C174+Графики!$B$5)),"")</f>
        <v>607.60609111281974</v>
      </c>
      <c r="HU174" s="24">
        <v>-0.54795991308530922</v>
      </c>
      <c r="HV174" s="25">
        <v>0.54303133375881285</v>
      </c>
      <c r="HW174" s="25">
        <v>-0.84345756852348275</v>
      </c>
      <c r="HX174" s="25">
        <v>0.65439910418768488</v>
      </c>
      <c r="HY174" s="18">
        <f t="shared" si="483"/>
        <v>9.520550852869226</v>
      </c>
      <c r="HZ174" s="18">
        <f t="shared" si="484"/>
        <v>13.070893112409019</v>
      </c>
      <c r="IA174" s="18">
        <f>IF(ISNUMBER(HY174),IA173+HY174*0.5,IF(ISNUMBER(HY375),0,""))</f>
        <v>534.34579271232838</v>
      </c>
      <c r="IB174" s="18">
        <f>IF(ISNUMBER(HZ174),IB173+HZ174*0.5,IF(ISNUMBER(HZ375),0,""))</f>
        <v>590.52850434748154</v>
      </c>
      <c r="IC174" s="18">
        <f>IF(ISNUMBER(IA174), IA174*COS(RADIANS(-$C174+Графики!$B$3))+IB174*SIN(RADIANS(-$C174+Графики!$B$3)),"")</f>
        <v>534.34579271232838</v>
      </c>
      <c r="ID174" s="19">
        <f>IF(ISNUMBER(IA174), IA174*COS(RADIANS(-$C174+Графики!$B$5))+IB174*SIN(RADIANS(-$C174+Графики!$B$5)),"")</f>
        <v>590.52850434748154</v>
      </c>
      <c r="IE174" s="24">
        <v>-0.54107156615922503</v>
      </c>
      <c r="IF174" s="25">
        <v>0.48356553393459245</v>
      </c>
      <c r="IG174" s="25">
        <v>-0.80120755910355845</v>
      </c>
      <c r="IH174" s="25">
        <v>0.69190365770298679</v>
      </c>
      <c r="II174" s="18">
        <f t="shared" si="485"/>
        <v>8.9415263659042932</v>
      </c>
      <c r="IJ174" s="18">
        <f t="shared" si="486"/>
        <v>13.029484723918626</v>
      </c>
      <c r="IK174" s="18">
        <f>IF(ISNUMBER(II174),IK173+II174*0.5,IF(ISNUMBER(II375),0,""))</f>
        <v>536.90056406108647</v>
      </c>
      <c r="IL174" s="18">
        <f>IF(ISNUMBER(IJ174),IL173+IJ174*0.5,IF(ISNUMBER(IJ375),0,""))</f>
        <v>593.06784098364051</v>
      </c>
      <c r="IM174" s="18">
        <f>IF(ISNUMBER(IK174), IK174*COS(RADIANS(-$C174+Графики!$B$3))+IL174*SIN(RADIANS(-$C174+Графики!$B$3)),"")</f>
        <v>536.90056406108647</v>
      </c>
      <c r="IN174" s="19">
        <f>IF(ISNUMBER(IK174), IK174*COS(RADIANS(-$C174+Графики!$B$5))+IL174*SIN(RADIANS(-$C174+Графики!$B$5)),"")</f>
        <v>593.06784098364051</v>
      </c>
      <c r="IO174" s="24">
        <v>-0.43818936597260816</v>
      </c>
      <c r="IP174" s="25">
        <v>0.51052235964106829</v>
      </c>
      <c r="IQ174" s="25">
        <v>-0.89975632842143916</v>
      </c>
      <c r="IR174" s="25">
        <v>0.6386025350125224</v>
      </c>
      <c r="IS174" s="18">
        <f t="shared" si="487"/>
        <v>8.2789770536701131</v>
      </c>
      <c r="IT174" s="18">
        <f t="shared" si="488"/>
        <v>13.424310385496904</v>
      </c>
      <c r="IU174" s="18">
        <f>IF(ISNUMBER(IS174),IU173+IS174*0.5,IF(ISNUMBER(IS375),0,""))</f>
        <v>534.52295933382084</v>
      </c>
      <c r="IV174" s="18">
        <f>IF(ISNUMBER(IT174),IV173+IT174*0.5,IF(ISNUMBER(IT375),0,""))</f>
        <v>601.87760311906084</v>
      </c>
      <c r="IW174" s="18">
        <f>IF(ISNUMBER(IU174), IU174*COS(RADIANS(-$C174+Графики!$B$3))+IV174*SIN(RADIANS(-$C174+Графики!$B$3)),"")</f>
        <v>534.52295933382084</v>
      </c>
      <c r="IX174" s="19">
        <f>IF(ISNUMBER(IU174), IU174*COS(RADIANS(-$C174+Графики!$B$5))+IV174*SIN(RADIANS(-$C174+Графики!$B$5)),"")</f>
        <v>601.87760311906084</v>
      </c>
    </row>
    <row r="175" spans="1:258" s="88" customFormat="1" x14ac:dyDescent="0.25">
      <c r="A175" s="44">
        <v>175</v>
      </c>
      <c r="B175" s="50">
        <v>0</v>
      </c>
      <c r="C175" s="11">
        <f>IF(Графики!$A$7="Расчитывать с учетом закручивания скважины",B175,0)</f>
        <v>0</v>
      </c>
      <c r="D175" s="47">
        <v>86</v>
      </c>
      <c r="E175" s="34">
        <f>IF(ISNUMBER(INDEX($I$1:$IX$303,$A175,E$1) ),INDEX($I$1:$IX$303,$A175,E$1),0)</f>
        <v>10.311968021405661</v>
      </c>
      <c r="F175" s="35">
        <f>IF(ISNUMBER(INDEX($I$1:$IX$303,$A175,F$1) ),INDEX($I$1:$IX$303,$A175,F$1),0)</f>
        <v>16.097503733017898</v>
      </c>
      <c r="G175" s="35">
        <f>IF(ISNUMBER(INDEX($I$1:$IX$303,$A175,G$1) ),INDEX($I$1:$IX$303,$A175,G$1)-$G$305,0)</f>
        <v>-437.0966159970593</v>
      </c>
      <c r="H175" s="36">
        <f>IF(ISNUMBER(INDEX($I$1:$IX$303,$A175,H$1) ),INDEX($I$1:$IX$303,$A175,H$1)-$H$305,0)</f>
        <v>-545.23649943026737</v>
      </c>
      <c r="I175" s="29">
        <v>-0.57279783709527066</v>
      </c>
      <c r="J175" s="25">
        <v>0.60888759848845642</v>
      </c>
      <c r="K175" s="25">
        <v>-0.89801335539015237</v>
      </c>
      <c r="L175" s="25">
        <v>0.94670436982521011</v>
      </c>
      <c r="M175" s="18">
        <f t="shared" si="439"/>
        <v>10.311968021405661</v>
      </c>
      <c r="N175" s="18">
        <f t="shared" si="440"/>
        <v>16.097503733017898</v>
      </c>
      <c r="O175" s="18">
        <f>IF(ISNUMBER(M175),O174+M175*0.5,IF(ISNUMBER(M376),0,""))</f>
        <v>540.81953989235535</v>
      </c>
      <c r="P175" s="18">
        <f>IF(ISNUMBER(N175),P174+N175*0.5,IF(ISNUMBER(N376),0,""))</f>
        <v>610.19316405377015</v>
      </c>
      <c r="Q175" s="18">
        <f>IF(ISNUMBER(O175), O175*COS(RADIANS(-$C175+Графики!$B$3))+P175*SIN(RADIANS(-$C175+Графики!$B$3)),"")</f>
        <v>540.81953989235535</v>
      </c>
      <c r="R175" s="19">
        <f>IF(ISNUMBER(O175), O175*COS(RADIANS(-$C175+Графики!$B$5))+P175*SIN(RADIANS(-$C175+Графики!$B$5)),"")</f>
        <v>610.19316405377015</v>
      </c>
      <c r="S175" s="29">
        <v>-0.42714771543317065</v>
      </c>
      <c r="T175" s="25">
        <v>0.56381725454243403</v>
      </c>
      <c r="U175" s="25">
        <v>-0.90852128747036387</v>
      </c>
      <c r="V175" s="25">
        <v>1.002402256620758</v>
      </c>
      <c r="W175" s="18">
        <f t="shared" si="441"/>
        <v>8.6476929625552117</v>
      </c>
      <c r="X175" s="18">
        <f t="shared" si="442"/>
        <v>16.675180914344438</v>
      </c>
      <c r="Y175" s="18">
        <f>IF(ISNUMBER(W175),Y174+W175*0.5,IF(ISNUMBER(W376),0,""))</f>
        <v>540.52692528651573</v>
      </c>
      <c r="Z175" s="18">
        <f>IF(ISNUMBER(X175),Z174+X175*0.5,IF(ISNUMBER(X376),0,""))</f>
        <v>605.38236403069698</v>
      </c>
      <c r="AA175" s="18">
        <f>IF(ISNUMBER(Y175), Y175*COS(RADIANS(-$C175+Графики!$B$3))+Z175*SIN(RADIANS(-$C175+Графики!$B$3)),"")</f>
        <v>540.52692528651573</v>
      </c>
      <c r="AB175" s="18">
        <f>IF(ISNUMBER(Y175), Y175*COS(RADIANS(-$C175+Графики!$B$5))+Z175*SIN(RADIANS(-$C175+Графики!$B$5)),"")</f>
        <v>605.38236403069698</v>
      </c>
      <c r="AC175" s="24">
        <v>-0.58981728241628251</v>
      </c>
      <c r="AD175" s="25">
        <v>0.47261266807200875</v>
      </c>
      <c r="AE175" s="25">
        <v>-0.83256393788456118</v>
      </c>
      <c r="AF175" s="25">
        <v>0.99806376367853067</v>
      </c>
      <c r="AG175" s="18">
        <f t="shared" si="443"/>
        <v>9.2713175258245943</v>
      </c>
      <c r="AH175" s="18">
        <f t="shared" si="444"/>
        <v>15.974560891578973</v>
      </c>
      <c r="AI175" s="18">
        <f>IF(ISNUMBER(AG175),AI174+AG175*0.5,IF(ISNUMBER(AG376),0,""))</f>
        <v>541.72843571377462</v>
      </c>
      <c r="AJ175" s="18">
        <f>IF(ISNUMBER(AH175),AJ174+AH175*0.5,IF(ISNUMBER(AH376),0,""))</f>
        <v>609.01556754680757</v>
      </c>
      <c r="AK175" s="18">
        <f>IF(ISNUMBER(AI175), AI175*COS(RADIANS(-$C175+Графики!$B$3))+AJ175*SIN(RADIANS(-$C175+Графики!$B$3)),"")</f>
        <v>541.72843571377462</v>
      </c>
      <c r="AL175" s="19">
        <f>IF(ISNUMBER(AI175), AI175*COS(RADIANS(-$C175+Графики!$B$5))+AJ175*SIN(RADIANS(-$C175+Графики!$B$5)),"")</f>
        <v>609.01556754680757</v>
      </c>
      <c r="AM175" s="24">
        <v>-0.47295735899689773</v>
      </c>
      <c r="AN175" s="25">
        <v>0.56130819778602359</v>
      </c>
      <c r="AO175" s="25">
        <v>-0.84414501752891702</v>
      </c>
      <c r="AP175" s="25">
        <v>0.96100458908765785</v>
      </c>
      <c r="AQ175" s="18">
        <f t="shared" si="445"/>
        <v>9.0255471108273522</v>
      </c>
      <c r="AR175" s="18">
        <f t="shared" si="446"/>
        <v>15.752250547278326</v>
      </c>
      <c r="AS175" s="18">
        <f>IF(ISNUMBER(AQ175),AS174+AQ175*0.5,IF(ISNUMBER(AQ376),0,""))</f>
        <v>536.62411475383044</v>
      </c>
      <c r="AT175" s="18">
        <f>IF(ISNUMBER(AR175),AT174+AR175*0.5,IF(ISNUMBER(AR376),0,""))</f>
        <v>608.45997654439179</v>
      </c>
      <c r="AU175" s="18">
        <f>IF(ISNUMBER(AS175), AS175*COS(RADIANS(-$C175+Графики!$B$3))+AT175*SIN(RADIANS(-$C175+Графики!$B$3)),"")</f>
        <v>536.62411475383044</v>
      </c>
      <c r="AV175" s="19">
        <f>IF(ISNUMBER(AS175), AS175*COS(RADIANS(-$C175+Графики!$B$5))+AT175*SIN(RADIANS(-$C175+Графики!$B$5)),"")</f>
        <v>608.45997654439179</v>
      </c>
      <c r="AW175" s="24">
        <v>-0.4886245261169877</v>
      </c>
      <c r="AX175" s="25">
        <v>0.56375699235584309</v>
      </c>
      <c r="AY175" s="25">
        <v>-0.79346238757573995</v>
      </c>
      <c r="AZ175" s="25">
        <v>0.95364035624557009</v>
      </c>
      <c r="BA175" s="18">
        <f t="shared" si="447"/>
        <v>9.1836321474672182</v>
      </c>
      <c r="BB175" s="18">
        <f t="shared" si="448"/>
        <v>15.245756960266354</v>
      </c>
      <c r="BC175" s="18">
        <f>IF(ISNUMBER(BA175),BC174+BA175*0.5,IF(ISNUMBER(BA376),0,""))</f>
        <v>534.781366328785</v>
      </c>
      <c r="BD175" s="18">
        <f>IF(ISNUMBER(BB175),BD174+BB175*0.5,IF(ISNUMBER(BB376),0,""))</f>
        <v>603.29043434923665</v>
      </c>
      <c r="BE175" s="18">
        <f>IF(ISNUMBER(BC175), BC175*COS(RADIANS(-$C175+Графики!$B$3))+BD175*SIN(RADIANS(-$C175+Графики!$B$3)),"")</f>
        <v>534.781366328785</v>
      </c>
      <c r="BF175" s="19">
        <f>IF(ISNUMBER(BC175), BC175*COS(RADIANS(-$C175+Графики!$B$5))+BD175*SIN(RADIANS(-$C175+Графики!$B$5)),"")</f>
        <v>603.29043434923665</v>
      </c>
      <c r="BG175" s="24">
        <v>-0.45856774253772492</v>
      </c>
      <c r="BH175" s="25">
        <v>0.56222920167955182</v>
      </c>
      <c r="BI175" s="25">
        <v>-0.8709220311255006</v>
      </c>
      <c r="BJ175" s="25">
        <v>0.90739772472441682</v>
      </c>
      <c r="BK175" s="18">
        <f t="shared" si="449"/>
        <v>8.9080160186432646</v>
      </c>
      <c r="BL175" s="18">
        <f t="shared" si="450"/>
        <v>15.518144550918468</v>
      </c>
      <c r="BM175" s="18">
        <f>IF(ISNUMBER(BK175),BM174+BK175*0.5,IF(ISNUMBER(BK376),0,""))</f>
        <v>538.52562925637176</v>
      </c>
      <c r="BN175" s="18">
        <f>IF(ISNUMBER(BL175),BN174+BL175*0.5,IF(ISNUMBER(BL376),0,""))</f>
        <v>598.26912568000921</v>
      </c>
      <c r="BO175" s="18">
        <f>IF(ISNUMBER(BM175), BM175*COS(RADIANS(-$C175+Графики!$B$3))+BN175*SIN(RADIANS(-$C175+Графики!$B$3)),"")</f>
        <v>538.52562925637176</v>
      </c>
      <c r="BP175" s="19">
        <f>IF(ISNUMBER(BM175), BM175*COS(RADIANS(-$C175+Графики!$B$5))+BN175*SIN(RADIANS(-$C175+Графики!$B$5)),"")</f>
        <v>598.26912568000921</v>
      </c>
      <c r="BQ175" s="24">
        <v>-0.60705190353857275</v>
      </c>
      <c r="BR175" s="25">
        <v>0.50559314970364522</v>
      </c>
      <c r="BS175" s="25">
        <v>-0.82594544941366765</v>
      </c>
      <c r="BT175" s="25">
        <v>0.98307383868172005</v>
      </c>
      <c r="BU175" s="18">
        <f t="shared" si="451"/>
        <v>9.7095072262070161</v>
      </c>
      <c r="BV175" s="18">
        <f t="shared" si="452"/>
        <v>15.786015689783957</v>
      </c>
      <c r="BW175" s="18">
        <f>IF(ISNUMBER(BU175),BW174+BU175*0.5,IF(ISNUMBER(BU376),0,""))</f>
        <v>541.24545363994162</v>
      </c>
      <c r="BX175" s="18">
        <f>IF(ISNUMBER(BV175),BX174+BV175*0.5,IF(ISNUMBER(BV376),0,""))</f>
        <v>600.39160711011061</v>
      </c>
      <c r="BY175" s="18">
        <f>IF(ISNUMBER(BW175), BW175*COS(RADIANS(-$C175+Графики!$B$3))+BX175*SIN(RADIANS(-$C175+Графики!$B$3)),"")</f>
        <v>541.24545363994162</v>
      </c>
      <c r="BZ175" s="19">
        <f>IF(ISNUMBER(BW175), BW175*COS(RADIANS(-$C175+Графики!$B$5))+BX175*SIN(RADIANS(-$C175+Графики!$B$5)),"")</f>
        <v>600.39160711011061</v>
      </c>
      <c r="CA175" s="29">
        <v>-0.49733367085175051</v>
      </c>
      <c r="CB175" s="25">
        <v>0.4330593174136248</v>
      </c>
      <c r="CC175" s="25">
        <v>-0.87099443976789914</v>
      </c>
      <c r="CD175" s="25">
        <v>1.0445012170173593</v>
      </c>
      <c r="CE175" s="18">
        <f t="shared" si="453"/>
        <v>8.1191212864479354</v>
      </c>
      <c r="CF175" s="18">
        <f t="shared" si="454"/>
        <v>16.715074563597366</v>
      </c>
      <c r="CG175" s="18">
        <f>IF(ISNUMBER(CE175),CG174+CE175*0.5,IF(ISNUMBER(CE376),0,""))</f>
        <v>545.33053447423288</v>
      </c>
      <c r="CH175" s="18">
        <f>IF(ISNUMBER(CF175),CH174+CF175*0.5,IF(ISNUMBER(CF376),0,""))</f>
        <v>614.29060513286606</v>
      </c>
      <c r="CI175" s="18">
        <f>IF(ISNUMBER(CG175), CG175*COS(RADIANS(-$C175+Графики!$B$3))+CH175*SIN(RADIANS(-$C175+Графики!$B$3)),"")</f>
        <v>545.33053447423288</v>
      </c>
      <c r="CJ175" s="19">
        <f>IF(ISNUMBER(CG175), CG175*COS(RADIANS(-$C175+Графики!$B$5))+CH175*SIN(RADIANS(-$C175+Графики!$B$5)),"")</f>
        <v>614.29060513286606</v>
      </c>
      <c r="CK175" s="24">
        <v>-0.52252160599571607</v>
      </c>
      <c r="CL175" s="25">
        <v>0.59040999024730567</v>
      </c>
      <c r="CM175" s="25">
        <v>-0.91841951034246405</v>
      </c>
      <c r="CN175" s="25">
        <v>0.93562937544473146</v>
      </c>
      <c r="CO175" s="18">
        <f t="shared" si="455"/>
        <v>9.7120076677106333</v>
      </c>
      <c r="CP175" s="18">
        <f t="shared" si="456"/>
        <v>16.178922865951314</v>
      </c>
      <c r="CQ175" s="18">
        <f>IF(ISNUMBER(CO175),CQ174+CO175*0.5,IF(ISNUMBER(CO376),0,""))</f>
        <v>548.40478053277036</v>
      </c>
      <c r="CR175" s="18">
        <f>IF(ISNUMBER(CP175),CR174+CP175*0.5,IF(ISNUMBER(CP376),0,""))</f>
        <v>612.87319021058772</v>
      </c>
      <c r="CS175" s="18">
        <f>IF(ISNUMBER(CQ175), CQ175*COS(RADIANS(-$C175+Графики!$B$3))+CR175*SIN(RADIANS(-$C175+Графики!$B$3)),"")</f>
        <v>548.40478053277036</v>
      </c>
      <c r="CT175" s="19">
        <f>IF(ISNUMBER(CQ175), CQ175*COS(RADIANS(-$C175+Графики!$B$5))+CR175*SIN(RADIANS(-$C175+Графики!$B$5)),"")</f>
        <v>612.87319021058772</v>
      </c>
      <c r="CU175" s="24">
        <v>-0.54476117079842568</v>
      </c>
      <c r="CV175" s="25">
        <v>0.52597263202432265</v>
      </c>
      <c r="CW175" s="25">
        <v>-0.8927955645637794</v>
      </c>
      <c r="CX175" s="25">
        <v>1.0340663410481707</v>
      </c>
      <c r="CY175" s="18">
        <f t="shared" si="457"/>
        <v>9.3437791688300411</v>
      </c>
      <c r="CZ175" s="18">
        <f t="shared" si="458"/>
        <v>16.814249856630198</v>
      </c>
      <c r="DA175" s="18">
        <f>IF(ISNUMBER(CY175),DA174+CY175*0.5,IF(ISNUMBER(CY376),0,""))</f>
        <v>536.73207099530225</v>
      </c>
      <c r="DB175" s="18">
        <f>IF(ISNUMBER(CZ175),DB174+CZ175*0.5,IF(ISNUMBER(CZ376),0,""))</f>
        <v>608.77608587861073</v>
      </c>
      <c r="DC175" s="18">
        <f>IF(ISNUMBER(DA175), DA175*COS(RADIANS(-$C175+Графики!$B$3))+DB175*SIN(RADIANS(-$C175+Графики!$B$3)),"")</f>
        <v>536.73207099530225</v>
      </c>
      <c r="DD175" s="19">
        <f>IF(ISNUMBER(DA175), DA175*COS(RADIANS(-$C175+Графики!$B$5))+DB175*SIN(RADIANS(-$C175+Графики!$B$5)),"")</f>
        <v>608.77608587861073</v>
      </c>
      <c r="DE175" s="24">
        <v>-0.43735112676115773</v>
      </c>
      <c r="DF175" s="25">
        <v>0.47867556654120103</v>
      </c>
      <c r="DG175" s="25">
        <v>-0.856048266247879</v>
      </c>
      <c r="DH175" s="25">
        <v>1.0029215005173471</v>
      </c>
      <c r="DI175" s="18">
        <f t="shared" si="459"/>
        <v>7.9937557810188604</v>
      </c>
      <c r="DJ175" s="18">
        <f t="shared" si="460"/>
        <v>16.221860017936013</v>
      </c>
      <c r="DK175" s="18">
        <f>IF(ISNUMBER(DI175),DK174+DI175*0.5,IF(ISNUMBER(DI376),0,""))</f>
        <v>539.3609146059041</v>
      </c>
      <c r="DL175" s="18">
        <f>IF(ISNUMBER(DJ175),DL174+DJ175*0.5,IF(ISNUMBER(DJ376),0,""))</f>
        <v>611.25060370359222</v>
      </c>
      <c r="DM175" s="18">
        <f>IF(ISNUMBER(DK175), DK175*COS(RADIANS(-$C175+Графики!$B$3))+DL175*SIN(RADIANS(-$C175+Графики!$B$3)),"")</f>
        <v>539.3609146059041</v>
      </c>
      <c r="DN175" s="19">
        <f>IF(ISNUMBER(DK175), DK175*COS(RADIANS(-$C175+Графики!$B$5))+DL175*SIN(RADIANS(-$C175+Графики!$B$5)),"")</f>
        <v>611.25060370359222</v>
      </c>
      <c r="DO175" s="24">
        <v>-0.53293946193775188</v>
      </c>
      <c r="DP175" s="25">
        <v>0.50190113549969417</v>
      </c>
      <c r="DQ175" s="25">
        <v>-0.77675651681746294</v>
      </c>
      <c r="DR175" s="25">
        <v>0.9605907651457416</v>
      </c>
      <c r="DS175" s="18">
        <f t="shared" si="461"/>
        <v>9.0305650826950892</v>
      </c>
      <c r="DT175" s="18">
        <f t="shared" si="462"/>
        <v>15.160634334760299</v>
      </c>
      <c r="DU175" s="18">
        <f>IF(ISNUMBER(DS175),DU174+DS175*0.5,IF(ISNUMBER(DS376),0,""))</f>
        <v>545.09313159402291</v>
      </c>
      <c r="DV175" s="18">
        <f>IF(ISNUMBER(DT175),DV174+DT175*0.5,IF(ISNUMBER(DT376),0,""))</f>
        <v>607.02855721045989</v>
      </c>
      <c r="DW175" s="18">
        <f>IF(ISNUMBER(DU175), DU175*COS(RADIANS(-$C175+Графики!$B$3))+DV175*SIN(RADIANS(-$C175+Графики!$B$3)),"")</f>
        <v>545.09313159402291</v>
      </c>
      <c r="DX175" s="19">
        <f>IF(ISNUMBER(DU175), DU175*COS(RADIANS(-$C175+Графики!$B$5))+DV175*SIN(RADIANS(-$C175+Графики!$B$5)),"")</f>
        <v>607.02855721045989</v>
      </c>
      <c r="DY175" s="24">
        <v>-0.44913981017855398</v>
      </c>
      <c r="DZ175" s="25">
        <v>0.60093124103447193</v>
      </c>
      <c r="EA175" s="25">
        <v>-0.87048501499445763</v>
      </c>
      <c r="EB175" s="25">
        <v>0.97917646140127423</v>
      </c>
      <c r="EC175" s="18">
        <f t="shared" si="463"/>
        <v>9.1634703653972771</v>
      </c>
      <c r="ED175" s="18">
        <f t="shared" si="464"/>
        <v>16.140640495677083</v>
      </c>
      <c r="EE175" s="18">
        <f>IF(ISNUMBER(EC175),EE174+EC175*0.5,IF(ISNUMBER(EC376),0,""))</f>
        <v>536.7731556740722</v>
      </c>
      <c r="EF175" s="18">
        <f>IF(ISNUMBER(ED175),EF174+ED175*0.5,IF(ISNUMBER(ED376),0,""))</f>
        <v>602.69219092359879</v>
      </c>
      <c r="EG175" s="18">
        <f>IF(ISNUMBER(EE175), EE175*COS(RADIANS(-$C175+Графики!$B$3))+EF175*SIN(RADIANS(-$C175+Графики!$B$3)),"")</f>
        <v>536.7731556740722</v>
      </c>
      <c r="EH175" s="19">
        <f>IF(ISNUMBER(EE175), EE175*COS(RADIANS(-$C175+Графики!$B$5))+EF175*SIN(RADIANS(-$C175+Графики!$B$5)),"")</f>
        <v>602.69219092359879</v>
      </c>
      <c r="EI175" s="24">
        <v>-0.44566380989145316</v>
      </c>
      <c r="EJ175" s="25">
        <v>0.42141202210448936</v>
      </c>
      <c r="EK175" s="25">
        <v>-0.93619160698786508</v>
      </c>
      <c r="EL175" s="25">
        <v>0.9002449182514779</v>
      </c>
      <c r="EM175" s="18">
        <f t="shared" si="465"/>
        <v>7.5665918624642856</v>
      </c>
      <c r="EN175" s="18">
        <f t="shared" si="466"/>
        <v>16.025245952127435</v>
      </c>
      <c r="EO175" s="18">
        <f>IF(ISNUMBER(EM175),EO174+EM175*0.5,IF(ISNUMBER(EM376),0,""))</f>
        <v>540.66886286183842</v>
      </c>
      <c r="EP175" s="18">
        <f>IF(ISNUMBER(EN175),EP174+EN175*0.5,IF(ISNUMBER(EN376),0,""))</f>
        <v>607.79770350043054</v>
      </c>
      <c r="EQ175" s="18">
        <f>IF(ISNUMBER(EO175), EO175*COS(RADIANS(-$C175+Графики!$B$3))+EP175*SIN(RADIANS(-$C175+Графики!$B$3)),"")</f>
        <v>540.66886286183842</v>
      </c>
      <c r="ER175" s="19">
        <f>IF(ISNUMBER(EO175), EO175*COS(RADIANS(-$C175+Графики!$B$5))+EP175*SIN(RADIANS(-$C175+Графики!$B$5)),"")</f>
        <v>607.79770350043054</v>
      </c>
      <c r="ES175" s="24">
        <v>-0.46902253412270545</v>
      </c>
      <c r="ET175" s="25">
        <v>0.52086846623101823</v>
      </c>
      <c r="EU175" s="25">
        <v>-0.89271321636805367</v>
      </c>
      <c r="EV175" s="25">
        <v>0.98979516889028807</v>
      </c>
      <c r="EW175" s="18">
        <f t="shared" si="467"/>
        <v>8.6383211596349465</v>
      </c>
      <c r="EX175" s="18">
        <f t="shared" si="468"/>
        <v>16.427245842401685</v>
      </c>
      <c r="EY175" s="18">
        <f>IF(ISNUMBER(EW175),EY174+EW175*0.5,IF(ISNUMBER(EW376),0,""))</f>
        <v>531.89494316528021</v>
      </c>
      <c r="EZ175" s="18">
        <f>IF(ISNUMBER(EX175),EZ174+EX175*0.5,IF(ISNUMBER(EX376),0,""))</f>
        <v>604.1562505201133</v>
      </c>
      <c r="FA175" s="18">
        <f>IF(ISNUMBER(EY175), EY175*COS(RADIANS(-$C175+Графики!$B$3))+EZ175*SIN(RADIANS(-$C175+Графики!$B$3)),"")</f>
        <v>531.89494316528021</v>
      </c>
      <c r="FB175" s="19">
        <f>IF(ISNUMBER(EY175), EY175*COS(RADIANS(-$C175+Графики!$B$5))+EZ175*SIN(RADIANS(-$C175+Графики!$B$5)),"")</f>
        <v>604.1562505201133</v>
      </c>
      <c r="FC175" s="24">
        <v>-0.46099038495028177</v>
      </c>
      <c r="FD175" s="25">
        <v>0.44406391772573572</v>
      </c>
      <c r="FE175" s="25">
        <v>-0.81839200671265366</v>
      </c>
      <c r="FF175" s="25">
        <v>1.0220025267084722</v>
      </c>
      <c r="FG175" s="18">
        <f t="shared" si="469"/>
        <v>7.8980066322346287</v>
      </c>
      <c r="FH175" s="18">
        <f t="shared" si="470"/>
        <v>16.059781644472487</v>
      </c>
      <c r="FI175" s="18">
        <f>IF(ISNUMBER(FG175),FI174+FG175*0.5,IF(ISNUMBER(FG376),0,""))</f>
        <v>539.8989873138097</v>
      </c>
      <c r="FJ175" s="18">
        <f>IF(ISNUMBER(FH175),FJ174+FH175*0.5,IF(ISNUMBER(FH376),0,""))</f>
        <v>611.96409009121567</v>
      </c>
      <c r="FK175" s="18">
        <f>IF(ISNUMBER(FI175), FI175*COS(RADIANS(-$C175+Графики!$B$3))+FJ175*SIN(RADIANS(-$C175+Графики!$B$3)),"")</f>
        <v>539.8989873138097</v>
      </c>
      <c r="FL175" s="19">
        <f>IF(ISNUMBER(FI175), FI175*COS(RADIANS(-$C175+Графики!$B$5))+FJ175*SIN(RADIANS(-$C175+Графики!$B$5)),"")</f>
        <v>611.96409009121567</v>
      </c>
      <c r="FM175" s="24">
        <v>-0.57868324967873952</v>
      </c>
      <c r="FN175" s="25">
        <v>0.57695694097528438</v>
      </c>
      <c r="FO175" s="25">
        <v>-0.91107280199300522</v>
      </c>
      <c r="FP175" s="25">
        <v>0.95433927429734944</v>
      </c>
      <c r="FQ175" s="18">
        <f t="shared" si="471"/>
        <v>10.084692202578477</v>
      </c>
      <c r="FR175" s="18">
        <f t="shared" si="472"/>
        <v>16.278072351027756</v>
      </c>
      <c r="FS175" s="18">
        <f>IF(ISNUMBER(FQ175),FS174+FQ175*0.5,IF(ISNUMBER(FQ376),0,""))</f>
        <v>546.07284022707461</v>
      </c>
      <c r="FT175" s="18">
        <f>IF(ISNUMBER(FR175),FT174+FR175*0.5,IF(ISNUMBER(FR376),0,""))</f>
        <v>601.94973772512242</v>
      </c>
      <c r="FU175" s="18">
        <f>IF(ISNUMBER(FS175), FS175*COS(RADIANS(-$C175+Графики!$B$3))+FT175*SIN(RADIANS(-$C175+Графики!$B$3)),"")</f>
        <v>546.07284022707461</v>
      </c>
      <c r="FV175" s="19">
        <f>IF(ISNUMBER(FS175), FS175*COS(RADIANS(-$C175+Графики!$B$5))+FT175*SIN(RADIANS(-$C175+Графики!$B$5)),"")</f>
        <v>601.94973772512242</v>
      </c>
      <c r="FW175" s="24">
        <v>-0.42470930193933509</v>
      </c>
      <c r="FX175" s="25">
        <v>0.43019572140909701</v>
      </c>
      <c r="FY175" s="25">
        <v>-0.77468610119083581</v>
      </c>
      <c r="FZ175" s="25">
        <v>0.86388229267198868</v>
      </c>
      <c r="GA175" s="18">
        <f t="shared" si="473"/>
        <v>7.4603845187118116</v>
      </c>
      <c r="GB175" s="18">
        <f t="shared" si="474"/>
        <v>14.298719464260872</v>
      </c>
      <c r="GC175" s="18">
        <f>IF(ISNUMBER(GA175),GC174+GA175*0.5,IF(ISNUMBER(GA376),0,""))</f>
        <v>544.68161118401679</v>
      </c>
      <c r="GD175" s="18">
        <f>IF(ISNUMBER(GB175),GD174+GB175*0.5,IF(ISNUMBER(GB376),0,""))</f>
        <v>599.02525363731752</v>
      </c>
      <c r="GE175" s="18">
        <f>IF(ISNUMBER(GC175), GC175*COS(RADIANS(-$C175+Графики!$B$3))+GD175*SIN(RADIANS(-$C175+Графики!$B$3)),"")</f>
        <v>544.68161118401679</v>
      </c>
      <c r="GF175" s="19">
        <f>IF(ISNUMBER(GC175), GC175*COS(RADIANS(-$C175+Графики!$B$5))+GD175*SIN(RADIANS(-$C175+Графики!$B$5)),"")</f>
        <v>599.02525363731752</v>
      </c>
      <c r="GG175" s="24">
        <v>-0.56867004328768611</v>
      </c>
      <c r="GH175" s="25">
        <v>0.61696438155314415</v>
      </c>
      <c r="GI175" s="25">
        <v>-0.79157792241803093</v>
      </c>
      <c r="GJ175" s="25">
        <v>1.0096783351796441</v>
      </c>
      <c r="GK175" s="18">
        <f t="shared" si="475"/>
        <v>10.346427615300872</v>
      </c>
      <c r="GL175" s="18">
        <f t="shared" si="476"/>
        <v>15.718278874075175</v>
      </c>
      <c r="GM175" s="18">
        <f>IF(ISNUMBER(GK175),GM174+GK175*0.5,IF(ISNUMBER(GK376),0,""))</f>
        <v>548.39580080374219</v>
      </c>
      <c r="GN175" s="18">
        <f>IF(ISNUMBER(GL175),GN174+GL175*0.5,IF(ISNUMBER(GL376),0,""))</f>
        <v>605.37744866765865</v>
      </c>
      <c r="GO175" s="18">
        <f>IF(ISNUMBER(GM175), GM175*COS(RADIANS(-$C175+Графики!$B$3))+GN175*SIN(RADIANS(-$C175+Графики!$B$3)),"")</f>
        <v>548.39580080374219</v>
      </c>
      <c r="GP175" s="19">
        <f>IF(ISNUMBER(GM175), GM175*COS(RADIANS(-$C175+Графики!$B$5))+GN175*SIN(RADIANS(-$C175+Графики!$B$5)),"")</f>
        <v>605.37744866765865</v>
      </c>
      <c r="GQ175" s="24">
        <v>-0.6208766133578002</v>
      </c>
      <c r="GR175" s="25">
        <v>0.43767529228750091</v>
      </c>
      <c r="GS175" s="25">
        <v>-0.79633545350081414</v>
      </c>
      <c r="GT175" s="25">
        <v>0.87115188480410277</v>
      </c>
      <c r="GU175" s="18">
        <f t="shared" si="477"/>
        <v>9.237476649525945</v>
      </c>
      <c r="GV175" s="18">
        <f t="shared" si="478"/>
        <v>14.551058604811837</v>
      </c>
      <c r="GW175" s="18">
        <f>IF(ISNUMBER(GU175),GW174+GU175*0.5,IF(ISNUMBER(GU376),0,""))</f>
        <v>544.23109802287695</v>
      </c>
      <c r="GX175" s="18">
        <f>IF(ISNUMBER(GV175),GX174+GV175*0.5,IF(ISNUMBER(GV376),0,""))</f>
        <v>607.12712584052463</v>
      </c>
      <c r="GY175" s="18">
        <f>IF(ISNUMBER(GW175), GW175*COS(RADIANS(-$C175+Графики!$B$3))+GX175*SIN(RADIANS(-$C175+Графики!$B$3)),"")</f>
        <v>544.23109802287695</v>
      </c>
      <c r="GZ175" s="19">
        <f>IF(ISNUMBER(GW175), GW175*COS(RADIANS(-$C175+Графики!$B$5))+GX175*SIN(RADIANS(-$C175+Графики!$B$5)),"")</f>
        <v>607.12712584052463</v>
      </c>
      <c r="HA175" s="24">
        <v>-0.60353712568965501</v>
      </c>
      <c r="HB175" s="25">
        <v>0.610179745794035</v>
      </c>
      <c r="HC175" s="25">
        <v>-0.79774165008351616</v>
      </c>
      <c r="HD175" s="25">
        <v>0.86518167583560446</v>
      </c>
      <c r="HE175" s="18">
        <f t="shared" si="479"/>
        <v>10.591479762816155</v>
      </c>
      <c r="HF175" s="18">
        <f t="shared" si="480"/>
        <v>14.511234288399647</v>
      </c>
      <c r="HG175" s="18">
        <f>IF(ISNUMBER(HE175),HG174+HE175*0.5,IF(ISNUMBER(HE376),0,""))</f>
        <v>544.00753014566317</v>
      </c>
      <c r="HH175" s="18">
        <f>IF(ISNUMBER(HF175),HH174+HF175*0.5,IF(ISNUMBER(HF376),0,""))</f>
        <v>606.23723615152505</v>
      </c>
      <c r="HI175" s="18">
        <f>IF(ISNUMBER(HG175), HG175*COS(RADIANS(-$C175+Графики!$B$3))+HH175*SIN(RADIANS(-$C175+Графики!$B$3)),"")</f>
        <v>544.00753014566317</v>
      </c>
      <c r="HJ175" s="19">
        <f>IF(ISNUMBER(HG175), HG175*COS(RADIANS(-$C175+Графики!$B$5))+HH175*SIN(RADIANS(-$C175+Графики!$B$5)),"")</f>
        <v>606.23723615152505</v>
      </c>
      <c r="HK175" s="24">
        <v>-0.58038477404462974</v>
      </c>
      <c r="HL175" s="25">
        <v>0.45021081094045934</v>
      </c>
      <c r="HM175" s="25">
        <v>-0.84677980244467654</v>
      </c>
      <c r="HN175" s="25">
        <v>1.0350697691995365</v>
      </c>
      <c r="HO175" s="18">
        <f t="shared" si="481"/>
        <v>8.9935218650161133</v>
      </c>
      <c r="HP175" s="18">
        <f t="shared" si="482"/>
        <v>16.42149738454879</v>
      </c>
      <c r="HQ175" s="18">
        <f>IF(ISNUMBER(HO175),HQ174+HO175*0.5,IF(ISNUMBER(HO376),0,""))</f>
        <v>541.91465516839855</v>
      </c>
      <c r="HR175" s="18">
        <f>IF(ISNUMBER(HP175),HR174+HP175*0.5,IF(ISNUMBER(HP376),0,""))</f>
        <v>615.81683980509411</v>
      </c>
      <c r="HS175" s="18">
        <f>IF(ISNUMBER(HQ175), HQ175*COS(RADIANS(-$C175+Графики!$B$3))+HR175*SIN(RADIANS(-$C175+Графики!$B$3)),"")</f>
        <v>541.91465516839855</v>
      </c>
      <c r="HT175" s="19">
        <f>IF(ISNUMBER(HQ175), HQ175*COS(RADIANS(-$C175+Графики!$B$5))+HR175*SIN(RADIANS(-$C175+Графики!$B$5)),"")</f>
        <v>615.81683980509411</v>
      </c>
      <c r="HU175" s="24">
        <v>-0.42395367690588714</v>
      </c>
      <c r="HV175" s="25">
        <v>0.50147993758747655</v>
      </c>
      <c r="HW175" s="25">
        <v>-0.93945770981928478</v>
      </c>
      <c r="HX175" s="25">
        <v>0.9316334171465549</v>
      </c>
      <c r="HY175" s="18">
        <f t="shared" si="483"/>
        <v>8.0758440047706799</v>
      </c>
      <c r="HZ175" s="18">
        <f t="shared" si="484"/>
        <v>16.327624830946927</v>
      </c>
      <c r="IA175" s="18">
        <f>IF(ISNUMBER(HY175),IA174+HY175*0.5,IF(ISNUMBER(HY376),0,""))</f>
        <v>538.38371471471373</v>
      </c>
      <c r="IB175" s="18">
        <f>IF(ISNUMBER(HZ175),IB174+HZ175*0.5,IF(ISNUMBER(HZ376),0,""))</f>
        <v>598.69231676295499</v>
      </c>
      <c r="IC175" s="18">
        <f>IF(ISNUMBER(IA175), IA175*COS(RADIANS(-$C175+Графики!$B$3))+IB175*SIN(RADIANS(-$C175+Графики!$B$3)),"")</f>
        <v>538.38371471471373</v>
      </c>
      <c r="ID175" s="19">
        <f>IF(ISNUMBER(IA175), IA175*COS(RADIANS(-$C175+Графики!$B$5))+IB175*SIN(RADIANS(-$C175+Графики!$B$5)),"")</f>
        <v>598.69231676295499</v>
      </c>
      <c r="IE175" s="24">
        <v>-0.59689394385897898</v>
      </c>
      <c r="IF175" s="25">
        <v>0.54831563643287351</v>
      </c>
      <c r="IG175" s="25">
        <v>-0.78526877739692647</v>
      </c>
      <c r="IH175" s="25">
        <v>1.0423973128287845</v>
      </c>
      <c r="II175" s="18">
        <f t="shared" si="485"/>
        <v>9.9936725427669035</v>
      </c>
      <c r="IJ175" s="18">
        <f t="shared" si="486"/>
        <v>15.948719249596646</v>
      </c>
      <c r="IK175" s="18">
        <f>IF(ISNUMBER(II175),IK174+II175*0.5,IF(ISNUMBER(II376),0,""))</f>
        <v>541.89740033246994</v>
      </c>
      <c r="IL175" s="18">
        <f>IF(ISNUMBER(IJ175),IL174+IJ175*0.5,IF(ISNUMBER(IJ376),0,""))</f>
        <v>601.04220060843886</v>
      </c>
      <c r="IM175" s="18">
        <f>IF(ISNUMBER(IK175), IK175*COS(RADIANS(-$C175+Графики!$B$3))+IL175*SIN(RADIANS(-$C175+Графики!$B$3)),"")</f>
        <v>541.89740033246994</v>
      </c>
      <c r="IN175" s="19">
        <f>IF(ISNUMBER(IK175), IK175*COS(RADIANS(-$C175+Графики!$B$5))+IL175*SIN(RADIANS(-$C175+Графики!$B$5)),"")</f>
        <v>601.04220060843886</v>
      </c>
      <c r="IO175" s="24">
        <v>-0.46586922219973248</v>
      </c>
      <c r="IP175" s="25">
        <v>0.54510117063814245</v>
      </c>
      <c r="IQ175" s="25">
        <v>-0.90514599139918073</v>
      </c>
      <c r="IR175" s="25">
        <v>1.0300794336939931</v>
      </c>
      <c r="IS175" s="18">
        <f t="shared" si="487"/>
        <v>8.8222665505813449</v>
      </c>
      <c r="IT175" s="18">
        <f t="shared" si="488"/>
        <v>16.887224969863038</v>
      </c>
      <c r="IU175" s="18">
        <f>IF(ISNUMBER(IS175),IU174+IS175*0.5,IF(ISNUMBER(IS376),0,""))</f>
        <v>538.93409260911153</v>
      </c>
      <c r="IV175" s="18">
        <f>IF(ISNUMBER(IT175),IV174+IT175*0.5,IF(ISNUMBER(IT376),0,""))</f>
        <v>610.3212156039923</v>
      </c>
      <c r="IW175" s="18">
        <f>IF(ISNUMBER(IU175), IU175*COS(RADIANS(-$C175+Графики!$B$3))+IV175*SIN(RADIANS(-$C175+Графики!$B$3)),"")</f>
        <v>538.93409260911153</v>
      </c>
      <c r="IX175" s="19">
        <f>IF(ISNUMBER(IU175), IU175*COS(RADIANS(-$C175+Графики!$B$5))+IV175*SIN(RADIANS(-$C175+Графики!$B$5)),"")</f>
        <v>610.3212156039923</v>
      </c>
    </row>
    <row r="176" spans="1:258" s="88" customFormat="1" x14ac:dyDescent="0.25">
      <c r="A176" s="44">
        <v>176</v>
      </c>
      <c r="B176" s="50">
        <v>0</v>
      </c>
      <c r="C176" s="11">
        <f>IF(Графики!$A$7="Расчитывать с учетом закручивания скважины",B176,0)</f>
        <v>0</v>
      </c>
      <c r="D176" s="47">
        <v>86.5</v>
      </c>
      <c r="E176" s="34">
        <f>IF(ISNUMBER(INDEX($I$1:$IX$303,$A176,E$1) ),INDEX($I$1:$IX$303,$A176,E$1),0)</f>
        <v>13.361755278783619</v>
      </c>
      <c r="F176" s="35">
        <f>IF(ISNUMBER(INDEX($I$1:$IX$303,$A176,F$1) ),INDEX($I$1:$IX$303,$A176,F$1),0)</f>
        <v>16.998028941083259</v>
      </c>
      <c r="G176" s="35">
        <f>IF(ISNUMBER(INDEX($I$1:$IX$303,$A176,G$1) ),INDEX($I$1:$IX$303,$A176,G$1)-$G$305,0)</f>
        <v>-430.41573835766746</v>
      </c>
      <c r="H176" s="36">
        <f>IF(ISNUMBER(INDEX($I$1:$IX$303,$A176,H$1) ),INDEX($I$1:$IX$303,$A176,H$1)-$H$305,0)</f>
        <v>-536.73748495972575</v>
      </c>
      <c r="I176" s="29">
        <v>-0.82058512009476015</v>
      </c>
      <c r="J176" s="25">
        <v>0.71060481314843837</v>
      </c>
      <c r="K176" s="25">
        <v>-1.0248467248948718</v>
      </c>
      <c r="L176" s="25">
        <v>0.92307772278781541</v>
      </c>
      <c r="M176" s="18">
        <f t="shared" si="439"/>
        <v>13.361755278783619</v>
      </c>
      <c r="N176" s="18">
        <f t="shared" si="440"/>
        <v>16.998028941083259</v>
      </c>
      <c r="O176" s="18">
        <f>IF(ISNUMBER(M176),O175+M176*0.5,IF(ISNUMBER(M377),0,""))</f>
        <v>547.50041753174719</v>
      </c>
      <c r="P176" s="18">
        <f>IF(ISNUMBER(N176),P175+N176*0.5,IF(ISNUMBER(N377),0,""))</f>
        <v>618.69217852431177</v>
      </c>
      <c r="Q176" s="18">
        <f>IF(ISNUMBER(O176), O176*COS(RADIANS(-$C176+Графики!$B$3))+P176*SIN(RADIANS(-$C176+Графики!$B$3)),"")</f>
        <v>547.50041753174719</v>
      </c>
      <c r="R176" s="19">
        <f>IF(ISNUMBER(O176), O176*COS(RADIANS(-$C176+Графики!$B$5))+P176*SIN(RADIANS(-$C176+Графики!$B$5)),"")</f>
        <v>618.69217852431177</v>
      </c>
      <c r="S176" s="29">
        <v>-0.72341397467104052</v>
      </c>
      <c r="T176" s="25">
        <v>0.76703024847229861</v>
      </c>
      <c r="U176" s="25">
        <v>-1.0906403259886375</v>
      </c>
      <c r="V176" s="25">
        <v>1.0025321883090879</v>
      </c>
      <c r="W176" s="18">
        <f t="shared" si="441"/>
        <v>13.00621278577578</v>
      </c>
      <c r="X176" s="18">
        <f t="shared" si="442"/>
        <v>18.265360315634783</v>
      </c>
      <c r="Y176" s="18">
        <f>IF(ISNUMBER(W176),Y175+W176*0.5,IF(ISNUMBER(W377),0,""))</f>
        <v>547.03003167940358</v>
      </c>
      <c r="Z176" s="18">
        <f>IF(ISNUMBER(X176),Z175+X176*0.5,IF(ISNUMBER(X377),0,""))</f>
        <v>614.51504418851437</v>
      </c>
      <c r="AA176" s="18">
        <f>IF(ISNUMBER(Y176), Y176*COS(RADIANS(-$C176+Графики!$B$3))+Z176*SIN(RADIANS(-$C176+Графики!$B$3)),"")</f>
        <v>547.03003167940358</v>
      </c>
      <c r="AB176" s="18">
        <f>IF(ISNUMBER(Y176), Y176*COS(RADIANS(-$C176+Графики!$B$5))+Z176*SIN(RADIANS(-$C176+Графики!$B$5)),"")</f>
        <v>614.51504418851437</v>
      </c>
      <c r="AC176" s="24">
        <v>-0.74838928903700219</v>
      </c>
      <c r="AD176" s="25">
        <v>0.68068880385842079</v>
      </c>
      <c r="AE176" s="25">
        <v>-1.0515357013571134</v>
      </c>
      <c r="AF176" s="25">
        <v>0.91330846358275541</v>
      </c>
      <c r="AG176" s="18">
        <f t="shared" si="443"/>
        <v>12.470735732038944</v>
      </c>
      <c r="AH176" s="18">
        <f t="shared" si="444"/>
        <v>17.145659810216312</v>
      </c>
      <c r="AI176" s="18">
        <f>IF(ISNUMBER(AG176),AI175+AG176*0.5,IF(ISNUMBER(AG377),0,""))</f>
        <v>547.9638035797941</v>
      </c>
      <c r="AJ176" s="18">
        <f>IF(ISNUMBER(AH176),AJ175+AH176*0.5,IF(ISNUMBER(AH377),0,""))</f>
        <v>617.58839745191574</v>
      </c>
      <c r="AK176" s="18">
        <f>IF(ISNUMBER(AI176), AI176*COS(RADIANS(-$C176+Графики!$B$3))+AJ176*SIN(RADIANS(-$C176+Графики!$B$3)),"")</f>
        <v>547.9638035797941</v>
      </c>
      <c r="AL176" s="19">
        <f>IF(ISNUMBER(AI176), AI176*COS(RADIANS(-$C176+Графики!$B$5))+AJ176*SIN(RADIANS(-$C176+Графики!$B$5)),"")</f>
        <v>617.58839745191574</v>
      </c>
      <c r="AM176" s="24">
        <v>-0.77842158667594907</v>
      </c>
      <c r="AN176" s="25">
        <v>0.62641751011459823</v>
      </c>
      <c r="AO176" s="25">
        <v>-1.0169584438727275</v>
      </c>
      <c r="AP176" s="25">
        <v>0.85310268772214393</v>
      </c>
      <c r="AQ176" s="18">
        <f t="shared" si="445"/>
        <v>12.259226758679208</v>
      </c>
      <c r="AR176" s="18">
        <f t="shared" si="446"/>
        <v>16.318637623230963</v>
      </c>
      <c r="AS176" s="18">
        <f>IF(ISNUMBER(AQ176),AS175+AQ176*0.5,IF(ISNUMBER(AQ377),0,""))</f>
        <v>542.75372813317006</v>
      </c>
      <c r="AT176" s="18">
        <f>IF(ISNUMBER(AR176),AT175+AR176*0.5,IF(ISNUMBER(AR377),0,""))</f>
        <v>616.61929535600723</v>
      </c>
      <c r="AU176" s="18">
        <f>IF(ISNUMBER(AS176), AS176*COS(RADIANS(-$C176+Графики!$B$3))+AT176*SIN(RADIANS(-$C176+Графики!$B$3)),"")</f>
        <v>542.75372813317006</v>
      </c>
      <c r="AV176" s="19">
        <f>IF(ISNUMBER(AS176), AS176*COS(RADIANS(-$C176+Графики!$B$5))+AT176*SIN(RADIANS(-$C176+Графики!$B$5)),"")</f>
        <v>616.61929535600723</v>
      </c>
      <c r="AW176" s="24">
        <v>-0.72009519784081777</v>
      </c>
      <c r="AX176" s="25">
        <v>0.79707325935760376</v>
      </c>
      <c r="AY176" s="25">
        <v>-1.0306750646364964</v>
      </c>
      <c r="AZ176" s="25">
        <v>0.97676554904630264</v>
      </c>
      <c r="BA176" s="18">
        <f t="shared" si="447"/>
        <v>13.239405640968933</v>
      </c>
      <c r="BB176" s="18">
        <f t="shared" si="448"/>
        <v>17.517328114616397</v>
      </c>
      <c r="BC176" s="18">
        <f>IF(ISNUMBER(BA176),BC175+BA176*0.5,IF(ISNUMBER(BA377),0,""))</f>
        <v>541.40106914926946</v>
      </c>
      <c r="BD176" s="18">
        <f>IF(ISNUMBER(BB176),BD175+BB176*0.5,IF(ISNUMBER(BB377),0,""))</f>
        <v>612.04909840654489</v>
      </c>
      <c r="BE176" s="18">
        <f>IF(ISNUMBER(BC176), BC176*COS(RADIANS(-$C176+Графики!$B$3))+BD176*SIN(RADIANS(-$C176+Графики!$B$3)),"")</f>
        <v>541.40106914926946</v>
      </c>
      <c r="BF176" s="19">
        <f>IF(ISNUMBER(BC176), BC176*COS(RADIANS(-$C176+Графики!$B$5))+BD176*SIN(RADIANS(-$C176+Графики!$B$5)),"")</f>
        <v>612.04909840654489</v>
      </c>
      <c r="BG176" s="24">
        <v>-0.77310538945894891</v>
      </c>
      <c r="BH176" s="25">
        <v>0.71700626403822976</v>
      </c>
      <c r="BI176" s="25">
        <v>-1.0238623046165589</v>
      </c>
      <c r="BJ176" s="25">
        <v>1.0191014646927519</v>
      </c>
      <c r="BK176" s="18">
        <f t="shared" si="449"/>
        <v>13.003310813544395</v>
      </c>
      <c r="BL176" s="18">
        <f t="shared" si="450"/>
        <v>17.827277714999749</v>
      </c>
      <c r="BM176" s="18">
        <f>IF(ISNUMBER(BK176),BM175+BK176*0.5,IF(ISNUMBER(BK377),0,""))</f>
        <v>545.02728466314397</v>
      </c>
      <c r="BN176" s="18">
        <f>IF(ISNUMBER(BL176),BN175+BL176*0.5,IF(ISNUMBER(BL377),0,""))</f>
        <v>607.18276453750912</v>
      </c>
      <c r="BO176" s="18">
        <f>IF(ISNUMBER(BM176), BM176*COS(RADIANS(-$C176+Графики!$B$3))+BN176*SIN(RADIANS(-$C176+Графики!$B$3)),"")</f>
        <v>545.02728466314397</v>
      </c>
      <c r="BP176" s="19">
        <f>IF(ISNUMBER(BM176), BM176*COS(RADIANS(-$C176+Графики!$B$5))+BN176*SIN(RADIANS(-$C176+Графики!$B$5)),"")</f>
        <v>607.18276453750912</v>
      </c>
      <c r="BQ176" s="24">
        <v>-0.72360862463735798</v>
      </c>
      <c r="BR176" s="25">
        <v>0.71097339997735776</v>
      </c>
      <c r="BS176" s="25">
        <v>-0.95756721242013743</v>
      </c>
      <c r="BT176" s="25">
        <v>0.89758106574789887</v>
      </c>
      <c r="BU176" s="18">
        <f t="shared" si="451"/>
        <v>12.518762847781741</v>
      </c>
      <c r="BV176" s="18">
        <f t="shared" si="452"/>
        <v>16.188515617880853</v>
      </c>
      <c r="BW176" s="18">
        <f>IF(ISNUMBER(BU176),BW175+BU176*0.5,IF(ISNUMBER(BU377),0,""))</f>
        <v>547.5048350638325</v>
      </c>
      <c r="BX176" s="18">
        <f>IF(ISNUMBER(BV176),BX175+BV176*0.5,IF(ISNUMBER(BV377),0,""))</f>
        <v>608.48586491905098</v>
      </c>
      <c r="BY176" s="18">
        <f>IF(ISNUMBER(BW176), BW176*COS(RADIANS(-$C176+Графики!$B$3))+BX176*SIN(RADIANS(-$C176+Графики!$B$3)),"")</f>
        <v>547.5048350638325</v>
      </c>
      <c r="BZ176" s="19">
        <f>IF(ISNUMBER(BW176), BW176*COS(RADIANS(-$C176+Графики!$B$5))+BX176*SIN(RADIANS(-$C176+Графики!$B$5)),"")</f>
        <v>608.48586491905098</v>
      </c>
      <c r="CA176" s="29">
        <v>-0.77238155631472249</v>
      </c>
      <c r="CB176" s="25">
        <v>0.69706905188726354</v>
      </c>
      <c r="CC176" s="25">
        <v>-1.0519452803706428</v>
      </c>
      <c r="CD176" s="25">
        <v>1.0347342771292398</v>
      </c>
      <c r="CE176" s="18">
        <f t="shared" si="453"/>
        <v>12.823024213402309</v>
      </c>
      <c r="CF176" s="18">
        <f t="shared" si="454"/>
        <v>18.208708001816913</v>
      </c>
      <c r="CG176" s="18">
        <f>IF(ISNUMBER(CE176),CG175+CE176*0.5,IF(ISNUMBER(CE377),0,""))</f>
        <v>551.74204658093402</v>
      </c>
      <c r="CH176" s="18">
        <f>IF(ISNUMBER(CF176),CH175+CF176*0.5,IF(ISNUMBER(CF377),0,""))</f>
        <v>623.39495913377448</v>
      </c>
      <c r="CI176" s="18">
        <f>IF(ISNUMBER(CG176), CG176*COS(RADIANS(-$C176+Графики!$B$3))+CH176*SIN(RADIANS(-$C176+Графики!$B$3)),"")</f>
        <v>551.74204658093402</v>
      </c>
      <c r="CJ176" s="19">
        <f>IF(ISNUMBER(CG176), CG176*COS(RADIANS(-$C176+Графики!$B$5))+CH176*SIN(RADIANS(-$C176+Графики!$B$5)),"")</f>
        <v>623.39495913377448</v>
      </c>
      <c r="CK176" s="24">
        <v>-0.69654008771138265</v>
      </c>
      <c r="CL176" s="25">
        <v>0.69371917639585134</v>
      </c>
      <c r="CM176" s="25">
        <v>-0.96141306857647191</v>
      </c>
      <c r="CN176" s="25">
        <v>0.92488307450352936</v>
      </c>
      <c r="CO176" s="18">
        <f t="shared" si="455"/>
        <v>12.132003178637659</v>
      </c>
      <c r="CP176" s="18">
        <f t="shared" si="456"/>
        <v>16.460295795807852</v>
      </c>
      <c r="CQ176" s="18">
        <f>IF(ISNUMBER(CO176),CQ175+CO176*0.5,IF(ISNUMBER(CO377),0,""))</f>
        <v>554.47078212208919</v>
      </c>
      <c r="CR176" s="18">
        <f>IF(ISNUMBER(CP176),CR175+CP176*0.5,IF(ISNUMBER(CP377),0,""))</f>
        <v>621.1033381084917</v>
      </c>
      <c r="CS176" s="18">
        <f>IF(ISNUMBER(CQ176), CQ176*COS(RADIANS(-$C176+Графики!$B$3))+CR176*SIN(RADIANS(-$C176+Графики!$B$3)),"")</f>
        <v>554.47078212208919</v>
      </c>
      <c r="CT176" s="19">
        <f>IF(ISNUMBER(CQ176), CQ176*COS(RADIANS(-$C176+Графики!$B$5))+CR176*SIN(RADIANS(-$C176+Графики!$B$5)),"")</f>
        <v>621.1033381084917</v>
      </c>
      <c r="CU176" s="24">
        <v>-0.78158620698696246</v>
      </c>
      <c r="CV176" s="25">
        <v>0.76562522642369191</v>
      </c>
      <c r="CW176" s="25">
        <v>-0.95719820558521196</v>
      </c>
      <c r="CX176" s="25">
        <v>0.99295071250639888</v>
      </c>
      <c r="CY176" s="18">
        <f t="shared" si="457"/>
        <v>13.501556630740829</v>
      </c>
      <c r="CZ176" s="18">
        <f t="shared" si="458"/>
        <v>17.017438299643569</v>
      </c>
      <c r="DA176" s="18">
        <f>IF(ISNUMBER(CY176),DA175+CY176*0.5,IF(ISNUMBER(CY377),0,""))</f>
        <v>543.48284931067269</v>
      </c>
      <c r="DB176" s="18">
        <f>IF(ISNUMBER(CZ176),DB175+CZ176*0.5,IF(ISNUMBER(CZ377),0,""))</f>
        <v>617.28480502843252</v>
      </c>
      <c r="DC176" s="18">
        <f>IF(ISNUMBER(DA176), DA176*COS(RADIANS(-$C176+Графики!$B$3))+DB176*SIN(RADIANS(-$C176+Графики!$B$3)),"")</f>
        <v>543.48284931067269</v>
      </c>
      <c r="DD176" s="19">
        <f>IF(ISNUMBER(DA176), DA176*COS(RADIANS(-$C176+Графики!$B$5))+DB176*SIN(RADIANS(-$C176+Графики!$B$5)),"")</f>
        <v>617.28480502843252</v>
      </c>
      <c r="DE176" s="24">
        <v>-0.77630636603808834</v>
      </c>
      <c r="DF176" s="25">
        <v>0.63024969020167931</v>
      </c>
      <c r="DG176" s="25">
        <v>-0.9342589161970144</v>
      </c>
      <c r="DH176" s="25">
        <v>0.92316189102726953</v>
      </c>
      <c r="DI176" s="18">
        <f t="shared" si="459"/>
        <v>12.274208929106582</v>
      </c>
      <c r="DJ176" s="18">
        <f t="shared" si="460"/>
        <v>16.208344573106626</v>
      </c>
      <c r="DK176" s="18">
        <f>IF(ISNUMBER(DI176),DK175+DI176*0.5,IF(ISNUMBER(DI377),0,""))</f>
        <v>545.49801907045742</v>
      </c>
      <c r="DL176" s="18">
        <f>IF(ISNUMBER(DJ176),DL175+DJ176*0.5,IF(ISNUMBER(DJ377),0,""))</f>
        <v>619.35477599014553</v>
      </c>
      <c r="DM176" s="18">
        <f>IF(ISNUMBER(DK176), DK176*COS(RADIANS(-$C176+Графики!$B$3))+DL176*SIN(RADIANS(-$C176+Графики!$B$3)),"")</f>
        <v>545.49801907045742</v>
      </c>
      <c r="DN176" s="19">
        <f>IF(ISNUMBER(DK176), DK176*COS(RADIANS(-$C176+Графики!$B$5))+DL176*SIN(RADIANS(-$C176+Графики!$B$5)),"")</f>
        <v>619.35477599014553</v>
      </c>
      <c r="DO176" s="24">
        <v>-0.86485677197750266</v>
      </c>
      <c r="DP176" s="25">
        <v>0.77620610010094737</v>
      </c>
      <c r="DQ176" s="25">
        <v>-0.97822242688327843</v>
      </c>
      <c r="DR176" s="25">
        <v>0.92514930964462716</v>
      </c>
      <c r="DS176" s="18">
        <f t="shared" si="461"/>
        <v>14.32048566443412</v>
      </c>
      <c r="DT176" s="18">
        <f t="shared" si="462"/>
        <v>16.609288087994074</v>
      </c>
      <c r="DU176" s="18">
        <f>IF(ISNUMBER(DS176),DU175+DS176*0.5,IF(ISNUMBER(DS377),0,""))</f>
        <v>552.25337442623993</v>
      </c>
      <c r="DV176" s="18">
        <f>IF(ISNUMBER(DT176),DV175+DT176*0.5,IF(ISNUMBER(DT377),0,""))</f>
        <v>615.33320125445698</v>
      </c>
      <c r="DW176" s="18">
        <f>IF(ISNUMBER(DU176), DU176*COS(RADIANS(-$C176+Графики!$B$3))+DV176*SIN(RADIANS(-$C176+Графики!$B$3)),"")</f>
        <v>552.25337442623993</v>
      </c>
      <c r="DX176" s="19">
        <f>IF(ISNUMBER(DU176), DU176*COS(RADIANS(-$C176+Графики!$B$5))+DV176*SIN(RADIANS(-$C176+Графики!$B$5)),"")</f>
        <v>615.33320125445698</v>
      </c>
      <c r="DY176" s="24">
        <v>-0.86748251737332116</v>
      </c>
      <c r="DZ176" s="25">
        <v>0.6496236429402299</v>
      </c>
      <c r="EA176" s="25">
        <v>-1.1035341448477882</v>
      </c>
      <c r="EB176" s="25">
        <v>1.0128644460991132</v>
      </c>
      <c r="EC176" s="18">
        <f t="shared" si="463"/>
        <v>13.238862045737068</v>
      </c>
      <c r="ED176" s="18">
        <f t="shared" si="464"/>
        <v>18.468011880812725</v>
      </c>
      <c r="EE176" s="18">
        <f>IF(ISNUMBER(EC176),EE175+EC176*0.5,IF(ISNUMBER(EC377),0,""))</f>
        <v>543.39258669694073</v>
      </c>
      <c r="EF176" s="18">
        <f>IF(ISNUMBER(ED176),EF175+ED176*0.5,IF(ISNUMBER(ED377),0,""))</f>
        <v>611.92619686400519</v>
      </c>
      <c r="EG176" s="18">
        <f>IF(ISNUMBER(EE176), EE176*COS(RADIANS(-$C176+Графики!$B$3))+EF176*SIN(RADIANS(-$C176+Графики!$B$3)),"")</f>
        <v>543.39258669694073</v>
      </c>
      <c r="EH176" s="19">
        <f>IF(ISNUMBER(EE176), EE176*COS(RADIANS(-$C176+Графики!$B$5))+EF176*SIN(RADIANS(-$C176+Графики!$B$5)),"")</f>
        <v>611.92619686400519</v>
      </c>
      <c r="EI176" s="24">
        <v>-0.81124184534923327</v>
      </c>
      <c r="EJ176" s="25">
        <v>0.76275616147406666</v>
      </c>
      <c r="EK176" s="25">
        <v>-0.97327944239973851</v>
      </c>
      <c r="EL176" s="25">
        <v>0.8662139914893302</v>
      </c>
      <c r="EM176" s="18">
        <f t="shared" si="465"/>
        <v>13.735291903437203</v>
      </c>
      <c r="EN176" s="18">
        <f t="shared" si="466"/>
        <v>16.05191908125359</v>
      </c>
      <c r="EO176" s="18">
        <f>IF(ISNUMBER(EM176),EO175+EM176*0.5,IF(ISNUMBER(EM377),0,""))</f>
        <v>547.53650881355702</v>
      </c>
      <c r="EP176" s="18">
        <f>IF(ISNUMBER(EN176),EP175+EN176*0.5,IF(ISNUMBER(EN377),0,""))</f>
        <v>615.82366304105733</v>
      </c>
      <c r="EQ176" s="18">
        <f>IF(ISNUMBER(EO176), EO176*COS(RADIANS(-$C176+Графики!$B$3))+EP176*SIN(RADIANS(-$C176+Графики!$B$3)),"")</f>
        <v>547.53650881355702</v>
      </c>
      <c r="ER176" s="19">
        <f>IF(ISNUMBER(EO176), EO176*COS(RADIANS(-$C176+Графики!$B$5))+EP176*SIN(RADIANS(-$C176+Графики!$B$5)),"")</f>
        <v>615.82366304105733</v>
      </c>
      <c r="ES176" s="24">
        <v>-0.70672924513247715</v>
      </c>
      <c r="ET176" s="25">
        <v>0.7224995508832549</v>
      </c>
      <c r="EU176" s="25">
        <v>-1.0846486565345337</v>
      </c>
      <c r="EV176" s="25">
        <v>1.0354506258064469</v>
      </c>
      <c r="EW176" s="18">
        <f t="shared" si="467"/>
        <v>12.472050762581162</v>
      </c>
      <c r="EX176" s="18">
        <f t="shared" si="468"/>
        <v>18.500300988097489</v>
      </c>
      <c r="EY176" s="18">
        <f>IF(ISNUMBER(EW176),EY175+EW176*0.5,IF(ISNUMBER(EW377),0,""))</f>
        <v>538.13096854657078</v>
      </c>
      <c r="EZ176" s="18">
        <f>IF(ISNUMBER(EX176),EZ175+EX176*0.5,IF(ISNUMBER(EX377),0,""))</f>
        <v>613.40640101416204</v>
      </c>
      <c r="FA176" s="18">
        <f>IF(ISNUMBER(EY176), EY176*COS(RADIANS(-$C176+Графики!$B$3))+EZ176*SIN(RADIANS(-$C176+Графики!$B$3)),"")</f>
        <v>538.13096854657078</v>
      </c>
      <c r="FB176" s="19">
        <f>IF(ISNUMBER(EY176), EY176*COS(RADIANS(-$C176+Графики!$B$5))+EZ176*SIN(RADIANS(-$C176+Графики!$B$5)),"")</f>
        <v>613.40640101416204</v>
      </c>
      <c r="FC176" s="24">
        <v>-0.75851898690020403</v>
      </c>
      <c r="FD176" s="25">
        <v>0.62702556585226532</v>
      </c>
      <c r="FE176" s="25">
        <v>-0.99576368831379347</v>
      </c>
      <c r="FF176" s="25">
        <v>1.0343472264161373</v>
      </c>
      <c r="FG176" s="18">
        <f t="shared" si="469"/>
        <v>12.09086257815331</v>
      </c>
      <c r="FH176" s="18">
        <f t="shared" si="470"/>
        <v>17.715133112424496</v>
      </c>
      <c r="FI176" s="18">
        <f>IF(ISNUMBER(FG176),FI175+FG176*0.5,IF(ISNUMBER(FG377),0,""))</f>
        <v>545.94441860288634</v>
      </c>
      <c r="FJ176" s="18">
        <f>IF(ISNUMBER(FH176),FJ175+FH176*0.5,IF(ISNUMBER(FH377),0,""))</f>
        <v>620.82165664742797</v>
      </c>
      <c r="FK176" s="18">
        <f>IF(ISNUMBER(FI176), FI176*COS(RADIANS(-$C176+Графики!$B$3))+FJ176*SIN(RADIANS(-$C176+Графики!$B$3)),"")</f>
        <v>545.94441860288634</v>
      </c>
      <c r="FL176" s="19">
        <f>IF(ISNUMBER(FI176), FI176*COS(RADIANS(-$C176+Графики!$B$5))+FJ176*SIN(RADIANS(-$C176+Графики!$B$5)),"")</f>
        <v>620.82165664742797</v>
      </c>
      <c r="FM176" s="24">
        <v>-0.72973212874560545</v>
      </c>
      <c r="FN176" s="25">
        <v>0.81345314176854344</v>
      </c>
      <c r="FO176" s="25">
        <v>-1.0012652528047659</v>
      </c>
      <c r="FP176" s="25">
        <v>0.89329700083039221</v>
      </c>
      <c r="FQ176" s="18">
        <f t="shared" si="471"/>
        <v>13.466424925583706</v>
      </c>
      <c r="FR176" s="18">
        <f t="shared" si="472"/>
        <v>16.532421402784255</v>
      </c>
      <c r="FS176" s="18">
        <f>IF(ISNUMBER(FQ176),FS175+FQ176*0.5,IF(ISNUMBER(FQ377),0,""))</f>
        <v>552.80605268986642</v>
      </c>
      <c r="FT176" s="18">
        <f>IF(ISNUMBER(FR176),FT175+FR176*0.5,IF(ISNUMBER(FR377),0,""))</f>
        <v>610.2159484265145</v>
      </c>
      <c r="FU176" s="18">
        <f>IF(ISNUMBER(FS176), FS176*COS(RADIANS(-$C176+Графики!$B$3))+FT176*SIN(RADIANS(-$C176+Графики!$B$3)),"")</f>
        <v>552.80605268986642</v>
      </c>
      <c r="FV176" s="19">
        <f>IF(ISNUMBER(FS176), FS176*COS(RADIANS(-$C176+Графики!$B$5))+FT176*SIN(RADIANS(-$C176+Графики!$B$5)),"")</f>
        <v>610.2159484265145</v>
      </c>
      <c r="FW176" s="24">
        <v>-0.79746766974060401</v>
      </c>
      <c r="FX176" s="25">
        <v>0.67218694918181088</v>
      </c>
      <c r="FY176" s="25">
        <v>-0.94903751409221271</v>
      </c>
      <c r="FZ176" s="25">
        <v>0.90408223495789797</v>
      </c>
      <c r="GA176" s="18">
        <f t="shared" si="473"/>
        <v>12.824804396396658</v>
      </c>
      <c r="GB176" s="18">
        <f t="shared" si="474"/>
        <v>16.170815679054844</v>
      </c>
      <c r="GC176" s="18">
        <f>IF(ISNUMBER(GA176),GC175+GA176*0.5,IF(ISNUMBER(GA377),0,""))</f>
        <v>551.09401338221517</v>
      </c>
      <c r="GD176" s="18">
        <f>IF(ISNUMBER(GB176),GD175+GB176*0.5,IF(ISNUMBER(GB377),0,""))</f>
        <v>607.11066147684494</v>
      </c>
      <c r="GE176" s="18">
        <f>IF(ISNUMBER(GC176), GC176*COS(RADIANS(-$C176+Графики!$B$3))+GD176*SIN(RADIANS(-$C176+Графики!$B$3)),"")</f>
        <v>551.09401338221517</v>
      </c>
      <c r="GF176" s="19">
        <f>IF(ISNUMBER(GC176), GC176*COS(RADIANS(-$C176+Графики!$B$5))+GD176*SIN(RADIANS(-$C176+Графики!$B$5)),"")</f>
        <v>607.11066147684494</v>
      </c>
      <c r="GG176" s="24">
        <v>-0.7690514202055051</v>
      </c>
      <c r="GH176" s="25">
        <v>0.72815434749345342</v>
      </c>
      <c r="GI176" s="25">
        <v>-1.027775225049568</v>
      </c>
      <c r="GJ176" s="25">
        <v>0.84933246625776804</v>
      </c>
      <c r="GK176" s="18">
        <f t="shared" si="475"/>
        <v>13.065213379656145</v>
      </c>
      <c r="GL176" s="18">
        <f t="shared" si="476"/>
        <v>16.380122238046788</v>
      </c>
      <c r="GM176" s="18">
        <f>IF(ISNUMBER(GK176),GM175+GK176*0.5,IF(ISNUMBER(GK377),0,""))</f>
        <v>554.92840749357026</v>
      </c>
      <c r="GN176" s="18">
        <f>IF(ISNUMBER(GL176),GN175+GL176*0.5,IF(ISNUMBER(GL377),0,""))</f>
        <v>613.56750978668208</v>
      </c>
      <c r="GO176" s="18">
        <f>IF(ISNUMBER(GM176), GM176*COS(RADIANS(-$C176+Графики!$B$3))+GN176*SIN(RADIANS(-$C176+Графики!$B$3)),"")</f>
        <v>554.92840749357026</v>
      </c>
      <c r="GP176" s="19">
        <f>IF(ISNUMBER(GM176), GM176*COS(RADIANS(-$C176+Графики!$B$5))+GN176*SIN(RADIANS(-$C176+Графики!$B$5)),"")</f>
        <v>613.56750978668208</v>
      </c>
      <c r="GQ176" s="24">
        <v>-0.71419688536623116</v>
      </c>
      <c r="GR176" s="25">
        <v>0.64876514211458924</v>
      </c>
      <c r="GS176" s="25">
        <v>-0.94533229143370512</v>
      </c>
      <c r="GT176" s="25">
        <v>0.9754820753598229</v>
      </c>
      <c r="GU176" s="18">
        <f t="shared" si="477"/>
        <v>11.893807040177268</v>
      </c>
      <c r="GV176" s="18">
        <f t="shared" si="478"/>
        <v>16.761482561964627</v>
      </c>
      <c r="GW176" s="18">
        <f>IF(ISNUMBER(GU176),GW175+GU176*0.5,IF(ISNUMBER(GU377),0,""))</f>
        <v>550.1780015429656</v>
      </c>
      <c r="GX176" s="18">
        <f>IF(ISNUMBER(GV176),GX175+GV176*0.5,IF(ISNUMBER(GV377),0,""))</f>
        <v>615.50786712150693</v>
      </c>
      <c r="GY176" s="18">
        <f>IF(ISNUMBER(GW176), GW176*COS(RADIANS(-$C176+Графики!$B$3))+GX176*SIN(RADIANS(-$C176+Графики!$B$3)),"")</f>
        <v>550.1780015429656</v>
      </c>
      <c r="GZ176" s="19">
        <f>IF(ISNUMBER(GW176), GW176*COS(RADIANS(-$C176+Графики!$B$5))+GX176*SIN(RADIANS(-$C176+Графики!$B$5)),"")</f>
        <v>615.50786712150693</v>
      </c>
      <c r="HA176" s="24">
        <v>-0.71913544852742051</v>
      </c>
      <c r="HB176" s="25">
        <v>0.74784403626215035</v>
      </c>
      <c r="HC176" s="25">
        <v>-1.0160601356460703</v>
      </c>
      <c r="HD176" s="25">
        <v>0.89286678001828335</v>
      </c>
      <c r="HE176" s="18">
        <f t="shared" si="479"/>
        <v>12.801461363545108</v>
      </c>
      <c r="HF176" s="18">
        <f t="shared" si="480"/>
        <v>16.657759464444609</v>
      </c>
      <c r="HG176" s="18">
        <f>IF(ISNUMBER(HE176),HG175+HE176*0.5,IF(ISNUMBER(HE377),0,""))</f>
        <v>550.4082608274357</v>
      </c>
      <c r="HH176" s="18">
        <f>IF(ISNUMBER(HF176),HH175+HF176*0.5,IF(ISNUMBER(HF377),0,""))</f>
        <v>614.56611588374733</v>
      </c>
      <c r="HI176" s="18">
        <f>IF(ISNUMBER(HG176), HG176*COS(RADIANS(-$C176+Графики!$B$3))+HH176*SIN(RADIANS(-$C176+Графики!$B$3)),"")</f>
        <v>550.4082608274357</v>
      </c>
      <c r="HJ176" s="19">
        <f>IF(ISNUMBER(HG176), HG176*COS(RADIANS(-$C176+Графики!$B$5))+HH176*SIN(RADIANS(-$C176+Графики!$B$5)),"")</f>
        <v>614.56611588374733</v>
      </c>
      <c r="HK176" s="24">
        <v>-0.75592975968923459</v>
      </c>
      <c r="HL176" s="25">
        <v>0.81573216611697763</v>
      </c>
      <c r="HM176" s="25">
        <v>-1.0870037544344258</v>
      </c>
      <c r="HN176" s="25">
        <v>0.88220865633573331</v>
      </c>
      <c r="HO176" s="18">
        <f t="shared" si="481"/>
        <v>13.714907671012281</v>
      </c>
      <c r="HP176" s="18">
        <f t="shared" si="482"/>
        <v>17.183774330317416</v>
      </c>
      <c r="HQ176" s="18">
        <f>IF(ISNUMBER(HO176),HQ175+HO176*0.5,IF(ISNUMBER(HO377),0,""))</f>
        <v>548.77210900390469</v>
      </c>
      <c r="HR176" s="18">
        <f>IF(ISNUMBER(HP176),HR175+HP176*0.5,IF(ISNUMBER(HP377),0,""))</f>
        <v>624.40872697025281</v>
      </c>
      <c r="HS176" s="18">
        <f>IF(ISNUMBER(HQ176), HQ176*COS(RADIANS(-$C176+Графики!$B$3))+HR176*SIN(RADIANS(-$C176+Графики!$B$3)),"")</f>
        <v>548.77210900390469</v>
      </c>
      <c r="HT176" s="19">
        <f>IF(ISNUMBER(HQ176), HQ176*COS(RADIANS(-$C176+Графики!$B$5))+HR176*SIN(RADIANS(-$C176+Графики!$B$5)),"")</f>
        <v>624.40872697025281</v>
      </c>
      <c r="HU176" s="24">
        <v>-0.84729575184988937</v>
      </c>
      <c r="HV176" s="25">
        <v>0.71303720743215993</v>
      </c>
      <c r="HW176" s="25">
        <v>-1.1078851231022382</v>
      </c>
      <c r="HX176" s="25">
        <v>0.99377033155265593</v>
      </c>
      <c r="HY176" s="18">
        <f t="shared" si="483"/>
        <v>13.616053019321543</v>
      </c>
      <c r="HZ176" s="18">
        <f t="shared" si="484"/>
        <v>18.339375535557977</v>
      </c>
      <c r="IA176" s="18">
        <f>IF(ISNUMBER(HY176),IA175+HY176*0.5,IF(ISNUMBER(HY377),0,""))</f>
        <v>545.19174122437448</v>
      </c>
      <c r="IB176" s="18">
        <f>IF(ISNUMBER(HZ176),IB175+HZ176*0.5,IF(ISNUMBER(HZ377),0,""))</f>
        <v>607.862004530734</v>
      </c>
      <c r="IC176" s="18">
        <f>IF(ISNUMBER(IA176), IA176*COS(RADIANS(-$C176+Графики!$B$3))+IB176*SIN(RADIANS(-$C176+Графики!$B$3)),"")</f>
        <v>545.19174122437448</v>
      </c>
      <c r="ID176" s="19">
        <f>IF(ISNUMBER(IA176), IA176*COS(RADIANS(-$C176+Графики!$B$5))+IB176*SIN(RADIANS(-$C176+Графики!$B$5)),"")</f>
        <v>607.862004530734</v>
      </c>
      <c r="IE176" s="24">
        <v>-0.81272482471504459</v>
      </c>
      <c r="IF176" s="25">
        <v>0.79766244517335405</v>
      </c>
      <c r="IG176" s="25">
        <v>-0.95476050886093888</v>
      </c>
      <c r="IH176" s="25">
        <v>1.0246525242246542</v>
      </c>
      <c r="II176" s="18">
        <f t="shared" si="485"/>
        <v>14.052817475770945</v>
      </c>
      <c r="IJ176" s="18">
        <f t="shared" si="486"/>
        <v>17.272778341128994</v>
      </c>
      <c r="IK176" s="18">
        <f>IF(ISNUMBER(II176),IK175+II176*0.5,IF(ISNUMBER(II377),0,""))</f>
        <v>548.92380907035545</v>
      </c>
      <c r="IL176" s="18">
        <f>IF(ISNUMBER(IJ176),IL175+IJ176*0.5,IF(ISNUMBER(IJ377),0,""))</f>
        <v>609.67858977900335</v>
      </c>
      <c r="IM176" s="18">
        <f>IF(ISNUMBER(IK176), IK176*COS(RADIANS(-$C176+Графики!$B$3))+IL176*SIN(RADIANS(-$C176+Графики!$B$3)),"")</f>
        <v>548.92380907035545</v>
      </c>
      <c r="IN176" s="19">
        <f>IF(ISNUMBER(IK176), IK176*COS(RADIANS(-$C176+Графики!$B$5))+IL176*SIN(RADIANS(-$C176+Графики!$B$5)),"")</f>
        <v>609.67858977900335</v>
      </c>
      <c r="IO176" s="24">
        <v>-0.69066637261153407</v>
      </c>
      <c r="IP176" s="25">
        <v>0.74076933874881457</v>
      </c>
      <c r="IQ176" s="25">
        <v>-0.95079846624756581</v>
      </c>
      <c r="IR176" s="25">
        <v>0.90925471694807525</v>
      </c>
      <c r="IS176" s="18">
        <f t="shared" si="487"/>
        <v>12.491308231860797</v>
      </c>
      <c r="IT176" s="18">
        <f t="shared" si="488"/>
        <v>16.231313365087473</v>
      </c>
      <c r="IU176" s="18">
        <f>IF(ISNUMBER(IS176),IU175+IS176*0.5,IF(ISNUMBER(IS377),0,""))</f>
        <v>545.17974672504192</v>
      </c>
      <c r="IV176" s="18">
        <f>IF(ISNUMBER(IT176),IV175+IT176*0.5,IF(ISNUMBER(IT377),0,""))</f>
        <v>618.43687228653607</v>
      </c>
      <c r="IW176" s="18">
        <f>IF(ISNUMBER(IU176), IU176*COS(RADIANS(-$C176+Графики!$B$3))+IV176*SIN(RADIANS(-$C176+Графики!$B$3)),"")</f>
        <v>545.17974672504192</v>
      </c>
      <c r="IX176" s="19">
        <f>IF(ISNUMBER(IU176), IU176*COS(RADIANS(-$C176+Графики!$B$5))+IV176*SIN(RADIANS(-$C176+Графики!$B$5)),"")</f>
        <v>618.43687228653607</v>
      </c>
    </row>
    <row r="177" spans="1:258" s="88" customFormat="1" x14ac:dyDescent="0.25">
      <c r="A177" s="44">
        <v>177</v>
      </c>
      <c r="B177" s="50">
        <v>0</v>
      </c>
      <c r="C177" s="11">
        <f>IF(Графики!$A$7="Расчитывать с учетом закручивания скважины",B177,0)</f>
        <v>0</v>
      </c>
      <c r="D177" s="47">
        <v>87</v>
      </c>
      <c r="E177" s="34">
        <f>IF(ISNUMBER(INDEX($I$1:$IX$303,$A177,E$1) ),INDEX($I$1:$IX$303,$A177,E$1),0)</f>
        <v>13.113654224102657</v>
      </c>
      <c r="F177" s="35">
        <f>IF(ISNUMBER(INDEX($I$1:$IX$303,$A177,F$1) ),INDEX($I$1:$IX$303,$A177,F$1),0)</f>
        <v>18.179314099437025</v>
      </c>
      <c r="G177" s="35">
        <f>IF(ISNUMBER(INDEX($I$1:$IX$303,$A177,G$1) ),INDEX($I$1:$IX$303,$A177,G$1)-$G$305,0)</f>
        <v>-423.85891124561613</v>
      </c>
      <c r="H177" s="36">
        <f>IF(ISNUMBER(INDEX($I$1:$IX$303,$A177,H$1) ),INDEX($I$1:$IX$303,$A177,H$1)-$H$305,0)</f>
        <v>-527.64782791000721</v>
      </c>
      <c r="I177" s="29">
        <v>-0.79176848809896494</v>
      </c>
      <c r="J177" s="25">
        <v>0.71098866707528308</v>
      </c>
      <c r="K177" s="25">
        <v>-1.0205206420676618</v>
      </c>
      <c r="L177" s="25">
        <v>1.0627900647044584</v>
      </c>
      <c r="M177" s="18">
        <f t="shared" si="439"/>
        <v>13.113654224102657</v>
      </c>
      <c r="N177" s="18">
        <f t="shared" si="440"/>
        <v>18.179314099437025</v>
      </c>
      <c r="O177" s="18">
        <f>IF(ISNUMBER(M177),O176+M177*0.5,IF(ISNUMBER(M378),0,""))</f>
        <v>554.05724464379853</v>
      </c>
      <c r="P177" s="18">
        <f>IF(ISNUMBER(N177),P176+N177*0.5,IF(ISNUMBER(N378),0,""))</f>
        <v>627.78183557403031</v>
      </c>
      <c r="Q177" s="18">
        <f>IF(ISNUMBER(O177), O177*COS(RADIANS(-$C177+Графики!$B$3))+P177*SIN(RADIANS(-$C177+Графики!$B$3)),"")</f>
        <v>554.05724464379853</v>
      </c>
      <c r="R177" s="19">
        <f>IF(ISNUMBER(O177), O177*COS(RADIANS(-$C177+Графики!$B$5))+P177*SIN(RADIANS(-$C177+Графики!$B$5)),"")</f>
        <v>627.78183557403031</v>
      </c>
      <c r="S177" s="29">
        <v>-0.76073877767763387</v>
      </c>
      <c r="T177" s="25">
        <v>0.71220391280149187</v>
      </c>
      <c r="U177" s="25">
        <v>-1.1757010019309964</v>
      </c>
      <c r="V177" s="25">
        <v>1.1126137210725475</v>
      </c>
      <c r="W177" s="18">
        <f t="shared" si="441"/>
        <v>12.853495868650841</v>
      </c>
      <c r="X177" s="18">
        <f t="shared" si="442"/>
        <v>19.967985940230204</v>
      </c>
      <c r="Y177" s="18">
        <f>IF(ISNUMBER(W177),Y176+W177*0.5,IF(ISNUMBER(W378),0,""))</f>
        <v>553.45677961372905</v>
      </c>
      <c r="Z177" s="18">
        <f>IF(ISNUMBER(X177),Z176+X177*0.5,IF(ISNUMBER(X378),0,""))</f>
        <v>624.49903715862945</v>
      </c>
      <c r="AA177" s="18">
        <f>IF(ISNUMBER(Y177), Y177*COS(RADIANS(-$C177+Графики!$B$3))+Z177*SIN(RADIANS(-$C177+Графики!$B$3)),"")</f>
        <v>553.45677961372905</v>
      </c>
      <c r="AB177" s="18">
        <f>IF(ISNUMBER(Y177), Y177*COS(RADIANS(-$C177+Графики!$B$5))+Z177*SIN(RADIANS(-$C177+Графики!$B$5)),"")</f>
        <v>624.49903715862945</v>
      </c>
      <c r="AC177" s="24">
        <v>-0.74832404353641124</v>
      </c>
      <c r="AD177" s="25">
        <v>0.8537966888696803</v>
      </c>
      <c r="AE177" s="25">
        <v>-1.0533174965850096</v>
      </c>
      <c r="AF177" s="25">
        <v>0.99793991507434809</v>
      </c>
      <c r="AG177" s="18">
        <f t="shared" si="443"/>
        <v>13.98068541429657</v>
      </c>
      <c r="AH177" s="18">
        <f t="shared" si="444"/>
        <v>17.899641849402293</v>
      </c>
      <c r="AI177" s="18">
        <f>IF(ISNUMBER(AG177),AI176+AG177*0.5,IF(ISNUMBER(AG378),0,""))</f>
        <v>554.95414628694243</v>
      </c>
      <c r="AJ177" s="18">
        <f>IF(ISNUMBER(AH177),AJ176+AH177*0.5,IF(ISNUMBER(AH378),0,""))</f>
        <v>626.5382183766169</v>
      </c>
      <c r="AK177" s="18">
        <f>IF(ISNUMBER(AI177), AI177*COS(RADIANS(-$C177+Графики!$B$3))+AJ177*SIN(RADIANS(-$C177+Графики!$B$3)),"")</f>
        <v>554.95414628694243</v>
      </c>
      <c r="AL177" s="19">
        <f>IF(ISNUMBER(AI177), AI177*COS(RADIANS(-$C177+Графики!$B$5))+AJ177*SIN(RADIANS(-$C177+Графики!$B$5)),"")</f>
        <v>626.5382183766169</v>
      </c>
      <c r="AM177" s="24">
        <v>-0.79480487914500608</v>
      </c>
      <c r="AN177" s="25">
        <v>0.82779315343864435</v>
      </c>
      <c r="AO177" s="25">
        <v>-1.0457530255453233</v>
      </c>
      <c r="AP177" s="25">
        <v>1.1568538081159556</v>
      </c>
      <c r="AQ177" s="18">
        <f t="shared" si="445"/>
        <v>14.159365880146325</v>
      </c>
      <c r="AR177" s="18">
        <f t="shared" si="446"/>
        <v>19.220187117591486</v>
      </c>
      <c r="AS177" s="18">
        <f>IF(ISNUMBER(AQ177),AS176+AQ177*0.5,IF(ISNUMBER(AQ378),0,""))</f>
        <v>549.83341107324327</v>
      </c>
      <c r="AT177" s="18">
        <f>IF(ISNUMBER(AR177),AT176+AR177*0.5,IF(ISNUMBER(AR378),0,""))</f>
        <v>626.22938891480294</v>
      </c>
      <c r="AU177" s="18">
        <f>IF(ISNUMBER(AS177), AS177*COS(RADIANS(-$C177+Графики!$B$3))+AT177*SIN(RADIANS(-$C177+Графики!$B$3)),"")</f>
        <v>549.83341107324327</v>
      </c>
      <c r="AV177" s="19">
        <f>IF(ISNUMBER(AS177), AS177*COS(RADIANS(-$C177+Графики!$B$5))+AT177*SIN(RADIANS(-$C177+Графики!$B$5)),"")</f>
        <v>626.22938891480294</v>
      </c>
      <c r="AW177" s="24">
        <v>-0.77703301827697546</v>
      </c>
      <c r="AX177" s="25">
        <v>0.71635620437461622</v>
      </c>
      <c r="AY177" s="25">
        <v>-1.0958344291245665</v>
      </c>
      <c r="AZ177" s="25">
        <v>1.0116550735744168</v>
      </c>
      <c r="BA177" s="18">
        <f t="shared" si="447"/>
        <v>13.031910576606538</v>
      </c>
      <c r="BB177" s="18">
        <f t="shared" si="448"/>
        <v>18.39027862296242</v>
      </c>
      <c r="BC177" s="18">
        <f>IF(ISNUMBER(BA177),BC176+BA177*0.5,IF(ISNUMBER(BA378),0,""))</f>
        <v>547.91702443757276</v>
      </c>
      <c r="BD177" s="18">
        <f>IF(ISNUMBER(BB177),BD176+BB177*0.5,IF(ISNUMBER(BB378),0,""))</f>
        <v>621.24423771802606</v>
      </c>
      <c r="BE177" s="18">
        <f>IF(ISNUMBER(BC177), BC177*COS(RADIANS(-$C177+Графики!$B$3))+BD177*SIN(RADIANS(-$C177+Графики!$B$3)),"")</f>
        <v>547.91702443757276</v>
      </c>
      <c r="BF177" s="19">
        <f>IF(ISNUMBER(BC177), BC177*COS(RADIANS(-$C177+Графики!$B$5))+BD177*SIN(RADIANS(-$C177+Графики!$B$5)),"")</f>
        <v>621.24423771802606</v>
      </c>
      <c r="BG177" s="24">
        <v>-0.77586259414899428</v>
      </c>
      <c r="BH177" s="25">
        <v>0.73652400886958358</v>
      </c>
      <c r="BI177" s="25">
        <v>-1.2077417717171739</v>
      </c>
      <c r="BJ177" s="25">
        <v>1.0605163823283594</v>
      </c>
      <c r="BK177" s="18">
        <f t="shared" si="449"/>
        <v>13.197679736936397</v>
      </c>
      <c r="BL177" s="18">
        <f t="shared" si="450"/>
        <v>19.792993949604519</v>
      </c>
      <c r="BM177" s="18">
        <f>IF(ISNUMBER(BK177),BM176+BK177*0.5,IF(ISNUMBER(BK378),0,""))</f>
        <v>551.62612453161216</v>
      </c>
      <c r="BN177" s="18">
        <f>IF(ISNUMBER(BL177),BN176+BL177*0.5,IF(ISNUMBER(BL378),0,""))</f>
        <v>617.0792615123114</v>
      </c>
      <c r="BO177" s="18">
        <f>IF(ISNUMBER(BM177), BM177*COS(RADIANS(-$C177+Графики!$B$3))+BN177*SIN(RADIANS(-$C177+Графики!$B$3)),"")</f>
        <v>551.62612453161216</v>
      </c>
      <c r="BP177" s="19">
        <f>IF(ISNUMBER(BM177), BM177*COS(RADIANS(-$C177+Графики!$B$5))+BN177*SIN(RADIANS(-$C177+Графики!$B$5)),"")</f>
        <v>617.0792615123114</v>
      </c>
      <c r="BQ177" s="24">
        <v>-0.78069613788366865</v>
      </c>
      <c r="BR177" s="25">
        <v>0.79233203632507099</v>
      </c>
      <c r="BS177" s="25">
        <v>-1.0859009879869359</v>
      </c>
      <c r="BT177" s="25">
        <v>1.1827509780181622</v>
      </c>
      <c r="BU177" s="18">
        <f t="shared" si="451"/>
        <v>13.726829315168173</v>
      </c>
      <c r="BV177" s="18">
        <f t="shared" si="452"/>
        <v>19.796429933908769</v>
      </c>
      <c r="BW177" s="18">
        <f>IF(ISNUMBER(BU177),BW176+BU177*0.5,IF(ISNUMBER(BU378),0,""))</f>
        <v>554.36824972141653</v>
      </c>
      <c r="BX177" s="18">
        <f>IF(ISNUMBER(BV177),BX176+BV177*0.5,IF(ISNUMBER(BV378),0,""))</f>
        <v>618.38407988600534</v>
      </c>
      <c r="BY177" s="18">
        <f>IF(ISNUMBER(BW177), BW177*COS(RADIANS(-$C177+Графики!$B$3))+BX177*SIN(RADIANS(-$C177+Графики!$B$3)),"")</f>
        <v>554.36824972141653</v>
      </c>
      <c r="BZ177" s="19">
        <f>IF(ISNUMBER(BW177), BW177*COS(RADIANS(-$C177+Графики!$B$5))+BX177*SIN(RADIANS(-$C177+Графики!$B$5)),"")</f>
        <v>618.38407988600534</v>
      </c>
      <c r="CA177" s="29">
        <v>-0.85373704783630677</v>
      </c>
      <c r="CB177" s="25">
        <v>0.71680672652838029</v>
      </c>
      <c r="CC177" s="25">
        <v>-1.1242116406441223</v>
      </c>
      <c r="CD177" s="25">
        <v>1.0205555038465599</v>
      </c>
      <c r="CE177" s="18">
        <f t="shared" si="453"/>
        <v>13.705150876013851</v>
      </c>
      <c r="CF177" s="18">
        <f t="shared" si="454"/>
        <v>18.715531422713983</v>
      </c>
      <c r="CG177" s="18">
        <f>IF(ISNUMBER(CE177),CG176+CE177*0.5,IF(ISNUMBER(CE378),0,""))</f>
        <v>558.59462201894098</v>
      </c>
      <c r="CH177" s="18">
        <f>IF(ISNUMBER(CF177),CH176+CF177*0.5,IF(ISNUMBER(CF378),0,""))</f>
        <v>632.75272484513152</v>
      </c>
      <c r="CI177" s="18">
        <f>IF(ISNUMBER(CG177), CG177*COS(RADIANS(-$C177+Графики!$B$3))+CH177*SIN(RADIANS(-$C177+Графики!$B$3)),"")</f>
        <v>558.59462201894098</v>
      </c>
      <c r="CJ177" s="19">
        <f>IF(ISNUMBER(CG177), CG177*COS(RADIANS(-$C177+Графики!$B$5))+CH177*SIN(RADIANS(-$C177+Графики!$B$5)),"")</f>
        <v>632.75272484513152</v>
      </c>
      <c r="CK177" s="24">
        <v>-0.92319489138143973</v>
      </c>
      <c r="CL177" s="25">
        <v>0.86875725716997165</v>
      </c>
      <c r="CM177" s="25">
        <v>-1.2058676867164995</v>
      </c>
      <c r="CN177" s="25">
        <v>1.1504731089263713</v>
      </c>
      <c r="CO177" s="18">
        <f t="shared" si="455"/>
        <v>15.637095184590384</v>
      </c>
      <c r="CP177" s="18">
        <f t="shared" si="456"/>
        <v>20.561503499409579</v>
      </c>
      <c r="CQ177" s="18">
        <f>IF(ISNUMBER(CO177),CQ176+CO177*0.5,IF(ISNUMBER(CO378),0,""))</f>
        <v>562.28932971438439</v>
      </c>
      <c r="CR177" s="18">
        <f>IF(ISNUMBER(CP177),CR176+CP177*0.5,IF(ISNUMBER(CP378),0,""))</f>
        <v>631.38408985819649</v>
      </c>
      <c r="CS177" s="18">
        <f>IF(ISNUMBER(CQ177), CQ177*COS(RADIANS(-$C177+Графики!$B$3))+CR177*SIN(RADIANS(-$C177+Графики!$B$3)),"")</f>
        <v>562.28932971438439</v>
      </c>
      <c r="CT177" s="19">
        <f>IF(ISNUMBER(CQ177), CQ177*COS(RADIANS(-$C177+Графики!$B$5))+CR177*SIN(RADIANS(-$C177+Графики!$B$5)),"")</f>
        <v>631.38408985819649</v>
      </c>
      <c r="CU177" s="24">
        <v>-0.92898963095150677</v>
      </c>
      <c r="CV177" s="25">
        <v>0.75264201467128289</v>
      </c>
      <c r="CW177" s="25">
        <v>-1.1919905822585311</v>
      </c>
      <c r="CX177" s="25">
        <v>1.0996270467554734</v>
      </c>
      <c r="CY177" s="18">
        <f t="shared" si="457"/>
        <v>14.674477792143842</v>
      </c>
      <c r="CZ177" s="18">
        <f t="shared" si="458"/>
        <v>19.996803477523784</v>
      </c>
      <c r="DA177" s="18">
        <f>IF(ISNUMBER(CY177),DA176+CY177*0.5,IF(ISNUMBER(CY378),0,""))</f>
        <v>550.82008820674457</v>
      </c>
      <c r="DB177" s="18">
        <f>IF(ISNUMBER(CZ177),DB176+CZ177*0.5,IF(ISNUMBER(CZ378),0,""))</f>
        <v>627.28320676719443</v>
      </c>
      <c r="DC177" s="18">
        <f>IF(ISNUMBER(DA177), DA177*COS(RADIANS(-$C177+Графики!$B$3))+DB177*SIN(RADIANS(-$C177+Графики!$B$3)),"")</f>
        <v>550.82008820674457</v>
      </c>
      <c r="DD177" s="19">
        <f>IF(ISNUMBER(DA177), DA177*COS(RADIANS(-$C177+Графики!$B$5))+DB177*SIN(RADIANS(-$C177+Графики!$B$5)),"")</f>
        <v>627.28320676719443</v>
      </c>
      <c r="DE177" s="24">
        <v>-0.87940420271732789</v>
      </c>
      <c r="DF177" s="25">
        <v>0.74755582310611934</v>
      </c>
      <c r="DG177" s="25">
        <v>-1.2087828221027268</v>
      </c>
      <c r="DH177" s="25">
        <v>0.99218386755814347</v>
      </c>
      <c r="DI177" s="18">
        <f t="shared" si="459"/>
        <v>14.19742762584119</v>
      </c>
      <c r="DJ177" s="18">
        <f t="shared" si="460"/>
        <v>19.205876803075125</v>
      </c>
      <c r="DK177" s="18">
        <f>IF(ISNUMBER(DI177),DK176+DI177*0.5,IF(ISNUMBER(DI378),0,""))</f>
        <v>552.59673288337797</v>
      </c>
      <c r="DL177" s="18">
        <f>IF(ISNUMBER(DJ177),DL176+DJ177*0.5,IF(ISNUMBER(DJ378),0,""))</f>
        <v>628.95771439168311</v>
      </c>
      <c r="DM177" s="18">
        <f>IF(ISNUMBER(DK177), DK177*COS(RADIANS(-$C177+Графики!$B$3))+DL177*SIN(RADIANS(-$C177+Графики!$B$3)),"")</f>
        <v>552.59673288337797</v>
      </c>
      <c r="DN177" s="19">
        <f>IF(ISNUMBER(DK177), DK177*COS(RADIANS(-$C177+Графики!$B$5))+DL177*SIN(RADIANS(-$C177+Графики!$B$5)),"")</f>
        <v>628.95771439168311</v>
      </c>
      <c r="DO177" s="24">
        <v>-0.81392558284467298</v>
      </c>
      <c r="DP177" s="25">
        <v>0.72372780023253735</v>
      </c>
      <c r="DQ177" s="25">
        <v>-1.1210404461501133</v>
      </c>
      <c r="DR177" s="25">
        <v>1.1890674059703537</v>
      </c>
      <c r="DS177" s="18">
        <f t="shared" si="461"/>
        <v>13.418154462486704</v>
      </c>
      <c r="DT177" s="18">
        <f t="shared" si="462"/>
        <v>20.158128588382372</v>
      </c>
      <c r="DU177" s="18">
        <f>IF(ISNUMBER(DS177),DU176+DS177*0.5,IF(ISNUMBER(DS378),0,""))</f>
        <v>558.96245165748326</v>
      </c>
      <c r="DV177" s="18">
        <f>IF(ISNUMBER(DT177),DV176+DT177*0.5,IF(ISNUMBER(DT378),0,""))</f>
        <v>625.41226554864818</v>
      </c>
      <c r="DW177" s="18">
        <f>IF(ISNUMBER(DU177), DU177*COS(RADIANS(-$C177+Графики!$B$3))+DV177*SIN(RADIANS(-$C177+Графики!$B$3)),"")</f>
        <v>558.96245165748326</v>
      </c>
      <c r="DX177" s="19">
        <f>IF(ISNUMBER(DU177), DU177*COS(RADIANS(-$C177+Графики!$B$5))+DV177*SIN(RADIANS(-$C177+Графики!$B$5)),"")</f>
        <v>625.41226554864818</v>
      </c>
      <c r="DY177" s="24">
        <v>-0.8901352980887014</v>
      </c>
      <c r="DZ177" s="25">
        <v>0.74227491069547702</v>
      </c>
      <c r="EA177" s="25">
        <v>-1.0724343516894617</v>
      </c>
      <c r="EB177" s="25">
        <v>1.0895082429317673</v>
      </c>
      <c r="EC177" s="18">
        <f t="shared" si="463"/>
        <v>14.244984634828523</v>
      </c>
      <c r="ED177" s="18">
        <f t="shared" si="464"/>
        <v>18.86538903724286</v>
      </c>
      <c r="EE177" s="18">
        <f>IF(ISNUMBER(EC177),EE176+EC177*0.5,IF(ISNUMBER(EC378),0,""))</f>
        <v>550.51507901435502</v>
      </c>
      <c r="EF177" s="18">
        <f>IF(ISNUMBER(ED177),EF176+ED177*0.5,IF(ISNUMBER(ED378),0,""))</f>
        <v>621.35889138262667</v>
      </c>
      <c r="EG177" s="18">
        <f>IF(ISNUMBER(EE177), EE177*COS(RADIANS(-$C177+Графики!$B$3))+EF177*SIN(RADIANS(-$C177+Графики!$B$3)),"")</f>
        <v>550.51507901435502</v>
      </c>
      <c r="EH177" s="19">
        <f>IF(ISNUMBER(EE177), EE177*COS(RADIANS(-$C177+Графики!$B$5))+EF177*SIN(RADIANS(-$C177+Графики!$B$5)),"")</f>
        <v>621.35889138262667</v>
      </c>
      <c r="EI177" s="24">
        <v>-0.80299218680114215</v>
      </c>
      <c r="EJ177" s="25">
        <v>0.75780429016028517</v>
      </c>
      <c r="EK177" s="25">
        <v>-1.142119663426608</v>
      </c>
      <c r="EL177" s="25">
        <v>1.1682703904722265</v>
      </c>
      <c r="EM177" s="18">
        <f t="shared" si="465"/>
        <v>13.620097599054892</v>
      </c>
      <c r="EN177" s="18">
        <f t="shared" si="466"/>
        <v>20.160590763009957</v>
      </c>
      <c r="EO177" s="18">
        <f>IF(ISNUMBER(EM177),EO176+EM177*0.5,IF(ISNUMBER(EM378),0,""))</f>
        <v>554.34655761308443</v>
      </c>
      <c r="EP177" s="18">
        <f>IF(ISNUMBER(EN177),EP176+EN177*0.5,IF(ISNUMBER(EN378),0,""))</f>
        <v>625.90395842256225</v>
      </c>
      <c r="EQ177" s="18">
        <f>IF(ISNUMBER(EO177), EO177*COS(RADIANS(-$C177+Графики!$B$3))+EP177*SIN(RADIANS(-$C177+Графики!$B$3)),"")</f>
        <v>554.34655761308443</v>
      </c>
      <c r="ER177" s="19">
        <f>IF(ISNUMBER(EO177), EO177*COS(RADIANS(-$C177+Графики!$B$5))+EP177*SIN(RADIANS(-$C177+Графики!$B$5)),"")</f>
        <v>625.90395842256225</v>
      </c>
      <c r="ES177" s="24">
        <v>-0.76125144473677575</v>
      </c>
      <c r="ET177" s="25">
        <v>0.82666766159773331</v>
      </c>
      <c r="EU177" s="25">
        <v>-1.0404417070932184</v>
      </c>
      <c r="EV177" s="25">
        <v>1.0375805996548204</v>
      </c>
      <c r="EW177" s="18">
        <f t="shared" si="467"/>
        <v>13.856764852698765</v>
      </c>
      <c r="EX177" s="18">
        <f t="shared" si="468"/>
        <v>18.133171710430403</v>
      </c>
      <c r="EY177" s="18">
        <f>IF(ISNUMBER(EW177),EY176+EW177*0.5,IF(ISNUMBER(EW378),0,""))</f>
        <v>545.05935097292013</v>
      </c>
      <c r="EZ177" s="18">
        <f>IF(ISNUMBER(EX177),EZ176+EX177*0.5,IF(ISNUMBER(EX378),0,""))</f>
        <v>622.47298686937722</v>
      </c>
      <c r="FA177" s="18">
        <f>IF(ISNUMBER(EY177), EY177*COS(RADIANS(-$C177+Графики!$B$3))+EZ177*SIN(RADIANS(-$C177+Графики!$B$3)),"")</f>
        <v>545.05935097292013</v>
      </c>
      <c r="FB177" s="19">
        <f>IF(ISNUMBER(EY177), EY177*COS(RADIANS(-$C177+Графики!$B$5))+EZ177*SIN(RADIANS(-$C177+Графики!$B$5)),"")</f>
        <v>622.47298686937722</v>
      </c>
      <c r="FC177" s="24">
        <v>-0.91837372242322657</v>
      </c>
      <c r="FD177" s="25">
        <v>0.86761621237500952</v>
      </c>
      <c r="FE177" s="25">
        <v>-1.0987131134084527</v>
      </c>
      <c r="FF177" s="25">
        <v>1.0014734970993961</v>
      </c>
      <c r="FG177" s="18">
        <f t="shared" si="469"/>
        <v>15.58507139465771</v>
      </c>
      <c r="FH177" s="18">
        <f t="shared" si="470"/>
        <v>18.326559606520949</v>
      </c>
      <c r="FI177" s="18">
        <f>IF(ISNUMBER(FG177),FI176+FG177*0.5,IF(ISNUMBER(FG378),0,""))</f>
        <v>553.73695430021519</v>
      </c>
      <c r="FJ177" s="18">
        <f>IF(ISNUMBER(FH177),FJ176+FH177*0.5,IF(ISNUMBER(FH378),0,""))</f>
        <v>629.98493645068845</v>
      </c>
      <c r="FK177" s="18">
        <f>IF(ISNUMBER(FI177), FI177*COS(RADIANS(-$C177+Графики!$B$3))+FJ177*SIN(RADIANS(-$C177+Графики!$B$3)),"")</f>
        <v>553.73695430021519</v>
      </c>
      <c r="FL177" s="19">
        <f>IF(ISNUMBER(FI177), FI177*COS(RADIANS(-$C177+Графики!$B$5))+FJ177*SIN(RADIANS(-$C177+Графики!$B$5)),"")</f>
        <v>629.98493645068845</v>
      </c>
      <c r="FM177" s="24">
        <v>-0.92705219422353036</v>
      </c>
      <c r="FN177" s="25">
        <v>0.74159934099798919</v>
      </c>
      <c r="FO177" s="25">
        <v>-1.0884469120521487</v>
      </c>
      <c r="FP177" s="25">
        <v>1.0809989866683791</v>
      </c>
      <c r="FQ177" s="18">
        <f t="shared" si="471"/>
        <v>14.561217063115981</v>
      </c>
      <c r="FR177" s="18">
        <f t="shared" si="472"/>
        <v>18.930856024346159</v>
      </c>
      <c r="FS177" s="18">
        <f>IF(ISNUMBER(FQ177),FS176+FQ177*0.5,IF(ISNUMBER(FQ378),0,""))</f>
        <v>560.08666122142438</v>
      </c>
      <c r="FT177" s="18">
        <f>IF(ISNUMBER(FR177),FT176+FR177*0.5,IF(ISNUMBER(FR378),0,""))</f>
        <v>619.68137643868761</v>
      </c>
      <c r="FU177" s="18">
        <f>IF(ISNUMBER(FS177), FS177*COS(RADIANS(-$C177+Графики!$B$3))+FT177*SIN(RADIANS(-$C177+Графики!$B$3)),"")</f>
        <v>560.08666122142438</v>
      </c>
      <c r="FV177" s="19">
        <f>IF(ISNUMBER(FS177), FS177*COS(RADIANS(-$C177+Графики!$B$5))+FT177*SIN(RADIANS(-$C177+Графики!$B$5)),"")</f>
        <v>619.68137643868761</v>
      </c>
      <c r="FW177" s="24">
        <v>-0.84895725990050352</v>
      </c>
      <c r="FX177" s="25">
        <v>0.75994354745537107</v>
      </c>
      <c r="FY177" s="25">
        <v>-1.1429543749789937</v>
      </c>
      <c r="FZ177" s="25">
        <v>1.0633087401929973</v>
      </c>
      <c r="GA177" s="18">
        <f t="shared" si="473"/>
        <v>14.039846922801841</v>
      </c>
      <c r="GB177" s="18">
        <f t="shared" si="474"/>
        <v>19.252088289143298</v>
      </c>
      <c r="GC177" s="18">
        <f>IF(ISNUMBER(GA177),GC176+GA177*0.5,IF(ISNUMBER(GA378),0,""))</f>
        <v>558.1139368436161</v>
      </c>
      <c r="GD177" s="18">
        <f>IF(ISNUMBER(GB177),GD176+GB177*0.5,IF(ISNUMBER(GB378),0,""))</f>
        <v>616.7367056214166</v>
      </c>
      <c r="GE177" s="18">
        <f>IF(ISNUMBER(GC177), GC177*COS(RADIANS(-$C177+Графики!$B$3))+GD177*SIN(RADIANS(-$C177+Графики!$B$3)),"")</f>
        <v>558.1139368436161</v>
      </c>
      <c r="GF177" s="19">
        <f>IF(ISNUMBER(GC177), GC177*COS(RADIANS(-$C177+Графики!$B$5))+GD177*SIN(RADIANS(-$C177+Графики!$B$5)),"")</f>
        <v>616.7367056214166</v>
      </c>
      <c r="GG177" s="24">
        <v>-0.84681544843112455</v>
      </c>
      <c r="GH177" s="25">
        <v>0.74098523203654687</v>
      </c>
      <c r="GI177" s="25">
        <v>-1.1833067808034017</v>
      </c>
      <c r="GJ177" s="25">
        <v>1.0469410532895509</v>
      </c>
      <c r="GK177" s="18">
        <f t="shared" si="475"/>
        <v>13.855731491265558</v>
      </c>
      <c r="GL177" s="18">
        <f t="shared" si="476"/>
        <v>19.461355231059514</v>
      </c>
      <c r="GM177" s="18">
        <f>IF(ISNUMBER(GK177),GM176+GK177*0.5,IF(ISNUMBER(GK378),0,""))</f>
        <v>561.85627323920301</v>
      </c>
      <c r="GN177" s="18">
        <f>IF(ISNUMBER(GL177),GN176+GL177*0.5,IF(ISNUMBER(GL378),0,""))</f>
        <v>623.29818740221185</v>
      </c>
      <c r="GO177" s="18">
        <f>IF(ISNUMBER(GM177), GM177*COS(RADIANS(-$C177+Графики!$B$3))+GN177*SIN(RADIANS(-$C177+Графики!$B$3)),"")</f>
        <v>561.85627323920301</v>
      </c>
      <c r="GP177" s="19">
        <f>IF(ISNUMBER(GM177), GM177*COS(RADIANS(-$C177+Графики!$B$5))+GN177*SIN(RADIANS(-$C177+Графики!$B$5)),"")</f>
        <v>623.29818740221185</v>
      </c>
      <c r="GQ177" s="24">
        <v>-0.80156467937190745</v>
      </c>
      <c r="GR177" s="25">
        <v>0.72926438918163627</v>
      </c>
      <c r="GS177" s="25">
        <v>-1.0881692433376899</v>
      </c>
      <c r="GT177" s="25">
        <v>1.0549279293184057</v>
      </c>
      <c r="GU177" s="18">
        <f t="shared" si="477"/>
        <v>13.358606421353674</v>
      </c>
      <c r="GV177" s="18">
        <f t="shared" si="478"/>
        <v>18.700960719780962</v>
      </c>
      <c r="GW177" s="18">
        <f>IF(ISNUMBER(GU177),GW176+GU177*0.5,IF(ISNUMBER(GU378),0,""))</f>
        <v>556.85730475364244</v>
      </c>
      <c r="GX177" s="18">
        <f>IF(ISNUMBER(GV177),GX176+GV177*0.5,IF(ISNUMBER(GV378),0,""))</f>
        <v>624.85834748139746</v>
      </c>
      <c r="GY177" s="18">
        <f>IF(ISNUMBER(GW177), GW177*COS(RADIANS(-$C177+Графики!$B$3))+GX177*SIN(RADIANS(-$C177+Графики!$B$3)),"")</f>
        <v>556.85730475364244</v>
      </c>
      <c r="GZ177" s="19">
        <f>IF(ISNUMBER(GW177), GW177*COS(RADIANS(-$C177+Графики!$B$5))+GX177*SIN(RADIANS(-$C177+Графики!$B$5)),"")</f>
        <v>624.85834748139746</v>
      </c>
      <c r="HA177" s="24">
        <v>-0.92251581287295825</v>
      </c>
      <c r="HB177" s="25">
        <v>0.8010168128341294</v>
      </c>
      <c r="HC177" s="25">
        <v>-1.0596847803846001</v>
      </c>
      <c r="HD177" s="25">
        <v>1.0201918684328946</v>
      </c>
      <c r="HE177" s="18">
        <f t="shared" si="479"/>
        <v>15.040092461871518</v>
      </c>
      <c r="HF177" s="18">
        <f t="shared" si="480"/>
        <v>18.149351234673876</v>
      </c>
      <c r="HG177" s="18">
        <f>IF(ISNUMBER(HE177),HG176+HE177*0.5,IF(ISNUMBER(HE378),0,""))</f>
        <v>557.9283070583715</v>
      </c>
      <c r="HH177" s="18">
        <f>IF(ISNUMBER(HF177),HH176+HF177*0.5,IF(ISNUMBER(HF378),0,""))</f>
        <v>623.64079150108432</v>
      </c>
      <c r="HI177" s="18">
        <f>IF(ISNUMBER(HG177), HG177*COS(RADIANS(-$C177+Графики!$B$3))+HH177*SIN(RADIANS(-$C177+Графики!$B$3)),"")</f>
        <v>557.9283070583715</v>
      </c>
      <c r="HJ177" s="19">
        <f>IF(ISNUMBER(HG177), HG177*COS(RADIANS(-$C177+Графики!$B$5))+HH177*SIN(RADIANS(-$C177+Графики!$B$5)),"")</f>
        <v>623.64079150108432</v>
      </c>
      <c r="HK177" s="24">
        <v>-0.81219326342766085</v>
      </c>
      <c r="HL177" s="25">
        <v>0.86024051669340962</v>
      </c>
      <c r="HM177" s="25">
        <v>-1.1306386011092306</v>
      </c>
      <c r="HN177" s="25">
        <v>1.0117864430214132</v>
      </c>
      <c r="HO177" s="18">
        <f t="shared" si="481"/>
        <v>14.594219869151333</v>
      </c>
      <c r="HP177" s="18">
        <f t="shared" si="482"/>
        <v>18.695096317312256</v>
      </c>
      <c r="HQ177" s="18">
        <f>IF(ISNUMBER(HO177),HQ176+HO177*0.5,IF(ISNUMBER(HO378),0,""))</f>
        <v>556.06921893848039</v>
      </c>
      <c r="HR177" s="18">
        <f>IF(ISNUMBER(HP177),HR176+HP177*0.5,IF(ISNUMBER(HP378),0,""))</f>
        <v>633.7562751289089</v>
      </c>
      <c r="HS177" s="18">
        <f>IF(ISNUMBER(HQ177), HQ177*COS(RADIANS(-$C177+Графики!$B$3))+HR177*SIN(RADIANS(-$C177+Графики!$B$3)),"")</f>
        <v>556.06921893848039</v>
      </c>
      <c r="HT177" s="19">
        <f>IF(ISNUMBER(HQ177), HQ177*COS(RADIANS(-$C177+Графики!$B$5))+HR177*SIN(RADIANS(-$C177+Графики!$B$5)),"")</f>
        <v>633.7562751289089</v>
      </c>
      <c r="HU177" s="24">
        <v>-0.89182514067848029</v>
      </c>
      <c r="HV177" s="25">
        <v>0.83095437268388117</v>
      </c>
      <c r="HW177" s="25">
        <v>-1.1772665467946231</v>
      </c>
      <c r="HX177" s="25">
        <v>1.1129052198602911</v>
      </c>
      <c r="HY177" s="18">
        <f t="shared" si="483"/>
        <v>15.03352105988635</v>
      </c>
      <c r="HZ177" s="18">
        <f t="shared" si="484"/>
        <v>19.984188469535489</v>
      </c>
      <c r="IA177" s="18">
        <f>IF(ISNUMBER(HY177),IA176+HY177*0.5,IF(ISNUMBER(HY378),0,""))</f>
        <v>552.70850175431769</v>
      </c>
      <c r="IB177" s="18">
        <f>IF(ISNUMBER(HZ177),IB176+HZ177*0.5,IF(ISNUMBER(HZ378),0,""))</f>
        <v>617.8540987655017</v>
      </c>
      <c r="IC177" s="18">
        <f>IF(ISNUMBER(IA177), IA177*COS(RADIANS(-$C177+Графики!$B$3))+IB177*SIN(RADIANS(-$C177+Графики!$B$3)),"")</f>
        <v>552.70850175431769</v>
      </c>
      <c r="ID177" s="19">
        <f>IF(ISNUMBER(IA177), IA177*COS(RADIANS(-$C177+Графики!$B$5))+IB177*SIN(RADIANS(-$C177+Графики!$B$5)),"")</f>
        <v>617.8540987655017</v>
      </c>
      <c r="IE177" s="24">
        <v>-0.91570832411366299</v>
      </c>
      <c r="IF177" s="25">
        <v>0.88665307598386778</v>
      </c>
      <c r="IG177" s="25">
        <v>-1.1536883345017899</v>
      </c>
      <c r="IH177" s="25">
        <v>1.1786490112140076</v>
      </c>
      <c r="II177" s="18">
        <f t="shared" si="485"/>
        <v>15.727921869566355</v>
      </c>
      <c r="IJ177" s="18">
        <f t="shared" si="486"/>
        <v>20.352077717298918</v>
      </c>
      <c r="IK177" s="18">
        <f>IF(ISNUMBER(II177),IK176+II177*0.5,IF(ISNUMBER(II378),0,""))</f>
        <v>556.78777000513867</v>
      </c>
      <c r="IL177" s="18">
        <f>IF(ISNUMBER(IJ177),IL176+IJ177*0.5,IF(ISNUMBER(IJ378),0,""))</f>
        <v>619.85462863765281</v>
      </c>
      <c r="IM177" s="18">
        <f>IF(ISNUMBER(IK177), IK177*COS(RADIANS(-$C177+Графики!$B$3))+IL177*SIN(RADIANS(-$C177+Графики!$B$3)),"")</f>
        <v>556.78777000513867</v>
      </c>
      <c r="IN177" s="19">
        <f>IF(ISNUMBER(IK177), IK177*COS(RADIANS(-$C177+Графики!$B$5))+IL177*SIN(RADIANS(-$C177+Графики!$B$5)),"")</f>
        <v>619.85462863765281</v>
      </c>
      <c r="IO177" s="24">
        <v>-0.85283372818335446</v>
      </c>
      <c r="IP177" s="25">
        <v>0.72786566356269344</v>
      </c>
      <c r="IQ177" s="25">
        <v>-1.0394158028685636</v>
      </c>
      <c r="IR177" s="25">
        <v>1.1551952283673741</v>
      </c>
      <c r="IS177" s="18">
        <f t="shared" si="487"/>
        <v>13.793766978904047</v>
      </c>
      <c r="IT177" s="18">
        <f t="shared" si="488"/>
        <v>19.150423420989551</v>
      </c>
      <c r="IU177" s="18">
        <f>IF(ISNUMBER(IS177),IU176+IS177*0.5,IF(ISNUMBER(IS378),0,""))</f>
        <v>552.076630214494</v>
      </c>
      <c r="IV177" s="18">
        <f>IF(ISNUMBER(IT177),IV176+IT177*0.5,IF(ISNUMBER(IT378),0,""))</f>
        <v>628.0120839970308</v>
      </c>
      <c r="IW177" s="18">
        <f>IF(ISNUMBER(IU177), IU177*COS(RADIANS(-$C177+Графики!$B$3))+IV177*SIN(RADIANS(-$C177+Графики!$B$3)),"")</f>
        <v>552.076630214494</v>
      </c>
      <c r="IX177" s="19">
        <f>IF(ISNUMBER(IU177), IU177*COS(RADIANS(-$C177+Графики!$B$5))+IV177*SIN(RADIANS(-$C177+Графики!$B$5)),"")</f>
        <v>628.0120839970308</v>
      </c>
    </row>
    <row r="178" spans="1:258" s="88" customFormat="1" x14ac:dyDescent="0.25">
      <c r="A178" s="44">
        <v>178</v>
      </c>
      <c r="B178" s="50">
        <v>0</v>
      </c>
      <c r="C178" s="11">
        <f>IF(Графики!$A$7="Расчитывать с учетом закручивания скважины",B178,0)</f>
        <v>0</v>
      </c>
      <c r="D178" s="47">
        <v>87.5</v>
      </c>
      <c r="E178" s="34">
        <f>IF(ISNUMBER(INDEX($I$1:$IX$303,$A178,E$1) ),INDEX($I$1:$IX$303,$A178,E$1),0)</f>
        <v>12.599314674078352</v>
      </c>
      <c r="F178" s="35">
        <f>IF(ISNUMBER(INDEX($I$1:$IX$303,$A178,F$1) ),INDEX($I$1:$IX$303,$A178,F$1),0)</f>
        <v>21.195718977916989</v>
      </c>
      <c r="G178" s="35">
        <f>IF(ISNUMBER(INDEX($I$1:$IX$303,$A178,G$1) ),INDEX($I$1:$IX$303,$A178,G$1)-$G$305,0)</f>
        <v>-417.55925390857692</v>
      </c>
      <c r="H178" s="36">
        <f>IF(ISNUMBER(INDEX($I$1:$IX$303,$A178,H$1) ),INDEX($I$1:$IX$303,$A178,H$1)-$H$305,0)</f>
        <v>-517.04996842104867</v>
      </c>
      <c r="I178" s="29">
        <v>-0.79521993518048051</v>
      </c>
      <c r="J178" s="25">
        <v>0.6485933768461406</v>
      </c>
      <c r="K178" s="25">
        <v>-1.2545232873228351</v>
      </c>
      <c r="L178" s="25">
        <v>1.1745090954356223</v>
      </c>
      <c r="M178" s="18">
        <f t="shared" si="439"/>
        <v>12.599314674078352</v>
      </c>
      <c r="N178" s="18">
        <f t="shared" si="440"/>
        <v>21.195718977916989</v>
      </c>
      <c r="O178" s="18">
        <f>IF(ISNUMBER(M178),O177+M178*0.5,IF(ISNUMBER(M379),0,""))</f>
        <v>560.35690198083773</v>
      </c>
      <c r="P178" s="18">
        <f>IF(ISNUMBER(N178),P177+N178*0.5,IF(ISNUMBER(N379),0,""))</f>
        <v>638.37969506298884</v>
      </c>
      <c r="Q178" s="18">
        <f>IF(ISNUMBER(O178), O178*COS(RADIANS(-$C178+Графики!$B$3))+P178*SIN(RADIANS(-$C178+Графики!$B$3)),"")</f>
        <v>560.35690198083773</v>
      </c>
      <c r="R178" s="19">
        <f>IF(ISNUMBER(O178), O178*COS(RADIANS(-$C178+Графики!$B$5))+P178*SIN(RADIANS(-$C178+Графики!$B$5)),"")</f>
        <v>638.37969506298884</v>
      </c>
      <c r="S178" s="29">
        <v>-0.61803664014851578</v>
      </c>
      <c r="T178" s="25">
        <v>0.65391445552253702</v>
      </c>
      <c r="U178" s="25">
        <v>-1.1860244583883168</v>
      </c>
      <c r="V178" s="25">
        <v>1.1038513189907011</v>
      </c>
      <c r="W178" s="18">
        <f t="shared" si="441"/>
        <v>11.099639342985377</v>
      </c>
      <c r="X178" s="18">
        <f t="shared" si="442"/>
        <v>19.981605991595082</v>
      </c>
      <c r="Y178" s="18">
        <f>IF(ISNUMBER(W178),Y177+W178*0.5,IF(ISNUMBER(W379),0,""))</f>
        <v>559.0065992852218</v>
      </c>
      <c r="Z178" s="18">
        <f>IF(ISNUMBER(X178),Z177+X178*0.5,IF(ISNUMBER(X379),0,""))</f>
        <v>634.48984015442704</v>
      </c>
      <c r="AA178" s="18">
        <f>IF(ISNUMBER(Y178), Y178*COS(RADIANS(-$C178+Графики!$B$3))+Z178*SIN(RADIANS(-$C178+Графики!$B$3)),"")</f>
        <v>559.0065992852218</v>
      </c>
      <c r="AB178" s="18">
        <f>IF(ISNUMBER(Y178), Y178*COS(RADIANS(-$C178+Графики!$B$5))+Z178*SIN(RADIANS(-$C178+Графики!$B$5)),"")</f>
        <v>634.48984015442704</v>
      </c>
      <c r="AC178" s="24">
        <v>-0.75954882057980699</v>
      </c>
      <c r="AD178" s="25">
        <v>0.62539502894550292</v>
      </c>
      <c r="AE178" s="25">
        <v>-1.2367020178328725</v>
      </c>
      <c r="AF178" s="25">
        <v>1.2186264665863584</v>
      </c>
      <c r="AG178" s="18">
        <f t="shared" si="443"/>
        <v>12.085620836600929</v>
      </c>
      <c r="AH178" s="18">
        <f t="shared" si="444"/>
        <v>21.425143642046788</v>
      </c>
      <c r="AI178" s="18">
        <f>IF(ISNUMBER(AG178),AI177+AG178*0.5,IF(ISNUMBER(AG379),0,""))</f>
        <v>560.99695670524295</v>
      </c>
      <c r="AJ178" s="18">
        <f>IF(ISNUMBER(AH178),AJ177+AH178*0.5,IF(ISNUMBER(AH379),0,""))</f>
        <v>637.2507901976403</v>
      </c>
      <c r="AK178" s="18">
        <f>IF(ISNUMBER(AI178), AI178*COS(RADIANS(-$C178+Графики!$B$3))+AJ178*SIN(RADIANS(-$C178+Графики!$B$3)),"")</f>
        <v>560.99695670524295</v>
      </c>
      <c r="AL178" s="19">
        <f>IF(ISNUMBER(AI178), AI178*COS(RADIANS(-$C178+Графики!$B$5))+AJ178*SIN(RADIANS(-$C178+Графики!$B$5)),"")</f>
        <v>637.2507901976403</v>
      </c>
      <c r="AM178" s="24">
        <v>-0.65830561234842633</v>
      </c>
      <c r="AN178" s="25">
        <v>0.72524376212308583</v>
      </c>
      <c r="AO178" s="25">
        <v>-1.1775667827415122</v>
      </c>
      <c r="AP178" s="25">
        <v>1.1097703771163929</v>
      </c>
      <c r="AQ178" s="18">
        <f t="shared" si="445"/>
        <v>12.07345263394823</v>
      </c>
      <c r="AR178" s="18">
        <f t="shared" si="446"/>
        <v>19.95945679261629</v>
      </c>
      <c r="AS178" s="18">
        <f>IF(ISNUMBER(AQ178),AS177+AQ178*0.5,IF(ISNUMBER(AQ379),0,""))</f>
        <v>555.87013739021734</v>
      </c>
      <c r="AT178" s="18">
        <f>IF(ISNUMBER(AR178),AT177+AR178*0.5,IF(ISNUMBER(AR379),0,""))</f>
        <v>636.20911731111107</v>
      </c>
      <c r="AU178" s="18">
        <f>IF(ISNUMBER(AS178), AS178*COS(RADIANS(-$C178+Графики!$B$3))+AT178*SIN(RADIANS(-$C178+Графики!$B$3)),"")</f>
        <v>555.87013739021734</v>
      </c>
      <c r="AV178" s="19">
        <f>IF(ISNUMBER(AS178), AS178*COS(RADIANS(-$C178+Графики!$B$5))+AT178*SIN(RADIANS(-$C178+Графики!$B$5)),"")</f>
        <v>636.20911731111107</v>
      </c>
      <c r="AW178" s="24">
        <v>-0.64627756361673072</v>
      </c>
      <c r="AX178" s="25">
        <v>0.63786563827379084</v>
      </c>
      <c r="AY178" s="25">
        <v>-1.1288945838748776</v>
      </c>
      <c r="AZ178" s="25">
        <v>1.2372743105088573</v>
      </c>
      <c r="BA178" s="18">
        <f t="shared" si="447"/>
        <v>11.206028923787418</v>
      </c>
      <c r="BB178" s="18">
        <f t="shared" si="448"/>
        <v>20.647251632932882</v>
      </c>
      <c r="BC178" s="18">
        <f>IF(ISNUMBER(BA178),BC177+BA178*0.5,IF(ISNUMBER(BA379),0,""))</f>
        <v>553.5200388994665</v>
      </c>
      <c r="BD178" s="18">
        <f>IF(ISNUMBER(BB178),BD177+BB178*0.5,IF(ISNUMBER(BB379),0,""))</f>
        <v>631.56786353449252</v>
      </c>
      <c r="BE178" s="18">
        <f>IF(ISNUMBER(BC178), BC178*COS(RADIANS(-$C178+Графики!$B$3))+BD178*SIN(RADIANS(-$C178+Графики!$B$3)),"")</f>
        <v>553.5200388994665</v>
      </c>
      <c r="BF178" s="19">
        <f>IF(ISNUMBER(BC178), BC178*COS(RADIANS(-$C178+Графики!$B$5))+BD178*SIN(RADIANS(-$C178+Графики!$B$5)),"")</f>
        <v>631.56786353449252</v>
      </c>
      <c r="BG178" s="24">
        <v>-0.73202633435555509</v>
      </c>
      <c r="BH178" s="25">
        <v>0.61197316819739611</v>
      </c>
      <c r="BI178" s="25">
        <v>-1.2863549700006607</v>
      </c>
      <c r="BJ178" s="25">
        <v>1.2516559778762231</v>
      </c>
      <c r="BK178" s="18">
        <f t="shared" si="449"/>
        <v>11.72833933582476</v>
      </c>
      <c r="BL178" s="18">
        <f t="shared" si="450"/>
        <v>22.146512986914374</v>
      </c>
      <c r="BM178" s="18">
        <f>IF(ISNUMBER(BK178),BM177+BK178*0.5,IF(ISNUMBER(BK379),0,""))</f>
        <v>557.49029419952456</v>
      </c>
      <c r="BN178" s="18">
        <f>IF(ISNUMBER(BL178),BN177+BL178*0.5,IF(ISNUMBER(BL379),0,""))</f>
        <v>628.15251800576857</v>
      </c>
      <c r="BO178" s="18">
        <f>IF(ISNUMBER(BM178), BM178*COS(RADIANS(-$C178+Графики!$B$3))+BN178*SIN(RADIANS(-$C178+Графики!$B$3)),"")</f>
        <v>557.49029419952456</v>
      </c>
      <c r="BP178" s="19">
        <f>IF(ISNUMBER(BM178), BM178*COS(RADIANS(-$C178+Графики!$B$5))+BN178*SIN(RADIANS(-$C178+Графики!$B$5)),"")</f>
        <v>628.15251800576857</v>
      </c>
      <c r="BQ178" s="24">
        <v>-0.77224830030340164</v>
      </c>
      <c r="BR178" s="25">
        <v>0.75020896647668089</v>
      </c>
      <c r="BS178" s="25">
        <v>-1.1834391749338826</v>
      </c>
      <c r="BT178" s="25">
        <v>1.1138896924165362</v>
      </c>
      <c r="BU178" s="18">
        <f t="shared" si="451"/>
        <v>13.285555152087944</v>
      </c>
      <c r="BV178" s="18">
        <f t="shared" si="452"/>
        <v>20.046633443533526</v>
      </c>
      <c r="BW178" s="18">
        <f>IF(ISNUMBER(BU178),BW177+BU178*0.5,IF(ISNUMBER(BU379),0,""))</f>
        <v>561.01102729746049</v>
      </c>
      <c r="BX178" s="18">
        <f>IF(ISNUMBER(BV178),BX177+BV178*0.5,IF(ISNUMBER(BV379),0,""))</f>
        <v>628.40739660777206</v>
      </c>
      <c r="BY178" s="18">
        <f>IF(ISNUMBER(BW178), BW178*COS(RADIANS(-$C178+Графики!$B$3))+BX178*SIN(RADIANS(-$C178+Графики!$B$3)),"")</f>
        <v>561.01102729746049</v>
      </c>
      <c r="BZ178" s="19">
        <f>IF(ISNUMBER(BW178), BW178*COS(RADIANS(-$C178+Графики!$B$5))+BX178*SIN(RADIANS(-$C178+Графики!$B$5)),"")</f>
        <v>628.40739660777206</v>
      </c>
      <c r="CA178" s="29">
        <v>-0.7955803723343905</v>
      </c>
      <c r="CB178" s="25">
        <v>0.59898013321160559</v>
      </c>
      <c r="CC178" s="25">
        <v>-1.1906363053707929</v>
      </c>
      <c r="CD178" s="25">
        <v>1.2842922929564402</v>
      </c>
      <c r="CE178" s="18">
        <f t="shared" si="453"/>
        <v>12.169535820161318</v>
      </c>
      <c r="CF178" s="18">
        <f t="shared" si="454"/>
        <v>21.596147326458411</v>
      </c>
      <c r="CG178" s="18">
        <f>IF(ISNUMBER(CE178),CG177+CE178*0.5,IF(ISNUMBER(CE379),0,""))</f>
        <v>564.67938992902168</v>
      </c>
      <c r="CH178" s="18">
        <f>IF(ISNUMBER(CF178),CH177+CF178*0.5,IF(ISNUMBER(CF379),0,""))</f>
        <v>643.55079850836069</v>
      </c>
      <c r="CI178" s="18">
        <f>IF(ISNUMBER(CG178), CG178*COS(RADIANS(-$C178+Графики!$B$3))+CH178*SIN(RADIANS(-$C178+Графики!$B$3)),"")</f>
        <v>564.67938992902168</v>
      </c>
      <c r="CJ178" s="19">
        <f>IF(ISNUMBER(CG178), CG178*COS(RADIANS(-$C178+Графики!$B$5))+CH178*SIN(RADIANS(-$C178+Графики!$B$5)),"")</f>
        <v>643.55079850836069</v>
      </c>
      <c r="CK178" s="24">
        <v>-0.73569975138055221</v>
      </c>
      <c r="CL178" s="25">
        <v>0.64605627589906789</v>
      </c>
      <c r="CM178" s="25">
        <v>-1.1266028193360398</v>
      </c>
      <c r="CN178" s="25">
        <v>1.122453182475285</v>
      </c>
      <c r="CO178" s="18">
        <f t="shared" si="455"/>
        <v>12.057803866576785</v>
      </c>
      <c r="CP178" s="18">
        <f t="shared" si="456"/>
        <v>19.625456109640574</v>
      </c>
      <c r="CQ178" s="18">
        <f>IF(ISNUMBER(CO178),CQ177+CO178*0.5,IF(ISNUMBER(CO379),0,""))</f>
        <v>568.31823164767275</v>
      </c>
      <c r="CR178" s="18">
        <f>IF(ISNUMBER(CP178),CR177+CP178*0.5,IF(ISNUMBER(CP379),0,""))</f>
        <v>641.19681791301673</v>
      </c>
      <c r="CS178" s="18">
        <f>IF(ISNUMBER(CQ178), CQ178*COS(RADIANS(-$C178+Графики!$B$3))+CR178*SIN(RADIANS(-$C178+Графики!$B$3)),"")</f>
        <v>568.31823164767275</v>
      </c>
      <c r="CT178" s="19">
        <f>IF(ISNUMBER(CQ178), CQ178*COS(RADIANS(-$C178+Графики!$B$5))+CR178*SIN(RADIANS(-$C178+Графики!$B$5)),"")</f>
        <v>641.19681791301673</v>
      </c>
      <c r="CU178" s="24">
        <v>-0.67067555292548964</v>
      </c>
      <c r="CV178" s="25">
        <v>0.69928778803487268</v>
      </c>
      <c r="CW178" s="25">
        <v>-1.138204012034443</v>
      </c>
      <c r="CX178" s="25">
        <v>1.1104900959250665</v>
      </c>
      <c r="CY178" s="18">
        <f t="shared" si="457"/>
        <v>11.954900682336586</v>
      </c>
      <c r="CZ178" s="18">
        <f t="shared" si="458"/>
        <v>19.622298598161183</v>
      </c>
      <c r="DA178" s="18">
        <f>IF(ISNUMBER(CY178),DA177+CY178*0.5,IF(ISNUMBER(CY379),0,""))</f>
        <v>556.79753854791284</v>
      </c>
      <c r="DB178" s="18">
        <f>IF(ISNUMBER(CZ178),DB177+CZ178*0.5,IF(ISNUMBER(CZ379),0,""))</f>
        <v>637.09435606627505</v>
      </c>
      <c r="DC178" s="18">
        <f>IF(ISNUMBER(DA178), DA178*COS(RADIANS(-$C178+Графики!$B$3))+DB178*SIN(RADIANS(-$C178+Графики!$B$3)),"")</f>
        <v>556.79753854791284</v>
      </c>
      <c r="DD178" s="19">
        <f>IF(ISNUMBER(DA178), DA178*COS(RADIANS(-$C178+Графики!$B$5))+DB178*SIN(RADIANS(-$C178+Графики!$B$5)),"")</f>
        <v>637.09435606627505</v>
      </c>
      <c r="DE178" s="24">
        <v>-0.73472125611281891</v>
      </c>
      <c r="DF178" s="25">
        <v>0.68103992528558177</v>
      </c>
      <c r="DG178" s="25">
        <v>-1.1705868029061035</v>
      </c>
      <c r="DH178" s="25">
        <v>1.1604706582249651</v>
      </c>
      <c r="DI178" s="18">
        <f t="shared" si="459"/>
        <v>12.354532709131623</v>
      </c>
      <c r="DJ178" s="18">
        <f t="shared" si="460"/>
        <v>20.340910929404853</v>
      </c>
      <c r="DK178" s="18">
        <f>IF(ISNUMBER(DI178),DK177+DI178*0.5,IF(ISNUMBER(DI379),0,""))</f>
        <v>558.77399923794383</v>
      </c>
      <c r="DL178" s="18">
        <f>IF(ISNUMBER(DJ178),DL177+DJ178*0.5,IF(ISNUMBER(DJ379),0,""))</f>
        <v>639.12816985638551</v>
      </c>
      <c r="DM178" s="18">
        <f>IF(ISNUMBER(DK178), DK178*COS(RADIANS(-$C178+Графики!$B$3))+DL178*SIN(RADIANS(-$C178+Графики!$B$3)),"")</f>
        <v>558.77399923794383</v>
      </c>
      <c r="DN178" s="19">
        <f>IF(ISNUMBER(DK178), DK178*COS(RADIANS(-$C178+Графики!$B$5))+DL178*SIN(RADIANS(-$C178+Графики!$B$5)),"")</f>
        <v>639.12816985638551</v>
      </c>
      <c r="DO178" s="24">
        <v>-0.77788130233345187</v>
      </c>
      <c r="DP178" s="25">
        <v>0.74453383030612375</v>
      </c>
      <c r="DQ178" s="25">
        <v>-1.1711613558621208</v>
      </c>
      <c r="DR178" s="25">
        <v>1.2451210969645108</v>
      </c>
      <c r="DS178" s="18">
        <f t="shared" si="461"/>
        <v>13.285187494798524</v>
      </c>
      <c r="DT178" s="18">
        <f t="shared" si="462"/>
        <v>21.084479714579256</v>
      </c>
      <c r="DU178" s="18">
        <f>IF(ISNUMBER(DS178),DU177+DS178*0.5,IF(ISNUMBER(DS379),0,""))</f>
        <v>565.6050454048825</v>
      </c>
      <c r="DV178" s="18">
        <f>IF(ISNUMBER(DT178),DV177+DT178*0.5,IF(ISNUMBER(DT379),0,""))</f>
        <v>635.95450540593777</v>
      </c>
      <c r="DW178" s="18">
        <f>IF(ISNUMBER(DU178), DU178*COS(RADIANS(-$C178+Графики!$B$3))+DV178*SIN(RADIANS(-$C178+Графики!$B$3)),"")</f>
        <v>565.6050454048825</v>
      </c>
      <c r="DX178" s="19">
        <f>IF(ISNUMBER(DU178), DU178*COS(RADIANS(-$C178+Графики!$B$5))+DV178*SIN(RADIANS(-$C178+Графики!$B$5)),"")</f>
        <v>635.95450540593777</v>
      </c>
      <c r="DY178" s="24">
        <v>-0.68142813823288273</v>
      </c>
      <c r="DZ178" s="25">
        <v>0.72306924117010174</v>
      </c>
      <c r="EA178" s="25">
        <v>-1.1136147852230418</v>
      </c>
      <c r="EB178" s="25">
        <v>1.2324864777225231</v>
      </c>
      <c r="EC178" s="18">
        <f t="shared" si="463"/>
        <v>12.256244935954857</v>
      </c>
      <c r="ED178" s="18">
        <f t="shared" si="464"/>
        <v>20.4721655286458</v>
      </c>
      <c r="EE178" s="18">
        <f>IF(ISNUMBER(EC178),EE177+EC178*0.5,IF(ISNUMBER(EC379),0,""))</f>
        <v>556.64320148233242</v>
      </c>
      <c r="EF178" s="18">
        <f>IF(ISNUMBER(ED178),EF177+ED178*0.5,IF(ISNUMBER(ED379),0,""))</f>
        <v>631.59497414694954</v>
      </c>
      <c r="EG178" s="18">
        <f>IF(ISNUMBER(EE178), EE178*COS(RADIANS(-$C178+Графики!$B$3))+EF178*SIN(RADIANS(-$C178+Графики!$B$3)),"")</f>
        <v>556.64320148233242</v>
      </c>
      <c r="EH178" s="19">
        <f>IF(ISNUMBER(EE178), EE178*COS(RADIANS(-$C178+Графики!$B$5))+EF178*SIN(RADIANS(-$C178+Графики!$B$5)),"")</f>
        <v>631.59497414694954</v>
      </c>
      <c r="EI178" s="24">
        <v>-0.7807657552315499</v>
      </c>
      <c r="EJ178" s="25">
        <v>0.72588515281918109</v>
      </c>
      <c r="EK178" s="25">
        <v>-1.2070927307427211</v>
      </c>
      <c r="EL178" s="25">
        <v>1.2203975632657631</v>
      </c>
      <c r="EM178" s="18">
        <f t="shared" si="465"/>
        <v>13.147630698692968</v>
      </c>
      <c r="EN178" s="18">
        <f t="shared" si="466"/>
        <v>21.182264736210158</v>
      </c>
      <c r="EO178" s="18">
        <f>IF(ISNUMBER(EM178),EO177+EM178*0.5,IF(ISNUMBER(EM379),0,""))</f>
        <v>560.92037296243086</v>
      </c>
      <c r="EP178" s="18">
        <f>IF(ISNUMBER(EN178),EP177+EN178*0.5,IF(ISNUMBER(EN379),0,""))</f>
        <v>636.49509079066729</v>
      </c>
      <c r="EQ178" s="18">
        <f>IF(ISNUMBER(EO178), EO178*COS(RADIANS(-$C178+Графики!$B$3))+EP178*SIN(RADIANS(-$C178+Графики!$B$3)),"")</f>
        <v>560.92037296243086</v>
      </c>
      <c r="ER178" s="19">
        <f>IF(ISNUMBER(EO178), EO178*COS(RADIANS(-$C178+Графики!$B$5))+EP178*SIN(RADIANS(-$C178+Графики!$B$5)),"")</f>
        <v>636.49509079066729</v>
      </c>
      <c r="ES178" s="24">
        <v>-0.73729494217475111</v>
      </c>
      <c r="ET178" s="25">
        <v>0.71643897826761382</v>
      </c>
      <c r="EU178" s="25">
        <v>-1.1343837384775513</v>
      </c>
      <c r="EV178" s="25">
        <v>1.2840094534327084</v>
      </c>
      <c r="EW178" s="18">
        <f t="shared" si="467"/>
        <v>12.685881395341472</v>
      </c>
      <c r="EX178" s="18">
        <f t="shared" si="468"/>
        <v>21.10289528959462</v>
      </c>
      <c r="EY178" s="18">
        <f>IF(ISNUMBER(EW178),EY177+EW178*0.5,IF(ISNUMBER(EW379),0,""))</f>
        <v>551.4022916705909</v>
      </c>
      <c r="EZ178" s="18">
        <f>IF(ISNUMBER(EX178),EZ177+EX178*0.5,IF(ISNUMBER(EX379),0,""))</f>
        <v>633.02443451417457</v>
      </c>
      <c r="FA178" s="18">
        <f>IF(ISNUMBER(EY178), EY178*COS(RADIANS(-$C178+Графики!$B$3))+EZ178*SIN(RADIANS(-$C178+Графики!$B$3)),"")</f>
        <v>551.4022916705909</v>
      </c>
      <c r="FB178" s="19">
        <f>IF(ISNUMBER(EY178), EY178*COS(RADIANS(-$C178+Графики!$B$5))+EZ178*SIN(RADIANS(-$C178+Графики!$B$5)),"")</f>
        <v>633.02443451417457</v>
      </c>
      <c r="FC178" s="24">
        <v>-0.66255303424116241</v>
      </c>
      <c r="FD178" s="25">
        <v>0.57576846343348242</v>
      </c>
      <c r="FE178" s="25">
        <v>-1.2708937768233388</v>
      </c>
      <c r="FF178" s="25">
        <v>1.2407590670153426</v>
      </c>
      <c r="FG178" s="18">
        <f t="shared" si="469"/>
        <v>10.806183342453583</v>
      </c>
      <c r="FH178" s="18">
        <f t="shared" si="470"/>
        <v>21.916550968171112</v>
      </c>
      <c r="FI178" s="18">
        <f>IF(ISNUMBER(FG178),FI177+FG178*0.5,IF(ISNUMBER(FG379),0,""))</f>
        <v>559.14004597144196</v>
      </c>
      <c r="FJ178" s="18">
        <f>IF(ISNUMBER(FH178),FJ177+FH178*0.5,IF(ISNUMBER(FH379),0,""))</f>
        <v>640.94321193477401</v>
      </c>
      <c r="FK178" s="18">
        <f>IF(ISNUMBER(FI178), FI178*COS(RADIANS(-$C178+Графики!$B$3))+FJ178*SIN(RADIANS(-$C178+Графики!$B$3)),"")</f>
        <v>559.14004597144196</v>
      </c>
      <c r="FL178" s="19">
        <f>IF(ISNUMBER(FI178), FI178*COS(RADIANS(-$C178+Графики!$B$5))+FJ178*SIN(RADIANS(-$C178+Графики!$B$5)),"")</f>
        <v>640.94321193477401</v>
      </c>
      <c r="FM178" s="24">
        <v>-0.74069314014444321</v>
      </c>
      <c r="FN178" s="25">
        <v>0.57584543230357954</v>
      </c>
      <c r="FO178" s="25">
        <v>-1.2192523320621629</v>
      </c>
      <c r="FP178" s="25">
        <v>1.1417380083716124</v>
      </c>
      <c r="FQ178" s="18">
        <f t="shared" si="471"/>
        <v>11.488713660759784</v>
      </c>
      <c r="FR178" s="18">
        <f t="shared" si="472"/>
        <v>20.60206983718415</v>
      </c>
      <c r="FS178" s="18">
        <f>IF(ISNUMBER(FQ178),FS177+FQ178*0.5,IF(ISNUMBER(FQ379),0,""))</f>
        <v>565.83101805180422</v>
      </c>
      <c r="FT178" s="18">
        <f>IF(ISNUMBER(FR178),FT177+FR178*0.5,IF(ISNUMBER(FR379),0,""))</f>
        <v>629.98241135727972</v>
      </c>
      <c r="FU178" s="18">
        <f>IF(ISNUMBER(FS178), FS178*COS(RADIANS(-$C178+Графики!$B$3))+FT178*SIN(RADIANS(-$C178+Графики!$B$3)),"")</f>
        <v>565.83101805180422</v>
      </c>
      <c r="FV178" s="19">
        <f>IF(ISNUMBER(FS178), FS178*COS(RADIANS(-$C178+Графики!$B$5))+FT178*SIN(RADIANS(-$C178+Графики!$B$5)),"")</f>
        <v>629.98241135727972</v>
      </c>
      <c r="FW178" s="24">
        <v>-0.70569353039733695</v>
      </c>
      <c r="FX178" s="25">
        <v>0.69167838775944079</v>
      </c>
      <c r="FY178" s="25">
        <v>-1.2429483992843973</v>
      </c>
      <c r="FZ178" s="25">
        <v>1.1272473847804421</v>
      </c>
      <c r="GA178" s="18">
        <f t="shared" si="473"/>
        <v>12.194068203045777</v>
      </c>
      <c r="GB178" s="18">
        <f t="shared" si="474"/>
        <v>20.682385370639555</v>
      </c>
      <c r="GC178" s="18">
        <f>IF(ISNUMBER(GA178),GC177+GA178*0.5,IF(ISNUMBER(GA379),0,""))</f>
        <v>564.21097094513902</v>
      </c>
      <c r="GD178" s="18">
        <f>IF(ISNUMBER(GB178),GD177+GB178*0.5,IF(ISNUMBER(GB379),0,""))</f>
        <v>627.07789830673642</v>
      </c>
      <c r="GE178" s="18">
        <f>IF(ISNUMBER(GC178), GC178*COS(RADIANS(-$C178+Графики!$B$3))+GD178*SIN(RADIANS(-$C178+Графики!$B$3)),"")</f>
        <v>564.21097094513902</v>
      </c>
      <c r="GF178" s="19">
        <f>IF(ISNUMBER(GC178), GC178*COS(RADIANS(-$C178+Графики!$B$5))+GD178*SIN(RADIANS(-$C178+Графики!$B$5)),"")</f>
        <v>627.07789830673642</v>
      </c>
      <c r="GG178" s="24">
        <v>-0.74255730480154214</v>
      </c>
      <c r="GH178" s="25">
        <v>0.72532088568303998</v>
      </c>
      <c r="GI178" s="25">
        <v>-1.0993803448488446</v>
      </c>
      <c r="GJ178" s="25">
        <v>1.2152456816518369</v>
      </c>
      <c r="GK178" s="18">
        <f t="shared" si="475"/>
        <v>12.809303407197584</v>
      </c>
      <c r="GL178" s="18">
        <f t="shared" si="476"/>
        <v>20.197549070555844</v>
      </c>
      <c r="GM178" s="18">
        <f>IF(ISNUMBER(GK178),GM177+GK178*0.5,IF(ISNUMBER(GK379),0,""))</f>
        <v>568.26092494280181</v>
      </c>
      <c r="GN178" s="18">
        <f>IF(ISNUMBER(GL178),GN177+GL178*0.5,IF(ISNUMBER(GL379),0,""))</f>
        <v>633.39696193748978</v>
      </c>
      <c r="GO178" s="18">
        <f>IF(ISNUMBER(GM178), GM178*COS(RADIANS(-$C178+Графики!$B$3))+GN178*SIN(RADIANS(-$C178+Графики!$B$3)),"")</f>
        <v>568.26092494280181</v>
      </c>
      <c r="GP178" s="19">
        <f>IF(ISNUMBER(GM178), GM178*COS(RADIANS(-$C178+Графики!$B$5))+GN178*SIN(RADIANS(-$C178+Графики!$B$5)),"")</f>
        <v>633.39696193748978</v>
      </c>
      <c r="GQ178" s="24">
        <v>-0.7524541664857014</v>
      </c>
      <c r="GR178" s="25">
        <v>0.69637370522000974</v>
      </c>
      <c r="GS178" s="25">
        <v>-1.189560754463892</v>
      </c>
      <c r="GT178" s="25">
        <v>1.2058795305067795</v>
      </c>
      <c r="GU178" s="18">
        <f t="shared" si="477"/>
        <v>12.643071477018028</v>
      </c>
      <c r="GV178" s="18">
        <f t="shared" si="478"/>
        <v>20.902637573509161</v>
      </c>
      <c r="GW178" s="18">
        <f>IF(ISNUMBER(GU178),GW177+GU178*0.5,IF(ISNUMBER(GU379),0,""))</f>
        <v>563.17884049215149</v>
      </c>
      <c r="GX178" s="18">
        <f>IF(ISNUMBER(GV178),GX177+GV178*0.5,IF(ISNUMBER(GV379),0,""))</f>
        <v>635.309666268152</v>
      </c>
      <c r="GY178" s="18">
        <f>IF(ISNUMBER(GW178), GW178*COS(RADIANS(-$C178+Графики!$B$3))+GX178*SIN(RADIANS(-$C178+Графики!$B$3)),"")</f>
        <v>563.17884049215149</v>
      </c>
      <c r="GZ178" s="19">
        <f>IF(ISNUMBER(GW178), GW178*COS(RADIANS(-$C178+Графики!$B$5))+GX178*SIN(RADIANS(-$C178+Графики!$B$5)),"")</f>
        <v>635.309666268152</v>
      </c>
      <c r="HA178" s="24">
        <v>-0.77143717937157452</v>
      </c>
      <c r="HB178" s="25">
        <v>0.74122888449974267</v>
      </c>
      <c r="HC178" s="25">
        <v>-1.2667109250599808</v>
      </c>
      <c r="HD178" s="25">
        <v>1.2089935737703983</v>
      </c>
      <c r="HE178" s="18">
        <f t="shared" si="479"/>
        <v>13.200118280503528</v>
      </c>
      <c r="HF178" s="18">
        <f t="shared" si="480"/>
        <v>21.602916756025426</v>
      </c>
      <c r="HG178" s="18">
        <f>IF(ISNUMBER(HE178),HG177+HE178*0.5,IF(ISNUMBER(HE379),0,""))</f>
        <v>564.5283661986233</v>
      </c>
      <c r="HH178" s="18">
        <f>IF(ISNUMBER(HF178),HH177+HF178*0.5,IF(ISNUMBER(HF379),0,""))</f>
        <v>634.44224987909706</v>
      </c>
      <c r="HI178" s="18">
        <f>IF(ISNUMBER(HG178), HG178*COS(RADIANS(-$C178+Графики!$B$3))+HH178*SIN(RADIANS(-$C178+Графики!$B$3)),"")</f>
        <v>564.5283661986233</v>
      </c>
      <c r="HJ178" s="19">
        <f>IF(ISNUMBER(HG178), HG178*COS(RADIANS(-$C178+Графики!$B$5))+HH178*SIN(RADIANS(-$C178+Графики!$B$5)),"")</f>
        <v>634.44224987909706</v>
      </c>
      <c r="HK178" s="24">
        <v>-0.75720239651267862</v>
      </c>
      <c r="HL178" s="25">
        <v>0.73517333333505142</v>
      </c>
      <c r="HM178" s="25">
        <v>-1.2685111874117985</v>
      </c>
      <c r="HN178" s="25">
        <v>1.1207494929249602</v>
      </c>
      <c r="HO178" s="18">
        <f t="shared" si="481"/>
        <v>13.023066933967231</v>
      </c>
      <c r="HP178" s="18">
        <f t="shared" si="482"/>
        <v>20.848722101710042</v>
      </c>
      <c r="HQ178" s="18">
        <f>IF(ISNUMBER(HO178),HQ177+HO178*0.5,IF(ISNUMBER(HO379),0,""))</f>
        <v>562.58075240546395</v>
      </c>
      <c r="HR178" s="18">
        <f>IF(ISNUMBER(HP178),HR177+HP178*0.5,IF(ISNUMBER(HP379),0,""))</f>
        <v>644.18063617976395</v>
      </c>
      <c r="HS178" s="18">
        <f>IF(ISNUMBER(HQ178), HQ178*COS(RADIANS(-$C178+Графики!$B$3))+HR178*SIN(RADIANS(-$C178+Графики!$B$3)),"")</f>
        <v>562.58075240546395</v>
      </c>
      <c r="HT178" s="19">
        <f>IF(ISNUMBER(HQ178), HQ178*COS(RADIANS(-$C178+Графики!$B$5))+HR178*SIN(RADIANS(-$C178+Графики!$B$5)),"")</f>
        <v>644.18063617976395</v>
      </c>
      <c r="HU178" s="24">
        <v>-0.76995099028623148</v>
      </c>
      <c r="HV178" s="25">
        <v>0.60712118773454182</v>
      </c>
      <c r="HW178" s="25">
        <v>-1.2263746128816919</v>
      </c>
      <c r="HX178" s="25">
        <v>1.1051368947911306</v>
      </c>
      <c r="HY178" s="18">
        <f t="shared" si="483"/>
        <v>12.016932532376533</v>
      </c>
      <c r="HZ178" s="18">
        <f t="shared" si="484"/>
        <v>20.344872413009</v>
      </c>
      <c r="IA178" s="18">
        <f>IF(ISNUMBER(HY178),IA177+HY178*0.5,IF(ISNUMBER(HY379),0,""))</f>
        <v>558.71696802050599</v>
      </c>
      <c r="IB178" s="18">
        <f>IF(ISNUMBER(HZ178),IB177+HZ178*0.5,IF(ISNUMBER(HZ379),0,""))</f>
        <v>628.02653497200617</v>
      </c>
      <c r="IC178" s="18">
        <f>IF(ISNUMBER(IA178), IA178*COS(RADIANS(-$C178+Графики!$B$3))+IB178*SIN(RADIANS(-$C178+Графики!$B$3)),"")</f>
        <v>558.71696802050599</v>
      </c>
      <c r="ID178" s="19">
        <f>IF(ISNUMBER(IA178), IA178*COS(RADIANS(-$C178+Графики!$B$5))+IB178*SIN(RADIANS(-$C178+Графики!$B$5)),"")</f>
        <v>628.02653497200617</v>
      </c>
      <c r="IE178" s="24">
        <v>-0.7389309100484126</v>
      </c>
      <c r="IF178" s="25">
        <v>0.64795159086443566</v>
      </c>
      <c r="IG178" s="25">
        <v>-1.1545348480522097</v>
      </c>
      <c r="IH178" s="25">
        <v>1.2351201719415026</v>
      </c>
      <c r="II178" s="18">
        <f t="shared" si="485"/>
        <v>12.102537524170977</v>
      </c>
      <c r="IJ178" s="18">
        <f t="shared" si="486"/>
        <v>20.852162616292336</v>
      </c>
      <c r="IK178" s="18">
        <f>IF(ISNUMBER(II178),IK177+II178*0.5,IF(ISNUMBER(II379),0,""))</f>
        <v>562.83903876722411</v>
      </c>
      <c r="IL178" s="18">
        <f>IF(ISNUMBER(IJ178),IL177+IJ178*0.5,IF(ISNUMBER(IJ379),0,""))</f>
        <v>630.280709945799</v>
      </c>
      <c r="IM178" s="18">
        <f>IF(ISNUMBER(IK178), IK178*COS(RADIANS(-$C178+Графики!$B$3))+IL178*SIN(RADIANS(-$C178+Графики!$B$3)),"")</f>
        <v>562.83903876722411</v>
      </c>
      <c r="IN178" s="19">
        <f>IF(ISNUMBER(IK178), IK178*COS(RADIANS(-$C178+Графики!$B$5))+IL178*SIN(RADIANS(-$C178+Графики!$B$5)),"")</f>
        <v>630.280709945799</v>
      </c>
      <c r="IO178" s="24">
        <v>-0.73855138671056808</v>
      </c>
      <c r="IP178" s="25">
        <v>0.71718005008169328</v>
      </c>
      <c r="IQ178" s="25">
        <v>-1.0997950957920881</v>
      </c>
      <c r="IR178" s="25">
        <v>1.2172578013720605</v>
      </c>
      <c r="IS178" s="18">
        <f t="shared" si="487"/>
        <v>12.703311609291813</v>
      </c>
      <c r="IT178" s="18">
        <f t="shared" si="488"/>
        <v>20.21872318760559</v>
      </c>
      <c r="IU178" s="18">
        <f>IF(ISNUMBER(IS178),IU177+IS178*0.5,IF(ISNUMBER(IS379),0,""))</f>
        <v>558.42828601913993</v>
      </c>
      <c r="IV178" s="18">
        <f>IF(ISNUMBER(IT178),IV177+IT178*0.5,IF(ISNUMBER(IT379),0,""))</f>
        <v>638.12144559083356</v>
      </c>
      <c r="IW178" s="18">
        <f>IF(ISNUMBER(IU178), IU178*COS(RADIANS(-$C178+Графики!$B$3))+IV178*SIN(RADIANS(-$C178+Графики!$B$3)),"")</f>
        <v>558.42828601913993</v>
      </c>
      <c r="IX178" s="19">
        <f>IF(ISNUMBER(IU178), IU178*COS(RADIANS(-$C178+Графики!$B$5))+IV178*SIN(RADIANS(-$C178+Графики!$B$5)),"")</f>
        <v>638.12144559083356</v>
      </c>
    </row>
    <row r="179" spans="1:258" s="88" customFormat="1" x14ac:dyDescent="0.25">
      <c r="A179" s="44">
        <v>179</v>
      </c>
      <c r="B179" s="50">
        <v>0</v>
      </c>
      <c r="C179" s="11">
        <f>IF(Графики!$A$7="Расчитывать с учетом закручивания скважины",B179,0)</f>
        <v>0</v>
      </c>
      <c r="D179" s="47">
        <v>88</v>
      </c>
      <c r="E179" s="34">
        <f>IF(ISNUMBER(INDEX($I$1:$IX$303,$A179,E$1) ),INDEX($I$1:$IX$303,$A179,E$1),0)</f>
        <v>8.5135387075437343</v>
      </c>
      <c r="F179" s="35">
        <f>IF(ISNUMBER(INDEX($I$1:$IX$303,$A179,F$1) ),INDEX($I$1:$IX$303,$A179,F$1),0)</f>
        <v>20.189143570145131</v>
      </c>
      <c r="G179" s="35">
        <f>IF(ISNUMBER(INDEX($I$1:$IX$303,$A179,G$1) ),INDEX($I$1:$IX$303,$A179,G$1)-$G$305,0)</f>
        <v>-413.30248455480501</v>
      </c>
      <c r="H179" s="36">
        <f>IF(ISNUMBER(INDEX($I$1:$IX$303,$A179,H$1) ),INDEX($I$1:$IX$303,$A179,H$1)-$H$305,0)</f>
        <v>-506.95539663597606</v>
      </c>
      <c r="I179" s="29">
        <v>-0.51869990694235102</v>
      </c>
      <c r="J179" s="25">
        <v>0.45689155182703611</v>
      </c>
      <c r="K179" s="25">
        <v>-1.1790445171015138</v>
      </c>
      <c r="L179" s="25">
        <v>1.1346181135601223</v>
      </c>
      <c r="M179" s="18">
        <f t="shared" si="439"/>
        <v>8.5135387075437343</v>
      </c>
      <c r="N179" s="18">
        <f t="shared" si="440"/>
        <v>20.189143570145131</v>
      </c>
      <c r="O179" s="18">
        <f>IF(ISNUMBER(M179),O178+M179*0.5,IF(ISNUMBER(M380),0,""))</f>
        <v>564.61367133460965</v>
      </c>
      <c r="P179" s="18">
        <f>IF(ISNUMBER(N179),P178+N179*0.5,IF(ISNUMBER(N380),0,""))</f>
        <v>648.47426684806146</v>
      </c>
      <c r="Q179" s="18">
        <f>IF(ISNUMBER(O179), O179*COS(RADIANS(-$C179+Графики!$B$3))+P179*SIN(RADIANS(-$C179+Графики!$B$3)),"")</f>
        <v>564.61367133460965</v>
      </c>
      <c r="R179" s="19">
        <f>IF(ISNUMBER(O179), O179*COS(RADIANS(-$C179+Графики!$B$5))+P179*SIN(RADIANS(-$C179+Графики!$B$5)),"")</f>
        <v>648.47426684806146</v>
      </c>
      <c r="S179" s="29">
        <v>-0.60393766058045628</v>
      </c>
      <c r="T179" s="25">
        <v>0.52220677458874498</v>
      </c>
      <c r="U179" s="25">
        <v>-1.1976882054591356</v>
      </c>
      <c r="V179" s="25">
        <v>1.2513406851690985</v>
      </c>
      <c r="W179" s="18">
        <f t="shared" si="441"/>
        <v>9.8273059362611228</v>
      </c>
      <c r="X179" s="18">
        <f t="shared" si="442"/>
        <v>21.370181902170902</v>
      </c>
      <c r="Y179" s="18">
        <f>IF(ISNUMBER(W179),Y178+W179*0.5,IF(ISNUMBER(W380),0,""))</f>
        <v>563.92025225335237</v>
      </c>
      <c r="Z179" s="18">
        <f>IF(ISNUMBER(X179),Z178+X179*0.5,IF(ISNUMBER(X380),0,""))</f>
        <v>645.17493110551254</v>
      </c>
      <c r="AA179" s="18">
        <f>IF(ISNUMBER(Y179), Y179*COS(RADIANS(-$C179+Графики!$B$3))+Z179*SIN(RADIANS(-$C179+Графики!$B$3)),"")</f>
        <v>563.92025225335237</v>
      </c>
      <c r="AB179" s="18">
        <f>IF(ISNUMBER(Y179), Y179*COS(RADIANS(-$C179+Графики!$B$5))+Z179*SIN(RADIANS(-$C179+Графики!$B$5)),"")</f>
        <v>645.17493110551254</v>
      </c>
      <c r="AC179" s="24">
        <v>-0.61052854284446534</v>
      </c>
      <c r="AD179" s="25">
        <v>0.57027572639066504</v>
      </c>
      <c r="AE179" s="25">
        <v>-1.152229270307829</v>
      </c>
      <c r="AF179" s="25">
        <v>1.234569878995214</v>
      </c>
      <c r="AG179" s="18">
        <f t="shared" si="443"/>
        <v>10.304278802936055</v>
      </c>
      <c r="AH179" s="18">
        <f t="shared" si="444"/>
        <v>20.827245855365085</v>
      </c>
      <c r="AI179" s="18">
        <f>IF(ISNUMBER(AG179),AI178+AG179*0.5,IF(ISNUMBER(AG380),0,""))</f>
        <v>566.149096106711</v>
      </c>
      <c r="AJ179" s="18">
        <f>IF(ISNUMBER(AH179),AJ178+AH179*0.5,IF(ISNUMBER(AH380),0,""))</f>
        <v>647.66441312532288</v>
      </c>
      <c r="AK179" s="18">
        <f>IF(ISNUMBER(AI179), AI179*COS(RADIANS(-$C179+Графики!$B$3))+AJ179*SIN(RADIANS(-$C179+Графики!$B$3)),"")</f>
        <v>566.149096106711</v>
      </c>
      <c r="AL179" s="19">
        <f>IF(ISNUMBER(AI179), AI179*COS(RADIANS(-$C179+Графики!$B$5))+AJ179*SIN(RADIANS(-$C179+Графики!$B$5)),"")</f>
        <v>647.66441312532288</v>
      </c>
      <c r="AM179" s="24">
        <v>-0.50723765889688777</v>
      </c>
      <c r="AN179" s="25">
        <v>0.53444118057335499</v>
      </c>
      <c r="AO179" s="25">
        <v>-1.0859849166425097</v>
      </c>
      <c r="AP179" s="25">
        <v>1.2254461360729751</v>
      </c>
      <c r="AQ179" s="18">
        <f t="shared" si="445"/>
        <v>9.0902375525131678</v>
      </c>
      <c r="AR179" s="18">
        <f t="shared" si="446"/>
        <v>20.169673344239929</v>
      </c>
      <c r="AS179" s="18">
        <f>IF(ISNUMBER(AQ179),AS178+AQ179*0.5,IF(ISNUMBER(AQ380),0,""))</f>
        <v>560.41525616647391</v>
      </c>
      <c r="AT179" s="18">
        <f>IF(ISNUMBER(AR179),AT178+AR179*0.5,IF(ISNUMBER(AR380),0,""))</f>
        <v>646.29395398323106</v>
      </c>
      <c r="AU179" s="18">
        <f>IF(ISNUMBER(AS179), AS179*COS(RADIANS(-$C179+Графики!$B$3))+AT179*SIN(RADIANS(-$C179+Графики!$B$3)),"")</f>
        <v>560.41525616647391</v>
      </c>
      <c r="AV179" s="19">
        <f>IF(ISNUMBER(AS179), AS179*COS(RADIANS(-$C179+Графики!$B$5))+AT179*SIN(RADIANS(-$C179+Графики!$B$5)),"")</f>
        <v>646.29395398323106</v>
      </c>
      <c r="AW179" s="24">
        <v>-0.4822110636936795</v>
      </c>
      <c r="AX179" s="25">
        <v>0.47113164869437296</v>
      </c>
      <c r="AY179" s="25">
        <v>-1.1245555633171795</v>
      </c>
      <c r="AZ179" s="25">
        <v>1.1722514791096545</v>
      </c>
      <c r="BA179" s="18">
        <f t="shared" si="447"/>
        <v>8.3193886453068515</v>
      </c>
      <c r="BB179" s="18">
        <f t="shared" si="448"/>
        <v>20.042080576908301</v>
      </c>
      <c r="BC179" s="18">
        <f>IF(ISNUMBER(BA179),BC178+BA179*0.5,IF(ISNUMBER(BA380),0,""))</f>
        <v>557.67973322211992</v>
      </c>
      <c r="BD179" s="18">
        <f>IF(ISNUMBER(BB179),BD178+BB179*0.5,IF(ISNUMBER(BB380),0,""))</f>
        <v>641.58890382294669</v>
      </c>
      <c r="BE179" s="18">
        <f>IF(ISNUMBER(BC179), BC179*COS(RADIANS(-$C179+Графики!$B$3))+BD179*SIN(RADIANS(-$C179+Графики!$B$3)),"")</f>
        <v>557.67973322211992</v>
      </c>
      <c r="BF179" s="19">
        <f>IF(ISNUMBER(BC179), BC179*COS(RADIANS(-$C179+Графики!$B$5))+BD179*SIN(RADIANS(-$C179+Графики!$B$5)),"")</f>
        <v>641.58890382294669</v>
      </c>
      <c r="BG179" s="24">
        <v>-0.66206359653426705</v>
      </c>
      <c r="BH179" s="25">
        <v>0.60093778270317688</v>
      </c>
      <c r="BI179" s="25">
        <v>-1.2609126186763437</v>
      </c>
      <c r="BJ179" s="25">
        <v>1.0757536060532138</v>
      </c>
      <c r="BK179" s="18">
        <f t="shared" si="449"/>
        <v>11.021543111017225</v>
      </c>
      <c r="BL179" s="18">
        <f t="shared" si="450"/>
        <v>20.389846474146488</v>
      </c>
      <c r="BM179" s="18">
        <f>IF(ISNUMBER(BK179),BM178+BK179*0.5,IF(ISNUMBER(BK380),0,""))</f>
        <v>563.00106575503321</v>
      </c>
      <c r="BN179" s="18">
        <f>IF(ISNUMBER(BL179),BN178+BL179*0.5,IF(ISNUMBER(BL380),0,""))</f>
        <v>638.3474412428418</v>
      </c>
      <c r="BO179" s="18">
        <f>IF(ISNUMBER(BM179), BM179*COS(RADIANS(-$C179+Графики!$B$3))+BN179*SIN(RADIANS(-$C179+Графики!$B$3)),"")</f>
        <v>563.00106575503321</v>
      </c>
      <c r="BP179" s="19">
        <f>IF(ISNUMBER(BM179), BM179*COS(RADIANS(-$C179+Графики!$B$5))+BN179*SIN(RADIANS(-$C179+Графики!$B$5)),"")</f>
        <v>638.3474412428418</v>
      </c>
      <c r="BQ179" s="24">
        <v>-0.54756295146463052</v>
      </c>
      <c r="BR179" s="25">
        <v>0.52715935124653202</v>
      </c>
      <c r="BS179" s="25">
        <v>-1.2102379790744102</v>
      </c>
      <c r="BT179" s="25">
        <v>1.1747387587929392</v>
      </c>
      <c r="BU179" s="18">
        <f t="shared" si="451"/>
        <v>9.3785838713642118</v>
      </c>
      <c r="BV179" s="18">
        <f t="shared" si="452"/>
        <v>20.811345762439039</v>
      </c>
      <c r="BW179" s="18">
        <f>IF(ISNUMBER(BU179),BW178+BU179*0.5,IF(ISNUMBER(BU380),0,""))</f>
        <v>565.70031923314264</v>
      </c>
      <c r="BX179" s="18">
        <f>IF(ISNUMBER(BV179),BX178+BV179*0.5,IF(ISNUMBER(BV380),0,""))</f>
        <v>638.81306948899157</v>
      </c>
      <c r="BY179" s="18">
        <f>IF(ISNUMBER(BW179), BW179*COS(RADIANS(-$C179+Графики!$B$3))+BX179*SIN(RADIANS(-$C179+Графики!$B$3)),"")</f>
        <v>565.70031923314264</v>
      </c>
      <c r="BZ179" s="19">
        <f>IF(ISNUMBER(BW179), BW179*COS(RADIANS(-$C179+Графики!$B$5))+BX179*SIN(RADIANS(-$C179+Графики!$B$5)),"")</f>
        <v>638.81306948899157</v>
      </c>
      <c r="CA179" s="29">
        <v>-0.62764621000238274</v>
      </c>
      <c r="CB179" s="25">
        <v>0.61873409820003966</v>
      </c>
      <c r="CC179" s="25">
        <v>-1.2271449610661798</v>
      </c>
      <c r="CD179" s="25">
        <v>1.2519120555111067</v>
      </c>
      <c r="CE179" s="18">
        <f t="shared" si="453"/>
        <v>10.876505598172436</v>
      </c>
      <c r="CF179" s="18">
        <f t="shared" si="454"/>
        <v>21.632166155698688</v>
      </c>
      <c r="CG179" s="18">
        <f>IF(ISNUMBER(CE179),CG178+CE179*0.5,IF(ISNUMBER(CE380),0,""))</f>
        <v>570.11764272810785</v>
      </c>
      <c r="CH179" s="18">
        <f>IF(ISNUMBER(CF179),CH178+CF179*0.5,IF(ISNUMBER(CF380),0,""))</f>
        <v>654.36688158621007</v>
      </c>
      <c r="CI179" s="18">
        <f>IF(ISNUMBER(CG179), CG179*COS(RADIANS(-$C179+Графики!$B$3))+CH179*SIN(RADIANS(-$C179+Графики!$B$3)),"")</f>
        <v>570.11764272810785</v>
      </c>
      <c r="CJ179" s="19">
        <f>IF(ISNUMBER(CG179), CG179*COS(RADIANS(-$C179+Графики!$B$5))+CH179*SIN(RADIANS(-$C179+Графики!$B$5)),"")</f>
        <v>654.36688158621007</v>
      </c>
      <c r="CK179" s="24">
        <v>-0.60292779488004877</v>
      </c>
      <c r="CL179" s="25">
        <v>0.49955510246834123</v>
      </c>
      <c r="CM179" s="25">
        <v>-1.2334488149823097</v>
      </c>
      <c r="CN179" s="25">
        <v>1.2436159254678438</v>
      </c>
      <c r="CO179" s="18">
        <f t="shared" si="455"/>
        <v>9.6208298287231191</v>
      </c>
      <c r="CP179" s="18">
        <f t="shared" si="456"/>
        <v>21.614784331761232</v>
      </c>
      <c r="CQ179" s="18">
        <f>IF(ISNUMBER(CO179),CQ178+CO179*0.5,IF(ISNUMBER(CO380),0,""))</f>
        <v>573.12864656203431</v>
      </c>
      <c r="CR179" s="18">
        <f>IF(ISNUMBER(CP179),CR178+CP179*0.5,IF(ISNUMBER(CP380),0,""))</f>
        <v>652.00421007889736</v>
      </c>
      <c r="CS179" s="18">
        <f>IF(ISNUMBER(CQ179), CQ179*COS(RADIANS(-$C179+Графики!$B$3))+CR179*SIN(RADIANS(-$C179+Графики!$B$3)),"")</f>
        <v>573.12864656203431</v>
      </c>
      <c r="CT179" s="19">
        <f>IF(ISNUMBER(CQ179), CQ179*COS(RADIANS(-$C179+Графики!$B$5))+CR179*SIN(RADIANS(-$C179+Графики!$B$5)),"")</f>
        <v>652.00421007889736</v>
      </c>
      <c r="CU179" s="24">
        <v>-0.6298286312191419</v>
      </c>
      <c r="CV179" s="25">
        <v>0.63106989968794402</v>
      </c>
      <c r="CW179" s="25">
        <v>-1.2543058396696032</v>
      </c>
      <c r="CX179" s="25">
        <v>1.2352030246281511</v>
      </c>
      <c r="CY179" s="18">
        <f t="shared" si="457"/>
        <v>11.003193410256079</v>
      </c>
      <c r="CZ179" s="18">
        <f t="shared" si="458"/>
        <v>21.72335430012475</v>
      </c>
      <c r="DA179" s="18">
        <f>IF(ISNUMBER(CY179),DA178+CY179*0.5,IF(ISNUMBER(CY380),0,""))</f>
        <v>562.29913525304084</v>
      </c>
      <c r="DB179" s="18">
        <f>IF(ISNUMBER(CZ179),DB178+CZ179*0.5,IF(ISNUMBER(CZ380),0,""))</f>
        <v>647.95603321633746</v>
      </c>
      <c r="DC179" s="18">
        <f>IF(ISNUMBER(DA179), DA179*COS(RADIANS(-$C179+Графики!$B$3))+DB179*SIN(RADIANS(-$C179+Графики!$B$3)),"")</f>
        <v>562.29913525304084</v>
      </c>
      <c r="DD179" s="19">
        <f>IF(ISNUMBER(DA179), DA179*COS(RADIANS(-$C179+Графики!$B$5))+DB179*SIN(RADIANS(-$C179+Графики!$B$5)),"")</f>
        <v>647.95603321633746</v>
      </c>
      <c r="DE179" s="24">
        <v>-0.52375808996987172</v>
      </c>
      <c r="DF179" s="25">
        <v>0.44133433479075612</v>
      </c>
      <c r="DG179" s="25">
        <v>-1.2422595764506232</v>
      </c>
      <c r="DH179" s="25">
        <v>1.2634525669995496</v>
      </c>
      <c r="DI179" s="18">
        <f t="shared" si="459"/>
        <v>8.4219206365064672</v>
      </c>
      <c r="DJ179" s="18">
        <f t="shared" si="460"/>
        <v>21.864721000273764</v>
      </c>
      <c r="DK179" s="18">
        <f>IF(ISNUMBER(DI179),DK178+DI179*0.5,IF(ISNUMBER(DI380),0,""))</f>
        <v>562.98495955619705</v>
      </c>
      <c r="DL179" s="18">
        <f>IF(ISNUMBER(DJ179),DL178+DJ179*0.5,IF(ISNUMBER(DJ380),0,""))</f>
        <v>650.06053035652235</v>
      </c>
      <c r="DM179" s="18">
        <f>IF(ISNUMBER(DK179), DK179*COS(RADIANS(-$C179+Графики!$B$3))+DL179*SIN(RADIANS(-$C179+Графики!$B$3)),"")</f>
        <v>562.98495955619705</v>
      </c>
      <c r="DN179" s="19">
        <f>IF(ISNUMBER(DK179), DK179*COS(RADIANS(-$C179+Графики!$B$5))+DL179*SIN(RADIANS(-$C179+Графики!$B$5)),"")</f>
        <v>650.06053035652235</v>
      </c>
      <c r="DO179" s="24">
        <v>-0.52186967623979497</v>
      </c>
      <c r="DP179" s="25">
        <v>0.58009994155419509</v>
      </c>
      <c r="DQ179" s="25">
        <v>-1.2577111661250744</v>
      </c>
      <c r="DR179" s="25">
        <v>1.2444794489915396</v>
      </c>
      <c r="DS179" s="18">
        <f t="shared" si="461"/>
        <v>9.6163508268263129</v>
      </c>
      <c r="DT179" s="18">
        <f t="shared" si="462"/>
        <v>21.833997204525836</v>
      </c>
      <c r="DU179" s="18">
        <f>IF(ISNUMBER(DS179),DU178+DS179*0.5,IF(ISNUMBER(DS380),0,""))</f>
        <v>570.41322081829571</v>
      </c>
      <c r="DV179" s="18">
        <f>IF(ISNUMBER(DT179),DV178+DT179*0.5,IF(ISNUMBER(DT380),0,""))</f>
        <v>646.87150400820065</v>
      </c>
      <c r="DW179" s="18">
        <f>IF(ISNUMBER(DU179), DU179*COS(RADIANS(-$C179+Графики!$B$3))+DV179*SIN(RADIANS(-$C179+Графики!$B$3)),"")</f>
        <v>570.41322081829571</v>
      </c>
      <c r="DX179" s="19">
        <f>IF(ISNUMBER(DU179), DU179*COS(RADIANS(-$C179+Графики!$B$5))+DV179*SIN(RADIANS(-$C179+Графики!$B$5)),"")</f>
        <v>646.87150400820065</v>
      </c>
      <c r="DY179" s="24">
        <v>-0.63639553952824646</v>
      </c>
      <c r="DZ179" s="25">
        <v>0.54446479570188655</v>
      </c>
      <c r="EA179" s="25">
        <v>-1.1213686108554886</v>
      </c>
      <c r="EB179" s="25">
        <v>1.1590930856541641</v>
      </c>
      <c r="EC179" s="18">
        <f t="shared" si="463"/>
        <v>10.304768045064939</v>
      </c>
      <c r="ED179" s="18">
        <f t="shared" si="464"/>
        <v>19.899468972747488</v>
      </c>
      <c r="EE179" s="18">
        <f>IF(ISNUMBER(EC179),EE178+EC179*0.5,IF(ISNUMBER(EC380),0,""))</f>
        <v>561.7955855048649</v>
      </c>
      <c r="EF179" s="18">
        <f>IF(ISNUMBER(ED179),EF178+ED179*0.5,IF(ISNUMBER(ED380),0,""))</f>
        <v>641.54470863332324</v>
      </c>
      <c r="EG179" s="18">
        <f>IF(ISNUMBER(EE179), EE179*COS(RADIANS(-$C179+Графики!$B$3))+EF179*SIN(RADIANS(-$C179+Графики!$B$3)),"")</f>
        <v>561.7955855048649</v>
      </c>
      <c r="EH179" s="19">
        <f>IF(ISNUMBER(EE179), EE179*COS(RADIANS(-$C179+Графики!$B$5))+EF179*SIN(RADIANS(-$C179+Графики!$B$5)),"")</f>
        <v>641.54470863332324</v>
      </c>
      <c r="EI179" s="24">
        <v>-0.54465430165159112</v>
      </c>
      <c r="EJ179" s="25">
        <v>0.55005983239397271</v>
      </c>
      <c r="EK179" s="25">
        <v>-1.1898415389305752</v>
      </c>
      <c r="EL179" s="25">
        <v>1.2574780299317965</v>
      </c>
      <c r="EM179" s="18">
        <f t="shared" si="465"/>
        <v>9.5530376950933942</v>
      </c>
      <c r="EN179" s="18">
        <f t="shared" si="466"/>
        <v>21.355268659889674</v>
      </c>
      <c r="EO179" s="18">
        <f>IF(ISNUMBER(EM179),EO178+EM179*0.5,IF(ISNUMBER(EM380),0,""))</f>
        <v>565.69689180997761</v>
      </c>
      <c r="EP179" s="18">
        <f>IF(ISNUMBER(EN179),EP178+EN179*0.5,IF(ISNUMBER(EN380),0,""))</f>
        <v>647.17272512061209</v>
      </c>
      <c r="EQ179" s="18">
        <f>IF(ISNUMBER(EO179), EO179*COS(RADIANS(-$C179+Графики!$B$3))+EP179*SIN(RADIANS(-$C179+Графики!$B$3)),"")</f>
        <v>565.69689180997761</v>
      </c>
      <c r="ER179" s="19">
        <f>IF(ISNUMBER(EO179), EO179*COS(RADIANS(-$C179+Графики!$B$5))+EP179*SIN(RADIANS(-$C179+Графики!$B$5)),"")</f>
        <v>647.17272512061209</v>
      </c>
      <c r="ES179" s="24">
        <v>-0.65792981637354708</v>
      </c>
      <c r="ET179" s="25">
        <v>0.49816673559212543</v>
      </c>
      <c r="EU179" s="25">
        <v>-1.2460649788178333</v>
      </c>
      <c r="EV179" s="25">
        <v>1.2159841044683426</v>
      </c>
      <c r="EW179" s="18">
        <f t="shared" si="467"/>
        <v>10.088674503714499</v>
      </c>
      <c r="EX179" s="18">
        <f t="shared" si="468"/>
        <v>21.483778431727</v>
      </c>
      <c r="EY179" s="18">
        <f>IF(ISNUMBER(EW179),EY178+EW179*0.5,IF(ISNUMBER(EW380),0,""))</f>
        <v>556.4466289224481</v>
      </c>
      <c r="EZ179" s="18">
        <f>IF(ISNUMBER(EX179),EZ178+EX179*0.5,IF(ISNUMBER(EX380),0,""))</f>
        <v>643.76632373003804</v>
      </c>
      <c r="FA179" s="18">
        <f>IF(ISNUMBER(EY179), EY179*COS(RADIANS(-$C179+Графики!$B$3))+EZ179*SIN(RADIANS(-$C179+Графики!$B$3)),"")</f>
        <v>556.4466289224481</v>
      </c>
      <c r="FB179" s="19">
        <f>IF(ISNUMBER(EY179), EY179*COS(RADIANS(-$C179+Графики!$B$5))+EZ179*SIN(RADIANS(-$C179+Графики!$B$5)),"")</f>
        <v>643.76632373003804</v>
      </c>
      <c r="FC179" s="24">
        <v>-0.54059716396470003</v>
      </c>
      <c r="FD179" s="25">
        <v>0.61893896382833147</v>
      </c>
      <c r="FE179" s="25">
        <v>-1.2471320917914952</v>
      </c>
      <c r="FF179" s="25">
        <v>1.0946460423283388</v>
      </c>
      <c r="FG179" s="18">
        <f t="shared" si="469"/>
        <v>10.118688933123503</v>
      </c>
      <c r="FH179" s="18">
        <f t="shared" si="470"/>
        <v>20.434447004666819</v>
      </c>
      <c r="FI179" s="18">
        <f>IF(ISNUMBER(FG179),FI178+FG179*0.5,IF(ISNUMBER(FG380),0,""))</f>
        <v>564.19939043800366</v>
      </c>
      <c r="FJ179" s="18">
        <f>IF(ISNUMBER(FH179),FJ178+FH179*0.5,IF(ISNUMBER(FH380),0,""))</f>
        <v>651.16043543710737</v>
      </c>
      <c r="FK179" s="18">
        <f>IF(ISNUMBER(FI179), FI179*COS(RADIANS(-$C179+Графики!$B$3))+FJ179*SIN(RADIANS(-$C179+Графики!$B$3)),"")</f>
        <v>564.19939043800366</v>
      </c>
      <c r="FL179" s="19">
        <f>IF(ISNUMBER(FI179), FI179*COS(RADIANS(-$C179+Графики!$B$5))+FJ179*SIN(RADIANS(-$C179+Графики!$B$5)),"")</f>
        <v>651.16043543710737</v>
      </c>
      <c r="FM179" s="24">
        <v>-0.65758592387298531</v>
      </c>
      <c r="FN179" s="25">
        <v>0.54169469459626762</v>
      </c>
      <c r="FO179" s="25">
        <v>-1.2145324151649213</v>
      </c>
      <c r="FP179" s="25">
        <v>1.1351560463202532</v>
      </c>
      <c r="FQ179" s="18">
        <f t="shared" si="471"/>
        <v>10.465506672109807</v>
      </c>
      <c r="FR179" s="18">
        <f t="shared" si="472"/>
        <v>20.503463170694349</v>
      </c>
      <c r="FS179" s="18">
        <f>IF(ISNUMBER(FQ179),FS178+FQ179*0.5,IF(ISNUMBER(FQ380),0,""))</f>
        <v>571.06377138785911</v>
      </c>
      <c r="FT179" s="18">
        <f>IF(ISNUMBER(FR179),FT178+FR179*0.5,IF(ISNUMBER(FR380),0,""))</f>
        <v>640.23414294262693</v>
      </c>
      <c r="FU179" s="18">
        <f>IF(ISNUMBER(FS179), FS179*COS(RADIANS(-$C179+Графики!$B$3))+FT179*SIN(RADIANS(-$C179+Графики!$B$3)),"")</f>
        <v>571.06377138785911</v>
      </c>
      <c r="FV179" s="19">
        <f>IF(ISNUMBER(FS179), FS179*COS(RADIANS(-$C179+Графики!$B$5))+FT179*SIN(RADIANS(-$C179+Графики!$B$5)),"")</f>
        <v>640.23414294262693</v>
      </c>
      <c r="FW179" s="24">
        <v>-0.48223649630039267</v>
      </c>
      <c r="FX179" s="25">
        <v>0.55385222693235026</v>
      </c>
      <c r="FY179" s="25">
        <v>-1.1328303733629486</v>
      </c>
      <c r="FZ179" s="25">
        <v>1.2323422982716978</v>
      </c>
      <c r="GA179" s="18">
        <f t="shared" si="473"/>
        <v>9.0414565903282735</v>
      </c>
      <c r="GB179" s="18">
        <f t="shared" si="474"/>
        <v>20.638559801920604</v>
      </c>
      <c r="GC179" s="18">
        <f>IF(ISNUMBER(GA179),GC178+GA179*0.5,IF(ISNUMBER(GA380),0,""))</f>
        <v>568.73169924030321</v>
      </c>
      <c r="GD179" s="18">
        <f>IF(ISNUMBER(GB179),GD178+GB179*0.5,IF(ISNUMBER(GB380),0,""))</f>
        <v>637.3971782076967</v>
      </c>
      <c r="GE179" s="18">
        <f>IF(ISNUMBER(GC179), GC179*COS(RADIANS(-$C179+Графики!$B$3))+GD179*SIN(RADIANS(-$C179+Графики!$B$3)),"")</f>
        <v>568.73169924030321</v>
      </c>
      <c r="GF179" s="19">
        <f>IF(ISNUMBER(GC179), GC179*COS(RADIANS(-$C179+Графики!$B$5))+GD179*SIN(RADIANS(-$C179+Графики!$B$5)),"")</f>
        <v>637.3971782076967</v>
      </c>
      <c r="GG179" s="24">
        <v>-0.47094980202444059</v>
      </c>
      <c r="GH179" s="25">
        <v>0.59821311189509141</v>
      </c>
      <c r="GI179" s="25">
        <v>-1.2162928441652499</v>
      </c>
      <c r="GJ179" s="25">
        <v>1.0802428566435451</v>
      </c>
      <c r="GK179" s="18">
        <f t="shared" si="475"/>
        <v>9.3300711746160729</v>
      </c>
      <c r="GL179" s="18">
        <f t="shared" si="476"/>
        <v>20.039713150159063</v>
      </c>
      <c r="GM179" s="18">
        <f>IF(ISNUMBER(GK179),GM178+GK179*0.5,IF(ISNUMBER(GK380),0,""))</f>
        <v>572.92596053010982</v>
      </c>
      <c r="GN179" s="18">
        <f>IF(ISNUMBER(GL179),GN178+GL179*0.5,IF(ISNUMBER(GL380),0,""))</f>
        <v>643.41681851256931</v>
      </c>
      <c r="GO179" s="18">
        <f>IF(ISNUMBER(GM179), GM179*COS(RADIANS(-$C179+Графики!$B$3))+GN179*SIN(RADIANS(-$C179+Графики!$B$3)),"")</f>
        <v>572.92596053010982</v>
      </c>
      <c r="GP179" s="19">
        <f>IF(ISNUMBER(GM179), GM179*COS(RADIANS(-$C179+Графики!$B$5))+GN179*SIN(RADIANS(-$C179+Графики!$B$5)),"")</f>
        <v>643.41681851256931</v>
      </c>
      <c r="GQ179" s="24">
        <v>-0.58458656801852416</v>
      </c>
      <c r="GR179" s="25">
        <v>0.57267683852466877</v>
      </c>
      <c r="GS179" s="25">
        <v>-1.1084583824756129</v>
      </c>
      <c r="GT179" s="25">
        <v>1.1387528362629997</v>
      </c>
      <c r="GU179" s="18">
        <f t="shared" si="477"/>
        <v>10.098856712107075</v>
      </c>
      <c r="GV179" s="18">
        <f t="shared" si="478"/>
        <v>19.609360438383881</v>
      </c>
      <c r="GW179" s="18">
        <f>IF(ISNUMBER(GU179),GW178+GU179*0.5,IF(ISNUMBER(GU380),0,""))</f>
        <v>568.22826884820506</v>
      </c>
      <c r="GX179" s="18">
        <f>IF(ISNUMBER(GV179),GX178+GV179*0.5,IF(ISNUMBER(GV380),0,""))</f>
        <v>645.11434648734394</v>
      </c>
      <c r="GY179" s="18">
        <f>IF(ISNUMBER(GW179), GW179*COS(RADIANS(-$C179+Графики!$B$3))+GX179*SIN(RADIANS(-$C179+Графики!$B$3)),"")</f>
        <v>568.22826884820506</v>
      </c>
      <c r="GZ179" s="19">
        <f>IF(ISNUMBER(GW179), GW179*COS(RADIANS(-$C179+Графики!$B$5))+GX179*SIN(RADIANS(-$C179+Графики!$B$5)),"")</f>
        <v>645.11434648734394</v>
      </c>
      <c r="HA179" s="24">
        <v>-0.56794725615265207</v>
      </c>
      <c r="HB179" s="25">
        <v>0.52988295090174364</v>
      </c>
      <c r="HC179" s="25">
        <v>-1.1182416471997914</v>
      </c>
      <c r="HD179" s="25">
        <v>1.2578990971216384</v>
      </c>
      <c r="HE179" s="18">
        <f t="shared" si="479"/>
        <v>9.5802293175803381</v>
      </c>
      <c r="HF179" s="18">
        <f t="shared" si="480"/>
        <v>20.734253810756044</v>
      </c>
      <c r="HG179" s="18">
        <f>IF(ISNUMBER(HE179),HG178+HE179*0.5,IF(ISNUMBER(HE380),0,""))</f>
        <v>569.31848085741342</v>
      </c>
      <c r="HH179" s="18">
        <f>IF(ISNUMBER(HF179),HH178+HF179*0.5,IF(ISNUMBER(HF380),0,""))</f>
        <v>644.80937678447503</v>
      </c>
      <c r="HI179" s="18">
        <f>IF(ISNUMBER(HG179), HG179*COS(RADIANS(-$C179+Графики!$B$3))+HH179*SIN(RADIANS(-$C179+Графики!$B$3)),"")</f>
        <v>569.31848085741342</v>
      </c>
      <c r="HJ179" s="19">
        <f>IF(ISNUMBER(HG179), HG179*COS(RADIANS(-$C179+Графики!$B$5))+HH179*SIN(RADIANS(-$C179+Графики!$B$5)),"")</f>
        <v>644.80937678447503</v>
      </c>
      <c r="HK179" s="24">
        <v>-0.62753499488880282</v>
      </c>
      <c r="HL179" s="25">
        <v>0.59901272628099556</v>
      </c>
      <c r="HM179" s="25">
        <v>-1.0930601682305976</v>
      </c>
      <c r="HN179" s="25">
        <v>1.0861112584302874</v>
      </c>
      <c r="HO179" s="18">
        <f t="shared" si="481"/>
        <v>10.703443702054864</v>
      </c>
      <c r="HP179" s="18">
        <f t="shared" si="482"/>
        <v>19.015711988764078</v>
      </c>
      <c r="HQ179" s="18">
        <f>IF(ISNUMBER(HO179),HQ178+HO179*0.5,IF(ISNUMBER(HO380),0,""))</f>
        <v>567.93247425649133</v>
      </c>
      <c r="HR179" s="18">
        <f>IF(ISNUMBER(HP179),HR178+HP179*0.5,IF(ISNUMBER(HP380),0,""))</f>
        <v>653.68849217414595</v>
      </c>
      <c r="HS179" s="18">
        <f>IF(ISNUMBER(HQ179), HQ179*COS(RADIANS(-$C179+Графики!$B$3))+HR179*SIN(RADIANS(-$C179+Графики!$B$3)),"")</f>
        <v>567.93247425649133</v>
      </c>
      <c r="HT179" s="19">
        <f>IF(ISNUMBER(HQ179), HQ179*COS(RADIANS(-$C179+Графики!$B$5))+HR179*SIN(RADIANS(-$C179+Графики!$B$5)),"")</f>
        <v>653.68849217414595</v>
      </c>
      <c r="HU179" s="24">
        <v>-0.61865797172882231</v>
      </c>
      <c r="HV179" s="25">
        <v>0.63817198062796632</v>
      </c>
      <c r="HW179" s="25">
        <v>-1.100757998835004</v>
      </c>
      <c r="HX179" s="25">
        <v>1.2446714388451481</v>
      </c>
      <c r="HY179" s="18">
        <f t="shared" si="483"/>
        <v>10.967690506906541</v>
      </c>
      <c r="HZ179" s="18">
        <f t="shared" si="484"/>
        <v>20.466303975556855</v>
      </c>
      <c r="IA179" s="18">
        <f>IF(ISNUMBER(HY179),IA178+HY179*0.5,IF(ISNUMBER(HY380),0,""))</f>
        <v>564.20081327395928</v>
      </c>
      <c r="IB179" s="18">
        <f>IF(ISNUMBER(HZ179),IB178+HZ179*0.5,IF(ISNUMBER(HZ380),0,""))</f>
        <v>638.25968695978463</v>
      </c>
      <c r="IC179" s="18">
        <f>IF(ISNUMBER(IA179), IA179*COS(RADIANS(-$C179+Графики!$B$3))+IB179*SIN(RADIANS(-$C179+Графики!$B$3)),"")</f>
        <v>564.20081327395928</v>
      </c>
      <c r="ID179" s="19">
        <f>IF(ISNUMBER(IA179), IA179*COS(RADIANS(-$C179+Графики!$B$5))+IB179*SIN(RADIANS(-$C179+Графики!$B$5)),"")</f>
        <v>638.25968695978463</v>
      </c>
      <c r="IE179" s="24">
        <v>-0.56411764192351255</v>
      </c>
      <c r="IF179" s="25">
        <v>0.51270670621673287</v>
      </c>
      <c r="IG179" s="25">
        <v>-1.171523160337832</v>
      </c>
      <c r="IH179" s="25">
        <v>1.1300110607475369</v>
      </c>
      <c r="II179" s="18">
        <f t="shared" si="485"/>
        <v>9.3969268699087412</v>
      </c>
      <c r="IJ179" s="18">
        <f t="shared" si="486"/>
        <v>20.083324689733494</v>
      </c>
      <c r="IK179" s="18">
        <f>IF(ISNUMBER(II179),IK178+II179*0.5,IF(ISNUMBER(II380),0,""))</f>
        <v>567.53750220217853</v>
      </c>
      <c r="IL179" s="18">
        <f>IF(ISNUMBER(IJ179),IL178+IJ179*0.5,IF(ISNUMBER(IJ380),0,""))</f>
        <v>640.32237229066573</v>
      </c>
      <c r="IM179" s="18">
        <f>IF(ISNUMBER(IK179), IK179*COS(RADIANS(-$C179+Графики!$B$3))+IL179*SIN(RADIANS(-$C179+Графики!$B$3)),"")</f>
        <v>567.53750220217853</v>
      </c>
      <c r="IN179" s="19">
        <f>IF(ISNUMBER(IK179), IK179*COS(RADIANS(-$C179+Графики!$B$5))+IL179*SIN(RADIANS(-$C179+Графики!$B$5)),"")</f>
        <v>640.32237229066573</v>
      </c>
      <c r="IO179" s="24">
        <v>-0.49251292465363306</v>
      </c>
      <c r="IP179" s="25">
        <v>0.5012919500537788</v>
      </c>
      <c r="IQ179" s="25">
        <v>-1.1512318938086361</v>
      </c>
      <c r="IR179" s="25">
        <v>1.1376097109069869</v>
      </c>
      <c r="IS179" s="18">
        <f t="shared" si="487"/>
        <v>8.6724748772235145</v>
      </c>
      <c r="IT179" s="18">
        <f t="shared" si="488"/>
        <v>19.972582933609427</v>
      </c>
      <c r="IU179" s="18">
        <f>IF(ISNUMBER(IS179),IU178+IS179*0.5,IF(ISNUMBER(IS380),0,""))</f>
        <v>562.76452345775169</v>
      </c>
      <c r="IV179" s="18">
        <f>IF(ISNUMBER(IT179),IV178+IT179*0.5,IF(ISNUMBER(IT380),0,""))</f>
        <v>648.10773705763825</v>
      </c>
      <c r="IW179" s="18">
        <f>IF(ISNUMBER(IU179), IU179*COS(RADIANS(-$C179+Графики!$B$3))+IV179*SIN(RADIANS(-$C179+Графики!$B$3)),"")</f>
        <v>562.76452345775169</v>
      </c>
      <c r="IX179" s="19">
        <f>IF(ISNUMBER(IU179), IU179*COS(RADIANS(-$C179+Графики!$B$5))+IV179*SIN(RADIANS(-$C179+Графики!$B$5)),"")</f>
        <v>648.10773705763825</v>
      </c>
    </row>
    <row r="180" spans="1:258" s="88" customFormat="1" x14ac:dyDescent="0.25">
      <c r="A180" s="44">
        <v>180</v>
      </c>
      <c r="B180" s="50">
        <v>0</v>
      </c>
      <c r="C180" s="11">
        <f>IF(Графики!$A$7="Расчитывать с учетом закручивания скважины",B180,0)</f>
        <v>0</v>
      </c>
      <c r="D180" s="47">
        <v>88.5</v>
      </c>
      <c r="E180" s="34">
        <f>IF(ISNUMBER(INDEX($I$1:$IX$303,$A180,E$1) ),INDEX($I$1:$IX$303,$A180,E$1),0)</f>
        <v>9.7949720981087207</v>
      </c>
      <c r="F180" s="35">
        <f>IF(ISNUMBER(INDEX($I$1:$IX$303,$A180,F$1) ),INDEX($I$1:$IX$303,$A180,F$1),0)</f>
        <v>19.978002357037727</v>
      </c>
      <c r="G180" s="35">
        <f>IF(ISNUMBER(INDEX($I$1:$IX$303,$A180,G$1) ),INDEX($I$1:$IX$303,$A180,G$1)-$G$305,0)</f>
        <v>-408.40499850575065</v>
      </c>
      <c r="H180" s="36">
        <f>IF(ISNUMBER(INDEX($I$1:$IX$303,$A180,H$1) ),INDEX($I$1:$IX$303,$A180,H$1)-$H$305,0)</f>
        <v>-496.96639545745722</v>
      </c>
      <c r="I180" s="29">
        <v>-0.60229648422129223</v>
      </c>
      <c r="J180" s="25">
        <v>0.52014258768401267</v>
      </c>
      <c r="K180" s="25">
        <v>-1.1687029650244753</v>
      </c>
      <c r="L180" s="25">
        <v>1.1207597838052603</v>
      </c>
      <c r="M180" s="18">
        <f t="shared" si="439"/>
        <v>9.7949720981087207</v>
      </c>
      <c r="N180" s="18">
        <f t="shared" si="440"/>
        <v>19.978002357037727</v>
      </c>
      <c r="O180" s="18">
        <f>IF(ISNUMBER(M180),O179+M180*0.5,IF(ISNUMBER(M381),0,""))</f>
        <v>569.511157383664</v>
      </c>
      <c r="P180" s="18">
        <f>IF(ISNUMBER(N180),P179+N180*0.5,IF(ISNUMBER(N381),0,""))</f>
        <v>658.46326802658029</v>
      </c>
      <c r="Q180" s="18">
        <f>IF(ISNUMBER(O180), O180*COS(RADIANS(-$C180+Графики!$B$3))+P180*SIN(RADIANS(-$C180+Графики!$B$3)),"")</f>
        <v>569.511157383664</v>
      </c>
      <c r="R180" s="19">
        <f>IF(ISNUMBER(O180), O180*COS(RADIANS(-$C180+Графики!$B$5))+P180*SIN(RADIANS(-$C180+Графики!$B$5)),"")</f>
        <v>658.46326802658029</v>
      </c>
      <c r="S180" s="29">
        <v>-0.56352803299139675</v>
      </c>
      <c r="T180" s="25">
        <v>0.45356516165463545</v>
      </c>
      <c r="U180" s="25">
        <v>-1.2652124682869856</v>
      </c>
      <c r="V180" s="25">
        <v>1.0410406315427723</v>
      </c>
      <c r="W180" s="18">
        <f t="shared" si="441"/>
        <v>8.8756959840701057</v>
      </c>
      <c r="X180" s="18">
        <f t="shared" si="442"/>
        <v>20.12449635263544</v>
      </c>
      <c r="Y180" s="18">
        <f>IF(ISNUMBER(W180),Y179+W180*0.5,IF(ISNUMBER(W381),0,""))</f>
        <v>568.35810024538739</v>
      </c>
      <c r="Z180" s="18">
        <f>IF(ISNUMBER(X180),Z179+X180*0.5,IF(ISNUMBER(X381),0,""))</f>
        <v>655.23717928183021</v>
      </c>
      <c r="AA180" s="18">
        <f>IF(ISNUMBER(Y180), Y180*COS(RADIANS(-$C180+Графики!$B$3))+Z180*SIN(RADIANS(-$C180+Графики!$B$3)),"")</f>
        <v>568.35810024538739</v>
      </c>
      <c r="AB180" s="18">
        <f>IF(ISNUMBER(Y180), Y180*COS(RADIANS(-$C180+Графики!$B$5))+Z180*SIN(RADIANS(-$C180+Графики!$B$5)),"")</f>
        <v>655.23717928183021</v>
      </c>
      <c r="AC180" s="24">
        <v>-0.61293555489930074</v>
      </c>
      <c r="AD180" s="25">
        <v>0.43338674961008827</v>
      </c>
      <c r="AE180" s="25">
        <v>-1.3368887194134342</v>
      </c>
      <c r="AF180" s="25">
        <v>1.0498387782207668</v>
      </c>
      <c r="AG180" s="18">
        <f t="shared" si="443"/>
        <v>9.130757747611133</v>
      </c>
      <c r="AH180" s="18">
        <f t="shared" si="444"/>
        <v>20.826620712222695</v>
      </c>
      <c r="AI180" s="18">
        <f>IF(ISNUMBER(AG180),AI179+AG180*0.5,IF(ISNUMBER(AG381),0,""))</f>
        <v>570.71447498051657</v>
      </c>
      <c r="AJ180" s="18">
        <f>IF(ISNUMBER(AH180),AJ179+AH180*0.5,IF(ISNUMBER(AH381),0,""))</f>
        <v>658.07772348143419</v>
      </c>
      <c r="AK180" s="18">
        <f>IF(ISNUMBER(AI180), AI180*COS(RADIANS(-$C180+Графики!$B$3))+AJ180*SIN(RADIANS(-$C180+Графики!$B$3)),"")</f>
        <v>570.71447498051657</v>
      </c>
      <c r="AL180" s="19">
        <f>IF(ISNUMBER(AI180), AI180*COS(RADIANS(-$C180+Графики!$B$5))+AJ180*SIN(RADIANS(-$C180+Графики!$B$5)),"")</f>
        <v>658.07772348143419</v>
      </c>
      <c r="AM180" s="24">
        <v>-0.61121522481722146</v>
      </c>
      <c r="AN180" s="25">
        <v>0.45668828628468172</v>
      </c>
      <c r="AO180" s="25">
        <v>-1.2045181001127139</v>
      </c>
      <c r="AP180" s="25">
        <v>1.0161596741543628</v>
      </c>
      <c r="AQ180" s="18">
        <f t="shared" si="445"/>
        <v>9.3190812895317645</v>
      </c>
      <c r="AR180" s="18">
        <f t="shared" si="446"/>
        <v>19.37785645332632</v>
      </c>
      <c r="AS180" s="18">
        <f>IF(ISNUMBER(AQ180),AS179+AQ180*0.5,IF(ISNUMBER(AQ381),0,""))</f>
        <v>565.07479681123982</v>
      </c>
      <c r="AT180" s="18">
        <f>IF(ISNUMBER(AR180),AT179+AR180*0.5,IF(ISNUMBER(AR381),0,""))</f>
        <v>655.98288220989423</v>
      </c>
      <c r="AU180" s="18">
        <f>IF(ISNUMBER(AS180), AS180*COS(RADIANS(-$C180+Графики!$B$3))+AT180*SIN(RADIANS(-$C180+Графики!$B$3)),"")</f>
        <v>565.07479681123982</v>
      </c>
      <c r="AV180" s="19">
        <f>IF(ISNUMBER(AS180), AS180*COS(RADIANS(-$C180+Графики!$B$5))+AT180*SIN(RADIANS(-$C180+Графики!$B$5)),"")</f>
        <v>655.98288220989423</v>
      </c>
      <c r="AW180" s="24">
        <v>-0.63728694355912474</v>
      </c>
      <c r="AX180" s="25">
        <v>0.49427467816113091</v>
      </c>
      <c r="AY180" s="25">
        <v>-1.2121933248426873</v>
      </c>
      <c r="AZ180" s="25">
        <v>1.1021205493775155</v>
      </c>
      <c r="BA180" s="18">
        <f t="shared" si="447"/>
        <v>9.8745775132033025</v>
      </c>
      <c r="BB180" s="18">
        <f t="shared" si="448"/>
        <v>20.194825583630909</v>
      </c>
      <c r="BC180" s="18">
        <f>IF(ISNUMBER(BA180),BC179+BA180*0.5,IF(ISNUMBER(BA381),0,""))</f>
        <v>562.6170219787216</v>
      </c>
      <c r="BD180" s="18">
        <f>IF(ISNUMBER(BB180),BD179+BB180*0.5,IF(ISNUMBER(BB381),0,""))</f>
        <v>651.68631661476218</v>
      </c>
      <c r="BE180" s="18">
        <f>IF(ISNUMBER(BC180), BC180*COS(RADIANS(-$C180+Графики!$B$3))+BD180*SIN(RADIANS(-$C180+Графики!$B$3)),"")</f>
        <v>562.6170219787216</v>
      </c>
      <c r="BF180" s="19">
        <f>IF(ISNUMBER(BC180), BC180*COS(RADIANS(-$C180+Графики!$B$5))+BD180*SIN(RADIANS(-$C180+Графики!$B$5)),"")</f>
        <v>651.68631661476218</v>
      </c>
      <c r="BG180" s="24">
        <v>-0.4839392415750392</v>
      </c>
      <c r="BH180" s="25">
        <v>0.58217569561481175</v>
      </c>
      <c r="BI180" s="25">
        <v>-1.3069045364798808</v>
      </c>
      <c r="BJ180" s="25">
        <v>1.0268863777982393</v>
      </c>
      <c r="BK180" s="18">
        <f t="shared" si="449"/>
        <v>9.3034737143231414</v>
      </c>
      <c r="BL180" s="18">
        <f t="shared" si="450"/>
        <v>20.364759866984645</v>
      </c>
      <c r="BM180" s="18">
        <f>IF(ISNUMBER(BK180),BM179+BK180*0.5,IF(ISNUMBER(BK381),0,""))</f>
        <v>567.65280261219482</v>
      </c>
      <c r="BN180" s="18">
        <f>IF(ISNUMBER(BL180),BN179+BL180*0.5,IF(ISNUMBER(BL381),0,""))</f>
        <v>648.52982117633417</v>
      </c>
      <c r="BO180" s="18">
        <f>IF(ISNUMBER(BM180), BM180*COS(RADIANS(-$C180+Графики!$B$3))+BN180*SIN(RADIANS(-$C180+Графики!$B$3)),"")</f>
        <v>567.65280261219482</v>
      </c>
      <c r="BP180" s="19">
        <f>IF(ISNUMBER(BM180), BM180*COS(RADIANS(-$C180+Графики!$B$5))+BN180*SIN(RADIANS(-$C180+Графики!$B$5)),"")</f>
        <v>648.52982117633417</v>
      </c>
      <c r="BQ180" s="24">
        <v>-0.57844777928677837</v>
      </c>
      <c r="BR180" s="25">
        <v>0.41285009316407595</v>
      </c>
      <c r="BS180" s="25">
        <v>-1.324786834438936</v>
      </c>
      <c r="BT180" s="25">
        <v>1.1736764598402467</v>
      </c>
      <c r="BU180" s="18">
        <f t="shared" si="451"/>
        <v>8.6505979760309728</v>
      </c>
      <c r="BV180" s="18">
        <f t="shared" si="452"/>
        <v>21.801477936653939</v>
      </c>
      <c r="BW180" s="18">
        <f>IF(ISNUMBER(BU180),BW179+BU180*0.5,IF(ISNUMBER(BU381),0,""))</f>
        <v>570.02561822115808</v>
      </c>
      <c r="BX180" s="18">
        <f>IF(ISNUMBER(BV180),BX179+BV180*0.5,IF(ISNUMBER(BV381),0,""))</f>
        <v>649.71380845731858</v>
      </c>
      <c r="BY180" s="18">
        <f>IF(ISNUMBER(BW180), BW180*COS(RADIANS(-$C180+Графики!$B$3))+BX180*SIN(RADIANS(-$C180+Графики!$B$3)),"")</f>
        <v>570.02561822115808</v>
      </c>
      <c r="BZ180" s="19">
        <f>IF(ISNUMBER(BW180), BW180*COS(RADIANS(-$C180+Графики!$B$5))+BX180*SIN(RADIANS(-$C180+Графики!$B$5)),"")</f>
        <v>649.71380845731858</v>
      </c>
      <c r="CA180" s="29">
        <v>-0.5887832211742603</v>
      </c>
      <c r="CB180" s="25">
        <v>0.49236283745621878</v>
      </c>
      <c r="CC180" s="25">
        <v>-1.204411365518649</v>
      </c>
      <c r="CD180" s="25">
        <v>1.014697842275772</v>
      </c>
      <c r="CE180" s="18">
        <f t="shared" si="453"/>
        <v>9.4346392367495202</v>
      </c>
      <c r="CF180" s="18">
        <f t="shared" si="454"/>
        <v>19.364170697002528</v>
      </c>
      <c r="CG180" s="18">
        <f>IF(ISNUMBER(CE180),CG179+CE180*0.5,IF(ISNUMBER(CE381),0,""))</f>
        <v>574.8349623464826</v>
      </c>
      <c r="CH180" s="18">
        <f>IF(ISNUMBER(CF180),CH179+CF180*0.5,IF(ISNUMBER(CF381),0,""))</f>
        <v>664.0489669347113</v>
      </c>
      <c r="CI180" s="18">
        <f>IF(ISNUMBER(CG180), CG180*COS(RADIANS(-$C180+Графики!$B$3))+CH180*SIN(RADIANS(-$C180+Графики!$B$3)),"")</f>
        <v>574.8349623464826</v>
      </c>
      <c r="CJ180" s="19">
        <f>IF(ISNUMBER(CG180), CG180*COS(RADIANS(-$C180+Графики!$B$5))+CH180*SIN(RADIANS(-$C180+Графики!$B$5)),"")</f>
        <v>664.0489669347113</v>
      </c>
      <c r="CK180" s="24">
        <v>-0.53842385137815696</v>
      </c>
      <c r="CL180" s="25">
        <v>0.46600311625109547</v>
      </c>
      <c r="CM180" s="25">
        <v>-1.1947845601783871</v>
      </c>
      <c r="CN180" s="25">
        <v>1.0273351675196332</v>
      </c>
      <c r="CO180" s="18">
        <f t="shared" si="455"/>
        <v>8.7651666013467935</v>
      </c>
      <c r="CP180" s="18">
        <f t="shared" si="456"/>
        <v>19.390437506540245</v>
      </c>
      <c r="CQ180" s="18">
        <f>IF(ISNUMBER(CO180),CQ179+CO180*0.5,IF(ISNUMBER(CO381),0,""))</f>
        <v>577.51122986270775</v>
      </c>
      <c r="CR180" s="18">
        <f>IF(ISNUMBER(CP180),CR179+CP180*0.5,IF(ISNUMBER(CP381),0,""))</f>
        <v>661.69942883216743</v>
      </c>
      <c r="CS180" s="18">
        <f>IF(ISNUMBER(CQ180), CQ180*COS(RADIANS(-$C180+Графики!$B$3))+CR180*SIN(RADIANS(-$C180+Графики!$B$3)),"")</f>
        <v>577.51122986270775</v>
      </c>
      <c r="CT180" s="19">
        <f>IF(ISNUMBER(CQ180), CQ180*COS(RADIANS(-$C180+Графики!$B$5))+CR180*SIN(RADIANS(-$C180+Графики!$B$5)),"")</f>
        <v>661.69942883216743</v>
      </c>
      <c r="CU180" s="24">
        <v>-0.49365240158160506</v>
      </c>
      <c r="CV180" s="25">
        <v>0.42343204587983507</v>
      </c>
      <c r="CW180" s="25">
        <v>-1.3390479850544614</v>
      </c>
      <c r="CX180" s="25">
        <v>1.0778411068774529</v>
      </c>
      <c r="CY180" s="18">
        <f t="shared" si="457"/>
        <v>8.0029861321300242</v>
      </c>
      <c r="CZ180" s="18">
        <f t="shared" si="458"/>
        <v>21.089772462311096</v>
      </c>
      <c r="DA180" s="18">
        <f>IF(ISNUMBER(CY180),DA179+CY180*0.5,IF(ISNUMBER(CY381),0,""))</f>
        <v>566.30062831910584</v>
      </c>
      <c r="DB180" s="18">
        <f>IF(ISNUMBER(CZ180),DB179+CZ180*0.5,IF(ISNUMBER(CZ381),0,""))</f>
        <v>658.50091944749306</v>
      </c>
      <c r="DC180" s="18">
        <f>IF(ISNUMBER(DA180), DA180*COS(RADIANS(-$C180+Графики!$B$3))+DB180*SIN(RADIANS(-$C180+Графики!$B$3)),"")</f>
        <v>566.30062831910584</v>
      </c>
      <c r="DD180" s="19">
        <f>IF(ISNUMBER(DA180), DA180*COS(RADIANS(-$C180+Графики!$B$5))+DB180*SIN(RADIANS(-$C180+Графики!$B$5)),"")</f>
        <v>658.50091944749306</v>
      </c>
      <c r="DE180" s="24">
        <v>-0.51332931423139405</v>
      </c>
      <c r="DF180" s="25">
        <v>0.46831882352197962</v>
      </c>
      <c r="DG180" s="25">
        <v>-1.2891076692753911</v>
      </c>
      <c r="DH180" s="25">
        <v>1.0999972492595158</v>
      </c>
      <c r="DI180" s="18">
        <f t="shared" si="459"/>
        <v>8.5663912751402513</v>
      </c>
      <c r="DJ180" s="18">
        <f t="shared" si="460"/>
        <v>20.847363118995499</v>
      </c>
      <c r="DK180" s="18">
        <f>IF(ISNUMBER(DI180),DK179+DI180*0.5,IF(ISNUMBER(DI381),0,""))</f>
        <v>567.26815519376714</v>
      </c>
      <c r="DL180" s="18">
        <f>IF(ISNUMBER(DJ180),DL179+DJ180*0.5,IF(ISNUMBER(DJ381),0,""))</f>
        <v>660.48421191602006</v>
      </c>
      <c r="DM180" s="18">
        <f>IF(ISNUMBER(DK180), DK180*COS(RADIANS(-$C180+Графики!$B$3))+DL180*SIN(RADIANS(-$C180+Графики!$B$3)),"")</f>
        <v>567.26815519376714</v>
      </c>
      <c r="DN180" s="19">
        <f>IF(ISNUMBER(DK180), DK180*COS(RADIANS(-$C180+Графики!$B$5))+DL180*SIN(RADIANS(-$C180+Графики!$B$5)),"")</f>
        <v>660.48421191602006</v>
      </c>
      <c r="DO180" s="24">
        <v>-0.6082572268749934</v>
      </c>
      <c r="DP180" s="25">
        <v>0.56264724472431416</v>
      </c>
      <c r="DQ180" s="25">
        <v>-1.2968535156567749</v>
      </c>
      <c r="DR180" s="25">
        <v>1.1605925312256959</v>
      </c>
      <c r="DS180" s="18">
        <f t="shared" si="461"/>
        <v>10.217891319172287</v>
      </c>
      <c r="DT180" s="18">
        <f t="shared" si="462"/>
        <v>21.443618615130347</v>
      </c>
      <c r="DU180" s="18">
        <f>IF(ISNUMBER(DS180),DU179+DS180*0.5,IF(ISNUMBER(DS381),0,""))</f>
        <v>575.52216647788191</v>
      </c>
      <c r="DV180" s="18">
        <f>IF(ISNUMBER(DT180),DV179+DT180*0.5,IF(ISNUMBER(DT381),0,""))</f>
        <v>657.59331331576584</v>
      </c>
      <c r="DW180" s="18">
        <f>IF(ISNUMBER(DU180), DU180*COS(RADIANS(-$C180+Графики!$B$3))+DV180*SIN(RADIANS(-$C180+Графики!$B$3)),"")</f>
        <v>575.52216647788191</v>
      </c>
      <c r="DX180" s="19">
        <f>IF(ISNUMBER(DU180), DU180*COS(RADIANS(-$C180+Графики!$B$5))+DV180*SIN(RADIANS(-$C180+Графики!$B$5)),"")</f>
        <v>657.59331331576584</v>
      </c>
      <c r="DY180" s="24">
        <v>-0.63190974158932189</v>
      </c>
      <c r="DZ180" s="25">
        <v>0.44224953057711114</v>
      </c>
      <c r="EA180" s="25">
        <v>-1.2416954564068885</v>
      </c>
      <c r="EB180" s="25">
        <v>1.1282949448304338</v>
      </c>
      <c r="EC180" s="18">
        <f t="shared" si="463"/>
        <v>9.3736707189429893</v>
      </c>
      <c r="ED180" s="18">
        <f t="shared" si="464"/>
        <v>20.680593450702499</v>
      </c>
      <c r="EE180" s="18">
        <f>IF(ISNUMBER(EC180),EE179+EC180*0.5,IF(ISNUMBER(EC381),0,""))</f>
        <v>566.4824208643364</v>
      </c>
      <c r="EF180" s="18">
        <f>IF(ISNUMBER(ED180),EF179+ED180*0.5,IF(ISNUMBER(ED381),0,""))</f>
        <v>651.88500535867445</v>
      </c>
      <c r="EG180" s="18">
        <f>IF(ISNUMBER(EE180), EE180*COS(RADIANS(-$C180+Графики!$B$3))+EF180*SIN(RADIANS(-$C180+Графики!$B$3)),"")</f>
        <v>566.4824208643364</v>
      </c>
      <c r="EH180" s="19">
        <f>IF(ISNUMBER(EE180), EE180*COS(RADIANS(-$C180+Графики!$B$5))+EF180*SIN(RADIANS(-$C180+Графики!$B$5)),"")</f>
        <v>651.88500535867445</v>
      </c>
      <c r="EI180" s="24">
        <v>-0.59169046881655152</v>
      </c>
      <c r="EJ180" s="25">
        <v>0.53900672063614596</v>
      </c>
      <c r="EK180" s="25">
        <v>-1.3308350156140527</v>
      </c>
      <c r="EL180" s="25">
        <v>1.163483614842497</v>
      </c>
      <c r="EM180" s="18">
        <f t="shared" si="465"/>
        <v>9.8670342860943929</v>
      </c>
      <c r="EN180" s="18">
        <f t="shared" si="466"/>
        <v>21.765317504023241</v>
      </c>
      <c r="EO180" s="18">
        <f>IF(ISNUMBER(EM180),EO179+EM180*0.5,IF(ISNUMBER(EM381),0,""))</f>
        <v>570.63040895302481</v>
      </c>
      <c r="EP180" s="18">
        <f>IF(ISNUMBER(EN180),EP179+EN180*0.5,IF(ISNUMBER(EN381),0,""))</f>
        <v>658.05538387262368</v>
      </c>
      <c r="EQ180" s="18">
        <f>IF(ISNUMBER(EO180), EO180*COS(RADIANS(-$C180+Графики!$B$3))+EP180*SIN(RADIANS(-$C180+Графики!$B$3)),"")</f>
        <v>570.63040895302481</v>
      </c>
      <c r="ER180" s="19">
        <f>IF(ISNUMBER(EO180), EO180*COS(RADIANS(-$C180+Графики!$B$5))+EP180*SIN(RADIANS(-$C180+Графики!$B$5)),"")</f>
        <v>658.05538387262368</v>
      </c>
      <c r="ES180" s="24">
        <v>-0.48205831872196181</v>
      </c>
      <c r="ET180" s="25">
        <v>0.48675812438831068</v>
      </c>
      <c r="EU180" s="25">
        <v>-1.3371200264776892</v>
      </c>
      <c r="EV180" s="25">
        <v>1.0947004838074565</v>
      </c>
      <c r="EW180" s="18">
        <f t="shared" si="467"/>
        <v>8.4544176703079881</v>
      </c>
      <c r="EX180" s="18">
        <f t="shared" si="468"/>
        <v>21.220044508224884</v>
      </c>
      <c r="EY180" s="18">
        <f>IF(ISNUMBER(EW180),EY179+EW180*0.5,IF(ISNUMBER(EW381),0,""))</f>
        <v>560.67383775760209</v>
      </c>
      <c r="EZ180" s="18">
        <f>IF(ISNUMBER(EX180),EZ179+EX180*0.5,IF(ISNUMBER(EX381),0,""))</f>
        <v>654.37634598415048</v>
      </c>
      <c r="FA180" s="18">
        <f>IF(ISNUMBER(EY180), EY180*COS(RADIANS(-$C180+Графики!$B$3))+EZ180*SIN(RADIANS(-$C180+Графики!$B$3)),"")</f>
        <v>560.67383775760209</v>
      </c>
      <c r="FB180" s="19">
        <f>IF(ISNUMBER(EY180), EY180*COS(RADIANS(-$C180+Графики!$B$5))+EZ180*SIN(RADIANS(-$C180+Графики!$B$5)),"")</f>
        <v>654.37634598415048</v>
      </c>
      <c r="FC180" s="24">
        <v>-0.56056662662170875</v>
      </c>
      <c r="FD180" s="25">
        <v>0.4834028311498858</v>
      </c>
      <c r="FE180" s="25">
        <v>-1.1563797292265898</v>
      </c>
      <c r="FF180" s="25">
        <v>1.0857728767489403</v>
      </c>
      <c r="FG180" s="18">
        <f t="shared" si="469"/>
        <v>9.1102261404242846</v>
      </c>
      <c r="FH180" s="18">
        <f t="shared" si="470"/>
        <v>19.565224183377293</v>
      </c>
      <c r="FI180" s="18">
        <f>IF(ISNUMBER(FG180),FI179+FG180*0.5,IF(ISNUMBER(FG381),0,""))</f>
        <v>568.75450350821575</v>
      </c>
      <c r="FJ180" s="18">
        <f>IF(ISNUMBER(FH180),FJ179+FH180*0.5,IF(ISNUMBER(FH381),0,""))</f>
        <v>660.943047528796</v>
      </c>
      <c r="FK180" s="18">
        <f>IF(ISNUMBER(FI180), FI180*COS(RADIANS(-$C180+Графики!$B$3))+FJ180*SIN(RADIANS(-$C180+Графики!$B$3)),"")</f>
        <v>568.75450350821575</v>
      </c>
      <c r="FL180" s="19">
        <f>IF(ISNUMBER(FI180), FI180*COS(RADIANS(-$C180+Графики!$B$5))+FJ180*SIN(RADIANS(-$C180+Графики!$B$5)),"")</f>
        <v>660.943047528796</v>
      </c>
      <c r="FM180" s="24">
        <v>-0.63517480472803367</v>
      </c>
      <c r="FN180" s="25">
        <v>0.58977257851953868</v>
      </c>
      <c r="FO180" s="25">
        <v>-1.1837844451444608</v>
      </c>
      <c r="FP180" s="25">
        <v>1.0121321988225354</v>
      </c>
      <c r="FQ180" s="18">
        <f t="shared" si="471"/>
        <v>10.689478918065237</v>
      </c>
      <c r="FR180" s="18">
        <f t="shared" si="472"/>
        <v>19.161814950770303</v>
      </c>
      <c r="FS180" s="18">
        <f>IF(ISNUMBER(FQ180),FS179+FQ180*0.5,IF(ISNUMBER(FQ381),0,""))</f>
        <v>576.40851084689177</v>
      </c>
      <c r="FT180" s="18">
        <f>IF(ISNUMBER(FR180),FT179+FR180*0.5,IF(ISNUMBER(FR381),0,""))</f>
        <v>649.81505041801211</v>
      </c>
      <c r="FU180" s="18">
        <f>IF(ISNUMBER(FS180), FS180*COS(RADIANS(-$C180+Графики!$B$3))+FT180*SIN(RADIANS(-$C180+Графики!$B$3)),"")</f>
        <v>576.40851084689177</v>
      </c>
      <c r="FV180" s="19">
        <f>IF(ISNUMBER(FS180), FS180*COS(RADIANS(-$C180+Графики!$B$5))+FT180*SIN(RADIANS(-$C180+Графики!$B$5)),"")</f>
        <v>649.81505041801211</v>
      </c>
      <c r="FW180" s="24">
        <v>-0.44726581495835249</v>
      </c>
      <c r="FX180" s="25">
        <v>0.48191093405724006</v>
      </c>
      <c r="FY180" s="25">
        <v>-1.2587784820799297</v>
      </c>
      <c r="FZ180" s="25">
        <v>1.0726168835235539</v>
      </c>
      <c r="GA180" s="18">
        <f t="shared" si="473"/>
        <v>8.1085079461241474</v>
      </c>
      <c r="GB180" s="18">
        <f t="shared" si="474"/>
        <v>20.343859092022434</v>
      </c>
      <c r="GC180" s="18">
        <f>IF(ISNUMBER(GA180),GC179+GA180*0.5,IF(ISNUMBER(GA381),0,""))</f>
        <v>572.78595321336525</v>
      </c>
      <c r="GD180" s="18">
        <f>IF(ISNUMBER(GB180),GD179+GB180*0.5,IF(ISNUMBER(GB381),0,""))</f>
        <v>647.56910775370795</v>
      </c>
      <c r="GE180" s="18">
        <f>IF(ISNUMBER(GC180), GC180*COS(RADIANS(-$C180+Графики!$B$3))+GD180*SIN(RADIANS(-$C180+Графики!$B$3)),"")</f>
        <v>572.78595321336525</v>
      </c>
      <c r="GF180" s="19">
        <f>IF(ISNUMBER(GC180), GC180*COS(RADIANS(-$C180+Графики!$B$5))+GD180*SIN(RADIANS(-$C180+Графики!$B$5)),"")</f>
        <v>647.56910775370795</v>
      </c>
      <c r="GG180" s="24">
        <v>-0.50265947139958123</v>
      </c>
      <c r="GH180" s="25">
        <v>0.59107321559834103</v>
      </c>
      <c r="GI180" s="25">
        <v>-1.1479790196671791</v>
      </c>
      <c r="GJ180" s="25">
        <v>1.0181978235568043</v>
      </c>
      <c r="GK180" s="18">
        <f t="shared" si="475"/>
        <v>9.544473344355783</v>
      </c>
      <c r="GL180" s="18">
        <f t="shared" si="476"/>
        <v>18.902333238056602</v>
      </c>
      <c r="GM180" s="18">
        <f>IF(ISNUMBER(GK180),GM179+GK180*0.5,IF(ISNUMBER(GK381),0,""))</f>
        <v>577.6981972022877</v>
      </c>
      <c r="GN180" s="18">
        <f>IF(ISNUMBER(GL180),GN179+GL180*0.5,IF(ISNUMBER(GL381),0,""))</f>
        <v>652.86798513159761</v>
      </c>
      <c r="GO180" s="18">
        <f>IF(ISNUMBER(GM180), GM180*COS(RADIANS(-$C180+Графики!$B$3))+GN180*SIN(RADIANS(-$C180+Графики!$B$3)),"")</f>
        <v>577.6981972022877</v>
      </c>
      <c r="GP180" s="19">
        <f>IF(ISNUMBER(GM180), GM180*COS(RADIANS(-$C180+Графики!$B$5))+GN180*SIN(RADIANS(-$C180+Графики!$B$5)),"")</f>
        <v>652.86798513159761</v>
      </c>
      <c r="GQ180" s="24">
        <v>-0.44807781912799893</v>
      </c>
      <c r="GR180" s="25">
        <v>0.55193623661949609</v>
      </c>
      <c r="GS180" s="25">
        <v>-1.3303746914091867</v>
      </c>
      <c r="GT180" s="25">
        <v>1.1294373485435669</v>
      </c>
      <c r="GU180" s="18">
        <f t="shared" si="477"/>
        <v>8.7266581532396792</v>
      </c>
      <c r="GV180" s="18">
        <f t="shared" si="478"/>
        <v>21.464261047505335</v>
      </c>
      <c r="GW180" s="18">
        <f>IF(ISNUMBER(GU180),GW179+GU180*0.5,IF(ISNUMBER(GU381),0,""))</f>
        <v>572.5915979248249</v>
      </c>
      <c r="GX180" s="18">
        <f>IF(ISNUMBER(GV180),GX179+GV180*0.5,IF(ISNUMBER(GV381),0,""))</f>
        <v>655.84647701109657</v>
      </c>
      <c r="GY180" s="18">
        <f>IF(ISNUMBER(GW180), GW180*COS(RADIANS(-$C180+Графики!$B$3))+GX180*SIN(RADIANS(-$C180+Графики!$B$3)),"")</f>
        <v>572.5915979248249</v>
      </c>
      <c r="GZ180" s="19">
        <f>IF(ISNUMBER(GW180), GW180*COS(RADIANS(-$C180+Графики!$B$5))+GX180*SIN(RADIANS(-$C180+Графики!$B$5)),"")</f>
        <v>655.84647701109657</v>
      </c>
      <c r="HA180" s="24">
        <v>-0.54238507074993825</v>
      </c>
      <c r="HB180" s="25">
        <v>0.5499328814516552</v>
      </c>
      <c r="HC180" s="25">
        <v>-1.2194762127012728</v>
      </c>
      <c r="HD180" s="25">
        <v>1.0555682929181631</v>
      </c>
      <c r="HE180" s="18">
        <f t="shared" si="479"/>
        <v>9.5321280158588806</v>
      </c>
      <c r="HF180" s="18">
        <f t="shared" si="480"/>
        <v>19.852204402805054</v>
      </c>
      <c r="HG180" s="18">
        <f>IF(ISNUMBER(HE180),HG179+HE180*0.5,IF(ISNUMBER(HE381),0,""))</f>
        <v>574.08454486534288</v>
      </c>
      <c r="HH180" s="18">
        <f>IF(ISNUMBER(HF180),HH179+HF180*0.5,IF(ISNUMBER(HF381),0,""))</f>
        <v>654.73547898587753</v>
      </c>
      <c r="HI180" s="18">
        <f>IF(ISNUMBER(HG180), HG180*COS(RADIANS(-$C180+Графики!$B$3))+HH180*SIN(RADIANS(-$C180+Графики!$B$3)),"")</f>
        <v>574.08454486534288</v>
      </c>
      <c r="HJ180" s="19">
        <f>IF(ISNUMBER(HG180), HG180*COS(RADIANS(-$C180+Графики!$B$5))+HH180*SIN(RADIANS(-$C180+Графики!$B$5)),"")</f>
        <v>654.73547898587753</v>
      </c>
      <c r="HK180" s="24">
        <v>-0.55844078824211418</v>
      </c>
      <c r="HL180" s="25">
        <v>0.48337967169405627</v>
      </c>
      <c r="HM180" s="25">
        <v>-1.3045620460343317</v>
      </c>
      <c r="HN180" s="25">
        <v>1.0231541422115529</v>
      </c>
      <c r="HO180" s="18">
        <f t="shared" si="481"/>
        <v>9.0914733731529598</v>
      </c>
      <c r="HP180" s="18">
        <f t="shared" si="482"/>
        <v>20.311758846981178</v>
      </c>
      <c r="HQ180" s="18">
        <f>IF(ISNUMBER(HO180),HQ179+HO180*0.5,IF(ISNUMBER(HO381),0,""))</f>
        <v>572.47821094306778</v>
      </c>
      <c r="HR180" s="18">
        <f>IF(ISNUMBER(HP180),HR179+HP180*0.5,IF(ISNUMBER(HP381),0,""))</f>
        <v>663.8443715976365</v>
      </c>
      <c r="HS180" s="18">
        <f>IF(ISNUMBER(HQ180), HQ180*COS(RADIANS(-$C180+Графики!$B$3))+HR180*SIN(RADIANS(-$C180+Графики!$B$3)),"")</f>
        <v>572.47821094306778</v>
      </c>
      <c r="HT180" s="19">
        <f>IF(ISNUMBER(HQ180), HQ180*COS(RADIANS(-$C180+Графики!$B$5))+HR180*SIN(RADIANS(-$C180+Графики!$B$5)),"")</f>
        <v>663.8443715976365</v>
      </c>
      <c r="HU180" s="24">
        <v>-0.633552288839069</v>
      </c>
      <c r="HV180" s="25">
        <v>0.54909798140913035</v>
      </c>
      <c r="HW180" s="25">
        <v>-1.2788121555887981</v>
      </c>
      <c r="HX180" s="25">
        <v>1.1538952545423595</v>
      </c>
      <c r="HY180" s="18">
        <f t="shared" si="483"/>
        <v>10.320387344179091</v>
      </c>
      <c r="HZ180" s="18">
        <f t="shared" si="484"/>
        <v>21.227782426070053</v>
      </c>
      <c r="IA180" s="18">
        <f>IF(ISNUMBER(HY180),IA179+HY180*0.5,IF(ISNUMBER(HY381),0,""))</f>
        <v>569.36100694604886</v>
      </c>
      <c r="IB180" s="18">
        <f>IF(ISNUMBER(HZ180),IB179+HZ180*0.5,IF(ISNUMBER(HZ381),0,""))</f>
        <v>648.87357817281963</v>
      </c>
      <c r="IC180" s="18">
        <f>IF(ISNUMBER(IA180), IA180*COS(RADIANS(-$C180+Графики!$B$3))+IB180*SIN(RADIANS(-$C180+Графики!$B$3)),"")</f>
        <v>569.36100694604886</v>
      </c>
      <c r="ID180" s="19">
        <f>IF(ISNUMBER(IA180), IA180*COS(RADIANS(-$C180+Графики!$B$5))+IB180*SIN(RADIANS(-$C180+Графики!$B$5)),"")</f>
        <v>648.87357817281963</v>
      </c>
      <c r="IE180" s="24">
        <v>-0.48091693905626098</v>
      </c>
      <c r="IF180" s="25">
        <v>0.50183341036753681</v>
      </c>
      <c r="IG180" s="25">
        <v>-1.2734342271309287</v>
      </c>
      <c r="IH180" s="25">
        <v>1.0272766260887356</v>
      </c>
      <c r="II180" s="18">
        <f t="shared" si="485"/>
        <v>8.5760095331671966</v>
      </c>
      <c r="IJ180" s="18">
        <f t="shared" si="486"/>
        <v>20.076140898302562</v>
      </c>
      <c r="IK180" s="18">
        <f>IF(ISNUMBER(II180),IK179+II180*0.5,IF(ISNUMBER(II381),0,""))</f>
        <v>571.82550696876217</v>
      </c>
      <c r="IL180" s="18">
        <f>IF(ISNUMBER(IJ180),IL179+IJ180*0.5,IF(ISNUMBER(IJ381),0,""))</f>
        <v>650.36044273981702</v>
      </c>
      <c r="IM180" s="18">
        <f>IF(ISNUMBER(IK180), IK180*COS(RADIANS(-$C180+Графики!$B$3))+IL180*SIN(RADIANS(-$C180+Графики!$B$3)),"")</f>
        <v>571.82550696876217</v>
      </c>
      <c r="IN180" s="19">
        <f>IF(ISNUMBER(IK180), IK180*COS(RADIANS(-$C180+Графики!$B$5))+IL180*SIN(RADIANS(-$C180+Графики!$B$5)),"")</f>
        <v>650.36044273981702</v>
      </c>
      <c r="IO180" s="24">
        <v>-0.50699236388615221</v>
      </c>
      <c r="IP180" s="25">
        <v>0.41143407882645899</v>
      </c>
      <c r="IQ180" s="25">
        <v>-1.1475874120522238</v>
      </c>
      <c r="IR180" s="25">
        <v>1.1588046587557139</v>
      </c>
      <c r="IS180" s="18">
        <f t="shared" si="487"/>
        <v>8.0146968743788847</v>
      </c>
      <c r="IT180" s="18">
        <f t="shared" si="488"/>
        <v>20.125708857583579</v>
      </c>
      <c r="IU180" s="18">
        <f>IF(ISNUMBER(IS180),IU179+IS180*0.5,IF(ISNUMBER(IS381),0,""))</f>
        <v>566.77187189494111</v>
      </c>
      <c r="IV180" s="18">
        <f>IF(ISNUMBER(IT180),IV179+IT180*0.5,IF(ISNUMBER(IT381),0,""))</f>
        <v>658.17059148643</v>
      </c>
      <c r="IW180" s="18">
        <f>IF(ISNUMBER(IU180), IU180*COS(RADIANS(-$C180+Графики!$B$3))+IV180*SIN(RADIANS(-$C180+Графики!$B$3)),"")</f>
        <v>566.77187189494111</v>
      </c>
      <c r="IX180" s="19">
        <f>IF(ISNUMBER(IU180), IU180*COS(RADIANS(-$C180+Графики!$B$5))+IV180*SIN(RADIANS(-$C180+Графики!$B$5)),"")</f>
        <v>658.17059148643</v>
      </c>
    </row>
    <row r="181" spans="1:258" s="88" customFormat="1" x14ac:dyDescent="0.25">
      <c r="A181" s="44">
        <v>181</v>
      </c>
      <c r="B181" s="50">
        <v>0</v>
      </c>
      <c r="C181" s="11">
        <f>IF(Графики!$A$7="Расчитывать с учетом закручивания скважины",B181,0)</f>
        <v>0</v>
      </c>
      <c r="D181" s="47">
        <v>89</v>
      </c>
      <c r="E181" s="34">
        <f>IF(ISNUMBER(INDEX($I$1:$IX$303,$A181,E$1) ),INDEX($I$1:$IX$303,$A181,E$1),0)</f>
        <v>9.1239101789888615</v>
      </c>
      <c r="F181" s="35">
        <f>IF(ISNUMBER(INDEX($I$1:$IX$303,$A181,F$1) ),INDEX($I$1:$IX$303,$A181,F$1),0)</f>
        <v>23.350234678128679</v>
      </c>
      <c r="G181" s="35">
        <f>IF(ISNUMBER(INDEX($I$1:$IX$303,$A181,G$1) ),INDEX($I$1:$IX$303,$A181,G$1)-$G$305,0)</f>
        <v>-403.84304341625625</v>
      </c>
      <c r="H181" s="36">
        <f>IF(ISNUMBER(INDEX($I$1:$IX$303,$A181,H$1) ),INDEX($I$1:$IX$303,$A181,H$1)-$H$305,0)</f>
        <v>-485.29127811839294</v>
      </c>
      <c r="I181" s="29">
        <v>-0.51752974297750964</v>
      </c>
      <c r="J181" s="25">
        <v>0.52800785528098992</v>
      </c>
      <c r="K181" s="25">
        <v>-1.2539298016109623</v>
      </c>
      <c r="L181" s="25">
        <v>1.422053203937756</v>
      </c>
      <c r="M181" s="18">
        <f t="shared" si="439"/>
        <v>9.1239101789888615</v>
      </c>
      <c r="N181" s="18">
        <f t="shared" si="440"/>
        <v>23.350234678128679</v>
      </c>
      <c r="O181" s="18">
        <f>IF(ISNUMBER(M181),O180+M181*0.5,IF(ISNUMBER(M382),0,""))</f>
        <v>574.0731124731584</v>
      </c>
      <c r="P181" s="18">
        <f>IF(ISNUMBER(N181),P180+N181*0.5,IF(ISNUMBER(N382),0,""))</f>
        <v>670.13838536564458</v>
      </c>
      <c r="Q181" s="18">
        <f>IF(ISNUMBER(O181), O181*COS(RADIANS(-$C181+Графики!$B$3))+P181*SIN(RADIANS(-$C181+Графики!$B$3)),"")</f>
        <v>574.0731124731584</v>
      </c>
      <c r="R181" s="19">
        <f>IF(ISNUMBER(O181), O181*COS(RADIANS(-$C181+Графики!$B$5))+P181*SIN(RADIANS(-$C181+Графики!$B$5)),"")</f>
        <v>670.13838536564458</v>
      </c>
      <c r="S181" s="29">
        <v>-0.53526867070035156</v>
      </c>
      <c r="T181" s="25">
        <v>0.42784590543991807</v>
      </c>
      <c r="U181" s="25">
        <v>-1.3265545723213978</v>
      </c>
      <c r="V181" s="25">
        <v>1.4377282875463913</v>
      </c>
      <c r="W181" s="18">
        <f t="shared" si="441"/>
        <v>8.4046612621126311</v>
      </c>
      <c r="X181" s="18">
        <f t="shared" si="442"/>
        <v>24.120579166442393</v>
      </c>
      <c r="Y181" s="18">
        <f>IF(ISNUMBER(W181),Y180+W181*0.5,IF(ISNUMBER(W382),0,""))</f>
        <v>572.56043087644366</v>
      </c>
      <c r="Z181" s="18">
        <f>IF(ISNUMBER(X181),Z180+X181*0.5,IF(ISNUMBER(X382),0,""))</f>
        <v>667.29746886505143</v>
      </c>
      <c r="AA181" s="18">
        <f>IF(ISNUMBER(Y181), Y181*COS(RADIANS(-$C181+Графики!$B$3))+Z181*SIN(RADIANS(-$C181+Графики!$B$3)),"")</f>
        <v>572.56043087644366</v>
      </c>
      <c r="AB181" s="18">
        <f>IF(ISNUMBER(Y181), Y181*COS(RADIANS(-$C181+Графики!$B$5))+Z181*SIN(RADIANS(-$C181+Графики!$B$5)),"")</f>
        <v>667.29746886505143</v>
      </c>
      <c r="AC181" s="24">
        <v>-0.59690790627024448</v>
      </c>
      <c r="AD181" s="25">
        <v>0.56290103381279821</v>
      </c>
      <c r="AE181" s="25">
        <v>-1.3405814366005722</v>
      </c>
      <c r="AF181" s="25">
        <v>1.4965005620835083</v>
      </c>
      <c r="AG181" s="18">
        <f t="shared" si="443"/>
        <v>10.121069547562751</v>
      </c>
      <c r="AH181" s="18">
        <f t="shared" si="444"/>
        <v>24.755681754542156</v>
      </c>
      <c r="AI181" s="18">
        <f>IF(ISNUMBER(AG181),AI180+AG181*0.5,IF(ISNUMBER(AG382),0,""))</f>
        <v>575.77500975429791</v>
      </c>
      <c r="AJ181" s="18">
        <f>IF(ISNUMBER(AH181),AJ180+AH181*0.5,IF(ISNUMBER(AH382),0,""))</f>
        <v>670.45556435870526</v>
      </c>
      <c r="AK181" s="18">
        <f>IF(ISNUMBER(AI181), AI181*COS(RADIANS(-$C181+Графики!$B$3))+AJ181*SIN(RADIANS(-$C181+Графики!$B$3)),"")</f>
        <v>575.77500975429791</v>
      </c>
      <c r="AL181" s="19">
        <f>IF(ISNUMBER(AI181), AI181*COS(RADIANS(-$C181+Графики!$B$5))+AJ181*SIN(RADIANS(-$C181+Графики!$B$5)),"")</f>
        <v>670.45556435870526</v>
      </c>
      <c r="AM181" s="24">
        <v>-0.57385201293774479</v>
      </c>
      <c r="AN181" s="25">
        <v>0.41452544366172506</v>
      </c>
      <c r="AO181" s="25">
        <v>-1.1751342352839673</v>
      </c>
      <c r="AP181" s="25">
        <v>1.3625463101780149</v>
      </c>
      <c r="AQ181" s="18">
        <f t="shared" si="445"/>
        <v>8.6251134907490581</v>
      </c>
      <c r="AR181" s="18">
        <f t="shared" si="446"/>
        <v>22.143630388995234</v>
      </c>
      <c r="AS181" s="18">
        <f>IF(ISNUMBER(AQ181),AS180+AQ181*0.5,IF(ISNUMBER(AQ382),0,""))</f>
        <v>569.38735355661436</v>
      </c>
      <c r="AT181" s="18">
        <f>IF(ISNUMBER(AR181),AT180+AR181*0.5,IF(ISNUMBER(AR382),0,""))</f>
        <v>667.05469740439185</v>
      </c>
      <c r="AU181" s="18">
        <f>IF(ISNUMBER(AS181), AS181*COS(RADIANS(-$C181+Графики!$B$3))+AT181*SIN(RADIANS(-$C181+Графики!$B$3)),"")</f>
        <v>569.38735355661436</v>
      </c>
      <c r="AV181" s="19">
        <f>IF(ISNUMBER(AS181), AS181*COS(RADIANS(-$C181+Графики!$B$5))+AT181*SIN(RADIANS(-$C181+Графики!$B$5)),"")</f>
        <v>667.05469740439185</v>
      </c>
      <c r="AW181" s="24">
        <v>-0.61889955838160426</v>
      </c>
      <c r="AX181" s="25">
        <v>0.4385768715846412</v>
      </c>
      <c r="AY181" s="25">
        <v>-1.16197137820038</v>
      </c>
      <c r="AZ181" s="25">
        <v>1.4733967824668932</v>
      </c>
      <c r="BA181" s="18">
        <f t="shared" si="447"/>
        <v>9.2280917537436906</v>
      </c>
      <c r="BB181" s="18">
        <f t="shared" si="448"/>
        <v>22.995898471815511</v>
      </c>
      <c r="BC181" s="18">
        <f>IF(ISNUMBER(BA181),BC180+BA181*0.5,IF(ISNUMBER(BA382),0,""))</f>
        <v>567.23106785559344</v>
      </c>
      <c r="BD181" s="18">
        <f>IF(ISNUMBER(BB181),BD180+BB181*0.5,IF(ISNUMBER(BB382),0,""))</f>
        <v>663.18426585066993</v>
      </c>
      <c r="BE181" s="18">
        <f>IF(ISNUMBER(BC181), BC181*COS(RADIANS(-$C181+Графики!$B$3))+BD181*SIN(RADIANS(-$C181+Графики!$B$3)),"")</f>
        <v>567.23106785559344</v>
      </c>
      <c r="BF181" s="19">
        <f>IF(ISNUMBER(BC181), BC181*COS(RADIANS(-$C181+Графики!$B$5))+BD181*SIN(RADIANS(-$C181+Графики!$B$5)),"")</f>
        <v>663.18426585066993</v>
      </c>
      <c r="BG181" s="24">
        <v>-0.50357996681784789</v>
      </c>
      <c r="BH181" s="25">
        <v>0.52832894163643163</v>
      </c>
      <c r="BI181" s="25">
        <v>-1.1613444986837989</v>
      </c>
      <c r="BJ181" s="25">
        <v>1.3701476198340234</v>
      </c>
      <c r="BK181" s="18">
        <f t="shared" si="449"/>
        <v>9.0049823102575086</v>
      </c>
      <c r="BL181" s="18">
        <f t="shared" si="450"/>
        <v>22.089639385729882</v>
      </c>
      <c r="BM181" s="18">
        <f>IF(ISNUMBER(BK181),BM180+BK181*0.5,IF(ISNUMBER(BK382),0,""))</f>
        <v>572.15529376732354</v>
      </c>
      <c r="BN181" s="18">
        <f>IF(ISNUMBER(BL181),BN180+BL181*0.5,IF(ISNUMBER(BL382),0,""))</f>
        <v>659.57464086919913</v>
      </c>
      <c r="BO181" s="18">
        <f>IF(ISNUMBER(BM181), BM181*COS(RADIANS(-$C181+Графики!$B$3))+BN181*SIN(RADIANS(-$C181+Графики!$B$3)),"")</f>
        <v>572.15529376732354</v>
      </c>
      <c r="BP181" s="19">
        <f>IF(ISNUMBER(BM181), BM181*COS(RADIANS(-$C181+Графики!$B$5))+BN181*SIN(RADIANS(-$C181+Графики!$B$5)),"")</f>
        <v>659.57464086919913</v>
      </c>
      <c r="BQ181" s="24">
        <v>-0.46437693583647111</v>
      </c>
      <c r="BR181" s="25">
        <v>0.60193284372882805</v>
      </c>
      <c r="BS181" s="25">
        <v>-1.2615768493923842</v>
      </c>
      <c r="BT181" s="25">
        <v>1.5103222841909767</v>
      </c>
      <c r="BU181" s="18">
        <f t="shared" si="451"/>
        <v>9.3051739612097926</v>
      </c>
      <c r="BV181" s="18">
        <f t="shared" si="452"/>
        <v>24.187024302230096</v>
      </c>
      <c r="BW181" s="18">
        <f>IF(ISNUMBER(BU181),BW180+BU181*0.5,IF(ISNUMBER(BU382),0,""))</f>
        <v>574.67820520176303</v>
      </c>
      <c r="BX181" s="18">
        <f>IF(ISNUMBER(BV181),BX180+BV181*0.5,IF(ISNUMBER(BV382),0,""))</f>
        <v>661.80732060843366</v>
      </c>
      <c r="BY181" s="18">
        <f>IF(ISNUMBER(BW181), BW181*COS(RADIANS(-$C181+Графики!$B$3))+BX181*SIN(RADIANS(-$C181+Графики!$B$3)),"")</f>
        <v>574.67820520176303</v>
      </c>
      <c r="BZ181" s="19">
        <f>IF(ISNUMBER(BW181), BW181*COS(RADIANS(-$C181+Графики!$B$5))+BX181*SIN(RADIANS(-$C181+Графики!$B$5)),"")</f>
        <v>661.80732060843366</v>
      </c>
      <c r="CA181" s="29">
        <v>-0.45381775726816553</v>
      </c>
      <c r="CB181" s="25">
        <v>0.58761109813290735</v>
      </c>
      <c r="CC181" s="25">
        <v>-1.308107720919909</v>
      </c>
      <c r="CD181" s="25">
        <v>1.4355832555974128</v>
      </c>
      <c r="CE181" s="18">
        <f t="shared" si="453"/>
        <v>9.0880561200833689</v>
      </c>
      <c r="CF181" s="18">
        <f t="shared" si="454"/>
        <v>23.940932978127204</v>
      </c>
      <c r="CG181" s="18">
        <f>IF(ISNUMBER(CE181),CG180+CE181*0.5,IF(ISNUMBER(CE382),0,""))</f>
        <v>579.37899040652428</v>
      </c>
      <c r="CH181" s="18">
        <f>IF(ISNUMBER(CF181),CH180+CF181*0.5,IF(ISNUMBER(CF382),0,""))</f>
        <v>676.0194334237749</v>
      </c>
      <c r="CI181" s="18">
        <f>IF(ISNUMBER(CG181), CG181*COS(RADIANS(-$C181+Графики!$B$3))+CH181*SIN(RADIANS(-$C181+Графики!$B$3)),"")</f>
        <v>579.37899040652428</v>
      </c>
      <c r="CJ181" s="19">
        <f>IF(ISNUMBER(CG181), CG181*COS(RADIANS(-$C181+Графики!$B$5))+CH181*SIN(RADIANS(-$C181+Графики!$B$5)),"")</f>
        <v>676.0194334237749</v>
      </c>
      <c r="CK181" s="24">
        <v>-0.47841043526009519</v>
      </c>
      <c r="CL181" s="25">
        <v>0.59002191424693717</v>
      </c>
      <c r="CM181" s="25">
        <v>-1.2969249543710335</v>
      </c>
      <c r="CN181" s="25">
        <v>1.3471252861012268</v>
      </c>
      <c r="CO181" s="18">
        <f t="shared" si="455"/>
        <v>9.3236960747235536</v>
      </c>
      <c r="CP181" s="18">
        <f t="shared" si="456"/>
        <v>23.071643809538092</v>
      </c>
      <c r="CQ181" s="18">
        <f>IF(ISNUMBER(CO181),CQ180+CO181*0.5,IF(ISNUMBER(CO382),0,""))</f>
        <v>582.17307790006953</v>
      </c>
      <c r="CR181" s="18">
        <f>IF(ISNUMBER(CP181),CR180+CP181*0.5,IF(ISNUMBER(CP382),0,""))</f>
        <v>673.23525073693645</v>
      </c>
      <c r="CS181" s="18">
        <f>IF(ISNUMBER(CQ181), CQ181*COS(RADIANS(-$C181+Графики!$B$3))+CR181*SIN(RADIANS(-$C181+Графики!$B$3)),"")</f>
        <v>582.17307790006953</v>
      </c>
      <c r="CT181" s="19">
        <f>IF(ISNUMBER(CQ181), CQ181*COS(RADIANS(-$C181+Графики!$B$5))+CR181*SIN(RADIANS(-$C181+Графики!$B$5)),"")</f>
        <v>673.23525073693645</v>
      </c>
      <c r="CU181" s="24">
        <v>-0.50070965409530088</v>
      </c>
      <c r="CV181" s="25">
        <v>0.59019665940531096</v>
      </c>
      <c r="CW181" s="25">
        <v>-1.2612358136649495</v>
      </c>
      <c r="CX181" s="25">
        <v>1.3402452571682475</v>
      </c>
      <c r="CY181" s="18">
        <f t="shared" si="457"/>
        <v>9.5198097032136371</v>
      </c>
      <c r="CZ181" s="18">
        <f t="shared" si="458"/>
        <v>22.70025502541511</v>
      </c>
      <c r="DA181" s="18">
        <f>IF(ISNUMBER(CY181),DA180+CY181*0.5,IF(ISNUMBER(CY382),0,""))</f>
        <v>571.06053317071269</v>
      </c>
      <c r="DB181" s="18">
        <f>IF(ISNUMBER(CZ181),DB180+CZ181*0.5,IF(ISNUMBER(CZ382),0,""))</f>
        <v>669.85104696020062</v>
      </c>
      <c r="DC181" s="18">
        <f>IF(ISNUMBER(DA181), DA181*COS(RADIANS(-$C181+Графики!$B$3))+DB181*SIN(RADIANS(-$C181+Графики!$B$3)),"")</f>
        <v>571.06053317071269</v>
      </c>
      <c r="DD181" s="19">
        <f>IF(ISNUMBER(DA181), DA181*COS(RADIANS(-$C181+Графики!$B$5))+DB181*SIN(RADIANS(-$C181+Графики!$B$5)),"")</f>
        <v>669.85104696020062</v>
      </c>
      <c r="DE181" s="24">
        <v>-0.46136204407637005</v>
      </c>
      <c r="DF181" s="25">
        <v>0.48094560979227996</v>
      </c>
      <c r="DG181" s="25">
        <v>-1.2599683257784244</v>
      </c>
      <c r="DH181" s="25">
        <v>1.3422781751401205</v>
      </c>
      <c r="DI181" s="18">
        <f t="shared" si="459"/>
        <v>8.2230928873174314</v>
      </c>
      <c r="DJ181" s="18">
        <f t="shared" si="460"/>
        <v>22.706932941264551</v>
      </c>
      <c r="DK181" s="18">
        <f>IF(ISNUMBER(DI181),DK180+DI181*0.5,IF(ISNUMBER(DI382),0,""))</f>
        <v>571.37970163742591</v>
      </c>
      <c r="DL181" s="18">
        <f>IF(ISNUMBER(DJ181),DL180+DJ181*0.5,IF(ISNUMBER(DJ382),0,""))</f>
        <v>671.83767838665233</v>
      </c>
      <c r="DM181" s="18">
        <f>IF(ISNUMBER(DK181), DK181*COS(RADIANS(-$C181+Графики!$B$3))+DL181*SIN(RADIANS(-$C181+Графики!$B$3)),"")</f>
        <v>571.37970163742591</v>
      </c>
      <c r="DN181" s="19">
        <f>IF(ISNUMBER(DK181), DK181*COS(RADIANS(-$C181+Графики!$B$5))+DL181*SIN(RADIANS(-$C181+Графики!$B$5)),"")</f>
        <v>671.83767838665233</v>
      </c>
      <c r="DO181" s="24">
        <v>-0.47081056700131718</v>
      </c>
      <c r="DP181" s="25">
        <v>0.49946228641047652</v>
      </c>
      <c r="DQ181" s="25">
        <v>-1.351539375188777</v>
      </c>
      <c r="DR181" s="25">
        <v>1.4176555966862177</v>
      </c>
      <c r="DS181" s="18">
        <f t="shared" si="461"/>
        <v>8.4671267929050806</v>
      </c>
      <c r="DT181" s="18">
        <f t="shared" si="462"/>
        <v>24.16343293648395</v>
      </c>
      <c r="DU181" s="18">
        <f>IF(ISNUMBER(DS181),DU180+DS181*0.5,IF(ISNUMBER(DS382),0,""))</f>
        <v>579.75572987433441</v>
      </c>
      <c r="DV181" s="18">
        <f>IF(ISNUMBER(DT181),DV180+DT181*0.5,IF(ISNUMBER(DT382),0,""))</f>
        <v>669.67502978400785</v>
      </c>
      <c r="DW181" s="18">
        <f>IF(ISNUMBER(DU181), DU181*COS(RADIANS(-$C181+Графики!$B$3))+DV181*SIN(RADIANS(-$C181+Графики!$B$3)),"")</f>
        <v>579.75572987433441</v>
      </c>
      <c r="DX181" s="19">
        <f>IF(ISNUMBER(DU181), DU181*COS(RADIANS(-$C181+Графики!$B$5))+DV181*SIN(RADIANS(-$C181+Графики!$B$5)),"")</f>
        <v>669.67502978400785</v>
      </c>
      <c r="DY181" s="24">
        <v>-0.50989635555984092</v>
      </c>
      <c r="DZ181" s="25">
        <v>0.41874343811681503</v>
      </c>
      <c r="EA181" s="25">
        <v>-1.3109061130170028</v>
      </c>
      <c r="EB181" s="25">
        <v>1.5031205830939707</v>
      </c>
      <c r="EC181" s="18">
        <f t="shared" si="463"/>
        <v>8.1038222807787648</v>
      </c>
      <c r="ED181" s="18">
        <f t="shared" si="464"/>
        <v>24.554547445021282</v>
      </c>
      <c r="EE181" s="18">
        <f>IF(ISNUMBER(EC181),EE180+EC181*0.5,IF(ISNUMBER(EC382),0,""))</f>
        <v>570.5343320047258</v>
      </c>
      <c r="EF181" s="18">
        <f>IF(ISNUMBER(ED181),EF180+ED181*0.5,IF(ISNUMBER(ED382),0,""))</f>
        <v>664.16227908118503</v>
      </c>
      <c r="EG181" s="18">
        <f>IF(ISNUMBER(EE181), EE181*COS(RADIANS(-$C181+Графики!$B$3))+EF181*SIN(RADIANS(-$C181+Графики!$B$3)),"")</f>
        <v>570.5343320047258</v>
      </c>
      <c r="EH181" s="19">
        <f>IF(ISNUMBER(EE181), EE181*COS(RADIANS(-$C181+Графики!$B$5))+EF181*SIN(RADIANS(-$C181+Графики!$B$5)),"")</f>
        <v>664.16227908118503</v>
      </c>
      <c r="EI181" s="24">
        <v>-0.61668176611111103</v>
      </c>
      <c r="EJ181" s="25">
        <v>0.5700548056750161</v>
      </c>
      <c r="EK181" s="25">
        <v>-1.2848318864504136</v>
      </c>
      <c r="EL181" s="25">
        <v>1.3369783139014919</v>
      </c>
      <c r="EM181" s="18">
        <f t="shared" si="465"/>
        <v>10.356045146527464</v>
      </c>
      <c r="EN181" s="18">
        <f t="shared" si="466"/>
        <v>22.8776140748903</v>
      </c>
      <c r="EO181" s="18">
        <f>IF(ISNUMBER(EM181),EO180+EM181*0.5,IF(ISNUMBER(EM382),0,""))</f>
        <v>575.80843152628859</v>
      </c>
      <c r="EP181" s="18">
        <f>IF(ISNUMBER(EN181),EP180+EN181*0.5,IF(ISNUMBER(EN382),0,""))</f>
        <v>669.49419091006882</v>
      </c>
      <c r="EQ181" s="18">
        <f>IF(ISNUMBER(EO181), EO181*COS(RADIANS(-$C181+Графики!$B$3))+EP181*SIN(RADIANS(-$C181+Графики!$B$3)),"")</f>
        <v>575.80843152628859</v>
      </c>
      <c r="ER181" s="19">
        <f>IF(ISNUMBER(EO181), EO181*COS(RADIANS(-$C181+Графики!$B$5))+EP181*SIN(RADIANS(-$C181+Графики!$B$5)),"")</f>
        <v>669.49419091006882</v>
      </c>
      <c r="ES181" s="24">
        <v>-0.56017257671656651</v>
      </c>
      <c r="ET181" s="25">
        <v>0.51385606198832201</v>
      </c>
      <c r="EU181" s="25">
        <v>-1.2478187027059326</v>
      </c>
      <c r="EV181" s="25">
        <v>1.4176195979148245</v>
      </c>
      <c r="EW181" s="18">
        <f t="shared" si="467"/>
        <v>9.3725307770124822</v>
      </c>
      <c r="EX181" s="18">
        <f t="shared" si="468"/>
        <v>23.25823975916272</v>
      </c>
      <c r="EY181" s="18">
        <f>IF(ISNUMBER(EW181),EY180+EW181*0.5,IF(ISNUMBER(EW382),0,""))</f>
        <v>565.36010314610837</v>
      </c>
      <c r="EZ181" s="18">
        <f>IF(ISNUMBER(EX181),EZ180+EX181*0.5,IF(ISNUMBER(EX382),0,""))</f>
        <v>666.00546586373184</v>
      </c>
      <c r="FA181" s="18">
        <f>IF(ISNUMBER(EY181), EY181*COS(RADIANS(-$C181+Графики!$B$3))+EZ181*SIN(RADIANS(-$C181+Графики!$B$3)),"")</f>
        <v>565.36010314610837</v>
      </c>
      <c r="FB181" s="19">
        <f>IF(ISNUMBER(EY181), EY181*COS(RADIANS(-$C181+Графики!$B$5))+EZ181*SIN(RADIANS(-$C181+Графики!$B$5)),"")</f>
        <v>666.00546586373184</v>
      </c>
      <c r="FC181" s="24">
        <v>-0.47232199644087614</v>
      </c>
      <c r="FD181" s="25">
        <v>0.55132448721066651</v>
      </c>
      <c r="FE181" s="25">
        <v>-1.3345134225002917</v>
      </c>
      <c r="FF181" s="25">
        <v>1.4216017463793937</v>
      </c>
      <c r="FG181" s="18">
        <f t="shared" si="469"/>
        <v>8.932881951884271</v>
      </c>
      <c r="FH181" s="18">
        <f t="shared" si="470"/>
        <v>24.04932329266682</v>
      </c>
      <c r="FI181" s="18">
        <f>IF(ISNUMBER(FG181),FI180+FG181*0.5,IF(ISNUMBER(FG382),0,""))</f>
        <v>573.22094448415794</v>
      </c>
      <c r="FJ181" s="18">
        <f>IF(ISNUMBER(FH181),FJ180+FH181*0.5,IF(ISNUMBER(FH382),0,""))</f>
        <v>672.96770917512936</v>
      </c>
      <c r="FK181" s="18">
        <f>IF(ISNUMBER(FI181), FI181*COS(RADIANS(-$C181+Графики!$B$3))+FJ181*SIN(RADIANS(-$C181+Графики!$B$3)),"")</f>
        <v>573.22094448415794</v>
      </c>
      <c r="FL181" s="19">
        <f>IF(ISNUMBER(FI181), FI181*COS(RADIANS(-$C181+Графики!$B$5))+FJ181*SIN(RADIANS(-$C181+Графики!$B$5)),"")</f>
        <v>672.96770917512936</v>
      </c>
      <c r="FM181" s="24">
        <v>-0.54511756468880257</v>
      </c>
      <c r="FN181" s="25">
        <v>0.44294405396437775</v>
      </c>
      <c r="FO181" s="25">
        <v>-1.1943368695108443</v>
      </c>
      <c r="FP181" s="25">
        <v>1.3626585235617448</v>
      </c>
      <c r="FQ181" s="18">
        <f t="shared" si="471"/>
        <v>8.6223573872061063</v>
      </c>
      <c r="FR181" s="18">
        <f t="shared" si="472"/>
        <v>22.312142586862148</v>
      </c>
      <c r="FS181" s="18">
        <f>IF(ISNUMBER(FQ181),FS180+FQ181*0.5,IF(ISNUMBER(FQ382),0,""))</f>
        <v>580.71968954049487</v>
      </c>
      <c r="FT181" s="18">
        <f>IF(ISNUMBER(FR181),FT180+FR181*0.5,IF(ISNUMBER(FR382),0,""))</f>
        <v>660.97112171144317</v>
      </c>
      <c r="FU181" s="18">
        <f>IF(ISNUMBER(FS181), FS181*COS(RADIANS(-$C181+Графики!$B$3))+FT181*SIN(RADIANS(-$C181+Графики!$B$3)),"")</f>
        <v>580.71968954049487</v>
      </c>
      <c r="FV181" s="19">
        <f>IF(ISNUMBER(FS181), FS181*COS(RADIANS(-$C181+Графики!$B$5))+FT181*SIN(RADIANS(-$C181+Графики!$B$5)),"")</f>
        <v>660.97112171144317</v>
      </c>
      <c r="FW181" s="24">
        <v>-0.51146115151166549</v>
      </c>
      <c r="FX181" s="25">
        <v>0.50953146600111154</v>
      </c>
      <c r="FY181" s="25">
        <v>-1.2443787210727271</v>
      </c>
      <c r="FZ181" s="25">
        <v>1.3665922933324033</v>
      </c>
      <c r="GA181" s="18">
        <f t="shared" si="473"/>
        <v>8.9097235225110367</v>
      </c>
      <c r="GB181" s="18">
        <f t="shared" si="474"/>
        <v>22.783048987858589</v>
      </c>
      <c r="GC181" s="18">
        <f>IF(ISNUMBER(GA181),GC180+GA181*0.5,IF(ISNUMBER(GA382),0,""))</f>
        <v>577.24081497462078</v>
      </c>
      <c r="GD181" s="18">
        <f>IF(ISNUMBER(GB181),GD180+GB181*0.5,IF(ISNUMBER(GB382),0,""))</f>
        <v>658.96063224763725</v>
      </c>
      <c r="GE181" s="18">
        <f>IF(ISNUMBER(GC181), GC181*COS(RADIANS(-$C181+Графики!$B$3))+GD181*SIN(RADIANS(-$C181+Графики!$B$3)),"")</f>
        <v>577.24081497462078</v>
      </c>
      <c r="GF181" s="19">
        <f>IF(ISNUMBER(GC181), GC181*COS(RADIANS(-$C181+Графики!$B$5))+GD181*SIN(RADIANS(-$C181+Графики!$B$5)),"")</f>
        <v>658.96063224763725</v>
      </c>
      <c r="GG181" s="24">
        <v>-0.50805888970820867</v>
      </c>
      <c r="GH181" s="25">
        <v>0.49199280923797772</v>
      </c>
      <c r="GI181" s="25">
        <v>-1.323412211136751</v>
      </c>
      <c r="GJ181" s="25">
        <v>1.3929028464167341</v>
      </c>
      <c r="GK181" s="18">
        <f t="shared" si="475"/>
        <v>8.7269866396096969</v>
      </c>
      <c r="GL181" s="18">
        <f t="shared" si="476"/>
        <v>23.70210081111939</v>
      </c>
      <c r="GM181" s="18">
        <f>IF(ISNUMBER(GK181),GM180+GK181*0.5,IF(ISNUMBER(GK382),0,""))</f>
        <v>582.06169052209259</v>
      </c>
      <c r="GN181" s="18">
        <f>IF(ISNUMBER(GL181),GN180+GL181*0.5,IF(ISNUMBER(GL382),0,""))</f>
        <v>664.71903553715731</v>
      </c>
      <c r="GO181" s="18">
        <f>IF(ISNUMBER(GM181), GM181*COS(RADIANS(-$C181+Графики!$B$3))+GN181*SIN(RADIANS(-$C181+Графики!$B$3)),"")</f>
        <v>582.06169052209259</v>
      </c>
      <c r="GP181" s="19">
        <f>IF(ISNUMBER(GM181), GM181*COS(RADIANS(-$C181+Графики!$B$5))+GN181*SIN(RADIANS(-$C181+Графики!$B$5)),"")</f>
        <v>664.71903553715731</v>
      </c>
      <c r="GQ181" s="24">
        <v>-0.63600986853049635</v>
      </c>
      <c r="GR181" s="25">
        <v>0.56828165011143716</v>
      </c>
      <c r="GS181" s="25">
        <v>-1.2438492293545875</v>
      </c>
      <c r="GT181" s="25">
        <v>1.3661206425628134</v>
      </c>
      <c r="GU181" s="18">
        <f t="shared" si="477"/>
        <v>10.509232620561447</v>
      </c>
      <c r="GV181" s="18">
        <f t="shared" si="478"/>
        <v>22.774314638383295</v>
      </c>
      <c r="GW181" s="18">
        <f>IF(ISNUMBER(GU181),GW180+GU181*0.5,IF(ISNUMBER(GU382),0,""))</f>
        <v>577.84621423510566</v>
      </c>
      <c r="GX181" s="18">
        <f>IF(ISNUMBER(GV181),GX180+GV181*0.5,IF(ISNUMBER(GV382),0,""))</f>
        <v>667.23363433028817</v>
      </c>
      <c r="GY181" s="18">
        <f>IF(ISNUMBER(GW181), GW181*COS(RADIANS(-$C181+Графики!$B$3))+GX181*SIN(RADIANS(-$C181+Графики!$B$3)),"")</f>
        <v>577.84621423510566</v>
      </c>
      <c r="GZ181" s="19">
        <f>IF(ISNUMBER(GW181), GW181*COS(RADIANS(-$C181+Графики!$B$5))+GX181*SIN(RADIANS(-$C181+Графики!$B$5)),"")</f>
        <v>667.23363433028817</v>
      </c>
      <c r="HA181" s="24">
        <v>-0.52654155800616764</v>
      </c>
      <c r="HB181" s="25">
        <v>0.5806749781211008</v>
      </c>
      <c r="HC181" s="25">
        <v>-1.1979305860191394</v>
      </c>
      <c r="HD181" s="25">
        <v>1.4475080932665956</v>
      </c>
      <c r="HE181" s="18">
        <f t="shared" si="479"/>
        <v>9.6621366998258917</v>
      </c>
      <c r="HF181" s="18">
        <f t="shared" si="480"/>
        <v>23.083756997005587</v>
      </c>
      <c r="HG181" s="18">
        <f>IF(ISNUMBER(HE181),HG180+HE181*0.5,IF(ISNUMBER(HE382),0,""))</f>
        <v>578.9156132152558</v>
      </c>
      <c r="HH181" s="18">
        <f>IF(ISNUMBER(HF181),HH180+HF181*0.5,IF(ISNUMBER(HF382),0,""))</f>
        <v>666.27735748438033</v>
      </c>
      <c r="HI181" s="18">
        <f>IF(ISNUMBER(HG181), HG181*COS(RADIANS(-$C181+Графики!$B$3))+HH181*SIN(RADIANS(-$C181+Графики!$B$3)),"")</f>
        <v>578.9156132152558</v>
      </c>
      <c r="HJ181" s="19">
        <f>IF(ISNUMBER(HG181), HG181*COS(RADIANS(-$C181+Графики!$B$5))+HH181*SIN(RADIANS(-$C181+Графики!$B$5)),"")</f>
        <v>666.27735748438033</v>
      </c>
      <c r="HK181" s="24">
        <v>-0.54565509613454311</v>
      </c>
      <c r="HL181" s="25">
        <v>0.45686130217005094</v>
      </c>
      <c r="HM181" s="25">
        <v>-1.2447402758914266</v>
      </c>
      <c r="HN181" s="25">
        <v>1.4533440888816038</v>
      </c>
      <c r="HO181" s="18">
        <f t="shared" si="481"/>
        <v>8.7484943779626931</v>
      </c>
      <c r="HP181" s="18">
        <f t="shared" si="482"/>
        <v>23.543052399483763</v>
      </c>
      <c r="HQ181" s="18">
        <f>IF(ISNUMBER(HO181),HQ180+HO181*0.5,IF(ISNUMBER(HO382),0,""))</f>
        <v>576.85245813204915</v>
      </c>
      <c r="HR181" s="18">
        <f>IF(ISNUMBER(HP181),HR180+HP181*0.5,IF(ISNUMBER(HP382),0,""))</f>
        <v>675.61589779737835</v>
      </c>
      <c r="HS181" s="18">
        <f>IF(ISNUMBER(HQ181), HQ181*COS(RADIANS(-$C181+Графики!$B$3))+HR181*SIN(RADIANS(-$C181+Графики!$B$3)),"")</f>
        <v>576.85245813204915</v>
      </c>
      <c r="HT181" s="19">
        <f>IF(ISNUMBER(HQ181), HQ181*COS(RADIANS(-$C181+Графики!$B$5))+HR181*SIN(RADIANS(-$C181+Графики!$B$5)),"")</f>
        <v>675.61589779737835</v>
      </c>
      <c r="HU181" s="24">
        <v>-0.49483403854191355</v>
      </c>
      <c r="HV181" s="25">
        <v>0.4630265995221946</v>
      </c>
      <c r="HW181" s="25">
        <v>-1.3567366101027671</v>
      </c>
      <c r="HX181" s="25">
        <v>1.3645283107329271</v>
      </c>
      <c r="HY181" s="18">
        <f t="shared" si="483"/>
        <v>8.3588136136184534</v>
      </c>
      <c r="HZ181" s="18">
        <f t="shared" si="484"/>
        <v>23.745284359739124</v>
      </c>
      <c r="IA181" s="18">
        <f>IF(ISNUMBER(HY181),IA180+HY181*0.5,IF(ISNUMBER(HY382),0,""))</f>
        <v>573.54041375285806</v>
      </c>
      <c r="IB181" s="18">
        <f>IF(ISNUMBER(HZ181),IB180+HZ181*0.5,IF(ISNUMBER(HZ382),0,""))</f>
        <v>660.74622035268919</v>
      </c>
      <c r="IC181" s="18">
        <f>IF(ISNUMBER(IA181), IA181*COS(RADIANS(-$C181+Графики!$B$3))+IB181*SIN(RADIANS(-$C181+Графики!$B$3)),"")</f>
        <v>573.54041375285806</v>
      </c>
      <c r="ID181" s="19">
        <f>IF(ISNUMBER(IA181), IA181*COS(RADIANS(-$C181+Графики!$B$5))+IB181*SIN(RADIANS(-$C181+Графики!$B$5)),"")</f>
        <v>660.74622035268919</v>
      </c>
      <c r="IE181" s="24">
        <v>-0.50674740536502394</v>
      </c>
      <c r="IF181" s="25">
        <v>0.46205479276810857</v>
      </c>
      <c r="IG181" s="25">
        <v>-1.1623891693768376</v>
      </c>
      <c r="IH181" s="25">
        <v>1.3585948772036209</v>
      </c>
      <c r="II181" s="18">
        <f t="shared" si="485"/>
        <v>8.4542933638742177</v>
      </c>
      <c r="IJ181" s="18">
        <f t="shared" si="486"/>
        <v>21.997961441703605</v>
      </c>
      <c r="IK181" s="18">
        <f>IF(ISNUMBER(II181),IK180+II181*0.5,IF(ISNUMBER(II382),0,""))</f>
        <v>576.05265365069931</v>
      </c>
      <c r="IL181" s="18">
        <f>IF(ISNUMBER(IJ181),IL180+IJ181*0.5,IF(ISNUMBER(IJ382),0,""))</f>
        <v>661.35942346066884</v>
      </c>
      <c r="IM181" s="18">
        <f>IF(ISNUMBER(IK181), IK181*COS(RADIANS(-$C181+Графики!$B$3))+IL181*SIN(RADIANS(-$C181+Графики!$B$3)),"")</f>
        <v>576.05265365069931</v>
      </c>
      <c r="IN181" s="19">
        <f>IF(ISNUMBER(IK181), IK181*COS(RADIANS(-$C181+Графики!$B$5))+IL181*SIN(RADIANS(-$C181+Графики!$B$5)),"")</f>
        <v>661.35942346066884</v>
      </c>
      <c r="IO181" s="24">
        <v>-0.51857079134767126</v>
      </c>
      <c r="IP181" s="25">
        <v>0.41943563589348853</v>
      </c>
      <c r="IQ181" s="25">
        <v>-1.1812577509824953</v>
      </c>
      <c r="IR181" s="25">
        <v>1.3287265161582558</v>
      </c>
      <c r="IS181" s="18">
        <f t="shared" si="487"/>
        <v>8.1855588673468489</v>
      </c>
      <c r="IT181" s="18">
        <f t="shared" si="488"/>
        <v>21.901993384767128</v>
      </c>
      <c r="IU181" s="18">
        <f>IF(ISNUMBER(IS181),IU180+IS181*0.5,IF(ISNUMBER(IS382),0,""))</f>
        <v>570.86465132861451</v>
      </c>
      <c r="IV181" s="18">
        <f>IF(ISNUMBER(IT181),IV180+IT181*0.5,IF(ISNUMBER(IT382),0,""))</f>
        <v>669.12158817881357</v>
      </c>
      <c r="IW181" s="18">
        <f>IF(ISNUMBER(IU181), IU181*COS(RADIANS(-$C181+Графики!$B$3))+IV181*SIN(RADIANS(-$C181+Графики!$B$3)),"")</f>
        <v>570.86465132861451</v>
      </c>
      <c r="IX181" s="19">
        <f>IF(ISNUMBER(IU181), IU181*COS(RADIANS(-$C181+Графики!$B$5))+IV181*SIN(RADIANS(-$C181+Графики!$B$5)),"")</f>
        <v>669.12158817881357</v>
      </c>
    </row>
    <row r="182" spans="1:258" s="88" customFormat="1" x14ac:dyDescent="0.25">
      <c r="A182" s="44">
        <v>182</v>
      </c>
      <c r="B182" s="50">
        <v>0</v>
      </c>
      <c r="C182" s="11">
        <f>IF(Графики!$A$7="Расчитывать с учетом закручивания скважины",B182,0)</f>
        <v>0</v>
      </c>
      <c r="D182" s="47">
        <v>89.5</v>
      </c>
      <c r="E182" s="34">
        <f>IF(ISNUMBER(INDEX($I$1:$IX$303,$A182,E$1) ),INDEX($I$1:$IX$303,$A182,E$1),0)</f>
        <v>12.05013920278858</v>
      </c>
      <c r="F182" s="35">
        <f>IF(ISNUMBER(INDEX($I$1:$IX$303,$A182,F$1) ),INDEX($I$1:$IX$303,$A182,F$1),0)</f>
        <v>21.478789225483258</v>
      </c>
      <c r="G182" s="35">
        <f>IF(ISNUMBER(INDEX($I$1:$IX$303,$A182,G$1) ),INDEX($I$1:$IX$303,$A182,G$1)-$G$305,0)</f>
        <v>-397.81797381486194</v>
      </c>
      <c r="H182" s="36">
        <f>IF(ISNUMBER(INDEX($I$1:$IX$303,$A182,H$1) ),INDEX($I$1:$IX$303,$A182,H$1)-$H$305,0)</f>
        <v>-474.55188350565129</v>
      </c>
      <c r="I182" s="29">
        <v>-0.69491349701868865</v>
      </c>
      <c r="J182" s="25">
        <v>0.68596416067293642</v>
      </c>
      <c r="K182" s="25">
        <v>-1.2755100854378931</v>
      </c>
      <c r="L182" s="25">
        <v>1.1859671449718003</v>
      </c>
      <c r="M182" s="18">
        <f t="shared" si="439"/>
        <v>12.05013920278858</v>
      </c>
      <c r="N182" s="18">
        <f t="shared" si="440"/>
        <v>21.478789225483258</v>
      </c>
      <c r="O182" s="18">
        <f>IF(ISNUMBER(M182),O181+M182*0.5,IF(ISNUMBER(M383),0,""))</f>
        <v>580.09818207455271</v>
      </c>
      <c r="P182" s="18">
        <f>IF(ISNUMBER(N182),P181+N182*0.5,IF(ISNUMBER(N383),0,""))</f>
        <v>680.87777997838623</v>
      </c>
      <c r="Q182" s="18">
        <f>IF(ISNUMBER(O182), O182*COS(RADIANS(-$C182+Графики!$B$3))+P182*SIN(RADIANS(-$C182+Графики!$B$3)),"")</f>
        <v>580.09818207455271</v>
      </c>
      <c r="R182" s="19">
        <f>IF(ISNUMBER(O182), O182*COS(RADIANS(-$C182+Графики!$B$5))+P182*SIN(RADIANS(-$C182+Графики!$B$5)),"")</f>
        <v>680.87777997838623</v>
      </c>
      <c r="S182" s="29">
        <v>-0.73603036035062097</v>
      </c>
      <c r="T182" s="25">
        <v>0.66155806385622373</v>
      </c>
      <c r="U182" s="25">
        <v>-1.3431452974604807</v>
      </c>
      <c r="V182" s="25">
        <v>1.3244592501014663</v>
      </c>
      <c r="W182" s="18">
        <f t="shared" si="441"/>
        <v>12.195957434260519</v>
      </c>
      <c r="X182" s="18">
        <f t="shared" si="442"/>
        <v>23.277138712043559</v>
      </c>
      <c r="Y182" s="18">
        <f>IF(ISNUMBER(W182),Y181+W182*0.5,IF(ISNUMBER(W383),0,""))</f>
        <v>578.65840959357388</v>
      </c>
      <c r="Z182" s="18">
        <f>IF(ISNUMBER(X182),Z181+X182*0.5,IF(ISNUMBER(X383),0,""))</f>
        <v>678.9360382210732</v>
      </c>
      <c r="AA182" s="18">
        <f>IF(ISNUMBER(Y182), Y182*COS(RADIANS(-$C182+Графики!$B$3))+Z182*SIN(RADIANS(-$C182+Графики!$B$3)),"")</f>
        <v>578.65840959357388</v>
      </c>
      <c r="AB182" s="18">
        <f>IF(ISNUMBER(Y182), Y182*COS(RADIANS(-$C182+Графики!$B$5))+Z182*SIN(RADIANS(-$C182+Графики!$B$5)),"")</f>
        <v>678.9360382210732</v>
      </c>
      <c r="AC182" s="24">
        <v>-0.67213915629729737</v>
      </c>
      <c r="AD182" s="25">
        <v>0.80919452587710705</v>
      </c>
      <c r="AE182" s="25">
        <v>-1.2957309332726443</v>
      </c>
      <c r="AF182" s="25">
        <v>1.1772183317341931</v>
      </c>
      <c r="AG182" s="18">
        <f t="shared" si="443"/>
        <v>12.926715001315566</v>
      </c>
      <c r="AH182" s="18">
        <f t="shared" si="444"/>
        <v>21.57887840998427</v>
      </c>
      <c r="AI182" s="18">
        <f>IF(ISNUMBER(AG182),AI181+AG182*0.5,IF(ISNUMBER(AG383),0,""))</f>
        <v>582.23836725495573</v>
      </c>
      <c r="AJ182" s="18">
        <f>IF(ISNUMBER(AH182),AJ181+AH182*0.5,IF(ISNUMBER(AH383),0,""))</f>
        <v>681.24500356369742</v>
      </c>
      <c r="AK182" s="18">
        <f>IF(ISNUMBER(AI182), AI182*COS(RADIANS(-$C182+Графики!$B$3))+AJ182*SIN(RADIANS(-$C182+Графики!$B$3)),"")</f>
        <v>582.23836725495573</v>
      </c>
      <c r="AL182" s="19">
        <f>IF(ISNUMBER(AI182), AI182*COS(RADIANS(-$C182+Графики!$B$5))+AJ182*SIN(RADIANS(-$C182+Графики!$B$5)),"")</f>
        <v>681.24500356369742</v>
      </c>
      <c r="AM182" s="24">
        <v>-0.81827685666565697</v>
      </c>
      <c r="AN182" s="25">
        <v>0.64886454865632781</v>
      </c>
      <c r="AO182" s="25">
        <v>-1.3311243303233493</v>
      </c>
      <c r="AP182" s="25">
        <v>1.2392363188933651</v>
      </c>
      <c r="AQ182" s="18">
        <f t="shared" si="445"/>
        <v>12.802874270954892</v>
      </c>
      <c r="AR182" s="18">
        <f t="shared" si="446"/>
        <v>22.428747261748729</v>
      </c>
      <c r="AS182" s="18">
        <f>IF(ISNUMBER(AQ182),AS181+AQ182*0.5,IF(ISNUMBER(AQ383),0,""))</f>
        <v>575.78879069209177</v>
      </c>
      <c r="AT182" s="18">
        <f>IF(ISNUMBER(AR182),AT181+AR182*0.5,IF(ISNUMBER(AR383),0,""))</f>
        <v>678.26907103526617</v>
      </c>
      <c r="AU182" s="18">
        <f>IF(ISNUMBER(AS182), AS182*COS(RADIANS(-$C182+Графики!$B$3))+AT182*SIN(RADIANS(-$C182+Графики!$B$3)),"")</f>
        <v>575.78879069209177</v>
      </c>
      <c r="AV182" s="19">
        <f>IF(ISNUMBER(AS182), AS182*COS(RADIANS(-$C182+Графики!$B$5))+AT182*SIN(RADIANS(-$C182+Графики!$B$5)),"")</f>
        <v>678.26907103526617</v>
      </c>
      <c r="AW182" s="24">
        <v>-0.81063438708247204</v>
      </c>
      <c r="AX182" s="25">
        <v>0.80111887533721671</v>
      </c>
      <c r="AY182" s="25">
        <v>-1.2564130970491179</v>
      </c>
      <c r="AZ182" s="25">
        <v>1.3492200438178885</v>
      </c>
      <c r="BA182" s="18">
        <f t="shared" si="447"/>
        <v>14.064736831284938</v>
      </c>
      <c r="BB182" s="18">
        <f t="shared" si="448"/>
        <v>22.736479320106973</v>
      </c>
      <c r="BC182" s="18">
        <f>IF(ISNUMBER(BA182),BC181+BA182*0.5,IF(ISNUMBER(BA383),0,""))</f>
        <v>574.26343627123595</v>
      </c>
      <c r="BD182" s="18">
        <f>IF(ISNUMBER(BB182),BD181+BB182*0.5,IF(ISNUMBER(BB383),0,""))</f>
        <v>674.55250551072345</v>
      </c>
      <c r="BE182" s="18">
        <f>IF(ISNUMBER(BC182), BC182*COS(RADIANS(-$C182+Графики!$B$3))+BD182*SIN(RADIANS(-$C182+Графики!$B$3)),"")</f>
        <v>574.26343627123595</v>
      </c>
      <c r="BF182" s="19">
        <f>IF(ISNUMBER(BC182), BC182*COS(RADIANS(-$C182+Графики!$B$5))+BD182*SIN(RADIANS(-$C182+Графики!$B$5)),"")</f>
        <v>674.55250551072345</v>
      </c>
      <c r="BG182" s="24">
        <v>-0.64543647126441817</v>
      </c>
      <c r="BH182" s="25">
        <v>0.63070025190447121</v>
      </c>
      <c r="BI182" s="25">
        <v>-1.2499487884979494</v>
      </c>
      <c r="BJ182" s="25">
        <v>1.1965872690900423</v>
      </c>
      <c r="BK182" s="18">
        <f t="shared" si="449"/>
        <v>11.136163575984867</v>
      </c>
      <c r="BL182" s="18">
        <f t="shared" si="450"/>
        <v>21.348432792931579</v>
      </c>
      <c r="BM182" s="18">
        <f>IF(ISNUMBER(BK182),BM181+BK182*0.5,IF(ISNUMBER(BK383),0,""))</f>
        <v>577.72337555531601</v>
      </c>
      <c r="BN182" s="18">
        <f>IF(ISNUMBER(BL182),BN181+BL182*0.5,IF(ISNUMBER(BL383),0,""))</f>
        <v>670.24885726566492</v>
      </c>
      <c r="BO182" s="18">
        <f>IF(ISNUMBER(BM182), BM182*COS(RADIANS(-$C182+Графики!$B$3))+BN182*SIN(RADIANS(-$C182+Графики!$B$3)),"")</f>
        <v>577.72337555531601</v>
      </c>
      <c r="BP182" s="19">
        <f>IF(ISNUMBER(BM182), BM182*COS(RADIANS(-$C182+Графики!$B$5))+BN182*SIN(RADIANS(-$C182+Графики!$B$5)),"")</f>
        <v>670.24885726566492</v>
      </c>
      <c r="BQ182" s="24">
        <v>-0.68218115646053812</v>
      </c>
      <c r="BR182" s="25">
        <v>0.73694245858438412</v>
      </c>
      <c r="BS182" s="25">
        <v>-1.1847350589434722</v>
      </c>
      <c r="BT182" s="25">
        <v>1.1956425559173449</v>
      </c>
      <c r="BU182" s="18">
        <f t="shared" si="451"/>
        <v>12.383873233370039</v>
      </c>
      <c r="BV182" s="18">
        <f t="shared" si="452"/>
        <v>20.77121951850533</v>
      </c>
      <c r="BW182" s="18">
        <f>IF(ISNUMBER(BU182),BW181+BU182*0.5,IF(ISNUMBER(BU383),0,""))</f>
        <v>580.87014181844802</v>
      </c>
      <c r="BX182" s="18">
        <f>IF(ISNUMBER(BV182),BX181+BV182*0.5,IF(ISNUMBER(BV383),0,""))</f>
        <v>672.19293036768636</v>
      </c>
      <c r="BY182" s="18">
        <f>IF(ISNUMBER(BW182), BW182*COS(RADIANS(-$C182+Графики!$B$3))+BX182*SIN(RADIANS(-$C182+Графики!$B$3)),"")</f>
        <v>580.87014181844802</v>
      </c>
      <c r="BZ182" s="19">
        <f>IF(ISNUMBER(BW182), BW182*COS(RADIANS(-$C182+Графики!$B$5))+BX182*SIN(RADIANS(-$C182+Графики!$B$5)),"")</f>
        <v>672.19293036768636</v>
      </c>
      <c r="CA182" s="29">
        <v>-0.80584966264877356</v>
      </c>
      <c r="CB182" s="25">
        <v>0.76259660856751743</v>
      </c>
      <c r="CC182" s="25">
        <v>-1.2244400063733738</v>
      </c>
      <c r="CD182" s="25">
        <v>1.1680220341101126</v>
      </c>
      <c r="CE182" s="18">
        <f t="shared" si="453"/>
        <v>13.686848424841028</v>
      </c>
      <c r="CF182" s="18">
        <f t="shared" si="454"/>
        <v>20.876653158754891</v>
      </c>
      <c r="CG182" s="18">
        <f>IF(ISNUMBER(CE182),CG181+CE182*0.5,IF(ISNUMBER(CE383),0,""))</f>
        <v>586.22241461894475</v>
      </c>
      <c r="CH182" s="18">
        <f>IF(ISNUMBER(CF182),CH181+CF182*0.5,IF(ISNUMBER(CF383),0,""))</f>
        <v>686.45776000315232</v>
      </c>
      <c r="CI182" s="18">
        <f>IF(ISNUMBER(CG182), CG182*COS(RADIANS(-$C182+Графики!$B$3))+CH182*SIN(RADIANS(-$C182+Графики!$B$3)),"")</f>
        <v>586.22241461894475</v>
      </c>
      <c r="CJ182" s="19">
        <f>IF(ISNUMBER(CG182), CG182*COS(RADIANS(-$C182+Графики!$B$5))+CH182*SIN(RADIANS(-$C182+Графики!$B$5)),"")</f>
        <v>686.45776000315232</v>
      </c>
      <c r="CK182" s="24">
        <v>-0.80751571443215975</v>
      </c>
      <c r="CL182" s="25">
        <v>0.73289992886110966</v>
      </c>
      <c r="CM182" s="25">
        <v>-1.2123992507382144</v>
      </c>
      <c r="CN182" s="25">
        <v>1.3428658847228974</v>
      </c>
      <c r="CO182" s="18">
        <f t="shared" si="455"/>
        <v>13.442257556232825</v>
      </c>
      <c r="CP182" s="18">
        <f t="shared" si="456"/>
        <v>22.297046997139773</v>
      </c>
      <c r="CQ182" s="18">
        <f>IF(ISNUMBER(CO182),CQ181+CO182*0.5,IF(ISNUMBER(CO383),0,""))</f>
        <v>588.89420667818592</v>
      </c>
      <c r="CR182" s="18">
        <f>IF(ISNUMBER(CP182),CR181+CP182*0.5,IF(ISNUMBER(CP383),0,""))</f>
        <v>684.38377423550628</v>
      </c>
      <c r="CS182" s="18">
        <f>IF(ISNUMBER(CQ182), CQ182*COS(RADIANS(-$C182+Графики!$B$3))+CR182*SIN(RADIANS(-$C182+Графики!$B$3)),"")</f>
        <v>588.89420667818592</v>
      </c>
      <c r="CT182" s="19">
        <f>IF(ISNUMBER(CQ182), CQ182*COS(RADIANS(-$C182+Графики!$B$5))+CR182*SIN(RADIANS(-$C182+Графики!$B$5)),"")</f>
        <v>684.38377423550628</v>
      </c>
      <c r="CU182" s="24">
        <v>-0.75644260969667021</v>
      </c>
      <c r="CV182" s="25">
        <v>0.72424170640049734</v>
      </c>
      <c r="CW182" s="25">
        <v>-1.200251319227968</v>
      </c>
      <c r="CX182" s="25">
        <v>1.2391568470459782</v>
      </c>
      <c r="CY182" s="18">
        <f t="shared" si="457"/>
        <v>12.921048686538581</v>
      </c>
      <c r="CZ182" s="18">
        <f t="shared" si="458"/>
        <v>21.286244341797548</v>
      </c>
      <c r="DA182" s="18">
        <f>IF(ISNUMBER(CY182),DA181+CY182*0.5,IF(ISNUMBER(CY383),0,""))</f>
        <v>577.52105751398199</v>
      </c>
      <c r="DB182" s="18">
        <f>IF(ISNUMBER(CZ182),DB181+CZ182*0.5,IF(ISNUMBER(CZ383),0,""))</f>
        <v>680.4941691310994</v>
      </c>
      <c r="DC182" s="18">
        <f>IF(ISNUMBER(DA182), DA182*COS(RADIANS(-$C182+Графики!$B$3))+DB182*SIN(RADIANS(-$C182+Графики!$B$3)),"")</f>
        <v>577.52105751398199</v>
      </c>
      <c r="DD182" s="19">
        <f>IF(ISNUMBER(DA182), DA182*COS(RADIANS(-$C182+Графики!$B$5))+DB182*SIN(RADIANS(-$C182+Графики!$B$5)),"")</f>
        <v>680.4941691310994</v>
      </c>
      <c r="DE182" s="24">
        <v>-0.7730922352443178</v>
      </c>
      <c r="DF182" s="25">
        <v>0.67153425185582505</v>
      </c>
      <c r="DG182" s="25">
        <v>-1.2426390627024664</v>
      </c>
      <c r="DH182" s="25">
        <v>1.3380360767741299</v>
      </c>
      <c r="DI182" s="18">
        <f t="shared" si="459"/>
        <v>12.606410401710434</v>
      </c>
      <c r="DJ182" s="18">
        <f t="shared" si="460"/>
        <v>22.518735435835463</v>
      </c>
      <c r="DK182" s="18">
        <f>IF(ISNUMBER(DI182),DK181+DI182*0.5,IF(ISNUMBER(DI383),0,""))</f>
        <v>577.68290683828116</v>
      </c>
      <c r="DL182" s="18">
        <f>IF(ISNUMBER(DJ182),DL181+DJ182*0.5,IF(ISNUMBER(DJ383),0,""))</f>
        <v>683.09704610457004</v>
      </c>
      <c r="DM182" s="18">
        <f>IF(ISNUMBER(DK182), DK182*COS(RADIANS(-$C182+Графики!$B$3))+DL182*SIN(RADIANS(-$C182+Графики!$B$3)),"")</f>
        <v>577.68290683828116</v>
      </c>
      <c r="DN182" s="19">
        <f>IF(ISNUMBER(DK182), DK182*COS(RADIANS(-$C182+Графики!$B$5))+DL182*SIN(RADIANS(-$C182+Графики!$B$5)),"")</f>
        <v>683.09704610457004</v>
      </c>
      <c r="DO182" s="24">
        <v>-0.75446727094818389</v>
      </c>
      <c r="DP182" s="25">
        <v>0.79367998153052466</v>
      </c>
      <c r="DQ182" s="25">
        <v>-1.1681903762806316</v>
      </c>
      <c r="DR182" s="25">
        <v>1.1956554617949879</v>
      </c>
      <c r="DS182" s="18">
        <f t="shared" si="461"/>
        <v>13.509722447877248</v>
      </c>
      <c r="DT182" s="18">
        <f t="shared" si="462"/>
        <v>20.626983459681853</v>
      </c>
      <c r="DU182" s="18">
        <f>IF(ISNUMBER(DS182),DU181+DS182*0.5,IF(ISNUMBER(DS383),0,""))</f>
        <v>586.51059109827304</v>
      </c>
      <c r="DV182" s="18">
        <f>IF(ISNUMBER(DT182),DV181+DT182*0.5,IF(ISNUMBER(DT383),0,""))</f>
        <v>679.98852151384881</v>
      </c>
      <c r="DW182" s="18">
        <f>IF(ISNUMBER(DU182), DU182*COS(RADIANS(-$C182+Графики!$B$3))+DV182*SIN(RADIANS(-$C182+Графики!$B$3)),"")</f>
        <v>586.51059109827304</v>
      </c>
      <c r="DX182" s="19">
        <f>IF(ISNUMBER(DU182), DU182*COS(RADIANS(-$C182+Графики!$B$5))+DV182*SIN(RADIANS(-$C182+Графики!$B$5)),"")</f>
        <v>679.98852151384881</v>
      </c>
      <c r="DY182" s="24">
        <v>-0.70948766401388663</v>
      </c>
      <c r="DZ182" s="25">
        <v>0.71227774092048568</v>
      </c>
      <c r="EA182" s="25">
        <v>-1.3058866986879554</v>
      </c>
      <c r="EB182" s="25">
        <v>1.2537566187228664</v>
      </c>
      <c r="EC182" s="18">
        <f t="shared" si="463"/>
        <v>12.406925428085946</v>
      </c>
      <c r="ED182" s="18">
        <f t="shared" si="464"/>
        <v>22.335244327387279</v>
      </c>
      <c r="EE182" s="18">
        <f>IF(ISNUMBER(EC182),EE181+EC182*0.5,IF(ISNUMBER(EC383),0,""))</f>
        <v>576.73779471876878</v>
      </c>
      <c r="EF182" s="18">
        <f>IF(ISNUMBER(ED182),EF181+ED182*0.5,IF(ISNUMBER(ED383),0,""))</f>
        <v>675.32990124487867</v>
      </c>
      <c r="EG182" s="18">
        <f>IF(ISNUMBER(EE182), EE182*COS(RADIANS(-$C182+Графики!$B$3))+EF182*SIN(RADIANS(-$C182+Графики!$B$3)),"")</f>
        <v>576.73779471876878</v>
      </c>
      <c r="EH182" s="19">
        <f>IF(ISNUMBER(EE182), EE182*COS(RADIANS(-$C182+Графики!$B$5))+EF182*SIN(RADIANS(-$C182+Графики!$B$5)),"")</f>
        <v>675.32990124487867</v>
      </c>
      <c r="EI182" s="24">
        <v>-0.75481253351053212</v>
      </c>
      <c r="EJ182" s="25">
        <v>0.69707844489124871</v>
      </c>
      <c r="EK182" s="25">
        <v>-1.2972840557615215</v>
      </c>
      <c r="EL182" s="25">
        <v>1.2319426943885725</v>
      </c>
      <c r="EM182" s="18">
        <f t="shared" si="465"/>
        <v>12.669799984595283</v>
      </c>
      <c r="EN182" s="18">
        <f t="shared" si="466"/>
        <v>22.069875136789388</v>
      </c>
      <c r="EO182" s="18">
        <f>IF(ISNUMBER(EM182),EO181+EM182*0.5,IF(ISNUMBER(EM383),0,""))</f>
        <v>582.14333151858625</v>
      </c>
      <c r="EP182" s="18">
        <f>IF(ISNUMBER(EN182),EP181+EN182*0.5,IF(ISNUMBER(EN383),0,""))</f>
        <v>680.52912847846346</v>
      </c>
      <c r="EQ182" s="18">
        <f>IF(ISNUMBER(EO182), EO182*COS(RADIANS(-$C182+Графики!$B$3))+EP182*SIN(RADIANS(-$C182+Графики!$B$3)),"")</f>
        <v>582.14333151858625</v>
      </c>
      <c r="ER182" s="19">
        <f>IF(ISNUMBER(EO182), EO182*COS(RADIANS(-$C182+Графики!$B$5))+EP182*SIN(RADIANS(-$C182+Графики!$B$5)),"")</f>
        <v>680.52912847846346</v>
      </c>
      <c r="ES182" s="24">
        <v>-0.66915174875691419</v>
      </c>
      <c r="ET182" s="25">
        <v>0.69640860594185927</v>
      </c>
      <c r="EU182" s="25">
        <v>-1.298195982626551</v>
      </c>
      <c r="EV182" s="25">
        <v>1.2412538361229746</v>
      </c>
      <c r="EW182" s="18">
        <f t="shared" si="467"/>
        <v>11.916480115749495</v>
      </c>
      <c r="EX182" s="18">
        <f t="shared" si="468"/>
        <v>22.159066422624669</v>
      </c>
      <c r="EY182" s="18">
        <f>IF(ISNUMBER(EW182),EY181+EW182*0.5,IF(ISNUMBER(EW383),0,""))</f>
        <v>571.31834320398309</v>
      </c>
      <c r="EZ182" s="18">
        <f>IF(ISNUMBER(EX182),EZ181+EX182*0.5,IF(ISNUMBER(EX383),0,""))</f>
        <v>677.08499907504415</v>
      </c>
      <c r="FA182" s="18">
        <f>IF(ISNUMBER(EY182), EY182*COS(RADIANS(-$C182+Графики!$B$3))+EZ182*SIN(RADIANS(-$C182+Графики!$B$3)),"")</f>
        <v>571.31834320398309</v>
      </c>
      <c r="FB182" s="19">
        <f>IF(ISNUMBER(EY182), EY182*COS(RADIANS(-$C182+Графики!$B$5))+EZ182*SIN(RADIANS(-$C182+Графики!$B$5)),"")</f>
        <v>677.08499907504415</v>
      </c>
      <c r="FC182" s="24">
        <v>-0.82074774866612465</v>
      </c>
      <c r="FD182" s="25">
        <v>0.77283734326917075</v>
      </c>
      <c r="FE182" s="25">
        <v>-1.3441292791060377</v>
      </c>
      <c r="FF182" s="25">
        <v>1.3566053911938702</v>
      </c>
      <c r="FG182" s="18">
        <f t="shared" si="469"/>
        <v>13.906205140593739</v>
      </c>
      <c r="FH182" s="18">
        <f t="shared" si="470"/>
        <v>23.56617426139336</v>
      </c>
      <c r="FI182" s="18">
        <f>IF(ISNUMBER(FG182),FI181+FG182*0.5,IF(ISNUMBER(FG383),0,""))</f>
        <v>580.17404705445483</v>
      </c>
      <c r="FJ182" s="18">
        <f>IF(ISNUMBER(FH182),FJ181+FH182*0.5,IF(ISNUMBER(FH383),0,""))</f>
        <v>684.75079630582604</v>
      </c>
      <c r="FK182" s="18">
        <f>IF(ISNUMBER(FI182), FI182*COS(RADIANS(-$C182+Графики!$B$3))+FJ182*SIN(RADIANS(-$C182+Графики!$B$3)),"")</f>
        <v>580.17404705445483</v>
      </c>
      <c r="FL182" s="19">
        <f>IF(ISNUMBER(FI182), FI182*COS(RADIANS(-$C182+Графики!$B$5))+FJ182*SIN(RADIANS(-$C182+Графики!$B$5)),"")</f>
        <v>684.75079630582604</v>
      </c>
      <c r="FM182" s="24">
        <v>-0.70684572526560585</v>
      </c>
      <c r="FN182" s="25">
        <v>0.66518580283677775</v>
      </c>
      <c r="FO182" s="25">
        <v>-1.2592419957912537</v>
      </c>
      <c r="FP182" s="25">
        <v>1.3341307264400202</v>
      </c>
      <c r="FQ182" s="18">
        <f t="shared" si="471"/>
        <v>11.972947728199205</v>
      </c>
      <c r="FR182" s="18">
        <f t="shared" si="472"/>
        <v>22.629514512026436</v>
      </c>
      <c r="FS182" s="18">
        <f>IF(ISNUMBER(FQ182),FS181+FQ182*0.5,IF(ISNUMBER(FQ383),0,""))</f>
        <v>586.70616340459446</v>
      </c>
      <c r="FT182" s="18">
        <f>IF(ISNUMBER(FR182),FT181+FR182*0.5,IF(ISNUMBER(FR383),0,""))</f>
        <v>672.28587896745637</v>
      </c>
      <c r="FU182" s="18">
        <f>IF(ISNUMBER(FS182), FS182*COS(RADIANS(-$C182+Графики!$B$3))+FT182*SIN(RADIANS(-$C182+Графики!$B$3)),"")</f>
        <v>586.70616340459446</v>
      </c>
      <c r="FV182" s="19">
        <f>IF(ISNUMBER(FS182), FS182*COS(RADIANS(-$C182+Графики!$B$5))+FT182*SIN(RADIANS(-$C182+Графики!$B$5)),"")</f>
        <v>672.28587896745637</v>
      </c>
      <c r="FW182" s="24">
        <v>-0.82875942310933459</v>
      </c>
      <c r="FX182" s="25">
        <v>0.66974230568293391</v>
      </c>
      <c r="FY182" s="25">
        <v>-1.2613989603423823</v>
      </c>
      <c r="FZ182" s="25">
        <v>1.1715349534200341</v>
      </c>
      <c r="GA182" s="18">
        <f t="shared" si="473"/>
        <v>13.076521807551519</v>
      </c>
      <c r="GB182" s="18">
        <f t="shared" si="474"/>
        <v>21.229758597694644</v>
      </c>
      <c r="GC182" s="18">
        <f>IF(ISNUMBER(GA182),GC181+GA182*0.5,IF(ISNUMBER(GA383),0,""))</f>
        <v>583.7790758783965</v>
      </c>
      <c r="GD182" s="18">
        <f>IF(ISNUMBER(GB182),GD181+GB182*0.5,IF(ISNUMBER(GB383),0,""))</f>
        <v>669.57551154648456</v>
      </c>
      <c r="GE182" s="18">
        <f>IF(ISNUMBER(GC182), GC182*COS(RADIANS(-$C182+Графики!$B$3))+GD182*SIN(RADIANS(-$C182+Графики!$B$3)),"")</f>
        <v>583.7790758783965</v>
      </c>
      <c r="GF182" s="19">
        <f>IF(ISNUMBER(GC182), GC182*COS(RADIANS(-$C182+Графики!$B$5))+GD182*SIN(RADIANS(-$C182+Графики!$B$5)),"")</f>
        <v>669.57551154648456</v>
      </c>
      <c r="GG182" s="24">
        <v>-0.68340175514990376</v>
      </c>
      <c r="GH182" s="25">
        <v>0.745183473438921</v>
      </c>
      <c r="GI182" s="25">
        <v>-1.3634537334112058</v>
      </c>
      <c r="GJ182" s="25">
        <v>1.3359557389419592</v>
      </c>
      <c r="GK182" s="18">
        <f t="shared" si="475"/>
        <v>12.466435013926992</v>
      </c>
      <c r="GL182" s="18">
        <f t="shared" si="476"/>
        <v>23.554612937824217</v>
      </c>
      <c r="GM182" s="18">
        <f>IF(ISNUMBER(GK182),GM181+GK182*0.5,IF(ISNUMBER(GK383),0,""))</f>
        <v>588.29490802905605</v>
      </c>
      <c r="GN182" s="18">
        <f>IF(ISNUMBER(GL182),GN181+GL182*0.5,IF(ISNUMBER(GL383),0,""))</f>
        <v>676.49634200606943</v>
      </c>
      <c r="GO182" s="18">
        <f>IF(ISNUMBER(GM182), GM182*COS(RADIANS(-$C182+Графики!$B$3))+GN182*SIN(RADIANS(-$C182+Графики!$B$3)),"")</f>
        <v>588.29490802905605</v>
      </c>
      <c r="GP182" s="19">
        <f>IF(ISNUMBER(GM182), GM182*COS(RADIANS(-$C182+Графики!$B$5))+GN182*SIN(RADIANS(-$C182+Графики!$B$5)),"")</f>
        <v>676.49634200606943</v>
      </c>
      <c r="GQ182" s="24">
        <v>-0.64777509371699105</v>
      </c>
      <c r="GR182" s="25">
        <v>0.66597139413739304</v>
      </c>
      <c r="GS182" s="25">
        <v>-1.3504745109197103</v>
      </c>
      <c r="GT182" s="25">
        <v>1.2224397299177789</v>
      </c>
      <c r="GU182" s="18">
        <f t="shared" si="477"/>
        <v>11.464349730838402</v>
      </c>
      <c r="GV182" s="18">
        <f t="shared" si="478"/>
        <v>22.451025941198008</v>
      </c>
      <c r="GW182" s="18">
        <f>IF(ISNUMBER(GU182),GW181+GU182*0.5,IF(ISNUMBER(GU383),0,""))</f>
        <v>583.57838910052487</v>
      </c>
      <c r="GX182" s="18">
        <f>IF(ISNUMBER(GV182),GX181+GV182*0.5,IF(ISNUMBER(GV383),0,""))</f>
        <v>678.45914730088714</v>
      </c>
      <c r="GY182" s="18">
        <f>IF(ISNUMBER(GW182), GW182*COS(RADIANS(-$C182+Графики!$B$3))+GX182*SIN(RADIANS(-$C182+Графики!$B$3)),"")</f>
        <v>583.57838910052487</v>
      </c>
      <c r="GZ182" s="19">
        <f>IF(ISNUMBER(GW182), GW182*COS(RADIANS(-$C182+Графики!$B$5))+GX182*SIN(RADIANS(-$C182+Графики!$B$5)),"")</f>
        <v>678.45914730088714</v>
      </c>
      <c r="HA182" s="24">
        <v>-0.65879657079684828</v>
      </c>
      <c r="HB182" s="25">
        <v>0.70964908804453397</v>
      </c>
      <c r="HC182" s="25">
        <v>-1.2482188439970763</v>
      </c>
      <c r="HD182" s="25">
        <v>1.2950820688306157</v>
      </c>
      <c r="HE182" s="18">
        <f t="shared" si="479"/>
        <v>11.941657352768434</v>
      </c>
      <c r="HF182" s="18">
        <f t="shared" si="480"/>
        <v>22.192665293866725</v>
      </c>
      <c r="HG182" s="18">
        <f>IF(ISNUMBER(HE182),HG181+HE182*0.5,IF(ISNUMBER(HE383),0,""))</f>
        <v>584.88644189164006</v>
      </c>
      <c r="HH182" s="18">
        <f>IF(ISNUMBER(HF182),HH181+HF182*0.5,IF(ISNUMBER(HF383),0,""))</f>
        <v>677.37369013131365</v>
      </c>
      <c r="HI182" s="18">
        <f>IF(ISNUMBER(HG182), HG182*COS(RADIANS(-$C182+Графики!$B$3))+HH182*SIN(RADIANS(-$C182+Графики!$B$3)),"")</f>
        <v>584.88644189164006</v>
      </c>
      <c r="HJ182" s="19">
        <f>IF(ISNUMBER(HG182), HG182*COS(RADIANS(-$C182+Графики!$B$5))+HH182*SIN(RADIANS(-$C182+Графики!$B$5)),"")</f>
        <v>677.37369013131365</v>
      </c>
      <c r="HK182" s="24">
        <v>-0.72373512275028162</v>
      </c>
      <c r="HL182" s="25">
        <v>0.69159986922769201</v>
      </c>
      <c r="HM182" s="25">
        <v>-1.3106895714603606</v>
      </c>
      <c r="HN182" s="25">
        <v>1.2286306937552813</v>
      </c>
      <c r="HO182" s="18">
        <f t="shared" si="481"/>
        <v>12.350813788584613</v>
      </c>
      <c r="HP182" s="18">
        <f t="shared" si="482"/>
        <v>22.157936132350766</v>
      </c>
      <c r="HQ182" s="18">
        <f>IF(ISNUMBER(HO182),HQ181+HO182*0.5,IF(ISNUMBER(HO383),0,""))</f>
        <v>583.02786502634149</v>
      </c>
      <c r="HR182" s="18">
        <f>IF(ISNUMBER(HP182),HR181+HP182*0.5,IF(ISNUMBER(HP383),0,""))</f>
        <v>686.69486586355379</v>
      </c>
      <c r="HS182" s="18">
        <f>IF(ISNUMBER(HQ182), HQ182*COS(RADIANS(-$C182+Графики!$B$3))+HR182*SIN(RADIANS(-$C182+Графики!$B$3)),"")</f>
        <v>583.02786502634149</v>
      </c>
      <c r="HT182" s="19">
        <f>IF(ISNUMBER(HQ182), HQ182*COS(RADIANS(-$C182+Графики!$B$5))+HR182*SIN(RADIANS(-$C182+Графики!$B$5)),"")</f>
        <v>686.69486586355379</v>
      </c>
      <c r="HU182" s="24">
        <v>-0.71979686544091093</v>
      </c>
      <c r="HV182" s="25">
        <v>0.77537497160368196</v>
      </c>
      <c r="HW182" s="25">
        <v>-1.2227289798270178</v>
      </c>
      <c r="HX182" s="25">
        <v>1.2481355512377339</v>
      </c>
      <c r="HY182" s="18">
        <f t="shared" si="483"/>
        <v>13.047465499234683</v>
      </c>
      <c r="HZ182" s="18">
        <f t="shared" si="484"/>
        <v>21.560689906954124</v>
      </c>
      <c r="IA182" s="18">
        <f>IF(ISNUMBER(HY182),IA181+HY182*0.5,IF(ISNUMBER(HY383),0,""))</f>
        <v>580.06414650247541</v>
      </c>
      <c r="IB182" s="18">
        <f>IF(ISNUMBER(HZ182),IB181+HZ182*0.5,IF(ISNUMBER(HZ383),0,""))</f>
        <v>671.52656530616628</v>
      </c>
      <c r="IC182" s="18">
        <f>IF(ISNUMBER(IA182), IA182*COS(RADIANS(-$C182+Графики!$B$3))+IB182*SIN(RADIANS(-$C182+Графики!$B$3)),"")</f>
        <v>580.06414650247541</v>
      </c>
      <c r="ID182" s="19">
        <f>IF(ISNUMBER(IA182), IA182*COS(RADIANS(-$C182+Графики!$B$5))+IB182*SIN(RADIANS(-$C182+Графики!$B$5)),"")</f>
        <v>671.52656530616628</v>
      </c>
      <c r="IE182" s="24">
        <v>-0.71480758369787656</v>
      </c>
      <c r="IF182" s="25">
        <v>0.76755101066807752</v>
      </c>
      <c r="IG182" s="25">
        <v>-1.1800562524420584</v>
      </c>
      <c r="IH182" s="25">
        <v>1.2311946165444387</v>
      </c>
      <c r="II182" s="18">
        <f t="shared" si="485"/>
        <v>12.935658299635492</v>
      </c>
      <c r="IJ182" s="18">
        <f t="shared" si="486"/>
        <v>21.04058060300893</v>
      </c>
      <c r="IK182" s="18">
        <f>IF(ISNUMBER(II182),IK181+II182*0.5,IF(ISNUMBER(II383),0,""))</f>
        <v>582.52048280051702</v>
      </c>
      <c r="IL182" s="18">
        <f>IF(ISNUMBER(IJ182),IL181+IJ182*0.5,IF(ISNUMBER(IJ383),0,""))</f>
        <v>671.87971376217331</v>
      </c>
      <c r="IM182" s="18">
        <f>IF(ISNUMBER(IK182), IK182*COS(RADIANS(-$C182+Графики!$B$3))+IL182*SIN(RADIANS(-$C182+Графики!$B$3)),"")</f>
        <v>582.52048280051702</v>
      </c>
      <c r="IN182" s="19">
        <f>IF(ISNUMBER(IK182), IK182*COS(RADIANS(-$C182+Графики!$B$5))+IL182*SIN(RADIANS(-$C182+Графики!$B$5)),"")</f>
        <v>671.87971376217331</v>
      </c>
      <c r="IO182" s="24">
        <v>-0.80750068175341383</v>
      </c>
      <c r="IP182" s="25">
        <v>0.74729028571207523</v>
      </c>
      <c r="IQ182" s="25">
        <v>-1.2241110546748566</v>
      </c>
      <c r="IR182" s="25">
        <v>1.2295060426762021</v>
      </c>
      <c r="IS182" s="18">
        <f t="shared" si="487"/>
        <v>13.567694484640921</v>
      </c>
      <c r="IT182" s="18">
        <f t="shared" si="488"/>
        <v>21.410212398274911</v>
      </c>
      <c r="IU182" s="18">
        <f>IF(ISNUMBER(IS182),IU181+IS182*0.5,IF(ISNUMBER(IS383),0,""))</f>
        <v>577.64849857093498</v>
      </c>
      <c r="IV182" s="18">
        <f>IF(ISNUMBER(IT182),IV181+IT182*0.5,IF(ISNUMBER(IT383),0,""))</f>
        <v>679.82669437795107</v>
      </c>
      <c r="IW182" s="18">
        <f>IF(ISNUMBER(IU182), IU182*COS(RADIANS(-$C182+Графики!$B$3))+IV182*SIN(RADIANS(-$C182+Графики!$B$3)),"")</f>
        <v>577.64849857093498</v>
      </c>
      <c r="IX182" s="19">
        <f>IF(ISNUMBER(IU182), IU182*COS(RADIANS(-$C182+Графики!$B$5))+IV182*SIN(RADIANS(-$C182+Графики!$B$5)),"")</f>
        <v>679.82669437795107</v>
      </c>
    </row>
    <row r="183" spans="1:258" s="88" customFormat="1" x14ac:dyDescent="0.25">
      <c r="A183" s="44">
        <v>183</v>
      </c>
      <c r="B183" s="50">
        <v>0</v>
      </c>
      <c r="C183" s="11">
        <f>IF(Графики!$A$7="Расчитывать с учетом закручивания скважины",B183,0)</f>
        <v>0</v>
      </c>
      <c r="D183" s="47">
        <v>90</v>
      </c>
      <c r="E183" s="34">
        <f>IF(ISNUMBER(INDEX($I$1:$IX$303,$A183,E$1) ),INDEX($I$1:$IX$303,$A183,E$1),0)</f>
        <v>15.009460371110192</v>
      </c>
      <c r="F183" s="35">
        <f>IF(ISNUMBER(INDEX($I$1:$IX$303,$A183,F$1) ),INDEX($I$1:$IX$303,$A183,F$1),0)</f>
        <v>20.460888310733651</v>
      </c>
      <c r="G183" s="35">
        <f>IF(ISNUMBER(INDEX($I$1:$IX$303,$A183,G$1) ),INDEX($I$1:$IX$303,$A183,G$1)-$G$305,0)</f>
        <v>-390.31324362930684</v>
      </c>
      <c r="H183" s="36">
        <f>IF(ISNUMBER(INDEX($I$1:$IX$303,$A183,H$1) ),INDEX($I$1:$IX$303,$A183,H$1)-$H$305,0)</f>
        <v>-464.32143935028444</v>
      </c>
      <c r="I183" s="29">
        <v>-0.89060706994967498</v>
      </c>
      <c r="J183" s="25">
        <v>0.82941498045284723</v>
      </c>
      <c r="K183" s="25">
        <v>-1.1618957032677093</v>
      </c>
      <c r="L183" s="25">
        <v>1.1829130149577218</v>
      </c>
      <c r="M183" s="18">
        <f t="shared" si="439"/>
        <v>15.009460371110192</v>
      </c>
      <c r="N183" s="18">
        <f t="shared" si="440"/>
        <v>20.460888310733651</v>
      </c>
      <c r="O183" s="18">
        <f>IF(ISNUMBER(M183),O182+M183*0.5,IF(ISNUMBER(M384),0,""))</f>
        <v>587.60291226010781</v>
      </c>
      <c r="P183" s="18">
        <f>IF(ISNUMBER(N183),P182+N183*0.5,IF(ISNUMBER(N384),0,""))</f>
        <v>691.10822413375308</v>
      </c>
      <c r="Q183" s="18">
        <f>IF(ISNUMBER(O183), O183*COS(RADIANS(-$C183+Графики!$B$3))+P183*SIN(RADIANS(-$C183+Графики!$B$3)),"")</f>
        <v>587.60291226010781</v>
      </c>
      <c r="R183" s="19">
        <f>IF(ISNUMBER(O183), O183*COS(RADIANS(-$C183+Графики!$B$5))+P183*SIN(RADIANS(-$C183+Графики!$B$5)),"")</f>
        <v>691.10822413375308</v>
      </c>
      <c r="S183" s="29">
        <v>-1.0402372925435268</v>
      </c>
      <c r="T183" s="25">
        <v>0.82324634394594776</v>
      </c>
      <c r="U183" s="25">
        <v>-1.1235465741661939</v>
      </c>
      <c r="V183" s="25">
        <v>1.2661628317925382</v>
      </c>
      <c r="W183" s="18">
        <f t="shared" si="441"/>
        <v>16.261245766507894</v>
      </c>
      <c r="X183" s="18">
        <f t="shared" si="442"/>
        <v>20.852637120174414</v>
      </c>
      <c r="Y183" s="18">
        <f>IF(ISNUMBER(W183),Y182+W183*0.5,IF(ISNUMBER(W384),0,""))</f>
        <v>586.78903247682786</v>
      </c>
      <c r="Z183" s="18">
        <f>IF(ISNUMBER(X183),Z182+X183*0.5,IF(ISNUMBER(X384),0,""))</f>
        <v>689.36235678116043</v>
      </c>
      <c r="AA183" s="18">
        <f>IF(ISNUMBER(Y183), Y183*COS(RADIANS(-$C183+Графики!$B$3))+Z183*SIN(RADIANS(-$C183+Графики!$B$3)),"")</f>
        <v>586.78903247682786</v>
      </c>
      <c r="AB183" s="18">
        <f>IF(ISNUMBER(Y183), Y183*COS(RADIANS(-$C183+Графики!$B$5))+Z183*SIN(RADIANS(-$C183+Графики!$B$5)),"")</f>
        <v>689.36235678116043</v>
      </c>
      <c r="AC183" s="24">
        <v>-0.88088398676758461</v>
      </c>
      <c r="AD183" s="25">
        <v>0.95254217178527101</v>
      </c>
      <c r="AE183" s="25">
        <v>-1.1237139221551273</v>
      </c>
      <c r="AF183" s="25">
        <v>1.1543651040575247</v>
      </c>
      <c r="AG183" s="18">
        <f t="shared" si="443"/>
        <v>15.998978914863265</v>
      </c>
      <c r="AH183" s="18">
        <f t="shared" si="444"/>
        <v>19.878680364861879</v>
      </c>
      <c r="AI183" s="18">
        <f>IF(ISNUMBER(AG183),AI182+AG183*0.5,IF(ISNUMBER(AG384),0,""))</f>
        <v>590.23785671238738</v>
      </c>
      <c r="AJ183" s="18">
        <f>IF(ISNUMBER(AH183),AJ182+AH183*0.5,IF(ISNUMBER(AH384),0,""))</f>
        <v>691.18434374612832</v>
      </c>
      <c r="AK183" s="18">
        <f>IF(ISNUMBER(AI183), AI183*COS(RADIANS(-$C183+Графики!$B$3))+AJ183*SIN(RADIANS(-$C183+Графики!$B$3)),"")</f>
        <v>590.23785671238738</v>
      </c>
      <c r="AL183" s="19">
        <f>IF(ISNUMBER(AI183), AI183*COS(RADIANS(-$C183+Графики!$B$5))+AJ183*SIN(RADIANS(-$C183+Графики!$B$5)),"")</f>
        <v>691.18434374612832</v>
      </c>
      <c r="AM183" s="24">
        <v>-1.0143603439559377</v>
      </c>
      <c r="AN183" s="25">
        <v>0.82221890184199198</v>
      </c>
      <c r="AO183" s="25">
        <v>-1.1690558484924753</v>
      </c>
      <c r="AP183" s="25">
        <v>1.2753156526010634</v>
      </c>
      <c r="AQ183" s="18">
        <f t="shared" si="445"/>
        <v>16.02649126400966</v>
      </c>
      <c r="AR183" s="18">
        <f t="shared" si="446"/>
        <v>21.329547775234069</v>
      </c>
      <c r="AS183" s="18">
        <f>IF(ISNUMBER(AQ183),AS182+AQ183*0.5,IF(ISNUMBER(AQ384),0,""))</f>
        <v>583.80203632409655</v>
      </c>
      <c r="AT183" s="18">
        <f>IF(ISNUMBER(AR183),AT182+AR183*0.5,IF(ISNUMBER(AR384),0,""))</f>
        <v>688.93384492288317</v>
      </c>
      <c r="AU183" s="18">
        <f>IF(ISNUMBER(AS183), AS183*COS(RADIANS(-$C183+Графики!$B$3))+AT183*SIN(RADIANS(-$C183+Графики!$B$3)),"")</f>
        <v>583.80203632409655</v>
      </c>
      <c r="AV183" s="19">
        <f>IF(ISNUMBER(AS183), AS183*COS(RADIANS(-$C183+Графики!$B$5))+AT183*SIN(RADIANS(-$C183+Графики!$B$5)),"")</f>
        <v>688.93384492288317</v>
      </c>
      <c r="AW183" s="24">
        <v>-1.0082122813597512</v>
      </c>
      <c r="AX183" s="25">
        <v>0.84263494920886239</v>
      </c>
      <c r="AY183" s="25">
        <v>-1.1451554611754737</v>
      </c>
      <c r="AZ183" s="25">
        <v>1.2960587392442819</v>
      </c>
      <c r="BA183" s="18">
        <f t="shared" si="447"/>
        <v>16.150986804055741</v>
      </c>
      <c r="BB183" s="18">
        <f t="shared" si="448"/>
        <v>21.302001389270732</v>
      </c>
      <c r="BC183" s="18">
        <f>IF(ISNUMBER(BA183),BC182+BA183*0.5,IF(ISNUMBER(BA384),0,""))</f>
        <v>582.33892967326381</v>
      </c>
      <c r="BD183" s="18">
        <f>IF(ISNUMBER(BB183),BD182+BB183*0.5,IF(ISNUMBER(BB384),0,""))</f>
        <v>685.20350620535885</v>
      </c>
      <c r="BE183" s="18">
        <f>IF(ISNUMBER(BC183), BC183*COS(RADIANS(-$C183+Графики!$B$3))+BD183*SIN(RADIANS(-$C183+Графики!$B$3)),"")</f>
        <v>582.33892967326381</v>
      </c>
      <c r="BF183" s="19">
        <f>IF(ISNUMBER(BC183), BC183*COS(RADIANS(-$C183+Графики!$B$5))+BD183*SIN(RADIANS(-$C183+Графики!$B$5)),"")</f>
        <v>685.20350620535885</v>
      </c>
      <c r="BG183" s="24">
        <v>-1.0569965701935073</v>
      </c>
      <c r="BH183" s="25">
        <v>0.82886008266394151</v>
      </c>
      <c r="BI183" s="25">
        <v>-1.2253734237260767</v>
      </c>
      <c r="BJ183" s="25">
        <v>1.188893261875269</v>
      </c>
      <c r="BK183" s="18">
        <f t="shared" si="449"/>
        <v>16.456461039582436</v>
      </c>
      <c r="BL183" s="18">
        <f t="shared" si="450"/>
        <v>21.066892734296129</v>
      </c>
      <c r="BM183" s="18">
        <f>IF(ISNUMBER(BK183),BM182+BK183*0.5,IF(ISNUMBER(BK384),0,""))</f>
        <v>585.95160607510718</v>
      </c>
      <c r="BN183" s="18">
        <f>IF(ISNUMBER(BL183),BN182+BL183*0.5,IF(ISNUMBER(BL384),0,""))</f>
        <v>680.78230363281295</v>
      </c>
      <c r="BO183" s="18">
        <f>IF(ISNUMBER(BM183), BM183*COS(RADIANS(-$C183+Графики!$B$3))+BN183*SIN(RADIANS(-$C183+Графики!$B$3)),"")</f>
        <v>585.95160607510718</v>
      </c>
      <c r="BP183" s="19">
        <f>IF(ISNUMBER(BM183), BM183*COS(RADIANS(-$C183+Графики!$B$5))+BN183*SIN(RADIANS(-$C183+Графики!$B$5)),"")</f>
        <v>680.78230363281295</v>
      </c>
      <c r="BQ183" s="24">
        <v>-0.86658154963690537</v>
      </c>
      <c r="BR183" s="25">
        <v>0.94810380210377587</v>
      </c>
      <c r="BS183" s="25">
        <v>-1.1986697183328703</v>
      </c>
      <c r="BT183" s="25">
        <v>1.2156023249566728</v>
      </c>
      <c r="BU183" s="18">
        <f t="shared" si="451"/>
        <v>15.83545524230534</v>
      </c>
      <c r="BV183" s="18">
        <f t="shared" si="452"/>
        <v>21.066939478569438</v>
      </c>
      <c r="BW183" s="18">
        <f>IF(ISNUMBER(BU183),BW182+BU183*0.5,IF(ISNUMBER(BU384),0,""))</f>
        <v>588.78786943960074</v>
      </c>
      <c r="BX183" s="18">
        <f>IF(ISNUMBER(BV183),BX182+BV183*0.5,IF(ISNUMBER(BV384),0,""))</f>
        <v>682.72640010697103</v>
      </c>
      <c r="BY183" s="18">
        <f>IF(ISNUMBER(BW183), BW183*COS(RADIANS(-$C183+Графики!$B$3))+BX183*SIN(RADIANS(-$C183+Графики!$B$3)),"")</f>
        <v>588.78786943960074</v>
      </c>
      <c r="BZ183" s="19">
        <f>IF(ISNUMBER(BW183), BW183*COS(RADIANS(-$C183+Графики!$B$5))+BX183*SIN(RADIANS(-$C183+Графики!$B$5)),"")</f>
        <v>682.72640010697103</v>
      </c>
      <c r="CA183" s="29">
        <v>-1.0560131104403176</v>
      </c>
      <c r="CB183" s="25">
        <v>0.8781519095580248</v>
      </c>
      <c r="CC183" s="25">
        <v>-1.2039013284291347</v>
      </c>
      <c r="CD183" s="25">
        <v>1.2678505030593963</v>
      </c>
      <c r="CE183" s="18">
        <f t="shared" si="453"/>
        <v>16.877972508568298</v>
      </c>
      <c r="CF183" s="18">
        <f t="shared" si="454"/>
        <v>21.568431263268199</v>
      </c>
      <c r="CG183" s="18">
        <f>IF(ISNUMBER(CE183),CG182+CE183*0.5,IF(ISNUMBER(CE384),0,""))</f>
        <v>594.6614008732289</v>
      </c>
      <c r="CH183" s="18">
        <f>IF(ISNUMBER(CF183),CH182+CF183*0.5,IF(ISNUMBER(CF384),0,""))</f>
        <v>697.2419756347864</v>
      </c>
      <c r="CI183" s="18">
        <f>IF(ISNUMBER(CG183), CG183*COS(RADIANS(-$C183+Графики!$B$3))+CH183*SIN(RADIANS(-$C183+Графики!$B$3)),"")</f>
        <v>594.6614008732289</v>
      </c>
      <c r="CJ183" s="19">
        <f>IF(ISNUMBER(CG183), CG183*COS(RADIANS(-$C183+Графики!$B$5))+CH183*SIN(RADIANS(-$C183+Графики!$B$5)),"")</f>
        <v>697.2419756347864</v>
      </c>
      <c r="CK183" s="24">
        <v>-0.91523574605610836</v>
      </c>
      <c r="CL183" s="25">
        <v>0.93150471004246704</v>
      </c>
      <c r="CM183" s="25">
        <v>-1.222174630223412</v>
      </c>
      <c r="CN183" s="25">
        <v>1.2983249317405985</v>
      </c>
      <c r="CO183" s="18">
        <f t="shared" si="455"/>
        <v>16.115153100224251</v>
      </c>
      <c r="CP183" s="18">
        <f t="shared" si="456"/>
        <v>21.993734538733108</v>
      </c>
      <c r="CQ183" s="18">
        <f>IF(ISNUMBER(CO183),CQ182+CO183*0.5,IF(ISNUMBER(CO384),0,""))</f>
        <v>596.95178322829804</v>
      </c>
      <c r="CR183" s="18">
        <f>IF(ISNUMBER(CP183),CR182+CP183*0.5,IF(ISNUMBER(CP384),0,""))</f>
        <v>695.38064150487287</v>
      </c>
      <c r="CS183" s="18">
        <f>IF(ISNUMBER(CQ183), CQ183*COS(RADIANS(-$C183+Графики!$B$3))+CR183*SIN(RADIANS(-$C183+Графики!$B$3)),"")</f>
        <v>596.95178322829804</v>
      </c>
      <c r="CT183" s="19">
        <f>IF(ISNUMBER(CQ183), CQ183*COS(RADIANS(-$C183+Графики!$B$5))+CR183*SIN(RADIANS(-$C183+Графики!$B$5)),"")</f>
        <v>695.38064150487287</v>
      </c>
      <c r="CU183" s="24">
        <v>-0.89986657286190186</v>
      </c>
      <c r="CV183" s="25">
        <v>0.85575986725029418</v>
      </c>
      <c r="CW183" s="25">
        <v>-1.2687881615253873</v>
      </c>
      <c r="CX183" s="25">
        <v>1.1281690156426096</v>
      </c>
      <c r="CY183" s="18">
        <f t="shared" si="457"/>
        <v>15.320131555308317</v>
      </c>
      <c r="CZ183" s="18">
        <f t="shared" si="458"/>
        <v>20.915872061141943</v>
      </c>
      <c r="DA183" s="18">
        <f>IF(ISNUMBER(CY183),DA182+CY183*0.5,IF(ISNUMBER(CY384),0,""))</f>
        <v>585.18112329163614</v>
      </c>
      <c r="DB183" s="18">
        <f>IF(ISNUMBER(CZ183),DB182+CZ183*0.5,IF(ISNUMBER(CZ384),0,""))</f>
        <v>690.95210516167037</v>
      </c>
      <c r="DC183" s="18">
        <f>IF(ISNUMBER(DA183), DA183*COS(RADIANS(-$C183+Графики!$B$3))+DB183*SIN(RADIANS(-$C183+Графики!$B$3)),"")</f>
        <v>585.18112329163614</v>
      </c>
      <c r="DD183" s="19">
        <f>IF(ISNUMBER(DA183), DA183*COS(RADIANS(-$C183+Графики!$B$5))+DB183*SIN(RADIANS(-$C183+Графики!$B$5)),"")</f>
        <v>690.95210516167037</v>
      </c>
      <c r="DE183" s="24">
        <v>-0.90643262386368162</v>
      </c>
      <c r="DF183" s="25">
        <v>0.94375076507095035</v>
      </c>
      <c r="DG183" s="25">
        <v>-1.1628959873019862</v>
      </c>
      <c r="DH183" s="25">
        <v>1.2692322197836821</v>
      </c>
      <c r="DI183" s="18">
        <f t="shared" si="459"/>
        <v>16.145194448300831</v>
      </c>
      <c r="DJ183" s="18">
        <f t="shared" si="460"/>
        <v>21.222729064662797</v>
      </c>
      <c r="DK183" s="18">
        <f>IF(ISNUMBER(DI183),DK182+DI183*0.5,IF(ISNUMBER(DI384),0,""))</f>
        <v>585.75550406243156</v>
      </c>
      <c r="DL183" s="18">
        <f>IF(ISNUMBER(DJ183),DL182+DJ183*0.5,IF(ISNUMBER(DJ384),0,""))</f>
        <v>693.70841063690148</v>
      </c>
      <c r="DM183" s="18">
        <f>IF(ISNUMBER(DK183), DK183*COS(RADIANS(-$C183+Графики!$B$3))+DL183*SIN(RADIANS(-$C183+Графики!$B$3)),"")</f>
        <v>585.75550406243156</v>
      </c>
      <c r="DN183" s="19">
        <f>IF(ISNUMBER(DK183), DK183*COS(RADIANS(-$C183+Графики!$B$5))+DL183*SIN(RADIANS(-$C183+Графики!$B$5)),"")</f>
        <v>693.70841063690148</v>
      </c>
      <c r="DO183" s="24">
        <v>-0.95749945767889155</v>
      </c>
      <c r="DP183" s="25">
        <v>0.83321554357733962</v>
      </c>
      <c r="DQ183" s="25">
        <v>-1.2183425434861919</v>
      </c>
      <c r="DR183" s="25">
        <v>1.2789667092479617</v>
      </c>
      <c r="DS183" s="18">
        <f t="shared" si="461"/>
        <v>15.62630035687361</v>
      </c>
      <c r="DT183" s="18">
        <f t="shared" si="462"/>
        <v>21.791409416874878</v>
      </c>
      <c r="DU183" s="18">
        <f>IF(ISNUMBER(DS183),DU182+DS183*0.5,IF(ISNUMBER(DS384),0,""))</f>
        <v>594.32374127670982</v>
      </c>
      <c r="DV183" s="18">
        <f>IF(ISNUMBER(DT183),DV182+DT183*0.5,IF(ISNUMBER(DT384),0,""))</f>
        <v>690.8842262222862</v>
      </c>
      <c r="DW183" s="18">
        <f>IF(ISNUMBER(DU183), DU183*COS(RADIANS(-$C183+Графики!$B$3))+DV183*SIN(RADIANS(-$C183+Графики!$B$3)),"")</f>
        <v>594.32374127670982</v>
      </c>
      <c r="DX183" s="19">
        <f>IF(ISNUMBER(DU183), DU183*COS(RADIANS(-$C183+Графики!$B$5))+DV183*SIN(RADIANS(-$C183+Графики!$B$5)),"")</f>
        <v>690.8842262222862</v>
      </c>
      <c r="DY183" s="24">
        <v>-0.99069743874380967</v>
      </c>
      <c r="DZ183" s="25">
        <v>0.96193001779276754</v>
      </c>
      <c r="EA183" s="25">
        <v>-1.1691118328340531</v>
      </c>
      <c r="EB183" s="25">
        <v>1.1489211767474483</v>
      </c>
      <c r="EC183" s="18">
        <f t="shared" si="463"/>
        <v>17.039064491832196</v>
      </c>
      <c r="ED183" s="18">
        <f t="shared" si="464"/>
        <v>20.227274532809815</v>
      </c>
      <c r="EE183" s="18">
        <f>IF(ISNUMBER(EC183),EE182+EC183*0.5,IF(ISNUMBER(EC384),0,""))</f>
        <v>585.25732696468492</v>
      </c>
      <c r="EF183" s="18">
        <f>IF(ISNUMBER(ED183),EF182+ED183*0.5,IF(ISNUMBER(ED384),0,""))</f>
        <v>685.44353851128358</v>
      </c>
      <c r="EG183" s="18">
        <f>IF(ISNUMBER(EE183), EE183*COS(RADIANS(-$C183+Графики!$B$3))+EF183*SIN(RADIANS(-$C183+Графики!$B$3)),"")</f>
        <v>585.25732696468492</v>
      </c>
      <c r="EH183" s="19">
        <f>IF(ISNUMBER(EE183), EE183*COS(RADIANS(-$C183+Графики!$B$5))+EF183*SIN(RADIANS(-$C183+Графики!$B$5)),"")</f>
        <v>685.44353851128358</v>
      </c>
      <c r="EI183" s="24">
        <v>-0.94580619820295098</v>
      </c>
      <c r="EJ183" s="25">
        <v>0.89404963780306834</v>
      </c>
      <c r="EK183" s="25">
        <v>-1.2135691464722806</v>
      </c>
      <c r="EL183" s="25">
        <v>1.1314030821818226</v>
      </c>
      <c r="EM183" s="18">
        <f t="shared" si="465"/>
        <v>16.055081228787095</v>
      </c>
      <c r="EN183" s="18">
        <f t="shared" si="466"/>
        <v>20.462314909668496</v>
      </c>
      <c r="EO183" s="18">
        <f>IF(ISNUMBER(EM183),EO182+EM183*0.5,IF(ISNUMBER(EM384),0,""))</f>
        <v>590.17087213297975</v>
      </c>
      <c r="EP183" s="18">
        <f>IF(ISNUMBER(EN183),EP182+EN183*0.5,IF(ISNUMBER(EN384),0,""))</f>
        <v>690.76028593329772</v>
      </c>
      <c r="EQ183" s="18">
        <f>IF(ISNUMBER(EO183), EO183*COS(RADIANS(-$C183+Графики!$B$3))+EP183*SIN(RADIANS(-$C183+Графики!$B$3)),"")</f>
        <v>590.17087213297975</v>
      </c>
      <c r="ER183" s="19">
        <f>IF(ISNUMBER(EO183), EO183*COS(RADIANS(-$C183+Графики!$B$5))+EP183*SIN(RADIANS(-$C183+Графики!$B$5)),"")</f>
        <v>690.76028593329772</v>
      </c>
      <c r="ES183" s="24">
        <v>-0.99595212727649507</v>
      </c>
      <c r="ET183" s="25">
        <v>0.83893243345982038</v>
      </c>
      <c r="EU183" s="25">
        <v>-1.1708369906251594</v>
      </c>
      <c r="EV183" s="25">
        <v>1.2000615018065144</v>
      </c>
      <c r="EW183" s="18">
        <f t="shared" si="467"/>
        <v>16.011704244579821</v>
      </c>
      <c r="EX183" s="18">
        <f t="shared" si="468"/>
        <v>20.688516345874749</v>
      </c>
      <c r="EY183" s="18">
        <f>IF(ISNUMBER(EW183),EY182+EW183*0.5,IF(ISNUMBER(EW384),0,""))</f>
        <v>579.32419532627296</v>
      </c>
      <c r="EZ183" s="18">
        <f>IF(ISNUMBER(EX183),EZ182+EX183*0.5,IF(ISNUMBER(EX384),0,""))</f>
        <v>687.42925724798158</v>
      </c>
      <c r="FA183" s="18">
        <f>IF(ISNUMBER(EY183), EY183*COS(RADIANS(-$C183+Графики!$B$3))+EZ183*SIN(RADIANS(-$C183+Графики!$B$3)),"")</f>
        <v>579.32419532627296</v>
      </c>
      <c r="FB183" s="19">
        <f>IF(ISNUMBER(EY183), EY183*COS(RADIANS(-$C183+Графики!$B$5))+EZ183*SIN(RADIANS(-$C183+Графики!$B$5)),"")</f>
        <v>687.42925724798158</v>
      </c>
      <c r="FC183" s="24">
        <v>-1.0160427432366756</v>
      </c>
      <c r="FD183" s="25">
        <v>0.92400220702820179</v>
      </c>
      <c r="FE183" s="25">
        <v>-1.143870470770973</v>
      </c>
      <c r="FF183" s="25">
        <v>1.1326549481146573</v>
      </c>
      <c r="FG183" s="18">
        <f t="shared" si="469"/>
        <v>16.929277248744178</v>
      </c>
      <c r="FH183" s="18">
        <f t="shared" si="470"/>
        <v>19.865125260489769</v>
      </c>
      <c r="FI183" s="18">
        <f>IF(ISNUMBER(FG183),FI182+FG183*0.5,IF(ISNUMBER(FG384),0,""))</f>
        <v>588.63868567882696</v>
      </c>
      <c r="FJ183" s="18">
        <f>IF(ISNUMBER(FH183),FJ182+FH183*0.5,IF(ISNUMBER(FH384),0,""))</f>
        <v>694.68335893607093</v>
      </c>
      <c r="FK183" s="18">
        <f>IF(ISNUMBER(FI183), FI183*COS(RADIANS(-$C183+Графики!$B$3))+FJ183*SIN(RADIANS(-$C183+Графики!$B$3)),"")</f>
        <v>588.63868567882696</v>
      </c>
      <c r="FL183" s="19">
        <f>IF(ISNUMBER(FI183), FI183*COS(RADIANS(-$C183+Графики!$B$5))+FJ183*SIN(RADIANS(-$C183+Графики!$B$5)),"")</f>
        <v>694.68335893607093</v>
      </c>
      <c r="FM183" s="24">
        <v>-0.90392214546523142</v>
      </c>
      <c r="FN183" s="25">
        <v>0.90802054100241725</v>
      </c>
      <c r="FO183" s="25">
        <v>-1.1327920608947843</v>
      </c>
      <c r="FP183" s="25">
        <v>1.2329505064879378</v>
      </c>
      <c r="FQ183" s="18">
        <f t="shared" si="471"/>
        <v>15.811523969211233</v>
      </c>
      <c r="FR183" s="18">
        <f t="shared" si="472"/>
        <v>20.643532020966671</v>
      </c>
      <c r="FS183" s="18">
        <f>IF(ISNUMBER(FQ183),FS182+FQ183*0.5,IF(ISNUMBER(FQ384),0,""))</f>
        <v>594.61192538920011</v>
      </c>
      <c r="FT183" s="18">
        <f>IF(ISNUMBER(FR183),FT182+FR183*0.5,IF(ISNUMBER(FR384),0,""))</f>
        <v>682.60764497793969</v>
      </c>
      <c r="FU183" s="18">
        <f>IF(ISNUMBER(FS183), FS183*COS(RADIANS(-$C183+Графики!$B$3))+FT183*SIN(RADIANS(-$C183+Графики!$B$3)),"")</f>
        <v>594.61192538920011</v>
      </c>
      <c r="FV183" s="19">
        <f>IF(ISNUMBER(FS183), FS183*COS(RADIANS(-$C183+Графики!$B$5))+FT183*SIN(RADIANS(-$C183+Графики!$B$5)),"")</f>
        <v>682.60764497793969</v>
      </c>
      <c r="FW183" s="24">
        <v>-0.89918610010217126</v>
      </c>
      <c r="FX183" s="25">
        <v>0.98777239099929848</v>
      </c>
      <c r="FY183" s="25">
        <v>-1.214650011034228</v>
      </c>
      <c r="FZ183" s="25">
        <v>1.133549662661081</v>
      </c>
      <c r="GA183" s="18">
        <f t="shared" si="473"/>
        <v>16.466075089333277</v>
      </c>
      <c r="GB183" s="18">
        <f t="shared" si="474"/>
        <v>20.490473775745613</v>
      </c>
      <c r="GC183" s="18">
        <f>IF(ISNUMBER(GA183),GC182+GA183*0.5,IF(ISNUMBER(GA384),0,""))</f>
        <v>592.01211342306317</v>
      </c>
      <c r="GD183" s="18">
        <f>IF(ISNUMBER(GB183),GD182+GB183*0.5,IF(ISNUMBER(GB384),0,""))</f>
        <v>679.82074843435737</v>
      </c>
      <c r="GE183" s="18">
        <f>IF(ISNUMBER(GC183), GC183*COS(RADIANS(-$C183+Графики!$B$3))+GD183*SIN(RADIANS(-$C183+Графики!$B$3)),"")</f>
        <v>592.01211342306317</v>
      </c>
      <c r="GF183" s="19">
        <f>IF(ISNUMBER(GC183), GC183*COS(RADIANS(-$C183+Графики!$B$5))+GD183*SIN(RADIANS(-$C183+Графики!$B$5)),"")</f>
        <v>679.82074843435737</v>
      </c>
      <c r="GG183" s="24">
        <v>-0.94286397786502885</v>
      </c>
      <c r="GH183" s="25">
        <v>0.91010682175919511</v>
      </c>
      <c r="GI183" s="25">
        <v>-1.292488240092504</v>
      </c>
      <c r="GJ183" s="25">
        <v>1.2747986270771119</v>
      </c>
      <c r="GK183" s="18">
        <f t="shared" si="475"/>
        <v>16.169516020051521</v>
      </c>
      <c r="GL183" s="18">
        <f t="shared" si="476"/>
        <v>22.401930192767519</v>
      </c>
      <c r="GM183" s="18">
        <f>IF(ISNUMBER(GK183),GM182+GK183*0.5,IF(ISNUMBER(GK384),0,""))</f>
        <v>596.37966603908183</v>
      </c>
      <c r="GN183" s="18">
        <f>IF(ISNUMBER(GL183),GN182+GL183*0.5,IF(ISNUMBER(GL384),0,""))</f>
        <v>687.69730710245324</v>
      </c>
      <c r="GO183" s="18">
        <f>IF(ISNUMBER(GM183), GM183*COS(RADIANS(-$C183+Графики!$B$3))+GN183*SIN(RADIANS(-$C183+Графики!$B$3)),"")</f>
        <v>596.37966603908183</v>
      </c>
      <c r="GP183" s="19">
        <f>IF(ISNUMBER(GM183), GM183*COS(RADIANS(-$C183+Графики!$B$5))+GN183*SIN(RADIANS(-$C183+Графики!$B$5)),"")</f>
        <v>687.69730710245324</v>
      </c>
      <c r="GQ183" s="24">
        <v>-0.95244142874219639</v>
      </c>
      <c r="GR183" s="25">
        <v>0.83052208454779508</v>
      </c>
      <c r="GS183" s="25">
        <v>-1.1432737874763421</v>
      </c>
      <c r="GT183" s="25">
        <v>1.2247173400407141</v>
      </c>
      <c r="GU183" s="18">
        <f t="shared" si="477"/>
        <v>15.558664086967292</v>
      </c>
      <c r="GV183" s="18">
        <f t="shared" si="478"/>
        <v>20.663150224338569</v>
      </c>
      <c r="GW183" s="18">
        <f>IF(ISNUMBER(GU183),GW182+GU183*0.5,IF(ISNUMBER(GU384),0,""))</f>
        <v>591.35772114400856</v>
      </c>
      <c r="GX183" s="18">
        <f>IF(ISNUMBER(GV183),GX182+GV183*0.5,IF(ISNUMBER(GV384),0,""))</f>
        <v>688.79072241305641</v>
      </c>
      <c r="GY183" s="18">
        <f>IF(ISNUMBER(GW183), GW183*COS(RADIANS(-$C183+Графики!$B$3))+GX183*SIN(RADIANS(-$C183+Графики!$B$3)),"")</f>
        <v>591.35772114400856</v>
      </c>
      <c r="GZ183" s="19">
        <f>IF(ISNUMBER(GW183), GW183*COS(RADIANS(-$C183+Графики!$B$5))+GX183*SIN(RADIANS(-$C183+Графики!$B$5)),"")</f>
        <v>688.79072241305641</v>
      </c>
      <c r="HA183" s="24">
        <v>-0.93255627602115287</v>
      </c>
      <c r="HB183" s="25">
        <v>0.93688642013300194</v>
      </c>
      <c r="HC183" s="25">
        <v>-1.2301751634226885</v>
      </c>
      <c r="HD183" s="25">
        <v>1.3007019905200261</v>
      </c>
      <c r="HE183" s="18">
        <f t="shared" si="479"/>
        <v>16.313241474302732</v>
      </c>
      <c r="HF183" s="18">
        <f t="shared" si="480"/>
        <v>22.084274116578964</v>
      </c>
      <c r="HG183" s="18">
        <f>IF(ISNUMBER(HE183),HG182+HE183*0.5,IF(ISNUMBER(HE384),0,""))</f>
        <v>593.0430626287914</v>
      </c>
      <c r="HH183" s="18">
        <f>IF(ISNUMBER(HF183),HH182+HF183*0.5,IF(ISNUMBER(HF384),0,""))</f>
        <v>688.41582718960308</v>
      </c>
      <c r="HI183" s="18">
        <f>IF(ISNUMBER(HG183), HG183*COS(RADIANS(-$C183+Графики!$B$3))+HH183*SIN(RADIANS(-$C183+Графики!$B$3)),"")</f>
        <v>593.0430626287914</v>
      </c>
      <c r="HJ183" s="19">
        <f>IF(ISNUMBER(HG183), HG183*COS(RADIANS(-$C183+Графики!$B$5))+HH183*SIN(RADIANS(-$C183+Графики!$B$5)),"")</f>
        <v>688.41582718960308</v>
      </c>
      <c r="HK183" s="24">
        <v>-0.982821007520709</v>
      </c>
      <c r="HL183" s="25">
        <v>0.97008721115483632</v>
      </c>
      <c r="HM183" s="25">
        <v>-1.297223336023325</v>
      </c>
      <c r="HN183" s="25">
        <v>1.1704309449672932</v>
      </c>
      <c r="HO183" s="18">
        <f t="shared" si="481"/>
        <v>17.041514247955053</v>
      </c>
      <c r="HP183" s="18">
        <f t="shared" si="482"/>
        <v>21.532681693958551</v>
      </c>
      <c r="HQ183" s="18">
        <f>IF(ISNUMBER(HO183),HQ182+HO183*0.5,IF(ISNUMBER(HO384),0,""))</f>
        <v>591.54862215031903</v>
      </c>
      <c r="HR183" s="18">
        <f>IF(ISNUMBER(HP183),HR182+HP183*0.5,IF(ISNUMBER(HP384),0,""))</f>
        <v>697.46120671053302</v>
      </c>
      <c r="HS183" s="18">
        <f>IF(ISNUMBER(HQ183), HQ183*COS(RADIANS(-$C183+Графики!$B$3))+HR183*SIN(RADIANS(-$C183+Графики!$B$3)),"")</f>
        <v>591.54862215031903</v>
      </c>
      <c r="HT183" s="19">
        <f>IF(ISNUMBER(HQ183), HQ183*COS(RADIANS(-$C183+Графики!$B$5))+HR183*SIN(RADIANS(-$C183+Графики!$B$5)),"")</f>
        <v>697.46120671053302</v>
      </c>
      <c r="HU183" s="24">
        <v>-0.91576042727214391</v>
      </c>
      <c r="HV183" s="25">
        <v>0.86501391979114806</v>
      </c>
      <c r="HW183" s="25">
        <v>-1.2428342437231032</v>
      </c>
      <c r="HX183" s="25">
        <v>1.2313794928508313</v>
      </c>
      <c r="HY183" s="18">
        <f t="shared" si="483"/>
        <v>15.539562317286139</v>
      </c>
      <c r="HZ183" s="18">
        <f t="shared" si="484"/>
        <v>21.589910435324239</v>
      </c>
      <c r="IA183" s="18">
        <f>IF(ISNUMBER(HY183),IA182+HY183*0.5,IF(ISNUMBER(HY384),0,""))</f>
        <v>587.83392766111842</v>
      </c>
      <c r="IB183" s="18">
        <f>IF(ISNUMBER(HZ183),IB182+HZ183*0.5,IF(ISNUMBER(HZ384),0,""))</f>
        <v>682.32152052382844</v>
      </c>
      <c r="IC183" s="18">
        <f>IF(ISNUMBER(IA183), IA183*COS(RADIANS(-$C183+Графики!$B$3))+IB183*SIN(RADIANS(-$C183+Графики!$B$3)),"")</f>
        <v>587.83392766111842</v>
      </c>
      <c r="ID183" s="19">
        <f>IF(ISNUMBER(IA183), IA183*COS(RADIANS(-$C183+Графики!$B$5))+IB183*SIN(RADIANS(-$C183+Графики!$B$5)),"")</f>
        <v>682.32152052382844</v>
      </c>
      <c r="IE183" s="24">
        <v>-0.97123979805824578</v>
      </c>
      <c r="IF183" s="25">
        <v>0.92281493754861155</v>
      </c>
      <c r="IG183" s="25">
        <v>-1.2321580059480475</v>
      </c>
      <c r="IH183" s="25">
        <v>1.1358399289521428</v>
      </c>
      <c r="II183" s="18">
        <f t="shared" si="485"/>
        <v>16.527993077619687</v>
      </c>
      <c r="IJ183" s="18">
        <f t="shared" si="486"/>
        <v>20.663209617279659</v>
      </c>
      <c r="IK183" s="18">
        <f>IF(ISNUMBER(II183),IK182+II183*0.5,IF(ISNUMBER(II384),0,""))</f>
        <v>590.78447933932682</v>
      </c>
      <c r="IL183" s="18">
        <f>IF(ISNUMBER(IJ183),IL182+IJ183*0.5,IF(ISNUMBER(IJ384),0,""))</f>
        <v>682.21131857081309</v>
      </c>
      <c r="IM183" s="18">
        <f>IF(ISNUMBER(IK183), IK183*COS(RADIANS(-$C183+Графики!$B$3))+IL183*SIN(RADIANS(-$C183+Графики!$B$3)),"")</f>
        <v>590.78447933932682</v>
      </c>
      <c r="IN183" s="19">
        <f>IF(ISNUMBER(IK183), IK183*COS(RADIANS(-$C183+Графики!$B$5))+IL183*SIN(RADIANS(-$C183+Графики!$B$5)),"")</f>
        <v>682.21131857081309</v>
      </c>
      <c r="IO183" s="24">
        <v>-0.95607834829980498</v>
      </c>
      <c r="IP183" s="25">
        <v>0.99171160403236736</v>
      </c>
      <c r="IQ183" s="25">
        <v>-1.2787349805295447</v>
      </c>
      <c r="IR183" s="25">
        <v>1.156901379597975</v>
      </c>
      <c r="IS183" s="18">
        <f t="shared" si="487"/>
        <v>16.996855417295606</v>
      </c>
      <c r="IT183" s="18">
        <f t="shared" si="488"/>
        <v>21.253336570128177</v>
      </c>
      <c r="IU183" s="18">
        <f>IF(ISNUMBER(IS183),IU182+IS183*0.5,IF(ISNUMBER(IS384),0,""))</f>
        <v>586.14692627958277</v>
      </c>
      <c r="IV183" s="18">
        <f>IF(ISNUMBER(IT183),IV182+IT183*0.5,IF(ISNUMBER(IT384),0,""))</f>
        <v>690.45336266301513</v>
      </c>
      <c r="IW183" s="18">
        <f>IF(ISNUMBER(IU183), IU183*COS(RADIANS(-$C183+Графики!$B$3))+IV183*SIN(RADIANS(-$C183+Графики!$B$3)),"")</f>
        <v>586.14692627958277</v>
      </c>
      <c r="IX183" s="19">
        <f>IF(ISNUMBER(IU183), IU183*COS(RADIANS(-$C183+Графики!$B$5))+IV183*SIN(RADIANS(-$C183+Графики!$B$5)),"")</f>
        <v>690.45336266301513</v>
      </c>
    </row>
    <row r="184" spans="1:258" s="88" customFormat="1" x14ac:dyDescent="0.25">
      <c r="A184" s="44">
        <v>184</v>
      </c>
      <c r="B184" s="50">
        <v>0</v>
      </c>
      <c r="C184" s="11">
        <f>IF(Графики!$A$7="Расчитывать с учетом закручивания скважины",B184,0)</f>
        <v>0</v>
      </c>
      <c r="D184" s="47">
        <v>90.5</v>
      </c>
      <c r="E184" s="34">
        <f>IF(ISNUMBER(INDEX($I$1:$IX$303,$A184,E$1) ),INDEX($I$1:$IX$303,$A184,E$1),0)</f>
        <v>-25.728522108047454</v>
      </c>
      <c r="F184" s="35">
        <f>IF(ISNUMBER(INDEX($I$1:$IX$303,$A184,F$1) ),INDEX($I$1:$IX$303,$A184,F$1),0)</f>
        <v>-6.9692102249902845</v>
      </c>
      <c r="G184" s="35">
        <f>IF(ISNUMBER(INDEX($I$1:$IX$303,$A184,G$1) ),INDEX($I$1:$IX$303,$A184,G$1)-$G$305,0)</f>
        <v>-403.17750468333054</v>
      </c>
      <c r="H184" s="36">
        <f>IF(ISNUMBER(INDEX($I$1:$IX$303,$A184,H$1) ),INDEX($I$1:$IX$303,$A184,H$1)-$H$305,0)</f>
        <v>-467.8060444627796</v>
      </c>
      <c r="I184" s="29">
        <v>1.4822497685377556</v>
      </c>
      <c r="J184" s="25">
        <v>-1.4663470596074581</v>
      </c>
      <c r="K184" s="25">
        <v>0.40982881005145477</v>
      </c>
      <c r="L184" s="25">
        <v>-0.38879031970760547</v>
      </c>
      <c r="M184" s="18">
        <f t="shared" si="439"/>
        <v>-25.728522108047454</v>
      </c>
      <c r="N184" s="18">
        <f t="shared" si="440"/>
        <v>-6.9692102249902845</v>
      </c>
      <c r="O184" s="18">
        <f>IF(ISNUMBER(M184),O183+M184*0.5,IF(ISNUMBER(M385),0,""))</f>
        <v>574.73865120608411</v>
      </c>
      <c r="P184" s="18">
        <f>IF(ISNUMBER(N184),P183+N184*0.5,IF(ISNUMBER(N385),0,""))</f>
        <v>687.62361902125792</v>
      </c>
      <c r="Q184" s="18">
        <f>IF(ISNUMBER(O184), O184*COS(RADIANS(-$C184+Графики!$B$3))+P184*SIN(RADIANS(-$C184+Графики!$B$3)),"")</f>
        <v>574.73865120608411</v>
      </c>
      <c r="R184" s="19">
        <f>IF(ISNUMBER(O184), O184*COS(RADIANS(-$C184+Графики!$B$5))+P184*SIN(RADIANS(-$C184+Графики!$B$5)),"")</f>
        <v>687.62361902125792</v>
      </c>
      <c r="S184" s="29">
        <v>1.41370895639308</v>
      </c>
      <c r="T184" s="25">
        <v>-1.4172268976608671</v>
      </c>
      <c r="U184" s="25">
        <v>0.42712063836093483</v>
      </c>
      <c r="V184" s="25">
        <v>-0.40428588639507501</v>
      </c>
      <c r="W184" s="18">
        <f t="shared" si="441"/>
        <v>-24.702062926437591</v>
      </c>
      <c r="X184" s="18">
        <f t="shared" si="442"/>
        <v>-7.2553269851466498</v>
      </c>
      <c r="Y184" s="18">
        <f>IF(ISNUMBER(W184),Y183+W184*0.5,IF(ISNUMBER(W385),0,""))</f>
        <v>574.4380010136091</v>
      </c>
      <c r="Z184" s="18">
        <f>IF(ISNUMBER(X184),Z183+X184*0.5,IF(ISNUMBER(X385),0,""))</f>
        <v>685.7346932885871</v>
      </c>
      <c r="AA184" s="18">
        <f>IF(ISNUMBER(Y184), Y184*COS(RADIANS(-$C184+Графики!$B$3))+Z184*SIN(RADIANS(-$C184+Графики!$B$3)),"")</f>
        <v>574.4380010136091</v>
      </c>
      <c r="AB184" s="18">
        <f>IF(ISNUMBER(Y184), Y184*COS(RADIANS(-$C184+Графики!$B$5))+Z184*SIN(RADIANS(-$C184+Графики!$B$5)),"")</f>
        <v>685.7346932885871</v>
      </c>
      <c r="AC184" s="24">
        <v>1.3111615822197309</v>
      </c>
      <c r="AD184" s="25">
        <v>-1.4150237861030981</v>
      </c>
      <c r="AE184" s="25">
        <v>0.29525407303330797</v>
      </c>
      <c r="AF184" s="25">
        <v>-0.40535752242032408</v>
      </c>
      <c r="AG184" s="18">
        <f t="shared" si="443"/>
        <v>-23.788211235457183</v>
      </c>
      <c r="AH184" s="18">
        <f t="shared" si="444"/>
        <v>-6.1139514681896214</v>
      </c>
      <c r="AI184" s="18">
        <f>IF(ISNUMBER(AG184),AI183+AG184*0.5,IF(ISNUMBER(AG385),0,""))</f>
        <v>578.34375109465884</v>
      </c>
      <c r="AJ184" s="18">
        <f>IF(ISNUMBER(AH184),AJ183+AH184*0.5,IF(ISNUMBER(AH385),0,""))</f>
        <v>688.12736801203346</v>
      </c>
      <c r="AK184" s="18">
        <f>IF(ISNUMBER(AI184), AI184*COS(RADIANS(-$C184+Графики!$B$3))+AJ184*SIN(RADIANS(-$C184+Графики!$B$3)),"")</f>
        <v>578.34375109465884</v>
      </c>
      <c r="AL184" s="19">
        <f>IF(ISNUMBER(AI184), AI184*COS(RADIANS(-$C184+Графики!$B$5))+AJ184*SIN(RADIANS(-$C184+Графики!$B$5)),"")</f>
        <v>688.12736801203346</v>
      </c>
      <c r="AM184" s="24">
        <v>1.3474128434011652</v>
      </c>
      <c r="AN184" s="25">
        <v>-1.3834744281793692</v>
      </c>
      <c r="AO184" s="25">
        <v>0.38917120637704894</v>
      </c>
      <c r="AP184" s="25">
        <v>-0.34622185953612272</v>
      </c>
      <c r="AQ184" s="18">
        <f t="shared" si="445"/>
        <v>-23.829231450726343</v>
      </c>
      <c r="AR184" s="18">
        <f t="shared" si="446"/>
        <v>-6.4174710979914762</v>
      </c>
      <c r="AS184" s="18">
        <f>IF(ISNUMBER(AQ184),AS183+AQ184*0.5,IF(ISNUMBER(AQ385),0,""))</f>
        <v>571.88742059873334</v>
      </c>
      <c r="AT184" s="18">
        <f>IF(ISNUMBER(AR184),AT183+AR184*0.5,IF(ISNUMBER(AR385),0,""))</f>
        <v>685.72510937388745</v>
      </c>
      <c r="AU184" s="18">
        <f>IF(ISNUMBER(AS184), AS184*COS(RADIANS(-$C184+Графики!$B$3))+AT184*SIN(RADIANS(-$C184+Графики!$B$3)),"")</f>
        <v>571.88742059873334</v>
      </c>
      <c r="AV184" s="19">
        <f>IF(ISNUMBER(AS184), AS184*COS(RADIANS(-$C184+Графики!$B$5))+AT184*SIN(RADIANS(-$C184+Графики!$B$5)),"")</f>
        <v>685.72510937388745</v>
      </c>
      <c r="AW184" s="24">
        <v>1.4457118134325073</v>
      </c>
      <c r="AX184" s="25">
        <v>-1.417588116078013</v>
      </c>
      <c r="AY184" s="25">
        <v>0.42729802733584132</v>
      </c>
      <c r="AZ184" s="25">
        <v>-0.30705118565379219</v>
      </c>
      <c r="BA184" s="18">
        <f t="shared" si="447"/>
        <v>-24.984405594174241</v>
      </c>
      <c r="BB184" s="18">
        <f t="shared" si="448"/>
        <v>-6.4083619500952533</v>
      </c>
      <c r="BC184" s="18">
        <f>IF(ISNUMBER(BA184),BC183+BA184*0.5,IF(ISNUMBER(BA385),0,""))</f>
        <v>569.84672687617672</v>
      </c>
      <c r="BD184" s="18">
        <f>IF(ISNUMBER(BB184),BD183+BB184*0.5,IF(ISNUMBER(BB385),0,""))</f>
        <v>681.99932523031123</v>
      </c>
      <c r="BE184" s="18">
        <f>IF(ISNUMBER(BC184), BC184*COS(RADIANS(-$C184+Графики!$B$3))+BD184*SIN(RADIANS(-$C184+Графики!$B$3)),"")</f>
        <v>569.84672687617672</v>
      </c>
      <c r="BF184" s="19">
        <f>IF(ISNUMBER(BC184), BC184*COS(RADIANS(-$C184+Графики!$B$5))+BD184*SIN(RADIANS(-$C184+Графики!$B$5)),"")</f>
        <v>681.99932523031123</v>
      </c>
      <c r="BG184" s="24">
        <v>1.3337998339911108</v>
      </c>
      <c r="BH184" s="25">
        <v>-1.3396733432070949</v>
      </c>
      <c r="BI184" s="25">
        <v>0.44021467216615917</v>
      </c>
      <c r="BJ184" s="25">
        <v>-0.357797203044113</v>
      </c>
      <c r="BK184" s="18">
        <f t="shared" si="449"/>
        <v>-23.328338260112002</v>
      </c>
      <c r="BL184" s="18">
        <f t="shared" si="450"/>
        <v>-6.9639110579500887</v>
      </c>
      <c r="BM184" s="18">
        <f>IF(ISNUMBER(BK184),BM183+BK184*0.5,IF(ISNUMBER(BK385),0,""))</f>
        <v>574.28743694505113</v>
      </c>
      <c r="BN184" s="18">
        <f>IF(ISNUMBER(BL184),BN183+BL184*0.5,IF(ISNUMBER(BL385),0,""))</f>
        <v>677.30034810383791</v>
      </c>
      <c r="BO184" s="18">
        <f>IF(ISNUMBER(BM184), BM184*COS(RADIANS(-$C184+Графики!$B$3))+BN184*SIN(RADIANS(-$C184+Графики!$B$3)),"")</f>
        <v>574.28743694505113</v>
      </c>
      <c r="BP184" s="19">
        <f>IF(ISNUMBER(BM184), BM184*COS(RADIANS(-$C184+Графики!$B$5))+BN184*SIN(RADIANS(-$C184+Графики!$B$5)),"")</f>
        <v>677.30034810383791</v>
      </c>
      <c r="BQ184" s="24">
        <v>1.4507635654968778</v>
      </c>
      <c r="BR184" s="25">
        <v>-1.4698871922700751</v>
      </c>
      <c r="BS184" s="25">
        <v>0.34766100497241648</v>
      </c>
      <c r="BT184" s="25">
        <v>-0.36791187437525674</v>
      </c>
      <c r="BU184" s="18">
        <f t="shared" si="451"/>
        <v>-25.484726605693073</v>
      </c>
      <c r="BV184" s="18">
        <f t="shared" si="452"/>
        <v>-6.2445108075968685</v>
      </c>
      <c r="BW184" s="18">
        <f>IF(ISNUMBER(BU184),BW183+BU184*0.5,IF(ISNUMBER(BU385),0,""))</f>
        <v>576.04550613675417</v>
      </c>
      <c r="BX184" s="18">
        <f>IF(ISNUMBER(BV184),BX183+BV184*0.5,IF(ISNUMBER(BV385),0,""))</f>
        <v>679.60414470317255</v>
      </c>
      <c r="BY184" s="18">
        <f>IF(ISNUMBER(BW184), BW184*COS(RADIANS(-$C184+Графики!$B$3))+BX184*SIN(RADIANS(-$C184+Графики!$B$3)),"")</f>
        <v>576.04550613675417</v>
      </c>
      <c r="BZ184" s="19">
        <f>IF(ISNUMBER(BW184), BW184*COS(RADIANS(-$C184+Графики!$B$5))+BX184*SIN(RADIANS(-$C184+Графики!$B$5)),"")</f>
        <v>679.60414470317255</v>
      </c>
      <c r="CA184" s="29">
        <v>1.3447105075581764</v>
      </c>
      <c r="CB184" s="25">
        <v>-1.3909151224964929</v>
      </c>
      <c r="CC184" s="25">
        <v>0.28231175899457828</v>
      </c>
      <c r="CD184" s="25">
        <v>-0.37735318136223095</v>
      </c>
      <c r="CE184" s="18">
        <f t="shared" si="453"/>
        <v>-23.870569667006333</v>
      </c>
      <c r="CF184" s="18">
        <f t="shared" si="454"/>
        <v>-5.7566307894874971</v>
      </c>
      <c r="CG184" s="18">
        <f>IF(ISNUMBER(CE184),CG183+CE184*0.5,IF(ISNUMBER(CE385),0,""))</f>
        <v>582.72611603972575</v>
      </c>
      <c r="CH184" s="18">
        <f>IF(ISNUMBER(CF184),CH183+CF184*0.5,IF(ISNUMBER(CF385),0,""))</f>
        <v>694.36366024004269</v>
      </c>
      <c r="CI184" s="18">
        <f>IF(ISNUMBER(CG184), CG184*COS(RADIANS(-$C184+Графики!$B$3))+CH184*SIN(RADIANS(-$C184+Графики!$B$3)),"")</f>
        <v>582.72611603972575</v>
      </c>
      <c r="CJ184" s="19">
        <f>IF(ISNUMBER(CG184), CG184*COS(RADIANS(-$C184+Графики!$B$5))+CH184*SIN(RADIANS(-$C184+Графики!$B$5)),"")</f>
        <v>694.36366024004269</v>
      </c>
      <c r="CK184" s="24">
        <v>1.4541798083579285</v>
      </c>
      <c r="CL184" s="25">
        <v>-1.4694631385609074</v>
      </c>
      <c r="CM184" s="25">
        <v>0.3257844710255271</v>
      </c>
      <c r="CN184" s="25">
        <v>-0.46942898529439125</v>
      </c>
      <c r="CO184" s="18">
        <f t="shared" si="455"/>
        <v>-25.510829892471705</v>
      </c>
      <c r="CP184" s="18">
        <f t="shared" si="456"/>
        <v>-6.9394908362963426</v>
      </c>
      <c r="CQ184" s="18">
        <f>IF(ISNUMBER(CO184),CQ183+CO184*0.5,IF(ISNUMBER(CO385),0,""))</f>
        <v>584.19636828206217</v>
      </c>
      <c r="CR184" s="18">
        <f>IF(ISNUMBER(CP184),CR183+CP184*0.5,IF(ISNUMBER(CP385),0,""))</f>
        <v>691.91089608672473</v>
      </c>
      <c r="CS184" s="18">
        <f>IF(ISNUMBER(CQ184), CQ184*COS(RADIANS(-$C184+Графики!$B$3))+CR184*SIN(RADIANS(-$C184+Графики!$B$3)),"")</f>
        <v>584.19636828206217</v>
      </c>
      <c r="CT184" s="19">
        <f>IF(ISNUMBER(CQ184), CQ184*COS(RADIANS(-$C184+Графики!$B$5))+CR184*SIN(RADIANS(-$C184+Графики!$B$5)),"")</f>
        <v>691.91089608672473</v>
      </c>
      <c r="CU184" s="24">
        <v>1.4881901265341875</v>
      </c>
      <c r="CV184" s="25">
        <v>-1.4284473930526134</v>
      </c>
      <c r="CW184" s="25">
        <v>0.28742207196219227</v>
      </c>
      <c r="CX184" s="25">
        <v>-0.46181735145016889</v>
      </c>
      <c r="CY184" s="18">
        <f t="shared" si="457"/>
        <v>-25.44971585489057</v>
      </c>
      <c r="CZ184" s="18">
        <f t="shared" si="458"/>
        <v>-6.538300826533356</v>
      </c>
      <c r="DA184" s="18">
        <f>IF(ISNUMBER(CY184),DA183+CY184*0.5,IF(ISNUMBER(CY385),0,""))</f>
        <v>572.45626536419081</v>
      </c>
      <c r="DB184" s="18">
        <f>IF(ISNUMBER(CZ184),DB183+CZ184*0.5,IF(ISNUMBER(CZ385),0,""))</f>
        <v>687.68295474840374</v>
      </c>
      <c r="DC184" s="18">
        <f>IF(ISNUMBER(DA184), DA184*COS(RADIANS(-$C184+Графики!$B$3))+DB184*SIN(RADIANS(-$C184+Графики!$B$3)),"")</f>
        <v>572.45626536419081</v>
      </c>
      <c r="DD184" s="19">
        <f>IF(ISNUMBER(DA184), DA184*COS(RADIANS(-$C184+Графики!$B$5))+DB184*SIN(RADIANS(-$C184+Графики!$B$5)),"")</f>
        <v>687.68295474840374</v>
      </c>
      <c r="DE184" s="24">
        <v>1.3457357772651162</v>
      </c>
      <c r="DF184" s="25">
        <v>-1.4705967910924032</v>
      </c>
      <c r="DG184" s="25">
        <v>0.2766245841061008</v>
      </c>
      <c r="DH184" s="25">
        <v>-0.39256450152163502</v>
      </c>
      <c r="DI184" s="18">
        <f t="shared" si="459"/>
        <v>-24.574663904353628</v>
      </c>
      <c r="DJ184" s="18">
        <f t="shared" si="460"/>
        <v>-5.8397432390587189</v>
      </c>
      <c r="DK184" s="18">
        <f>IF(ISNUMBER(DI184),DK183+DI184*0.5,IF(ISNUMBER(DI385),0,""))</f>
        <v>573.46817211025473</v>
      </c>
      <c r="DL184" s="18">
        <f>IF(ISNUMBER(DJ184),DL183+DJ184*0.5,IF(ISNUMBER(DJ385),0,""))</f>
        <v>690.78853901737216</v>
      </c>
      <c r="DM184" s="18">
        <f>IF(ISNUMBER(DK184), DK184*COS(RADIANS(-$C184+Графики!$B$3))+DL184*SIN(RADIANS(-$C184+Графики!$B$3)),"")</f>
        <v>573.46817211025473</v>
      </c>
      <c r="DN184" s="19">
        <f>IF(ISNUMBER(DK184), DK184*COS(RADIANS(-$C184+Графики!$B$5))+DL184*SIN(RADIANS(-$C184+Графики!$B$5)),"")</f>
        <v>690.78853901737216</v>
      </c>
      <c r="DO184" s="24">
        <v>1.3205459202518501</v>
      </c>
      <c r="DP184" s="25">
        <v>-1.4818237719364629</v>
      </c>
      <c r="DQ184" s="25">
        <v>0.34488626354290863</v>
      </c>
      <c r="DR184" s="25">
        <v>-0.37449296582197866</v>
      </c>
      <c r="DS184" s="18">
        <f t="shared" si="461"/>
        <v>-24.452851439868251</v>
      </c>
      <c r="DT184" s="18">
        <f t="shared" si="462"/>
        <v>-6.2777268266573705</v>
      </c>
      <c r="DU184" s="18">
        <f>IF(ISNUMBER(DS184),DU183+DS184*0.5,IF(ISNUMBER(DS385),0,""))</f>
        <v>582.0973155567757</v>
      </c>
      <c r="DV184" s="18">
        <f>IF(ISNUMBER(DT184),DV183+DT184*0.5,IF(ISNUMBER(DT385),0,""))</f>
        <v>687.74536280895757</v>
      </c>
      <c r="DW184" s="18">
        <f>IF(ISNUMBER(DU184), DU184*COS(RADIANS(-$C184+Графики!$B$3))+DV184*SIN(RADIANS(-$C184+Графики!$B$3)),"")</f>
        <v>582.0973155567757</v>
      </c>
      <c r="DX184" s="19">
        <f>IF(ISNUMBER(DU184), DU184*COS(RADIANS(-$C184+Графики!$B$5))+DV184*SIN(RADIANS(-$C184+Графики!$B$5)),"")</f>
        <v>687.74536280895757</v>
      </c>
      <c r="DY184" s="24">
        <v>1.4795243476358142</v>
      </c>
      <c r="DZ184" s="25">
        <v>-1.3667232935314477</v>
      </c>
      <c r="EA184" s="25">
        <v>0.32299299314662733</v>
      </c>
      <c r="EB184" s="25">
        <v>-0.36265353787948729</v>
      </c>
      <c r="EC184" s="18">
        <f t="shared" si="463"/>
        <v>-24.835642481954839</v>
      </c>
      <c r="ED184" s="18">
        <f t="shared" si="464"/>
        <v>-5.9833590337738025</v>
      </c>
      <c r="EE184" s="18">
        <f>IF(ISNUMBER(EC184),EE183+EC184*0.5,IF(ISNUMBER(EC385),0,""))</f>
        <v>572.83950572370748</v>
      </c>
      <c r="EF184" s="18">
        <f>IF(ISNUMBER(ED184),EF183+ED184*0.5,IF(ISNUMBER(ED385),0,""))</f>
        <v>682.45185899439673</v>
      </c>
      <c r="EG184" s="18">
        <f>IF(ISNUMBER(EE184), EE184*COS(RADIANS(-$C184+Графики!$B$3))+EF184*SIN(RADIANS(-$C184+Графики!$B$3)),"")</f>
        <v>572.83950572370748</v>
      </c>
      <c r="EH184" s="19">
        <f>IF(ISNUMBER(EE184), EE184*COS(RADIANS(-$C184+Графики!$B$5))+EF184*SIN(RADIANS(-$C184+Графики!$B$5)),"")</f>
        <v>682.45185899439673</v>
      </c>
      <c r="EI184" s="24">
        <v>1.3676551719639252</v>
      </c>
      <c r="EJ184" s="25">
        <v>-1.3395861159522764</v>
      </c>
      <c r="EK184" s="25">
        <v>0.42882666582757611</v>
      </c>
      <c r="EL184" s="25">
        <v>-0.48220190088523984</v>
      </c>
      <c r="EM184" s="18">
        <f t="shared" si="465"/>
        <v>-23.622939404405855</v>
      </c>
      <c r="EN184" s="18">
        <f t="shared" si="466"/>
        <v>-7.9501402843039344</v>
      </c>
      <c r="EO184" s="18">
        <f>IF(ISNUMBER(EM184),EO183+EM184*0.5,IF(ISNUMBER(EM385),0,""))</f>
        <v>578.35940243077687</v>
      </c>
      <c r="EP184" s="18">
        <f>IF(ISNUMBER(EN184),EP183+EN184*0.5,IF(ISNUMBER(EN385),0,""))</f>
        <v>686.78521579114579</v>
      </c>
      <c r="EQ184" s="18">
        <f>IF(ISNUMBER(EO184), EO184*COS(RADIANS(-$C184+Графики!$B$3))+EP184*SIN(RADIANS(-$C184+Графики!$B$3)),"")</f>
        <v>578.35940243077687</v>
      </c>
      <c r="ER184" s="19">
        <f>IF(ISNUMBER(EO184), EO184*COS(RADIANS(-$C184+Графики!$B$5))+EP184*SIN(RADIANS(-$C184+Графики!$B$5)),"")</f>
        <v>686.78521579114579</v>
      </c>
      <c r="ES184" s="24">
        <v>1.3313490574483229</v>
      </c>
      <c r="ET184" s="25">
        <v>-1.4708195031936653</v>
      </c>
      <c r="EU184" s="25">
        <v>0.31497731261871964</v>
      </c>
      <c r="EV184" s="25">
        <v>-0.4249961077425648</v>
      </c>
      <c r="EW184" s="18">
        <f t="shared" si="467"/>
        <v>-24.451096760807555</v>
      </c>
      <c r="EX184" s="18">
        <f t="shared" si="468"/>
        <v>-6.457441402775479</v>
      </c>
      <c r="EY184" s="18">
        <f>IF(ISNUMBER(EW184),EY183+EW184*0.5,IF(ISNUMBER(EW385),0,""))</f>
        <v>567.09864694586918</v>
      </c>
      <c r="EZ184" s="18">
        <f>IF(ISNUMBER(EX184),EZ183+EX184*0.5,IF(ISNUMBER(EX385),0,""))</f>
        <v>684.20053654659387</v>
      </c>
      <c r="FA184" s="18">
        <f>IF(ISNUMBER(EY184), EY184*COS(RADIANS(-$C184+Графики!$B$3))+EZ184*SIN(RADIANS(-$C184+Графики!$B$3)),"")</f>
        <v>567.09864694586918</v>
      </c>
      <c r="FB184" s="19">
        <f>IF(ISNUMBER(EY184), EY184*COS(RADIANS(-$C184+Графики!$B$5))+EZ184*SIN(RADIANS(-$C184+Графики!$B$5)),"")</f>
        <v>684.20053654659387</v>
      </c>
      <c r="FC184" s="24">
        <v>1.3841413722419353</v>
      </c>
      <c r="FD184" s="25">
        <v>-1.4183222132755433</v>
      </c>
      <c r="FE184" s="25">
        <v>0.34666040665747766</v>
      </c>
      <c r="FF184" s="25">
        <v>-0.47033524802102256</v>
      </c>
      <c r="FG184" s="18">
        <f t="shared" si="469"/>
        <v>-24.453670568724203</v>
      </c>
      <c r="FH184" s="18">
        <f t="shared" si="470"/>
        <v>-7.1295716726355227</v>
      </c>
      <c r="FI184" s="18">
        <f>IF(ISNUMBER(FG184),FI183+FG184*0.5,IF(ISNUMBER(FG385),0,""))</f>
        <v>576.41185039446486</v>
      </c>
      <c r="FJ184" s="18">
        <f>IF(ISNUMBER(FH184),FJ183+FH184*0.5,IF(ISNUMBER(FH385),0,""))</f>
        <v>691.11857309975312</v>
      </c>
      <c r="FK184" s="18">
        <f>IF(ISNUMBER(FI184), FI184*COS(RADIANS(-$C184+Графики!$B$3))+FJ184*SIN(RADIANS(-$C184+Графики!$B$3)),"")</f>
        <v>576.41185039446486</v>
      </c>
      <c r="FL184" s="19">
        <f>IF(ISNUMBER(FI184), FI184*COS(RADIANS(-$C184+Графики!$B$5))+FJ184*SIN(RADIANS(-$C184+Графики!$B$5)),"")</f>
        <v>691.11857309975312</v>
      </c>
      <c r="FM184" s="24">
        <v>1.3583033202886625</v>
      </c>
      <c r="FN184" s="25">
        <v>-1.4370885711305639</v>
      </c>
      <c r="FO184" s="25">
        <v>0.34759162618625017</v>
      </c>
      <c r="FP184" s="25">
        <v>-0.31596498226231762</v>
      </c>
      <c r="FQ184" s="18">
        <f t="shared" si="471"/>
        <v>-24.391976803488234</v>
      </c>
      <c r="FR184" s="18">
        <f t="shared" si="472"/>
        <v>-5.7905914342377045</v>
      </c>
      <c r="FS184" s="18">
        <f>IF(ISNUMBER(FQ184),FS183+FQ184*0.5,IF(ISNUMBER(FQ385),0,""))</f>
        <v>582.41593698745601</v>
      </c>
      <c r="FT184" s="18">
        <f>IF(ISNUMBER(FR184),FT183+FR184*0.5,IF(ISNUMBER(FR385),0,""))</f>
        <v>679.71234926082082</v>
      </c>
      <c r="FU184" s="18">
        <f>IF(ISNUMBER(FS184), FS184*COS(RADIANS(-$C184+Графики!$B$3))+FT184*SIN(RADIANS(-$C184+Графики!$B$3)),"")</f>
        <v>582.41593698745601</v>
      </c>
      <c r="FV184" s="19">
        <f>IF(ISNUMBER(FS184), FS184*COS(RADIANS(-$C184+Графики!$B$5))+FT184*SIN(RADIANS(-$C184+Графики!$B$5)),"")</f>
        <v>679.71234926082082</v>
      </c>
      <c r="FW184" s="24">
        <v>1.3523373527053522</v>
      </c>
      <c r="FX184" s="25">
        <v>-1.2966999067138238</v>
      </c>
      <c r="FY184" s="25">
        <v>0.39849064341374307</v>
      </c>
      <c r="FZ184" s="25">
        <v>-0.36836898207670443</v>
      </c>
      <c r="GA184" s="18">
        <f t="shared" si="473"/>
        <v>-23.115152153524345</v>
      </c>
      <c r="GB184" s="18">
        <f t="shared" si="474"/>
        <v>-6.6920627324771713</v>
      </c>
      <c r="GC184" s="18">
        <f>IF(ISNUMBER(GA184),GC183+GA184*0.5,IF(ISNUMBER(GA385),0,""))</f>
        <v>580.45453734630098</v>
      </c>
      <c r="GD184" s="18">
        <f>IF(ISNUMBER(GB184),GD183+GB184*0.5,IF(ISNUMBER(GB385),0,""))</f>
        <v>676.47471706811882</v>
      </c>
      <c r="GE184" s="18">
        <f>IF(ISNUMBER(GC184), GC184*COS(RADIANS(-$C184+Графики!$B$3))+GD184*SIN(RADIANS(-$C184+Графики!$B$3)),"")</f>
        <v>580.45453734630098</v>
      </c>
      <c r="GF184" s="19">
        <f>IF(ISNUMBER(GC184), GC184*COS(RADIANS(-$C184+Графики!$B$5))+GD184*SIN(RADIANS(-$C184+Графики!$B$5)),"")</f>
        <v>676.47471706811882</v>
      </c>
      <c r="GG184" s="24">
        <v>1.3886529722756751</v>
      </c>
      <c r="GH184" s="25">
        <v>-1.4363263817714236</v>
      </c>
      <c r="GI184" s="25">
        <v>0.37175957277077498</v>
      </c>
      <c r="GJ184" s="25">
        <v>-0.35590145894454606</v>
      </c>
      <c r="GK184" s="18">
        <f t="shared" si="475"/>
        <v>-24.650098485971586</v>
      </c>
      <c r="GL184" s="18">
        <f t="shared" si="476"/>
        <v>-6.3499977455708825</v>
      </c>
      <c r="GM184" s="18">
        <f>IF(ISNUMBER(GK184),GM183+GK184*0.5,IF(ISNUMBER(GK385),0,""))</f>
        <v>584.05461679609607</v>
      </c>
      <c r="GN184" s="18">
        <f>IF(ISNUMBER(GL184),GN183+GL184*0.5,IF(ISNUMBER(GL385),0,""))</f>
        <v>684.52230822966783</v>
      </c>
      <c r="GO184" s="18">
        <f>IF(ISNUMBER(GM184), GM184*COS(RADIANS(-$C184+Графики!$B$3))+GN184*SIN(RADIANS(-$C184+Графики!$B$3)),"")</f>
        <v>584.05461679609607</v>
      </c>
      <c r="GP184" s="19">
        <f>IF(ISNUMBER(GM184), GM184*COS(RADIANS(-$C184+Графики!$B$5))+GN184*SIN(RADIANS(-$C184+Графики!$B$5)),"")</f>
        <v>684.52230822966783</v>
      </c>
      <c r="GQ184" s="24">
        <v>1.4375821215706268</v>
      </c>
      <c r="GR184" s="25">
        <v>-1.3687221622109393</v>
      </c>
      <c r="GS184" s="25">
        <v>0.46106760886593079</v>
      </c>
      <c r="GT184" s="25">
        <v>-0.35442731462465227</v>
      </c>
      <c r="GU184" s="18">
        <f t="shared" si="477"/>
        <v>-24.487176947519789</v>
      </c>
      <c r="GV184" s="18">
        <f t="shared" si="478"/>
        <v>-7.1164756546693839</v>
      </c>
      <c r="GW184" s="18">
        <f>IF(ISNUMBER(GU184),GW183+GU184*0.5,IF(ISNUMBER(GU385),0,""))</f>
        <v>579.11413267024864</v>
      </c>
      <c r="GX184" s="18">
        <f>IF(ISNUMBER(GV184),GX183+GV184*0.5,IF(ISNUMBER(GV385),0,""))</f>
        <v>685.23248458572175</v>
      </c>
      <c r="GY184" s="18">
        <f>IF(ISNUMBER(GW184), GW184*COS(RADIANS(-$C184+Графики!$B$3))+GX184*SIN(RADIANS(-$C184+Графики!$B$3)),"")</f>
        <v>579.11413267024864</v>
      </c>
      <c r="GZ184" s="19">
        <f>IF(ISNUMBER(GW184), GW184*COS(RADIANS(-$C184+Графики!$B$5))+GX184*SIN(RADIANS(-$C184+Графики!$B$5)),"")</f>
        <v>685.23248458572175</v>
      </c>
      <c r="HA184" s="24">
        <v>1.2974648501233212</v>
      </c>
      <c r="HB184" s="25">
        <v>-1.3569326458355746</v>
      </c>
      <c r="HC184" s="25">
        <v>0.44556829177079027</v>
      </c>
      <c r="HD184" s="25">
        <v>-0.4291120279259415</v>
      </c>
      <c r="HE184" s="18">
        <f t="shared" si="479"/>
        <v>-23.161916518014994</v>
      </c>
      <c r="HF184" s="18">
        <f t="shared" si="480"/>
        <v>-7.632951620167499</v>
      </c>
      <c r="HG184" s="18">
        <f>IF(ISNUMBER(HE184),HG183+HE184*0.5,IF(ISNUMBER(HE385),0,""))</f>
        <v>581.4621043697839</v>
      </c>
      <c r="HH184" s="18">
        <f>IF(ISNUMBER(HF184),HH183+HF184*0.5,IF(ISNUMBER(HF385),0,""))</f>
        <v>684.59935137951936</v>
      </c>
      <c r="HI184" s="18">
        <f>IF(ISNUMBER(HG184), HG184*COS(RADIANS(-$C184+Графики!$B$3))+HH184*SIN(RADIANS(-$C184+Графики!$B$3)),"")</f>
        <v>581.4621043697839</v>
      </c>
      <c r="HJ184" s="19">
        <f>IF(ISNUMBER(HG184), HG184*COS(RADIANS(-$C184+Графики!$B$5))+HH184*SIN(RADIANS(-$C184+Графики!$B$5)),"")</f>
        <v>684.59935137951936</v>
      </c>
      <c r="HK184" s="24">
        <v>1.3957302150005046</v>
      </c>
      <c r="HL184" s="25">
        <v>-1.4803105033222783</v>
      </c>
      <c r="HM184" s="25">
        <v>0.28537474041838962</v>
      </c>
      <c r="HN184" s="25">
        <v>-0.30353576745317534</v>
      </c>
      <c r="HO184" s="18">
        <f t="shared" si="481"/>
        <v>-25.095555089358907</v>
      </c>
      <c r="HP184" s="18">
        <f t="shared" si="482"/>
        <v>-5.1391910586001321</v>
      </c>
      <c r="HQ184" s="18">
        <f>IF(ISNUMBER(HO184),HQ183+HO184*0.5,IF(ISNUMBER(HO385),0,""))</f>
        <v>579.0008446056396</v>
      </c>
      <c r="HR184" s="18">
        <f>IF(ISNUMBER(HP184),HR183+HP184*0.5,IF(ISNUMBER(HP385),0,""))</f>
        <v>694.89161118123297</v>
      </c>
      <c r="HS184" s="18">
        <f>IF(ISNUMBER(HQ184), HQ184*COS(RADIANS(-$C184+Графики!$B$3))+HR184*SIN(RADIANS(-$C184+Графики!$B$3)),"")</f>
        <v>579.0008446056396</v>
      </c>
      <c r="HT184" s="19">
        <f>IF(ISNUMBER(HQ184), HQ184*COS(RADIANS(-$C184+Графики!$B$5))+HR184*SIN(RADIANS(-$C184+Графики!$B$5)),"")</f>
        <v>694.89161118123297</v>
      </c>
      <c r="HU184" s="24">
        <v>1.4876948794087514</v>
      </c>
      <c r="HV184" s="25">
        <v>-1.3757304959915371</v>
      </c>
      <c r="HW184" s="25">
        <v>0.42575810412023796</v>
      </c>
      <c r="HX184" s="25">
        <v>-0.35796585780371126</v>
      </c>
      <c r="HY184" s="18">
        <f t="shared" si="483"/>
        <v>-24.985499974336765</v>
      </c>
      <c r="HZ184" s="18">
        <f t="shared" si="484"/>
        <v>-6.8392284625138799</v>
      </c>
      <c r="IA184" s="18">
        <f>IF(ISNUMBER(HY184),IA183+HY184*0.5,IF(ISNUMBER(HY385),0,""))</f>
        <v>575.34117767395003</v>
      </c>
      <c r="IB184" s="18">
        <f>IF(ISNUMBER(HZ184),IB183+HZ184*0.5,IF(ISNUMBER(HZ385),0,""))</f>
        <v>678.90190629257154</v>
      </c>
      <c r="IC184" s="18">
        <f>IF(ISNUMBER(IA184), IA184*COS(RADIANS(-$C184+Графики!$B$3))+IB184*SIN(RADIANS(-$C184+Графики!$B$3)),"")</f>
        <v>575.34117767395003</v>
      </c>
      <c r="ID184" s="19">
        <f>IF(ISNUMBER(IA184), IA184*COS(RADIANS(-$C184+Графики!$B$5))+IB184*SIN(RADIANS(-$C184+Графики!$B$5)),"")</f>
        <v>678.90190629257154</v>
      </c>
      <c r="IE184" s="24">
        <v>1.3260799867370041</v>
      </c>
      <c r="IF184" s="25">
        <v>-1.4670849127062713</v>
      </c>
      <c r="IG184" s="25">
        <v>0.27994329040662369</v>
      </c>
      <c r="IH184" s="25">
        <v>-0.41973155856344269</v>
      </c>
      <c r="II184" s="18">
        <f t="shared" si="485"/>
        <v>-24.372548409905619</v>
      </c>
      <c r="IJ184" s="18">
        <f t="shared" si="486"/>
        <v>-6.1057769655754583</v>
      </c>
      <c r="IK184" s="18">
        <f>IF(ISNUMBER(II184),IK183+II184*0.5,IF(ISNUMBER(II385),0,""))</f>
        <v>578.59820513437398</v>
      </c>
      <c r="IL184" s="18">
        <f>IF(ISNUMBER(IJ184),IL183+IJ184*0.5,IF(ISNUMBER(IJ385),0,""))</f>
        <v>679.1584300880254</v>
      </c>
      <c r="IM184" s="18">
        <f>IF(ISNUMBER(IK184), IK184*COS(RADIANS(-$C184+Графики!$B$3))+IL184*SIN(RADIANS(-$C184+Графики!$B$3)),"")</f>
        <v>578.59820513437398</v>
      </c>
      <c r="IN184" s="19">
        <f>IF(ISNUMBER(IK184), IK184*COS(RADIANS(-$C184+Графики!$B$5))+IL184*SIN(RADIANS(-$C184+Графики!$B$5)),"")</f>
        <v>679.1584300880254</v>
      </c>
      <c r="IO184" s="24">
        <v>1.3223392808750603</v>
      </c>
      <c r="IP184" s="25">
        <v>-1.3224509474064783</v>
      </c>
      <c r="IQ184" s="25">
        <v>0.44546623993876533</v>
      </c>
      <c r="IR184" s="25">
        <v>-0.30827273865117572</v>
      </c>
      <c r="IS184" s="18">
        <f t="shared" si="487"/>
        <v>-23.078099701980673</v>
      </c>
      <c r="IT184" s="18">
        <f t="shared" si="488"/>
        <v>-6.5775660085367189</v>
      </c>
      <c r="IU184" s="18">
        <f>IF(ISNUMBER(IS184),IU183+IS184*0.5,IF(ISNUMBER(IS385),0,""))</f>
        <v>574.60787642859248</v>
      </c>
      <c r="IV184" s="18">
        <f>IF(ISNUMBER(IT184),IV183+IT184*0.5,IF(ISNUMBER(IT385),0,""))</f>
        <v>687.16457965874679</v>
      </c>
      <c r="IW184" s="18">
        <f>IF(ISNUMBER(IU184), IU184*COS(RADIANS(-$C184+Графики!$B$3))+IV184*SIN(RADIANS(-$C184+Графики!$B$3)),"")</f>
        <v>574.60787642859248</v>
      </c>
      <c r="IX184" s="19">
        <f>IF(ISNUMBER(IU184), IU184*COS(RADIANS(-$C184+Графики!$B$5))+IV184*SIN(RADIANS(-$C184+Графики!$B$5)),"")</f>
        <v>687.16457965874679</v>
      </c>
    </row>
    <row r="185" spans="1:258" s="88" customFormat="1" x14ac:dyDescent="0.25">
      <c r="A185" s="44">
        <v>185</v>
      </c>
      <c r="B185" s="50">
        <v>0</v>
      </c>
      <c r="C185" s="11">
        <f>IF(Графики!$A$7="Расчитывать с учетом закручивания скважины",B185,0)</f>
        <v>0</v>
      </c>
      <c r="D185" s="47">
        <v>91</v>
      </c>
      <c r="E185" s="34">
        <f>IF(ISNUMBER(INDEX($I$1:$IX$303,$A185,E$1) ),INDEX($I$1:$IX$303,$A185,E$1),0)</f>
        <v>-19.843730312626679</v>
      </c>
      <c r="F185" s="35">
        <f>IF(ISNUMBER(INDEX($I$1:$IX$303,$A185,F$1) ),INDEX($I$1:$IX$303,$A185,F$1),0)</f>
        <v>-8.1487432369836803</v>
      </c>
      <c r="G185" s="35">
        <f>IF(ISNUMBER(INDEX($I$1:$IX$303,$A185,G$1) ),INDEX($I$1:$IX$303,$A185,G$1)-$G$305,0)</f>
        <v>-413.09936983964383</v>
      </c>
      <c r="H185" s="36">
        <f>IF(ISNUMBER(INDEX($I$1:$IX$303,$A185,H$1) ),INDEX($I$1:$IX$303,$A185,H$1)-$H$305,0)</f>
        <v>-471.88041608127139</v>
      </c>
      <c r="I185" s="29">
        <v>1.1024218202633922</v>
      </c>
      <c r="J185" s="25">
        <v>-1.1716514348242324</v>
      </c>
      <c r="K185" s="25">
        <v>0.43210933147289599</v>
      </c>
      <c r="L185" s="25">
        <v>-0.50167819458050744</v>
      </c>
      <c r="M185" s="18">
        <f t="shared" si="439"/>
        <v>-19.843730312626679</v>
      </c>
      <c r="N185" s="18">
        <f t="shared" si="440"/>
        <v>-8.1487432369836803</v>
      </c>
      <c r="O185" s="18">
        <f>IF(ISNUMBER(M185),O184+M185*0.5,IF(ISNUMBER(M386),0,""))</f>
        <v>564.81678604977083</v>
      </c>
      <c r="P185" s="18">
        <f>IF(ISNUMBER(N185),P184+N185*0.5,IF(ISNUMBER(N386),0,""))</f>
        <v>683.54924740276613</v>
      </c>
      <c r="Q185" s="18">
        <f>IF(ISNUMBER(O185), O185*COS(RADIANS(-$C185+Графики!$B$3))+P185*SIN(RADIANS(-$C185+Графики!$B$3)),"")</f>
        <v>564.81678604977083</v>
      </c>
      <c r="R185" s="19">
        <f>IF(ISNUMBER(O185), O185*COS(RADIANS(-$C185+Графики!$B$5))+P185*SIN(RADIANS(-$C185+Графики!$B$5)),"")</f>
        <v>683.54924740276613</v>
      </c>
      <c r="S185" s="29">
        <v>1.1600155832446528</v>
      </c>
      <c r="T185" s="25">
        <v>-1.1684684837885995</v>
      </c>
      <c r="U185" s="25">
        <v>0.51223760972040278</v>
      </c>
      <c r="V185" s="25">
        <v>-0.53621208164789902</v>
      </c>
      <c r="W185" s="18">
        <f t="shared" si="441"/>
        <v>-20.318458470621472</v>
      </c>
      <c r="X185" s="18">
        <f t="shared" si="442"/>
        <v>-9.1493219247093993</v>
      </c>
      <c r="Y185" s="18">
        <f>IF(ISNUMBER(W185),Y184+W185*0.5,IF(ISNUMBER(W386),0,""))</f>
        <v>564.27877177829839</v>
      </c>
      <c r="Z185" s="18">
        <f>IF(ISNUMBER(X185),Z184+X185*0.5,IF(ISNUMBER(X386),0,""))</f>
        <v>681.16003232623234</v>
      </c>
      <c r="AA185" s="18">
        <f>IF(ISNUMBER(Y185), Y185*COS(RADIANS(-$C185+Графики!$B$3))+Z185*SIN(RADIANS(-$C185+Графики!$B$3)),"")</f>
        <v>564.27877177829839</v>
      </c>
      <c r="AB185" s="18">
        <f>IF(ISNUMBER(Y185), Y185*COS(RADIANS(-$C185+Графики!$B$5))+Z185*SIN(RADIANS(-$C185+Графики!$B$5)),"")</f>
        <v>681.16003232623234</v>
      </c>
      <c r="AC185" s="24">
        <v>1.0973904876239977</v>
      </c>
      <c r="AD185" s="25">
        <v>-1.0698530241941764</v>
      </c>
      <c r="AE185" s="25">
        <v>0.46154090949333126</v>
      </c>
      <c r="AF185" s="25">
        <v>-0.50735470167068042</v>
      </c>
      <c r="AG185" s="18">
        <f t="shared" si="443"/>
        <v>-18.91164001364276</v>
      </c>
      <c r="AH185" s="18">
        <f t="shared" si="444"/>
        <v>-8.4551085172148266</v>
      </c>
      <c r="AI185" s="18">
        <f>IF(ISNUMBER(AG185),AI184+AG185*0.5,IF(ISNUMBER(AG386),0,""))</f>
        <v>568.8879310878375</v>
      </c>
      <c r="AJ185" s="18">
        <f>IF(ISNUMBER(AH185),AJ184+AH185*0.5,IF(ISNUMBER(AH386),0,""))</f>
        <v>683.89981375342609</v>
      </c>
      <c r="AK185" s="18">
        <f>IF(ISNUMBER(AI185), AI185*COS(RADIANS(-$C185+Графики!$B$3))+AJ185*SIN(RADIANS(-$C185+Графики!$B$3)),"")</f>
        <v>568.8879310878375</v>
      </c>
      <c r="AL185" s="19">
        <f>IF(ISNUMBER(AI185), AI185*COS(RADIANS(-$C185+Графики!$B$5))+AJ185*SIN(RADIANS(-$C185+Графики!$B$5)),"")</f>
        <v>683.89981375342609</v>
      </c>
      <c r="AM185" s="24">
        <v>1.2084674755340872</v>
      </c>
      <c r="AN185" s="25">
        <v>-1.1739554690365797</v>
      </c>
      <c r="AO185" s="25">
        <v>0.40485587931159084</v>
      </c>
      <c r="AP185" s="25">
        <v>-0.47025626975025347</v>
      </c>
      <c r="AQ185" s="18">
        <f t="shared" si="445"/>
        <v>-20.789064533253423</v>
      </c>
      <c r="AR185" s="18">
        <f t="shared" si="446"/>
        <v>-7.6367199324478872</v>
      </c>
      <c r="AS185" s="18">
        <f>IF(ISNUMBER(AQ185),AS184+AQ185*0.5,IF(ISNUMBER(AQ386),0,""))</f>
        <v>561.49288833210665</v>
      </c>
      <c r="AT185" s="18">
        <f>IF(ISNUMBER(AR185),AT184+AR185*0.5,IF(ISNUMBER(AR386),0,""))</f>
        <v>681.90674940766348</v>
      </c>
      <c r="AU185" s="18">
        <f>IF(ISNUMBER(AS185), AS185*COS(RADIANS(-$C185+Графики!$B$3))+AT185*SIN(RADIANS(-$C185+Графики!$B$3)),"")</f>
        <v>561.49288833210665</v>
      </c>
      <c r="AV185" s="19">
        <f>IF(ISNUMBER(AS185), AS185*COS(RADIANS(-$C185+Графики!$B$5))+AT185*SIN(RADIANS(-$C185+Графики!$B$5)),"")</f>
        <v>681.90674940766348</v>
      </c>
      <c r="AW185" s="24">
        <v>1.045650623546351</v>
      </c>
      <c r="AX185" s="25">
        <v>-1.1033858133019792</v>
      </c>
      <c r="AY185" s="25">
        <v>0.42455367344909944</v>
      </c>
      <c r="AZ185" s="25">
        <v>-0.40228604356507902</v>
      </c>
      <c r="BA185" s="18">
        <f t="shared" si="447"/>
        <v>-18.752781488374218</v>
      </c>
      <c r="BB185" s="18">
        <f t="shared" si="448"/>
        <v>-7.2154751126332375</v>
      </c>
      <c r="BC185" s="18">
        <f>IF(ISNUMBER(BA185),BC184+BA185*0.5,IF(ISNUMBER(BA386),0,""))</f>
        <v>560.4703361319896</v>
      </c>
      <c r="BD185" s="18">
        <f>IF(ISNUMBER(BB185),BD184+BB185*0.5,IF(ISNUMBER(BB386),0,""))</f>
        <v>678.39158767399465</v>
      </c>
      <c r="BE185" s="18">
        <f>IF(ISNUMBER(BC185), BC185*COS(RADIANS(-$C185+Графики!$B$3))+BD185*SIN(RADIANS(-$C185+Графики!$B$3)),"")</f>
        <v>560.4703361319896</v>
      </c>
      <c r="BF185" s="19">
        <f>IF(ISNUMBER(BC185), BC185*COS(RADIANS(-$C185+Графики!$B$5))+BD185*SIN(RADIANS(-$C185+Графики!$B$5)),"")</f>
        <v>678.39158767399465</v>
      </c>
      <c r="BG185" s="24">
        <v>1.1416647410074716</v>
      </c>
      <c r="BH185" s="25">
        <v>-1.2117268780353463</v>
      </c>
      <c r="BI185" s="25">
        <v>0.46727057179927478</v>
      </c>
      <c r="BJ185" s="25">
        <v>-0.53842543612318516</v>
      </c>
      <c r="BK185" s="18">
        <f t="shared" si="449"/>
        <v>-20.535772512594278</v>
      </c>
      <c r="BL185" s="18">
        <f t="shared" si="450"/>
        <v>-8.7762406411140397</v>
      </c>
      <c r="BM185" s="18">
        <f>IF(ISNUMBER(BK185),BM184+BK185*0.5,IF(ISNUMBER(BK386),0,""))</f>
        <v>564.01955068875395</v>
      </c>
      <c r="BN185" s="18">
        <f>IF(ISNUMBER(BL185),BN184+BL185*0.5,IF(ISNUMBER(BL386),0,""))</f>
        <v>672.91222778328085</v>
      </c>
      <c r="BO185" s="18">
        <f>IF(ISNUMBER(BM185), BM185*COS(RADIANS(-$C185+Графики!$B$3))+BN185*SIN(RADIANS(-$C185+Графики!$B$3)),"")</f>
        <v>564.01955068875395</v>
      </c>
      <c r="BP185" s="19">
        <f>IF(ISNUMBER(BM185), BM185*COS(RADIANS(-$C185+Графики!$B$5))+BN185*SIN(RADIANS(-$C185+Графики!$B$5)),"")</f>
        <v>672.91222778328085</v>
      </c>
      <c r="BQ185" s="24">
        <v>1.1655904182470471</v>
      </c>
      <c r="BR185" s="25">
        <v>-1.1816307237863724</v>
      </c>
      <c r="BS185" s="25">
        <v>0.40201038925090549</v>
      </c>
      <c r="BT185" s="25">
        <v>-0.47735272118706895</v>
      </c>
      <c r="BU185" s="18">
        <f t="shared" si="451"/>
        <v>-20.481936268172458</v>
      </c>
      <c r="BV185" s="18">
        <f t="shared" si="452"/>
        <v>-7.6738154816347439</v>
      </c>
      <c r="BW185" s="18">
        <f>IF(ISNUMBER(BU185),BW184+BU185*0.5,IF(ISNUMBER(BU386),0,""))</f>
        <v>565.80453800266798</v>
      </c>
      <c r="BX185" s="18">
        <f>IF(ISNUMBER(BV185),BX184+BV185*0.5,IF(ISNUMBER(BV386),0,""))</f>
        <v>675.76723696235513</v>
      </c>
      <c r="BY185" s="18">
        <f>IF(ISNUMBER(BW185), BW185*COS(RADIANS(-$C185+Графики!$B$3))+BX185*SIN(RADIANS(-$C185+Графики!$B$3)),"")</f>
        <v>565.80453800266798</v>
      </c>
      <c r="BZ185" s="19">
        <f>IF(ISNUMBER(BW185), BW185*COS(RADIANS(-$C185+Графики!$B$5))+BX185*SIN(RADIANS(-$C185+Графики!$B$5)),"")</f>
        <v>675.76723696235513</v>
      </c>
      <c r="CA185" s="29">
        <v>1.1800848549113778</v>
      </c>
      <c r="CB185" s="25">
        <v>-1.1391618154169998</v>
      </c>
      <c r="CC185" s="25">
        <v>0.50107334410049609</v>
      </c>
      <c r="CD185" s="25">
        <v>-0.3905989738484793</v>
      </c>
      <c r="CE185" s="18">
        <f t="shared" si="453"/>
        <v>-20.237863552817778</v>
      </c>
      <c r="CF185" s="18">
        <f t="shared" si="454"/>
        <v>-7.7812303740093061</v>
      </c>
      <c r="CG185" s="18">
        <f>IF(ISNUMBER(CE185),CG184+CE185*0.5,IF(ISNUMBER(CE386),0,""))</f>
        <v>572.60718426331687</v>
      </c>
      <c r="CH185" s="18">
        <f>IF(ISNUMBER(CF185),CH184+CF185*0.5,IF(ISNUMBER(CF386),0,""))</f>
        <v>690.47304505303805</v>
      </c>
      <c r="CI185" s="18">
        <f>IF(ISNUMBER(CG185), CG185*COS(RADIANS(-$C185+Графики!$B$3))+CH185*SIN(RADIANS(-$C185+Графики!$B$3)),"")</f>
        <v>572.60718426331687</v>
      </c>
      <c r="CJ185" s="19">
        <f>IF(ISNUMBER(CG185), CG185*COS(RADIANS(-$C185+Графики!$B$5))+CH185*SIN(RADIANS(-$C185+Графики!$B$5)),"")</f>
        <v>690.47304505303805</v>
      </c>
      <c r="CK185" s="24">
        <v>1.0922037309409387</v>
      </c>
      <c r="CL185" s="25">
        <v>-1.0437771128592304</v>
      </c>
      <c r="CM185" s="25">
        <v>0.50537434275128168</v>
      </c>
      <c r="CN185" s="25">
        <v>-0.55697756191720449</v>
      </c>
      <c r="CO185" s="18">
        <f t="shared" si="455"/>
        <v>-18.638869859398696</v>
      </c>
      <c r="CP185" s="18">
        <f t="shared" si="456"/>
        <v>-9.2706364768333991</v>
      </c>
      <c r="CQ185" s="18">
        <f>IF(ISNUMBER(CO185),CQ184+CO185*0.5,IF(ISNUMBER(CO386),0,""))</f>
        <v>574.87693335236281</v>
      </c>
      <c r="CR185" s="18">
        <f>IF(ISNUMBER(CP185),CR184+CP185*0.5,IF(ISNUMBER(CP386),0,""))</f>
        <v>687.27557784830799</v>
      </c>
      <c r="CS185" s="18">
        <f>IF(ISNUMBER(CQ185), CQ185*COS(RADIANS(-$C185+Графики!$B$3))+CR185*SIN(RADIANS(-$C185+Графики!$B$3)),"")</f>
        <v>574.87693335236281</v>
      </c>
      <c r="CT185" s="19">
        <f>IF(ISNUMBER(CQ185), CQ185*COS(RADIANS(-$C185+Графики!$B$5))+CR185*SIN(RADIANS(-$C185+Графики!$B$5)),"")</f>
        <v>687.27557784830799</v>
      </c>
      <c r="CU185" s="24">
        <v>1.1652953512471007</v>
      </c>
      <c r="CV185" s="25">
        <v>-1.1403109166685033</v>
      </c>
      <c r="CW185" s="25">
        <v>0.47327548576453704</v>
      </c>
      <c r="CX185" s="25">
        <v>-0.45246875292425581</v>
      </c>
      <c r="CY185" s="18">
        <f t="shared" si="457"/>
        <v>-20.118852822159369</v>
      </c>
      <c r="CZ185" s="18">
        <f t="shared" si="458"/>
        <v>-8.0785546238176984</v>
      </c>
      <c r="DA185" s="18">
        <f>IF(ISNUMBER(CY185),DA184+CY185*0.5,IF(ISNUMBER(CY386),0,""))</f>
        <v>562.39683895311111</v>
      </c>
      <c r="DB185" s="18">
        <f>IF(ISNUMBER(CZ185),DB184+CZ185*0.5,IF(ISNUMBER(CZ386),0,""))</f>
        <v>683.64367743649484</v>
      </c>
      <c r="DC185" s="18">
        <f>IF(ISNUMBER(DA185), DA185*COS(RADIANS(-$C185+Графики!$B$3))+DB185*SIN(RADIANS(-$C185+Графики!$B$3)),"")</f>
        <v>562.39683895311111</v>
      </c>
      <c r="DD185" s="19">
        <f>IF(ISNUMBER(DA185), DA185*COS(RADIANS(-$C185+Графики!$B$5))+DB185*SIN(RADIANS(-$C185+Графики!$B$5)),"")</f>
        <v>683.64367743649484</v>
      </c>
      <c r="DE185" s="24">
        <v>1.0107369396013066</v>
      </c>
      <c r="DF185" s="25">
        <v>-1.2112784347135643</v>
      </c>
      <c r="DG185" s="25">
        <v>0.46021020009561531</v>
      </c>
      <c r="DH185" s="25">
        <v>-0.49554329785510531</v>
      </c>
      <c r="DI185" s="18">
        <f t="shared" si="459"/>
        <v>-19.389527022685694</v>
      </c>
      <c r="DJ185" s="18">
        <f t="shared" si="460"/>
        <v>-8.3404259882197298</v>
      </c>
      <c r="DK185" s="18">
        <f>IF(ISNUMBER(DI185),DK184+DI185*0.5,IF(ISNUMBER(DI386),0,""))</f>
        <v>563.77340859891183</v>
      </c>
      <c r="DL185" s="18">
        <f>IF(ISNUMBER(DJ185),DL184+DJ185*0.5,IF(ISNUMBER(DJ386),0,""))</f>
        <v>686.61832602326228</v>
      </c>
      <c r="DM185" s="18">
        <f>IF(ISNUMBER(DK185), DK185*COS(RADIANS(-$C185+Графики!$B$3))+DL185*SIN(RADIANS(-$C185+Графики!$B$3)),"")</f>
        <v>563.77340859891183</v>
      </c>
      <c r="DN185" s="19">
        <f>IF(ISNUMBER(DK185), DK185*COS(RADIANS(-$C185+Графики!$B$5))+DL185*SIN(RADIANS(-$C185+Графики!$B$5)),"")</f>
        <v>686.61832602326228</v>
      </c>
      <c r="DO185" s="24">
        <v>1.0653200590684637</v>
      </c>
      <c r="DP185" s="25">
        <v>-1.125396074124587</v>
      </c>
      <c r="DQ185" s="25">
        <v>0.38432140677740501</v>
      </c>
      <c r="DR185" s="25">
        <v>-0.40019798187382838</v>
      </c>
      <c r="DS185" s="18">
        <f t="shared" si="461"/>
        <v>-19.116440245680668</v>
      </c>
      <c r="DT185" s="18">
        <f t="shared" si="462"/>
        <v>-6.8461697076795618</v>
      </c>
      <c r="DU185" s="18">
        <f>IF(ISNUMBER(DS185),DU184+DS185*0.5,IF(ISNUMBER(DS386),0,""))</f>
        <v>572.53909543393536</v>
      </c>
      <c r="DV185" s="18">
        <f>IF(ISNUMBER(DT185),DV184+DT185*0.5,IF(ISNUMBER(DT386),0,""))</f>
        <v>684.32227795511778</v>
      </c>
      <c r="DW185" s="18">
        <f>IF(ISNUMBER(DU185), DU185*COS(RADIANS(-$C185+Графики!$B$3))+DV185*SIN(RADIANS(-$C185+Графики!$B$3)),"")</f>
        <v>572.53909543393536</v>
      </c>
      <c r="DX185" s="19">
        <f>IF(ISNUMBER(DU185), DU185*COS(RADIANS(-$C185+Графики!$B$5))+DV185*SIN(RADIANS(-$C185+Графики!$B$5)),"")</f>
        <v>684.32227795511778</v>
      </c>
      <c r="DY185" s="24">
        <v>1.0445420638632066</v>
      </c>
      <c r="DZ185" s="25">
        <v>-1.0344456002281792</v>
      </c>
      <c r="EA185" s="25">
        <v>0.53866373450380722</v>
      </c>
      <c r="EB185" s="25">
        <v>-0.47987791587369644</v>
      </c>
      <c r="EC185" s="18">
        <f t="shared" si="463"/>
        <v>-18.14159465671246</v>
      </c>
      <c r="ED185" s="18">
        <f t="shared" si="464"/>
        <v>-8.8883356462595309</v>
      </c>
      <c r="EE185" s="18">
        <f>IF(ISNUMBER(EC185),EE184+EC185*0.5,IF(ISNUMBER(EC386),0,""))</f>
        <v>563.76870839535127</v>
      </c>
      <c r="EF185" s="18">
        <f>IF(ISNUMBER(ED185),EF184+ED185*0.5,IF(ISNUMBER(ED386),0,""))</f>
        <v>678.00769117126697</v>
      </c>
      <c r="EG185" s="18">
        <f>IF(ISNUMBER(EE185), EE185*COS(RADIANS(-$C185+Графики!$B$3))+EF185*SIN(RADIANS(-$C185+Графики!$B$3)),"")</f>
        <v>563.76870839535127</v>
      </c>
      <c r="EH185" s="19">
        <f>IF(ISNUMBER(EE185), EE185*COS(RADIANS(-$C185+Графики!$B$5))+EF185*SIN(RADIANS(-$C185+Графики!$B$5)),"")</f>
        <v>678.00769117126697</v>
      </c>
      <c r="EI185" s="24">
        <v>1.176274492436334</v>
      </c>
      <c r="EJ185" s="25">
        <v>-1.0863317003876947</v>
      </c>
      <c r="EK185" s="25">
        <v>0.54211711051114098</v>
      </c>
      <c r="EL185" s="25">
        <v>-0.4753963126929639</v>
      </c>
      <c r="EM185" s="18">
        <f t="shared" si="465"/>
        <v>-19.743680921628556</v>
      </c>
      <c r="EN185" s="18">
        <f t="shared" si="466"/>
        <v>-8.8793630255354596</v>
      </c>
      <c r="EO185" s="18">
        <f>IF(ISNUMBER(EM185),EO184+EM185*0.5,IF(ISNUMBER(EM386),0,""))</f>
        <v>568.4875619699626</v>
      </c>
      <c r="EP185" s="18">
        <f>IF(ISNUMBER(EN185),EP184+EN185*0.5,IF(ISNUMBER(EN386),0,""))</f>
        <v>682.34553427837807</v>
      </c>
      <c r="EQ185" s="18">
        <f>IF(ISNUMBER(EO185), EO185*COS(RADIANS(-$C185+Графики!$B$3))+EP185*SIN(RADIANS(-$C185+Графики!$B$3)),"")</f>
        <v>568.4875619699626</v>
      </c>
      <c r="ER185" s="19">
        <f>IF(ISNUMBER(EO185), EO185*COS(RADIANS(-$C185+Графики!$B$5))+EP185*SIN(RADIANS(-$C185+Графики!$B$5)),"")</f>
        <v>682.34553427837807</v>
      </c>
      <c r="ES185" s="24">
        <v>1.1569604213044162</v>
      </c>
      <c r="ET185" s="25">
        <v>-1.0808121188756203</v>
      </c>
      <c r="EU185" s="25">
        <v>0.46351596263779782</v>
      </c>
      <c r="EV185" s="25">
        <v>-0.50947845197193942</v>
      </c>
      <c r="EW185" s="18">
        <f t="shared" si="467"/>
        <v>-19.527008200900031</v>
      </c>
      <c r="EX185" s="18">
        <f t="shared" si="468"/>
        <v>-8.4908760409999378</v>
      </c>
      <c r="EY185" s="18">
        <f>IF(ISNUMBER(EW185),EY184+EW185*0.5,IF(ISNUMBER(EW386),0,""))</f>
        <v>557.33514284541911</v>
      </c>
      <c r="EZ185" s="18">
        <f>IF(ISNUMBER(EX185),EZ184+EX185*0.5,IF(ISNUMBER(EX386),0,""))</f>
        <v>679.95509852609393</v>
      </c>
      <c r="FA185" s="18">
        <f>IF(ISNUMBER(EY185), EY185*COS(RADIANS(-$C185+Графики!$B$3))+EZ185*SIN(RADIANS(-$C185+Графики!$B$3)),"")</f>
        <v>557.33514284541911</v>
      </c>
      <c r="FB185" s="19">
        <f>IF(ISNUMBER(EY185), EY185*COS(RADIANS(-$C185+Графики!$B$5))+EZ185*SIN(RADIANS(-$C185+Графики!$B$5)),"")</f>
        <v>679.95509852609393</v>
      </c>
      <c r="FC185" s="24">
        <v>1.0846445338213044</v>
      </c>
      <c r="FD185" s="25">
        <v>-1.1126236717580078</v>
      </c>
      <c r="FE185" s="25">
        <v>0.50562895125049934</v>
      </c>
      <c r="FF185" s="25">
        <v>-0.52215025063662035</v>
      </c>
      <c r="FG185" s="18">
        <f t="shared" si="469"/>
        <v>-19.173607383985598</v>
      </c>
      <c r="FH185" s="18">
        <f t="shared" si="470"/>
        <v>-8.9689452772533578</v>
      </c>
      <c r="FI185" s="18">
        <f>IF(ISNUMBER(FG185),FI184+FG185*0.5,IF(ISNUMBER(FG386),0,""))</f>
        <v>566.82504670247204</v>
      </c>
      <c r="FJ185" s="18">
        <f>IF(ISNUMBER(FH185),FJ184+FH185*0.5,IF(ISNUMBER(FH386),0,""))</f>
        <v>686.63410046112642</v>
      </c>
      <c r="FK185" s="18">
        <f>IF(ISNUMBER(FI185), FI185*COS(RADIANS(-$C185+Графики!$B$3))+FJ185*SIN(RADIANS(-$C185+Графики!$B$3)),"")</f>
        <v>566.82504670247204</v>
      </c>
      <c r="FL185" s="19">
        <f>IF(ISNUMBER(FI185), FI185*COS(RADIANS(-$C185+Графики!$B$5))+FJ185*SIN(RADIANS(-$C185+Графики!$B$5)),"")</f>
        <v>686.63410046112642</v>
      </c>
      <c r="FM185" s="24">
        <v>1.1670350673670027</v>
      </c>
      <c r="FN185" s="25">
        <v>-1.0683827840397651</v>
      </c>
      <c r="FO185" s="25">
        <v>0.43799738213978423</v>
      </c>
      <c r="FP185" s="25">
        <v>-0.42797312588109071</v>
      </c>
      <c r="FQ185" s="18">
        <f t="shared" si="471"/>
        <v>-19.506463578795781</v>
      </c>
      <c r="FR185" s="18">
        <f t="shared" si="472"/>
        <v>-7.5569463669094858</v>
      </c>
      <c r="FS185" s="18">
        <f>IF(ISNUMBER(FQ185),FS184+FQ185*0.5,IF(ISNUMBER(FQ386),0,""))</f>
        <v>572.66270519805812</v>
      </c>
      <c r="FT185" s="18">
        <f>IF(ISNUMBER(FR185),FT184+FR185*0.5,IF(ISNUMBER(FR386),0,""))</f>
        <v>675.93387607736611</v>
      </c>
      <c r="FU185" s="18">
        <f>IF(ISNUMBER(FS185), FS185*COS(RADIANS(-$C185+Графики!$B$3))+FT185*SIN(RADIANS(-$C185+Графики!$B$3)),"")</f>
        <v>572.66270519805812</v>
      </c>
      <c r="FV185" s="19">
        <f>IF(ISNUMBER(FS185), FS185*COS(RADIANS(-$C185+Графики!$B$5))+FT185*SIN(RADIANS(-$C185+Графики!$B$5)),"")</f>
        <v>675.93387607736611</v>
      </c>
      <c r="FW185" s="24">
        <v>1.010832277594867</v>
      </c>
      <c r="FX185" s="25">
        <v>-1.116205497408111</v>
      </c>
      <c r="FY185" s="25">
        <v>0.40634112254897592</v>
      </c>
      <c r="FZ185" s="25">
        <v>-0.433278105149418</v>
      </c>
      <c r="GA185" s="18">
        <f t="shared" si="473"/>
        <v>-18.560840362382063</v>
      </c>
      <c r="GB185" s="18">
        <f t="shared" si="474"/>
        <v>-7.3269944335142778</v>
      </c>
      <c r="GC185" s="18">
        <f>IF(ISNUMBER(GA185),GC184+GA185*0.5,IF(ISNUMBER(GA386),0,""))</f>
        <v>571.17411716510992</v>
      </c>
      <c r="GD185" s="18">
        <f>IF(ISNUMBER(GB185),GD184+GB185*0.5,IF(ISNUMBER(GB386),0,""))</f>
        <v>672.81121985136167</v>
      </c>
      <c r="GE185" s="18">
        <f>IF(ISNUMBER(GC185), GC185*COS(RADIANS(-$C185+Графики!$B$3))+GD185*SIN(RADIANS(-$C185+Графики!$B$3)),"")</f>
        <v>571.17411716510992</v>
      </c>
      <c r="GF185" s="19">
        <f>IF(ISNUMBER(GC185), GC185*COS(RADIANS(-$C185+Графики!$B$5))+GD185*SIN(RADIANS(-$C185+Графики!$B$5)),"")</f>
        <v>672.81121985136167</v>
      </c>
      <c r="GG185" s="24">
        <v>1.1545916092356989</v>
      </c>
      <c r="GH185" s="25">
        <v>-1.2068402493134178</v>
      </c>
      <c r="GI185" s="25">
        <v>0.47385636189554681</v>
      </c>
      <c r="GJ185" s="25">
        <v>-0.55401151091550216</v>
      </c>
      <c r="GK185" s="18">
        <f t="shared" si="475"/>
        <v>-20.605921991666403</v>
      </c>
      <c r="GL185" s="18">
        <f t="shared" si="476"/>
        <v>-8.9697190459137275</v>
      </c>
      <c r="GM185" s="18">
        <f>IF(ISNUMBER(GK185),GM184+GK185*0.5,IF(ISNUMBER(GK386),0,""))</f>
        <v>573.75165580026282</v>
      </c>
      <c r="GN185" s="18">
        <f>IF(ISNUMBER(GL185),GN184+GL185*0.5,IF(ISNUMBER(GL386),0,""))</f>
        <v>680.03744870671096</v>
      </c>
      <c r="GO185" s="18">
        <f>IF(ISNUMBER(GM185), GM185*COS(RADIANS(-$C185+Графики!$B$3))+GN185*SIN(RADIANS(-$C185+Графики!$B$3)),"")</f>
        <v>573.75165580026282</v>
      </c>
      <c r="GP185" s="19">
        <f>IF(ISNUMBER(GM185), GM185*COS(RADIANS(-$C185+Графики!$B$5))+GN185*SIN(RADIANS(-$C185+Графики!$B$5)),"")</f>
        <v>680.03744870671096</v>
      </c>
      <c r="GQ185" s="24">
        <v>1.1018006663815498</v>
      </c>
      <c r="GR185" s="25">
        <v>-1.1032110518773961</v>
      </c>
      <c r="GS185" s="25">
        <v>0.43955583594895076</v>
      </c>
      <c r="GT185" s="25">
        <v>-0.47247833875909406</v>
      </c>
      <c r="GU185" s="18">
        <f t="shared" si="477"/>
        <v>-19.241169813794716</v>
      </c>
      <c r="GV185" s="18">
        <f t="shared" si="478"/>
        <v>-7.9589155919146268</v>
      </c>
      <c r="GW185" s="18">
        <f>IF(ISNUMBER(GU185),GW184+GU185*0.5,IF(ISNUMBER(GU386),0,""))</f>
        <v>569.49354776335133</v>
      </c>
      <c r="GX185" s="18">
        <f>IF(ISNUMBER(GV185),GX184+GV185*0.5,IF(ISNUMBER(GV386),0,""))</f>
        <v>681.25302678976448</v>
      </c>
      <c r="GY185" s="18">
        <f>IF(ISNUMBER(GW185), GW185*COS(RADIANS(-$C185+Графики!$B$3))+GX185*SIN(RADIANS(-$C185+Графики!$B$3)),"")</f>
        <v>569.49354776335133</v>
      </c>
      <c r="GZ185" s="19">
        <f>IF(ISNUMBER(GW185), GW185*COS(RADIANS(-$C185+Графики!$B$5))+GX185*SIN(RADIANS(-$C185+Графики!$B$5)),"")</f>
        <v>681.25302678976448</v>
      </c>
      <c r="HA185" s="24">
        <v>1.0614983634992616</v>
      </c>
      <c r="HB185" s="25">
        <v>-1.2139807161101432</v>
      </c>
      <c r="HC185" s="25">
        <v>0.53832334919877889</v>
      </c>
      <c r="HD185" s="25">
        <v>-0.49882310140887565</v>
      </c>
      <c r="HE185" s="18">
        <f t="shared" si="479"/>
        <v>-19.855996028766693</v>
      </c>
      <c r="HF185" s="18">
        <f t="shared" si="480"/>
        <v>-9.0506866252920091</v>
      </c>
      <c r="HG185" s="18">
        <f>IF(ISNUMBER(HE185),HG184+HE185*0.5,IF(ISNUMBER(HE386),0,""))</f>
        <v>571.53410635540058</v>
      </c>
      <c r="HH185" s="18">
        <f>IF(ISNUMBER(HF185),HH184+HF185*0.5,IF(ISNUMBER(HF386),0,""))</f>
        <v>680.07400806687338</v>
      </c>
      <c r="HI185" s="18">
        <f>IF(ISNUMBER(HG185), HG185*COS(RADIANS(-$C185+Графики!$B$3))+HH185*SIN(RADIANS(-$C185+Графики!$B$3)),"")</f>
        <v>571.53410635540058</v>
      </c>
      <c r="HJ185" s="19">
        <f>IF(ISNUMBER(HG185), HG185*COS(RADIANS(-$C185+Графики!$B$5))+HH185*SIN(RADIANS(-$C185+Графики!$B$5)),"")</f>
        <v>680.07400806687338</v>
      </c>
      <c r="HK185" s="24">
        <v>1.1320210550361189</v>
      </c>
      <c r="HL185" s="25">
        <v>-1.1028566464020655</v>
      </c>
      <c r="HM185" s="25">
        <v>0.50529275865464973</v>
      </c>
      <c r="HN185" s="25">
        <v>-0.52183331819011058</v>
      </c>
      <c r="HO185" s="18">
        <f t="shared" si="481"/>
        <v>-19.50175077774724</v>
      </c>
      <c r="HP185" s="18">
        <f t="shared" si="482"/>
        <v>-8.9632459151473185</v>
      </c>
      <c r="HQ185" s="18">
        <f>IF(ISNUMBER(HO185),HQ184+HO185*0.5,IF(ISNUMBER(HO386),0,""))</f>
        <v>569.24996921676598</v>
      </c>
      <c r="HR185" s="18">
        <f>IF(ISNUMBER(HP185),HR184+HP185*0.5,IF(ISNUMBER(HP386),0,""))</f>
        <v>690.4099882236593</v>
      </c>
      <c r="HS185" s="18">
        <f>IF(ISNUMBER(HQ185), HQ185*COS(RADIANS(-$C185+Графики!$B$3))+HR185*SIN(RADIANS(-$C185+Графики!$B$3)),"")</f>
        <v>569.24996921676598</v>
      </c>
      <c r="HT185" s="19">
        <f>IF(ISNUMBER(HQ185), HQ185*COS(RADIANS(-$C185+Графики!$B$5))+HR185*SIN(RADIANS(-$C185+Графики!$B$5)),"")</f>
        <v>690.4099882236593</v>
      </c>
      <c r="HU185" s="24">
        <v>1.1195202667982465</v>
      </c>
      <c r="HV185" s="25">
        <v>-1.2115005243637704</v>
      </c>
      <c r="HW185" s="25">
        <v>0.47906511870712076</v>
      </c>
      <c r="HX185" s="25">
        <v>-0.42026509037399151</v>
      </c>
      <c r="HY185" s="18">
        <f t="shared" si="483"/>
        <v>-20.340590989764014</v>
      </c>
      <c r="HZ185" s="18">
        <f t="shared" si="484"/>
        <v>-7.8480560404343738</v>
      </c>
      <c r="IA185" s="18">
        <f>IF(ISNUMBER(HY185),IA184+HY185*0.5,IF(ISNUMBER(HY386),0,""))</f>
        <v>565.17088217906803</v>
      </c>
      <c r="IB185" s="18">
        <f>IF(ISNUMBER(HZ185),IB184+HZ185*0.5,IF(ISNUMBER(HZ386),0,""))</f>
        <v>674.97787827235436</v>
      </c>
      <c r="IC185" s="18">
        <f>IF(ISNUMBER(IA185), IA185*COS(RADIANS(-$C185+Графики!$B$3))+IB185*SIN(RADIANS(-$C185+Графики!$B$3)),"")</f>
        <v>565.17088217906803</v>
      </c>
      <c r="ID185" s="19">
        <f>IF(ISNUMBER(IA185), IA185*COS(RADIANS(-$C185+Графики!$B$5))+IB185*SIN(RADIANS(-$C185+Графики!$B$5)),"")</f>
        <v>674.97787827235436</v>
      </c>
      <c r="IE185" s="24">
        <v>1.1630332230487455</v>
      </c>
      <c r="IF185" s="25">
        <v>-1.150549592350969</v>
      </c>
      <c r="IG185" s="25">
        <v>0.54935548757138786</v>
      </c>
      <c r="IH185" s="25">
        <v>-0.46957362365519761</v>
      </c>
      <c r="II185" s="18">
        <f t="shared" si="485"/>
        <v>-20.188447192548978</v>
      </c>
      <c r="IJ185" s="18">
        <f t="shared" si="486"/>
        <v>-8.8917167464126248</v>
      </c>
      <c r="IK185" s="18">
        <f>IF(ISNUMBER(II185),IK184+II185*0.5,IF(ISNUMBER(II386),0,""))</f>
        <v>568.50398153809954</v>
      </c>
      <c r="IL185" s="18">
        <f>IF(ISNUMBER(IJ185),IL184+IJ185*0.5,IF(ISNUMBER(IJ386),0,""))</f>
        <v>674.71257171481909</v>
      </c>
      <c r="IM185" s="18">
        <f>IF(ISNUMBER(IK185), IK185*COS(RADIANS(-$C185+Графики!$B$3))+IL185*SIN(RADIANS(-$C185+Графики!$B$3)),"")</f>
        <v>568.50398153809954</v>
      </c>
      <c r="IN185" s="19">
        <f>IF(ISNUMBER(IK185), IK185*COS(RADIANS(-$C185+Графики!$B$5))+IL185*SIN(RADIANS(-$C185+Графики!$B$5)),"")</f>
        <v>674.71257171481909</v>
      </c>
      <c r="IO185" s="24">
        <v>1.0657747366786119</v>
      </c>
      <c r="IP185" s="25">
        <v>-1.1039835700875658</v>
      </c>
      <c r="IQ185" s="25">
        <v>0.42612442975696208</v>
      </c>
      <c r="IR185" s="25">
        <v>-0.58938815099009678</v>
      </c>
      <c r="IS185" s="18">
        <f t="shared" si="487"/>
        <v>-18.933581810217724</v>
      </c>
      <c r="IT185" s="18">
        <f t="shared" si="488"/>
        <v>-8.8619030681773552</v>
      </c>
      <c r="IU185" s="18">
        <f>IF(ISNUMBER(IS185),IU184+IS185*0.5,IF(ISNUMBER(IS386),0,""))</f>
        <v>565.14108552348364</v>
      </c>
      <c r="IV185" s="18">
        <f>IF(ISNUMBER(IT185),IV184+IT185*0.5,IF(ISNUMBER(IT386),0,""))</f>
        <v>682.73362812465814</v>
      </c>
      <c r="IW185" s="18">
        <f>IF(ISNUMBER(IU185), IU185*COS(RADIANS(-$C185+Графики!$B$3))+IV185*SIN(RADIANS(-$C185+Графики!$B$3)),"")</f>
        <v>565.14108552348364</v>
      </c>
      <c r="IX185" s="19">
        <f>IF(ISNUMBER(IU185), IU185*COS(RADIANS(-$C185+Графики!$B$5))+IV185*SIN(RADIANS(-$C185+Графики!$B$5)),"")</f>
        <v>682.73362812465814</v>
      </c>
    </row>
    <row r="186" spans="1:258" s="88" customFormat="1" x14ac:dyDescent="0.25">
      <c r="A186" s="44">
        <v>186</v>
      </c>
      <c r="B186" s="50">
        <v>0</v>
      </c>
      <c r="C186" s="11">
        <f>IF(Графики!$A$7="Расчитывать с учетом закручивания скважины",B186,0)</f>
        <v>0</v>
      </c>
      <c r="D186" s="47">
        <v>91.5</v>
      </c>
      <c r="E186" s="34">
        <f>IF(ISNUMBER(INDEX($I$1:$IX$303,$A186,E$1) ),INDEX($I$1:$IX$303,$A186,E$1),0)</f>
        <v>-12.213231644551138</v>
      </c>
      <c r="F186" s="35">
        <f>IF(ISNUMBER(INDEX($I$1:$IX$303,$A186,F$1) ),INDEX($I$1:$IX$303,$A186,F$1),0)</f>
        <v>-9.1297446513303129</v>
      </c>
      <c r="G186" s="35">
        <f>IF(ISNUMBER(INDEX($I$1:$IX$303,$A186,G$1) ),INDEX($I$1:$IX$303,$A186,G$1)-$G$305,0)</f>
        <v>-419.20598566191939</v>
      </c>
      <c r="H186" s="36">
        <f>IF(ISNUMBER(INDEX($I$1:$IX$303,$A186,H$1) ),INDEX($I$1:$IX$303,$A186,H$1)-$H$305,0)</f>
        <v>-476.44528840693658</v>
      </c>
      <c r="I186" s="29">
        <v>0.67015662461742576</v>
      </c>
      <c r="J186" s="25">
        <v>-0.7294114257178439</v>
      </c>
      <c r="K186" s="25">
        <v>0.42309922254439047</v>
      </c>
      <c r="L186" s="25">
        <v>-0.6231069848436207</v>
      </c>
      <c r="M186" s="18">
        <f t="shared" si="439"/>
        <v>-12.213231644551138</v>
      </c>
      <c r="N186" s="18">
        <f t="shared" si="440"/>
        <v>-9.1297446513303129</v>
      </c>
      <c r="O186" s="18">
        <f>IF(ISNUMBER(M186),O185+M186*0.5,IF(ISNUMBER(M387),0,""))</f>
        <v>558.71017022749527</v>
      </c>
      <c r="P186" s="18">
        <f>IF(ISNUMBER(N186),P185+N186*0.5,IF(ISNUMBER(N387),0,""))</f>
        <v>678.98437507710094</v>
      </c>
      <c r="Q186" s="18">
        <f>IF(ISNUMBER(O186), O186*COS(RADIANS(-$C186+Графики!$B$3))+P186*SIN(RADIANS(-$C186+Графики!$B$3)),"")</f>
        <v>558.71017022749527</v>
      </c>
      <c r="R186" s="19">
        <f>IF(ISNUMBER(O186), O186*COS(RADIANS(-$C186+Графики!$B$5))+P186*SIN(RADIANS(-$C186+Графики!$B$5)),"")</f>
        <v>678.98437507710094</v>
      </c>
      <c r="S186" s="29">
        <v>0.63366898367826963</v>
      </c>
      <c r="T186" s="25">
        <v>-0.78557428569753274</v>
      </c>
      <c r="U186" s="25">
        <v>0.35088077589258226</v>
      </c>
      <c r="V186" s="25">
        <v>-0.47696214863562503</v>
      </c>
      <c r="W186" s="18">
        <f t="shared" si="441"/>
        <v>-12.384917334311316</v>
      </c>
      <c r="X186" s="18">
        <f t="shared" si="442"/>
        <v>-7.2242295215572332</v>
      </c>
      <c r="Y186" s="18">
        <f>IF(ISNUMBER(W186),Y185+W186*0.5,IF(ISNUMBER(W387),0,""))</f>
        <v>558.08631311114277</v>
      </c>
      <c r="Z186" s="18">
        <f>IF(ISNUMBER(X186),Z185+X186*0.5,IF(ISNUMBER(X387),0,""))</f>
        <v>677.54791756545376</v>
      </c>
      <c r="AA186" s="18">
        <f>IF(ISNUMBER(Y186), Y186*COS(RADIANS(-$C186+Графики!$B$3))+Z186*SIN(RADIANS(-$C186+Графики!$B$3)),"")</f>
        <v>558.08631311114277</v>
      </c>
      <c r="AB186" s="18">
        <f>IF(ISNUMBER(Y186), Y186*COS(RADIANS(-$C186+Графики!$B$5))+Z186*SIN(RADIANS(-$C186+Графики!$B$5)),"")</f>
        <v>677.54791756545376</v>
      </c>
      <c r="AC186" s="24">
        <v>0.74078365306921656</v>
      </c>
      <c r="AD186" s="25">
        <v>-0.79364167467500968</v>
      </c>
      <c r="AE186" s="25">
        <v>0.38651585665609733</v>
      </c>
      <c r="AF186" s="25">
        <v>-0.43667756313649997</v>
      </c>
      <c r="AG186" s="18">
        <f t="shared" si="443"/>
        <v>-13.389986896250889</v>
      </c>
      <c r="AH186" s="18">
        <f t="shared" si="444"/>
        <v>-7.1836559913072806</v>
      </c>
      <c r="AI186" s="18">
        <f>IF(ISNUMBER(AG186),AI185+AG186*0.5,IF(ISNUMBER(AG387),0,""))</f>
        <v>562.192937639712</v>
      </c>
      <c r="AJ186" s="18">
        <f>IF(ISNUMBER(AH186),AJ185+AH186*0.5,IF(ISNUMBER(AH387),0,""))</f>
        <v>680.30798575777249</v>
      </c>
      <c r="AK186" s="18">
        <f>IF(ISNUMBER(AI186), AI186*COS(RADIANS(-$C186+Графики!$B$3))+AJ186*SIN(RADIANS(-$C186+Графики!$B$3)),"")</f>
        <v>562.192937639712</v>
      </c>
      <c r="AL186" s="19">
        <f>IF(ISNUMBER(AI186), AI186*COS(RADIANS(-$C186+Графики!$B$5))+AJ186*SIN(RADIANS(-$C186+Графики!$B$5)),"")</f>
        <v>680.30798575777249</v>
      </c>
      <c r="AM186" s="24">
        <v>0.72101514493492536</v>
      </c>
      <c r="AN186" s="25">
        <v>-0.74927056166623673</v>
      </c>
      <c r="AO186" s="25">
        <v>0.45714309700851463</v>
      </c>
      <c r="AP186" s="25">
        <v>-0.51821723894416205</v>
      </c>
      <c r="AQ186" s="18">
        <f t="shared" si="445"/>
        <v>-12.830311222208445</v>
      </c>
      <c r="AR186" s="18">
        <f t="shared" si="446"/>
        <v>-8.5115218535574844</v>
      </c>
      <c r="AS186" s="18">
        <f>IF(ISNUMBER(AQ186),AS185+AQ186*0.5,IF(ISNUMBER(AQ387),0,""))</f>
        <v>555.07773272100246</v>
      </c>
      <c r="AT186" s="18">
        <f>IF(ISNUMBER(AR186),AT185+AR186*0.5,IF(ISNUMBER(AR387),0,""))</f>
        <v>677.65098848088473</v>
      </c>
      <c r="AU186" s="18">
        <f>IF(ISNUMBER(AS186), AS186*COS(RADIANS(-$C186+Графики!$B$3))+AT186*SIN(RADIANS(-$C186+Графики!$B$3)),"")</f>
        <v>555.07773272100246</v>
      </c>
      <c r="AV186" s="19">
        <f>IF(ISNUMBER(AS186), AS186*COS(RADIANS(-$C186+Графики!$B$5))+AT186*SIN(RADIANS(-$C186+Графики!$B$5)),"")</f>
        <v>677.65098848088473</v>
      </c>
      <c r="AW186" s="24">
        <v>0.78212004118361045</v>
      </c>
      <c r="AX186" s="25">
        <v>-0.8305035588716656</v>
      </c>
      <c r="AY186" s="25">
        <v>0.42251544160033838</v>
      </c>
      <c r="AZ186" s="25">
        <v>-0.55161740204322096</v>
      </c>
      <c r="BA186" s="18">
        <f t="shared" si="447"/>
        <v>-14.072331208292441</v>
      </c>
      <c r="BB186" s="18">
        <f t="shared" si="448"/>
        <v>-8.5008103499247447</v>
      </c>
      <c r="BC186" s="18">
        <f>IF(ISNUMBER(BA186),BC185+BA186*0.5,IF(ISNUMBER(BA387),0,""))</f>
        <v>553.43417052784332</v>
      </c>
      <c r="BD186" s="18">
        <f>IF(ISNUMBER(BB186),BD185+BB186*0.5,IF(ISNUMBER(BB387),0,""))</f>
        <v>674.14118249903231</v>
      </c>
      <c r="BE186" s="18">
        <f>IF(ISNUMBER(BC186), BC186*COS(RADIANS(-$C186+Графики!$B$3))+BD186*SIN(RADIANS(-$C186+Графики!$B$3)),"")</f>
        <v>553.43417052784332</v>
      </c>
      <c r="BF186" s="19">
        <f>IF(ISNUMBER(BC186), BC186*COS(RADIANS(-$C186+Графики!$B$5))+BD186*SIN(RADIANS(-$C186+Графики!$B$5)),"")</f>
        <v>674.14118249903231</v>
      </c>
      <c r="BG186" s="24">
        <v>0.77596494452244147</v>
      </c>
      <c r="BH186" s="25">
        <v>-0.68562417305403967</v>
      </c>
      <c r="BI186" s="25">
        <v>0.38980668255700657</v>
      </c>
      <c r="BJ186" s="25">
        <v>-0.46057197022101193</v>
      </c>
      <c r="BK186" s="18">
        <f t="shared" si="449"/>
        <v>-12.754425376059858</v>
      </c>
      <c r="BL186" s="18">
        <f t="shared" si="450"/>
        <v>-7.4208855773411679</v>
      </c>
      <c r="BM186" s="18">
        <f>IF(ISNUMBER(BK186),BM185+BK186*0.5,IF(ISNUMBER(BK387),0,""))</f>
        <v>557.64233800072407</v>
      </c>
      <c r="BN186" s="18">
        <f>IF(ISNUMBER(BL186),BN185+BL186*0.5,IF(ISNUMBER(BL387),0,""))</f>
        <v>669.20178499461031</v>
      </c>
      <c r="BO186" s="18">
        <f>IF(ISNUMBER(BM186), BM186*COS(RADIANS(-$C186+Графики!$B$3))+BN186*SIN(RADIANS(-$C186+Графики!$B$3)),"")</f>
        <v>557.64233800072407</v>
      </c>
      <c r="BP186" s="19">
        <f>IF(ISNUMBER(BM186), BM186*COS(RADIANS(-$C186+Графики!$B$5))+BN186*SIN(RADIANS(-$C186+Графики!$B$5)),"")</f>
        <v>669.20178499461031</v>
      </c>
      <c r="BQ186" s="24">
        <v>0.59487518122677585</v>
      </c>
      <c r="BR186" s="25">
        <v>-0.66460624516589195</v>
      </c>
      <c r="BS186" s="25">
        <v>0.30166937838488506</v>
      </c>
      <c r="BT186" s="25">
        <v>-0.51342681542339696</v>
      </c>
      <c r="BU186" s="18">
        <f t="shared" si="451"/>
        <v>-10.990827588238893</v>
      </c>
      <c r="BV186" s="18">
        <f t="shared" si="452"/>
        <v>-7.1129961698467694</v>
      </c>
      <c r="BW186" s="18">
        <f>IF(ISNUMBER(BU186),BW185+BU186*0.5,IF(ISNUMBER(BU387),0,""))</f>
        <v>560.3091242085485</v>
      </c>
      <c r="BX186" s="18">
        <f>IF(ISNUMBER(BV186),BX185+BV186*0.5,IF(ISNUMBER(BV387),0,""))</f>
        <v>672.21073887743171</v>
      </c>
      <c r="BY186" s="18">
        <f>IF(ISNUMBER(BW186), BW186*COS(RADIANS(-$C186+Графики!$B$3))+BX186*SIN(RADIANS(-$C186+Графики!$B$3)),"")</f>
        <v>560.3091242085485</v>
      </c>
      <c r="BZ186" s="19">
        <f>IF(ISNUMBER(BW186), BW186*COS(RADIANS(-$C186+Графики!$B$5))+BX186*SIN(RADIANS(-$C186+Графики!$B$5)),"")</f>
        <v>672.21073887743171</v>
      </c>
      <c r="CA186" s="29">
        <v>0.64307653946920618</v>
      </c>
      <c r="CB186" s="25">
        <v>-0.65276405066520127</v>
      </c>
      <c r="CC186" s="25">
        <v>0.35948446614980789</v>
      </c>
      <c r="CD186" s="25">
        <v>-0.47137558019937575</v>
      </c>
      <c r="CE186" s="18">
        <f t="shared" si="453"/>
        <v>-11.308101425107219</v>
      </c>
      <c r="CF186" s="18">
        <f t="shared" si="454"/>
        <v>-7.2505581868382558</v>
      </c>
      <c r="CG186" s="18">
        <f>IF(ISNUMBER(CE186),CG185+CE186*0.5,IF(ISNUMBER(CE387),0,""))</f>
        <v>566.95313355076325</v>
      </c>
      <c r="CH186" s="18">
        <f>IF(ISNUMBER(CF186),CH185+CF186*0.5,IF(ISNUMBER(CF387),0,""))</f>
        <v>686.84776595961887</v>
      </c>
      <c r="CI186" s="18">
        <f>IF(ISNUMBER(CG186), CG186*COS(RADIANS(-$C186+Графики!$B$3))+CH186*SIN(RADIANS(-$C186+Графики!$B$3)),"")</f>
        <v>566.95313355076325</v>
      </c>
      <c r="CJ186" s="19">
        <f>IF(ISNUMBER(CG186), CG186*COS(RADIANS(-$C186+Графики!$B$5))+CH186*SIN(RADIANS(-$C186+Графики!$B$5)),"")</f>
        <v>686.84776595961887</v>
      </c>
      <c r="CK186" s="24">
        <v>0.6215089273458807</v>
      </c>
      <c r="CL186" s="25">
        <v>-0.82679248309388897</v>
      </c>
      <c r="CM186" s="25">
        <v>0.30616730635343203</v>
      </c>
      <c r="CN186" s="25">
        <v>-0.54299232469649128</v>
      </c>
      <c r="CO186" s="18">
        <f t="shared" si="455"/>
        <v>-12.638477602850269</v>
      </c>
      <c r="CP186" s="18">
        <f t="shared" si="456"/>
        <v>-7.4102478984353084</v>
      </c>
      <c r="CQ186" s="18">
        <f>IF(ISNUMBER(CO186),CQ185+CO186*0.5,IF(ISNUMBER(CO387),0,""))</f>
        <v>568.55769455093764</v>
      </c>
      <c r="CR186" s="18">
        <f>IF(ISNUMBER(CP186),CR185+CP186*0.5,IF(ISNUMBER(CP387),0,""))</f>
        <v>683.57045389909035</v>
      </c>
      <c r="CS186" s="18">
        <f>IF(ISNUMBER(CQ186), CQ186*COS(RADIANS(-$C186+Графики!$B$3))+CR186*SIN(RADIANS(-$C186+Графики!$B$3)),"")</f>
        <v>568.55769455093764</v>
      </c>
      <c r="CT186" s="19">
        <f>IF(ISNUMBER(CQ186), CQ186*COS(RADIANS(-$C186+Графики!$B$5))+CR186*SIN(RADIANS(-$C186+Графики!$B$5)),"")</f>
        <v>683.57045389909035</v>
      </c>
      <c r="CU186" s="24">
        <v>0.69104993595947983</v>
      </c>
      <c r="CV186" s="25">
        <v>-0.66932302537578536</v>
      </c>
      <c r="CW186" s="25">
        <v>0.30121742188271194</v>
      </c>
      <c r="CX186" s="25">
        <v>-0.488555177038832</v>
      </c>
      <c r="CY186" s="18">
        <f t="shared" si="457"/>
        <v>-11.871214770897913</v>
      </c>
      <c r="CZ186" s="18">
        <f t="shared" si="458"/>
        <v>-6.8920115338858547</v>
      </c>
      <c r="DA186" s="18">
        <f>IF(ISNUMBER(CY186),DA185+CY186*0.5,IF(ISNUMBER(CY387),0,""))</f>
        <v>556.46123156766214</v>
      </c>
      <c r="DB186" s="18">
        <f>IF(ISNUMBER(CZ186),DB185+CZ186*0.5,IF(ISNUMBER(CZ387),0,""))</f>
        <v>680.19767166955194</v>
      </c>
      <c r="DC186" s="18">
        <f>IF(ISNUMBER(DA186), DA186*COS(RADIANS(-$C186+Графики!$B$3))+DB186*SIN(RADIANS(-$C186+Графики!$B$3)),"")</f>
        <v>556.46123156766214</v>
      </c>
      <c r="DD186" s="19">
        <f>IF(ISNUMBER(DA186), DA186*COS(RADIANS(-$C186+Графики!$B$5))+DB186*SIN(RADIANS(-$C186+Графики!$B$5)),"")</f>
        <v>680.19767166955194</v>
      </c>
      <c r="DE186" s="24">
        <v>0.60087359074875812</v>
      </c>
      <c r="DF186" s="25">
        <v>-0.83257952740534857</v>
      </c>
      <c r="DG186" s="25">
        <v>0.46280930958299094</v>
      </c>
      <c r="DH186" s="25">
        <v>-0.60783631621988399</v>
      </c>
      <c r="DI186" s="18">
        <f t="shared" si="459"/>
        <v>-12.508912051828293</v>
      </c>
      <c r="DJ186" s="18">
        <f t="shared" si="460"/>
        <v>-9.3430097127579277</v>
      </c>
      <c r="DK186" s="18">
        <f>IF(ISNUMBER(DI186),DK185+DI186*0.5,IF(ISNUMBER(DI387),0,""))</f>
        <v>557.5189525729977</v>
      </c>
      <c r="DL186" s="18">
        <f>IF(ISNUMBER(DJ186),DL185+DJ186*0.5,IF(ISNUMBER(DJ387),0,""))</f>
        <v>681.9468211668833</v>
      </c>
      <c r="DM186" s="18">
        <f>IF(ISNUMBER(DK186), DK186*COS(RADIANS(-$C186+Графики!$B$3))+DL186*SIN(RADIANS(-$C186+Графики!$B$3)),"")</f>
        <v>557.5189525729977</v>
      </c>
      <c r="DN186" s="19">
        <f>IF(ISNUMBER(DK186), DK186*COS(RADIANS(-$C186+Графики!$B$5))+DL186*SIN(RADIANS(-$C186+Графики!$B$5)),"")</f>
        <v>681.9468211668833</v>
      </c>
      <c r="DO186" s="24">
        <v>0.73117845520143399</v>
      </c>
      <c r="DP186" s="25">
        <v>-0.67707130568369034</v>
      </c>
      <c r="DQ186" s="25">
        <v>0.41398323926524727</v>
      </c>
      <c r="DR186" s="25">
        <v>-0.45464238510467536</v>
      </c>
      <c r="DS186" s="18">
        <f t="shared" si="461"/>
        <v>-12.288988175655726</v>
      </c>
      <c r="DT186" s="18">
        <f t="shared" si="462"/>
        <v>-7.5801159644295275</v>
      </c>
      <c r="DU186" s="18">
        <f>IF(ISNUMBER(DS186),DU185+DS186*0.5,IF(ISNUMBER(DS387),0,""))</f>
        <v>566.39460134610749</v>
      </c>
      <c r="DV186" s="18">
        <f>IF(ISNUMBER(DT186),DV185+DT186*0.5,IF(ISNUMBER(DT387),0,""))</f>
        <v>680.53221997290302</v>
      </c>
      <c r="DW186" s="18">
        <f>IF(ISNUMBER(DU186), DU186*COS(RADIANS(-$C186+Графики!$B$3))+DV186*SIN(RADIANS(-$C186+Графики!$B$3)),"")</f>
        <v>566.39460134610749</v>
      </c>
      <c r="DX186" s="19">
        <f>IF(ISNUMBER(DU186), DU186*COS(RADIANS(-$C186+Графики!$B$5))+DV186*SIN(RADIANS(-$C186+Графики!$B$5)),"")</f>
        <v>680.53221997290302</v>
      </c>
      <c r="DY186" s="24">
        <v>0.69606897560234038</v>
      </c>
      <c r="DZ186" s="25">
        <v>-0.82768818369329955</v>
      </c>
      <c r="EA186" s="25">
        <v>0.45423725198901554</v>
      </c>
      <c r="EB186" s="25">
        <v>-0.44004811576986824</v>
      </c>
      <c r="EC186" s="18">
        <f t="shared" si="463"/>
        <v>-13.296897852232377</v>
      </c>
      <c r="ED186" s="18">
        <f t="shared" si="464"/>
        <v>-7.804032842986846</v>
      </c>
      <c r="EE186" s="18">
        <f>IF(ISNUMBER(EC186),EE185+EC186*0.5,IF(ISNUMBER(EC387),0,""))</f>
        <v>557.12025946923507</v>
      </c>
      <c r="EF186" s="18">
        <f>IF(ISNUMBER(ED186),EF185+ED186*0.5,IF(ISNUMBER(ED387),0,""))</f>
        <v>674.10567474977358</v>
      </c>
      <c r="EG186" s="18">
        <f>IF(ISNUMBER(EE186), EE186*COS(RADIANS(-$C186+Графики!$B$3))+EF186*SIN(RADIANS(-$C186+Графики!$B$3)),"")</f>
        <v>557.12025946923507</v>
      </c>
      <c r="EH186" s="19">
        <f>IF(ISNUMBER(EE186), EE186*COS(RADIANS(-$C186+Графики!$B$5))+EF186*SIN(RADIANS(-$C186+Графики!$B$5)),"")</f>
        <v>674.10567474977358</v>
      </c>
      <c r="EI186" s="24">
        <v>0.63225511057594375</v>
      </c>
      <c r="EJ186" s="25">
        <v>-0.79068720091855094</v>
      </c>
      <c r="EK186" s="25">
        <v>0.33191965014810298</v>
      </c>
      <c r="EL186" s="25">
        <v>-0.45743795712322755</v>
      </c>
      <c r="EM186" s="18">
        <f t="shared" si="465"/>
        <v>-12.417195084158008</v>
      </c>
      <c r="EN186" s="18">
        <f t="shared" si="466"/>
        <v>-6.8883901345193905</v>
      </c>
      <c r="EO186" s="18">
        <f>IF(ISNUMBER(EM186),EO185+EM186*0.5,IF(ISNUMBER(EM387),0,""))</f>
        <v>562.27896442788358</v>
      </c>
      <c r="EP186" s="18">
        <f>IF(ISNUMBER(EN186),EP185+EN186*0.5,IF(ISNUMBER(EN387),0,""))</f>
        <v>678.9013392111184</v>
      </c>
      <c r="EQ186" s="18">
        <f>IF(ISNUMBER(EO186), EO186*COS(RADIANS(-$C186+Графики!$B$3))+EP186*SIN(RADIANS(-$C186+Графики!$B$3)),"")</f>
        <v>562.27896442788358</v>
      </c>
      <c r="ER186" s="19">
        <f>IF(ISNUMBER(EO186), EO186*COS(RADIANS(-$C186+Графики!$B$5))+EP186*SIN(RADIANS(-$C186+Графики!$B$5)),"")</f>
        <v>678.9013392111184</v>
      </c>
      <c r="ES186" s="24">
        <v>0.76433350742480333</v>
      </c>
      <c r="ET186" s="25">
        <v>-0.70840768494536943</v>
      </c>
      <c r="EU186" s="25">
        <v>0.40019749572124941</v>
      </c>
      <c r="EV186" s="25">
        <v>-0.50005207402916785</v>
      </c>
      <c r="EW186" s="18">
        <f t="shared" si="467"/>
        <v>-12.851737611173013</v>
      </c>
      <c r="EX186" s="18">
        <f t="shared" si="468"/>
        <v>-7.8560787284500062</v>
      </c>
      <c r="EY186" s="18">
        <f>IF(ISNUMBER(EW186),EY185+EW186*0.5,IF(ISNUMBER(EW387),0,""))</f>
        <v>550.90927403983255</v>
      </c>
      <c r="EZ186" s="18">
        <f>IF(ISNUMBER(EX186),EZ185+EX186*0.5,IF(ISNUMBER(EX387),0,""))</f>
        <v>676.02705916186892</v>
      </c>
      <c r="FA186" s="18">
        <f>IF(ISNUMBER(EY186), EY186*COS(RADIANS(-$C186+Графики!$B$3))+EZ186*SIN(RADIANS(-$C186+Графики!$B$3)),"")</f>
        <v>550.90927403983255</v>
      </c>
      <c r="FB186" s="19">
        <f>IF(ISNUMBER(EY186), EY186*COS(RADIANS(-$C186+Графики!$B$5))+EZ186*SIN(RADIANS(-$C186+Графики!$B$5)),"")</f>
        <v>676.02705916186892</v>
      </c>
      <c r="FC186" s="24">
        <v>0.76647326024797491</v>
      </c>
      <c r="FD186" s="25">
        <v>-0.74679711624098144</v>
      </c>
      <c r="FE186" s="25">
        <v>0.31081445259557772</v>
      </c>
      <c r="FF186" s="25">
        <v>-0.61420483317301844</v>
      </c>
      <c r="FG186" s="18">
        <f t="shared" si="469"/>
        <v>-13.205391443298288</v>
      </c>
      <c r="FH186" s="18">
        <f t="shared" si="470"/>
        <v>-8.0722284224100669</v>
      </c>
      <c r="FI186" s="18">
        <f>IF(ISNUMBER(FG186),FI185+FG186*0.5,IF(ISNUMBER(FG387),0,""))</f>
        <v>560.22235098082285</v>
      </c>
      <c r="FJ186" s="18">
        <f>IF(ISNUMBER(FH186),FJ185+FH186*0.5,IF(ISNUMBER(FH387),0,""))</f>
        <v>682.59798624992141</v>
      </c>
      <c r="FK186" s="18">
        <f>IF(ISNUMBER(FI186), FI186*COS(RADIANS(-$C186+Графики!$B$3))+FJ186*SIN(RADIANS(-$C186+Графики!$B$3)),"")</f>
        <v>560.22235098082285</v>
      </c>
      <c r="FL186" s="19">
        <f>IF(ISNUMBER(FI186), FI186*COS(RADIANS(-$C186+Графики!$B$5))+FJ186*SIN(RADIANS(-$C186+Графики!$B$5)),"")</f>
        <v>682.59798624992141</v>
      </c>
      <c r="FM186" s="24">
        <v>0.6667333693514943</v>
      </c>
      <c r="FN186" s="25">
        <v>-0.67602434149644186</v>
      </c>
      <c r="FO186" s="25">
        <v>0.30112694962904729</v>
      </c>
      <c r="FP186" s="25">
        <v>-0.58217319215009666</v>
      </c>
      <c r="FQ186" s="18">
        <f t="shared" si="471"/>
        <v>-11.717503403537545</v>
      </c>
      <c r="FR186" s="18">
        <f t="shared" si="472"/>
        <v>-7.7081715453124717</v>
      </c>
      <c r="FS186" s="18">
        <f>IF(ISNUMBER(FQ186),FS185+FQ186*0.5,IF(ISNUMBER(FQ387),0,""))</f>
        <v>566.8039534962893</v>
      </c>
      <c r="FT186" s="18">
        <f>IF(ISNUMBER(FR186),FT185+FR186*0.5,IF(ISNUMBER(FR387),0,""))</f>
        <v>672.07979030470983</v>
      </c>
      <c r="FU186" s="18">
        <f>IF(ISNUMBER(FS186), FS186*COS(RADIANS(-$C186+Графики!$B$3))+FT186*SIN(RADIANS(-$C186+Графики!$B$3)),"")</f>
        <v>566.8039534962893</v>
      </c>
      <c r="FV186" s="19">
        <f>IF(ISNUMBER(FS186), FS186*COS(RADIANS(-$C186+Графики!$B$5))+FT186*SIN(RADIANS(-$C186+Графики!$B$5)),"")</f>
        <v>672.07979030470983</v>
      </c>
      <c r="FW186" s="24">
        <v>0.5952420645837101</v>
      </c>
      <c r="FX186" s="25">
        <v>-0.65832973026618946</v>
      </c>
      <c r="FY186" s="25">
        <v>0.34227986150242629</v>
      </c>
      <c r="FZ186" s="25">
        <v>-0.52842633011987139</v>
      </c>
      <c r="GA186" s="18">
        <f t="shared" si="473"/>
        <v>-10.939259424600019</v>
      </c>
      <c r="GB186" s="18">
        <f t="shared" si="474"/>
        <v>-7.5982718159872729</v>
      </c>
      <c r="GC186" s="18">
        <f>IF(ISNUMBER(GA186),GC185+GA186*0.5,IF(ISNUMBER(GA387),0,""))</f>
        <v>565.70448745280987</v>
      </c>
      <c r="GD186" s="18">
        <f>IF(ISNUMBER(GB186),GD185+GB186*0.5,IF(ISNUMBER(GB387),0,""))</f>
        <v>669.012083943368</v>
      </c>
      <c r="GE186" s="18">
        <f>IF(ISNUMBER(GC186), GC186*COS(RADIANS(-$C186+Графики!$B$3))+GD186*SIN(RADIANS(-$C186+Графики!$B$3)),"")</f>
        <v>565.70448745280987</v>
      </c>
      <c r="GF186" s="19">
        <f>IF(ISNUMBER(GC186), GC186*COS(RADIANS(-$C186+Графики!$B$5))+GD186*SIN(RADIANS(-$C186+Графики!$B$5)),"")</f>
        <v>669.012083943368</v>
      </c>
      <c r="GG186" s="24">
        <v>0.61383661162490721</v>
      </c>
      <c r="GH186" s="25">
        <v>-0.76897570426112238</v>
      </c>
      <c r="GI186" s="25">
        <v>0.37236374269680195</v>
      </c>
      <c r="GJ186" s="25">
        <v>-0.4564113185202946</v>
      </c>
      <c r="GK186" s="18">
        <f t="shared" si="475"/>
        <v>-12.067021052961564</v>
      </c>
      <c r="GL186" s="18">
        <f t="shared" si="476"/>
        <v>-7.2323637361994315</v>
      </c>
      <c r="GM186" s="18">
        <f>IF(ISNUMBER(GK186),GM185+GK186*0.5,IF(ISNUMBER(GK387),0,""))</f>
        <v>567.71814527378206</v>
      </c>
      <c r="GN186" s="18">
        <f>IF(ISNUMBER(GL186),GN185+GL186*0.5,IF(ISNUMBER(GL387),0,""))</f>
        <v>676.42126683861125</v>
      </c>
      <c r="GO186" s="18">
        <f>IF(ISNUMBER(GM186), GM186*COS(RADIANS(-$C186+Графики!$B$3))+GN186*SIN(RADIANS(-$C186+Графики!$B$3)),"")</f>
        <v>567.71814527378206</v>
      </c>
      <c r="GP186" s="19">
        <f>IF(ISNUMBER(GM186), GM186*COS(RADIANS(-$C186+Графики!$B$5))+GN186*SIN(RADIANS(-$C186+Графики!$B$5)),"")</f>
        <v>676.42126683861125</v>
      </c>
      <c r="GQ186" s="24">
        <v>0.72037873068643654</v>
      </c>
      <c r="GR186" s="25">
        <v>-0.69021703570940141</v>
      </c>
      <c r="GS186" s="25">
        <v>0.35815691991671894</v>
      </c>
      <c r="GT186" s="25">
        <v>-0.47541943568847833</v>
      </c>
      <c r="GU186" s="18">
        <f t="shared" si="477"/>
        <v>-12.309459387346259</v>
      </c>
      <c r="GV186" s="18">
        <f t="shared" si="478"/>
        <v>-7.2742618317269709</v>
      </c>
      <c r="GW186" s="18">
        <f>IF(ISNUMBER(GU186),GW185+GU186*0.5,IF(ISNUMBER(GU387),0,""))</f>
        <v>563.33881806967815</v>
      </c>
      <c r="GX186" s="18">
        <f>IF(ISNUMBER(GV186),GX185+GV186*0.5,IF(ISNUMBER(GV387),0,""))</f>
        <v>677.61589587390097</v>
      </c>
      <c r="GY186" s="18">
        <f>IF(ISNUMBER(GW186), GW186*COS(RADIANS(-$C186+Графики!$B$3))+GX186*SIN(RADIANS(-$C186+Графики!$B$3)),"")</f>
        <v>563.33881806967815</v>
      </c>
      <c r="GZ186" s="19">
        <f>IF(ISNUMBER(GW186), GW186*COS(RADIANS(-$C186+Графики!$B$5))+GX186*SIN(RADIANS(-$C186+Графики!$B$5)),"")</f>
        <v>677.61589587390097</v>
      </c>
      <c r="HA186" s="24">
        <v>0.61145085499454865</v>
      </c>
      <c r="HB186" s="25">
        <v>-0.67446054787117482</v>
      </c>
      <c r="HC186" s="25">
        <v>0.36145051839108011</v>
      </c>
      <c r="HD186" s="25">
        <v>-0.43443154699406394</v>
      </c>
      <c r="HE186" s="18">
        <f t="shared" si="479"/>
        <v>-11.221458418008504</v>
      </c>
      <c r="HF186" s="18">
        <f t="shared" si="480"/>
        <v>-6.9453254104851112</v>
      </c>
      <c r="HG186" s="18">
        <f>IF(ISNUMBER(HE186),HG185+HE186*0.5,IF(ISNUMBER(HE387),0,""))</f>
        <v>565.92337714639632</v>
      </c>
      <c r="HH186" s="18">
        <f>IF(ISNUMBER(HF186),HH185+HF186*0.5,IF(ISNUMBER(HF387),0,""))</f>
        <v>676.60134536163082</v>
      </c>
      <c r="HI186" s="18">
        <f>IF(ISNUMBER(HG186), HG186*COS(RADIANS(-$C186+Графики!$B$3))+HH186*SIN(RADIANS(-$C186+Графики!$B$3)),"")</f>
        <v>565.92337714639632</v>
      </c>
      <c r="HJ186" s="19">
        <f>IF(ISNUMBER(HG186), HG186*COS(RADIANS(-$C186+Графики!$B$5))+HH186*SIN(RADIANS(-$C186+Графики!$B$5)),"")</f>
        <v>676.60134536163082</v>
      </c>
      <c r="HK186" s="24">
        <v>0.76978487187526512</v>
      </c>
      <c r="HL186" s="25">
        <v>-0.78103358982954652</v>
      </c>
      <c r="HM186" s="25">
        <v>0.29955550161832667</v>
      </c>
      <c r="HN186" s="25">
        <v>-0.46984747416736627</v>
      </c>
      <c r="HO186" s="18">
        <f t="shared" si="481"/>
        <v>-13.533031014862066</v>
      </c>
      <c r="HP186" s="18">
        <f t="shared" si="482"/>
        <v>-6.7142571521779608</v>
      </c>
      <c r="HQ186" s="18">
        <f>IF(ISNUMBER(HO186),HQ185+HO186*0.5,IF(ISNUMBER(HO387),0,""))</f>
        <v>562.48345370933498</v>
      </c>
      <c r="HR186" s="18">
        <f>IF(ISNUMBER(HP186),HR185+HP186*0.5,IF(ISNUMBER(HP387),0,""))</f>
        <v>687.05285964757036</v>
      </c>
      <c r="HS186" s="18">
        <f>IF(ISNUMBER(HQ186), HQ186*COS(RADIANS(-$C186+Графики!$B$3))+HR186*SIN(RADIANS(-$C186+Графики!$B$3)),"")</f>
        <v>562.48345370933498</v>
      </c>
      <c r="HT186" s="19">
        <f>IF(ISNUMBER(HQ186), HQ186*COS(RADIANS(-$C186+Графики!$B$5))+HR186*SIN(RADIANS(-$C186+Графики!$B$5)),"")</f>
        <v>687.05285964757036</v>
      </c>
      <c r="HU186" s="24">
        <v>0.73482686744692582</v>
      </c>
      <c r="HV186" s="25">
        <v>-0.7401271331301984</v>
      </c>
      <c r="HW186" s="25">
        <v>0.46741795053809343</v>
      </c>
      <c r="HX186" s="25">
        <v>-0.48950861987991379</v>
      </c>
      <c r="HY186" s="18">
        <f t="shared" si="483"/>
        <v>-12.871046408451532</v>
      </c>
      <c r="HZ186" s="18">
        <f t="shared" si="484"/>
        <v>-8.350662620179353</v>
      </c>
      <c r="IA186" s="18">
        <f>IF(ISNUMBER(HY186),IA185+HY186*0.5,IF(ISNUMBER(HY387),0,""))</f>
        <v>558.73535897484226</v>
      </c>
      <c r="IB186" s="18">
        <f>IF(ISNUMBER(HZ186),IB185+HZ186*0.5,IF(ISNUMBER(HZ387),0,""))</f>
        <v>670.80254696226473</v>
      </c>
      <c r="IC186" s="18">
        <f>IF(ISNUMBER(IA186), IA186*COS(RADIANS(-$C186+Графики!$B$3))+IB186*SIN(RADIANS(-$C186+Графики!$B$3)),"")</f>
        <v>558.73535897484226</v>
      </c>
      <c r="ID186" s="19">
        <f>IF(ISNUMBER(IA186), IA186*COS(RADIANS(-$C186+Графики!$B$5))+IB186*SIN(RADIANS(-$C186+Графики!$B$5)),"")</f>
        <v>670.80254696226473</v>
      </c>
      <c r="IE186" s="24">
        <v>0.65850320330370538</v>
      </c>
      <c r="IF186" s="25">
        <v>-0.7377373897399615</v>
      </c>
      <c r="IG186" s="25">
        <v>0.31387535069527506</v>
      </c>
      <c r="IH186" s="25">
        <v>-0.49447278038646281</v>
      </c>
      <c r="II186" s="18">
        <f t="shared" si="485"/>
        <v>-12.184196262421919</v>
      </c>
      <c r="IJ186" s="18">
        <f t="shared" si="486"/>
        <v>-7.0541096909214733</v>
      </c>
      <c r="IK186" s="18">
        <f>IF(ISNUMBER(II186),IK185+II186*0.5,IF(ISNUMBER(II387),0,""))</f>
        <v>562.41188340688859</v>
      </c>
      <c r="IL186" s="18">
        <f>IF(ISNUMBER(IJ186),IL185+IJ186*0.5,IF(ISNUMBER(IJ387),0,""))</f>
        <v>671.18551686935837</v>
      </c>
      <c r="IM186" s="18">
        <f>IF(ISNUMBER(IK186), IK186*COS(RADIANS(-$C186+Графики!$B$3))+IL186*SIN(RADIANS(-$C186+Графики!$B$3)),"")</f>
        <v>562.41188340688859</v>
      </c>
      <c r="IN186" s="19">
        <f>IF(ISNUMBER(IK186), IK186*COS(RADIANS(-$C186+Графики!$B$5))+IL186*SIN(RADIANS(-$C186+Графики!$B$5)),"")</f>
        <v>671.18551686935837</v>
      </c>
      <c r="IO186" s="24">
        <v>0.74464868447449872</v>
      </c>
      <c r="IP186" s="25">
        <v>-0.68696591485487946</v>
      </c>
      <c r="IQ186" s="25">
        <v>0.45501875820440896</v>
      </c>
      <c r="IR186" s="25">
        <v>-0.48760221807729298</v>
      </c>
      <c r="IS186" s="18">
        <f t="shared" si="487"/>
        <v>-12.492869202075948</v>
      </c>
      <c r="IT186" s="18">
        <f t="shared" si="488"/>
        <v>-8.2258270487050442</v>
      </c>
      <c r="IU186" s="18">
        <f>IF(ISNUMBER(IS186),IU185+IS186*0.5,IF(ISNUMBER(IS387),0,""))</f>
        <v>558.89465092244563</v>
      </c>
      <c r="IV186" s="18">
        <f>IF(ISNUMBER(IT186),IV185+IT186*0.5,IF(ISNUMBER(IT387),0,""))</f>
        <v>678.62071460030563</v>
      </c>
      <c r="IW186" s="18">
        <f>IF(ISNUMBER(IU186), IU186*COS(RADIANS(-$C186+Графики!$B$3))+IV186*SIN(RADIANS(-$C186+Графики!$B$3)),"")</f>
        <v>558.89465092244563</v>
      </c>
      <c r="IX186" s="19">
        <f>IF(ISNUMBER(IU186), IU186*COS(RADIANS(-$C186+Графики!$B$5))+IV186*SIN(RADIANS(-$C186+Графики!$B$5)),"")</f>
        <v>678.62071460030563</v>
      </c>
    </row>
    <row r="187" spans="1:258" s="88" customFormat="1" x14ac:dyDescent="0.25">
      <c r="A187" s="44">
        <v>187</v>
      </c>
      <c r="B187" s="50">
        <v>0</v>
      </c>
      <c r="C187" s="11">
        <f>IF(Графики!$A$7="Расчитывать с учетом закручивания скважины",B187,0)</f>
        <v>0</v>
      </c>
      <c r="D187" s="47">
        <v>92</v>
      </c>
      <c r="E187" s="34">
        <f>IF(ISNUMBER(INDEX($I$1:$IX$303,$A187,E$1) ),INDEX($I$1:$IX$303,$A187,E$1),0)</f>
        <v>-4.6197246285703244</v>
      </c>
      <c r="F187" s="35">
        <f>IF(ISNUMBER(INDEX($I$1:$IX$303,$A187,F$1) ),INDEX($I$1:$IX$303,$A187,F$1),0)</f>
        <v>-5.2282271178092294</v>
      </c>
      <c r="G187" s="35">
        <f>IF(ISNUMBER(INDEX($I$1:$IX$303,$A187,G$1) ),INDEX($I$1:$IX$303,$A187,G$1)-$G$305,0)</f>
        <v>-421.51584797620455</v>
      </c>
      <c r="H187" s="36">
        <f>IF(ISNUMBER(INDEX($I$1:$IX$303,$A187,H$1) ),INDEX($I$1:$IX$303,$A187,H$1)-$H$305,0)</f>
        <v>-479.05940196584118</v>
      </c>
      <c r="I187" s="29">
        <v>0.25858749884567078</v>
      </c>
      <c r="J187" s="25">
        <v>-0.2707958316289284</v>
      </c>
      <c r="K187" s="25">
        <v>0.35010025652194143</v>
      </c>
      <c r="L187" s="25">
        <v>-0.24901316926871817</v>
      </c>
      <c r="M187" s="18">
        <f t="shared" si="439"/>
        <v>-4.6197246285703244</v>
      </c>
      <c r="N187" s="18">
        <f t="shared" si="440"/>
        <v>-5.2282271178092294</v>
      </c>
      <c r="O187" s="18">
        <f>IF(ISNUMBER(M187),O186+M187*0.5,IF(ISNUMBER(M388),0,""))</f>
        <v>556.4003079132101</v>
      </c>
      <c r="P187" s="18">
        <f>IF(ISNUMBER(N187),P186+N187*0.5,IF(ISNUMBER(N388),0,""))</f>
        <v>676.37026151819634</v>
      </c>
      <c r="Q187" s="18">
        <f>IF(ISNUMBER(O187), O187*COS(RADIANS(-$C187+Графики!$B$3))+P187*SIN(RADIANS(-$C187+Графики!$B$3)),"")</f>
        <v>556.4003079132101</v>
      </c>
      <c r="R187" s="19">
        <f>IF(ISNUMBER(O187), O187*COS(RADIANS(-$C187+Графики!$B$5))+P187*SIN(RADIANS(-$C187+Графики!$B$5)),"")</f>
        <v>676.37026151819634</v>
      </c>
      <c r="S187" s="29">
        <v>0.24412234515782819</v>
      </c>
      <c r="T187" s="25">
        <v>-0.19209549311475035</v>
      </c>
      <c r="U187" s="25">
        <v>0.34634339155268423</v>
      </c>
      <c r="V187" s="25">
        <v>-0.35262931869093084</v>
      </c>
      <c r="W187" s="18">
        <f t="shared" si="441"/>
        <v>-3.8067095729723261</v>
      </c>
      <c r="X187" s="18">
        <f t="shared" si="442"/>
        <v>-6.0996497633855213</v>
      </c>
      <c r="Y187" s="18">
        <f>IF(ISNUMBER(W187),Y186+W187*0.5,IF(ISNUMBER(W388),0,""))</f>
        <v>556.18295832465662</v>
      </c>
      <c r="Z187" s="18">
        <f>IF(ISNUMBER(X187),Z186+X187*0.5,IF(ISNUMBER(X388),0,""))</f>
        <v>674.498092683761</v>
      </c>
      <c r="AA187" s="18">
        <f>IF(ISNUMBER(Y187), Y187*COS(RADIANS(-$C187+Графики!$B$3))+Z187*SIN(RADIANS(-$C187+Графики!$B$3)),"")</f>
        <v>556.18295832465662</v>
      </c>
      <c r="AB187" s="18">
        <f>IF(ISNUMBER(Y187), Y187*COS(RADIANS(-$C187+Графики!$B$5))+Z187*SIN(RADIANS(-$C187+Графики!$B$5)),"")</f>
        <v>674.498092683761</v>
      </c>
      <c r="AC187" s="24">
        <v>0.28378217622945234</v>
      </c>
      <c r="AD187" s="25">
        <v>-0.12698824016205132</v>
      </c>
      <c r="AE187" s="25">
        <v>0.37122043869541066</v>
      </c>
      <c r="AF187" s="25">
        <v>-0.18829826712077088</v>
      </c>
      <c r="AG187" s="18">
        <f t="shared" si="443"/>
        <v>-3.5846404409714188</v>
      </c>
      <c r="AH187" s="18">
        <f t="shared" si="444"/>
        <v>-4.8827024200453994</v>
      </c>
      <c r="AI187" s="18">
        <f>IF(ISNUMBER(AG187),AI186+AG187*0.5,IF(ISNUMBER(AG388),0,""))</f>
        <v>560.40061741922625</v>
      </c>
      <c r="AJ187" s="18">
        <f>IF(ISNUMBER(AH187),AJ186+AH187*0.5,IF(ISNUMBER(AH388),0,""))</f>
        <v>677.86663454774975</v>
      </c>
      <c r="AK187" s="18">
        <f>IF(ISNUMBER(AI187), AI187*COS(RADIANS(-$C187+Графики!$B$3))+AJ187*SIN(RADIANS(-$C187+Графики!$B$3)),"")</f>
        <v>560.40061741922625</v>
      </c>
      <c r="AL187" s="19">
        <f>IF(ISNUMBER(AI187), AI187*COS(RADIANS(-$C187+Графики!$B$5))+AJ187*SIN(RADIANS(-$C187+Графики!$B$5)),"")</f>
        <v>677.86663454774975</v>
      </c>
      <c r="AM187" s="24">
        <v>0.15792607927217026</v>
      </c>
      <c r="AN187" s="25">
        <v>-0.25831080919171834</v>
      </c>
      <c r="AO187" s="25">
        <v>0.4665780166261152</v>
      </c>
      <c r="AP187" s="25">
        <v>-0.28139180254984075</v>
      </c>
      <c r="AQ187" s="18">
        <f t="shared" si="445"/>
        <v>-3.6323440984497548</v>
      </c>
      <c r="AR187" s="18">
        <f t="shared" si="446"/>
        <v>-6.5272216758919974</v>
      </c>
      <c r="AS187" s="18">
        <f>IF(ISNUMBER(AQ187),AS186+AQ187*0.5,IF(ISNUMBER(AQ388),0,""))</f>
        <v>553.2615606717776</v>
      </c>
      <c r="AT187" s="18">
        <f>IF(ISNUMBER(AR187),AT186+AR187*0.5,IF(ISNUMBER(AR388),0,""))</f>
        <v>674.38737764293876</v>
      </c>
      <c r="AU187" s="18">
        <f>IF(ISNUMBER(AS187), AS187*COS(RADIANS(-$C187+Графики!$B$3))+AT187*SIN(RADIANS(-$C187+Графики!$B$3)),"")</f>
        <v>553.2615606717776</v>
      </c>
      <c r="AV187" s="19">
        <f>IF(ISNUMBER(AS187), AS187*COS(RADIANS(-$C187+Графики!$B$5))+AT187*SIN(RADIANS(-$C187+Графики!$B$5)),"")</f>
        <v>674.38737764293876</v>
      </c>
      <c r="AW187" s="24">
        <v>0.13710256744198265</v>
      </c>
      <c r="AX187" s="25">
        <v>-0.23800495021327825</v>
      </c>
      <c r="AY187" s="25">
        <v>0.29074974943805165</v>
      </c>
      <c r="AZ187" s="25">
        <v>-0.22077486389334605</v>
      </c>
      <c r="BA187" s="18">
        <f t="shared" si="447"/>
        <v>-3.2734247700452972</v>
      </c>
      <c r="BB187" s="18">
        <f t="shared" si="448"/>
        <v>-4.4638795289710282</v>
      </c>
      <c r="BC187" s="18">
        <f>IF(ISNUMBER(BA187),BC186+BA187*0.5,IF(ISNUMBER(BA388),0,""))</f>
        <v>551.79745814282069</v>
      </c>
      <c r="BD187" s="18">
        <f>IF(ISNUMBER(BB187),BD186+BB187*0.5,IF(ISNUMBER(BB388),0,""))</f>
        <v>671.90924273454675</v>
      </c>
      <c r="BE187" s="18">
        <f>IF(ISNUMBER(BC187), BC187*COS(RADIANS(-$C187+Графики!$B$3))+BD187*SIN(RADIANS(-$C187+Графики!$B$3)),"")</f>
        <v>551.79745814282069</v>
      </c>
      <c r="BF187" s="19">
        <f>IF(ISNUMBER(BC187), BC187*COS(RADIANS(-$C187+Графики!$B$5))+BD187*SIN(RADIANS(-$C187+Графики!$B$5)),"")</f>
        <v>671.90924273454675</v>
      </c>
      <c r="BG187" s="24">
        <v>0.18136950850628816</v>
      </c>
      <c r="BH187" s="25">
        <v>-0.17257485149738983</v>
      </c>
      <c r="BI187" s="25">
        <v>0.43566307361447476</v>
      </c>
      <c r="BJ187" s="25">
        <v>-0.20245841803787298</v>
      </c>
      <c r="BK187" s="18">
        <f t="shared" si="449"/>
        <v>-3.0887423141733819</v>
      </c>
      <c r="BL187" s="18">
        <f t="shared" si="450"/>
        <v>-5.5686317479047682</v>
      </c>
      <c r="BM187" s="18">
        <f>IF(ISNUMBER(BK187),BM186+BK187*0.5,IF(ISNUMBER(BK388),0,""))</f>
        <v>556.09796684363732</v>
      </c>
      <c r="BN187" s="18">
        <f>IF(ISNUMBER(BL187),BN186+BL187*0.5,IF(ISNUMBER(BL388),0,""))</f>
        <v>666.41746912065787</v>
      </c>
      <c r="BO187" s="18">
        <f>IF(ISNUMBER(BM187), BM187*COS(RADIANS(-$C187+Графики!$B$3))+BN187*SIN(RADIANS(-$C187+Графики!$B$3)),"")</f>
        <v>556.09796684363732</v>
      </c>
      <c r="BP187" s="19">
        <f>IF(ISNUMBER(BM187), BM187*COS(RADIANS(-$C187+Графики!$B$5))+BN187*SIN(RADIANS(-$C187+Графики!$B$5)),"")</f>
        <v>666.41746912065787</v>
      </c>
      <c r="BQ187" s="24">
        <v>0.15217393255698194</v>
      </c>
      <c r="BR187" s="25">
        <v>-0.17318512478674575</v>
      </c>
      <c r="BS187" s="25">
        <v>0.35612315746579937</v>
      </c>
      <c r="BT187" s="25">
        <v>-0.19364912235880713</v>
      </c>
      <c r="BU187" s="18">
        <f t="shared" si="451"/>
        <v>-2.8392895860496106</v>
      </c>
      <c r="BV187" s="18">
        <f t="shared" si="452"/>
        <v>-4.7976498044378495</v>
      </c>
      <c r="BW187" s="18">
        <f>IF(ISNUMBER(BU187),BW186+BU187*0.5,IF(ISNUMBER(BU388),0,""))</f>
        <v>558.88947941552374</v>
      </c>
      <c r="BX187" s="18">
        <f>IF(ISNUMBER(BV187),BX186+BV187*0.5,IF(ISNUMBER(BV388),0,""))</f>
        <v>669.81191397521275</v>
      </c>
      <c r="BY187" s="18">
        <f>IF(ISNUMBER(BW187), BW187*COS(RADIANS(-$C187+Графики!$B$3))+BX187*SIN(RADIANS(-$C187+Графики!$B$3)),"")</f>
        <v>558.88947941552374</v>
      </c>
      <c r="BZ187" s="19">
        <f>IF(ISNUMBER(BW187), BW187*COS(RADIANS(-$C187+Графики!$B$5))+BX187*SIN(RADIANS(-$C187+Графики!$B$5)),"")</f>
        <v>669.81191397521275</v>
      </c>
      <c r="CA187" s="29">
        <v>0.20097395508354485</v>
      </c>
      <c r="CB187" s="25">
        <v>-0.10497461518541953</v>
      </c>
      <c r="CC187" s="25">
        <v>0.36060233812702214</v>
      </c>
      <c r="CD187" s="25">
        <v>-0.16201219010023718</v>
      </c>
      <c r="CE187" s="18">
        <f t="shared" si="453"/>
        <v>-2.6699017744607625</v>
      </c>
      <c r="CF187" s="18">
        <f t="shared" si="454"/>
        <v>-4.5606563080527938</v>
      </c>
      <c r="CG187" s="18">
        <f>IF(ISNUMBER(CE187),CG186+CE187*0.5,IF(ISNUMBER(CE388),0,""))</f>
        <v>565.61818266353282</v>
      </c>
      <c r="CH187" s="18">
        <f>IF(ISNUMBER(CF187),CH186+CF187*0.5,IF(ISNUMBER(CF388),0,""))</f>
        <v>684.56743780559248</v>
      </c>
      <c r="CI187" s="18">
        <f>IF(ISNUMBER(CG187), CG187*COS(RADIANS(-$C187+Графики!$B$3))+CH187*SIN(RADIANS(-$C187+Графики!$B$3)),"")</f>
        <v>565.61818266353282</v>
      </c>
      <c r="CJ187" s="19">
        <f>IF(ISNUMBER(CG187), CG187*COS(RADIANS(-$C187+Графики!$B$5))+CH187*SIN(RADIANS(-$C187+Графики!$B$5)),"")</f>
        <v>684.56743780559248</v>
      </c>
      <c r="CK187" s="24">
        <v>0.21570736135303928</v>
      </c>
      <c r="CL187" s="25">
        <v>-0.25733267080590538</v>
      </c>
      <c r="CM187" s="25">
        <v>0.41920043823855291</v>
      </c>
      <c r="CN187" s="25">
        <v>-0.16149439345728672</v>
      </c>
      <c r="CO187" s="18">
        <f t="shared" si="455"/>
        <v>-4.1280413032307095</v>
      </c>
      <c r="CP187" s="18">
        <f t="shared" si="456"/>
        <v>-5.0674966924699847</v>
      </c>
      <c r="CQ187" s="18">
        <f>IF(ISNUMBER(CO187),CQ186+CO187*0.5,IF(ISNUMBER(CO388),0,""))</f>
        <v>566.49367389932229</v>
      </c>
      <c r="CR187" s="18">
        <f>IF(ISNUMBER(CP187),CR186+CP187*0.5,IF(ISNUMBER(CP388),0,""))</f>
        <v>681.03670555285532</v>
      </c>
      <c r="CS187" s="18">
        <f>IF(ISNUMBER(CQ187), CQ187*COS(RADIANS(-$C187+Графики!$B$3))+CR187*SIN(RADIANS(-$C187+Графики!$B$3)),"")</f>
        <v>566.49367389932229</v>
      </c>
      <c r="CT187" s="19">
        <f>IF(ISNUMBER(CQ187), CQ187*COS(RADIANS(-$C187+Графики!$B$5))+CR187*SIN(RADIANS(-$C187+Графики!$B$5)),"")</f>
        <v>681.03670555285532</v>
      </c>
      <c r="CU187" s="24">
        <v>0.12107579035686628</v>
      </c>
      <c r="CV187" s="25">
        <v>-0.1406436791494689</v>
      </c>
      <c r="CW187" s="25">
        <v>0.31055229300178311</v>
      </c>
      <c r="CX187" s="25">
        <v>-0.33260238246699786</v>
      </c>
      <c r="CY187" s="18">
        <f t="shared" si="457"/>
        <v>-2.2839312440968444</v>
      </c>
      <c r="CZ187" s="18">
        <f t="shared" si="458"/>
        <v>-5.6125538762254861</v>
      </c>
      <c r="DA187" s="18">
        <f>IF(ISNUMBER(CY187),DA186+CY187*0.5,IF(ISNUMBER(CY388),0,""))</f>
        <v>555.31926594561367</v>
      </c>
      <c r="DB187" s="18">
        <f>IF(ISNUMBER(CZ187),DB186+CZ187*0.5,IF(ISNUMBER(CZ388),0,""))</f>
        <v>677.39139473143916</v>
      </c>
      <c r="DC187" s="18">
        <f>IF(ISNUMBER(DA187), DA187*COS(RADIANS(-$C187+Графики!$B$3))+DB187*SIN(RADIANS(-$C187+Графики!$B$3)),"")</f>
        <v>555.31926594561367</v>
      </c>
      <c r="DD187" s="19">
        <f>IF(ISNUMBER(DA187), DA187*COS(RADIANS(-$C187+Графики!$B$5))+DB187*SIN(RADIANS(-$C187+Графики!$B$5)),"")</f>
        <v>677.39139473143916</v>
      </c>
      <c r="DE187" s="24">
        <v>0.21668031690272768</v>
      </c>
      <c r="DF187" s="25">
        <v>-0.21542393594219733</v>
      </c>
      <c r="DG187" s="25">
        <v>0.41926742073096213</v>
      </c>
      <c r="DH187" s="25">
        <v>-0.17434209864953004</v>
      </c>
      <c r="DI187" s="18">
        <f t="shared" si="459"/>
        <v>-3.7708120257391324</v>
      </c>
      <c r="DJ187" s="18">
        <f t="shared" si="460"/>
        <v>-5.180197123955482</v>
      </c>
      <c r="DK187" s="18">
        <f>IF(ISNUMBER(DI187),DK186+DI187*0.5,IF(ISNUMBER(DI388),0,""))</f>
        <v>555.63354656012814</v>
      </c>
      <c r="DL187" s="18">
        <f>IF(ISNUMBER(DJ187),DL186+DJ187*0.5,IF(ISNUMBER(DJ388),0,""))</f>
        <v>679.3567226049056</v>
      </c>
      <c r="DM187" s="18">
        <f>IF(ISNUMBER(DK187), DK187*COS(RADIANS(-$C187+Графики!$B$3))+DL187*SIN(RADIANS(-$C187+Графики!$B$3)),"")</f>
        <v>555.63354656012814</v>
      </c>
      <c r="DN187" s="19">
        <f>IF(ISNUMBER(DK187), DK187*COS(RADIANS(-$C187+Графики!$B$5))+DL187*SIN(RADIANS(-$C187+Графики!$B$5)),"")</f>
        <v>679.3567226049056</v>
      </c>
      <c r="DO187" s="24">
        <v>0.23994048056493908</v>
      </c>
      <c r="DP187" s="25">
        <v>-0.12055281361457171</v>
      </c>
      <c r="DQ187" s="25">
        <v>0.46492393899730011</v>
      </c>
      <c r="DR187" s="25">
        <v>-0.26262285338359637</v>
      </c>
      <c r="DS187" s="18">
        <f t="shared" si="461"/>
        <v>-3.1458922684137973</v>
      </c>
      <c r="DT187" s="18">
        <f t="shared" si="462"/>
        <v>-6.3490008394066964</v>
      </c>
      <c r="DU187" s="18">
        <f>IF(ISNUMBER(DS187),DU186+DS187*0.5,IF(ISNUMBER(DS388),0,""))</f>
        <v>564.82165521190063</v>
      </c>
      <c r="DV187" s="18">
        <f>IF(ISNUMBER(DT187),DV186+DT187*0.5,IF(ISNUMBER(DT388),0,""))</f>
        <v>677.35771955319967</v>
      </c>
      <c r="DW187" s="18">
        <f>IF(ISNUMBER(DU187), DU187*COS(RADIANS(-$C187+Графики!$B$3))+DV187*SIN(RADIANS(-$C187+Графики!$B$3)),"")</f>
        <v>564.82165521190063</v>
      </c>
      <c r="DX187" s="19">
        <f>IF(ISNUMBER(DU187), DU187*COS(RADIANS(-$C187+Графики!$B$5))+DV187*SIN(RADIANS(-$C187+Графики!$B$5)),"")</f>
        <v>677.35771955319967</v>
      </c>
      <c r="DY187" s="24">
        <v>9.7524439666800272E-2</v>
      </c>
      <c r="DZ187" s="25">
        <v>-0.18955785695060601</v>
      </c>
      <c r="EA187" s="25">
        <v>0.46473902962249147</v>
      </c>
      <c r="EB187" s="25">
        <v>-0.29548725350942817</v>
      </c>
      <c r="EC187" s="18">
        <f t="shared" si="463"/>
        <v>-2.5052630294246754</v>
      </c>
      <c r="ED187" s="18">
        <f t="shared" si="464"/>
        <v>-6.6341771852210547</v>
      </c>
      <c r="EE187" s="18">
        <f>IF(ISNUMBER(EC187),EE186+EC187*0.5,IF(ISNUMBER(EC388),0,""))</f>
        <v>555.86762795452273</v>
      </c>
      <c r="EF187" s="18">
        <f>IF(ISNUMBER(ED187),EF186+ED187*0.5,IF(ISNUMBER(ED388),0,""))</f>
        <v>670.78858615716308</v>
      </c>
      <c r="EG187" s="18">
        <f>IF(ISNUMBER(EE187), EE187*COS(RADIANS(-$C187+Графики!$B$3))+EF187*SIN(RADIANS(-$C187+Графики!$B$3)),"")</f>
        <v>555.86762795452273</v>
      </c>
      <c r="EH187" s="19">
        <f>IF(ISNUMBER(EE187), EE187*COS(RADIANS(-$C187+Графики!$B$5))+EF187*SIN(RADIANS(-$C187+Графики!$B$5)),"")</f>
        <v>670.78858615716308</v>
      </c>
      <c r="EI187" s="24">
        <v>0.1577669545702006</v>
      </c>
      <c r="EJ187" s="25">
        <v>-0.27740171598448765</v>
      </c>
      <c r="EK187" s="25">
        <v>0.44131939989136681</v>
      </c>
      <c r="EL187" s="25">
        <v>-0.33997948679338896</v>
      </c>
      <c r="EM187" s="18">
        <f t="shared" si="465"/>
        <v>-3.7975539236096405</v>
      </c>
      <c r="EN187" s="18">
        <f t="shared" si="466"/>
        <v>-6.8180661821683293</v>
      </c>
      <c r="EO187" s="18">
        <f>IF(ISNUMBER(EM187),EO186+EM187*0.5,IF(ISNUMBER(EM388),0,""))</f>
        <v>560.38018746607872</v>
      </c>
      <c r="EP187" s="18">
        <f>IF(ISNUMBER(EN187),EP186+EN187*0.5,IF(ISNUMBER(EN388),0,""))</f>
        <v>675.49230612003419</v>
      </c>
      <c r="EQ187" s="18">
        <f>IF(ISNUMBER(EO187), EO187*COS(RADIANS(-$C187+Графики!$B$3))+EP187*SIN(RADIANS(-$C187+Графики!$B$3)),"")</f>
        <v>560.38018746607872</v>
      </c>
      <c r="ER187" s="19">
        <f>IF(ISNUMBER(EO187), EO187*COS(RADIANS(-$C187+Графики!$B$5))+EP187*SIN(RADIANS(-$C187+Графики!$B$5)),"")</f>
        <v>675.49230612003419</v>
      </c>
      <c r="ES187" s="24">
        <v>9.9271115228335094E-2</v>
      </c>
      <c r="ET187" s="25">
        <v>-0.17902258952955841</v>
      </c>
      <c r="EU187" s="25">
        <v>0.37163714209946697</v>
      </c>
      <c r="EV187" s="25">
        <v>-0.18882070126477413</v>
      </c>
      <c r="EW187" s="18">
        <f t="shared" si="467"/>
        <v>-2.4285683305327321</v>
      </c>
      <c r="EX187" s="18">
        <f t="shared" si="468"/>
        <v>-4.8908978433582995</v>
      </c>
      <c r="EY187" s="18">
        <f>IF(ISNUMBER(EW187),EY186+EW187*0.5,IF(ISNUMBER(EW388),0,""))</f>
        <v>549.6949898745662</v>
      </c>
      <c r="EZ187" s="18">
        <f>IF(ISNUMBER(EX187),EZ186+EX187*0.5,IF(ISNUMBER(EX388),0,""))</f>
        <v>673.58161024018978</v>
      </c>
      <c r="FA187" s="18">
        <f>IF(ISNUMBER(EY187), EY187*COS(RADIANS(-$C187+Графики!$B$3))+EZ187*SIN(RADIANS(-$C187+Графики!$B$3)),"")</f>
        <v>549.6949898745662</v>
      </c>
      <c r="FB187" s="19">
        <f>IF(ISNUMBER(EY187), EY187*COS(RADIANS(-$C187+Графики!$B$5))+EZ187*SIN(RADIANS(-$C187+Графики!$B$5)),"")</f>
        <v>673.58161024018978</v>
      </c>
      <c r="FC187" s="24">
        <v>0.13160776852751127</v>
      </c>
      <c r="FD187" s="25">
        <v>-0.20698513309057504</v>
      </c>
      <c r="FE187" s="25">
        <v>0.41428856453597562</v>
      </c>
      <c r="FF187" s="25">
        <v>-0.29203859432637558</v>
      </c>
      <c r="FG187" s="18">
        <f t="shared" si="469"/>
        <v>-2.9547761789963474</v>
      </c>
      <c r="FH187" s="18">
        <f t="shared" si="470"/>
        <v>-6.1638282283752073</v>
      </c>
      <c r="FI187" s="18">
        <f>IF(ISNUMBER(FG187),FI186+FG187*0.5,IF(ISNUMBER(FG388),0,""))</f>
        <v>558.74496289132469</v>
      </c>
      <c r="FJ187" s="18">
        <f>IF(ISNUMBER(FH187),FJ186+FH187*0.5,IF(ISNUMBER(FH388),0,""))</f>
        <v>679.51607213573379</v>
      </c>
      <c r="FK187" s="18">
        <f>IF(ISNUMBER(FI187), FI187*COS(RADIANS(-$C187+Графики!$B$3))+FJ187*SIN(RADIANS(-$C187+Графики!$B$3)),"")</f>
        <v>558.74496289132469</v>
      </c>
      <c r="FL187" s="19">
        <f>IF(ISNUMBER(FI187), FI187*COS(RADIANS(-$C187+Графики!$B$5))+FJ187*SIN(RADIANS(-$C187+Графики!$B$5)),"")</f>
        <v>679.51607213573379</v>
      </c>
      <c r="FM187" s="24">
        <v>0.2353520720608758</v>
      </c>
      <c r="FN187" s="25">
        <v>-0.23924041416799993</v>
      </c>
      <c r="FO187" s="25">
        <v>0.4711083651707848</v>
      </c>
      <c r="FP187" s="25">
        <v>-0.20887681439548425</v>
      </c>
      <c r="FQ187" s="18">
        <f t="shared" si="471"/>
        <v>-4.1415889049226493</v>
      </c>
      <c r="FR187" s="18">
        <f t="shared" si="472"/>
        <v>-5.9339552993132365</v>
      </c>
      <c r="FS187" s="18">
        <f>IF(ISNUMBER(FQ187),FS186+FQ187*0.5,IF(ISNUMBER(FQ388),0,""))</f>
        <v>564.73315904382798</v>
      </c>
      <c r="FT187" s="18">
        <f>IF(ISNUMBER(FR187),FT186+FR187*0.5,IF(ISNUMBER(FR388),0,""))</f>
        <v>669.11281265505318</v>
      </c>
      <c r="FU187" s="18">
        <f>IF(ISNUMBER(FS187), FS187*COS(RADIANS(-$C187+Графики!$B$3))+FT187*SIN(RADIANS(-$C187+Графики!$B$3)),"")</f>
        <v>564.73315904382798</v>
      </c>
      <c r="FV187" s="19">
        <f>IF(ISNUMBER(FS187), FS187*COS(RADIANS(-$C187+Графики!$B$5))+FT187*SIN(RADIANS(-$C187+Графики!$B$5)),"")</f>
        <v>669.11281265505318</v>
      </c>
      <c r="FW187" s="24">
        <v>0.21447448113257769</v>
      </c>
      <c r="FX187" s="25">
        <v>-0.26074572490148396</v>
      </c>
      <c r="FY187" s="25">
        <v>0.43998933922301076</v>
      </c>
      <c r="FZ187" s="25">
        <v>-0.25696632046710699</v>
      </c>
      <c r="GA187" s="18">
        <f t="shared" si="473"/>
        <v>-4.1470667465700668</v>
      </c>
      <c r="GB187" s="18">
        <f t="shared" si="474"/>
        <v>-6.0820480032249051</v>
      </c>
      <c r="GC187" s="18">
        <f>IF(ISNUMBER(GA187),GC186+GA187*0.5,IF(ISNUMBER(GA388),0,""))</f>
        <v>563.63095407952483</v>
      </c>
      <c r="GD187" s="18">
        <f>IF(ISNUMBER(GB187),GD186+GB187*0.5,IF(ISNUMBER(GB388),0,""))</f>
        <v>665.97105994175558</v>
      </c>
      <c r="GE187" s="18">
        <f>IF(ISNUMBER(GC187), GC187*COS(RADIANS(-$C187+Графики!$B$3))+GD187*SIN(RADIANS(-$C187+Графики!$B$3)),"")</f>
        <v>563.63095407952483</v>
      </c>
      <c r="GF187" s="19">
        <f>IF(ISNUMBER(GC187), GC187*COS(RADIANS(-$C187+Графики!$B$5))+GD187*SIN(RADIANS(-$C187+Графики!$B$5)),"")</f>
        <v>665.97105994175558</v>
      </c>
      <c r="GG187" s="24">
        <v>0.14399034017421383</v>
      </c>
      <c r="GH187" s="25">
        <v>-0.1390042261351476</v>
      </c>
      <c r="GI187" s="25">
        <v>0.40487170352744384</v>
      </c>
      <c r="GJ187" s="25">
        <v>-0.35559164336504379</v>
      </c>
      <c r="GK187" s="18">
        <f t="shared" si="475"/>
        <v>-2.4695909633793702</v>
      </c>
      <c r="GL187" s="18">
        <f t="shared" si="476"/>
        <v>-6.636245911260187</v>
      </c>
      <c r="GM187" s="18">
        <f>IF(ISNUMBER(GK187),GM186+GK187*0.5,IF(ISNUMBER(GK388),0,""))</f>
        <v>566.48334979209233</v>
      </c>
      <c r="GN187" s="18">
        <f>IF(ISNUMBER(GL187),GN186+GL187*0.5,IF(ISNUMBER(GL388),0,""))</f>
        <v>673.10314388298116</v>
      </c>
      <c r="GO187" s="18">
        <f>IF(ISNUMBER(GM187), GM187*COS(RADIANS(-$C187+Графики!$B$3))+GN187*SIN(RADIANS(-$C187+Графики!$B$3)),"")</f>
        <v>566.48334979209233</v>
      </c>
      <c r="GP187" s="19">
        <f>IF(ISNUMBER(GM187), GM187*COS(RADIANS(-$C187+Графики!$B$5))+GN187*SIN(RADIANS(-$C187+Графики!$B$5)),"")</f>
        <v>673.10314388298116</v>
      </c>
      <c r="GQ187" s="24">
        <v>0.2755715247645304</v>
      </c>
      <c r="GR187" s="25">
        <v>-0.14784908506554276</v>
      </c>
      <c r="GS187" s="25">
        <v>0.36843784100631927</v>
      </c>
      <c r="GT187" s="25">
        <v>-0.33904228145472209</v>
      </c>
      <c r="GU187" s="18">
        <f t="shared" si="477"/>
        <v>-3.6950334729004606</v>
      </c>
      <c r="GV187" s="18">
        <f t="shared" si="478"/>
        <v>-6.1738895424053473</v>
      </c>
      <c r="GW187" s="18">
        <f>IF(ISNUMBER(GU187),GW186+GU187*0.5,IF(ISNUMBER(GU388),0,""))</f>
        <v>561.49130133322797</v>
      </c>
      <c r="GX187" s="18">
        <f>IF(ISNUMBER(GV187),GX186+GV187*0.5,IF(ISNUMBER(GV388),0,""))</f>
        <v>674.52895110269833</v>
      </c>
      <c r="GY187" s="18">
        <f>IF(ISNUMBER(GW187), GW187*COS(RADIANS(-$C187+Графики!$B$3))+GX187*SIN(RADIANS(-$C187+Графики!$B$3)),"")</f>
        <v>561.49130133322797</v>
      </c>
      <c r="GZ187" s="19">
        <f>IF(ISNUMBER(GW187), GW187*COS(RADIANS(-$C187+Графики!$B$5))+GX187*SIN(RADIANS(-$C187+Графики!$B$5)),"")</f>
        <v>674.52895110269833</v>
      </c>
      <c r="HA187" s="24">
        <v>0.25159283241458796</v>
      </c>
      <c r="HB187" s="25">
        <v>-0.22956020038584105</v>
      </c>
      <c r="HC187" s="25">
        <v>0.4445787607843068</v>
      </c>
      <c r="HD187" s="25">
        <v>-0.29614350470420858</v>
      </c>
      <c r="HE187" s="18">
        <f t="shared" si="479"/>
        <v>-4.1988399762925779</v>
      </c>
      <c r="HF187" s="18">
        <f t="shared" si="480"/>
        <v>-6.463976172916917</v>
      </c>
      <c r="HG187" s="18">
        <f>IF(ISNUMBER(HE187),HG186+HE187*0.5,IF(ISNUMBER(HE388),0,""))</f>
        <v>563.82395715824998</v>
      </c>
      <c r="HH187" s="18">
        <f>IF(ISNUMBER(HF187),HH186+HF187*0.5,IF(ISNUMBER(HF388),0,""))</f>
        <v>673.36935727517232</v>
      </c>
      <c r="HI187" s="18">
        <f>IF(ISNUMBER(HG187), HG187*COS(RADIANS(-$C187+Графики!$B$3))+HH187*SIN(RADIANS(-$C187+Графики!$B$3)),"")</f>
        <v>563.82395715824998</v>
      </c>
      <c r="HJ187" s="19">
        <f>IF(ISNUMBER(HG187), HG187*COS(RADIANS(-$C187+Графики!$B$5))+HH187*SIN(RADIANS(-$C187+Графики!$B$5)),"")</f>
        <v>673.36935727517232</v>
      </c>
      <c r="HK187" s="24">
        <v>0.12165439353283286</v>
      </c>
      <c r="HL187" s="25">
        <v>-0.11824047701434173</v>
      </c>
      <c r="HM187" s="25">
        <v>0.28764561059087201</v>
      </c>
      <c r="HN187" s="25">
        <v>-0.32304821626808128</v>
      </c>
      <c r="HO187" s="18">
        <f t="shared" si="481"/>
        <v>-2.0934761456843245</v>
      </c>
      <c r="HP187" s="18">
        <f t="shared" si="482"/>
        <v>-5.3292837734234482</v>
      </c>
      <c r="HQ187" s="18">
        <f>IF(ISNUMBER(HO187),HQ186+HO187*0.5,IF(ISNUMBER(HO388),0,""))</f>
        <v>561.43671563649286</v>
      </c>
      <c r="HR187" s="18">
        <f>IF(ISNUMBER(HP187),HR186+HP187*0.5,IF(ISNUMBER(HP388),0,""))</f>
        <v>684.38821776085865</v>
      </c>
      <c r="HS187" s="18">
        <f>IF(ISNUMBER(HQ187), HQ187*COS(RADIANS(-$C187+Графики!$B$3))+HR187*SIN(RADIANS(-$C187+Графики!$B$3)),"")</f>
        <v>561.43671563649286</v>
      </c>
      <c r="HT187" s="19">
        <f>IF(ISNUMBER(HQ187), HQ187*COS(RADIANS(-$C187+Графики!$B$5))+HR187*SIN(RADIANS(-$C187+Графики!$B$5)),"")</f>
        <v>684.38821776085865</v>
      </c>
      <c r="HU187" s="24">
        <v>0.23647804977035644</v>
      </c>
      <c r="HV187" s="25">
        <v>-0.26849006605436521</v>
      </c>
      <c r="HW187" s="25">
        <v>0.38888277157472217</v>
      </c>
      <c r="HX187" s="25">
        <v>-0.20998000699417202</v>
      </c>
      <c r="HY187" s="18">
        <f t="shared" si="483"/>
        <v>-4.4066638573048929</v>
      </c>
      <c r="HZ187" s="18">
        <f t="shared" si="484"/>
        <v>-5.226039838050891</v>
      </c>
      <c r="IA187" s="18">
        <f>IF(ISNUMBER(HY187),IA186+HY187*0.5,IF(ISNUMBER(HY388),0,""))</f>
        <v>556.5320270461898</v>
      </c>
      <c r="IB187" s="18">
        <f>IF(ISNUMBER(HZ187),IB186+HZ187*0.5,IF(ISNUMBER(HZ388),0,""))</f>
        <v>668.18952704323931</v>
      </c>
      <c r="IC187" s="18">
        <f>IF(ISNUMBER(IA187), IA187*COS(RADIANS(-$C187+Графики!$B$3))+IB187*SIN(RADIANS(-$C187+Графики!$B$3)),"")</f>
        <v>556.5320270461898</v>
      </c>
      <c r="ID187" s="19">
        <f>IF(ISNUMBER(IA187), IA187*COS(RADIANS(-$C187+Графики!$B$5))+IB187*SIN(RADIANS(-$C187+Графики!$B$5)),"")</f>
        <v>668.18952704323931</v>
      </c>
      <c r="IE187" s="24">
        <v>0.2877914372101199</v>
      </c>
      <c r="IF187" s="25">
        <v>-9.9279043301546549E-2</v>
      </c>
      <c r="IG187" s="25">
        <v>0.47022367505489326</v>
      </c>
      <c r="IH187" s="25">
        <v>-0.17214481507841289</v>
      </c>
      <c r="II187" s="18">
        <f t="shared" si="485"/>
        <v>-3.3778207377646075</v>
      </c>
      <c r="IJ187" s="18">
        <f t="shared" si="486"/>
        <v>-5.605693222836436</v>
      </c>
      <c r="IK187" s="18">
        <f>IF(ISNUMBER(II187),IK186+II187*0.5,IF(ISNUMBER(II388),0,""))</f>
        <v>560.72297303800633</v>
      </c>
      <c r="IL187" s="18">
        <f>IF(ISNUMBER(IJ187),IL186+IJ187*0.5,IF(ISNUMBER(IJ388),0,""))</f>
        <v>668.38267025794016</v>
      </c>
      <c r="IM187" s="18">
        <f>IF(ISNUMBER(IK187), IK187*COS(RADIANS(-$C187+Графики!$B$3))+IL187*SIN(RADIANS(-$C187+Графики!$B$3)),"")</f>
        <v>560.72297303800633</v>
      </c>
      <c r="IN187" s="19">
        <f>IF(ISNUMBER(IK187), IK187*COS(RADIANS(-$C187+Графики!$B$5))+IL187*SIN(RADIANS(-$C187+Графики!$B$5)),"")</f>
        <v>668.38267025794016</v>
      </c>
      <c r="IO187" s="24">
        <v>0.16884721840739383</v>
      </c>
      <c r="IP187" s="25">
        <v>-0.2240985938609304</v>
      </c>
      <c r="IQ187" s="25">
        <v>0.30038675629986156</v>
      </c>
      <c r="IR187" s="25">
        <v>-0.34627049135630861</v>
      </c>
      <c r="IS187" s="18">
        <f t="shared" si="487"/>
        <v>-3.4290923827037676</v>
      </c>
      <c r="IT187" s="18">
        <f t="shared" si="488"/>
        <v>-5.6431191006529593</v>
      </c>
      <c r="IU187" s="18">
        <f>IF(ISNUMBER(IS187),IU186+IS187*0.5,IF(ISNUMBER(IS388),0,""))</f>
        <v>557.18010473109371</v>
      </c>
      <c r="IV187" s="18">
        <f>IF(ISNUMBER(IT187),IV186+IT187*0.5,IF(ISNUMBER(IT388),0,""))</f>
        <v>675.79915504997916</v>
      </c>
      <c r="IW187" s="18">
        <f>IF(ISNUMBER(IU187), IU187*COS(RADIANS(-$C187+Графики!$B$3))+IV187*SIN(RADIANS(-$C187+Графики!$B$3)),"")</f>
        <v>557.18010473109371</v>
      </c>
      <c r="IX187" s="19">
        <f>IF(ISNUMBER(IU187), IU187*COS(RADIANS(-$C187+Графики!$B$5))+IV187*SIN(RADIANS(-$C187+Графики!$B$5)),"")</f>
        <v>675.79915504997916</v>
      </c>
    </row>
    <row r="188" spans="1:258" s="88" customFormat="1" x14ac:dyDescent="0.25">
      <c r="A188" s="44">
        <v>188</v>
      </c>
      <c r="B188" s="50">
        <v>0</v>
      </c>
      <c r="C188" s="11">
        <f>IF(Графики!$A$7="Расчитывать с учетом закручивания скважины",B188,0)</f>
        <v>0</v>
      </c>
      <c r="D188" s="47">
        <v>92.5</v>
      </c>
      <c r="E188" s="34">
        <f>IF(ISNUMBER(INDEX($I$1:$IX$303,$A188,E$1) ),INDEX($I$1:$IX$303,$A188,E$1),0)</f>
        <v>7.9700029204821892</v>
      </c>
      <c r="F188" s="35">
        <f>IF(ISNUMBER(INDEX($I$1:$IX$303,$A188,F$1) ),INDEX($I$1:$IX$303,$A188,F$1),0)</f>
        <v>-1.953204339604101</v>
      </c>
      <c r="G188" s="35">
        <f>IF(ISNUMBER(INDEX($I$1:$IX$303,$A188,G$1) ),INDEX($I$1:$IX$303,$A188,G$1)-$G$305,0)</f>
        <v>-417.5308465159635</v>
      </c>
      <c r="H188" s="36">
        <f>IF(ISNUMBER(INDEX($I$1:$IX$303,$A188,H$1) ),INDEX($I$1:$IX$303,$A188,H$1)-$H$305,0)</f>
        <v>-480.03600413564322</v>
      </c>
      <c r="I188" s="29">
        <v>-0.42789749598968096</v>
      </c>
      <c r="J188" s="25">
        <v>0.48540723328229862</v>
      </c>
      <c r="K188" s="25">
        <v>0.13408524196474284</v>
      </c>
      <c r="L188" s="25">
        <v>-8.9735630720355092E-2</v>
      </c>
      <c r="M188" s="18">
        <f t="shared" si="439"/>
        <v>7.9700029204821892</v>
      </c>
      <c r="N188" s="18">
        <f t="shared" si="440"/>
        <v>-1.953204339604101</v>
      </c>
      <c r="O188" s="18">
        <f>IF(ISNUMBER(M188),O187+M188*0.5,IF(ISNUMBER(M389),0,""))</f>
        <v>560.38530937345115</v>
      </c>
      <c r="P188" s="18">
        <f>IF(ISNUMBER(N188),P187+N188*0.5,IF(ISNUMBER(N389),0,""))</f>
        <v>675.39365934839429</v>
      </c>
      <c r="Q188" s="18">
        <f>IF(ISNUMBER(O188), O188*COS(RADIANS(-$C188+Графики!$B$3))+P188*SIN(RADIANS(-$C188+Графики!$B$3)),"")</f>
        <v>560.38530937345115</v>
      </c>
      <c r="R188" s="19">
        <f>IF(ISNUMBER(O188), O188*COS(RADIANS(-$C188+Графики!$B$5))+P188*SIN(RADIANS(-$C188+Графики!$B$5)),"")</f>
        <v>675.39365934839429</v>
      </c>
      <c r="S188" s="29">
        <v>-0.50485896709784273</v>
      </c>
      <c r="T188" s="25">
        <v>0.49194449851387956</v>
      </c>
      <c r="U188" s="25">
        <v>0.2373379759694477</v>
      </c>
      <c r="V188" s="25">
        <v>-0.18777977577034322</v>
      </c>
      <c r="W188" s="18">
        <f t="shared" si="441"/>
        <v>8.6986415322750883</v>
      </c>
      <c r="X188" s="18">
        <f t="shared" si="442"/>
        <v>-3.709843728488488</v>
      </c>
      <c r="Y188" s="18">
        <f>IF(ISNUMBER(W188),Y187+W188*0.5,IF(ISNUMBER(W389),0,""))</f>
        <v>560.53227909079419</v>
      </c>
      <c r="Z188" s="18">
        <f>IF(ISNUMBER(X188),Z187+X188*0.5,IF(ISNUMBER(X389),0,""))</f>
        <v>672.64317081951674</v>
      </c>
      <c r="AA188" s="18">
        <f>IF(ISNUMBER(Y188), Y188*COS(RADIANS(-$C188+Графики!$B$3))+Z188*SIN(RADIANS(-$C188+Графики!$B$3)),"")</f>
        <v>560.53227909079419</v>
      </c>
      <c r="AB188" s="18">
        <f>IF(ISNUMBER(Y188), Y188*COS(RADIANS(-$C188+Графики!$B$5))+Z188*SIN(RADIANS(-$C188+Графики!$B$5)),"")</f>
        <v>672.64317081951674</v>
      </c>
      <c r="AC188" s="24">
        <v>-0.39112162789007276</v>
      </c>
      <c r="AD188" s="25">
        <v>0.34554342658092851</v>
      </c>
      <c r="AE188" s="25">
        <v>0.15874207540001714</v>
      </c>
      <c r="AF188" s="25">
        <v>-0.23461248739424445</v>
      </c>
      <c r="AG188" s="18">
        <f t="shared" si="443"/>
        <v>6.4285710632096045</v>
      </c>
      <c r="AH188" s="18">
        <f t="shared" si="444"/>
        <v>-3.4326593829585943</v>
      </c>
      <c r="AI188" s="18">
        <f>IF(ISNUMBER(AG188),AI187+AG188*0.5,IF(ISNUMBER(AG389),0,""))</f>
        <v>563.61490295083104</v>
      </c>
      <c r="AJ188" s="18">
        <f>IF(ISNUMBER(AH188),AJ187+AH188*0.5,IF(ISNUMBER(AH389),0,""))</f>
        <v>676.15030485627051</v>
      </c>
      <c r="AK188" s="18">
        <f>IF(ISNUMBER(AI188), AI188*COS(RADIANS(-$C188+Графики!$B$3))+AJ188*SIN(RADIANS(-$C188+Графики!$B$3)),"")</f>
        <v>563.61490295083104</v>
      </c>
      <c r="AL188" s="19">
        <f>IF(ISNUMBER(AI188), AI188*COS(RADIANS(-$C188+Графики!$B$5))+AJ188*SIN(RADIANS(-$C188+Графики!$B$5)),"")</f>
        <v>676.15030485627051</v>
      </c>
      <c r="AM188" s="24">
        <v>-0.35922147604157972</v>
      </c>
      <c r="AN188" s="25">
        <v>0.38601073569138955</v>
      </c>
      <c r="AO188" s="25">
        <v>0.19098845800850814</v>
      </c>
      <c r="AP188" s="25">
        <v>-0.16718301401570779</v>
      </c>
      <c r="AQ188" s="18">
        <f t="shared" si="445"/>
        <v>6.5033320511984387</v>
      </c>
      <c r="AR188" s="18">
        <f t="shared" si="446"/>
        <v>-3.1256306474033142</v>
      </c>
      <c r="AS188" s="18">
        <f>IF(ISNUMBER(AQ188),AS187+AQ188*0.5,IF(ISNUMBER(AQ389),0,""))</f>
        <v>556.51322669737681</v>
      </c>
      <c r="AT188" s="18">
        <f>IF(ISNUMBER(AR188),AT187+AR188*0.5,IF(ISNUMBER(AR389),0,""))</f>
        <v>672.82456231923709</v>
      </c>
      <c r="AU188" s="18">
        <f>IF(ISNUMBER(AS188), AS188*COS(RADIANS(-$C188+Графики!$B$3))+AT188*SIN(RADIANS(-$C188+Графики!$B$3)),"")</f>
        <v>556.51322669737681</v>
      </c>
      <c r="AV188" s="19">
        <f>IF(ISNUMBER(AS188), AS188*COS(RADIANS(-$C188+Графики!$B$5))+AT188*SIN(RADIANS(-$C188+Графики!$B$5)),"")</f>
        <v>672.82456231923709</v>
      </c>
      <c r="AW188" s="24">
        <v>-0.51402624206230163</v>
      </c>
      <c r="AX188" s="25">
        <v>0.38282006590875162</v>
      </c>
      <c r="AY188" s="25">
        <v>0.22123881773417617</v>
      </c>
      <c r="AZ188" s="25">
        <v>-0.25486066579050859</v>
      </c>
      <c r="BA188" s="18">
        <f t="shared" si="447"/>
        <v>7.8263805798082009</v>
      </c>
      <c r="BB188" s="18">
        <f t="shared" si="448"/>
        <v>-4.1547398240906617</v>
      </c>
      <c r="BC188" s="18">
        <f>IF(ISNUMBER(BA188),BC187+BA188*0.5,IF(ISNUMBER(BA389),0,""))</f>
        <v>555.71064843272484</v>
      </c>
      <c r="BD188" s="18">
        <f>IF(ISNUMBER(BB188),BD187+BB188*0.5,IF(ISNUMBER(BB389),0,""))</f>
        <v>669.8318728225014</v>
      </c>
      <c r="BE188" s="18">
        <f>IF(ISNUMBER(BC188), BC188*COS(RADIANS(-$C188+Графики!$B$3))+BD188*SIN(RADIANS(-$C188+Графики!$B$3)),"")</f>
        <v>555.71064843272484</v>
      </c>
      <c r="BF188" s="19">
        <f>IF(ISNUMBER(BC188), BC188*COS(RADIANS(-$C188+Графики!$B$5))+BD188*SIN(RADIANS(-$C188+Графики!$B$5)),"")</f>
        <v>669.8318728225014</v>
      </c>
      <c r="BG188" s="24">
        <v>-0.42537950390002388</v>
      </c>
      <c r="BH188" s="25">
        <v>0.49507826161987123</v>
      </c>
      <c r="BI188" s="25">
        <v>0.15071827123205125</v>
      </c>
      <c r="BJ188" s="25">
        <v>-0.16452790365565234</v>
      </c>
      <c r="BK188" s="18">
        <f t="shared" si="449"/>
        <v>8.0324229393500879</v>
      </c>
      <c r="BL188" s="18">
        <f t="shared" si="450"/>
        <v>-2.7510383829686269</v>
      </c>
      <c r="BM188" s="18">
        <f>IF(ISNUMBER(BK188),BM187+BK188*0.5,IF(ISNUMBER(BK389),0,""))</f>
        <v>560.11417831331232</v>
      </c>
      <c r="BN188" s="18">
        <f>IF(ISNUMBER(BL188),BN187+BL188*0.5,IF(ISNUMBER(BL389),0,""))</f>
        <v>665.0419499291736</v>
      </c>
      <c r="BO188" s="18">
        <f>IF(ISNUMBER(BM188), BM188*COS(RADIANS(-$C188+Графики!$B$3))+BN188*SIN(RADIANS(-$C188+Графики!$B$3)),"")</f>
        <v>560.11417831331232</v>
      </c>
      <c r="BP188" s="19">
        <f>IF(ISNUMBER(BM188), BM188*COS(RADIANS(-$C188+Графики!$B$5))+BN188*SIN(RADIANS(-$C188+Графики!$B$5)),"")</f>
        <v>665.0419499291736</v>
      </c>
      <c r="BQ188" s="24">
        <v>-0.36657749989335886</v>
      </c>
      <c r="BR188" s="25">
        <v>0.38203067520690426</v>
      </c>
      <c r="BS188" s="25">
        <v>0.16425561287050969</v>
      </c>
      <c r="BT188" s="25">
        <v>-0.23070326782963765</v>
      </c>
      <c r="BU188" s="18">
        <f t="shared" si="451"/>
        <v>6.5327922634598909</v>
      </c>
      <c r="BV188" s="18">
        <f t="shared" si="452"/>
        <v>-3.4466596149907733</v>
      </c>
      <c r="BW188" s="18">
        <f>IF(ISNUMBER(BU188),BW187+BU188*0.5,IF(ISNUMBER(BU389),0,""))</f>
        <v>562.15587554725369</v>
      </c>
      <c r="BX188" s="18">
        <f>IF(ISNUMBER(BV188),BX187+BV188*0.5,IF(ISNUMBER(BV389),0,""))</f>
        <v>668.08858416771739</v>
      </c>
      <c r="BY188" s="18">
        <f>IF(ISNUMBER(BW188), BW188*COS(RADIANS(-$C188+Графики!$B$3))+BX188*SIN(RADIANS(-$C188+Графики!$B$3)),"")</f>
        <v>562.15587554725369</v>
      </c>
      <c r="BZ188" s="19">
        <f>IF(ISNUMBER(BW188), BW188*COS(RADIANS(-$C188+Графики!$B$5))+BX188*SIN(RADIANS(-$C188+Графики!$B$5)),"")</f>
        <v>668.08858416771739</v>
      </c>
      <c r="CA188" s="29">
        <v>-0.51977018214302007</v>
      </c>
      <c r="CB188" s="25">
        <v>0.43248533280860568</v>
      </c>
      <c r="CC188" s="25">
        <v>5.6442508172988043E-2</v>
      </c>
      <c r="CD188" s="25">
        <v>-0.22472070656681747</v>
      </c>
      <c r="CE188" s="18">
        <f t="shared" si="453"/>
        <v>8.3099013858243289</v>
      </c>
      <c r="CF188" s="18">
        <f t="shared" si="454"/>
        <v>-2.4536094544743841</v>
      </c>
      <c r="CG188" s="18">
        <f>IF(ISNUMBER(CE188),CG187+CE188*0.5,IF(ISNUMBER(CE389),0,""))</f>
        <v>569.77313335644499</v>
      </c>
      <c r="CH188" s="18">
        <f>IF(ISNUMBER(CF188),CH187+CF188*0.5,IF(ISNUMBER(CF389),0,""))</f>
        <v>683.34063307835527</v>
      </c>
      <c r="CI188" s="18">
        <f>IF(ISNUMBER(CG188), CG188*COS(RADIANS(-$C188+Графики!$B$3))+CH188*SIN(RADIANS(-$C188+Графики!$B$3)),"")</f>
        <v>569.77313335644499</v>
      </c>
      <c r="CJ188" s="19">
        <f>IF(ISNUMBER(CG188), CG188*COS(RADIANS(-$C188+Графики!$B$5))+CH188*SIN(RADIANS(-$C188+Графики!$B$5)),"")</f>
        <v>683.34063307835527</v>
      </c>
      <c r="CK188" s="24">
        <v>-0.4006142109067673</v>
      </c>
      <c r="CL188" s="25">
        <v>0.34622113693831358</v>
      </c>
      <c r="CM188" s="25">
        <v>9.8311585523431055E-2</v>
      </c>
      <c r="CN188" s="25">
        <v>-0.15875132793804622</v>
      </c>
      <c r="CO188" s="18">
        <f t="shared" si="455"/>
        <v>6.5173217564735566</v>
      </c>
      <c r="CP188" s="18">
        <f t="shared" si="456"/>
        <v>-2.2432952308151792</v>
      </c>
      <c r="CQ188" s="18">
        <f>IF(ISNUMBER(CO188),CQ187+CO188*0.5,IF(ISNUMBER(CO389),0,""))</f>
        <v>569.7523347775591</v>
      </c>
      <c r="CR188" s="18">
        <f>IF(ISNUMBER(CP188),CR187+CP188*0.5,IF(ISNUMBER(CP389),0,""))</f>
        <v>679.91505793744773</v>
      </c>
      <c r="CS188" s="18">
        <f>IF(ISNUMBER(CQ188), CQ188*COS(RADIANS(-$C188+Графики!$B$3))+CR188*SIN(RADIANS(-$C188+Графики!$B$3)),"")</f>
        <v>569.7523347775591</v>
      </c>
      <c r="CT188" s="19">
        <f>IF(ISNUMBER(CQ188), CQ188*COS(RADIANS(-$C188+Графики!$B$5))+CR188*SIN(RADIANS(-$C188+Графики!$B$5)),"")</f>
        <v>679.91505793744773</v>
      </c>
      <c r="CU188" s="24">
        <v>-0.46293208649483986</v>
      </c>
      <c r="CV188" s="25">
        <v>0.44697783629424159</v>
      </c>
      <c r="CW188" s="25">
        <v>0.12542929385857166</v>
      </c>
      <c r="CX188" s="25">
        <v>-0.18263763062730384</v>
      </c>
      <c r="CY188" s="18">
        <f t="shared" si="457"/>
        <v>7.940378582619454</v>
      </c>
      <c r="CZ188" s="18">
        <f t="shared" si="458"/>
        <v>-2.6883878360196625</v>
      </c>
      <c r="DA188" s="18">
        <f>IF(ISNUMBER(CY188),DA187+CY188*0.5,IF(ISNUMBER(CY389),0,""))</f>
        <v>559.28945523692335</v>
      </c>
      <c r="DB188" s="18">
        <f>IF(ISNUMBER(CZ188),DB187+CZ188*0.5,IF(ISNUMBER(CZ389),0,""))</f>
        <v>676.0472008134293</v>
      </c>
      <c r="DC188" s="18">
        <f>IF(ISNUMBER(DA188), DA188*COS(RADIANS(-$C188+Графики!$B$3))+DB188*SIN(RADIANS(-$C188+Графики!$B$3)),"")</f>
        <v>559.28945523692335</v>
      </c>
      <c r="DD188" s="19">
        <f>IF(ISNUMBER(DA188), DA188*COS(RADIANS(-$C188+Графики!$B$5))+DB188*SIN(RADIANS(-$C188+Графики!$B$5)),"")</f>
        <v>676.0472008134293</v>
      </c>
      <c r="DE188" s="24">
        <v>-0.48530243775079629</v>
      </c>
      <c r="DF188" s="25">
        <v>0.46974540010635368</v>
      </c>
      <c r="DG188" s="25">
        <v>0.1793893986899395</v>
      </c>
      <c r="DH188" s="25">
        <v>-0.16766082967426793</v>
      </c>
      <c r="DI188" s="18">
        <f t="shared" si="459"/>
        <v>8.3342681562341543</v>
      </c>
      <c r="DJ188" s="18">
        <f t="shared" si="460"/>
        <v>-3.0285799475188324</v>
      </c>
      <c r="DK188" s="18">
        <f>IF(ISNUMBER(DI188),DK187+DI188*0.5,IF(ISNUMBER(DI389),0,""))</f>
        <v>559.80068063824524</v>
      </c>
      <c r="DL188" s="18">
        <f>IF(ISNUMBER(DJ188),DL187+DJ188*0.5,IF(ISNUMBER(DJ389),0,""))</f>
        <v>677.84243263114615</v>
      </c>
      <c r="DM188" s="18">
        <f>IF(ISNUMBER(DK188), DK188*COS(RADIANS(-$C188+Графики!$B$3))+DL188*SIN(RADIANS(-$C188+Графики!$B$3)),"")</f>
        <v>559.80068063824524</v>
      </c>
      <c r="DN188" s="19">
        <f>IF(ISNUMBER(DK188), DK188*COS(RADIANS(-$C188+Графики!$B$5))+DL188*SIN(RADIANS(-$C188+Графики!$B$5)),"")</f>
        <v>677.84243263114615</v>
      </c>
      <c r="DO188" s="24">
        <v>-0.41839420584984766</v>
      </c>
      <c r="DP188" s="25">
        <v>0.48912928931423971</v>
      </c>
      <c r="DQ188" s="25">
        <v>0.21560272183699233</v>
      </c>
      <c r="DR188" s="25">
        <v>-0.1382860696003842</v>
      </c>
      <c r="DS188" s="18">
        <f t="shared" si="461"/>
        <v>7.9195537277212367</v>
      </c>
      <c r="DT188" s="18">
        <f t="shared" si="462"/>
        <v>-3.0882573892649194</v>
      </c>
      <c r="DU188" s="18">
        <f>IF(ISNUMBER(DS188),DU187+DS188*0.5,IF(ISNUMBER(DS389),0,""))</f>
        <v>568.78143207576124</v>
      </c>
      <c r="DV188" s="18">
        <f>IF(ISNUMBER(DT188),DV187+DT188*0.5,IF(ISNUMBER(DT389),0,""))</f>
        <v>675.81359085856718</v>
      </c>
      <c r="DW188" s="18">
        <f>IF(ISNUMBER(DU188), DU188*COS(RADIANS(-$C188+Графики!$B$3))+DV188*SIN(RADIANS(-$C188+Графики!$B$3)),"")</f>
        <v>568.78143207576124</v>
      </c>
      <c r="DX188" s="19">
        <f>IF(ISNUMBER(DU188), DU188*COS(RADIANS(-$C188+Графики!$B$5))+DV188*SIN(RADIANS(-$C188+Графики!$B$5)),"")</f>
        <v>675.81359085856718</v>
      </c>
      <c r="DY188" s="24">
        <v>-0.38962877594826739</v>
      </c>
      <c r="DZ188" s="25">
        <v>0.36778371983916502</v>
      </c>
      <c r="EA188" s="25">
        <v>8.8773073534980679E-2</v>
      </c>
      <c r="EB188" s="25">
        <v>-0.10358847027880566</v>
      </c>
      <c r="EC188" s="18">
        <f t="shared" si="463"/>
        <v>6.6096227967828103</v>
      </c>
      <c r="ED188" s="18">
        <f t="shared" si="464"/>
        <v>-1.6786703584868565</v>
      </c>
      <c r="EE188" s="18">
        <f>IF(ISNUMBER(EC188),EE187+EC188*0.5,IF(ISNUMBER(EC389),0,""))</f>
        <v>559.17243935291413</v>
      </c>
      <c r="EF188" s="18">
        <f>IF(ISNUMBER(ED188),EF187+ED188*0.5,IF(ISNUMBER(ED389),0,""))</f>
        <v>669.94925097791963</v>
      </c>
      <c r="EG188" s="18">
        <f>IF(ISNUMBER(EE188), EE188*COS(RADIANS(-$C188+Графики!$B$3))+EF188*SIN(RADIANS(-$C188+Графики!$B$3)),"")</f>
        <v>559.17243935291413</v>
      </c>
      <c r="EH188" s="19">
        <f>IF(ISNUMBER(EE188), EE188*COS(RADIANS(-$C188+Графики!$B$5))+EF188*SIN(RADIANS(-$C188+Графики!$B$5)),"")</f>
        <v>669.94925097791963</v>
      </c>
      <c r="EI188" s="24">
        <v>-0.40057864861011683</v>
      </c>
      <c r="EJ188" s="25">
        <v>0.4610785572188153</v>
      </c>
      <c r="EK188" s="25">
        <v>0.15900622097545128</v>
      </c>
      <c r="EL188" s="25">
        <v>-0.25708598003892913</v>
      </c>
      <c r="EM188" s="18">
        <f t="shared" si="465"/>
        <v>7.519306773919765</v>
      </c>
      <c r="EN188" s="18">
        <f t="shared" si="466"/>
        <v>-3.6310814705863339</v>
      </c>
      <c r="EO188" s="18">
        <f>IF(ISNUMBER(EM188),EO187+EM188*0.5,IF(ISNUMBER(EM389),0,""))</f>
        <v>564.13984085303855</v>
      </c>
      <c r="EP188" s="18">
        <f>IF(ISNUMBER(EN188),EP187+EN188*0.5,IF(ISNUMBER(EN389),0,""))</f>
        <v>673.67676538474097</v>
      </c>
      <c r="EQ188" s="18">
        <f>IF(ISNUMBER(EO188), EO188*COS(RADIANS(-$C188+Графики!$B$3))+EP188*SIN(RADIANS(-$C188+Графики!$B$3)),"")</f>
        <v>564.13984085303855</v>
      </c>
      <c r="ER188" s="19">
        <f>IF(ISNUMBER(EO188), EO188*COS(RADIANS(-$C188+Графики!$B$5))+EP188*SIN(RADIANS(-$C188+Графики!$B$5)),"")</f>
        <v>673.67676538474097</v>
      </c>
      <c r="ES188" s="24">
        <v>-0.40895527231235596</v>
      </c>
      <c r="ET188" s="25">
        <v>0.43239369042834186</v>
      </c>
      <c r="EU188" s="25">
        <v>0.1421654299579988</v>
      </c>
      <c r="EV188" s="25">
        <v>-9.8246107354290624E-2</v>
      </c>
      <c r="EW188" s="18">
        <f t="shared" si="467"/>
        <v>7.3420888133305562</v>
      </c>
      <c r="EX188" s="18">
        <f t="shared" si="468"/>
        <v>-2.0979849038763008</v>
      </c>
      <c r="EY188" s="18">
        <f>IF(ISNUMBER(EW188),EY187+EW188*0.5,IF(ISNUMBER(EW389),0,""))</f>
        <v>553.36603428123146</v>
      </c>
      <c r="EZ188" s="18">
        <f>IF(ISNUMBER(EX188),EZ187+EX188*0.5,IF(ISNUMBER(EX389),0,""))</f>
        <v>672.53261778825163</v>
      </c>
      <c r="FA188" s="18">
        <f>IF(ISNUMBER(EY188), EY188*COS(RADIANS(-$C188+Графики!$B$3))+EZ188*SIN(RADIANS(-$C188+Графики!$B$3)),"")</f>
        <v>553.36603428123146</v>
      </c>
      <c r="FB188" s="19">
        <f>IF(ISNUMBER(EY188), EY188*COS(RADIANS(-$C188+Графики!$B$5))+EZ188*SIN(RADIANS(-$C188+Графики!$B$5)),"")</f>
        <v>672.53261778825163</v>
      </c>
      <c r="FC188" s="24">
        <v>-0.37212215271095495</v>
      </c>
      <c r="FD188" s="25">
        <v>0.43117316740858314</v>
      </c>
      <c r="FE188" s="25">
        <v>0.23373456684101221</v>
      </c>
      <c r="FF188" s="25">
        <v>-0.20757539664180108</v>
      </c>
      <c r="FG188" s="18">
        <f t="shared" si="469"/>
        <v>7.0100166872774468</v>
      </c>
      <c r="FH188" s="18">
        <f t="shared" si="470"/>
        <v>-3.8511464226488599</v>
      </c>
      <c r="FI188" s="18">
        <f>IF(ISNUMBER(FG188),FI187+FG188*0.5,IF(ISNUMBER(FG389),0,""))</f>
        <v>562.24997123496337</v>
      </c>
      <c r="FJ188" s="18">
        <f>IF(ISNUMBER(FH188),FJ187+FH188*0.5,IF(ISNUMBER(FH389),0,""))</f>
        <v>677.59049892440942</v>
      </c>
      <c r="FK188" s="18">
        <f>IF(ISNUMBER(FI188), FI188*COS(RADIANS(-$C188+Графики!$B$3))+FJ188*SIN(RADIANS(-$C188+Графики!$B$3)),"")</f>
        <v>562.24997123496337</v>
      </c>
      <c r="FL188" s="19">
        <f>IF(ISNUMBER(FI188), FI188*COS(RADIANS(-$C188+Графики!$B$5))+FJ188*SIN(RADIANS(-$C188+Графики!$B$5)),"")</f>
        <v>677.59049892440942</v>
      </c>
      <c r="FM188" s="24">
        <v>-0.39567613039464877</v>
      </c>
      <c r="FN188" s="25">
        <v>0.50887500917674744</v>
      </c>
      <c r="FO188" s="25">
        <v>6.1805514346284979E-2</v>
      </c>
      <c r="FP188" s="25">
        <v>-0.1422271753838083</v>
      </c>
      <c r="FQ188" s="18">
        <f t="shared" si="471"/>
        <v>7.8936158426852634</v>
      </c>
      <c r="FR188" s="18">
        <f t="shared" si="472"/>
        <v>-1.7805201679607745</v>
      </c>
      <c r="FS188" s="18">
        <f>IF(ISNUMBER(FQ188),FS187+FQ188*0.5,IF(ISNUMBER(FQ389),0,""))</f>
        <v>568.67996696517059</v>
      </c>
      <c r="FT188" s="18">
        <f>IF(ISNUMBER(FR188),FT187+FR188*0.5,IF(ISNUMBER(FR389),0,""))</f>
        <v>668.22255257107281</v>
      </c>
      <c r="FU188" s="18">
        <f>IF(ISNUMBER(FS188), FS188*COS(RADIANS(-$C188+Графики!$B$3))+FT188*SIN(RADIANS(-$C188+Графики!$B$3)),"")</f>
        <v>568.67996696517059</v>
      </c>
      <c r="FV188" s="19">
        <f>IF(ISNUMBER(FS188), FS188*COS(RADIANS(-$C188+Графики!$B$5))+FT188*SIN(RADIANS(-$C188+Графики!$B$5)),"")</f>
        <v>668.22255257107281</v>
      </c>
      <c r="FW188" s="24">
        <v>-0.50673670799407322</v>
      </c>
      <c r="FX188" s="25">
        <v>0.38343685979358111</v>
      </c>
      <c r="FY188" s="25">
        <v>0.24129086349408499</v>
      </c>
      <c r="FZ188" s="25">
        <v>-0.24339328017607459</v>
      </c>
      <c r="GA188" s="18">
        <f t="shared" si="473"/>
        <v>7.7681517068127821</v>
      </c>
      <c r="GB188" s="18">
        <f t="shared" si="474"/>
        <v>-4.2296544581218507</v>
      </c>
      <c r="GC188" s="18">
        <f>IF(ISNUMBER(GA188),GC187+GA188*0.5,IF(ISNUMBER(GA389),0,""))</f>
        <v>567.51502993293127</v>
      </c>
      <c r="GD188" s="18">
        <f>IF(ISNUMBER(GB188),GD187+GB188*0.5,IF(ISNUMBER(GB389),0,""))</f>
        <v>663.85623271269469</v>
      </c>
      <c r="GE188" s="18">
        <f>IF(ISNUMBER(GC188), GC188*COS(RADIANS(-$C188+Графики!$B$3))+GD188*SIN(RADIANS(-$C188+Графики!$B$3)),"")</f>
        <v>567.51502993293127</v>
      </c>
      <c r="GF188" s="19">
        <f>IF(ISNUMBER(GC188), GC188*COS(RADIANS(-$C188+Графики!$B$5))+GD188*SIN(RADIANS(-$C188+Графики!$B$5)),"")</f>
        <v>663.85623271269469</v>
      </c>
      <c r="GG188" s="24">
        <v>-0.45291836373394156</v>
      </c>
      <c r="GH188" s="25">
        <v>0.40104418351912485</v>
      </c>
      <c r="GI188" s="25">
        <v>5.3465663262092483E-2</v>
      </c>
      <c r="GJ188" s="25">
        <v>-0.167602284187783</v>
      </c>
      <c r="GK188" s="18">
        <f t="shared" si="475"/>
        <v>7.452160091851237</v>
      </c>
      <c r="GL188" s="18">
        <f t="shared" si="476"/>
        <v>-1.9291805801603745</v>
      </c>
      <c r="GM188" s="18">
        <f>IF(ISNUMBER(GK188),GM187+GK188*0.5,IF(ISNUMBER(GK389),0,""))</f>
        <v>570.20942983801797</v>
      </c>
      <c r="GN188" s="18">
        <f>IF(ISNUMBER(GL188),GN187+GL188*0.5,IF(ISNUMBER(GL389),0,""))</f>
        <v>672.13855359290096</v>
      </c>
      <c r="GO188" s="18">
        <f>IF(ISNUMBER(GM188), GM188*COS(RADIANS(-$C188+Графики!$B$3))+GN188*SIN(RADIANS(-$C188+Графики!$B$3)),"")</f>
        <v>570.20942983801797</v>
      </c>
      <c r="GP188" s="19">
        <f>IF(ISNUMBER(GM188), GM188*COS(RADIANS(-$C188+Графики!$B$5))+GN188*SIN(RADIANS(-$C188+Графики!$B$5)),"")</f>
        <v>672.13855359290096</v>
      </c>
      <c r="GQ188" s="24">
        <v>-0.50319516203069981</v>
      </c>
      <c r="GR188" s="25">
        <v>0.51750611091333421</v>
      </c>
      <c r="GS188" s="25">
        <v>5.1693636926778697E-2</v>
      </c>
      <c r="GT188" s="25">
        <v>-0.23323526496166783</v>
      </c>
      <c r="GU188" s="18">
        <f t="shared" si="477"/>
        <v>8.9071811624073725</v>
      </c>
      <c r="GV188" s="18">
        <f t="shared" si="478"/>
        <v>-2.4864711738980536</v>
      </c>
      <c r="GW188" s="18">
        <f>IF(ISNUMBER(GU188),GW187+GU188*0.5,IF(ISNUMBER(GU389),0,""))</f>
        <v>565.94489191443165</v>
      </c>
      <c r="GX188" s="18">
        <f>IF(ISNUMBER(GV188),GX187+GV188*0.5,IF(ISNUMBER(GV389),0,""))</f>
        <v>673.2857155157493</v>
      </c>
      <c r="GY188" s="18">
        <f>IF(ISNUMBER(GW188), GW188*COS(RADIANS(-$C188+Графики!$B$3))+GX188*SIN(RADIANS(-$C188+Графики!$B$3)),"")</f>
        <v>565.94489191443165</v>
      </c>
      <c r="GZ188" s="19">
        <f>IF(ISNUMBER(GW188), GW188*COS(RADIANS(-$C188+Графики!$B$5))+GX188*SIN(RADIANS(-$C188+Графики!$B$5)),"")</f>
        <v>673.2857155157493</v>
      </c>
      <c r="HA188" s="24">
        <v>-0.44747123393860966</v>
      </c>
      <c r="HB188" s="25">
        <v>0.39656335718978519</v>
      </c>
      <c r="HC188" s="25">
        <v>4.9027823723676645E-2</v>
      </c>
      <c r="HD188" s="25">
        <v>-0.17616900001124108</v>
      </c>
      <c r="HE188" s="18">
        <f t="shared" si="479"/>
        <v>7.3655247085407636</v>
      </c>
      <c r="HF188" s="18">
        <f t="shared" si="480"/>
        <v>-1.9652117546415682</v>
      </c>
      <c r="HG188" s="18">
        <f>IF(ISNUMBER(HE188),HG187+HE188*0.5,IF(ISNUMBER(HE389),0,""))</f>
        <v>567.50671951252036</v>
      </c>
      <c r="HH188" s="18">
        <f>IF(ISNUMBER(HF188),HH187+HF188*0.5,IF(ISNUMBER(HF389),0,""))</f>
        <v>672.38675139785153</v>
      </c>
      <c r="HI188" s="18">
        <f>IF(ISNUMBER(HG188), HG188*COS(RADIANS(-$C188+Графики!$B$3))+HH188*SIN(RADIANS(-$C188+Графики!$B$3)),"")</f>
        <v>567.50671951252036</v>
      </c>
      <c r="HJ188" s="19">
        <f>IF(ISNUMBER(HG188), HG188*COS(RADIANS(-$C188+Графики!$B$5))+HH188*SIN(RADIANS(-$C188+Графики!$B$5)),"")</f>
        <v>672.38675139785153</v>
      </c>
      <c r="HK188" s="24">
        <v>-0.4160836229065572</v>
      </c>
      <c r="HL188" s="25">
        <v>0.45148196167390497</v>
      </c>
      <c r="HM188" s="25">
        <v>0.22125328556793097</v>
      </c>
      <c r="HN188" s="25">
        <v>-0.12852229589497044</v>
      </c>
      <c r="HO188" s="18">
        <f t="shared" si="481"/>
        <v>7.5708656376060288</v>
      </c>
      <c r="HP188" s="18">
        <f t="shared" si="482"/>
        <v>-3.052363030012371</v>
      </c>
      <c r="HQ188" s="18">
        <f>IF(ISNUMBER(HO188),HQ187+HO188*0.5,IF(ISNUMBER(HO389),0,""))</f>
        <v>565.22214845529584</v>
      </c>
      <c r="HR188" s="18">
        <f>IF(ISNUMBER(HP188),HR187+HP188*0.5,IF(ISNUMBER(HP389),0,""))</f>
        <v>682.86203624585244</v>
      </c>
      <c r="HS188" s="18">
        <f>IF(ISNUMBER(HQ188), HQ188*COS(RADIANS(-$C188+Графики!$B$3))+HR188*SIN(RADIANS(-$C188+Графики!$B$3)),"")</f>
        <v>565.22214845529584</v>
      </c>
      <c r="HT188" s="19">
        <f>IF(ISNUMBER(HQ188), HQ188*COS(RADIANS(-$C188+Графики!$B$5))+HR188*SIN(RADIANS(-$C188+Графики!$B$5)),"")</f>
        <v>682.86203624585244</v>
      </c>
      <c r="HU188" s="24">
        <v>-0.35546268645796086</v>
      </c>
      <c r="HV188" s="25">
        <v>0.40133499628751668</v>
      </c>
      <c r="HW188" s="25">
        <v>0.22676706130629873</v>
      </c>
      <c r="HX188" s="25">
        <v>-0.18263820053105348</v>
      </c>
      <c r="HY188" s="18">
        <f t="shared" si="483"/>
        <v>6.6042576579520995</v>
      </c>
      <c r="HZ188" s="18">
        <f t="shared" si="484"/>
        <v>-3.5727272963736443</v>
      </c>
      <c r="IA188" s="18">
        <f>IF(ISNUMBER(HY188),IA187+HY188*0.5,IF(ISNUMBER(HY389),0,""))</f>
        <v>559.83415587516583</v>
      </c>
      <c r="IB188" s="18">
        <f>IF(ISNUMBER(HZ188),IB187+HZ188*0.5,IF(ISNUMBER(HZ389),0,""))</f>
        <v>666.4031633950525</v>
      </c>
      <c r="IC188" s="18">
        <f>IF(ISNUMBER(IA188), IA188*COS(RADIANS(-$C188+Графики!$B$3))+IB188*SIN(RADIANS(-$C188+Графики!$B$3)),"")</f>
        <v>559.83415587516583</v>
      </c>
      <c r="ID188" s="19">
        <f>IF(ISNUMBER(IA188), IA188*COS(RADIANS(-$C188+Графики!$B$5))+IB188*SIN(RADIANS(-$C188+Графики!$B$5)),"")</f>
        <v>666.4031633950525</v>
      </c>
      <c r="IE188" s="24">
        <v>-0.39409980804322742</v>
      </c>
      <c r="IF188" s="25">
        <v>0.42105521970258419</v>
      </c>
      <c r="IG188" s="25">
        <v>0.13786562601370081</v>
      </c>
      <c r="IH188" s="25">
        <v>-0.19800484907513533</v>
      </c>
      <c r="II188" s="18">
        <f t="shared" si="485"/>
        <v>7.1135095798183254</v>
      </c>
      <c r="IJ188" s="18">
        <f t="shared" si="486"/>
        <v>-2.9310186285859028</v>
      </c>
      <c r="IK188" s="18">
        <f>IF(ISNUMBER(II188),IK187+II188*0.5,IF(ISNUMBER(II389),0,""))</f>
        <v>564.27972782791551</v>
      </c>
      <c r="IL188" s="18">
        <f>IF(ISNUMBER(IJ188),IL187+IJ188*0.5,IF(ISNUMBER(IJ389),0,""))</f>
        <v>666.91716094364722</v>
      </c>
      <c r="IM188" s="18">
        <f>IF(ISNUMBER(IK188), IK188*COS(RADIANS(-$C188+Графики!$B$3))+IL188*SIN(RADIANS(-$C188+Графики!$B$3)),"")</f>
        <v>564.27972782791551</v>
      </c>
      <c r="IN188" s="19">
        <f>IF(ISNUMBER(IK188), IK188*COS(RADIANS(-$C188+Графики!$B$5))+IL188*SIN(RADIANS(-$C188+Графики!$B$5)),"")</f>
        <v>666.91716094364722</v>
      </c>
      <c r="IO188" s="24">
        <v>-0.50804633064237792</v>
      </c>
      <c r="IP188" s="25">
        <v>0.3725410212886846</v>
      </c>
      <c r="IQ188" s="25">
        <v>0.23648658921361185</v>
      </c>
      <c r="IR188" s="25">
        <v>-0.19292956946285861</v>
      </c>
      <c r="IS188" s="18">
        <f t="shared" si="487"/>
        <v>7.6844986890762677</v>
      </c>
      <c r="IT188" s="18">
        <f t="shared" si="488"/>
        <v>-3.7473541445580376</v>
      </c>
      <c r="IU188" s="18">
        <f>IF(ISNUMBER(IS188),IU187+IS188*0.5,IF(ISNUMBER(IS389),0,""))</f>
        <v>561.02235407563182</v>
      </c>
      <c r="IV188" s="18">
        <f>IF(ISNUMBER(IT188),IV187+IT188*0.5,IF(ISNUMBER(IT389),0,""))</f>
        <v>673.9254779777001</v>
      </c>
      <c r="IW188" s="18">
        <f>IF(ISNUMBER(IU188), IU188*COS(RADIANS(-$C188+Графики!$B$3))+IV188*SIN(RADIANS(-$C188+Графики!$B$3)),"")</f>
        <v>561.02235407563182</v>
      </c>
      <c r="IX188" s="19">
        <f>IF(ISNUMBER(IU188), IU188*COS(RADIANS(-$C188+Графики!$B$5))+IV188*SIN(RADIANS(-$C188+Графики!$B$5)),"")</f>
        <v>673.9254779777001</v>
      </c>
    </row>
    <row r="189" spans="1:258" s="88" customFormat="1" x14ac:dyDescent="0.25">
      <c r="A189" s="44">
        <v>189</v>
      </c>
      <c r="B189" s="50">
        <v>0</v>
      </c>
      <c r="C189" s="11">
        <f>IF(Графики!$A$7="Расчитывать с учетом закручивания скважины",B189,0)</f>
        <v>0</v>
      </c>
      <c r="D189" s="47">
        <v>93</v>
      </c>
      <c r="E189" s="34">
        <f>IF(ISNUMBER(INDEX($I$1:$IX$303,$A189,E$1) ),INDEX($I$1:$IX$303,$A189,E$1),0)</f>
        <v>14.256067144054544</v>
      </c>
      <c r="F189" s="35">
        <f>IF(ISNUMBER(INDEX($I$1:$IX$303,$A189,F$1) ),INDEX($I$1:$IX$303,$A189,F$1),0)</f>
        <v>0.4751146574214693</v>
      </c>
      <c r="G189" s="35">
        <f>IF(ISNUMBER(INDEX($I$1:$IX$303,$A189,G$1) ),INDEX($I$1:$IX$303,$A189,G$1)-$G$305,0)</f>
        <v>-410.40281294393628</v>
      </c>
      <c r="H189" s="36">
        <f>IF(ISNUMBER(INDEX($I$1:$IX$303,$A189,H$1) ),INDEX($I$1:$IX$303,$A189,H$1)-$H$305,0)</f>
        <v>-479.79844680693247</v>
      </c>
      <c r="I189" s="29">
        <v>-0.78353784304175755</v>
      </c>
      <c r="J189" s="25">
        <v>0.85014245672255007</v>
      </c>
      <c r="K189" s="25">
        <v>-4.1382886451985082E-2</v>
      </c>
      <c r="L189" s="25">
        <v>1.3061244906438035E-2</v>
      </c>
      <c r="M189" s="18">
        <f t="shared" si="439"/>
        <v>14.256067144054544</v>
      </c>
      <c r="N189" s="18">
        <f t="shared" si="440"/>
        <v>0.4751146574214693</v>
      </c>
      <c r="O189" s="18">
        <f>IF(ISNUMBER(M189),O188+M189*0.5,IF(ISNUMBER(M390),0,""))</f>
        <v>567.51334294547837</v>
      </c>
      <c r="P189" s="18">
        <f>IF(ISNUMBER(N189),P188+N189*0.5,IF(ISNUMBER(N390),0,""))</f>
        <v>675.63121667710504</v>
      </c>
      <c r="Q189" s="18">
        <f>IF(ISNUMBER(O189), O189*COS(RADIANS(-$C189+Графики!$B$3))+P189*SIN(RADIANS(-$C189+Графики!$B$3)),"")</f>
        <v>567.51334294547837</v>
      </c>
      <c r="R189" s="19">
        <f>IF(ISNUMBER(O189), O189*COS(RADIANS(-$C189+Графики!$B$5))+P189*SIN(RADIANS(-$C189+Графики!$B$5)),"")</f>
        <v>675.63121667710504</v>
      </c>
      <c r="S189" s="29">
        <v>-0.82503636860775231</v>
      </c>
      <c r="T189" s="25">
        <v>0.85685215310494001</v>
      </c>
      <c r="U189" s="25">
        <v>9.1561888222254334E-2</v>
      </c>
      <c r="V189" s="25">
        <v>-1.2758791905747996E-2</v>
      </c>
      <c r="W189" s="18">
        <f t="shared" si="441"/>
        <v>14.676719217502605</v>
      </c>
      <c r="X189" s="18">
        <f t="shared" si="442"/>
        <v>-0.91036954732844333</v>
      </c>
      <c r="Y189" s="18">
        <f>IF(ISNUMBER(W189),Y188+W189*0.5,IF(ISNUMBER(W390),0,""))</f>
        <v>567.87063869954545</v>
      </c>
      <c r="Z189" s="18">
        <f>IF(ISNUMBER(X189),Z188+X189*0.5,IF(ISNUMBER(X390),0,""))</f>
        <v>672.18798604585254</v>
      </c>
      <c r="AA189" s="18">
        <f>IF(ISNUMBER(Y189), Y189*COS(RADIANS(-$C189+Графики!$B$3))+Z189*SIN(RADIANS(-$C189+Графики!$B$3)),"")</f>
        <v>567.87063869954545</v>
      </c>
      <c r="AB189" s="18">
        <f>IF(ISNUMBER(Y189), Y189*COS(RADIANS(-$C189+Графики!$B$5))+Z189*SIN(RADIANS(-$C189+Графики!$B$5)),"")</f>
        <v>672.18798604585254</v>
      </c>
      <c r="AC189" s="24">
        <v>-0.91843103220698208</v>
      </c>
      <c r="AD189" s="25">
        <v>0.84957276584544072</v>
      </c>
      <c r="AE189" s="25">
        <v>-4.6785878173306365E-2</v>
      </c>
      <c r="AF189" s="25">
        <v>-3.4237546072358654E-2</v>
      </c>
      <c r="AG189" s="18">
        <f t="shared" si="443"/>
        <v>15.428131613711399</v>
      </c>
      <c r="AH189" s="18">
        <f t="shared" si="444"/>
        <v>0.10950485517876635</v>
      </c>
      <c r="AI189" s="18">
        <f>IF(ISNUMBER(AG189),AI188+AG189*0.5,IF(ISNUMBER(AG390),0,""))</f>
        <v>571.32896875768677</v>
      </c>
      <c r="AJ189" s="18">
        <f>IF(ISNUMBER(AH189),AJ188+AH189*0.5,IF(ISNUMBER(AH390),0,""))</f>
        <v>676.2050572838599</v>
      </c>
      <c r="AK189" s="18">
        <f>IF(ISNUMBER(AI189), AI189*COS(RADIANS(-$C189+Графики!$B$3))+AJ189*SIN(RADIANS(-$C189+Графики!$B$3)),"")</f>
        <v>571.32896875768677</v>
      </c>
      <c r="AL189" s="19">
        <f>IF(ISNUMBER(AI189), AI189*COS(RADIANS(-$C189+Графики!$B$5))+AJ189*SIN(RADIANS(-$C189+Графики!$B$5)),"")</f>
        <v>676.2050572838599</v>
      </c>
      <c r="AM189" s="24">
        <v>-0.94958776698558667</v>
      </c>
      <c r="AN189" s="25">
        <v>0.77084683545213029</v>
      </c>
      <c r="AO189" s="25">
        <v>0.12763554758142587</v>
      </c>
      <c r="AP189" s="25">
        <v>-0.10430124313689004</v>
      </c>
      <c r="AQ189" s="18">
        <f t="shared" si="445"/>
        <v>15.013060161131984</v>
      </c>
      <c r="AR189" s="18">
        <f t="shared" si="446"/>
        <v>-2.024028945298344</v>
      </c>
      <c r="AS189" s="18">
        <f>IF(ISNUMBER(AQ189),AS188+AQ189*0.5,IF(ISNUMBER(AQ390),0,""))</f>
        <v>564.0197567779428</v>
      </c>
      <c r="AT189" s="18">
        <f>IF(ISNUMBER(AR189),AT188+AR189*0.5,IF(ISNUMBER(AR390),0,""))</f>
        <v>671.8125478465879</v>
      </c>
      <c r="AU189" s="18">
        <f>IF(ISNUMBER(AS189), AS189*COS(RADIANS(-$C189+Графики!$B$3))+AT189*SIN(RADIANS(-$C189+Графики!$B$3)),"")</f>
        <v>564.0197567779428</v>
      </c>
      <c r="AV189" s="19">
        <f>IF(ISNUMBER(AS189), AS189*COS(RADIANS(-$C189+Графики!$B$5))+AT189*SIN(RADIANS(-$C189+Графики!$B$5)),"")</f>
        <v>671.8125478465879</v>
      </c>
      <c r="AW189" s="24">
        <v>-0.9476776963553637</v>
      </c>
      <c r="AX189" s="25">
        <v>0.90916828228140878</v>
      </c>
      <c r="AY189" s="25">
        <v>-5.7314360918897522E-3</v>
      </c>
      <c r="AZ189" s="25">
        <v>-0.14460064915991772</v>
      </c>
      <c r="BA189" s="18">
        <f t="shared" si="447"/>
        <v>16.203328906123222</v>
      </c>
      <c r="BB189" s="18">
        <f t="shared" si="448"/>
        <v>-1.211862202219625</v>
      </c>
      <c r="BC189" s="18">
        <f>IF(ISNUMBER(BA189),BC188+BA189*0.5,IF(ISNUMBER(BA390),0,""))</f>
        <v>563.81231288578647</v>
      </c>
      <c r="BD189" s="18">
        <f>IF(ISNUMBER(BB189),BD188+BB189*0.5,IF(ISNUMBER(BB390),0,""))</f>
        <v>669.22594172139156</v>
      </c>
      <c r="BE189" s="18">
        <f>IF(ISNUMBER(BC189), BC189*COS(RADIANS(-$C189+Графики!$B$3))+BD189*SIN(RADIANS(-$C189+Графики!$B$3)),"")</f>
        <v>563.81231288578647</v>
      </c>
      <c r="BF189" s="19">
        <f>IF(ISNUMBER(BC189), BC189*COS(RADIANS(-$C189+Графики!$B$5))+BD189*SIN(RADIANS(-$C189+Графики!$B$5)),"")</f>
        <v>669.22594172139156</v>
      </c>
      <c r="BG189" s="24">
        <v>-0.77125686913234859</v>
      </c>
      <c r="BH189" s="25">
        <v>0.87734938318813493</v>
      </c>
      <c r="BI189" s="25">
        <v>4.3588846981890444E-2</v>
      </c>
      <c r="BJ189" s="25">
        <v>-0.10391615652852368</v>
      </c>
      <c r="BK189" s="18">
        <f t="shared" si="449"/>
        <v>14.386307294065322</v>
      </c>
      <c r="BL189" s="18">
        <f t="shared" si="450"/>
        <v>-1.287223631734604</v>
      </c>
      <c r="BM189" s="18">
        <f>IF(ISNUMBER(BK189),BM188+BK189*0.5,IF(ISNUMBER(BK390),0,""))</f>
        <v>567.30733196034498</v>
      </c>
      <c r="BN189" s="18">
        <f>IF(ISNUMBER(BL189),BN188+BL189*0.5,IF(ISNUMBER(BL390),0,""))</f>
        <v>664.39833811330629</v>
      </c>
      <c r="BO189" s="18">
        <f>IF(ISNUMBER(BM189), BM189*COS(RADIANS(-$C189+Графики!$B$3))+BN189*SIN(RADIANS(-$C189+Графики!$B$3)),"")</f>
        <v>567.30733196034498</v>
      </c>
      <c r="BP189" s="19">
        <f>IF(ISNUMBER(BM189), BM189*COS(RADIANS(-$C189+Графики!$B$5))+BN189*SIN(RADIANS(-$C189+Графики!$B$5)),"")</f>
        <v>664.39833811330629</v>
      </c>
      <c r="BQ189" s="24">
        <v>-0.93107260729362373</v>
      </c>
      <c r="BR189" s="25">
        <v>0.75049667654171792</v>
      </c>
      <c r="BS189" s="25">
        <v>0.12083745876309487</v>
      </c>
      <c r="BT189" s="25">
        <v>-3.7460144460310207E-2</v>
      </c>
      <c r="BU189" s="18">
        <f t="shared" si="451"/>
        <v>14.673933641480716</v>
      </c>
      <c r="BV189" s="18">
        <f t="shared" si="452"/>
        <v>-1.3814067477787553</v>
      </c>
      <c r="BW189" s="18">
        <f>IF(ISNUMBER(BU189),BW188+BU189*0.5,IF(ISNUMBER(BU390),0,""))</f>
        <v>569.49284236799406</v>
      </c>
      <c r="BX189" s="18">
        <f>IF(ISNUMBER(BV189),BX188+BV189*0.5,IF(ISNUMBER(BV390),0,""))</f>
        <v>667.39788079382799</v>
      </c>
      <c r="BY189" s="18">
        <f>IF(ISNUMBER(BW189), BW189*COS(RADIANS(-$C189+Графики!$B$3))+BX189*SIN(RADIANS(-$C189+Графики!$B$3)),"")</f>
        <v>569.49284236799406</v>
      </c>
      <c r="BZ189" s="19">
        <f>IF(ISNUMBER(BW189), BW189*COS(RADIANS(-$C189+Графики!$B$5))+BX189*SIN(RADIANS(-$C189+Графики!$B$5)),"")</f>
        <v>667.39788079382799</v>
      </c>
      <c r="CA189" s="29">
        <v>-0.87813007263481624</v>
      </c>
      <c r="CB189" s="25">
        <v>0.76317506988360673</v>
      </c>
      <c r="CC189" s="25">
        <v>0.13290205231980842</v>
      </c>
      <c r="CD189" s="25">
        <v>-0.16123622635907864</v>
      </c>
      <c r="CE189" s="18">
        <f t="shared" si="453"/>
        <v>14.322599656032855</v>
      </c>
      <c r="CF189" s="18">
        <f t="shared" si="454"/>
        <v>-2.5668378908702816</v>
      </c>
      <c r="CG189" s="18">
        <f>IF(ISNUMBER(CE189),CG188+CE189*0.5,IF(ISNUMBER(CE390),0,""))</f>
        <v>576.93443318446145</v>
      </c>
      <c r="CH189" s="18">
        <f>IF(ISNUMBER(CF189),CH188+CF189*0.5,IF(ISNUMBER(CF390),0,""))</f>
        <v>682.05721413292008</v>
      </c>
      <c r="CI189" s="18">
        <f>IF(ISNUMBER(CG189), CG189*COS(RADIANS(-$C189+Графики!$B$3))+CH189*SIN(RADIANS(-$C189+Графики!$B$3)),"")</f>
        <v>576.93443318446145</v>
      </c>
      <c r="CJ189" s="19">
        <f>IF(ISNUMBER(CG189), CG189*COS(RADIANS(-$C189+Графики!$B$5))+CH189*SIN(RADIANS(-$C189+Графики!$B$5)),"")</f>
        <v>682.05721413292008</v>
      </c>
      <c r="CK189" s="24">
        <v>-0.88079858935549049</v>
      </c>
      <c r="CL189" s="25">
        <v>0.78608441692920061</v>
      </c>
      <c r="CM189" s="25">
        <v>2.0263209134480764E-2</v>
      </c>
      <c r="CN189" s="25">
        <v>-9.4005612835080618E-2</v>
      </c>
      <c r="CO189" s="18">
        <f t="shared" si="455"/>
        <v>14.545785371193665</v>
      </c>
      <c r="CP189" s="18">
        <f t="shared" si="456"/>
        <v>-0.99718342260962423</v>
      </c>
      <c r="CQ189" s="18">
        <f>IF(ISNUMBER(CO189),CQ188+CO189*0.5,IF(ISNUMBER(CO390),0,""))</f>
        <v>577.02522746315594</v>
      </c>
      <c r="CR189" s="18">
        <f>IF(ISNUMBER(CP189),CR188+CP189*0.5,IF(ISNUMBER(CP390),0,""))</f>
        <v>679.41646622614292</v>
      </c>
      <c r="CS189" s="18">
        <f>IF(ISNUMBER(CQ189), CQ189*COS(RADIANS(-$C189+Графики!$B$3))+CR189*SIN(RADIANS(-$C189+Графики!$B$3)),"")</f>
        <v>577.02522746315594</v>
      </c>
      <c r="CT189" s="19">
        <f>IF(ISNUMBER(CQ189), CQ189*COS(RADIANS(-$C189+Графики!$B$5))+CR189*SIN(RADIANS(-$C189+Графики!$B$5)),"")</f>
        <v>679.41646622614292</v>
      </c>
      <c r="CU189" s="24">
        <v>-0.93510528506263169</v>
      </c>
      <c r="CV189" s="25">
        <v>0.77452912273043906</v>
      </c>
      <c r="CW189" s="25">
        <v>8.5083464828377975E-3</v>
      </c>
      <c r="CX189" s="25">
        <v>3.1632786461104206E-2</v>
      </c>
      <c r="CY189" s="18">
        <f t="shared" si="457"/>
        <v>14.918821238525204</v>
      </c>
      <c r="CZ189" s="18">
        <f t="shared" si="458"/>
        <v>0.20179880628064337</v>
      </c>
      <c r="DA189" s="18">
        <f>IF(ISNUMBER(CY189),DA188+CY189*0.5,IF(ISNUMBER(CY390),0,""))</f>
        <v>566.74886585618594</v>
      </c>
      <c r="DB189" s="18">
        <f>IF(ISNUMBER(CZ189),DB188+CZ189*0.5,IF(ISNUMBER(CZ390),0,""))</f>
        <v>676.14810021656967</v>
      </c>
      <c r="DC189" s="18">
        <f>IF(ISNUMBER(DA189), DA189*COS(RADIANS(-$C189+Графики!$B$3))+DB189*SIN(RADIANS(-$C189+Графики!$B$3)),"")</f>
        <v>566.74886585618594</v>
      </c>
      <c r="DD189" s="19">
        <f>IF(ISNUMBER(DA189), DA189*COS(RADIANS(-$C189+Графики!$B$5))+DB189*SIN(RADIANS(-$C189+Графики!$B$5)),"")</f>
        <v>676.14810021656967</v>
      </c>
      <c r="DE189" s="24">
        <v>-0.94858721511465316</v>
      </c>
      <c r="DF189" s="25">
        <v>0.81195089041348967</v>
      </c>
      <c r="DG189" s="25">
        <v>5.2379465501351669E-2</v>
      </c>
      <c r="DH189" s="25">
        <v>3.2506037209226124E-2</v>
      </c>
      <c r="DI189" s="18">
        <f t="shared" si="459"/>
        <v>15.362988877522836</v>
      </c>
      <c r="DJ189" s="18">
        <f t="shared" si="460"/>
        <v>-0.17342837780891293</v>
      </c>
      <c r="DK189" s="18">
        <f>IF(ISNUMBER(DI189),DK188+DI189*0.5,IF(ISNUMBER(DI390),0,""))</f>
        <v>567.48217507700667</v>
      </c>
      <c r="DL189" s="18">
        <f>IF(ISNUMBER(DJ189),DL188+DJ189*0.5,IF(ISNUMBER(DJ390),0,""))</f>
        <v>677.75571844224169</v>
      </c>
      <c r="DM189" s="18">
        <f>IF(ISNUMBER(DK189), DK189*COS(RADIANS(-$C189+Графики!$B$3))+DL189*SIN(RADIANS(-$C189+Графики!$B$3)),"")</f>
        <v>567.48217507700667</v>
      </c>
      <c r="DN189" s="19">
        <f>IF(ISNUMBER(DK189), DK189*COS(RADIANS(-$C189+Графики!$B$5))+DL189*SIN(RADIANS(-$C189+Графики!$B$5)),"")</f>
        <v>677.75571844224169</v>
      </c>
      <c r="DO189" s="24">
        <v>-0.80267874294608699</v>
      </c>
      <c r="DP189" s="25">
        <v>0.75391429496328721</v>
      </c>
      <c r="DQ189" s="25">
        <v>5.8697145726998662E-2</v>
      </c>
      <c r="DR189" s="25">
        <v>-7.5644821443421537E-2</v>
      </c>
      <c r="DS189" s="18">
        <f t="shared" si="461"/>
        <v>13.58341906675302</v>
      </c>
      <c r="DT189" s="18">
        <f t="shared" si="462"/>
        <v>-1.1723545568144933</v>
      </c>
      <c r="DU189" s="18">
        <f>IF(ISNUMBER(DS189),DU188+DS189*0.5,IF(ISNUMBER(DS390),0,""))</f>
        <v>575.57314160913779</v>
      </c>
      <c r="DV189" s="18">
        <f>IF(ISNUMBER(DT189),DV188+DT189*0.5,IF(ISNUMBER(DT390),0,""))</f>
        <v>675.22741358015992</v>
      </c>
      <c r="DW189" s="18">
        <f>IF(ISNUMBER(DU189), DU189*COS(RADIANS(-$C189+Графики!$B$3))+DV189*SIN(RADIANS(-$C189+Графики!$B$3)),"")</f>
        <v>575.57314160913779</v>
      </c>
      <c r="DX189" s="19">
        <f>IF(ISNUMBER(DU189), DU189*COS(RADIANS(-$C189+Графики!$B$5))+DV189*SIN(RADIANS(-$C189+Графики!$B$5)),"")</f>
        <v>675.22741358015992</v>
      </c>
      <c r="DY189" s="24">
        <v>-0.84371217164495593</v>
      </c>
      <c r="DZ189" s="25">
        <v>0.84416289887363749</v>
      </c>
      <c r="EA189" s="25">
        <v>0.11515902569438319</v>
      </c>
      <c r="EB189" s="25">
        <v>-7.7519852204523162E-2</v>
      </c>
      <c r="EC189" s="18">
        <f t="shared" si="463"/>
        <v>14.728956064218957</v>
      </c>
      <c r="ED189" s="18">
        <f t="shared" si="464"/>
        <v>-1.6814396168856882</v>
      </c>
      <c r="EE189" s="18">
        <f>IF(ISNUMBER(EC189),EE188+EC189*0.5,IF(ISNUMBER(EC390),0,""))</f>
        <v>566.53691738502357</v>
      </c>
      <c r="EF189" s="18">
        <f>IF(ISNUMBER(ED189),EF188+ED189*0.5,IF(ISNUMBER(ED390),0,""))</f>
        <v>669.10853116947681</v>
      </c>
      <c r="EG189" s="18">
        <f>IF(ISNUMBER(EE189), EE189*COS(RADIANS(-$C189+Графики!$B$3))+EF189*SIN(RADIANS(-$C189+Графики!$B$3)),"")</f>
        <v>566.53691738502357</v>
      </c>
      <c r="EH189" s="19">
        <f>IF(ISNUMBER(EE189), EE189*COS(RADIANS(-$C189+Графики!$B$5))+EF189*SIN(RADIANS(-$C189+Графики!$B$5)),"")</f>
        <v>669.10853116947681</v>
      </c>
      <c r="EI189" s="24">
        <v>-0.87958425955578512</v>
      </c>
      <c r="EJ189" s="25">
        <v>0.85414156870041136</v>
      </c>
      <c r="EK189" s="25">
        <v>0.10732826992732031</v>
      </c>
      <c r="EL189" s="25">
        <v>-0.14524573570521426</v>
      </c>
      <c r="EM189" s="18">
        <f t="shared" si="465"/>
        <v>15.129034813865299</v>
      </c>
      <c r="EN189" s="18">
        <f t="shared" si="466"/>
        <v>-2.204122216954179</v>
      </c>
      <c r="EO189" s="18">
        <f>IF(ISNUMBER(EM189),EO188+EM189*0.5,IF(ISNUMBER(EM390),0,""))</f>
        <v>571.70435825997117</v>
      </c>
      <c r="EP189" s="18">
        <f>IF(ISNUMBER(EN189),EP188+EN189*0.5,IF(ISNUMBER(EN390),0,""))</f>
        <v>672.5747042762639</v>
      </c>
      <c r="EQ189" s="18">
        <f>IF(ISNUMBER(EO189), EO189*COS(RADIANS(-$C189+Графики!$B$3))+EP189*SIN(RADIANS(-$C189+Графики!$B$3)),"")</f>
        <v>571.70435825997117</v>
      </c>
      <c r="ER189" s="19">
        <f>IF(ISNUMBER(EO189), EO189*COS(RADIANS(-$C189+Графики!$B$5))+EP189*SIN(RADIANS(-$C189+Графики!$B$5)),"")</f>
        <v>672.5747042762639</v>
      </c>
      <c r="ES189" s="24">
        <v>-0.80258753407311023</v>
      </c>
      <c r="ET189" s="25">
        <v>0.87799358963427654</v>
      </c>
      <c r="EU189" s="25">
        <v>-1.640411976240487E-2</v>
      </c>
      <c r="EV189" s="25">
        <v>-0.12138428017014136</v>
      </c>
      <c r="EW189" s="18">
        <f t="shared" si="467"/>
        <v>14.665311245506057</v>
      </c>
      <c r="EX189" s="18">
        <f t="shared" si="468"/>
        <v>-0.91612459604518748</v>
      </c>
      <c r="EY189" s="18">
        <f>IF(ISNUMBER(EW189),EY188+EW189*0.5,IF(ISNUMBER(EW390),0,""))</f>
        <v>560.69868990398447</v>
      </c>
      <c r="EZ189" s="18">
        <f>IF(ISNUMBER(EX189),EZ188+EX189*0.5,IF(ISNUMBER(EX390),0,""))</f>
        <v>672.07455549022905</v>
      </c>
      <c r="FA189" s="18">
        <f>IF(ISNUMBER(EY189), EY189*COS(RADIANS(-$C189+Графики!$B$3))+EZ189*SIN(RADIANS(-$C189+Графики!$B$3)),"")</f>
        <v>560.69868990398447</v>
      </c>
      <c r="FB189" s="19">
        <f>IF(ISNUMBER(EY189), EY189*COS(RADIANS(-$C189+Графики!$B$5))+EZ189*SIN(RADIANS(-$C189+Графики!$B$5)),"")</f>
        <v>672.07455549022905</v>
      </c>
      <c r="FC189" s="24">
        <v>-0.85234052304283014</v>
      </c>
      <c r="FD189" s="25">
        <v>0.7489901846460757</v>
      </c>
      <c r="FE189" s="25">
        <v>-3.2257418285090031E-2</v>
      </c>
      <c r="FF189" s="25">
        <v>4.2793248982030963E-3</v>
      </c>
      <c r="FG189" s="18">
        <f t="shared" si="469"/>
        <v>13.973791821528916</v>
      </c>
      <c r="FH189" s="18">
        <f t="shared" si="470"/>
        <v>0.31884322784970892</v>
      </c>
      <c r="FI189" s="18">
        <f>IF(ISNUMBER(FG189),FI188+FG189*0.5,IF(ISNUMBER(FG390),0,""))</f>
        <v>569.23686714572784</v>
      </c>
      <c r="FJ189" s="18">
        <f>IF(ISNUMBER(FH189),FJ188+FH189*0.5,IF(ISNUMBER(FH390),0,""))</f>
        <v>677.74992053833432</v>
      </c>
      <c r="FK189" s="18">
        <f>IF(ISNUMBER(FI189), FI189*COS(RADIANS(-$C189+Графики!$B$3))+FJ189*SIN(RADIANS(-$C189+Графики!$B$3)),"")</f>
        <v>569.23686714572784</v>
      </c>
      <c r="FL189" s="19">
        <f>IF(ISNUMBER(FI189), FI189*COS(RADIANS(-$C189+Графики!$B$5))+FJ189*SIN(RADIANS(-$C189+Графики!$B$5)),"")</f>
        <v>677.74992053833432</v>
      </c>
      <c r="FM189" s="24">
        <v>-0.88888485743575085</v>
      </c>
      <c r="FN189" s="25">
        <v>0.87936402654738532</v>
      </c>
      <c r="FO189" s="25">
        <v>-3.9459862117574462E-2</v>
      </c>
      <c r="FP189" s="25">
        <v>1.4933319207367513E-3</v>
      </c>
      <c r="FQ189" s="18">
        <f t="shared" si="471"/>
        <v>15.43027013733785</v>
      </c>
      <c r="FR189" s="18">
        <f t="shared" si="472"/>
        <v>0.35738402998060737</v>
      </c>
      <c r="FS189" s="18">
        <f>IF(ISNUMBER(FQ189),FS188+FQ189*0.5,IF(ISNUMBER(FQ390),0,""))</f>
        <v>576.39510203383952</v>
      </c>
      <c r="FT189" s="18">
        <f>IF(ISNUMBER(FR189),FT188+FR189*0.5,IF(ISNUMBER(FR390),0,""))</f>
        <v>668.40124458606306</v>
      </c>
      <c r="FU189" s="18">
        <f>IF(ISNUMBER(FS189), FS189*COS(RADIANS(-$C189+Графики!$B$3))+FT189*SIN(RADIANS(-$C189+Графики!$B$3)),"")</f>
        <v>576.39510203383952</v>
      </c>
      <c r="FV189" s="19">
        <f>IF(ISNUMBER(FS189), FS189*COS(RADIANS(-$C189+Графики!$B$5))+FT189*SIN(RADIANS(-$C189+Графики!$B$5)),"")</f>
        <v>668.40124458606306</v>
      </c>
      <c r="FW189" s="24">
        <v>-0.83360216493829753</v>
      </c>
      <c r="FX189" s="25">
        <v>0.94107718983549982</v>
      </c>
      <c r="FY189" s="25">
        <v>2.1779830083970275E-2</v>
      </c>
      <c r="FZ189" s="25">
        <v>-6.0025220129054646E-3</v>
      </c>
      <c r="GA189" s="18">
        <f t="shared" si="473"/>
        <v>15.486379876017631</v>
      </c>
      <c r="GB189" s="18">
        <f t="shared" si="474"/>
        <v>-0.24244675664422866</v>
      </c>
      <c r="GC189" s="18">
        <f>IF(ISNUMBER(GA189),GC188+GA189*0.5,IF(ISNUMBER(GA390),0,""))</f>
        <v>575.25821987094014</v>
      </c>
      <c r="GD189" s="18">
        <f>IF(ISNUMBER(GB189),GD188+GB189*0.5,IF(ISNUMBER(GB390),0,""))</f>
        <v>663.73500933437253</v>
      </c>
      <c r="GE189" s="18">
        <f>IF(ISNUMBER(GC189), GC189*COS(RADIANS(-$C189+Графики!$B$3))+GD189*SIN(RADIANS(-$C189+Графики!$B$3)),"")</f>
        <v>575.25821987094014</v>
      </c>
      <c r="GF189" s="19">
        <f>IF(ISNUMBER(GC189), GC189*COS(RADIANS(-$C189+Графики!$B$5))+GD189*SIN(RADIANS(-$C189+Графики!$B$5)),"")</f>
        <v>663.73500933437253</v>
      </c>
      <c r="GG189" s="24">
        <v>-0.89761519674632539</v>
      </c>
      <c r="GH189" s="25">
        <v>0.92183139107333811</v>
      </c>
      <c r="GI189" s="25">
        <v>6.375711772311296E-2</v>
      </c>
      <c r="GJ189" s="25">
        <v>1.7030952279719708E-2</v>
      </c>
      <c r="GK189" s="18">
        <f t="shared" si="475"/>
        <v>15.876999641793448</v>
      </c>
      <c r="GL189" s="18">
        <f t="shared" si="476"/>
        <v>-0.40776270560959033</v>
      </c>
      <c r="GM189" s="18">
        <f>IF(ISNUMBER(GK189),GM188+GK189*0.5,IF(ISNUMBER(GK390),0,""))</f>
        <v>578.14792965891468</v>
      </c>
      <c r="GN189" s="18">
        <f>IF(ISNUMBER(GL189),GN188+GL189*0.5,IF(ISNUMBER(GL390),0,""))</f>
        <v>671.93467224009612</v>
      </c>
      <c r="GO189" s="18">
        <f>IF(ISNUMBER(GM189), GM189*COS(RADIANS(-$C189+Графики!$B$3))+GN189*SIN(RADIANS(-$C189+Графики!$B$3)),"")</f>
        <v>578.14792965891468</v>
      </c>
      <c r="GP189" s="19">
        <f>IF(ISNUMBER(GM189), GM189*COS(RADIANS(-$C189+Графики!$B$5))+GN189*SIN(RADIANS(-$C189+Графики!$B$5)),"")</f>
        <v>671.93467224009612</v>
      </c>
      <c r="GQ189" s="24">
        <v>-0.79888069479218149</v>
      </c>
      <c r="GR189" s="25">
        <v>0.87918478411989365</v>
      </c>
      <c r="GS189" s="25">
        <v>0.11466962827233834</v>
      </c>
      <c r="GT189" s="25">
        <v>-0.12760903607363996</v>
      </c>
      <c r="GU189" s="18">
        <f t="shared" si="477"/>
        <v>14.643360460602453</v>
      </c>
      <c r="GV189" s="18">
        <f t="shared" si="478"/>
        <v>-2.1142786248836631</v>
      </c>
      <c r="GW189" s="18">
        <f>IF(ISNUMBER(GU189),GW188+GU189*0.5,IF(ISNUMBER(GU390),0,""))</f>
        <v>573.26657214473289</v>
      </c>
      <c r="GX189" s="18">
        <f>IF(ISNUMBER(GV189),GX188+GV189*0.5,IF(ISNUMBER(GV390),0,""))</f>
        <v>672.22857620330751</v>
      </c>
      <c r="GY189" s="18">
        <f>IF(ISNUMBER(GW189), GW189*COS(RADIANS(-$C189+Графики!$B$3))+GX189*SIN(RADIANS(-$C189+Графики!$B$3)),"")</f>
        <v>573.26657214473289</v>
      </c>
      <c r="GZ189" s="19">
        <f>IF(ISNUMBER(GW189), GW189*COS(RADIANS(-$C189+Графики!$B$5))+GX189*SIN(RADIANS(-$C189+Графики!$B$5)),"")</f>
        <v>672.22857620330751</v>
      </c>
      <c r="HA189" s="24">
        <v>-0.79713047346605392</v>
      </c>
      <c r="HB189" s="25">
        <v>0.92904925965095864</v>
      </c>
      <c r="HC189" s="25">
        <v>0.10258585031666353</v>
      </c>
      <c r="HD189" s="25">
        <v>-3.511607451620255E-2</v>
      </c>
      <c r="HE189" s="18">
        <f t="shared" si="479"/>
        <v>15.063190214984912</v>
      </c>
      <c r="HF189" s="18">
        <f t="shared" si="480"/>
        <v>-1.2016756981252514</v>
      </c>
      <c r="HG189" s="18">
        <f>IF(ISNUMBER(HE189),HG188+HE189*0.5,IF(ISNUMBER(HE390),0,""))</f>
        <v>575.03831462001278</v>
      </c>
      <c r="HH189" s="18">
        <f>IF(ISNUMBER(HF189),HH188+HF189*0.5,IF(ISNUMBER(HF390),0,""))</f>
        <v>671.78591354878893</v>
      </c>
      <c r="HI189" s="18">
        <f>IF(ISNUMBER(HG189), HG189*COS(RADIANS(-$C189+Графики!$B$3))+HH189*SIN(RADIANS(-$C189+Графики!$B$3)),"")</f>
        <v>575.03831462001278</v>
      </c>
      <c r="HJ189" s="19">
        <f>IF(ISNUMBER(HG189), HG189*COS(RADIANS(-$C189+Графики!$B$5))+HH189*SIN(RADIANS(-$C189+Графики!$B$5)),"")</f>
        <v>671.78591354878893</v>
      </c>
      <c r="HK189" s="24">
        <v>-0.93640012809364159</v>
      </c>
      <c r="HL189" s="25">
        <v>0.9053370874533796</v>
      </c>
      <c r="HM189" s="25">
        <v>-3.2690759917317957E-2</v>
      </c>
      <c r="HN189" s="25">
        <v>-4.3791806760087482E-2</v>
      </c>
      <c r="HO189" s="18">
        <f t="shared" si="481"/>
        <v>16.071497244205869</v>
      </c>
      <c r="HP189" s="18">
        <f t="shared" si="482"/>
        <v>-9.6874908760700304E-2</v>
      </c>
      <c r="HQ189" s="18">
        <f>IF(ISNUMBER(HO189),HQ188+HO189*0.5,IF(ISNUMBER(HO390),0,""))</f>
        <v>573.25789707739875</v>
      </c>
      <c r="HR189" s="18">
        <f>IF(ISNUMBER(HP189),HR188+HP189*0.5,IF(ISNUMBER(HP390),0,""))</f>
        <v>682.81359879147203</v>
      </c>
      <c r="HS189" s="18">
        <f>IF(ISNUMBER(HQ189), HQ189*COS(RADIANS(-$C189+Графики!$B$3))+HR189*SIN(RADIANS(-$C189+Графики!$B$3)),"")</f>
        <v>573.25789707739875</v>
      </c>
      <c r="HT189" s="19">
        <f>IF(ISNUMBER(HQ189), HQ189*COS(RADIANS(-$C189+Графики!$B$5))+HR189*SIN(RADIANS(-$C189+Графики!$B$5)),"")</f>
        <v>682.81359879147203</v>
      </c>
      <c r="HU189" s="24">
        <v>-0.80447659573967101</v>
      </c>
      <c r="HV189" s="25">
        <v>0.86820064329837743</v>
      </c>
      <c r="HW189" s="25">
        <v>-4.0450333081651357E-4</v>
      </c>
      <c r="HX189" s="25">
        <v>-2.1972050053539055E-2</v>
      </c>
      <c r="HY189" s="18">
        <f t="shared" si="483"/>
        <v>14.596344222695182</v>
      </c>
      <c r="HZ189" s="18">
        <f t="shared" si="484"/>
        <v>-0.1882123498334082</v>
      </c>
      <c r="IA189" s="18">
        <f>IF(ISNUMBER(HY189),IA188+HY189*0.5,IF(ISNUMBER(HY390),0,""))</f>
        <v>567.13232798651347</v>
      </c>
      <c r="IB189" s="18">
        <f>IF(ISNUMBER(HZ189),IB188+HZ189*0.5,IF(ISNUMBER(HZ390),0,""))</f>
        <v>666.30905722013574</v>
      </c>
      <c r="IC189" s="18">
        <f>IF(ISNUMBER(IA189), IA189*COS(RADIANS(-$C189+Графики!$B$3))+IB189*SIN(RADIANS(-$C189+Графики!$B$3)),"")</f>
        <v>567.13232798651347</v>
      </c>
      <c r="ID189" s="19">
        <f>IF(ISNUMBER(IA189), IA189*COS(RADIANS(-$C189+Графики!$B$5))+IB189*SIN(RADIANS(-$C189+Графики!$B$5)),"")</f>
        <v>666.30905722013574</v>
      </c>
      <c r="IE189" s="24">
        <v>-0.95882183944223309</v>
      </c>
      <c r="IF189" s="25">
        <v>0.8459673040498189</v>
      </c>
      <c r="IG189" s="25">
        <v>-2.1942572989084447E-3</v>
      </c>
      <c r="IH189" s="25">
        <v>1.8100310699137589E-2</v>
      </c>
      <c r="II189" s="18">
        <f t="shared" si="485"/>
        <v>15.749105303315584</v>
      </c>
      <c r="IJ189" s="18">
        <f t="shared" si="486"/>
        <v>0.17710351499206076</v>
      </c>
      <c r="IK189" s="18">
        <f>IF(ISNUMBER(II189),IK188+II189*0.5,IF(ISNUMBER(II390),0,""))</f>
        <v>572.15428047957334</v>
      </c>
      <c r="IL189" s="18">
        <f>IF(ISNUMBER(IJ189),IL188+IJ189*0.5,IF(ISNUMBER(IJ390),0,""))</f>
        <v>667.00571270114324</v>
      </c>
      <c r="IM189" s="18">
        <f>IF(ISNUMBER(IK189), IK189*COS(RADIANS(-$C189+Графики!$B$3))+IL189*SIN(RADIANS(-$C189+Графики!$B$3)),"")</f>
        <v>572.15428047957334</v>
      </c>
      <c r="IN189" s="19">
        <f>IF(ISNUMBER(IK189), IK189*COS(RADIANS(-$C189+Графики!$B$5))+IL189*SIN(RADIANS(-$C189+Графики!$B$5)),"")</f>
        <v>667.00571270114324</v>
      </c>
      <c r="IO189" s="24">
        <v>-0.911654319503861</v>
      </c>
      <c r="IP189" s="25">
        <v>0.93004654296655176</v>
      </c>
      <c r="IQ189" s="25">
        <v>-7.4873552511312003E-3</v>
      </c>
      <c r="IR189" s="25">
        <v>-0.15366785810943512</v>
      </c>
      <c r="IS189" s="18">
        <f t="shared" si="487"/>
        <v>16.071180044738178</v>
      </c>
      <c r="IT189" s="18">
        <f t="shared" si="488"/>
        <v>-1.2756651925626679</v>
      </c>
      <c r="IU189" s="18">
        <f>IF(ISNUMBER(IS189),IU188+IS189*0.5,IF(ISNUMBER(IS390),0,""))</f>
        <v>569.05794409800092</v>
      </c>
      <c r="IV189" s="18">
        <f>IF(ISNUMBER(IT189),IV188+IT189*0.5,IF(ISNUMBER(IT390),0,""))</f>
        <v>673.28764538141877</v>
      </c>
      <c r="IW189" s="18">
        <f>IF(ISNUMBER(IU189), IU189*COS(RADIANS(-$C189+Графики!$B$3))+IV189*SIN(RADIANS(-$C189+Графики!$B$3)),"")</f>
        <v>569.05794409800092</v>
      </c>
      <c r="IX189" s="19">
        <f>IF(ISNUMBER(IU189), IU189*COS(RADIANS(-$C189+Графики!$B$5))+IV189*SIN(RADIANS(-$C189+Графики!$B$5)),"")</f>
        <v>673.28764538141877</v>
      </c>
    </row>
    <row r="190" spans="1:258" s="88" customFormat="1" x14ac:dyDescent="0.25">
      <c r="A190" s="44">
        <v>190</v>
      </c>
      <c r="B190" s="50">
        <v>0</v>
      </c>
      <c r="C190" s="11">
        <f>IF(Графики!$A$7="Расчитывать с учетом закручивания скважины",B190,0)</f>
        <v>0</v>
      </c>
      <c r="D190" s="47">
        <v>93.5</v>
      </c>
      <c r="E190" s="34">
        <f>IF(ISNUMBER(INDEX($I$1:$IX$303,$A190,E$1) ),INDEX($I$1:$IX$303,$A190,E$1),0)</f>
        <v>17.364604043989285</v>
      </c>
      <c r="F190" s="35">
        <f>IF(ISNUMBER(INDEX($I$1:$IX$303,$A190,F$1) ),INDEX($I$1:$IX$303,$A190,F$1),0)</f>
        <v>0.41567236505729349</v>
      </c>
      <c r="G190" s="35">
        <f>IF(ISNUMBER(INDEX($I$1:$IX$303,$A190,G$1) ),INDEX($I$1:$IX$303,$A190,G$1)-$G$305,0)</f>
        <v>-401.7205109219417</v>
      </c>
      <c r="H190" s="36">
        <f>IF(ISNUMBER(INDEX($I$1:$IX$303,$A190,H$1) ),INDEX($I$1:$IX$303,$A190,H$1)-$H$305,0)</f>
        <v>-479.59061062440378</v>
      </c>
      <c r="I190" s="29">
        <v>-1.0459199532937566</v>
      </c>
      <c r="J190" s="25">
        <v>0.94401710863649468</v>
      </c>
      <c r="K190" s="25">
        <v>-7.6753365198129586E-2</v>
      </c>
      <c r="L190" s="25">
        <v>-2.9120819470434767E-2</v>
      </c>
      <c r="M190" s="18">
        <f t="shared" si="439"/>
        <v>17.364604043989285</v>
      </c>
      <c r="N190" s="18">
        <f t="shared" si="440"/>
        <v>0.41567236505729349</v>
      </c>
      <c r="O190" s="18">
        <f>IF(ISNUMBER(M190),O189+M190*0.5,IF(ISNUMBER(M391),0,""))</f>
        <v>576.19564496747296</v>
      </c>
      <c r="P190" s="18">
        <f>IF(ISNUMBER(N190),P189+N190*0.5,IF(ISNUMBER(N391),0,""))</f>
        <v>675.83905285963374</v>
      </c>
      <c r="Q190" s="18">
        <f>IF(ISNUMBER(O190), O190*COS(RADIANS(-$C190+Графики!$B$3))+P190*SIN(RADIANS(-$C190+Графики!$B$3)),"")</f>
        <v>576.19564496747296</v>
      </c>
      <c r="R190" s="19">
        <f>IF(ISNUMBER(O190), O190*COS(RADIANS(-$C190+Графики!$B$5))+P190*SIN(RADIANS(-$C190+Графики!$B$5)),"")</f>
        <v>675.83905285963374</v>
      </c>
      <c r="S190" s="29">
        <v>-1.0371973086395982</v>
      </c>
      <c r="T190" s="25">
        <v>1.0119969665810156</v>
      </c>
      <c r="U190" s="25">
        <v>-0.11570564780073204</v>
      </c>
      <c r="V190" s="25">
        <v>-4.0502067381301542E-2</v>
      </c>
      <c r="W190" s="18">
        <f t="shared" si="441"/>
        <v>17.881640469103594</v>
      </c>
      <c r="X190" s="18">
        <f t="shared" si="442"/>
        <v>0.65627499669442657</v>
      </c>
      <c r="Y190" s="18">
        <f>IF(ISNUMBER(W190),Y189+W190*0.5,IF(ISNUMBER(W391),0,""))</f>
        <v>576.81145893409723</v>
      </c>
      <c r="Z190" s="18">
        <f>IF(ISNUMBER(X190),Z189+X190*0.5,IF(ISNUMBER(X391),0,""))</f>
        <v>672.51612354419979</v>
      </c>
      <c r="AA190" s="18">
        <f>IF(ISNUMBER(Y190), Y190*COS(RADIANS(-$C190+Графики!$B$3))+Z190*SIN(RADIANS(-$C190+Графики!$B$3)),"")</f>
        <v>576.81145893409723</v>
      </c>
      <c r="AB190" s="18">
        <f>IF(ISNUMBER(Y190), Y190*COS(RADIANS(-$C190+Графики!$B$5))+Z190*SIN(RADIANS(-$C190+Графики!$B$5)),"")</f>
        <v>672.51612354419979</v>
      </c>
      <c r="AC190" s="24">
        <v>-1.0552967281312868</v>
      </c>
      <c r="AD190" s="25">
        <v>0.90412625649690959</v>
      </c>
      <c r="AE190" s="25">
        <v>2.3276188622981531E-3</v>
      </c>
      <c r="AF190" s="25">
        <v>-5.2533582813786783E-2</v>
      </c>
      <c r="AG190" s="18">
        <f t="shared" si="443"/>
        <v>17.098358022425597</v>
      </c>
      <c r="AH190" s="18">
        <f t="shared" si="444"/>
        <v>-0.47875428213528959</v>
      </c>
      <c r="AI190" s="18">
        <f>IF(ISNUMBER(AG190),AI189+AG190*0.5,IF(ISNUMBER(AG391),0,""))</f>
        <v>579.87814776889957</v>
      </c>
      <c r="AJ190" s="18">
        <f>IF(ISNUMBER(AH190),AJ189+AH190*0.5,IF(ISNUMBER(AH391),0,""))</f>
        <v>675.96568014279228</v>
      </c>
      <c r="AK190" s="18">
        <f>IF(ISNUMBER(AI190), AI190*COS(RADIANS(-$C190+Графики!$B$3))+AJ190*SIN(RADIANS(-$C190+Графики!$B$3)),"")</f>
        <v>579.87814776889957</v>
      </c>
      <c r="AL190" s="19">
        <f>IF(ISNUMBER(AI190), AI190*COS(RADIANS(-$C190+Графики!$B$5))+AJ190*SIN(RADIANS(-$C190+Графики!$B$5)),"")</f>
        <v>675.96568014279228</v>
      </c>
      <c r="AM190" s="24">
        <v>-1.0277953383762424</v>
      </c>
      <c r="AN190" s="25">
        <v>1.008502829896907</v>
      </c>
      <c r="AO190" s="25">
        <v>-9.2746449839640477E-3</v>
      </c>
      <c r="AP190" s="25">
        <v>5.82869735106821E-3</v>
      </c>
      <c r="AQ190" s="18">
        <f t="shared" si="445"/>
        <v>17.769118586548281</v>
      </c>
      <c r="AR190" s="18">
        <f t="shared" si="446"/>
        <v>0.13180152551947921</v>
      </c>
      <c r="AS190" s="18">
        <f>IF(ISNUMBER(AQ190),AS189+AQ190*0.5,IF(ISNUMBER(AQ391),0,""))</f>
        <v>572.90431607121695</v>
      </c>
      <c r="AT190" s="18">
        <f>IF(ISNUMBER(AR190),AT189+AR190*0.5,IF(ISNUMBER(AR391),0,""))</f>
        <v>671.87844860934763</v>
      </c>
      <c r="AU190" s="18">
        <f>IF(ISNUMBER(AS190), AS190*COS(RADIANS(-$C190+Графики!$B$3))+AT190*SIN(RADIANS(-$C190+Графики!$B$3)),"")</f>
        <v>572.90431607121695</v>
      </c>
      <c r="AV190" s="19">
        <f>IF(ISNUMBER(AS190), AS190*COS(RADIANS(-$C190+Графики!$B$5))+AT190*SIN(RADIANS(-$C190+Графики!$B$5)),"")</f>
        <v>671.87844860934763</v>
      </c>
      <c r="AW190" s="24">
        <v>-0.898982673120861</v>
      </c>
      <c r="AX190" s="25">
        <v>0.98859885116425217</v>
      </c>
      <c r="AY190" s="25">
        <v>-9.7727665467727987E-2</v>
      </c>
      <c r="AZ190" s="25">
        <v>6.2675827597916539E-3</v>
      </c>
      <c r="BA190" s="18">
        <f t="shared" si="447"/>
        <v>16.47151134217178</v>
      </c>
      <c r="BB190" s="18">
        <f t="shared" si="448"/>
        <v>0.90752961942438137</v>
      </c>
      <c r="BC190" s="18">
        <f>IF(ISNUMBER(BA190),BC189+BA190*0.5,IF(ISNUMBER(BA391),0,""))</f>
        <v>572.04806855687241</v>
      </c>
      <c r="BD190" s="18">
        <f>IF(ISNUMBER(BB190),BD189+BB190*0.5,IF(ISNUMBER(BB391),0,""))</f>
        <v>669.67970653110376</v>
      </c>
      <c r="BE190" s="18">
        <f>IF(ISNUMBER(BC190), BC190*COS(RADIANS(-$C190+Графики!$B$3))+BD190*SIN(RADIANS(-$C190+Графики!$B$3)),"")</f>
        <v>572.04806855687241</v>
      </c>
      <c r="BF190" s="19">
        <f>IF(ISNUMBER(BC190), BC190*COS(RADIANS(-$C190+Графики!$B$5))+BD190*SIN(RADIANS(-$C190+Графики!$B$5)),"")</f>
        <v>669.67970653110376</v>
      </c>
      <c r="BG190" s="24">
        <v>-1.0123093336571838</v>
      </c>
      <c r="BH190" s="25">
        <v>0.99719915125634462</v>
      </c>
      <c r="BI190" s="25">
        <v>-0.14928407018903328</v>
      </c>
      <c r="BJ190" s="25">
        <v>-5.8189970440233919E-2</v>
      </c>
      <c r="BK190" s="18">
        <f t="shared" si="449"/>
        <v>17.535370923588101</v>
      </c>
      <c r="BL190" s="18">
        <f t="shared" si="450"/>
        <v>0.79494590115210273</v>
      </c>
      <c r="BM190" s="18">
        <f>IF(ISNUMBER(BK190),BM189+BK190*0.5,IF(ISNUMBER(BK391),0,""))</f>
        <v>576.07501742213901</v>
      </c>
      <c r="BN190" s="18">
        <f>IF(ISNUMBER(BL190),BN189+BL190*0.5,IF(ISNUMBER(BL391),0,""))</f>
        <v>664.7958110638823</v>
      </c>
      <c r="BO190" s="18">
        <f>IF(ISNUMBER(BM190), BM190*COS(RADIANS(-$C190+Графики!$B$3))+BN190*SIN(RADIANS(-$C190+Графики!$B$3)),"")</f>
        <v>576.07501742213901</v>
      </c>
      <c r="BP190" s="19">
        <f>IF(ISNUMBER(BM190), BM190*COS(RADIANS(-$C190+Графики!$B$5))+BN190*SIN(RADIANS(-$C190+Графики!$B$5)),"")</f>
        <v>664.7958110638823</v>
      </c>
      <c r="BQ190" s="24">
        <v>-0.9747090977982259</v>
      </c>
      <c r="BR190" s="25">
        <v>0.99921214817146453</v>
      </c>
      <c r="BS190" s="25">
        <v>-1.5390204679922581E-2</v>
      </c>
      <c r="BT190" s="25">
        <v>0.1013008376449735</v>
      </c>
      <c r="BU190" s="18">
        <f t="shared" si="451"/>
        <v>17.224860587516552</v>
      </c>
      <c r="BV190" s="18">
        <f t="shared" si="452"/>
        <v>1.0183212720805033</v>
      </c>
      <c r="BW190" s="18">
        <f>IF(ISNUMBER(BU190),BW189+BU190*0.5,IF(ISNUMBER(BU391),0,""))</f>
        <v>578.10527266175234</v>
      </c>
      <c r="BX190" s="18">
        <f>IF(ISNUMBER(BV190),BX189+BV190*0.5,IF(ISNUMBER(BV391),0,""))</f>
        <v>667.90704142986829</v>
      </c>
      <c r="BY190" s="18">
        <f>IF(ISNUMBER(BW190), BW190*COS(RADIANS(-$C190+Графики!$B$3))+BX190*SIN(RADIANS(-$C190+Графики!$B$3)),"")</f>
        <v>578.10527266175234</v>
      </c>
      <c r="BZ190" s="19">
        <f>IF(ISNUMBER(BW190), BW190*COS(RADIANS(-$C190+Графики!$B$5))+BX190*SIN(RADIANS(-$C190+Графики!$B$5)),"")</f>
        <v>667.90704142986829</v>
      </c>
      <c r="CA190" s="29">
        <v>-1.0569233994843221</v>
      </c>
      <c r="CB190" s="25">
        <v>1.0418643275110522</v>
      </c>
      <c r="CC190" s="25">
        <v>4.4093093863041305E-2</v>
      </c>
      <c r="CD190" s="25">
        <v>4.6784526469955373E-2</v>
      </c>
      <c r="CE190" s="18">
        <f t="shared" si="453"/>
        <v>18.314354093788417</v>
      </c>
      <c r="CF190" s="18">
        <f t="shared" si="454"/>
        <v>2.3487180290932951E-2</v>
      </c>
      <c r="CG190" s="18">
        <f>IF(ISNUMBER(CE190),CG189+CE190*0.5,IF(ISNUMBER(CE391),0,""))</f>
        <v>586.09161023135562</v>
      </c>
      <c r="CH190" s="18">
        <f>IF(ISNUMBER(CF190),CH189+CF190*0.5,IF(ISNUMBER(CF391),0,""))</f>
        <v>682.06895772306552</v>
      </c>
      <c r="CI190" s="18">
        <f>IF(ISNUMBER(CG190), CG190*COS(RADIANS(-$C190+Графики!$B$3))+CH190*SIN(RADIANS(-$C190+Графики!$B$3)),"")</f>
        <v>586.09161023135562</v>
      </c>
      <c r="CJ190" s="19">
        <f>IF(ISNUMBER(CG190), CG190*COS(RADIANS(-$C190+Графики!$B$5))+CH190*SIN(RADIANS(-$C190+Графики!$B$5)),"")</f>
        <v>682.06895772306552</v>
      </c>
      <c r="CK190" s="24">
        <v>-0.92086564022383055</v>
      </c>
      <c r="CL190" s="25">
        <v>0.98550192160618011</v>
      </c>
      <c r="CM190" s="25">
        <v>-2.9844379594290565E-2</v>
      </c>
      <c r="CN190" s="25">
        <v>0.11660849277827315</v>
      </c>
      <c r="CO190" s="18">
        <f t="shared" si="455"/>
        <v>16.63542798364994</v>
      </c>
      <c r="CP190" s="18">
        <f t="shared" si="456"/>
        <v>1.2780420630280389</v>
      </c>
      <c r="CQ190" s="18">
        <f>IF(ISNUMBER(CO190),CQ189+CO190*0.5,IF(ISNUMBER(CO391),0,""))</f>
        <v>585.34294145498086</v>
      </c>
      <c r="CR190" s="18">
        <f>IF(ISNUMBER(CP190),CR189+CP190*0.5,IF(ISNUMBER(CP391),0,""))</f>
        <v>680.05548725765698</v>
      </c>
      <c r="CS190" s="18">
        <f>IF(ISNUMBER(CQ190), CQ190*COS(RADIANS(-$C190+Графики!$B$3))+CR190*SIN(RADIANS(-$C190+Графики!$B$3)),"")</f>
        <v>585.34294145498086</v>
      </c>
      <c r="CT190" s="19">
        <f>IF(ISNUMBER(CQ190), CQ190*COS(RADIANS(-$C190+Графики!$B$5))+CR190*SIN(RADIANS(-$C190+Графики!$B$5)),"")</f>
        <v>680.05548725765698</v>
      </c>
      <c r="CU190" s="24">
        <v>-0.980709502479161</v>
      </c>
      <c r="CV190" s="25">
        <v>0.87994401902187991</v>
      </c>
      <c r="CW190" s="25">
        <v>1.3075845250007628E-2</v>
      </c>
      <c r="CX190" s="25">
        <v>-6.1036665665464521E-2</v>
      </c>
      <c r="CY190" s="18">
        <f t="shared" si="457"/>
        <v>16.23655161473291</v>
      </c>
      <c r="CZ190" s="18">
        <f t="shared" si="458"/>
        <v>-0.64675362110914913</v>
      </c>
      <c r="DA190" s="18">
        <f>IF(ISNUMBER(CY190),DA189+CY190*0.5,IF(ISNUMBER(CY391),0,""))</f>
        <v>574.86714166355239</v>
      </c>
      <c r="DB190" s="18">
        <f>IF(ISNUMBER(CZ190),DB189+CZ190*0.5,IF(ISNUMBER(CZ391),0,""))</f>
        <v>675.8247234060151</v>
      </c>
      <c r="DC190" s="18">
        <f>IF(ISNUMBER(DA190), DA190*COS(RADIANS(-$C190+Графики!$B$3))+DB190*SIN(RADIANS(-$C190+Графики!$B$3)),"")</f>
        <v>574.86714166355239</v>
      </c>
      <c r="DD190" s="19">
        <f>IF(ISNUMBER(DA190), DA190*COS(RADIANS(-$C190+Графики!$B$5))+DB190*SIN(RADIANS(-$C190+Графики!$B$5)),"")</f>
        <v>675.8247234060151</v>
      </c>
      <c r="DE190" s="24">
        <v>-0.93836317189318519</v>
      </c>
      <c r="DF190" s="25">
        <v>0.96836335490875791</v>
      </c>
      <c r="DG190" s="25">
        <v>-6.8648015767019649E-2</v>
      </c>
      <c r="DH190" s="25">
        <v>0.10944128644855877</v>
      </c>
      <c r="DI190" s="18">
        <f t="shared" si="459"/>
        <v>16.638560110419697</v>
      </c>
      <c r="DJ190" s="18">
        <f t="shared" si="460"/>
        <v>1.5541217175096336</v>
      </c>
      <c r="DK190" s="18">
        <f>IF(ISNUMBER(DI190),DK189+DI190*0.5,IF(ISNUMBER(DI391),0,""))</f>
        <v>575.80145513221657</v>
      </c>
      <c r="DL190" s="18">
        <f>IF(ISNUMBER(DJ190),DL189+DJ190*0.5,IF(ISNUMBER(DJ391),0,""))</f>
        <v>678.53277930099648</v>
      </c>
      <c r="DM190" s="18">
        <f>IF(ISNUMBER(DK190), DK190*COS(RADIANS(-$C190+Графики!$B$3))+DL190*SIN(RADIANS(-$C190+Графики!$B$3)),"")</f>
        <v>575.80145513221657</v>
      </c>
      <c r="DN190" s="19">
        <f>IF(ISNUMBER(DK190), DK190*COS(RADIANS(-$C190+Графики!$B$5))+DL190*SIN(RADIANS(-$C190+Графики!$B$5)),"")</f>
        <v>678.53277930099648</v>
      </c>
      <c r="DO190" s="24">
        <v>-0.97404905945849962</v>
      </c>
      <c r="DP190" s="25">
        <v>0.9473810271530233</v>
      </c>
      <c r="DQ190" s="25">
        <v>-8.7806976688077937E-2</v>
      </c>
      <c r="DR190" s="25">
        <v>7.4288080940209195E-2</v>
      </c>
      <c r="DS190" s="18">
        <f t="shared" si="461"/>
        <v>16.766854975927849</v>
      </c>
      <c r="DT190" s="18">
        <f t="shared" si="462"/>
        <v>1.4145457566745627</v>
      </c>
      <c r="DU190" s="18">
        <f>IF(ISNUMBER(DS190),DU189+DS190*0.5,IF(ISNUMBER(DS391),0,""))</f>
        <v>583.95656909710169</v>
      </c>
      <c r="DV190" s="18">
        <f>IF(ISNUMBER(DT190),DV189+DT190*0.5,IF(ISNUMBER(DT391),0,""))</f>
        <v>675.93468645849725</v>
      </c>
      <c r="DW190" s="18">
        <f>IF(ISNUMBER(DU190), DU190*COS(RADIANS(-$C190+Графики!$B$3))+DV190*SIN(RADIANS(-$C190+Графики!$B$3)),"")</f>
        <v>583.95656909710169</v>
      </c>
      <c r="DX190" s="19">
        <f>IF(ISNUMBER(DU190), DU190*COS(RADIANS(-$C190+Графики!$B$5))+DV190*SIN(RADIANS(-$C190+Графики!$B$5)),"")</f>
        <v>675.93468645849725</v>
      </c>
      <c r="DY190" s="24">
        <v>-0.95292044738073101</v>
      </c>
      <c r="DZ190" s="25">
        <v>0.95968575704980241</v>
      </c>
      <c r="EA190" s="25">
        <v>2.2379227352946701E-2</v>
      </c>
      <c r="EB190" s="25">
        <v>2.5009258692893194E-2</v>
      </c>
      <c r="EC190" s="18">
        <f t="shared" si="463"/>
        <v>16.689862852435823</v>
      </c>
      <c r="ED190" s="18">
        <f t="shared" si="464"/>
        <v>2.2951353154337287E-2</v>
      </c>
      <c r="EE190" s="18">
        <f>IF(ISNUMBER(EC190),EE189+EC190*0.5,IF(ISNUMBER(EC391),0,""))</f>
        <v>574.88184881124153</v>
      </c>
      <c r="EF190" s="18">
        <f>IF(ISNUMBER(ED190),EF189+ED190*0.5,IF(ISNUMBER(ED391),0,""))</f>
        <v>669.12000684605403</v>
      </c>
      <c r="EG190" s="18">
        <f>IF(ISNUMBER(EE190), EE190*COS(RADIANS(-$C190+Графики!$B$3))+EF190*SIN(RADIANS(-$C190+Графики!$B$3)),"")</f>
        <v>574.88184881124153</v>
      </c>
      <c r="EH190" s="19">
        <f>IF(ISNUMBER(EE190), EE190*COS(RADIANS(-$C190+Графики!$B$5))+EF190*SIN(RADIANS(-$C190+Графики!$B$5)),"")</f>
        <v>669.12000684605403</v>
      </c>
      <c r="EI190" s="24">
        <v>-0.91913179530712485</v>
      </c>
      <c r="EJ190" s="25">
        <v>0.93940860028841022</v>
      </c>
      <c r="EK190" s="25">
        <v>-3.9595994219796406E-2</v>
      </c>
      <c r="EL190" s="25">
        <v>0.11438709257772131</v>
      </c>
      <c r="EM190" s="18">
        <f t="shared" si="465"/>
        <v>16.218113540547723</v>
      </c>
      <c r="EN190" s="18">
        <f t="shared" si="466"/>
        <v>1.3437555241016177</v>
      </c>
      <c r="EO190" s="18">
        <f>IF(ISNUMBER(EM190),EO189+EM190*0.5,IF(ISNUMBER(EM391),0,""))</f>
        <v>579.81341503024498</v>
      </c>
      <c r="EP190" s="18">
        <f>IF(ISNUMBER(EN190),EP189+EN190*0.5,IF(ISNUMBER(EN391),0,""))</f>
        <v>673.24658203831473</v>
      </c>
      <c r="EQ190" s="18">
        <f>IF(ISNUMBER(EO190), EO190*COS(RADIANS(-$C190+Графики!$B$3))+EP190*SIN(RADIANS(-$C190+Графики!$B$3)),"")</f>
        <v>579.81341503024498</v>
      </c>
      <c r="ER190" s="19">
        <f>IF(ISNUMBER(EO190), EO190*COS(RADIANS(-$C190+Графики!$B$5))+EP190*SIN(RADIANS(-$C190+Графики!$B$5)),"")</f>
        <v>673.24658203831473</v>
      </c>
      <c r="ES190" s="24">
        <v>-0.89572028155328343</v>
      </c>
      <c r="ET190" s="25">
        <v>0.91333949870075337</v>
      </c>
      <c r="EU190" s="25">
        <v>3.9507993055212548E-2</v>
      </c>
      <c r="EV190" s="25">
        <v>0.11751940654943946</v>
      </c>
      <c r="EW190" s="18">
        <f t="shared" si="467"/>
        <v>15.786369006496614</v>
      </c>
      <c r="EX190" s="18">
        <f t="shared" si="468"/>
        <v>0.68077795721908307</v>
      </c>
      <c r="EY190" s="18">
        <f>IF(ISNUMBER(EW190),EY189+EW190*0.5,IF(ISNUMBER(EW391),0,""))</f>
        <v>568.59187440723281</v>
      </c>
      <c r="EZ190" s="18">
        <f>IF(ISNUMBER(EX190),EZ189+EX190*0.5,IF(ISNUMBER(EX391),0,""))</f>
        <v>672.4149444688386</v>
      </c>
      <c r="FA190" s="18">
        <f>IF(ISNUMBER(EY190), EY190*COS(RADIANS(-$C190+Графики!$B$3))+EZ190*SIN(RADIANS(-$C190+Графики!$B$3)),"")</f>
        <v>568.59187440723281</v>
      </c>
      <c r="FB190" s="19">
        <f>IF(ISNUMBER(EY190), EY190*COS(RADIANS(-$C190+Графики!$B$5))+EZ190*SIN(RADIANS(-$C190+Графики!$B$5)),"")</f>
        <v>672.4149444688386</v>
      </c>
      <c r="FC190" s="24">
        <v>-0.93317278446884722</v>
      </c>
      <c r="FD190" s="25">
        <v>0.98898992961607568</v>
      </c>
      <c r="FE190" s="25">
        <v>-1.811975007179123E-2</v>
      </c>
      <c r="FF190" s="25">
        <v>-3.9175791639632709E-2</v>
      </c>
      <c r="FG190" s="18">
        <f t="shared" si="469"/>
        <v>16.773247457645319</v>
      </c>
      <c r="FH190" s="18">
        <f t="shared" si="470"/>
        <v>-0.18374862536381018</v>
      </c>
      <c r="FI190" s="18">
        <f>IF(ISNUMBER(FG190),FI189+FG190*0.5,IF(ISNUMBER(FG391),0,""))</f>
        <v>577.6234908745505</v>
      </c>
      <c r="FJ190" s="18">
        <f>IF(ISNUMBER(FH190),FJ189+FH190*0.5,IF(ISNUMBER(FH391),0,""))</f>
        <v>677.65804622565247</v>
      </c>
      <c r="FK190" s="18">
        <f>IF(ISNUMBER(FI190), FI190*COS(RADIANS(-$C190+Графики!$B$3))+FJ190*SIN(RADIANS(-$C190+Графики!$B$3)),"")</f>
        <v>577.6234908745505</v>
      </c>
      <c r="FL190" s="19">
        <f>IF(ISNUMBER(FI190), FI190*COS(RADIANS(-$C190+Графики!$B$5))+FJ190*SIN(RADIANS(-$C190+Графики!$B$5)),"")</f>
        <v>677.65804622565247</v>
      </c>
      <c r="FM190" s="24">
        <v>-0.9420115459288595</v>
      </c>
      <c r="FN190" s="25">
        <v>1.013697217468718</v>
      </c>
      <c r="FO190" s="25">
        <v>-4.8257165724184536E-3</v>
      </c>
      <c r="FP190" s="25">
        <v>5.4195724192690892E-2</v>
      </c>
      <c r="FQ190" s="18">
        <f t="shared" si="471"/>
        <v>17.065950056973119</v>
      </c>
      <c r="FR190" s="18">
        <f t="shared" si="472"/>
        <v>0.51505921253797782</v>
      </c>
      <c r="FS190" s="18">
        <f>IF(ISNUMBER(FQ190),FS189+FQ190*0.5,IF(ISNUMBER(FQ391),0,""))</f>
        <v>584.92807706232611</v>
      </c>
      <c r="FT190" s="18">
        <f>IF(ISNUMBER(FR190),FT189+FR190*0.5,IF(ISNUMBER(FR391),0,""))</f>
        <v>668.65877419233209</v>
      </c>
      <c r="FU190" s="18">
        <f>IF(ISNUMBER(FS190), FS190*COS(RADIANS(-$C190+Графики!$B$3))+FT190*SIN(RADIANS(-$C190+Графики!$B$3)),"")</f>
        <v>584.92807706232611</v>
      </c>
      <c r="FV190" s="19">
        <f>IF(ISNUMBER(FS190), FS190*COS(RADIANS(-$C190+Графики!$B$5))+FT190*SIN(RADIANS(-$C190+Графики!$B$5)),"")</f>
        <v>668.65877419233209</v>
      </c>
      <c r="FW190" s="24">
        <v>-1.0137195769016532</v>
      </c>
      <c r="FX190" s="25">
        <v>1.0638905065615281</v>
      </c>
      <c r="FY190" s="25">
        <v>7.5085910938951228E-3</v>
      </c>
      <c r="FZ190" s="25">
        <v>-6.5587637605572763E-2</v>
      </c>
      <c r="GA190" s="18">
        <f t="shared" si="473"/>
        <v>18.129574974996586</v>
      </c>
      <c r="GB190" s="18">
        <f t="shared" si="474"/>
        <v>-0.63788488753931405</v>
      </c>
      <c r="GC190" s="18">
        <f>IF(ISNUMBER(GA190),GC189+GA190*0.5,IF(ISNUMBER(GA391),0,""))</f>
        <v>584.32300735843842</v>
      </c>
      <c r="GD190" s="18">
        <f>IF(ISNUMBER(GB190),GD189+GB190*0.5,IF(ISNUMBER(GB391),0,""))</f>
        <v>663.41606689060291</v>
      </c>
      <c r="GE190" s="18">
        <f>IF(ISNUMBER(GC190), GC190*COS(RADIANS(-$C190+Графики!$B$3))+GD190*SIN(RADIANS(-$C190+Графики!$B$3)),"")</f>
        <v>584.32300735843842</v>
      </c>
      <c r="GF190" s="19">
        <f>IF(ISNUMBER(GC190), GC190*COS(RADIANS(-$C190+Графики!$B$5))+GD190*SIN(RADIANS(-$C190+Графики!$B$5)),"")</f>
        <v>663.41606689060291</v>
      </c>
      <c r="GG190" s="24">
        <v>-0.93495452250636746</v>
      </c>
      <c r="GH190" s="25">
        <v>0.90825302893553161</v>
      </c>
      <c r="GI190" s="25">
        <v>-9.4352125269525577E-2</v>
      </c>
      <c r="GJ190" s="25">
        <v>9.5367687582115002E-2</v>
      </c>
      <c r="GK190" s="18">
        <f t="shared" si="475"/>
        <v>16.084326686921486</v>
      </c>
      <c r="GL190" s="18">
        <f t="shared" si="476"/>
        <v>1.655616938903741</v>
      </c>
      <c r="GM190" s="18">
        <f>IF(ISNUMBER(GK190),GM189+GK190*0.5,IF(ISNUMBER(GK391),0,""))</f>
        <v>586.19009300237542</v>
      </c>
      <c r="GN190" s="18">
        <f>IF(ISNUMBER(GL190),GN189+GL190*0.5,IF(ISNUMBER(GL391),0,""))</f>
        <v>672.76248070954796</v>
      </c>
      <c r="GO190" s="18">
        <f>IF(ISNUMBER(GM190), GM190*COS(RADIANS(-$C190+Графики!$B$3))+GN190*SIN(RADIANS(-$C190+Графики!$B$3)),"")</f>
        <v>586.19009300237542</v>
      </c>
      <c r="GP190" s="19">
        <f>IF(ISNUMBER(GM190), GM190*COS(RADIANS(-$C190+Графики!$B$5))+GN190*SIN(RADIANS(-$C190+Графики!$B$5)),"")</f>
        <v>672.76248070954796</v>
      </c>
      <c r="GQ190" s="24">
        <v>-1.0165455314713665</v>
      </c>
      <c r="GR190" s="25">
        <v>0.917168915292779</v>
      </c>
      <c r="GS190" s="25">
        <v>-5.3718515720958378E-2</v>
      </c>
      <c r="GT190" s="25">
        <v>-9.7167484044800578E-3</v>
      </c>
      <c r="GU190" s="18">
        <f t="shared" si="477"/>
        <v>16.874041075294183</v>
      </c>
      <c r="GV190" s="18">
        <f t="shared" si="478"/>
        <v>0.38398784874819947</v>
      </c>
      <c r="GW190" s="18">
        <f>IF(ISNUMBER(GU190),GW189+GU190*0.5,IF(ISNUMBER(GU391),0,""))</f>
        <v>581.70359268237996</v>
      </c>
      <c r="GX190" s="18">
        <f>IF(ISNUMBER(GV190),GX189+GV190*0.5,IF(ISNUMBER(GV391),0,""))</f>
        <v>672.42057012768157</v>
      </c>
      <c r="GY190" s="18">
        <f>IF(ISNUMBER(GW190), GW190*COS(RADIANS(-$C190+Графики!$B$3))+GX190*SIN(RADIANS(-$C190+Графики!$B$3)),"")</f>
        <v>581.70359268237996</v>
      </c>
      <c r="GZ190" s="19">
        <f>IF(ISNUMBER(GW190), GW190*COS(RADIANS(-$C190+Графики!$B$5))+GX190*SIN(RADIANS(-$C190+Графики!$B$5)),"")</f>
        <v>672.42057012768157</v>
      </c>
      <c r="HA190" s="24">
        <v>-0.91412225099292832</v>
      </c>
      <c r="HB190" s="25">
        <v>0.93895980635336873</v>
      </c>
      <c r="HC190" s="25">
        <v>-6.7665295517580687E-2</v>
      </c>
      <c r="HD190" s="25">
        <v>8.0668792209460521E-2</v>
      </c>
      <c r="HE190" s="18">
        <f t="shared" si="479"/>
        <v>16.170486799896459</v>
      </c>
      <c r="HF190" s="18">
        <f t="shared" si="480"/>
        <v>1.2944587503849769</v>
      </c>
      <c r="HG190" s="18">
        <f>IF(ISNUMBER(HE190),HG189+HE190*0.5,IF(ISNUMBER(HE391),0,""))</f>
        <v>583.12355801996102</v>
      </c>
      <c r="HH190" s="18">
        <f>IF(ISNUMBER(HF190),HH189+HF190*0.5,IF(ISNUMBER(HF391),0,""))</f>
        <v>672.43314292398145</v>
      </c>
      <c r="HI190" s="18">
        <f>IF(ISNUMBER(HG190), HG190*COS(RADIANS(-$C190+Графики!$B$3))+HH190*SIN(RADIANS(-$C190+Графики!$B$3)),"")</f>
        <v>583.12355801996102</v>
      </c>
      <c r="HJ190" s="19">
        <f>IF(ISNUMBER(HG190), HG190*COS(RADIANS(-$C190+Графики!$B$5))+HH190*SIN(RADIANS(-$C190+Графики!$B$5)),"")</f>
        <v>672.43314292398145</v>
      </c>
      <c r="HK190" s="24">
        <v>-1.0336356440541872</v>
      </c>
      <c r="HL190" s="25">
        <v>0.95710608139279862</v>
      </c>
      <c r="HM190" s="25">
        <v>-0.11463494792398581</v>
      </c>
      <c r="HN190" s="25">
        <v>2.3299910182471018E-2</v>
      </c>
      <c r="HO190" s="18">
        <f t="shared" si="481"/>
        <v>17.371624998678072</v>
      </c>
      <c r="HP190" s="18">
        <f t="shared" si="482"/>
        <v>1.2037084229359174</v>
      </c>
      <c r="HQ190" s="18">
        <f>IF(ISNUMBER(HO190),HQ189+HO190*0.5,IF(ISNUMBER(HO391),0,""))</f>
        <v>581.94370957673777</v>
      </c>
      <c r="HR190" s="18">
        <f>IF(ISNUMBER(HP190),HR189+HP190*0.5,IF(ISNUMBER(HP391),0,""))</f>
        <v>683.41545300294001</v>
      </c>
      <c r="HS190" s="18">
        <f>IF(ISNUMBER(HQ190), HQ190*COS(RADIANS(-$C190+Графики!$B$3))+HR190*SIN(RADIANS(-$C190+Графики!$B$3)),"")</f>
        <v>581.94370957673777</v>
      </c>
      <c r="HT190" s="19">
        <f>IF(ISNUMBER(HQ190), HQ190*COS(RADIANS(-$C190+Графики!$B$5))+HR190*SIN(RADIANS(-$C190+Графики!$B$5)),"")</f>
        <v>683.41545300294001</v>
      </c>
      <c r="HU190" s="24">
        <v>-0.98860466959574222</v>
      </c>
      <c r="HV190" s="25">
        <v>0.95939818135295252</v>
      </c>
      <c r="HW190" s="25">
        <v>4.1972651380828979E-2</v>
      </c>
      <c r="HX190" s="25">
        <v>4.2358271541532905E-2</v>
      </c>
      <c r="HY190" s="18">
        <f t="shared" si="483"/>
        <v>16.998713039796588</v>
      </c>
      <c r="HZ190" s="18">
        <f t="shared" si="484"/>
        <v>3.3651707331702266E-3</v>
      </c>
      <c r="IA190" s="18">
        <f>IF(ISNUMBER(HY190),IA189+HY190*0.5,IF(ISNUMBER(HY391),0,""))</f>
        <v>575.63168450641172</v>
      </c>
      <c r="IB190" s="18">
        <f>IF(ISNUMBER(HZ190),IB189+HZ190*0.5,IF(ISNUMBER(HZ391),0,""))</f>
        <v>666.31073980550229</v>
      </c>
      <c r="IC190" s="18">
        <f>IF(ISNUMBER(IA190), IA190*COS(RADIANS(-$C190+Графики!$B$3))+IB190*SIN(RADIANS(-$C190+Графики!$B$3)),"")</f>
        <v>575.63168450641172</v>
      </c>
      <c r="ID190" s="19">
        <f>IF(ISNUMBER(IA190), IA190*COS(RADIANS(-$C190+Графики!$B$5))+IB190*SIN(RADIANS(-$C190+Графики!$B$5)),"")</f>
        <v>666.31073980550229</v>
      </c>
      <c r="IE190" s="24">
        <v>-0.91270862207905534</v>
      </c>
      <c r="IF190" s="25">
        <v>0.90397230600650402</v>
      </c>
      <c r="IG190" s="25">
        <v>-5.8157167965188099E-2</v>
      </c>
      <c r="IH190" s="25">
        <v>0.1234565250389161</v>
      </c>
      <c r="II190" s="18">
        <f t="shared" si="485"/>
        <v>15.852867745144863</v>
      </c>
      <c r="IJ190" s="18">
        <f t="shared" si="486"/>
        <v>1.5848777913205467</v>
      </c>
      <c r="IK190" s="18">
        <f>IF(ISNUMBER(II190),IK189+II190*0.5,IF(ISNUMBER(II391),0,""))</f>
        <v>580.08071435214583</v>
      </c>
      <c r="IL190" s="18">
        <f>IF(ISNUMBER(IJ190),IL189+IJ190*0.5,IF(ISNUMBER(IJ391),0,""))</f>
        <v>667.79815159680356</v>
      </c>
      <c r="IM190" s="18">
        <f>IF(ISNUMBER(IK190), IK190*COS(RADIANS(-$C190+Графики!$B$3))+IL190*SIN(RADIANS(-$C190+Графики!$B$3)),"")</f>
        <v>580.08071435214583</v>
      </c>
      <c r="IN190" s="19">
        <f>IF(ISNUMBER(IK190), IK190*COS(RADIANS(-$C190+Графики!$B$5))+IL190*SIN(RADIANS(-$C190+Графики!$B$5)),"")</f>
        <v>667.79815159680356</v>
      </c>
      <c r="IO190" s="24">
        <v>-0.92420748712381129</v>
      </c>
      <c r="IP190" s="25">
        <v>1.0006695629532087</v>
      </c>
      <c r="IQ190" s="25">
        <v>-3.7973655302352478E-2</v>
      </c>
      <c r="IR190" s="25">
        <v>-5.605840580315001E-2</v>
      </c>
      <c r="IS190" s="18">
        <f t="shared" si="487"/>
        <v>16.79693117065791</v>
      </c>
      <c r="IT190" s="18">
        <f t="shared" si="488"/>
        <v>-0.15781921966517376</v>
      </c>
      <c r="IU190" s="18">
        <f>IF(ISNUMBER(IS190),IU189+IS190*0.5,IF(ISNUMBER(IS391),0,""))</f>
        <v>577.45640968332987</v>
      </c>
      <c r="IV190" s="18">
        <f>IF(ISNUMBER(IT190),IV189+IT190*0.5,IF(ISNUMBER(IT391),0,""))</f>
        <v>673.20873577158613</v>
      </c>
      <c r="IW190" s="18">
        <f>IF(ISNUMBER(IU190), IU190*COS(RADIANS(-$C190+Графики!$B$3))+IV190*SIN(RADIANS(-$C190+Графики!$B$3)),"")</f>
        <v>577.45640968332987</v>
      </c>
      <c r="IX190" s="19">
        <f>IF(ISNUMBER(IU190), IU190*COS(RADIANS(-$C190+Графики!$B$5))+IV190*SIN(RADIANS(-$C190+Графики!$B$5)),"")</f>
        <v>673.20873577158613</v>
      </c>
    </row>
    <row r="191" spans="1:258" s="88" customFormat="1" x14ac:dyDescent="0.25">
      <c r="A191" s="44">
        <v>191</v>
      </c>
      <c r="B191" s="50">
        <v>0</v>
      </c>
      <c r="C191" s="11">
        <f>IF(Графики!$A$7="Расчитывать с учетом закручивания скважины",B191,0)</f>
        <v>0</v>
      </c>
      <c r="D191" s="47">
        <v>94</v>
      </c>
      <c r="E191" s="34">
        <f>IF(ISNUMBER(INDEX($I$1:$IX$303,$A191,E$1) ),INDEX($I$1:$IX$303,$A191,E$1),0)</f>
        <v>16.148176947304652</v>
      </c>
      <c r="F191" s="35">
        <f>IF(ISNUMBER(INDEX($I$1:$IX$303,$A191,F$1) ),INDEX($I$1:$IX$303,$A191,F$1),0)</f>
        <v>1.2986787877548172</v>
      </c>
      <c r="G191" s="35">
        <f>IF(ISNUMBER(INDEX($I$1:$IX$303,$A191,G$1) ),INDEX($I$1:$IX$303,$A191,G$1)-$G$305,0)</f>
        <v>-393.6464224482894</v>
      </c>
      <c r="H191" s="36">
        <f>IF(ISNUMBER(INDEX($I$1:$IX$303,$A191,H$1) ),INDEX($I$1:$IX$303,$A191,H$1)-$H$305,0)</f>
        <v>-478.94127123052635</v>
      </c>
      <c r="I191" s="29">
        <v>-0.87280447192647292</v>
      </c>
      <c r="J191" s="25">
        <v>0.97772073077977295</v>
      </c>
      <c r="K191" s="25">
        <v>-7.2634641688594376E-2</v>
      </c>
      <c r="L191" s="25">
        <v>7.6183027106277834E-2</v>
      </c>
      <c r="M191" s="18">
        <f t="shared" si="439"/>
        <v>16.148176947304652</v>
      </c>
      <c r="N191" s="18">
        <f t="shared" si="440"/>
        <v>1.2986787877548172</v>
      </c>
      <c r="O191" s="18">
        <f>IF(ISNUMBER(M191),O190+M191*0.5,IF(ISNUMBER(M392),0,""))</f>
        <v>584.26973344112525</v>
      </c>
      <c r="P191" s="18">
        <f>IF(ISNUMBER(N191),P190+N191*0.5,IF(ISNUMBER(N392),0,""))</f>
        <v>676.48839225351117</v>
      </c>
      <c r="Q191" s="18">
        <f>IF(ISNUMBER(O191), O191*COS(RADIANS(-$C191+Графики!$B$3))+P191*SIN(RADIANS(-$C191+Графики!$B$3)),"")</f>
        <v>584.26973344112525</v>
      </c>
      <c r="R191" s="19">
        <f>IF(ISNUMBER(O191), O191*COS(RADIANS(-$C191+Графики!$B$5))+P191*SIN(RADIANS(-$C191+Графики!$B$5)),"")</f>
        <v>676.48839225351117</v>
      </c>
      <c r="S191" s="29">
        <v>-0.9111502452965986</v>
      </c>
      <c r="T191" s="25">
        <v>0.85469316984625288</v>
      </c>
      <c r="U191" s="25">
        <v>-9.6356229960817913E-2</v>
      </c>
      <c r="V191" s="25">
        <v>0.1096458300126841</v>
      </c>
      <c r="W191" s="18">
        <f t="shared" si="441"/>
        <v>15.409280957417929</v>
      </c>
      <c r="X191" s="18">
        <f t="shared" si="442"/>
        <v>1.7977061379241313</v>
      </c>
      <c r="Y191" s="18">
        <f>IF(ISNUMBER(W191),Y190+W191*0.5,IF(ISNUMBER(W392),0,""))</f>
        <v>584.51609941280617</v>
      </c>
      <c r="Z191" s="18">
        <f>IF(ISNUMBER(X191),Z190+X191*0.5,IF(ISNUMBER(X392),0,""))</f>
        <v>673.4149766131618</v>
      </c>
      <c r="AA191" s="18">
        <f>IF(ISNUMBER(Y191), Y191*COS(RADIANS(-$C191+Графики!$B$3))+Z191*SIN(RADIANS(-$C191+Графики!$B$3)),"")</f>
        <v>584.51609941280617</v>
      </c>
      <c r="AB191" s="18">
        <f>IF(ISNUMBER(Y191), Y191*COS(RADIANS(-$C191+Графики!$B$5))+Z191*SIN(RADIANS(-$C191+Графики!$B$5)),"")</f>
        <v>673.4149766131618</v>
      </c>
      <c r="AC191" s="24">
        <v>-0.83733990320235618</v>
      </c>
      <c r="AD191" s="25">
        <v>0.93216149965784145</v>
      </c>
      <c r="AE191" s="25">
        <v>-0.19406634024192063</v>
      </c>
      <c r="AF191" s="25">
        <v>2.3886318370957976E-2</v>
      </c>
      <c r="AG191" s="18">
        <f t="shared" si="443"/>
        <v>15.441199124298524</v>
      </c>
      <c r="AH191" s="18">
        <f t="shared" si="444"/>
        <v>1.9019946063623756</v>
      </c>
      <c r="AI191" s="18">
        <f>IF(ISNUMBER(AG191),AI190+AG191*0.5,IF(ISNUMBER(AG392),0,""))</f>
        <v>587.5987473310488</v>
      </c>
      <c r="AJ191" s="18">
        <f>IF(ISNUMBER(AH191),AJ190+AH191*0.5,IF(ISNUMBER(AH392),0,""))</f>
        <v>676.91667744597351</v>
      </c>
      <c r="AK191" s="18">
        <f>IF(ISNUMBER(AI191), AI191*COS(RADIANS(-$C191+Графики!$B$3))+AJ191*SIN(RADIANS(-$C191+Графики!$B$3)),"")</f>
        <v>587.5987473310488</v>
      </c>
      <c r="AL191" s="19">
        <f>IF(ISNUMBER(AI191), AI191*COS(RADIANS(-$C191+Графики!$B$5))+AJ191*SIN(RADIANS(-$C191+Графики!$B$5)),"")</f>
        <v>676.91667744597351</v>
      </c>
      <c r="AM191" s="24">
        <v>-0.97010400550793419</v>
      </c>
      <c r="AN191" s="25">
        <v>0.91722620232802876</v>
      </c>
      <c r="AO191" s="25">
        <v>-2.6623703026807638E-2</v>
      </c>
      <c r="AP191" s="25">
        <v>0.14070807610477312</v>
      </c>
      <c r="AQ191" s="18">
        <f t="shared" si="445"/>
        <v>16.469318489913789</v>
      </c>
      <c r="AR191" s="18">
        <f t="shared" si="446"/>
        <v>1.4602447255823074</v>
      </c>
      <c r="AS191" s="18">
        <f>IF(ISNUMBER(AQ191),AS190+AQ191*0.5,IF(ISNUMBER(AQ392),0,""))</f>
        <v>581.13897531617386</v>
      </c>
      <c r="AT191" s="18">
        <f>IF(ISNUMBER(AR191),AT190+AR191*0.5,IF(ISNUMBER(AR392),0,""))</f>
        <v>672.60857097213875</v>
      </c>
      <c r="AU191" s="18">
        <f>IF(ISNUMBER(AS191), AS191*COS(RADIANS(-$C191+Графики!$B$3))+AT191*SIN(RADIANS(-$C191+Графики!$B$3)),"")</f>
        <v>581.13897531617386</v>
      </c>
      <c r="AV191" s="19">
        <f>IF(ISNUMBER(AS191), AS191*COS(RADIANS(-$C191+Графики!$B$5))+AT191*SIN(RADIANS(-$C191+Графики!$B$5)),"")</f>
        <v>672.60857097213875</v>
      </c>
      <c r="AW191" s="24">
        <v>-1.008581425632753</v>
      </c>
      <c r="AX191" s="25">
        <v>0.86511464788113968</v>
      </c>
      <c r="AY191" s="25">
        <v>-0.12896331785229895</v>
      </c>
      <c r="AZ191" s="25">
        <v>0.16747348726543651</v>
      </c>
      <c r="BA191" s="18">
        <f t="shared" si="447"/>
        <v>16.350354243438542</v>
      </c>
      <c r="BB191" s="18">
        <f t="shared" si="448"/>
        <v>2.5868962514244327</v>
      </c>
      <c r="BC191" s="18">
        <f>IF(ISNUMBER(BA191),BC190+BA191*0.5,IF(ISNUMBER(BA392),0,""))</f>
        <v>580.22324567859164</v>
      </c>
      <c r="BD191" s="18">
        <f>IF(ISNUMBER(BB191),BD190+BB191*0.5,IF(ISNUMBER(BB392),0,""))</f>
        <v>670.97315465681595</v>
      </c>
      <c r="BE191" s="18">
        <f>IF(ISNUMBER(BC191), BC191*COS(RADIANS(-$C191+Графики!$B$3))+BD191*SIN(RADIANS(-$C191+Графики!$B$3)),"")</f>
        <v>580.22324567859164</v>
      </c>
      <c r="BF191" s="19">
        <f>IF(ISNUMBER(BC191), BC191*COS(RADIANS(-$C191+Графики!$B$5))+BD191*SIN(RADIANS(-$C191+Графики!$B$5)),"")</f>
        <v>670.97315465681595</v>
      </c>
      <c r="BG191" s="24">
        <v>-0.96963265268022425</v>
      </c>
      <c r="BH191" s="25">
        <v>0.87652627395457217</v>
      </c>
      <c r="BI191" s="25">
        <v>-5.4953526103898503E-2</v>
      </c>
      <c r="BJ191" s="25">
        <v>0.17880259061730056</v>
      </c>
      <c r="BK191" s="18">
        <f t="shared" si="449"/>
        <v>16.110078957097759</v>
      </c>
      <c r="BL191" s="18">
        <f t="shared" si="450"/>
        <v>2.0399055269804691</v>
      </c>
      <c r="BM191" s="18">
        <f>IF(ISNUMBER(BK191),BM190+BK191*0.5,IF(ISNUMBER(BK392),0,""))</f>
        <v>584.13005690068792</v>
      </c>
      <c r="BN191" s="18">
        <f>IF(ISNUMBER(BL191),BN190+BL191*0.5,IF(ISNUMBER(BL392),0,""))</f>
        <v>665.81576382737251</v>
      </c>
      <c r="BO191" s="18">
        <f>IF(ISNUMBER(BM191), BM191*COS(RADIANS(-$C191+Графики!$B$3))+BN191*SIN(RADIANS(-$C191+Графики!$B$3)),"")</f>
        <v>584.13005690068792</v>
      </c>
      <c r="BP191" s="19">
        <f>IF(ISNUMBER(BM191), BM191*COS(RADIANS(-$C191+Графики!$B$5))+BN191*SIN(RADIANS(-$C191+Графики!$B$5)),"")</f>
        <v>665.81576382737251</v>
      </c>
      <c r="BQ191" s="24">
        <v>-0.92771739157914579</v>
      </c>
      <c r="BR191" s="25">
        <v>0.98733012714510149</v>
      </c>
      <c r="BS191" s="25">
        <v>-0.20519647713903547</v>
      </c>
      <c r="BT191" s="25">
        <v>0.14352416041538513</v>
      </c>
      <c r="BU191" s="18">
        <f t="shared" si="451"/>
        <v>16.711164367492064</v>
      </c>
      <c r="BV191" s="18">
        <f t="shared" si="452"/>
        <v>3.0431569504561815</v>
      </c>
      <c r="BW191" s="18">
        <f>IF(ISNUMBER(BU191),BW190+BU191*0.5,IF(ISNUMBER(BU392),0,""))</f>
        <v>586.46085484549837</v>
      </c>
      <c r="BX191" s="18">
        <f>IF(ISNUMBER(BV191),BX190+BV191*0.5,IF(ISNUMBER(BV392),0,""))</f>
        <v>669.42861990509641</v>
      </c>
      <c r="BY191" s="18">
        <f>IF(ISNUMBER(BW191), BW191*COS(RADIANS(-$C191+Графики!$B$3))+BX191*SIN(RADIANS(-$C191+Графики!$B$3)),"")</f>
        <v>586.46085484549837</v>
      </c>
      <c r="BZ191" s="19">
        <f>IF(ISNUMBER(BW191), BW191*COS(RADIANS(-$C191+Графики!$B$5))+BX191*SIN(RADIANS(-$C191+Графики!$B$5)),"")</f>
        <v>669.42861990509641</v>
      </c>
      <c r="CA191" s="29">
        <v>-0.99640584608543414</v>
      </c>
      <c r="CB191" s="25">
        <v>0.933451829154896</v>
      </c>
      <c r="CC191" s="25">
        <v>-0.21750058152991802</v>
      </c>
      <c r="CD191" s="25">
        <v>6.8047695772265993E-2</v>
      </c>
      <c r="CE191" s="18">
        <f t="shared" si="453"/>
        <v>16.840389176878833</v>
      </c>
      <c r="CF191" s="18">
        <f t="shared" si="454"/>
        <v>2.4918762272909629</v>
      </c>
      <c r="CG191" s="18">
        <f>IF(ISNUMBER(CE191),CG190+CE191*0.5,IF(ISNUMBER(CE392),0,""))</f>
        <v>594.51180481979509</v>
      </c>
      <c r="CH191" s="18">
        <f>IF(ISNUMBER(CF191),CH190+CF191*0.5,IF(ISNUMBER(CF392),0,""))</f>
        <v>683.314895836711</v>
      </c>
      <c r="CI191" s="18">
        <f>IF(ISNUMBER(CG191), CG191*COS(RADIANS(-$C191+Графики!$B$3))+CH191*SIN(RADIANS(-$C191+Графики!$B$3)),"")</f>
        <v>594.51180481979509</v>
      </c>
      <c r="CJ191" s="19">
        <f>IF(ISNUMBER(CG191), CG191*COS(RADIANS(-$C191+Графики!$B$5))+CH191*SIN(RADIANS(-$C191+Графики!$B$5)),"")</f>
        <v>683.314895836711</v>
      </c>
      <c r="CK191" s="24">
        <v>-0.87187117922103385</v>
      </c>
      <c r="CL191" s="25">
        <v>0.94493818443610367</v>
      </c>
      <c r="CM191" s="25">
        <v>-0.20693026816143251</v>
      </c>
      <c r="CN191" s="25">
        <v>7.6626315233432274E-2</v>
      </c>
      <c r="CO191" s="18">
        <f t="shared" si="455"/>
        <v>15.853988416088896</v>
      </c>
      <c r="CP191" s="18">
        <f t="shared" si="456"/>
        <v>2.4744954726908226</v>
      </c>
      <c r="CQ191" s="18">
        <f>IF(ISNUMBER(CO191),CQ190+CO191*0.5,IF(ISNUMBER(CO392),0,""))</f>
        <v>593.26993566302531</v>
      </c>
      <c r="CR191" s="18">
        <f>IF(ISNUMBER(CP191),CR190+CP191*0.5,IF(ISNUMBER(CP392),0,""))</f>
        <v>681.29273499400244</v>
      </c>
      <c r="CS191" s="18">
        <f>IF(ISNUMBER(CQ191), CQ191*COS(RADIANS(-$C191+Графики!$B$3))+CR191*SIN(RADIANS(-$C191+Графики!$B$3)),"")</f>
        <v>593.26993566302531</v>
      </c>
      <c r="CT191" s="19">
        <f>IF(ISNUMBER(CQ191), CQ191*COS(RADIANS(-$C191+Графики!$B$5))+CR191*SIN(RADIANS(-$C191+Графики!$B$5)),"")</f>
        <v>681.29273499400244</v>
      </c>
      <c r="CU191" s="24">
        <v>-0.91910729617369424</v>
      </c>
      <c r="CV191" s="25">
        <v>0.9530293209873274</v>
      </c>
      <c r="CW191" s="25">
        <v>-0.20999128075475665</v>
      </c>
      <c r="CX191" s="25">
        <v>5.9969065958447892E-2</v>
      </c>
      <c r="CY191" s="18">
        <f t="shared" si="457"/>
        <v>16.33674723714838</v>
      </c>
      <c r="CZ191" s="18">
        <f t="shared" si="458"/>
        <v>2.3558462708176178</v>
      </c>
      <c r="DA191" s="18">
        <f>IF(ISNUMBER(CY191),DA190+CY191*0.5,IF(ISNUMBER(CY392),0,""))</f>
        <v>583.03551528212654</v>
      </c>
      <c r="DB191" s="18">
        <f>IF(ISNUMBER(CZ191),DB190+CZ191*0.5,IF(ISNUMBER(CZ392),0,""))</f>
        <v>677.00264654142393</v>
      </c>
      <c r="DC191" s="18">
        <f>IF(ISNUMBER(DA191), DA191*COS(RADIANS(-$C191+Графики!$B$3))+DB191*SIN(RADIANS(-$C191+Графики!$B$3)),"")</f>
        <v>583.03551528212654</v>
      </c>
      <c r="DD191" s="19">
        <f>IF(ISNUMBER(DA191), DA191*COS(RADIANS(-$C191+Графики!$B$5))+DB191*SIN(RADIANS(-$C191+Графики!$B$5)),"")</f>
        <v>677.00264654142393</v>
      </c>
      <c r="DE191" s="24">
        <v>-0.99479406265446824</v>
      </c>
      <c r="DF191" s="25">
        <v>0.90765264114106425</v>
      </c>
      <c r="DG191" s="25">
        <v>-3.4779261245415055E-2</v>
      </c>
      <c r="DH191" s="25">
        <v>8.305794222228613E-2</v>
      </c>
      <c r="DI191" s="18">
        <f t="shared" si="459"/>
        <v>16.601216767560341</v>
      </c>
      <c r="DJ191" s="18">
        <f t="shared" si="460"/>
        <v>1.0283234096935803</v>
      </c>
      <c r="DK191" s="18">
        <f>IF(ISNUMBER(DI191),DK190+DI191*0.5,IF(ISNUMBER(DI392),0,""))</f>
        <v>584.10206351599675</v>
      </c>
      <c r="DL191" s="18">
        <f>IF(ISNUMBER(DJ191),DL190+DJ191*0.5,IF(ISNUMBER(DJ392),0,""))</f>
        <v>679.04694100584322</v>
      </c>
      <c r="DM191" s="18">
        <f>IF(ISNUMBER(DK191), DK191*COS(RADIANS(-$C191+Графики!$B$3))+DL191*SIN(RADIANS(-$C191+Графики!$B$3)),"")</f>
        <v>584.10206351599675</v>
      </c>
      <c r="DN191" s="19">
        <f>IF(ISNUMBER(DK191), DK191*COS(RADIANS(-$C191+Графики!$B$5))+DL191*SIN(RADIANS(-$C191+Графики!$B$5)),"")</f>
        <v>679.04694100584322</v>
      </c>
      <c r="DO191" s="24">
        <v>-1.0321452559762594</v>
      </c>
      <c r="DP191" s="25">
        <v>0.93446916910407507</v>
      </c>
      <c r="DQ191" s="25">
        <v>-0.12106147704219083</v>
      </c>
      <c r="DR191" s="25">
        <v>8.2699016681217236E-2</v>
      </c>
      <c r="DS191" s="18">
        <f t="shared" si="461"/>
        <v>17.161105971320545</v>
      </c>
      <c r="DT191" s="18">
        <f t="shared" si="462"/>
        <v>1.7781448134572799</v>
      </c>
      <c r="DU191" s="18">
        <f>IF(ISNUMBER(DS191),DU190+DS191*0.5,IF(ISNUMBER(DS392),0,""))</f>
        <v>592.53712208276193</v>
      </c>
      <c r="DV191" s="18">
        <f>IF(ISNUMBER(DT191),DV190+DT191*0.5,IF(ISNUMBER(DT392),0,""))</f>
        <v>676.82375886522584</v>
      </c>
      <c r="DW191" s="18">
        <f>IF(ISNUMBER(DU191), DU191*COS(RADIANS(-$C191+Графики!$B$3))+DV191*SIN(RADIANS(-$C191+Графики!$B$3)),"")</f>
        <v>592.53712208276193</v>
      </c>
      <c r="DX191" s="19">
        <f>IF(ISNUMBER(DU191), DU191*COS(RADIANS(-$C191+Графики!$B$5))+DV191*SIN(RADIANS(-$C191+Графики!$B$5)),"")</f>
        <v>676.82375886522584</v>
      </c>
      <c r="DY191" s="24">
        <v>-0.99273142976384199</v>
      </c>
      <c r="DZ191" s="25">
        <v>0.99885436566104857</v>
      </c>
      <c r="EA191" s="25">
        <v>-9.4815622107379871E-2</v>
      </c>
      <c r="EB191" s="25">
        <v>0.14297281856896465</v>
      </c>
      <c r="EC191" s="18">
        <f t="shared" si="463"/>
        <v>17.378989786822522</v>
      </c>
      <c r="ED191" s="18">
        <f t="shared" si="464"/>
        <v>2.0750941172585544</v>
      </c>
      <c r="EE191" s="18">
        <f>IF(ISNUMBER(EC191),EE190+EC191*0.5,IF(ISNUMBER(EC392),0,""))</f>
        <v>583.5713437046528</v>
      </c>
      <c r="EF191" s="18">
        <f>IF(ISNUMBER(ED191),EF190+ED191*0.5,IF(ISNUMBER(ED392),0,""))</f>
        <v>670.15755390468325</v>
      </c>
      <c r="EG191" s="18">
        <f>IF(ISNUMBER(EE191), EE191*COS(RADIANS(-$C191+Графики!$B$3))+EF191*SIN(RADIANS(-$C191+Графики!$B$3)),"")</f>
        <v>583.5713437046528</v>
      </c>
      <c r="EH191" s="19">
        <f>IF(ISNUMBER(EE191), EE191*COS(RADIANS(-$C191+Графики!$B$5))+EF191*SIN(RADIANS(-$C191+Графики!$B$5)),"")</f>
        <v>670.15755390468325</v>
      </c>
      <c r="EI191" s="24">
        <v>-0.92216635313748296</v>
      </c>
      <c r="EJ191" s="25">
        <v>0.96213167598428628</v>
      </c>
      <c r="EK191" s="25">
        <v>-3.3595647807434764E-2</v>
      </c>
      <c r="EL191" s="25">
        <v>7.2359634669102529E-2</v>
      </c>
      <c r="EM191" s="18">
        <f t="shared" si="465"/>
        <v>16.442861321945362</v>
      </c>
      <c r="EN191" s="18">
        <f t="shared" si="466"/>
        <v>0.92463413779566739</v>
      </c>
      <c r="EO191" s="18">
        <f>IF(ISNUMBER(EM191),EO190+EM191*0.5,IF(ISNUMBER(EM392),0,""))</f>
        <v>588.0348456912177</v>
      </c>
      <c r="EP191" s="18">
        <f>IF(ISNUMBER(EN191),EP190+EN191*0.5,IF(ISNUMBER(EN392),0,""))</f>
        <v>673.70889910721257</v>
      </c>
      <c r="EQ191" s="18">
        <f>IF(ISNUMBER(EO191), EO191*COS(RADIANS(-$C191+Графики!$B$3))+EP191*SIN(RADIANS(-$C191+Графики!$B$3)),"")</f>
        <v>588.0348456912177</v>
      </c>
      <c r="ER191" s="19">
        <f>IF(ISNUMBER(EO191), EO191*COS(RADIANS(-$C191+Графики!$B$5))+EP191*SIN(RADIANS(-$C191+Графики!$B$5)),"")</f>
        <v>673.70889910721257</v>
      </c>
      <c r="ES191" s="24">
        <v>-1.0297015895529562</v>
      </c>
      <c r="ET191" s="25">
        <v>0.89277480050304692</v>
      </c>
      <c r="EU191" s="25">
        <v>-0.21687874364377002</v>
      </c>
      <c r="EV191" s="25">
        <v>0.1036287900183728</v>
      </c>
      <c r="EW191" s="18">
        <f t="shared" si="467"/>
        <v>16.775984411731244</v>
      </c>
      <c r="EX191" s="18">
        <f t="shared" si="468"/>
        <v>2.7969522231802562</v>
      </c>
      <c r="EY191" s="18">
        <f>IF(ISNUMBER(EW191),EY190+EW191*0.5,IF(ISNUMBER(EW392),0,""))</f>
        <v>576.97986661309847</v>
      </c>
      <c r="EZ191" s="18">
        <f>IF(ISNUMBER(EX191),EZ190+EX191*0.5,IF(ISNUMBER(EX392),0,""))</f>
        <v>673.81342058042878</v>
      </c>
      <c r="FA191" s="18">
        <f>IF(ISNUMBER(EY191), EY191*COS(RADIANS(-$C191+Графики!$B$3))+EZ191*SIN(RADIANS(-$C191+Графики!$B$3)),"")</f>
        <v>576.97986661309847</v>
      </c>
      <c r="FB191" s="19">
        <f>IF(ISNUMBER(EY191), EY191*COS(RADIANS(-$C191+Графики!$B$5))+EZ191*SIN(RADIANS(-$C191+Графики!$B$5)),"")</f>
        <v>673.81342058042878</v>
      </c>
      <c r="FC191" s="24">
        <v>-0.87428523175388695</v>
      </c>
      <c r="FD191" s="25">
        <v>0.91582057017461749</v>
      </c>
      <c r="FE191" s="25">
        <v>-0.15999200891794896</v>
      </c>
      <c r="FF191" s="25">
        <v>1.2028783782337932E-2</v>
      </c>
      <c r="FG191" s="18">
        <f t="shared" si="469"/>
        <v>15.620984738723957</v>
      </c>
      <c r="FH191" s="18">
        <f t="shared" si="470"/>
        <v>1.5011640434441795</v>
      </c>
      <c r="FI191" s="18">
        <f>IF(ISNUMBER(FG191),FI190+FG191*0.5,IF(ISNUMBER(FG392),0,""))</f>
        <v>585.43398324391251</v>
      </c>
      <c r="FJ191" s="18">
        <f>IF(ISNUMBER(FH191),FJ190+FH191*0.5,IF(ISNUMBER(FH392),0,""))</f>
        <v>678.40862824737451</v>
      </c>
      <c r="FK191" s="18">
        <f>IF(ISNUMBER(FI191), FI191*COS(RADIANS(-$C191+Графики!$B$3))+FJ191*SIN(RADIANS(-$C191+Графики!$B$3)),"")</f>
        <v>585.43398324391251</v>
      </c>
      <c r="FL191" s="19">
        <f>IF(ISNUMBER(FI191), FI191*COS(RADIANS(-$C191+Графики!$B$5))+FJ191*SIN(RADIANS(-$C191+Графики!$B$5)),"")</f>
        <v>678.40862824737451</v>
      </c>
      <c r="FM191" s="24">
        <v>-1.0273294200884571</v>
      </c>
      <c r="FN191" s="25">
        <v>1.0083801212929857</v>
      </c>
      <c r="FO191" s="25">
        <v>-0.18098100346687299</v>
      </c>
      <c r="FP191" s="25">
        <v>0.11969730405002529</v>
      </c>
      <c r="FQ191" s="18">
        <f t="shared" si="471"/>
        <v>17.763982658655841</v>
      </c>
      <c r="FR191" s="18">
        <f t="shared" si="472"/>
        <v>2.6239102168422641</v>
      </c>
      <c r="FS191" s="18">
        <f>IF(ISNUMBER(FQ191),FS190+FQ191*0.5,IF(ISNUMBER(FQ392),0,""))</f>
        <v>593.810068391654</v>
      </c>
      <c r="FT191" s="18">
        <f>IF(ISNUMBER(FR191),FT190+FR191*0.5,IF(ISNUMBER(FR392),0,""))</f>
        <v>669.97072930075319</v>
      </c>
      <c r="FU191" s="18">
        <f>IF(ISNUMBER(FS191), FS191*COS(RADIANS(-$C191+Графики!$B$3))+FT191*SIN(RADIANS(-$C191+Графики!$B$3)),"")</f>
        <v>593.810068391654</v>
      </c>
      <c r="FV191" s="19">
        <f>IF(ISNUMBER(FS191), FS191*COS(RADIANS(-$C191+Графики!$B$5))+FT191*SIN(RADIANS(-$C191+Графики!$B$5)),"")</f>
        <v>669.97072930075319</v>
      </c>
      <c r="FW191" s="24">
        <v>-1.0286633761057464</v>
      </c>
      <c r="FX191" s="25">
        <v>0.90755729533151952</v>
      </c>
      <c r="FY191" s="25">
        <v>-8.2379210237744499E-2</v>
      </c>
      <c r="FZ191" s="25">
        <v>0.15332597644917376</v>
      </c>
      <c r="GA191" s="18">
        <f t="shared" si="473"/>
        <v>16.895908893513855</v>
      </c>
      <c r="GB191" s="18">
        <f t="shared" si="474"/>
        <v>2.0569143354225807</v>
      </c>
      <c r="GC191" s="18">
        <f>IF(ISNUMBER(GA191),GC190+GA191*0.5,IF(ISNUMBER(GA392),0,""))</f>
        <v>592.77096180519538</v>
      </c>
      <c r="GD191" s="18">
        <f>IF(ISNUMBER(GB191),GD190+GB191*0.5,IF(ISNUMBER(GB392),0,""))</f>
        <v>664.44452405831419</v>
      </c>
      <c r="GE191" s="18">
        <f>IF(ISNUMBER(GC191), GC191*COS(RADIANS(-$C191+Графики!$B$3))+GD191*SIN(RADIANS(-$C191+Графики!$B$3)),"")</f>
        <v>592.77096180519538</v>
      </c>
      <c r="GF191" s="19">
        <f>IF(ISNUMBER(GC191), GC191*COS(RADIANS(-$C191+Графики!$B$5))+GD191*SIN(RADIANS(-$C191+Графики!$B$5)),"")</f>
        <v>664.44452405831419</v>
      </c>
      <c r="GG191" s="24">
        <v>-0.99375073184182505</v>
      </c>
      <c r="GH191" s="25">
        <v>0.88822119782874909</v>
      </c>
      <c r="GI191" s="25">
        <v>-0.21623287309633113</v>
      </c>
      <c r="GJ191" s="25">
        <v>4.0958306340823536E-2</v>
      </c>
      <c r="GK191" s="18">
        <f t="shared" si="475"/>
        <v>16.422565015771735</v>
      </c>
      <c r="GL191" s="18">
        <f t="shared" si="476"/>
        <v>2.2444145597942486</v>
      </c>
      <c r="GM191" s="18">
        <f>IF(ISNUMBER(GK191),GM190+GK191*0.5,IF(ISNUMBER(GK392),0,""))</f>
        <v>594.40137551026123</v>
      </c>
      <c r="GN191" s="18">
        <f>IF(ISNUMBER(GL191),GN190+GL191*0.5,IF(ISNUMBER(GL392),0,""))</f>
        <v>673.88468798944507</v>
      </c>
      <c r="GO191" s="18">
        <f>IF(ISNUMBER(GM191), GM191*COS(RADIANS(-$C191+Графики!$B$3))+GN191*SIN(RADIANS(-$C191+Графики!$B$3)),"")</f>
        <v>594.40137551026123</v>
      </c>
      <c r="GP191" s="19">
        <f>IF(ISNUMBER(GM191), GM191*COS(RADIANS(-$C191+Графики!$B$5))+GN191*SIN(RADIANS(-$C191+Графики!$B$5)),"")</f>
        <v>673.88468798944507</v>
      </c>
      <c r="GQ191" s="24">
        <v>-1.0261319945025962</v>
      </c>
      <c r="GR191" s="25">
        <v>0.85252861009587078</v>
      </c>
      <c r="GS191" s="25">
        <v>-0.22186424570094304</v>
      </c>
      <c r="GT191" s="25">
        <v>0.1652236409644082</v>
      </c>
      <c r="GU191" s="18">
        <f t="shared" si="477"/>
        <v>16.393672143363567</v>
      </c>
      <c r="GV191" s="18">
        <f t="shared" si="478"/>
        <v>3.3779726342439695</v>
      </c>
      <c r="GW191" s="18">
        <f>IF(ISNUMBER(GU191),GW190+GU191*0.5,IF(ISNUMBER(GU392),0,""))</f>
        <v>589.90042875406175</v>
      </c>
      <c r="GX191" s="18">
        <f>IF(ISNUMBER(GV191),GX190+GV191*0.5,IF(ISNUMBER(GV392),0,""))</f>
        <v>674.1095564448035</v>
      </c>
      <c r="GY191" s="18">
        <f>IF(ISNUMBER(GW191), GW191*COS(RADIANS(-$C191+Графики!$B$3))+GX191*SIN(RADIANS(-$C191+Графики!$B$3)),"")</f>
        <v>589.90042875406175</v>
      </c>
      <c r="GZ191" s="19">
        <f>IF(ISNUMBER(GW191), GW191*COS(RADIANS(-$C191+Графики!$B$5))+GX191*SIN(RADIANS(-$C191+Графики!$B$5)),"")</f>
        <v>674.1095564448035</v>
      </c>
      <c r="HA191" s="24">
        <v>-0.90408677332601528</v>
      </c>
      <c r="HB191" s="25">
        <v>0.99061496591213338</v>
      </c>
      <c r="HC191" s="25">
        <v>-0.21463212873701526</v>
      </c>
      <c r="HD191" s="25">
        <v>1.465521571435674E-3</v>
      </c>
      <c r="HE191" s="18">
        <f t="shared" si="479"/>
        <v>16.533638477927493</v>
      </c>
      <c r="HF191" s="18">
        <f t="shared" si="480"/>
        <v>1.8858066341125719</v>
      </c>
      <c r="HG191" s="18">
        <f>IF(ISNUMBER(HE191),HG190+HE191*0.5,IF(ISNUMBER(HE392),0,""))</f>
        <v>591.39037725892479</v>
      </c>
      <c r="HH191" s="18">
        <f>IF(ISNUMBER(HF191),HH190+HF191*0.5,IF(ISNUMBER(HF392),0,""))</f>
        <v>673.37604624103778</v>
      </c>
      <c r="HI191" s="18">
        <f>IF(ISNUMBER(HG191), HG191*COS(RADIANS(-$C191+Графики!$B$3))+HH191*SIN(RADIANS(-$C191+Графики!$B$3)),"")</f>
        <v>591.39037725892479</v>
      </c>
      <c r="HJ191" s="19">
        <f>IF(ISNUMBER(HG191), HG191*COS(RADIANS(-$C191+Графики!$B$5))+HH191*SIN(RADIANS(-$C191+Графики!$B$5)),"")</f>
        <v>673.37604624103778</v>
      </c>
      <c r="HK191" s="24">
        <v>-0.98139605852145917</v>
      </c>
      <c r="HL191" s="25">
        <v>0.88933517829176589</v>
      </c>
      <c r="HM191" s="25">
        <v>-0.18465086246892257</v>
      </c>
      <c r="HN191" s="25">
        <v>4.2871294290448086E-2</v>
      </c>
      <c r="HO191" s="18">
        <f t="shared" si="481"/>
        <v>16.324484615472908</v>
      </c>
      <c r="HP191" s="18">
        <f t="shared" si="482"/>
        <v>1.9855040737914256</v>
      </c>
      <c r="HQ191" s="18">
        <f>IF(ISNUMBER(HO191),HQ190+HO191*0.5,IF(ISNUMBER(HO392),0,""))</f>
        <v>590.10595188447428</v>
      </c>
      <c r="HR191" s="18">
        <f>IF(ISNUMBER(HP191),HR190+HP191*0.5,IF(ISNUMBER(HP392),0,""))</f>
        <v>684.40820503983571</v>
      </c>
      <c r="HS191" s="18">
        <f>IF(ISNUMBER(HQ191), HQ191*COS(RADIANS(-$C191+Графики!$B$3))+HR191*SIN(RADIANS(-$C191+Графики!$B$3)),"")</f>
        <v>590.10595188447428</v>
      </c>
      <c r="HT191" s="19">
        <f>IF(ISNUMBER(HQ191), HQ191*COS(RADIANS(-$C191+Графики!$B$5))+HR191*SIN(RADIANS(-$C191+Графики!$B$5)),"")</f>
        <v>684.40820503983571</v>
      </c>
      <c r="HU191" s="24">
        <v>-0.98541042570389537</v>
      </c>
      <c r="HV191" s="25">
        <v>0.87879341337015682</v>
      </c>
      <c r="HW191" s="25">
        <v>-3.6563056149985701E-2</v>
      </c>
      <c r="HX191" s="25">
        <v>0.10787197588839711</v>
      </c>
      <c r="HY191" s="18">
        <f t="shared" si="483"/>
        <v>16.267529888363722</v>
      </c>
      <c r="HZ191" s="18">
        <f t="shared" si="484"/>
        <v>1.2604330984064882</v>
      </c>
      <c r="IA191" s="18">
        <f>IF(ISNUMBER(HY191),IA190+HY191*0.5,IF(ISNUMBER(HY392),0,""))</f>
        <v>583.76544945059356</v>
      </c>
      <c r="IB191" s="18">
        <f>IF(ISNUMBER(HZ191),IB190+HZ191*0.5,IF(ISNUMBER(HZ392),0,""))</f>
        <v>666.94095635470558</v>
      </c>
      <c r="IC191" s="18">
        <f>IF(ISNUMBER(IA191), IA191*COS(RADIANS(-$C191+Графики!$B$3))+IB191*SIN(RADIANS(-$C191+Графики!$B$3)),"")</f>
        <v>583.76544945059356</v>
      </c>
      <c r="ID191" s="19">
        <f>IF(ISNUMBER(IA191), IA191*COS(RADIANS(-$C191+Графики!$B$5))+IB191*SIN(RADIANS(-$C191+Графики!$B$5)),"")</f>
        <v>666.94095635470558</v>
      </c>
      <c r="IE191" s="24">
        <v>-0.93382370227865885</v>
      </c>
      <c r="IF191" s="25">
        <v>0.91787608903769968</v>
      </c>
      <c r="IG191" s="25">
        <v>-4.903011317976641E-2</v>
      </c>
      <c r="IH191" s="25">
        <v>0.13085628950082315</v>
      </c>
      <c r="II191" s="18">
        <f t="shared" si="485"/>
        <v>16.158425829228328</v>
      </c>
      <c r="IJ191" s="18">
        <f t="shared" si="486"/>
        <v>1.5698043584305275</v>
      </c>
      <c r="IK191" s="18">
        <f>IF(ISNUMBER(II191),IK190+II191*0.5,IF(ISNUMBER(II392),0,""))</f>
        <v>588.15992726675995</v>
      </c>
      <c r="IL191" s="18">
        <f>IF(ISNUMBER(IJ191),IL190+IJ191*0.5,IF(ISNUMBER(IJ392),0,""))</f>
        <v>668.5830537760188</v>
      </c>
      <c r="IM191" s="18">
        <f>IF(ISNUMBER(IK191), IK191*COS(RADIANS(-$C191+Графики!$B$3))+IL191*SIN(RADIANS(-$C191+Графики!$B$3)),"")</f>
        <v>588.15992726675995</v>
      </c>
      <c r="IN191" s="19">
        <f>IF(ISNUMBER(IK191), IK191*COS(RADIANS(-$C191+Графики!$B$5))+IL191*SIN(RADIANS(-$C191+Графики!$B$5)),"")</f>
        <v>668.5830537760188</v>
      </c>
      <c r="IO191" s="24">
        <v>-0.87722757868109369</v>
      </c>
      <c r="IP191" s="25">
        <v>0.91826221933296159</v>
      </c>
      <c r="IQ191" s="25">
        <v>-0.15312929508447259</v>
      </c>
      <c r="IR191" s="25">
        <v>4.5816801940987778E-2</v>
      </c>
      <c r="IS191" s="18">
        <f t="shared" si="487"/>
        <v>15.667963217986587</v>
      </c>
      <c r="IT191" s="18">
        <f t="shared" si="488"/>
        <v>1.7361313413813717</v>
      </c>
      <c r="IU191" s="18">
        <f>IF(ISNUMBER(IS191),IU190+IS191*0.5,IF(ISNUMBER(IS392),0,""))</f>
        <v>585.29039129232319</v>
      </c>
      <c r="IV191" s="18">
        <f>IF(ISNUMBER(IT191),IV190+IT191*0.5,IF(ISNUMBER(IT392),0,""))</f>
        <v>674.07680144227686</v>
      </c>
      <c r="IW191" s="18">
        <f>IF(ISNUMBER(IU191), IU191*COS(RADIANS(-$C191+Графики!$B$3))+IV191*SIN(RADIANS(-$C191+Графики!$B$3)),"")</f>
        <v>585.29039129232319</v>
      </c>
      <c r="IX191" s="19">
        <f>IF(ISNUMBER(IU191), IU191*COS(RADIANS(-$C191+Графики!$B$5))+IV191*SIN(RADIANS(-$C191+Графики!$B$5)),"")</f>
        <v>674.07680144227686</v>
      </c>
    </row>
    <row r="192" spans="1:258" s="88" customFormat="1" x14ac:dyDescent="0.25">
      <c r="A192" s="44">
        <v>192</v>
      </c>
      <c r="B192" s="50">
        <v>0</v>
      </c>
      <c r="C192" s="11">
        <f>IF(Графики!$A$7="Расчитывать с учетом закручивания скважины",B192,0)</f>
        <v>0</v>
      </c>
      <c r="D192" s="47">
        <v>94.5</v>
      </c>
      <c r="E192" s="34">
        <f>IF(ISNUMBER(INDEX($I$1:$IX$303,$A192,E$1) ),INDEX($I$1:$IX$303,$A192,E$1),0)</f>
        <v>17.186385202008598</v>
      </c>
      <c r="F192" s="35">
        <f>IF(ISNUMBER(INDEX($I$1:$IX$303,$A192,F$1) ),INDEX($I$1:$IX$303,$A192,F$1),0)</f>
        <v>2.9047303254314283</v>
      </c>
      <c r="G192" s="35">
        <f>IF(ISNUMBER(INDEX($I$1:$IX$303,$A192,G$1) ),INDEX($I$1:$IX$303,$A192,G$1)-$G$305,0)</f>
        <v>-385.05322984728514</v>
      </c>
      <c r="H192" s="36">
        <f>IF(ISNUMBER(INDEX($I$1:$IX$303,$A192,H$1) ),INDEX($I$1:$IX$303,$A192,H$1)-$H$305,0)</f>
        <v>-477.4889060678106</v>
      </c>
      <c r="I192" s="29">
        <v>-1.0179479847737876</v>
      </c>
      <c r="J192" s="25">
        <v>0.9515636540422</v>
      </c>
      <c r="K192" s="25">
        <v>-0.24516089743927258</v>
      </c>
      <c r="L192" s="25">
        <v>8.7697147182922236E-2</v>
      </c>
      <c r="M192" s="18">
        <f t="shared" si="439"/>
        <v>17.186385202008598</v>
      </c>
      <c r="N192" s="18">
        <f t="shared" si="440"/>
        <v>2.9047303254314283</v>
      </c>
      <c r="O192" s="18">
        <f>IF(ISNUMBER(M192),O191+M192*0.5,IF(ISNUMBER(M393),0,""))</f>
        <v>592.86292604212952</v>
      </c>
      <c r="P192" s="18">
        <f>IF(ISNUMBER(N192),P191+N192*0.5,IF(ISNUMBER(N393),0,""))</f>
        <v>677.94075741622692</v>
      </c>
      <c r="Q192" s="18">
        <f>IF(ISNUMBER(O192), O192*COS(RADIANS(-$C192+Графики!$B$3))+P192*SIN(RADIANS(-$C192+Графики!$B$3)),"")</f>
        <v>592.86292604212952</v>
      </c>
      <c r="R192" s="19">
        <f>IF(ISNUMBER(O192), O192*COS(RADIANS(-$C192+Графики!$B$5))+P192*SIN(RADIANS(-$C192+Графики!$B$5)),"")</f>
        <v>677.94075741622692</v>
      </c>
      <c r="S192" s="29">
        <v>-0.9278548373086567</v>
      </c>
      <c r="T192" s="25">
        <v>0.89857480558756964</v>
      </c>
      <c r="U192" s="25">
        <v>-0.3349860588191419</v>
      </c>
      <c r="V192" s="25">
        <v>0.17406390035908434</v>
      </c>
      <c r="W192" s="18">
        <f t="shared" si="441"/>
        <v>15.93793058257819</v>
      </c>
      <c r="X192" s="18">
        <f t="shared" si="442"/>
        <v>4.4422843116800514</v>
      </c>
      <c r="Y192" s="18">
        <f>IF(ISNUMBER(W192),Y191+W192*0.5,IF(ISNUMBER(W393),0,""))</f>
        <v>592.48506470409529</v>
      </c>
      <c r="Z192" s="18">
        <f>IF(ISNUMBER(X192),Z191+X192*0.5,IF(ISNUMBER(X393),0,""))</f>
        <v>675.63611876900177</v>
      </c>
      <c r="AA192" s="18">
        <f>IF(ISNUMBER(Y192), Y192*COS(RADIANS(-$C192+Графики!$B$3))+Z192*SIN(RADIANS(-$C192+Графики!$B$3)),"")</f>
        <v>592.48506470409529</v>
      </c>
      <c r="AB192" s="18">
        <f>IF(ISNUMBER(Y192), Y192*COS(RADIANS(-$C192+Графики!$B$5))+Z192*SIN(RADIANS(-$C192+Графики!$B$5)),"")</f>
        <v>675.63611876900177</v>
      </c>
      <c r="AC192" s="24">
        <v>-0.95339992052522538</v>
      </c>
      <c r="AD192" s="25">
        <v>0.97741053291011804</v>
      </c>
      <c r="AE192" s="25">
        <v>-0.33046189353867139</v>
      </c>
      <c r="AF192" s="25">
        <v>0.13024678816776333</v>
      </c>
      <c r="AG192" s="18">
        <f t="shared" si="443"/>
        <v>16.848702555486138</v>
      </c>
      <c r="AH192" s="18">
        <f t="shared" si="444"/>
        <v>4.0204308631213115</v>
      </c>
      <c r="AI192" s="18">
        <f>IF(ISNUMBER(AG192),AI191+AG192*0.5,IF(ISNUMBER(AG393),0,""))</f>
        <v>596.02309860879188</v>
      </c>
      <c r="AJ192" s="18">
        <f>IF(ISNUMBER(AH192),AJ191+AH192*0.5,IF(ISNUMBER(AH393),0,""))</f>
        <v>678.92689287753421</v>
      </c>
      <c r="AK192" s="18">
        <f>IF(ISNUMBER(AI192), AI192*COS(RADIANS(-$C192+Графики!$B$3))+AJ192*SIN(RADIANS(-$C192+Графики!$B$3)),"")</f>
        <v>596.02309860879188</v>
      </c>
      <c r="AL192" s="19">
        <f>IF(ISNUMBER(AI192), AI192*COS(RADIANS(-$C192+Графики!$B$5))+AJ192*SIN(RADIANS(-$C192+Графики!$B$5)),"")</f>
        <v>678.92689287753421</v>
      </c>
      <c r="AM192" s="24">
        <v>-0.91166704218245831</v>
      </c>
      <c r="AN192" s="25">
        <v>0.89473989675935484</v>
      </c>
      <c r="AO192" s="25">
        <v>-0.2198249013382863</v>
      </c>
      <c r="AP192" s="25">
        <v>0.20276071131940579</v>
      </c>
      <c r="AQ192" s="18">
        <f t="shared" si="445"/>
        <v>15.76322147938267</v>
      </c>
      <c r="AR192" s="18">
        <f t="shared" si="446"/>
        <v>3.6877467975949725</v>
      </c>
      <c r="AS192" s="18">
        <f>IF(ISNUMBER(AQ192),AS191+AQ192*0.5,IF(ISNUMBER(AQ393),0,""))</f>
        <v>589.02058605586524</v>
      </c>
      <c r="AT192" s="18">
        <f>IF(ISNUMBER(AR192),AT191+AR192*0.5,IF(ISNUMBER(AR393),0,""))</f>
        <v>674.45244437093629</v>
      </c>
      <c r="AU192" s="18">
        <f>IF(ISNUMBER(AS192), AS192*COS(RADIANS(-$C192+Графики!$B$3))+AT192*SIN(RADIANS(-$C192+Графики!$B$3)),"")</f>
        <v>589.02058605586524</v>
      </c>
      <c r="AV192" s="19">
        <f>IF(ISNUMBER(AS192), AS192*COS(RADIANS(-$C192+Графики!$B$5))+AT192*SIN(RADIANS(-$C192+Графики!$B$5)),"")</f>
        <v>674.45244437093629</v>
      </c>
      <c r="AW192" s="24">
        <v>-0.8567355447410453</v>
      </c>
      <c r="AX192" s="25">
        <v>1.0011242090153032</v>
      </c>
      <c r="AY192" s="25">
        <v>-0.387972387311594</v>
      </c>
      <c r="AZ192" s="25">
        <v>0.19388684447769181</v>
      </c>
      <c r="BA192" s="18">
        <f t="shared" si="447"/>
        <v>16.212174600906774</v>
      </c>
      <c r="BB192" s="18">
        <f t="shared" si="448"/>
        <v>5.0776578694591734</v>
      </c>
      <c r="BC192" s="18">
        <f>IF(ISNUMBER(BA192),BC191+BA192*0.5,IF(ISNUMBER(BA393),0,""))</f>
        <v>588.32933297904503</v>
      </c>
      <c r="BD192" s="18">
        <f>IF(ISNUMBER(BB192),BD191+BB192*0.5,IF(ISNUMBER(BB393),0,""))</f>
        <v>673.51198359154557</v>
      </c>
      <c r="BE192" s="18">
        <f>IF(ISNUMBER(BC192), BC192*COS(RADIANS(-$C192+Графики!$B$3))+BD192*SIN(RADIANS(-$C192+Графики!$B$3)),"")</f>
        <v>588.32933297904503</v>
      </c>
      <c r="BF192" s="19">
        <f>IF(ISNUMBER(BC192), BC192*COS(RADIANS(-$C192+Графики!$B$5))+BD192*SIN(RADIANS(-$C192+Графики!$B$5)),"")</f>
        <v>673.51198359154557</v>
      </c>
      <c r="BG192" s="24">
        <v>-0.87532621195769467</v>
      </c>
      <c r="BH192" s="25">
        <v>0.84308333251892731</v>
      </c>
      <c r="BI192" s="25">
        <v>-0.40129618738575834</v>
      </c>
      <c r="BJ192" s="25">
        <v>0.23722735924410895</v>
      </c>
      <c r="BK192" s="18">
        <f t="shared" si="449"/>
        <v>14.995390185977934</v>
      </c>
      <c r="BL192" s="18">
        <f t="shared" si="450"/>
        <v>5.5721402850358226</v>
      </c>
      <c r="BM192" s="18">
        <f>IF(ISNUMBER(BK192),BM191+BK192*0.5,IF(ISNUMBER(BK393),0,""))</f>
        <v>591.62775199367684</v>
      </c>
      <c r="BN192" s="18">
        <f>IF(ISNUMBER(BL192),BN191+BL192*0.5,IF(ISNUMBER(BL393),0,""))</f>
        <v>668.60183396989044</v>
      </c>
      <c r="BO192" s="18">
        <f>IF(ISNUMBER(BM192), BM192*COS(RADIANS(-$C192+Графики!$B$3))+BN192*SIN(RADIANS(-$C192+Графики!$B$3)),"")</f>
        <v>591.62775199367684</v>
      </c>
      <c r="BP192" s="19">
        <f>IF(ISNUMBER(BM192), BM192*COS(RADIANS(-$C192+Графики!$B$5))+BN192*SIN(RADIANS(-$C192+Графики!$B$5)),"")</f>
        <v>668.60183396989044</v>
      </c>
      <c r="BQ192" s="24">
        <v>-0.99797950418548209</v>
      </c>
      <c r="BR192" s="25">
        <v>0.83571662371208955</v>
      </c>
      <c r="BS192" s="25">
        <v>-0.37943662211163709</v>
      </c>
      <c r="BT192" s="25">
        <v>0.16169238822482715</v>
      </c>
      <c r="BU192" s="18">
        <f t="shared" si="451"/>
        <v>16.001334540251772</v>
      </c>
      <c r="BV192" s="18">
        <f t="shared" si="452"/>
        <v>4.7222239035799012</v>
      </c>
      <c r="BW192" s="18">
        <f>IF(ISNUMBER(BU192),BW191+BU192*0.5,IF(ISNUMBER(BU393),0,""))</f>
        <v>594.46152211562423</v>
      </c>
      <c r="BX192" s="18">
        <f>IF(ISNUMBER(BV192),BX191+BV192*0.5,IF(ISNUMBER(BV393),0,""))</f>
        <v>671.78973185688631</v>
      </c>
      <c r="BY192" s="18">
        <f>IF(ISNUMBER(BW192), BW192*COS(RADIANS(-$C192+Графики!$B$3))+BX192*SIN(RADIANS(-$C192+Графики!$B$3)),"")</f>
        <v>594.46152211562423</v>
      </c>
      <c r="BZ192" s="19">
        <f>IF(ISNUMBER(BW192), BW192*COS(RADIANS(-$C192+Графики!$B$5))+BX192*SIN(RADIANS(-$C192+Графики!$B$5)),"")</f>
        <v>671.78973185688631</v>
      </c>
      <c r="CA192" s="29">
        <v>-0.98559018101838469</v>
      </c>
      <c r="CB192" s="25">
        <v>0.89453334783957505</v>
      </c>
      <c r="CC192" s="25">
        <v>-0.40139810250749097</v>
      </c>
      <c r="CD192" s="25">
        <v>8.0499326321830295E-2</v>
      </c>
      <c r="CE192" s="18">
        <f t="shared" si="453"/>
        <v>16.406436848925839</v>
      </c>
      <c r="CF192" s="18">
        <f t="shared" si="454"/>
        <v>4.2053359997613704</v>
      </c>
      <c r="CG192" s="18">
        <f>IF(ISNUMBER(CE192),CG191+CE192*0.5,IF(ISNUMBER(CE393),0,""))</f>
        <v>602.71502324425796</v>
      </c>
      <c r="CH192" s="18">
        <f>IF(ISNUMBER(CF192),CH191+CF192*0.5,IF(ISNUMBER(CF393),0,""))</f>
        <v>685.41756383659174</v>
      </c>
      <c r="CI192" s="18">
        <f>IF(ISNUMBER(CG192), CG192*COS(RADIANS(-$C192+Графики!$B$3))+CH192*SIN(RADIANS(-$C192+Графики!$B$3)),"")</f>
        <v>602.71502324425796</v>
      </c>
      <c r="CJ192" s="19">
        <f>IF(ISNUMBER(CG192), CG192*COS(RADIANS(-$C192+Графики!$B$5))+CH192*SIN(RADIANS(-$C192+Графики!$B$5)),"")</f>
        <v>685.41756383659174</v>
      </c>
      <c r="CK192" s="24">
        <v>-1.0083311885502193</v>
      </c>
      <c r="CL192" s="25">
        <v>0.84212643122212583</v>
      </c>
      <c r="CM192" s="25">
        <v>-0.38303376955900958</v>
      </c>
      <c r="CN192" s="25">
        <v>0.10908007098504255</v>
      </c>
      <c r="CO192" s="18">
        <f t="shared" si="455"/>
        <v>16.147587251845085</v>
      </c>
      <c r="CP192" s="18">
        <f t="shared" si="456"/>
        <v>4.2944902056606233</v>
      </c>
      <c r="CQ192" s="18">
        <f>IF(ISNUMBER(CO192),CQ191+CO192*0.5,IF(ISNUMBER(CO393),0,""))</f>
        <v>601.34372928894788</v>
      </c>
      <c r="CR192" s="18">
        <f>IF(ISNUMBER(CP192),CR191+CP192*0.5,IF(ISNUMBER(CP393),0,""))</f>
        <v>683.43998009683276</v>
      </c>
      <c r="CS192" s="18">
        <f>IF(ISNUMBER(CQ192), CQ192*COS(RADIANS(-$C192+Графики!$B$3))+CR192*SIN(RADIANS(-$C192+Графики!$B$3)),"")</f>
        <v>601.34372928894788</v>
      </c>
      <c r="CT192" s="19">
        <f>IF(ISNUMBER(CQ192), CQ192*COS(RADIANS(-$C192+Графики!$B$5))+CR192*SIN(RADIANS(-$C192+Графики!$B$5)),"")</f>
        <v>683.43998009683276</v>
      </c>
      <c r="CU192" s="24">
        <v>-0.89950695494295385</v>
      </c>
      <c r="CV192" s="25">
        <v>0.98416704236978292</v>
      </c>
      <c r="CW192" s="25">
        <v>-0.32449467181965674</v>
      </c>
      <c r="CX192" s="25">
        <v>9.3208094638796229E-2</v>
      </c>
      <c r="CY192" s="18">
        <f t="shared" si="457"/>
        <v>16.437416353070265</v>
      </c>
      <c r="CZ192" s="18">
        <f t="shared" si="458"/>
        <v>3.6451362124811211</v>
      </c>
      <c r="DA192" s="18">
        <f>IF(ISNUMBER(CY192),DA191+CY192*0.5,IF(ISNUMBER(CY393),0,""))</f>
        <v>591.25422345866173</v>
      </c>
      <c r="DB192" s="18">
        <f>IF(ISNUMBER(CZ192),DB191+CZ192*0.5,IF(ISNUMBER(CZ393),0,""))</f>
        <v>678.82521464766444</v>
      </c>
      <c r="DC192" s="18">
        <f>IF(ISNUMBER(DA192), DA192*COS(RADIANS(-$C192+Графики!$B$3))+DB192*SIN(RADIANS(-$C192+Графики!$B$3)),"")</f>
        <v>591.25422345866173</v>
      </c>
      <c r="DD192" s="19">
        <f>IF(ISNUMBER(DA192), DA192*COS(RADIANS(-$C192+Графики!$B$5))+DB192*SIN(RADIANS(-$C192+Графики!$B$5)),"")</f>
        <v>678.82521464766444</v>
      </c>
      <c r="DE192" s="24">
        <v>-0.84676957394202257</v>
      </c>
      <c r="DF192" s="25">
        <v>0.86379738088595559</v>
      </c>
      <c r="DG192" s="25">
        <v>-0.27942699614012334</v>
      </c>
      <c r="DH192" s="25">
        <v>0.15652452559288324</v>
      </c>
      <c r="DI192" s="18">
        <f t="shared" si="459"/>
        <v>14.926958340431899</v>
      </c>
      <c r="DJ192" s="18">
        <f t="shared" si="460"/>
        <v>3.8043855395670336</v>
      </c>
      <c r="DK192" s="18">
        <f>IF(ISNUMBER(DI192),DK191+DI192*0.5,IF(ISNUMBER(DI393),0,""))</f>
        <v>591.56554268621267</v>
      </c>
      <c r="DL192" s="18">
        <f>IF(ISNUMBER(DJ192),DL191+DJ192*0.5,IF(ISNUMBER(DJ393),0,""))</f>
        <v>680.94913377562671</v>
      </c>
      <c r="DM192" s="18">
        <f>IF(ISNUMBER(DK192), DK192*COS(RADIANS(-$C192+Графики!$B$3))+DL192*SIN(RADIANS(-$C192+Графики!$B$3)),"")</f>
        <v>591.56554268621267</v>
      </c>
      <c r="DN192" s="19">
        <f>IF(ISNUMBER(DK192), DK192*COS(RADIANS(-$C192+Графики!$B$5))+DL192*SIN(RADIANS(-$C192+Графики!$B$5)),"")</f>
        <v>680.94913377562671</v>
      </c>
      <c r="DO192" s="24">
        <v>-0.95965557997537043</v>
      </c>
      <c r="DP192" s="25">
        <v>0.93757010480924408</v>
      </c>
      <c r="DQ192" s="25">
        <v>-0.38698799823986463</v>
      </c>
      <c r="DR192" s="25">
        <v>6.5807430239415543E-2</v>
      </c>
      <c r="DS192" s="18">
        <f t="shared" si="461"/>
        <v>16.555661043203433</v>
      </c>
      <c r="DT192" s="18">
        <f t="shared" si="462"/>
        <v>3.9513752500204871</v>
      </c>
      <c r="DU192" s="18">
        <f>IF(ISNUMBER(DS192),DU191+DS192*0.5,IF(ISNUMBER(DS393),0,""))</f>
        <v>600.81495260436361</v>
      </c>
      <c r="DV192" s="18">
        <f>IF(ISNUMBER(DT192),DV191+DT192*0.5,IF(ISNUMBER(DT393),0,""))</f>
        <v>678.79944649023605</v>
      </c>
      <c r="DW192" s="18">
        <f>IF(ISNUMBER(DU192), DU192*COS(RADIANS(-$C192+Графики!$B$3))+DV192*SIN(RADIANS(-$C192+Графики!$B$3)),"")</f>
        <v>600.81495260436361</v>
      </c>
      <c r="DX192" s="19">
        <f>IF(ISNUMBER(DU192), DU192*COS(RADIANS(-$C192+Графики!$B$5))+DV192*SIN(RADIANS(-$C192+Графики!$B$5)),"")</f>
        <v>678.79944649023605</v>
      </c>
      <c r="DY192" s="24">
        <v>-0.98051565958434839</v>
      </c>
      <c r="DZ192" s="25">
        <v>1.0066148824253429</v>
      </c>
      <c r="EA192" s="25">
        <v>-0.37292915885013644</v>
      </c>
      <c r="EB192" s="25">
        <v>9.8094234288363197E-2</v>
      </c>
      <c r="EC192" s="18">
        <f t="shared" si="463"/>
        <v>17.340116224949433</v>
      </c>
      <c r="ED192" s="18">
        <f t="shared" si="464"/>
        <v>4.1104429571730954</v>
      </c>
      <c r="EE192" s="18">
        <f>IF(ISNUMBER(EC192),EE191+EC192*0.5,IF(ISNUMBER(EC393),0,""))</f>
        <v>592.24140181712755</v>
      </c>
      <c r="EF192" s="18">
        <f>IF(ISNUMBER(ED192),EF191+ED192*0.5,IF(ISNUMBER(ED393),0,""))</f>
        <v>672.21277538326979</v>
      </c>
      <c r="EG192" s="18">
        <f>IF(ISNUMBER(EE192), EE192*COS(RADIANS(-$C192+Графики!$B$3))+EF192*SIN(RADIANS(-$C192+Графики!$B$3)),"")</f>
        <v>592.24140181712755</v>
      </c>
      <c r="EH192" s="19">
        <f>IF(ISNUMBER(EE192), EE192*COS(RADIANS(-$C192+Графики!$B$5))+EF192*SIN(RADIANS(-$C192+Графики!$B$5)),"")</f>
        <v>672.21277538326979</v>
      </c>
      <c r="EI192" s="24">
        <v>-0.90854646466887934</v>
      </c>
      <c r="EJ192" s="25">
        <v>0.99736887826620146</v>
      </c>
      <c r="EK192" s="25">
        <v>-0.2402542542669231</v>
      </c>
      <c r="EL192" s="25">
        <v>0.17948399087366021</v>
      </c>
      <c r="EM192" s="18">
        <f t="shared" si="465"/>
        <v>16.631482175282116</v>
      </c>
      <c r="EN192" s="18">
        <f t="shared" si="466"/>
        <v>3.6628989963254002</v>
      </c>
      <c r="EO192" s="18">
        <f>IF(ISNUMBER(EM192),EO191+EM192*0.5,IF(ISNUMBER(EM393),0,""))</f>
        <v>596.35058677885877</v>
      </c>
      <c r="EP192" s="18">
        <f>IF(ISNUMBER(EN192),EP191+EN192*0.5,IF(ISNUMBER(EN393),0,""))</f>
        <v>675.54034860537524</v>
      </c>
      <c r="EQ192" s="18">
        <f>IF(ISNUMBER(EO192), EO192*COS(RADIANS(-$C192+Графики!$B$3))+EP192*SIN(RADIANS(-$C192+Графики!$B$3)),"")</f>
        <v>596.35058677885877</v>
      </c>
      <c r="ER192" s="19">
        <f>IF(ISNUMBER(EO192), EO192*COS(RADIANS(-$C192+Графики!$B$5))+EP192*SIN(RADIANS(-$C192+Графики!$B$5)),"")</f>
        <v>675.54034860537524</v>
      </c>
      <c r="ES192" s="24">
        <v>-0.83680692353719344</v>
      </c>
      <c r="ET192" s="25">
        <v>0.96707170222877281</v>
      </c>
      <c r="EU192" s="25">
        <v>-0.33322630722672419</v>
      </c>
      <c r="EV192" s="25">
        <v>0.23861744204090149</v>
      </c>
      <c r="EW192" s="18">
        <f t="shared" si="467"/>
        <v>15.741160522181971</v>
      </c>
      <c r="EX192" s="18">
        <f t="shared" si="468"/>
        <v>4.9902574038143648</v>
      </c>
      <c r="EY192" s="18">
        <f>IF(ISNUMBER(EW192),EY191+EW192*0.5,IF(ISNUMBER(EW393),0,""))</f>
        <v>584.8504468741894</v>
      </c>
      <c r="EZ192" s="18">
        <f>IF(ISNUMBER(EX192),EZ191+EX192*0.5,IF(ISNUMBER(EX393),0,""))</f>
        <v>676.308549282336</v>
      </c>
      <c r="FA192" s="18">
        <f>IF(ISNUMBER(EY192), EY192*COS(RADIANS(-$C192+Графики!$B$3))+EZ192*SIN(RADIANS(-$C192+Графики!$B$3)),"")</f>
        <v>584.8504468741894</v>
      </c>
      <c r="FB192" s="19">
        <f>IF(ISNUMBER(EY192), EY192*COS(RADIANS(-$C192+Графики!$B$5))+EZ192*SIN(RADIANS(-$C192+Графики!$B$5)),"")</f>
        <v>676.308549282336</v>
      </c>
      <c r="FC192" s="24">
        <v>-0.91065610436313194</v>
      </c>
      <c r="FD192" s="25">
        <v>0.93545368399854534</v>
      </c>
      <c r="FE192" s="25">
        <v>-0.31646844472322266</v>
      </c>
      <c r="FF192" s="25">
        <v>8.2868244858928547E-2</v>
      </c>
      <c r="FG192" s="18">
        <f t="shared" si="469"/>
        <v>16.109650200418379</v>
      </c>
      <c r="FH192" s="18">
        <f t="shared" si="470"/>
        <v>3.4848629750535371</v>
      </c>
      <c r="FI192" s="18">
        <f>IF(ISNUMBER(FG192),FI191+FG192*0.5,IF(ISNUMBER(FG393),0,""))</f>
        <v>593.48880834412171</v>
      </c>
      <c r="FJ192" s="18">
        <f>IF(ISNUMBER(FH192),FJ191+FH192*0.5,IF(ISNUMBER(FH393),0,""))</f>
        <v>680.15105973490131</v>
      </c>
      <c r="FK192" s="18">
        <f>IF(ISNUMBER(FI192), FI192*COS(RADIANS(-$C192+Графики!$B$3))+FJ192*SIN(RADIANS(-$C192+Графики!$B$3)),"")</f>
        <v>593.48880834412171</v>
      </c>
      <c r="FL192" s="19">
        <f>IF(ISNUMBER(FI192), FI192*COS(RADIANS(-$C192+Графики!$B$5))+FJ192*SIN(RADIANS(-$C192+Графики!$B$5)),"")</f>
        <v>680.15105973490131</v>
      </c>
      <c r="FM192" s="24">
        <v>-1.0061086686251259</v>
      </c>
      <c r="FN192" s="25">
        <v>0.82081989287150148</v>
      </c>
      <c r="FO192" s="25">
        <v>-0.40563154863131035</v>
      </c>
      <c r="FP192" s="25">
        <v>0.16171968602451739</v>
      </c>
      <c r="FQ192" s="18">
        <f t="shared" si="471"/>
        <v>15.942283915548291</v>
      </c>
      <c r="FR192" s="18">
        <f t="shared" si="472"/>
        <v>4.9510533023069305</v>
      </c>
      <c r="FS192" s="18">
        <f>IF(ISNUMBER(FQ192),FS191+FQ192*0.5,IF(ISNUMBER(FQ393),0,""))</f>
        <v>601.78121034942819</v>
      </c>
      <c r="FT192" s="18">
        <f>IF(ISNUMBER(FR192),FT191+FR192*0.5,IF(ISNUMBER(FR393),0,""))</f>
        <v>672.44625595190666</v>
      </c>
      <c r="FU192" s="18">
        <f>IF(ISNUMBER(FS192), FS192*COS(RADIANS(-$C192+Графики!$B$3))+FT192*SIN(RADIANS(-$C192+Графики!$B$3)),"")</f>
        <v>601.78121034942819</v>
      </c>
      <c r="FV192" s="19">
        <f>IF(ISNUMBER(FS192), FS192*COS(RADIANS(-$C192+Графики!$B$5))+FT192*SIN(RADIANS(-$C192+Графики!$B$5)),"")</f>
        <v>672.44625595190666</v>
      </c>
      <c r="FW192" s="24">
        <v>-0.96759851020169352</v>
      </c>
      <c r="FX192" s="25">
        <v>1.0027982233221975</v>
      </c>
      <c r="FY192" s="25">
        <v>-0.20654653916800314</v>
      </c>
      <c r="FZ192" s="25">
        <v>0.21335819979649037</v>
      </c>
      <c r="GA192" s="18">
        <f t="shared" si="473"/>
        <v>17.194107969121553</v>
      </c>
      <c r="GB192" s="18">
        <f t="shared" si="474"/>
        <v>3.6643519192803602</v>
      </c>
      <c r="GC192" s="18">
        <f>IF(ISNUMBER(GA192),GC191+GA192*0.5,IF(ISNUMBER(GA393),0,""))</f>
        <v>601.36801578975621</v>
      </c>
      <c r="GD192" s="18">
        <f>IF(ISNUMBER(GB192),GD191+GB192*0.5,IF(ISNUMBER(GB393),0,""))</f>
        <v>666.27670001795434</v>
      </c>
      <c r="GE192" s="18">
        <f>IF(ISNUMBER(GC192), GC192*COS(RADIANS(-$C192+Графики!$B$3))+GD192*SIN(RADIANS(-$C192+Графики!$B$3)),"")</f>
        <v>601.36801578975621</v>
      </c>
      <c r="GF192" s="19">
        <f>IF(ISNUMBER(GC192), GC192*COS(RADIANS(-$C192+Графики!$B$5))+GD192*SIN(RADIANS(-$C192+Графики!$B$5)),"")</f>
        <v>666.27670001795434</v>
      </c>
      <c r="GG192" s="24">
        <v>-0.92365227749997614</v>
      </c>
      <c r="GH192" s="25">
        <v>0.8572073607855093</v>
      </c>
      <c r="GI192" s="25">
        <v>-0.29222239871035993</v>
      </c>
      <c r="GJ192" s="25">
        <v>9.3340352386645897E-2</v>
      </c>
      <c r="GK192" s="18">
        <f t="shared" si="475"/>
        <v>15.540306533734769</v>
      </c>
      <c r="GL192" s="18">
        <f t="shared" si="476"/>
        <v>3.3646633912762596</v>
      </c>
      <c r="GM192" s="18">
        <f>IF(ISNUMBER(GK192),GM191+GK192*0.5,IF(ISNUMBER(GK393),0,""))</f>
        <v>602.17152877712863</v>
      </c>
      <c r="GN192" s="18">
        <f>IF(ISNUMBER(GL192),GN191+GL192*0.5,IF(ISNUMBER(GL393),0,""))</f>
        <v>675.56701968508321</v>
      </c>
      <c r="GO192" s="18">
        <f>IF(ISNUMBER(GM192), GM192*COS(RADIANS(-$C192+Графики!$B$3))+GN192*SIN(RADIANS(-$C192+Графики!$B$3)),"")</f>
        <v>602.17152877712863</v>
      </c>
      <c r="GP192" s="19">
        <f>IF(ISNUMBER(GM192), GM192*COS(RADIANS(-$C192+Графики!$B$5))+GN192*SIN(RADIANS(-$C192+Графики!$B$5)),"")</f>
        <v>675.56701968508321</v>
      </c>
      <c r="GQ192" s="24">
        <v>-0.98944750676375004</v>
      </c>
      <c r="GR192" s="25">
        <v>0.89185267104503274</v>
      </c>
      <c r="GS192" s="25">
        <v>-0.2740210753207114</v>
      </c>
      <c r="GT192" s="25">
        <v>0.12939115272983984</v>
      </c>
      <c r="GU192" s="18">
        <f t="shared" si="477"/>
        <v>16.416703665182144</v>
      </c>
      <c r="GV192" s="18">
        <f t="shared" si="478"/>
        <v>3.5204285394137402</v>
      </c>
      <c r="GW192" s="18">
        <f>IF(ISNUMBER(GU192),GW191+GU192*0.5,IF(ISNUMBER(GU393),0,""))</f>
        <v>598.10878058665287</v>
      </c>
      <c r="GX192" s="18">
        <f>IF(ISNUMBER(GV192),GX191+GV192*0.5,IF(ISNUMBER(GV393),0,""))</f>
        <v>675.86977071451042</v>
      </c>
      <c r="GY192" s="18">
        <f>IF(ISNUMBER(GW192), GW192*COS(RADIANS(-$C192+Графики!$B$3))+GX192*SIN(RADIANS(-$C192+Графики!$B$3)),"")</f>
        <v>598.10878058665287</v>
      </c>
      <c r="GZ192" s="19">
        <f>IF(ISNUMBER(GW192), GW192*COS(RADIANS(-$C192+Графики!$B$5))+GX192*SIN(RADIANS(-$C192+Графики!$B$5)),"")</f>
        <v>675.86977071451042</v>
      </c>
      <c r="HA192" s="24">
        <v>-0.88449826789216901</v>
      </c>
      <c r="HB192" s="25">
        <v>0.89983776950346084</v>
      </c>
      <c r="HC192" s="25">
        <v>-0.30299816917280731</v>
      </c>
      <c r="HD192" s="25">
        <v>0.24783210385392782</v>
      </c>
      <c r="HE192" s="18">
        <f t="shared" si="479"/>
        <v>15.570640168403644</v>
      </c>
      <c r="HF192" s="18">
        <f t="shared" si="480"/>
        <v>4.8068824303961053</v>
      </c>
      <c r="HG192" s="18">
        <f>IF(ISNUMBER(HE192),HG191+HE192*0.5,IF(ISNUMBER(HE393),0,""))</f>
        <v>599.17569734312656</v>
      </c>
      <c r="HH192" s="18">
        <f>IF(ISNUMBER(HF192),HH191+HF192*0.5,IF(ISNUMBER(HF393),0,""))</f>
        <v>675.77948745623587</v>
      </c>
      <c r="HI192" s="18">
        <f>IF(ISNUMBER(HG192), HG192*COS(RADIANS(-$C192+Графики!$B$3))+HH192*SIN(RADIANS(-$C192+Графики!$B$3)),"")</f>
        <v>599.17569734312656</v>
      </c>
      <c r="HJ192" s="19">
        <f>IF(ISNUMBER(HG192), HG192*COS(RADIANS(-$C192+Графики!$B$5))+HH192*SIN(RADIANS(-$C192+Графики!$B$5)),"")</f>
        <v>675.77948745623587</v>
      </c>
      <c r="HK192" s="24">
        <v>-0.84415663390200357</v>
      </c>
      <c r="HL192" s="25">
        <v>0.8121983011741144</v>
      </c>
      <c r="HM192" s="25">
        <v>-0.3105687255338202</v>
      </c>
      <c r="HN192" s="25">
        <v>0.11683578366008399</v>
      </c>
      <c r="HO192" s="18">
        <f t="shared" si="481"/>
        <v>14.453920276634053</v>
      </c>
      <c r="HP192" s="18">
        <f t="shared" si="482"/>
        <v>3.7297993138076864</v>
      </c>
      <c r="HQ192" s="18">
        <f>IF(ISNUMBER(HO192),HQ191+HO192*0.5,IF(ISNUMBER(HO393),0,""))</f>
        <v>597.33291202279133</v>
      </c>
      <c r="HR192" s="18">
        <f>IF(ISNUMBER(HP192),HR191+HP192*0.5,IF(ISNUMBER(HP393),0,""))</f>
        <v>686.27310469673955</v>
      </c>
      <c r="HS192" s="18">
        <f>IF(ISNUMBER(HQ192), HQ192*COS(RADIANS(-$C192+Графики!$B$3))+HR192*SIN(RADIANS(-$C192+Графики!$B$3)),"")</f>
        <v>597.33291202279133</v>
      </c>
      <c r="HT192" s="19">
        <f>IF(ISNUMBER(HQ192), HQ192*COS(RADIANS(-$C192+Графики!$B$5))+HR192*SIN(RADIANS(-$C192+Графики!$B$5)),"")</f>
        <v>686.27310469673955</v>
      </c>
      <c r="HU192" s="24">
        <v>-0.90365616161673146</v>
      </c>
      <c r="HV192" s="25">
        <v>0.90797963857053332</v>
      </c>
      <c r="HW192" s="25">
        <v>-0.3294654260905549</v>
      </c>
      <c r="HX192" s="25">
        <v>0.10785454841499528</v>
      </c>
      <c r="HY192" s="18">
        <f t="shared" si="483"/>
        <v>15.808846215931258</v>
      </c>
      <c r="HZ192" s="18">
        <f t="shared" si="484"/>
        <v>3.8163274561442355</v>
      </c>
      <c r="IA192" s="18">
        <f>IF(ISNUMBER(HY192),IA191+HY192*0.5,IF(ISNUMBER(HY393),0,""))</f>
        <v>591.66987255855918</v>
      </c>
      <c r="IB192" s="18">
        <f>IF(ISNUMBER(HZ192),IB191+HZ192*0.5,IF(ISNUMBER(HZ393),0,""))</f>
        <v>668.84912008277774</v>
      </c>
      <c r="IC192" s="18">
        <f>IF(ISNUMBER(IA192), IA192*COS(RADIANS(-$C192+Графики!$B$3))+IB192*SIN(RADIANS(-$C192+Графики!$B$3)),"")</f>
        <v>591.66987255855918</v>
      </c>
      <c r="ID192" s="19">
        <f>IF(ISNUMBER(IA192), IA192*COS(RADIANS(-$C192+Графики!$B$5))+IB192*SIN(RADIANS(-$C192+Графики!$B$5)),"")</f>
        <v>668.84912008277774</v>
      </c>
      <c r="IE192" s="24">
        <v>-1.0018471729034504</v>
      </c>
      <c r="IF192" s="25">
        <v>0.94063939702945298</v>
      </c>
      <c r="IG192" s="25">
        <v>-0.28827446483099495</v>
      </c>
      <c r="IH192" s="25">
        <v>0.1757147053211304</v>
      </c>
      <c r="II192" s="18">
        <f t="shared" si="485"/>
        <v>16.950581342505792</v>
      </c>
      <c r="IJ192" s="18">
        <f t="shared" si="486"/>
        <v>4.0490582923276506</v>
      </c>
      <c r="IK192" s="18">
        <f>IF(ISNUMBER(II192),IK191+II192*0.5,IF(ISNUMBER(II393),0,""))</f>
        <v>596.63521793801283</v>
      </c>
      <c r="IL192" s="18">
        <f>IF(ISNUMBER(IJ192),IL191+IJ192*0.5,IF(ISNUMBER(IJ393),0,""))</f>
        <v>670.60758292218259</v>
      </c>
      <c r="IM192" s="18">
        <f>IF(ISNUMBER(IK192), IK192*COS(RADIANS(-$C192+Графики!$B$3))+IL192*SIN(RADIANS(-$C192+Графики!$B$3)),"")</f>
        <v>596.63521793801283</v>
      </c>
      <c r="IN192" s="19">
        <f>IF(ISNUMBER(IK192), IK192*COS(RADIANS(-$C192+Графики!$B$5))+IL192*SIN(RADIANS(-$C192+Графики!$B$5)),"")</f>
        <v>670.60758292218259</v>
      </c>
      <c r="IO192" s="24">
        <v>-0.90089035701978371</v>
      </c>
      <c r="IP192" s="25">
        <v>0.80981639171972974</v>
      </c>
      <c r="IQ192" s="25">
        <v>-0.29416005222393027</v>
      </c>
      <c r="IR192" s="25">
        <v>0.15475482942614552</v>
      </c>
      <c r="IS192" s="18">
        <f t="shared" si="487"/>
        <v>14.928178136519469</v>
      </c>
      <c r="IT192" s="18">
        <f t="shared" si="488"/>
        <v>3.9175113526553522</v>
      </c>
      <c r="IU192" s="18">
        <f>IF(ISNUMBER(IS192),IU191+IS192*0.5,IF(ISNUMBER(IS393),0,""))</f>
        <v>592.75448036058287</v>
      </c>
      <c r="IV192" s="18">
        <f>IF(ISNUMBER(IT192),IV191+IT192*0.5,IF(ISNUMBER(IT393),0,""))</f>
        <v>676.03555711860452</v>
      </c>
      <c r="IW192" s="18">
        <f>IF(ISNUMBER(IU192), IU192*COS(RADIANS(-$C192+Графики!$B$3))+IV192*SIN(RADIANS(-$C192+Графики!$B$3)),"")</f>
        <v>592.75448036058287</v>
      </c>
      <c r="IX192" s="19">
        <f>IF(ISNUMBER(IU192), IU192*COS(RADIANS(-$C192+Графики!$B$5))+IV192*SIN(RADIANS(-$C192+Графики!$B$5)),"")</f>
        <v>676.03555711860452</v>
      </c>
    </row>
    <row r="193" spans="1:258" s="88" customFormat="1" x14ac:dyDescent="0.25">
      <c r="A193" s="44">
        <v>193</v>
      </c>
      <c r="B193" s="50">
        <v>0</v>
      </c>
      <c r="C193" s="11">
        <f>IF(Графики!$A$7="Расчитывать с учетом закручивания скважины",B193,0)</f>
        <v>0</v>
      </c>
      <c r="D193" s="47">
        <v>95</v>
      </c>
      <c r="E193" s="34">
        <f>IF(ISNUMBER(INDEX($I$1:$IX$303,$A193,E$1) ),INDEX($I$1:$IX$303,$A193,E$1),0)</f>
        <v>12.706368604834818</v>
      </c>
      <c r="F193" s="35">
        <f>IF(ISNUMBER(INDEX($I$1:$IX$303,$A193,F$1) ),INDEX($I$1:$IX$303,$A193,F$1),0)</f>
        <v>6.4438080091552443</v>
      </c>
      <c r="G193" s="35">
        <f>IF(ISNUMBER(INDEX($I$1:$IX$303,$A193,G$1) ),INDEX($I$1:$IX$303,$A193,G$1)-$G$305,0)</f>
        <v>-378.70004554486775</v>
      </c>
      <c r="H193" s="36">
        <f>IF(ISNUMBER(INDEX($I$1:$IX$303,$A193,H$1) ),INDEX($I$1:$IX$303,$A193,H$1)-$H$305,0)</f>
        <v>-474.26700206323301</v>
      </c>
      <c r="I193" s="29">
        <v>-0.79408144112096568</v>
      </c>
      <c r="J193" s="25">
        <v>0.66200032983188295</v>
      </c>
      <c r="K193" s="25">
        <v>-0.39555153618323091</v>
      </c>
      <c r="L193" s="25">
        <v>0.34285957984376469</v>
      </c>
      <c r="M193" s="18">
        <f t="shared" si="439"/>
        <v>12.706368604834818</v>
      </c>
      <c r="N193" s="18">
        <f t="shared" si="440"/>
        <v>6.4438080091552443</v>
      </c>
      <c r="O193" s="18">
        <f>IF(ISNUMBER(M193),O192+M193*0.5,IF(ISNUMBER(M394),0,""))</f>
        <v>599.21611034454691</v>
      </c>
      <c r="P193" s="18">
        <f>IF(ISNUMBER(N193),P192+N193*0.5,IF(ISNUMBER(N394),0,""))</f>
        <v>681.16266142080451</v>
      </c>
      <c r="Q193" s="18">
        <f>IF(ISNUMBER(O193), O193*COS(RADIANS(-$C193+Графики!$B$3))+P193*SIN(RADIANS(-$C193+Графики!$B$3)),"")</f>
        <v>599.21611034454691</v>
      </c>
      <c r="R193" s="19">
        <f>IF(ISNUMBER(O193), O193*COS(RADIANS(-$C193+Графики!$B$5))+P193*SIN(RADIANS(-$C193+Графики!$B$5)),"")</f>
        <v>681.16266142080451</v>
      </c>
      <c r="S193" s="29">
        <v>-0.84903610769705107</v>
      </c>
      <c r="T193" s="25">
        <v>0.64290849576249287</v>
      </c>
      <c r="U193" s="25">
        <v>-0.48056980305479835</v>
      </c>
      <c r="V193" s="25">
        <v>0.34348238732989234</v>
      </c>
      <c r="W193" s="18">
        <f t="shared" si="441"/>
        <v>13.01930496544805</v>
      </c>
      <c r="X193" s="18">
        <f t="shared" si="442"/>
        <v>7.1911499849102141</v>
      </c>
      <c r="Y193" s="18">
        <f>IF(ISNUMBER(W193),Y192+W193*0.5,IF(ISNUMBER(W394),0,""))</f>
        <v>598.99471718681934</v>
      </c>
      <c r="Z193" s="18">
        <f>IF(ISNUMBER(X193),Z192+X193*0.5,IF(ISNUMBER(X394),0,""))</f>
        <v>679.23169376145688</v>
      </c>
      <c r="AA193" s="18">
        <f>IF(ISNUMBER(Y193), Y193*COS(RADIANS(-$C193+Графики!$B$3))+Z193*SIN(RADIANS(-$C193+Графики!$B$3)),"")</f>
        <v>598.99471718681934</v>
      </c>
      <c r="AB193" s="18">
        <f>IF(ISNUMBER(Y193), Y193*COS(RADIANS(-$C193+Графики!$B$5))+Z193*SIN(RADIANS(-$C193+Графики!$B$5)),"")</f>
        <v>679.23169376145688</v>
      </c>
      <c r="AC193" s="24">
        <v>-0.7067311244713339</v>
      </c>
      <c r="AD193" s="25">
        <v>0.65868775658805323</v>
      </c>
      <c r="AE193" s="25">
        <v>-0.41331320359587487</v>
      </c>
      <c r="AF193" s="25">
        <v>0.44892729831515288</v>
      </c>
      <c r="AG193" s="18">
        <f t="shared" si="443"/>
        <v>11.915245612994955</v>
      </c>
      <c r="AH193" s="18">
        <f t="shared" si="444"/>
        <v>7.5243968484931569</v>
      </c>
      <c r="AI193" s="18">
        <f>IF(ISNUMBER(AG193),AI192+AG193*0.5,IF(ISNUMBER(AG394),0,""))</f>
        <v>601.98072141528939</v>
      </c>
      <c r="AJ193" s="18">
        <f>IF(ISNUMBER(AH193),AJ192+AH193*0.5,IF(ISNUMBER(AH394),0,""))</f>
        <v>682.68909130178076</v>
      </c>
      <c r="AK193" s="18">
        <f>IF(ISNUMBER(AI193), AI193*COS(RADIANS(-$C193+Графики!$B$3))+AJ193*SIN(RADIANS(-$C193+Графики!$B$3)),"")</f>
        <v>601.98072141528939</v>
      </c>
      <c r="AL193" s="19">
        <f>IF(ISNUMBER(AI193), AI193*COS(RADIANS(-$C193+Графики!$B$5))+AJ193*SIN(RADIANS(-$C193+Графики!$B$5)),"")</f>
        <v>682.68909130178076</v>
      </c>
      <c r="AM193" s="24">
        <v>-0.69958990962251288</v>
      </c>
      <c r="AN193" s="25">
        <v>0.60812046720400303</v>
      </c>
      <c r="AO193" s="25">
        <v>-0.48202056584878838</v>
      </c>
      <c r="AP193" s="25">
        <v>0.38117902351586941</v>
      </c>
      <c r="AQ193" s="18">
        <f t="shared" si="445"/>
        <v>11.411678170918201</v>
      </c>
      <c r="AR193" s="18">
        <f t="shared" si="446"/>
        <v>7.5327662282369587</v>
      </c>
      <c r="AS193" s="18">
        <f>IF(ISNUMBER(AQ193),AS192+AQ193*0.5,IF(ISNUMBER(AQ394),0,""))</f>
        <v>594.72642514132428</v>
      </c>
      <c r="AT193" s="18">
        <f>IF(ISNUMBER(AR193),AT192+AR193*0.5,IF(ISNUMBER(AR394),0,""))</f>
        <v>678.21882748505482</v>
      </c>
      <c r="AU193" s="18">
        <f>IF(ISNUMBER(AS193), AS193*COS(RADIANS(-$C193+Графики!$B$3))+AT193*SIN(RADIANS(-$C193+Графики!$B$3)),"")</f>
        <v>594.72642514132428</v>
      </c>
      <c r="AV193" s="19">
        <f>IF(ISNUMBER(AS193), AS193*COS(RADIANS(-$C193+Графики!$B$5))+AT193*SIN(RADIANS(-$C193+Графики!$B$5)),"")</f>
        <v>678.21882748505482</v>
      </c>
      <c r="AW193" s="24">
        <v>-0.65751144523322325</v>
      </c>
      <c r="AX193" s="25">
        <v>0.76852680396958006</v>
      </c>
      <c r="AY193" s="25">
        <v>-0.36284161586437291</v>
      </c>
      <c r="AZ193" s="25">
        <v>0.37028379034516989</v>
      </c>
      <c r="BA193" s="18">
        <f t="shared" si="447"/>
        <v>12.44421014992262</v>
      </c>
      <c r="BB193" s="18">
        <f t="shared" si="448"/>
        <v>6.3976824401646057</v>
      </c>
      <c r="BC193" s="18">
        <f>IF(ISNUMBER(BA193),BC192+BA193*0.5,IF(ISNUMBER(BA394),0,""))</f>
        <v>594.55143805400633</v>
      </c>
      <c r="BD193" s="18">
        <f>IF(ISNUMBER(BB193),BD192+BB193*0.5,IF(ISNUMBER(BB394),0,""))</f>
        <v>676.71082481162784</v>
      </c>
      <c r="BE193" s="18">
        <f>IF(ISNUMBER(BC193), BC193*COS(RADIANS(-$C193+Графики!$B$3))+BD193*SIN(RADIANS(-$C193+Графики!$B$3)),"")</f>
        <v>594.55143805400633</v>
      </c>
      <c r="BF193" s="19">
        <f>IF(ISNUMBER(BC193), BC193*COS(RADIANS(-$C193+Графики!$B$5))+BD193*SIN(RADIANS(-$C193+Графики!$B$5)),"")</f>
        <v>676.71082481162784</v>
      </c>
      <c r="BG193" s="24">
        <v>-0.82479404283493585</v>
      </c>
      <c r="BH193" s="25">
        <v>0.77317367832329176</v>
      </c>
      <c r="BI193" s="25">
        <v>-0.49963834095760373</v>
      </c>
      <c r="BJ193" s="25">
        <v>0.48604573671306994</v>
      </c>
      <c r="BK193" s="18">
        <f t="shared" si="449"/>
        <v>13.944447087131273</v>
      </c>
      <c r="BL193" s="18">
        <f t="shared" si="450"/>
        <v>8.6016101974971377</v>
      </c>
      <c r="BM193" s="18">
        <f>IF(ISNUMBER(BK193),BM192+BK193*0.5,IF(ISNUMBER(BK394),0,""))</f>
        <v>598.59997553724247</v>
      </c>
      <c r="BN193" s="18">
        <f>IF(ISNUMBER(BL193),BN192+BL193*0.5,IF(ISNUMBER(BL394),0,""))</f>
        <v>672.90263906863902</v>
      </c>
      <c r="BO193" s="18">
        <f>IF(ISNUMBER(BM193), BM193*COS(RADIANS(-$C193+Графики!$B$3))+BN193*SIN(RADIANS(-$C193+Графики!$B$3)),"")</f>
        <v>598.59997553724247</v>
      </c>
      <c r="BP193" s="19">
        <f>IF(ISNUMBER(BM193), BM193*COS(RADIANS(-$C193+Графики!$B$5))+BN193*SIN(RADIANS(-$C193+Графики!$B$5)),"")</f>
        <v>672.90263906863902</v>
      </c>
      <c r="BQ193" s="24">
        <v>-0.73067112679179647</v>
      </c>
      <c r="BR193" s="25">
        <v>0.80017612702997098</v>
      </c>
      <c r="BS193" s="25">
        <v>-0.43320675348336923</v>
      </c>
      <c r="BT193" s="25">
        <v>0.41459404152535606</v>
      </c>
      <c r="BU193" s="18">
        <f t="shared" si="451"/>
        <v>13.35876510359593</v>
      </c>
      <c r="BV193" s="18">
        <f t="shared" si="452"/>
        <v>7.398390142036372</v>
      </c>
      <c r="BW193" s="18">
        <f>IF(ISNUMBER(BU193),BW192+BU193*0.5,IF(ISNUMBER(BU394),0,""))</f>
        <v>601.14090466742221</v>
      </c>
      <c r="BX193" s="18">
        <f>IF(ISNUMBER(BV193),BX192+BV193*0.5,IF(ISNUMBER(BV394),0,""))</f>
        <v>675.48892692790446</v>
      </c>
      <c r="BY193" s="18">
        <f>IF(ISNUMBER(BW193), BW193*COS(RADIANS(-$C193+Графики!$B$3))+BX193*SIN(RADIANS(-$C193+Графики!$B$3)),"")</f>
        <v>601.14090466742221</v>
      </c>
      <c r="BZ193" s="19">
        <f>IF(ISNUMBER(BW193), BW193*COS(RADIANS(-$C193+Графики!$B$5))+BX193*SIN(RADIANS(-$C193+Графики!$B$5)),"")</f>
        <v>675.48892692790446</v>
      </c>
      <c r="CA193" s="29">
        <v>-0.7555856312832756</v>
      </c>
      <c r="CB193" s="25">
        <v>0.61005908660484487</v>
      </c>
      <c r="CC193" s="25">
        <v>-0.31603262654688868</v>
      </c>
      <c r="CD193" s="25">
        <v>0.47640485310390901</v>
      </c>
      <c r="CE193" s="18">
        <f t="shared" si="453"/>
        <v>11.917216271183539</v>
      </c>
      <c r="CF193" s="18">
        <f t="shared" si="454"/>
        <v>6.9152664511473656</v>
      </c>
      <c r="CG193" s="18">
        <f>IF(ISNUMBER(CE193),CG192+CE193*0.5,IF(ISNUMBER(CE394),0,""))</f>
        <v>608.67363137984978</v>
      </c>
      <c r="CH193" s="18">
        <f>IF(ISNUMBER(CF193),CH192+CF193*0.5,IF(ISNUMBER(CF394),0,""))</f>
        <v>688.8751970621654</v>
      </c>
      <c r="CI193" s="18">
        <f>IF(ISNUMBER(CG193), CG193*COS(RADIANS(-$C193+Графики!$B$3))+CH193*SIN(RADIANS(-$C193+Графики!$B$3)),"")</f>
        <v>608.67363137984978</v>
      </c>
      <c r="CJ193" s="19">
        <f>IF(ISNUMBER(CG193), CG193*COS(RADIANS(-$C193+Графики!$B$5))+CH193*SIN(RADIANS(-$C193+Графики!$B$5)),"")</f>
        <v>688.8751970621654</v>
      </c>
      <c r="CK193" s="24">
        <v>-0.79834372286276567</v>
      </c>
      <c r="CL193" s="25">
        <v>0.71986334890518844</v>
      </c>
      <c r="CM193" s="25">
        <v>-0.31818384793285731</v>
      </c>
      <c r="CN193" s="25">
        <v>0.36715453789402253</v>
      </c>
      <c r="CO193" s="18">
        <f t="shared" si="455"/>
        <v>13.248468467994691</v>
      </c>
      <c r="CP193" s="18">
        <f t="shared" si="456"/>
        <v>5.9806700077373876</v>
      </c>
      <c r="CQ193" s="18">
        <f>IF(ISNUMBER(CO193),CQ192+CO193*0.5,IF(ISNUMBER(CO394),0,""))</f>
        <v>607.96796352294518</v>
      </c>
      <c r="CR193" s="18">
        <f>IF(ISNUMBER(CP193),CR192+CP193*0.5,IF(ISNUMBER(CP394),0,""))</f>
        <v>686.43031510070148</v>
      </c>
      <c r="CS193" s="18">
        <f>IF(ISNUMBER(CQ193), CQ193*COS(RADIANS(-$C193+Графики!$B$3))+CR193*SIN(RADIANS(-$C193+Графики!$B$3)),"")</f>
        <v>607.96796352294518</v>
      </c>
      <c r="CT193" s="19">
        <f>IF(ISNUMBER(CQ193), CQ193*COS(RADIANS(-$C193+Графики!$B$5))+CR193*SIN(RADIANS(-$C193+Графики!$B$5)),"")</f>
        <v>686.43031510070148</v>
      </c>
      <c r="CU193" s="24">
        <v>-0.72554524856483316</v>
      </c>
      <c r="CV193" s="25">
        <v>0.67725429294432471</v>
      </c>
      <c r="CW193" s="25">
        <v>-0.32775818092375458</v>
      </c>
      <c r="CX193" s="25">
        <v>0.39475220938384015</v>
      </c>
      <c r="CY193" s="18">
        <f t="shared" si="457"/>
        <v>12.241429616774775</v>
      </c>
      <c r="CZ193" s="18">
        <f t="shared" si="458"/>
        <v>6.3050508198071933</v>
      </c>
      <c r="DA193" s="18">
        <f>IF(ISNUMBER(CY193),DA192+CY193*0.5,IF(ISNUMBER(CY394),0,""))</f>
        <v>597.37493826704906</v>
      </c>
      <c r="DB193" s="18">
        <f>IF(ISNUMBER(CZ193),DB192+CZ193*0.5,IF(ISNUMBER(CZ394),0,""))</f>
        <v>681.97774005756798</v>
      </c>
      <c r="DC193" s="18">
        <f>IF(ISNUMBER(DA193), DA193*COS(RADIANS(-$C193+Графики!$B$3))+DB193*SIN(RADIANS(-$C193+Графики!$B$3)),"")</f>
        <v>597.37493826704906</v>
      </c>
      <c r="DD193" s="19">
        <f>IF(ISNUMBER(DA193), DA193*COS(RADIANS(-$C193+Графики!$B$5))+DB193*SIN(RADIANS(-$C193+Графики!$B$5)),"")</f>
        <v>681.97774005756798</v>
      </c>
      <c r="DE193" s="24">
        <v>-0.81346289605376543</v>
      </c>
      <c r="DF193" s="25">
        <v>0.60671478067643636</v>
      </c>
      <c r="DG193" s="25">
        <v>-0.32470274375149066</v>
      </c>
      <c r="DH193" s="25">
        <v>0.4715875457772013</v>
      </c>
      <c r="DI193" s="18">
        <f t="shared" si="459"/>
        <v>12.393070950946017</v>
      </c>
      <c r="DJ193" s="18">
        <f t="shared" si="460"/>
        <v>6.9488877522141355</v>
      </c>
      <c r="DK193" s="18">
        <f>IF(ISNUMBER(DI193),DK192+DI193*0.5,IF(ISNUMBER(DI394),0,""))</f>
        <v>597.76207816168562</v>
      </c>
      <c r="DL193" s="18">
        <f>IF(ISNUMBER(DJ193),DL192+DJ193*0.5,IF(ISNUMBER(DJ394),0,""))</f>
        <v>684.42357765173381</v>
      </c>
      <c r="DM193" s="18">
        <f>IF(ISNUMBER(DK193), DK193*COS(RADIANS(-$C193+Графики!$B$3))+DL193*SIN(RADIANS(-$C193+Графики!$B$3)),"")</f>
        <v>597.76207816168562</v>
      </c>
      <c r="DN193" s="19">
        <f>IF(ISNUMBER(DK193), DK193*COS(RADIANS(-$C193+Графики!$B$5))+DL193*SIN(RADIANS(-$C193+Графики!$B$5)),"")</f>
        <v>684.42357765173381</v>
      </c>
      <c r="DO193" s="24">
        <v>-0.84539713675376083</v>
      </c>
      <c r="DP193" s="25">
        <v>0.62059754675239742</v>
      </c>
      <c r="DQ193" s="25">
        <v>-0.39662584955807278</v>
      </c>
      <c r="DR193" s="25">
        <v>0.42059064245563427</v>
      </c>
      <c r="DS193" s="18">
        <f t="shared" si="461"/>
        <v>12.792868054846879</v>
      </c>
      <c r="DT193" s="18">
        <f t="shared" si="462"/>
        <v>7.1314987929472329</v>
      </c>
      <c r="DU193" s="18">
        <f>IF(ISNUMBER(DS193),DU192+DS193*0.5,IF(ISNUMBER(DS394),0,""))</f>
        <v>607.21138663178704</v>
      </c>
      <c r="DV193" s="18">
        <f>IF(ISNUMBER(DT193),DV192+DT193*0.5,IF(ISNUMBER(DT394),0,""))</f>
        <v>682.36519588670967</v>
      </c>
      <c r="DW193" s="18">
        <f>IF(ISNUMBER(DU193), DU193*COS(RADIANS(-$C193+Графики!$B$3))+DV193*SIN(RADIANS(-$C193+Графики!$B$3)),"")</f>
        <v>607.21138663178704</v>
      </c>
      <c r="DX193" s="19">
        <f>IF(ISNUMBER(DU193), DU193*COS(RADIANS(-$C193+Графики!$B$5))+DV193*SIN(RADIANS(-$C193+Графики!$B$5)),"")</f>
        <v>682.36519588670967</v>
      </c>
      <c r="DY193" s="24">
        <v>-0.77494695159140481</v>
      </c>
      <c r="DZ193" s="25">
        <v>0.76063307211430053</v>
      </c>
      <c r="EA193" s="25">
        <v>-0.33894663106588108</v>
      </c>
      <c r="EB193" s="25">
        <v>0.41105474273231657</v>
      </c>
      <c r="EC193" s="18">
        <f t="shared" si="463"/>
        <v>13.400062615396376</v>
      </c>
      <c r="ED193" s="18">
        <f t="shared" si="464"/>
        <v>6.5449499557459836</v>
      </c>
      <c r="EE193" s="18">
        <f>IF(ISNUMBER(EC193),EE192+EC193*0.5,IF(ISNUMBER(EC394),0,""))</f>
        <v>598.94143312482572</v>
      </c>
      <c r="EF193" s="18">
        <f>IF(ISNUMBER(ED193),EF192+ED193*0.5,IF(ISNUMBER(ED394),0,""))</f>
        <v>675.48525036114279</v>
      </c>
      <c r="EG193" s="18">
        <f>IF(ISNUMBER(EE193), EE193*COS(RADIANS(-$C193+Графики!$B$3))+EF193*SIN(RADIANS(-$C193+Графики!$B$3)),"")</f>
        <v>598.94143312482572</v>
      </c>
      <c r="EH193" s="19">
        <f>IF(ISNUMBER(EE193), EE193*COS(RADIANS(-$C193+Графики!$B$5))+EF193*SIN(RADIANS(-$C193+Графики!$B$5)),"")</f>
        <v>675.48525036114279</v>
      </c>
      <c r="EI193" s="24">
        <v>-0.75166809973508841</v>
      </c>
      <c r="EJ193" s="25">
        <v>0.63154413517474395</v>
      </c>
      <c r="EK193" s="25">
        <v>-0.46570884804972901</v>
      </c>
      <c r="EL193" s="25">
        <v>0.46423079208163709</v>
      </c>
      <c r="EM193" s="18">
        <f t="shared" si="465"/>
        <v>12.070510750641004</v>
      </c>
      <c r="EN193" s="18">
        <f t="shared" si="466"/>
        <v>8.1151652079853402</v>
      </c>
      <c r="EO193" s="18">
        <f>IF(ISNUMBER(EM193),EO192+EM193*0.5,IF(ISNUMBER(EM394),0,""))</f>
        <v>602.38584215417927</v>
      </c>
      <c r="EP193" s="18">
        <f>IF(ISNUMBER(EN193),EP192+EN193*0.5,IF(ISNUMBER(EN394),0,""))</f>
        <v>679.59793120936786</v>
      </c>
      <c r="EQ193" s="18">
        <f>IF(ISNUMBER(EO193), EO193*COS(RADIANS(-$C193+Графики!$B$3))+EP193*SIN(RADIANS(-$C193+Графики!$B$3)),"")</f>
        <v>602.38584215417927</v>
      </c>
      <c r="ER193" s="19">
        <f>IF(ISNUMBER(EO193), EO193*COS(RADIANS(-$C193+Графики!$B$5))+EP193*SIN(RADIANS(-$C193+Графики!$B$5)),"")</f>
        <v>679.59793120936786</v>
      </c>
      <c r="ES193" s="24">
        <v>-0.66849487898710147</v>
      </c>
      <c r="ET193" s="25">
        <v>0.71744237084663565</v>
      </c>
      <c r="EU193" s="25">
        <v>-0.365697807335855</v>
      </c>
      <c r="EV193" s="25">
        <v>0.3700734877120061</v>
      </c>
      <c r="EW193" s="18">
        <f t="shared" si="467"/>
        <v>12.094289256099142</v>
      </c>
      <c r="EX193" s="18">
        <f t="shared" si="468"/>
        <v>6.4207717018521349</v>
      </c>
      <c r="EY193" s="18">
        <f>IF(ISNUMBER(EW193),EY192+EW193*0.5,IF(ISNUMBER(EW394),0,""))</f>
        <v>590.89759150223892</v>
      </c>
      <c r="EZ193" s="18">
        <f>IF(ISNUMBER(EX193),EZ192+EX193*0.5,IF(ISNUMBER(EX394),0,""))</f>
        <v>679.51893513326206</v>
      </c>
      <c r="FA193" s="18">
        <f>IF(ISNUMBER(EY193), EY193*COS(RADIANS(-$C193+Графики!$B$3))+EZ193*SIN(RADIANS(-$C193+Графики!$B$3)),"")</f>
        <v>590.89759150223892</v>
      </c>
      <c r="FB193" s="19">
        <f>IF(ISNUMBER(EY193), EY193*COS(RADIANS(-$C193+Графики!$B$5))+EZ193*SIN(RADIANS(-$C193+Графики!$B$5)),"")</f>
        <v>679.51893513326206</v>
      </c>
      <c r="FC193" s="24">
        <v>-0.73515014982818838</v>
      </c>
      <c r="FD193" s="25">
        <v>0.71973382871431646</v>
      </c>
      <c r="FE193" s="25">
        <v>-0.32044437378942414</v>
      </c>
      <c r="FF193" s="25">
        <v>0.34246703331917472</v>
      </c>
      <c r="FG193" s="18">
        <f t="shared" si="469"/>
        <v>12.69591673732147</v>
      </c>
      <c r="FH193" s="18">
        <f t="shared" si="470"/>
        <v>5.7849610846834336</v>
      </c>
      <c r="FI193" s="18">
        <f>IF(ISNUMBER(FG193),FI192+FG193*0.5,IF(ISNUMBER(FG394),0,""))</f>
        <v>599.83676671278249</v>
      </c>
      <c r="FJ193" s="18">
        <f>IF(ISNUMBER(FH193),FJ192+FH193*0.5,IF(ISNUMBER(FH394),0,""))</f>
        <v>683.04354027724298</v>
      </c>
      <c r="FK193" s="18">
        <f>IF(ISNUMBER(FI193), FI193*COS(RADIANS(-$C193+Графики!$B$3))+FJ193*SIN(RADIANS(-$C193+Графики!$B$3)),"")</f>
        <v>599.83676671278249</v>
      </c>
      <c r="FL193" s="19">
        <f>IF(ISNUMBER(FI193), FI193*COS(RADIANS(-$C193+Графики!$B$5))+FJ193*SIN(RADIANS(-$C193+Графики!$B$5)),"")</f>
        <v>683.04354027724298</v>
      </c>
      <c r="FM193" s="24">
        <v>-0.66445582169601802</v>
      </c>
      <c r="FN193" s="25">
        <v>0.66391923118527407</v>
      </c>
      <c r="FO193" s="25">
        <v>-0.39511514993149444</v>
      </c>
      <c r="FP193" s="25">
        <v>0.37843101721379446</v>
      </c>
      <c r="FQ193" s="18">
        <f t="shared" si="471"/>
        <v>11.591999559931715</v>
      </c>
      <c r="FR193" s="18">
        <f t="shared" si="472"/>
        <v>6.7504124981722446</v>
      </c>
      <c r="FS193" s="18">
        <f>IF(ISNUMBER(FQ193),FS192+FQ193*0.5,IF(ISNUMBER(FQ394),0,""))</f>
        <v>607.57721012939408</v>
      </c>
      <c r="FT193" s="18">
        <f>IF(ISNUMBER(FR193),FT192+FR193*0.5,IF(ISNUMBER(FR394),0,""))</f>
        <v>675.82146220099276</v>
      </c>
      <c r="FU193" s="18">
        <f>IF(ISNUMBER(FS193), FS193*COS(RADIANS(-$C193+Графики!$B$3))+FT193*SIN(RADIANS(-$C193+Графики!$B$3)),"")</f>
        <v>607.57721012939408</v>
      </c>
      <c r="FV193" s="19">
        <f>IF(ISNUMBER(FS193), FS193*COS(RADIANS(-$C193+Графики!$B$5))+FT193*SIN(RADIANS(-$C193+Графики!$B$5)),"")</f>
        <v>675.82146220099276</v>
      </c>
      <c r="FW193" s="24">
        <v>-0.68210256732979524</v>
      </c>
      <c r="FX193" s="25">
        <v>0.74601905251937817</v>
      </c>
      <c r="FY193" s="25">
        <v>-0.34812619392694216</v>
      </c>
      <c r="FZ193" s="25">
        <v>0.43472128193581772</v>
      </c>
      <c r="GA193" s="18">
        <f t="shared" si="473"/>
        <v>12.462389578742236</v>
      </c>
      <c r="GB193" s="18">
        <f t="shared" si="474"/>
        <v>6.8315798573942983</v>
      </c>
      <c r="GC193" s="18">
        <f>IF(ISNUMBER(GA193),GC192+GA193*0.5,IF(ISNUMBER(GA394),0,""))</f>
        <v>607.59921057912732</v>
      </c>
      <c r="GD193" s="18">
        <f>IF(ISNUMBER(GB193),GD192+GB193*0.5,IF(ISNUMBER(GB394),0,""))</f>
        <v>669.69248994665145</v>
      </c>
      <c r="GE193" s="18">
        <f>IF(ISNUMBER(GC193), GC193*COS(RADIANS(-$C193+Графики!$B$3))+GD193*SIN(RADIANS(-$C193+Графики!$B$3)),"")</f>
        <v>607.59921057912732</v>
      </c>
      <c r="GF193" s="19">
        <f>IF(ISNUMBER(GC193), GC193*COS(RADIANS(-$C193+Графики!$B$5))+GD193*SIN(RADIANS(-$C193+Графики!$B$5)),"")</f>
        <v>669.69248994665145</v>
      </c>
      <c r="GG193" s="24">
        <v>-0.80095266768464279</v>
      </c>
      <c r="GH193" s="25">
        <v>0.7714411104677158</v>
      </c>
      <c r="GI193" s="25">
        <v>-0.47191470519287215</v>
      </c>
      <c r="GJ193" s="25">
        <v>0.47201046439838168</v>
      </c>
      <c r="GK193" s="18">
        <f t="shared" si="475"/>
        <v>13.721293686586517</v>
      </c>
      <c r="GL193" s="18">
        <f t="shared" si="476"/>
        <v>8.2372078967814009</v>
      </c>
      <c r="GM193" s="18">
        <f>IF(ISNUMBER(GK193),GM192+GK193*0.5,IF(ISNUMBER(GK394),0,""))</f>
        <v>609.03217562042187</v>
      </c>
      <c r="GN193" s="18">
        <f>IF(ISNUMBER(GL193),GN192+GL193*0.5,IF(ISNUMBER(GL394),0,""))</f>
        <v>679.68562363347394</v>
      </c>
      <c r="GO193" s="18">
        <f>IF(ISNUMBER(GM193), GM193*COS(RADIANS(-$C193+Графики!$B$3))+GN193*SIN(RADIANS(-$C193+Графики!$B$3)),"")</f>
        <v>609.03217562042187</v>
      </c>
      <c r="GP193" s="19">
        <f>IF(ISNUMBER(GM193), GM193*COS(RADIANS(-$C193+Графики!$B$5))+GN193*SIN(RADIANS(-$C193+Графики!$B$5)),"")</f>
        <v>679.68562363347394</v>
      </c>
      <c r="GQ193" s="24">
        <v>-0.79425821099237004</v>
      </c>
      <c r="GR193" s="25">
        <v>0.68206864504061271</v>
      </c>
      <c r="GS193" s="25">
        <v>-0.44460841085380454</v>
      </c>
      <c r="GT193" s="25">
        <v>0.36625984913146692</v>
      </c>
      <c r="GU193" s="18">
        <f t="shared" si="477"/>
        <v>12.883025839054309</v>
      </c>
      <c r="GV193" s="18">
        <f t="shared" si="478"/>
        <v>7.0761014155048043</v>
      </c>
      <c r="GW193" s="18">
        <f>IF(ISNUMBER(GU193),GW192+GU193*0.5,IF(ISNUMBER(GU394),0,""))</f>
        <v>604.55029350617997</v>
      </c>
      <c r="GX193" s="18">
        <f>IF(ISNUMBER(GV193),GX192+GV193*0.5,IF(ISNUMBER(GV394),0,""))</f>
        <v>679.40782142226283</v>
      </c>
      <c r="GY193" s="18">
        <f>IF(ISNUMBER(GW193), GW193*COS(RADIANS(-$C193+Графики!$B$3))+GX193*SIN(RADIANS(-$C193+Графики!$B$3)),"")</f>
        <v>604.55029350617997</v>
      </c>
      <c r="GZ193" s="19">
        <f>IF(ISNUMBER(GW193), GW193*COS(RADIANS(-$C193+Графики!$B$5))+GX193*SIN(RADIANS(-$C193+Графики!$B$5)),"")</f>
        <v>679.40782142226283</v>
      </c>
      <c r="HA193" s="24">
        <v>-0.79990233345351891</v>
      </c>
      <c r="HB193" s="25">
        <v>0.68046810897026722</v>
      </c>
      <c r="HC193" s="25">
        <v>-0.32453024276757225</v>
      </c>
      <c r="HD193" s="25">
        <v>0.40883208231005419</v>
      </c>
      <c r="HE193" s="18">
        <f t="shared" si="479"/>
        <v>12.918309850629946</v>
      </c>
      <c r="HF193" s="18">
        <f t="shared" si="480"/>
        <v>6.3997499049926905</v>
      </c>
      <c r="HG193" s="18">
        <f>IF(ISNUMBER(HE193),HG192+HE193*0.5,IF(ISNUMBER(HE394),0,""))</f>
        <v>605.63485226844148</v>
      </c>
      <c r="HH193" s="18">
        <f>IF(ISNUMBER(HF193),HH192+HF193*0.5,IF(ISNUMBER(HF394),0,""))</f>
        <v>678.97936240873219</v>
      </c>
      <c r="HI193" s="18">
        <f>IF(ISNUMBER(HG193), HG193*COS(RADIANS(-$C193+Графики!$B$3))+HH193*SIN(RADIANS(-$C193+Графики!$B$3)),"")</f>
        <v>605.63485226844148</v>
      </c>
      <c r="HJ193" s="19">
        <f>IF(ISNUMBER(HG193), HG193*COS(RADIANS(-$C193+Графики!$B$5))+HH193*SIN(RADIANS(-$C193+Графики!$B$5)),"")</f>
        <v>678.97936240873219</v>
      </c>
      <c r="HK193" s="24">
        <v>-0.76355663008771546</v>
      </c>
      <c r="HL193" s="25">
        <v>0.69486452770528973</v>
      </c>
      <c r="HM193" s="25">
        <v>-0.46697195098217426</v>
      </c>
      <c r="HN193" s="25">
        <v>0.34220448375174239</v>
      </c>
      <c r="HO193" s="18">
        <f t="shared" si="481"/>
        <v>12.726781955518929</v>
      </c>
      <c r="HP193" s="18">
        <f t="shared" si="482"/>
        <v>7.0613378238611944</v>
      </c>
      <c r="HQ193" s="18">
        <f>IF(ISNUMBER(HO193),HQ192+HO193*0.5,IF(ISNUMBER(HO394),0,""))</f>
        <v>603.69630300055076</v>
      </c>
      <c r="HR193" s="18">
        <f>IF(ISNUMBER(HP193),HR192+HP193*0.5,IF(ISNUMBER(HP394),0,""))</f>
        <v>689.8037736086701</v>
      </c>
      <c r="HS193" s="18">
        <f>IF(ISNUMBER(HQ193), HQ193*COS(RADIANS(-$C193+Графики!$B$3))+HR193*SIN(RADIANS(-$C193+Графики!$B$3)),"")</f>
        <v>603.69630300055076</v>
      </c>
      <c r="HT193" s="19">
        <f>IF(ISNUMBER(HQ193), HQ193*COS(RADIANS(-$C193+Графики!$B$5))+HR193*SIN(RADIANS(-$C193+Графики!$B$5)),"")</f>
        <v>689.8037736086701</v>
      </c>
      <c r="HU193" s="24">
        <v>-0.69206319459459631</v>
      </c>
      <c r="HV193" s="25">
        <v>0.72334794555586801</v>
      </c>
      <c r="HW193" s="25">
        <v>-0.3226002693147223</v>
      </c>
      <c r="HX193" s="25">
        <v>0.383540051099035</v>
      </c>
      <c r="HY193" s="18">
        <f t="shared" si="483"/>
        <v>12.351478256060956</v>
      </c>
      <c r="HZ193" s="18">
        <f t="shared" si="484"/>
        <v>6.1621977862917694</v>
      </c>
      <c r="IA193" s="18">
        <f>IF(ISNUMBER(HY193),IA192+HY193*0.5,IF(ISNUMBER(HY394),0,""))</f>
        <v>597.84561168658968</v>
      </c>
      <c r="IB193" s="18">
        <f>IF(ISNUMBER(HZ193),IB192+HZ193*0.5,IF(ISNUMBER(HZ394),0,""))</f>
        <v>671.93021897592359</v>
      </c>
      <c r="IC193" s="18">
        <f>IF(ISNUMBER(IA193), IA193*COS(RADIANS(-$C193+Графики!$B$3))+IB193*SIN(RADIANS(-$C193+Графики!$B$3)),"")</f>
        <v>597.84561168658968</v>
      </c>
      <c r="ID193" s="19">
        <f>IF(ISNUMBER(IA193), IA193*COS(RADIANS(-$C193+Графики!$B$5))+IB193*SIN(RADIANS(-$C193+Графики!$B$5)),"")</f>
        <v>671.93021897592359</v>
      </c>
      <c r="IE193" s="24">
        <v>-0.70248941995386149</v>
      </c>
      <c r="IF193" s="25">
        <v>0.60405136928263836</v>
      </c>
      <c r="IG193" s="25">
        <v>-0.47485538098386482</v>
      </c>
      <c r="IH193" s="25">
        <v>0.39136415520860657</v>
      </c>
      <c r="II193" s="18">
        <f t="shared" si="485"/>
        <v>11.401472257760387</v>
      </c>
      <c r="IJ193" s="18">
        <f t="shared" si="486"/>
        <v>7.5591194856006503</v>
      </c>
      <c r="IK193" s="18">
        <f>IF(ISNUMBER(II193),IK192+II193*0.5,IF(ISNUMBER(II394),0,""))</f>
        <v>602.33595406689301</v>
      </c>
      <c r="IL193" s="18">
        <f>IF(ISNUMBER(IJ193),IL192+IJ193*0.5,IF(ISNUMBER(IJ394),0,""))</f>
        <v>674.38714266498289</v>
      </c>
      <c r="IM193" s="18">
        <f>IF(ISNUMBER(IK193), IK193*COS(RADIANS(-$C193+Графики!$B$3))+IL193*SIN(RADIANS(-$C193+Графики!$B$3)),"")</f>
        <v>602.33595406689301</v>
      </c>
      <c r="IN193" s="19">
        <f>IF(ISNUMBER(IK193), IK193*COS(RADIANS(-$C193+Графики!$B$5))+IL193*SIN(RADIANS(-$C193+Графики!$B$5)),"")</f>
        <v>674.38714266498289</v>
      </c>
      <c r="IO193" s="24">
        <v>-0.66837574008013378</v>
      </c>
      <c r="IP193" s="25">
        <v>0.79119389610216995</v>
      </c>
      <c r="IQ193" s="25">
        <v>-0.31734031065224477</v>
      </c>
      <c r="IR193" s="25">
        <v>0.42774901735346704</v>
      </c>
      <c r="IS193" s="18">
        <f t="shared" si="487"/>
        <v>12.736803507821227</v>
      </c>
      <c r="IT193" s="18">
        <f t="shared" si="488"/>
        <v>6.5020851818172654</v>
      </c>
      <c r="IU193" s="18">
        <f>IF(ISNUMBER(IS193),IU192+IS193*0.5,IF(ISNUMBER(IS394),0,""))</f>
        <v>599.12288211449345</v>
      </c>
      <c r="IV193" s="18">
        <f>IF(ISNUMBER(IT193),IV192+IT193*0.5,IF(ISNUMBER(IT394),0,""))</f>
        <v>679.2865997095131</v>
      </c>
      <c r="IW193" s="18">
        <f>IF(ISNUMBER(IU193), IU193*COS(RADIANS(-$C193+Графики!$B$3))+IV193*SIN(RADIANS(-$C193+Графики!$B$3)),"")</f>
        <v>599.12288211449345</v>
      </c>
      <c r="IX193" s="19">
        <f>IF(ISNUMBER(IU193), IU193*COS(RADIANS(-$C193+Графики!$B$5))+IV193*SIN(RADIANS(-$C193+Графики!$B$5)),"")</f>
        <v>679.2865997095131</v>
      </c>
    </row>
    <row r="194" spans="1:258" s="88" customFormat="1" x14ac:dyDescent="0.25">
      <c r="A194" s="44">
        <v>194</v>
      </c>
      <c r="B194" s="50">
        <v>0</v>
      </c>
      <c r="C194" s="11">
        <f>IF(Графики!$A$7="Расчитывать с учетом закручивания скважины",B194,0)</f>
        <v>0</v>
      </c>
      <c r="D194" s="47">
        <v>95.5</v>
      </c>
      <c r="E194" s="34">
        <f>IF(ISNUMBER(INDEX($I$1:$IX$303,$A194,E$1) ),INDEX($I$1:$IX$303,$A194,E$1),0)</f>
        <v>10.255594363563674</v>
      </c>
      <c r="F194" s="35">
        <f>IF(ISNUMBER(INDEX($I$1:$IX$303,$A194,F$1) ),INDEX($I$1:$IX$303,$A194,F$1),0)</f>
        <v>8.3090303254445477</v>
      </c>
      <c r="G194" s="35">
        <f>IF(ISNUMBER(INDEX($I$1:$IX$303,$A194,G$1) ),INDEX($I$1:$IX$303,$A194,G$1)-$G$305,0)</f>
        <v>-373.57224836308592</v>
      </c>
      <c r="H194" s="36">
        <f>IF(ISNUMBER(INDEX($I$1:$IX$303,$A194,H$1) ),INDEX($I$1:$IX$303,$A194,H$1)-$H$305,0)</f>
        <v>-470.1124869005107</v>
      </c>
      <c r="I194" s="29">
        <v>-0.60435571874564631</v>
      </c>
      <c r="J194" s="25">
        <v>0.57086942988051537</v>
      </c>
      <c r="K194" s="25">
        <v>-0.4433220686986431</v>
      </c>
      <c r="L194" s="25">
        <v>0.50883362663986453</v>
      </c>
      <c r="M194" s="18">
        <f t="shared" si="439"/>
        <v>10.255594363563674</v>
      </c>
      <c r="N194" s="18">
        <f t="shared" si="440"/>
        <v>8.3090303254445477</v>
      </c>
      <c r="O194" s="18">
        <f>IF(ISNUMBER(M194),O193+M194*0.5,IF(ISNUMBER(M395),0,""))</f>
        <v>604.34390752632874</v>
      </c>
      <c r="P194" s="18">
        <f>IF(ISNUMBER(N194),P193+N194*0.5,IF(ISNUMBER(N395),0,""))</f>
        <v>685.31717658352682</v>
      </c>
      <c r="Q194" s="18">
        <f>IF(ISNUMBER(O194), O194*COS(RADIANS(-$C194+Графики!$B$3))+P194*SIN(RADIANS(-$C194+Графики!$B$3)),"")</f>
        <v>604.34390752632874</v>
      </c>
      <c r="R194" s="19">
        <f>IF(ISNUMBER(O194), O194*COS(RADIANS(-$C194+Графики!$B$5))+P194*SIN(RADIANS(-$C194+Графики!$B$5)),"")</f>
        <v>685.31717658352682</v>
      </c>
      <c r="S194" s="29">
        <v>-0.59102975359943444</v>
      </c>
      <c r="T194" s="25">
        <v>0.55573270490066162</v>
      </c>
      <c r="U194" s="25">
        <v>-0.60990858504490364</v>
      </c>
      <c r="V194" s="25">
        <v>0.46789371369504007</v>
      </c>
      <c r="W194" s="18">
        <f t="shared" si="441"/>
        <v>10.007223283926374</v>
      </c>
      <c r="X194" s="18">
        <f t="shared" si="442"/>
        <v>9.4054607217056674</v>
      </c>
      <c r="Y194" s="18">
        <f>IF(ISNUMBER(W194),Y193+W194*0.5,IF(ISNUMBER(W395),0,""))</f>
        <v>603.99832882878252</v>
      </c>
      <c r="Z194" s="18">
        <f>IF(ISNUMBER(X194),Z193+X194*0.5,IF(ISNUMBER(X395),0,""))</f>
        <v>683.93442412230968</v>
      </c>
      <c r="AA194" s="18">
        <f>IF(ISNUMBER(Y194), Y194*COS(RADIANS(-$C194+Графики!$B$3))+Z194*SIN(RADIANS(-$C194+Графики!$B$3)),"")</f>
        <v>603.99832882878252</v>
      </c>
      <c r="AB194" s="18">
        <f>IF(ISNUMBER(Y194), Y194*COS(RADIANS(-$C194+Графики!$B$5))+Z194*SIN(RADIANS(-$C194+Графики!$B$5)),"")</f>
        <v>683.93442412230968</v>
      </c>
      <c r="AC194" s="24">
        <v>-0.56544410105765119</v>
      </c>
      <c r="AD194" s="25">
        <v>0.51051625729793848</v>
      </c>
      <c r="AE194" s="25">
        <v>-0.44351234724353672</v>
      </c>
      <c r="AF194" s="25">
        <v>0.39212850308181946</v>
      </c>
      <c r="AG194" s="18">
        <f t="shared" si="443"/>
        <v>9.3893874693137924</v>
      </c>
      <c r="AH194" s="18">
        <f t="shared" si="444"/>
        <v>7.2922774690072227</v>
      </c>
      <c r="AI194" s="18">
        <f>IF(ISNUMBER(AG194),AI193+AG194*0.5,IF(ISNUMBER(AG395),0,""))</f>
        <v>606.67541514994628</v>
      </c>
      <c r="AJ194" s="18">
        <f>IF(ISNUMBER(AH194),AJ193+AH194*0.5,IF(ISNUMBER(AH395),0,""))</f>
        <v>686.33523003628443</v>
      </c>
      <c r="AK194" s="18">
        <f>IF(ISNUMBER(AI194), AI194*COS(RADIANS(-$C194+Графики!$B$3))+AJ194*SIN(RADIANS(-$C194+Графики!$B$3)),"")</f>
        <v>606.67541514994628</v>
      </c>
      <c r="AL194" s="19">
        <f>IF(ISNUMBER(AI194), AI194*COS(RADIANS(-$C194+Графики!$B$5))+AJ194*SIN(RADIANS(-$C194+Графики!$B$5)),"")</f>
        <v>686.33523003628443</v>
      </c>
      <c r="AM194" s="24">
        <v>-0.4950792499894614</v>
      </c>
      <c r="AN194" s="25">
        <v>0.41952802488779217</v>
      </c>
      <c r="AO194" s="25">
        <v>-0.51547675775419766</v>
      </c>
      <c r="AP194" s="25">
        <v>0.45551964057032512</v>
      </c>
      <c r="AQ194" s="18">
        <f t="shared" si="445"/>
        <v>7.9813694136793494</v>
      </c>
      <c r="AR194" s="18">
        <f t="shared" si="446"/>
        <v>8.4734406869020766</v>
      </c>
      <c r="AS194" s="18">
        <f>IF(ISNUMBER(AQ194),AS193+AQ194*0.5,IF(ISNUMBER(AQ395),0,""))</f>
        <v>598.717109848164</v>
      </c>
      <c r="AT194" s="18">
        <f>IF(ISNUMBER(AR194),AT193+AR194*0.5,IF(ISNUMBER(AR395),0,""))</f>
        <v>682.45554782850581</v>
      </c>
      <c r="AU194" s="18">
        <f>IF(ISNUMBER(AS194), AS194*COS(RADIANS(-$C194+Графики!$B$3))+AT194*SIN(RADIANS(-$C194+Графики!$B$3)),"")</f>
        <v>598.717109848164</v>
      </c>
      <c r="AV194" s="19">
        <f>IF(ISNUMBER(AS194), AS194*COS(RADIANS(-$C194+Графики!$B$5))+AT194*SIN(RADIANS(-$C194+Графики!$B$5)),"")</f>
        <v>682.45554782850581</v>
      </c>
      <c r="AW194" s="24">
        <v>-0.63580027239004844</v>
      </c>
      <c r="AX194" s="25">
        <v>0.50481226992708994</v>
      </c>
      <c r="AY194" s="25">
        <v>-0.45201943689355284</v>
      </c>
      <c r="AZ194" s="25">
        <v>0.47626270410992066</v>
      </c>
      <c r="BA194" s="18">
        <f t="shared" si="447"/>
        <v>9.9535578138356762</v>
      </c>
      <c r="BB194" s="18">
        <f t="shared" si="448"/>
        <v>8.1007012748628</v>
      </c>
      <c r="BC194" s="18">
        <f>IF(ISNUMBER(BA194),BC193+BA194*0.5,IF(ISNUMBER(BA395),0,""))</f>
        <v>599.52821696092417</v>
      </c>
      <c r="BD194" s="18">
        <f>IF(ISNUMBER(BB194),BD193+BB194*0.5,IF(ISNUMBER(BB395),0,""))</f>
        <v>680.76117544905924</v>
      </c>
      <c r="BE194" s="18">
        <f>IF(ISNUMBER(BC194), BC194*COS(RADIANS(-$C194+Графики!$B$3))+BD194*SIN(RADIANS(-$C194+Графики!$B$3)),"")</f>
        <v>599.52821696092417</v>
      </c>
      <c r="BF194" s="19">
        <f>IF(ISNUMBER(BC194), BC194*COS(RADIANS(-$C194+Графики!$B$5))+BD194*SIN(RADIANS(-$C194+Графики!$B$5)),"")</f>
        <v>680.76117544905924</v>
      </c>
      <c r="BG194" s="24">
        <v>-0.53675948945495666</v>
      </c>
      <c r="BH194" s="25">
        <v>0.54670108223496172</v>
      </c>
      <c r="BI194" s="25">
        <v>-0.57165336436581216</v>
      </c>
      <c r="BJ194" s="25">
        <v>0.41737444009732827</v>
      </c>
      <c r="BK194" s="18">
        <f t="shared" si="449"/>
        <v>9.4548362726039024</v>
      </c>
      <c r="BL194" s="18">
        <f t="shared" si="450"/>
        <v>8.6307886352561898</v>
      </c>
      <c r="BM194" s="18">
        <f>IF(ISNUMBER(BK194),BM193+BK194*0.5,IF(ISNUMBER(BK395),0,""))</f>
        <v>603.32739367354441</v>
      </c>
      <c r="BN194" s="18">
        <f>IF(ISNUMBER(BL194),BN193+BL194*0.5,IF(ISNUMBER(BL395),0,""))</f>
        <v>677.21803338626717</v>
      </c>
      <c r="BO194" s="18">
        <f>IF(ISNUMBER(BM194), BM194*COS(RADIANS(-$C194+Графики!$B$3))+BN194*SIN(RADIANS(-$C194+Графики!$B$3)),"")</f>
        <v>603.32739367354441</v>
      </c>
      <c r="BP194" s="19">
        <f>IF(ISNUMBER(BM194), BM194*COS(RADIANS(-$C194+Графики!$B$5))+BN194*SIN(RADIANS(-$C194+Графики!$B$5)),"")</f>
        <v>677.21803338626717</v>
      </c>
      <c r="BQ194" s="24">
        <v>-0.5489489828687325</v>
      </c>
      <c r="BR194" s="25">
        <v>0.39933676208270807</v>
      </c>
      <c r="BS194" s="25">
        <v>-0.59801264701424195</v>
      </c>
      <c r="BT194" s="25">
        <v>0.43752822548027837</v>
      </c>
      <c r="BU194" s="18">
        <f t="shared" si="451"/>
        <v>8.2752597984595955</v>
      </c>
      <c r="BV194" s="18">
        <f t="shared" si="452"/>
        <v>9.0366758860475631</v>
      </c>
      <c r="BW194" s="18">
        <f>IF(ISNUMBER(BU194),BW193+BU194*0.5,IF(ISNUMBER(BU395),0,""))</f>
        <v>605.27853456665196</v>
      </c>
      <c r="BX194" s="18">
        <f>IF(ISNUMBER(BV194),BX193+BV194*0.5,IF(ISNUMBER(BV395),0,""))</f>
        <v>680.00726487092822</v>
      </c>
      <c r="BY194" s="18">
        <f>IF(ISNUMBER(BW194), BW194*COS(RADIANS(-$C194+Графики!$B$3))+BX194*SIN(RADIANS(-$C194+Графики!$B$3)),"")</f>
        <v>605.27853456665196</v>
      </c>
      <c r="BZ194" s="19">
        <f>IF(ISNUMBER(BW194), BW194*COS(RADIANS(-$C194+Графики!$B$5))+BX194*SIN(RADIANS(-$C194+Графики!$B$5)),"")</f>
        <v>680.00726487092822</v>
      </c>
      <c r="CA194" s="29">
        <v>-0.53918966532678692</v>
      </c>
      <c r="CB194" s="25">
        <v>0.37616101667677315</v>
      </c>
      <c r="CC194" s="25">
        <v>-0.51924258038094895</v>
      </c>
      <c r="CD194" s="25">
        <v>0.52080940027627143</v>
      </c>
      <c r="CE194" s="18">
        <f t="shared" si="453"/>
        <v>7.9878566578938361</v>
      </c>
      <c r="CF194" s="18">
        <f t="shared" si="454"/>
        <v>9.0760411168006119</v>
      </c>
      <c r="CG194" s="18">
        <f>IF(ISNUMBER(CE194),CG193+CE194*0.5,IF(ISNUMBER(CE395),0,""))</f>
        <v>612.66755970879672</v>
      </c>
      <c r="CH194" s="18">
        <f>IF(ISNUMBER(CF194),CH193+CF194*0.5,IF(ISNUMBER(CF395),0,""))</f>
        <v>693.41321762056566</v>
      </c>
      <c r="CI194" s="18">
        <f>IF(ISNUMBER(CG194), CG194*COS(RADIANS(-$C194+Графики!$B$3))+CH194*SIN(RADIANS(-$C194+Графики!$B$3)),"")</f>
        <v>612.66755970879672</v>
      </c>
      <c r="CJ194" s="19">
        <f>IF(ISNUMBER(CG194), CG194*COS(RADIANS(-$C194+Графики!$B$5))+CH194*SIN(RADIANS(-$C194+Графики!$B$5)),"")</f>
        <v>693.41321762056566</v>
      </c>
      <c r="CK194" s="24">
        <v>-0.61490611043766341</v>
      </c>
      <c r="CL194" s="25">
        <v>0.37809943778166366</v>
      </c>
      <c r="CM194" s="25">
        <v>-0.56052726352129711</v>
      </c>
      <c r="CN194" s="25">
        <v>0.52257539558411381</v>
      </c>
      <c r="CO194" s="18">
        <f t="shared" si="455"/>
        <v>8.6654996998275262</v>
      </c>
      <c r="CP194" s="18">
        <f t="shared" si="456"/>
        <v>9.4517130356493695</v>
      </c>
      <c r="CQ194" s="18">
        <f>IF(ISNUMBER(CO194),CQ193+CO194*0.5,IF(ISNUMBER(CO395),0,""))</f>
        <v>612.30071337285892</v>
      </c>
      <c r="CR194" s="18">
        <f>IF(ISNUMBER(CP194),CR193+CP194*0.5,IF(ISNUMBER(CP395),0,""))</f>
        <v>691.15617161852617</v>
      </c>
      <c r="CS194" s="18">
        <f>IF(ISNUMBER(CQ194), CQ194*COS(RADIANS(-$C194+Графики!$B$3))+CR194*SIN(RADIANS(-$C194+Графики!$B$3)),"")</f>
        <v>612.30071337285892</v>
      </c>
      <c r="CT194" s="19">
        <f>IF(ISNUMBER(CQ194), CQ194*COS(RADIANS(-$C194+Графики!$B$5))+CR194*SIN(RADIANS(-$C194+Графики!$B$5)),"")</f>
        <v>691.15617161852617</v>
      </c>
      <c r="CU194" s="24">
        <v>-0.62437950895460859</v>
      </c>
      <c r="CV194" s="25">
        <v>0.37591824682056563</v>
      </c>
      <c r="CW194" s="25">
        <v>-0.42723489045515295</v>
      </c>
      <c r="CX194" s="25">
        <v>0.53177455997728396</v>
      </c>
      <c r="CY194" s="18">
        <f t="shared" si="457"/>
        <v>8.7291338087268162</v>
      </c>
      <c r="CZ194" s="18">
        <f t="shared" si="458"/>
        <v>8.3688385421176452</v>
      </c>
      <c r="DA194" s="18">
        <f>IF(ISNUMBER(CY194),DA193+CY194*0.5,IF(ISNUMBER(CY395),0,""))</f>
        <v>601.73950517141247</v>
      </c>
      <c r="DB194" s="18">
        <f>IF(ISNUMBER(CZ194),DB193+CZ194*0.5,IF(ISNUMBER(CZ395),0,""))</f>
        <v>686.16215932862679</v>
      </c>
      <c r="DC194" s="18">
        <f>IF(ISNUMBER(DA194), DA194*COS(RADIANS(-$C194+Графики!$B$3))+DB194*SIN(RADIANS(-$C194+Графики!$B$3)),"")</f>
        <v>601.73950517141247</v>
      </c>
      <c r="DD194" s="19">
        <f>IF(ISNUMBER(DA194), DA194*COS(RADIANS(-$C194+Графики!$B$5))+DB194*SIN(RADIANS(-$C194+Графики!$B$5)),"")</f>
        <v>686.16215932862679</v>
      </c>
      <c r="DE194" s="24">
        <v>-0.45434279471478967</v>
      </c>
      <c r="DF194" s="25">
        <v>0.48031738977426686</v>
      </c>
      <c r="DG194" s="25">
        <v>-0.44713671148628564</v>
      </c>
      <c r="DH194" s="25">
        <v>0.3708237570772146</v>
      </c>
      <c r="DI194" s="18">
        <f t="shared" si="459"/>
        <v>8.1563583653785017</v>
      </c>
      <c r="DJ194" s="18">
        <f t="shared" si="460"/>
        <v>7.1379910478739008</v>
      </c>
      <c r="DK194" s="18">
        <f>IF(ISNUMBER(DI194),DK193+DI194*0.5,IF(ISNUMBER(DI395),0,""))</f>
        <v>601.84025734437489</v>
      </c>
      <c r="DL194" s="18">
        <f>IF(ISNUMBER(DJ194),DL193+DJ194*0.5,IF(ISNUMBER(DJ395),0,""))</f>
        <v>687.99257317567071</v>
      </c>
      <c r="DM194" s="18">
        <f>IF(ISNUMBER(DK194), DK194*COS(RADIANS(-$C194+Графики!$B$3))+DL194*SIN(RADIANS(-$C194+Графики!$B$3)),"")</f>
        <v>601.84025734437489</v>
      </c>
      <c r="DN194" s="19">
        <f>IF(ISNUMBER(DK194), DK194*COS(RADIANS(-$C194+Графики!$B$5))+DL194*SIN(RADIANS(-$C194+Графики!$B$5)),"")</f>
        <v>687.99257317567071</v>
      </c>
      <c r="DO194" s="24">
        <v>-0.49156825476810129</v>
      </c>
      <c r="DP194" s="25">
        <v>0.52255995283380507</v>
      </c>
      <c r="DQ194" s="25">
        <v>-0.50630648986047433</v>
      </c>
      <c r="DR194" s="25">
        <v>0.42929684619101427</v>
      </c>
      <c r="DS194" s="18">
        <f t="shared" si="461"/>
        <v>8.8498226071887132</v>
      </c>
      <c r="DT194" s="18">
        <f t="shared" si="462"/>
        <v>8.1645886413789412</v>
      </c>
      <c r="DU194" s="18">
        <f>IF(ISNUMBER(DS194),DU193+DS194*0.5,IF(ISNUMBER(DS395),0,""))</f>
        <v>611.63629793538144</v>
      </c>
      <c r="DV194" s="18">
        <f>IF(ISNUMBER(DT194),DV193+DT194*0.5,IF(ISNUMBER(DT395),0,""))</f>
        <v>686.44749020739914</v>
      </c>
      <c r="DW194" s="18">
        <f>IF(ISNUMBER(DU194), DU194*COS(RADIANS(-$C194+Графики!$B$3))+DV194*SIN(RADIANS(-$C194+Графики!$B$3)),"")</f>
        <v>611.63629793538144</v>
      </c>
      <c r="DX194" s="19">
        <f>IF(ISNUMBER(DU194), DU194*COS(RADIANS(-$C194+Графики!$B$5))+DV194*SIN(RADIANS(-$C194+Графики!$B$5)),"")</f>
        <v>686.44749020739914</v>
      </c>
      <c r="DY194" s="24">
        <v>-0.44487094723121601</v>
      </c>
      <c r="DZ194" s="25">
        <v>0.46482516653881834</v>
      </c>
      <c r="EA194" s="25">
        <v>-0.59031749009019518</v>
      </c>
      <c r="EB194" s="25">
        <v>0.43784773497037</v>
      </c>
      <c r="EC194" s="18">
        <f t="shared" si="463"/>
        <v>7.9385128057502534</v>
      </c>
      <c r="ED194" s="18">
        <f t="shared" si="464"/>
        <v>8.9723138293905933</v>
      </c>
      <c r="EE194" s="18">
        <f>IF(ISNUMBER(EC194),EE193+EC194*0.5,IF(ISNUMBER(EC395),0,""))</f>
        <v>602.91068952770081</v>
      </c>
      <c r="EF194" s="18">
        <f>IF(ISNUMBER(ED194),EF193+ED194*0.5,IF(ISNUMBER(ED395),0,""))</f>
        <v>679.97140727583803</v>
      </c>
      <c r="EG194" s="18">
        <f>IF(ISNUMBER(EE194), EE194*COS(RADIANS(-$C194+Графики!$B$3))+EF194*SIN(RADIANS(-$C194+Графики!$B$3)),"")</f>
        <v>602.91068952770081</v>
      </c>
      <c r="EH194" s="19">
        <f>IF(ISNUMBER(EE194), EE194*COS(RADIANS(-$C194+Графики!$B$5))+EF194*SIN(RADIANS(-$C194+Графики!$B$5)),"")</f>
        <v>679.97140727583803</v>
      </c>
      <c r="EI194" s="24">
        <v>-0.52013868462360868</v>
      </c>
      <c r="EJ194" s="25">
        <v>0.37570752835847143</v>
      </c>
      <c r="EK194" s="25">
        <v>-0.58965453479722441</v>
      </c>
      <c r="EL194" s="25">
        <v>0.38657257114516264</v>
      </c>
      <c r="EM194" s="18">
        <f t="shared" si="465"/>
        <v>7.8176533716078751</v>
      </c>
      <c r="EN194" s="18">
        <f t="shared" si="466"/>
        <v>8.5190855744073115</v>
      </c>
      <c r="EO194" s="18">
        <f>IF(ISNUMBER(EM194),EO193+EM194*0.5,IF(ISNUMBER(EM395),0,""))</f>
        <v>606.29466883998316</v>
      </c>
      <c r="EP194" s="18">
        <f>IF(ISNUMBER(EN194),EP193+EN194*0.5,IF(ISNUMBER(EN395),0,""))</f>
        <v>683.85747399657146</v>
      </c>
      <c r="EQ194" s="18">
        <f>IF(ISNUMBER(EO194), EO194*COS(RADIANS(-$C194+Графики!$B$3))+EP194*SIN(RADIANS(-$C194+Графики!$B$3)),"")</f>
        <v>606.29466883998316</v>
      </c>
      <c r="ER194" s="19">
        <f>IF(ISNUMBER(EO194), EO194*COS(RADIANS(-$C194+Графики!$B$5))+EP194*SIN(RADIANS(-$C194+Графики!$B$5)),"")</f>
        <v>683.85747399657146</v>
      </c>
      <c r="ES194" s="24">
        <v>-0.44631659573272975</v>
      </c>
      <c r="ET194" s="25">
        <v>0.37368070237217432</v>
      </c>
      <c r="EU194" s="25">
        <v>-0.46989208342742683</v>
      </c>
      <c r="EV194" s="25">
        <v>0.45596038337817824</v>
      </c>
      <c r="EW194" s="18">
        <f t="shared" si="467"/>
        <v>7.1557652848209079</v>
      </c>
      <c r="EX194" s="18">
        <f t="shared" si="468"/>
        <v>8.0794990614849507</v>
      </c>
      <c r="EY194" s="18">
        <f>IF(ISNUMBER(EW194),EY193+EW194*0.5,IF(ISNUMBER(EW395),0,""))</f>
        <v>594.47547414464941</v>
      </c>
      <c r="EZ194" s="18">
        <f>IF(ISNUMBER(EX194),EZ193+EX194*0.5,IF(ISNUMBER(EX395),0,""))</f>
        <v>683.55868466400455</v>
      </c>
      <c r="FA194" s="18">
        <f>IF(ISNUMBER(EY194), EY194*COS(RADIANS(-$C194+Графики!$B$3))+EZ194*SIN(RADIANS(-$C194+Графики!$B$3)),"")</f>
        <v>594.47547414464941</v>
      </c>
      <c r="FB194" s="19">
        <f>IF(ISNUMBER(EY194), EY194*COS(RADIANS(-$C194+Графики!$B$5))+EZ194*SIN(RADIANS(-$C194+Графики!$B$5)),"")</f>
        <v>683.55868466400455</v>
      </c>
      <c r="FC194" s="24">
        <v>-0.55139121887719911</v>
      </c>
      <c r="FD194" s="25">
        <v>0.44174748152855126</v>
      </c>
      <c r="FE194" s="25">
        <v>-0.43645810001451291</v>
      </c>
      <c r="FF194" s="25">
        <v>0.42387341203084361</v>
      </c>
      <c r="FG194" s="18">
        <f t="shared" si="469"/>
        <v>8.6666616282237605</v>
      </c>
      <c r="FH194" s="18">
        <f t="shared" si="470"/>
        <v>7.5077382397746959</v>
      </c>
      <c r="FI194" s="18">
        <f>IF(ISNUMBER(FG194),FI193+FG194*0.5,IF(ISNUMBER(FG395),0,""))</f>
        <v>604.17009752689432</v>
      </c>
      <c r="FJ194" s="18">
        <f>IF(ISNUMBER(FH194),FJ193+FH194*0.5,IF(ISNUMBER(FH395),0,""))</f>
        <v>686.79740939713031</v>
      </c>
      <c r="FK194" s="18">
        <f>IF(ISNUMBER(FI194), FI194*COS(RADIANS(-$C194+Графики!$B$3))+FJ194*SIN(RADIANS(-$C194+Графики!$B$3)),"")</f>
        <v>604.17009752689432</v>
      </c>
      <c r="FL194" s="19">
        <f>IF(ISNUMBER(FI194), FI194*COS(RADIANS(-$C194+Графики!$B$5))+FJ194*SIN(RADIANS(-$C194+Графики!$B$5)),"")</f>
        <v>686.79740939713031</v>
      </c>
      <c r="FM194" s="24">
        <v>-0.43945918638230008</v>
      </c>
      <c r="FN194" s="25">
        <v>0.46606750267262342</v>
      </c>
      <c r="FO194" s="25">
        <v>-0.56103140668581475</v>
      </c>
      <c r="FP194" s="25">
        <v>0.51705212780282472</v>
      </c>
      <c r="FQ194" s="18">
        <f t="shared" si="471"/>
        <v>7.9021288524192581</v>
      </c>
      <c r="FR194" s="18">
        <f t="shared" si="472"/>
        <v>9.4079148580149088</v>
      </c>
      <c r="FS194" s="18">
        <f>IF(ISNUMBER(FQ194),FS193+FQ194*0.5,IF(ISNUMBER(FQ395),0,""))</f>
        <v>611.52827455560373</v>
      </c>
      <c r="FT194" s="18">
        <f>IF(ISNUMBER(FR194),FT193+FR194*0.5,IF(ISNUMBER(FR395),0,""))</f>
        <v>680.52541963000021</v>
      </c>
      <c r="FU194" s="18">
        <f>IF(ISNUMBER(FS194), FS194*COS(RADIANS(-$C194+Графики!$B$3))+FT194*SIN(RADIANS(-$C194+Графики!$B$3)),"")</f>
        <v>611.52827455560373</v>
      </c>
      <c r="FV194" s="19">
        <f>IF(ISNUMBER(FS194), FS194*COS(RADIANS(-$C194+Графики!$B$5))+FT194*SIN(RADIANS(-$C194+Графики!$B$5)),"")</f>
        <v>680.52541963000021</v>
      </c>
      <c r="FW194" s="24">
        <v>-0.52016981579954225</v>
      </c>
      <c r="FX194" s="25">
        <v>0.51756713617288741</v>
      </c>
      <c r="FY194" s="25">
        <v>-0.47284543130101753</v>
      </c>
      <c r="FZ194" s="25">
        <v>0.40345447485994956</v>
      </c>
      <c r="GA194" s="18">
        <f t="shared" si="473"/>
        <v>9.0558395106361509</v>
      </c>
      <c r="GB194" s="18">
        <f t="shared" si="474"/>
        <v>7.6470847658351486</v>
      </c>
      <c r="GC194" s="18">
        <f>IF(ISNUMBER(GA194),GC193+GA194*0.5,IF(ISNUMBER(GA395),0,""))</f>
        <v>612.12713033444538</v>
      </c>
      <c r="GD194" s="18">
        <f>IF(ISNUMBER(GB194),GD193+GB194*0.5,IF(ISNUMBER(GB395),0,""))</f>
        <v>673.51603232956904</v>
      </c>
      <c r="GE194" s="18">
        <f>IF(ISNUMBER(GC194), GC194*COS(RADIANS(-$C194+Графики!$B$3))+GD194*SIN(RADIANS(-$C194+Графики!$B$3)),"")</f>
        <v>612.12713033444538</v>
      </c>
      <c r="GF194" s="19">
        <f>IF(ISNUMBER(GC194), GC194*COS(RADIANS(-$C194+Графики!$B$5))+GD194*SIN(RADIANS(-$C194+Графики!$B$5)),"")</f>
        <v>673.51603232956904</v>
      </c>
      <c r="GG194" s="24">
        <v>-0.59817645172235256</v>
      </c>
      <c r="GH194" s="25">
        <v>0.40796538141565619</v>
      </c>
      <c r="GI194" s="25">
        <v>-0.46231183174384227</v>
      </c>
      <c r="GJ194" s="25">
        <v>0.47663849292543603</v>
      </c>
      <c r="GK194" s="18">
        <f t="shared" si="475"/>
        <v>8.7801310501645009</v>
      </c>
      <c r="GL194" s="18">
        <f t="shared" si="476"/>
        <v>8.1937956500699585</v>
      </c>
      <c r="GM194" s="18">
        <f>IF(ISNUMBER(GK194),GM193+GK194*0.5,IF(ISNUMBER(GK395),0,""))</f>
        <v>613.42224114550413</v>
      </c>
      <c r="GN194" s="18">
        <f>IF(ISNUMBER(GL194),GN193+GL194*0.5,IF(ISNUMBER(GL395),0,""))</f>
        <v>683.78252145850888</v>
      </c>
      <c r="GO194" s="18">
        <f>IF(ISNUMBER(GM194), GM194*COS(RADIANS(-$C194+Графики!$B$3))+GN194*SIN(RADIANS(-$C194+Графики!$B$3)),"")</f>
        <v>613.42224114550413</v>
      </c>
      <c r="GP194" s="19">
        <f>IF(ISNUMBER(GM194), GM194*COS(RADIANS(-$C194+Графики!$B$5))+GN194*SIN(RADIANS(-$C194+Графики!$B$5)),"")</f>
        <v>683.78252145850888</v>
      </c>
      <c r="GQ194" s="24">
        <v>-0.48863403466869015</v>
      </c>
      <c r="GR194" s="25">
        <v>0.38039111942044335</v>
      </c>
      <c r="GS194" s="25">
        <v>-0.59498145652634171</v>
      </c>
      <c r="GT194" s="25">
        <v>0.38390887554753084</v>
      </c>
      <c r="GU194" s="18">
        <f t="shared" si="477"/>
        <v>7.5836024187464073</v>
      </c>
      <c r="GV194" s="18">
        <f t="shared" si="478"/>
        <v>8.5423257610920711</v>
      </c>
      <c r="GW194" s="18">
        <f>IF(ISNUMBER(GU194),GW193+GU194*0.5,IF(ISNUMBER(GU395),0,""))</f>
        <v>608.34209471555312</v>
      </c>
      <c r="GX194" s="18">
        <f>IF(ISNUMBER(GV194),GX193+GV194*0.5,IF(ISNUMBER(GV395),0,""))</f>
        <v>683.67898430280889</v>
      </c>
      <c r="GY194" s="18">
        <f>IF(ISNUMBER(GW194), GW194*COS(RADIANS(-$C194+Графики!$B$3))+GX194*SIN(RADIANS(-$C194+Графики!$B$3)),"")</f>
        <v>608.34209471555312</v>
      </c>
      <c r="GZ194" s="19">
        <f>IF(ISNUMBER(GW194), GW194*COS(RADIANS(-$C194+Графики!$B$5))+GX194*SIN(RADIANS(-$C194+Графики!$B$5)),"")</f>
        <v>683.67898430280889</v>
      </c>
      <c r="HA194" s="24">
        <v>-0.58086851992572774</v>
      </c>
      <c r="HB194" s="25">
        <v>0.53164817386703367</v>
      </c>
      <c r="HC194" s="25">
        <v>-0.51041786454251015</v>
      </c>
      <c r="HD194" s="25">
        <v>0.52610938447003741</v>
      </c>
      <c r="HE194" s="18">
        <f t="shared" si="479"/>
        <v>9.7083871314933283</v>
      </c>
      <c r="HF194" s="18">
        <f t="shared" si="480"/>
        <v>9.0452832931961655</v>
      </c>
      <c r="HG194" s="18">
        <f>IF(ISNUMBER(HE194),HG193+HE194*0.5,IF(ISNUMBER(HE395),0,""))</f>
        <v>610.48904583418812</v>
      </c>
      <c r="HH194" s="18">
        <f>IF(ISNUMBER(HF194),HH193+HF194*0.5,IF(ISNUMBER(HF395),0,""))</f>
        <v>683.5020040553303</v>
      </c>
      <c r="HI194" s="18">
        <f>IF(ISNUMBER(HG194), HG194*COS(RADIANS(-$C194+Графики!$B$3))+HH194*SIN(RADIANS(-$C194+Графики!$B$3)),"")</f>
        <v>610.48904583418812</v>
      </c>
      <c r="HJ194" s="19">
        <f>IF(ISNUMBER(HG194), HG194*COS(RADIANS(-$C194+Графики!$B$5))+HH194*SIN(RADIANS(-$C194+Графики!$B$5)),"")</f>
        <v>683.5020040553303</v>
      </c>
      <c r="HK194" s="24">
        <v>-0.54670243324620882</v>
      </c>
      <c r="HL194" s="25">
        <v>0.47288043103763489</v>
      </c>
      <c r="HM194" s="25">
        <v>-0.44594901629102734</v>
      </c>
      <c r="HN194" s="25">
        <v>0.44344710935167808</v>
      </c>
      <c r="HO194" s="18">
        <f t="shared" si="481"/>
        <v>8.8974215924065234</v>
      </c>
      <c r="HP194" s="18">
        <f t="shared" si="482"/>
        <v>7.7613674487519981</v>
      </c>
      <c r="HQ194" s="18">
        <f>IF(ISNUMBER(HO194),HQ193+HO194*0.5,IF(ISNUMBER(HO395),0,""))</f>
        <v>608.14501379675403</v>
      </c>
      <c r="HR194" s="18">
        <f>IF(ISNUMBER(HP194),HR193+HP194*0.5,IF(ISNUMBER(HP395),0,""))</f>
        <v>693.68445733304611</v>
      </c>
      <c r="HS194" s="18">
        <f>IF(ISNUMBER(HQ194), HQ194*COS(RADIANS(-$C194+Графики!$B$3))+HR194*SIN(RADIANS(-$C194+Графики!$B$3)),"")</f>
        <v>608.14501379675403</v>
      </c>
      <c r="HT194" s="19">
        <f>IF(ISNUMBER(HQ194), HQ194*COS(RADIANS(-$C194+Графики!$B$5))+HR194*SIN(RADIANS(-$C194+Графики!$B$5)),"")</f>
        <v>693.68445733304611</v>
      </c>
      <c r="HU194" s="24">
        <v>-0.44887248420884318</v>
      </c>
      <c r="HV194" s="25">
        <v>0.48651751520736064</v>
      </c>
      <c r="HW194" s="25">
        <v>-0.59480685399390976</v>
      </c>
      <c r="HX194" s="25">
        <v>0.37852360982817557</v>
      </c>
      <c r="HY194" s="18">
        <f t="shared" si="483"/>
        <v>8.1627269900667834</v>
      </c>
      <c r="HZ194" s="18">
        <f t="shared" si="484"/>
        <v>8.4938085178513827</v>
      </c>
      <c r="IA194" s="18">
        <f>IF(ISNUMBER(HY194),IA193+HY194*0.5,IF(ISNUMBER(HY395),0,""))</f>
        <v>601.92697518162311</v>
      </c>
      <c r="IB194" s="18">
        <f>IF(ISNUMBER(HZ194),IB193+HZ194*0.5,IF(ISNUMBER(HZ395),0,""))</f>
        <v>676.17712323484932</v>
      </c>
      <c r="IC194" s="18">
        <f>IF(ISNUMBER(IA194), IA194*COS(RADIANS(-$C194+Графики!$B$3))+IB194*SIN(RADIANS(-$C194+Графики!$B$3)),"")</f>
        <v>601.92697518162311</v>
      </c>
      <c r="ID194" s="19">
        <f>IF(ISNUMBER(IA194), IA194*COS(RADIANS(-$C194+Графики!$B$5))+IB194*SIN(RADIANS(-$C194+Графики!$B$5)),"")</f>
        <v>676.17712323484932</v>
      </c>
      <c r="IE194" s="24">
        <v>-0.47346446489831784</v>
      </c>
      <c r="IF194" s="25">
        <v>0.47867926057657795</v>
      </c>
      <c r="IG194" s="25">
        <v>-0.5855079413358053</v>
      </c>
      <c r="IH194" s="25">
        <v>0.46735316504074964</v>
      </c>
      <c r="II194" s="18">
        <f t="shared" si="485"/>
        <v>8.3089258722848918</v>
      </c>
      <c r="IJ194" s="18">
        <f t="shared" si="486"/>
        <v>9.18781716488167</v>
      </c>
      <c r="IK194" s="18">
        <f>IF(ISNUMBER(II194),IK193+II194*0.5,IF(ISNUMBER(II395),0,""))</f>
        <v>606.49041700303542</v>
      </c>
      <c r="IL194" s="18">
        <f>IF(ISNUMBER(IJ194),IL193+IJ194*0.5,IF(ISNUMBER(IJ395),0,""))</f>
        <v>678.98105124742369</v>
      </c>
      <c r="IM194" s="18">
        <f>IF(ISNUMBER(IK194), IK194*COS(RADIANS(-$C194+Графики!$B$3))+IL194*SIN(RADIANS(-$C194+Графики!$B$3)),"")</f>
        <v>606.49041700303542</v>
      </c>
      <c r="IN194" s="19">
        <f>IF(ISNUMBER(IK194), IK194*COS(RADIANS(-$C194+Графики!$B$5))+IL194*SIN(RADIANS(-$C194+Графики!$B$5)),"")</f>
        <v>678.98105124742369</v>
      </c>
      <c r="IO194" s="24">
        <v>-0.5703619601821559</v>
      </c>
      <c r="IP194" s="25">
        <v>0.44202984557277414</v>
      </c>
      <c r="IQ194" s="25">
        <v>-0.55365939880839532</v>
      </c>
      <c r="IR194" s="25">
        <v>0.4165688579390282</v>
      </c>
      <c r="IS194" s="18">
        <f t="shared" si="487"/>
        <v>8.8346702348864223</v>
      </c>
      <c r="IT194" s="18">
        <f t="shared" si="488"/>
        <v>8.4667376275409261</v>
      </c>
      <c r="IU194" s="18">
        <f>IF(ISNUMBER(IS194),IU193+IS194*0.5,IF(ISNUMBER(IS395),0,""))</f>
        <v>603.54021723193671</v>
      </c>
      <c r="IV194" s="18">
        <f>IF(ISNUMBER(IT194),IV193+IT194*0.5,IF(ISNUMBER(IT395),0,""))</f>
        <v>683.51996852328352</v>
      </c>
      <c r="IW194" s="18">
        <f>IF(ISNUMBER(IU194), IU194*COS(RADIANS(-$C194+Графики!$B$3))+IV194*SIN(RADIANS(-$C194+Графики!$B$3)),"")</f>
        <v>603.54021723193671</v>
      </c>
      <c r="IX194" s="19">
        <f>IF(ISNUMBER(IU194), IU194*COS(RADIANS(-$C194+Графики!$B$5))+IV194*SIN(RADIANS(-$C194+Графики!$B$5)),"")</f>
        <v>683.51996852328352</v>
      </c>
    </row>
    <row r="195" spans="1:258" s="88" customFormat="1" x14ac:dyDescent="0.25">
      <c r="A195" s="44">
        <v>195</v>
      </c>
      <c r="B195" s="50">
        <v>0</v>
      </c>
      <c r="C195" s="11">
        <f>IF(Графики!$A$7="Расчитывать с учетом закручивания скважины",B195,0)</f>
        <v>0</v>
      </c>
      <c r="D195" s="47">
        <v>96</v>
      </c>
      <c r="E195" s="34">
        <f>IF(ISNUMBER(INDEX($I$1:$IX$303,$A195,E$1) ),INDEX($I$1:$IX$303,$A195,E$1),0)</f>
        <v>6.719287644932896</v>
      </c>
      <c r="F195" s="35">
        <f>IF(ISNUMBER(INDEX($I$1:$IX$303,$A195,F$1) ),INDEX($I$1:$IX$303,$A195,F$1),0)</f>
        <v>6.0934479746345662</v>
      </c>
      <c r="G195" s="35">
        <f>IF(ISNUMBER(INDEX($I$1:$IX$303,$A195,G$1) ),INDEX($I$1:$IX$303,$A195,G$1)-$G$305,0)</f>
        <v>-370.21260454061951</v>
      </c>
      <c r="H195" s="36">
        <f>IF(ISNUMBER(INDEX($I$1:$IX$303,$A195,H$1) ),INDEX($I$1:$IX$303,$A195,H$1)-$H$305,0)</f>
        <v>-467.06576291319345</v>
      </c>
      <c r="I195" s="29">
        <v>-0.30836805774146803</v>
      </c>
      <c r="J195" s="25">
        <v>0.46161138305544869</v>
      </c>
      <c r="K195" s="25">
        <v>-0.3356635891466978</v>
      </c>
      <c r="L195" s="25">
        <v>0.36259843524771729</v>
      </c>
      <c r="M195" s="18">
        <f t="shared" si="439"/>
        <v>6.719287644932896</v>
      </c>
      <c r="N195" s="18">
        <f t="shared" si="440"/>
        <v>6.0934479746345662</v>
      </c>
      <c r="O195" s="18">
        <f>IF(ISNUMBER(M195),O194+M195*0.5,IF(ISNUMBER(M396),0,""))</f>
        <v>607.70355134879514</v>
      </c>
      <c r="P195" s="18">
        <f>IF(ISNUMBER(N195),P194+N195*0.5,IF(ISNUMBER(N396),0,""))</f>
        <v>688.36390057084407</v>
      </c>
      <c r="Q195" s="18">
        <f>IF(ISNUMBER(O195), O195*COS(RADIANS(-$C195+Графики!$B$3))+P195*SIN(RADIANS(-$C195+Графики!$B$3)),"")</f>
        <v>607.70355134879514</v>
      </c>
      <c r="R195" s="19">
        <f>IF(ISNUMBER(O195), O195*COS(RADIANS(-$C195+Графики!$B$5))+P195*SIN(RADIANS(-$C195+Графики!$B$5)),"")</f>
        <v>688.36390057084407</v>
      </c>
      <c r="S195" s="29">
        <v>-0.43052214375957609</v>
      </c>
      <c r="T195" s="25">
        <v>0.36398512368449021</v>
      </c>
      <c r="U195" s="25">
        <v>-0.31042969316393298</v>
      </c>
      <c r="V195" s="25">
        <v>0.35560694363809853</v>
      </c>
      <c r="W195" s="18">
        <f t="shared" si="441"/>
        <v>6.9333283240402874</v>
      </c>
      <c r="X195" s="18">
        <f t="shared" si="442"/>
        <v>5.812233400188286</v>
      </c>
      <c r="Y195" s="18">
        <f>IF(ISNUMBER(W195),Y194+W195*0.5,IF(ISNUMBER(W396),0,""))</f>
        <v>607.46499299080267</v>
      </c>
      <c r="Z195" s="18">
        <f>IF(ISNUMBER(X195),Z194+X195*0.5,IF(ISNUMBER(X396),0,""))</f>
        <v>686.8405408224038</v>
      </c>
      <c r="AA195" s="18">
        <f>IF(ISNUMBER(Y195), Y195*COS(RADIANS(-$C195+Графики!$B$3))+Z195*SIN(RADIANS(-$C195+Графики!$B$3)),"")</f>
        <v>607.46499299080267</v>
      </c>
      <c r="AB195" s="18">
        <f>IF(ISNUMBER(Y195), Y195*COS(RADIANS(-$C195+Графики!$B$5))+Z195*SIN(RADIANS(-$C195+Графики!$B$5)),"")</f>
        <v>686.8405408224038</v>
      </c>
      <c r="AC195" s="24">
        <v>-0.31909528803877735</v>
      </c>
      <c r="AD195" s="25">
        <v>0.43151692706168565</v>
      </c>
      <c r="AE195" s="25">
        <v>-0.41593346958390465</v>
      </c>
      <c r="AF195" s="25">
        <v>0.45567848801810484</v>
      </c>
      <c r="AG195" s="18">
        <f t="shared" si="443"/>
        <v>6.5502804374459087</v>
      </c>
      <c r="AH195" s="18">
        <f t="shared" si="444"/>
        <v>7.6061758868734364</v>
      </c>
      <c r="AI195" s="18">
        <f>IF(ISNUMBER(AG195),AI194+AG195*0.5,IF(ISNUMBER(AG396),0,""))</f>
        <v>609.95055536866926</v>
      </c>
      <c r="AJ195" s="18">
        <f>IF(ISNUMBER(AH195),AJ194+AH195*0.5,IF(ISNUMBER(AH396),0,""))</f>
        <v>690.13831797972114</v>
      </c>
      <c r="AK195" s="18">
        <f>IF(ISNUMBER(AI195), AI195*COS(RADIANS(-$C195+Графики!$B$3))+AJ195*SIN(RADIANS(-$C195+Графики!$B$3)),"")</f>
        <v>609.95055536866926</v>
      </c>
      <c r="AL195" s="19">
        <f>IF(ISNUMBER(AI195), AI195*COS(RADIANS(-$C195+Графики!$B$5))+AJ195*SIN(RADIANS(-$C195+Графики!$B$5)),"")</f>
        <v>690.13831797972114</v>
      </c>
      <c r="AM195" s="24">
        <v>-0.43775728756422638</v>
      </c>
      <c r="AN195" s="25">
        <v>0.43836700722031885</v>
      </c>
      <c r="AO195" s="25">
        <v>-0.33672475225921283</v>
      </c>
      <c r="AP195" s="25">
        <v>0.47473713047447808</v>
      </c>
      <c r="AQ195" s="18">
        <f t="shared" si="445"/>
        <v>7.6455523122742104</v>
      </c>
      <c r="AR195" s="18">
        <f t="shared" si="446"/>
        <v>7.0812816214526979</v>
      </c>
      <c r="AS195" s="18">
        <f>IF(ISNUMBER(AQ195),AS194+AQ195*0.5,IF(ISNUMBER(AQ396),0,""))</f>
        <v>602.53988600430114</v>
      </c>
      <c r="AT195" s="18">
        <f>IF(ISNUMBER(AR195),AT194+AR195*0.5,IF(ISNUMBER(AR396),0,""))</f>
        <v>685.99618863923217</v>
      </c>
      <c r="AU195" s="18">
        <f>IF(ISNUMBER(AS195), AS195*COS(RADIANS(-$C195+Графики!$B$3))+AT195*SIN(RADIANS(-$C195+Графики!$B$3)),"")</f>
        <v>602.53988600430114</v>
      </c>
      <c r="AV195" s="19">
        <f>IF(ISNUMBER(AS195), AS195*COS(RADIANS(-$C195+Графики!$B$5))+AT195*SIN(RADIANS(-$C195+Графики!$B$5)),"")</f>
        <v>685.99618863923217</v>
      </c>
      <c r="AW195" s="24">
        <v>-0.41572014754615316</v>
      </c>
      <c r="AX195" s="25">
        <v>0.45831412724430109</v>
      </c>
      <c r="AY195" s="25">
        <v>-0.31057280705531698</v>
      </c>
      <c r="AZ195" s="25">
        <v>0.31614861027126151</v>
      </c>
      <c r="BA195" s="18">
        <f t="shared" si="447"/>
        <v>7.6273139789182425</v>
      </c>
      <c r="BB195" s="18">
        <f t="shared" si="448"/>
        <v>5.4691488470345986</v>
      </c>
      <c r="BC195" s="18">
        <f>IF(ISNUMBER(BA195),BC194+BA195*0.5,IF(ISNUMBER(BA396),0,""))</f>
        <v>603.34187395038327</v>
      </c>
      <c r="BD195" s="18">
        <f>IF(ISNUMBER(BB195),BD194+BB195*0.5,IF(ISNUMBER(BB396),0,""))</f>
        <v>683.49574987257654</v>
      </c>
      <c r="BE195" s="18">
        <f>IF(ISNUMBER(BC195), BC195*COS(RADIANS(-$C195+Графики!$B$3))+BD195*SIN(RADIANS(-$C195+Графики!$B$3)),"")</f>
        <v>603.34187395038327</v>
      </c>
      <c r="BF195" s="19">
        <f>IF(ISNUMBER(BC195), BC195*COS(RADIANS(-$C195+Графики!$B$5))+BD195*SIN(RADIANS(-$C195+Графики!$B$5)),"")</f>
        <v>683.49574987257654</v>
      </c>
      <c r="BG195" s="24">
        <v>-0.3920078914087467</v>
      </c>
      <c r="BH195" s="25">
        <v>0.30647841185193558</v>
      </c>
      <c r="BI195" s="25">
        <v>-0.41186646066608124</v>
      </c>
      <c r="BJ195" s="25">
        <v>0.47351289160759913</v>
      </c>
      <c r="BK195" s="18">
        <f t="shared" si="449"/>
        <v>6.0954051406164913</v>
      </c>
      <c r="BL195" s="18">
        <f t="shared" si="450"/>
        <v>7.7263155394834504</v>
      </c>
      <c r="BM195" s="18">
        <f>IF(ISNUMBER(BK195),BM194+BK195*0.5,IF(ISNUMBER(BK396),0,""))</f>
        <v>606.37509624385268</v>
      </c>
      <c r="BN195" s="18">
        <f>IF(ISNUMBER(BL195),BN194+BL195*0.5,IF(ISNUMBER(BL396),0,""))</f>
        <v>681.08119115600891</v>
      </c>
      <c r="BO195" s="18">
        <f>IF(ISNUMBER(BM195), BM195*COS(RADIANS(-$C195+Графики!$B$3))+BN195*SIN(RADIANS(-$C195+Графики!$B$3)),"")</f>
        <v>606.37509624385268</v>
      </c>
      <c r="BP195" s="19">
        <f>IF(ISNUMBER(BM195), BM195*COS(RADIANS(-$C195+Графики!$B$5))+BN195*SIN(RADIANS(-$C195+Графики!$B$5)),"")</f>
        <v>681.08119115600891</v>
      </c>
      <c r="BQ195" s="24">
        <v>-0.36296391009437734</v>
      </c>
      <c r="BR195" s="25">
        <v>0.29481035732570848</v>
      </c>
      <c r="BS195" s="25">
        <v>-0.47902931419188211</v>
      </c>
      <c r="BT195" s="25">
        <v>0.45258327042998536</v>
      </c>
      <c r="BU195" s="18">
        <f t="shared" si="451"/>
        <v>5.7401318281772653</v>
      </c>
      <c r="BV195" s="18">
        <f t="shared" si="452"/>
        <v>8.1297639211716586</v>
      </c>
      <c r="BW195" s="18">
        <f>IF(ISNUMBER(BU195),BW194+BU195*0.5,IF(ISNUMBER(BU396),0,""))</f>
        <v>608.14860048074058</v>
      </c>
      <c r="BX195" s="18">
        <f>IF(ISNUMBER(BV195),BX194+BV195*0.5,IF(ISNUMBER(BV396),0,""))</f>
        <v>684.07214683151403</v>
      </c>
      <c r="BY195" s="18">
        <f>IF(ISNUMBER(BW195), BW195*COS(RADIANS(-$C195+Графики!$B$3))+BX195*SIN(RADIANS(-$C195+Графики!$B$3)),"")</f>
        <v>608.14860048074058</v>
      </c>
      <c r="BZ195" s="19">
        <f>IF(ISNUMBER(BW195), BW195*COS(RADIANS(-$C195+Графики!$B$5))+BX195*SIN(RADIANS(-$C195+Графики!$B$5)),"")</f>
        <v>684.07214683151403</v>
      </c>
      <c r="CA195" s="29">
        <v>-0.43592436408400015</v>
      </c>
      <c r="CB195" s="25">
        <v>0.44267854520622807</v>
      </c>
      <c r="CC195" s="25">
        <v>-0.40045448533642003</v>
      </c>
      <c r="CD195" s="25">
        <v>0.39490237731233579</v>
      </c>
      <c r="CE195" s="18">
        <f t="shared" si="453"/>
        <v>7.6671816702958431</v>
      </c>
      <c r="CF195" s="18">
        <f t="shared" si="454"/>
        <v>6.9407422624608532</v>
      </c>
      <c r="CG195" s="18">
        <f>IF(ISNUMBER(CE195),CG194+CE195*0.5,IF(ISNUMBER(CE396),0,""))</f>
        <v>616.50115054394462</v>
      </c>
      <c r="CH195" s="18">
        <f>IF(ISNUMBER(CF195),CH194+CF195*0.5,IF(ISNUMBER(CF396),0,""))</f>
        <v>696.88358875179608</v>
      </c>
      <c r="CI195" s="18">
        <f>IF(ISNUMBER(CG195), CG195*COS(RADIANS(-$C195+Графики!$B$3))+CH195*SIN(RADIANS(-$C195+Графики!$B$3)),"")</f>
        <v>616.50115054394462</v>
      </c>
      <c r="CJ195" s="19">
        <f>IF(ISNUMBER(CG195), CG195*COS(RADIANS(-$C195+Графики!$B$5))+CH195*SIN(RADIANS(-$C195+Графики!$B$5)),"")</f>
        <v>696.88358875179608</v>
      </c>
      <c r="CK195" s="24">
        <v>-0.41525631298482146</v>
      </c>
      <c r="CL195" s="25">
        <v>0.45117131875644467</v>
      </c>
      <c r="CM195" s="25">
        <v>-0.3788329234835861</v>
      </c>
      <c r="CN195" s="25">
        <v>0.36679292690670529</v>
      </c>
      <c r="CO195" s="18">
        <f t="shared" si="455"/>
        <v>7.5609354099473478</v>
      </c>
      <c r="CP195" s="18">
        <f t="shared" si="456"/>
        <v>6.5067671238341296</v>
      </c>
      <c r="CQ195" s="18">
        <f>IF(ISNUMBER(CO195),CQ194+CO195*0.5,IF(ISNUMBER(CO396),0,""))</f>
        <v>616.08118107783264</v>
      </c>
      <c r="CR195" s="18">
        <f>IF(ISNUMBER(CP195),CR194+CP195*0.5,IF(ISNUMBER(CP396),0,""))</f>
        <v>694.40955518044325</v>
      </c>
      <c r="CS195" s="18">
        <f>IF(ISNUMBER(CQ195), CQ195*COS(RADIANS(-$C195+Графики!$B$3))+CR195*SIN(RADIANS(-$C195+Графики!$B$3)),"")</f>
        <v>616.08118107783264</v>
      </c>
      <c r="CT195" s="19">
        <f>IF(ISNUMBER(CQ195), CQ195*COS(RADIANS(-$C195+Графики!$B$5))+CR195*SIN(RADIANS(-$C195+Графики!$B$5)),"")</f>
        <v>694.40955518044325</v>
      </c>
      <c r="CU195" s="24">
        <v>-0.39661001660122575</v>
      </c>
      <c r="CV195" s="25">
        <v>0.43789230872195029</v>
      </c>
      <c r="CW195" s="25">
        <v>-0.30491696281791347</v>
      </c>
      <c r="CX195" s="25">
        <v>0.4179317343921356</v>
      </c>
      <c r="CY195" s="18">
        <f t="shared" si="457"/>
        <v>7.2823422278705294</v>
      </c>
      <c r="CZ195" s="18">
        <f t="shared" si="458"/>
        <v>6.3080030457620859</v>
      </c>
      <c r="DA195" s="18">
        <f>IF(ISNUMBER(CY195),DA194+CY195*0.5,IF(ISNUMBER(CY396),0,""))</f>
        <v>605.3806762853477</v>
      </c>
      <c r="DB195" s="18">
        <f>IF(ISNUMBER(CZ195),DB194+CZ195*0.5,IF(ISNUMBER(CZ396),0,""))</f>
        <v>689.31616085150779</v>
      </c>
      <c r="DC195" s="18">
        <f>IF(ISNUMBER(DA195), DA195*COS(RADIANS(-$C195+Графики!$B$3))+DB195*SIN(RADIANS(-$C195+Графики!$B$3)),"")</f>
        <v>605.3806762853477</v>
      </c>
      <c r="DD195" s="19">
        <f>IF(ISNUMBER(DA195), DA195*COS(RADIANS(-$C195+Графики!$B$5))+DB195*SIN(RADIANS(-$C195+Графики!$B$5)),"")</f>
        <v>689.31616085150779</v>
      </c>
      <c r="DE195" s="24">
        <v>-0.32966404825773837</v>
      </c>
      <c r="DF195" s="25">
        <v>0.30888352520838525</v>
      </c>
      <c r="DG195" s="25">
        <v>-0.48444250429595481</v>
      </c>
      <c r="DH195" s="25">
        <v>0.38244794825147088</v>
      </c>
      <c r="DI195" s="18">
        <f t="shared" si="459"/>
        <v>5.5723499554813776</v>
      </c>
      <c r="DJ195" s="18">
        <f t="shared" si="460"/>
        <v>7.5649741678944853</v>
      </c>
      <c r="DK195" s="18">
        <f>IF(ISNUMBER(DI195),DK194+DI195*0.5,IF(ISNUMBER(DI396),0,""))</f>
        <v>604.62643232211553</v>
      </c>
      <c r="DL195" s="18">
        <f>IF(ISNUMBER(DJ195),DL194+DJ195*0.5,IF(ISNUMBER(DJ396),0,""))</f>
        <v>691.77506025961793</v>
      </c>
      <c r="DM195" s="18">
        <f>IF(ISNUMBER(DK195), DK195*COS(RADIANS(-$C195+Графики!$B$3))+DL195*SIN(RADIANS(-$C195+Графики!$B$3)),"")</f>
        <v>604.62643232211553</v>
      </c>
      <c r="DN195" s="19">
        <f>IF(ISNUMBER(DK195), DK195*COS(RADIANS(-$C195+Графики!$B$5))+DL195*SIN(RADIANS(-$C195+Графики!$B$5)),"")</f>
        <v>691.77506025961793</v>
      </c>
      <c r="DO195" s="24">
        <v>-0.50272085637550568</v>
      </c>
      <c r="DP195" s="25">
        <v>0.41890457485259947</v>
      </c>
      <c r="DQ195" s="25">
        <v>-0.38924418847430842</v>
      </c>
      <c r="DR195" s="25">
        <v>0.45869910086471033</v>
      </c>
      <c r="DS195" s="18">
        <f t="shared" si="461"/>
        <v>8.0426124157908419</v>
      </c>
      <c r="DT195" s="18">
        <f t="shared" si="462"/>
        <v>7.3996336056125562</v>
      </c>
      <c r="DU195" s="18">
        <f>IF(ISNUMBER(DS195),DU194+DS195*0.5,IF(ISNUMBER(DS396),0,""))</f>
        <v>615.6576041432769</v>
      </c>
      <c r="DV195" s="18">
        <f>IF(ISNUMBER(DT195),DV194+DT195*0.5,IF(ISNUMBER(DT396),0,""))</f>
        <v>690.1473070102054</v>
      </c>
      <c r="DW195" s="18">
        <f>IF(ISNUMBER(DU195), DU195*COS(RADIANS(-$C195+Графики!$B$3))+DV195*SIN(RADIANS(-$C195+Графики!$B$3)),"")</f>
        <v>615.6576041432769</v>
      </c>
      <c r="DX195" s="19">
        <f>IF(ISNUMBER(DU195), DU195*COS(RADIANS(-$C195+Графики!$B$5))+DV195*SIN(RADIANS(-$C195+Графики!$B$5)),"")</f>
        <v>690.1473070102054</v>
      </c>
      <c r="DY195" s="24">
        <v>-0.4528639330925921</v>
      </c>
      <c r="DZ195" s="25">
        <v>0.34338575619155898</v>
      </c>
      <c r="EA195" s="25">
        <v>-0.4143984377200286</v>
      </c>
      <c r="EB195" s="25">
        <v>0.3643610361579569</v>
      </c>
      <c r="EC195" s="18">
        <f t="shared" si="463"/>
        <v>6.9485334567957713</v>
      </c>
      <c r="ED195" s="18">
        <f t="shared" si="464"/>
        <v>6.7959061383073855</v>
      </c>
      <c r="EE195" s="18">
        <f>IF(ISNUMBER(EC195),EE194+EC195*0.5,IF(ISNUMBER(EC396),0,""))</f>
        <v>606.38495625609869</v>
      </c>
      <c r="EF195" s="18">
        <f>IF(ISNUMBER(ED195),EF194+ED195*0.5,IF(ISNUMBER(ED396),0,""))</f>
        <v>683.36936034499172</v>
      </c>
      <c r="EG195" s="18">
        <f>IF(ISNUMBER(EE195), EE195*COS(RADIANS(-$C195+Графики!$B$3))+EF195*SIN(RADIANS(-$C195+Графики!$B$3)),"")</f>
        <v>606.38495625609869</v>
      </c>
      <c r="EH195" s="19">
        <f>IF(ISNUMBER(EE195), EE195*COS(RADIANS(-$C195+Графики!$B$5))+EF195*SIN(RADIANS(-$C195+Графики!$B$5)),"")</f>
        <v>683.36936034499172</v>
      </c>
      <c r="EI195" s="24">
        <v>-0.30853778681394539</v>
      </c>
      <c r="EJ195" s="25">
        <v>0.43581789160804096</v>
      </c>
      <c r="EK195" s="25">
        <v>-0.30232565249461452</v>
      </c>
      <c r="EL195" s="25">
        <v>0.36191179799350826</v>
      </c>
      <c r="EM195" s="18">
        <f t="shared" si="465"/>
        <v>6.495683016624918</v>
      </c>
      <c r="EN195" s="18">
        <f t="shared" si="466"/>
        <v>5.7965328021612166</v>
      </c>
      <c r="EO195" s="18">
        <f>IF(ISNUMBER(EM195),EO194+EM195*0.5,IF(ISNUMBER(EM396),0,""))</f>
        <v>609.54251034829565</v>
      </c>
      <c r="EP195" s="18">
        <f>IF(ISNUMBER(EN195),EP194+EN195*0.5,IF(ISNUMBER(EN396),0,""))</f>
        <v>686.75574039765206</v>
      </c>
      <c r="EQ195" s="18">
        <f>IF(ISNUMBER(EO195), EO195*COS(RADIANS(-$C195+Графики!$B$3))+EP195*SIN(RADIANS(-$C195+Графики!$B$3)),"")</f>
        <v>609.54251034829565</v>
      </c>
      <c r="ER195" s="19">
        <f>IF(ISNUMBER(EO195), EO195*COS(RADIANS(-$C195+Графики!$B$5))+EP195*SIN(RADIANS(-$C195+Графики!$B$5)),"")</f>
        <v>686.75574039765206</v>
      </c>
      <c r="ES195" s="24">
        <v>-0.3940092542909841</v>
      </c>
      <c r="ET195" s="25">
        <v>0.37516881449420614</v>
      </c>
      <c r="EU195" s="25">
        <v>-0.38801954428653374</v>
      </c>
      <c r="EV195" s="25">
        <v>0.46350356054468478</v>
      </c>
      <c r="EW195" s="18">
        <f t="shared" si="467"/>
        <v>6.7122945125708684</v>
      </c>
      <c r="EX195" s="18">
        <f t="shared" si="468"/>
        <v>7.4308725302008476</v>
      </c>
      <c r="EY195" s="18">
        <f>IF(ISNUMBER(EW195),EY194+EW195*0.5,IF(ISNUMBER(EW396),0,""))</f>
        <v>597.83162140093486</v>
      </c>
      <c r="EZ195" s="18">
        <f>IF(ISNUMBER(EX195),EZ194+EX195*0.5,IF(ISNUMBER(EX396),0,""))</f>
        <v>687.27412092910492</v>
      </c>
      <c r="FA195" s="18">
        <f>IF(ISNUMBER(EY195), EY195*COS(RADIANS(-$C195+Графики!$B$3))+EZ195*SIN(RADIANS(-$C195+Графики!$B$3)),"")</f>
        <v>597.83162140093486</v>
      </c>
      <c r="FB195" s="19">
        <f>IF(ISNUMBER(EY195), EY195*COS(RADIANS(-$C195+Графики!$B$5))+EZ195*SIN(RADIANS(-$C195+Графики!$B$5)),"")</f>
        <v>687.27412092910492</v>
      </c>
      <c r="FC195" s="24">
        <v>-0.43551236479882838</v>
      </c>
      <c r="FD195" s="25">
        <v>0.41509602524858036</v>
      </c>
      <c r="FE195" s="25">
        <v>-0.30974801829746823</v>
      </c>
      <c r="FF195" s="25">
        <v>0.36957673119890744</v>
      </c>
      <c r="FG195" s="18">
        <f t="shared" si="469"/>
        <v>7.4228903580054961</v>
      </c>
      <c r="FH195" s="18">
        <f t="shared" si="470"/>
        <v>5.9281920610850571</v>
      </c>
      <c r="FI195" s="18">
        <f>IF(ISNUMBER(FG195),FI194+FG195*0.5,IF(ISNUMBER(FG396),0,""))</f>
        <v>607.88154270589712</v>
      </c>
      <c r="FJ195" s="18">
        <f>IF(ISNUMBER(FH195),FJ194+FH195*0.5,IF(ISNUMBER(FH396),0,""))</f>
        <v>689.76150542767289</v>
      </c>
      <c r="FK195" s="18">
        <f>IF(ISNUMBER(FI195), FI195*COS(RADIANS(-$C195+Графики!$B$3))+FJ195*SIN(RADIANS(-$C195+Графики!$B$3)),"")</f>
        <v>607.88154270589712</v>
      </c>
      <c r="FL195" s="19">
        <f>IF(ISNUMBER(FI195), FI195*COS(RADIANS(-$C195+Графики!$B$5))+FJ195*SIN(RADIANS(-$C195+Графики!$B$5)),"")</f>
        <v>689.76150542767289</v>
      </c>
      <c r="FM195" s="24">
        <v>-0.37867128496481306</v>
      </c>
      <c r="FN195" s="25">
        <v>0.37743270013433527</v>
      </c>
      <c r="FO195" s="25">
        <v>-0.35551456910517309</v>
      </c>
      <c r="FP195" s="25">
        <v>0.47610933732360339</v>
      </c>
      <c r="FQ195" s="18">
        <f t="shared" si="471"/>
        <v>6.5982041358804242</v>
      </c>
      <c r="FR195" s="18">
        <f t="shared" si="472"/>
        <v>7.2572239481654099</v>
      </c>
      <c r="FS195" s="18">
        <f>IF(ISNUMBER(FQ195),FS194+FQ195*0.5,IF(ISNUMBER(FQ396),0,""))</f>
        <v>614.82737662354396</v>
      </c>
      <c r="FT195" s="18">
        <f>IF(ISNUMBER(FR195),FT194+FR195*0.5,IF(ISNUMBER(FR396),0,""))</f>
        <v>684.15403160408289</v>
      </c>
      <c r="FU195" s="18">
        <f>IF(ISNUMBER(FS195), FS195*COS(RADIANS(-$C195+Графики!$B$3))+FT195*SIN(RADIANS(-$C195+Графики!$B$3)),"")</f>
        <v>614.82737662354396</v>
      </c>
      <c r="FV195" s="19">
        <f>IF(ISNUMBER(FS195), FS195*COS(RADIANS(-$C195+Графики!$B$5))+FT195*SIN(RADIANS(-$C195+Графики!$B$5)),"")</f>
        <v>684.15403160408289</v>
      </c>
      <c r="FW195" s="24">
        <v>-0.36254785531956579</v>
      </c>
      <c r="FX195" s="25">
        <v>0.36465414091937409</v>
      </c>
      <c r="FY195" s="25">
        <v>-0.4681077674577373</v>
      </c>
      <c r="FZ195" s="25">
        <v>0.37784810704031535</v>
      </c>
      <c r="GA195" s="18">
        <f t="shared" si="473"/>
        <v>6.3459919860602909</v>
      </c>
      <c r="GB195" s="18">
        <f t="shared" si="474"/>
        <v>7.3822906130351909</v>
      </c>
      <c r="GC195" s="18">
        <f>IF(ISNUMBER(GA195),GC194+GA195*0.5,IF(ISNUMBER(GA396),0,""))</f>
        <v>615.30012632747548</v>
      </c>
      <c r="GD195" s="18">
        <f>IF(ISNUMBER(GB195),GD194+GB195*0.5,IF(ISNUMBER(GB396),0,""))</f>
        <v>677.20717763608661</v>
      </c>
      <c r="GE195" s="18">
        <f>IF(ISNUMBER(GC195), GC195*COS(RADIANS(-$C195+Графики!$B$3))+GD195*SIN(RADIANS(-$C195+Графики!$B$3)),"")</f>
        <v>615.30012632747548</v>
      </c>
      <c r="GF195" s="19">
        <f>IF(ISNUMBER(GC195), GC195*COS(RADIANS(-$C195+Графики!$B$5))+GD195*SIN(RADIANS(-$C195+Графики!$B$5)),"")</f>
        <v>677.20717763608661</v>
      </c>
      <c r="GG195" s="24">
        <v>-0.44538688731347853</v>
      </c>
      <c r="GH195" s="25">
        <v>0.45741707804931597</v>
      </c>
      <c r="GI195" s="25">
        <v>-0.48327357584515451</v>
      </c>
      <c r="GJ195" s="25">
        <v>0.35524392239061986</v>
      </c>
      <c r="GK195" s="18">
        <f t="shared" si="475"/>
        <v>7.8783693455157966</v>
      </c>
      <c r="GL195" s="18">
        <f t="shared" si="476"/>
        <v>7.3173802879586667</v>
      </c>
      <c r="GM195" s="18">
        <f>IF(ISNUMBER(GK195),GM194+GK195*0.5,IF(ISNUMBER(GK396),0,""))</f>
        <v>617.36142581826198</v>
      </c>
      <c r="GN195" s="18">
        <f>IF(ISNUMBER(GL195),GN194+GL195*0.5,IF(ISNUMBER(GL396),0,""))</f>
        <v>687.44121160248824</v>
      </c>
      <c r="GO195" s="18">
        <f>IF(ISNUMBER(GM195), GM195*COS(RADIANS(-$C195+Графики!$B$3))+GN195*SIN(RADIANS(-$C195+Графики!$B$3)),"")</f>
        <v>617.36142581826198</v>
      </c>
      <c r="GP195" s="19">
        <f>IF(ISNUMBER(GM195), GM195*COS(RADIANS(-$C195+Графики!$B$5))+GN195*SIN(RADIANS(-$C195+Графики!$B$5)),"")</f>
        <v>687.44121160248824</v>
      </c>
      <c r="GQ195" s="24">
        <v>-0.50092167933643128</v>
      </c>
      <c r="GR195" s="25">
        <v>0.48030547577362281</v>
      </c>
      <c r="GS195" s="25">
        <v>-0.42248260402437066</v>
      </c>
      <c r="GT195" s="25">
        <v>0.45363941264102725</v>
      </c>
      <c r="GU195" s="18">
        <f t="shared" si="477"/>
        <v>8.5627176432712027</v>
      </c>
      <c r="GV195" s="18">
        <f t="shared" si="478"/>
        <v>7.6455324325153295</v>
      </c>
      <c r="GW195" s="18">
        <f>IF(ISNUMBER(GU195),GW194+GU195*0.5,IF(ISNUMBER(GU396),0,""))</f>
        <v>612.62345353718877</v>
      </c>
      <c r="GX195" s="18">
        <f>IF(ISNUMBER(GV195),GX194+GV195*0.5,IF(ISNUMBER(GV396),0,""))</f>
        <v>687.5017505190666</v>
      </c>
      <c r="GY195" s="18">
        <f>IF(ISNUMBER(GW195), GW195*COS(RADIANS(-$C195+Графики!$B$3))+GX195*SIN(RADIANS(-$C195+Графики!$B$3)),"")</f>
        <v>612.62345353718877</v>
      </c>
      <c r="GZ195" s="19">
        <f>IF(ISNUMBER(GW195), GW195*COS(RADIANS(-$C195+Графики!$B$5))+GX195*SIN(RADIANS(-$C195+Графики!$B$5)),"")</f>
        <v>687.5017505190666</v>
      </c>
      <c r="HA195" s="24">
        <v>-0.41047741704181684</v>
      </c>
      <c r="HB195" s="25">
        <v>0.33511873170186912</v>
      </c>
      <c r="HC195" s="25">
        <v>-0.30826622121894265</v>
      </c>
      <c r="HD195" s="25">
        <v>0.36711349514000657</v>
      </c>
      <c r="HE195" s="18">
        <f t="shared" si="479"/>
        <v>6.5065079335576224</v>
      </c>
      <c r="HF195" s="18">
        <f t="shared" si="480"/>
        <v>5.8937657538502668</v>
      </c>
      <c r="HG195" s="18">
        <f>IF(ISNUMBER(HE195),HG194+HE195*0.5,IF(ISNUMBER(HE396),0,""))</f>
        <v>613.74229980096698</v>
      </c>
      <c r="HH195" s="18">
        <f>IF(ISNUMBER(HF195),HH194+HF195*0.5,IF(ISNUMBER(HF396),0,""))</f>
        <v>686.44888693225539</v>
      </c>
      <c r="HI195" s="18">
        <f>IF(ISNUMBER(HG195), HG195*COS(RADIANS(-$C195+Графики!$B$3))+HH195*SIN(RADIANS(-$C195+Графики!$B$3)),"")</f>
        <v>613.74229980096698</v>
      </c>
      <c r="HJ195" s="19">
        <f>IF(ISNUMBER(HG195), HG195*COS(RADIANS(-$C195+Графики!$B$5))+HH195*SIN(RADIANS(-$C195+Графики!$B$5)),"")</f>
        <v>686.44888693225539</v>
      </c>
      <c r="HK195" s="24">
        <v>-0.34547649415864307</v>
      </c>
      <c r="HL195" s="25">
        <v>0.42255497419102572</v>
      </c>
      <c r="HM195" s="25">
        <v>-0.32319376121533694</v>
      </c>
      <c r="HN195" s="25">
        <v>0.40950663481461513</v>
      </c>
      <c r="HO195" s="18">
        <f t="shared" si="481"/>
        <v>6.7022887612443549</v>
      </c>
      <c r="HP195" s="18">
        <f t="shared" si="482"/>
        <v>6.3939736025307585</v>
      </c>
      <c r="HQ195" s="18">
        <f>IF(ISNUMBER(HO195),HQ194+HO195*0.5,IF(ISNUMBER(HO396),0,""))</f>
        <v>611.49615817737617</v>
      </c>
      <c r="HR195" s="18">
        <f>IF(ISNUMBER(HP195),HR194+HP195*0.5,IF(ISNUMBER(HP396),0,""))</f>
        <v>696.88144413431144</v>
      </c>
      <c r="HS195" s="18">
        <f>IF(ISNUMBER(HQ195), HQ195*COS(RADIANS(-$C195+Графики!$B$3))+HR195*SIN(RADIANS(-$C195+Графики!$B$3)),"")</f>
        <v>611.49615817737617</v>
      </c>
      <c r="HT195" s="19">
        <f>IF(ISNUMBER(HQ195), HQ195*COS(RADIANS(-$C195+Графики!$B$5))+HR195*SIN(RADIANS(-$C195+Графики!$B$5)),"")</f>
        <v>696.88144413431144</v>
      </c>
      <c r="HU195" s="24">
        <v>-0.48376962200428264</v>
      </c>
      <c r="HV195" s="25">
        <v>0.37703389137282162</v>
      </c>
      <c r="HW195" s="25">
        <v>-0.36187095470262953</v>
      </c>
      <c r="HX195" s="25">
        <v>0.35494345451846732</v>
      </c>
      <c r="HY195" s="18">
        <f t="shared" si="483"/>
        <v>7.5118571122800253</v>
      </c>
      <c r="HZ195" s="18">
        <f t="shared" si="484"/>
        <v>6.2553449880169678</v>
      </c>
      <c r="IA195" s="18">
        <f>IF(ISNUMBER(HY195),IA194+HY195*0.5,IF(ISNUMBER(HY396),0,""))</f>
        <v>605.68290373776313</v>
      </c>
      <c r="IB195" s="18">
        <f>IF(ISNUMBER(HZ195),IB194+HZ195*0.5,IF(ISNUMBER(HZ396),0,""))</f>
        <v>679.30479572885781</v>
      </c>
      <c r="IC195" s="18">
        <f>IF(ISNUMBER(IA195), IA195*COS(RADIANS(-$C195+Графики!$B$3))+IB195*SIN(RADIANS(-$C195+Графики!$B$3)),"")</f>
        <v>605.68290373776313</v>
      </c>
      <c r="ID195" s="19">
        <f>IF(ISNUMBER(IA195), IA195*COS(RADIANS(-$C195+Графики!$B$5))+IB195*SIN(RADIANS(-$C195+Графики!$B$5)),"")</f>
        <v>679.30479572885781</v>
      </c>
      <c r="IE195" s="24">
        <v>-0.42173154364108922</v>
      </c>
      <c r="IF195" s="25">
        <v>0.30106431391188671</v>
      </c>
      <c r="IG195" s="25">
        <v>-0.38705955539908288</v>
      </c>
      <c r="IH195" s="25">
        <v>0.37728747601881696</v>
      </c>
      <c r="II195" s="18">
        <f t="shared" si="485"/>
        <v>6.3075419419397818</v>
      </c>
      <c r="IJ195" s="18">
        <f t="shared" si="486"/>
        <v>6.6701367021850997</v>
      </c>
      <c r="IK195" s="18">
        <f>IF(ISNUMBER(II195),IK194+II195*0.5,IF(ISNUMBER(II396),0,""))</f>
        <v>609.64418797400526</v>
      </c>
      <c r="IL195" s="18">
        <f>IF(ISNUMBER(IJ195),IL194+IJ195*0.5,IF(ISNUMBER(IJ396),0,""))</f>
        <v>682.31611959851625</v>
      </c>
      <c r="IM195" s="18">
        <f>IF(ISNUMBER(IK195), IK195*COS(RADIANS(-$C195+Графики!$B$3))+IL195*SIN(RADIANS(-$C195+Графики!$B$3)),"")</f>
        <v>609.64418797400526</v>
      </c>
      <c r="IN195" s="19">
        <f>IF(ISNUMBER(IK195), IK195*COS(RADIANS(-$C195+Графики!$B$5))+IL195*SIN(RADIANS(-$C195+Графики!$B$5)),"")</f>
        <v>682.31611959851625</v>
      </c>
      <c r="IO195" s="24">
        <v>-0.48913284689153558</v>
      </c>
      <c r="IP195" s="25">
        <v>0.40960341035342973</v>
      </c>
      <c r="IQ195" s="25">
        <v>-0.40653555818950493</v>
      </c>
      <c r="IR195" s="25">
        <v>0.40259322771760131</v>
      </c>
      <c r="IS195" s="18">
        <f t="shared" si="487"/>
        <v>7.8428729923839358</v>
      </c>
      <c r="IT195" s="18">
        <f t="shared" si="488"/>
        <v>7.0609220197712093</v>
      </c>
      <c r="IU195" s="18">
        <f>IF(ISNUMBER(IS195),IU194+IS195*0.5,IF(ISNUMBER(IS396),0,""))</f>
        <v>607.46165372812868</v>
      </c>
      <c r="IV195" s="18">
        <f>IF(ISNUMBER(IT195),IV194+IT195*0.5,IF(ISNUMBER(IT396),0,""))</f>
        <v>687.05042953316911</v>
      </c>
      <c r="IW195" s="18">
        <f>IF(ISNUMBER(IU195), IU195*COS(RADIANS(-$C195+Графики!$B$3))+IV195*SIN(RADIANS(-$C195+Графики!$B$3)),"")</f>
        <v>607.46165372812868</v>
      </c>
      <c r="IX195" s="19">
        <f>IF(ISNUMBER(IU195), IU195*COS(RADIANS(-$C195+Графики!$B$5))+IV195*SIN(RADIANS(-$C195+Графики!$B$5)),"")</f>
        <v>687.05042953316911</v>
      </c>
    </row>
    <row r="196" spans="1:258" s="88" customFormat="1" x14ac:dyDescent="0.25">
      <c r="A196" s="44">
        <v>196</v>
      </c>
      <c r="B196" s="50">
        <v>0</v>
      </c>
      <c r="C196" s="11">
        <f>IF(Графики!$A$7="Расчитывать с учетом закручивания скважины",B196,0)</f>
        <v>0</v>
      </c>
      <c r="D196" s="47">
        <v>96.5</v>
      </c>
      <c r="E196" s="34">
        <f>IF(ISNUMBER(INDEX($I$1:$IX$303,$A196,E$1) ),INDEX($I$1:$IX$303,$A196,E$1),0)</f>
        <v>8.2248557827772117</v>
      </c>
      <c r="F196" s="35">
        <f>IF(ISNUMBER(INDEX($I$1:$IX$303,$A196,F$1) ),INDEX($I$1:$IX$303,$A196,F$1),0)</f>
        <v>4.7822639094270247</v>
      </c>
      <c r="G196" s="35">
        <f>IF(ISNUMBER(INDEX($I$1:$IX$303,$A196,G$1) ),INDEX($I$1:$IX$303,$A196,G$1)-$G$305,0)</f>
        <v>-366.10017664923089</v>
      </c>
      <c r="H196" s="36">
        <f>IF(ISNUMBER(INDEX($I$1:$IX$303,$A196,H$1) ),INDEX($I$1:$IX$303,$A196,H$1)-$H$305,0)</f>
        <v>-464.67463095847995</v>
      </c>
      <c r="I196" s="29">
        <v>-0.4939233160237505</v>
      </c>
      <c r="J196" s="25">
        <v>0.44858635761582921</v>
      </c>
      <c r="K196" s="25">
        <v>-0.29322120668335949</v>
      </c>
      <c r="L196" s="25">
        <v>0.25478795921864372</v>
      </c>
      <c r="M196" s="18">
        <f t="shared" si="439"/>
        <v>8.2248557827772117</v>
      </c>
      <c r="N196" s="18">
        <f t="shared" si="440"/>
        <v>4.7822639094270247</v>
      </c>
      <c r="O196" s="18">
        <f>IF(ISNUMBER(M196),O195+M196*0.5,IF(ISNUMBER(M397),0,""))</f>
        <v>611.81597924018376</v>
      </c>
      <c r="P196" s="18">
        <f>IF(ISNUMBER(N196),P195+N196*0.5,IF(ISNUMBER(N397),0,""))</f>
        <v>690.75503252555757</v>
      </c>
      <c r="Q196" s="18">
        <f>IF(ISNUMBER(O196), O196*COS(RADIANS(-$C196+Графики!$B$3))+P196*SIN(RADIANS(-$C196+Графики!$B$3)),"")</f>
        <v>611.81597924018376</v>
      </c>
      <c r="R196" s="19">
        <f>IF(ISNUMBER(O196), O196*COS(RADIANS(-$C196+Графики!$B$5))+P196*SIN(RADIANS(-$C196+Графики!$B$5)),"")</f>
        <v>690.75503252555757</v>
      </c>
      <c r="S196" s="29">
        <v>-0.36917623426727708</v>
      </c>
      <c r="T196" s="25">
        <v>0.47027840324050019</v>
      </c>
      <c r="U196" s="25">
        <v>-0.2449335469383388</v>
      </c>
      <c r="V196" s="25">
        <v>0.23943576560795352</v>
      </c>
      <c r="W196" s="18">
        <f t="shared" si="441"/>
        <v>7.3255581516901858</v>
      </c>
      <c r="X196" s="18">
        <f t="shared" si="442"/>
        <v>4.2269070628320202</v>
      </c>
      <c r="Y196" s="18">
        <f>IF(ISNUMBER(W196),Y195+W196*0.5,IF(ISNUMBER(W397),0,""))</f>
        <v>611.12777206664771</v>
      </c>
      <c r="Z196" s="18">
        <f>IF(ISNUMBER(X196),Z195+X196*0.5,IF(ISNUMBER(X397),0,""))</f>
        <v>688.95399435381978</v>
      </c>
      <c r="AA196" s="18">
        <f>IF(ISNUMBER(Y196), Y196*COS(RADIANS(-$C196+Графики!$B$3))+Z196*SIN(RADIANS(-$C196+Графики!$B$3)),"")</f>
        <v>611.12777206664771</v>
      </c>
      <c r="AB196" s="18">
        <f>IF(ISNUMBER(Y196), Y196*COS(RADIANS(-$C196+Графики!$B$5))+Z196*SIN(RADIANS(-$C196+Графики!$B$5)),"")</f>
        <v>688.95399435381978</v>
      </c>
      <c r="AC196" s="24">
        <v>-0.48352015334342946</v>
      </c>
      <c r="AD196" s="25">
        <v>0.48423049641829319</v>
      </c>
      <c r="AE196" s="25">
        <v>-0.33114751032933876</v>
      </c>
      <c r="AF196" s="25">
        <v>0.18365679074768917</v>
      </c>
      <c r="AG196" s="18">
        <f t="shared" si="443"/>
        <v>8.4451172008068891</v>
      </c>
      <c r="AH196" s="18">
        <f t="shared" si="444"/>
        <v>4.4924999167857633</v>
      </c>
      <c r="AI196" s="18">
        <f>IF(ISNUMBER(AG196),AI195+AG196*0.5,IF(ISNUMBER(AG397),0,""))</f>
        <v>614.17311396907269</v>
      </c>
      <c r="AJ196" s="18">
        <f>IF(ISNUMBER(AH196),AJ195+AH196*0.5,IF(ISNUMBER(AH397),0,""))</f>
        <v>692.38456793811406</v>
      </c>
      <c r="AK196" s="18">
        <f>IF(ISNUMBER(AI196), AI196*COS(RADIANS(-$C196+Графики!$B$3))+AJ196*SIN(RADIANS(-$C196+Графики!$B$3)),"")</f>
        <v>614.17311396907269</v>
      </c>
      <c r="AL196" s="19">
        <f>IF(ISNUMBER(AI196), AI196*COS(RADIANS(-$C196+Графики!$B$5))+AJ196*SIN(RADIANS(-$C196+Графики!$B$5)),"")</f>
        <v>692.38456793811406</v>
      </c>
      <c r="AM196" s="24">
        <v>-0.38901851991355574</v>
      </c>
      <c r="AN196" s="25">
        <v>0.39264210800412469</v>
      </c>
      <c r="AO196" s="25">
        <v>-0.14654379994157249</v>
      </c>
      <c r="AP196" s="25">
        <v>0.13193505585967005</v>
      </c>
      <c r="AQ196" s="18">
        <f t="shared" si="445"/>
        <v>6.8212228965376189</v>
      </c>
      <c r="AR196" s="18">
        <f t="shared" si="446"/>
        <v>2.4301840734247313</v>
      </c>
      <c r="AS196" s="18">
        <f>IF(ISNUMBER(AQ196),AS195+AQ196*0.5,IF(ISNUMBER(AQ397),0,""))</f>
        <v>605.95049745256995</v>
      </c>
      <c r="AT196" s="18">
        <f>IF(ISNUMBER(AR196),AT195+AR196*0.5,IF(ISNUMBER(AR397),0,""))</f>
        <v>687.21128067594452</v>
      </c>
      <c r="AU196" s="18">
        <f>IF(ISNUMBER(AS196), AS196*COS(RADIANS(-$C196+Графики!$B$3))+AT196*SIN(RADIANS(-$C196+Графики!$B$3)),"")</f>
        <v>605.95049745256995</v>
      </c>
      <c r="AV196" s="19">
        <f>IF(ISNUMBER(AS196), AS196*COS(RADIANS(-$C196+Графики!$B$5))+AT196*SIN(RADIANS(-$C196+Графики!$B$5)),"")</f>
        <v>687.21128067594452</v>
      </c>
      <c r="AW196" s="24">
        <v>-0.43848601355414007</v>
      </c>
      <c r="AX196" s="25">
        <v>0.50427896711754239</v>
      </c>
      <c r="AY196" s="25">
        <v>-0.15388577026220152</v>
      </c>
      <c r="AZ196" s="25">
        <v>0.25649252480998408</v>
      </c>
      <c r="BA196" s="18">
        <f t="shared" si="447"/>
        <v>8.2270836815530881</v>
      </c>
      <c r="BB196" s="18">
        <f t="shared" si="448"/>
        <v>3.5812185588909564</v>
      </c>
      <c r="BC196" s="18">
        <f>IF(ISNUMBER(BA196),BC195+BA196*0.5,IF(ISNUMBER(BA397),0,""))</f>
        <v>607.45541579115979</v>
      </c>
      <c r="BD196" s="18">
        <f>IF(ISNUMBER(BB196),BD195+BB196*0.5,IF(ISNUMBER(BB397),0,""))</f>
        <v>685.28635915202199</v>
      </c>
      <c r="BE196" s="18">
        <f>IF(ISNUMBER(BC196), BC196*COS(RADIANS(-$C196+Графики!$B$3))+BD196*SIN(RADIANS(-$C196+Графики!$B$3)),"")</f>
        <v>607.45541579115979</v>
      </c>
      <c r="BF196" s="19">
        <f>IF(ISNUMBER(BC196), BC196*COS(RADIANS(-$C196+Графики!$B$5))+BD196*SIN(RADIANS(-$C196+Графики!$B$5)),"")</f>
        <v>685.28635915202199</v>
      </c>
      <c r="BG196" s="24">
        <v>-0.359329103265421</v>
      </c>
      <c r="BH196" s="25">
        <v>0.32625855531131609</v>
      </c>
      <c r="BI196" s="25">
        <v>-0.25553942896247617</v>
      </c>
      <c r="BJ196" s="25">
        <v>0.32277793381958009</v>
      </c>
      <c r="BK196" s="18">
        <f t="shared" si="449"/>
        <v>5.9828452839293575</v>
      </c>
      <c r="BL196" s="18">
        <f t="shared" si="450"/>
        <v>5.0467496275686292</v>
      </c>
      <c r="BM196" s="18">
        <f>IF(ISNUMBER(BK196),BM195+BK196*0.5,IF(ISNUMBER(BK397),0,""))</f>
        <v>609.36651888581741</v>
      </c>
      <c r="BN196" s="18">
        <f>IF(ISNUMBER(BL196),BN195+BL196*0.5,IF(ISNUMBER(BL397),0,""))</f>
        <v>683.60456596979327</v>
      </c>
      <c r="BO196" s="18">
        <f>IF(ISNUMBER(BM196), BM196*COS(RADIANS(-$C196+Графики!$B$3))+BN196*SIN(RADIANS(-$C196+Графики!$B$3)),"")</f>
        <v>609.36651888581741</v>
      </c>
      <c r="BP196" s="19">
        <f>IF(ISNUMBER(BM196), BM196*COS(RADIANS(-$C196+Графики!$B$5))+BN196*SIN(RADIANS(-$C196+Графики!$B$5)),"")</f>
        <v>683.60456596979327</v>
      </c>
      <c r="BQ196" s="24">
        <v>-0.39608864074845196</v>
      </c>
      <c r="BR196" s="25">
        <v>0.45450727878842956</v>
      </c>
      <c r="BS196" s="25">
        <v>-0.27841135363211356</v>
      </c>
      <c r="BT196" s="25">
        <v>0.15066449122745926</v>
      </c>
      <c r="BU196" s="18">
        <f t="shared" si="451"/>
        <v>7.4227815352695519</v>
      </c>
      <c r="BV196" s="18">
        <f t="shared" si="452"/>
        <v>3.7443843670960826</v>
      </c>
      <c r="BW196" s="18">
        <f>IF(ISNUMBER(BU196),BW195+BU196*0.5,IF(ISNUMBER(BU397),0,""))</f>
        <v>611.85999124837531</v>
      </c>
      <c r="BX196" s="18">
        <f>IF(ISNUMBER(BV196),BX195+BV196*0.5,IF(ISNUMBER(BV397),0,""))</f>
        <v>685.94433901506204</v>
      </c>
      <c r="BY196" s="18">
        <f>IF(ISNUMBER(BW196), BW196*COS(RADIANS(-$C196+Графики!$B$3))+BX196*SIN(RADIANS(-$C196+Графики!$B$3)),"")</f>
        <v>611.85999124837531</v>
      </c>
      <c r="BZ196" s="19">
        <f>IF(ISNUMBER(BW196), BW196*COS(RADIANS(-$C196+Графики!$B$5))+BX196*SIN(RADIANS(-$C196+Графики!$B$5)),"")</f>
        <v>685.94433901506204</v>
      </c>
      <c r="CA196" s="29">
        <v>-0.50128008965038295</v>
      </c>
      <c r="CB196" s="25">
        <v>0.34034474552161698</v>
      </c>
      <c r="CC196" s="25">
        <v>-0.24413933724801662</v>
      </c>
      <c r="CD196" s="25">
        <v>0.28715898046585453</v>
      </c>
      <c r="CE196" s="18">
        <f t="shared" si="453"/>
        <v>7.3444961895411707</v>
      </c>
      <c r="CF196" s="18">
        <f t="shared" si="454"/>
        <v>4.6364358658266864</v>
      </c>
      <c r="CG196" s="18">
        <f>IF(ISNUMBER(CE196),CG195+CE196*0.5,IF(ISNUMBER(CE397),0,""))</f>
        <v>620.17339863871518</v>
      </c>
      <c r="CH196" s="18">
        <f>IF(ISNUMBER(CF196),CH195+CF196*0.5,IF(ISNUMBER(CF397),0,""))</f>
        <v>699.20180668470948</v>
      </c>
      <c r="CI196" s="18">
        <f>IF(ISNUMBER(CG196), CG196*COS(RADIANS(-$C196+Графики!$B$3))+CH196*SIN(RADIANS(-$C196+Графики!$B$3)),"")</f>
        <v>620.17339863871518</v>
      </c>
      <c r="CJ196" s="19">
        <f>IF(ISNUMBER(CG196), CG196*COS(RADIANS(-$C196+Графики!$B$5))+CH196*SIN(RADIANS(-$C196+Графики!$B$5)),"")</f>
        <v>699.20180668470948</v>
      </c>
      <c r="CK196" s="24">
        <v>-0.47842261070352965</v>
      </c>
      <c r="CL196" s="25">
        <v>0.32352476914415818</v>
      </c>
      <c r="CM196" s="25">
        <v>-0.14656758596167002</v>
      </c>
      <c r="CN196" s="25">
        <v>0.143839239088629</v>
      </c>
      <c r="CO196" s="18">
        <f t="shared" si="455"/>
        <v>6.9982539778831026</v>
      </c>
      <c r="CP196" s="18">
        <f t="shared" si="456"/>
        <v>2.5342749209366242</v>
      </c>
      <c r="CQ196" s="18">
        <f>IF(ISNUMBER(CO196),CQ195+CO196*0.5,IF(ISNUMBER(CO397),0,""))</f>
        <v>619.58030806677414</v>
      </c>
      <c r="CR196" s="18">
        <f>IF(ISNUMBER(CP196),CR195+CP196*0.5,IF(ISNUMBER(CP397),0,""))</f>
        <v>695.6766926409116</v>
      </c>
      <c r="CS196" s="18">
        <f>IF(ISNUMBER(CQ196), CQ196*COS(RADIANS(-$C196+Графики!$B$3))+CR196*SIN(RADIANS(-$C196+Графики!$B$3)),"")</f>
        <v>619.58030806677414</v>
      </c>
      <c r="CT196" s="19">
        <f>IF(ISNUMBER(CQ196), CQ196*COS(RADIANS(-$C196+Графики!$B$5))+CR196*SIN(RADIANS(-$C196+Графики!$B$5)),"")</f>
        <v>695.6766926409116</v>
      </c>
      <c r="CU196" s="24">
        <v>-0.37999928981374231</v>
      </c>
      <c r="CV196" s="25">
        <v>0.48774660025422578</v>
      </c>
      <c r="CW196" s="25">
        <v>-0.32522244828663294</v>
      </c>
      <c r="CX196" s="25">
        <v>0.2101865899193098</v>
      </c>
      <c r="CY196" s="18">
        <f t="shared" si="457"/>
        <v>7.5724390547103466</v>
      </c>
      <c r="CZ196" s="18">
        <f t="shared" si="458"/>
        <v>4.6723082808710945</v>
      </c>
      <c r="DA196" s="18">
        <f>IF(ISNUMBER(CY196),DA195+CY196*0.5,IF(ISNUMBER(CY397),0,""))</f>
        <v>609.16689581270293</v>
      </c>
      <c r="DB196" s="18">
        <f>IF(ISNUMBER(CZ196),DB195+CZ196*0.5,IF(ISNUMBER(CZ397),0,""))</f>
        <v>691.65231499194329</v>
      </c>
      <c r="DC196" s="18">
        <f>IF(ISNUMBER(DA196), DA196*COS(RADIANS(-$C196+Графики!$B$3))+DB196*SIN(RADIANS(-$C196+Графики!$B$3)),"")</f>
        <v>609.16689581270293</v>
      </c>
      <c r="DD196" s="19">
        <f>IF(ISNUMBER(DA196), DA196*COS(RADIANS(-$C196+Графики!$B$5))+DB196*SIN(RADIANS(-$C196+Графики!$B$5)),"")</f>
        <v>691.65231499194329</v>
      </c>
      <c r="DE196" s="24">
        <v>-0.3404613630965847</v>
      </c>
      <c r="DF196" s="25">
        <v>0.35617975219448772</v>
      </c>
      <c r="DG196" s="25">
        <v>-0.24677103395169928</v>
      </c>
      <c r="DH196" s="25">
        <v>0.1988795885766875</v>
      </c>
      <c r="DI196" s="18">
        <f t="shared" si="459"/>
        <v>6.0793031362679892</v>
      </c>
      <c r="DJ196" s="18">
        <f t="shared" si="460"/>
        <v>3.8890255350008318</v>
      </c>
      <c r="DK196" s="18">
        <f>IF(ISNUMBER(DI196),DK195+DI196*0.5,IF(ISNUMBER(DI397),0,""))</f>
        <v>607.66608389024952</v>
      </c>
      <c r="DL196" s="18">
        <f>IF(ISNUMBER(DJ196),DL195+DJ196*0.5,IF(ISNUMBER(DJ397),0,""))</f>
        <v>693.71957302711837</v>
      </c>
      <c r="DM196" s="18">
        <f>IF(ISNUMBER(DK196), DK196*COS(RADIANS(-$C196+Графики!$B$3))+DL196*SIN(RADIANS(-$C196+Графики!$B$3)),"")</f>
        <v>607.66608389024952</v>
      </c>
      <c r="DN196" s="19">
        <f>IF(ISNUMBER(DK196), DK196*COS(RADIANS(-$C196+Графики!$B$5))+DL196*SIN(RADIANS(-$C196+Графики!$B$5)),"")</f>
        <v>693.71957302711837</v>
      </c>
      <c r="DO196" s="24">
        <v>-0.4516935535854022</v>
      </c>
      <c r="DP196" s="25">
        <v>0.33251677331850149</v>
      </c>
      <c r="DQ196" s="25">
        <v>-0.15354713763984276</v>
      </c>
      <c r="DR196" s="25">
        <v>0.21483682061921369</v>
      </c>
      <c r="DS196" s="18">
        <f t="shared" si="461"/>
        <v>6.8434726983199194</v>
      </c>
      <c r="DT196" s="18">
        <f t="shared" si="462"/>
        <v>3.2147509543422954</v>
      </c>
      <c r="DU196" s="18">
        <f>IF(ISNUMBER(DS196),DU195+DS196*0.5,IF(ISNUMBER(DS397),0,""))</f>
        <v>619.07934049243681</v>
      </c>
      <c r="DV196" s="18">
        <f>IF(ISNUMBER(DT196),DV195+DT196*0.5,IF(ISNUMBER(DT397),0,""))</f>
        <v>691.7546824873765</v>
      </c>
      <c r="DW196" s="18">
        <f>IF(ISNUMBER(DU196), DU196*COS(RADIANS(-$C196+Графики!$B$3))+DV196*SIN(RADIANS(-$C196+Графики!$B$3)),"")</f>
        <v>619.07934049243681</v>
      </c>
      <c r="DX196" s="19">
        <f>IF(ISNUMBER(DU196), DU196*COS(RADIANS(-$C196+Графики!$B$5))+DV196*SIN(RADIANS(-$C196+Графики!$B$5)),"")</f>
        <v>691.7546824873765</v>
      </c>
      <c r="DY196" s="24">
        <v>-0.51034609247105212</v>
      </c>
      <c r="DZ196" s="25">
        <v>0.49908792356775755</v>
      </c>
      <c r="EA196" s="25">
        <v>-0.15085803514150845</v>
      </c>
      <c r="EB196" s="25">
        <v>0.15803279192230055</v>
      </c>
      <c r="EC196" s="18">
        <f t="shared" si="463"/>
        <v>8.8088596547171161</v>
      </c>
      <c r="ED196" s="18">
        <f t="shared" si="464"/>
        <v>2.6955777163181009</v>
      </c>
      <c r="EE196" s="18">
        <f>IF(ISNUMBER(EC196),EE195+EC196*0.5,IF(ISNUMBER(EC397),0,""))</f>
        <v>610.7893860834572</v>
      </c>
      <c r="EF196" s="18">
        <f>IF(ISNUMBER(ED196),EF195+ED196*0.5,IF(ISNUMBER(ED397),0,""))</f>
        <v>684.71714920315083</v>
      </c>
      <c r="EG196" s="18">
        <f>IF(ISNUMBER(EE196), EE196*COS(RADIANS(-$C196+Графики!$B$3))+EF196*SIN(RADIANS(-$C196+Графики!$B$3)),"")</f>
        <v>610.7893860834572</v>
      </c>
      <c r="EH196" s="19">
        <f>IF(ISNUMBER(EE196), EE196*COS(RADIANS(-$C196+Графики!$B$5))+EF196*SIN(RADIANS(-$C196+Графики!$B$5)),"")</f>
        <v>684.71714920315083</v>
      </c>
      <c r="EI196" s="24">
        <v>-0.50249455947040023</v>
      </c>
      <c r="EJ196" s="25">
        <v>0.32583416120668807</v>
      </c>
      <c r="EK196" s="25">
        <v>-0.2583974289578721</v>
      </c>
      <c r="EL196" s="25">
        <v>0.26020735319717692</v>
      </c>
      <c r="EM196" s="18">
        <f t="shared" si="465"/>
        <v>7.2284687820112872</v>
      </c>
      <c r="EN196" s="18">
        <f t="shared" si="466"/>
        <v>4.5256650336110358</v>
      </c>
      <c r="EO196" s="18">
        <f>IF(ISNUMBER(EM196),EO195+EM196*0.5,IF(ISNUMBER(EM397),0,""))</f>
        <v>613.1567447393013</v>
      </c>
      <c r="EP196" s="18">
        <f>IF(ISNUMBER(EN196),EP195+EN196*0.5,IF(ISNUMBER(EN397),0,""))</f>
        <v>689.01857291445754</v>
      </c>
      <c r="EQ196" s="18">
        <f>IF(ISNUMBER(EO196), EO196*COS(RADIANS(-$C196+Графики!$B$3))+EP196*SIN(RADIANS(-$C196+Графики!$B$3)),"")</f>
        <v>613.1567447393013</v>
      </c>
      <c r="ER196" s="19">
        <f>IF(ISNUMBER(EO196), EO196*COS(RADIANS(-$C196+Графики!$B$5))+EP196*SIN(RADIANS(-$C196+Графики!$B$5)),"")</f>
        <v>689.01857291445754</v>
      </c>
      <c r="ES196" s="24">
        <v>-0.49758202739154622</v>
      </c>
      <c r="ET196" s="25">
        <v>0.39531130994563923</v>
      </c>
      <c r="EU196" s="25">
        <v>-0.21911794528730066</v>
      </c>
      <c r="EV196" s="25">
        <v>0.31296714809982751</v>
      </c>
      <c r="EW196" s="18">
        <f t="shared" si="467"/>
        <v>7.7918854552606751</v>
      </c>
      <c r="EX196" s="18">
        <f t="shared" si="468"/>
        <v>4.6433017049067402</v>
      </c>
      <c r="EY196" s="18">
        <f>IF(ISNUMBER(EW196),EY195+EW196*0.5,IF(ISNUMBER(EW397),0,""))</f>
        <v>601.72756412856518</v>
      </c>
      <c r="EZ196" s="18">
        <f>IF(ISNUMBER(EX196),EZ195+EX196*0.5,IF(ISNUMBER(EX397),0,""))</f>
        <v>689.59577178155826</v>
      </c>
      <c r="FA196" s="18">
        <f>IF(ISNUMBER(EY196), EY196*COS(RADIANS(-$C196+Графики!$B$3))+EZ196*SIN(RADIANS(-$C196+Графики!$B$3)),"")</f>
        <v>601.72756412856518</v>
      </c>
      <c r="FB196" s="19">
        <f>IF(ISNUMBER(EY196), EY196*COS(RADIANS(-$C196+Графики!$B$5))+EZ196*SIN(RADIANS(-$C196+Графики!$B$5)),"")</f>
        <v>689.59577178155826</v>
      </c>
      <c r="FC196" s="24">
        <v>-0.44666571408318634</v>
      </c>
      <c r="FD196" s="25">
        <v>0.47246163803553864</v>
      </c>
      <c r="FE196" s="25">
        <v>-0.20569826647170567</v>
      </c>
      <c r="FF196" s="25">
        <v>0.23729950992260038</v>
      </c>
      <c r="FG196" s="18">
        <f t="shared" si="469"/>
        <v>8.0208132662225609</v>
      </c>
      <c r="FH196" s="18">
        <f t="shared" si="470"/>
        <v>3.8658752592368728</v>
      </c>
      <c r="FI196" s="18">
        <f>IF(ISNUMBER(FG196),FI195+FG196*0.5,IF(ISNUMBER(FG397),0,""))</f>
        <v>611.89194933900842</v>
      </c>
      <c r="FJ196" s="18">
        <f>IF(ISNUMBER(FH196),FJ195+FH196*0.5,IF(ISNUMBER(FH397),0,""))</f>
        <v>691.69444305729132</v>
      </c>
      <c r="FK196" s="18">
        <f>IF(ISNUMBER(FI196), FI196*COS(RADIANS(-$C196+Графики!$B$3))+FJ196*SIN(RADIANS(-$C196+Графики!$B$3)),"")</f>
        <v>611.89194933900842</v>
      </c>
      <c r="FL196" s="19">
        <f>IF(ISNUMBER(FI196), FI196*COS(RADIANS(-$C196+Графики!$B$5))+FJ196*SIN(RADIANS(-$C196+Графики!$B$5)),"")</f>
        <v>691.69444305729132</v>
      </c>
      <c r="FM196" s="24">
        <v>-0.43440176311884371</v>
      </c>
      <c r="FN196" s="25">
        <v>0.48359057344944245</v>
      </c>
      <c r="FO196" s="25">
        <v>-0.31051344966122807</v>
      </c>
      <c r="FP196" s="25">
        <v>0.27234221283910209</v>
      </c>
      <c r="FQ196" s="18">
        <f t="shared" si="471"/>
        <v>8.0109087052336569</v>
      </c>
      <c r="FR196" s="18">
        <f t="shared" si="472"/>
        <v>5.0863532555079134</v>
      </c>
      <c r="FS196" s="18">
        <f>IF(ISNUMBER(FQ196),FS195+FQ196*0.5,IF(ISNUMBER(FQ397),0,""))</f>
        <v>618.83283097616084</v>
      </c>
      <c r="FT196" s="18">
        <f>IF(ISNUMBER(FR196),FT195+FR196*0.5,IF(ISNUMBER(FR397),0,""))</f>
        <v>686.69720823183684</v>
      </c>
      <c r="FU196" s="18">
        <f>IF(ISNUMBER(FS196), FS196*COS(RADIANS(-$C196+Графики!$B$3))+FT196*SIN(RADIANS(-$C196+Графики!$B$3)),"")</f>
        <v>618.83283097616084</v>
      </c>
      <c r="FV196" s="19">
        <f>IF(ISNUMBER(FS196), FS196*COS(RADIANS(-$C196+Графики!$B$5))+FT196*SIN(RADIANS(-$C196+Графики!$B$5)),"")</f>
        <v>686.69720823183684</v>
      </c>
      <c r="FW196" s="24">
        <v>-0.46156770142179437</v>
      </c>
      <c r="FX196" s="25">
        <v>0.4914480536627378</v>
      </c>
      <c r="FY196" s="25">
        <v>-0.14323903041183891</v>
      </c>
      <c r="FZ196" s="25">
        <v>0.27059298423839495</v>
      </c>
      <c r="GA196" s="18">
        <f t="shared" si="473"/>
        <v>8.3165355032843369</v>
      </c>
      <c r="GB196" s="18">
        <f t="shared" si="474"/>
        <v>3.6113577530272445</v>
      </c>
      <c r="GC196" s="18">
        <f>IF(ISNUMBER(GA196),GC195+GA196*0.5,IF(ISNUMBER(GA397),0,""))</f>
        <v>619.45839407911762</v>
      </c>
      <c r="GD196" s="18">
        <f>IF(ISNUMBER(GB196),GD195+GB196*0.5,IF(ISNUMBER(GB397),0,""))</f>
        <v>679.01285651260025</v>
      </c>
      <c r="GE196" s="18">
        <f>IF(ISNUMBER(GC196), GC196*COS(RADIANS(-$C196+Графики!$B$3))+GD196*SIN(RADIANS(-$C196+Графики!$B$3)),"")</f>
        <v>619.45839407911762</v>
      </c>
      <c r="GF196" s="19">
        <f>IF(ISNUMBER(GC196), GC196*COS(RADIANS(-$C196+Графики!$B$5))+GD196*SIN(RADIANS(-$C196+Графики!$B$5)),"")</f>
        <v>679.01285651260025</v>
      </c>
      <c r="GG196" s="24">
        <v>-0.41571385258132199</v>
      </c>
      <c r="GH196" s="25">
        <v>0.45191428299184622</v>
      </c>
      <c r="GI196" s="25">
        <v>-0.20935953403733024</v>
      </c>
      <c r="GJ196" s="25">
        <v>0.25756835292865576</v>
      </c>
      <c r="GK196" s="18">
        <f t="shared" si="475"/>
        <v>7.5714114823474175</v>
      </c>
      <c r="GL196" s="18">
        <f t="shared" si="476"/>
        <v>4.0747032228608671</v>
      </c>
      <c r="GM196" s="18">
        <f>IF(ISNUMBER(GK196),GM195+GK196*0.5,IF(ISNUMBER(GK397),0,""))</f>
        <v>621.14713155943571</v>
      </c>
      <c r="GN196" s="18">
        <f>IF(ISNUMBER(GL196),GN195+GL196*0.5,IF(ISNUMBER(GL397),0,""))</f>
        <v>689.47856321391862</v>
      </c>
      <c r="GO196" s="18">
        <f>IF(ISNUMBER(GM196), GM196*COS(RADIANS(-$C196+Графики!$B$3))+GN196*SIN(RADIANS(-$C196+Графики!$B$3)),"")</f>
        <v>621.14713155943571</v>
      </c>
      <c r="GP196" s="19">
        <f>IF(ISNUMBER(GM196), GM196*COS(RADIANS(-$C196+Графики!$B$5))+GN196*SIN(RADIANS(-$C196+Графики!$B$5)),"")</f>
        <v>689.47856321391862</v>
      </c>
      <c r="GQ196" s="24">
        <v>-0.47482200056500756</v>
      </c>
      <c r="GR196" s="25">
        <v>0.31759575324659928</v>
      </c>
      <c r="GS196" s="25">
        <v>-0.21579504250776155</v>
      </c>
      <c r="GT196" s="25">
        <v>0.23357332736161093</v>
      </c>
      <c r="GU196" s="18">
        <f t="shared" si="477"/>
        <v>6.9150943148424684</v>
      </c>
      <c r="GV196" s="18">
        <f t="shared" si="478"/>
        <v>3.9214687535302737</v>
      </c>
      <c r="GW196" s="18">
        <f>IF(ISNUMBER(GU196),GW195+GU196*0.5,IF(ISNUMBER(GU397),0,""))</f>
        <v>616.08100069461</v>
      </c>
      <c r="GX196" s="18">
        <f>IF(ISNUMBER(GV196),GX195+GV196*0.5,IF(ISNUMBER(GV397),0,""))</f>
        <v>689.46248489583172</v>
      </c>
      <c r="GY196" s="18">
        <f>IF(ISNUMBER(GW196), GW196*COS(RADIANS(-$C196+Графики!$B$3))+GX196*SIN(RADIANS(-$C196+Графики!$B$3)),"")</f>
        <v>616.08100069461</v>
      </c>
      <c r="GZ196" s="19">
        <f>IF(ISNUMBER(GW196), GW196*COS(RADIANS(-$C196+Графики!$B$5))+GX196*SIN(RADIANS(-$C196+Графики!$B$5)),"")</f>
        <v>689.46248489583172</v>
      </c>
      <c r="HA196" s="24">
        <v>-0.42611726018934515</v>
      </c>
      <c r="HB196" s="25">
        <v>0.40565301498591988</v>
      </c>
      <c r="HC196" s="25">
        <v>-0.17156025883652615</v>
      </c>
      <c r="HD196" s="25">
        <v>0.22332104902800395</v>
      </c>
      <c r="HE196" s="18">
        <f t="shared" si="479"/>
        <v>7.2585012227969781</v>
      </c>
      <c r="HF196" s="18">
        <f t="shared" si="480"/>
        <v>3.4459826683150867</v>
      </c>
      <c r="HG196" s="18">
        <f>IF(ISNUMBER(HE196),HG195+HE196*0.5,IF(ISNUMBER(HE397),0,""))</f>
        <v>617.37155041236542</v>
      </c>
      <c r="HH196" s="18">
        <f>IF(ISNUMBER(HF196),HH195+HF196*0.5,IF(ISNUMBER(HF397),0,""))</f>
        <v>688.17187826641293</v>
      </c>
      <c r="HI196" s="18">
        <f>IF(ISNUMBER(HG196), HG196*COS(RADIANS(-$C196+Графики!$B$3))+HH196*SIN(RADIANS(-$C196+Графики!$B$3)),"")</f>
        <v>617.37155041236542</v>
      </c>
      <c r="HJ196" s="19">
        <f>IF(ISNUMBER(HG196), HG196*COS(RADIANS(-$C196+Графики!$B$5))+HH196*SIN(RADIANS(-$C196+Графики!$B$5)),"")</f>
        <v>688.17187826641293</v>
      </c>
      <c r="HK196" s="24">
        <v>-0.39801956984387743</v>
      </c>
      <c r="HL196" s="25">
        <v>0.36700237545568781</v>
      </c>
      <c r="HM196" s="25">
        <v>-0.26406832767373034</v>
      </c>
      <c r="HN196" s="25">
        <v>0.15855325014585289</v>
      </c>
      <c r="HO196" s="18">
        <f t="shared" si="481"/>
        <v>6.6760263057498763</v>
      </c>
      <c r="HP196" s="18">
        <f t="shared" si="482"/>
        <v>3.6880606507061571</v>
      </c>
      <c r="HQ196" s="18">
        <f>IF(ISNUMBER(HO196),HQ195+HO196*0.5,IF(ISNUMBER(HO397),0,""))</f>
        <v>614.83417133025114</v>
      </c>
      <c r="HR196" s="18">
        <f>IF(ISNUMBER(HP196),HR195+HP196*0.5,IF(ISNUMBER(HP397),0,""))</f>
        <v>698.7254744596645</v>
      </c>
      <c r="HS196" s="18">
        <f>IF(ISNUMBER(HQ196), HQ196*COS(RADIANS(-$C196+Графики!$B$3))+HR196*SIN(RADIANS(-$C196+Графики!$B$3)),"")</f>
        <v>614.83417133025114</v>
      </c>
      <c r="HT196" s="19">
        <f>IF(ISNUMBER(HQ196), HQ196*COS(RADIANS(-$C196+Графики!$B$5))+HR196*SIN(RADIANS(-$C196+Графики!$B$5)),"")</f>
        <v>698.7254744596645</v>
      </c>
      <c r="HU196" s="24">
        <v>-0.38474858000038903</v>
      </c>
      <c r="HV196" s="25">
        <v>0.4607958529291124</v>
      </c>
      <c r="HW196" s="25">
        <v>-0.30246677207717987</v>
      </c>
      <c r="HX196" s="25">
        <v>0.20686520234125874</v>
      </c>
      <c r="HY196" s="18">
        <f t="shared" si="483"/>
        <v>7.3787002058016098</v>
      </c>
      <c r="HZ196" s="18">
        <f t="shared" si="484"/>
        <v>4.4447453346247121</v>
      </c>
      <c r="IA196" s="18">
        <f>IF(ISNUMBER(HY196),IA195+HY196*0.5,IF(ISNUMBER(HY397),0,""))</f>
        <v>609.37225384066392</v>
      </c>
      <c r="IB196" s="18">
        <f>IF(ISNUMBER(HZ196),IB195+HZ196*0.5,IF(ISNUMBER(HZ397),0,""))</f>
        <v>681.52716839617017</v>
      </c>
      <c r="IC196" s="18">
        <f>IF(ISNUMBER(IA196), IA196*COS(RADIANS(-$C196+Графики!$B$3))+IB196*SIN(RADIANS(-$C196+Графики!$B$3)),"")</f>
        <v>609.37225384066392</v>
      </c>
      <c r="ID196" s="19">
        <f>IF(ISNUMBER(IA196), IA196*COS(RADIANS(-$C196+Графики!$B$5))+IB196*SIN(RADIANS(-$C196+Графики!$B$5)),"")</f>
        <v>681.52716839617017</v>
      </c>
      <c r="IE196" s="24">
        <v>-0.42548827561984903</v>
      </c>
      <c r="IF196" s="25">
        <v>0.3707124526111375</v>
      </c>
      <c r="IG196" s="25">
        <v>-0.19675706907913498</v>
      </c>
      <c r="IH196" s="25">
        <v>0.15424766289860484</v>
      </c>
      <c r="II196" s="18">
        <f t="shared" si="485"/>
        <v>6.9481062013184269</v>
      </c>
      <c r="IJ196" s="18">
        <f t="shared" si="486"/>
        <v>3.0630893416113834</v>
      </c>
      <c r="IK196" s="18">
        <f>IF(ISNUMBER(II196),IK195+II196*0.5,IF(ISNUMBER(II397),0,""))</f>
        <v>613.11824107466452</v>
      </c>
      <c r="IL196" s="18">
        <f>IF(ISNUMBER(IJ196),IL195+IJ196*0.5,IF(ISNUMBER(IJ397),0,""))</f>
        <v>683.84766426932197</v>
      </c>
      <c r="IM196" s="18">
        <f>IF(ISNUMBER(IK196), IK196*COS(RADIANS(-$C196+Графики!$B$3))+IL196*SIN(RADIANS(-$C196+Графики!$B$3)),"")</f>
        <v>613.11824107466452</v>
      </c>
      <c r="IN196" s="19">
        <f>IF(ISNUMBER(IK196), IK196*COS(RADIANS(-$C196+Графики!$B$5))+IL196*SIN(RADIANS(-$C196+Графики!$B$5)),"")</f>
        <v>683.84766426932197</v>
      </c>
      <c r="IO196" s="24">
        <v>-0.34498376559146082</v>
      </c>
      <c r="IP196" s="25">
        <v>0.34625525541971236</v>
      </c>
      <c r="IQ196" s="25">
        <v>-0.20258852028065499</v>
      </c>
      <c r="IR196" s="25">
        <v>0.24385125885704326</v>
      </c>
      <c r="IS196" s="18">
        <f t="shared" si="487"/>
        <v>6.0321618348328832</v>
      </c>
      <c r="IT196" s="18">
        <f t="shared" si="488"/>
        <v>3.8959121734025959</v>
      </c>
      <c r="IU196" s="18">
        <f>IF(ISNUMBER(IS196),IU195+IS196*0.5,IF(ISNUMBER(IS397),0,""))</f>
        <v>610.47773464554507</v>
      </c>
      <c r="IV196" s="18">
        <f>IF(ISNUMBER(IT196),IV195+IT196*0.5,IF(ISNUMBER(IT397),0,""))</f>
        <v>688.99838561987042</v>
      </c>
      <c r="IW196" s="18">
        <f>IF(ISNUMBER(IU196), IU196*COS(RADIANS(-$C196+Графики!$B$3))+IV196*SIN(RADIANS(-$C196+Графики!$B$3)),"")</f>
        <v>610.47773464554507</v>
      </c>
      <c r="IX196" s="19">
        <f>IF(ISNUMBER(IU196), IU196*COS(RADIANS(-$C196+Графики!$B$5))+IV196*SIN(RADIANS(-$C196+Графики!$B$5)),"")</f>
        <v>688.99838561987042</v>
      </c>
    </row>
    <row r="197" spans="1:258" s="88" customFormat="1" x14ac:dyDescent="0.25">
      <c r="A197" s="44">
        <v>197</v>
      </c>
      <c r="B197" s="50">
        <v>0</v>
      </c>
      <c r="C197" s="11">
        <f>IF(Графики!$A$7="Расчитывать с учетом закручивания скважины",B197,0)</f>
        <v>0</v>
      </c>
      <c r="D197" s="47">
        <v>97</v>
      </c>
      <c r="E197" s="34">
        <f>IF(ISNUMBER(INDEX($I$1:$IX$303,$A197,E$1) ),INDEX($I$1:$IX$303,$A197,E$1),0)</f>
        <v>7.2808394276032375</v>
      </c>
      <c r="F197" s="35">
        <f>IF(ISNUMBER(INDEX($I$1:$IX$303,$A197,F$1) ),INDEX($I$1:$IX$303,$A197,F$1),0)</f>
        <v>2.3131426850616581</v>
      </c>
      <c r="G197" s="35">
        <f>IF(ISNUMBER(INDEX($I$1:$IX$303,$A197,G$1) ),INDEX($I$1:$IX$303,$A197,G$1)-$G$305,0)</f>
        <v>-362.45975693542925</v>
      </c>
      <c r="H197" s="36">
        <f>IF(ISNUMBER(INDEX($I$1:$IX$303,$A197,H$1) ),INDEX($I$1:$IX$303,$A197,H$1)-$H$305,0)</f>
        <v>-463.51805961594914</v>
      </c>
      <c r="I197" s="29">
        <v>-0.46814450807299257</v>
      </c>
      <c r="J197" s="25">
        <v>0.36618560445909321</v>
      </c>
      <c r="K197" s="25">
        <v>-6.6537074333770097E-2</v>
      </c>
      <c r="L197" s="25">
        <v>0.1985297885768498</v>
      </c>
      <c r="M197" s="18">
        <f t="shared" si="439"/>
        <v>7.2808394276032375</v>
      </c>
      <c r="N197" s="18">
        <f t="shared" si="440"/>
        <v>2.3131426850616581</v>
      </c>
      <c r="O197" s="18">
        <f>IF(ISNUMBER(M197),O196+M197*0.5,IF(ISNUMBER(M398),0,""))</f>
        <v>615.4563989539854</v>
      </c>
      <c r="P197" s="18">
        <f>IF(ISNUMBER(N197),P196+N197*0.5,IF(ISNUMBER(N398),0,""))</f>
        <v>691.91160386808838</v>
      </c>
      <c r="Q197" s="18">
        <f>IF(ISNUMBER(O197), O197*COS(RADIANS(-$C197+Графики!$B$3))+P197*SIN(RADIANS(-$C197+Графики!$B$3)),"")</f>
        <v>615.4563989539854</v>
      </c>
      <c r="R197" s="19">
        <f>IF(ISNUMBER(O197), O197*COS(RADIANS(-$C197+Графики!$B$5))+P197*SIN(RADIANS(-$C197+Графики!$B$5)),"")</f>
        <v>691.91160386808838</v>
      </c>
      <c r="S197" s="29">
        <v>-0.44275828869064782</v>
      </c>
      <c r="T197" s="25">
        <v>0.3816321324723051</v>
      </c>
      <c r="U197" s="25">
        <v>-3.6436215154260876E-2</v>
      </c>
      <c r="V197" s="25">
        <v>0.12225687494892976</v>
      </c>
      <c r="W197" s="18">
        <f t="shared" si="441"/>
        <v>7.19410152891599</v>
      </c>
      <c r="X197" s="18">
        <f t="shared" si="442"/>
        <v>1.3848580185778616</v>
      </c>
      <c r="Y197" s="18">
        <f>IF(ISNUMBER(W197),Y196+W197*0.5,IF(ISNUMBER(W398),0,""))</f>
        <v>614.72482283110571</v>
      </c>
      <c r="Z197" s="18">
        <f>IF(ISNUMBER(X197),Z196+X197*0.5,IF(ISNUMBER(X398),0,""))</f>
        <v>689.64642336310874</v>
      </c>
      <c r="AA197" s="18">
        <f>IF(ISNUMBER(Y197), Y197*COS(RADIANS(-$C197+Графики!$B$3))+Z197*SIN(RADIANS(-$C197+Графики!$B$3)),"")</f>
        <v>614.72482283110571</v>
      </c>
      <c r="AB197" s="18">
        <f>IF(ISNUMBER(Y197), Y197*COS(RADIANS(-$C197+Графики!$B$5))+Z197*SIN(RADIANS(-$C197+Графики!$B$5)),"")</f>
        <v>689.64642336310874</v>
      </c>
      <c r="AC197" s="24">
        <v>-0.4051143676931892</v>
      </c>
      <c r="AD197" s="25">
        <v>0.34058799866853062</v>
      </c>
      <c r="AE197" s="25">
        <v>-5.7857212390583501E-2</v>
      </c>
      <c r="AF197" s="25">
        <v>0.20869438633460649</v>
      </c>
      <c r="AG197" s="18">
        <f t="shared" si="443"/>
        <v>6.507434837513288</v>
      </c>
      <c r="AH197" s="18">
        <f t="shared" si="444"/>
        <v>2.3260994144469307</v>
      </c>
      <c r="AI197" s="18">
        <f>IF(ISNUMBER(AG197),AI196+AG197*0.5,IF(ISNUMBER(AG398),0,""))</f>
        <v>617.42683138782934</v>
      </c>
      <c r="AJ197" s="18">
        <f>IF(ISNUMBER(AH197),AJ196+AH197*0.5,IF(ISNUMBER(AH398),0,""))</f>
        <v>693.54761764533748</v>
      </c>
      <c r="AK197" s="18">
        <f>IF(ISNUMBER(AI197), AI197*COS(RADIANS(-$C197+Графики!$B$3))+AJ197*SIN(RADIANS(-$C197+Графики!$B$3)),"")</f>
        <v>617.42683138782934</v>
      </c>
      <c r="AL197" s="19">
        <f>IF(ISNUMBER(AI197), AI197*COS(RADIANS(-$C197+Графики!$B$5))+AJ197*SIN(RADIANS(-$C197+Графики!$B$5)),"")</f>
        <v>693.54761764533748</v>
      </c>
      <c r="AM197" s="24">
        <v>-0.45756439606836508</v>
      </c>
      <c r="AN197" s="25">
        <v>0.31667767983453743</v>
      </c>
      <c r="AO197" s="25">
        <v>-0.19150126999574563</v>
      </c>
      <c r="AP197" s="25">
        <v>5.3747254368207625E-2</v>
      </c>
      <c r="AQ197" s="18">
        <f t="shared" si="445"/>
        <v>6.75648530923677</v>
      </c>
      <c r="AR197" s="18">
        <f t="shared" si="446"/>
        <v>2.1401954840625637</v>
      </c>
      <c r="AS197" s="18">
        <f>IF(ISNUMBER(AQ197),AS196+AQ197*0.5,IF(ISNUMBER(AQ398),0,""))</f>
        <v>609.32874010718831</v>
      </c>
      <c r="AT197" s="18">
        <f>IF(ISNUMBER(AR197),AT196+AR197*0.5,IF(ISNUMBER(AR398),0,""))</f>
        <v>688.28137841797582</v>
      </c>
      <c r="AU197" s="18">
        <f>IF(ISNUMBER(AS197), AS197*COS(RADIANS(-$C197+Графики!$B$3))+AT197*SIN(RADIANS(-$C197+Графики!$B$3)),"")</f>
        <v>609.32874010718831</v>
      </c>
      <c r="AV197" s="19">
        <f>IF(ISNUMBER(AS197), AS197*COS(RADIANS(-$C197+Графики!$B$5))+AT197*SIN(RADIANS(-$C197+Графики!$B$5)),"")</f>
        <v>688.28137841797582</v>
      </c>
      <c r="AW197" s="24">
        <v>-0.46511537911935263</v>
      </c>
      <c r="AX197" s="25">
        <v>0.39041566247467674</v>
      </c>
      <c r="AY197" s="25">
        <v>-4.8629214938944954E-2</v>
      </c>
      <c r="AZ197" s="25">
        <v>0.19735263042120663</v>
      </c>
      <c r="BA197" s="18">
        <f t="shared" si="447"/>
        <v>7.465847406350834</v>
      </c>
      <c r="BB197" s="18">
        <f t="shared" si="448"/>
        <v>2.1465949022914139</v>
      </c>
      <c r="BC197" s="18">
        <f>IF(ISNUMBER(BA197),BC196+BA197*0.5,IF(ISNUMBER(BA398),0,""))</f>
        <v>611.1883394943352</v>
      </c>
      <c r="BD197" s="18">
        <f>IF(ISNUMBER(BB197),BD196+BB197*0.5,IF(ISNUMBER(BB398),0,""))</f>
        <v>686.35965660316765</v>
      </c>
      <c r="BE197" s="18">
        <f>IF(ISNUMBER(BC197), BC197*COS(RADIANS(-$C197+Графики!$B$3))+BD197*SIN(RADIANS(-$C197+Графики!$B$3)),"")</f>
        <v>611.1883394943352</v>
      </c>
      <c r="BF197" s="19">
        <f>IF(ISNUMBER(BC197), BC197*COS(RADIANS(-$C197+Графики!$B$5))+BD197*SIN(RADIANS(-$C197+Графики!$B$5)),"")</f>
        <v>686.35965660316765</v>
      </c>
      <c r="BG197" s="24">
        <v>-0.33161221163092919</v>
      </c>
      <c r="BH197" s="25">
        <v>0.43833167048513044</v>
      </c>
      <c r="BI197" s="25">
        <v>-6.361924662073859E-2</v>
      </c>
      <c r="BJ197" s="25">
        <v>9.0277298658519828E-2</v>
      </c>
      <c r="BK197" s="18">
        <f t="shared" si="449"/>
        <v>6.718977343908362</v>
      </c>
      <c r="BL197" s="18">
        <f t="shared" si="450"/>
        <v>1.3430003075664247</v>
      </c>
      <c r="BM197" s="18">
        <f>IF(ISNUMBER(BK197),BM196+BK197*0.5,IF(ISNUMBER(BK398),0,""))</f>
        <v>612.7260075577716</v>
      </c>
      <c r="BN197" s="18">
        <f>IF(ISNUMBER(BL197),BN196+BL197*0.5,IF(ISNUMBER(BL398),0,""))</f>
        <v>684.27606612357647</v>
      </c>
      <c r="BO197" s="18">
        <f>IF(ISNUMBER(BM197), BM197*COS(RADIANS(-$C197+Графики!$B$3))+BN197*SIN(RADIANS(-$C197+Графики!$B$3)),"")</f>
        <v>612.7260075577716</v>
      </c>
      <c r="BP197" s="19">
        <f>IF(ISNUMBER(BM197), BM197*COS(RADIANS(-$C197+Графики!$B$5))+BN197*SIN(RADIANS(-$C197+Графики!$B$5)),"")</f>
        <v>684.27606612357647</v>
      </c>
      <c r="BQ197" s="24">
        <v>-0.42966422845526142</v>
      </c>
      <c r="BR197" s="25">
        <v>0.35574696885586465</v>
      </c>
      <c r="BS197" s="25">
        <v>-0.20210484595100267</v>
      </c>
      <c r="BT197" s="25">
        <v>5.5881328067967029E-2</v>
      </c>
      <c r="BU197" s="18">
        <f t="shared" si="451"/>
        <v>6.8539520237934708</v>
      </c>
      <c r="BV197" s="18">
        <f t="shared" si="452"/>
        <v>2.2513521787604391</v>
      </c>
      <c r="BW197" s="18">
        <f>IF(ISNUMBER(BU197),BW196+BU197*0.5,IF(ISNUMBER(BU398),0,""))</f>
        <v>615.28696726027204</v>
      </c>
      <c r="BX197" s="18">
        <f>IF(ISNUMBER(BV197),BX196+BV197*0.5,IF(ISNUMBER(BV398),0,""))</f>
        <v>687.07001510444229</v>
      </c>
      <c r="BY197" s="18">
        <f>IF(ISNUMBER(BW197), BW197*COS(RADIANS(-$C197+Графики!$B$3))+BX197*SIN(RADIANS(-$C197+Графики!$B$3)),"")</f>
        <v>615.28696726027204</v>
      </c>
      <c r="BZ197" s="19">
        <f>IF(ISNUMBER(BW197), BW197*COS(RADIANS(-$C197+Графики!$B$5))+BX197*SIN(RADIANS(-$C197+Графики!$B$5)),"")</f>
        <v>687.07001510444229</v>
      </c>
      <c r="CA197" s="29">
        <v>-0.32943903045606759</v>
      </c>
      <c r="CB197" s="25">
        <v>0.41691862324698048</v>
      </c>
      <c r="CC197" s="25">
        <v>-0.18223004857294905</v>
      </c>
      <c r="CD197" s="25">
        <v>0.12083059546042002</v>
      </c>
      <c r="CE197" s="18">
        <f t="shared" si="453"/>
        <v>6.5131531771529882</v>
      </c>
      <c r="CF197" s="18">
        <f t="shared" si="454"/>
        <v>2.644699952757124</v>
      </c>
      <c r="CG197" s="18">
        <f>IF(ISNUMBER(CE197),CG196+CE197*0.5,IF(ISNUMBER(CE398),0,""))</f>
        <v>623.42997522729172</v>
      </c>
      <c r="CH197" s="18">
        <f>IF(ISNUMBER(CF197),CH196+CF197*0.5,IF(ISNUMBER(CF398),0,""))</f>
        <v>700.524156661088</v>
      </c>
      <c r="CI197" s="18">
        <f>IF(ISNUMBER(CG197), CG197*COS(RADIANS(-$C197+Графики!$B$3))+CH197*SIN(RADIANS(-$C197+Графики!$B$3)),"")</f>
        <v>623.42997522729172</v>
      </c>
      <c r="CJ197" s="19">
        <f>IF(ISNUMBER(CG197), CG197*COS(RADIANS(-$C197+Графики!$B$5))+CH197*SIN(RADIANS(-$C197+Графики!$B$5)),"")</f>
        <v>700.524156661088</v>
      </c>
      <c r="CK197" s="24">
        <v>-0.34356329869380436</v>
      </c>
      <c r="CL197" s="25">
        <v>0.41316249629751522</v>
      </c>
      <c r="CM197" s="25">
        <v>-5.2688608790677327E-2</v>
      </c>
      <c r="CN197" s="25">
        <v>9.8304539012421033E-2</v>
      </c>
      <c r="CO197" s="18">
        <f t="shared" si="455"/>
        <v>6.6036303326310657</v>
      </c>
      <c r="CP197" s="18">
        <f t="shared" si="456"/>
        <v>1.317663407260995</v>
      </c>
      <c r="CQ197" s="18">
        <f>IF(ISNUMBER(CO197),CQ196+CO197*0.5,IF(ISNUMBER(CO398),0,""))</f>
        <v>622.88212323308971</v>
      </c>
      <c r="CR197" s="18">
        <f>IF(ISNUMBER(CP197),CR196+CP197*0.5,IF(ISNUMBER(CP398),0,""))</f>
        <v>696.33552434454214</v>
      </c>
      <c r="CS197" s="18">
        <f>IF(ISNUMBER(CQ197), CQ197*COS(RADIANS(-$C197+Графики!$B$3))+CR197*SIN(RADIANS(-$C197+Графики!$B$3)),"")</f>
        <v>622.88212323308971</v>
      </c>
      <c r="CT197" s="19">
        <f>IF(ISNUMBER(CQ197), CQ197*COS(RADIANS(-$C197+Графики!$B$5))+CR197*SIN(RADIANS(-$C197+Графики!$B$5)),"")</f>
        <v>696.33552434454214</v>
      </c>
      <c r="CU197" s="24">
        <v>-0.34402962567971318</v>
      </c>
      <c r="CV197" s="25">
        <v>0.41709849320267034</v>
      </c>
      <c r="CW197" s="25">
        <v>-3.4557391267336757E-2</v>
      </c>
      <c r="CX197" s="25">
        <v>0.1749538479838518</v>
      </c>
      <c r="CY197" s="18">
        <f t="shared" si="457"/>
        <v>6.6420470134040492</v>
      </c>
      <c r="CZ197" s="18">
        <f t="shared" si="458"/>
        <v>1.8283294538120707</v>
      </c>
      <c r="DA197" s="18">
        <f>IF(ISNUMBER(CY197),DA196+CY197*0.5,IF(ISNUMBER(CY398),0,""))</f>
        <v>612.48791931940491</v>
      </c>
      <c r="DB197" s="18">
        <f>IF(ISNUMBER(CZ197),DB196+CZ197*0.5,IF(ISNUMBER(CZ398),0,""))</f>
        <v>692.56647971884934</v>
      </c>
      <c r="DC197" s="18">
        <f>IF(ISNUMBER(DA197), DA197*COS(RADIANS(-$C197+Графики!$B$3))+DB197*SIN(RADIANS(-$C197+Графики!$B$3)),"")</f>
        <v>612.48791931940491</v>
      </c>
      <c r="DD197" s="19">
        <f>IF(ISNUMBER(DA197), DA197*COS(RADIANS(-$C197+Графики!$B$5))+DB197*SIN(RADIANS(-$C197+Графики!$B$5)),"")</f>
        <v>692.56647971884934</v>
      </c>
      <c r="DE197" s="24">
        <v>-0.45247334976739473</v>
      </c>
      <c r="DF197" s="25">
        <v>0.44345456455734755</v>
      </c>
      <c r="DG197" s="25">
        <v>-0.22344882515490705</v>
      </c>
      <c r="DH197" s="25">
        <v>8.7741449809643102E-2</v>
      </c>
      <c r="DI197" s="18">
        <f t="shared" si="459"/>
        <v>7.8183663285348333</v>
      </c>
      <c r="DJ197" s="18">
        <f t="shared" si="460"/>
        <v>2.7156441112940426</v>
      </c>
      <c r="DK197" s="18">
        <f>IF(ISNUMBER(DI197),DK196+DI197*0.5,IF(ISNUMBER(DI398),0,""))</f>
        <v>611.57526705451698</v>
      </c>
      <c r="DL197" s="18">
        <f>IF(ISNUMBER(DJ197),DL196+DJ197*0.5,IF(ISNUMBER(DJ398),0,""))</f>
        <v>695.07739508276541</v>
      </c>
      <c r="DM197" s="18">
        <f>IF(ISNUMBER(DK197), DK197*COS(RADIANS(-$C197+Графики!$B$3))+DL197*SIN(RADIANS(-$C197+Графики!$B$3)),"")</f>
        <v>611.57526705451698</v>
      </c>
      <c r="DN197" s="19">
        <f>IF(ISNUMBER(DK197), DK197*COS(RADIANS(-$C197+Графики!$B$5))+DL197*SIN(RADIANS(-$C197+Графики!$B$5)),"")</f>
        <v>695.07739508276541</v>
      </c>
      <c r="DO197" s="24">
        <v>-0.3603639220779683</v>
      </c>
      <c r="DP197" s="25">
        <v>0.40871740274495205</v>
      </c>
      <c r="DQ197" s="25">
        <v>-0.19987948134047825</v>
      </c>
      <c r="DR197" s="25">
        <v>0.14979624506885467</v>
      </c>
      <c r="DS197" s="18">
        <f t="shared" si="461"/>
        <v>6.71145028125098</v>
      </c>
      <c r="DT197" s="18">
        <f t="shared" si="462"/>
        <v>3.0514916343408394</v>
      </c>
      <c r="DU197" s="18">
        <f>IF(ISNUMBER(DS197),DU196+DS197*0.5,IF(ISNUMBER(DS398),0,""))</f>
        <v>622.43506563306232</v>
      </c>
      <c r="DV197" s="18">
        <f>IF(ISNUMBER(DT197),DV196+DT197*0.5,IF(ISNUMBER(DT398),0,""))</f>
        <v>693.28042830454694</v>
      </c>
      <c r="DW197" s="18">
        <f>IF(ISNUMBER(DU197), DU197*COS(RADIANS(-$C197+Графики!$B$3))+DV197*SIN(RADIANS(-$C197+Графики!$B$3)),"")</f>
        <v>622.43506563306232</v>
      </c>
      <c r="DX197" s="19">
        <f>IF(ISNUMBER(DU197), DU197*COS(RADIANS(-$C197+Графики!$B$5))+DV197*SIN(RADIANS(-$C197+Графики!$B$5)),"")</f>
        <v>693.28042830454694</v>
      </c>
      <c r="DY197" s="24">
        <v>-0.45289961041693449</v>
      </c>
      <c r="DZ197" s="25">
        <v>0.36197196091826045</v>
      </c>
      <c r="EA197" s="25">
        <v>-0.12921855546134345</v>
      </c>
      <c r="EB197" s="25">
        <v>0.19608290223425615</v>
      </c>
      <c r="EC197" s="18">
        <f t="shared" si="463"/>
        <v>7.1110360185569634</v>
      </c>
      <c r="ED197" s="18">
        <f t="shared" si="464"/>
        <v>2.8387869363214229</v>
      </c>
      <c r="EE197" s="18">
        <f>IF(ISNUMBER(EC197),EE196+EC197*0.5,IF(ISNUMBER(EC398),0,""))</f>
        <v>614.34490409273565</v>
      </c>
      <c r="EF197" s="18">
        <f>IF(ISNUMBER(ED197),EF196+ED197*0.5,IF(ISNUMBER(ED398),0,""))</f>
        <v>686.13654267131153</v>
      </c>
      <c r="EG197" s="18">
        <f>IF(ISNUMBER(EE197), EE197*COS(RADIANS(-$C197+Графики!$B$3))+EF197*SIN(RADIANS(-$C197+Графики!$B$3)),"")</f>
        <v>614.34490409273565</v>
      </c>
      <c r="EH197" s="19">
        <f>IF(ISNUMBER(EE197), EE197*COS(RADIANS(-$C197+Графики!$B$5))+EF197*SIN(RADIANS(-$C197+Графики!$B$5)),"")</f>
        <v>686.13654267131153</v>
      </c>
      <c r="EI197" s="24">
        <v>-0.34764776708156603</v>
      </c>
      <c r="EJ197" s="25">
        <v>0.49696470475563836</v>
      </c>
      <c r="EK197" s="25">
        <v>-0.10479108231826456</v>
      </c>
      <c r="EL197" s="25">
        <v>0.18872602923323831</v>
      </c>
      <c r="EM197" s="18">
        <f t="shared" si="465"/>
        <v>7.37056753217876</v>
      </c>
      <c r="EN197" s="18">
        <f t="shared" si="466"/>
        <v>2.5614172029012057</v>
      </c>
      <c r="EO197" s="18">
        <f>IF(ISNUMBER(EM197),EO196+EM197*0.5,IF(ISNUMBER(EM398),0,""))</f>
        <v>616.84202850539066</v>
      </c>
      <c r="EP197" s="18">
        <f>IF(ISNUMBER(EN197),EP196+EN197*0.5,IF(ISNUMBER(EN398),0,""))</f>
        <v>690.29928151590809</v>
      </c>
      <c r="EQ197" s="18">
        <f>IF(ISNUMBER(EO197), EO197*COS(RADIANS(-$C197+Графики!$B$3))+EP197*SIN(RADIANS(-$C197+Графики!$B$3)),"")</f>
        <v>616.84202850539066</v>
      </c>
      <c r="ER197" s="19">
        <f>IF(ISNUMBER(EO197), EO197*COS(RADIANS(-$C197+Графики!$B$5))+EP197*SIN(RADIANS(-$C197+Графики!$B$5)),"")</f>
        <v>690.29928151590809</v>
      </c>
      <c r="ES197" s="24">
        <v>-0.47954894569269446</v>
      </c>
      <c r="ET197" s="25">
        <v>0.51385212348012532</v>
      </c>
      <c r="EU197" s="25">
        <v>-0.20874222052196023</v>
      </c>
      <c r="EV197" s="25">
        <v>0.17080694684005235</v>
      </c>
      <c r="EW197" s="18">
        <f t="shared" si="467"/>
        <v>8.6689511416322294</v>
      </c>
      <c r="EX197" s="18">
        <f t="shared" si="468"/>
        <v>3.3121852657110962</v>
      </c>
      <c r="EY197" s="18">
        <f>IF(ISNUMBER(EW197),EY196+EW197*0.5,IF(ISNUMBER(EW398),0,""))</f>
        <v>606.06203969938133</v>
      </c>
      <c r="EZ197" s="18">
        <f>IF(ISNUMBER(EX197),EZ196+EX197*0.5,IF(ISNUMBER(EX398),0,""))</f>
        <v>691.25186441441383</v>
      </c>
      <c r="FA197" s="18">
        <f>IF(ISNUMBER(EY197), EY197*COS(RADIANS(-$C197+Графики!$B$3))+EZ197*SIN(RADIANS(-$C197+Графики!$B$3)),"")</f>
        <v>606.06203969938133</v>
      </c>
      <c r="FB197" s="19">
        <f>IF(ISNUMBER(EY197), EY197*COS(RADIANS(-$C197+Графики!$B$5))+EZ197*SIN(RADIANS(-$C197+Графики!$B$5)),"")</f>
        <v>691.25186441441383</v>
      </c>
      <c r="FC197" s="24">
        <v>-0.42217308432654632</v>
      </c>
      <c r="FD197" s="25">
        <v>0.50019992266835145</v>
      </c>
      <c r="FE197" s="25">
        <v>-9.4692141705955024E-2</v>
      </c>
      <c r="FF197" s="25">
        <v>0.15488406154776593</v>
      </c>
      <c r="FG197" s="18">
        <f t="shared" si="469"/>
        <v>8.0491360338931326</v>
      </c>
      <c r="FH197" s="18">
        <f t="shared" si="470"/>
        <v>2.1779615188323094</v>
      </c>
      <c r="FI197" s="18">
        <f>IF(ISNUMBER(FG197),FI196+FG197*0.5,IF(ISNUMBER(FG398),0,""))</f>
        <v>615.91651735595497</v>
      </c>
      <c r="FJ197" s="18">
        <f>IF(ISNUMBER(FH197),FJ196+FH197*0.5,IF(ISNUMBER(FH398),0,""))</f>
        <v>692.78342381670745</v>
      </c>
      <c r="FK197" s="18">
        <f>IF(ISNUMBER(FI197), FI197*COS(RADIANS(-$C197+Графики!$B$3))+FJ197*SIN(RADIANS(-$C197+Графики!$B$3)),"")</f>
        <v>615.91651735595497</v>
      </c>
      <c r="FL197" s="19">
        <f>IF(ISNUMBER(FI197), FI197*COS(RADIANS(-$C197+Графики!$B$5))+FJ197*SIN(RADIANS(-$C197+Графики!$B$5)),"")</f>
        <v>692.78342381670745</v>
      </c>
      <c r="FM197" s="24">
        <v>-0.34199076449173388</v>
      </c>
      <c r="FN197" s="25">
        <v>0.4565809560501759</v>
      </c>
      <c r="FO197" s="25">
        <v>-7.6351015281996643E-2</v>
      </c>
      <c r="FP197" s="25">
        <v>7.4754590634912244E-2</v>
      </c>
      <c r="FQ197" s="18">
        <f t="shared" si="471"/>
        <v>6.9687965115695283</v>
      </c>
      <c r="FR197" s="18">
        <f t="shared" si="472"/>
        <v>1.3186447885866921</v>
      </c>
      <c r="FS197" s="18">
        <f>IF(ISNUMBER(FQ197),FS196+FQ197*0.5,IF(ISNUMBER(FQ398),0,""))</f>
        <v>622.31722923194559</v>
      </c>
      <c r="FT197" s="18">
        <f>IF(ISNUMBER(FR197),FT196+FR197*0.5,IF(ISNUMBER(FR398),0,""))</f>
        <v>687.35653062613017</v>
      </c>
      <c r="FU197" s="18">
        <f>IF(ISNUMBER(FS197), FS197*COS(RADIANS(-$C197+Графики!$B$3))+FT197*SIN(RADIANS(-$C197+Графики!$B$3)),"")</f>
        <v>622.31722923194559</v>
      </c>
      <c r="FV197" s="19">
        <f>IF(ISNUMBER(FS197), FS197*COS(RADIANS(-$C197+Графики!$B$5))+FT197*SIN(RADIANS(-$C197+Графики!$B$5)),"")</f>
        <v>687.35653062613017</v>
      </c>
      <c r="FW197" s="24">
        <v>-0.47234556201049871</v>
      </c>
      <c r="FX197" s="25">
        <v>0.48113708915605946</v>
      </c>
      <c r="FY197" s="25">
        <v>-8.1695667979234637E-2</v>
      </c>
      <c r="FZ197" s="25">
        <v>0.15112764471138926</v>
      </c>
      <c r="GA197" s="18">
        <f t="shared" si="473"/>
        <v>8.3206097992571326</v>
      </c>
      <c r="GB197" s="18">
        <f t="shared" si="474"/>
        <v>2.0317652930449501</v>
      </c>
      <c r="GC197" s="18">
        <f>IF(ISNUMBER(GA197),GC196+GA197*0.5,IF(ISNUMBER(GA398),0,""))</f>
        <v>623.61869897874624</v>
      </c>
      <c r="GD197" s="18">
        <f>IF(ISNUMBER(GB197),GD196+GB197*0.5,IF(ISNUMBER(GB398),0,""))</f>
        <v>680.02873915912278</v>
      </c>
      <c r="GE197" s="18">
        <f>IF(ISNUMBER(GC197), GC197*COS(RADIANS(-$C197+Графики!$B$3))+GD197*SIN(RADIANS(-$C197+Графики!$B$3)),"")</f>
        <v>623.61869897874624</v>
      </c>
      <c r="GF197" s="19">
        <f>IF(ISNUMBER(GC197), GC197*COS(RADIANS(-$C197+Графики!$B$5))+GD197*SIN(RADIANS(-$C197+Графики!$B$5)),"")</f>
        <v>680.02873915912278</v>
      </c>
      <c r="GG197" s="24">
        <v>-0.33243022539329903</v>
      </c>
      <c r="GH197" s="25">
        <v>0.36550526948174089</v>
      </c>
      <c r="GI197" s="25">
        <v>-4.3320224338291302E-2</v>
      </c>
      <c r="GJ197" s="25">
        <v>2.4572629752414241E-2</v>
      </c>
      <c r="GK197" s="18">
        <f t="shared" si="475"/>
        <v>6.0905985199025592</v>
      </c>
      <c r="GL197" s="18">
        <f t="shared" si="476"/>
        <v>0.59247688656670305</v>
      </c>
      <c r="GM197" s="18">
        <f>IF(ISNUMBER(GK197),GM196+GK197*0.5,IF(ISNUMBER(GK398),0,""))</f>
        <v>624.19243081938703</v>
      </c>
      <c r="GN197" s="18">
        <f>IF(ISNUMBER(GL197),GN196+GL197*0.5,IF(ISNUMBER(GL398),0,""))</f>
        <v>689.77480165720192</v>
      </c>
      <c r="GO197" s="18">
        <f>IF(ISNUMBER(GM197), GM197*COS(RADIANS(-$C197+Графики!$B$3))+GN197*SIN(RADIANS(-$C197+Графики!$B$3)),"")</f>
        <v>624.19243081938703</v>
      </c>
      <c r="GP197" s="19">
        <f>IF(ISNUMBER(GM197), GM197*COS(RADIANS(-$C197+Графики!$B$5))+GN197*SIN(RADIANS(-$C197+Графики!$B$5)),"")</f>
        <v>689.77480165720192</v>
      </c>
      <c r="GQ197" s="24">
        <v>-0.37054434726966146</v>
      </c>
      <c r="GR197" s="25">
        <v>0.40884183680626052</v>
      </c>
      <c r="GS197" s="25">
        <v>-6.1307450221301713E-2</v>
      </c>
      <c r="GT197" s="25">
        <v>0.19034672632363234</v>
      </c>
      <c r="GU197" s="18">
        <f t="shared" si="477"/>
        <v>6.8013750901162897</v>
      </c>
      <c r="GV197" s="18">
        <f t="shared" si="478"/>
        <v>2.1960952133144174</v>
      </c>
      <c r="GW197" s="18">
        <f>IF(ISNUMBER(GU197),GW196+GU197*0.5,IF(ISNUMBER(GU398),0,""))</f>
        <v>619.48168823966819</v>
      </c>
      <c r="GX197" s="18">
        <f>IF(ISNUMBER(GV197),GX196+GV197*0.5,IF(ISNUMBER(GV398),0,""))</f>
        <v>690.56053250248897</v>
      </c>
      <c r="GY197" s="18">
        <f>IF(ISNUMBER(GW197), GW197*COS(RADIANS(-$C197+Графики!$B$3))+GX197*SIN(RADIANS(-$C197+Графики!$B$3)),"")</f>
        <v>619.48168823966819</v>
      </c>
      <c r="GZ197" s="19">
        <f>IF(ISNUMBER(GW197), GW197*COS(RADIANS(-$C197+Графики!$B$5))+GX197*SIN(RADIANS(-$C197+Графики!$B$5)),"")</f>
        <v>690.56053250248897</v>
      </c>
      <c r="HA197" s="24">
        <v>-0.44005911134366005</v>
      </c>
      <c r="HB197" s="25">
        <v>0.42323253913693204</v>
      </c>
      <c r="HC197" s="25">
        <v>-0.16525263537258655</v>
      </c>
      <c r="HD197" s="25">
        <v>2.0172790489778367E-2</v>
      </c>
      <c r="HE197" s="18">
        <f t="shared" si="479"/>
        <v>7.5335695902342028</v>
      </c>
      <c r="HF197" s="18">
        <f t="shared" si="480"/>
        <v>1.6181413929526922</v>
      </c>
      <c r="HG197" s="18">
        <f>IF(ISNUMBER(HE197),HG196+HE197*0.5,IF(ISNUMBER(HE398),0,""))</f>
        <v>621.13833520748256</v>
      </c>
      <c r="HH197" s="18">
        <f>IF(ISNUMBER(HF197),HH196+HF197*0.5,IF(ISNUMBER(HF398),0,""))</f>
        <v>688.98094896288933</v>
      </c>
      <c r="HI197" s="18">
        <f>IF(ISNUMBER(HG197), HG197*COS(RADIANS(-$C197+Графики!$B$3))+HH197*SIN(RADIANS(-$C197+Графики!$B$3)),"")</f>
        <v>621.13833520748256</v>
      </c>
      <c r="HJ197" s="19">
        <f>IF(ISNUMBER(HG197), HG197*COS(RADIANS(-$C197+Графики!$B$5))+HH197*SIN(RADIANS(-$C197+Графики!$B$5)),"")</f>
        <v>688.98094896288933</v>
      </c>
      <c r="HK197" s="24">
        <v>-0.52196652589845405</v>
      </c>
      <c r="HL197" s="25">
        <v>0.48791578439531902</v>
      </c>
      <c r="HM197" s="25">
        <v>-5.0075711036029813E-2</v>
      </c>
      <c r="HN197" s="25">
        <v>0.17893802246830784</v>
      </c>
      <c r="HO197" s="18">
        <f t="shared" si="481"/>
        <v>8.8127716082483172</v>
      </c>
      <c r="HP197" s="18">
        <f t="shared" si="482"/>
        <v>1.9985205105888375</v>
      </c>
      <c r="HQ197" s="18">
        <f>IF(ISNUMBER(HO197),HQ196+HO197*0.5,IF(ISNUMBER(HO398),0,""))</f>
        <v>619.24055713437531</v>
      </c>
      <c r="HR197" s="18">
        <f>IF(ISNUMBER(HP197),HR196+HP197*0.5,IF(ISNUMBER(HP398),0,""))</f>
        <v>699.72473471495891</v>
      </c>
      <c r="HS197" s="18">
        <f>IF(ISNUMBER(HQ197), HQ197*COS(RADIANS(-$C197+Графики!$B$3))+HR197*SIN(RADIANS(-$C197+Графики!$B$3)),"")</f>
        <v>619.24055713437531</v>
      </c>
      <c r="HT197" s="19">
        <f>IF(ISNUMBER(HQ197), HQ197*COS(RADIANS(-$C197+Графики!$B$5))+HR197*SIN(RADIANS(-$C197+Графики!$B$5)),"")</f>
        <v>699.72473471495891</v>
      </c>
      <c r="HU197" s="24">
        <v>-0.4621948135274575</v>
      </c>
      <c r="HV197" s="25">
        <v>0.41657390696468688</v>
      </c>
      <c r="HW197" s="25">
        <v>-0.10095046035650121</v>
      </c>
      <c r="HX197" s="25">
        <v>6.7881651451496688E-2</v>
      </c>
      <c r="HY197" s="18">
        <f t="shared" si="483"/>
        <v>7.6686286034615332</v>
      </c>
      <c r="HZ197" s="18">
        <f t="shared" si="484"/>
        <v>1.4733375840370728</v>
      </c>
      <c r="IA197" s="18">
        <f>IF(ISNUMBER(HY197),IA196+HY197*0.5,IF(ISNUMBER(HY398),0,""))</f>
        <v>613.20656814239464</v>
      </c>
      <c r="IB197" s="18">
        <f>IF(ISNUMBER(HZ197),IB196+HZ197*0.5,IF(ISNUMBER(HZ398),0,""))</f>
        <v>682.26383718818875</v>
      </c>
      <c r="IC197" s="18">
        <f>IF(ISNUMBER(IA197), IA197*COS(RADIANS(-$C197+Графики!$B$3))+IB197*SIN(RADIANS(-$C197+Графики!$B$3)),"")</f>
        <v>613.20656814239464</v>
      </c>
      <c r="ID197" s="19">
        <f>IF(ISNUMBER(IA197), IA197*COS(RADIANS(-$C197+Графики!$B$5))+IB197*SIN(RADIANS(-$C197+Графики!$B$5)),"")</f>
        <v>682.26383718818875</v>
      </c>
      <c r="IE197" s="24">
        <v>-0.4271535021509173</v>
      </c>
      <c r="IF197" s="25">
        <v>0.42750864057830762</v>
      </c>
      <c r="IG197" s="25">
        <v>-4.9171889418135883E-2</v>
      </c>
      <c r="IH197" s="25">
        <v>0.12641795909309647</v>
      </c>
      <c r="II197" s="18">
        <f t="shared" si="485"/>
        <v>7.4582650444324408</v>
      </c>
      <c r="IJ197" s="18">
        <f t="shared" si="486"/>
        <v>1.5323098951616998</v>
      </c>
      <c r="IK197" s="18">
        <f>IF(ISNUMBER(II197),IK196+II197*0.5,IF(ISNUMBER(II398),0,""))</f>
        <v>616.84737359688074</v>
      </c>
      <c r="IL197" s="18">
        <f>IF(ISNUMBER(IJ197),IL196+IJ197*0.5,IF(ISNUMBER(IJ398),0,""))</f>
        <v>684.61381921690281</v>
      </c>
      <c r="IM197" s="18">
        <f>IF(ISNUMBER(IK197), IK197*COS(RADIANS(-$C197+Графики!$B$3))+IL197*SIN(RADIANS(-$C197+Графики!$B$3)),"")</f>
        <v>616.84737359688074</v>
      </c>
      <c r="IN197" s="19">
        <f>IF(ISNUMBER(IK197), IK197*COS(RADIANS(-$C197+Графики!$B$5))+IL197*SIN(RADIANS(-$C197+Графики!$B$5)),"")</f>
        <v>684.61381921690281</v>
      </c>
      <c r="IO197" s="24">
        <v>-0.37327016948321312</v>
      </c>
      <c r="IP197" s="25">
        <v>0.48536342575523206</v>
      </c>
      <c r="IQ197" s="25">
        <v>-5.4179774758186611E-2</v>
      </c>
      <c r="IR197" s="25">
        <v>0.15269433855350048</v>
      </c>
      <c r="IS197" s="18">
        <f t="shared" si="487"/>
        <v>7.4929215371960591</v>
      </c>
      <c r="IT197" s="18">
        <f t="shared" si="488"/>
        <v>1.8053162265771985</v>
      </c>
      <c r="IU197" s="18">
        <f>IF(ISNUMBER(IS197),IU196+IS197*0.5,IF(ISNUMBER(IS398),0,""))</f>
        <v>614.22419541414308</v>
      </c>
      <c r="IV197" s="18">
        <f>IF(ISNUMBER(IT197),IV196+IT197*0.5,IF(ISNUMBER(IT398),0,""))</f>
        <v>689.90104373315899</v>
      </c>
      <c r="IW197" s="18">
        <f>IF(ISNUMBER(IU197), IU197*COS(RADIANS(-$C197+Графики!$B$3))+IV197*SIN(RADIANS(-$C197+Графики!$B$3)),"")</f>
        <v>614.22419541414308</v>
      </c>
      <c r="IX197" s="19">
        <f>IF(ISNUMBER(IU197), IU197*COS(RADIANS(-$C197+Графики!$B$5))+IV197*SIN(RADIANS(-$C197+Графики!$B$5)),"")</f>
        <v>689.90104373315899</v>
      </c>
    </row>
    <row r="198" spans="1:258" s="88" customFormat="1" x14ac:dyDescent="0.25">
      <c r="A198" s="44">
        <v>198</v>
      </c>
      <c r="B198" s="50">
        <v>0</v>
      </c>
      <c r="C198" s="11">
        <f>IF(Графики!$A$7="Расчитывать с учетом закручивания скважины",B198,0)</f>
        <v>0</v>
      </c>
      <c r="D198" s="47">
        <v>97.5</v>
      </c>
      <c r="E198" s="34">
        <f>IF(ISNUMBER(INDEX($I$1:$IX$303,$A198,E$1) ),INDEX($I$1:$IX$303,$A198,E$1),0)</f>
        <v>7.2767485041468092</v>
      </c>
      <c r="F198" s="35">
        <f>IF(ISNUMBER(INDEX($I$1:$IX$303,$A198,F$1) ),INDEX($I$1:$IX$303,$A198,F$1),0)</f>
        <v>2.0166380864600875</v>
      </c>
      <c r="G198" s="35">
        <f>IF(ISNUMBER(INDEX($I$1:$IX$303,$A198,G$1) ),INDEX($I$1:$IX$303,$A198,G$1)-$G$305,0)</f>
        <v>-358.82138268335586</v>
      </c>
      <c r="H198" s="36">
        <f>IF(ISNUMBER(INDEX($I$1:$IX$303,$A198,H$1) ),INDEX($I$1:$IX$303,$A198,H$1)-$H$305,0)</f>
        <v>-462.50974057271912</v>
      </c>
      <c r="I198" s="29">
        <v>-0.44296198988444502</v>
      </c>
      <c r="J198" s="25">
        <v>0.39089932493209834</v>
      </c>
      <c r="K198" s="25">
        <v>-0.19950798221388011</v>
      </c>
      <c r="L198" s="25">
        <v>3.1581876739133208E-2</v>
      </c>
      <c r="M198" s="18">
        <f t="shared" si="439"/>
        <v>7.2767485041468092</v>
      </c>
      <c r="N198" s="18">
        <f t="shared" si="440"/>
        <v>2.0166380864600875</v>
      </c>
      <c r="O198" s="18">
        <f>IF(ISNUMBER(M198),O197+M198*0.5,IF(ISNUMBER(M399),0,""))</f>
        <v>619.09477320605879</v>
      </c>
      <c r="P198" s="18">
        <f>IF(ISNUMBER(N198),P197+N198*0.5,IF(ISNUMBER(N399),0,""))</f>
        <v>692.91992291131839</v>
      </c>
      <c r="Q198" s="18">
        <f>IF(ISNUMBER(O198), O198*COS(RADIANS(-$C198+Графики!$B$3))+P198*SIN(RADIANS(-$C198+Графики!$B$3)),"")</f>
        <v>619.09477320605879</v>
      </c>
      <c r="R198" s="19">
        <f>IF(ISNUMBER(O198), O198*COS(RADIANS(-$C198+Графики!$B$5))+P198*SIN(RADIANS(-$C198+Графики!$B$5)),"")</f>
        <v>692.91992291131839</v>
      </c>
      <c r="S198" s="29">
        <v>-0.40546747660350002</v>
      </c>
      <c r="T198" s="25">
        <v>0.28586963487477546</v>
      </c>
      <c r="U198" s="25">
        <v>-0.21026856173461736</v>
      </c>
      <c r="V198" s="25">
        <v>5.7405362864969861E-2</v>
      </c>
      <c r="W198" s="18">
        <f t="shared" si="441"/>
        <v>6.0330178200647673</v>
      </c>
      <c r="X198" s="18">
        <f t="shared" si="442"/>
        <v>2.3358935287326834</v>
      </c>
      <c r="Y198" s="18">
        <f>IF(ISNUMBER(W198),Y197+W198*0.5,IF(ISNUMBER(W399),0,""))</f>
        <v>617.74133174113808</v>
      </c>
      <c r="Z198" s="18">
        <f>IF(ISNUMBER(X198),Z197+X198*0.5,IF(ISNUMBER(X399),0,""))</f>
        <v>690.81437012747506</v>
      </c>
      <c r="AA198" s="18">
        <f>IF(ISNUMBER(Y198), Y198*COS(RADIANS(-$C198+Графики!$B$3))+Z198*SIN(RADIANS(-$C198+Графики!$B$3)),"")</f>
        <v>617.74133174113808</v>
      </c>
      <c r="AB198" s="18">
        <f>IF(ISNUMBER(Y198), Y198*COS(RADIANS(-$C198+Графики!$B$5))+Z198*SIN(RADIANS(-$C198+Графики!$B$5)),"")</f>
        <v>690.81437012747506</v>
      </c>
      <c r="AC198" s="24">
        <v>-0.31032264981690788</v>
      </c>
      <c r="AD198" s="25">
        <v>0.34667600806205157</v>
      </c>
      <c r="AE198" s="25">
        <v>-0.23041264936293729</v>
      </c>
      <c r="AF198" s="25">
        <v>2.7439522035480945E-2</v>
      </c>
      <c r="AG198" s="18">
        <f t="shared" si="443"/>
        <v>5.7333634694530273</v>
      </c>
      <c r="AH198" s="18">
        <f t="shared" si="444"/>
        <v>2.2501827882550276</v>
      </c>
      <c r="AI198" s="18">
        <f>IF(ISNUMBER(AG198),AI197+AG198*0.5,IF(ISNUMBER(AG399),0,""))</f>
        <v>620.29351312255585</v>
      </c>
      <c r="AJ198" s="18">
        <f>IF(ISNUMBER(AH198),AJ197+AH198*0.5,IF(ISNUMBER(AH399),0,""))</f>
        <v>694.67270903946496</v>
      </c>
      <c r="AK198" s="18">
        <f>IF(ISNUMBER(AI198), AI198*COS(RADIANS(-$C198+Графики!$B$3))+AJ198*SIN(RADIANS(-$C198+Графики!$B$3)),"")</f>
        <v>620.29351312255585</v>
      </c>
      <c r="AL198" s="19">
        <f>IF(ISNUMBER(AI198), AI198*COS(RADIANS(-$C198+Графики!$B$5))+AJ198*SIN(RADIANS(-$C198+Графики!$B$5)),"")</f>
        <v>694.67270903946496</v>
      </c>
      <c r="AM198" s="24">
        <v>-0.29713907834319586</v>
      </c>
      <c r="AN198" s="25">
        <v>0.42584867036070728</v>
      </c>
      <c r="AO198" s="25">
        <v>-0.21414162879825782</v>
      </c>
      <c r="AP198" s="25">
        <v>3.9357147900734524E-2</v>
      </c>
      <c r="AQ198" s="18">
        <f t="shared" si="445"/>
        <v>6.3092164748137876</v>
      </c>
      <c r="AR198" s="18">
        <f t="shared" si="446"/>
        <v>2.2121923472477079</v>
      </c>
      <c r="AS198" s="18">
        <f>IF(ISNUMBER(AQ198),AS197+AQ198*0.5,IF(ISNUMBER(AQ399),0,""))</f>
        <v>612.48334834459524</v>
      </c>
      <c r="AT198" s="18">
        <f>IF(ISNUMBER(AR198),AT197+AR198*0.5,IF(ISNUMBER(AR399),0,""))</f>
        <v>689.3874745915997</v>
      </c>
      <c r="AU198" s="18">
        <f>IF(ISNUMBER(AS198), AS198*COS(RADIANS(-$C198+Графики!$B$3))+AT198*SIN(RADIANS(-$C198+Графики!$B$3)),"")</f>
        <v>612.48334834459524</v>
      </c>
      <c r="AV198" s="19">
        <f>IF(ISNUMBER(AS198), AS198*COS(RADIANS(-$C198+Графики!$B$5))+AT198*SIN(RADIANS(-$C198+Графики!$B$5)),"")</f>
        <v>689.3874745915997</v>
      </c>
      <c r="AW198" s="24">
        <v>-0.36911652517751359</v>
      </c>
      <c r="AX198" s="25">
        <v>0.34056264606057673</v>
      </c>
      <c r="AY198" s="25">
        <v>-0.19031902063147732</v>
      </c>
      <c r="AZ198" s="25">
        <v>0.10868489181505953</v>
      </c>
      <c r="BA198" s="18">
        <f t="shared" si="447"/>
        <v>6.1930794963117037</v>
      </c>
      <c r="BB198" s="18">
        <f t="shared" si="448"/>
        <v>2.6092984133848862</v>
      </c>
      <c r="BC198" s="18">
        <f>IF(ISNUMBER(BA198),BC197+BA198*0.5,IF(ISNUMBER(BA399),0,""))</f>
        <v>614.284879242491</v>
      </c>
      <c r="BD198" s="18">
        <f>IF(ISNUMBER(BB198),BD197+BB198*0.5,IF(ISNUMBER(BB399),0,""))</f>
        <v>687.66430580986014</v>
      </c>
      <c r="BE198" s="18">
        <f>IF(ISNUMBER(BC198), BC198*COS(RADIANS(-$C198+Графики!$B$3))+BD198*SIN(RADIANS(-$C198+Графики!$B$3)),"")</f>
        <v>614.284879242491</v>
      </c>
      <c r="BF198" s="19">
        <f>IF(ISNUMBER(BC198), BC198*COS(RADIANS(-$C198+Графики!$B$5))+BD198*SIN(RADIANS(-$C198+Графики!$B$5)),"")</f>
        <v>687.66430580986014</v>
      </c>
      <c r="BG198" s="24">
        <v>-0.33298149246036074</v>
      </c>
      <c r="BH198" s="25">
        <v>0.40975004126738723</v>
      </c>
      <c r="BI198" s="25">
        <v>-0.12968329614181423</v>
      </c>
      <c r="BJ198" s="25">
        <v>-3.9033158870119294E-2</v>
      </c>
      <c r="BK198" s="18">
        <f t="shared" si="449"/>
        <v>6.4815099787686314</v>
      </c>
      <c r="BL198" s="18">
        <f t="shared" si="450"/>
        <v>0.79107159887991696</v>
      </c>
      <c r="BM198" s="18">
        <f>IF(ISNUMBER(BK198),BM197+BK198*0.5,IF(ISNUMBER(BK399),0,""))</f>
        <v>615.96676254715589</v>
      </c>
      <c r="BN198" s="18">
        <f>IF(ISNUMBER(BL198),BN197+BL198*0.5,IF(ISNUMBER(BL399),0,""))</f>
        <v>684.6716019230164</v>
      </c>
      <c r="BO198" s="18">
        <f>IF(ISNUMBER(BM198), BM198*COS(RADIANS(-$C198+Графики!$B$3))+BN198*SIN(RADIANS(-$C198+Графики!$B$3)),"")</f>
        <v>615.96676254715589</v>
      </c>
      <c r="BP198" s="19">
        <f>IF(ISNUMBER(BM198), BM198*COS(RADIANS(-$C198+Графики!$B$5))+BN198*SIN(RADIANS(-$C198+Графики!$B$5)),"")</f>
        <v>684.6716019230164</v>
      </c>
      <c r="BQ198" s="24">
        <v>-0.41851673387702548</v>
      </c>
      <c r="BR198" s="25">
        <v>0.33325206019819376</v>
      </c>
      <c r="BS198" s="25">
        <v>-0.24552660682886049</v>
      </c>
      <c r="BT198" s="25">
        <v>-1.1869961337869203E-2</v>
      </c>
      <c r="BU198" s="18">
        <f t="shared" si="451"/>
        <v>6.5603732761669962</v>
      </c>
      <c r="BV198" s="18">
        <f t="shared" si="452"/>
        <v>2.0390374785467067</v>
      </c>
      <c r="BW198" s="18">
        <f>IF(ISNUMBER(BU198),BW197+BU198*0.5,IF(ISNUMBER(BU399),0,""))</f>
        <v>618.56715389835551</v>
      </c>
      <c r="BX198" s="18">
        <f>IF(ISNUMBER(BV198),BX197+BV198*0.5,IF(ISNUMBER(BV399),0,""))</f>
        <v>688.08953384371569</v>
      </c>
      <c r="BY198" s="18">
        <f>IF(ISNUMBER(BW198), BW198*COS(RADIANS(-$C198+Графики!$B$3))+BX198*SIN(RADIANS(-$C198+Графики!$B$3)),"")</f>
        <v>618.56715389835551</v>
      </c>
      <c r="BZ198" s="19">
        <f>IF(ISNUMBER(BW198), BW198*COS(RADIANS(-$C198+Графики!$B$5))+BX198*SIN(RADIANS(-$C198+Графики!$B$5)),"")</f>
        <v>688.08953384371569</v>
      </c>
      <c r="CA198" s="29">
        <v>-0.3730919966820323</v>
      </c>
      <c r="CB198" s="25">
        <v>0.40586332936801206</v>
      </c>
      <c r="CC198" s="25">
        <v>-0.19917576364379189</v>
      </c>
      <c r="CD198" s="25">
        <v>6.9684986502434682E-2</v>
      </c>
      <c r="CE198" s="18">
        <f t="shared" si="453"/>
        <v>6.7976152314542269</v>
      </c>
      <c r="CF198" s="18">
        <f t="shared" si="454"/>
        <v>2.3462505070690178</v>
      </c>
      <c r="CG198" s="18">
        <f>IF(ISNUMBER(CE198),CG197+CE198*0.5,IF(ISNUMBER(CE399),0,""))</f>
        <v>626.82878284301887</v>
      </c>
      <c r="CH198" s="18">
        <f>IF(ISNUMBER(CF198),CH197+CF198*0.5,IF(ISNUMBER(CF399),0,""))</f>
        <v>701.69728191462252</v>
      </c>
      <c r="CI198" s="18">
        <f>IF(ISNUMBER(CG198), CG198*COS(RADIANS(-$C198+Графики!$B$3))+CH198*SIN(RADIANS(-$C198+Графики!$B$3)),"")</f>
        <v>626.82878284301887</v>
      </c>
      <c r="CJ198" s="19">
        <f>IF(ISNUMBER(CG198), CG198*COS(RADIANS(-$C198+Графики!$B$5))+CH198*SIN(RADIANS(-$C198+Графики!$B$5)),"")</f>
        <v>701.69728191462252</v>
      </c>
      <c r="CK198" s="24">
        <v>-0.40053061882200924</v>
      </c>
      <c r="CL198" s="25">
        <v>0.36643099507528654</v>
      </c>
      <c r="CM198" s="25">
        <v>-0.22903002082638982</v>
      </c>
      <c r="CN198" s="25">
        <v>0.10227333876207167</v>
      </c>
      <c r="CO198" s="18">
        <f t="shared" si="455"/>
        <v>6.6929527292943574</v>
      </c>
      <c r="CP198" s="18">
        <f t="shared" si="456"/>
        <v>2.8911631960658517</v>
      </c>
      <c r="CQ198" s="18">
        <f>IF(ISNUMBER(CO198),CQ197+CO198*0.5,IF(ISNUMBER(CO399),0,""))</f>
        <v>626.22859959773689</v>
      </c>
      <c r="CR198" s="18">
        <f>IF(ISNUMBER(CP198),CR197+CP198*0.5,IF(ISNUMBER(CP399),0,""))</f>
        <v>697.7811059425751</v>
      </c>
      <c r="CS198" s="18">
        <f>IF(ISNUMBER(CQ198), CQ198*COS(RADIANS(-$C198+Графики!$B$3))+CR198*SIN(RADIANS(-$C198+Графики!$B$3)),"")</f>
        <v>626.22859959773689</v>
      </c>
      <c r="CT198" s="19">
        <f>IF(ISNUMBER(CQ198), CQ198*COS(RADIANS(-$C198+Графики!$B$5))+CR198*SIN(RADIANS(-$C198+Графики!$B$5)),"")</f>
        <v>697.7811059425751</v>
      </c>
      <c r="CU198" s="24">
        <v>-0.44327116842728254</v>
      </c>
      <c r="CV198" s="25">
        <v>0.35680860755793775</v>
      </c>
      <c r="CW198" s="25">
        <v>-0.26786848407706598</v>
      </c>
      <c r="CX198" s="25">
        <v>-5.9562364146335922E-2</v>
      </c>
      <c r="CY198" s="18">
        <f t="shared" si="457"/>
        <v>6.9819564577975815</v>
      </c>
      <c r="CZ198" s="18">
        <f t="shared" si="458"/>
        <v>1.817812821277943</v>
      </c>
      <c r="DA198" s="18">
        <f>IF(ISNUMBER(CY198),DA197+CY198*0.5,IF(ISNUMBER(CY399),0,""))</f>
        <v>615.97889754830373</v>
      </c>
      <c r="DB198" s="18">
        <f>IF(ISNUMBER(CZ198),DB197+CZ198*0.5,IF(ISNUMBER(CZ399),0,""))</f>
        <v>693.47538612948836</v>
      </c>
      <c r="DC198" s="18">
        <f>IF(ISNUMBER(DA198), DA198*COS(RADIANS(-$C198+Графики!$B$3))+DB198*SIN(RADIANS(-$C198+Графики!$B$3)),"")</f>
        <v>615.97889754830373</v>
      </c>
      <c r="DD198" s="19">
        <f>IF(ISNUMBER(DA198), DA198*COS(RADIANS(-$C198+Графики!$B$5))+DB198*SIN(RADIANS(-$C198+Графики!$B$5)),"")</f>
        <v>693.47538612948836</v>
      </c>
      <c r="DE198" s="24">
        <v>-0.45936795142969855</v>
      </c>
      <c r="DF198" s="25">
        <v>0.37703998156921936</v>
      </c>
      <c r="DG198" s="25">
        <v>-0.22382894971825903</v>
      </c>
      <c r="DH198" s="25">
        <v>-3.2480250929984217E-2</v>
      </c>
      <c r="DI198" s="18">
        <f t="shared" si="459"/>
        <v>7.2989713499997162</v>
      </c>
      <c r="DJ198" s="18">
        <f t="shared" si="460"/>
        <v>1.6698316306210916</v>
      </c>
      <c r="DK198" s="18">
        <f>IF(ISNUMBER(DI198),DK197+DI198*0.5,IF(ISNUMBER(DI399),0,""))</f>
        <v>615.22475272951681</v>
      </c>
      <c r="DL198" s="18">
        <f>IF(ISNUMBER(DJ198),DL197+DJ198*0.5,IF(ISNUMBER(DJ399),0,""))</f>
        <v>695.91231089807593</v>
      </c>
      <c r="DM198" s="18">
        <f>IF(ISNUMBER(DK198), DK198*COS(RADIANS(-$C198+Графики!$B$3))+DL198*SIN(RADIANS(-$C198+Графики!$B$3)),"")</f>
        <v>615.22475272951681</v>
      </c>
      <c r="DN198" s="19">
        <f>IF(ISNUMBER(DK198), DK198*COS(RADIANS(-$C198+Графики!$B$5))+DL198*SIN(RADIANS(-$C198+Графики!$B$5)),"")</f>
        <v>695.91231089807593</v>
      </c>
      <c r="DO198" s="24">
        <v>-0.30832387783792004</v>
      </c>
      <c r="DP198" s="25">
        <v>0.36359897757575932</v>
      </c>
      <c r="DQ198" s="25">
        <v>-0.27267790550541077</v>
      </c>
      <c r="DR198" s="25">
        <v>3.0702996358353052E-2</v>
      </c>
      <c r="DS198" s="18">
        <f t="shared" si="461"/>
        <v>5.8635994724825293</v>
      </c>
      <c r="DT198" s="18">
        <f t="shared" si="462"/>
        <v>2.6474947197706693</v>
      </c>
      <c r="DU198" s="18">
        <f>IF(ISNUMBER(DS198),DU197+DS198*0.5,IF(ISNUMBER(DS399),0,""))</f>
        <v>625.36686536930358</v>
      </c>
      <c r="DV198" s="18">
        <f>IF(ISNUMBER(DT198),DV197+DT198*0.5,IF(ISNUMBER(DT399),0,""))</f>
        <v>694.60417566443232</v>
      </c>
      <c r="DW198" s="18">
        <f>IF(ISNUMBER(DU198), DU198*COS(RADIANS(-$C198+Графики!$B$3))+DV198*SIN(RADIANS(-$C198+Графики!$B$3)),"")</f>
        <v>625.36686536930358</v>
      </c>
      <c r="DX198" s="19">
        <f>IF(ISNUMBER(DU198), DU198*COS(RADIANS(-$C198+Графики!$B$5))+DV198*SIN(RADIANS(-$C198+Графики!$B$5)),"")</f>
        <v>694.60417566443232</v>
      </c>
      <c r="DY198" s="24">
        <v>-0.29471237562929498</v>
      </c>
      <c r="DZ198" s="25">
        <v>0.34613736904266246</v>
      </c>
      <c r="EA198" s="25">
        <v>-0.16449474870613867</v>
      </c>
      <c r="EB198" s="25">
        <v>5.7266710550182537E-2</v>
      </c>
      <c r="EC198" s="18">
        <f t="shared" si="463"/>
        <v>5.5924398761844918</v>
      </c>
      <c r="ED198" s="18">
        <f t="shared" si="464"/>
        <v>1.9352326010749243</v>
      </c>
      <c r="EE198" s="18">
        <f>IF(ISNUMBER(EC198),EE197+EC198*0.5,IF(ISNUMBER(EC399),0,""))</f>
        <v>617.14112403082788</v>
      </c>
      <c r="EF198" s="18">
        <f>IF(ISNUMBER(ED198),EF197+ED198*0.5,IF(ISNUMBER(ED399),0,""))</f>
        <v>687.10415897184896</v>
      </c>
      <c r="EG198" s="18">
        <f>IF(ISNUMBER(EE198), EE198*COS(RADIANS(-$C198+Графики!$B$3))+EF198*SIN(RADIANS(-$C198+Графики!$B$3)),"")</f>
        <v>617.14112403082788</v>
      </c>
      <c r="EH198" s="19">
        <f>IF(ISNUMBER(EE198), EE198*COS(RADIANS(-$C198+Графики!$B$5))+EF198*SIN(RADIANS(-$C198+Графики!$B$5)),"")</f>
        <v>687.10415897184896</v>
      </c>
      <c r="EI198" s="24">
        <v>-0.34640637348144121</v>
      </c>
      <c r="EJ198" s="25">
        <v>0.42699706344088428</v>
      </c>
      <c r="EK198" s="25">
        <v>-0.11615901663369685</v>
      </c>
      <c r="EL198" s="25">
        <v>3.2204724601558044E-2</v>
      </c>
      <c r="EM198" s="18">
        <f t="shared" si="465"/>
        <v>6.7491669703797186</v>
      </c>
      <c r="EN198" s="18">
        <f t="shared" si="466"/>
        <v>1.2947175258446761</v>
      </c>
      <c r="EO198" s="18">
        <f>IF(ISNUMBER(EM198),EO197+EM198*0.5,IF(ISNUMBER(EM399),0,""))</f>
        <v>620.21661199058053</v>
      </c>
      <c r="EP198" s="18">
        <f>IF(ISNUMBER(EN198),EP197+EN198*0.5,IF(ISNUMBER(EN399),0,""))</f>
        <v>690.94664027883039</v>
      </c>
      <c r="EQ198" s="18">
        <f>IF(ISNUMBER(EO198), EO198*COS(RADIANS(-$C198+Графики!$B$3))+EP198*SIN(RADIANS(-$C198+Графики!$B$3)),"")</f>
        <v>620.21661199058053</v>
      </c>
      <c r="ER198" s="19">
        <f>IF(ISNUMBER(EO198), EO198*COS(RADIANS(-$C198+Графики!$B$5))+EP198*SIN(RADIANS(-$C198+Графики!$B$5)),"")</f>
        <v>690.94664027883039</v>
      </c>
      <c r="ES198" s="24">
        <v>-0.46314500398307934</v>
      </c>
      <c r="ET198" s="25">
        <v>0.26861400110335454</v>
      </c>
      <c r="EU198" s="25">
        <v>-9.279259700790124E-2</v>
      </c>
      <c r="EV198" s="25">
        <v>-1.1230307535871384E-2</v>
      </c>
      <c r="EW198" s="18">
        <f t="shared" si="467"/>
        <v>6.3857585844906843</v>
      </c>
      <c r="EX198" s="18">
        <f t="shared" si="468"/>
        <v>0.71176518827794444</v>
      </c>
      <c r="EY198" s="18">
        <f>IF(ISNUMBER(EW198),EY197+EW198*0.5,IF(ISNUMBER(EW399),0,""))</f>
        <v>609.25491899162671</v>
      </c>
      <c r="EZ198" s="18">
        <f>IF(ISNUMBER(EX198),EZ197+EX198*0.5,IF(ISNUMBER(EX399),0,""))</f>
        <v>691.60774700855279</v>
      </c>
      <c r="FA198" s="18">
        <f>IF(ISNUMBER(EY198), EY198*COS(RADIANS(-$C198+Графики!$B$3))+EZ198*SIN(RADIANS(-$C198+Графики!$B$3)),"")</f>
        <v>609.25491899162671</v>
      </c>
      <c r="FB198" s="19">
        <f>IF(ISNUMBER(EY198), EY198*COS(RADIANS(-$C198+Графики!$B$5))+EZ198*SIN(RADIANS(-$C198+Графики!$B$5)),"")</f>
        <v>691.60774700855279</v>
      </c>
      <c r="FC198" s="24">
        <v>-0.34401296605737591</v>
      </c>
      <c r="FD198" s="25">
        <v>0.44753903387742466</v>
      </c>
      <c r="FE198" s="25">
        <v>-0.17268304723248279</v>
      </c>
      <c r="FF198" s="25">
        <v>0.1175309168400224</v>
      </c>
      <c r="FG198" s="18">
        <f t="shared" si="469"/>
        <v>6.9075393674538068</v>
      </c>
      <c r="FH198" s="18">
        <f t="shared" si="470"/>
        <v>2.5325918968071557</v>
      </c>
      <c r="FI198" s="18">
        <f>IF(ISNUMBER(FG198),FI197+FG198*0.5,IF(ISNUMBER(FG399),0,""))</f>
        <v>619.3702870396819</v>
      </c>
      <c r="FJ198" s="18">
        <f>IF(ISNUMBER(FH198),FJ197+FH198*0.5,IF(ISNUMBER(FH399),0,""))</f>
        <v>694.04971976511104</v>
      </c>
      <c r="FK198" s="18">
        <f>IF(ISNUMBER(FI198), FI198*COS(RADIANS(-$C198+Графики!$B$3))+FJ198*SIN(RADIANS(-$C198+Графики!$B$3)),"")</f>
        <v>619.3702870396819</v>
      </c>
      <c r="FL198" s="19">
        <f>IF(ISNUMBER(FI198), FI198*COS(RADIANS(-$C198+Графики!$B$5))+FJ198*SIN(RADIANS(-$C198+Графики!$B$5)),"")</f>
        <v>694.04971976511104</v>
      </c>
      <c r="FM198" s="24">
        <v>-0.29559109883543222</v>
      </c>
      <c r="FN198" s="25">
        <v>0.41299010433995686</v>
      </c>
      <c r="FO198" s="25">
        <v>-0.15208142509409239</v>
      </c>
      <c r="FP198" s="25">
        <v>0.10128684113928413</v>
      </c>
      <c r="FQ198" s="18">
        <f t="shared" si="471"/>
        <v>6.1834981008884471</v>
      </c>
      <c r="FR198" s="18">
        <f t="shared" si="472"/>
        <v>2.2110534313664405</v>
      </c>
      <c r="FS198" s="18">
        <f>IF(ISNUMBER(FQ198),FS197+FQ198*0.5,IF(ISNUMBER(FQ399),0,""))</f>
        <v>625.40897828238985</v>
      </c>
      <c r="FT198" s="18">
        <f>IF(ISNUMBER(FR198),FT197+FR198*0.5,IF(ISNUMBER(FR399),0,""))</f>
        <v>688.46205734181342</v>
      </c>
      <c r="FU198" s="18">
        <f>IF(ISNUMBER(FS198), FS198*COS(RADIANS(-$C198+Графики!$B$3))+FT198*SIN(RADIANS(-$C198+Графики!$B$3)),"")</f>
        <v>625.40897828238985</v>
      </c>
      <c r="FV198" s="19">
        <f>IF(ISNUMBER(FS198), FS198*COS(RADIANS(-$C198+Графики!$B$5))+FT198*SIN(RADIANS(-$C198+Графики!$B$5)),"")</f>
        <v>688.46205734181342</v>
      </c>
      <c r="FW198" s="24">
        <v>-0.37623199789527695</v>
      </c>
      <c r="FX198" s="25">
        <v>0.37066346606429956</v>
      </c>
      <c r="FY198" s="25">
        <v>-0.1728732736297264</v>
      </c>
      <c r="FZ198" s="25">
        <v>-7.2263397500799409E-2</v>
      </c>
      <c r="GA198" s="18">
        <f t="shared" si="473"/>
        <v>6.517846357396694</v>
      </c>
      <c r="GB198" s="18">
        <f t="shared" si="474"/>
        <v>0.87798668643577849</v>
      </c>
      <c r="GC198" s="18">
        <f>IF(ISNUMBER(GA198),GC197+GA198*0.5,IF(ISNUMBER(GA399),0,""))</f>
        <v>626.87762215744453</v>
      </c>
      <c r="GD198" s="18">
        <f>IF(ISNUMBER(GB198),GD197+GB198*0.5,IF(ISNUMBER(GB399),0,""))</f>
        <v>680.46773250234071</v>
      </c>
      <c r="GE198" s="18">
        <f>IF(ISNUMBER(GC198), GC198*COS(RADIANS(-$C198+Графики!$B$3))+GD198*SIN(RADIANS(-$C198+Графики!$B$3)),"")</f>
        <v>626.87762215744453</v>
      </c>
      <c r="GF198" s="19">
        <f>IF(ISNUMBER(GC198), GC198*COS(RADIANS(-$C198+Графики!$B$5))+GD198*SIN(RADIANS(-$C198+Графики!$B$5)),"")</f>
        <v>680.46773250234071</v>
      </c>
      <c r="GG198" s="24">
        <v>-0.3961425026812202</v>
      </c>
      <c r="GH198" s="25">
        <v>0.28873660785567079</v>
      </c>
      <c r="GI198" s="25">
        <v>-8.4489594410418284E-2</v>
      </c>
      <c r="GJ198" s="25">
        <v>4.0494480925322929E-2</v>
      </c>
      <c r="GK198" s="18">
        <f t="shared" si="475"/>
        <v>5.976662146377028</v>
      </c>
      <c r="GL198" s="18">
        <f t="shared" si="476"/>
        <v>1.0906915973352742</v>
      </c>
      <c r="GM198" s="18">
        <f>IF(ISNUMBER(GK198),GM197+GK198*0.5,IF(ISNUMBER(GK399),0,""))</f>
        <v>627.18076189257556</v>
      </c>
      <c r="GN198" s="18">
        <f>IF(ISNUMBER(GL198),GN197+GL198*0.5,IF(ISNUMBER(GL399),0,""))</f>
        <v>690.32014745586957</v>
      </c>
      <c r="GO198" s="18">
        <f>IF(ISNUMBER(GM198), GM198*COS(RADIANS(-$C198+Графики!$B$3))+GN198*SIN(RADIANS(-$C198+Графики!$B$3)),"")</f>
        <v>627.18076189257556</v>
      </c>
      <c r="GP198" s="19">
        <f>IF(ISNUMBER(GM198), GM198*COS(RADIANS(-$C198+Графики!$B$5))+GN198*SIN(RADIANS(-$C198+Графики!$B$5)),"")</f>
        <v>690.32014745586957</v>
      </c>
      <c r="GQ198" s="24">
        <v>-0.47092620528864626</v>
      </c>
      <c r="GR198" s="25">
        <v>0.42966618057604211</v>
      </c>
      <c r="GS198" s="25">
        <v>-0.19986392353271834</v>
      </c>
      <c r="GT198" s="25">
        <v>5.6160553563472382E-5</v>
      </c>
      <c r="GU198" s="18">
        <f t="shared" si="477"/>
        <v>7.859070271056062</v>
      </c>
      <c r="GV198" s="18">
        <f t="shared" si="478"/>
        <v>1.7446309690505208</v>
      </c>
      <c r="GW198" s="18">
        <f>IF(ISNUMBER(GU198),GW197+GU198*0.5,IF(ISNUMBER(GU399),0,""))</f>
        <v>623.41122337519619</v>
      </c>
      <c r="GX198" s="18">
        <f>IF(ISNUMBER(GV198),GX197+GV198*0.5,IF(ISNUMBER(GV399),0,""))</f>
        <v>691.43284798701427</v>
      </c>
      <c r="GY198" s="18">
        <f>IF(ISNUMBER(GW198), GW198*COS(RADIANS(-$C198+Графики!$B$3))+GX198*SIN(RADIANS(-$C198+Графики!$B$3)),"")</f>
        <v>623.41122337519619</v>
      </c>
      <c r="GZ198" s="19">
        <f>IF(ISNUMBER(GW198), GW198*COS(RADIANS(-$C198+Графики!$B$5))+GX198*SIN(RADIANS(-$C198+Графики!$B$5)),"")</f>
        <v>691.43284798701427</v>
      </c>
      <c r="HA198" s="24">
        <v>-0.4801791632984328</v>
      </c>
      <c r="HB198" s="25">
        <v>0.27313174796523909</v>
      </c>
      <c r="HC198" s="25">
        <v>-8.8478763817524397E-2</v>
      </c>
      <c r="HD198" s="25">
        <v>-1.0612538323650125E-2</v>
      </c>
      <c r="HE198" s="18">
        <f t="shared" si="479"/>
        <v>6.5738304971689336</v>
      </c>
      <c r="HF198" s="18">
        <f t="shared" si="480"/>
        <v>0.67951095319186905</v>
      </c>
      <c r="HG198" s="18">
        <f>IF(ISNUMBER(HE198),HG197+HE198*0.5,IF(ISNUMBER(HE399),0,""))</f>
        <v>624.42525045606703</v>
      </c>
      <c r="HH198" s="18">
        <f>IF(ISNUMBER(HF198),HH197+HF198*0.5,IF(ISNUMBER(HF399),0,""))</f>
        <v>689.32070443948521</v>
      </c>
      <c r="HI198" s="18">
        <f>IF(ISNUMBER(HG198), HG198*COS(RADIANS(-$C198+Графики!$B$3))+HH198*SIN(RADIANS(-$C198+Графики!$B$3)),"")</f>
        <v>624.42525045606703</v>
      </c>
      <c r="HJ198" s="19">
        <f>IF(ISNUMBER(HG198), HG198*COS(RADIANS(-$C198+Графики!$B$5))+HH198*SIN(RADIANS(-$C198+Графики!$B$5)),"")</f>
        <v>689.32070443948521</v>
      </c>
      <c r="HK198" s="24">
        <v>-0.3148393112909561</v>
      </c>
      <c r="HL198" s="25">
        <v>0.28436724982073058</v>
      </c>
      <c r="HM198" s="25">
        <v>-0.22761556334593136</v>
      </c>
      <c r="HN198" s="25">
        <v>-1.5299658001411004E-3</v>
      </c>
      <c r="HO198" s="18">
        <f t="shared" si="481"/>
        <v>5.2290398657002148</v>
      </c>
      <c r="HP198" s="18">
        <f t="shared" si="482"/>
        <v>1.9729677542578923</v>
      </c>
      <c r="HQ198" s="18">
        <f>IF(ISNUMBER(HO198),HQ197+HO198*0.5,IF(ISNUMBER(HO399),0,""))</f>
        <v>621.85507706722547</v>
      </c>
      <c r="HR198" s="18">
        <f>IF(ISNUMBER(HP198),HR197+HP198*0.5,IF(ISNUMBER(HP399),0,""))</f>
        <v>700.7112185920879</v>
      </c>
      <c r="HS198" s="18">
        <f>IF(ISNUMBER(HQ198), HQ198*COS(RADIANS(-$C198+Графики!$B$3))+HR198*SIN(RADIANS(-$C198+Графики!$B$3)),"")</f>
        <v>621.85507706722547</v>
      </c>
      <c r="HT198" s="19">
        <f>IF(ISNUMBER(HQ198), HQ198*COS(RADIANS(-$C198+Графики!$B$5))+HR198*SIN(RADIANS(-$C198+Графики!$B$5)),"")</f>
        <v>700.7112185920879</v>
      </c>
      <c r="HU198" s="24">
        <v>-0.34954361566956571</v>
      </c>
      <c r="HV198" s="25">
        <v>0.37933670733731728</v>
      </c>
      <c r="HW198" s="25">
        <v>-0.13810869252578581</v>
      </c>
      <c r="HX198" s="25">
        <v>3.2799260723724855E-3</v>
      </c>
      <c r="HY198" s="18">
        <f t="shared" si="483"/>
        <v>6.3606378544763054</v>
      </c>
      <c r="HZ198" s="18">
        <f t="shared" si="484"/>
        <v>1.2338481466274143</v>
      </c>
      <c r="IA198" s="18">
        <f>IF(ISNUMBER(HY198),IA197+HY198*0.5,IF(ISNUMBER(HY399),0,""))</f>
        <v>616.38688706963285</v>
      </c>
      <c r="IB198" s="18">
        <f>IF(ISNUMBER(HZ198),IB197+HZ198*0.5,IF(ISNUMBER(HZ399),0,""))</f>
        <v>682.88076126150247</v>
      </c>
      <c r="IC198" s="18">
        <f>IF(ISNUMBER(IA198), IA198*COS(RADIANS(-$C198+Графики!$B$3))+IB198*SIN(RADIANS(-$C198+Графики!$B$3)),"")</f>
        <v>616.38688706963285</v>
      </c>
      <c r="ID198" s="19">
        <f>IF(ISNUMBER(IA198), IA198*COS(RADIANS(-$C198+Графики!$B$5))+IB198*SIN(RADIANS(-$C198+Графики!$B$5)),"")</f>
        <v>682.88076126150247</v>
      </c>
      <c r="IE198" s="24">
        <v>-0.43959598792844068</v>
      </c>
      <c r="IF198" s="25">
        <v>0.35889593458972313</v>
      </c>
      <c r="IG198" s="25">
        <v>-0.12378697904428757</v>
      </c>
      <c r="IH198" s="25">
        <v>-4.234613141927307E-2</v>
      </c>
      <c r="II198" s="18">
        <f t="shared" si="485"/>
        <v>6.9681001593518452</v>
      </c>
      <c r="IJ198" s="18">
        <f t="shared" si="486"/>
        <v>0.71070540850593178</v>
      </c>
      <c r="IK198" s="18">
        <f>IF(ISNUMBER(II198),IK197+II198*0.5,IF(ISNUMBER(II399),0,""))</f>
        <v>620.33142367655671</v>
      </c>
      <c r="IL198" s="18">
        <f>IF(ISNUMBER(IJ198),IL197+IJ198*0.5,IF(ISNUMBER(IJ399),0,""))</f>
        <v>684.96917192115575</v>
      </c>
      <c r="IM198" s="18">
        <f>IF(ISNUMBER(IK198), IK198*COS(RADIANS(-$C198+Графики!$B$3))+IL198*SIN(RADIANS(-$C198+Графики!$B$3)),"")</f>
        <v>620.33142367655671</v>
      </c>
      <c r="IN198" s="19">
        <f>IF(ISNUMBER(IK198), IK198*COS(RADIANS(-$C198+Графики!$B$5))+IL198*SIN(RADIANS(-$C198+Графики!$B$5)),"")</f>
        <v>684.96917192115575</v>
      </c>
      <c r="IO198" s="24">
        <v>-0.34210324151326976</v>
      </c>
      <c r="IP198" s="25">
        <v>0.39094779259265244</v>
      </c>
      <c r="IQ198" s="25">
        <v>-9.3382522512050231E-2</v>
      </c>
      <c r="IR198" s="25">
        <v>4.3844922636680356E-2</v>
      </c>
      <c r="IS198" s="18">
        <f t="shared" si="487"/>
        <v>6.3970334344057722</v>
      </c>
      <c r="IT198" s="18">
        <f t="shared" si="488"/>
        <v>1.1975350847435453</v>
      </c>
      <c r="IU198" s="18">
        <f>IF(ISNUMBER(IS198),IU197+IS198*0.5,IF(ISNUMBER(IS399),0,""))</f>
        <v>617.42271213134597</v>
      </c>
      <c r="IV198" s="18">
        <f>IF(ISNUMBER(IT198),IV197+IT198*0.5,IF(ISNUMBER(IT399),0,""))</f>
        <v>690.49981127553076</v>
      </c>
      <c r="IW198" s="18">
        <f>IF(ISNUMBER(IU198), IU198*COS(RADIANS(-$C198+Графики!$B$3))+IV198*SIN(RADIANS(-$C198+Графики!$B$3)),"")</f>
        <v>617.42271213134597</v>
      </c>
      <c r="IX198" s="19">
        <f>IF(ISNUMBER(IU198), IU198*COS(RADIANS(-$C198+Графики!$B$5))+IV198*SIN(RADIANS(-$C198+Графики!$B$5)),"")</f>
        <v>690.49981127553076</v>
      </c>
    </row>
    <row r="199" spans="1:258" s="88" customFormat="1" x14ac:dyDescent="0.25">
      <c r="A199" s="44">
        <v>199</v>
      </c>
      <c r="B199" s="50">
        <v>0</v>
      </c>
      <c r="C199" s="11">
        <f>IF(Графики!$A$7="Расчитывать с учетом закручивания скважины",B199,0)</f>
        <v>0</v>
      </c>
      <c r="D199" s="47">
        <v>98</v>
      </c>
      <c r="E199" s="34">
        <f>IF(ISNUMBER(INDEX($I$1:$IX$303,$A199,E$1) ),INDEX($I$1:$IX$303,$A199,E$1),0)</f>
        <v>5.907361764308428</v>
      </c>
      <c r="F199" s="35">
        <f>IF(ISNUMBER(INDEX($I$1:$IX$303,$A199,F$1) ),INDEX($I$1:$IX$303,$A199,F$1),0)</f>
        <v>4.632359181903011</v>
      </c>
      <c r="G199" s="35">
        <f>IF(ISNUMBER(INDEX($I$1:$IX$303,$A199,G$1) ),INDEX($I$1:$IX$303,$A199,G$1)-$G$305,0)</f>
        <v>-355.86770180120163</v>
      </c>
      <c r="H199" s="36">
        <f>IF(ISNUMBER(INDEX($I$1:$IX$303,$A199,H$1) ),INDEX($I$1:$IX$303,$A199,H$1)-$H$305,0)</f>
        <v>-460.19356098176763</v>
      </c>
      <c r="I199" s="29">
        <v>-0.35931964128177696</v>
      </c>
      <c r="J199" s="25">
        <v>0.31761809023479348</v>
      </c>
      <c r="K199" s="25">
        <v>-0.20211114603088193</v>
      </c>
      <c r="L199" s="25">
        <v>0.32872001309975907</v>
      </c>
      <c r="M199" s="18">
        <f t="shared" si="439"/>
        <v>5.907361764308428</v>
      </c>
      <c r="N199" s="18">
        <f t="shared" si="440"/>
        <v>4.632359181903011</v>
      </c>
      <c r="O199" s="18">
        <f>IF(ISNUMBER(M199),O198+M199*0.5,IF(ISNUMBER(M400),0,""))</f>
        <v>622.04845408821302</v>
      </c>
      <c r="P199" s="18">
        <f>IF(ISNUMBER(N199),P198+N199*0.5,IF(ISNUMBER(N400),0,""))</f>
        <v>695.23610250226989</v>
      </c>
      <c r="Q199" s="18">
        <f>IF(ISNUMBER(O199), O199*COS(RADIANS(-$C199+Графики!$B$3))+P199*SIN(RADIANS(-$C199+Графики!$B$3)),"")</f>
        <v>622.04845408821302</v>
      </c>
      <c r="R199" s="19">
        <f>IF(ISNUMBER(O199), O199*COS(RADIANS(-$C199+Графики!$B$5))+P199*SIN(RADIANS(-$C199+Графики!$B$5)),"")</f>
        <v>695.23610250226989</v>
      </c>
      <c r="S199" s="29">
        <v>-0.3952106280947284</v>
      </c>
      <c r="T199" s="25">
        <v>0.24493345204220004</v>
      </c>
      <c r="U199" s="25">
        <v>-0.14358893007986315</v>
      </c>
      <c r="V199" s="25">
        <v>0.20021008113523511</v>
      </c>
      <c r="W199" s="18">
        <f t="shared" si="441"/>
        <v>5.5862818876020723</v>
      </c>
      <c r="X199" s="18">
        <f t="shared" si="442"/>
        <v>3.0002078544485467</v>
      </c>
      <c r="Y199" s="18">
        <f>IF(ISNUMBER(W199),Y198+W199*0.5,IF(ISNUMBER(W400),0,""))</f>
        <v>620.53447268493915</v>
      </c>
      <c r="Z199" s="18">
        <f>IF(ISNUMBER(X199),Z198+X199*0.5,IF(ISNUMBER(X400),0,""))</f>
        <v>692.3144740546993</v>
      </c>
      <c r="AA199" s="18">
        <f>IF(ISNUMBER(Y199), Y199*COS(RADIANS(-$C199+Графики!$B$3))+Z199*SIN(RADIANS(-$C199+Графики!$B$3)),"")</f>
        <v>620.53447268493915</v>
      </c>
      <c r="AB199" s="18">
        <f>IF(ISNUMBER(Y199), Y199*COS(RADIANS(-$C199+Графики!$B$5))+Z199*SIN(RADIANS(-$C199+Графики!$B$5)),"")</f>
        <v>692.3144740546993</v>
      </c>
      <c r="AC199" s="24">
        <v>-0.34161370422860499</v>
      </c>
      <c r="AD199" s="25">
        <v>0.39215505889415159</v>
      </c>
      <c r="AE199" s="25">
        <v>-0.1595092070865809</v>
      </c>
      <c r="AF199" s="25">
        <v>0.3471476845446817</v>
      </c>
      <c r="AG199" s="18">
        <f t="shared" si="443"/>
        <v>6.4032966733645011</v>
      </c>
      <c r="AH199" s="18">
        <f t="shared" si="444"/>
        <v>4.421401062811225</v>
      </c>
      <c r="AI199" s="18">
        <f>IF(ISNUMBER(AG199),AI198+AG199*0.5,IF(ISNUMBER(AG400),0,""))</f>
        <v>623.49516145923815</v>
      </c>
      <c r="AJ199" s="18">
        <f>IF(ISNUMBER(AH199),AJ198+AH199*0.5,IF(ISNUMBER(AH400),0,""))</f>
        <v>696.88340957087053</v>
      </c>
      <c r="AK199" s="18">
        <f>IF(ISNUMBER(AI199), AI199*COS(RADIANS(-$C199+Графики!$B$3))+AJ199*SIN(RADIANS(-$C199+Графики!$B$3)),"")</f>
        <v>623.49516145923815</v>
      </c>
      <c r="AL199" s="19">
        <f>IF(ISNUMBER(AI199), AI199*COS(RADIANS(-$C199+Графики!$B$5))+AJ199*SIN(RADIANS(-$C199+Графики!$B$5)),"")</f>
        <v>696.88340957087053</v>
      </c>
      <c r="AM199" s="24">
        <v>-0.3884336106820151</v>
      </c>
      <c r="AN199" s="25">
        <v>0.20706915770882459</v>
      </c>
      <c r="AO199" s="25">
        <v>-0.25483217620991938</v>
      </c>
      <c r="AP199" s="25">
        <v>0.22324786958045792</v>
      </c>
      <c r="AQ199" s="18">
        <f t="shared" si="445"/>
        <v>5.1967186159660805</v>
      </c>
      <c r="AR199" s="18">
        <f t="shared" si="446"/>
        <v>4.1720233405830012</v>
      </c>
      <c r="AS199" s="18">
        <f>IF(ISNUMBER(AQ199),AS198+AQ199*0.5,IF(ISNUMBER(AQ400),0,""))</f>
        <v>615.0817076525783</v>
      </c>
      <c r="AT199" s="18">
        <f>IF(ISNUMBER(AR199),AT198+AR199*0.5,IF(ISNUMBER(AR400),0,""))</f>
        <v>691.47348626189125</v>
      </c>
      <c r="AU199" s="18">
        <f>IF(ISNUMBER(AS199), AS199*COS(RADIANS(-$C199+Графики!$B$3))+AT199*SIN(RADIANS(-$C199+Графики!$B$3)),"")</f>
        <v>615.0817076525783</v>
      </c>
      <c r="AV199" s="19">
        <f>IF(ISNUMBER(AS199), AS199*COS(RADIANS(-$C199+Графики!$B$5))+AT199*SIN(RADIANS(-$C199+Графики!$B$5)),"")</f>
        <v>691.47348626189125</v>
      </c>
      <c r="AW199" s="24">
        <v>-0.39636964174373102</v>
      </c>
      <c r="AX199" s="25">
        <v>0.28120677738802946</v>
      </c>
      <c r="AY199" s="25">
        <v>-0.26681088425001154</v>
      </c>
      <c r="AZ199" s="25">
        <v>0.29440076171181684</v>
      </c>
      <c r="BA199" s="18">
        <f t="shared" si="447"/>
        <v>5.912935267853423</v>
      </c>
      <c r="BB199" s="18">
        <f t="shared" si="448"/>
        <v>4.8974759331931574</v>
      </c>
      <c r="BC199" s="18">
        <f>IF(ISNUMBER(BA199),BC198+BA199*0.5,IF(ISNUMBER(BA400),0,""))</f>
        <v>617.24134687641777</v>
      </c>
      <c r="BD199" s="18">
        <f>IF(ISNUMBER(BB199),BD198+BB199*0.5,IF(ISNUMBER(BB400),0,""))</f>
        <v>690.11304377645672</v>
      </c>
      <c r="BE199" s="18">
        <f>IF(ISNUMBER(BC199), BC199*COS(RADIANS(-$C199+Графики!$B$3))+BD199*SIN(RADIANS(-$C199+Графики!$B$3)),"")</f>
        <v>617.24134687641777</v>
      </c>
      <c r="BF199" s="19">
        <f>IF(ISNUMBER(BC199), BC199*COS(RADIANS(-$C199+Графики!$B$5))+BD199*SIN(RADIANS(-$C199+Графики!$B$5)),"")</f>
        <v>690.11304377645672</v>
      </c>
      <c r="BG199" s="24">
        <v>-0.29155623834271349</v>
      </c>
      <c r="BH199" s="25">
        <v>0.29722865508091512</v>
      </c>
      <c r="BI199" s="25">
        <v>-0.15711594397021861</v>
      </c>
      <c r="BJ199" s="25">
        <v>0.20596168399045764</v>
      </c>
      <c r="BK199" s="18">
        <f t="shared" si="449"/>
        <v>5.1380948802207884</v>
      </c>
      <c r="BL199" s="18">
        <f t="shared" si="450"/>
        <v>3.1684447227402095</v>
      </c>
      <c r="BM199" s="18">
        <f>IF(ISNUMBER(BK199),BM198+BK199*0.5,IF(ISNUMBER(BK400),0,""))</f>
        <v>618.53580998726625</v>
      </c>
      <c r="BN199" s="18">
        <f>IF(ISNUMBER(BL199),BN198+BL199*0.5,IF(ISNUMBER(BL400),0,""))</f>
        <v>686.25582428438645</v>
      </c>
      <c r="BO199" s="18">
        <f>IF(ISNUMBER(BM199), BM199*COS(RADIANS(-$C199+Графики!$B$3))+BN199*SIN(RADIANS(-$C199+Графики!$B$3)),"")</f>
        <v>618.53580998726625</v>
      </c>
      <c r="BP199" s="19">
        <f>IF(ISNUMBER(BM199), BM199*COS(RADIANS(-$C199+Графики!$B$5))+BN199*SIN(RADIANS(-$C199+Графики!$B$5)),"")</f>
        <v>686.25582428438645</v>
      </c>
      <c r="BQ199" s="24">
        <v>-0.31047594904297349</v>
      </c>
      <c r="BR199" s="25">
        <v>0.26242308619982568</v>
      </c>
      <c r="BS199" s="25">
        <v>-0.22449105312647172</v>
      </c>
      <c r="BT199" s="25">
        <v>0.29682775455416288</v>
      </c>
      <c r="BU199" s="18">
        <f t="shared" si="451"/>
        <v>4.9994663963446859</v>
      </c>
      <c r="BV199" s="18">
        <f t="shared" si="452"/>
        <v>4.5493491304934484</v>
      </c>
      <c r="BW199" s="18">
        <f>IF(ISNUMBER(BU199),BW198+BU199*0.5,IF(ISNUMBER(BU400),0,""))</f>
        <v>621.06688709652781</v>
      </c>
      <c r="BX199" s="18">
        <f>IF(ISNUMBER(BV199),BX198+BV199*0.5,IF(ISNUMBER(BV400),0,""))</f>
        <v>690.36420840896244</v>
      </c>
      <c r="BY199" s="18">
        <f>IF(ISNUMBER(BW199), BW199*COS(RADIANS(-$C199+Графики!$B$3))+BX199*SIN(RADIANS(-$C199+Графики!$B$3)),"")</f>
        <v>621.06688709652781</v>
      </c>
      <c r="BZ199" s="19">
        <f>IF(ISNUMBER(BW199), BW199*COS(RADIANS(-$C199+Графики!$B$5))+BX199*SIN(RADIANS(-$C199+Графики!$B$5)),"")</f>
        <v>690.36420840896244</v>
      </c>
      <c r="CA199" s="29">
        <v>-0.37881905817090822</v>
      </c>
      <c r="CB199" s="25">
        <v>0.37081470172355779</v>
      </c>
      <c r="CC199" s="25">
        <v>-0.25854433146320466</v>
      </c>
      <c r="CD199" s="25">
        <v>0.28400491408267892</v>
      </c>
      <c r="CE199" s="18">
        <f t="shared" si="453"/>
        <v>6.5417419879252527</v>
      </c>
      <c r="CF199" s="18">
        <f t="shared" si="454"/>
        <v>4.7346176553065362</v>
      </c>
      <c r="CG199" s="18">
        <f>IF(ISNUMBER(CE199),CG198+CE199*0.5,IF(ISNUMBER(CE400),0,""))</f>
        <v>630.09965383698147</v>
      </c>
      <c r="CH199" s="18">
        <f>IF(ISNUMBER(CF199),CH198+CF199*0.5,IF(ISNUMBER(CF400),0,""))</f>
        <v>704.06459074227575</v>
      </c>
      <c r="CI199" s="18">
        <f>IF(ISNUMBER(CG199), CG199*COS(RADIANS(-$C199+Графики!$B$3))+CH199*SIN(RADIANS(-$C199+Графики!$B$3)),"")</f>
        <v>630.09965383698147</v>
      </c>
      <c r="CJ199" s="19">
        <f>IF(ISNUMBER(CG199), CG199*COS(RADIANS(-$C199+Графики!$B$5))+CH199*SIN(RADIANS(-$C199+Графики!$B$5)),"")</f>
        <v>704.06459074227575</v>
      </c>
      <c r="CK199" s="24">
        <v>-0.33597384669015939</v>
      </c>
      <c r="CL199" s="25">
        <v>0.37435799675981163</v>
      </c>
      <c r="CM199" s="25">
        <v>-0.28960782853596068</v>
      </c>
      <c r="CN199" s="25">
        <v>0.25636992407219361</v>
      </c>
      <c r="CO199" s="18">
        <f t="shared" si="455"/>
        <v>6.1987750265010249</v>
      </c>
      <c r="CP199" s="18">
        <f t="shared" si="456"/>
        <v>4.7645366861679825</v>
      </c>
      <c r="CQ199" s="18">
        <f>IF(ISNUMBER(CO199),CQ198+CO199*0.5,IF(ISNUMBER(CO400),0,""))</f>
        <v>629.32798711098735</v>
      </c>
      <c r="CR199" s="18">
        <f>IF(ISNUMBER(CP199),CR198+CP199*0.5,IF(ISNUMBER(CP400),0,""))</f>
        <v>700.16337428565907</v>
      </c>
      <c r="CS199" s="18">
        <f>IF(ISNUMBER(CQ199), CQ199*COS(RADIANS(-$C199+Графики!$B$3))+CR199*SIN(RADIANS(-$C199+Графики!$B$3)),"")</f>
        <v>629.32798711098735</v>
      </c>
      <c r="CT199" s="19">
        <f>IF(ISNUMBER(CQ199), CQ199*COS(RADIANS(-$C199+Графики!$B$5))+CR199*SIN(RADIANS(-$C199+Графики!$B$5)),"")</f>
        <v>700.16337428565907</v>
      </c>
      <c r="CU199" s="24">
        <v>-0.41338164588383286</v>
      </c>
      <c r="CV199" s="25">
        <v>0.30261597103679982</v>
      </c>
      <c r="CW199" s="25">
        <v>-0.18813667778221568</v>
      </c>
      <c r="CX199" s="25">
        <v>0.37533866389519333</v>
      </c>
      <c r="CY199" s="18">
        <f t="shared" si="457"/>
        <v>6.2482172698396505</v>
      </c>
      <c r="CZ199" s="18">
        <f t="shared" si="458"/>
        <v>4.9172301670767693</v>
      </c>
      <c r="DA199" s="18">
        <f>IF(ISNUMBER(CY199),DA198+CY199*0.5,IF(ISNUMBER(CY400),0,""))</f>
        <v>619.10300618322356</v>
      </c>
      <c r="DB199" s="18">
        <f>IF(ISNUMBER(CZ199),DB198+CZ199*0.5,IF(ISNUMBER(CZ400),0,""))</f>
        <v>695.9340012130267</v>
      </c>
      <c r="DC199" s="18">
        <f>IF(ISNUMBER(DA199), DA199*COS(RADIANS(-$C199+Графики!$B$3))+DB199*SIN(RADIANS(-$C199+Графики!$B$3)),"")</f>
        <v>619.10300618322356</v>
      </c>
      <c r="DD199" s="19">
        <f>IF(ISNUMBER(DA199), DA199*COS(RADIANS(-$C199+Графики!$B$5))+DB199*SIN(RADIANS(-$C199+Графики!$B$5)),"")</f>
        <v>695.9340012130267</v>
      </c>
      <c r="DE199" s="24">
        <v>-0.28170129181278269</v>
      </c>
      <c r="DF199" s="25">
        <v>0.23459201512127856</v>
      </c>
      <c r="DG199" s="25">
        <v>-0.17025669997234791</v>
      </c>
      <c r="DH199" s="25">
        <v>0.32097246375477073</v>
      </c>
      <c r="DI199" s="18">
        <f t="shared" si="459"/>
        <v>4.5054938126724853</v>
      </c>
      <c r="DJ199" s="18">
        <f t="shared" si="460"/>
        <v>4.2867700150882984</v>
      </c>
      <c r="DK199" s="18">
        <f>IF(ISNUMBER(DI199),DK198+DI199*0.5,IF(ISNUMBER(DI400),0,""))</f>
        <v>617.47749963585306</v>
      </c>
      <c r="DL199" s="18">
        <f>IF(ISNUMBER(DJ199),DL198+DJ199*0.5,IF(ISNUMBER(DJ400),0,""))</f>
        <v>698.05569590562004</v>
      </c>
      <c r="DM199" s="18">
        <f>IF(ISNUMBER(DK199), DK199*COS(RADIANS(-$C199+Графики!$B$3))+DL199*SIN(RADIANS(-$C199+Графики!$B$3)),"")</f>
        <v>617.47749963585306</v>
      </c>
      <c r="DN199" s="19">
        <f>IF(ISNUMBER(DK199), DK199*COS(RADIANS(-$C199+Графики!$B$5))+DL199*SIN(RADIANS(-$C199+Графики!$B$5)),"")</f>
        <v>698.05569590562004</v>
      </c>
      <c r="DO199" s="24">
        <v>-0.30843358851288427</v>
      </c>
      <c r="DP199" s="25">
        <v>0.37810476842716456</v>
      </c>
      <c r="DQ199" s="25">
        <v>-0.14718464287329486</v>
      </c>
      <c r="DR199" s="25">
        <v>0.2306070786792139</v>
      </c>
      <c r="DS199" s="18">
        <f t="shared" si="461"/>
        <v>5.9911415435559521</v>
      </c>
      <c r="DT199" s="18">
        <f t="shared" si="462"/>
        <v>3.296848741547461</v>
      </c>
      <c r="DU199" s="18">
        <f>IF(ISNUMBER(DS199),DU198+DS199*0.5,IF(ISNUMBER(DS400),0,""))</f>
        <v>628.3624361410815</v>
      </c>
      <c r="DV199" s="18">
        <f>IF(ISNUMBER(DT199),DV198+DT199*0.5,IF(ISNUMBER(DT400),0,""))</f>
        <v>696.252600035206</v>
      </c>
      <c r="DW199" s="18">
        <f>IF(ISNUMBER(DU199), DU199*COS(RADIANS(-$C199+Графики!$B$3))+DV199*SIN(RADIANS(-$C199+Графики!$B$3)),"")</f>
        <v>628.3624361410815</v>
      </c>
      <c r="DX199" s="19">
        <f>IF(ISNUMBER(DU199), DU199*COS(RADIANS(-$C199+Графики!$B$5))+DV199*SIN(RADIANS(-$C199+Графики!$B$5)),"")</f>
        <v>696.252600035206</v>
      </c>
      <c r="DY199" s="24">
        <v>-0.24722881890639367</v>
      </c>
      <c r="DZ199" s="25">
        <v>0.29012706173401437</v>
      </c>
      <c r="EA199" s="25">
        <v>-0.21855559861279883</v>
      </c>
      <c r="EB199" s="25">
        <v>0.22104616082950448</v>
      </c>
      <c r="EC199" s="18">
        <f t="shared" si="463"/>
        <v>4.6892975000011337</v>
      </c>
      <c r="ED199" s="18">
        <f t="shared" si="464"/>
        <v>3.8362396403650556</v>
      </c>
      <c r="EE199" s="18">
        <f>IF(ISNUMBER(EC199),EE198+EC199*0.5,IF(ISNUMBER(EC400),0,""))</f>
        <v>619.48577278082848</v>
      </c>
      <c r="EF199" s="18">
        <f>IF(ISNUMBER(ED199),EF198+ED199*0.5,IF(ISNUMBER(ED400),0,""))</f>
        <v>689.02227879203144</v>
      </c>
      <c r="EG199" s="18">
        <f>IF(ISNUMBER(EE199), EE199*COS(RADIANS(-$C199+Графики!$B$3))+EF199*SIN(RADIANS(-$C199+Графики!$B$3)),"")</f>
        <v>619.48577278082848</v>
      </c>
      <c r="EH199" s="19">
        <f>IF(ISNUMBER(EE199), EE199*COS(RADIANS(-$C199+Графики!$B$5))+EF199*SIN(RADIANS(-$C199+Графики!$B$5)),"")</f>
        <v>689.02227879203144</v>
      </c>
      <c r="EI199" s="24">
        <v>-0.25991320875331064</v>
      </c>
      <c r="EJ199" s="25">
        <v>0.24286594059911734</v>
      </c>
      <c r="EK199" s="25">
        <v>-0.13132506624247428</v>
      </c>
      <c r="EL199" s="25">
        <v>0.26797698630645395</v>
      </c>
      <c r="EM199" s="18">
        <f t="shared" si="465"/>
        <v>4.3875617058954512</v>
      </c>
      <c r="EN199" s="18">
        <f t="shared" si="466"/>
        <v>3.4845607117523465</v>
      </c>
      <c r="EO199" s="18">
        <f>IF(ISNUMBER(EM199),EO198+EM199*0.5,IF(ISNUMBER(EM400),0,""))</f>
        <v>622.41039284352826</v>
      </c>
      <c r="EP199" s="18">
        <f>IF(ISNUMBER(EN199),EP198+EN199*0.5,IF(ISNUMBER(EN400),0,""))</f>
        <v>692.68892063470651</v>
      </c>
      <c r="EQ199" s="18">
        <f>IF(ISNUMBER(EO199), EO199*COS(RADIANS(-$C199+Графики!$B$3))+EP199*SIN(RADIANS(-$C199+Графики!$B$3)),"")</f>
        <v>622.41039284352826</v>
      </c>
      <c r="ER199" s="19">
        <f>IF(ISNUMBER(EO199), EO199*COS(RADIANS(-$C199+Графики!$B$5))+EP199*SIN(RADIANS(-$C199+Графики!$B$5)),"")</f>
        <v>692.68892063470651</v>
      </c>
      <c r="ES199" s="24">
        <v>-0.38211479349923561</v>
      </c>
      <c r="ET199" s="25">
        <v>0.26937353663384833</v>
      </c>
      <c r="EU199" s="25">
        <v>-0.26389554432370688</v>
      </c>
      <c r="EV199" s="25">
        <v>0.22575832557055339</v>
      </c>
      <c r="EW199" s="18">
        <f t="shared" si="467"/>
        <v>5.685277572174205</v>
      </c>
      <c r="EX199" s="18">
        <f t="shared" si="468"/>
        <v>4.2730231089598441</v>
      </c>
      <c r="EY199" s="18">
        <f>IF(ISNUMBER(EW199),EY198+EW199*0.5,IF(ISNUMBER(EW400),0,""))</f>
        <v>612.09755777771386</v>
      </c>
      <c r="EZ199" s="18">
        <f>IF(ISNUMBER(EX199),EZ198+EX199*0.5,IF(ISNUMBER(EX400),0,""))</f>
        <v>693.74425856303276</v>
      </c>
      <c r="FA199" s="18">
        <f>IF(ISNUMBER(EY199), EY199*COS(RADIANS(-$C199+Графики!$B$3))+EZ199*SIN(RADIANS(-$C199+Графики!$B$3)),"")</f>
        <v>612.09755777771386</v>
      </c>
      <c r="FB199" s="19">
        <f>IF(ISNUMBER(EY199), EY199*COS(RADIANS(-$C199+Графики!$B$5))+EZ199*SIN(RADIANS(-$C199+Графики!$B$5)),"")</f>
        <v>693.74425856303276</v>
      </c>
      <c r="FC199" s="24">
        <v>-0.31978655757126068</v>
      </c>
      <c r="FD199" s="25">
        <v>0.28622288092621018</v>
      </c>
      <c r="FE199" s="25">
        <v>-0.19625076919249601</v>
      </c>
      <c r="FF199" s="25">
        <v>0.30492065079015829</v>
      </c>
      <c r="FG199" s="18">
        <f t="shared" si="469"/>
        <v>5.2884053493187757</v>
      </c>
      <c r="FH199" s="18">
        <f t="shared" si="470"/>
        <v>4.3735317550174155</v>
      </c>
      <c r="FI199" s="18">
        <f>IF(ISNUMBER(FG199),FI198+FG199*0.5,IF(ISNUMBER(FG400),0,""))</f>
        <v>622.01448971434127</v>
      </c>
      <c r="FJ199" s="18">
        <f>IF(ISNUMBER(FH199),FJ198+FH199*0.5,IF(ISNUMBER(FH400),0,""))</f>
        <v>696.23648564261975</v>
      </c>
      <c r="FK199" s="18">
        <f>IF(ISNUMBER(FI199), FI199*COS(RADIANS(-$C199+Графики!$B$3))+FJ199*SIN(RADIANS(-$C199+Графики!$B$3)),"")</f>
        <v>622.01448971434127</v>
      </c>
      <c r="FL199" s="19">
        <f>IF(ISNUMBER(FI199), FI199*COS(RADIANS(-$C199+Графики!$B$5))+FJ199*SIN(RADIANS(-$C199+Графики!$B$5)),"")</f>
        <v>696.23648564261975</v>
      </c>
      <c r="FM199" s="24">
        <v>-0.22988276823074005</v>
      </c>
      <c r="FN199" s="25">
        <v>0.20151206570664412</v>
      </c>
      <c r="FO199" s="25">
        <v>-0.19773773738388792</v>
      </c>
      <c r="FP199" s="25">
        <v>0.27525617310667394</v>
      </c>
      <c r="FQ199" s="18">
        <f t="shared" si="471"/>
        <v>3.7646212218247279</v>
      </c>
      <c r="FR199" s="18">
        <f t="shared" si="472"/>
        <v>4.127638819174833</v>
      </c>
      <c r="FS199" s="18">
        <f>IF(ISNUMBER(FQ199),FS198+FQ199*0.5,IF(ISNUMBER(FQ400),0,""))</f>
        <v>627.29128889330218</v>
      </c>
      <c r="FT199" s="18">
        <f>IF(ISNUMBER(FR199),FT198+FR199*0.5,IF(ISNUMBER(FR400),0,""))</f>
        <v>690.5258767514008</v>
      </c>
      <c r="FU199" s="18">
        <f>IF(ISNUMBER(FS199), FS199*COS(RADIANS(-$C199+Графики!$B$3))+FT199*SIN(RADIANS(-$C199+Графики!$B$3)),"")</f>
        <v>627.29128889330218</v>
      </c>
      <c r="FV199" s="19">
        <f>IF(ISNUMBER(FS199), FS199*COS(RADIANS(-$C199+Графики!$B$5))+FT199*SIN(RADIANS(-$C199+Графики!$B$5)),"")</f>
        <v>690.5258767514008</v>
      </c>
      <c r="FW199" s="24">
        <v>-0.30127587792572808</v>
      </c>
      <c r="FX199" s="25">
        <v>0.35122940583956408</v>
      </c>
      <c r="FY199" s="25">
        <v>-0.12360585052236528</v>
      </c>
      <c r="FZ199" s="25">
        <v>0.21893858938309882</v>
      </c>
      <c r="GA199" s="18">
        <f t="shared" si="473"/>
        <v>5.6941520231361089</v>
      </c>
      <c r="GB199" s="18">
        <f t="shared" si="474"/>
        <v>2.9892597035157098</v>
      </c>
      <c r="GC199" s="18">
        <f>IF(ISNUMBER(GA199),GC198+GA199*0.5,IF(ISNUMBER(GA400),0,""))</f>
        <v>629.72469816901264</v>
      </c>
      <c r="GD199" s="18">
        <f>IF(ISNUMBER(GB199),GD198+GB199*0.5,IF(ISNUMBER(GB400),0,""))</f>
        <v>681.96236235409856</v>
      </c>
      <c r="GE199" s="18">
        <f>IF(ISNUMBER(GC199), GC199*COS(RADIANS(-$C199+Графики!$B$3))+GD199*SIN(RADIANS(-$C199+Графики!$B$3)),"")</f>
        <v>629.72469816901264</v>
      </c>
      <c r="GF199" s="19">
        <f>IF(ISNUMBER(GC199), GC199*COS(RADIANS(-$C199+Графики!$B$5))+GD199*SIN(RADIANS(-$C199+Графики!$B$5)),"")</f>
        <v>681.96236235409856</v>
      </c>
      <c r="GG199" s="24">
        <v>-0.40389663526228736</v>
      </c>
      <c r="GH199" s="25">
        <v>0.29660864395468745</v>
      </c>
      <c r="GI199" s="25">
        <v>-0.27881040294443615</v>
      </c>
      <c r="GJ199" s="25">
        <v>0.25703899466093361</v>
      </c>
      <c r="GK199" s="18">
        <f t="shared" si="475"/>
        <v>6.1130237013386264</v>
      </c>
      <c r="GL199" s="18">
        <f t="shared" si="476"/>
        <v>4.6761510995966917</v>
      </c>
      <c r="GM199" s="18">
        <f>IF(ISNUMBER(GK199),GM198+GK199*0.5,IF(ISNUMBER(GK400),0,""))</f>
        <v>630.23727374324483</v>
      </c>
      <c r="GN199" s="18">
        <f>IF(ISNUMBER(GL199),GN198+GL199*0.5,IF(ISNUMBER(GL400),0,""))</f>
        <v>692.65822300566788</v>
      </c>
      <c r="GO199" s="18">
        <f>IF(ISNUMBER(GM199), GM199*COS(RADIANS(-$C199+Графики!$B$3))+GN199*SIN(RADIANS(-$C199+Графики!$B$3)),"")</f>
        <v>630.23727374324483</v>
      </c>
      <c r="GP199" s="19">
        <f>IF(ISNUMBER(GM199), GM199*COS(RADIANS(-$C199+Графики!$B$5))+GN199*SIN(RADIANS(-$C199+Графики!$B$5)),"")</f>
        <v>692.65822300566788</v>
      </c>
      <c r="GQ199" s="24">
        <v>-0.28378492763711122</v>
      </c>
      <c r="GR199" s="25">
        <v>0.38914896874623117</v>
      </c>
      <c r="GS199" s="25">
        <v>-0.24210962833387048</v>
      </c>
      <c r="GT199" s="25">
        <v>0.23325470236706006</v>
      </c>
      <c r="GU199" s="18">
        <f t="shared" si="477"/>
        <v>5.8724223174742214</v>
      </c>
      <c r="GV199" s="18">
        <f t="shared" si="478"/>
        <v>4.1483244607365615</v>
      </c>
      <c r="GW199" s="18">
        <f>IF(ISNUMBER(GU199),GW198+GU199*0.5,IF(ISNUMBER(GU400),0,""))</f>
        <v>626.34743453393332</v>
      </c>
      <c r="GX199" s="18">
        <f>IF(ISNUMBER(GV199),GX198+GV199*0.5,IF(ISNUMBER(GV400),0,""))</f>
        <v>693.50701021738257</v>
      </c>
      <c r="GY199" s="18">
        <f>IF(ISNUMBER(GW199), GW199*COS(RADIANS(-$C199+Графики!$B$3))+GX199*SIN(RADIANS(-$C199+Графики!$B$3)),"")</f>
        <v>626.34743453393332</v>
      </c>
      <c r="GZ199" s="19">
        <f>IF(ISNUMBER(GW199), GW199*COS(RADIANS(-$C199+Графики!$B$5))+GX199*SIN(RADIANS(-$C199+Графики!$B$5)),"")</f>
        <v>693.50701021738257</v>
      </c>
      <c r="HA199" s="24">
        <v>-0.32801180991982631</v>
      </c>
      <c r="HB199" s="25">
        <v>0.22271836793005514</v>
      </c>
      <c r="HC199" s="25">
        <v>-0.203054254089335</v>
      </c>
      <c r="HD199" s="25">
        <v>0.30532320474590746</v>
      </c>
      <c r="HE199" s="18">
        <f t="shared" si="479"/>
        <v>4.8060089452851393</v>
      </c>
      <c r="HF199" s="18">
        <f t="shared" si="480"/>
        <v>4.4364156969068116</v>
      </c>
      <c r="HG199" s="18">
        <f>IF(ISNUMBER(HE199),HG198+HE199*0.5,IF(ISNUMBER(HE400),0,""))</f>
        <v>626.82825492870961</v>
      </c>
      <c r="HH199" s="18">
        <f>IF(ISNUMBER(HF199),HH198+HF199*0.5,IF(ISNUMBER(HF400),0,""))</f>
        <v>691.53891228793862</v>
      </c>
      <c r="HI199" s="18">
        <f>IF(ISNUMBER(HG199), HG199*COS(RADIANS(-$C199+Графики!$B$3))+HH199*SIN(RADIANS(-$C199+Графики!$B$3)),"")</f>
        <v>626.82825492870961</v>
      </c>
      <c r="HJ199" s="19">
        <f>IF(ISNUMBER(HG199), HG199*COS(RADIANS(-$C199+Графики!$B$5))+HH199*SIN(RADIANS(-$C199+Графики!$B$5)),"")</f>
        <v>691.53891228793862</v>
      </c>
      <c r="HK199" s="24">
        <v>-0.2862225327258216</v>
      </c>
      <c r="HL199" s="25">
        <v>0.32283876758982877</v>
      </c>
      <c r="HM199" s="25">
        <v>-0.18248482438590052</v>
      </c>
      <c r="HN199" s="25">
        <v>0.22093751026418365</v>
      </c>
      <c r="HO199" s="18">
        <f t="shared" si="481"/>
        <v>5.3150374935401805</v>
      </c>
      <c r="HP199" s="18">
        <f t="shared" si="482"/>
        <v>3.5205167355862104</v>
      </c>
      <c r="HQ199" s="18">
        <f>IF(ISNUMBER(HO199),HQ198+HO199*0.5,IF(ISNUMBER(HO400),0,""))</f>
        <v>624.51259581399552</v>
      </c>
      <c r="HR199" s="18">
        <f>IF(ISNUMBER(HP199),HR198+HP199*0.5,IF(ISNUMBER(HP400),0,""))</f>
        <v>702.47147695988099</v>
      </c>
      <c r="HS199" s="18">
        <f>IF(ISNUMBER(HQ199), HQ199*COS(RADIANS(-$C199+Графики!$B$3))+HR199*SIN(RADIANS(-$C199+Графики!$B$3)),"")</f>
        <v>624.51259581399552</v>
      </c>
      <c r="HT199" s="19">
        <f>IF(ISNUMBER(HQ199), HQ199*COS(RADIANS(-$C199+Графики!$B$5))+HR199*SIN(RADIANS(-$C199+Графики!$B$5)),"")</f>
        <v>702.47147695988099</v>
      </c>
      <c r="HU199" s="24">
        <v>-0.39200154479284621</v>
      </c>
      <c r="HV199" s="25">
        <v>0.38775161988199258</v>
      </c>
      <c r="HW199" s="25">
        <v>-0.18712889777410149</v>
      </c>
      <c r="HX199" s="25">
        <v>0.19643331592857874</v>
      </c>
      <c r="HY199" s="18">
        <f t="shared" si="483"/>
        <v>6.8045775258795924</v>
      </c>
      <c r="HZ199" s="18">
        <f t="shared" si="484"/>
        <v>3.3472055074151146</v>
      </c>
      <c r="IA199" s="18">
        <f>IF(ISNUMBER(HY199),IA198+HY199*0.5,IF(ISNUMBER(HY400),0,""))</f>
        <v>619.7891758325726</v>
      </c>
      <c r="IB199" s="18">
        <f>IF(ISNUMBER(HZ199),IB198+HZ199*0.5,IF(ISNUMBER(HZ400),0,""))</f>
        <v>684.55436401521001</v>
      </c>
      <c r="IC199" s="18">
        <f>IF(ISNUMBER(IA199), IA199*COS(RADIANS(-$C199+Графики!$B$3))+IB199*SIN(RADIANS(-$C199+Графики!$B$3)),"")</f>
        <v>619.7891758325726</v>
      </c>
      <c r="ID199" s="19">
        <f>IF(ISNUMBER(IA199), IA199*COS(RADIANS(-$C199+Графики!$B$5))+IB199*SIN(RADIANS(-$C199+Графики!$B$5)),"")</f>
        <v>684.55436401521001</v>
      </c>
      <c r="IE199" s="24">
        <v>-0.35482550564411952</v>
      </c>
      <c r="IF199" s="25">
        <v>0.33412693122038251</v>
      </c>
      <c r="IG199" s="25">
        <v>-0.23778437376327829</v>
      </c>
      <c r="IH199" s="25">
        <v>0.35130128916029835</v>
      </c>
      <c r="II199" s="18">
        <f t="shared" si="485"/>
        <v>6.0122079856816395</v>
      </c>
      <c r="IJ199" s="18">
        <f t="shared" si="486"/>
        <v>5.14071955458851</v>
      </c>
      <c r="IK199" s="18">
        <f>IF(ISNUMBER(II199),IK198+II199*0.5,IF(ISNUMBER(II400),0,""))</f>
        <v>623.33752766939756</v>
      </c>
      <c r="IL199" s="18">
        <f>IF(ISNUMBER(IJ199),IL198+IJ199*0.5,IF(ISNUMBER(IJ400),0,""))</f>
        <v>687.53953169844999</v>
      </c>
      <c r="IM199" s="18">
        <f>IF(ISNUMBER(IK199), IK199*COS(RADIANS(-$C199+Графики!$B$3))+IL199*SIN(RADIANS(-$C199+Графики!$B$3)),"")</f>
        <v>623.33752766939756</v>
      </c>
      <c r="IN199" s="19">
        <f>IF(ISNUMBER(IK199), IK199*COS(RADIANS(-$C199+Графики!$B$5))+IL199*SIN(RADIANS(-$C199+Графики!$B$5)),"")</f>
        <v>687.53953169844999</v>
      </c>
      <c r="IO199" s="24">
        <v>-0.30657001045700782</v>
      </c>
      <c r="IP199" s="25">
        <v>0.36340832373859722</v>
      </c>
      <c r="IQ199" s="25">
        <v>-0.15805788669752824</v>
      </c>
      <c r="IR199" s="25">
        <v>0.33363734401129497</v>
      </c>
      <c r="IS199" s="18">
        <f t="shared" si="487"/>
        <v>5.8466306145414206</v>
      </c>
      <c r="IT199" s="18">
        <f t="shared" si="488"/>
        <v>4.2908371793651909</v>
      </c>
      <c r="IU199" s="18">
        <f>IF(ISNUMBER(IS199),IU198+IS199*0.5,IF(ISNUMBER(IS400),0,""))</f>
        <v>620.34602743861672</v>
      </c>
      <c r="IV199" s="18">
        <f>IF(ISNUMBER(IT199),IV198+IT199*0.5,IF(ISNUMBER(IT400),0,""))</f>
        <v>692.64522986521331</v>
      </c>
      <c r="IW199" s="18">
        <f>IF(ISNUMBER(IU199), IU199*COS(RADIANS(-$C199+Графики!$B$3))+IV199*SIN(RADIANS(-$C199+Графики!$B$3)),"")</f>
        <v>620.34602743861672</v>
      </c>
      <c r="IX199" s="19">
        <f>IF(ISNUMBER(IU199), IU199*COS(RADIANS(-$C199+Графики!$B$5))+IV199*SIN(RADIANS(-$C199+Графики!$B$5)),"")</f>
        <v>692.64522986521331</v>
      </c>
    </row>
    <row r="200" spans="1:258" s="88" customFormat="1" x14ac:dyDescent="0.25">
      <c r="A200" s="44">
        <v>200</v>
      </c>
      <c r="B200" s="50">
        <v>0</v>
      </c>
      <c r="C200" s="11">
        <f>IF(Графики!$A$7="Расчитывать с учетом закручивания скважины",B200,0)</f>
        <v>0</v>
      </c>
      <c r="D200" s="47">
        <v>98.5</v>
      </c>
      <c r="E200" s="34">
        <f>IF(ISNUMBER(INDEX($I$1:$IX$303,$A200,E$1) ),INDEX($I$1:$IX$303,$A200,E$1),0)</f>
        <v>4.7875582377361949</v>
      </c>
      <c r="F200" s="35">
        <f>IF(ISNUMBER(INDEX($I$1:$IX$303,$A200,F$1) ),INDEX($I$1:$IX$303,$A200,F$1),0)</f>
        <v>3.7855059214734563</v>
      </c>
      <c r="G200" s="35">
        <f>IF(ISNUMBER(INDEX($I$1:$IX$303,$A200,G$1) ),INDEX($I$1:$IX$303,$A200,G$1)-$G$305,0)</f>
        <v>-353.47392268233352</v>
      </c>
      <c r="H200" s="36">
        <f>IF(ISNUMBER(INDEX($I$1:$IX$303,$A200,H$1) ),INDEX($I$1:$IX$303,$A200,H$1)-$H$305,0)</f>
        <v>-458.30080802103089</v>
      </c>
      <c r="I200" s="29">
        <v>-0.22631576064659104</v>
      </c>
      <c r="J200" s="25">
        <v>0.32230009753562006</v>
      </c>
      <c r="K200" s="25">
        <v>-0.18692235226568288</v>
      </c>
      <c r="L200" s="25">
        <v>0.2468657090174137</v>
      </c>
      <c r="M200" s="18">
        <f t="shared" si="439"/>
        <v>4.7875582377361949</v>
      </c>
      <c r="N200" s="18">
        <f t="shared" si="440"/>
        <v>3.7855059214734563</v>
      </c>
      <c r="O200" s="18">
        <f>IF(ISNUMBER(M200),O199+M200*0.5,IF(ISNUMBER(M401),0,""))</f>
        <v>624.44223320708113</v>
      </c>
      <c r="P200" s="18">
        <f>IF(ISNUMBER(N200),P199+N200*0.5,IF(ISNUMBER(N401),0,""))</f>
        <v>697.12885546300663</v>
      </c>
      <c r="Q200" s="18">
        <f>IF(ISNUMBER(O200), O200*COS(RADIANS(-$C200+Графики!$B$3))+P200*SIN(RADIANS(-$C200+Графики!$B$3)),"")</f>
        <v>624.44223320708113</v>
      </c>
      <c r="R200" s="19">
        <f>IF(ISNUMBER(O200), O200*COS(RADIANS(-$C200+Графики!$B$5))+P200*SIN(RADIANS(-$C200+Графики!$B$5)),"")</f>
        <v>697.12885546300663</v>
      </c>
      <c r="S200" s="29">
        <v>-0.31099030967920893</v>
      </c>
      <c r="T200" s="25">
        <v>0.29193903804475485</v>
      </c>
      <c r="U200" s="25">
        <v>-0.25465502682753005</v>
      </c>
      <c r="V200" s="25">
        <v>0.21676372564851207</v>
      </c>
      <c r="W200" s="18">
        <f t="shared" si="441"/>
        <v>5.2615268606489591</v>
      </c>
      <c r="X200" s="18">
        <f t="shared" si="442"/>
        <v>4.1138930890862966</v>
      </c>
      <c r="Y200" s="18">
        <f>IF(ISNUMBER(W200),Y199+W200*0.5,IF(ISNUMBER(W401),0,""))</f>
        <v>623.16523611526361</v>
      </c>
      <c r="Z200" s="18">
        <f>IF(ISNUMBER(X200),Z199+X200*0.5,IF(ISNUMBER(X401),0,""))</f>
        <v>694.37142059924247</v>
      </c>
      <c r="AA200" s="18">
        <f>IF(ISNUMBER(Y200), Y200*COS(RADIANS(-$C200+Графики!$B$3))+Z200*SIN(RADIANS(-$C200+Графики!$B$3)),"")</f>
        <v>623.16523611526361</v>
      </c>
      <c r="AB200" s="18">
        <f>IF(ISNUMBER(Y200), Y200*COS(RADIANS(-$C200+Графики!$B$5))+Z200*SIN(RADIANS(-$C200+Графики!$B$5)),"")</f>
        <v>694.37142059924247</v>
      </c>
      <c r="AC200" s="24">
        <v>-0.19526416473108493</v>
      </c>
      <c r="AD200" s="25">
        <v>0.35519556732556801</v>
      </c>
      <c r="AE200" s="25">
        <v>-0.23520255773165247</v>
      </c>
      <c r="AF200" s="25">
        <v>0.2402588288091114</v>
      </c>
      <c r="AG200" s="18">
        <f t="shared" si="443"/>
        <v>4.8036488877582029</v>
      </c>
      <c r="AH200" s="18">
        <f t="shared" si="444"/>
        <v>4.1491714254291319</v>
      </c>
      <c r="AI200" s="18">
        <f>IF(ISNUMBER(AG200),AI199+AG200*0.5,IF(ISNUMBER(AG401),0,""))</f>
        <v>625.8969859031173</v>
      </c>
      <c r="AJ200" s="18">
        <f>IF(ISNUMBER(AH200),AJ199+AH200*0.5,IF(ISNUMBER(AH401),0,""))</f>
        <v>698.95799528358509</v>
      </c>
      <c r="AK200" s="18">
        <f>IF(ISNUMBER(AI200), AI200*COS(RADIANS(-$C200+Графики!$B$3))+AJ200*SIN(RADIANS(-$C200+Графики!$B$3)),"")</f>
        <v>625.8969859031173</v>
      </c>
      <c r="AL200" s="19">
        <f>IF(ISNUMBER(AI200), AI200*COS(RADIANS(-$C200+Графики!$B$5))+AJ200*SIN(RADIANS(-$C200+Графики!$B$5)),"")</f>
        <v>698.95799528358509</v>
      </c>
      <c r="AM200" s="24">
        <v>-0.28873612622730416</v>
      </c>
      <c r="AN200" s="25">
        <v>0.2009051836066155</v>
      </c>
      <c r="AO200" s="25">
        <v>-0.19983762768897592</v>
      </c>
      <c r="AP200" s="25">
        <v>0.23877806379241026</v>
      </c>
      <c r="AQ200" s="18">
        <f t="shared" si="445"/>
        <v>4.272913502756869</v>
      </c>
      <c r="AR200" s="18">
        <f t="shared" si="446"/>
        <v>3.8276346372593868</v>
      </c>
      <c r="AS200" s="18">
        <f>IF(ISNUMBER(AQ200),AS199+AQ200*0.5,IF(ISNUMBER(AQ401),0,""))</f>
        <v>617.21816440395673</v>
      </c>
      <c r="AT200" s="18">
        <f>IF(ISNUMBER(AR200),AT199+AR200*0.5,IF(ISNUMBER(AR401),0,""))</f>
        <v>693.38730358052089</v>
      </c>
      <c r="AU200" s="18">
        <f>IF(ISNUMBER(AS200), AS200*COS(RADIANS(-$C200+Графики!$B$3))+AT200*SIN(RADIANS(-$C200+Графики!$B$3)),"")</f>
        <v>617.21816440395673</v>
      </c>
      <c r="AV200" s="19">
        <f>IF(ISNUMBER(AS200), AS200*COS(RADIANS(-$C200+Графики!$B$5))+AT200*SIN(RADIANS(-$C200+Графики!$B$5)),"")</f>
        <v>693.38730358052089</v>
      </c>
      <c r="AW200" s="24">
        <v>-0.30104785021587943</v>
      </c>
      <c r="AX200" s="25">
        <v>0.19335202686663902</v>
      </c>
      <c r="AY200" s="25">
        <v>-0.29667252368050318</v>
      </c>
      <c r="AZ200" s="25">
        <v>0.26258586365894598</v>
      </c>
      <c r="BA200" s="18">
        <f t="shared" si="447"/>
        <v>4.314439453052298</v>
      </c>
      <c r="BB200" s="18">
        <f t="shared" si="448"/>
        <v>4.8804307398512252</v>
      </c>
      <c r="BC200" s="18">
        <f>IF(ISNUMBER(BA200),BC199+BA200*0.5,IF(ISNUMBER(BA401),0,""))</f>
        <v>619.3985666029439</v>
      </c>
      <c r="BD200" s="18">
        <f>IF(ISNUMBER(BB200),BD199+BB200*0.5,IF(ISNUMBER(BB401),0,""))</f>
        <v>692.55325914638229</v>
      </c>
      <c r="BE200" s="18">
        <f>IF(ISNUMBER(BC200), BC200*COS(RADIANS(-$C200+Графики!$B$3))+BD200*SIN(RADIANS(-$C200+Графики!$B$3)),"")</f>
        <v>619.3985666029439</v>
      </c>
      <c r="BF200" s="19">
        <f>IF(ISNUMBER(BC200), BC200*COS(RADIANS(-$C200+Графики!$B$5))+BD200*SIN(RADIANS(-$C200+Графики!$B$5)),"")</f>
        <v>692.55325914638229</v>
      </c>
      <c r="BG200" s="24">
        <v>-0.29836593502331243</v>
      </c>
      <c r="BH200" s="25">
        <v>0.28063631643451326</v>
      </c>
      <c r="BI200" s="25">
        <v>-0.2495298918691724</v>
      </c>
      <c r="BJ200" s="25">
        <v>0.14593517036426282</v>
      </c>
      <c r="BK200" s="18">
        <f t="shared" si="449"/>
        <v>5.0527263325655118</v>
      </c>
      <c r="BL200" s="18">
        <f t="shared" si="450"/>
        <v>3.451076855904009</v>
      </c>
      <c r="BM200" s="18">
        <f>IF(ISNUMBER(BK200),BM199+BK200*0.5,IF(ISNUMBER(BK401),0,""))</f>
        <v>621.062173153549</v>
      </c>
      <c r="BN200" s="18">
        <f>IF(ISNUMBER(BL200),BN199+BL200*0.5,IF(ISNUMBER(BL401),0,""))</f>
        <v>687.98136271233841</v>
      </c>
      <c r="BO200" s="18">
        <f>IF(ISNUMBER(BM200), BM200*COS(RADIANS(-$C200+Графики!$B$3))+BN200*SIN(RADIANS(-$C200+Графики!$B$3)),"")</f>
        <v>621.062173153549</v>
      </c>
      <c r="BP200" s="19">
        <f>IF(ISNUMBER(BM200), BM200*COS(RADIANS(-$C200+Графики!$B$5))+BN200*SIN(RADIANS(-$C200+Графики!$B$5)),"")</f>
        <v>687.98136271233841</v>
      </c>
      <c r="BQ200" s="24">
        <v>-0.26675247632425902</v>
      </c>
      <c r="BR200" s="25">
        <v>0.34755205393333932</v>
      </c>
      <c r="BS200" s="25">
        <v>-0.18755262835071862</v>
      </c>
      <c r="BT200" s="25">
        <v>0.14098952141176982</v>
      </c>
      <c r="BU200" s="18">
        <f t="shared" si="451"/>
        <v>5.3607926546267102</v>
      </c>
      <c r="BV200" s="18">
        <f t="shared" si="452"/>
        <v>2.8670671945357755</v>
      </c>
      <c r="BW200" s="18">
        <f>IF(ISNUMBER(BU200),BW199+BU200*0.5,IF(ISNUMBER(BU401),0,""))</f>
        <v>623.74728342384117</v>
      </c>
      <c r="BX200" s="18">
        <f>IF(ISNUMBER(BV200),BX199+BV200*0.5,IF(ISNUMBER(BV401),0,""))</f>
        <v>691.79774200623035</v>
      </c>
      <c r="BY200" s="18">
        <f>IF(ISNUMBER(BW200), BW200*COS(RADIANS(-$C200+Графики!$B$3))+BX200*SIN(RADIANS(-$C200+Графики!$B$3)),"")</f>
        <v>623.74728342384117</v>
      </c>
      <c r="BZ200" s="19">
        <f>IF(ISNUMBER(BW200), BW200*COS(RADIANS(-$C200+Графики!$B$5))+BX200*SIN(RADIANS(-$C200+Графики!$B$5)),"")</f>
        <v>691.79774200623035</v>
      </c>
      <c r="CA200" s="29">
        <v>-0.30947803776180988</v>
      </c>
      <c r="CB200" s="25">
        <v>0.20927626933859236</v>
      </c>
      <c r="CC200" s="25">
        <v>-0.33884842589805009</v>
      </c>
      <c r="CD200" s="25">
        <v>0.30066098248139461</v>
      </c>
      <c r="CE200" s="18">
        <f t="shared" si="453"/>
        <v>4.5269698715495039</v>
      </c>
      <c r="CF200" s="18">
        <f t="shared" si="454"/>
        <v>5.5807434180179367</v>
      </c>
      <c r="CG200" s="18">
        <f>IF(ISNUMBER(CE200),CG199+CE200*0.5,IF(ISNUMBER(CE401),0,""))</f>
        <v>632.3631387727562</v>
      </c>
      <c r="CH200" s="18">
        <f>IF(ISNUMBER(CF200),CH199+CF200*0.5,IF(ISNUMBER(CF401),0,""))</f>
        <v>706.85496245128468</v>
      </c>
      <c r="CI200" s="18">
        <f>IF(ISNUMBER(CG200), CG200*COS(RADIANS(-$C200+Графики!$B$3))+CH200*SIN(RADIANS(-$C200+Графики!$B$3)),"")</f>
        <v>632.3631387727562</v>
      </c>
      <c r="CJ200" s="19">
        <f>IF(ISNUMBER(CG200), CG200*COS(RADIANS(-$C200+Графики!$B$5))+CH200*SIN(RADIANS(-$C200+Графики!$B$5)),"")</f>
        <v>706.85496245128468</v>
      </c>
      <c r="CK200" s="24">
        <v>-0.35843914012110523</v>
      </c>
      <c r="CL200" s="25">
        <v>0.22529325962795507</v>
      </c>
      <c r="CM200" s="25">
        <v>-0.22222740449300127</v>
      </c>
      <c r="CN200" s="25">
        <v>0.29327464698799477</v>
      </c>
      <c r="CO200" s="18">
        <f t="shared" si="455"/>
        <v>5.0940041322217793</v>
      </c>
      <c r="CP200" s="18">
        <f t="shared" si="456"/>
        <v>4.4985888762093129</v>
      </c>
      <c r="CQ200" s="18">
        <f>IF(ISNUMBER(CO200),CQ199+CO200*0.5,IF(ISNUMBER(CO401),0,""))</f>
        <v>631.8749891770982</v>
      </c>
      <c r="CR200" s="18">
        <f>IF(ISNUMBER(CP200),CR199+CP200*0.5,IF(ISNUMBER(CP401),0,""))</f>
        <v>702.41266872376377</v>
      </c>
      <c r="CS200" s="18">
        <f>IF(ISNUMBER(CQ200), CQ200*COS(RADIANS(-$C200+Графики!$B$3))+CR200*SIN(RADIANS(-$C200+Графики!$B$3)),"")</f>
        <v>631.8749891770982</v>
      </c>
      <c r="CT200" s="19">
        <f>IF(ISNUMBER(CQ200), CQ200*COS(RADIANS(-$C200+Графики!$B$5))+CR200*SIN(RADIANS(-$C200+Графики!$B$5)),"")</f>
        <v>702.41266872376377</v>
      </c>
      <c r="CU200" s="24">
        <v>-0.28102852411323131</v>
      </c>
      <c r="CV200" s="25">
        <v>0.19434171813238046</v>
      </c>
      <c r="CW200" s="25">
        <v>-0.33475878782693408</v>
      </c>
      <c r="CX200" s="25">
        <v>0.19952449170271977</v>
      </c>
      <c r="CY200" s="18">
        <f t="shared" si="457"/>
        <v>4.1483760482519587</v>
      </c>
      <c r="CZ200" s="18">
        <f t="shared" si="458"/>
        <v>4.6624842901366108</v>
      </c>
      <c r="DA200" s="18">
        <f>IF(ISNUMBER(CY200),DA199+CY200*0.5,IF(ISNUMBER(CY401),0,""))</f>
        <v>621.17719420734954</v>
      </c>
      <c r="DB200" s="18">
        <f>IF(ISNUMBER(CZ200),DB199+CZ200*0.5,IF(ISNUMBER(CZ401),0,""))</f>
        <v>698.26524335809506</v>
      </c>
      <c r="DC200" s="18">
        <f>IF(ISNUMBER(DA200), DA200*COS(RADIANS(-$C200+Графики!$B$3))+DB200*SIN(RADIANS(-$C200+Графики!$B$3)),"")</f>
        <v>621.17719420734954</v>
      </c>
      <c r="DD200" s="19">
        <f>IF(ISNUMBER(DA200), DA200*COS(RADIANS(-$C200+Графики!$B$5))+DB200*SIN(RADIANS(-$C200+Графики!$B$5)),"")</f>
        <v>698.26524335809506</v>
      </c>
      <c r="DE200" s="24">
        <v>-0.24228303765472489</v>
      </c>
      <c r="DF200" s="25">
        <v>0.19004116543244862</v>
      </c>
      <c r="DG200" s="25">
        <v>-0.2189116267293591</v>
      </c>
      <c r="DH200" s="25">
        <v>0.1961244463229794</v>
      </c>
      <c r="DI200" s="18">
        <f t="shared" si="459"/>
        <v>3.7727314400448382</v>
      </c>
      <c r="DJ200" s="18">
        <f t="shared" si="460"/>
        <v>3.6218650760607831</v>
      </c>
      <c r="DK200" s="18">
        <f>IF(ISNUMBER(DI200),DK199+DI200*0.5,IF(ISNUMBER(DI401),0,""))</f>
        <v>619.36386535587553</v>
      </c>
      <c r="DL200" s="18">
        <f>IF(ISNUMBER(DJ200),DL199+DJ200*0.5,IF(ISNUMBER(DJ401),0,""))</f>
        <v>699.86662844365048</v>
      </c>
      <c r="DM200" s="18">
        <f>IF(ISNUMBER(DK200), DK200*COS(RADIANS(-$C200+Графики!$B$3))+DL200*SIN(RADIANS(-$C200+Графики!$B$3)),"")</f>
        <v>619.36386535587553</v>
      </c>
      <c r="DN200" s="19">
        <f>IF(ISNUMBER(DK200), DK200*COS(RADIANS(-$C200+Графики!$B$5))+DL200*SIN(RADIANS(-$C200+Графики!$B$5)),"")</f>
        <v>699.86662844365048</v>
      </c>
      <c r="DO200" s="24">
        <v>-0.21016517100148802</v>
      </c>
      <c r="DP200" s="25">
        <v>0.35178213905069511</v>
      </c>
      <c r="DQ200" s="25">
        <v>-0.2417133851834091</v>
      </c>
      <c r="DR200" s="25">
        <v>0.15340989528038992</v>
      </c>
      <c r="DS200" s="18">
        <f t="shared" si="461"/>
        <v>4.9038957363831335</v>
      </c>
      <c r="DT200" s="18">
        <f t="shared" si="462"/>
        <v>3.4480942650483257</v>
      </c>
      <c r="DU200" s="18">
        <f>IF(ISNUMBER(DS200),DU199+DS200*0.5,IF(ISNUMBER(DS401),0,""))</f>
        <v>630.81438400927311</v>
      </c>
      <c r="DV200" s="18">
        <f>IF(ISNUMBER(DT200),DV199+DT200*0.5,IF(ISNUMBER(DT401),0,""))</f>
        <v>697.97664716773011</v>
      </c>
      <c r="DW200" s="18">
        <f>IF(ISNUMBER(DU200), DU200*COS(RADIANS(-$C200+Графики!$B$3))+DV200*SIN(RADIANS(-$C200+Графики!$B$3)),"")</f>
        <v>630.81438400927311</v>
      </c>
      <c r="DX200" s="19">
        <f>IF(ISNUMBER(DU200), DU200*COS(RADIANS(-$C200+Графики!$B$5))+DV200*SIN(RADIANS(-$C200+Графики!$B$5)),"")</f>
        <v>697.97664716773011</v>
      </c>
      <c r="DY200" s="24">
        <v>-0.23040393903599449</v>
      </c>
      <c r="DZ200" s="25">
        <v>0.17207588446124231</v>
      </c>
      <c r="EA200" s="25">
        <v>-0.15725830291334111</v>
      </c>
      <c r="EB200" s="25">
        <v>0.21425877853363115</v>
      </c>
      <c r="EC200" s="18">
        <f t="shared" si="463"/>
        <v>3.512291825010645</v>
      </c>
      <c r="ED200" s="18">
        <f t="shared" si="464"/>
        <v>3.2420924696038882</v>
      </c>
      <c r="EE200" s="18">
        <f>IF(ISNUMBER(EC200),EE199+EC200*0.5,IF(ISNUMBER(EC401),0,""))</f>
        <v>621.24191869333379</v>
      </c>
      <c r="EF200" s="18">
        <f>IF(ISNUMBER(ED200),EF199+ED200*0.5,IF(ISNUMBER(ED401),0,""))</f>
        <v>690.64332502683339</v>
      </c>
      <c r="EG200" s="18">
        <f>IF(ISNUMBER(EE200), EE200*COS(RADIANS(-$C200+Графики!$B$3))+EF200*SIN(RADIANS(-$C200+Графики!$B$3)),"")</f>
        <v>621.24191869333379</v>
      </c>
      <c r="EH200" s="19">
        <f>IF(ISNUMBER(EE200), EE200*COS(RADIANS(-$C200+Графики!$B$5))+EF200*SIN(RADIANS(-$C200+Графики!$B$5)),"")</f>
        <v>690.64332502683339</v>
      </c>
      <c r="EI200" s="24">
        <v>-0.28547845652798509</v>
      </c>
      <c r="EJ200" s="25">
        <v>0.18206042626142813</v>
      </c>
      <c r="EK200" s="25">
        <v>-0.30102274082850311</v>
      </c>
      <c r="EL200" s="25">
        <v>0.12363032780191516</v>
      </c>
      <c r="EM200" s="18">
        <f t="shared" si="465"/>
        <v>4.0800351229564207</v>
      </c>
      <c r="EN200" s="18">
        <f t="shared" si="466"/>
        <v>3.7057886312448365</v>
      </c>
      <c r="EO200" s="18">
        <f>IF(ISNUMBER(EM200),EO199+EM200*0.5,IF(ISNUMBER(EM401),0,""))</f>
        <v>624.45041040500644</v>
      </c>
      <c r="EP200" s="18">
        <f>IF(ISNUMBER(EN200),EP199+EN200*0.5,IF(ISNUMBER(EN401),0,""))</f>
        <v>694.5418149503289</v>
      </c>
      <c r="EQ200" s="18">
        <f>IF(ISNUMBER(EO200), EO200*COS(RADIANS(-$C200+Графики!$B$3))+EP200*SIN(RADIANS(-$C200+Графики!$B$3)),"")</f>
        <v>624.45041040500644</v>
      </c>
      <c r="ER200" s="19">
        <f>IF(ISNUMBER(EO200), EO200*COS(RADIANS(-$C200+Графики!$B$5))+EP200*SIN(RADIANS(-$C200+Графики!$B$5)),"")</f>
        <v>694.5418149503289</v>
      </c>
      <c r="ES200" s="24">
        <v>-0.23816277906139741</v>
      </c>
      <c r="ET200" s="25">
        <v>0.18453498065702587</v>
      </c>
      <c r="EU200" s="25">
        <v>-0.33383986512383179</v>
      </c>
      <c r="EV200" s="25">
        <v>0.17291718415525673</v>
      </c>
      <c r="EW200" s="18">
        <f t="shared" si="467"/>
        <v>3.6887254586665961</v>
      </c>
      <c r="EX200" s="18">
        <f t="shared" si="468"/>
        <v>4.4222750946290876</v>
      </c>
      <c r="EY200" s="18">
        <f>IF(ISNUMBER(EW200),EY199+EW200*0.5,IF(ISNUMBER(EW401),0,""))</f>
        <v>613.94192050704714</v>
      </c>
      <c r="EZ200" s="18">
        <f>IF(ISNUMBER(EX200),EZ199+EX200*0.5,IF(ISNUMBER(EX401),0,""))</f>
        <v>695.95539611034735</v>
      </c>
      <c r="FA200" s="18">
        <f>IF(ISNUMBER(EY200), EY200*COS(RADIANS(-$C200+Графики!$B$3))+EZ200*SIN(RADIANS(-$C200+Графики!$B$3)),"")</f>
        <v>613.94192050704714</v>
      </c>
      <c r="FB200" s="19">
        <f>IF(ISNUMBER(EY200), EY200*COS(RADIANS(-$C200+Графики!$B$5))+EZ200*SIN(RADIANS(-$C200+Графики!$B$5)),"")</f>
        <v>695.95539611034735</v>
      </c>
      <c r="FC200" s="24">
        <v>-0.22914479161688039</v>
      </c>
      <c r="FD200" s="25">
        <v>0.20371916591351971</v>
      </c>
      <c r="FE200" s="25">
        <v>-0.26418122407874089</v>
      </c>
      <c r="FF200" s="25">
        <v>0.17656725473218207</v>
      </c>
      <c r="FG200" s="18">
        <f t="shared" si="469"/>
        <v>3.7774416525744865</v>
      </c>
      <c r="FH200" s="18">
        <f t="shared" si="470"/>
        <v>3.8462465808266519</v>
      </c>
      <c r="FI200" s="18">
        <f>IF(ISNUMBER(FG200),FI199+FG200*0.5,IF(ISNUMBER(FG401),0,""))</f>
        <v>623.90321054062849</v>
      </c>
      <c r="FJ200" s="18">
        <f>IF(ISNUMBER(FH200),FJ199+FH200*0.5,IF(ISNUMBER(FH401),0,""))</f>
        <v>698.15960893303304</v>
      </c>
      <c r="FK200" s="18">
        <f>IF(ISNUMBER(FI200), FI200*COS(RADIANS(-$C200+Графики!$B$3))+FJ200*SIN(RADIANS(-$C200+Графики!$B$3)),"")</f>
        <v>623.90321054062849</v>
      </c>
      <c r="FL200" s="19">
        <f>IF(ISNUMBER(FI200), FI200*COS(RADIANS(-$C200+Графики!$B$5))+FJ200*SIN(RADIANS(-$C200+Графики!$B$5)),"")</f>
        <v>698.15960893303304</v>
      </c>
      <c r="FM200" s="24">
        <v>-0.19270936533178065</v>
      </c>
      <c r="FN200" s="25">
        <v>0.32867920603550016</v>
      </c>
      <c r="FO200" s="25">
        <v>-0.18446908495007078</v>
      </c>
      <c r="FP200" s="25">
        <v>0.16478756639665534</v>
      </c>
      <c r="FQ200" s="18">
        <f t="shared" si="471"/>
        <v>4.5499579272076573</v>
      </c>
      <c r="FR200" s="18">
        <f t="shared" si="472"/>
        <v>3.0478345315195567</v>
      </c>
      <c r="FS200" s="18">
        <f>IF(ISNUMBER(FQ200),FS199+FQ200*0.5,IF(ISNUMBER(FQ401),0,""))</f>
        <v>629.56626785690605</v>
      </c>
      <c r="FT200" s="18">
        <f>IF(ISNUMBER(FR200),FT199+FR200*0.5,IF(ISNUMBER(FR401),0,""))</f>
        <v>692.04979401716059</v>
      </c>
      <c r="FU200" s="18">
        <f>IF(ISNUMBER(FS200), FS200*COS(RADIANS(-$C200+Графики!$B$3))+FT200*SIN(RADIANS(-$C200+Графики!$B$3)),"")</f>
        <v>629.56626785690605</v>
      </c>
      <c r="FV200" s="19">
        <f>IF(ISNUMBER(FS200), FS200*COS(RADIANS(-$C200+Графики!$B$5))+FT200*SIN(RADIANS(-$C200+Графики!$B$5)),"")</f>
        <v>692.04979401716059</v>
      </c>
      <c r="FW200" s="24">
        <v>-0.21573450154886317</v>
      </c>
      <c r="FX200" s="25">
        <v>0.27811733585920873</v>
      </c>
      <c r="FY200" s="25">
        <v>-0.26323022531973284</v>
      </c>
      <c r="FZ200" s="25">
        <v>0.27111450303414864</v>
      </c>
      <c r="GA200" s="18">
        <f t="shared" si="473"/>
        <v>4.3096569491399626</v>
      </c>
      <c r="GB200" s="18">
        <f t="shared" si="474"/>
        <v>4.6630205264594142</v>
      </c>
      <c r="GC200" s="18">
        <f>IF(ISNUMBER(GA200),GC199+GA200*0.5,IF(ISNUMBER(GA401),0,""))</f>
        <v>631.87952664358261</v>
      </c>
      <c r="GD200" s="18">
        <f>IF(ISNUMBER(GB200),GD199+GB200*0.5,IF(ISNUMBER(GB401),0,""))</f>
        <v>684.29387261732825</v>
      </c>
      <c r="GE200" s="18">
        <f>IF(ISNUMBER(GC200), GC200*COS(RADIANS(-$C200+Графики!$B$3))+GD200*SIN(RADIANS(-$C200+Графики!$B$3)),"")</f>
        <v>631.87952664358261</v>
      </c>
      <c r="GF200" s="19">
        <f>IF(ISNUMBER(GC200), GC200*COS(RADIANS(-$C200+Графики!$B$5))+GD200*SIN(RADIANS(-$C200+Графики!$B$5)),"")</f>
        <v>684.29387261732825</v>
      </c>
      <c r="GG200" s="24">
        <v>-0.18427456950836954</v>
      </c>
      <c r="GH200" s="25">
        <v>0.33823229064962035</v>
      </c>
      <c r="GI200" s="25">
        <v>-0.28099057097355173</v>
      </c>
      <c r="GJ200" s="25">
        <v>0.20335279564217076</v>
      </c>
      <c r="GK200" s="18">
        <f t="shared" si="475"/>
        <v>4.5597167366682729</v>
      </c>
      <c r="GL200" s="18">
        <f t="shared" si="476"/>
        <v>4.2266806438966551</v>
      </c>
      <c r="GM200" s="18">
        <f>IF(ISNUMBER(GK200),GM199+GK200*0.5,IF(ISNUMBER(GK401),0,""))</f>
        <v>632.51713211157892</v>
      </c>
      <c r="GN200" s="18">
        <f>IF(ISNUMBER(GL200),GN199+GL200*0.5,IF(ISNUMBER(GL401),0,""))</f>
        <v>694.77156332761615</v>
      </c>
      <c r="GO200" s="18">
        <f>IF(ISNUMBER(GM200), GM200*COS(RADIANS(-$C200+Графики!$B$3))+GN200*SIN(RADIANS(-$C200+Графики!$B$3)),"")</f>
        <v>632.51713211157892</v>
      </c>
      <c r="GP200" s="19">
        <f>IF(ISNUMBER(GM200), GM200*COS(RADIANS(-$C200+Графики!$B$5))+GN200*SIN(RADIANS(-$C200+Графики!$B$5)),"")</f>
        <v>694.77156332761615</v>
      </c>
      <c r="GQ200" s="24">
        <v>-0.20784854133430067</v>
      </c>
      <c r="GR200" s="25">
        <v>0.27944753374662268</v>
      </c>
      <c r="GS200" s="25">
        <v>-0.17768001036303815</v>
      </c>
      <c r="GT200" s="25">
        <v>0.26608750319073537</v>
      </c>
      <c r="GU200" s="18">
        <f t="shared" si="477"/>
        <v>4.2524476546105614</v>
      </c>
      <c r="GV200" s="18">
        <f t="shared" si="478"/>
        <v>3.8725924328588199</v>
      </c>
      <c r="GW200" s="18">
        <f>IF(ISNUMBER(GU200),GW199+GU200*0.5,IF(ISNUMBER(GU401),0,""))</f>
        <v>628.47365836123856</v>
      </c>
      <c r="GX200" s="18">
        <f>IF(ISNUMBER(GV200),GX199+GV200*0.5,IF(ISNUMBER(GV401),0,""))</f>
        <v>695.44330643381193</v>
      </c>
      <c r="GY200" s="18">
        <f>IF(ISNUMBER(GW200), GW200*COS(RADIANS(-$C200+Графики!$B$3))+GX200*SIN(RADIANS(-$C200+Графики!$B$3)),"")</f>
        <v>628.47365836123856</v>
      </c>
      <c r="GZ200" s="19">
        <f>IF(ISNUMBER(GW200), GW200*COS(RADIANS(-$C200+Графики!$B$5))+GX200*SIN(RADIANS(-$C200+Графики!$B$5)),"")</f>
        <v>695.44330643381193</v>
      </c>
      <c r="HA200" s="24">
        <v>-0.19715153464463867</v>
      </c>
      <c r="HB200" s="25">
        <v>0.32516552844972246</v>
      </c>
      <c r="HC200" s="25">
        <v>-0.17755060724651575</v>
      </c>
      <c r="HD200" s="25">
        <v>0.16067601055059713</v>
      </c>
      <c r="HE200" s="18">
        <f t="shared" si="479"/>
        <v>4.5580604620446348</v>
      </c>
      <c r="HF200" s="18">
        <f t="shared" si="480"/>
        <v>2.9515797635984389</v>
      </c>
      <c r="HG200" s="18">
        <f>IF(ISNUMBER(HE200),HG199+HE200*0.5,IF(ISNUMBER(HE401),0,""))</f>
        <v>629.10728515973187</v>
      </c>
      <c r="HH200" s="18">
        <f>IF(ISNUMBER(HF200),HH199+HF200*0.5,IF(ISNUMBER(HF401),0,""))</f>
        <v>693.0147021697378</v>
      </c>
      <c r="HI200" s="18">
        <f>IF(ISNUMBER(HG200), HG200*COS(RADIANS(-$C200+Графики!$B$3))+HH200*SIN(RADIANS(-$C200+Графики!$B$3)),"")</f>
        <v>629.10728515973187</v>
      </c>
      <c r="HJ200" s="19">
        <f>IF(ISNUMBER(HG200), HG200*COS(RADIANS(-$C200+Графики!$B$5))+HH200*SIN(RADIANS(-$C200+Графики!$B$5)),"")</f>
        <v>693.0147021697378</v>
      </c>
      <c r="HK200" s="24">
        <v>-0.1972652125061212</v>
      </c>
      <c r="HL200" s="25">
        <v>0.3503788692937958</v>
      </c>
      <c r="HM200" s="25">
        <v>-0.24423402584436057</v>
      </c>
      <c r="HN200" s="25">
        <v>0.25005132838876087</v>
      </c>
      <c r="HO200" s="18">
        <f t="shared" si="481"/>
        <v>4.7790779860204493</v>
      </c>
      <c r="HP200" s="18">
        <f t="shared" si="482"/>
        <v>4.3134400619564284</v>
      </c>
      <c r="HQ200" s="18">
        <f>IF(ISNUMBER(HO200),HQ199+HO200*0.5,IF(ISNUMBER(HO401),0,""))</f>
        <v>626.90213480700572</v>
      </c>
      <c r="HR200" s="18">
        <f>IF(ISNUMBER(HP200),HR199+HP200*0.5,IF(ISNUMBER(HP401),0,""))</f>
        <v>704.62819699085924</v>
      </c>
      <c r="HS200" s="18">
        <f>IF(ISNUMBER(HQ200), HQ200*COS(RADIANS(-$C200+Графики!$B$3))+HR200*SIN(RADIANS(-$C200+Графики!$B$3)),"")</f>
        <v>626.90213480700572</v>
      </c>
      <c r="HT200" s="19">
        <f>IF(ISNUMBER(HQ200), HQ200*COS(RADIANS(-$C200+Графики!$B$5))+HR200*SIN(RADIANS(-$C200+Графики!$B$5)),"")</f>
        <v>704.62819699085924</v>
      </c>
      <c r="HU200" s="24">
        <v>-0.18944558737865586</v>
      </c>
      <c r="HV200" s="25">
        <v>0.18874388146653939</v>
      </c>
      <c r="HW200" s="25">
        <v>-0.25124055687985325</v>
      </c>
      <c r="HX200" s="25">
        <v>0.23665867313629227</v>
      </c>
      <c r="HY200" s="18">
        <f t="shared" si="483"/>
        <v>3.3003197225881626</v>
      </c>
      <c r="HZ200" s="18">
        <f t="shared" si="484"/>
        <v>4.2577111267201229</v>
      </c>
      <c r="IA200" s="18">
        <f>IF(ISNUMBER(HY200),IA199+HY200*0.5,IF(ISNUMBER(HY401),0,""))</f>
        <v>621.43933569386672</v>
      </c>
      <c r="IB200" s="18">
        <f>IF(ISNUMBER(HZ200),IB199+HZ200*0.5,IF(ISNUMBER(HZ401),0,""))</f>
        <v>686.68321957857006</v>
      </c>
      <c r="IC200" s="18">
        <f>IF(ISNUMBER(IA200), IA200*COS(RADIANS(-$C200+Графики!$B$3))+IB200*SIN(RADIANS(-$C200+Графики!$B$3)),"")</f>
        <v>621.43933569386672</v>
      </c>
      <c r="ID200" s="19">
        <f>IF(ISNUMBER(IA200), IA200*COS(RADIANS(-$C200+Графики!$B$5))+IB200*SIN(RADIANS(-$C200+Графики!$B$5)),"")</f>
        <v>686.68321957857006</v>
      </c>
      <c r="IE200" s="24">
        <v>-0.20335808586939416</v>
      </c>
      <c r="IF200" s="25">
        <v>0.33831507626573287</v>
      </c>
      <c r="IG200" s="25">
        <v>-0.30688145061659033</v>
      </c>
      <c r="IH200" s="25">
        <v>0.28526284661915235</v>
      </c>
      <c r="II200" s="18">
        <f t="shared" si="485"/>
        <v>4.7269724708393159</v>
      </c>
      <c r="IJ200" s="18">
        <f t="shared" si="486"/>
        <v>5.1674108197429769</v>
      </c>
      <c r="IK200" s="18">
        <f>IF(ISNUMBER(II200),IK199+II200*0.5,IF(ISNUMBER(II401),0,""))</f>
        <v>625.70101390481727</v>
      </c>
      <c r="IL200" s="18">
        <f>IF(ISNUMBER(IJ200),IL199+IJ200*0.5,IF(ISNUMBER(IJ401),0,""))</f>
        <v>690.12323710832152</v>
      </c>
      <c r="IM200" s="18">
        <f>IF(ISNUMBER(IK200), IK200*COS(RADIANS(-$C200+Графики!$B$3))+IL200*SIN(RADIANS(-$C200+Графики!$B$3)),"")</f>
        <v>625.70101390481727</v>
      </c>
      <c r="IN200" s="19">
        <f>IF(ISNUMBER(IK200), IK200*COS(RADIANS(-$C200+Графики!$B$5))+IL200*SIN(RADIANS(-$C200+Графики!$B$5)),"")</f>
        <v>690.12323710832152</v>
      </c>
      <c r="IO200" s="24">
        <v>-0.18842734628075899</v>
      </c>
      <c r="IP200" s="25">
        <v>0.21067026538239661</v>
      </c>
      <c r="IQ200" s="25">
        <v>-0.29938017103712289</v>
      </c>
      <c r="IR200" s="25">
        <v>0.14083176086795038</v>
      </c>
      <c r="IS200" s="18">
        <f t="shared" si="487"/>
        <v>3.482776639286937</v>
      </c>
      <c r="IT200" s="18">
        <f t="shared" si="488"/>
        <v>3.8415643603691363</v>
      </c>
      <c r="IU200" s="18">
        <f>IF(ISNUMBER(IS200),IU199+IS200*0.5,IF(ISNUMBER(IS401),0,""))</f>
        <v>622.08741575826014</v>
      </c>
      <c r="IV200" s="18">
        <f>IF(ISNUMBER(IT200),IV199+IT200*0.5,IF(ISNUMBER(IT401),0,""))</f>
        <v>694.56601204539788</v>
      </c>
      <c r="IW200" s="18">
        <f>IF(ISNUMBER(IU200), IU200*COS(RADIANS(-$C200+Графики!$B$3))+IV200*SIN(RADIANS(-$C200+Графики!$B$3)),"")</f>
        <v>622.08741575826014</v>
      </c>
      <c r="IX200" s="19">
        <f>IF(ISNUMBER(IU200), IU200*COS(RADIANS(-$C200+Графики!$B$5))+IV200*SIN(RADIANS(-$C200+Графики!$B$5)),"")</f>
        <v>694.56601204539788</v>
      </c>
    </row>
    <row r="201" spans="1:258" s="88" customFormat="1" x14ac:dyDescent="0.25">
      <c r="A201" s="44">
        <v>201</v>
      </c>
      <c r="B201" s="50">
        <v>0</v>
      </c>
      <c r="C201" s="11">
        <f>IF(Графики!$A$7="Расчитывать с учетом закручивания скважины",B201,0)</f>
        <v>0</v>
      </c>
      <c r="D201" s="47">
        <v>99</v>
      </c>
      <c r="E201" s="34">
        <f>IF(ISNUMBER(INDEX($I$1:$IX$303,$A201,E$1) ),INDEX($I$1:$IX$303,$A201,E$1),0)</f>
        <v>3.0286920163200519</v>
      </c>
      <c r="F201" s="35">
        <f>IF(ISNUMBER(INDEX($I$1:$IX$303,$A201,F$1) ),INDEX($I$1:$IX$303,$A201,F$1),0)</f>
        <v>4.8099370027030863</v>
      </c>
      <c r="G201" s="35">
        <f>IF(ISNUMBER(INDEX($I$1:$IX$303,$A201,G$1) ),INDEX($I$1:$IX$303,$A201,G$1)-$G$305,0)</f>
        <v>-351.95957667417349</v>
      </c>
      <c r="H201" s="36">
        <f>IF(ISNUMBER(INDEX($I$1:$IX$303,$A201,H$1) ),INDEX($I$1:$IX$303,$A201,H$1)-$H$305,0)</f>
        <v>-455.89583951967938</v>
      </c>
      <c r="I201" s="29">
        <v>-0.14647068053278567</v>
      </c>
      <c r="J201" s="25">
        <v>0.20059239002897025</v>
      </c>
      <c r="K201" s="25">
        <v>-0.24376401515447982</v>
      </c>
      <c r="L201" s="25">
        <v>0.30741629012160743</v>
      </c>
      <c r="M201" s="18">
        <f t="shared" si="439"/>
        <v>3.0286920163200519</v>
      </c>
      <c r="N201" s="18">
        <f t="shared" si="440"/>
        <v>4.8099370027030863</v>
      </c>
      <c r="O201" s="18">
        <f>IF(ISNUMBER(M201),O200+M201*0.5,IF(ISNUMBER(M402),0,""))</f>
        <v>625.95657921524116</v>
      </c>
      <c r="P201" s="18">
        <f>IF(ISNUMBER(N201),P200+N201*0.5,IF(ISNUMBER(N402),0,""))</f>
        <v>699.53382396435813</v>
      </c>
      <c r="Q201" s="18">
        <f>IF(ISNUMBER(O201), O201*COS(RADIANS(-$C201+Графики!$B$3))+P201*SIN(RADIANS(-$C201+Графики!$B$3)),"")</f>
        <v>625.95657921524116</v>
      </c>
      <c r="R201" s="19">
        <f>IF(ISNUMBER(O201), O201*COS(RADIANS(-$C201+Графики!$B$5))+P201*SIN(RADIANS(-$C201+Графики!$B$5)),"")</f>
        <v>699.53382396435813</v>
      </c>
      <c r="S201" s="29">
        <v>-0.19134419911582126</v>
      </c>
      <c r="T201" s="25">
        <v>7.3261036185180678E-2</v>
      </c>
      <c r="U201" s="25">
        <v>-0.35348946266097903</v>
      </c>
      <c r="V201" s="25">
        <v>0.29975002137081985</v>
      </c>
      <c r="W201" s="18">
        <f t="shared" si="441"/>
        <v>2.3091142349673421</v>
      </c>
      <c r="X201" s="18">
        <f t="shared" si="442"/>
        <v>5.700559025158153</v>
      </c>
      <c r="Y201" s="18">
        <f>IF(ISNUMBER(W201),Y200+W201*0.5,IF(ISNUMBER(W402),0,""))</f>
        <v>624.31979323274732</v>
      </c>
      <c r="Z201" s="18">
        <f>IF(ISNUMBER(X201),Z200+X201*0.5,IF(ISNUMBER(X402),0,""))</f>
        <v>697.22170011182152</v>
      </c>
      <c r="AA201" s="18">
        <f>IF(ISNUMBER(Y201), Y201*COS(RADIANS(-$C201+Графики!$B$3))+Z201*SIN(RADIANS(-$C201+Графики!$B$3)),"")</f>
        <v>624.31979323274732</v>
      </c>
      <c r="AB201" s="18">
        <f>IF(ISNUMBER(Y201), Y201*COS(RADIANS(-$C201+Графики!$B$5))+Z201*SIN(RADIANS(-$C201+Графики!$B$5)),"")</f>
        <v>697.22170011182152</v>
      </c>
      <c r="AC201" s="24">
        <v>-0.17989541500098097</v>
      </c>
      <c r="AD201" s="25">
        <v>0.12966377095614415</v>
      </c>
      <c r="AE201" s="25">
        <v>-0.22867792597547484</v>
      </c>
      <c r="AF201" s="25">
        <v>0.16940269469388056</v>
      </c>
      <c r="AG201" s="18">
        <f t="shared" si="443"/>
        <v>2.701410226718862</v>
      </c>
      <c r="AH201" s="18">
        <f t="shared" si="444"/>
        <v>3.4739017723227961</v>
      </c>
      <c r="AI201" s="18">
        <f>IF(ISNUMBER(AG201),AI200+AG201*0.5,IF(ISNUMBER(AG402),0,""))</f>
        <v>627.24769101647678</v>
      </c>
      <c r="AJ201" s="18">
        <f>IF(ISNUMBER(AH201),AJ200+AH201*0.5,IF(ISNUMBER(AH402),0,""))</f>
        <v>700.69494616974646</v>
      </c>
      <c r="AK201" s="18">
        <f>IF(ISNUMBER(AI201), AI201*COS(RADIANS(-$C201+Графики!$B$3))+AJ201*SIN(RADIANS(-$C201+Графики!$B$3)),"")</f>
        <v>627.24769101647678</v>
      </c>
      <c r="AL201" s="19">
        <f>IF(ISNUMBER(AI201), AI201*COS(RADIANS(-$C201+Графики!$B$5))+AJ201*SIN(RADIANS(-$C201+Графики!$B$5)),"")</f>
        <v>700.69494616974646</v>
      </c>
      <c r="AM201" s="24">
        <v>-0.14858610702291611</v>
      </c>
      <c r="AN201" s="25">
        <v>0.14250821311375433</v>
      </c>
      <c r="AO201" s="25">
        <v>-0.19338511031041214</v>
      </c>
      <c r="AP201" s="25">
        <v>0.22689902819459726</v>
      </c>
      <c r="AQ201" s="18">
        <f t="shared" si="445"/>
        <v>2.5402744280490523</v>
      </c>
      <c r="AR201" s="18">
        <f t="shared" si="446"/>
        <v>3.6676627826130561</v>
      </c>
      <c r="AS201" s="18">
        <f>IF(ISNUMBER(AQ201),AS200+AQ201*0.5,IF(ISNUMBER(AQ402),0,""))</f>
        <v>618.48830161798128</v>
      </c>
      <c r="AT201" s="18">
        <f>IF(ISNUMBER(AR201),AT200+AR201*0.5,IF(ISNUMBER(AR402),0,""))</f>
        <v>695.22113497182738</v>
      </c>
      <c r="AU201" s="18">
        <f>IF(ISNUMBER(AS201), AS201*COS(RADIANS(-$C201+Графики!$B$3))+AT201*SIN(RADIANS(-$C201+Графики!$B$3)),"")</f>
        <v>618.48830161798128</v>
      </c>
      <c r="AV201" s="19">
        <f>IF(ISNUMBER(AS201), AS201*COS(RADIANS(-$C201+Графики!$B$5))+AT201*SIN(RADIANS(-$C201+Графики!$B$5)),"")</f>
        <v>695.22113497182738</v>
      </c>
      <c r="AW201" s="24">
        <v>-0.16354345180791519</v>
      </c>
      <c r="AX201" s="25">
        <v>7.062088373742692E-2</v>
      </c>
      <c r="AY201" s="25">
        <v>-0.24985826998924204</v>
      </c>
      <c r="AZ201" s="25">
        <v>0.18784598027863417</v>
      </c>
      <c r="BA201" s="18">
        <f t="shared" si="447"/>
        <v>2.0434679008305516</v>
      </c>
      <c r="BB201" s="18">
        <f t="shared" si="448"/>
        <v>3.819680870346446</v>
      </c>
      <c r="BC201" s="18">
        <f>IF(ISNUMBER(BA201),BC200+BA201*0.5,IF(ISNUMBER(BA402),0,""))</f>
        <v>620.4203005533592</v>
      </c>
      <c r="BD201" s="18">
        <f>IF(ISNUMBER(BB201),BD200+BB201*0.5,IF(ISNUMBER(BB402),0,""))</f>
        <v>694.46309958155553</v>
      </c>
      <c r="BE201" s="18">
        <f>IF(ISNUMBER(BC201), BC201*COS(RADIANS(-$C201+Графики!$B$3))+BD201*SIN(RADIANS(-$C201+Графики!$B$3)),"")</f>
        <v>620.4203005533592</v>
      </c>
      <c r="BF201" s="19">
        <f>IF(ISNUMBER(BC201), BC201*COS(RADIANS(-$C201+Графики!$B$5))+BD201*SIN(RADIANS(-$C201+Графики!$B$5)),"")</f>
        <v>694.46309958155553</v>
      </c>
      <c r="BG201" s="24">
        <v>-0.1683817425155141</v>
      </c>
      <c r="BH201" s="25">
        <v>0.18160808685881855</v>
      </c>
      <c r="BI201" s="25">
        <v>-0.19915799255175082</v>
      </c>
      <c r="BJ201" s="25">
        <v>0.18362085292997607</v>
      </c>
      <c r="BK201" s="18">
        <f t="shared" si="449"/>
        <v>3.0542326870322491</v>
      </c>
      <c r="BL201" s="18">
        <f t="shared" si="450"/>
        <v>3.3403693682770288</v>
      </c>
      <c r="BM201" s="18">
        <f>IF(ISNUMBER(BK201),BM200+BK201*0.5,IF(ISNUMBER(BK402),0,""))</f>
        <v>622.58928949706512</v>
      </c>
      <c r="BN201" s="18">
        <f>IF(ISNUMBER(BL201),BN200+BL201*0.5,IF(ISNUMBER(BL402),0,""))</f>
        <v>689.65154739647687</v>
      </c>
      <c r="BO201" s="18">
        <f>IF(ISNUMBER(BM201), BM201*COS(RADIANS(-$C201+Графики!$B$3))+BN201*SIN(RADIANS(-$C201+Графики!$B$3)),"")</f>
        <v>622.58928949706512</v>
      </c>
      <c r="BP201" s="19">
        <f>IF(ISNUMBER(BM201), BM201*COS(RADIANS(-$C201+Графики!$B$5))+BN201*SIN(RADIANS(-$C201+Графики!$B$5)),"")</f>
        <v>689.65154739647687</v>
      </c>
      <c r="BQ201" s="24">
        <v>-0.20457544378886072</v>
      </c>
      <c r="BR201" s="25">
        <v>0.17338369489218666</v>
      </c>
      <c r="BS201" s="25">
        <v>-0.26543929318075921</v>
      </c>
      <c r="BT201" s="25">
        <v>0.23180432323937497</v>
      </c>
      <c r="BU201" s="18">
        <f t="shared" si="451"/>
        <v>3.2983097236626322</v>
      </c>
      <c r="BV201" s="18">
        <f t="shared" si="452"/>
        <v>4.3392555280049097</v>
      </c>
      <c r="BW201" s="18">
        <f>IF(ISNUMBER(BU201),BW200+BU201*0.5,IF(ISNUMBER(BU402),0,""))</f>
        <v>625.3964382856725</v>
      </c>
      <c r="BX201" s="18">
        <f>IF(ISNUMBER(BV201),BX200+BV201*0.5,IF(ISNUMBER(BV402),0,""))</f>
        <v>693.96736977023284</v>
      </c>
      <c r="BY201" s="18">
        <f>IF(ISNUMBER(BW201), BW201*COS(RADIANS(-$C201+Графики!$B$3))+BX201*SIN(RADIANS(-$C201+Графики!$B$3)),"")</f>
        <v>625.3964382856725</v>
      </c>
      <c r="BZ201" s="19">
        <f>IF(ISNUMBER(BW201), BW201*COS(RADIANS(-$C201+Графики!$B$5))+BX201*SIN(RADIANS(-$C201+Графики!$B$5)),"")</f>
        <v>693.96736977023284</v>
      </c>
      <c r="CA201" s="29">
        <v>-0.11061002577573295</v>
      </c>
      <c r="CB201" s="25">
        <v>0.1394185627803203</v>
      </c>
      <c r="CC201" s="25">
        <v>-0.2773855120889569</v>
      </c>
      <c r="CD201" s="25">
        <v>0.25945826068073752</v>
      </c>
      <c r="CE201" s="18">
        <f t="shared" si="453"/>
        <v>2.1819093159587384</v>
      </c>
      <c r="CF201" s="18">
        <f t="shared" si="454"/>
        <v>4.684828564855315</v>
      </c>
      <c r="CG201" s="18">
        <f>IF(ISNUMBER(CE201),CG200+CE201*0.5,IF(ISNUMBER(CE402),0,""))</f>
        <v>633.45409343073561</v>
      </c>
      <c r="CH201" s="18">
        <f>IF(ISNUMBER(CF201),CH200+CF201*0.5,IF(ISNUMBER(CF402),0,""))</f>
        <v>709.1973767337123</v>
      </c>
      <c r="CI201" s="18">
        <f>IF(ISNUMBER(CG201), CG201*COS(RADIANS(-$C201+Графики!$B$3))+CH201*SIN(RADIANS(-$C201+Графики!$B$3)),"")</f>
        <v>633.45409343073561</v>
      </c>
      <c r="CJ201" s="19">
        <f>IF(ISNUMBER(CG201), CG201*COS(RADIANS(-$C201+Графики!$B$5))+CH201*SIN(RADIANS(-$C201+Графики!$B$5)),"")</f>
        <v>709.1973767337123</v>
      </c>
      <c r="CK201" s="24">
        <v>-0.17591461766602837</v>
      </c>
      <c r="CL201" s="25">
        <v>0.25388349692474654</v>
      </c>
      <c r="CM201" s="25">
        <v>-0.36071058785827059</v>
      </c>
      <c r="CN201" s="25">
        <v>0.23306543687215123</v>
      </c>
      <c r="CO201" s="18">
        <f t="shared" si="455"/>
        <v>3.75068731528471</v>
      </c>
      <c r="CP201" s="18">
        <f t="shared" si="456"/>
        <v>5.1816501377434419</v>
      </c>
      <c r="CQ201" s="18">
        <f>IF(ISNUMBER(CO201),CQ200+CO201*0.5,IF(ISNUMBER(CO402),0,""))</f>
        <v>633.75033283474056</v>
      </c>
      <c r="CR201" s="18">
        <f>IF(ISNUMBER(CP201),CR200+CP201*0.5,IF(ISNUMBER(CP402),0,""))</f>
        <v>705.00349379263548</v>
      </c>
      <c r="CS201" s="18">
        <f>IF(ISNUMBER(CQ201), CQ201*COS(RADIANS(-$C201+Графики!$B$3))+CR201*SIN(RADIANS(-$C201+Графики!$B$3)),"")</f>
        <v>633.75033283474056</v>
      </c>
      <c r="CT201" s="19">
        <f>IF(ISNUMBER(CQ201), CQ201*COS(RADIANS(-$C201+Графики!$B$5))+CR201*SIN(RADIANS(-$C201+Графики!$B$5)),"")</f>
        <v>705.00349379263548</v>
      </c>
      <c r="CU201" s="24">
        <v>-0.1504781164504857</v>
      </c>
      <c r="CV201" s="25">
        <v>0.17224413003419245</v>
      </c>
      <c r="CW201" s="25">
        <v>-0.31285973983185678</v>
      </c>
      <c r="CX201" s="25">
        <v>0.29880835328963951</v>
      </c>
      <c r="CY201" s="18">
        <f t="shared" si="457"/>
        <v>2.8162791624291597</v>
      </c>
      <c r="CZ201" s="18">
        <f t="shared" si="458"/>
        <v>5.3377857295312374</v>
      </c>
      <c r="DA201" s="18">
        <f>IF(ISNUMBER(CY201),DA200+CY201*0.5,IF(ISNUMBER(CY402),0,""))</f>
        <v>622.58533378856407</v>
      </c>
      <c r="DB201" s="18">
        <f>IF(ISNUMBER(CZ201),DB200+CZ201*0.5,IF(ISNUMBER(CZ402),0,""))</f>
        <v>700.93413622286073</v>
      </c>
      <c r="DC201" s="18">
        <f>IF(ISNUMBER(DA201), DA201*COS(RADIANS(-$C201+Графики!$B$3))+DB201*SIN(RADIANS(-$C201+Графики!$B$3)),"")</f>
        <v>622.58533378856407</v>
      </c>
      <c r="DD201" s="19">
        <f>IF(ISNUMBER(DA201), DA201*COS(RADIANS(-$C201+Графики!$B$5))+DB201*SIN(RADIANS(-$C201+Графики!$B$5)),"")</f>
        <v>700.93413622286073</v>
      </c>
      <c r="DE201" s="24">
        <v>-0.24629578092530333</v>
      </c>
      <c r="DF201" s="25">
        <v>9.9701153665886638E-2</v>
      </c>
      <c r="DG201" s="25">
        <v>-0.24388170589420199</v>
      </c>
      <c r="DH201" s="25">
        <v>0.24830258235395489</v>
      </c>
      <c r="DI201" s="18">
        <f t="shared" si="459"/>
        <v>3.0193882673807662</v>
      </c>
      <c r="DJ201" s="18">
        <f t="shared" si="460"/>
        <v>4.2951049721843226</v>
      </c>
      <c r="DK201" s="18">
        <f>IF(ISNUMBER(DI201),DK200+DI201*0.5,IF(ISNUMBER(DI402),0,""))</f>
        <v>620.87355948956588</v>
      </c>
      <c r="DL201" s="18">
        <f>IF(ISNUMBER(DJ201),DL200+DJ201*0.5,IF(ISNUMBER(DJ402),0,""))</f>
        <v>702.01418092974268</v>
      </c>
      <c r="DM201" s="18">
        <f>IF(ISNUMBER(DK201), DK201*COS(RADIANS(-$C201+Графики!$B$3))+DL201*SIN(RADIANS(-$C201+Графики!$B$3)),"")</f>
        <v>620.87355948956588</v>
      </c>
      <c r="DN201" s="19">
        <f>IF(ISNUMBER(DK201), DK201*COS(RADIANS(-$C201+Графики!$B$5))+DL201*SIN(RADIANS(-$C201+Графики!$B$5)),"")</f>
        <v>702.01418092974268</v>
      </c>
      <c r="DO201" s="24">
        <v>-0.22262631988833079</v>
      </c>
      <c r="DP201" s="25">
        <v>0.14147581942820739</v>
      </c>
      <c r="DQ201" s="25">
        <v>-0.24854962402707295</v>
      </c>
      <c r="DR201" s="25">
        <v>0.1641638113228199</v>
      </c>
      <c r="DS201" s="18">
        <f t="shared" si="461"/>
        <v>3.1773852259280075</v>
      </c>
      <c r="DT201" s="18">
        <f t="shared" si="462"/>
        <v>3.6015963706416732</v>
      </c>
      <c r="DU201" s="18">
        <f>IF(ISNUMBER(DS201),DU200+DS201*0.5,IF(ISNUMBER(DS402),0,""))</f>
        <v>632.40307662223711</v>
      </c>
      <c r="DV201" s="18">
        <f>IF(ISNUMBER(DT201),DV200+DT201*0.5,IF(ISNUMBER(DT402),0,""))</f>
        <v>699.77744535305089</v>
      </c>
      <c r="DW201" s="18">
        <f>IF(ISNUMBER(DU201), DU201*COS(RADIANS(-$C201+Графики!$B$3))+DV201*SIN(RADIANS(-$C201+Графики!$B$3)),"")</f>
        <v>632.40307662223711</v>
      </c>
      <c r="DX201" s="19">
        <f>IF(ISNUMBER(DU201), DU201*COS(RADIANS(-$C201+Графики!$B$5))+DV201*SIN(RADIANS(-$C201+Графики!$B$5)),"")</f>
        <v>699.77744535305089</v>
      </c>
      <c r="DY201" s="24">
        <v>-0.21698161859509291</v>
      </c>
      <c r="DZ201" s="25">
        <v>0.12268536769375812</v>
      </c>
      <c r="EA201" s="25">
        <v>-0.20141741308684658</v>
      </c>
      <c r="EB201" s="25">
        <v>0.17892398508427368</v>
      </c>
      <c r="EC201" s="18">
        <f t="shared" si="463"/>
        <v>2.9641492949242241</v>
      </c>
      <c r="ED201" s="18">
        <f t="shared" si="464"/>
        <v>3.3190987457364933</v>
      </c>
      <c r="EE201" s="18">
        <f>IF(ISNUMBER(EC201),EE200+EC201*0.5,IF(ISNUMBER(EC402),0,""))</f>
        <v>622.72399334079591</v>
      </c>
      <c r="EF201" s="18">
        <f>IF(ISNUMBER(ED201),EF200+ED201*0.5,IF(ISNUMBER(ED402),0,""))</f>
        <v>692.30287439970164</v>
      </c>
      <c r="EG201" s="18">
        <f>IF(ISNUMBER(EE201), EE201*COS(RADIANS(-$C201+Графики!$B$3))+EF201*SIN(RADIANS(-$C201+Графики!$B$3)),"")</f>
        <v>622.72399334079591</v>
      </c>
      <c r="EH201" s="19">
        <f>IF(ISNUMBER(EE201), EE201*COS(RADIANS(-$C201+Графики!$B$5))+EF201*SIN(RADIANS(-$C201+Графики!$B$5)),"")</f>
        <v>692.30287439970164</v>
      </c>
      <c r="EI201" s="24">
        <v>-0.22898065466641207</v>
      </c>
      <c r="EJ201" s="25">
        <v>0.19379914407988838</v>
      </c>
      <c r="EK201" s="25">
        <v>-0.28014258509432843</v>
      </c>
      <c r="EL201" s="25">
        <v>0.27436170342371557</v>
      </c>
      <c r="EM201" s="18">
        <f t="shared" si="465"/>
        <v>3.6894413793707397</v>
      </c>
      <c r="EN201" s="18">
        <f t="shared" si="466"/>
        <v>4.8389438910518701</v>
      </c>
      <c r="EO201" s="18">
        <f>IF(ISNUMBER(EM201),EO200+EM201*0.5,IF(ISNUMBER(EM402),0,""))</f>
        <v>626.29513109469178</v>
      </c>
      <c r="EP201" s="18">
        <f>IF(ISNUMBER(EN201),EP200+EN201*0.5,IF(ISNUMBER(EN402),0,""))</f>
        <v>696.96128689585487</v>
      </c>
      <c r="EQ201" s="18">
        <f>IF(ISNUMBER(EO201), EO201*COS(RADIANS(-$C201+Графики!$B$3))+EP201*SIN(RADIANS(-$C201+Графики!$B$3)),"")</f>
        <v>626.29513109469178</v>
      </c>
      <c r="ER201" s="19">
        <f>IF(ISNUMBER(EO201), EO201*COS(RADIANS(-$C201+Графики!$B$5))+EP201*SIN(RADIANS(-$C201+Графики!$B$5)),"")</f>
        <v>696.96128689585487</v>
      </c>
      <c r="ES201" s="24">
        <v>-0.19078562121888662</v>
      </c>
      <c r="ET201" s="25">
        <v>7.5194434263474441E-2</v>
      </c>
      <c r="EU201" s="25">
        <v>-0.193015722454947</v>
      </c>
      <c r="EV201" s="25">
        <v>0.16806633456250661</v>
      </c>
      <c r="EW201" s="18">
        <f t="shared" si="467"/>
        <v>2.3211117722090422</v>
      </c>
      <c r="EX201" s="18">
        <f t="shared" si="468"/>
        <v>3.1510301679658399</v>
      </c>
      <c r="EY201" s="18">
        <f>IF(ISNUMBER(EW201),EY200+EW201*0.5,IF(ISNUMBER(EW402),0,""))</f>
        <v>615.10247639315162</v>
      </c>
      <c r="EZ201" s="18">
        <f>IF(ISNUMBER(EX201),EZ200+EX201*0.5,IF(ISNUMBER(EX402),0,""))</f>
        <v>697.53091119433032</v>
      </c>
      <c r="FA201" s="18">
        <f>IF(ISNUMBER(EY201), EY201*COS(RADIANS(-$C201+Графики!$B$3))+EZ201*SIN(RADIANS(-$C201+Графики!$B$3)),"")</f>
        <v>615.10247639315162</v>
      </c>
      <c r="FB201" s="19">
        <f>IF(ISNUMBER(EY201), EY201*COS(RADIANS(-$C201+Графики!$B$5))+EZ201*SIN(RADIANS(-$C201+Графики!$B$5)),"")</f>
        <v>697.53091119433032</v>
      </c>
      <c r="FC201" s="24">
        <v>-9.4848580931238463E-2</v>
      </c>
      <c r="FD201" s="25">
        <v>0.18854793937220202</v>
      </c>
      <c r="FE201" s="25">
        <v>-0.2983156263249776</v>
      </c>
      <c r="FF201" s="25">
        <v>0.32278568760743787</v>
      </c>
      <c r="FG201" s="18">
        <f t="shared" si="469"/>
        <v>2.4730986629867133</v>
      </c>
      <c r="FH201" s="18">
        <f t="shared" si="470"/>
        <v>5.4201049197185061</v>
      </c>
      <c r="FI201" s="18">
        <f>IF(ISNUMBER(FG201),FI200+FG201*0.5,IF(ISNUMBER(FG402),0,""))</f>
        <v>625.13975987212189</v>
      </c>
      <c r="FJ201" s="18">
        <f>IF(ISNUMBER(FH201),FJ200+FH201*0.5,IF(ISNUMBER(FH402),0,""))</f>
        <v>700.86966139289234</v>
      </c>
      <c r="FK201" s="18">
        <f>IF(ISNUMBER(FI201), FI201*COS(RADIANS(-$C201+Графики!$B$3))+FJ201*SIN(RADIANS(-$C201+Графики!$B$3)),"")</f>
        <v>625.13975987212189</v>
      </c>
      <c r="FL201" s="19">
        <f>IF(ISNUMBER(FI201), FI201*COS(RADIANS(-$C201+Графики!$B$5))+FJ201*SIN(RADIANS(-$C201+Графики!$B$5)),"")</f>
        <v>700.86966139289234</v>
      </c>
      <c r="FM201" s="24">
        <v>-0.1701706590577991</v>
      </c>
      <c r="FN201" s="25">
        <v>0.10370603447716073</v>
      </c>
      <c r="FO201" s="25">
        <v>-0.37640541493758728</v>
      </c>
      <c r="FP201" s="25">
        <v>0.24680625452416097</v>
      </c>
      <c r="FQ201" s="18">
        <f t="shared" si="471"/>
        <v>2.3900227479396059</v>
      </c>
      <c r="FR201" s="18">
        <f t="shared" si="472"/>
        <v>5.4385209744704417</v>
      </c>
      <c r="FS201" s="18">
        <f>IF(ISNUMBER(FQ201),FS200+FQ201*0.5,IF(ISNUMBER(FQ402),0,""))</f>
        <v>630.76127923087586</v>
      </c>
      <c r="FT201" s="18">
        <f>IF(ISNUMBER(FR201),FT200+FR201*0.5,IF(ISNUMBER(FR402),0,""))</f>
        <v>694.76905450439585</v>
      </c>
      <c r="FU201" s="18">
        <f>IF(ISNUMBER(FS201), FS201*COS(RADIANS(-$C201+Графики!$B$3))+FT201*SIN(RADIANS(-$C201+Графики!$B$3)),"")</f>
        <v>630.76127923087586</v>
      </c>
      <c r="FV201" s="19">
        <f>IF(ISNUMBER(FS201), FS201*COS(RADIANS(-$C201+Графики!$B$5))+FT201*SIN(RADIANS(-$C201+Графики!$B$5)),"")</f>
        <v>694.76905450439585</v>
      </c>
      <c r="FW201" s="24">
        <v>-0.17513573532877705</v>
      </c>
      <c r="FX201" s="25">
        <v>0.25431031955860772</v>
      </c>
      <c r="FY201" s="25">
        <v>-0.25157001528493084</v>
      </c>
      <c r="FZ201" s="25">
        <v>0.34300635928136147</v>
      </c>
      <c r="GA201" s="18">
        <f t="shared" si="473"/>
        <v>3.7476150363832454</v>
      </c>
      <c r="GB201" s="18">
        <f t="shared" si="474"/>
        <v>5.1886344137548264</v>
      </c>
      <c r="GC201" s="18">
        <f>IF(ISNUMBER(GA201),GC200+GA201*0.5,IF(ISNUMBER(GA402),0,""))</f>
        <v>633.75333416177421</v>
      </c>
      <c r="GD201" s="18">
        <f>IF(ISNUMBER(GB201),GD200+GB201*0.5,IF(ISNUMBER(GB402),0,""))</f>
        <v>686.88818982420571</v>
      </c>
      <c r="GE201" s="18">
        <f>IF(ISNUMBER(GC201), GC201*COS(RADIANS(-$C201+Графики!$B$3))+GD201*SIN(RADIANS(-$C201+Графики!$B$3)),"")</f>
        <v>633.75333416177421</v>
      </c>
      <c r="GF201" s="19">
        <f>IF(ISNUMBER(GC201), GC201*COS(RADIANS(-$C201+Графики!$B$5))+GD201*SIN(RADIANS(-$C201+Графики!$B$5)),"")</f>
        <v>686.88818982420571</v>
      </c>
      <c r="GG201" s="24">
        <v>-0.23993092102272071</v>
      </c>
      <c r="GH201" s="25">
        <v>0.14821081984158072</v>
      </c>
      <c r="GI201" s="25">
        <v>-0.36785757432141575</v>
      </c>
      <c r="GJ201" s="25">
        <v>0.15214572111877958</v>
      </c>
      <c r="GK201" s="18">
        <f t="shared" si="475"/>
        <v>3.3871691944347728</v>
      </c>
      <c r="GL201" s="18">
        <f t="shared" si="476"/>
        <v>4.5378692390200168</v>
      </c>
      <c r="GM201" s="18">
        <f>IF(ISNUMBER(GK201),GM200+GK201*0.5,IF(ISNUMBER(GK402),0,""))</f>
        <v>634.21071670879633</v>
      </c>
      <c r="GN201" s="18">
        <f>IF(ISNUMBER(GL201),GN200+GL201*0.5,IF(ISNUMBER(GL402),0,""))</f>
        <v>697.04049794712614</v>
      </c>
      <c r="GO201" s="18">
        <f>IF(ISNUMBER(GM201), GM201*COS(RADIANS(-$C201+Графики!$B$3))+GN201*SIN(RADIANS(-$C201+Графики!$B$3)),"")</f>
        <v>634.21071670879633</v>
      </c>
      <c r="GP201" s="19">
        <f>IF(ISNUMBER(GM201), GM201*COS(RADIANS(-$C201+Графики!$B$5))+GN201*SIN(RADIANS(-$C201+Графики!$B$5)),"")</f>
        <v>697.04049794712614</v>
      </c>
      <c r="GQ201" s="24">
        <v>-0.2337317949262932</v>
      </c>
      <c r="GR201" s="25">
        <v>7.6406053312145089E-2</v>
      </c>
      <c r="GS201" s="25">
        <v>-0.22709322892736172</v>
      </c>
      <c r="GT201" s="25">
        <v>0.18885257780641154</v>
      </c>
      <c r="GU201" s="18">
        <f t="shared" si="477"/>
        <v>2.7064599892916879</v>
      </c>
      <c r="GV201" s="18">
        <f t="shared" si="478"/>
        <v>3.6298039479040232</v>
      </c>
      <c r="GW201" s="18">
        <f>IF(ISNUMBER(GU201),GW200+GU201*0.5,IF(ISNUMBER(GU402),0,""))</f>
        <v>629.82688835588442</v>
      </c>
      <c r="GX201" s="18">
        <f>IF(ISNUMBER(GV201),GX200+GV201*0.5,IF(ISNUMBER(GV402),0,""))</f>
        <v>697.25820840776396</v>
      </c>
      <c r="GY201" s="18">
        <f>IF(ISNUMBER(GW201), GW201*COS(RADIANS(-$C201+Графики!$B$3))+GX201*SIN(RADIANS(-$C201+Графики!$B$3)),"")</f>
        <v>629.82688835588442</v>
      </c>
      <c r="GZ201" s="19">
        <f>IF(ISNUMBER(GW201), GW201*COS(RADIANS(-$C201+Графики!$B$5))+GX201*SIN(RADIANS(-$C201+Графики!$B$5)),"")</f>
        <v>697.25820840776396</v>
      </c>
      <c r="HA201" s="24">
        <v>-0.26533059168068718</v>
      </c>
      <c r="HB201" s="25">
        <v>0.11300701299497981</v>
      </c>
      <c r="HC201" s="25">
        <v>-0.33492572725787351</v>
      </c>
      <c r="HD201" s="25">
        <v>0.21738831542690221</v>
      </c>
      <c r="HE201" s="18">
        <f t="shared" si="479"/>
        <v>3.3016124445360666</v>
      </c>
      <c r="HF201" s="18">
        <f t="shared" si="480"/>
        <v>4.8198306133360598</v>
      </c>
      <c r="HG201" s="18">
        <f>IF(ISNUMBER(HE201),HG200+HE201*0.5,IF(ISNUMBER(HE402),0,""))</f>
        <v>630.75809138199986</v>
      </c>
      <c r="HH201" s="18">
        <f>IF(ISNUMBER(HF201),HH200+HF201*0.5,IF(ISNUMBER(HF402),0,""))</f>
        <v>695.42461747640584</v>
      </c>
      <c r="HI201" s="18">
        <f>IF(ISNUMBER(HG201), HG201*COS(RADIANS(-$C201+Графики!$B$3))+HH201*SIN(RADIANS(-$C201+Графики!$B$3)),"")</f>
        <v>630.75809138199986</v>
      </c>
      <c r="HJ201" s="19">
        <f>IF(ISNUMBER(HG201), HG201*COS(RADIANS(-$C201+Графики!$B$5))+HH201*SIN(RADIANS(-$C201+Графики!$B$5)),"")</f>
        <v>695.42461747640584</v>
      </c>
      <c r="HK201" s="24">
        <v>-9.5472730784019161E-2</v>
      </c>
      <c r="HL201" s="25">
        <v>0.10459535358526012</v>
      </c>
      <c r="HM201" s="25">
        <v>-0.33847349175615005</v>
      </c>
      <c r="HN201" s="25">
        <v>0.25862159400695006</v>
      </c>
      <c r="HO201" s="18">
        <f t="shared" si="481"/>
        <v>1.745922513199595</v>
      </c>
      <c r="HP201" s="18">
        <f t="shared" si="482"/>
        <v>5.2106140182726266</v>
      </c>
      <c r="HQ201" s="18">
        <f>IF(ISNUMBER(HO201),HQ200+HO201*0.5,IF(ISNUMBER(HO402),0,""))</f>
        <v>627.77509606360547</v>
      </c>
      <c r="HR201" s="18">
        <f>IF(ISNUMBER(HP201),HR200+HP201*0.5,IF(ISNUMBER(HP402),0,""))</f>
        <v>707.23350399999561</v>
      </c>
      <c r="HS201" s="18">
        <f>IF(ISNUMBER(HQ201), HQ201*COS(RADIANS(-$C201+Графики!$B$3))+HR201*SIN(RADIANS(-$C201+Графики!$B$3)),"")</f>
        <v>627.77509606360547</v>
      </c>
      <c r="HT201" s="19">
        <f>IF(ISNUMBER(HQ201), HQ201*COS(RADIANS(-$C201+Графики!$B$5))+HR201*SIN(RADIANS(-$C201+Графики!$B$5)),"")</f>
        <v>707.23350399999561</v>
      </c>
      <c r="HU201" s="24">
        <v>-0.23483093713945424</v>
      </c>
      <c r="HV201" s="25">
        <v>0.21555640932728562</v>
      </c>
      <c r="HW201" s="25">
        <v>-0.25619177404665322</v>
      </c>
      <c r="HX201" s="25">
        <v>0.34503136682199398</v>
      </c>
      <c r="HY201" s="18">
        <f t="shared" si="483"/>
        <v>3.9303609333151406</v>
      </c>
      <c r="HZ201" s="18">
        <f t="shared" si="484"/>
        <v>5.2466376024924806</v>
      </c>
      <c r="IA201" s="18">
        <f>IF(ISNUMBER(HY201),IA200+HY201*0.5,IF(ISNUMBER(HY402),0,""))</f>
        <v>623.40451616052428</v>
      </c>
      <c r="IB201" s="18">
        <f>IF(ISNUMBER(HZ201),IB200+HZ201*0.5,IF(ISNUMBER(HZ402),0,""))</f>
        <v>689.30653837981629</v>
      </c>
      <c r="IC201" s="18">
        <f>IF(ISNUMBER(IA201), IA201*COS(RADIANS(-$C201+Графики!$B$3))+IB201*SIN(RADIANS(-$C201+Графики!$B$3)),"")</f>
        <v>623.40451616052428</v>
      </c>
      <c r="ID201" s="19">
        <f>IF(ISNUMBER(IA201), IA201*COS(RADIANS(-$C201+Графики!$B$5))+IB201*SIN(RADIANS(-$C201+Графики!$B$5)),"")</f>
        <v>689.30653837981629</v>
      </c>
      <c r="IE201" s="24">
        <v>-0.28218573204227382</v>
      </c>
      <c r="IF201" s="25">
        <v>9.9381615372914983E-2</v>
      </c>
      <c r="IG201" s="25">
        <v>-0.34654453088510129</v>
      </c>
      <c r="IH201" s="25">
        <v>0.22564494945091698</v>
      </c>
      <c r="II201" s="18">
        <f t="shared" si="485"/>
        <v>3.329797112002693</v>
      </c>
      <c r="IJ201" s="18">
        <f t="shared" si="486"/>
        <v>4.9932744389597756</v>
      </c>
      <c r="IK201" s="18">
        <f>IF(ISNUMBER(II201),IK200+II201*0.5,IF(ISNUMBER(II402),0,""))</f>
        <v>627.36591246081866</v>
      </c>
      <c r="IL201" s="18">
        <f>IF(ISNUMBER(IJ201),IL200+IJ201*0.5,IF(ISNUMBER(IJ402),0,""))</f>
        <v>692.61987432780143</v>
      </c>
      <c r="IM201" s="18">
        <f>IF(ISNUMBER(IK201), IK201*COS(RADIANS(-$C201+Графики!$B$3))+IL201*SIN(RADIANS(-$C201+Графики!$B$3)),"")</f>
        <v>627.36591246081866</v>
      </c>
      <c r="IN201" s="19">
        <f>IF(ISNUMBER(IK201), IK201*COS(RADIANS(-$C201+Графики!$B$5))+IL201*SIN(RADIANS(-$C201+Графики!$B$5)),"")</f>
        <v>692.61987432780143</v>
      </c>
      <c r="IO201" s="24">
        <v>-0.21687656298149316</v>
      </c>
      <c r="IP201" s="25">
        <v>0.11990541753990891</v>
      </c>
      <c r="IQ201" s="25">
        <v>-0.32203258061799211</v>
      </c>
      <c r="IR201" s="25">
        <v>0.33744640719953012</v>
      </c>
      <c r="IS201" s="18">
        <f t="shared" si="487"/>
        <v>2.9389729797995177</v>
      </c>
      <c r="IT201" s="18">
        <f t="shared" si="488"/>
        <v>5.7550080743365006</v>
      </c>
      <c r="IU201" s="18">
        <f>IF(ISNUMBER(IS201),IU200+IS201*0.5,IF(ISNUMBER(IS402),0,""))</f>
        <v>623.55690224815987</v>
      </c>
      <c r="IV201" s="18">
        <f>IF(ISNUMBER(IT201),IV200+IT201*0.5,IF(ISNUMBER(IT402),0,""))</f>
        <v>697.44351608256613</v>
      </c>
      <c r="IW201" s="18">
        <f>IF(ISNUMBER(IU201), IU201*COS(RADIANS(-$C201+Графики!$B$3))+IV201*SIN(RADIANS(-$C201+Графики!$B$3)),"")</f>
        <v>623.55690224815987</v>
      </c>
      <c r="IX201" s="19">
        <f>IF(ISNUMBER(IU201), IU201*COS(RADIANS(-$C201+Графики!$B$5))+IV201*SIN(RADIANS(-$C201+Графики!$B$5)),"")</f>
        <v>697.44351608256613</v>
      </c>
    </row>
    <row r="202" spans="1:258" s="88" customFormat="1" x14ac:dyDescent="0.25">
      <c r="A202" s="44">
        <v>202</v>
      </c>
      <c r="B202" s="50">
        <v>0</v>
      </c>
      <c r="C202" s="11">
        <f>IF(Графики!$A$7="Расчитывать с учетом закручивания скважины",B202,0)</f>
        <v>0</v>
      </c>
      <c r="D202" s="47">
        <v>99.5</v>
      </c>
      <c r="E202" s="34">
        <f>IF(ISNUMBER(INDEX($I$1:$IX$303,$A202,E$1) ),INDEX($I$1:$IX$303,$A202,E$1),0)</f>
        <v>3.3703023091910147</v>
      </c>
      <c r="F202" s="35">
        <f>IF(ISNUMBER(INDEX($I$1:$IX$303,$A202,F$1) ),INDEX($I$1:$IX$303,$A202,F$1),0)</f>
        <v>6.8692555172446452</v>
      </c>
      <c r="G202" s="35">
        <f>IF(ISNUMBER(INDEX($I$1:$IX$303,$A202,G$1) ),INDEX($I$1:$IX$303,$A202,G$1)-$G$305,0)</f>
        <v>-350.27442551957802</v>
      </c>
      <c r="H202" s="36">
        <f>IF(ISNUMBER(INDEX($I$1:$IX$303,$A202,H$1) ),INDEX($I$1:$IX$303,$A202,H$1)-$H$305,0)</f>
        <v>-452.46121176105703</v>
      </c>
      <c r="I202" s="29">
        <v>-0.27349158018461361</v>
      </c>
      <c r="J202" s="25">
        <v>0.11271734697127495</v>
      </c>
      <c r="K202" s="25">
        <v>-0.3918353501030688</v>
      </c>
      <c r="L202" s="25">
        <v>0.39532953966500595</v>
      </c>
      <c r="M202" s="18">
        <f t="shared" si="439"/>
        <v>3.3703023091910147</v>
      </c>
      <c r="N202" s="18">
        <f t="shared" si="440"/>
        <v>6.8692555172446452</v>
      </c>
      <c r="O202" s="18">
        <f>IF(ISNUMBER(M202),O201+M202*0.5,IF(ISNUMBER(M403),0,""))</f>
        <v>627.64173036983664</v>
      </c>
      <c r="P202" s="18">
        <f>IF(ISNUMBER(N202),P201+N202*0.5,IF(ISNUMBER(N403),0,""))</f>
        <v>702.96845172298049</v>
      </c>
      <c r="Q202" s="18">
        <f>IF(ISNUMBER(O202), O202*COS(RADIANS(-$C202+Графики!$B$3))+P202*SIN(RADIANS(-$C202+Графики!$B$3)),"")</f>
        <v>627.64173036983664</v>
      </c>
      <c r="R202" s="19">
        <f>IF(ISNUMBER(O202), O202*COS(RADIANS(-$C202+Графики!$B$5))+P202*SIN(RADIANS(-$C202+Графики!$B$5)),"")</f>
        <v>702.96845172298049</v>
      </c>
      <c r="S202" s="29">
        <v>-0.2597179872430242</v>
      </c>
      <c r="T202" s="25">
        <v>0.26918592714983836</v>
      </c>
      <c r="U202" s="25">
        <v>-0.54299926428628442</v>
      </c>
      <c r="V202" s="25">
        <v>0.45720636266240933</v>
      </c>
      <c r="W202" s="18">
        <f t="shared" si="441"/>
        <v>4.6155409786173909</v>
      </c>
      <c r="X202" s="18">
        <f t="shared" si="442"/>
        <v>8.728329863676116</v>
      </c>
      <c r="Y202" s="18">
        <f>IF(ISNUMBER(W202),Y201+W202*0.5,IF(ISNUMBER(W403),0,""))</f>
        <v>626.62756372205604</v>
      </c>
      <c r="Z202" s="18">
        <f>IF(ISNUMBER(X202),Z201+X202*0.5,IF(ISNUMBER(X403),0,""))</f>
        <v>701.58586504365962</v>
      </c>
      <c r="AA202" s="18">
        <f>IF(ISNUMBER(Y202), Y202*COS(RADIANS(-$C202+Графики!$B$3))+Z202*SIN(RADIANS(-$C202+Графики!$B$3)),"")</f>
        <v>626.62756372205604</v>
      </c>
      <c r="AB202" s="18">
        <f>IF(ISNUMBER(Y202), Y202*COS(RADIANS(-$C202+Графики!$B$5))+Z202*SIN(RADIANS(-$C202+Графики!$B$5)),"")</f>
        <v>701.58586504365962</v>
      </c>
      <c r="AC202" s="24">
        <v>-0.28827664760765981</v>
      </c>
      <c r="AD202" s="25">
        <v>0.12255092877021032</v>
      </c>
      <c r="AE202" s="25">
        <v>-0.52556031494428435</v>
      </c>
      <c r="AF202" s="25">
        <v>0.44059511859355116</v>
      </c>
      <c r="AG202" s="18">
        <f t="shared" si="443"/>
        <v>3.5851392527474095</v>
      </c>
      <c r="AH202" s="18">
        <f t="shared" si="444"/>
        <v>8.4311968087227509</v>
      </c>
      <c r="AI202" s="18">
        <f>IF(ISNUMBER(AG202),AI201+AG202*0.5,IF(ISNUMBER(AG403),0,""))</f>
        <v>629.04026064285051</v>
      </c>
      <c r="AJ202" s="18">
        <f>IF(ISNUMBER(AH202),AJ201+AH202*0.5,IF(ISNUMBER(AH403),0,""))</f>
        <v>704.9105445741078</v>
      </c>
      <c r="AK202" s="18">
        <f>IF(ISNUMBER(AI202), AI202*COS(RADIANS(-$C202+Графики!$B$3))+AJ202*SIN(RADIANS(-$C202+Графики!$B$3)),"")</f>
        <v>629.04026064285051</v>
      </c>
      <c r="AL202" s="19">
        <f>IF(ISNUMBER(AI202), AI202*COS(RADIANS(-$C202+Графики!$B$5))+AJ202*SIN(RADIANS(-$C202+Графики!$B$5)),"")</f>
        <v>704.9105445741078</v>
      </c>
      <c r="AM202" s="24">
        <v>-0.18143947536226518</v>
      </c>
      <c r="AN202" s="25">
        <v>0.19097701431317668</v>
      </c>
      <c r="AO202" s="25">
        <v>-0.42253508256768868</v>
      </c>
      <c r="AP202" s="25">
        <v>0.34215283263062757</v>
      </c>
      <c r="AQ202" s="18">
        <f t="shared" si="445"/>
        <v>3.2499412457068959</v>
      </c>
      <c r="AR202" s="18">
        <f t="shared" si="446"/>
        <v>6.6731114081474185</v>
      </c>
      <c r="AS202" s="18">
        <f>IF(ISNUMBER(AQ202),AS201+AQ202*0.5,IF(ISNUMBER(AQ403),0,""))</f>
        <v>620.1132722408347</v>
      </c>
      <c r="AT202" s="18">
        <f>IF(ISNUMBER(AR202),AT201+AR202*0.5,IF(ISNUMBER(AR403),0,""))</f>
        <v>698.55769067590109</v>
      </c>
      <c r="AU202" s="18">
        <f>IF(ISNUMBER(AS202), AS202*COS(RADIANS(-$C202+Графики!$B$3))+AT202*SIN(RADIANS(-$C202+Графики!$B$3)),"")</f>
        <v>620.1132722408347</v>
      </c>
      <c r="AV202" s="19">
        <f>IF(ISNUMBER(AS202), AS202*COS(RADIANS(-$C202+Графики!$B$5))+AT202*SIN(RADIANS(-$C202+Графики!$B$5)),"")</f>
        <v>698.55769067590109</v>
      </c>
      <c r="AW202" s="24">
        <v>-0.31372738916714393</v>
      </c>
      <c r="AX202" s="25">
        <v>0.21525374883649526</v>
      </c>
      <c r="AY202" s="25">
        <v>-0.48447926672620234</v>
      </c>
      <c r="AZ202" s="25">
        <v>0.37502318700490134</v>
      </c>
      <c r="BA202" s="18">
        <f t="shared" si="447"/>
        <v>4.6162148745723171</v>
      </c>
      <c r="BB202" s="18">
        <f t="shared" si="448"/>
        <v>7.5005035448453974</v>
      </c>
      <c r="BC202" s="18">
        <f>IF(ISNUMBER(BA202),BC201+BA202*0.5,IF(ISNUMBER(BA403),0,""))</f>
        <v>622.72840799064534</v>
      </c>
      <c r="BD202" s="18">
        <f>IF(ISNUMBER(BB202),BD201+BB202*0.5,IF(ISNUMBER(BB403),0,""))</f>
        <v>698.21335135397817</v>
      </c>
      <c r="BE202" s="18">
        <f>IF(ISNUMBER(BC202), BC202*COS(RADIANS(-$C202+Графики!$B$3))+BD202*SIN(RADIANS(-$C202+Графики!$B$3)),"")</f>
        <v>622.72840799064534</v>
      </c>
      <c r="BF202" s="19">
        <f>IF(ISNUMBER(BC202), BC202*COS(RADIANS(-$C202+Графики!$B$5))+BD202*SIN(RADIANS(-$C202+Графики!$B$5)),"")</f>
        <v>698.21335135397817</v>
      </c>
      <c r="BG202" s="24">
        <v>-0.18949293970343981</v>
      </c>
      <c r="BH202" s="25">
        <v>0.1578105568868525</v>
      </c>
      <c r="BI202" s="25">
        <v>-0.41148243670028539</v>
      </c>
      <c r="BJ202" s="25">
        <v>0.33916068735691418</v>
      </c>
      <c r="BK202" s="18">
        <f t="shared" si="449"/>
        <v>3.0307901195931199</v>
      </c>
      <c r="BL202" s="18">
        <f t="shared" si="450"/>
        <v>6.5505501631907395</v>
      </c>
      <c r="BM202" s="18">
        <f>IF(ISNUMBER(BK202),BM201+BK202*0.5,IF(ISNUMBER(BK403),0,""))</f>
        <v>624.10468455686168</v>
      </c>
      <c r="BN202" s="18">
        <f>IF(ISNUMBER(BL202),BN201+BL202*0.5,IF(ISNUMBER(BL403),0,""))</f>
        <v>692.92682247807227</v>
      </c>
      <c r="BO202" s="18">
        <f>IF(ISNUMBER(BM202), BM202*COS(RADIANS(-$C202+Графики!$B$3))+BN202*SIN(RADIANS(-$C202+Графики!$B$3)),"")</f>
        <v>624.10468455686168</v>
      </c>
      <c r="BP202" s="19">
        <f>IF(ISNUMBER(BM202), BM202*COS(RADIANS(-$C202+Графики!$B$5))+BN202*SIN(RADIANS(-$C202+Графики!$B$5)),"")</f>
        <v>692.92682247807227</v>
      </c>
      <c r="BQ202" s="24">
        <v>-0.3264180965160256</v>
      </c>
      <c r="BR202" s="25">
        <v>0.21769760988105799</v>
      </c>
      <c r="BS202" s="25">
        <v>-0.42264831993803476</v>
      </c>
      <c r="BT202" s="25">
        <v>0.48343805196929945</v>
      </c>
      <c r="BU202" s="18">
        <f t="shared" si="451"/>
        <v>4.7482874513744679</v>
      </c>
      <c r="BV202" s="18">
        <f t="shared" si="452"/>
        <v>7.9070128541011782</v>
      </c>
      <c r="BW202" s="18">
        <f>IF(ISNUMBER(BU202),BW201+BU202*0.5,IF(ISNUMBER(BU403),0,""))</f>
        <v>627.77058201135969</v>
      </c>
      <c r="BX202" s="18">
        <f>IF(ISNUMBER(BV202),BX201+BV202*0.5,IF(ISNUMBER(BV403),0,""))</f>
        <v>697.92087619728341</v>
      </c>
      <c r="BY202" s="18">
        <f>IF(ISNUMBER(BW202), BW202*COS(RADIANS(-$C202+Графики!$B$3))+BX202*SIN(RADIANS(-$C202+Графики!$B$3)),"")</f>
        <v>627.77058201135969</v>
      </c>
      <c r="BZ202" s="19">
        <f>IF(ISNUMBER(BW202), BW202*COS(RADIANS(-$C202+Графики!$B$5))+BX202*SIN(RADIANS(-$C202+Графики!$B$5)),"")</f>
        <v>697.92087619728341</v>
      </c>
      <c r="CA202" s="29">
        <v>-0.18154978398002228</v>
      </c>
      <c r="CB202" s="25">
        <v>0.14913122622801153</v>
      </c>
      <c r="CC202" s="25">
        <v>-0.4923748767889603</v>
      </c>
      <c r="CD202" s="25">
        <v>0.46250125758211491</v>
      </c>
      <c r="CE202" s="18">
        <f t="shared" si="453"/>
        <v>2.8857321958286666</v>
      </c>
      <c r="CF202" s="18">
        <f t="shared" si="454"/>
        <v>8.3327698126804233</v>
      </c>
      <c r="CG202" s="18">
        <f>IF(ISNUMBER(CE202),CG201+CE202*0.5,IF(ISNUMBER(CE403),0,""))</f>
        <v>634.89695952864997</v>
      </c>
      <c r="CH202" s="18">
        <f>IF(ISNUMBER(CF202),CH201+CF202*0.5,IF(ISNUMBER(CF403),0,""))</f>
        <v>713.36376164005253</v>
      </c>
      <c r="CI202" s="18">
        <f>IF(ISNUMBER(CG202), CG202*COS(RADIANS(-$C202+Графики!$B$3))+CH202*SIN(RADIANS(-$C202+Графики!$B$3)),"")</f>
        <v>634.89695952864997</v>
      </c>
      <c r="CJ202" s="19">
        <f>IF(ISNUMBER(CG202), CG202*COS(RADIANS(-$C202+Графики!$B$5))+CH202*SIN(RADIANS(-$C202+Графики!$B$5)),"")</f>
        <v>713.36376164005253</v>
      </c>
      <c r="CK202" s="24">
        <v>-0.15367331904012216</v>
      </c>
      <c r="CL202" s="25">
        <v>0.21448272209920335</v>
      </c>
      <c r="CM202" s="25">
        <v>-0.46655418128190873</v>
      </c>
      <c r="CN202" s="25">
        <v>0.49478673643718796</v>
      </c>
      <c r="CO202" s="18">
        <f t="shared" si="455"/>
        <v>3.2127620125330174</v>
      </c>
      <c r="CP202" s="18">
        <f t="shared" si="456"/>
        <v>8.3891837181617568</v>
      </c>
      <c r="CQ202" s="18">
        <f>IF(ISNUMBER(CO202),CQ201+CO202*0.5,IF(ISNUMBER(CO403),0,""))</f>
        <v>635.35671384100704</v>
      </c>
      <c r="CR202" s="18">
        <f>IF(ISNUMBER(CP202),CR201+CP202*0.5,IF(ISNUMBER(CP403),0,""))</f>
        <v>709.19808565171638</v>
      </c>
      <c r="CS202" s="18">
        <f>IF(ISNUMBER(CQ202), CQ202*COS(RADIANS(-$C202+Графики!$B$3))+CR202*SIN(RADIANS(-$C202+Графики!$B$3)),"")</f>
        <v>635.35671384100704</v>
      </c>
      <c r="CT202" s="19">
        <f>IF(ISNUMBER(CQ202), CQ202*COS(RADIANS(-$C202+Графики!$B$5))+CR202*SIN(RADIANS(-$C202+Графики!$B$5)),"")</f>
        <v>709.19808565171638</v>
      </c>
      <c r="CU202" s="24">
        <v>-0.30842327192560492</v>
      </c>
      <c r="CV202" s="25">
        <v>0.1235282065127426</v>
      </c>
      <c r="CW202" s="25">
        <v>-0.46686774045857116</v>
      </c>
      <c r="CX202" s="25">
        <v>0.37652124881306648</v>
      </c>
      <c r="CY202" s="18">
        <f t="shared" si="457"/>
        <v>3.7694788270104955</v>
      </c>
      <c r="CZ202" s="18">
        <f t="shared" si="458"/>
        <v>7.3598909222205533</v>
      </c>
      <c r="DA202" s="18">
        <f>IF(ISNUMBER(CY202),DA201+CY202*0.5,IF(ISNUMBER(CY403),0,""))</f>
        <v>624.47007320206933</v>
      </c>
      <c r="DB202" s="18">
        <f>IF(ISNUMBER(CZ202),DB201+CZ202*0.5,IF(ISNUMBER(CZ403),0,""))</f>
        <v>704.61408168397099</v>
      </c>
      <c r="DC202" s="18">
        <f>IF(ISNUMBER(DA202), DA202*COS(RADIANS(-$C202+Графики!$B$3))+DB202*SIN(RADIANS(-$C202+Графики!$B$3)),"")</f>
        <v>624.47007320206933</v>
      </c>
      <c r="DD202" s="19">
        <f>IF(ISNUMBER(DA202), DA202*COS(RADIANS(-$C202+Графики!$B$5))+DB202*SIN(RADIANS(-$C202+Графики!$B$5)),"")</f>
        <v>704.61408168397099</v>
      </c>
      <c r="DE202" s="24">
        <v>-0.20323814206091606</v>
      </c>
      <c r="DF202" s="25">
        <v>0.26229174768430874</v>
      </c>
      <c r="DG202" s="25">
        <v>-0.45588052271129831</v>
      </c>
      <c r="DH202" s="25">
        <v>0.4938620160189291</v>
      </c>
      <c r="DI202" s="18">
        <f t="shared" si="459"/>
        <v>4.0625034966184765</v>
      </c>
      <c r="DJ202" s="18">
        <f t="shared" si="460"/>
        <v>8.2879722864742451</v>
      </c>
      <c r="DK202" s="18">
        <f>IF(ISNUMBER(DI202),DK201+DI202*0.5,IF(ISNUMBER(DI403),0,""))</f>
        <v>622.90481123787515</v>
      </c>
      <c r="DL202" s="18">
        <f>IF(ISNUMBER(DJ202),DL201+DJ202*0.5,IF(ISNUMBER(DJ403),0,""))</f>
        <v>706.15816707297984</v>
      </c>
      <c r="DM202" s="18">
        <f>IF(ISNUMBER(DK202), DK202*COS(RADIANS(-$C202+Графики!$B$3))+DL202*SIN(RADIANS(-$C202+Графики!$B$3)),"")</f>
        <v>622.90481123787515</v>
      </c>
      <c r="DN202" s="19">
        <f>IF(ISNUMBER(DK202), DK202*COS(RADIANS(-$C202+Графики!$B$5))+DL202*SIN(RADIANS(-$C202+Графики!$B$5)),"")</f>
        <v>706.15816707297984</v>
      </c>
      <c r="DO202" s="24">
        <v>-0.17751257418387198</v>
      </c>
      <c r="DP202" s="25">
        <v>0.28393358018488513</v>
      </c>
      <c r="DQ202" s="25">
        <v>-0.41930807600966025</v>
      </c>
      <c r="DR202" s="25">
        <v>0.48529956492034221</v>
      </c>
      <c r="DS202" s="18">
        <f t="shared" si="461"/>
        <v>4.0268664740756934</v>
      </c>
      <c r="DT202" s="18">
        <f t="shared" si="462"/>
        <v>7.8941088946925202</v>
      </c>
      <c r="DU202" s="18">
        <f>IF(ISNUMBER(DS202),DU201+DS202*0.5,IF(ISNUMBER(DS403),0,""))</f>
        <v>634.41650985927492</v>
      </c>
      <c r="DV202" s="18">
        <f>IF(ISNUMBER(DT202),DV201+DT202*0.5,IF(ISNUMBER(DT403),0,""))</f>
        <v>703.7244998003971</v>
      </c>
      <c r="DW202" s="18">
        <f>IF(ISNUMBER(DU202), DU202*COS(RADIANS(-$C202+Графики!$B$3))+DV202*SIN(RADIANS(-$C202+Графики!$B$3)),"")</f>
        <v>634.41650985927492</v>
      </c>
      <c r="DX202" s="19">
        <f>IF(ISNUMBER(DU202), DU202*COS(RADIANS(-$C202+Графики!$B$5))+DV202*SIN(RADIANS(-$C202+Графики!$B$5)),"")</f>
        <v>703.7244998003971</v>
      </c>
      <c r="DY202" s="24">
        <v>-0.13979943229392081</v>
      </c>
      <c r="DZ202" s="25">
        <v>0.13705553374515342</v>
      </c>
      <c r="EA202" s="25">
        <v>-0.44813830291426526</v>
      </c>
      <c r="EB202" s="25">
        <v>0.46287183308145963</v>
      </c>
      <c r="EC202" s="18">
        <f t="shared" si="463"/>
        <v>2.416013003507457</v>
      </c>
      <c r="ED202" s="18">
        <f t="shared" si="464"/>
        <v>7.9499794510384127</v>
      </c>
      <c r="EE202" s="18">
        <f>IF(ISNUMBER(EC202),EE201+EC202*0.5,IF(ISNUMBER(EC403),0,""))</f>
        <v>623.93199984254966</v>
      </c>
      <c r="EF202" s="18">
        <f>IF(ISNUMBER(ED202),EF201+ED202*0.5,IF(ISNUMBER(ED403),0,""))</f>
        <v>696.27786412522084</v>
      </c>
      <c r="EG202" s="18">
        <f>IF(ISNUMBER(EE202), EE202*COS(RADIANS(-$C202+Графики!$B$3))+EF202*SIN(RADIANS(-$C202+Графики!$B$3)),"")</f>
        <v>623.93199984254966</v>
      </c>
      <c r="EH202" s="19">
        <f>IF(ISNUMBER(EE202), EE202*COS(RADIANS(-$C202+Графики!$B$5))+EF202*SIN(RADIANS(-$C202+Графики!$B$5)),"")</f>
        <v>696.27786412522084</v>
      </c>
      <c r="EI202" s="24">
        <v>-0.27491378615497541</v>
      </c>
      <c r="EJ202" s="25">
        <v>0.24240353209212004</v>
      </c>
      <c r="EK202" s="25">
        <v>-0.42357422120342136</v>
      </c>
      <c r="EL202" s="25">
        <v>0.41429477943339454</v>
      </c>
      <c r="EM202" s="18">
        <f t="shared" si="465"/>
        <v>4.5144299062871456</v>
      </c>
      <c r="EN202" s="18">
        <f t="shared" si="466"/>
        <v>7.3117212302054986</v>
      </c>
      <c r="EO202" s="18">
        <f>IF(ISNUMBER(EM202),EO201+EM202*0.5,IF(ISNUMBER(EM403),0,""))</f>
        <v>628.55234604783539</v>
      </c>
      <c r="EP202" s="18">
        <f>IF(ISNUMBER(EN202),EP201+EN202*0.5,IF(ISNUMBER(EN403),0,""))</f>
        <v>700.61714751095758</v>
      </c>
      <c r="EQ202" s="18">
        <f>IF(ISNUMBER(EO202), EO202*COS(RADIANS(-$C202+Графики!$B$3))+EP202*SIN(RADIANS(-$C202+Графики!$B$3)),"")</f>
        <v>628.55234604783539</v>
      </c>
      <c r="ER202" s="19">
        <f>IF(ISNUMBER(EO202), EO202*COS(RADIANS(-$C202+Графики!$B$5))+EP202*SIN(RADIANS(-$C202+Графики!$B$5)),"")</f>
        <v>700.61714751095758</v>
      </c>
      <c r="ES202" s="24">
        <v>-0.13482716698610528</v>
      </c>
      <c r="ET202" s="25">
        <v>0.18629811751217304</v>
      </c>
      <c r="EU202" s="25">
        <v>-0.52942341702992313</v>
      </c>
      <c r="EV202" s="25">
        <v>0.38066555858423434</v>
      </c>
      <c r="EW202" s="18">
        <f t="shared" si="467"/>
        <v>2.8023430950769823</v>
      </c>
      <c r="EX202" s="18">
        <f t="shared" si="468"/>
        <v>7.9419410640167944</v>
      </c>
      <c r="EY202" s="18">
        <f>IF(ISNUMBER(EW202),EY201+EW202*0.5,IF(ISNUMBER(EW403),0,""))</f>
        <v>616.50364794069014</v>
      </c>
      <c r="EZ202" s="18">
        <f>IF(ISNUMBER(EX202),EZ201+EX202*0.5,IF(ISNUMBER(EX403),0,""))</f>
        <v>701.50188172633875</v>
      </c>
      <c r="FA202" s="18">
        <f>IF(ISNUMBER(EY202), EY202*COS(RADIANS(-$C202+Графики!$B$3))+EZ202*SIN(RADIANS(-$C202+Графики!$B$3)),"")</f>
        <v>616.50364794069014</v>
      </c>
      <c r="FB202" s="19">
        <f>IF(ISNUMBER(EY202), EY202*COS(RADIANS(-$C202+Графики!$B$5))+EZ202*SIN(RADIANS(-$C202+Графики!$B$5)),"")</f>
        <v>701.50188172633875</v>
      </c>
      <c r="FC202" s="24">
        <v>-0.23555965241938051</v>
      </c>
      <c r="FD202" s="25">
        <v>0.18309879792669934</v>
      </c>
      <c r="FE202" s="25">
        <v>-0.44153234369679883</v>
      </c>
      <c r="FF202" s="25">
        <v>0.47227500458990457</v>
      </c>
      <c r="FG202" s="18">
        <f t="shared" si="469"/>
        <v>3.6534760721714461</v>
      </c>
      <c r="FH202" s="18">
        <f t="shared" si="470"/>
        <v>7.9743889594412272</v>
      </c>
      <c r="FI202" s="18">
        <f>IF(ISNUMBER(FG202),FI201+FG202*0.5,IF(ISNUMBER(FG403),0,""))</f>
        <v>626.96649790820766</v>
      </c>
      <c r="FJ202" s="18">
        <f>IF(ISNUMBER(FH202),FJ201+FH202*0.5,IF(ISNUMBER(FH403),0,""))</f>
        <v>704.85685587261298</v>
      </c>
      <c r="FK202" s="18">
        <f>IF(ISNUMBER(FI202), FI202*COS(RADIANS(-$C202+Графики!$B$3))+FJ202*SIN(RADIANS(-$C202+Графики!$B$3)),"")</f>
        <v>626.96649790820766</v>
      </c>
      <c r="FL202" s="19">
        <f>IF(ISNUMBER(FI202), FI202*COS(RADIANS(-$C202+Графики!$B$5))+FJ202*SIN(RADIANS(-$C202+Графики!$B$5)),"")</f>
        <v>704.85685587261298</v>
      </c>
      <c r="FM202" s="24">
        <v>-0.21380097196898207</v>
      </c>
      <c r="FN202" s="25">
        <v>0.21388930577797458</v>
      </c>
      <c r="FO202" s="25">
        <v>-0.38236046136289636</v>
      </c>
      <c r="FP202" s="25">
        <v>0.43411526300451797</v>
      </c>
      <c r="FQ202" s="18">
        <f t="shared" si="471"/>
        <v>3.7322930975246029</v>
      </c>
      <c r="FR202" s="18">
        <f t="shared" si="472"/>
        <v>7.1250345399748856</v>
      </c>
      <c r="FS202" s="18">
        <f>IF(ISNUMBER(FQ202),FS201+FQ202*0.5,IF(ISNUMBER(FQ403),0,""))</f>
        <v>632.6274257796382</v>
      </c>
      <c r="FT202" s="18">
        <f>IF(ISNUMBER(FR202),FT201+FR202*0.5,IF(ISNUMBER(FR403),0,""))</f>
        <v>698.33157177438329</v>
      </c>
      <c r="FU202" s="18">
        <f>IF(ISNUMBER(FS202), FS202*COS(RADIANS(-$C202+Графики!$B$3))+FT202*SIN(RADIANS(-$C202+Графики!$B$3)),"")</f>
        <v>632.6274257796382</v>
      </c>
      <c r="FV202" s="19">
        <f>IF(ISNUMBER(FS202), FS202*COS(RADIANS(-$C202+Графики!$B$5))+FT202*SIN(RADIANS(-$C202+Графики!$B$5)),"")</f>
        <v>698.33157177438329</v>
      </c>
      <c r="FW202" s="24">
        <v>-0.25848236403479474</v>
      </c>
      <c r="FX202" s="25">
        <v>0.17516070760779298</v>
      </c>
      <c r="FY202" s="25">
        <v>-0.41012628459612899</v>
      </c>
      <c r="FZ202" s="25">
        <v>0.3551127922088273</v>
      </c>
      <c r="GA202" s="18">
        <f t="shared" si="473"/>
        <v>3.7842406572320968</v>
      </c>
      <c r="GB202" s="18">
        <f t="shared" si="474"/>
        <v>6.6779210933512179</v>
      </c>
      <c r="GC202" s="18">
        <f>IF(ISNUMBER(GA202),GC201+GA202*0.5,IF(ISNUMBER(GA403),0,""))</f>
        <v>635.64545449039031</v>
      </c>
      <c r="GD202" s="18">
        <f>IF(ISNUMBER(GB202),GD201+GB202*0.5,IF(ISNUMBER(GB403),0,""))</f>
        <v>690.2271503708813</v>
      </c>
      <c r="GE202" s="18">
        <f>IF(ISNUMBER(GC202), GC202*COS(RADIANS(-$C202+Графики!$B$3))+GD202*SIN(RADIANS(-$C202+Графики!$B$3)),"")</f>
        <v>635.64545449039031</v>
      </c>
      <c r="GF202" s="19">
        <f>IF(ISNUMBER(GC202), GC202*COS(RADIANS(-$C202+Графики!$B$5))+GD202*SIN(RADIANS(-$C202+Графики!$B$5)),"")</f>
        <v>690.2271503708813</v>
      </c>
      <c r="GG202" s="24">
        <v>-0.28351541604327901</v>
      </c>
      <c r="GH202" s="25">
        <v>0.12067063166834255</v>
      </c>
      <c r="GI202" s="25">
        <v>-0.52560587288087224</v>
      </c>
      <c r="GJ202" s="25">
        <v>0.41893918423125165</v>
      </c>
      <c r="GK202" s="18">
        <f t="shared" si="475"/>
        <v>3.5271813479390177</v>
      </c>
      <c r="GL202" s="18">
        <f t="shared" si="476"/>
        <v>8.2426172522504153</v>
      </c>
      <c r="GM202" s="18">
        <f>IF(ISNUMBER(GK202),GM201+GK202*0.5,IF(ISNUMBER(GK403),0,""))</f>
        <v>635.9743073827658</v>
      </c>
      <c r="GN202" s="18">
        <f>IF(ISNUMBER(GL202),GN201+GL202*0.5,IF(ISNUMBER(GL403),0,""))</f>
        <v>701.1618065732514</v>
      </c>
      <c r="GO202" s="18">
        <f>IF(ISNUMBER(GM202), GM202*COS(RADIANS(-$C202+Графики!$B$3))+GN202*SIN(RADIANS(-$C202+Графики!$B$3)),"")</f>
        <v>635.9743073827658</v>
      </c>
      <c r="GP202" s="19">
        <f>IF(ISNUMBER(GM202), GM202*COS(RADIANS(-$C202+Графики!$B$5))+GN202*SIN(RADIANS(-$C202+Графики!$B$5)),"")</f>
        <v>701.1618065732514</v>
      </c>
      <c r="GQ202" s="24">
        <v>-0.14592731522926802</v>
      </c>
      <c r="GR202" s="25">
        <v>0.12578200832761821</v>
      </c>
      <c r="GS202" s="25">
        <v>-0.51758505546490885</v>
      </c>
      <c r="GT202" s="25">
        <v>0.33882287846937176</v>
      </c>
      <c r="GU202" s="18">
        <f t="shared" si="477"/>
        <v>2.3711089304201733</v>
      </c>
      <c r="GV202" s="18">
        <f t="shared" si="478"/>
        <v>7.4734995221245244</v>
      </c>
      <c r="GW202" s="18">
        <f>IF(ISNUMBER(GU202),GW201+GU202*0.5,IF(ISNUMBER(GU403),0,""))</f>
        <v>631.01244282109451</v>
      </c>
      <c r="GX202" s="18">
        <f>IF(ISNUMBER(GV202),GX201+GV202*0.5,IF(ISNUMBER(GV403),0,""))</f>
        <v>700.9949581688262</v>
      </c>
      <c r="GY202" s="18">
        <f>IF(ISNUMBER(GW202), GW202*COS(RADIANS(-$C202+Графики!$B$3))+GX202*SIN(RADIANS(-$C202+Графики!$B$3)),"")</f>
        <v>631.01244282109451</v>
      </c>
      <c r="GZ202" s="19">
        <f>IF(ISNUMBER(GW202), GW202*COS(RADIANS(-$C202+Графики!$B$5))+GX202*SIN(RADIANS(-$C202+Графики!$B$5)),"")</f>
        <v>700.9949581688262</v>
      </c>
      <c r="HA202" s="24">
        <v>-0.17231522270712968</v>
      </c>
      <c r="HB202" s="25">
        <v>0.28724448521399082</v>
      </c>
      <c r="HC202" s="25">
        <v>-0.42806088548018906</v>
      </c>
      <c r="HD202" s="25">
        <v>0.45450411397588752</v>
      </c>
      <c r="HE202" s="18">
        <f t="shared" si="479"/>
        <v>4.0104042561683038</v>
      </c>
      <c r="HF202" s="18">
        <f t="shared" si="480"/>
        <v>7.7017564087388255</v>
      </c>
      <c r="HG202" s="18">
        <f>IF(ISNUMBER(HE202),HG201+HE202*0.5,IF(ISNUMBER(HE403),0,""))</f>
        <v>632.76329351008405</v>
      </c>
      <c r="HH202" s="18">
        <f>IF(ISNUMBER(HF202),HH201+HF202*0.5,IF(ISNUMBER(HF403),0,""))</f>
        <v>699.27549568077529</v>
      </c>
      <c r="HI202" s="18">
        <f>IF(ISNUMBER(HG202), HG202*COS(RADIANS(-$C202+Графики!$B$3))+HH202*SIN(RADIANS(-$C202+Графики!$B$3)),"")</f>
        <v>632.76329351008405</v>
      </c>
      <c r="HJ202" s="19">
        <f>IF(ISNUMBER(HG202), HG202*COS(RADIANS(-$C202+Графики!$B$5))+HH202*SIN(RADIANS(-$C202+Графики!$B$5)),"")</f>
        <v>699.27549568077529</v>
      </c>
      <c r="HK202" s="24">
        <v>-0.32469084550899796</v>
      </c>
      <c r="HL202" s="25">
        <v>0.12097000023516724</v>
      </c>
      <c r="HM202" s="25">
        <v>-0.42110091369749714</v>
      </c>
      <c r="HN202" s="25">
        <v>0.35524552868017178</v>
      </c>
      <c r="HO202" s="18">
        <f t="shared" si="481"/>
        <v>3.8891147487138888</v>
      </c>
      <c r="HP202" s="18">
        <f t="shared" si="482"/>
        <v>6.774848950757737</v>
      </c>
      <c r="HQ202" s="18">
        <f>IF(ISNUMBER(HO202),HQ201+HO202*0.5,IF(ISNUMBER(HO403),0,""))</f>
        <v>629.71965343796239</v>
      </c>
      <c r="HR202" s="18">
        <f>IF(ISNUMBER(HP202),HR201+HP202*0.5,IF(ISNUMBER(HP403),0,""))</f>
        <v>710.62092847537451</v>
      </c>
      <c r="HS202" s="18">
        <f>IF(ISNUMBER(HQ202), HQ202*COS(RADIANS(-$C202+Графики!$B$3))+HR202*SIN(RADIANS(-$C202+Графики!$B$3)),"")</f>
        <v>629.71965343796239</v>
      </c>
      <c r="HT202" s="19">
        <f>IF(ISNUMBER(HQ202), HQ202*COS(RADIANS(-$C202+Графики!$B$5))+HR202*SIN(RADIANS(-$C202+Графики!$B$5)),"")</f>
        <v>710.62092847537451</v>
      </c>
      <c r="HU202" s="24">
        <v>-0.2806680857739895</v>
      </c>
      <c r="HV202" s="25">
        <v>0.18462903601331707</v>
      </c>
      <c r="HW202" s="25">
        <v>-0.4193131804654523</v>
      </c>
      <c r="HX202" s="25">
        <v>0.33166411039567323</v>
      </c>
      <c r="HY202" s="18">
        <f t="shared" si="483"/>
        <v>4.0604722297428433</v>
      </c>
      <c r="HZ202" s="18">
        <f t="shared" si="484"/>
        <v>6.5534662560862076</v>
      </c>
      <c r="IA202" s="18">
        <f>IF(ISNUMBER(HY202),IA201+HY202*0.5,IF(ISNUMBER(HY403),0,""))</f>
        <v>625.43475227539568</v>
      </c>
      <c r="IB202" s="18">
        <f>IF(ISNUMBER(HZ202),IB201+HZ202*0.5,IF(ISNUMBER(HZ403),0,""))</f>
        <v>692.58327150785942</v>
      </c>
      <c r="IC202" s="18">
        <f>IF(ISNUMBER(IA202), IA202*COS(RADIANS(-$C202+Графики!$B$3))+IB202*SIN(RADIANS(-$C202+Графики!$B$3)),"")</f>
        <v>625.43475227539568</v>
      </c>
      <c r="ID202" s="19">
        <f>IF(ISNUMBER(IA202), IA202*COS(RADIANS(-$C202+Графики!$B$5))+IB202*SIN(RADIANS(-$C202+Графики!$B$5)),"")</f>
        <v>692.58327150785942</v>
      </c>
      <c r="IE202" s="24">
        <v>-0.17882944640585249</v>
      </c>
      <c r="IF202" s="25">
        <v>0.18091569443066544</v>
      </c>
      <c r="IG202" s="25">
        <v>-0.39243486986065035</v>
      </c>
      <c r="IH202" s="25">
        <v>0.45564995315819223</v>
      </c>
      <c r="II202" s="18">
        <f t="shared" si="485"/>
        <v>3.1393634310812906</v>
      </c>
      <c r="IJ202" s="18">
        <f t="shared" si="486"/>
        <v>7.4008686861500612</v>
      </c>
      <c r="IK202" s="18">
        <f>IF(ISNUMBER(II202),IK201+II202*0.5,IF(ISNUMBER(II403),0,""))</f>
        <v>628.93559417635936</v>
      </c>
      <c r="IL202" s="18">
        <f>IF(ISNUMBER(IJ202),IL201+IJ202*0.5,IF(ISNUMBER(IJ403),0,""))</f>
        <v>696.32030867087644</v>
      </c>
      <c r="IM202" s="18">
        <f>IF(ISNUMBER(IK202), IK202*COS(RADIANS(-$C202+Графики!$B$3))+IL202*SIN(RADIANS(-$C202+Графики!$B$3)),"")</f>
        <v>628.93559417635936</v>
      </c>
      <c r="IN202" s="19">
        <f>IF(ISNUMBER(IK202), IK202*COS(RADIANS(-$C202+Графики!$B$5))+IL202*SIN(RADIANS(-$C202+Графики!$B$5)),"")</f>
        <v>696.32030867087644</v>
      </c>
      <c r="IO202" s="24">
        <v>-0.13220976940348386</v>
      </c>
      <c r="IP202" s="25">
        <v>0.26672124204474401</v>
      </c>
      <c r="IQ202" s="25">
        <v>-0.40351459112892318</v>
      </c>
      <c r="IR202" s="25">
        <v>0.47115906176124733</v>
      </c>
      <c r="IS202" s="18">
        <f t="shared" si="487"/>
        <v>3.4813227869582479</v>
      </c>
      <c r="IT202" s="18">
        <f t="shared" si="488"/>
        <v>7.6328934429997739</v>
      </c>
      <c r="IU202" s="18">
        <f>IF(ISNUMBER(IS202),IU201+IS202*0.5,IF(ISNUMBER(IS403),0,""))</f>
        <v>625.29756364163904</v>
      </c>
      <c r="IV202" s="18">
        <f>IF(ISNUMBER(IT202),IV201+IT202*0.5,IF(ISNUMBER(IT403),0,""))</f>
        <v>701.25996280406605</v>
      </c>
      <c r="IW202" s="18">
        <f>IF(ISNUMBER(IU202), IU202*COS(RADIANS(-$C202+Графики!$B$3))+IV202*SIN(RADIANS(-$C202+Графики!$B$3)),"")</f>
        <v>625.29756364163904</v>
      </c>
      <c r="IX202" s="19">
        <f>IF(ISNUMBER(IU202), IU202*COS(RADIANS(-$C202+Графики!$B$5))+IV202*SIN(RADIANS(-$C202+Графики!$B$5)),"")</f>
        <v>701.25996280406605</v>
      </c>
    </row>
    <row r="203" spans="1:258" s="88" customFormat="1" x14ac:dyDescent="0.25">
      <c r="A203" s="44">
        <v>203</v>
      </c>
      <c r="B203" s="50">
        <v>0</v>
      </c>
      <c r="C203" s="11">
        <f>IF(Графики!$A$7="Расчитывать с учетом закручивания скважины",B203,0)</f>
        <v>0</v>
      </c>
      <c r="D203" s="47">
        <v>100</v>
      </c>
      <c r="E203" s="34">
        <f>IF(ISNUMBER(INDEX($I$1:$IX$303,$A203,E$1) ),INDEX($I$1:$IX$303,$A203,E$1),0)</f>
        <v>4.8290064913266111</v>
      </c>
      <c r="F203" s="35">
        <f>IF(ISNUMBER(INDEX($I$1:$IX$303,$A203,F$1) ),INDEX($I$1:$IX$303,$A203,F$1),0)</f>
        <v>8.9619387222839588</v>
      </c>
      <c r="G203" s="35">
        <f>IF(ISNUMBER(INDEX($I$1:$IX$303,$A203,G$1) ),INDEX($I$1:$IX$303,$A203,G$1)-$G$305,0)</f>
        <v>-347.85992227391466</v>
      </c>
      <c r="H203" s="36">
        <f>IF(ISNUMBER(INDEX($I$1:$IX$303,$A203,H$1) ),INDEX($I$1:$IX$303,$A203,H$1)-$H$305,0)</f>
        <v>-447.98024239991503</v>
      </c>
      <c r="I203" s="29">
        <v>-0.26070600881662453</v>
      </c>
      <c r="J203" s="25">
        <v>0.29265952426932429</v>
      </c>
      <c r="K203" s="25">
        <v>-0.52957882379336996</v>
      </c>
      <c r="L203" s="25">
        <v>0.49739745376656641</v>
      </c>
      <c r="M203" s="18">
        <f t="shared" si="439"/>
        <v>4.8290064913266111</v>
      </c>
      <c r="N203" s="18">
        <f t="shared" si="440"/>
        <v>8.9619387222839588</v>
      </c>
      <c r="O203" s="18">
        <f>IF(ISNUMBER(M203),O202+M203*0.5,IF(ISNUMBER(M404),0,""))</f>
        <v>630.05623361549999</v>
      </c>
      <c r="P203" s="18">
        <f>IF(ISNUMBER(N203),P202+N203*0.5,IF(ISNUMBER(N404),0,""))</f>
        <v>707.44942108412249</v>
      </c>
      <c r="Q203" s="18">
        <f>IF(ISNUMBER(O203), O203*COS(RADIANS(-$C203+Графики!$B$3))+P203*SIN(RADIANS(-$C203+Графики!$B$3)),"")</f>
        <v>630.05623361549999</v>
      </c>
      <c r="R203" s="19">
        <f>IF(ISNUMBER(O203), O203*COS(RADIANS(-$C203+Графики!$B$5))+P203*SIN(RADIANS(-$C203+Графики!$B$5)),"")</f>
        <v>707.44942108412249</v>
      </c>
      <c r="S203" s="29">
        <v>-0.26873057157169045</v>
      </c>
      <c r="T203" s="25">
        <v>0.37164861405385552</v>
      </c>
      <c r="U203" s="25">
        <v>-0.62194318636328616</v>
      </c>
      <c r="V203" s="25">
        <v>0.60131969955096809</v>
      </c>
      <c r="W203" s="18">
        <f t="shared" si="441"/>
        <v>5.5883335380100458</v>
      </c>
      <c r="X203" s="18">
        <f t="shared" si="442"/>
        <v>10.674779744429237</v>
      </c>
      <c r="Y203" s="18">
        <f>IF(ISNUMBER(W203),Y202+W203*0.5,IF(ISNUMBER(W404),0,""))</f>
        <v>629.42173049106111</v>
      </c>
      <c r="Z203" s="18">
        <f>IF(ISNUMBER(X203),Z202+X203*0.5,IF(ISNUMBER(X404),0,""))</f>
        <v>706.92325491587428</v>
      </c>
      <c r="AA203" s="18">
        <f>IF(ISNUMBER(Y203), Y203*COS(RADIANS(-$C203+Графики!$B$3))+Z203*SIN(RADIANS(-$C203+Графики!$B$3)),"")</f>
        <v>629.42173049106111</v>
      </c>
      <c r="AB203" s="18">
        <f>IF(ISNUMBER(Y203), Y203*COS(RADIANS(-$C203+Графики!$B$5))+Z203*SIN(RADIANS(-$C203+Графики!$B$5)),"")</f>
        <v>706.92325491587428</v>
      </c>
      <c r="AC203" s="24">
        <v>-0.24254603891018511</v>
      </c>
      <c r="AD203" s="25">
        <v>0.21665116600808301</v>
      </c>
      <c r="AE203" s="25">
        <v>-0.70392163466960656</v>
      </c>
      <c r="AF203" s="25">
        <v>0.59474371140240712</v>
      </c>
      <c r="AG203" s="18">
        <f t="shared" si="443"/>
        <v>4.0072408461135813</v>
      </c>
      <c r="AH203" s="18">
        <f t="shared" si="444"/>
        <v>11.332750491378908</v>
      </c>
      <c r="AI203" s="18">
        <f>IF(ISNUMBER(AG203),AI202+AG203*0.5,IF(ISNUMBER(AG404),0,""))</f>
        <v>631.04388106590727</v>
      </c>
      <c r="AJ203" s="18">
        <f>IF(ISNUMBER(AH203),AJ202+AH203*0.5,IF(ISNUMBER(AH404),0,""))</f>
        <v>710.57691981979724</v>
      </c>
      <c r="AK203" s="18">
        <f>IF(ISNUMBER(AI203), AI203*COS(RADIANS(-$C203+Графики!$B$3))+AJ203*SIN(RADIANS(-$C203+Графики!$B$3)),"")</f>
        <v>631.04388106590727</v>
      </c>
      <c r="AL203" s="19">
        <f>IF(ISNUMBER(AI203), AI203*COS(RADIANS(-$C203+Графики!$B$5))+AJ203*SIN(RADIANS(-$C203+Графики!$B$5)),"")</f>
        <v>710.57691981979724</v>
      </c>
      <c r="AM203" s="24">
        <v>-0.37048802725413243</v>
      </c>
      <c r="AN203" s="25">
        <v>0.18334414534268054</v>
      </c>
      <c r="AO203" s="25">
        <v>-0.56583059988498863</v>
      </c>
      <c r="AP203" s="25">
        <v>0.54172473326092008</v>
      </c>
      <c r="AQ203" s="18">
        <f t="shared" si="445"/>
        <v>4.8330786417481102</v>
      </c>
      <c r="AR203" s="18">
        <f t="shared" si="446"/>
        <v>9.6650931235083437</v>
      </c>
      <c r="AS203" s="18">
        <f>IF(ISNUMBER(AQ203),AS202+AQ203*0.5,IF(ISNUMBER(AQ404),0,""))</f>
        <v>622.52981156170881</v>
      </c>
      <c r="AT203" s="18">
        <f>IF(ISNUMBER(AR203),AT202+AR203*0.5,IF(ISNUMBER(AR404),0,""))</f>
        <v>703.39023723765524</v>
      </c>
      <c r="AU203" s="18">
        <f>IF(ISNUMBER(AS203), AS203*COS(RADIANS(-$C203+Графики!$B$3))+AT203*SIN(RADIANS(-$C203+Графики!$B$3)),"")</f>
        <v>622.52981156170881</v>
      </c>
      <c r="AV203" s="19">
        <f>IF(ISNUMBER(AS203), AS203*COS(RADIANS(-$C203+Графики!$B$5))+AT203*SIN(RADIANS(-$C203+Графики!$B$5)),"")</f>
        <v>703.39023723765524</v>
      </c>
      <c r="AW203" s="24">
        <v>-0.3914153046557699</v>
      </c>
      <c r="AX203" s="25">
        <v>0.24919712577303085</v>
      </c>
      <c r="AY203" s="25">
        <v>-0.70616498436853892</v>
      </c>
      <c r="AZ203" s="25">
        <v>0.53739283171955632</v>
      </c>
      <c r="BA203" s="18">
        <f t="shared" si="447"/>
        <v>5.5903689511052672</v>
      </c>
      <c r="BB203" s="18">
        <f t="shared" si="448"/>
        <v>10.851876161562572</v>
      </c>
      <c r="BC203" s="18">
        <f>IF(ISNUMBER(BA203),BC202+BA203*0.5,IF(ISNUMBER(BA404),0,""))</f>
        <v>625.52359246619801</v>
      </c>
      <c r="BD203" s="18">
        <f>IF(ISNUMBER(BB203),BD202+BB203*0.5,IF(ISNUMBER(BB404),0,""))</f>
        <v>703.63928943475946</v>
      </c>
      <c r="BE203" s="18">
        <f>IF(ISNUMBER(BC203), BC203*COS(RADIANS(-$C203+Графики!$B$3))+BD203*SIN(RADIANS(-$C203+Графики!$B$3)),"")</f>
        <v>625.52359246619801</v>
      </c>
      <c r="BF203" s="19">
        <f>IF(ISNUMBER(BC203), BC203*COS(RADIANS(-$C203+Графики!$B$5))+BD203*SIN(RADIANS(-$C203+Графики!$B$5)),"")</f>
        <v>703.63928943475946</v>
      </c>
      <c r="BG203" s="24">
        <v>-0.29115996935003219</v>
      </c>
      <c r="BH203" s="25">
        <v>0.36090200582091259</v>
      </c>
      <c r="BI203" s="25">
        <v>-0.70464606713394073</v>
      </c>
      <c r="BJ203" s="25">
        <v>0.55060242790650615</v>
      </c>
      <c r="BK203" s="18">
        <f t="shared" si="449"/>
        <v>5.6902834885236171</v>
      </c>
      <c r="BL203" s="18">
        <f t="shared" si="450"/>
        <v>10.953890517364371</v>
      </c>
      <c r="BM203" s="18">
        <f>IF(ISNUMBER(BK203),BM202+BK203*0.5,IF(ISNUMBER(BK404),0,""))</f>
        <v>626.94982630112349</v>
      </c>
      <c r="BN203" s="18">
        <f>IF(ISNUMBER(BL203),BN202+BL203*0.5,IF(ISNUMBER(BL404),0,""))</f>
        <v>698.4037677367545</v>
      </c>
      <c r="BO203" s="18">
        <f>IF(ISNUMBER(BM203), BM203*COS(RADIANS(-$C203+Графики!$B$3))+BN203*SIN(RADIANS(-$C203+Графики!$B$3)),"")</f>
        <v>626.94982630112349</v>
      </c>
      <c r="BP203" s="19">
        <f>IF(ISNUMBER(BM203), BM203*COS(RADIANS(-$C203+Графики!$B$5))+BN203*SIN(RADIANS(-$C203+Графики!$B$5)),"")</f>
        <v>698.4037677367545</v>
      </c>
      <c r="BQ203" s="24">
        <v>-0.28769769654668415</v>
      </c>
      <c r="BR203" s="25">
        <v>0.29902893794811014</v>
      </c>
      <c r="BS203" s="25">
        <v>-0.55409905987398278</v>
      </c>
      <c r="BT203" s="25">
        <v>0.58132935866779356</v>
      </c>
      <c r="BU203" s="18">
        <f t="shared" si="451"/>
        <v>5.1201334189056995</v>
      </c>
      <c r="BV203" s="18">
        <f t="shared" si="452"/>
        <v>9.9083200304044112</v>
      </c>
      <c r="BW203" s="18">
        <f>IF(ISNUMBER(BU203),BW202+BU203*0.5,IF(ISNUMBER(BU404),0,""))</f>
        <v>630.33064872081252</v>
      </c>
      <c r="BX203" s="18">
        <f>IF(ISNUMBER(BV203),BX202+BV203*0.5,IF(ISNUMBER(BV404),0,""))</f>
        <v>702.87503621248561</v>
      </c>
      <c r="BY203" s="18">
        <f>IF(ISNUMBER(BW203), BW203*COS(RADIANS(-$C203+Графики!$B$3))+BX203*SIN(RADIANS(-$C203+Графики!$B$3)),"")</f>
        <v>630.33064872081252</v>
      </c>
      <c r="BZ203" s="19">
        <f>IF(ISNUMBER(BW203), BW203*COS(RADIANS(-$C203+Графики!$B$5))+BX203*SIN(RADIANS(-$C203+Графики!$B$5)),"")</f>
        <v>702.87503621248561</v>
      </c>
      <c r="CA203" s="29">
        <v>-0.38524658103281995</v>
      </c>
      <c r="CB203" s="25">
        <v>0.24422200772291122</v>
      </c>
      <c r="CC203" s="25">
        <v>-0.59088103071947118</v>
      </c>
      <c r="CD203" s="25">
        <v>0.61583660713347399</v>
      </c>
      <c r="CE203" s="18">
        <f t="shared" si="453"/>
        <v>5.4931220801915508</v>
      </c>
      <c r="CF203" s="18">
        <f t="shared" si="454"/>
        <v>10.530403333157755</v>
      </c>
      <c r="CG203" s="18">
        <f>IF(ISNUMBER(CE203),CG202+CE203*0.5,IF(ISNUMBER(CE404),0,""))</f>
        <v>637.64352056874577</v>
      </c>
      <c r="CH203" s="18">
        <f>IF(ISNUMBER(CF203),CH202+CF203*0.5,IF(ISNUMBER(CF404),0,""))</f>
        <v>718.62896330663136</v>
      </c>
      <c r="CI203" s="18">
        <f>IF(ISNUMBER(CG203), CG203*COS(RADIANS(-$C203+Графики!$B$3))+CH203*SIN(RADIANS(-$C203+Графики!$B$3)),"")</f>
        <v>637.64352056874577</v>
      </c>
      <c r="CJ203" s="19">
        <f>IF(ISNUMBER(CG203), CG203*COS(RADIANS(-$C203+Графики!$B$5))+CH203*SIN(RADIANS(-$C203+Графики!$B$5)),"")</f>
        <v>718.62896330663136</v>
      </c>
      <c r="CK203" s="24">
        <v>-0.35233991209113691</v>
      </c>
      <c r="CL203" s="25">
        <v>0.22135593840284692</v>
      </c>
      <c r="CM203" s="25">
        <v>-0.60060010157383259</v>
      </c>
      <c r="CN203" s="25">
        <v>0.58465993293148344</v>
      </c>
      <c r="CO203" s="18">
        <f t="shared" si="455"/>
        <v>5.0064198341543511</v>
      </c>
      <c r="CP203" s="18">
        <f t="shared" si="456"/>
        <v>10.343160618102186</v>
      </c>
      <c r="CQ203" s="18">
        <f>IF(ISNUMBER(CO203),CQ202+CO203*0.5,IF(ISNUMBER(CO404),0,""))</f>
        <v>637.85992375808416</v>
      </c>
      <c r="CR203" s="18">
        <f>IF(ISNUMBER(CP203),CR202+CP203*0.5,IF(ISNUMBER(CP404),0,""))</f>
        <v>714.36966596076752</v>
      </c>
      <c r="CS203" s="18">
        <f>IF(ISNUMBER(CQ203), CQ203*COS(RADIANS(-$C203+Графики!$B$3))+CR203*SIN(RADIANS(-$C203+Графики!$B$3)),"")</f>
        <v>637.85992375808416</v>
      </c>
      <c r="CT203" s="19">
        <f>IF(ISNUMBER(CQ203), CQ203*COS(RADIANS(-$C203+Графики!$B$5))+CR203*SIN(RADIANS(-$C203+Графики!$B$5)),"")</f>
        <v>714.36966596076752</v>
      </c>
      <c r="CU203" s="24">
        <v>-0.33040279589141203</v>
      </c>
      <c r="CV203" s="25">
        <v>0.25794248001701503</v>
      </c>
      <c r="CW203" s="25">
        <v>-0.58058766872836931</v>
      </c>
      <c r="CX203" s="25">
        <v>0.65281084560419078</v>
      </c>
      <c r="CY203" s="18">
        <f t="shared" si="457"/>
        <v>5.1342585442788087</v>
      </c>
      <c r="CZ203" s="18">
        <f t="shared" si="458"/>
        <v>10.763224706760774</v>
      </c>
      <c r="DA203" s="18">
        <f>IF(ISNUMBER(CY203),DA202+CY203*0.5,IF(ISNUMBER(CY404),0,""))</f>
        <v>627.0372024742087</v>
      </c>
      <c r="DB203" s="18">
        <f>IF(ISNUMBER(CZ203),DB202+CZ203*0.5,IF(ISNUMBER(CZ404),0,""))</f>
        <v>709.99569403735143</v>
      </c>
      <c r="DC203" s="18">
        <f>IF(ISNUMBER(DA203), DA203*COS(RADIANS(-$C203+Графики!$B$3))+DB203*SIN(RADIANS(-$C203+Графики!$B$3)),"")</f>
        <v>627.0372024742087</v>
      </c>
      <c r="DD203" s="19">
        <f>IF(ISNUMBER(DA203), DA203*COS(RADIANS(-$C203+Графики!$B$5))+DB203*SIN(RADIANS(-$C203+Графики!$B$5)),"")</f>
        <v>709.99569403735143</v>
      </c>
      <c r="DE203" s="24">
        <v>-0.34310844634877463</v>
      </c>
      <c r="DF203" s="25">
        <v>0.23099963709824076</v>
      </c>
      <c r="DG203" s="25">
        <v>-0.53876746940413334</v>
      </c>
      <c r="DH203" s="25">
        <v>0.60248560387647787</v>
      </c>
      <c r="DI203" s="18">
        <f t="shared" si="459"/>
        <v>5.0100172001962875</v>
      </c>
      <c r="DJ203" s="18">
        <f t="shared" si="460"/>
        <v>9.9591472239156662</v>
      </c>
      <c r="DK203" s="18">
        <f>IF(ISNUMBER(DI203),DK202+DI203*0.5,IF(ISNUMBER(DI404),0,""))</f>
        <v>625.40981983797326</v>
      </c>
      <c r="DL203" s="18">
        <f>IF(ISNUMBER(DJ203),DL202+DJ203*0.5,IF(ISNUMBER(DJ404),0,""))</f>
        <v>711.13774068493763</v>
      </c>
      <c r="DM203" s="18">
        <f>IF(ISNUMBER(DK203), DK203*COS(RADIANS(-$C203+Графики!$B$3))+DL203*SIN(RADIANS(-$C203+Графики!$B$3)),"")</f>
        <v>625.40981983797326</v>
      </c>
      <c r="DN203" s="19">
        <f>IF(ISNUMBER(DK203), DK203*COS(RADIANS(-$C203+Графики!$B$5))+DL203*SIN(RADIANS(-$C203+Графики!$B$5)),"")</f>
        <v>711.13774068493763</v>
      </c>
      <c r="DO203" s="24">
        <v>-0.36993724412497353</v>
      </c>
      <c r="DP203" s="25">
        <v>0.25492184678332719</v>
      </c>
      <c r="DQ203" s="25">
        <v>-0.58838335491761029</v>
      </c>
      <c r="DR203" s="25">
        <v>0.57655162761069656</v>
      </c>
      <c r="DS203" s="18">
        <f t="shared" si="461"/>
        <v>5.452897225501494</v>
      </c>
      <c r="DT203" s="18">
        <f t="shared" si="462"/>
        <v>10.165800405352128</v>
      </c>
      <c r="DU203" s="18">
        <f>IF(ISNUMBER(DS203),DU202+DS203*0.5,IF(ISNUMBER(DS404),0,""))</f>
        <v>637.14295847202573</v>
      </c>
      <c r="DV203" s="18">
        <f>IF(ISNUMBER(DT203),DV202+DT203*0.5,IF(ISNUMBER(DT404),0,""))</f>
        <v>708.80740000307321</v>
      </c>
      <c r="DW203" s="18">
        <f>IF(ISNUMBER(DU203), DU203*COS(RADIANS(-$C203+Графики!$B$3))+DV203*SIN(RADIANS(-$C203+Графики!$B$3)),"")</f>
        <v>637.14295847202573</v>
      </c>
      <c r="DX203" s="19">
        <f>IF(ISNUMBER(DU203), DU203*COS(RADIANS(-$C203+Графики!$B$5))+DV203*SIN(RADIANS(-$C203+Графики!$B$5)),"")</f>
        <v>708.80740000307321</v>
      </c>
      <c r="DY203" s="24">
        <v>-0.29347005999804754</v>
      </c>
      <c r="DZ203" s="25">
        <v>0.33389221252433132</v>
      </c>
      <c r="EA203" s="25">
        <v>-0.63076221611095951</v>
      </c>
      <c r="EB203" s="25">
        <v>0.58880375047878941</v>
      </c>
      <c r="EC203" s="18">
        <f t="shared" si="463"/>
        <v>5.4747412799055022</v>
      </c>
      <c r="ED203" s="18">
        <f t="shared" si="464"/>
        <v>10.642519869860989</v>
      </c>
      <c r="EE203" s="18">
        <f>IF(ISNUMBER(EC203),EE202+EC203*0.5,IF(ISNUMBER(EC404),0,""))</f>
        <v>626.66937048250236</v>
      </c>
      <c r="EF203" s="18">
        <f>IF(ISNUMBER(ED203),EF202+ED203*0.5,IF(ISNUMBER(ED404),0,""))</f>
        <v>701.59912406015133</v>
      </c>
      <c r="EG203" s="18">
        <f>IF(ISNUMBER(EE203), EE203*COS(RADIANS(-$C203+Графики!$B$3))+EF203*SIN(RADIANS(-$C203+Графики!$B$3)),"")</f>
        <v>626.66937048250236</v>
      </c>
      <c r="EH203" s="19">
        <f>IF(ISNUMBER(EE203), EE203*COS(RADIANS(-$C203+Графики!$B$5))+EF203*SIN(RADIANS(-$C203+Графики!$B$5)),"")</f>
        <v>701.59912406015133</v>
      </c>
      <c r="EI203" s="24">
        <v>-0.26267426367202928</v>
      </c>
      <c r="EJ203" s="25">
        <v>0.19095626550175995</v>
      </c>
      <c r="EK203" s="25">
        <v>-0.69259267282634285</v>
      </c>
      <c r="EL203" s="25">
        <v>0.62981008973429031</v>
      </c>
      <c r="EM203" s="18">
        <f t="shared" si="465"/>
        <v>3.958662821375504</v>
      </c>
      <c r="EN203" s="18">
        <f t="shared" si="466"/>
        <v>11.539884981007333</v>
      </c>
      <c r="EO203" s="18">
        <f>IF(ISNUMBER(EM203),EO202+EM203*0.5,IF(ISNUMBER(EM404),0,""))</f>
        <v>630.53167745852318</v>
      </c>
      <c r="EP203" s="18">
        <f>IF(ISNUMBER(EN203),EP202+EN203*0.5,IF(ISNUMBER(EN404),0,""))</f>
        <v>706.38709000146127</v>
      </c>
      <c r="EQ203" s="18">
        <f>IF(ISNUMBER(EO203), EO203*COS(RADIANS(-$C203+Графики!$B$3))+EP203*SIN(RADIANS(-$C203+Графики!$B$3)),"")</f>
        <v>630.53167745852318</v>
      </c>
      <c r="ER203" s="19">
        <f>IF(ISNUMBER(EO203), EO203*COS(RADIANS(-$C203+Графики!$B$5))+EP203*SIN(RADIANS(-$C203+Графики!$B$5)),"")</f>
        <v>706.38709000146127</v>
      </c>
      <c r="ES203" s="24">
        <v>-0.24747046376937501</v>
      </c>
      <c r="ET203" s="25">
        <v>0.34734183806397079</v>
      </c>
      <c r="EU203" s="25">
        <v>-0.55745012248614056</v>
      </c>
      <c r="EV203" s="25">
        <v>0.51820584590120744</v>
      </c>
      <c r="EW203" s="18">
        <f t="shared" si="467"/>
        <v>5.1906932398321421</v>
      </c>
      <c r="EX203" s="18">
        <f t="shared" si="468"/>
        <v>9.3867312827959744</v>
      </c>
      <c r="EY203" s="18">
        <f>IF(ISNUMBER(EW203),EY202+EW203*0.5,IF(ISNUMBER(EW404),0,""))</f>
        <v>619.09899456060623</v>
      </c>
      <c r="EZ203" s="18">
        <f>IF(ISNUMBER(EX203),EZ202+EX203*0.5,IF(ISNUMBER(EX404),0,""))</f>
        <v>706.19524736773678</v>
      </c>
      <c r="FA203" s="18">
        <f>IF(ISNUMBER(EY203), EY203*COS(RADIANS(-$C203+Графики!$B$3))+EZ203*SIN(RADIANS(-$C203+Графики!$B$3)),"")</f>
        <v>619.09899456060623</v>
      </c>
      <c r="FB203" s="19">
        <f>IF(ISNUMBER(EY203), EY203*COS(RADIANS(-$C203+Графики!$B$5))+EZ203*SIN(RADIANS(-$C203+Графики!$B$5)),"")</f>
        <v>706.19524736773678</v>
      </c>
      <c r="FC203" s="24">
        <v>-0.2088591344618029</v>
      </c>
      <c r="FD203" s="25">
        <v>0.2831990731442845</v>
      </c>
      <c r="FE203" s="25">
        <v>-0.6816406542928356</v>
      </c>
      <c r="FF203" s="25">
        <v>0.59082494568253074</v>
      </c>
      <c r="FG203" s="18">
        <f t="shared" si="469"/>
        <v>4.2940047211669681</v>
      </c>
      <c r="FH203" s="18">
        <f t="shared" si="470"/>
        <v>11.104128963345802</v>
      </c>
      <c r="FI203" s="18">
        <f>IF(ISNUMBER(FG203),FI202+FG203*0.5,IF(ISNUMBER(FG404),0,""))</f>
        <v>629.11350026879109</v>
      </c>
      <c r="FJ203" s="18">
        <f>IF(ISNUMBER(FH203),FJ202+FH203*0.5,IF(ISNUMBER(FH404),0,""))</f>
        <v>710.4089203542859</v>
      </c>
      <c r="FK203" s="18">
        <f>IF(ISNUMBER(FI203), FI203*COS(RADIANS(-$C203+Графики!$B$3))+FJ203*SIN(RADIANS(-$C203+Графики!$B$3)),"")</f>
        <v>629.11350026879109</v>
      </c>
      <c r="FL203" s="19">
        <f>IF(ISNUMBER(FI203), FI203*COS(RADIANS(-$C203+Графики!$B$5))+FJ203*SIN(RADIANS(-$C203+Графики!$B$5)),"")</f>
        <v>710.4089203542859</v>
      </c>
      <c r="FM203" s="24">
        <v>-0.25818003324031424</v>
      </c>
      <c r="FN203" s="25">
        <v>0.36185085179337706</v>
      </c>
      <c r="FO203" s="25">
        <v>-0.51222506138535451</v>
      </c>
      <c r="FP203" s="25">
        <v>0.62089155692070808</v>
      </c>
      <c r="FQ203" s="18">
        <f t="shared" si="471"/>
        <v>5.4107638023490798</v>
      </c>
      <c r="FR203" s="18">
        <f t="shared" si="472"/>
        <v>9.8881467558351179</v>
      </c>
      <c r="FS203" s="18">
        <f>IF(ISNUMBER(FQ203),FS202+FQ203*0.5,IF(ISNUMBER(FQ404),0,""))</f>
        <v>635.33280768081272</v>
      </c>
      <c r="FT203" s="18">
        <f>IF(ISNUMBER(FR203),FT202+FR203*0.5,IF(ISNUMBER(FR404),0,""))</f>
        <v>703.27564515230085</v>
      </c>
      <c r="FU203" s="18">
        <f>IF(ISNUMBER(FS203), FS203*COS(RADIANS(-$C203+Графики!$B$3))+FT203*SIN(RADIANS(-$C203+Графики!$B$3)),"")</f>
        <v>635.33280768081272</v>
      </c>
      <c r="FV203" s="19">
        <f>IF(ISNUMBER(FS203), FS203*COS(RADIANS(-$C203+Графики!$B$5))+FT203*SIN(RADIANS(-$C203+Графики!$B$5)),"")</f>
        <v>703.27564515230085</v>
      </c>
      <c r="FW203" s="24">
        <v>-0.23535028661192534</v>
      </c>
      <c r="FX203" s="25">
        <v>0.35234429519950317</v>
      </c>
      <c r="FY203" s="25">
        <v>-0.61954059136952389</v>
      </c>
      <c r="FZ203" s="25">
        <v>0.63193908131012444</v>
      </c>
      <c r="GA203" s="18">
        <f t="shared" si="473"/>
        <v>5.1285802418313464</v>
      </c>
      <c r="GB203" s="18">
        <f t="shared" si="474"/>
        <v>10.921003305094523</v>
      </c>
      <c r="GC203" s="18">
        <f>IF(ISNUMBER(GA203),GC202+GA203*0.5,IF(ISNUMBER(GA404),0,""))</f>
        <v>638.20974461130595</v>
      </c>
      <c r="GD203" s="18">
        <f>IF(ISNUMBER(GB203),GD202+GB203*0.5,IF(ISNUMBER(GB404),0,""))</f>
        <v>695.68765202342854</v>
      </c>
      <c r="GE203" s="18">
        <f>IF(ISNUMBER(GC203), GC203*COS(RADIANS(-$C203+Графики!$B$3))+GD203*SIN(RADIANS(-$C203+Графики!$B$3)),"")</f>
        <v>638.20974461130595</v>
      </c>
      <c r="GF203" s="19">
        <f>IF(ISNUMBER(GC203), GC203*COS(RADIANS(-$C203+Графики!$B$5))+GD203*SIN(RADIANS(-$C203+Графики!$B$5)),"")</f>
        <v>695.68765202342854</v>
      </c>
      <c r="GG203" s="24">
        <v>-0.21509202159429816</v>
      </c>
      <c r="GH203" s="25">
        <v>0.31817964020435097</v>
      </c>
      <c r="GI203" s="25">
        <v>-0.65269366484571478</v>
      </c>
      <c r="GJ203" s="25">
        <v>0.59197033536505095</v>
      </c>
      <c r="GK203" s="18">
        <f t="shared" si="475"/>
        <v>4.6536563558219832</v>
      </c>
      <c r="GL203" s="18">
        <f t="shared" si="476"/>
        <v>10.861528870176505</v>
      </c>
      <c r="GM203" s="18">
        <f>IF(ISNUMBER(GK203),GM202+GK203*0.5,IF(ISNUMBER(GK404),0,""))</f>
        <v>638.30113556067681</v>
      </c>
      <c r="GN203" s="18">
        <f>IF(ISNUMBER(GL203),GN202+GL203*0.5,IF(ISNUMBER(GL404),0,""))</f>
        <v>706.59257100833963</v>
      </c>
      <c r="GO203" s="18">
        <f>IF(ISNUMBER(GM203), GM203*COS(RADIANS(-$C203+Графики!$B$3))+GN203*SIN(RADIANS(-$C203+Графики!$B$3)),"")</f>
        <v>638.30113556067681</v>
      </c>
      <c r="GP203" s="19">
        <f>IF(ISNUMBER(GM203), GM203*COS(RADIANS(-$C203+Графики!$B$5))+GN203*SIN(RADIANS(-$C203+Графики!$B$5)),"")</f>
        <v>706.59257100833963</v>
      </c>
      <c r="GQ203" s="24">
        <v>-0.24908028382344277</v>
      </c>
      <c r="GR203" s="25">
        <v>0.18741987894781023</v>
      </c>
      <c r="GS203" s="25">
        <v>-0.51139772781729431</v>
      </c>
      <c r="GT203" s="25">
        <v>0.59942333474212461</v>
      </c>
      <c r="GU203" s="18">
        <f t="shared" si="477"/>
        <v>3.809173301140043</v>
      </c>
      <c r="GV203" s="18">
        <f t="shared" si="478"/>
        <v>9.6935906538241028</v>
      </c>
      <c r="GW203" s="18">
        <f>IF(ISNUMBER(GU203),GW202+GU203*0.5,IF(ISNUMBER(GU404),0,""))</f>
        <v>632.91702947166448</v>
      </c>
      <c r="GX203" s="18">
        <f>IF(ISNUMBER(GV203),GX202+GV203*0.5,IF(ISNUMBER(GV404),0,""))</f>
        <v>705.8417534957382</v>
      </c>
      <c r="GY203" s="18">
        <f>IF(ISNUMBER(GW203), GW203*COS(RADIANS(-$C203+Графики!$B$3))+GX203*SIN(RADIANS(-$C203+Графики!$B$3)),"")</f>
        <v>632.91702947166448</v>
      </c>
      <c r="GZ203" s="19">
        <f>IF(ISNUMBER(GW203), GW203*COS(RADIANS(-$C203+Графики!$B$5))+GX203*SIN(RADIANS(-$C203+Графики!$B$5)),"")</f>
        <v>705.8417534957382</v>
      </c>
      <c r="HA203" s="24">
        <v>-0.21767040172319588</v>
      </c>
      <c r="HB203" s="25">
        <v>0.34893475595759482</v>
      </c>
      <c r="HC203" s="25">
        <v>-0.61548309382515243</v>
      </c>
      <c r="HD203" s="25">
        <v>0.63226736082800716</v>
      </c>
      <c r="HE203" s="18">
        <f t="shared" si="479"/>
        <v>4.9445426321574439</v>
      </c>
      <c r="HF203" s="18">
        <f t="shared" si="480"/>
        <v>10.888461673539673</v>
      </c>
      <c r="HG203" s="18">
        <f>IF(ISNUMBER(HE203),HG202+HE203*0.5,IF(ISNUMBER(HE404),0,""))</f>
        <v>635.23556482616277</v>
      </c>
      <c r="HH203" s="18">
        <f>IF(ISNUMBER(HF203),HH202+HF203*0.5,IF(ISNUMBER(HF404),0,""))</f>
        <v>704.71972651754515</v>
      </c>
      <c r="HI203" s="18">
        <f>IF(ISNUMBER(HG203), HG203*COS(RADIANS(-$C203+Графики!$B$3))+HH203*SIN(RADIANS(-$C203+Графики!$B$3)),"")</f>
        <v>635.23556482616277</v>
      </c>
      <c r="HJ203" s="19">
        <f>IF(ISNUMBER(HG203), HG203*COS(RADIANS(-$C203+Графики!$B$5))+HH203*SIN(RADIANS(-$C203+Графики!$B$5)),"")</f>
        <v>704.71972651754515</v>
      </c>
      <c r="HK203" s="24">
        <v>-0.36018521207442267</v>
      </c>
      <c r="HL203" s="25">
        <v>0.35278284302610674</v>
      </c>
      <c r="HM203" s="25">
        <v>-0.70707637679548552</v>
      </c>
      <c r="HN203" s="25">
        <v>0.55078431526348837</v>
      </c>
      <c r="HO203" s="18">
        <f t="shared" si="481"/>
        <v>6.2217798694083557</v>
      </c>
      <c r="HP203" s="18">
        <f t="shared" si="482"/>
        <v>10.976684866214175</v>
      </c>
      <c r="HQ203" s="18">
        <f>IF(ISNUMBER(HO203),HQ202+HO203*0.5,IF(ISNUMBER(HO404),0,""))</f>
        <v>632.83054337266663</v>
      </c>
      <c r="HR203" s="18">
        <f>IF(ISNUMBER(HP203),HR202+HP203*0.5,IF(ISNUMBER(HP404),0,""))</f>
        <v>716.10927090848156</v>
      </c>
      <c r="HS203" s="18">
        <f>IF(ISNUMBER(HQ203), HQ203*COS(RADIANS(-$C203+Графики!$B$3))+HR203*SIN(RADIANS(-$C203+Графики!$B$3)),"")</f>
        <v>632.83054337266663</v>
      </c>
      <c r="HT203" s="19">
        <f>IF(ISNUMBER(HQ203), HQ203*COS(RADIANS(-$C203+Графики!$B$5))+HR203*SIN(RADIANS(-$C203+Графики!$B$5)),"")</f>
        <v>716.10927090848156</v>
      </c>
      <c r="HU203" s="24">
        <v>-0.24545645046678266</v>
      </c>
      <c r="HV203" s="25">
        <v>0.36967531131711484</v>
      </c>
      <c r="HW203" s="25">
        <v>-0.63035933379255416</v>
      </c>
      <c r="HX203" s="25">
        <v>0.62304836900532112</v>
      </c>
      <c r="HY203" s="18">
        <f t="shared" si="483"/>
        <v>5.3680115076617811</v>
      </c>
      <c r="HZ203" s="18">
        <f t="shared" si="484"/>
        <v>10.937827536979535</v>
      </c>
      <c r="IA203" s="18">
        <f>IF(ISNUMBER(HY203),IA202+HY203*0.5,IF(ISNUMBER(HY404),0,""))</f>
        <v>628.11875802922657</v>
      </c>
      <c r="IB203" s="18">
        <f>IF(ISNUMBER(HZ203),IB202+HZ203*0.5,IF(ISNUMBER(HZ404),0,""))</f>
        <v>698.05218527634918</v>
      </c>
      <c r="IC203" s="18">
        <f>IF(ISNUMBER(IA203), IA203*COS(RADIANS(-$C203+Графики!$B$3))+IB203*SIN(RADIANS(-$C203+Графики!$B$3)),"")</f>
        <v>628.11875802922657</v>
      </c>
      <c r="ID203" s="19">
        <f>IF(ISNUMBER(IA203), IA203*COS(RADIANS(-$C203+Графики!$B$5))+IB203*SIN(RADIANS(-$C203+Графики!$B$5)),"")</f>
        <v>698.05218527634918</v>
      </c>
      <c r="IE203" s="24">
        <v>-0.22117403553065693</v>
      </c>
      <c r="IF203" s="25">
        <v>0.19395435089871896</v>
      </c>
      <c r="IG203" s="25">
        <v>-0.6570868788255817</v>
      </c>
      <c r="IH203" s="25">
        <v>0.5760524740495836</v>
      </c>
      <c r="II203" s="18">
        <f t="shared" si="485"/>
        <v>3.6226706569622573</v>
      </c>
      <c r="IJ203" s="18">
        <f t="shared" si="486"/>
        <v>10.760963227374535</v>
      </c>
      <c r="IK203" s="18">
        <f>IF(ISNUMBER(II203),IK202+II203*0.5,IF(ISNUMBER(II404),0,""))</f>
        <v>630.74692950484052</v>
      </c>
      <c r="IL203" s="18">
        <f>IF(ISNUMBER(IJ203),IL202+IJ203*0.5,IF(ISNUMBER(IJ404),0,""))</f>
        <v>701.70079028456371</v>
      </c>
      <c r="IM203" s="18">
        <f>IF(ISNUMBER(IK203), IK203*COS(RADIANS(-$C203+Графики!$B$3))+IL203*SIN(RADIANS(-$C203+Графики!$B$3)),"")</f>
        <v>630.74692950484052</v>
      </c>
      <c r="IN203" s="19">
        <f>IF(ISNUMBER(IK203), IK203*COS(RADIANS(-$C203+Графики!$B$5))+IL203*SIN(RADIANS(-$C203+Графики!$B$5)),"")</f>
        <v>701.70079028456371</v>
      </c>
      <c r="IO203" s="24">
        <v>-0.34388189292486759</v>
      </c>
      <c r="IP203" s="25">
        <v>0.20039797084898256</v>
      </c>
      <c r="IQ203" s="25">
        <v>-0.53191843986974863</v>
      </c>
      <c r="IR203" s="25">
        <v>0.5126715705464564</v>
      </c>
      <c r="IS203" s="18">
        <f t="shared" si="487"/>
        <v>4.7497199785782822</v>
      </c>
      <c r="IT203" s="18">
        <f t="shared" si="488"/>
        <v>9.1156412589746996</v>
      </c>
      <c r="IU203" s="18">
        <f>IF(ISNUMBER(IS203),IU202+IS203*0.5,IF(ISNUMBER(IS404),0,""))</f>
        <v>627.67242363092817</v>
      </c>
      <c r="IV203" s="18">
        <f>IF(ISNUMBER(IT203),IV202+IT203*0.5,IF(ISNUMBER(IT404),0,""))</f>
        <v>705.81778343355336</v>
      </c>
      <c r="IW203" s="18">
        <f>IF(ISNUMBER(IU203), IU203*COS(RADIANS(-$C203+Графики!$B$3))+IV203*SIN(RADIANS(-$C203+Графики!$B$3)),"")</f>
        <v>627.67242363092817</v>
      </c>
      <c r="IX203" s="19">
        <f>IF(ISNUMBER(IU203), IU203*COS(RADIANS(-$C203+Графики!$B$5))+IV203*SIN(RADIANS(-$C203+Графики!$B$5)),"")</f>
        <v>705.81778343355336</v>
      </c>
    </row>
    <row r="204" spans="1:258" s="88" customFormat="1" x14ac:dyDescent="0.25">
      <c r="A204" s="44">
        <v>204</v>
      </c>
      <c r="B204" s="50">
        <v>0</v>
      </c>
      <c r="C204" s="11">
        <f>IF(Графики!$A$7="Расчитывать с учетом закручивания скважины",B204,0)</f>
        <v>0</v>
      </c>
      <c r="D204" s="47">
        <v>100.5</v>
      </c>
      <c r="E204" s="34">
        <f>IF(ISNUMBER(INDEX($I$1:$IX$303,$A204,E$1) ),INDEX($I$1:$IX$303,$A204,E$1),0)</f>
        <v>7.8711695856678814</v>
      </c>
      <c r="F204" s="35">
        <f>IF(ISNUMBER(INDEX($I$1:$IX$303,$A204,F$1) ),INDEX($I$1:$IX$303,$A204,F$1),0)</f>
        <v>14.03149586235461</v>
      </c>
      <c r="G204" s="35">
        <f>IF(ISNUMBER(INDEX($I$1:$IX$303,$A204,G$1) ),INDEX($I$1:$IX$303,$A204,G$1)-$G$305,0)</f>
        <v>-343.92433748108067</v>
      </c>
      <c r="H204" s="36">
        <f>IF(ISNUMBER(INDEX($I$1:$IX$303,$A204,H$1) ),INDEX($I$1:$IX$303,$A204,H$1)-$H$305,0)</f>
        <v>-440.96449446873771</v>
      </c>
      <c r="I204" s="29">
        <v>-0.39399298451464659</v>
      </c>
      <c r="J204" s="25">
        <v>0.50798592356043937</v>
      </c>
      <c r="K204" s="25">
        <v>-0.88935412448665319</v>
      </c>
      <c r="L204" s="25">
        <v>0.71858962755842337</v>
      </c>
      <c r="M204" s="18">
        <f t="shared" si="439"/>
        <v>7.8711695856678814</v>
      </c>
      <c r="N204" s="18">
        <f t="shared" si="440"/>
        <v>14.03149586235461</v>
      </c>
      <c r="O204" s="18">
        <f>IF(ISNUMBER(M204),O203+M204*0.5,IF(ISNUMBER(M405),0,""))</f>
        <v>633.99181840833398</v>
      </c>
      <c r="P204" s="18">
        <f>IF(ISNUMBER(N204),P203+N204*0.5,IF(ISNUMBER(N405),0,""))</f>
        <v>714.46516901529981</v>
      </c>
      <c r="Q204" s="18">
        <f>IF(ISNUMBER(O204), O204*COS(RADIANS(-$C204+Графики!$B$3))+P204*SIN(RADIANS(-$C204+Графики!$B$3)),"")</f>
        <v>633.99181840833398</v>
      </c>
      <c r="R204" s="19">
        <f>IF(ISNUMBER(O204), O204*COS(RADIANS(-$C204+Графики!$B$5))+P204*SIN(RADIANS(-$C204+Графики!$B$5)),"")</f>
        <v>714.46516901529981</v>
      </c>
      <c r="S204" s="29">
        <v>-0.45150754470591459</v>
      </c>
      <c r="T204" s="25">
        <v>0.3932394324409314</v>
      </c>
      <c r="U204" s="25">
        <v>-0.77068433601363029</v>
      </c>
      <c r="V204" s="25">
        <v>0.6798903300938498</v>
      </c>
      <c r="W204" s="18">
        <f t="shared" si="441"/>
        <v>7.3717412805476172</v>
      </c>
      <c r="X204" s="18">
        <f t="shared" si="442"/>
        <v>12.658313914004593</v>
      </c>
      <c r="Y204" s="18">
        <f>IF(ISNUMBER(W204),Y203+W204*0.5,IF(ISNUMBER(W405),0,""))</f>
        <v>633.10760113133495</v>
      </c>
      <c r="Z204" s="18">
        <f>IF(ISNUMBER(X204),Z203+X204*0.5,IF(ISNUMBER(X405),0,""))</f>
        <v>713.25241187287656</v>
      </c>
      <c r="AA204" s="18">
        <f>IF(ISNUMBER(Y204), Y204*COS(RADIANS(-$C204+Графики!$B$3))+Z204*SIN(RADIANS(-$C204+Графики!$B$3)),"")</f>
        <v>633.10760113133495</v>
      </c>
      <c r="AB204" s="18">
        <f>IF(ISNUMBER(Y204), Y204*COS(RADIANS(-$C204+Графики!$B$5))+Z204*SIN(RADIANS(-$C204+Графики!$B$5)),"")</f>
        <v>713.25241187287656</v>
      </c>
      <c r="AC204" s="24">
        <v>-0.46467939998680818</v>
      </c>
      <c r="AD204" s="25">
        <v>0.36487941659084944</v>
      </c>
      <c r="AE204" s="25">
        <v>-0.89618851730766269</v>
      </c>
      <c r="AF204" s="25">
        <v>0.70386270230831938</v>
      </c>
      <c r="AG204" s="18">
        <f t="shared" si="443"/>
        <v>7.2392031129352343</v>
      </c>
      <c r="AH204" s="18">
        <f t="shared" si="444"/>
        <v>13.962627271044745</v>
      </c>
      <c r="AI204" s="18">
        <f>IF(ISNUMBER(AG204),AI203+AG204*0.5,IF(ISNUMBER(AG405),0,""))</f>
        <v>634.66348262237489</v>
      </c>
      <c r="AJ204" s="18">
        <f>IF(ISNUMBER(AH204),AJ203+AH204*0.5,IF(ISNUMBER(AH405),0,""))</f>
        <v>717.55823345531962</v>
      </c>
      <c r="AK204" s="18">
        <f>IF(ISNUMBER(AI204), AI204*COS(RADIANS(-$C204+Графики!$B$3))+AJ204*SIN(RADIANS(-$C204+Графики!$B$3)),"")</f>
        <v>634.66348262237489</v>
      </c>
      <c r="AL204" s="19">
        <f>IF(ISNUMBER(AI204), AI204*COS(RADIANS(-$C204+Графики!$B$5))+AJ204*SIN(RADIANS(-$C204+Графики!$B$5)),"")</f>
        <v>717.55823345531962</v>
      </c>
      <c r="AM204" s="24">
        <v>-0.49687416215462343</v>
      </c>
      <c r="AN204" s="25">
        <v>0.50639079092398365</v>
      </c>
      <c r="AO204" s="25">
        <v>-0.87011263991568555</v>
      </c>
      <c r="AP204" s="25">
        <v>0.61060865558296484</v>
      </c>
      <c r="AQ204" s="18">
        <f t="shared" si="445"/>
        <v>8.7550265005088868</v>
      </c>
      <c r="AR204" s="18">
        <f t="shared" si="446"/>
        <v>12.92137136575397</v>
      </c>
      <c r="AS204" s="18">
        <f>IF(ISNUMBER(AQ204),AS203+AQ204*0.5,IF(ISNUMBER(AQ405),0,""))</f>
        <v>626.90732481196324</v>
      </c>
      <c r="AT204" s="18">
        <f>IF(ISNUMBER(AR204),AT203+AR204*0.5,IF(ISNUMBER(AR405),0,""))</f>
        <v>709.85092292053218</v>
      </c>
      <c r="AU204" s="18">
        <f>IF(ISNUMBER(AS204), AS204*COS(RADIANS(-$C204+Графики!$B$3))+AT204*SIN(RADIANS(-$C204+Графики!$B$3)),"")</f>
        <v>626.90732481196324</v>
      </c>
      <c r="AV204" s="19">
        <f>IF(ISNUMBER(AS204), AS204*COS(RADIANS(-$C204+Графики!$B$5))+AT204*SIN(RADIANS(-$C204+Графики!$B$5)),"")</f>
        <v>709.85092292053218</v>
      </c>
      <c r="AW204" s="24">
        <v>-0.3988270817763182</v>
      </c>
      <c r="AX204" s="25">
        <v>0.38927251080831748</v>
      </c>
      <c r="AY204" s="25">
        <v>-0.81950452818612474</v>
      </c>
      <c r="AZ204" s="25">
        <v>0.76262588546975074</v>
      </c>
      <c r="BA204" s="18">
        <f t="shared" si="447"/>
        <v>6.8774121454054802</v>
      </c>
      <c r="BB204" s="18">
        <f t="shared" si="448"/>
        <v>13.806253811733436</v>
      </c>
      <c r="BC204" s="18">
        <f>IF(ISNUMBER(BA204),BC203+BA204*0.5,IF(ISNUMBER(BA405),0,""))</f>
        <v>628.96229853890077</v>
      </c>
      <c r="BD204" s="18">
        <f>IF(ISNUMBER(BB204),BD203+BB204*0.5,IF(ISNUMBER(BB405),0,""))</f>
        <v>710.54241634062623</v>
      </c>
      <c r="BE204" s="18">
        <f>IF(ISNUMBER(BC204), BC204*COS(RADIANS(-$C204+Графики!$B$3))+BD204*SIN(RADIANS(-$C204+Графики!$B$3)),"")</f>
        <v>628.96229853890077</v>
      </c>
      <c r="BF204" s="19">
        <f>IF(ISNUMBER(BC204), BC204*COS(RADIANS(-$C204+Графики!$B$5))+BD204*SIN(RADIANS(-$C204+Графики!$B$5)),"")</f>
        <v>710.54241634062623</v>
      </c>
      <c r="BG204" s="24">
        <v>-0.43313827224441326</v>
      </c>
      <c r="BH204" s="25">
        <v>0.46612459853211663</v>
      </c>
      <c r="BI204" s="25">
        <v>-0.7393245743974215</v>
      </c>
      <c r="BJ204" s="25">
        <v>0.68192636026691167</v>
      </c>
      <c r="BK204" s="18">
        <f t="shared" si="449"/>
        <v>7.8474684209663428</v>
      </c>
      <c r="BL204" s="18">
        <f t="shared" si="450"/>
        <v>12.402436173462419</v>
      </c>
      <c r="BM204" s="18">
        <f>IF(ISNUMBER(BK204),BM203+BK204*0.5,IF(ISNUMBER(BK405),0,""))</f>
        <v>630.87356051160668</v>
      </c>
      <c r="BN204" s="18">
        <f>IF(ISNUMBER(BL204),BN203+BL204*0.5,IF(ISNUMBER(BL405),0,""))</f>
        <v>704.60498582348566</v>
      </c>
      <c r="BO204" s="18">
        <f>IF(ISNUMBER(BM204), BM204*COS(RADIANS(-$C204+Графики!$B$3))+BN204*SIN(RADIANS(-$C204+Графики!$B$3)),"")</f>
        <v>630.87356051160668</v>
      </c>
      <c r="BP204" s="19">
        <f>IF(ISNUMBER(BM204), BM204*COS(RADIANS(-$C204+Графики!$B$5))+BN204*SIN(RADIANS(-$C204+Графики!$B$5)),"")</f>
        <v>704.60498582348566</v>
      </c>
      <c r="BQ204" s="24">
        <v>-0.3596319234059917</v>
      </c>
      <c r="BR204" s="25">
        <v>0.44587893393726041</v>
      </c>
      <c r="BS204" s="25">
        <v>-0.80782076351883969</v>
      </c>
      <c r="BT204" s="25">
        <v>0.68219503830186945</v>
      </c>
      <c r="BU204" s="18">
        <f t="shared" si="451"/>
        <v>7.0293504205425865</v>
      </c>
      <c r="BV204" s="18">
        <f t="shared" si="452"/>
        <v>13.002474420586047</v>
      </c>
      <c r="BW204" s="18">
        <f>IF(ISNUMBER(BU204),BW203+BU204*0.5,IF(ISNUMBER(BU405),0,""))</f>
        <v>633.84532393108384</v>
      </c>
      <c r="BX204" s="18">
        <f>IF(ISNUMBER(BV204),BX203+BV204*0.5,IF(ISNUMBER(BV405),0,""))</f>
        <v>709.37627342277858</v>
      </c>
      <c r="BY204" s="18">
        <f>IF(ISNUMBER(BW204), BW204*COS(RADIANS(-$C204+Графики!$B$3))+BX204*SIN(RADIANS(-$C204+Графики!$B$3)),"")</f>
        <v>633.84532393108384</v>
      </c>
      <c r="BZ204" s="19">
        <f>IF(ISNUMBER(BW204), BW204*COS(RADIANS(-$C204+Графики!$B$5))+BX204*SIN(RADIANS(-$C204+Графики!$B$5)),"")</f>
        <v>709.37627342277858</v>
      </c>
      <c r="CA204" s="29">
        <v>-0.53408434090952672</v>
      </c>
      <c r="CB204" s="25">
        <v>0.42489934381492656</v>
      </c>
      <c r="CC204" s="25">
        <v>-0.88544193559312045</v>
      </c>
      <c r="CD204" s="25">
        <v>0.69380408578700525</v>
      </c>
      <c r="CE204" s="18">
        <f t="shared" si="453"/>
        <v>8.3686137017722597</v>
      </c>
      <c r="CF204" s="18">
        <f t="shared" si="454"/>
        <v>13.781085135373464</v>
      </c>
      <c r="CG204" s="18">
        <f>IF(ISNUMBER(CE204),CG203+CE204*0.5,IF(ISNUMBER(CE405),0,""))</f>
        <v>641.82782741963194</v>
      </c>
      <c r="CH204" s="18">
        <f>IF(ISNUMBER(CF204),CH203+CF204*0.5,IF(ISNUMBER(CF405),0,""))</f>
        <v>725.51950587431804</v>
      </c>
      <c r="CI204" s="18">
        <f>IF(ISNUMBER(CG204), CG204*COS(RADIANS(-$C204+Графики!$B$3))+CH204*SIN(RADIANS(-$C204+Графики!$B$3)),"")</f>
        <v>641.82782741963194</v>
      </c>
      <c r="CJ204" s="19">
        <f>IF(ISNUMBER(CG204), CG204*COS(RADIANS(-$C204+Графики!$B$5))+CH204*SIN(RADIANS(-$C204+Графики!$B$5)),"")</f>
        <v>725.51950587431804</v>
      </c>
      <c r="CK204" s="24">
        <v>-0.50304293152593982</v>
      </c>
      <c r="CL204" s="25">
        <v>0.44670269847596467</v>
      </c>
      <c r="CM204" s="25">
        <v>-0.73903161962336827</v>
      </c>
      <c r="CN204" s="25">
        <v>0.79513355253802043</v>
      </c>
      <c r="CO204" s="18">
        <f t="shared" si="455"/>
        <v>8.287999261982133</v>
      </c>
      <c r="CP204" s="18">
        <f t="shared" si="456"/>
        <v>13.387716814003278</v>
      </c>
      <c r="CQ204" s="18">
        <f>IF(ISNUMBER(CO204),CQ203+CO204*0.5,IF(ISNUMBER(CO405),0,""))</f>
        <v>642.00392338907523</v>
      </c>
      <c r="CR204" s="18">
        <f>IF(ISNUMBER(CP204),CR203+CP204*0.5,IF(ISNUMBER(CP405),0,""))</f>
        <v>721.06352436776911</v>
      </c>
      <c r="CS204" s="18">
        <f>IF(ISNUMBER(CQ204), CQ204*COS(RADIANS(-$C204+Графики!$B$3))+CR204*SIN(RADIANS(-$C204+Графики!$B$3)),"")</f>
        <v>642.00392338907523</v>
      </c>
      <c r="CT204" s="19">
        <f>IF(ISNUMBER(CQ204), CQ204*COS(RADIANS(-$C204+Графики!$B$5))+CR204*SIN(RADIANS(-$C204+Графики!$B$5)),"")</f>
        <v>721.06352436776911</v>
      </c>
      <c r="CU204" s="24">
        <v>-0.40090467861189061</v>
      </c>
      <c r="CV204" s="25">
        <v>0.51231548830739781</v>
      </c>
      <c r="CW204" s="25">
        <v>-0.75401601501592597</v>
      </c>
      <c r="CX204" s="25">
        <v>0.79538751757402038</v>
      </c>
      <c r="CY204" s="18">
        <f t="shared" si="457"/>
        <v>7.9692649981790504</v>
      </c>
      <c r="CZ204" s="18">
        <f t="shared" si="458"/>
        <v>13.520684558700664</v>
      </c>
      <c r="DA204" s="18">
        <f>IF(ISNUMBER(CY204),DA203+CY204*0.5,IF(ISNUMBER(CY405),0,""))</f>
        <v>631.02183497329827</v>
      </c>
      <c r="DB204" s="18">
        <f>IF(ISNUMBER(CZ204),DB203+CZ204*0.5,IF(ISNUMBER(CZ405),0,""))</f>
        <v>716.75603631670174</v>
      </c>
      <c r="DC204" s="18">
        <f>IF(ISNUMBER(DA204), DA204*COS(RADIANS(-$C204+Графики!$B$3))+DB204*SIN(RADIANS(-$C204+Графики!$B$3)),"")</f>
        <v>631.02183497329827</v>
      </c>
      <c r="DD204" s="19">
        <f>IF(ISNUMBER(DA204), DA204*COS(RADIANS(-$C204+Графики!$B$5))+DB204*SIN(RADIANS(-$C204+Графики!$B$5)),"")</f>
        <v>716.75603631670174</v>
      </c>
      <c r="DE204" s="24">
        <v>-0.46202634548165034</v>
      </c>
      <c r="DF204" s="25">
        <v>0.48292905468008973</v>
      </c>
      <c r="DG204" s="25">
        <v>-0.75824038338744149</v>
      </c>
      <c r="DH204" s="25">
        <v>0.80400502374310856</v>
      </c>
      <c r="DI204" s="18">
        <f t="shared" si="459"/>
        <v>8.2461980491896032</v>
      </c>
      <c r="DJ204" s="18">
        <f t="shared" si="460"/>
        <v>13.632740726149168</v>
      </c>
      <c r="DK204" s="18">
        <f>IF(ISNUMBER(DI204),DK203+DI204*0.5,IF(ISNUMBER(DI405),0,""))</f>
        <v>629.53291886256807</v>
      </c>
      <c r="DL204" s="18">
        <f>IF(ISNUMBER(DJ204),DL203+DJ204*0.5,IF(ISNUMBER(DJ405),0,""))</f>
        <v>717.95411104801224</v>
      </c>
      <c r="DM204" s="18">
        <f>IF(ISNUMBER(DK204), DK204*COS(RADIANS(-$C204+Графики!$B$3))+DL204*SIN(RADIANS(-$C204+Графики!$B$3)),"")</f>
        <v>629.53291886256807</v>
      </c>
      <c r="DN204" s="19">
        <f>IF(ISNUMBER(DK204), DK204*COS(RADIANS(-$C204+Графики!$B$5))+DL204*SIN(RADIANS(-$C204+Графики!$B$5)),"")</f>
        <v>717.95411104801224</v>
      </c>
      <c r="DO204" s="24">
        <v>-0.39302312778685111</v>
      </c>
      <c r="DP204" s="25">
        <v>0.39904075257424876</v>
      </c>
      <c r="DQ204" s="25">
        <v>-0.8271184605411851</v>
      </c>
      <c r="DR204" s="25">
        <v>0.63219057802428114</v>
      </c>
      <c r="DS204" s="18">
        <f t="shared" si="461"/>
        <v>6.9120062602218928</v>
      </c>
      <c r="DT204" s="18">
        <f t="shared" si="462"/>
        <v>12.734529549040207</v>
      </c>
      <c r="DU204" s="18">
        <f>IF(ISNUMBER(DS204),DU203+DS204*0.5,IF(ISNUMBER(DS405),0,""))</f>
        <v>640.59896160213668</v>
      </c>
      <c r="DV204" s="18">
        <f>IF(ISNUMBER(DT204),DV203+DT204*0.5,IF(ISNUMBER(DT405),0,""))</f>
        <v>715.17466477759331</v>
      </c>
      <c r="DW204" s="18">
        <f>IF(ISNUMBER(DU204), DU204*COS(RADIANS(-$C204+Графики!$B$3))+DV204*SIN(RADIANS(-$C204+Графики!$B$3)),"")</f>
        <v>640.59896160213668</v>
      </c>
      <c r="DX204" s="19">
        <f>IF(ISNUMBER(DU204), DU204*COS(RADIANS(-$C204+Графики!$B$5))+DV204*SIN(RADIANS(-$C204+Графики!$B$5)),"")</f>
        <v>715.17466477759331</v>
      </c>
      <c r="DY204" s="24">
        <v>-0.37041673203234537</v>
      </c>
      <c r="DZ204" s="25">
        <v>0.4775495405414939</v>
      </c>
      <c r="EA204" s="25">
        <v>-0.79100438676816487</v>
      </c>
      <c r="EB204" s="25">
        <v>0.73552121254603409</v>
      </c>
      <c r="EC204" s="18">
        <f t="shared" si="463"/>
        <v>7.3998341666815515</v>
      </c>
      <c r="ED204" s="18">
        <f t="shared" si="464"/>
        <v>13.321054909225552</v>
      </c>
      <c r="EE204" s="18">
        <f>IF(ISNUMBER(EC204),EE203+EC204*0.5,IF(ISNUMBER(EC405),0,""))</f>
        <v>630.36928756584314</v>
      </c>
      <c r="EF204" s="18">
        <f>IF(ISNUMBER(ED204),EF203+ED204*0.5,IF(ISNUMBER(ED405),0,""))</f>
        <v>708.25965151476407</v>
      </c>
      <c r="EG204" s="18">
        <f>IF(ISNUMBER(EE204), EE204*COS(RADIANS(-$C204+Графики!$B$3))+EF204*SIN(RADIANS(-$C204+Графики!$B$3)),"")</f>
        <v>630.36928756584314</v>
      </c>
      <c r="EH204" s="19">
        <f>IF(ISNUMBER(EE204), EE204*COS(RADIANS(-$C204+Графики!$B$5))+EF204*SIN(RADIANS(-$C204+Графики!$B$5)),"")</f>
        <v>708.25965151476407</v>
      </c>
      <c r="EI204" s="24">
        <v>-0.37265268831458487</v>
      </c>
      <c r="EJ204" s="25">
        <v>0.41538473303687862</v>
      </c>
      <c r="EK204" s="25">
        <v>-0.89610995275786431</v>
      </c>
      <c r="EL204" s="25">
        <v>0.74190073535412671</v>
      </c>
      <c r="EM204" s="18">
        <f t="shared" si="465"/>
        <v>6.8768696118760753</v>
      </c>
      <c r="EN204" s="18">
        <f t="shared" si="466"/>
        <v>14.29385306083946</v>
      </c>
      <c r="EO204" s="18">
        <f>IF(ISNUMBER(EM204),EO203+EM204*0.5,IF(ISNUMBER(EM405),0,""))</f>
        <v>633.97011226446125</v>
      </c>
      <c r="EP204" s="18">
        <f>IF(ISNUMBER(EN204),EP203+EN204*0.5,IF(ISNUMBER(EN405),0,""))</f>
        <v>713.53401653188098</v>
      </c>
      <c r="EQ204" s="18">
        <f>IF(ISNUMBER(EO204), EO204*COS(RADIANS(-$C204+Графики!$B$3))+EP204*SIN(RADIANS(-$C204+Графики!$B$3)),"")</f>
        <v>633.97011226446125</v>
      </c>
      <c r="ER204" s="19">
        <f>IF(ISNUMBER(EO204), EO204*COS(RADIANS(-$C204+Графики!$B$5))+EP204*SIN(RADIANS(-$C204+Графики!$B$5)),"")</f>
        <v>713.53401653188098</v>
      </c>
      <c r="ES204" s="24">
        <v>-0.41345370914769086</v>
      </c>
      <c r="ET204" s="25">
        <v>0.43717220874375429</v>
      </c>
      <c r="EU204" s="25">
        <v>-0.77253507341105621</v>
      </c>
      <c r="EV204" s="25">
        <v>0.65178906021594674</v>
      </c>
      <c r="EW204" s="18">
        <f t="shared" si="467"/>
        <v>7.4230433130859819</v>
      </c>
      <c r="EX204" s="18">
        <f t="shared" si="468"/>
        <v>12.429252826519978</v>
      </c>
      <c r="EY204" s="18">
        <f>IF(ISNUMBER(EW204),EY203+EW204*0.5,IF(ISNUMBER(EW405),0,""))</f>
        <v>622.81051621714926</v>
      </c>
      <c r="EZ204" s="18">
        <f>IF(ISNUMBER(EX204),EZ203+EX204*0.5,IF(ISNUMBER(EX405),0,""))</f>
        <v>712.4098737809968</v>
      </c>
      <c r="FA204" s="18">
        <f>IF(ISNUMBER(EY204), EY204*COS(RADIANS(-$C204+Графики!$B$3))+EZ204*SIN(RADIANS(-$C204+Графики!$B$3)),"")</f>
        <v>622.81051621714926</v>
      </c>
      <c r="FB204" s="19">
        <f>IF(ISNUMBER(EY204), EY204*COS(RADIANS(-$C204+Графики!$B$5))+EZ204*SIN(RADIANS(-$C204+Графики!$B$5)),"")</f>
        <v>712.4098737809968</v>
      </c>
      <c r="FC204" s="24">
        <v>-0.37723072365750521</v>
      </c>
      <c r="FD204" s="25">
        <v>0.38605292117322831</v>
      </c>
      <c r="FE204" s="25">
        <v>-0.90973781888020688</v>
      </c>
      <c r="FF204" s="25">
        <v>0.767251742482148</v>
      </c>
      <c r="FG204" s="18">
        <f t="shared" si="469"/>
        <v>6.660857109749009</v>
      </c>
      <c r="FH204" s="18">
        <f t="shared" si="470"/>
        <v>14.63397231479836</v>
      </c>
      <c r="FI204" s="18">
        <f>IF(ISNUMBER(FG204),FI203+FG204*0.5,IF(ISNUMBER(FG405),0,""))</f>
        <v>632.4439288236656</v>
      </c>
      <c r="FJ204" s="18">
        <f>IF(ISNUMBER(FH204),FJ203+FH204*0.5,IF(ISNUMBER(FH405),0,""))</f>
        <v>717.72590651168503</v>
      </c>
      <c r="FK204" s="18">
        <f>IF(ISNUMBER(FI204), FI204*COS(RADIANS(-$C204+Графики!$B$3))+FJ204*SIN(RADIANS(-$C204+Графики!$B$3)),"")</f>
        <v>632.4439288236656</v>
      </c>
      <c r="FL204" s="19">
        <f>IF(ISNUMBER(FI204), FI204*COS(RADIANS(-$C204+Графики!$B$5))+FJ204*SIN(RADIANS(-$C204+Графики!$B$5)),"")</f>
        <v>717.72590651168503</v>
      </c>
      <c r="FM204" s="24">
        <v>-0.43652430958386546</v>
      </c>
      <c r="FN204" s="25">
        <v>0.45691411528747738</v>
      </c>
      <c r="FO204" s="25">
        <v>-0.73160713447812364</v>
      </c>
      <c r="FP204" s="25">
        <v>0.7084063397819762</v>
      </c>
      <c r="FQ204" s="18">
        <f t="shared" si="471"/>
        <v>7.796642096861107</v>
      </c>
      <c r="FR204" s="18">
        <f t="shared" si="472"/>
        <v>12.566157459170002</v>
      </c>
      <c r="FS204" s="18">
        <f>IF(ISNUMBER(FQ204),FS203+FQ204*0.5,IF(ISNUMBER(FQ405),0,""))</f>
        <v>639.23112872924332</v>
      </c>
      <c r="FT204" s="18">
        <f>IF(ISNUMBER(FR204),FT203+FR204*0.5,IF(ISNUMBER(FR405),0,""))</f>
        <v>709.55872388188584</v>
      </c>
      <c r="FU204" s="18">
        <f>IF(ISNUMBER(FS204), FS204*COS(RADIANS(-$C204+Графики!$B$3))+FT204*SIN(RADIANS(-$C204+Графики!$B$3)),"")</f>
        <v>639.23112872924332</v>
      </c>
      <c r="FV204" s="19">
        <f>IF(ISNUMBER(FS204), FS204*COS(RADIANS(-$C204+Графики!$B$5))+FT204*SIN(RADIANS(-$C204+Графики!$B$5)),"")</f>
        <v>709.55872388188584</v>
      </c>
      <c r="FW204" s="24">
        <v>-0.51848610652205684</v>
      </c>
      <c r="FX204" s="25">
        <v>0.48108370642830556</v>
      </c>
      <c r="FY204" s="25">
        <v>-0.81224007002219545</v>
      </c>
      <c r="FZ204" s="25">
        <v>0.62352234667287632</v>
      </c>
      <c r="GA204" s="18">
        <f t="shared" si="473"/>
        <v>8.7227815510488949</v>
      </c>
      <c r="GB204" s="18">
        <f t="shared" si="474"/>
        <v>12.529062904046356</v>
      </c>
      <c r="GC204" s="18">
        <f>IF(ISNUMBER(GA204),GC203+GA204*0.5,IF(ISNUMBER(GA405),0,""))</f>
        <v>642.57113538683041</v>
      </c>
      <c r="GD204" s="18">
        <f>IF(ISNUMBER(GB204),GD203+GB204*0.5,IF(ISNUMBER(GB405),0,""))</f>
        <v>701.95218347545176</v>
      </c>
      <c r="GE204" s="18">
        <f>IF(ISNUMBER(GC204), GC204*COS(RADIANS(-$C204+Графики!$B$3))+GD204*SIN(RADIANS(-$C204+Графики!$B$3)),"")</f>
        <v>642.57113538683041</v>
      </c>
      <c r="GF204" s="19">
        <f>IF(ISNUMBER(GC204), GC204*COS(RADIANS(-$C204+Графики!$B$5))+GD204*SIN(RADIANS(-$C204+Графики!$B$5)),"")</f>
        <v>701.95218347545176</v>
      </c>
      <c r="GG204" s="24">
        <v>-0.37586936085799383</v>
      </c>
      <c r="GH204" s="25">
        <v>0.36522208283173108</v>
      </c>
      <c r="GI204" s="25">
        <v>-0.85322438133377265</v>
      </c>
      <c r="GJ204" s="25">
        <v>0.78182371772269899</v>
      </c>
      <c r="GK204" s="18">
        <f t="shared" si="475"/>
        <v>6.467197793145643</v>
      </c>
      <c r="GL204" s="18">
        <f t="shared" si="476"/>
        <v>14.268002230614703</v>
      </c>
      <c r="GM204" s="18">
        <f>IF(ISNUMBER(GK204),GM203+GK204*0.5,IF(ISNUMBER(GK405),0,""))</f>
        <v>641.53473445724967</v>
      </c>
      <c r="GN204" s="18">
        <f>IF(ISNUMBER(GL204),GN203+GL204*0.5,IF(ISNUMBER(GL405),0,""))</f>
        <v>713.72657212364697</v>
      </c>
      <c r="GO204" s="18">
        <f>IF(ISNUMBER(GM204), GM204*COS(RADIANS(-$C204+Графики!$B$3))+GN204*SIN(RADIANS(-$C204+Графики!$B$3)),"")</f>
        <v>641.53473445724967</v>
      </c>
      <c r="GP204" s="19">
        <f>IF(ISNUMBER(GM204), GM204*COS(RADIANS(-$C204+Графики!$B$5))+GN204*SIN(RADIANS(-$C204+Графики!$B$5)),"")</f>
        <v>713.72657212364697</v>
      </c>
      <c r="GQ204" s="24">
        <v>-0.49831060308316077</v>
      </c>
      <c r="GR204" s="25">
        <v>0.40824607709561211</v>
      </c>
      <c r="GS204" s="25">
        <v>-0.77274984560204507</v>
      </c>
      <c r="GT204" s="25">
        <v>0.77871223667039435</v>
      </c>
      <c r="GU204" s="18">
        <f t="shared" si="477"/>
        <v>7.9111169396510768</v>
      </c>
      <c r="GV204" s="18">
        <f t="shared" si="478"/>
        <v>13.53864714931958</v>
      </c>
      <c r="GW204" s="18">
        <f>IF(ISNUMBER(GU204),GW203+GU204*0.5,IF(ISNUMBER(GU405),0,""))</f>
        <v>636.87258794149</v>
      </c>
      <c r="GX204" s="18">
        <f>IF(ISNUMBER(GV204),GX203+GV204*0.5,IF(ISNUMBER(GV405),0,""))</f>
        <v>712.61107707039798</v>
      </c>
      <c r="GY204" s="18">
        <f>IF(ISNUMBER(GW204), GW204*COS(RADIANS(-$C204+Графики!$B$3))+GX204*SIN(RADIANS(-$C204+Графики!$B$3)),"")</f>
        <v>636.87258794149</v>
      </c>
      <c r="GZ204" s="19">
        <f>IF(ISNUMBER(GW204), GW204*COS(RADIANS(-$C204+Графики!$B$5))+GX204*SIN(RADIANS(-$C204+Графики!$B$5)),"")</f>
        <v>712.61107707039798</v>
      </c>
      <c r="HA204" s="24">
        <v>-0.39109626019949684</v>
      </c>
      <c r="HB204" s="25">
        <v>0.35827345423174961</v>
      </c>
      <c r="HC204" s="25">
        <v>-0.88863697283048737</v>
      </c>
      <c r="HD204" s="25">
        <v>0.64602151735737534</v>
      </c>
      <c r="HE204" s="18">
        <f t="shared" si="479"/>
        <v>6.5394378058584337</v>
      </c>
      <c r="HF204" s="18">
        <f t="shared" si="480"/>
        <v>13.392021439976912</v>
      </c>
      <c r="HG204" s="18">
        <f>IF(ISNUMBER(HE204),HG203+HE204*0.5,IF(ISNUMBER(HE405),0,""))</f>
        <v>638.50528372909196</v>
      </c>
      <c r="HH204" s="18">
        <f>IF(ISNUMBER(HF204),HH203+HF204*0.5,IF(ISNUMBER(HF405),0,""))</f>
        <v>711.41573723753356</v>
      </c>
      <c r="HI204" s="18">
        <f>IF(ISNUMBER(HG204), HG204*COS(RADIANS(-$C204+Графики!$B$3))+HH204*SIN(RADIANS(-$C204+Графики!$B$3)),"")</f>
        <v>638.50528372909196</v>
      </c>
      <c r="HJ204" s="19">
        <f>IF(ISNUMBER(HG204), HG204*COS(RADIANS(-$C204+Графики!$B$5))+HH204*SIN(RADIANS(-$C204+Графики!$B$5)),"")</f>
        <v>711.41573723753356</v>
      </c>
      <c r="HK204" s="24">
        <v>-0.3851644952494826</v>
      </c>
      <c r="HL204" s="25">
        <v>0.46312381037818995</v>
      </c>
      <c r="HM204" s="25">
        <v>-0.85788353414367002</v>
      </c>
      <c r="HN204" s="25">
        <v>0.70840507098452221</v>
      </c>
      <c r="HO204" s="18">
        <f t="shared" si="481"/>
        <v>7.402644358254391</v>
      </c>
      <c r="HP204" s="18">
        <f t="shared" si="482"/>
        <v>13.668020997434775</v>
      </c>
      <c r="HQ204" s="18">
        <f>IF(ISNUMBER(HO204),HQ203+HO204*0.5,IF(ISNUMBER(HO405),0,""))</f>
        <v>636.53186555179377</v>
      </c>
      <c r="HR204" s="18">
        <f>IF(ISNUMBER(HP204),HR203+HP204*0.5,IF(ISNUMBER(HP405),0,""))</f>
        <v>722.94328140719892</v>
      </c>
      <c r="HS204" s="18">
        <f>IF(ISNUMBER(HQ204), HQ204*COS(RADIANS(-$C204+Графики!$B$3))+HR204*SIN(RADIANS(-$C204+Графики!$B$3)),"")</f>
        <v>636.53186555179377</v>
      </c>
      <c r="HT204" s="19">
        <f>IF(ISNUMBER(HQ204), HQ204*COS(RADIANS(-$C204+Графики!$B$5))+HR204*SIN(RADIANS(-$C204+Графики!$B$5)),"")</f>
        <v>722.94328140719892</v>
      </c>
      <c r="HU204" s="24">
        <v>-0.49123788252312728</v>
      </c>
      <c r="HV204" s="25">
        <v>0.43554336412701533</v>
      </c>
      <c r="HW204" s="25">
        <v>-0.85227703302601954</v>
      </c>
      <c r="HX204" s="25">
        <v>0.67780015392222892</v>
      </c>
      <c r="HY204" s="18">
        <f t="shared" si="483"/>
        <v>8.0876039298271554</v>
      </c>
      <c r="HZ204" s="18">
        <f t="shared" si="484"/>
        <v>13.352045601742597</v>
      </c>
      <c r="IA204" s="18">
        <f>IF(ISNUMBER(HY204),IA203+HY204*0.5,IF(ISNUMBER(HY405),0,""))</f>
        <v>632.16255999414011</v>
      </c>
      <c r="IB204" s="18">
        <f>IF(ISNUMBER(HZ204),IB203+HZ204*0.5,IF(ISNUMBER(HZ405),0,""))</f>
        <v>704.72820807722053</v>
      </c>
      <c r="IC204" s="18">
        <f>IF(ISNUMBER(IA204), IA204*COS(RADIANS(-$C204+Графики!$B$3))+IB204*SIN(RADIANS(-$C204+Графики!$B$3)),"")</f>
        <v>632.16255999414011</v>
      </c>
      <c r="ID204" s="19">
        <f>IF(ISNUMBER(IA204), IA204*COS(RADIANS(-$C204+Графики!$B$5))+IB204*SIN(RADIANS(-$C204+Графики!$B$5)),"")</f>
        <v>704.72820807722053</v>
      </c>
      <c r="IE204" s="24">
        <v>-0.39046781333416858</v>
      </c>
      <c r="IF204" s="25">
        <v>0.45411810108512041</v>
      </c>
      <c r="IG204" s="25">
        <v>-0.92670270287041823</v>
      </c>
      <c r="IH204" s="25">
        <v>0.77516732467431793</v>
      </c>
      <c r="II204" s="18">
        <f t="shared" si="485"/>
        <v>7.3703357812820576</v>
      </c>
      <c r="IJ204" s="18">
        <f t="shared" si="486"/>
        <v>14.851071745274597</v>
      </c>
      <c r="IK204" s="18">
        <f>IF(ISNUMBER(II204),IK203+II204*0.5,IF(ISNUMBER(II405),0,""))</f>
        <v>634.43209739548161</v>
      </c>
      <c r="IL204" s="18">
        <f>IF(ISNUMBER(IJ204),IL203+IJ204*0.5,IF(ISNUMBER(IJ405),0,""))</f>
        <v>709.12632615720099</v>
      </c>
      <c r="IM204" s="18">
        <f>IF(ISNUMBER(IK204), IK204*COS(RADIANS(-$C204+Графики!$B$3))+IL204*SIN(RADIANS(-$C204+Графики!$B$3)),"")</f>
        <v>634.43209739548161</v>
      </c>
      <c r="IN204" s="19">
        <f>IF(ISNUMBER(IK204), IK204*COS(RADIANS(-$C204+Графики!$B$5))+IL204*SIN(RADIANS(-$C204+Графики!$B$5)),"")</f>
        <v>709.12632615720099</v>
      </c>
      <c r="IO204" s="24">
        <v>-0.44995584731003213</v>
      </c>
      <c r="IP204" s="25">
        <v>0.54496525540515595</v>
      </c>
      <c r="IQ204" s="25">
        <v>-0.84168624082027732</v>
      </c>
      <c r="IR204" s="25">
        <v>0.73108648720386593</v>
      </c>
      <c r="IS204" s="18">
        <f t="shared" si="487"/>
        <v>8.6822154374579359</v>
      </c>
      <c r="IT204" s="18">
        <f t="shared" si="488"/>
        <v>13.724600336670891</v>
      </c>
      <c r="IU204" s="18">
        <f>IF(ISNUMBER(IS204),IU203+IS204*0.5,IF(ISNUMBER(IS405),0,""))</f>
        <v>632.01353134965711</v>
      </c>
      <c r="IV204" s="18">
        <f>IF(ISNUMBER(IT204),IV203+IT204*0.5,IF(ISNUMBER(IT405),0,""))</f>
        <v>712.68008360188878</v>
      </c>
      <c r="IW204" s="18">
        <f>IF(ISNUMBER(IU204), IU204*COS(RADIANS(-$C204+Графики!$B$3))+IV204*SIN(RADIANS(-$C204+Графики!$B$3)),"")</f>
        <v>632.01353134965711</v>
      </c>
      <c r="IX204" s="19">
        <f>IF(ISNUMBER(IU204), IU204*COS(RADIANS(-$C204+Графики!$B$5))+IV204*SIN(RADIANS(-$C204+Графики!$B$5)),"")</f>
        <v>712.68008360188878</v>
      </c>
    </row>
    <row r="205" spans="1:258" s="88" customFormat="1" x14ac:dyDescent="0.25">
      <c r="A205" s="44">
        <v>205</v>
      </c>
      <c r="B205" s="50">
        <v>0</v>
      </c>
      <c r="C205" s="11">
        <f>IF(Графики!$A$7="Расчитывать с учетом закручивания скважины",B205,0)</f>
        <v>0</v>
      </c>
      <c r="D205" s="47">
        <v>101</v>
      </c>
      <c r="E205" s="34">
        <f>IF(ISNUMBER(INDEX($I$1:$IX$303,$A205,E$1) ),INDEX($I$1:$IX$303,$A205,E$1),0)</f>
        <v>8.7596255745432359</v>
      </c>
      <c r="F205" s="35">
        <f>IF(ISNUMBER(INDEX($I$1:$IX$303,$A205,F$1) ),INDEX($I$1:$IX$303,$A205,F$1),0)</f>
        <v>14.964157000684759</v>
      </c>
      <c r="G205" s="35">
        <f>IF(ISNUMBER(INDEX($I$1:$IX$303,$A205,G$1) ),INDEX($I$1:$IX$303,$A205,G$1)-$G$305,0)</f>
        <v>-339.54452469380908</v>
      </c>
      <c r="H205" s="36">
        <f>IF(ISNUMBER(INDEX($I$1:$IX$303,$A205,H$1) ),INDEX($I$1:$IX$303,$A205,H$1)-$H$305,0)</f>
        <v>-433.48241596839534</v>
      </c>
      <c r="I205" s="29">
        <v>-0.49929856153220364</v>
      </c>
      <c r="J205" s="25">
        <v>0.50449342681983178</v>
      </c>
      <c r="K205" s="25">
        <v>-0.81600027927639751</v>
      </c>
      <c r="L205" s="25">
        <v>0.89882980417734615</v>
      </c>
      <c r="M205" s="18">
        <f t="shared" si="439"/>
        <v>8.7596255745432359</v>
      </c>
      <c r="N205" s="18">
        <f t="shared" si="440"/>
        <v>14.964157000684759</v>
      </c>
      <c r="O205" s="18">
        <f>IF(ISNUMBER(M205),O204+M205*0.5,IF(ISNUMBER(M406),0,""))</f>
        <v>638.37163119560557</v>
      </c>
      <c r="P205" s="18">
        <f>IF(ISNUMBER(N205),P204+N205*0.5,IF(ISNUMBER(N406),0,""))</f>
        <v>721.94724751564218</v>
      </c>
      <c r="Q205" s="18">
        <f>IF(ISNUMBER(O205), O205*COS(RADIANS(-$C205+Графики!$B$3))+P205*SIN(RADIANS(-$C205+Графики!$B$3)),"")</f>
        <v>638.37163119560557</v>
      </c>
      <c r="R205" s="19">
        <f>IF(ISNUMBER(O205), O205*COS(RADIANS(-$C205+Графики!$B$5))+P205*SIN(RADIANS(-$C205+Графики!$B$5)),"")</f>
        <v>721.94724751564218</v>
      </c>
      <c r="S205" s="29">
        <v>-0.45745967347354921</v>
      </c>
      <c r="T205" s="25">
        <v>0.60262953449010148</v>
      </c>
      <c r="U205" s="25">
        <v>-0.90828891932569822</v>
      </c>
      <c r="V205" s="25">
        <v>0.89316678574747466</v>
      </c>
      <c r="W205" s="18">
        <f t="shared" si="441"/>
        <v>9.2508915698303742</v>
      </c>
      <c r="X205" s="18">
        <f t="shared" si="442"/>
        <v>15.720019166595563</v>
      </c>
      <c r="Y205" s="18">
        <f>IF(ISNUMBER(W205),Y204+W205*0.5,IF(ISNUMBER(W406),0,""))</f>
        <v>637.73304691625015</v>
      </c>
      <c r="Z205" s="18">
        <f>IF(ISNUMBER(X205),Z204+X205*0.5,IF(ISNUMBER(X406),0,""))</f>
        <v>721.11242145617439</v>
      </c>
      <c r="AA205" s="18">
        <f>IF(ISNUMBER(Y205), Y205*COS(RADIANS(-$C205+Графики!$B$3))+Z205*SIN(RADIANS(-$C205+Графики!$B$3)),"")</f>
        <v>637.73304691625015</v>
      </c>
      <c r="AB205" s="18">
        <f>IF(ISNUMBER(Y205), Y205*COS(RADIANS(-$C205+Графики!$B$5))+Z205*SIN(RADIANS(-$C205+Графики!$B$5)),"")</f>
        <v>721.11242145617439</v>
      </c>
      <c r="AC205" s="24">
        <v>-0.56410404058378893</v>
      </c>
      <c r="AD205" s="25">
        <v>0.48131333040741209</v>
      </c>
      <c r="AE205" s="25">
        <v>-0.93425689957695768</v>
      </c>
      <c r="AF205" s="25">
        <v>0.92829135639946692</v>
      </c>
      <c r="AG205" s="18">
        <f t="shared" si="443"/>
        <v>9.1228610418221461</v>
      </c>
      <c r="AH205" s="18">
        <f t="shared" si="444"/>
        <v>16.253084110410033</v>
      </c>
      <c r="AI205" s="18">
        <f>IF(ISNUMBER(AG205),AI204+AG205*0.5,IF(ISNUMBER(AG406),0,""))</f>
        <v>639.2249131432859</v>
      </c>
      <c r="AJ205" s="18">
        <f>IF(ISNUMBER(AH205),AJ204+AH205*0.5,IF(ISNUMBER(AH406),0,""))</f>
        <v>725.68477551052467</v>
      </c>
      <c r="AK205" s="18">
        <f>IF(ISNUMBER(AI205), AI205*COS(RADIANS(-$C205+Графики!$B$3))+AJ205*SIN(RADIANS(-$C205+Графики!$B$3)),"")</f>
        <v>639.2249131432859</v>
      </c>
      <c r="AL205" s="19">
        <f>IF(ISNUMBER(AI205), AI205*COS(RADIANS(-$C205+Графики!$B$5))+AJ205*SIN(RADIANS(-$C205+Графики!$B$5)),"")</f>
        <v>725.68477551052467</v>
      </c>
      <c r="AM205" s="24">
        <v>-0.60295512474340229</v>
      </c>
      <c r="AN205" s="25">
        <v>0.42229673988638194</v>
      </c>
      <c r="AO205" s="25">
        <v>-0.830457040553916</v>
      </c>
      <c r="AP205" s="25">
        <v>1.0018841171909321</v>
      </c>
      <c r="AQ205" s="18">
        <f t="shared" si="445"/>
        <v>8.9468909839482809</v>
      </c>
      <c r="AR205" s="18">
        <f t="shared" si="446"/>
        <v>15.989511707783386</v>
      </c>
      <c r="AS205" s="18">
        <f>IF(ISNUMBER(AQ205),AS204+AQ205*0.5,IF(ISNUMBER(AQ406),0,""))</f>
        <v>631.38077030393742</v>
      </c>
      <c r="AT205" s="18">
        <f>IF(ISNUMBER(AR205),AT204+AR205*0.5,IF(ISNUMBER(AR406),0,""))</f>
        <v>717.84567877442385</v>
      </c>
      <c r="AU205" s="18">
        <f>IF(ISNUMBER(AS205), AS205*COS(RADIANS(-$C205+Графики!$B$3))+AT205*SIN(RADIANS(-$C205+Графики!$B$3)),"")</f>
        <v>631.38077030393742</v>
      </c>
      <c r="AV205" s="19">
        <f>IF(ISNUMBER(AS205), AS205*COS(RADIANS(-$C205+Графики!$B$5))+AT205*SIN(RADIANS(-$C205+Графики!$B$5)),"")</f>
        <v>717.84567877442385</v>
      </c>
      <c r="AW205" s="24">
        <v>-0.48544318003737885</v>
      </c>
      <c r="AX205" s="25">
        <v>0.43989138004759065</v>
      </c>
      <c r="AY205" s="25">
        <v>-0.89545567972158158</v>
      </c>
      <c r="AZ205" s="25">
        <v>1.0519030031980665</v>
      </c>
      <c r="BA205" s="18">
        <f t="shared" si="447"/>
        <v>8.0749796201737531</v>
      </c>
      <c r="BB205" s="18">
        <f t="shared" si="448"/>
        <v>16.993092425238387</v>
      </c>
      <c r="BC205" s="18">
        <f>IF(ISNUMBER(BA205),BC204+BA205*0.5,IF(ISNUMBER(BA406),0,""))</f>
        <v>632.99978834898764</v>
      </c>
      <c r="BD205" s="18">
        <f>IF(ISNUMBER(BB205),BD204+BB205*0.5,IF(ISNUMBER(BB406),0,""))</f>
        <v>719.03896255324548</v>
      </c>
      <c r="BE205" s="18">
        <f>IF(ISNUMBER(BC205), BC205*COS(RADIANS(-$C205+Графики!$B$3))+BD205*SIN(RADIANS(-$C205+Графики!$B$3)),"")</f>
        <v>632.99978834898764</v>
      </c>
      <c r="BF205" s="19">
        <f>IF(ISNUMBER(BC205), BC205*COS(RADIANS(-$C205+Графики!$B$5))+BD205*SIN(RADIANS(-$C205+Графики!$B$5)),"")</f>
        <v>719.03896255324548</v>
      </c>
      <c r="BG205" s="24">
        <v>-0.52868541053543461</v>
      </c>
      <c r="BH205" s="25">
        <v>0.60375781327701095</v>
      </c>
      <c r="BI205" s="25">
        <v>-0.84014626733848274</v>
      </c>
      <c r="BJ205" s="25">
        <v>1.0243215917762829</v>
      </c>
      <c r="BK205" s="18">
        <f t="shared" si="449"/>
        <v>9.8822705674197397</v>
      </c>
      <c r="BL205" s="18">
        <f t="shared" si="450"/>
        <v>16.269833592943289</v>
      </c>
      <c r="BM205" s="18">
        <f>IF(ISNUMBER(BK205),BM204+BK205*0.5,IF(ISNUMBER(BK406),0,""))</f>
        <v>635.81469579531654</v>
      </c>
      <c r="BN205" s="18">
        <f>IF(ISNUMBER(BL205),BN204+BL205*0.5,IF(ISNUMBER(BL406),0,""))</f>
        <v>712.73990261995732</v>
      </c>
      <c r="BO205" s="18">
        <f>IF(ISNUMBER(BM205), BM205*COS(RADIANS(-$C205+Графики!$B$3))+BN205*SIN(RADIANS(-$C205+Графики!$B$3)),"")</f>
        <v>635.81469579531654</v>
      </c>
      <c r="BP205" s="19">
        <f>IF(ISNUMBER(BM205), BM205*COS(RADIANS(-$C205+Графики!$B$5))+BN205*SIN(RADIANS(-$C205+Графики!$B$5)),"")</f>
        <v>712.73990261995732</v>
      </c>
      <c r="BQ205" s="24">
        <v>-0.54231318272538009</v>
      </c>
      <c r="BR205" s="25">
        <v>0.44108364109440823</v>
      </c>
      <c r="BS205" s="25">
        <v>-0.93552555679694038</v>
      </c>
      <c r="BT205" s="25">
        <v>0.86100228994086758</v>
      </c>
      <c r="BU205" s="18">
        <f t="shared" si="451"/>
        <v>8.5816508789345018</v>
      </c>
      <c r="BV205" s="18">
        <f t="shared" si="452"/>
        <v>15.677020789402322</v>
      </c>
      <c r="BW205" s="18">
        <f>IF(ISNUMBER(BU205),BW204+BU205*0.5,IF(ISNUMBER(BU406),0,""))</f>
        <v>638.13614937055104</v>
      </c>
      <c r="BX205" s="18">
        <f>IF(ISNUMBER(BV205),BX204+BV205*0.5,IF(ISNUMBER(BV406),0,""))</f>
        <v>717.21478381747977</v>
      </c>
      <c r="BY205" s="18">
        <f>IF(ISNUMBER(BW205), BW205*COS(RADIANS(-$C205+Графики!$B$3))+BX205*SIN(RADIANS(-$C205+Графики!$B$3)),"")</f>
        <v>638.13614937055104</v>
      </c>
      <c r="BZ205" s="19">
        <f>IF(ISNUMBER(BW205), BW205*COS(RADIANS(-$C205+Графики!$B$5))+BX205*SIN(RADIANS(-$C205+Графики!$B$5)),"")</f>
        <v>717.21478381747977</v>
      </c>
      <c r="CA205" s="29">
        <v>-0.42403338542443791</v>
      </c>
      <c r="CB205" s="25">
        <v>0.54561500536917273</v>
      </c>
      <c r="CC205" s="25">
        <v>-0.95957263083194622</v>
      </c>
      <c r="CD205" s="25">
        <v>0.9453335952099281</v>
      </c>
      <c r="CE205" s="18">
        <f t="shared" si="453"/>
        <v>8.4616775237535702</v>
      </c>
      <c r="CF205" s="18">
        <f t="shared" si="454"/>
        <v>16.62267718648522</v>
      </c>
      <c r="CG205" s="18">
        <f>IF(ISNUMBER(CE205),CG204+CE205*0.5,IF(ISNUMBER(CE406),0,""))</f>
        <v>646.05866618150878</v>
      </c>
      <c r="CH205" s="18">
        <f>IF(ISNUMBER(CF205),CH204+CF205*0.5,IF(ISNUMBER(CF406),0,""))</f>
        <v>733.83084446756061</v>
      </c>
      <c r="CI205" s="18">
        <f>IF(ISNUMBER(CG205), CG205*COS(RADIANS(-$C205+Графики!$B$3))+CH205*SIN(RADIANS(-$C205+Графики!$B$3)),"")</f>
        <v>646.05866618150878</v>
      </c>
      <c r="CJ205" s="19">
        <f>IF(ISNUMBER(CG205), CG205*COS(RADIANS(-$C205+Графики!$B$5))+CH205*SIN(RADIANS(-$C205+Графики!$B$5)),"")</f>
        <v>733.83084446756061</v>
      </c>
      <c r="CK205" s="24">
        <v>-0.47927309682404839</v>
      </c>
      <c r="CL205" s="25">
        <v>0.59160383979438158</v>
      </c>
      <c r="CM205" s="25">
        <v>-0.83176024485123923</v>
      </c>
      <c r="CN205" s="25">
        <v>0.89094939280109609</v>
      </c>
      <c r="CO205" s="18">
        <f t="shared" si="455"/>
        <v>9.3450281922981926</v>
      </c>
      <c r="CP205" s="18">
        <f t="shared" si="456"/>
        <v>15.032911348191156</v>
      </c>
      <c r="CQ205" s="18">
        <f>IF(ISNUMBER(CO205),CQ204+CO205*0.5,IF(ISNUMBER(CO406),0,""))</f>
        <v>646.67643748522437</v>
      </c>
      <c r="CR205" s="18">
        <f>IF(ISNUMBER(CP205),CR204+CP205*0.5,IF(ISNUMBER(CP406),0,""))</f>
        <v>728.5799800418647</v>
      </c>
      <c r="CS205" s="18">
        <f>IF(ISNUMBER(CQ205), CQ205*COS(RADIANS(-$C205+Графики!$B$3))+CR205*SIN(RADIANS(-$C205+Графики!$B$3)),"")</f>
        <v>646.67643748522437</v>
      </c>
      <c r="CT205" s="19">
        <f>IF(ISNUMBER(CQ205), CQ205*COS(RADIANS(-$C205+Графики!$B$5))+CR205*SIN(RADIANS(-$C205+Графики!$B$5)),"")</f>
        <v>728.5799800418647</v>
      </c>
      <c r="CU205" s="24">
        <v>-0.50344393387968756</v>
      </c>
      <c r="CV205" s="25">
        <v>0.50650597278339937</v>
      </c>
      <c r="CW205" s="25">
        <v>-0.92818315696699061</v>
      </c>
      <c r="CX205" s="25">
        <v>1.0014220760273986</v>
      </c>
      <c r="CY205" s="18">
        <f t="shared" si="457"/>
        <v>8.8133614749429281</v>
      </c>
      <c r="CZ205" s="18">
        <f t="shared" si="458"/>
        <v>16.838186515059039</v>
      </c>
      <c r="DA205" s="18">
        <f>IF(ISNUMBER(CY205),DA204+CY205*0.5,IF(ISNUMBER(CY406),0,""))</f>
        <v>635.42851571076972</v>
      </c>
      <c r="DB205" s="18">
        <f>IF(ISNUMBER(CZ205),DB204+CZ205*0.5,IF(ISNUMBER(CZ406),0,""))</f>
        <v>725.17512957423128</v>
      </c>
      <c r="DC205" s="18">
        <f>IF(ISNUMBER(DA205), DA205*COS(RADIANS(-$C205+Графики!$B$3))+DB205*SIN(RADIANS(-$C205+Графики!$B$3)),"")</f>
        <v>635.42851571076972</v>
      </c>
      <c r="DD205" s="19">
        <f>IF(ISNUMBER(DA205), DA205*COS(RADIANS(-$C205+Графики!$B$5))+DB205*SIN(RADIANS(-$C205+Графики!$B$5)),"")</f>
        <v>725.17512957423128</v>
      </c>
      <c r="DE205" s="24">
        <v>-0.45945174690256108</v>
      </c>
      <c r="DF205" s="25">
        <v>0.48470609870520076</v>
      </c>
      <c r="DG205" s="25">
        <v>-0.89701227841574316</v>
      </c>
      <c r="DH205" s="25">
        <v>1.055969939583685</v>
      </c>
      <c r="DI205" s="18">
        <f t="shared" si="459"/>
        <v>8.2392383091667991</v>
      </c>
      <c r="DJ205" s="18">
        <f t="shared" si="460"/>
        <v>17.042159920098218</v>
      </c>
      <c r="DK205" s="18">
        <f>IF(ISNUMBER(DI205),DK204+DI205*0.5,IF(ISNUMBER(DI406),0,""))</f>
        <v>633.65253801715141</v>
      </c>
      <c r="DL205" s="18">
        <f>IF(ISNUMBER(DJ205),DL204+DJ205*0.5,IF(ISNUMBER(DJ406),0,""))</f>
        <v>726.4751910080613</v>
      </c>
      <c r="DM205" s="18">
        <f>IF(ISNUMBER(DK205), DK205*COS(RADIANS(-$C205+Графики!$B$3))+DL205*SIN(RADIANS(-$C205+Графики!$B$3)),"")</f>
        <v>633.65253801715141</v>
      </c>
      <c r="DN205" s="19">
        <f>IF(ISNUMBER(DK205), DK205*COS(RADIANS(-$C205+Графики!$B$5))+DL205*SIN(RADIANS(-$C205+Графики!$B$5)),"")</f>
        <v>726.4751910080613</v>
      </c>
      <c r="DO205" s="24">
        <v>-0.51149973298557494</v>
      </c>
      <c r="DP205" s="25">
        <v>0.56902924642157571</v>
      </c>
      <c r="DQ205" s="25">
        <v>-0.89024618746199613</v>
      </c>
      <c r="DR205" s="25">
        <v>0.93538938449353026</v>
      </c>
      <c r="DS205" s="18">
        <f t="shared" si="461"/>
        <v>9.4292544441890804</v>
      </c>
      <c r="DT205" s="18">
        <f t="shared" si="462"/>
        <v>15.931001886163934</v>
      </c>
      <c r="DU205" s="18">
        <f>IF(ISNUMBER(DS205),DU204+DS205*0.5,IF(ISNUMBER(DS406),0,""))</f>
        <v>645.31358882423126</v>
      </c>
      <c r="DV205" s="18">
        <f>IF(ISNUMBER(DT205),DV204+DT205*0.5,IF(ISNUMBER(DT406),0,""))</f>
        <v>723.14016572067533</v>
      </c>
      <c r="DW205" s="18">
        <f>IF(ISNUMBER(DU205), DU205*COS(RADIANS(-$C205+Графики!$B$3))+DV205*SIN(RADIANS(-$C205+Графики!$B$3)),"")</f>
        <v>645.31358882423126</v>
      </c>
      <c r="DX205" s="19">
        <f>IF(ISNUMBER(DU205), DU205*COS(RADIANS(-$C205+Графики!$B$5))+DV205*SIN(RADIANS(-$C205+Графики!$B$5)),"")</f>
        <v>723.14016572067533</v>
      </c>
      <c r="DY205" s="24">
        <v>-0.46233830279443455</v>
      </c>
      <c r="DZ205" s="25">
        <v>0.43272340973878065</v>
      </c>
      <c r="EA205" s="25">
        <v>-0.95846805861871232</v>
      </c>
      <c r="EB205" s="25">
        <v>0.9376082782498748</v>
      </c>
      <c r="EC205" s="18">
        <f t="shared" si="463"/>
        <v>7.8108075227207161</v>
      </c>
      <c r="ED205" s="18">
        <f t="shared" si="464"/>
        <v>16.545632464326673</v>
      </c>
      <c r="EE205" s="18">
        <f>IF(ISNUMBER(EC205),EE204+EC205*0.5,IF(ISNUMBER(EC406),0,""))</f>
        <v>634.27469132720353</v>
      </c>
      <c r="EF205" s="18">
        <f>IF(ISNUMBER(ED205),EF204+ED205*0.5,IF(ISNUMBER(ED406),0,""))</f>
        <v>716.53246774692741</v>
      </c>
      <c r="EG205" s="18">
        <f>IF(ISNUMBER(EE205), EE205*COS(RADIANS(-$C205+Графики!$B$3))+EF205*SIN(RADIANS(-$C205+Графики!$B$3)),"")</f>
        <v>634.27469132720353</v>
      </c>
      <c r="EH205" s="19">
        <f>IF(ISNUMBER(EE205), EE205*COS(RADIANS(-$C205+Графики!$B$5))+EF205*SIN(RADIANS(-$C205+Графики!$B$5)),"")</f>
        <v>716.53246774692741</v>
      </c>
      <c r="EI205" s="24">
        <v>-0.57005302243525291</v>
      </c>
      <c r="EJ205" s="25">
        <v>0.59122583115095795</v>
      </c>
      <c r="EK205" s="25">
        <v>-0.8297090967479015</v>
      </c>
      <c r="EL205" s="25">
        <v>0.85946862882776198</v>
      </c>
      <c r="EM205" s="18">
        <f t="shared" si="465"/>
        <v>10.133896304892941</v>
      </c>
      <c r="EN205" s="18">
        <f t="shared" si="466"/>
        <v>14.740322640003411</v>
      </c>
      <c r="EO205" s="18">
        <f>IF(ISNUMBER(EM205),EO204+EM205*0.5,IF(ISNUMBER(EM406),0,""))</f>
        <v>639.03706041690771</v>
      </c>
      <c r="EP205" s="18">
        <f>IF(ISNUMBER(EN205),EP204+EN205*0.5,IF(ISNUMBER(EN406),0,""))</f>
        <v>720.90417785188265</v>
      </c>
      <c r="EQ205" s="18">
        <f>IF(ISNUMBER(EO205), EO205*COS(RADIANS(-$C205+Графики!$B$3))+EP205*SIN(RADIANS(-$C205+Графики!$B$3)),"")</f>
        <v>639.03706041690771</v>
      </c>
      <c r="ER205" s="19">
        <f>IF(ISNUMBER(EO205), EO205*COS(RADIANS(-$C205+Графики!$B$5))+EP205*SIN(RADIANS(-$C205+Графики!$B$5)),"")</f>
        <v>720.90417785188265</v>
      </c>
      <c r="ES205" s="24">
        <v>-0.61214290115769532</v>
      </c>
      <c r="ET205" s="25">
        <v>0.51347484428787005</v>
      </c>
      <c r="EU205" s="25">
        <v>-0.93939498824512824</v>
      </c>
      <c r="EV205" s="25">
        <v>0.93133725163177161</v>
      </c>
      <c r="EW205" s="18">
        <f t="shared" si="467"/>
        <v>9.8227099231986212</v>
      </c>
      <c r="EX205" s="18">
        <f t="shared" si="468"/>
        <v>16.324493367688358</v>
      </c>
      <c r="EY205" s="18">
        <f>IF(ISNUMBER(EW205),EY204+EW205*0.5,IF(ISNUMBER(EW406),0,""))</f>
        <v>627.72187117874853</v>
      </c>
      <c r="EZ205" s="18">
        <f>IF(ISNUMBER(EX205),EZ204+EX205*0.5,IF(ISNUMBER(EX406),0,""))</f>
        <v>720.57212046484096</v>
      </c>
      <c r="FA205" s="18">
        <f>IF(ISNUMBER(EY205), EY205*COS(RADIANS(-$C205+Графики!$B$3))+EZ205*SIN(RADIANS(-$C205+Графики!$B$3)),"")</f>
        <v>627.72187117874853</v>
      </c>
      <c r="FB205" s="19">
        <f>IF(ISNUMBER(EY205), EY205*COS(RADIANS(-$C205+Графики!$B$5))+EZ205*SIN(RADIANS(-$C205+Графики!$B$5)),"")</f>
        <v>720.57212046484096</v>
      </c>
      <c r="FC205" s="24">
        <v>-0.45073653120144563</v>
      </c>
      <c r="FD205" s="25">
        <v>0.49637966258188138</v>
      </c>
      <c r="FE205" s="25">
        <v>-0.82537329459297071</v>
      </c>
      <c r="FF205" s="25">
        <v>0.8636942805828447</v>
      </c>
      <c r="FG205" s="18">
        <f t="shared" si="469"/>
        <v>8.2650538881696196</v>
      </c>
      <c r="FH205" s="18">
        <f t="shared" si="470"/>
        <v>14.739361500855521</v>
      </c>
      <c r="FI205" s="18">
        <f>IF(ISNUMBER(FG205),FI204+FG205*0.5,IF(ISNUMBER(FG406),0,""))</f>
        <v>636.57645576775042</v>
      </c>
      <c r="FJ205" s="18">
        <f>IF(ISNUMBER(FH205),FJ204+FH205*0.5,IF(ISNUMBER(FH406),0,""))</f>
        <v>725.09558726211276</v>
      </c>
      <c r="FK205" s="18">
        <f>IF(ISNUMBER(FI205), FI205*COS(RADIANS(-$C205+Графики!$B$3))+FJ205*SIN(RADIANS(-$C205+Графики!$B$3)),"")</f>
        <v>636.57645576775042</v>
      </c>
      <c r="FL205" s="19">
        <f>IF(ISNUMBER(FI205), FI205*COS(RADIANS(-$C205+Графики!$B$5))+FJ205*SIN(RADIANS(-$C205+Графики!$B$5)),"")</f>
        <v>725.09558726211276</v>
      </c>
      <c r="FM205" s="24">
        <v>-0.51936022270428095</v>
      </c>
      <c r="FN205" s="25">
        <v>0.49113831310920819</v>
      </c>
      <c r="FO205" s="25">
        <v>-0.82937281927187856</v>
      </c>
      <c r="FP205" s="25">
        <v>0.95263509218051456</v>
      </c>
      <c r="FQ205" s="18">
        <f t="shared" si="471"/>
        <v>8.8181489814189344</v>
      </c>
      <c r="FR205" s="18">
        <f t="shared" si="472"/>
        <v>15.550325896628822</v>
      </c>
      <c r="FS205" s="18">
        <f>IF(ISNUMBER(FQ205),FS204+FQ205*0.5,IF(ISNUMBER(FQ406),0,""))</f>
        <v>643.64020321995281</v>
      </c>
      <c r="FT205" s="18">
        <f>IF(ISNUMBER(FR205),FT204+FR205*0.5,IF(ISNUMBER(FR406),0,""))</f>
        <v>717.3338868302003</v>
      </c>
      <c r="FU205" s="18">
        <f>IF(ISNUMBER(FS205), FS205*COS(RADIANS(-$C205+Графики!$B$3))+FT205*SIN(RADIANS(-$C205+Графики!$B$3)),"")</f>
        <v>643.64020321995281</v>
      </c>
      <c r="FV205" s="19">
        <f>IF(ISNUMBER(FS205), FS205*COS(RADIANS(-$C205+Графики!$B$5))+FT205*SIN(RADIANS(-$C205+Графики!$B$5)),"")</f>
        <v>717.3338868302003</v>
      </c>
      <c r="FW205" s="24">
        <v>-0.472813569734156</v>
      </c>
      <c r="FX205" s="25">
        <v>0.5369989172293701</v>
      </c>
      <c r="FY205" s="25">
        <v>-0.85534551936838499</v>
      </c>
      <c r="FZ205" s="25">
        <v>0.92673379628206887</v>
      </c>
      <c r="GA205" s="18">
        <f t="shared" si="473"/>
        <v>8.8121623084049183</v>
      </c>
      <c r="GB205" s="18">
        <f t="shared" si="474"/>
        <v>15.550948940460152</v>
      </c>
      <c r="GC205" s="18">
        <f>IF(ISNUMBER(GA205),GC204+GA205*0.5,IF(ISNUMBER(GA406),0,""))</f>
        <v>646.97721654103282</v>
      </c>
      <c r="GD205" s="18">
        <f>IF(ISNUMBER(GB205),GD204+GB205*0.5,IF(ISNUMBER(GB406),0,""))</f>
        <v>709.72765794568181</v>
      </c>
      <c r="GE205" s="18">
        <f>IF(ISNUMBER(GC205), GC205*COS(RADIANS(-$C205+Графики!$B$3))+GD205*SIN(RADIANS(-$C205+Графики!$B$3)),"")</f>
        <v>646.97721654103282</v>
      </c>
      <c r="GF205" s="19">
        <f>IF(ISNUMBER(GC205), GC205*COS(RADIANS(-$C205+Графики!$B$5))+GD205*SIN(RADIANS(-$C205+Графики!$B$5)),"")</f>
        <v>709.72765794568181</v>
      </c>
      <c r="GG205" s="24">
        <v>-0.46973518882581322</v>
      </c>
      <c r="GH205" s="25">
        <v>0.54455484958366329</v>
      </c>
      <c r="GI205" s="25">
        <v>-0.8442495778222493</v>
      </c>
      <c r="GJ205" s="25">
        <v>0.96751053238336315</v>
      </c>
      <c r="GK205" s="18">
        <f t="shared" si="475"/>
        <v>8.851234792087558</v>
      </c>
      <c r="GL205" s="18">
        <f t="shared" si="476"/>
        <v>15.809930889912581</v>
      </c>
      <c r="GM205" s="18">
        <f>IF(ISNUMBER(GK205),GM204+GK205*0.5,IF(ISNUMBER(GK406),0,""))</f>
        <v>645.96035185329345</v>
      </c>
      <c r="GN205" s="18">
        <f>IF(ISNUMBER(GL205),GN204+GL205*0.5,IF(ISNUMBER(GL406),0,""))</f>
        <v>721.63153756860322</v>
      </c>
      <c r="GO205" s="18">
        <f>IF(ISNUMBER(GM205), GM205*COS(RADIANS(-$C205+Графики!$B$3))+GN205*SIN(RADIANS(-$C205+Графики!$B$3)),"")</f>
        <v>645.96035185329345</v>
      </c>
      <c r="GP205" s="19">
        <f>IF(ISNUMBER(GM205), GM205*COS(RADIANS(-$C205+Графики!$B$5))+GN205*SIN(RADIANS(-$C205+Графики!$B$5)),"")</f>
        <v>721.63153756860322</v>
      </c>
      <c r="GQ205" s="24">
        <v>-0.59870796861609454</v>
      </c>
      <c r="GR205" s="25">
        <v>0.43940759918132677</v>
      </c>
      <c r="GS205" s="25">
        <v>-0.9582741299150499</v>
      </c>
      <c r="GT205" s="25">
        <v>0.98055844213461352</v>
      </c>
      <c r="GU205" s="18">
        <f t="shared" si="477"/>
        <v>9.0591434214775735</v>
      </c>
      <c r="GV205" s="18">
        <f t="shared" si="478"/>
        <v>16.918698768203718</v>
      </c>
      <c r="GW205" s="18">
        <f>IF(ISNUMBER(GU205),GW204+GU205*0.5,IF(ISNUMBER(GU406),0,""))</f>
        <v>641.40215965222876</v>
      </c>
      <c r="GX205" s="18">
        <f>IF(ISNUMBER(GV205),GX204+GV205*0.5,IF(ISNUMBER(GV406),0,""))</f>
        <v>721.07042645449985</v>
      </c>
      <c r="GY205" s="18">
        <f>IF(ISNUMBER(GW205), GW205*COS(RADIANS(-$C205+Графики!$B$3))+GX205*SIN(RADIANS(-$C205+Графики!$B$3)),"")</f>
        <v>641.40215965222876</v>
      </c>
      <c r="GZ205" s="19">
        <f>IF(ISNUMBER(GW205), GW205*COS(RADIANS(-$C205+Графики!$B$5))+GX205*SIN(RADIANS(-$C205+Графики!$B$5)),"")</f>
        <v>721.07042645449985</v>
      </c>
      <c r="HA205" s="24">
        <v>-0.60415239302342161</v>
      </c>
      <c r="HB205" s="25">
        <v>0.56884699978147102</v>
      </c>
      <c r="HC205" s="25">
        <v>-0.86587649049100779</v>
      </c>
      <c r="HD205" s="25">
        <v>1.0572721733551851</v>
      </c>
      <c r="HE205" s="18">
        <f t="shared" si="479"/>
        <v>10.236171999392621</v>
      </c>
      <c r="HF205" s="18">
        <f t="shared" si="480"/>
        <v>16.781850281398473</v>
      </c>
      <c r="HG205" s="18">
        <f>IF(ISNUMBER(HE205),HG204+HE205*0.5,IF(ISNUMBER(HE406),0,""))</f>
        <v>643.62336972878825</v>
      </c>
      <c r="HH205" s="18">
        <f>IF(ISNUMBER(HF205),HH204+HF205*0.5,IF(ISNUMBER(HF406),0,""))</f>
        <v>719.80666237823277</v>
      </c>
      <c r="HI205" s="18">
        <f>IF(ISNUMBER(HG205), HG205*COS(RADIANS(-$C205+Графики!$B$3))+HH205*SIN(RADIANS(-$C205+Графики!$B$3)),"")</f>
        <v>643.62336972878825</v>
      </c>
      <c r="HJ205" s="19">
        <f>IF(ISNUMBER(HG205), HG205*COS(RADIANS(-$C205+Графики!$B$5))+HH205*SIN(RADIANS(-$C205+Графики!$B$5)),"")</f>
        <v>719.80666237823277</v>
      </c>
      <c r="HK205" s="24">
        <v>-0.47560513546432648</v>
      </c>
      <c r="HL205" s="25">
        <v>0.49963359695565945</v>
      </c>
      <c r="HM205" s="25">
        <v>-0.86038537110458524</v>
      </c>
      <c r="HN205" s="25">
        <v>0.95382202313529574</v>
      </c>
      <c r="HO205" s="18">
        <f t="shared" si="481"/>
        <v>8.5104607009791557</v>
      </c>
      <c r="HP205" s="18">
        <f t="shared" si="482"/>
        <v>15.831284799122756</v>
      </c>
      <c r="HQ205" s="18">
        <f>IF(ISNUMBER(HO205),HQ204+HO205*0.5,IF(ISNUMBER(HO406),0,""))</f>
        <v>640.78709590228334</v>
      </c>
      <c r="HR205" s="18">
        <f>IF(ISNUMBER(HP205),HR204+HP205*0.5,IF(ISNUMBER(HP406),0,""))</f>
        <v>730.85892380676034</v>
      </c>
      <c r="HS205" s="18">
        <f>IF(ISNUMBER(HQ205), HQ205*COS(RADIANS(-$C205+Графики!$B$3))+HR205*SIN(RADIANS(-$C205+Графики!$B$3)),"")</f>
        <v>640.78709590228334</v>
      </c>
      <c r="HT205" s="19">
        <f>IF(ISNUMBER(HQ205), HQ205*COS(RADIANS(-$C205+Графики!$B$5))+HR205*SIN(RADIANS(-$C205+Графики!$B$5)),"")</f>
        <v>730.85892380676034</v>
      </c>
      <c r="HU205" s="24">
        <v>-0.4907069536245785</v>
      </c>
      <c r="HV205" s="25">
        <v>0.42230524468869213</v>
      </c>
      <c r="HW205" s="25">
        <v>-0.93200018336838764</v>
      </c>
      <c r="HX205" s="25">
        <v>0.88542908181310453</v>
      </c>
      <c r="HY205" s="18">
        <f t="shared" si="483"/>
        <v>7.9674501873393533</v>
      </c>
      <c r="HZ205" s="18">
        <f t="shared" si="484"/>
        <v>15.859397397276879</v>
      </c>
      <c r="IA205" s="18">
        <f>IF(ISNUMBER(HY205),IA204+HY205*0.5,IF(ISNUMBER(HY406),0,""))</f>
        <v>636.14628508780982</v>
      </c>
      <c r="IB205" s="18">
        <f>IF(ISNUMBER(HZ205),IB204+HZ205*0.5,IF(ISNUMBER(HZ406),0,""))</f>
        <v>712.65790677585892</v>
      </c>
      <c r="IC205" s="18">
        <f>IF(ISNUMBER(IA205), IA205*COS(RADIANS(-$C205+Графики!$B$3))+IB205*SIN(RADIANS(-$C205+Графики!$B$3)),"")</f>
        <v>636.14628508780982</v>
      </c>
      <c r="ID205" s="19">
        <f>IF(ISNUMBER(IA205), IA205*COS(RADIANS(-$C205+Графики!$B$5))+IB205*SIN(RADIANS(-$C205+Графики!$B$5)),"")</f>
        <v>712.65790677585892</v>
      </c>
      <c r="IE205" s="24">
        <v>-0.55341334349347737</v>
      </c>
      <c r="IF205" s="25">
        <v>0.60518599377181259</v>
      </c>
      <c r="IG205" s="25">
        <v>-0.78902503842298755</v>
      </c>
      <c r="IH205" s="25">
        <v>1.0277975301142162</v>
      </c>
      <c r="II205" s="18">
        <f t="shared" si="485"/>
        <v>10.11051431175332</v>
      </c>
      <c r="IJ205" s="18">
        <f t="shared" si="486"/>
        <v>15.85410363592311</v>
      </c>
      <c r="IK205" s="18">
        <f>IF(ISNUMBER(II205),IK204+II205*0.5,IF(ISNUMBER(II406),0,""))</f>
        <v>639.48735455135829</v>
      </c>
      <c r="IL205" s="18">
        <f>IF(ISNUMBER(IJ205),IL204+IJ205*0.5,IF(ISNUMBER(IJ406),0,""))</f>
        <v>717.05337797516256</v>
      </c>
      <c r="IM205" s="18">
        <f>IF(ISNUMBER(IK205), IK205*COS(RADIANS(-$C205+Графики!$B$3))+IL205*SIN(RADIANS(-$C205+Графики!$B$3)),"")</f>
        <v>639.48735455135829</v>
      </c>
      <c r="IN205" s="19">
        <f>IF(ISNUMBER(IK205), IK205*COS(RADIANS(-$C205+Графики!$B$5))+IL205*SIN(RADIANS(-$C205+Графики!$B$5)),"")</f>
        <v>717.05337797516256</v>
      </c>
      <c r="IO205" s="24">
        <v>-0.59138651034152578</v>
      </c>
      <c r="IP205" s="25">
        <v>0.43180138561765147</v>
      </c>
      <c r="IQ205" s="25">
        <v>-0.92615307716550554</v>
      </c>
      <c r="IR205" s="25">
        <v>1.0128706108045169</v>
      </c>
      <c r="IS205" s="18">
        <f t="shared" si="487"/>
        <v>8.9288801789153514</v>
      </c>
      <c r="IT205" s="18">
        <f t="shared" si="488"/>
        <v>16.920366330497068</v>
      </c>
      <c r="IU205" s="18">
        <f>IF(ISNUMBER(IS205),IU204+IS205*0.5,IF(ISNUMBER(IS406),0,""))</f>
        <v>636.47797143911475</v>
      </c>
      <c r="IV205" s="18">
        <f>IF(ISNUMBER(IT205),IV204+IT205*0.5,IF(ISNUMBER(IT406),0,""))</f>
        <v>721.14026676713729</v>
      </c>
      <c r="IW205" s="18">
        <f>IF(ISNUMBER(IU205), IU205*COS(RADIANS(-$C205+Графики!$B$3))+IV205*SIN(RADIANS(-$C205+Графики!$B$3)),"")</f>
        <v>636.47797143911475</v>
      </c>
      <c r="IX205" s="19">
        <f>IF(ISNUMBER(IU205), IU205*COS(RADIANS(-$C205+Графики!$B$5))+IV205*SIN(RADIANS(-$C205+Графики!$B$5)),"")</f>
        <v>721.14026676713729</v>
      </c>
    </row>
    <row r="206" spans="1:258" s="88" customFormat="1" x14ac:dyDescent="0.25">
      <c r="A206" s="44">
        <v>206</v>
      </c>
      <c r="B206" s="50">
        <v>0</v>
      </c>
      <c r="C206" s="11">
        <f>IF(Графики!$A$7="Расчитывать с учетом закручивания скважины",B206,0)</f>
        <v>0</v>
      </c>
      <c r="D206" s="47">
        <v>101.5</v>
      </c>
      <c r="E206" s="34">
        <f>IF(ISNUMBER(INDEX($I$1:$IX$303,$A206,E$1) ),INDEX($I$1:$IX$303,$A206,E$1),0)</f>
        <v>12.69477344934198</v>
      </c>
      <c r="F206" s="35">
        <f>IF(ISNUMBER(INDEX($I$1:$IX$303,$A206,F$1) ),INDEX($I$1:$IX$303,$A206,F$1),0)</f>
        <v>17.537586846602988</v>
      </c>
      <c r="G206" s="35">
        <f>IF(ISNUMBER(INDEX($I$1:$IX$303,$A206,G$1) ),INDEX($I$1:$IX$303,$A206,G$1)-$G$305,0)</f>
        <v>-333.19713796913811</v>
      </c>
      <c r="H206" s="36">
        <f>IF(ISNUMBER(INDEX($I$1:$IX$303,$A206,H$1) ),INDEX($I$1:$IX$303,$A206,H$1)-$H$305,0)</f>
        <v>-424.71362254509381</v>
      </c>
      <c r="I206" s="29">
        <v>-0.73530909693808078</v>
      </c>
      <c r="J206" s="25">
        <v>0.71944385989351145</v>
      </c>
      <c r="K206" s="25">
        <v>-0.99784530292021156</v>
      </c>
      <c r="L206" s="25">
        <v>1.0119171471199828</v>
      </c>
      <c r="M206" s="18">
        <f t="shared" si="439"/>
        <v>12.69477344934198</v>
      </c>
      <c r="N206" s="18">
        <f t="shared" si="440"/>
        <v>17.537586846602988</v>
      </c>
      <c r="O206" s="18">
        <f>IF(ISNUMBER(M206),O205+M206*0.5,IF(ISNUMBER(M407),0,""))</f>
        <v>644.71901792027654</v>
      </c>
      <c r="P206" s="18">
        <f>IF(ISNUMBER(N206),P205+N206*0.5,IF(ISNUMBER(N407),0,""))</f>
        <v>730.71604093894371</v>
      </c>
      <c r="Q206" s="18">
        <f>IF(ISNUMBER(O206), O206*COS(RADIANS(-$C206+Графики!$B$3))+P206*SIN(RADIANS(-$C206+Графики!$B$3)),"")</f>
        <v>644.71901792027654</v>
      </c>
      <c r="R206" s="19">
        <f>IF(ISNUMBER(O206), O206*COS(RADIANS(-$C206+Графики!$B$5))+P206*SIN(RADIANS(-$C206+Графики!$B$5)),"")</f>
        <v>730.71604093894371</v>
      </c>
      <c r="S206" s="29">
        <v>-0.80714587595915666</v>
      </c>
      <c r="T206" s="25">
        <v>0.68462899663069943</v>
      </c>
      <c r="U206" s="25">
        <v>-1.0206944007963816</v>
      </c>
      <c r="V206" s="25">
        <v>0.87658248040863862</v>
      </c>
      <c r="W206" s="18">
        <f t="shared" si="441"/>
        <v>13.017823909711742</v>
      </c>
      <c r="X206" s="18">
        <f t="shared" si="442"/>
        <v>16.556107755020253</v>
      </c>
      <c r="Y206" s="18">
        <f>IF(ISNUMBER(W206),Y205+W206*0.5,IF(ISNUMBER(W407),0,""))</f>
        <v>644.24195887110602</v>
      </c>
      <c r="Z206" s="18">
        <f>IF(ISNUMBER(X206),Z205+X206*0.5,IF(ISNUMBER(X407),0,""))</f>
        <v>729.39047533368455</v>
      </c>
      <c r="AA206" s="18">
        <f>IF(ISNUMBER(Y206), Y206*COS(RADIANS(-$C206+Графики!$B$3))+Z206*SIN(RADIANS(-$C206+Графики!$B$3)),"")</f>
        <v>644.24195887110602</v>
      </c>
      <c r="AB206" s="18">
        <f>IF(ISNUMBER(Y206), Y206*COS(RADIANS(-$C206+Графики!$B$5))+Z206*SIN(RADIANS(-$C206+Графики!$B$5)),"")</f>
        <v>729.39047533368455</v>
      </c>
      <c r="AC206" s="24">
        <v>-0.76231638682873182</v>
      </c>
      <c r="AD206" s="25">
        <v>0.77741974584008311</v>
      </c>
      <c r="AE206" s="25">
        <v>-1.0683547079268909</v>
      </c>
      <c r="AF206" s="25">
        <v>0.90126031365844239</v>
      </c>
      <c r="AG206" s="18">
        <f t="shared" si="443"/>
        <v>13.436328242916131</v>
      </c>
      <c r="AH206" s="18">
        <f t="shared" si="444"/>
        <v>17.187287253609224</v>
      </c>
      <c r="AI206" s="18">
        <f>IF(ISNUMBER(AG206),AI205+AG206*0.5,IF(ISNUMBER(AG407),0,""))</f>
        <v>645.94307726474392</v>
      </c>
      <c r="AJ206" s="18">
        <f>IF(ISNUMBER(AH206),AJ205+AH206*0.5,IF(ISNUMBER(AH407),0,""))</f>
        <v>734.27841913732925</v>
      </c>
      <c r="AK206" s="18">
        <f>IF(ISNUMBER(AI206), AI206*COS(RADIANS(-$C206+Графики!$B$3))+AJ206*SIN(RADIANS(-$C206+Графики!$B$3)),"")</f>
        <v>645.94307726474392</v>
      </c>
      <c r="AL206" s="19">
        <f>IF(ISNUMBER(AI206), AI206*COS(RADIANS(-$C206+Графики!$B$5))+AJ206*SIN(RADIANS(-$C206+Графики!$B$5)),"")</f>
        <v>734.27841913732925</v>
      </c>
      <c r="AM206" s="24">
        <v>-0.75952348349196597</v>
      </c>
      <c r="AN206" s="25">
        <v>0.6202253473394449</v>
      </c>
      <c r="AO206" s="25">
        <v>-0.93458949033947303</v>
      </c>
      <c r="AP206" s="25">
        <v>0.93231206937438038</v>
      </c>
      <c r="AQ206" s="18">
        <f t="shared" si="445"/>
        <v>12.040289044734386</v>
      </c>
      <c r="AR206" s="18">
        <f t="shared" si="446"/>
        <v>16.291068822382641</v>
      </c>
      <c r="AS206" s="18">
        <f>IF(ISNUMBER(AQ206),AS205+AQ206*0.5,IF(ISNUMBER(AQ407),0,""))</f>
        <v>637.40091482630464</v>
      </c>
      <c r="AT206" s="18">
        <f>IF(ISNUMBER(AR206),AT205+AR206*0.5,IF(ISNUMBER(AR407),0,""))</f>
        <v>725.99121318561515</v>
      </c>
      <c r="AU206" s="18">
        <f>IF(ISNUMBER(AS206), AS206*COS(RADIANS(-$C206+Графики!$B$3))+AT206*SIN(RADIANS(-$C206+Графики!$B$3)),"")</f>
        <v>637.40091482630464</v>
      </c>
      <c r="AV206" s="19">
        <f>IF(ISNUMBER(AS206), AS206*COS(RADIANS(-$C206+Графики!$B$5))+AT206*SIN(RADIANS(-$C206+Графики!$B$5)),"")</f>
        <v>725.99121318561515</v>
      </c>
      <c r="AW206" s="24">
        <v>-0.69035626166020714</v>
      </c>
      <c r="AX206" s="25">
        <v>0.62311487531281295</v>
      </c>
      <c r="AY206" s="25">
        <v>-1.1093555617318147</v>
      </c>
      <c r="AZ206" s="25">
        <v>0.91518738251924281</v>
      </c>
      <c r="BA206" s="18">
        <f t="shared" si="447"/>
        <v>11.461946998978942</v>
      </c>
      <c r="BB206" s="18">
        <f t="shared" si="448"/>
        <v>17.666551007729979</v>
      </c>
      <c r="BC206" s="18">
        <f>IF(ISNUMBER(BA206),BC205+BA206*0.5,IF(ISNUMBER(BA407),0,""))</f>
        <v>638.73076184847707</v>
      </c>
      <c r="BD206" s="18">
        <f>IF(ISNUMBER(BB206),BD205+BB206*0.5,IF(ISNUMBER(BB407),0,""))</f>
        <v>727.87223805711051</v>
      </c>
      <c r="BE206" s="18">
        <f>IF(ISNUMBER(BC206), BC206*COS(RADIANS(-$C206+Графики!$B$3))+BD206*SIN(RADIANS(-$C206+Графики!$B$3)),"")</f>
        <v>638.73076184847707</v>
      </c>
      <c r="BF206" s="19">
        <f>IF(ISNUMBER(BC206), BC206*COS(RADIANS(-$C206+Графики!$B$5))+BD206*SIN(RADIANS(-$C206+Графики!$B$5)),"")</f>
        <v>727.87223805711051</v>
      </c>
      <c r="BG206" s="24">
        <v>-0.69891248432625841</v>
      </c>
      <c r="BH206" s="25">
        <v>0.64416177917808637</v>
      </c>
      <c r="BI206" s="25">
        <v>-0.97154256829562069</v>
      </c>
      <c r="BJ206" s="25">
        <v>0.89172787180590896</v>
      </c>
      <c r="BK206" s="18">
        <f t="shared" si="449"/>
        <v>11.720265656899894</v>
      </c>
      <c r="BL206" s="18">
        <f t="shared" si="450"/>
        <v>16.259385523017379</v>
      </c>
      <c r="BM206" s="18">
        <f>IF(ISNUMBER(BK206),BM205+BK206*0.5,IF(ISNUMBER(BK407),0,""))</f>
        <v>641.67482862376653</v>
      </c>
      <c r="BN206" s="18">
        <f>IF(ISNUMBER(BL206),BN205+BL206*0.5,IF(ISNUMBER(BL407),0,""))</f>
        <v>720.86959538146596</v>
      </c>
      <c r="BO206" s="18">
        <f>IF(ISNUMBER(BM206), BM206*COS(RADIANS(-$C206+Графики!$B$3))+BN206*SIN(RADIANS(-$C206+Графики!$B$3)),"")</f>
        <v>641.67482862376653</v>
      </c>
      <c r="BP206" s="19">
        <f>IF(ISNUMBER(BM206), BM206*COS(RADIANS(-$C206+Графики!$B$5))+BN206*SIN(RADIANS(-$C206+Графики!$B$5)),"")</f>
        <v>720.86959538146596</v>
      </c>
      <c r="BQ206" s="24">
        <v>-0.87041499188127092</v>
      </c>
      <c r="BR206" s="25">
        <v>0.7629764537949778</v>
      </c>
      <c r="BS206" s="25">
        <v>-1.0541693653005435</v>
      </c>
      <c r="BT206" s="25">
        <v>0.90409043776750131</v>
      </c>
      <c r="BU206" s="18">
        <f t="shared" si="451"/>
        <v>14.253546672725625</v>
      </c>
      <c r="BV206" s="18">
        <f t="shared" si="452"/>
        <v>17.088208831436098</v>
      </c>
      <c r="BW206" s="18">
        <f>IF(ISNUMBER(BU206),BW205+BU206*0.5,IF(ISNUMBER(BU407),0,""))</f>
        <v>645.26292270691386</v>
      </c>
      <c r="BX206" s="18">
        <f>IF(ISNUMBER(BV206),BX205+BV206*0.5,IF(ISNUMBER(BV407),0,""))</f>
        <v>725.75888823319781</v>
      </c>
      <c r="BY206" s="18">
        <f>IF(ISNUMBER(BW206), BW206*COS(RADIANS(-$C206+Графики!$B$3))+BX206*SIN(RADIANS(-$C206+Графики!$B$3)),"")</f>
        <v>645.26292270691386</v>
      </c>
      <c r="BZ206" s="19">
        <f>IF(ISNUMBER(BW206), BW206*COS(RADIANS(-$C206+Графики!$B$5))+BX206*SIN(RADIANS(-$C206+Графики!$B$5)),"")</f>
        <v>725.75888823319781</v>
      </c>
      <c r="CA206" s="29">
        <v>-0.84532456829087965</v>
      </c>
      <c r="CB206" s="25">
        <v>0.70773999234436025</v>
      </c>
      <c r="CC206" s="25">
        <v>-0.93517194773003087</v>
      </c>
      <c r="CD206" s="25">
        <v>0.93959499810714397</v>
      </c>
      <c r="CE206" s="18">
        <f t="shared" si="453"/>
        <v>13.5526301281256</v>
      </c>
      <c r="CF206" s="18">
        <f t="shared" si="454"/>
        <v>16.359698117460766</v>
      </c>
      <c r="CG206" s="18">
        <f>IF(ISNUMBER(CE206),CG205+CE206*0.5,IF(ISNUMBER(CE407),0,""))</f>
        <v>652.83498124557161</v>
      </c>
      <c r="CH206" s="18">
        <f>IF(ISNUMBER(CF206),CH205+CF206*0.5,IF(ISNUMBER(CF407),0,""))</f>
        <v>742.01069352629099</v>
      </c>
      <c r="CI206" s="18">
        <f>IF(ISNUMBER(CG206), CG206*COS(RADIANS(-$C206+Графики!$B$3))+CH206*SIN(RADIANS(-$C206+Графики!$B$3)),"")</f>
        <v>652.83498124557161</v>
      </c>
      <c r="CJ206" s="19">
        <f>IF(ISNUMBER(CG206), CG206*COS(RADIANS(-$C206+Графики!$B$5))+CH206*SIN(RADIANS(-$C206+Графики!$B$5)),"")</f>
        <v>742.01069352629099</v>
      </c>
      <c r="CK206" s="24">
        <v>-0.69734922864163507</v>
      </c>
      <c r="CL206" s="25">
        <v>0.74492917027228422</v>
      </c>
      <c r="CM206" s="25">
        <v>-0.97586073803445617</v>
      </c>
      <c r="CN206" s="25">
        <v>0.89279667990027989</v>
      </c>
      <c r="CO206" s="18">
        <f t="shared" si="455"/>
        <v>12.585921092367506</v>
      </c>
      <c r="CP206" s="18">
        <f t="shared" si="456"/>
        <v>16.306389540589798</v>
      </c>
      <c r="CQ206" s="18">
        <f>IF(ISNUMBER(CO206),CQ205+CO206*0.5,IF(ISNUMBER(CO407),0,""))</f>
        <v>652.9693980314081</v>
      </c>
      <c r="CR206" s="18">
        <f>IF(ISNUMBER(CP206),CR205+CP206*0.5,IF(ISNUMBER(CP407),0,""))</f>
        <v>736.73317481215963</v>
      </c>
      <c r="CS206" s="18">
        <f>IF(ISNUMBER(CQ206), CQ206*COS(RADIANS(-$C206+Графики!$B$3))+CR206*SIN(RADIANS(-$C206+Графики!$B$3)),"")</f>
        <v>652.9693980314081</v>
      </c>
      <c r="CT206" s="19">
        <f>IF(ISNUMBER(CQ206), CQ206*COS(RADIANS(-$C206+Графики!$B$5))+CR206*SIN(RADIANS(-$C206+Графики!$B$5)),"")</f>
        <v>736.73317481215963</v>
      </c>
      <c r="CU206" s="24">
        <v>-0.83408733994581696</v>
      </c>
      <c r="CV206" s="25">
        <v>0.63194539731794397</v>
      </c>
      <c r="CW206" s="25">
        <v>-0.9398505337946087</v>
      </c>
      <c r="CX206" s="25">
        <v>0.88952963986903799</v>
      </c>
      <c r="CY206" s="18">
        <f t="shared" si="457"/>
        <v>12.7932001093527</v>
      </c>
      <c r="CZ206" s="18">
        <f t="shared" si="458"/>
        <v>15.963675545117631</v>
      </c>
      <c r="DA206" s="18">
        <f>IF(ISNUMBER(CY206),DA205+CY206*0.5,IF(ISNUMBER(CY407),0,""))</f>
        <v>641.82511576544607</v>
      </c>
      <c r="DB206" s="18">
        <f>IF(ISNUMBER(CZ206),DB205+CZ206*0.5,IF(ISNUMBER(CZ407),0,""))</f>
        <v>733.15696734679011</v>
      </c>
      <c r="DC206" s="18">
        <f>IF(ISNUMBER(DA206), DA206*COS(RADIANS(-$C206+Графики!$B$3))+DB206*SIN(RADIANS(-$C206+Графики!$B$3)),"")</f>
        <v>641.82511576544607</v>
      </c>
      <c r="DD206" s="19">
        <f>IF(ISNUMBER(DA206), DA206*COS(RADIANS(-$C206+Графики!$B$5))+DB206*SIN(RADIANS(-$C206+Графики!$B$5)),"")</f>
        <v>733.15696734679011</v>
      </c>
      <c r="DE206" s="24">
        <v>-0.812727488230505</v>
      </c>
      <c r="DF206" s="25">
        <v>0.6944884393716475</v>
      </c>
      <c r="DG206" s="25">
        <v>-1.036383014782313</v>
      </c>
      <c r="DH206" s="25">
        <v>1.0226251961562973</v>
      </c>
      <c r="DI206" s="18">
        <f t="shared" si="459"/>
        <v>13.152560998106825</v>
      </c>
      <c r="DJ206" s="18">
        <f t="shared" si="460"/>
        <v>17.967269455489994</v>
      </c>
      <c r="DK206" s="18">
        <f>IF(ISNUMBER(DI206),DK205+DI206*0.5,IF(ISNUMBER(DI407),0,""))</f>
        <v>640.2288185162048</v>
      </c>
      <c r="DL206" s="18">
        <f>IF(ISNUMBER(DJ206),DL205+DJ206*0.5,IF(ISNUMBER(DJ407),0,""))</f>
        <v>735.45882573580627</v>
      </c>
      <c r="DM206" s="18">
        <f>IF(ISNUMBER(DK206), DK206*COS(RADIANS(-$C206+Графики!$B$3))+DL206*SIN(RADIANS(-$C206+Графики!$B$3)),"")</f>
        <v>640.2288185162048</v>
      </c>
      <c r="DN206" s="19">
        <f>IF(ISNUMBER(DK206), DK206*COS(RADIANS(-$C206+Графики!$B$5))+DL206*SIN(RADIANS(-$C206+Графики!$B$5)),"")</f>
        <v>735.45882573580627</v>
      </c>
      <c r="DO206" s="24">
        <v>-0.78292536267895307</v>
      </c>
      <c r="DP206" s="25">
        <v>0.79396854649482762</v>
      </c>
      <c r="DQ206" s="25">
        <v>-0.99208809713184454</v>
      </c>
      <c r="DR206" s="25">
        <v>0.96394821795796404</v>
      </c>
      <c r="DS206" s="18">
        <f t="shared" si="461"/>
        <v>13.760561030512262</v>
      </c>
      <c r="DT206" s="18">
        <f t="shared" si="462"/>
        <v>17.068808068369282</v>
      </c>
      <c r="DU206" s="18">
        <f>IF(ISNUMBER(DS206),DU205+DS206*0.5,IF(ISNUMBER(DS407),0,""))</f>
        <v>652.19386933948738</v>
      </c>
      <c r="DV206" s="18">
        <f>IF(ISNUMBER(DT206),DV205+DT206*0.5,IF(ISNUMBER(DT407),0,""))</f>
        <v>731.67456975485993</v>
      </c>
      <c r="DW206" s="18">
        <f>IF(ISNUMBER(DU206), DU206*COS(RADIANS(-$C206+Графики!$B$3))+DV206*SIN(RADIANS(-$C206+Графики!$B$3)),"")</f>
        <v>652.19386933948738</v>
      </c>
      <c r="DX206" s="19">
        <f>IF(ISNUMBER(DU206), DU206*COS(RADIANS(-$C206+Графики!$B$5))+DV206*SIN(RADIANS(-$C206+Графики!$B$5)),"")</f>
        <v>731.67456975485993</v>
      </c>
      <c r="DY206" s="24">
        <v>-0.6940869837457917</v>
      </c>
      <c r="DZ206" s="25">
        <v>0.70434628089568885</v>
      </c>
      <c r="EA206" s="25">
        <v>-0.95095839581045061</v>
      </c>
      <c r="EB206" s="25">
        <v>0.88685269677739265</v>
      </c>
      <c r="EC206" s="18">
        <f t="shared" si="463"/>
        <v>12.203329509220694</v>
      </c>
      <c r="ED206" s="18">
        <f t="shared" si="464"/>
        <v>16.037239773630549</v>
      </c>
      <c r="EE206" s="18">
        <f>IF(ISNUMBER(EC206),EE205+EC206*0.5,IF(ISNUMBER(EC407),0,""))</f>
        <v>640.37635608181392</v>
      </c>
      <c r="EF206" s="18">
        <f>IF(ISNUMBER(ED206),EF205+ED206*0.5,IF(ISNUMBER(ED407),0,""))</f>
        <v>724.55108763374267</v>
      </c>
      <c r="EG206" s="18">
        <f>IF(ISNUMBER(EE206), EE206*COS(RADIANS(-$C206+Графики!$B$3))+EF206*SIN(RADIANS(-$C206+Графики!$B$3)),"")</f>
        <v>640.37635608181392</v>
      </c>
      <c r="EH206" s="19">
        <f>IF(ISNUMBER(EE206), EE206*COS(RADIANS(-$C206+Графики!$B$5))+EF206*SIN(RADIANS(-$C206+Графики!$B$5)),"")</f>
        <v>724.55108763374267</v>
      </c>
      <c r="EI206" s="24">
        <v>-0.76822353656553866</v>
      </c>
      <c r="EJ206" s="25">
        <v>0.72968489610106724</v>
      </c>
      <c r="EK206" s="25">
        <v>-0.93509106958611687</v>
      </c>
      <c r="EL206" s="25">
        <v>0.86275211616553271</v>
      </c>
      <c r="EM206" s="18">
        <f t="shared" si="465"/>
        <v>13.071344764642287</v>
      </c>
      <c r="EN206" s="18">
        <f t="shared" si="466"/>
        <v>15.688497876038946</v>
      </c>
      <c r="EO206" s="18">
        <f>IF(ISNUMBER(EM206),EO205+EM206*0.5,IF(ISNUMBER(EM407),0,""))</f>
        <v>645.5727327992289</v>
      </c>
      <c r="EP206" s="18">
        <f>IF(ISNUMBER(EN206),EP205+EN206*0.5,IF(ISNUMBER(EN407),0,""))</f>
        <v>728.74842678990217</v>
      </c>
      <c r="EQ206" s="18">
        <f>IF(ISNUMBER(EO206), EO206*COS(RADIANS(-$C206+Графики!$B$3))+EP206*SIN(RADIANS(-$C206+Графики!$B$3)),"")</f>
        <v>645.5727327992289</v>
      </c>
      <c r="ER206" s="19">
        <f>IF(ISNUMBER(EO206), EO206*COS(RADIANS(-$C206+Графики!$B$5))+EP206*SIN(RADIANS(-$C206+Графики!$B$5)),"")</f>
        <v>728.74842678990217</v>
      </c>
      <c r="ES206" s="24">
        <v>-0.80908011311759376</v>
      </c>
      <c r="ET206" s="25">
        <v>0.75476616389383444</v>
      </c>
      <c r="EU206" s="25">
        <v>-0.9852945084419068</v>
      </c>
      <c r="EV206" s="25">
        <v>0.89265121668599245</v>
      </c>
      <c r="EW206" s="18">
        <f t="shared" si="467"/>
        <v>13.64670965172224</v>
      </c>
      <c r="EX206" s="18">
        <f t="shared" si="468"/>
        <v>16.387434481148993</v>
      </c>
      <c r="EY206" s="18">
        <f>IF(ISNUMBER(EW206),EY205+EW206*0.5,IF(ISNUMBER(EW407),0,""))</f>
        <v>634.54522600460962</v>
      </c>
      <c r="EZ206" s="18">
        <f>IF(ISNUMBER(EX206),EZ205+EX206*0.5,IF(ISNUMBER(EX407),0,""))</f>
        <v>728.76583770541549</v>
      </c>
      <c r="FA206" s="18">
        <f>IF(ISNUMBER(EY206), EY206*COS(RADIANS(-$C206+Графики!$B$3))+EZ206*SIN(RADIANS(-$C206+Графики!$B$3)),"")</f>
        <v>634.54522600460962</v>
      </c>
      <c r="FB206" s="19">
        <f>IF(ISNUMBER(EY206), EY206*COS(RADIANS(-$C206+Графики!$B$5))+EZ206*SIN(RADIANS(-$C206+Графики!$B$5)),"")</f>
        <v>728.76583770541549</v>
      </c>
      <c r="FC206" s="24">
        <v>-0.85008610234024518</v>
      </c>
      <c r="FD206" s="25">
        <v>0.64144033212219376</v>
      </c>
      <c r="FE206" s="25">
        <v>-1.0168883588608653</v>
      </c>
      <c r="FF206" s="25">
        <v>0.93254170326894192</v>
      </c>
      <c r="FG206" s="18">
        <f t="shared" si="469"/>
        <v>13.015656061734848</v>
      </c>
      <c r="FH206" s="18">
        <f t="shared" si="470"/>
        <v>17.0111660060223</v>
      </c>
      <c r="FI206" s="18">
        <f>IF(ISNUMBER(FG206),FI205+FG206*0.5,IF(ISNUMBER(FG407),0,""))</f>
        <v>643.08428379861789</v>
      </c>
      <c r="FJ206" s="18">
        <f>IF(ISNUMBER(FH206),FJ205+FH206*0.5,IF(ISNUMBER(FH407),0,""))</f>
        <v>733.60117026512387</v>
      </c>
      <c r="FK206" s="18">
        <f>IF(ISNUMBER(FI206), FI206*COS(RADIANS(-$C206+Графики!$B$3))+FJ206*SIN(RADIANS(-$C206+Графики!$B$3)),"")</f>
        <v>643.08428379861789</v>
      </c>
      <c r="FL206" s="19">
        <f>IF(ISNUMBER(FI206), FI206*COS(RADIANS(-$C206+Графики!$B$5))+FJ206*SIN(RADIANS(-$C206+Графики!$B$5)),"")</f>
        <v>733.60117026512387</v>
      </c>
      <c r="FM206" s="24">
        <v>-0.77425528409030353</v>
      </c>
      <c r="FN206" s="25">
        <v>0.76283644829387287</v>
      </c>
      <c r="FO206" s="25">
        <v>-1.0261224044273713</v>
      </c>
      <c r="FP206" s="25">
        <v>1.0220995920640656</v>
      </c>
      <c r="FQ206" s="18">
        <f t="shared" si="471"/>
        <v>13.413253576659923</v>
      </c>
      <c r="FR206" s="18">
        <f t="shared" si="472"/>
        <v>17.873157092542492</v>
      </c>
      <c r="FS206" s="18">
        <f>IF(ISNUMBER(FQ206),FS205+FQ206*0.5,IF(ISNUMBER(FQ407),0,""))</f>
        <v>650.34683000828272</v>
      </c>
      <c r="FT206" s="18">
        <f>IF(ISNUMBER(FR206),FT205+FR206*0.5,IF(ISNUMBER(FR407),0,""))</f>
        <v>726.27046537647152</v>
      </c>
      <c r="FU206" s="18">
        <f>IF(ISNUMBER(FS206), FS206*COS(RADIANS(-$C206+Графики!$B$3))+FT206*SIN(RADIANS(-$C206+Графики!$B$3)),"")</f>
        <v>650.34683000828272</v>
      </c>
      <c r="FV206" s="19">
        <f>IF(ISNUMBER(FS206), FS206*COS(RADIANS(-$C206+Графики!$B$5))+FT206*SIN(RADIANS(-$C206+Графики!$B$5)),"")</f>
        <v>726.27046537647152</v>
      </c>
      <c r="FW206" s="24">
        <v>-0.71321866482383323</v>
      </c>
      <c r="FX206" s="25">
        <v>0.69078123615730835</v>
      </c>
      <c r="FY206" s="25">
        <v>-0.97151237717128258</v>
      </c>
      <c r="FZ206" s="25">
        <v>0.86687317033351441</v>
      </c>
      <c r="GA206" s="18">
        <f t="shared" si="473"/>
        <v>12.251903943708957</v>
      </c>
      <c r="GB206" s="18">
        <f t="shared" si="474"/>
        <v>16.042252193577369</v>
      </c>
      <c r="GC206" s="18">
        <f>IF(ISNUMBER(GA206),GC205+GA206*0.5,IF(ISNUMBER(GA407),0,""))</f>
        <v>653.10316851288735</v>
      </c>
      <c r="GD206" s="18">
        <f>IF(ISNUMBER(GB206),GD205+GB206*0.5,IF(ISNUMBER(GB407),0,""))</f>
        <v>717.74878404247045</v>
      </c>
      <c r="GE206" s="18">
        <f>IF(ISNUMBER(GC206), GC206*COS(RADIANS(-$C206+Графики!$B$3))+GD206*SIN(RADIANS(-$C206+Графики!$B$3)),"")</f>
        <v>653.10316851288735</v>
      </c>
      <c r="GF206" s="19">
        <f>IF(ISNUMBER(GC206), GC206*COS(RADIANS(-$C206+Графики!$B$5))+GD206*SIN(RADIANS(-$C206+Графики!$B$5)),"")</f>
        <v>717.74878404247045</v>
      </c>
      <c r="GG206" s="24">
        <v>-0.69612229587828278</v>
      </c>
      <c r="GH206" s="25">
        <v>0.71746973452933382</v>
      </c>
      <c r="GI206" s="25">
        <v>-1.087185810182542</v>
      </c>
      <c r="GJ206" s="25">
        <v>0.99089553978113309</v>
      </c>
      <c r="GK206" s="18">
        <f t="shared" si="475"/>
        <v>12.335604738233958</v>
      </c>
      <c r="GL206" s="18">
        <f t="shared" si="476"/>
        <v>18.133686874967889</v>
      </c>
      <c r="GM206" s="18">
        <f>IF(ISNUMBER(GK206),GM205+GK206*0.5,IF(ISNUMBER(GK407),0,""))</f>
        <v>652.12815422241044</v>
      </c>
      <c r="GN206" s="18">
        <f>IF(ISNUMBER(GL206),GN205+GL206*0.5,IF(ISNUMBER(GL407),0,""))</f>
        <v>730.69838100608717</v>
      </c>
      <c r="GO206" s="18">
        <f>IF(ISNUMBER(GM206), GM206*COS(RADIANS(-$C206+Графики!$B$3))+GN206*SIN(RADIANS(-$C206+Графики!$B$3)),"")</f>
        <v>652.12815422241044</v>
      </c>
      <c r="GP206" s="19">
        <f>IF(ISNUMBER(GM206), GM206*COS(RADIANS(-$C206+Графики!$B$5))+GN206*SIN(RADIANS(-$C206+Графики!$B$5)),"")</f>
        <v>730.69838100608717</v>
      </c>
      <c r="GQ206" s="24">
        <v>-0.76561656302682846</v>
      </c>
      <c r="GR206" s="25">
        <v>0.72699456938046814</v>
      </c>
      <c r="GS206" s="25">
        <v>-1.0385287039233844</v>
      </c>
      <c r="GT206" s="25">
        <v>0.95195483805221104</v>
      </c>
      <c r="GU206" s="18">
        <f t="shared" si="477"/>
        <v>13.025121034595605</v>
      </c>
      <c r="GV206" s="18">
        <f t="shared" si="478"/>
        <v>17.36937226279376</v>
      </c>
      <c r="GW206" s="18">
        <f>IF(ISNUMBER(GU206),GW205+GU206*0.5,IF(ISNUMBER(GU407),0,""))</f>
        <v>647.91472016952662</v>
      </c>
      <c r="GX206" s="18">
        <f>IF(ISNUMBER(GV206),GX205+GV206*0.5,IF(ISNUMBER(GV407),0,""))</f>
        <v>729.75511258589677</v>
      </c>
      <c r="GY206" s="18">
        <f>IF(ISNUMBER(GW206), GW206*COS(RADIANS(-$C206+Графики!$B$3))+GX206*SIN(RADIANS(-$C206+Графики!$B$3)),"")</f>
        <v>647.91472016952662</v>
      </c>
      <c r="GZ206" s="19">
        <f>IF(ISNUMBER(GW206), GW206*COS(RADIANS(-$C206+Графики!$B$5))+GX206*SIN(RADIANS(-$C206+Графики!$B$5)),"")</f>
        <v>729.75511258589677</v>
      </c>
      <c r="HA206" s="24">
        <v>-0.68466010795486565</v>
      </c>
      <c r="HB206" s="25">
        <v>0.77375682664932721</v>
      </c>
      <c r="HC206" s="25">
        <v>-1.0256397440822735</v>
      </c>
      <c r="HD206" s="25">
        <v>0.96919045794170622</v>
      </c>
      <c r="HE206" s="18">
        <f t="shared" si="479"/>
        <v>12.726745104228849</v>
      </c>
      <c r="HF206" s="18">
        <f t="shared" si="480"/>
        <v>17.407298292598316</v>
      </c>
      <c r="HG206" s="18">
        <f>IF(ISNUMBER(HE206),HG205+HE206*0.5,IF(ISNUMBER(HE407),0,""))</f>
        <v>649.98674228090272</v>
      </c>
      <c r="HH206" s="18">
        <f>IF(ISNUMBER(HF206),HH205+HF206*0.5,IF(ISNUMBER(HF407),0,""))</f>
        <v>728.51031152453197</v>
      </c>
      <c r="HI206" s="18">
        <f>IF(ISNUMBER(HG206), HG206*COS(RADIANS(-$C206+Графики!$B$3))+HH206*SIN(RADIANS(-$C206+Графики!$B$3)),"")</f>
        <v>649.98674228090272</v>
      </c>
      <c r="HJ206" s="19">
        <f>IF(ISNUMBER(HG206), HG206*COS(RADIANS(-$C206+Графики!$B$5))+HH206*SIN(RADIANS(-$C206+Графики!$B$5)),"")</f>
        <v>728.51031152453197</v>
      </c>
      <c r="HK206" s="24">
        <v>-0.84902819326464385</v>
      </c>
      <c r="HL206" s="25">
        <v>0.65770651741072794</v>
      </c>
      <c r="HM206" s="25">
        <v>-1.0895305624079348</v>
      </c>
      <c r="HN206" s="25">
        <v>0.86264135701151923</v>
      </c>
      <c r="HO206" s="18">
        <f t="shared" si="481"/>
        <v>13.148361951339917</v>
      </c>
      <c r="HP206" s="18">
        <f t="shared" si="482"/>
        <v>17.035089757535545</v>
      </c>
      <c r="HQ206" s="18">
        <f>IF(ISNUMBER(HO206),HQ205+HO206*0.5,IF(ISNUMBER(HO407),0,""))</f>
        <v>647.36127687795329</v>
      </c>
      <c r="HR206" s="18">
        <f>IF(ISNUMBER(HP206),HR205+HP206*0.5,IF(ISNUMBER(HP407),0,""))</f>
        <v>739.37646868552815</v>
      </c>
      <c r="HS206" s="18">
        <f>IF(ISNUMBER(HQ206), HQ206*COS(RADIANS(-$C206+Графики!$B$3))+HR206*SIN(RADIANS(-$C206+Графики!$B$3)),"")</f>
        <v>647.36127687795329</v>
      </c>
      <c r="HT206" s="19">
        <f>IF(ISNUMBER(HQ206), HQ206*COS(RADIANS(-$C206+Графики!$B$5))+HR206*SIN(RADIANS(-$C206+Графики!$B$5)),"")</f>
        <v>739.37646868552815</v>
      </c>
      <c r="HU206" s="24">
        <v>-0.71200127189233975</v>
      </c>
      <c r="HV206" s="25">
        <v>0.76760931645355734</v>
      </c>
      <c r="HW206" s="25">
        <v>-1.058609727701554</v>
      </c>
      <c r="HX206" s="25">
        <v>0.95748534614782599</v>
      </c>
      <c r="HY206" s="18">
        <f t="shared" si="483"/>
        <v>12.911679425919969</v>
      </c>
      <c r="HZ206" s="18">
        <f t="shared" si="484"/>
        <v>17.592840888552271</v>
      </c>
      <c r="IA206" s="18">
        <f>IF(ISNUMBER(HY206),IA205+HY206*0.5,IF(ISNUMBER(HY407),0,""))</f>
        <v>642.60212480076984</v>
      </c>
      <c r="IB206" s="18">
        <f>IF(ISNUMBER(HZ206),IB205+HZ206*0.5,IF(ISNUMBER(HZ407),0,""))</f>
        <v>721.45432722013504</v>
      </c>
      <c r="IC206" s="18">
        <f>IF(ISNUMBER(IA206), IA206*COS(RADIANS(-$C206+Графики!$B$3))+IB206*SIN(RADIANS(-$C206+Графики!$B$3)),"")</f>
        <v>642.60212480076984</v>
      </c>
      <c r="ID206" s="19">
        <f>IF(ISNUMBER(IA206), IA206*COS(RADIANS(-$C206+Графики!$B$5))+IB206*SIN(RADIANS(-$C206+Графики!$B$5)),"")</f>
        <v>721.45432722013504</v>
      </c>
      <c r="IE206" s="24">
        <v>-0.71940981973782225</v>
      </c>
      <c r="IF206" s="25">
        <v>0.68106806928510089</v>
      </c>
      <c r="IG206" s="25">
        <v>-0.93804242485544653</v>
      </c>
      <c r="IH206" s="25">
        <v>0.95424737979021768</v>
      </c>
      <c r="II206" s="18">
        <f t="shared" si="485"/>
        <v>12.22117089235948</v>
      </c>
      <c r="IJ206" s="18">
        <f t="shared" si="486"/>
        <v>16.512593251339439</v>
      </c>
      <c r="IK206" s="18">
        <f>IF(ISNUMBER(II206),IK205+II206*0.5,IF(ISNUMBER(II407),0,""))</f>
        <v>645.59793999753799</v>
      </c>
      <c r="IL206" s="18">
        <f>IF(ISNUMBER(IJ206),IL205+IJ206*0.5,IF(ISNUMBER(IJ407),0,""))</f>
        <v>725.3096746008323</v>
      </c>
      <c r="IM206" s="18">
        <f>IF(ISNUMBER(IK206), IK206*COS(RADIANS(-$C206+Графики!$B$3))+IL206*SIN(RADIANS(-$C206+Графики!$B$3)),"")</f>
        <v>645.59793999753799</v>
      </c>
      <c r="IN206" s="19">
        <f>IF(ISNUMBER(IK206), IK206*COS(RADIANS(-$C206+Графики!$B$5))+IL206*SIN(RADIANS(-$C206+Графики!$B$5)),"")</f>
        <v>725.3096746008323</v>
      </c>
      <c r="IO206" s="24">
        <v>-0.70406351052105243</v>
      </c>
      <c r="IP206" s="25">
        <v>0.74302635148080243</v>
      </c>
      <c r="IQ206" s="25">
        <v>-0.9827181060071859</v>
      </c>
      <c r="IR206" s="25">
        <v>0.89666121267739995</v>
      </c>
      <c r="IS206" s="18">
        <f t="shared" si="487"/>
        <v>12.62790569193225</v>
      </c>
      <c r="IT206" s="18">
        <f t="shared" si="488"/>
        <v>16.399943263773164</v>
      </c>
      <c r="IU206" s="18">
        <f>IF(ISNUMBER(IS206),IU205+IS206*0.5,IF(ISNUMBER(IS407),0,""))</f>
        <v>642.79192428508088</v>
      </c>
      <c r="IV206" s="18">
        <f>IF(ISNUMBER(IT206),IV205+IT206*0.5,IF(ISNUMBER(IT407),0,""))</f>
        <v>729.34023839902386</v>
      </c>
      <c r="IW206" s="18">
        <f>IF(ISNUMBER(IU206), IU206*COS(RADIANS(-$C206+Графики!$B$3))+IV206*SIN(RADIANS(-$C206+Графики!$B$3)),"")</f>
        <v>642.79192428508088</v>
      </c>
      <c r="IX206" s="19">
        <f>IF(ISNUMBER(IU206), IU206*COS(RADIANS(-$C206+Графики!$B$5))+IV206*SIN(RADIANS(-$C206+Графики!$B$5)),"")</f>
        <v>729.34023839902386</v>
      </c>
    </row>
    <row r="207" spans="1:258" s="88" customFormat="1" x14ac:dyDescent="0.25">
      <c r="A207" s="44">
        <v>207</v>
      </c>
      <c r="B207" s="50">
        <v>0</v>
      </c>
      <c r="C207" s="11">
        <f>IF(Графики!$A$7="Расчитывать с учетом закручивания скважины",B207,0)</f>
        <v>0</v>
      </c>
      <c r="D207" s="47">
        <v>102</v>
      </c>
      <c r="E207" s="34">
        <f>IF(ISNUMBER(INDEX($I$1:$IX$303,$A207,E$1) ),INDEX($I$1:$IX$303,$A207,E$1),0)</f>
        <v>14.561851356780483</v>
      </c>
      <c r="F207" s="35">
        <f>IF(ISNUMBER(INDEX($I$1:$IX$303,$A207,F$1) ),INDEX($I$1:$IX$303,$A207,F$1),0)</f>
        <v>19.954538178882743</v>
      </c>
      <c r="G207" s="35">
        <f>IF(ISNUMBER(INDEX($I$1:$IX$303,$A207,G$1) ),INDEX($I$1:$IX$303,$A207,G$1)-$G$305,0)</f>
        <v>-325.91621229074792</v>
      </c>
      <c r="H207" s="36">
        <f>IF(ISNUMBER(INDEX($I$1:$IX$303,$A207,H$1) ),INDEX($I$1:$IX$303,$A207,H$1)-$H$305,0)</f>
        <v>-414.73635345565242</v>
      </c>
      <c r="I207" s="29">
        <v>-0.79894898194448982</v>
      </c>
      <c r="J207" s="25">
        <v>0.86977524568412068</v>
      </c>
      <c r="K207" s="25">
        <v>-1.1579390270684407</v>
      </c>
      <c r="L207" s="25">
        <v>1.1288343888978574</v>
      </c>
      <c r="M207" s="18">
        <f t="shared" si="439"/>
        <v>14.561851356780483</v>
      </c>
      <c r="N207" s="18">
        <f t="shared" si="440"/>
        <v>19.954538178882743</v>
      </c>
      <c r="O207" s="18">
        <f>IF(ISNUMBER(M207),O206+M207*0.5,IF(ISNUMBER(M408),0,""))</f>
        <v>651.99994359866673</v>
      </c>
      <c r="P207" s="18">
        <f>IF(ISNUMBER(N207),P206+N207*0.5,IF(ISNUMBER(N408),0,""))</f>
        <v>740.6933100283851</v>
      </c>
      <c r="Q207" s="18">
        <f>IF(ISNUMBER(O207), O207*COS(RADIANS(-$C207+Графики!$B$3))+P207*SIN(RADIANS(-$C207+Графики!$B$3)),"")</f>
        <v>651.99994359866673</v>
      </c>
      <c r="R207" s="19">
        <f>IF(ISNUMBER(O207), O207*COS(RADIANS(-$C207+Графики!$B$5))+P207*SIN(RADIANS(-$C207+Графики!$B$5)),"")</f>
        <v>740.6933100283851</v>
      </c>
      <c r="S207" s="29">
        <v>-0.77126361367998497</v>
      </c>
      <c r="T207" s="25">
        <v>0.86686016078615002</v>
      </c>
      <c r="U207" s="25">
        <v>-1.14198628702299</v>
      </c>
      <c r="V207" s="25">
        <v>1.1707797463708114</v>
      </c>
      <c r="W207" s="18">
        <f t="shared" si="441"/>
        <v>14.294839824621553</v>
      </c>
      <c r="X207" s="18">
        <f t="shared" si="442"/>
        <v>20.18132087709137</v>
      </c>
      <c r="Y207" s="18">
        <f>IF(ISNUMBER(W207),Y206+W207*0.5,IF(ISNUMBER(W408),0,""))</f>
        <v>651.38937878341676</v>
      </c>
      <c r="Z207" s="18">
        <f>IF(ISNUMBER(X207),Z206+X207*0.5,IF(ISNUMBER(X408),0,""))</f>
        <v>739.48113577223023</v>
      </c>
      <c r="AA207" s="18">
        <f>IF(ISNUMBER(Y207), Y207*COS(RADIANS(-$C207+Графики!$B$3))+Z207*SIN(RADIANS(-$C207+Графики!$B$3)),"")</f>
        <v>651.38937878341676</v>
      </c>
      <c r="AB207" s="18">
        <f>IF(ISNUMBER(Y207), Y207*COS(RADIANS(-$C207+Графики!$B$5))+Z207*SIN(RADIANS(-$C207+Графики!$B$5)),"")</f>
        <v>739.48113577223023</v>
      </c>
      <c r="AC207" s="24">
        <v>-0.85723227571470761</v>
      </c>
      <c r="AD207" s="25">
        <v>0.74220118739622543</v>
      </c>
      <c r="AE207" s="25">
        <v>-1.1782369878721641</v>
      </c>
      <c r="AF207" s="25">
        <v>1.1890756728177871</v>
      </c>
      <c r="AG207" s="18">
        <f t="shared" si="443"/>
        <v>13.957236853868626</v>
      </c>
      <c r="AH207" s="18">
        <f t="shared" si="444"/>
        <v>20.657230748088786</v>
      </c>
      <c r="AI207" s="18">
        <f>IF(ISNUMBER(AG207),AI206+AG207*0.5,IF(ISNUMBER(AG408),0,""))</f>
        <v>652.92169569167822</v>
      </c>
      <c r="AJ207" s="18">
        <f>IF(ISNUMBER(AH207),AJ206+AH207*0.5,IF(ISNUMBER(AH408),0,""))</f>
        <v>744.60703451137363</v>
      </c>
      <c r="AK207" s="18">
        <f>IF(ISNUMBER(AI207), AI207*COS(RADIANS(-$C207+Графики!$B$3))+AJ207*SIN(RADIANS(-$C207+Графики!$B$3)),"")</f>
        <v>652.92169569167822</v>
      </c>
      <c r="AL207" s="19">
        <f>IF(ISNUMBER(AI207), AI207*COS(RADIANS(-$C207+Графики!$B$5))+AJ207*SIN(RADIANS(-$C207+Графики!$B$5)),"")</f>
        <v>744.60703451137363</v>
      </c>
      <c r="AM207" s="24">
        <v>-0.92058682066595166</v>
      </c>
      <c r="AN207" s="25">
        <v>0.77850575036786951</v>
      </c>
      <c r="AO207" s="25">
        <v>-1.2122338548875162</v>
      </c>
      <c r="AP207" s="25">
        <v>1.0185494930639016</v>
      </c>
      <c r="AQ207" s="18">
        <f t="shared" si="445"/>
        <v>14.826836533473609</v>
      </c>
      <c r="AR207" s="18">
        <f t="shared" si="446"/>
        <v>19.466027585791696</v>
      </c>
      <c r="AS207" s="18">
        <f>IF(ISNUMBER(AQ207),AS206+AQ207*0.5,IF(ISNUMBER(AQ408),0,""))</f>
        <v>644.81433309304145</v>
      </c>
      <c r="AT207" s="18">
        <f>IF(ISNUMBER(AR207),AT206+AR207*0.5,IF(ISNUMBER(AR408),0,""))</f>
        <v>735.72422697851096</v>
      </c>
      <c r="AU207" s="18">
        <f>IF(ISNUMBER(AS207), AS207*COS(RADIANS(-$C207+Графики!$B$3))+AT207*SIN(RADIANS(-$C207+Графики!$B$3)),"")</f>
        <v>644.81433309304145</v>
      </c>
      <c r="AV207" s="19">
        <f>IF(ISNUMBER(AS207), AS207*COS(RADIANS(-$C207+Графики!$B$5))+AT207*SIN(RADIANS(-$C207+Графики!$B$5)),"")</f>
        <v>735.72422697851096</v>
      </c>
      <c r="AW207" s="24">
        <v>-0.82974535604981092</v>
      </c>
      <c r="AX207" s="25">
        <v>0.77050435519210925</v>
      </c>
      <c r="AY207" s="25">
        <v>-1.1810104767012284</v>
      </c>
      <c r="AZ207" s="25">
        <v>1.180729177181107</v>
      </c>
      <c r="BA207" s="18">
        <f t="shared" si="447"/>
        <v>13.964359268373501</v>
      </c>
      <c r="BB207" s="18">
        <f t="shared" si="448"/>
        <v>20.608607442277332</v>
      </c>
      <c r="BC207" s="18">
        <f>IF(ISNUMBER(BA207),BC206+BA207*0.5,IF(ISNUMBER(BA408),0,""))</f>
        <v>645.71294148266384</v>
      </c>
      <c r="BD207" s="18">
        <f>IF(ISNUMBER(BB207),BD206+BB207*0.5,IF(ISNUMBER(BB408),0,""))</f>
        <v>738.1765417782492</v>
      </c>
      <c r="BE207" s="18">
        <f>IF(ISNUMBER(BC207), BC207*COS(RADIANS(-$C207+Графики!$B$3))+BD207*SIN(RADIANS(-$C207+Графики!$B$3)),"")</f>
        <v>645.71294148266384</v>
      </c>
      <c r="BF207" s="19">
        <f>IF(ISNUMBER(BC207), BC207*COS(RADIANS(-$C207+Графики!$B$5))+BD207*SIN(RADIANS(-$C207+Графики!$B$5)),"")</f>
        <v>738.1765417782492</v>
      </c>
      <c r="BG207" s="24">
        <v>-0.90650965148724949</v>
      </c>
      <c r="BH207" s="25">
        <v>0.82757582716234468</v>
      </c>
      <c r="BI207" s="25">
        <v>-1.1888325778467446</v>
      </c>
      <c r="BJ207" s="25">
        <v>1.1740058523962627</v>
      </c>
      <c r="BK207" s="18">
        <f t="shared" si="449"/>
        <v>15.132172996343872</v>
      </c>
      <c r="BL207" s="18">
        <f t="shared" si="450"/>
        <v>20.61819403751533</v>
      </c>
      <c r="BM207" s="18">
        <f>IF(ISNUMBER(BK207),BM206+BK207*0.5,IF(ISNUMBER(BK408),0,""))</f>
        <v>649.24091512193843</v>
      </c>
      <c r="BN207" s="18">
        <f>IF(ISNUMBER(BL207),BN206+BL207*0.5,IF(ISNUMBER(BL408),0,""))</f>
        <v>731.17869240022367</v>
      </c>
      <c r="BO207" s="18">
        <f>IF(ISNUMBER(BM207), BM207*COS(RADIANS(-$C207+Графики!$B$3))+BN207*SIN(RADIANS(-$C207+Графики!$B$3)),"")</f>
        <v>649.24091512193843</v>
      </c>
      <c r="BP207" s="19">
        <f>IF(ISNUMBER(BM207), BM207*COS(RADIANS(-$C207+Графики!$B$5))+BN207*SIN(RADIANS(-$C207+Графики!$B$5)),"")</f>
        <v>731.17869240022367</v>
      </c>
      <c r="BQ207" s="24">
        <v>-0.91536698555207385</v>
      </c>
      <c r="BR207" s="25">
        <v>0.89605199589046558</v>
      </c>
      <c r="BS207" s="25">
        <v>-1.0555515099387449</v>
      </c>
      <c r="BT207" s="25">
        <v>1.0928402791824416</v>
      </c>
      <c r="BU207" s="18">
        <f t="shared" si="451"/>
        <v>15.806954351866503</v>
      </c>
      <c r="BV207" s="18">
        <f t="shared" si="452"/>
        <v>18.747156864658056</v>
      </c>
      <c r="BW207" s="18">
        <f>IF(ISNUMBER(BU207),BW206+BU207*0.5,IF(ISNUMBER(BU408),0,""))</f>
        <v>653.16639988284714</v>
      </c>
      <c r="BX207" s="18">
        <f>IF(ISNUMBER(BV207),BX206+BV207*0.5,IF(ISNUMBER(BV408),0,""))</f>
        <v>735.13246666552686</v>
      </c>
      <c r="BY207" s="18">
        <f>IF(ISNUMBER(BW207), BW207*COS(RADIANS(-$C207+Графики!$B$3))+BX207*SIN(RADIANS(-$C207+Графики!$B$3)),"")</f>
        <v>653.16639988284714</v>
      </c>
      <c r="BZ207" s="19">
        <f>IF(ISNUMBER(BW207), BW207*COS(RADIANS(-$C207+Графики!$B$5))+BX207*SIN(RADIANS(-$C207+Графики!$B$5)),"")</f>
        <v>735.13246666552686</v>
      </c>
      <c r="CA207" s="29">
        <v>-0.81105549023252099</v>
      </c>
      <c r="CB207" s="25">
        <v>0.82965988453778794</v>
      </c>
      <c r="CC207" s="25">
        <v>-1.0294728333877505</v>
      </c>
      <c r="CD207" s="25">
        <v>1.1553995030168807</v>
      </c>
      <c r="CE207" s="18">
        <f t="shared" si="453"/>
        <v>14.31745348924531</v>
      </c>
      <c r="CF207" s="18">
        <f t="shared" si="454"/>
        <v>19.06545279239079</v>
      </c>
      <c r="CG207" s="18">
        <f>IF(ISNUMBER(CE207),CG206+CE207*0.5,IF(ISNUMBER(CE408),0,""))</f>
        <v>659.99370799019425</v>
      </c>
      <c r="CH207" s="18">
        <f>IF(ISNUMBER(CF207),CH206+CF207*0.5,IF(ISNUMBER(CF408),0,""))</f>
        <v>751.54341992248635</v>
      </c>
      <c r="CI207" s="18">
        <f>IF(ISNUMBER(CG207), CG207*COS(RADIANS(-$C207+Графики!$B$3))+CH207*SIN(RADIANS(-$C207+Графики!$B$3)),"")</f>
        <v>659.99370799019425</v>
      </c>
      <c r="CJ207" s="19">
        <f>IF(ISNUMBER(CG207), CG207*COS(RADIANS(-$C207+Графики!$B$5))+CH207*SIN(RADIANS(-$C207+Графики!$B$5)),"")</f>
        <v>751.54341992248635</v>
      </c>
      <c r="CK207" s="24">
        <v>-0.92148549518173961</v>
      </c>
      <c r="CL207" s="25">
        <v>0.74243831906124014</v>
      </c>
      <c r="CM207" s="25">
        <v>-1.0647888103719567</v>
      </c>
      <c r="CN207" s="25">
        <v>0.99768338555195013</v>
      </c>
      <c r="CO207" s="18">
        <f t="shared" si="455"/>
        <v>14.519964276228137</v>
      </c>
      <c r="CP207" s="18">
        <f t="shared" si="456"/>
        <v>17.997493539198718</v>
      </c>
      <c r="CQ207" s="18">
        <f>IF(ISNUMBER(CO207),CQ206+CO207*0.5,IF(ISNUMBER(CO408),0,""))</f>
        <v>660.22938016952219</v>
      </c>
      <c r="CR207" s="18">
        <f>IF(ISNUMBER(CP207),CR206+CP207*0.5,IF(ISNUMBER(CP408),0,""))</f>
        <v>745.73192158175902</v>
      </c>
      <c r="CS207" s="18">
        <f>IF(ISNUMBER(CQ207), CQ207*COS(RADIANS(-$C207+Графики!$B$3))+CR207*SIN(RADIANS(-$C207+Графики!$B$3)),"")</f>
        <v>660.22938016952219</v>
      </c>
      <c r="CT207" s="19">
        <f>IF(ISNUMBER(CQ207), CQ207*COS(RADIANS(-$C207+Графики!$B$5))+CR207*SIN(RADIANS(-$C207+Графики!$B$5)),"")</f>
        <v>745.73192158175902</v>
      </c>
      <c r="CU207" s="24">
        <v>-0.81582411750774675</v>
      </c>
      <c r="CV207" s="25">
        <v>0.76931992999468624</v>
      </c>
      <c r="CW207" s="25">
        <v>-1.0373568098375603</v>
      </c>
      <c r="CX207" s="25">
        <v>1.1522892759968915</v>
      </c>
      <c r="CY207" s="18">
        <f t="shared" si="457"/>
        <v>13.832550216919495</v>
      </c>
      <c r="CZ207" s="18">
        <f t="shared" si="458"/>
        <v>19.107104026440979</v>
      </c>
      <c r="DA207" s="18">
        <f>IF(ISNUMBER(CY207),DA206+CY207*0.5,IF(ISNUMBER(CY408),0,""))</f>
        <v>648.74139087390586</v>
      </c>
      <c r="DB207" s="18">
        <f>IF(ISNUMBER(CZ207),DB206+CZ207*0.5,IF(ISNUMBER(CZ408),0,""))</f>
        <v>742.71051936001061</v>
      </c>
      <c r="DC207" s="18">
        <f>IF(ISNUMBER(DA207), DA207*COS(RADIANS(-$C207+Графики!$B$3))+DB207*SIN(RADIANS(-$C207+Графики!$B$3)),"")</f>
        <v>648.74139087390586</v>
      </c>
      <c r="DD207" s="19">
        <f>IF(ISNUMBER(DA207), DA207*COS(RADIANS(-$C207+Графики!$B$5))+DB207*SIN(RADIANS(-$C207+Графики!$B$5)),"")</f>
        <v>742.71051936001061</v>
      </c>
      <c r="DE207" s="24">
        <v>-0.86581578930243885</v>
      </c>
      <c r="DF207" s="25">
        <v>0.74509004766546361</v>
      </c>
      <c r="DG207" s="25">
        <v>-1.0267777099253343</v>
      </c>
      <c r="DH207" s="25">
        <v>1.1561610959749764</v>
      </c>
      <c r="DI207" s="18">
        <f t="shared" si="459"/>
        <v>14.057342380232868</v>
      </c>
      <c r="DJ207" s="18">
        <f t="shared" si="460"/>
        <v>19.048582619851206</v>
      </c>
      <c r="DK207" s="18">
        <f>IF(ISNUMBER(DI207),DK206+DI207*0.5,IF(ISNUMBER(DI408),0,""))</f>
        <v>647.25748970632128</v>
      </c>
      <c r="DL207" s="18">
        <f>IF(ISNUMBER(DJ207),DL206+DJ207*0.5,IF(ISNUMBER(DJ408),0,""))</f>
        <v>744.98311704573189</v>
      </c>
      <c r="DM207" s="18">
        <f>IF(ISNUMBER(DK207), DK207*COS(RADIANS(-$C207+Графики!$B$3))+DL207*SIN(RADIANS(-$C207+Графики!$B$3)),"")</f>
        <v>647.25748970632128</v>
      </c>
      <c r="DN207" s="19">
        <f>IF(ISNUMBER(DK207), DK207*COS(RADIANS(-$C207+Графики!$B$5))+DL207*SIN(RADIANS(-$C207+Графики!$B$5)),"")</f>
        <v>744.98311704573189</v>
      </c>
      <c r="DO207" s="24">
        <v>-0.76277650244995865</v>
      </c>
      <c r="DP207" s="25">
        <v>0.85893964069901763</v>
      </c>
      <c r="DQ207" s="25">
        <v>-1.0768415561430733</v>
      </c>
      <c r="DR207" s="25">
        <v>1.0670497451064485</v>
      </c>
      <c r="DS207" s="18">
        <f t="shared" si="461"/>
        <v>14.151670714099099</v>
      </c>
      <c r="DT207" s="18">
        <f t="shared" si="462"/>
        <v>18.707889586731405</v>
      </c>
      <c r="DU207" s="18">
        <f>IF(ISNUMBER(DS207),DU206+DS207*0.5,IF(ISNUMBER(DS408),0,""))</f>
        <v>659.26970469653691</v>
      </c>
      <c r="DV207" s="18">
        <f>IF(ISNUMBER(DT207),DV206+DT207*0.5,IF(ISNUMBER(DT408),0,""))</f>
        <v>741.02851454822564</v>
      </c>
      <c r="DW207" s="18">
        <f>IF(ISNUMBER(DU207), DU207*COS(RADIANS(-$C207+Графики!$B$3))+DV207*SIN(RADIANS(-$C207+Графики!$B$3)),"")</f>
        <v>659.26970469653691</v>
      </c>
      <c r="DX207" s="19">
        <f>IF(ISNUMBER(DU207), DU207*COS(RADIANS(-$C207+Графики!$B$5))+DV207*SIN(RADIANS(-$C207+Графики!$B$5)),"")</f>
        <v>741.02851454822564</v>
      </c>
      <c r="DY207" s="24">
        <v>-0.76463803700734501</v>
      </c>
      <c r="DZ207" s="25">
        <v>0.84375981709757675</v>
      </c>
      <c r="EA207" s="25">
        <v>-1.1645273108087157</v>
      </c>
      <c r="EB207" s="25">
        <v>1.0298130113945736</v>
      </c>
      <c r="EC207" s="18">
        <f t="shared" si="463"/>
        <v>14.035458260164866</v>
      </c>
      <c r="ED207" s="18">
        <f t="shared" si="464"/>
        <v>19.148061472197003</v>
      </c>
      <c r="EE207" s="18">
        <f>IF(ISNUMBER(EC207),EE206+EC207*0.5,IF(ISNUMBER(EC408),0,""))</f>
        <v>647.39408521189637</v>
      </c>
      <c r="EF207" s="18">
        <f>IF(ISNUMBER(ED207),EF206+ED207*0.5,IF(ISNUMBER(ED408),0,""))</f>
        <v>734.12511836984118</v>
      </c>
      <c r="EG207" s="18">
        <f>IF(ISNUMBER(EE207), EE207*COS(RADIANS(-$C207+Графики!$B$3))+EF207*SIN(RADIANS(-$C207+Графики!$B$3)),"")</f>
        <v>647.39408521189637</v>
      </c>
      <c r="EH207" s="19">
        <f>IF(ISNUMBER(EE207), EE207*COS(RADIANS(-$C207+Графики!$B$5))+EF207*SIN(RADIANS(-$C207+Графики!$B$5)),"")</f>
        <v>734.12511836984118</v>
      </c>
      <c r="EI207" s="24">
        <v>-0.90710220550276566</v>
      </c>
      <c r="EJ207" s="25">
        <v>0.80743536134129812</v>
      </c>
      <c r="EK207" s="25">
        <v>-1.1708579334143596</v>
      </c>
      <c r="EL207" s="25">
        <v>1.0601957436019724</v>
      </c>
      <c r="EM207" s="18">
        <f t="shared" si="465"/>
        <v>14.961604597480873</v>
      </c>
      <c r="EN207" s="18">
        <f t="shared" si="466"/>
        <v>19.468386204862462</v>
      </c>
      <c r="EO207" s="18">
        <f>IF(ISNUMBER(EM207),EO206+EM207*0.5,IF(ISNUMBER(EM408),0,""))</f>
        <v>653.0535350979693</v>
      </c>
      <c r="EP207" s="18">
        <f>IF(ISNUMBER(EN207),EP206+EN207*0.5,IF(ISNUMBER(EN408),0,""))</f>
        <v>738.48261989233345</v>
      </c>
      <c r="EQ207" s="18">
        <f>IF(ISNUMBER(EO207), EO207*COS(RADIANS(-$C207+Графики!$B$3))+EP207*SIN(RADIANS(-$C207+Графики!$B$3)),"")</f>
        <v>653.0535350979693</v>
      </c>
      <c r="ER207" s="19">
        <f>IF(ISNUMBER(EO207), EO207*COS(RADIANS(-$C207+Графики!$B$5))+EP207*SIN(RADIANS(-$C207+Графики!$B$5)),"")</f>
        <v>738.48261989233345</v>
      </c>
      <c r="ES207" s="24">
        <v>-0.8243955101732392</v>
      </c>
      <c r="ET207" s="25">
        <v>0.80374977836044559</v>
      </c>
      <c r="EU207" s="25">
        <v>-1.0858935722536143</v>
      </c>
      <c r="EV207" s="25">
        <v>1.1836164748810516</v>
      </c>
      <c r="EW207" s="18">
        <f t="shared" si="467"/>
        <v>14.207769950985774</v>
      </c>
      <c r="EX207" s="18">
        <f t="shared" si="468"/>
        <v>19.803916636388081</v>
      </c>
      <c r="EY207" s="18">
        <f>IF(ISNUMBER(EW207),EY206+EW207*0.5,IF(ISNUMBER(EW408),0,""))</f>
        <v>641.64911098010248</v>
      </c>
      <c r="EZ207" s="18">
        <f>IF(ISNUMBER(EX207),EZ206+EX207*0.5,IF(ISNUMBER(EX408),0,""))</f>
        <v>738.66779602360953</v>
      </c>
      <c r="FA207" s="18">
        <f>IF(ISNUMBER(EY207), EY207*COS(RADIANS(-$C207+Графики!$B$3))+EZ207*SIN(RADIANS(-$C207+Графики!$B$3)),"")</f>
        <v>641.64911098010248</v>
      </c>
      <c r="FB207" s="19">
        <f>IF(ISNUMBER(EY207), EY207*COS(RADIANS(-$C207+Графики!$B$5))+EZ207*SIN(RADIANS(-$C207+Графики!$B$5)),"")</f>
        <v>738.66779602360953</v>
      </c>
      <c r="FC207" s="24">
        <v>-0.81334800563664433</v>
      </c>
      <c r="FD207" s="25">
        <v>0.74192063194688762</v>
      </c>
      <c r="FE207" s="25">
        <v>-1.0515804351318276</v>
      </c>
      <c r="FF207" s="25">
        <v>1.0591930746826532</v>
      </c>
      <c r="FG207" s="18">
        <f t="shared" si="469"/>
        <v>13.571862558984742</v>
      </c>
      <c r="FH207" s="18">
        <f t="shared" si="470"/>
        <v>18.418932137245132</v>
      </c>
      <c r="FI207" s="18">
        <f>IF(ISNUMBER(FG207),FI206+FG207*0.5,IF(ISNUMBER(FG408),0,""))</f>
        <v>649.87021507811028</v>
      </c>
      <c r="FJ207" s="18">
        <f>IF(ISNUMBER(FH207),FJ206+FH207*0.5,IF(ISNUMBER(FH408),0,""))</f>
        <v>742.8106363337464</v>
      </c>
      <c r="FK207" s="18">
        <f>IF(ISNUMBER(FI207), FI207*COS(RADIANS(-$C207+Графики!$B$3))+FJ207*SIN(RADIANS(-$C207+Графики!$B$3)),"")</f>
        <v>649.87021507811028</v>
      </c>
      <c r="FL207" s="19">
        <f>IF(ISNUMBER(FI207), FI207*COS(RADIANS(-$C207+Графики!$B$5))+FJ207*SIN(RADIANS(-$C207+Графики!$B$5)),"")</f>
        <v>742.8106363337464</v>
      </c>
      <c r="FM207" s="24">
        <v>-0.89450412907713106</v>
      </c>
      <c r="FN207" s="25">
        <v>0.71545431004379978</v>
      </c>
      <c r="FO207" s="25">
        <v>-1.166101217038503</v>
      </c>
      <c r="FP207" s="25">
        <v>1.1671319955719262</v>
      </c>
      <c r="FQ207" s="18">
        <f t="shared" si="471"/>
        <v>14.049075590791059</v>
      </c>
      <c r="FR207" s="18">
        <f t="shared" si="472"/>
        <v>20.359894010877145</v>
      </c>
      <c r="FS207" s="18">
        <f>IF(ISNUMBER(FQ207),FS206+FQ207*0.5,IF(ISNUMBER(FQ408),0,""))</f>
        <v>657.37136780367825</v>
      </c>
      <c r="FT207" s="18">
        <f>IF(ISNUMBER(FR207),FT206+FR207*0.5,IF(ISNUMBER(FR408),0,""))</f>
        <v>736.45041238191004</v>
      </c>
      <c r="FU207" s="18">
        <f>IF(ISNUMBER(FS207), FS207*COS(RADIANS(-$C207+Графики!$B$3))+FT207*SIN(RADIANS(-$C207+Графики!$B$3)),"")</f>
        <v>657.37136780367825</v>
      </c>
      <c r="FV207" s="19">
        <f>IF(ISNUMBER(FS207), FS207*COS(RADIANS(-$C207+Графики!$B$5))+FT207*SIN(RADIANS(-$C207+Графики!$B$5)),"")</f>
        <v>736.45041238191004</v>
      </c>
      <c r="FW207" s="24">
        <v>-0.89703587349655822</v>
      </c>
      <c r="FX207" s="25">
        <v>0.74708053308320221</v>
      </c>
      <c r="FY207" s="25">
        <v>-1.1996198016683</v>
      </c>
      <c r="FZ207" s="25">
        <v>1.111521019534718</v>
      </c>
      <c r="GA207" s="18">
        <f t="shared" si="473"/>
        <v>14.34713004229611</v>
      </c>
      <c r="GB207" s="18">
        <f t="shared" si="474"/>
        <v>20.16714111166565</v>
      </c>
      <c r="GC207" s="18">
        <f>IF(ISNUMBER(GA207),GC206+GA207*0.5,IF(ISNUMBER(GA408),0,""))</f>
        <v>660.27673353403543</v>
      </c>
      <c r="GD207" s="18">
        <f>IF(ISNUMBER(GB207),GD206+GB207*0.5,IF(ISNUMBER(GB408),0,""))</f>
        <v>727.83235459830325</v>
      </c>
      <c r="GE207" s="18">
        <f>IF(ISNUMBER(GC207), GC207*COS(RADIANS(-$C207+Графики!$B$3))+GD207*SIN(RADIANS(-$C207+Графики!$B$3)),"")</f>
        <v>660.27673353403543</v>
      </c>
      <c r="GF207" s="19">
        <f>IF(ISNUMBER(GC207), GC207*COS(RADIANS(-$C207+Графики!$B$5))+GD207*SIN(RADIANS(-$C207+Графики!$B$5)),"")</f>
        <v>727.83235459830325</v>
      </c>
      <c r="GG207" s="24">
        <v>-0.85892234706702286</v>
      </c>
      <c r="GH207" s="25">
        <v>0.70477185548080556</v>
      </c>
      <c r="GI207" s="25">
        <v>-1.1546118898966364</v>
      </c>
      <c r="GJ207" s="25">
        <v>0.99325160747478292</v>
      </c>
      <c r="GK207" s="18">
        <f t="shared" si="475"/>
        <v>13.645382675241667</v>
      </c>
      <c r="GL207" s="18">
        <f t="shared" si="476"/>
        <v>18.742547459451405</v>
      </c>
      <c r="GM207" s="18">
        <f>IF(ISNUMBER(GK207),GM206+GK207*0.5,IF(ISNUMBER(GK408),0,""))</f>
        <v>658.95084556003133</v>
      </c>
      <c r="GN207" s="18">
        <f>IF(ISNUMBER(GL207),GN206+GL207*0.5,IF(ISNUMBER(GL408),0,""))</f>
        <v>740.06965473581283</v>
      </c>
      <c r="GO207" s="18">
        <f>IF(ISNUMBER(GM207), GM207*COS(RADIANS(-$C207+Графики!$B$3))+GN207*SIN(RADIANS(-$C207+Графики!$B$3)),"")</f>
        <v>658.95084556003133</v>
      </c>
      <c r="GP207" s="19">
        <f>IF(ISNUMBER(GM207), GM207*COS(RADIANS(-$C207+Графики!$B$5))+GN207*SIN(RADIANS(-$C207+Графики!$B$5)),"")</f>
        <v>740.06965473581283</v>
      </c>
      <c r="GQ207" s="24">
        <v>-0.86195949631980107</v>
      </c>
      <c r="GR207" s="25">
        <v>0.73571886622692151</v>
      </c>
      <c r="GS207" s="25">
        <v>-1.1726960779712399</v>
      </c>
      <c r="GT207" s="25">
        <v>1.0312316205236927</v>
      </c>
      <c r="GU207" s="18">
        <f t="shared" si="477"/>
        <v>13.94192220235664</v>
      </c>
      <c r="GV207" s="18">
        <f t="shared" si="478"/>
        <v>19.231711707203168</v>
      </c>
      <c r="GW207" s="18">
        <f>IF(ISNUMBER(GU207),GW206+GU207*0.5,IF(ISNUMBER(GU408),0,""))</f>
        <v>654.88568127070494</v>
      </c>
      <c r="GX207" s="18">
        <f>IF(ISNUMBER(GV207),GX206+GV207*0.5,IF(ISNUMBER(GV408),0,""))</f>
        <v>739.37096843949837</v>
      </c>
      <c r="GY207" s="18">
        <f>IF(ISNUMBER(GW207), GW207*COS(RADIANS(-$C207+Графики!$B$3))+GX207*SIN(RADIANS(-$C207+Графики!$B$3)),"")</f>
        <v>654.88568127070494</v>
      </c>
      <c r="GZ207" s="19">
        <f>IF(ISNUMBER(GW207), GW207*COS(RADIANS(-$C207+Графики!$B$5))+GX207*SIN(RADIANS(-$C207+Графики!$B$5)),"")</f>
        <v>739.37096843949837</v>
      </c>
      <c r="HA207" s="24">
        <v>-0.9042984551760489</v>
      </c>
      <c r="HB207" s="25">
        <v>0.76012886764125498</v>
      </c>
      <c r="HC207" s="25">
        <v>-1.0325181991037797</v>
      </c>
      <c r="HD207" s="25">
        <v>1.0002117860686681</v>
      </c>
      <c r="HE207" s="18">
        <f t="shared" si="479"/>
        <v>14.524357754094618</v>
      </c>
      <c r="HF207" s="18">
        <f t="shared" si="480"/>
        <v>17.73798522243986</v>
      </c>
      <c r="HG207" s="18">
        <f>IF(ISNUMBER(HE207),HG206+HE207*0.5,IF(ISNUMBER(HE408),0,""))</f>
        <v>657.24892115795001</v>
      </c>
      <c r="HH207" s="18">
        <f>IF(ISNUMBER(HF207),HH206+HF207*0.5,IF(ISNUMBER(HF408),0,""))</f>
        <v>737.37930413575191</v>
      </c>
      <c r="HI207" s="18">
        <f>IF(ISNUMBER(HG207), HG207*COS(RADIANS(-$C207+Графики!$B$3))+HH207*SIN(RADIANS(-$C207+Графики!$B$3)),"")</f>
        <v>657.24892115795001</v>
      </c>
      <c r="HJ207" s="19">
        <f>IF(ISNUMBER(HG207), HG207*COS(RADIANS(-$C207+Графики!$B$5))+HH207*SIN(RADIANS(-$C207+Графики!$B$5)),"")</f>
        <v>737.37930413575191</v>
      </c>
      <c r="HK207" s="24">
        <v>-0.77781542871216447</v>
      </c>
      <c r="HL207" s="25">
        <v>0.82526437830808463</v>
      </c>
      <c r="HM207" s="25">
        <v>-1.2105773609908601</v>
      </c>
      <c r="HN207" s="25">
        <v>1.0117068921061365</v>
      </c>
      <c r="HO207" s="18">
        <f t="shared" si="481"/>
        <v>13.989054100711613</v>
      </c>
      <c r="HP207" s="18">
        <f t="shared" si="482"/>
        <v>19.391872991538445</v>
      </c>
      <c r="HQ207" s="18">
        <f>IF(ISNUMBER(HO207),HQ206+HO207*0.5,IF(ISNUMBER(HO408),0,""))</f>
        <v>654.35580392830911</v>
      </c>
      <c r="HR207" s="18">
        <f>IF(ISNUMBER(HP207),HR206+HP207*0.5,IF(ISNUMBER(HP408),0,""))</f>
        <v>749.07240518129743</v>
      </c>
      <c r="HS207" s="18">
        <f>IF(ISNUMBER(HQ207), HQ207*COS(RADIANS(-$C207+Графики!$B$3))+HR207*SIN(RADIANS(-$C207+Графики!$B$3)),"")</f>
        <v>654.35580392830911</v>
      </c>
      <c r="HT207" s="19">
        <f>IF(ISNUMBER(HQ207), HQ207*COS(RADIANS(-$C207+Графики!$B$5))+HR207*SIN(RADIANS(-$C207+Графики!$B$5)),"")</f>
        <v>749.07240518129743</v>
      </c>
      <c r="HU207" s="24">
        <v>-0.78242363318843355</v>
      </c>
      <c r="HV207" s="25">
        <v>0.73529872429622611</v>
      </c>
      <c r="HW207" s="25">
        <v>-1.1180564140024196</v>
      </c>
      <c r="HX207" s="25">
        <v>1.095157236476977</v>
      </c>
      <c r="HY207" s="18">
        <f t="shared" si="483"/>
        <v>13.244238909027723</v>
      </c>
      <c r="HZ207" s="18">
        <f t="shared" si="484"/>
        <v>19.312731874947932</v>
      </c>
      <c r="IA207" s="18">
        <f>IF(ISNUMBER(HY207),IA206+HY207*0.5,IF(ISNUMBER(HY408),0,""))</f>
        <v>649.22424425528368</v>
      </c>
      <c r="IB207" s="18">
        <f>IF(ISNUMBER(HZ207),IB206+HZ207*0.5,IF(ISNUMBER(HZ408),0,""))</f>
        <v>731.11069315760903</v>
      </c>
      <c r="IC207" s="18">
        <f>IF(ISNUMBER(IA207), IA207*COS(RADIANS(-$C207+Графики!$B$3))+IB207*SIN(RADIANS(-$C207+Графики!$B$3)),"")</f>
        <v>649.22424425528368</v>
      </c>
      <c r="ID207" s="19">
        <f>IF(ISNUMBER(IA207), IA207*COS(RADIANS(-$C207+Графики!$B$5))+IB207*SIN(RADIANS(-$C207+Графики!$B$5)),"")</f>
        <v>731.11069315760903</v>
      </c>
      <c r="IE207" s="24">
        <v>-0.83376605654532321</v>
      </c>
      <c r="IF207" s="25">
        <v>0.77774559826656464</v>
      </c>
      <c r="IG207" s="25">
        <v>-1.0304561360414712</v>
      </c>
      <c r="IH207" s="25">
        <v>1.1056144352565473</v>
      </c>
      <c r="II207" s="18">
        <f t="shared" si="485"/>
        <v>14.062628615677875</v>
      </c>
      <c r="IJ207" s="18">
        <f t="shared" si="486"/>
        <v>18.639652743501173</v>
      </c>
      <c r="IK207" s="18">
        <f>IF(ISNUMBER(II207),IK206+II207*0.5,IF(ISNUMBER(II408),0,""))</f>
        <v>652.62925430537689</v>
      </c>
      <c r="IL207" s="18">
        <f>IF(ISNUMBER(IJ207),IL206+IJ207*0.5,IF(ISNUMBER(IJ408),0,""))</f>
        <v>734.62950097258283</v>
      </c>
      <c r="IM207" s="18">
        <f>IF(ISNUMBER(IK207), IK207*COS(RADIANS(-$C207+Графики!$B$3))+IL207*SIN(RADIANS(-$C207+Графики!$B$3)),"")</f>
        <v>652.62925430537689</v>
      </c>
      <c r="IN207" s="19">
        <f>IF(ISNUMBER(IK207), IK207*COS(RADIANS(-$C207+Графики!$B$5))+IL207*SIN(RADIANS(-$C207+Графики!$B$5)),"")</f>
        <v>734.62950097258283</v>
      </c>
      <c r="IO207" s="24">
        <v>-0.7854036680262424</v>
      </c>
      <c r="IP207" s="25">
        <v>0.76118900786178512</v>
      </c>
      <c r="IQ207" s="25">
        <v>-1.1452569874144056</v>
      </c>
      <c r="IR207" s="25">
        <v>1.1035313232997681</v>
      </c>
      <c r="IS207" s="18">
        <f t="shared" si="487"/>
        <v>13.496157444704936</v>
      </c>
      <c r="IT207" s="18">
        <f t="shared" si="488"/>
        <v>19.6231205139925</v>
      </c>
      <c r="IU207" s="18">
        <f>IF(ISNUMBER(IS207),IU206+IS207*0.5,IF(ISNUMBER(IS408),0,""))</f>
        <v>649.54000300743337</v>
      </c>
      <c r="IV207" s="18">
        <f>IF(ISNUMBER(IT207),IV206+IT207*0.5,IF(ISNUMBER(IT408),0,""))</f>
        <v>739.15179865602011</v>
      </c>
      <c r="IW207" s="18">
        <f>IF(ISNUMBER(IU207), IU207*COS(RADIANS(-$C207+Графики!$B$3))+IV207*SIN(RADIANS(-$C207+Графики!$B$3)),"")</f>
        <v>649.54000300743337</v>
      </c>
      <c r="IX207" s="19">
        <f>IF(ISNUMBER(IU207), IU207*COS(RADIANS(-$C207+Графики!$B$5))+IV207*SIN(RADIANS(-$C207+Графики!$B$5)),"")</f>
        <v>739.15179865602011</v>
      </c>
    </row>
    <row r="208" spans="1:258" s="88" customFormat="1" x14ac:dyDescent="0.25">
      <c r="A208" s="44">
        <v>208</v>
      </c>
      <c r="B208" s="50">
        <v>0</v>
      </c>
      <c r="C208" s="11">
        <f>IF(Графики!$A$7="Расчитывать с учетом закручивания скважины",B208,0)</f>
        <v>0</v>
      </c>
      <c r="D208" s="47">
        <v>102.5</v>
      </c>
      <c r="E208" s="34">
        <f>IF(ISNUMBER(INDEX($I$1:$IX$303,$A208,E$1) ),INDEX($I$1:$IX$303,$A208,E$1),0)</f>
        <v>12.645548245985239</v>
      </c>
      <c r="F208" s="35">
        <f>IF(ISNUMBER(INDEX($I$1:$IX$303,$A208,F$1) ),INDEX($I$1:$IX$303,$A208,F$1),0)</f>
        <v>20.435154135884545</v>
      </c>
      <c r="G208" s="35">
        <f>IF(ISNUMBER(INDEX($I$1:$IX$303,$A208,G$1) ),INDEX($I$1:$IX$303,$A208,G$1)-$G$305,0)</f>
        <v>-319.59343816775527</v>
      </c>
      <c r="H208" s="36">
        <f>IF(ISNUMBER(INDEX($I$1:$IX$303,$A208,H$1) ),INDEX($I$1:$IX$303,$A208,H$1)-$H$305,0)</f>
        <v>-404.5187763877102</v>
      </c>
      <c r="I208" s="29">
        <v>-0.78662225432503818</v>
      </c>
      <c r="J208" s="25">
        <v>0.66248945688880789</v>
      </c>
      <c r="K208" s="25">
        <v>-1.2111939876531845</v>
      </c>
      <c r="L208" s="25">
        <v>1.1306651946591872</v>
      </c>
      <c r="M208" s="18">
        <f t="shared" si="439"/>
        <v>12.645548245985239</v>
      </c>
      <c r="N208" s="18">
        <f t="shared" si="440"/>
        <v>20.435154135884545</v>
      </c>
      <c r="O208" s="18">
        <f>IF(ISNUMBER(M208),O207+M208*0.5,IF(ISNUMBER(M409),0,""))</f>
        <v>658.32271772165939</v>
      </c>
      <c r="P208" s="18">
        <f>IF(ISNUMBER(N208),P207+N208*0.5,IF(ISNUMBER(N409),0,""))</f>
        <v>750.91088709632731</v>
      </c>
      <c r="Q208" s="18">
        <f>IF(ISNUMBER(O208), O208*COS(RADIANS(-$C208+Графики!$B$3))+P208*SIN(RADIANS(-$C208+Графики!$B$3)),"")</f>
        <v>658.32271772165939</v>
      </c>
      <c r="R208" s="19">
        <f>IF(ISNUMBER(O208), O208*COS(RADIANS(-$C208+Графики!$B$5))+P208*SIN(RADIANS(-$C208+Графики!$B$5)),"")</f>
        <v>750.91088709632731</v>
      </c>
      <c r="S208" s="29">
        <v>-0.63814523253198108</v>
      </c>
      <c r="T208" s="25">
        <v>0.57404088456864244</v>
      </c>
      <c r="U208" s="25">
        <v>-1.1382714444019253</v>
      </c>
      <c r="V208" s="25">
        <v>1.2206788619985449</v>
      </c>
      <c r="W208" s="18">
        <f t="shared" si="441"/>
        <v>10.57812215914689</v>
      </c>
      <c r="X208" s="18">
        <f t="shared" si="442"/>
        <v>20.5842709570809</v>
      </c>
      <c r="Y208" s="18">
        <f>IF(ISNUMBER(W208),Y207+W208*0.5,IF(ISNUMBER(W409),0,""))</f>
        <v>656.67843986299022</v>
      </c>
      <c r="Z208" s="18">
        <f>IF(ISNUMBER(X208),Z207+X208*0.5,IF(ISNUMBER(X409),0,""))</f>
        <v>749.77327125077068</v>
      </c>
      <c r="AA208" s="18">
        <f>IF(ISNUMBER(Y208), Y208*COS(RADIANS(-$C208+Графики!$B$3))+Z208*SIN(RADIANS(-$C208+Графики!$B$3)),"")</f>
        <v>656.67843986299022</v>
      </c>
      <c r="AB208" s="18">
        <f>IF(ISNUMBER(Y208), Y208*COS(RADIANS(-$C208+Графики!$B$5))+Z208*SIN(RADIANS(-$C208+Графики!$B$5)),"")</f>
        <v>749.77327125077068</v>
      </c>
      <c r="AC208" s="24">
        <v>-0.70853763449270046</v>
      </c>
      <c r="AD208" s="25">
        <v>0.68396343734522203</v>
      </c>
      <c r="AE208" s="25">
        <v>-1.1675558156539347</v>
      </c>
      <c r="AF208" s="25">
        <v>1.2267230461209457</v>
      </c>
      <c r="AG208" s="18">
        <f t="shared" si="443"/>
        <v>12.151565199581329</v>
      </c>
      <c r="AH208" s="18">
        <f t="shared" si="444"/>
        <v>20.8925044574552</v>
      </c>
      <c r="AI208" s="18">
        <f>IF(ISNUMBER(AG208),AI207+AG208*0.5,IF(ISNUMBER(AG409),0,""))</f>
        <v>658.99747829146884</v>
      </c>
      <c r="AJ208" s="18">
        <f>IF(ISNUMBER(AH208),AJ207+AH208*0.5,IF(ISNUMBER(AH409),0,""))</f>
        <v>755.05328674010127</v>
      </c>
      <c r="AK208" s="18">
        <f>IF(ISNUMBER(AI208), AI208*COS(RADIANS(-$C208+Графики!$B$3))+AJ208*SIN(RADIANS(-$C208+Графики!$B$3)),"")</f>
        <v>658.99747829146884</v>
      </c>
      <c r="AL208" s="19">
        <f>IF(ISNUMBER(AI208), AI208*COS(RADIANS(-$C208+Графики!$B$5))+AJ208*SIN(RADIANS(-$C208+Графики!$B$5)),"")</f>
        <v>755.05328674010127</v>
      </c>
      <c r="AM208" s="24">
        <v>-0.61866456102694467</v>
      </c>
      <c r="AN208" s="25">
        <v>0.68864396041706433</v>
      </c>
      <c r="AO208" s="25">
        <v>-1.2213527674860134</v>
      </c>
      <c r="AP208" s="25">
        <v>1.2069878690847966</v>
      </c>
      <c r="AQ208" s="18">
        <f t="shared" si="445"/>
        <v>11.408171549426878</v>
      </c>
      <c r="AR208" s="18">
        <f t="shared" si="446"/>
        <v>21.189683709404274</v>
      </c>
      <c r="AS208" s="18">
        <f>IF(ISNUMBER(AQ208),AS207+AQ208*0.5,IF(ISNUMBER(AQ409),0,""))</f>
        <v>650.51841886775492</v>
      </c>
      <c r="AT208" s="18">
        <f>IF(ISNUMBER(AR208),AT207+AR208*0.5,IF(ISNUMBER(AR409),0,""))</f>
        <v>746.31906883321312</v>
      </c>
      <c r="AU208" s="18">
        <f>IF(ISNUMBER(AS208), AS208*COS(RADIANS(-$C208+Графики!$B$3))+AT208*SIN(RADIANS(-$C208+Графики!$B$3)),"")</f>
        <v>650.51841886775492</v>
      </c>
      <c r="AV208" s="19">
        <f>IF(ISNUMBER(AS208), AS208*COS(RADIANS(-$C208+Графики!$B$5))+AT208*SIN(RADIANS(-$C208+Графики!$B$5)),"")</f>
        <v>746.31906883321312</v>
      </c>
      <c r="AW208" s="24">
        <v>-0.79897763744216999</v>
      </c>
      <c r="AX208" s="25">
        <v>0.63784360480956748</v>
      </c>
      <c r="AY208" s="25">
        <v>-1.2927185288418552</v>
      </c>
      <c r="AZ208" s="25">
        <v>1.2616999132139657</v>
      </c>
      <c r="BA208" s="18">
        <f t="shared" si="447"/>
        <v>12.538302174331589</v>
      </c>
      <c r="BB208" s="18">
        <f t="shared" si="448"/>
        <v>22.289660039621022</v>
      </c>
      <c r="BC208" s="18">
        <f>IF(ISNUMBER(BA208),BC207+BA208*0.5,IF(ISNUMBER(BA409),0,""))</f>
        <v>651.98209256982966</v>
      </c>
      <c r="BD208" s="18">
        <f>IF(ISNUMBER(BB208),BD207+BB208*0.5,IF(ISNUMBER(BB409),0,""))</f>
        <v>749.32137179805966</v>
      </c>
      <c r="BE208" s="18">
        <f>IF(ISNUMBER(BC208), BC208*COS(RADIANS(-$C208+Графики!$B$3))+BD208*SIN(RADIANS(-$C208+Графики!$B$3)),"")</f>
        <v>651.98209256982966</v>
      </c>
      <c r="BF208" s="19">
        <f>IF(ISNUMBER(BC208), BC208*COS(RADIANS(-$C208+Графики!$B$5))+BD208*SIN(RADIANS(-$C208+Графики!$B$5)),"")</f>
        <v>749.32137179805966</v>
      </c>
      <c r="BG208" s="24">
        <v>-0.62065673003730404</v>
      </c>
      <c r="BH208" s="25">
        <v>0.75845003663340838</v>
      </c>
      <c r="BI208" s="25">
        <v>-1.2104955731596139</v>
      </c>
      <c r="BJ208" s="25">
        <v>1.0999987923965224</v>
      </c>
      <c r="BK208" s="18">
        <f t="shared" si="449"/>
        <v>12.034686383887781</v>
      </c>
      <c r="BL208" s="18">
        <f t="shared" si="450"/>
        <v>20.161500868923252</v>
      </c>
      <c r="BM208" s="18">
        <f>IF(ISNUMBER(BK208),BM207+BK208*0.5,IF(ISNUMBER(BK409),0,""))</f>
        <v>655.25825831388227</v>
      </c>
      <c r="BN208" s="18">
        <f>IF(ISNUMBER(BL208),BN207+BL208*0.5,IF(ISNUMBER(BL409),0,""))</f>
        <v>741.25944283468527</v>
      </c>
      <c r="BO208" s="18">
        <f>IF(ISNUMBER(BM208), BM208*COS(RADIANS(-$C208+Графики!$B$3))+BN208*SIN(RADIANS(-$C208+Графики!$B$3)),"")</f>
        <v>655.25825831388227</v>
      </c>
      <c r="BP208" s="19">
        <f>IF(ISNUMBER(BM208), BM208*COS(RADIANS(-$C208+Графики!$B$5))+BN208*SIN(RADIANS(-$C208+Графики!$B$5)),"")</f>
        <v>741.25944283468527</v>
      </c>
      <c r="BQ208" s="24">
        <v>-0.79714302581714547</v>
      </c>
      <c r="BR208" s="25">
        <v>0.71631343344636333</v>
      </c>
      <c r="BS208" s="25">
        <v>-1.2221917576299046</v>
      </c>
      <c r="BT208" s="25">
        <v>1.1933660676422195</v>
      </c>
      <c r="BU208" s="18">
        <f t="shared" si="451"/>
        <v>13.207015180235405</v>
      </c>
      <c r="BV208" s="18">
        <f t="shared" si="452"/>
        <v>21.078157551563436</v>
      </c>
      <c r="BW208" s="18">
        <f>IF(ISNUMBER(BU208),BW207+BU208*0.5,IF(ISNUMBER(BU409),0,""))</f>
        <v>659.76990747296486</v>
      </c>
      <c r="BX208" s="18">
        <f>IF(ISNUMBER(BV208),BX207+BV208*0.5,IF(ISNUMBER(BV409),0,""))</f>
        <v>745.67154544130858</v>
      </c>
      <c r="BY208" s="18">
        <f>IF(ISNUMBER(BW208), BW208*COS(RADIANS(-$C208+Графики!$B$3))+BX208*SIN(RADIANS(-$C208+Графики!$B$3)),"")</f>
        <v>659.76990747296486</v>
      </c>
      <c r="BZ208" s="19">
        <f>IF(ISNUMBER(BW208), BW208*COS(RADIANS(-$C208+Графики!$B$5))+BX208*SIN(RADIANS(-$C208+Графики!$B$5)),"")</f>
        <v>745.67154544130858</v>
      </c>
      <c r="CA208" s="29">
        <v>-0.79524118430981072</v>
      </c>
      <c r="CB208" s="25">
        <v>0.57160211700222507</v>
      </c>
      <c r="CC208" s="25">
        <v>-1.1059271396147501</v>
      </c>
      <c r="CD208" s="25">
        <v>1.1828389745193233</v>
      </c>
      <c r="CE208" s="18">
        <f t="shared" si="453"/>
        <v>11.92767514132127</v>
      </c>
      <c r="CF208" s="18">
        <f t="shared" si="454"/>
        <v>19.97192428541199</v>
      </c>
      <c r="CG208" s="18">
        <f>IF(ISNUMBER(CE208),CG207+CE208*0.5,IF(ISNUMBER(CE409),0,""))</f>
        <v>665.9575455608549</v>
      </c>
      <c r="CH208" s="18">
        <f>IF(ISNUMBER(CF208),CH207+CF208*0.5,IF(ISNUMBER(CF409),0,""))</f>
        <v>761.52938206519229</v>
      </c>
      <c r="CI208" s="18">
        <f>IF(ISNUMBER(CG208), CG208*COS(RADIANS(-$C208+Графики!$B$3))+CH208*SIN(RADIANS(-$C208+Графики!$B$3)),"")</f>
        <v>665.9575455608549</v>
      </c>
      <c r="CJ208" s="19">
        <f>IF(ISNUMBER(CG208), CG208*COS(RADIANS(-$C208+Графики!$B$5))+CH208*SIN(RADIANS(-$C208+Графики!$B$5)),"")</f>
        <v>761.52938206519229</v>
      </c>
      <c r="CK208" s="24">
        <v>-0.67623680643328554</v>
      </c>
      <c r="CL208" s="25">
        <v>0.57745914298340728</v>
      </c>
      <c r="CM208" s="25">
        <v>-1.2669951485948467</v>
      </c>
      <c r="CN208" s="25">
        <v>1.1513118277573684</v>
      </c>
      <c r="CO208" s="18">
        <f t="shared" si="455"/>
        <v>10.940342812750622</v>
      </c>
      <c r="CP208" s="18">
        <f t="shared" si="456"/>
        <v>21.102143084458028</v>
      </c>
      <c r="CQ208" s="18">
        <f>IF(ISNUMBER(CO208),CQ207+CO208*0.5,IF(ISNUMBER(CO409),0,""))</f>
        <v>665.69955157589754</v>
      </c>
      <c r="CR208" s="18">
        <f>IF(ISNUMBER(CP208),CR207+CP208*0.5,IF(ISNUMBER(CP409),0,""))</f>
        <v>756.28299312398804</v>
      </c>
      <c r="CS208" s="18">
        <f>IF(ISNUMBER(CQ208), CQ208*COS(RADIANS(-$C208+Графики!$B$3))+CR208*SIN(RADIANS(-$C208+Графики!$B$3)),"")</f>
        <v>665.69955157589754</v>
      </c>
      <c r="CT208" s="19">
        <f>IF(ISNUMBER(CQ208), CQ208*COS(RADIANS(-$C208+Графики!$B$5))+CR208*SIN(RADIANS(-$C208+Графики!$B$5)),"")</f>
        <v>756.28299312398804</v>
      </c>
      <c r="CU208" s="24">
        <v>-0.74570597039521502</v>
      </c>
      <c r="CV208" s="25">
        <v>0.73320157142623843</v>
      </c>
      <c r="CW208" s="25">
        <v>-1.1548076670380678</v>
      </c>
      <c r="CX208" s="25">
        <v>1.1718397927121698</v>
      </c>
      <c r="CY208" s="18">
        <f t="shared" si="457"/>
        <v>12.905544698782483</v>
      </c>
      <c r="CZ208" s="18">
        <f t="shared" si="458"/>
        <v>20.302434354655141</v>
      </c>
      <c r="DA208" s="18">
        <f>IF(ISNUMBER(CY208),DA207+CY208*0.5,IF(ISNUMBER(CY409),0,""))</f>
        <v>655.1941632232971</v>
      </c>
      <c r="DB208" s="18">
        <f>IF(ISNUMBER(CZ208),DB207+CZ208*0.5,IF(ISNUMBER(CZ409),0,""))</f>
        <v>752.86173653733817</v>
      </c>
      <c r="DC208" s="18">
        <f>IF(ISNUMBER(DA208), DA208*COS(RADIANS(-$C208+Графики!$B$3))+DB208*SIN(RADIANS(-$C208+Графики!$B$3)),"")</f>
        <v>655.1941632232971</v>
      </c>
      <c r="DD208" s="19">
        <f>IF(ISNUMBER(DA208), DA208*COS(RADIANS(-$C208+Графики!$B$5))+DB208*SIN(RADIANS(-$C208+Графики!$B$5)),"")</f>
        <v>752.86173653733817</v>
      </c>
      <c r="DE208" s="24">
        <v>-0.64494106063834888</v>
      </c>
      <c r="DF208" s="25">
        <v>0.66590987075430597</v>
      </c>
      <c r="DG208" s="25">
        <v>-1.1100650158174283</v>
      </c>
      <c r="DH208" s="25">
        <v>1.266485250880939</v>
      </c>
      <c r="DI208" s="18">
        <f t="shared" si="459"/>
        <v>11.439082890804285</v>
      </c>
      <c r="DJ208" s="18">
        <f t="shared" si="460"/>
        <v>20.737826799264496</v>
      </c>
      <c r="DK208" s="18">
        <f>IF(ISNUMBER(DI208),DK207+DI208*0.5,IF(ISNUMBER(DI409),0,""))</f>
        <v>652.97703115172339</v>
      </c>
      <c r="DL208" s="18">
        <f>IF(ISNUMBER(DJ208),DL207+DJ208*0.5,IF(ISNUMBER(DJ409),0,""))</f>
        <v>755.35203044536411</v>
      </c>
      <c r="DM208" s="18">
        <f>IF(ISNUMBER(DK208), DK208*COS(RADIANS(-$C208+Графики!$B$3))+DL208*SIN(RADIANS(-$C208+Графики!$B$3)),"")</f>
        <v>652.97703115172339</v>
      </c>
      <c r="DN208" s="19">
        <f>IF(ISNUMBER(DK208), DK208*COS(RADIANS(-$C208+Графики!$B$5))+DL208*SIN(RADIANS(-$C208+Графики!$B$5)),"")</f>
        <v>755.35203044536411</v>
      </c>
      <c r="DO208" s="24">
        <v>-0.64217081379976659</v>
      </c>
      <c r="DP208" s="25">
        <v>0.75310227351295989</v>
      </c>
      <c r="DQ208" s="25">
        <v>-1.1914529397660689</v>
      </c>
      <c r="DR208" s="25">
        <v>1.2687313482682216</v>
      </c>
      <c r="DS208" s="18">
        <f t="shared" si="461"/>
        <v>12.175753808449805</v>
      </c>
      <c r="DT208" s="18">
        <f t="shared" si="462"/>
        <v>21.467508776324085</v>
      </c>
      <c r="DU208" s="18">
        <f>IF(ISNUMBER(DS208),DU207+DS208*0.5,IF(ISNUMBER(DS409),0,""))</f>
        <v>665.35758160076182</v>
      </c>
      <c r="DV208" s="18">
        <f>IF(ISNUMBER(DT208),DV207+DT208*0.5,IF(ISNUMBER(DT409),0,""))</f>
        <v>751.76226893638773</v>
      </c>
      <c r="DW208" s="18">
        <f>IF(ISNUMBER(DU208), DU208*COS(RADIANS(-$C208+Графики!$B$3))+DV208*SIN(RADIANS(-$C208+Графики!$B$3)),"")</f>
        <v>665.35758160076182</v>
      </c>
      <c r="DX208" s="19">
        <f>IF(ISNUMBER(DU208), DU208*COS(RADIANS(-$C208+Графики!$B$5))+DV208*SIN(RADIANS(-$C208+Графики!$B$5)),"")</f>
        <v>751.76226893638773</v>
      </c>
      <c r="DY208" s="24">
        <v>-0.77563358602628418</v>
      </c>
      <c r="DZ208" s="25">
        <v>0.73309090787035769</v>
      </c>
      <c r="EA208" s="25">
        <v>-1.2722965415849352</v>
      </c>
      <c r="EB208" s="25">
        <v>1.2567953825219467</v>
      </c>
      <c r="EC208" s="18">
        <f t="shared" si="463"/>
        <v>13.165724582647265</v>
      </c>
      <c r="ED208" s="18">
        <f t="shared" si="464"/>
        <v>22.068698844167006</v>
      </c>
      <c r="EE208" s="18">
        <f>IF(ISNUMBER(EC208),EE207+EC208*0.5,IF(ISNUMBER(EC409),0,""))</f>
        <v>653.97694750322</v>
      </c>
      <c r="EF208" s="18">
        <f>IF(ISNUMBER(ED208),EF207+ED208*0.5,IF(ISNUMBER(ED409),0,""))</f>
        <v>745.15946779192473</v>
      </c>
      <c r="EG208" s="18">
        <f>IF(ISNUMBER(EE208), EE208*COS(RADIANS(-$C208+Графики!$B$3))+EF208*SIN(RADIANS(-$C208+Графики!$B$3)),"")</f>
        <v>653.97694750322</v>
      </c>
      <c r="EH208" s="19">
        <f>IF(ISNUMBER(EE208), EE208*COS(RADIANS(-$C208+Графики!$B$5))+EF208*SIN(RADIANS(-$C208+Графики!$B$5)),"")</f>
        <v>745.15946779192473</v>
      </c>
      <c r="EI208" s="24">
        <v>-0.81023666161942631</v>
      </c>
      <c r="EJ208" s="25">
        <v>0.68802622845239614</v>
      </c>
      <c r="EK208" s="25">
        <v>-1.2623830949221511</v>
      </c>
      <c r="EL208" s="25">
        <v>1.2711158640938607</v>
      </c>
      <c r="EM208" s="18">
        <f t="shared" si="465"/>
        <v>13.074437724703769</v>
      </c>
      <c r="EN208" s="18">
        <f t="shared" si="466"/>
        <v>22.107148096197999</v>
      </c>
      <c r="EO208" s="18">
        <f>IF(ISNUMBER(EM208),EO207+EM208*0.5,IF(ISNUMBER(EM409),0,""))</f>
        <v>659.59075396032119</v>
      </c>
      <c r="EP208" s="18">
        <f>IF(ISNUMBER(EN208),EP207+EN208*0.5,IF(ISNUMBER(EN409),0,""))</f>
        <v>749.53619394043244</v>
      </c>
      <c r="EQ208" s="18">
        <f>IF(ISNUMBER(EO208), EO208*COS(RADIANS(-$C208+Графики!$B$3))+EP208*SIN(RADIANS(-$C208+Графики!$B$3)),"")</f>
        <v>659.59075396032119</v>
      </c>
      <c r="ER208" s="19">
        <f>IF(ISNUMBER(EO208), EO208*COS(RADIANS(-$C208+Графики!$B$5))+EP208*SIN(RADIANS(-$C208+Графики!$B$5)),"")</f>
        <v>749.53619394043244</v>
      </c>
      <c r="ES208" s="24">
        <v>-0.71034521517443572</v>
      </c>
      <c r="ET208" s="25">
        <v>0.65315404353686946</v>
      </c>
      <c r="EU208" s="25">
        <v>-1.1719938391067275</v>
      </c>
      <c r="EV208" s="25">
        <v>1.1390492571828457</v>
      </c>
      <c r="EW208" s="18">
        <f t="shared" si="467"/>
        <v>11.898494935338572</v>
      </c>
      <c r="EX208" s="18">
        <f t="shared" si="468"/>
        <v>20.166288474350392</v>
      </c>
      <c r="EY208" s="18">
        <f>IF(ISNUMBER(EW208),EY207+EW208*0.5,IF(ISNUMBER(EW409),0,""))</f>
        <v>647.59835844777172</v>
      </c>
      <c r="EZ208" s="18">
        <f>IF(ISNUMBER(EX208),EZ207+EX208*0.5,IF(ISNUMBER(EX409),0,""))</f>
        <v>748.75094026078477</v>
      </c>
      <c r="FA208" s="18">
        <f>IF(ISNUMBER(EY208), EY208*COS(RADIANS(-$C208+Графики!$B$3))+EZ208*SIN(RADIANS(-$C208+Графики!$B$3)),"")</f>
        <v>647.59835844777172</v>
      </c>
      <c r="FB208" s="19">
        <f>IF(ISNUMBER(EY208), EY208*COS(RADIANS(-$C208+Графики!$B$5))+EZ208*SIN(RADIANS(-$C208+Графики!$B$5)),"")</f>
        <v>748.75094026078477</v>
      </c>
      <c r="FC208" s="24">
        <v>-0.76998495004028744</v>
      </c>
      <c r="FD208" s="25">
        <v>0.61831882134799065</v>
      </c>
      <c r="FE208" s="25">
        <v>-1.2450793049470663</v>
      </c>
      <c r="FF208" s="25">
        <v>1.1484243158271159</v>
      </c>
      <c r="FG208" s="18">
        <f t="shared" si="469"/>
        <v>12.114939539548372</v>
      </c>
      <c r="FH208" s="18">
        <f t="shared" si="470"/>
        <v>20.885740679664639</v>
      </c>
      <c r="FI208" s="18">
        <f>IF(ISNUMBER(FG208),FI207+FG208*0.5,IF(ISNUMBER(FG409),0,""))</f>
        <v>655.92768484788451</v>
      </c>
      <c r="FJ208" s="18">
        <f>IF(ISNUMBER(FH208),FJ207+FH208*0.5,IF(ISNUMBER(FH409),0,""))</f>
        <v>753.25350667357873</v>
      </c>
      <c r="FK208" s="18">
        <f>IF(ISNUMBER(FI208), FI208*COS(RADIANS(-$C208+Графики!$B$3))+FJ208*SIN(RADIANS(-$C208+Графики!$B$3)),"")</f>
        <v>655.92768484788451</v>
      </c>
      <c r="FL208" s="19">
        <f>IF(ISNUMBER(FI208), FI208*COS(RADIANS(-$C208+Графики!$B$5))+FJ208*SIN(RADIANS(-$C208+Графики!$B$5)),"")</f>
        <v>753.25350667357873</v>
      </c>
      <c r="FM208" s="24">
        <v>-0.66388294864140152</v>
      </c>
      <c r="FN208" s="25">
        <v>0.58095103321397046</v>
      </c>
      <c r="FO208" s="25">
        <v>-1.2620190914749458</v>
      </c>
      <c r="FP208" s="25">
        <v>1.2686947386673668</v>
      </c>
      <c r="FQ208" s="18">
        <f t="shared" si="471"/>
        <v>10.863012152346494</v>
      </c>
      <c r="FR208" s="18">
        <f t="shared" si="472"/>
        <v>22.082849195129633</v>
      </c>
      <c r="FS208" s="18">
        <f>IF(ISNUMBER(FQ208),FS207+FQ208*0.5,IF(ISNUMBER(FQ409),0,""))</f>
        <v>662.80287387985152</v>
      </c>
      <c r="FT208" s="18">
        <f>IF(ISNUMBER(FR208),FT207+FR208*0.5,IF(ISNUMBER(FR409),0,""))</f>
        <v>747.4918369794749</v>
      </c>
      <c r="FU208" s="18">
        <f>IF(ISNUMBER(FS208), FS208*COS(RADIANS(-$C208+Графики!$B$3))+FT208*SIN(RADIANS(-$C208+Графики!$B$3)),"")</f>
        <v>662.80287387985152</v>
      </c>
      <c r="FV208" s="19">
        <f>IF(ISNUMBER(FS208), FS208*COS(RADIANS(-$C208+Графики!$B$5))+FT208*SIN(RADIANS(-$C208+Графики!$B$5)),"")</f>
        <v>747.4918369794749</v>
      </c>
      <c r="FW208" s="24">
        <v>-0.71313224238191342</v>
      </c>
      <c r="FX208" s="25">
        <v>0.67600741862085412</v>
      </c>
      <c r="FY208" s="25">
        <v>-1.1740099199753087</v>
      </c>
      <c r="FZ208" s="25">
        <v>1.1992701078523684</v>
      </c>
      <c r="GA208" s="18">
        <f t="shared" si="473"/>
        <v>12.122233516870123</v>
      </c>
      <c r="GB208" s="18">
        <f t="shared" si="474"/>
        <v>20.709294710210138</v>
      </c>
      <c r="GC208" s="18">
        <f>IF(ISNUMBER(GA208),GC207+GA208*0.5,IF(ISNUMBER(GA409),0,""))</f>
        <v>666.33785029247053</v>
      </c>
      <c r="GD208" s="18">
        <f>IF(ISNUMBER(GB208),GD207+GB208*0.5,IF(ISNUMBER(GB409),0,""))</f>
        <v>738.1870019534083</v>
      </c>
      <c r="GE208" s="18">
        <f>IF(ISNUMBER(GC208), GC208*COS(RADIANS(-$C208+Графики!$B$3))+GD208*SIN(RADIANS(-$C208+Графики!$B$3)),"")</f>
        <v>666.33785029247053</v>
      </c>
      <c r="GF208" s="19">
        <f>IF(ISNUMBER(GC208), GC208*COS(RADIANS(-$C208+Графики!$B$5))+GD208*SIN(RADIANS(-$C208+Графики!$B$5)),"")</f>
        <v>738.1870019534083</v>
      </c>
      <c r="GG208" s="24">
        <v>-0.62389341377936292</v>
      </c>
      <c r="GH208" s="25">
        <v>0.67511849109906807</v>
      </c>
      <c r="GI208" s="25">
        <v>-1.1759267051311608</v>
      </c>
      <c r="GJ208" s="25">
        <v>1.2536951739633977</v>
      </c>
      <c r="GK208" s="18">
        <f t="shared" si="475"/>
        <v>11.335774593225683</v>
      </c>
      <c r="GL208" s="18">
        <f t="shared" si="476"/>
        <v>21.200862147937297</v>
      </c>
      <c r="GM208" s="18">
        <f>IF(ISNUMBER(GK208),GM207+GK208*0.5,IF(ISNUMBER(GK409),0,""))</f>
        <v>664.61873285664421</v>
      </c>
      <c r="GN208" s="18">
        <f>IF(ISNUMBER(GL208),GN207+GL208*0.5,IF(ISNUMBER(GL409),0,""))</f>
        <v>750.67008580978143</v>
      </c>
      <c r="GO208" s="18">
        <f>IF(ISNUMBER(GM208), GM208*COS(RADIANS(-$C208+Графики!$B$3))+GN208*SIN(RADIANS(-$C208+Графики!$B$3)),"")</f>
        <v>664.61873285664421</v>
      </c>
      <c r="GP208" s="19">
        <f>IF(ISNUMBER(GM208), GM208*COS(RADIANS(-$C208+Графики!$B$5))+GN208*SIN(RADIANS(-$C208+Графики!$B$5)),"")</f>
        <v>750.67008580978143</v>
      </c>
      <c r="GQ208" s="24">
        <v>-0.80207559037784248</v>
      </c>
      <c r="GR208" s="25">
        <v>0.72962486278982142</v>
      </c>
      <c r="GS208" s="25">
        <v>-1.2298839961656771</v>
      </c>
      <c r="GT208" s="25">
        <v>1.1170526718070533</v>
      </c>
      <c r="GU208" s="18">
        <f t="shared" si="477"/>
        <v>13.366210007721342</v>
      </c>
      <c r="GV208" s="18">
        <f t="shared" si="478"/>
        <v>20.479454284383579</v>
      </c>
      <c r="GW208" s="18">
        <f>IF(ISNUMBER(GU208),GW207+GU208*0.5,IF(ISNUMBER(GU409),0,""))</f>
        <v>661.56878627456558</v>
      </c>
      <c r="GX208" s="18">
        <f>IF(ISNUMBER(GV208),GX207+GV208*0.5,IF(ISNUMBER(GV409),0,""))</f>
        <v>749.61069558169015</v>
      </c>
      <c r="GY208" s="18">
        <f>IF(ISNUMBER(GW208), GW208*COS(RADIANS(-$C208+Графики!$B$3))+GX208*SIN(RADIANS(-$C208+Графики!$B$3)),"")</f>
        <v>661.56878627456558</v>
      </c>
      <c r="GZ208" s="19">
        <f>IF(ISNUMBER(GW208), GW208*COS(RADIANS(-$C208+Графики!$B$5))+GX208*SIN(RADIANS(-$C208+Графики!$B$5)),"")</f>
        <v>749.61069558169015</v>
      </c>
      <c r="HA208" s="24">
        <v>-0.62954240547309714</v>
      </c>
      <c r="HB208" s="25">
        <v>0.6369683179404847</v>
      </c>
      <c r="HC208" s="25">
        <v>-1.193810434444881</v>
      </c>
      <c r="HD208" s="25">
        <v>1.0909230667047913</v>
      </c>
      <c r="HE208" s="18">
        <f t="shared" si="479"/>
        <v>11.052166050952046</v>
      </c>
      <c r="HF208" s="18">
        <f t="shared" si="480"/>
        <v>19.936740105225141</v>
      </c>
      <c r="HG208" s="18">
        <f>IF(ISNUMBER(HE208),HG207+HE208*0.5,IF(ISNUMBER(HE409),0,""))</f>
        <v>662.77500418342606</v>
      </c>
      <c r="HH208" s="18">
        <f>IF(ISNUMBER(HF208),HH207+HF208*0.5,IF(ISNUMBER(HF409),0,""))</f>
        <v>747.34767418836452</v>
      </c>
      <c r="HI208" s="18">
        <f>IF(ISNUMBER(HG208), HG208*COS(RADIANS(-$C208+Графики!$B$3))+HH208*SIN(RADIANS(-$C208+Графики!$B$3)),"")</f>
        <v>662.77500418342606</v>
      </c>
      <c r="HJ208" s="19">
        <f>IF(ISNUMBER(HG208), HG208*COS(RADIANS(-$C208+Графики!$B$5))+HH208*SIN(RADIANS(-$C208+Графики!$B$5)),"")</f>
        <v>747.34767418836452</v>
      </c>
      <c r="HK208" s="24">
        <v>-0.61683669277093278</v>
      </c>
      <c r="HL208" s="25">
        <v>0.69986742035306881</v>
      </c>
      <c r="HM208" s="25">
        <v>-1.29035685903285</v>
      </c>
      <c r="HN208" s="25">
        <v>1.2517718258347148</v>
      </c>
      <c r="HO208" s="18">
        <f t="shared" si="481"/>
        <v>11.4901581803278</v>
      </c>
      <c r="HP208" s="18">
        <f t="shared" si="482"/>
        <v>22.182438193389128</v>
      </c>
      <c r="HQ208" s="18">
        <f>IF(ISNUMBER(HO208),HQ207+HO208*0.5,IF(ISNUMBER(HO409),0,""))</f>
        <v>660.10088301847304</v>
      </c>
      <c r="HR208" s="18">
        <f>IF(ISNUMBER(HP208),HR207+HP208*0.5,IF(ISNUMBER(HP409),0,""))</f>
        <v>760.16362427799197</v>
      </c>
      <c r="HS208" s="18">
        <f>IF(ISNUMBER(HQ208), HQ208*COS(RADIANS(-$C208+Графики!$B$3))+HR208*SIN(RADIANS(-$C208+Графики!$B$3)),"")</f>
        <v>660.10088301847304</v>
      </c>
      <c r="HT208" s="19">
        <f>IF(ISNUMBER(HQ208), HQ208*COS(RADIANS(-$C208+Графики!$B$5))+HR208*SIN(RADIANS(-$C208+Графики!$B$5)),"")</f>
        <v>760.16362427799197</v>
      </c>
      <c r="HU208" s="24">
        <v>-0.67803440683825911</v>
      </c>
      <c r="HV208" s="25">
        <v>0.74324713317522073</v>
      </c>
      <c r="HW208" s="25">
        <v>-1.1930671498592151</v>
      </c>
      <c r="HX208" s="25">
        <v>1.2659525561539913</v>
      </c>
      <c r="HY208" s="18">
        <f t="shared" si="483"/>
        <v>12.402703234975515</v>
      </c>
      <c r="HZ208" s="18">
        <f t="shared" si="484"/>
        <v>21.457348221951925</v>
      </c>
      <c r="IA208" s="18">
        <f>IF(ISNUMBER(HY208),IA207+HY208*0.5,IF(ISNUMBER(HY409),0,""))</f>
        <v>655.4255958727714</v>
      </c>
      <c r="IB208" s="18">
        <f>IF(ISNUMBER(HZ208),IB207+HZ208*0.5,IF(ISNUMBER(HZ409),0,""))</f>
        <v>741.83936726858497</v>
      </c>
      <c r="IC208" s="18">
        <f>IF(ISNUMBER(IA208), IA208*COS(RADIANS(-$C208+Графики!$B$3))+IB208*SIN(RADIANS(-$C208+Графики!$B$3)),"")</f>
        <v>655.4255958727714</v>
      </c>
      <c r="ID208" s="19">
        <f>IF(ISNUMBER(IA208), IA208*COS(RADIANS(-$C208+Графики!$B$5))+IB208*SIN(RADIANS(-$C208+Графики!$B$5)),"")</f>
        <v>741.83936726858497</v>
      </c>
      <c r="IE208" s="24">
        <v>-0.80012104058646238</v>
      </c>
      <c r="IF208" s="25">
        <v>0.68377527436573338</v>
      </c>
      <c r="IG208" s="25">
        <v>-1.1847582319900372</v>
      </c>
      <c r="IH208" s="25">
        <v>1.2241606981565694</v>
      </c>
      <c r="II208" s="18">
        <f t="shared" si="485"/>
        <v>12.949076319305167</v>
      </c>
      <c r="IJ208" s="18">
        <f t="shared" si="486"/>
        <v>21.020235098331753</v>
      </c>
      <c r="IK208" s="18">
        <f>IF(ISNUMBER(II208),IK207+II208*0.5,IF(ISNUMBER(II409),0,""))</f>
        <v>659.10379246502953</v>
      </c>
      <c r="IL208" s="18">
        <f>IF(ISNUMBER(IJ208),IL207+IJ208*0.5,IF(ISNUMBER(IJ409),0,""))</f>
        <v>745.13961852174873</v>
      </c>
      <c r="IM208" s="18">
        <f>IF(ISNUMBER(IK208), IK208*COS(RADIANS(-$C208+Графики!$B$3))+IL208*SIN(RADIANS(-$C208+Графики!$B$3)),"")</f>
        <v>659.10379246502953</v>
      </c>
      <c r="IN208" s="19">
        <f>IF(ISNUMBER(IK208), IK208*COS(RADIANS(-$C208+Графики!$B$5))+IL208*SIN(RADIANS(-$C208+Графики!$B$5)),"")</f>
        <v>745.13961852174873</v>
      </c>
      <c r="IO208" s="24">
        <v>-0.70262356247056079</v>
      </c>
      <c r="IP208" s="25">
        <v>0.59513031535682426</v>
      </c>
      <c r="IQ208" s="25">
        <v>-1.2678342067382924</v>
      </c>
      <c r="IR208" s="25">
        <v>1.277531061038222</v>
      </c>
      <c r="IS208" s="18">
        <f t="shared" si="487"/>
        <v>11.324796940863758</v>
      </c>
      <c r="IT208" s="18">
        <f t="shared" si="488"/>
        <v>22.210675748813976</v>
      </c>
      <c r="IU208" s="18">
        <f>IF(ISNUMBER(IS208),IU207+IS208*0.5,IF(ISNUMBER(IS409),0,""))</f>
        <v>655.20240147786524</v>
      </c>
      <c r="IV208" s="18">
        <f>IF(ISNUMBER(IT208),IV207+IT208*0.5,IF(ISNUMBER(IT409),0,""))</f>
        <v>750.25713653042715</v>
      </c>
      <c r="IW208" s="18">
        <f>IF(ISNUMBER(IU208), IU208*COS(RADIANS(-$C208+Графики!$B$3))+IV208*SIN(RADIANS(-$C208+Графики!$B$3)),"")</f>
        <v>655.20240147786524</v>
      </c>
      <c r="IX208" s="19">
        <f>IF(ISNUMBER(IU208), IU208*COS(RADIANS(-$C208+Графики!$B$5))+IV208*SIN(RADIANS(-$C208+Графики!$B$5)),"")</f>
        <v>750.25713653042715</v>
      </c>
    </row>
    <row r="209" spans="1:258" s="88" customFormat="1" x14ac:dyDescent="0.25">
      <c r="A209" s="44">
        <v>209</v>
      </c>
      <c r="B209" s="50">
        <v>0</v>
      </c>
      <c r="C209" s="11">
        <f>IF(Графики!$A$7="Расчитывать с учетом закручивания скважины",B209,0)</f>
        <v>0</v>
      </c>
      <c r="D209" s="47">
        <v>103</v>
      </c>
      <c r="E209" s="34">
        <f>IF(ISNUMBER(INDEX($I$1:$IX$303,$A209,E$1) ),INDEX($I$1:$IX$303,$A209,E$1),0)</f>
        <v>8.5714900671308651</v>
      </c>
      <c r="F209" s="35">
        <f>IF(ISNUMBER(INDEX($I$1:$IX$303,$A209,F$1) ),INDEX($I$1:$IX$303,$A209,F$1),0)</f>
        <v>19.775602890383155</v>
      </c>
      <c r="G209" s="35">
        <f>IF(ISNUMBER(INDEX($I$1:$IX$303,$A209,G$1) ),INDEX($I$1:$IX$303,$A209,G$1)-$G$305,0)</f>
        <v>-315.30769313418989</v>
      </c>
      <c r="H209" s="36">
        <f>IF(ISNUMBER(INDEX($I$1:$IX$303,$A209,H$1) ),INDEX($I$1:$IX$303,$A209,H$1)-$H$305,0)</f>
        <v>-394.63097494251861</v>
      </c>
      <c r="I209" s="29">
        <v>-0.54159398840860584</v>
      </c>
      <c r="J209" s="25">
        <v>0.44063844932013918</v>
      </c>
      <c r="K209" s="25">
        <v>-1.0866600766339902</v>
      </c>
      <c r="L209" s="25">
        <v>1.17960481868491</v>
      </c>
      <c r="M209" s="18">
        <f t="shared" si="439"/>
        <v>8.5714900671308651</v>
      </c>
      <c r="N209" s="18">
        <f t="shared" si="440"/>
        <v>19.775602890383155</v>
      </c>
      <c r="O209" s="18">
        <f>IF(ISNUMBER(M209),O208+M209*0.5,IF(ISNUMBER(M410),0,""))</f>
        <v>662.60846275522476</v>
      </c>
      <c r="P209" s="18">
        <f>IF(ISNUMBER(N209),P208+N209*0.5,IF(ISNUMBER(N410),0,""))</f>
        <v>760.79868854151891</v>
      </c>
      <c r="Q209" s="18">
        <f>IF(ISNUMBER(O209), O209*COS(RADIANS(-$C209+Графики!$B$3))+P209*SIN(RADIANS(-$C209+Графики!$B$3)),"")</f>
        <v>662.60846275522476</v>
      </c>
      <c r="R209" s="19">
        <f>IF(ISNUMBER(O209), O209*COS(RADIANS(-$C209+Графики!$B$5))+P209*SIN(RADIANS(-$C209+Графики!$B$5)),"")</f>
        <v>760.79868854151891</v>
      </c>
      <c r="S209" s="29">
        <v>-0.53333201665159435</v>
      </c>
      <c r="T209" s="25">
        <v>0.54376240918116325</v>
      </c>
      <c r="U209" s="25">
        <v>-1.2634616483582746</v>
      </c>
      <c r="V209" s="25">
        <v>1.2465459569895698</v>
      </c>
      <c r="W209" s="18">
        <f t="shared" si="441"/>
        <v>9.3992836383070522</v>
      </c>
      <c r="X209" s="18">
        <f t="shared" si="442"/>
        <v>21.902197000189854</v>
      </c>
      <c r="Y209" s="18">
        <f>IF(ISNUMBER(W209),Y208+W209*0.5,IF(ISNUMBER(W410),0,""))</f>
        <v>661.37808168214372</v>
      </c>
      <c r="Z209" s="18">
        <f>IF(ISNUMBER(X209),Z208+X209*0.5,IF(ISNUMBER(X410),0,""))</f>
        <v>760.72436975086555</v>
      </c>
      <c r="AA209" s="18">
        <f>IF(ISNUMBER(Y209), Y209*COS(RADIANS(-$C209+Графики!$B$3))+Z209*SIN(RADIANS(-$C209+Графики!$B$3)),"")</f>
        <v>661.37808168214372</v>
      </c>
      <c r="AB209" s="18">
        <f>IF(ISNUMBER(Y209), Y209*COS(RADIANS(-$C209+Графики!$B$5))+Z209*SIN(RADIANS(-$C209+Графики!$B$5)),"")</f>
        <v>760.72436975086555</v>
      </c>
      <c r="AC209" s="24">
        <v>-0.5005877685774397</v>
      </c>
      <c r="AD209" s="25">
        <v>0.59997196201873815</v>
      </c>
      <c r="AE209" s="25">
        <v>-1.1825854573669894</v>
      </c>
      <c r="AF209" s="25">
        <v>1.1640187323027491</v>
      </c>
      <c r="AG209" s="18">
        <f t="shared" si="443"/>
        <v>9.6040478081523482</v>
      </c>
      <c r="AH209" s="18">
        <f t="shared" si="444"/>
        <v>20.476553472261429</v>
      </c>
      <c r="AI209" s="18">
        <f>IF(ISNUMBER(AG209),AI208+AG209*0.5,IF(ISNUMBER(AG410),0,""))</f>
        <v>663.79950219554496</v>
      </c>
      <c r="AJ209" s="18">
        <f>IF(ISNUMBER(AH209),AJ208+AH209*0.5,IF(ISNUMBER(AH410),0,""))</f>
        <v>765.291563476232</v>
      </c>
      <c r="AK209" s="18">
        <f>IF(ISNUMBER(AI209), AI209*COS(RADIANS(-$C209+Графики!$B$3))+AJ209*SIN(RADIANS(-$C209+Графики!$B$3)),"")</f>
        <v>663.79950219554496</v>
      </c>
      <c r="AL209" s="19">
        <f>IF(ISNUMBER(AI209), AI209*COS(RADIANS(-$C209+Графики!$B$5))+AJ209*SIN(RADIANS(-$C209+Графики!$B$5)),"")</f>
        <v>765.291563476232</v>
      </c>
      <c r="AM209" s="24">
        <v>-0.60053874372365723</v>
      </c>
      <c r="AN209" s="25">
        <v>0.44213307162450743</v>
      </c>
      <c r="AO209" s="25">
        <v>-1.1960498584748218</v>
      </c>
      <c r="AP209" s="25">
        <v>1.2042444593433701</v>
      </c>
      <c r="AQ209" s="18">
        <f t="shared" si="445"/>
        <v>9.0989025433763047</v>
      </c>
      <c r="AR209" s="18">
        <f t="shared" si="446"/>
        <v>20.944987727481042</v>
      </c>
      <c r="AS209" s="18">
        <f>IF(ISNUMBER(AQ209),AS208+AQ209*0.5,IF(ISNUMBER(AQ410),0,""))</f>
        <v>655.06787013944302</v>
      </c>
      <c r="AT209" s="18">
        <f>IF(ISNUMBER(AR209),AT208+AR209*0.5,IF(ISNUMBER(AR410),0,""))</f>
        <v>756.79156269695363</v>
      </c>
      <c r="AU209" s="18">
        <f>IF(ISNUMBER(AS209), AS209*COS(RADIANS(-$C209+Графики!$B$3))+AT209*SIN(RADIANS(-$C209+Графики!$B$3)),"")</f>
        <v>655.06787013944302</v>
      </c>
      <c r="AV209" s="19">
        <f>IF(ISNUMBER(AS209), AS209*COS(RADIANS(-$C209+Графики!$B$5))+AT209*SIN(RADIANS(-$C209+Графики!$B$5)),"")</f>
        <v>756.79156269695363</v>
      </c>
      <c r="AW209" s="24">
        <v>-0.48193980513225487</v>
      </c>
      <c r="AX209" s="25">
        <v>0.46133417418923794</v>
      </c>
      <c r="AY209" s="25">
        <v>-1.1479669560185171</v>
      </c>
      <c r="AZ209" s="25">
        <v>1.0894428024230274</v>
      </c>
      <c r="BA209" s="18">
        <f t="shared" si="447"/>
        <v>8.2315253823099273</v>
      </c>
      <c r="BB209" s="18">
        <f t="shared" si="448"/>
        <v>19.523842936537459</v>
      </c>
      <c r="BC209" s="18">
        <f>IF(ISNUMBER(BA209),BC208+BA209*0.5,IF(ISNUMBER(BA410),0,""))</f>
        <v>656.0978552609846</v>
      </c>
      <c r="BD209" s="18">
        <f>IF(ISNUMBER(BB209),BD208+BB209*0.5,IF(ISNUMBER(BB410),0,""))</f>
        <v>759.08329326632838</v>
      </c>
      <c r="BE209" s="18">
        <f>IF(ISNUMBER(BC209), BC209*COS(RADIANS(-$C209+Графики!$B$3))+BD209*SIN(RADIANS(-$C209+Графики!$B$3)),"")</f>
        <v>656.0978552609846</v>
      </c>
      <c r="BF209" s="19">
        <f>IF(ISNUMBER(BC209), BC209*COS(RADIANS(-$C209+Графики!$B$5))+BD209*SIN(RADIANS(-$C209+Графики!$B$5)),"")</f>
        <v>759.08329326632838</v>
      </c>
      <c r="BG209" s="24">
        <v>-0.53723923099940429</v>
      </c>
      <c r="BH209" s="25">
        <v>0.52574627473946867</v>
      </c>
      <c r="BI209" s="25">
        <v>-1.2392960697345017</v>
      </c>
      <c r="BJ209" s="25">
        <v>1.0723476625931192</v>
      </c>
      <c r="BK209" s="18">
        <f t="shared" si="449"/>
        <v>9.2761654514945064</v>
      </c>
      <c r="BL209" s="18">
        <f t="shared" si="450"/>
        <v>20.171528946387735</v>
      </c>
      <c r="BM209" s="18">
        <f>IF(ISNUMBER(BK209),BM208+BK209*0.5,IF(ISNUMBER(BK410),0,""))</f>
        <v>659.89634103962953</v>
      </c>
      <c r="BN209" s="18">
        <f>IF(ISNUMBER(BL209),BN208+BL209*0.5,IF(ISNUMBER(BL410),0,""))</f>
        <v>751.34520730787915</v>
      </c>
      <c r="BO209" s="18">
        <f>IF(ISNUMBER(BM209), BM209*COS(RADIANS(-$C209+Графики!$B$3))+BN209*SIN(RADIANS(-$C209+Графики!$B$3)),"")</f>
        <v>659.89634103962953</v>
      </c>
      <c r="BP209" s="19">
        <f>IF(ISNUMBER(BM209), BM209*COS(RADIANS(-$C209+Графики!$B$5))+BN209*SIN(RADIANS(-$C209+Графики!$B$5)),"")</f>
        <v>751.34520730787915</v>
      </c>
      <c r="BQ209" s="24">
        <v>-0.56380254206100189</v>
      </c>
      <c r="BR209" s="25">
        <v>0.53024772793668296</v>
      </c>
      <c r="BS209" s="25">
        <v>-1.0891747156360734</v>
      </c>
      <c r="BT209" s="25">
        <v>1.0712861388072774</v>
      </c>
      <c r="BU209" s="18">
        <f t="shared" si="451"/>
        <v>9.5472446525787138</v>
      </c>
      <c r="BV209" s="18">
        <f t="shared" si="452"/>
        <v>18.852460714512333</v>
      </c>
      <c r="BW209" s="18">
        <f>IF(ISNUMBER(BU209),BW208+BU209*0.5,IF(ISNUMBER(BU410),0,""))</f>
        <v>664.5435297992542</v>
      </c>
      <c r="BX209" s="18">
        <f>IF(ISNUMBER(BV209),BX208+BV209*0.5,IF(ISNUMBER(BV410),0,""))</f>
        <v>755.09777579856473</v>
      </c>
      <c r="BY209" s="18">
        <f>IF(ISNUMBER(BW209), BW209*COS(RADIANS(-$C209+Графики!$B$3))+BX209*SIN(RADIANS(-$C209+Графики!$B$3)),"")</f>
        <v>664.5435297992542</v>
      </c>
      <c r="BZ209" s="19">
        <f>IF(ISNUMBER(BW209), BW209*COS(RADIANS(-$C209+Графики!$B$5))+BX209*SIN(RADIANS(-$C209+Графики!$B$5)),"")</f>
        <v>755.09777579856473</v>
      </c>
      <c r="CA209" s="29">
        <v>-0.5236100445225419</v>
      </c>
      <c r="CB209" s="25">
        <v>0.51417997148763694</v>
      </c>
      <c r="CC209" s="25">
        <v>-1.164252597385538</v>
      </c>
      <c r="CD209" s="25">
        <v>1.2508852229864902</v>
      </c>
      <c r="CE209" s="18">
        <f t="shared" si="453"/>
        <v>9.0563025627335332</v>
      </c>
      <c r="CF209" s="18">
        <f t="shared" si="454"/>
        <v>21.07449313153284</v>
      </c>
      <c r="CG209" s="18">
        <f>IF(ISNUMBER(CE209),CG208+CE209*0.5,IF(ISNUMBER(CE410),0,""))</f>
        <v>670.48569684222161</v>
      </c>
      <c r="CH209" s="18">
        <f>IF(ISNUMBER(CF209),CH208+CF209*0.5,IF(ISNUMBER(CF410),0,""))</f>
        <v>772.06662863095869</v>
      </c>
      <c r="CI209" s="18">
        <f>IF(ISNUMBER(CG209), CG209*COS(RADIANS(-$C209+Графики!$B$3))+CH209*SIN(RADIANS(-$C209+Графики!$B$3)),"")</f>
        <v>670.48569684222161</v>
      </c>
      <c r="CJ209" s="19">
        <f>IF(ISNUMBER(CG209), CG209*COS(RADIANS(-$C209+Графики!$B$5))+CH209*SIN(RADIANS(-$C209+Графики!$B$5)),"")</f>
        <v>772.06662863095869</v>
      </c>
      <c r="CK209" s="24">
        <v>-0.6632680810273659</v>
      </c>
      <c r="CL209" s="25">
        <v>0.51886046804354657</v>
      </c>
      <c r="CM209" s="25">
        <v>-1.219817396477521</v>
      </c>
      <c r="CN209" s="25">
        <v>1.1685899801881221</v>
      </c>
      <c r="CO209" s="18">
        <f t="shared" si="455"/>
        <v>10.315834710382397</v>
      </c>
      <c r="CP209" s="18">
        <f t="shared" si="456"/>
        <v>20.84127724039547</v>
      </c>
      <c r="CQ209" s="18">
        <f>IF(ISNUMBER(CO209),CQ208+CO209*0.5,IF(ISNUMBER(CO410),0,""))</f>
        <v>670.85746893108876</v>
      </c>
      <c r="CR209" s="18">
        <f>IF(ISNUMBER(CP209),CR208+CP209*0.5,IF(ISNUMBER(CP410),0,""))</f>
        <v>766.70363174418571</v>
      </c>
      <c r="CS209" s="18">
        <f>IF(ISNUMBER(CQ209), CQ209*COS(RADIANS(-$C209+Графики!$B$3))+CR209*SIN(RADIANS(-$C209+Графики!$B$3)),"")</f>
        <v>670.85746893108876</v>
      </c>
      <c r="CT209" s="19">
        <f>IF(ISNUMBER(CQ209), CQ209*COS(RADIANS(-$C209+Графики!$B$5))+CR209*SIN(RADIANS(-$C209+Графики!$B$5)),"")</f>
        <v>766.70363174418571</v>
      </c>
      <c r="CU209" s="24">
        <v>-0.66969451211167674</v>
      </c>
      <c r="CV209" s="25">
        <v>0.62904876545068145</v>
      </c>
      <c r="CW209" s="25">
        <v>-1.2532324889631719</v>
      </c>
      <c r="CX209" s="25">
        <v>1.1800717995856105</v>
      </c>
      <c r="CY209" s="18">
        <f t="shared" si="457"/>
        <v>11.333430528251842</v>
      </c>
      <c r="CZ209" s="18">
        <f t="shared" si="458"/>
        <v>21.23298999888117</v>
      </c>
      <c r="DA209" s="18">
        <f>IF(ISNUMBER(CY209),DA208+CY209*0.5,IF(ISNUMBER(CY410),0,""))</f>
        <v>660.86087848742307</v>
      </c>
      <c r="DB209" s="18">
        <f>IF(ISNUMBER(CZ209),DB208+CZ209*0.5,IF(ISNUMBER(CZ410),0,""))</f>
        <v>763.47823153677871</v>
      </c>
      <c r="DC209" s="18">
        <f>IF(ISNUMBER(DA209), DA209*COS(RADIANS(-$C209+Графики!$B$3))+DB209*SIN(RADIANS(-$C209+Графики!$B$3)),"")</f>
        <v>660.86087848742307</v>
      </c>
      <c r="DD209" s="19">
        <f>IF(ISNUMBER(DA209), DA209*COS(RADIANS(-$C209+Графики!$B$5))+DB209*SIN(RADIANS(-$C209+Графики!$B$5)),"")</f>
        <v>763.47823153677871</v>
      </c>
      <c r="DE209" s="24">
        <v>-0.52009201564689689</v>
      </c>
      <c r="DF209" s="25">
        <v>0.54940744222588789</v>
      </c>
      <c r="DG209" s="25">
        <v>-1.2133324775850174</v>
      </c>
      <c r="DH209" s="25">
        <v>1.1749678817630005</v>
      </c>
      <c r="DI209" s="18">
        <f t="shared" si="459"/>
        <v>9.3330079467751084</v>
      </c>
      <c r="DJ209" s="18">
        <f t="shared" si="460"/>
        <v>20.840343540958163</v>
      </c>
      <c r="DK209" s="18">
        <f>IF(ISNUMBER(DI209),DK208+DI209*0.5,IF(ISNUMBER(DI410),0,""))</f>
        <v>657.64353512511093</v>
      </c>
      <c r="DL209" s="18">
        <f>IF(ISNUMBER(DJ209),DL208+DJ209*0.5,IF(ISNUMBER(DJ410),0,""))</f>
        <v>765.77220221584321</v>
      </c>
      <c r="DM209" s="18">
        <f>IF(ISNUMBER(DK209), DK209*COS(RADIANS(-$C209+Графики!$B$3))+DL209*SIN(RADIANS(-$C209+Графики!$B$3)),"")</f>
        <v>657.64353512511093</v>
      </c>
      <c r="DN209" s="19">
        <f>IF(ISNUMBER(DK209), DK209*COS(RADIANS(-$C209+Графики!$B$5))+DL209*SIN(RADIANS(-$C209+Графики!$B$5)),"")</f>
        <v>765.77220221584321</v>
      </c>
      <c r="DO209" s="24">
        <v>-0.47346912009209841</v>
      </c>
      <c r="DP209" s="25">
        <v>0.5782560299068954</v>
      </c>
      <c r="DQ209" s="25">
        <v>-1.1001277649720969</v>
      </c>
      <c r="DR209" s="25">
        <v>1.1733521042786241</v>
      </c>
      <c r="DS209" s="18">
        <f t="shared" si="461"/>
        <v>9.1779044933770919</v>
      </c>
      <c r="DT209" s="18">
        <f t="shared" si="462"/>
        <v>19.838553063699464</v>
      </c>
      <c r="DU209" s="18">
        <f>IF(ISNUMBER(DS209),DU208+DS209*0.5,IF(ISNUMBER(DS410),0,""))</f>
        <v>669.94653384745038</v>
      </c>
      <c r="DV209" s="18">
        <f>IF(ISNUMBER(DT209),DV208+DT209*0.5,IF(ISNUMBER(DT410),0,""))</f>
        <v>761.68154546823746</v>
      </c>
      <c r="DW209" s="18">
        <f>IF(ISNUMBER(DU209), DU209*COS(RADIANS(-$C209+Графики!$B$3))+DV209*SIN(RADIANS(-$C209+Графики!$B$3)),"")</f>
        <v>669.94653384745038</v>
      </c>
      <c r="DX209" s="19">
        <f>IF(ISNUMBER(DU209), DU209*COS(RADIANS(-$C209+Графики!$B$5))+DV209*SIN(RADIANS(-$C209+Графики!$B$5)),"")</f>
        <v>761.68154546823746</v>
      </c>
      <c r="DY209" s="24">
        <v>-0.56506768002022256</v>
      </c>
      <c r="DZ209" s="25">
        <v>0.44858186573951087</v>
      </c>
      <c r="EA209" s="25">
        <v>-1.1787773419790477</v>
      </c>
      <c r="EB209" s="25">
        <v>1.1091253389953675</v>
      </c>
      <c r="EC209" s="18">
        <f t="shared" si="463"/>
        <v>8.845645658114325</v>
      </c>
      <c r="ED209" s="18">
        <f t="shared" si="464"/>
        <v>19.964390911988712</v>
      </c>
      <c r="EE209" s="18">
        <f>IF(ISNUMBER(EC209),EE208+EC209*0.5,IF(ISNUMBER(EC410),0,""))</f>
        <v>658.39977033227717</v>
      </c>
      <c r="EF209" s="18">
        <f>IF(ISNUMBER(ED209),EF208+ED209*0.5,IF(ISNUMBER(ED410),0,""))</f>
        <v>755.14166324791904</v>
      </c>
      <c r="EG209" s="18">
        <f>IF(ISNUMBER(EE209), EE209*COS(RADIANS(-$C209+Графики!$B$3))+EF209*SIN(RADIANS(-$C209+Графики!$B$3)),"")</f>
        <v>658.39977033227717</v>
      </c>
      <c r="EH209" s="19">
        <f>IF(ISNUMBER(EE209), EE209*COS(RADIANS(-$C209+Графики!$B$5))+EF209*SIN(RADIANS(-$C209+Графики!$B$5)),"")</f>
        <v>755.14166324791904</v>
      </c>
      <c r="EI209" s="24">
        <v>-0.51462119709665843</v>
      </c>
      <c r="EJ209" s="25">
        <v>0.60813664401192336</v>
      </c>
      <c r="EK209" s="25">
        <v>-1.1742856824031962</v>
      </c>
      <c r="EL209" s="25">
        <v>1.2092668497632415</v>
      </c>
      <c r="EM209" s="18">
        <f t="shared" si="465"/>
        <v>9.7977537506988561</v>
      </c>
      <c r="EN209" s="18">
        <f t="shared" si="466"/>
        <v>20.79891991324568</v>
      </c>
      <c r="EO209" s="18">
        <f>IF(ISNUMBER(EM209),EO208+EM209*0.5,IF(ISNUMBER(EM410),0,""))</f>
        <v>664.4896308356706</v>
      </c>
      <c r="EP209" s="18">
        <f>IF(ISNUMBER(EN209),EP208+EN209*0.5,IF(ISNUMBER(EN410),0,""))</f>
        <v>759.93565389705532</v>
      </c>
      <c r="EQ209" s="18">
        <f>IF(ISNUMBER(EO209), EO209*COS(RADIANS(-$C209+Графики!$B$3))+EP209*SIN(RADIANS(-$C209+Графики!$B$3)),"")</f>
        <v>664.4896308356706</v>
      </c>
      <c r="ER209" s="19">
        <f>IF(ISNUMBER(EO209), EO209*COS(RADIANS(-$C209+Графики!$B$5))+EP209*SIN(RADIANS(-$C209+Графики!$B$5)),"")</f>
        <v>759.93565389705532</v>
      </c>
      <c r="ES209" s="24">
        <v>-0.60184331071240749</v>
      </c>
      <c r="ET209" s="25">
        <v>0.50539507625523095</v>
      </c>
      <c r="EU209" s="25">
        <v>-1.2519448884468716</v>
      </c>
      <c r="EV209" s="25">
        <v>1.0989541368669868</v>
      </c>
      <c r="EW209" s="18">
        <f t="shared" si="467"/>
        <v>9.6623273754790429</v>
      </c>
      <c r="EX209" s="18">
        <f t="shared" si="468"/>
        <v>20.514025111079992</v>
      </c>
      <c r="EY209" s="18">
        <f>IF(ISNUMBER(EW209),EY208+EW209*0.5,IF(ISNUMBER(EW410),0,""))</f>
        <v>652.42952213551121</v>
      </c>
      <c r="EZ209" s="18">
        <f>IF(ISNUMBER(EX209),EZ208+EX209*0.5,IF(ISNUMBER(EX410),0,""))</f>
        <v>759.00795281632475</v>
      </c>
      <c r="FA209" s="18">
        <f>IF(ISNUMBER(EY209), EY209*COS(RADIANS(-$C209+Графики!$B$3))+EZ209*SIN(RADIANS(-$C209+Графики!$B$3)),"")</f>
        <v>652.42952213551121</v>
      </c>
      <c r="FB209" s="19">
        <f>IF(ISNUMBER(EY209), EY209*COS(RADIANS(-$C209+Графики!$B$5))+EZ209*SIN(RADIANS(-$C209+Графики!$B$5)),"")</f>
        <v>759.00795281632475</v>
      </c>
      <c r="FC209" s="24">
        <v>-0.49435031118929162</v>
      </c>
      <c r="FD209" s="25">
        <v>0.58582905856939071</v>
      </c>
      <c r="FE209" s="25">
        <v>-1.0948230816916609</v>
      </c>
      <c r="FF209" s="25">
        <v>1.0961769136343467</v>
      </c>
      <c r="FG209" s="18">
        <f t="shared" si="469"/>
        <v>9.4262036600468768</v>
      </c>
      <c r="FH209" s="18">
        <f t="shared" si="470"/>
        <v>19.118916957376211</v>
      </c>
      <c r="FI209" s="18">
        <f>IF(ISNUMBER(FG209),FI208+FG209*0.5,IF(ISNUMBER(FG410),0,""))</f>
        <v>660.64078667790795</v>
      </c>
      <c r="FJ209" s="18">
        <f>IF(ISNUMBER(FH209),FJ208+FH209*0.5,IF(ISNUMBER(FH410),0,""))</f>
        <v>762.81296515226688</v>
      </c>
      <c r="FK209" s="18">
        <f>IF(ISNUMBER(FI209), FI209*COS(RADIANS(-$C209+Графики!$B$3))+FJ209*SIN(RADIANS(-$C209+Графики!$B$3)),"")</f>
        <v>660.64078667790795</v>
      </c>
      <c r="FL209" s="19">
        <f>IF(ISNUMBER(FI209), FI209*COS(RADIANS(-$C209+Графики!$B$5))+FJ209*SIN(RADIANS(-$C209+Графики!$B$5)),"")</f>
        <v>762.81296515226688</v>
      </c>
      <c r="FM209" s="24">
        <v>-0.47640843034649993</v>
      </c>
      <c r="FN209" s="25">
        <v>0.44971844426687613</v>
      </c>
      <c r="FO209" s="25">
        <v>-1.0880874948565378</v>
      </c>
      <c r="FP209" s="25">
        <v>1.1611089154248744</v>
      </c>
      <c r="FQ209" s="18">
        <f t="shared" si="471"/>
        <v>8.0818936431702326</v>
      </c>
      <c r="FR209" s="18">
        <f t="shared" si="472"/>
        <v>19.62668116868705</v>
      </c>
      <c r="FS209" s="18">
        <f>IF(ISNUMBER(FQ209),FS208+FQ209*0.5,IF(ISNUMBER(FQ410),0,""))</f>
        <v>666.84382070143658</v>
      </c>
      <c r="FT209" s="18">
        <f>IF(ISNUMBER(FR209),FT208+FR209*0.5,IF(ISNUMBER(FR410),0,""))</f>
        <v>757.30517756381846</v>
      </c>
      <c r="FU209" s="18">
        <f>IF(ISNUMBER(FS209), FS209*COS(RADIANS(-$C209+Графики!$B$3))+FT209*SIN(RADIANS(-$C209+Графики!$B$3)),"")</f>
        <v>666.84382070143658</v>
      </c>
      <c r="FV209" s="19">
        <f>IF(ISNUMBER(FS209), FS209*COS(RADIANS(-$C209+Графики!$B$5))+FT209*SIN(RADIANS(-$C209+Графики!$B$5)),"")</f>
        <v>757.30517756381846</v>
      </c>
      <c r="FW209" s="24">
        <v>-0.57311955622377919</v>
      </c>
      <c r="FX209" s="25">
        <v>0.44170795553572761</v>
      </c>
      <c r="FY209" s="25">
        <v>-1.1659899912780158</v>
      </c>
      <c r="FZ209" s="25">
        <v>1.2504466123562303</v>
      </c>
      <c r="GA209" s="18">
        <f t="shared" si="473"/>
        <v>8.8559249480556321</v>
      </c>
      <c r="GB209" s="18">
        <f t="shared" si="474"/>
        <v>21.085824635083448</v>
      </c>
      <c r="GC209" s="18">
        <f>IF(ISNUMBER(GA209),GC208+GA209*0.5,IF(ISNUMBER(GA410),0,""))</f>
        <v>670.76581276649836</v>
      </c>
      <c r="GD209" s="18">
        <f>IF(ISNUMBER(GB209),GD208+GB209*0.5,IF(ISNUMBER(GB410),0,""))</f>
        <v>748.72991427095008</v>
      </c>
      <c r="GE209" s="18">
        <f>IF(ISNUMBER(GC209), GC209*COS(RADIANS(-$C209+Графики!$B$3))+GD209*SIN(RADIANS(-$C209+Графики!$B$3)),"")</f>
        <v>670.76581276649836</v>
      </c>
      <c r="GF209" s="19">
        <f>IF(ISNUMBER(GC209), GC209*COS(RADIANS(-$C209+Графики!$B$5))+GD209*SIN(RADIANS(-$C209+Графики!$B$5)),"")</f>
        <v>748.72991427095008</v>
      </c>
      <c r="GG209" s="24">
        <v>-0.52977231562889071</v>
      </c>
      <c r="GH209" s="25">
        <v>0.58882524492192556</v>
      </c>
      <c r="GI209" s="25">
        <v>-1.0820245219436677</v>
      </c>
      <c r="GJ209" s="25">
        <v>1.1483014149583142</v>
      </c>
      <c r="GK209" s="18">
        <f t="shared" si="475"/>
        <v>9.7614501901029573</v>
      </c>
      <c r="GL209" s="18">
        <f t="shared" si="476"/>
        <v>19.462036677557634</v>
      </c>
      <c r="GM209" s="18">
        <f>IF(ISNUMBER(GK209),GM208+GK209*0.5,IF(ISNUMBER(GK410),0,""))</f>
        <v>669.49945795169572</v>
      </c>
      <c r="GN209" s="18">
        <f>IF(ISNUMBER(GL209),GN208+GL209*0.5,IF(ISNUMBER(GL410),0,""))</f>
        <v>760.40110414856019</v>
      </c>
      <c r="GO209" s="18">
        <f>IF(ISNUMBER(GM209), GM209*COS(RADIANS(-$C209+Графики!$B$3))+GN209*SIN(RADIANS(-$C209+Графики!$B$3)),"")</f>
        <v>669.49945795169572</v>
      </c>
      <c r="GP209" s="19">
        <f>IF(ISNUMBER(GM209), GM209*COS(RADIANS(-$C209+Графики!$B$5))+GN209*SIN(RADIANS(-$C209+Графики!$B$5)),"")</f>
        <v>760.40110414856019</v>
      </c>
      <c r="GQ209" s="24">
        <v>-0.48670221450443463</v>
      </c>
      <c r="GR209" s="25">
        <v>0.62766157008875734</v>
      </c>
      <c r="GS209" s="25">
        <v>-1.2135465328175643</v>
      </c>
      <c r="GT209" s="25">
        <v>1.1726893308231607</v>
      </c>
      <c r="GU209" s="18">
        <f t="shared" si="477"/>
        <v>9.7245052786129733</v>
      </c>
      <c r="GV209" s="18">
        <f t="shared" si="478"/>
        <v>20.82233132663977</v>
      </c>
      <c r="GW209" s="18">
        <f>IF(ISNUMBER(GU209),GW208+GU209*0.5,IF(ISNUMBER(GU410),0,""))</f>
        <v>666.43103891387204</v>
      </c>
      <c r="GX209" s="18">
        <f>IF(ISNUMBER(GV209),GX208+GV209*0.5,IF(ISNUMBER(GV410),0,""))</f>
        <v>760.02186124501009</v>
      </c>
      <c r="GY209" s="18">
        <f>IF(ISNUMBER(GW209), GW209*COS(RADIANS(-$C209+Графики!$B$3))+GX209*SIN(RADIANS(-$C209+Графики!$B$3)),"")</f>
        <v>666.43103891387204</v>
      </c>
      <c r="GZ209" s="19">
        <f>IF(ISNUMBER(GW209), GW209*COS(RADIANS(-$C209+Графики!$B$5))+GX209*SIN(RADIANS(-$C209+Графики!$B$5)),"")</f>
        <v>760.02186124501009</v>
      </c>
      <c r="HA209" s="24">
        <v>-0.56044266159168954</v>
      </c>
      <c r="HB209" s="25">
        <v>0.53234126380092428</v>
      </c>
      <c r="HC209" s="25">
        <v>-1.1998713347248777</v>
      </c>
      <c r="HD209" s="25">
        <v>1.184385705791497</v>
      </c>
      <c r="HE209" s="18">
        <f t="shared" si="479"/>
        <v>9.5361942142417604</v>
      </c>
      <c r="HF209" s="18">
        <f t="shared" si="480"/>
        <v>20.805066578069621</v>
      </c>
      <c r="HG209" s="18">
        <f>IF(ISNUMBER(HE209),HG208+HE209*0.5,IF(ISNUMBER(HE410),0,""))</f>
        <v>667.54310129054693</v>
      </c>
      <c r="HH209" s="18">
        <f>IF(ISNUMBER(HF209),HH208+HF209*0.5,IF(ISNUMBER(HF410),0,""))</f>
        <v>757.75020747739939</v>
      </c>
      <c r="HI209" s="18">
        <f>IF(ISNUMBER(HG209), HG209*COS(RADIANS(-$C209+Графики!$B$3))+HH209*SIN(RADIANS(-$C209+Графики!$B$3)),"")</f>
        <v>667.54310129054693</v>
      </c>
      <c r="HJ209" s="19">
        <f>IF(ISNUMBER(HG209), HG209*COS(RADIANS(-$C209+Графики!$B$5))+HH209*SIN(RADIANS(-$C209+Графики!$B$5)),"")</f>
        <v>757.75020747739939</v>
      </c>
      <c r="HK209" s="24">
        <v>-0.6120035847282751</v>
      </c>
      <c r="HL209" s="25">
        <v>0.44282219536736778</v>
      </c>
      <c r="HM209" s="25">
        <v>-1.1570788543007784</v>
      </c>
      <c r="HN209" s="25">
        <v>1.1829107385817945</v>
      </c>
      <c r="HO209" s="18">
        <f t="shared" si="481"/>
        <v>9.2049614524213581</v>
      </c>
      <c r="HP209" s="18">
        <f t="shared" si="482"/>
        <v>20.418842294502735</v>
      </c>
      <c r="HQ209" s="18">
        <f>IF(ISNUMBER(HO209),HQ208+HO209*0.5,IF(ISNUMBER(HO410),0,""))</f>
        <v>664.70336374468377</v>
      </c>
      <c r="HR209" s="18">
        <f>IF(ISNUMBER(HP209),HR208+HP209*0.5,IF(ISNUMBER(HP410),0,""))</f>
        <v>770.37304542524339</v>
      </c>
      <c r="HS209" s="18">
        <f>IF(ISNUMBER(HQ209), HQ209*COS(RADIANS(-$C209+Графики!$B$3))+HR209*SIN(RADIANS(-$C209+Графики!$B$3)),"")</f>
        <v>664.70336374468377</v>
      </c>
      <c r="HT209" s="19">
        <f>IF(ISNUMBER(HQ209), HQ209*COS(RADIANS(-$C209+Графики!$B$5))+HR209*SIN(RADIANS(-$C209+Графики!$B$5)),"")</f>
        <v>770.37304542524339</v>
      </c>
      <c r="HU209" s="24">
        <v>-0.62067465199636185</v>
      </c>
      <c r="HV209" s="25">
        <v>0.63585844574232808</v>
      </c>
      <c r="HW209" s="25">
        <v>-1.0842259140601394</v>
      </c>
      <c r="HX209" s="25">
        <v>1.0768730220787885</v>
      </c>
      <c r="HY209" s="18">
        <f t="shared" si="483"/>
        <v>10.965100117440288</v>
      </c>
      <c r="HZ209" s="18">
        <f t="shared" si="484"/>
        <v>18.858028037842569</v>
      </c>
      <c r="IA209" s="18">
        <f>IF(ISNUMBER(HY209),IA208+HY209*0.5,IF(ISNUMBER(HY410),0,""))</f>
        <v>660.9081459314915</v>
      </c>
      <c r="IB209" s="18">
        <f>IF(ISNUMBER(HZ209),IB208+HZ209*0.5,IF(ISNUMBER(HZ410),0,""))</f>
        <v>751.26838128750626</v>
      </c>
      <c r="IC209" s="18">
        <f>IF(ISNUMBER(IA209), IA209*COS(RADIANS(-$C209+Графики!$B$3))+IB209*SIN(RADIANS(-$C209+Графики!$B$3)),"")</f>
        <v>660.9081459314915</v>
      </c>
      <c r="ID209" s="19">
        <f>IF(ISNUMBER(IA209), IA209*COS(RADIANS(-$C209+Графики!$B$5))+IB209*SIN(RADIANS(-$C209+Графики!$B$5)),"")</f>
        <v>751.26838128750626</v>
      </c>
      <c r="IE209" s="24">
        <v>-0.49634880490040101</v>
      </c>
      <c r="IF209" s="25">
        <v>0.50416239543657893</v>
      </c>
      <c r="IG209" s="25">
        <v>-1.2370967100122299</v>
      </c>
      <c r="IH209" s="25">
        <v>1.0821553404409274</v>
      </c>
      <c r="II209" s="18">
        <f t="shared" si="485"/>
        <v>8.7309963929322212</v>
      </c>
      <c r="IJ209" s="18">
        <f t="shared" si="486"/>
        <v>20.237910493647792</v>
      </c>
      <c r="IK209" s="18">
        <f>IF(ISNUMBER(II209),IK208+II209*0.5,IF(ISNUMBER(II410),0,""))</f>
        <v>663.46929066149562</v>
      </c>
      <c r="IL209" s="18">
        <f>IF(ISNUMBER(IJ209),IL208+IJ209*0.5,IF(ISNUMBER(IJ410),0,""))</f>
        <v>755.25857376857266</v>
      </c>
      <c r="IM209" s="18">
        <f>IF(ISNUMBER(IK209), IK209*COS(RADIANS(-$C209+Графики!$B$3))+IL209*SIN(RADIANS(-$C209+Графики!$B$3)),"")</f>
        <v>663.46929066149562</v>
      </c>
      <c r="IN209" s="19">
        <f>IF(ISNUMBER(IK209), IK209*COS(RADIANS(-$C209+Графики!$B$5))+IL209*SIN(RADIANS(-$C209+Графики!$B$5)),"")</f>
        <v>755.25857376857266</v>
      </c>
      <c r="IO209" s="24">
        <v>-0.52540118797959234</v>
      </c>
      <c r="IP209" s="25">
        <v>0.45845294125341574</v>
      </c>
      <c r="IQ209" s="25">
        <v>-1.1952760062728962</v>
      </c>
      <c r="IR209" s="25">
        <v>1.1231929279595834</v>
      </c>
      <c r="IS209" s="18">
        <f t="shared" si="487"/>
        <v>8.5856414744888063</v>
      </c>
      <c r="IT209" s="18">
        <f t="shared" si="488"/>
        <v>20.231077914586841</v>
      </c>
      <c r="IU209" s="18">
        <f>IF(ISNUMBER(IS209),IU208+IS209*0.5,IF(ISNUMBER(IS410),0,""))</f>
        <v>659.49522221510961</v>
      </c>
      <c r="IV209" s="18">
        <f>IF(ISNUMBER(IT209),IV208+IT209*0.5,IF(ISNUMBER(IT410),0,""))</f>
        <v>760.37267548772058</v>
      </c>
      <c r="IW209" s="18">
        <f>IF(ISNUMBER(IU209), IU209*COS(RADIANS(-$C209+Графики!$B$3))+IV209*SIN(RADIANS(-$C209+Графики!$B$3)),"")</f>
        <v>659.49522221510961</v>
      </c>
      <c r="IX209" s="19">
        <f>IF(ISNUMBER(IU209), IU209*COS(RADIANS(-$C209+Графики!$B$5))+IV209*SIN(RADIANS(-$C209+Графики!$B$5)),"")</f>
        <v>760.37267548772058</v>
      </c>
    </row>
    <row r="210" spans="1:258" s="88" customFormat="1" x14ac:dyDescent="0.25">
      <c r="A210" s="44">
        <v>210</v>
      </c>
      <c r="B210" s="50">
        <v>0</v>
      </c>
      <c r="C210" s="11">
        <f>IF(Графики!$A$7="Расчитывать с учетом закручивания скважины",B210,0)</f>
        <v>0</v>
      </c>
      <c r="D210" s="47">
        <v>103.5</v>
      </c>
      <c r="E210" s="34">
        <f>IF(ISNUMBER(INDEX($I$1:$IX$303,$A210,E$1) ),INDEX($I$1:$IX$303,$A210,E$1),0)</f>
        <v>9.0178138156969414</v>
      </c>
      <c r="F210" s="35">
        <f>IF(ISNUMBER(INDEX($I$1:$IX$303,$A210,F$1) ),INDEX($I$1:$IX$303,$A210,F$1),0)</f>
        <v>19.650723203667706</v>
      </c>
      <c r="G210" s="35">
        <f>IF(ISNUMBER(INDEX($I$1:$IX$303,$A210,G$1) ),INDEX($I$1:$IX$303,$A210,G$1)-$G$305,0)</f>
        <v>-310.79878622634146</v>
      </c>
      <c r="H210" s="36">
        <f>IF(ISNUMBER(INDEX($I$1:$IX$303,$A210,H$1) ),INDEX($I$1:$IX$303,$A210,H$1)-$H$305,0)</f>
        <v>-384.80561334068477</v>
      </c>
      <c r="I210" s="29">
        <v>-0.49643299074584157</v>
      </c>
      <c r="J210" s="25">
        <v>0.5369463596264521</v>
      </c>
      <c r="K210" s="25">
        <v>-1.241582017464177</v>
      </c>
      <c r="L210" s="25">
        <v>1.0103699385166778</v>
      </c>
      <c r="M210" s="18">
        <f t="shared" si="439"/>
        <v>9.0178138156969414</v>
      </c>
      <c r="N210" s="18">
        <f t="shared" si="440"/>
        <v>19.650723203667706</v>
      </c>
      <c r="O210" s="18">
        <f>IF(ISNUMBER(M210),O209+M210*0.5,IF(ISNUMBER(M411),0,""))</f>
        <v>667.11736966307319</v>
      </c>
      <c r="P210" s="18">
        <f>IF(ISNUMBER(N210),P209+N210*0.5,IF(ISNUMBER(N411),0,""))</f>
        <v>770.62405014335275</v>
      </c>
      <c r="Q210" s="18">
        <f>IF(ISNUMBER(O210), O210*COS(RADIANS(-$C210+Графики!$B$3))+P210*SIN(RADIANS(-$C210+Графики!$B$3)),"")</f>
        <v>667.11736966307319</v>
      </c>
      <c r="R210" s="19">
        <f>IF(ISNUMBER(O210), O210*COS(RADIANS(-$C210+Графики!$B$5))+P210*SIN(RADIANS(-$C210+Графики!$B$5)),"")</f>
        <v>770.62405014335275</v>
      </c>
      <c r="S210" s="29">
        <v>-0.45837108735177812</v>
      </c>
      <c r="T210" s="25">
        <v>0.51624663207005594</v>
      </c>
      <c r="U210" s="25">
        <v>-1.2828783332594818</v>
      </c>
      <c r="V210" s="25">
        <v>1.1817175962451536</v>
      </c>
      <c r="W210" s="18">
        <f t="shared" si="441"/>
        <v>8.5050415363566199</v>
      </c>
      <c r="X210" s="18">
        <f t="shared" si="442"/>
        <v>21.505998722750977</v>
      </c>
      <c r="Y210" s="18">
        <f>IF(ISNUMBER(W210),Y209+W210*0.5,IF(ISNUMBER(W411),0,""))</f>
        <v>665.63060245032204</v>
      </c>
      <c r="Z210" s="18">
        <f>IF(ISNUMBER(X210),Z209+X210*0.5,IF(ISNUMBER(X411),0,""))</f>
        <v>771.47736911224104</v>
      </c>
      <c r="AA210" s="18">
        <f>IF(ISNUMBER(Y210), Y210*COS(RADIANS(-$C210+Графики!$B$3))+Z210*SIN(RADIANS(-$C210+Графики!$B$3)),"")</f>
        <v>665.63060245032204</v>
      </c>
      <c r="AB210" s="18">
        <f>IF(ISNUMBER(Y210), Y210*COS(RADIANS(-$C210+Графики!$B$5))+Z210*SIN(RADIANS(-$C210+Графики!$B$5)),"")</f>
        <v>771.47736911224104</v>
      </c>
      <c r="AC210" s="24">
        <v>-0.62857020973005173</v>
      </c>
      <c r="AD210" s="25">
        <v>0.5884078962343201</v>
      </c>
      <c r="AE210" s="25">
        <v>-1.1607366357541289</v>
      </c>
      <c r="AF210" s="25">
        <v>1.1888234313606827</v>
      </c>
      <c r="AG210" s="18">
        <f t="shared" si="443"/>
        <v>10.619937801868716</v>
      </c>
      <c r="AH210" s="18">
        <f t="shared" si="444"/>
        <v>20.502342953968892</v>
      </c>
      <c r="AI210" s="18">
        <f>IF(ISNUMBER(AG210),AI209+AG210*0.5,IF(ISNUMBER(AG411),0,""))</f>
        <v>669.1094710964793</v>
      </c>
      <c r="AJ210" s="18">
        <f>IF(ISNUMBER(AH210),AJ209+AH210*0.5,IF(ISNUMBER(AH411),0,""))</f>
        <v>775.5427349532165</v>
      </c>
      <c r="AK210" s="18">
        <f>IF(ISNUMBER(AI210), AI210*COS(RADIANS(-$C210+Графики!$B$3))+AJ210*SIN(RADIANS(-$C210+Графики!$B$3)),"")</f>
        <v>669.1094710964793</v>
      </c>
      <c r="AL210" s="19">
        <f>IF(ISNUMBER(AI210), AI210*COS(RADIANS(-$C210+Графики!$B$5))+AJ210*SIN(RADIANS(-$C210+Графики!$B$5)),"")</f>
        <v>775.5427349532165</v>
      </c>
      <c r="AM210" s="24">
        <v>-0.44981879426244065</v>
      </c>
      <c r="AN210" s="25">
        <v>0.57484530538389966</v>
      </c>
      <c r="AO210" s="25">
        <v>-1.3400857147477956</v>
      </c>
      <c r="AP210" s="25">
        <v>1.0894541090391399</v>
      </c>
      <c r="AQ210" s="18">
        <f t="shared" si="445"/>
        <v>8.9417619720290649</v>
      </c>
      <c r="AR210" s="18">
        <f t="shared" si="446"/>
        <v>21.200146241234378</v>
      </c>
      <c r="AS210" s="18">
        <f>IF(ISNUMBER(AQ210),AS209+AQ210*0.5,IF(ISNUMBER(AQ411),0,""))</f>
        <v>659.53875112545757</v>
      </c>
      <c r="AT210" s="18">
        <f>IF(ISNUMBER(AR210),AT209+AR210*0.5,IF(ISNUMBER(AR411),0,""))</f>
        <v>767.39163581757077</v>
      </c>
      <c r="AU210" s="18">
        <f>IF(ISNUMBER(AS210), AS210*COS(RADIANS(-$C210+Графики!$B$3))+AT210*SIN(RADIANS(-$C210+Графики!$B$3)),"")</f>
        <v>659.53875112545757</v>
      </c>
      <c r="AV210" s="19">
        <f>IF(ISNUMBER(AS210), AS210*COS(RADIANS(-$C210+Графики!$B$5))+AT210*SIN(RADIANS(-$C210+Графики!$B$5)),"")</f>
        <v>767.39163581757077</v>
      </c>
      <c r="AW210" s="24">
        <v>-0.47683449387789456</v>
      </c>
      <c r="AX210" s="25">
        <v>0.50516831006675766</v>
      </c>
      <c r="AY210" s="25">
        <v>-1.2858525446602593</v>
      </c>
      <c r="AZ210" s="25">
        <v>1.0444997721760947</v>
      </c>
      <c r="BA210" s="18">
        <f t="shared" si="447"/>
        <v>8.5694862079268059</v>
      </c>
      <c r="BB210" s="18">
        <f t="shared" si="448"/>
        <v>20.33475865735203</v>
      </c>
      <c r="BC210" s="18">
        <f>IF(ISNUMBER(BA210),BC209+BA210*0.5,IF(ISNUMBER(BA411),0,""))</f>
        <v>660.38259836494797</v>
      </c>
      <c r="BD210" s="18">
        <f>IF(ISNUMBER(BB210),BD209+BB210*0.5,IF(ISNUMBER(BB411),0,""))</f>
        <v>769.2506725950044</v>
      </c>
      <c r="BE210" s="18">
        <f>IF(ISNUMBER(BC210), BC210*COS(RADIANS(-$C210+Графики!$B$3))+BD210*SIN(RADIANS(-$C210+Графики!$B$3)),"")</f>
        <v>660.38259836494797</v>
      </c>
      <c r="BF210" s="19">
        <f>IF(ISNUMBER(BC210), BC210*COS(RADIANS(-$C210+Графики!$B$5))+BD210*SIN(RADIANS(-$C210+Графики!$B$5)),"")</f>
        <v>769.2506725950044</v>
      </c>
      <c r="BG210" s="24">
        <v>-0.52413378600366423</v>
      </c>
      <c r="BH210" s="25">
        <v>0.44711899231608065</v>
      </c>
      <c r="BI210" s="25">
        <v>-1.3343745270868985</v>
      </c>
      <c r="BJ210" s="25">
        <v>1.0187921282855679</v>
      </c>
      <c r="BK210" s="18">
        <f t="shared" si="449"/>
        <v>8.4756779440863443</v>
      </c>
      <c r="BL210" s="18">
        <f t="shared" si="450"/>
        <v>20.533809748179632</v>
      </c>
      <c r="BM210" s="18">
        <f>IF(ISNUMBER(BK210),BM209+BK210*0.5,IF(ISNUMBER(BK411),0,""))</f>
        <v>664.1341800116727</v>
      </c>
      <c r="BN210" s="18">
        <f>IF(ISNUMBER(BL210),BN209+BL210*0.5,IF(ISNUMBER(BL411),0,""))</f>
        <v>761.612112181969</v>
      </c>
      <c r="BO210" s="18">
        <f>IF(ISNUMBER(BM210), BM210*COS(RADIANS(-$C210+Графики!$B$3))+BN210*SIN(RADIANS(-$C210+Графики!$B$3)),"")</f>
        <v>664.1341800116727</v>
      </c>
      <c r="BP210" s="19">
        <f>IF(ISNUMBER(BM210), BM210*COS(RADIANS(-$C210+Графики!$B$5))+BN210*SIN(RADIANS(-$C210+Графики!$B$5)),"")</f>
        <v>761.612112181969</v>
      </c>
      <c r="BQ210" s="24">
        <v>-0.57167583865146687</v>
      </c>
      <c r="BR210" s="25">
        <v>0.46899850360750928</v>
      </c>
      <c r="BS210" s="25">
        <v>-1.194153556502366</v>
      </c>
      <c r="BT210" s="25">
        <v>1.0301254580703307</v>
      </c>
      <c r="BU210" s="18">
        <f t="shared" si="451"/>
        <v>9.0814720225130827</v>
      </c>
      <c r="BV210" s="18">
        <f t="shared" si="452"/>
        <v>19.409277293049154</v>
      </c>
      <c r="BW210" s="18">
        <f>IF(ISNUMBER(BU210),BW209+BU210*0.5,IF(ISNUMBER(BU411),0,""))</f>
        <v>669.08426581051071</v>
      </c>
      <c r="BX210" s="18">
        <f>IF(ISNUMBER(BV210),BX209+BV210*0.5,IF(ISNUMBER(BV411),0,""))</f>
        <v>764.80241444508931</v>
      </c>
      <c r="BY210" s="18">
        <f>IF(ISNUMBER(BW210), BW210*COS(RADIANS(-$C210+Графики!$B$3))+BX210*SIN(RADIANS(-$C210+Графики!$B$3)),"")</f>
        <v>669.08426581051071</v>
      </c>
      <c r="BZ210" s="19">
        <f>IF(ISNUMBER(BW210), BW210*COS(RADIANS(-$C210+Графики!$B$5))+BX210*SIN(RADIANS(-$C210+Графики!$B$5)),"")</f>
        <v>764.80241444508931</v>
      </c>
      <c r="CA210" s="29">
        <v>-0.57782365440753969</v>
      </c>
      <c r="CB210" s="25">
        <v>0.46286771664443105</v>
      </c>
      <c r="CC210" s="25">
        <v>-1.2034084989717386</v>
      </c>
      <c r="CD210" s="25">
        <v>1.0125886895805631</v>
      </c>
      <c r="CE210" s="18">
        <f t="shared" si="453"/>
        <v>9.0816206206376258</v>
      </c>
      <c r="CF210" s="18">
        <f t="shared" si="454"/>
        <v>19.337018290899479</v>
      </c>
      <c r="CG210" s="18">
        <f>IF(ISNUMBER(CE210),CG209+CE210*0.5,IF(ISNUMBER(CE411),0,""))</f>
        <v>675.02650715254038</v>
      </c>
      <c r="CH210" s="18">
        <f>IF(ISNUMBER(CF210),CH209+CF210*0.5,IF(ISNUMBER(CF411),0,""))</f>
        <v>781.73513777640846</v>
      </c>
      <c r="CI210" s="18">
        <f>IF(ISNUMBER(CG210), CG210*COS(RADIANS(-$C210+Графики!$B$3))+CH210*SIN(RADIANS(-$C210+Графики!$B$3)),"")</f>
        <v>675.02650715254038</v>
      </c>
      <c r="CJ210" s="19">
        <f>IF(ISNUMBER(CG210), CG210*COS(RADIANS(-$C210+Графики!$B$5))+CH210*SIN(RADIANS(-$C210+Графики!$B$5)),"")</f>
        <v>781.73513777640846</v>
      </c>
      <c r="CK210" s="24">
        <v>-0.55744870326882545</v>
      </c>
      <c r="CL210" s="25">
        <v>0.5880697618757148</v>
      </c>
      <c r="CM210" s="25">
        <v>-1.1548071413117627</v>
      </c>
      <c r="CN210" s="25">
        <v>1.1474071971599269</v>
      </c>
      <c r="CO210" s="18">
        <f t="shared" si="455"/>
        <v>9.996367936965763</v>
      </c>
      <c r="CP210" s="18">
        <f t="shared" si="456"/>
        <v>20.089258636164438</v>
      </c>
      <c r="CQ210" s="18">
        <f>IF(ISNUMBER(CO210),CQ209+CO210*0.5,IF(ISNUMBER(CO411),0,""))</f>
        <v>675.85565289957162</v>
      </c>
      <c r="CR210" s="18">
        <f>IF(ISNUMBER(CP210),CR209+CP210*0.5,IF(ISNUMBER(CP411),0,""))</f>
        <v>776.74826106226794</v>
      </c>
      <c r="CS210" s="18">
        <f>IF(ISNUMBER(CQ210), CQ210*COS(RADIANS(-$C210+Графики!$B$3))+CR210*SIN(RADIANS(-$C210+Графики!$B$3)),"")</f>
        <v>675.85565289957162</v>
      </c>
      <c r="CT210" s="19">
        <f>IF(ISNUMBER(CQ210), CQ210*COS(RADIANS(-$C210+Графики!$B$5))+CR210*SIN(RADIANS(-$C210+Графики!$B$5)),"")</f>
        <v>776.74826106226794</v>
      </c>
      <c r="CU210" s="24">
        <v>-0.53716008942274962</v>
      </c>
      <c r="CV210" s="25">
        <v>0.59996824450925657</v>
      </c>
      <c r="CW210" s="25">
        <v>-1.3336988474472229</v>
      </c>
      <c r="CX210" s="25">
        <v>1.1020953352114193</v>
      </c>
      <c r="CY210" s="18">
        <f t="shared" si="457"/>
        <v>9.9231538613881405</v>
      </c>
      <c r="CZ210" s="18">
        <f t="shared" si="458"/>
        <v>21.254713520416392</v>
      </c>
      <c r="DA210" s="18">
        <f>IF(ISNUMBER(CY210),DA209+CY210*0.5,IF(ISNUMBER(CY411),0,""))</f>
        <v>665.8224554181171</v>
      </c>
      <c r="DB210" s="18">
        <f>IF(ISNUMBER(CZ210),DB209+CZ210*0.5,IF(ISNUMBER(CZ411),0,""))</f>
        <v>774.10558829698687</v>
      </c>
      <c r="DC210" s="18">
        <f>IF(ISNUMBER(DA210), DA210*COS(RADIANS(-$C210+Графики!$B$3))+DB210*SIN(RADIANS(-$C210+Графики!$B$3)),"")</f>
        <v>665.8224554181171</v>
      </c>
      <c r="DD210" s="19">
        <f>IF(ISNUMBER(DA210), DA210*COS(RADIANS(-$C210+Графики!$B$5))+DB210*SIN(RADIANS(-$C210+Графики!$B$5)),"")</f>
        <v>774.10558829698687</v>
      </c>
      <c r="DE210" s="24">
        <v>-0.45962965990882365</v>
      </c>
      <c r="DF210" s="25">
        <v>0.40892809704137023</v>
      </c>
      <c r="DG210" s="25">
        <v>-1.232743842099312</v>
      </c>
      <c r="DH210" s="25">
        <v>0.99847852718940311</v>
      </c>
      <c r="DI210" s="18">
        <f t="shared" si="459"/>
        <v>7.5795237264788335</v>
      </c>
      <c r="DJ210" s="18">
        <f t="shared" si="460"/>
        <v>19.469858043623187</v>
      </c>
      <c r="DK210" s="18">
        <f>IF(ISNUMBER(DI210),DK209+DI210*0.5,IF(ISNUMBER(DI411),0,""))</f>
        <v>661.43329698835032</v>
      </c>
      <c r="DL210" s="18">
        <f>IF(ISNUMBER(DJ210),DL209+DJ210*0.5,IF(ISNUMBER(DJ411),0,""))</f>
        <v>775.50713123765479</v>
      </c>
      <c r="DM210" s="18">
        <f>IF(ISNUMBER(DK210), DK210*COS(RADIANS(-$C210+Графики!$B$3))+DL210*SIN(RADIANS(-$C210+Графики!$B$3)),"")</f>
        <v>661.43329698835032</v>
      </c>
      <c r="DN210" s="19">
        <f>IF(ISNUMBER(DK210), DK210*COS(RADIANS(-$C210+Графики!$B$5))+DL210*SIN(RADIANS(-$C210+Графики!$B$5)),"")</f>
        <v>775.50713123765479</v>
      </c>
      <c r="DO210" s="24">
        <v>-0.51829156894525563</v>
      </c>
      <c r="DP210" s="25">
        <v>0.43114254801144158</v>
      </c>
      <c r="DQ210" s="25">
        <v>-1.3270279761420147</v>
      </c>
      <c r="DR210" s="25">
        <v>1.1648101104858166</v>
      </c>
      <c r="DS210" s="18">
        <f t="shared" si="461"/>
        <v>8.285280891169144</v>
      </c>
      <c r="DT210" s="18">
        <f t="shared" si="462"/>
        <v>21.743675798373001</v>
      </c>
      <c r="DU210" s="18">
        <f>IF(ISNUMBER(DS210),DU209+DS210*0.5,IF(ISNUMBER(DS411),0,""))</f>
        <v>674.08917429303494</v>
      </c>
      <c r="DV210" s="18">
        <f>IF(ISNUMBER(DT210),DV209+DT210*0.5,IF(ISNUMBER(DT411),0,""))</f>
        <v>772.55338336742398</v>
      </c>
      <c r="DW210" s="18">
        <f>IF(ISNUMBER(DU210), DU210*COS(RADIANS(-$C210+Графики!$B$3))+DV210*SIN(RADIANS(-$C210+Графики!$B$3)),"")</f>
        <v>674.08917429303494</v>
      </c>
      <c r="DX210" s="19">
        <f>IF(ISNUMBER(DU210), DU210*COS(RADIANS(-$C210+Графики!$B$5))+DV210*SIN(RADIANS(-$C210+Графики!$B$5)),"")</f>
        <v>772.55338336742398</v>
      </c>
      <c r="DY210" s="24">
        <v>-0.55680015756073609</v>
      </c>
      <c r="DZ210" s="25">
        <v>0.53489140411115688</v>
      </c>
      <c r="EA210" s="25">
        <v>-1.2690019872332612</v>
      </c>
      <c r="EB210" s="25">
        <v>1.0739346254793722</v>
      </c>
      <c r="EC210" s="18">
        <f t="shared" si="463"/>
        <v>9.5266619754863378</v>
      </c>
      <c r="ED210" s="18">
        <f t="shared" si="464"/>
        <v>20.444554525558484</v>
      </c>
      <c r="EE210" s="18">
        <f>IF(ISNUMBER(EC210),EE209+EC210*0.5,IF(ISNUMBER(EC411),0,""))</f>
        <v>663.16310132002036</v>
      </c>
      <c r="EF210" s="18">
        <f>IF(ISNUMBER(ED210),EF209+ED210*0.5,IF(ISNUMBER(ED411),0,""))</f>
        <v>765.36394051069828</v>
      </c>
      <c r="EG210" s="18">
        <f>IF(ISNUMBER(EE210), EE210*COS(RADIANS(-$C210+Графики!$B$3))+EF210*SIN(RADIANS(-$C210+Графики!$B$3)),"")</f>
        <v>663.16310132002036</v>
      </c>
      <c r="EH210" s="19">
        <f>IF(ISNUMBER(EE210), EE210*COS(RADIANS(-$C210+Графики!$B$5))+EF210*SIN(RADIANS(-$C210+Графики!$B$5)),"")</f>
        <v>765.36394051069828</v>
      </c>
      <c r="EI210" s="24">
        <v>-0.57216882860499552</v>
      </c>
      <c r="EJ210" s="25">
        <v>0.50585995758464841</v>
      </c>
      <c r="EK210" s="25">
        <v>-1.2709923041655835</v>
      </c>
      <c r="EL210" s="25">
        <v>1.1424934439689947</v>
      </c>
      <c r="EM210" s="18">
        <f t="shared" si="465"/>
        <v>9.4074371101190302</v>
      </c>
      <c r="EN210" s="18">
        <f t="shared" si="466"/>
        <v>21.060079281239496</v>
      </c>
      <c r="EO210" s="18">
        <f>IF(ISNUMBER(EM210),EO209+EM210*0.5,IF(ISNUMBER(EM411),0,""))</f>
        <v>669.19334939073008</v>
      </c>
      <c r="EP210" s="18">
        <f>IF(ISNUMBER(EN210),EP209+EN210*0.5,IF(ISNUMBER(EN411),0,""))</f>
        <v>770.46569353767507</v>
      </c>
      <c r="EQ210" s="18">
        <f>IF(ISNUMBER(EO210), EO210*COS(RADIANS(-$C210+Графики!$B$3))+EP210*SIN(RADIANS(-$C210+Графики!$B$3)),"")</f>
        <v>669.19334939073008</v>
      </c>
      <c r="ER210" s="19">
        <f>IF(ISNUMBER(EO210), EO210*COS(RADIANS(-$C210+Графики!$B$5))+EP210*SIN(RADIANS(-$C210+Графики!$B$5)),"")</f>
        <v>770.46569353767507</v>
      </c>
      <c r="ES210" s="24">
        <v>-0.46345866998166796</v>
      </c>
      <c r="ET210" s="25">
        <v>0.51645270141605959</v>
      </c>
      <c r="EU210" s="25">
        <v>-1.1606208967955012</v>
      </c>
      <c r="EV210" s="25">
        <v>1.0887268422842677</v>
      </c>
      <c r="EW210" s="18">
        <f t="shared" si="467"/>
        <v>8.5512356846473701</v>
      </c>
      <c r="EX210" s="18">
        <f t="shared" si="468"/>
        <v>19.62800150718709</v>
      </c>
      <c r="EY210" s="18">
        <f>IF(ISNUMBER(EW210),EY209+EW210*0.5,IF(ISNUMBER(EW411),0,""))</f>
        <v>656.70513997783485</v>
      </c>
      <c r="EZ210" s="18">
        <f>IF(ISNUMBER(EX210),EZ209+EX210*0.5,IF(ISNUMBER(EX411),0,""))</f>
        <v>768.82195356991826</v>
      </c>
      <c r="FA210" s="18">
        <f>IF(ISNUMBER(EY210), EY210*COS(RADIANS(-$C210+Графики!$B$3))+EZ210*SIN(RADIANS(-$C210+Графики!$B$3)),"")</f>
        <v>656.70513997783485</v>
      </c>
      <c r="FB210" s="19">
        <f>IF(ISNUMBER(EY210), EY210*COS(RADIANS(-$C210+Графики!$B$5))+EZ210*SIN(RADIANS(-$C210+Графики!$B$5)),"")</f>
        <v>768.82195356991826</v>
      </c>
      <c r="FC210" s="24">
        <v>-0.50444457901205153</v>
      </c>
      <c r="FD210" s="25">
        <v>0.60240989063985473</v>
      </c>
      <c r="FE210" s="25">
        <v>-1.3415968198436359</v>
      </c>
      <c r="FF210" s="25">
        <v>1.0596718938845102</v>
      </c>
      <c r="FG210" s="18">
        <f t="shared" si="469"/>
        <v>9.6589772212144513</v>
      </c>
      <c r="FH210" s="18">
        <f t="shared" si="470"/>
        <v>20.953489069795538</v>
      </c>
      <c r="FI210" s="18">
        <f>IF(ISNUMBER(FG210),FI209+FG210*0.5,IF(ISNUMBER(FG411),0,""))</f>
        <v>665.47027528851515</v>
      </c>
      <c r="FJ210" s="18">
        <f>IF(ISNUMBER(FH210),FJ209+FH210*0.5,IF(ISNUMBER(FH411),0,""))</f>
        <v>773.28970968716465</v>
      </c>
      <c r="FK210" s="18">
        <f>IF(ISNUMBER(FI210), FI210*COS(RADIANS(-$C210+Графики!$B$3))+FJ210*SIN(RADIANS(-$C210+Графики!$B$3)),"")</f>
        <v>665.47027528851515</v>
      </c>
      <c r="FL210" s="19">
        <f>IF(ISNUMBER(FI210), FI210*COS(RADIANS(-$C210+Графики!$B$5))+FJ210*SIN(RADIANS(-$C210+Графики!$B$5)),"")</f>
        <v>773.28970968716465</v>
      </c>
      <c r="FM210" s="24">
        <v>-0.45892196693810439</v>
      </c>
      <c r="FN210" s="25">
        <v>0.4755384940163303</v>
      </c>
      <c r="FO210" s="25">
        <v>-1.2397735434845409</v>
      </c>
      <c r="FP210" s="25">
        <v>1.0037134485578421</v>
      </c>
      <c r="FQ210" s="18">
        <f t="shared" si="471"/>
        <v>8.1546155067054382</v>
      </c>
      <c r="FR210" s="18">
        <f t="shared" si="472"/>
        <v>19.576866668230011</v>
      </c>
      <c r="FS210" s="18">
        <f>IF(ISNUMBER(FQ210),FS209+FQ210*0.5,IF(ISNUMBER(FQ411),0,""))</f>
        <v>670.92112845478925</v>
      </c>
      <c r="FT210" s="18">
        <f>IF(ISNUMBER(FR210),FT209+FR210*0.5,IF(ISNUMBER(FR411),0,""))</f>
        <v>767.09361089793344</v>
      </c>
      <c r="FU210" s="18">
        <f>IF(ISNUMBER(FS210), FS210*COS(RADIANS(-$C210+Графики!$B$3))+FT210*SIN(RADIANS(-$C210+Графики!$B$3)),"")</f>
        <v>670.92112845478925</v>
      </c>
      <c r="FV210" s="19">
        <f>IF(ISNUMBER(FS210), FS210*COS(RADIANS(-$C210+Графики!$B$5))+FT210*SIN(RADIANS(-$C210+Графики!$B$5)),"")</f>
        <v>767.09361089793344</v>
      </c>
      <c r="FW210" s="24">
        <v>-0.45732441829023773</v>
      </c>
      <c r="FX210" s="25">
        <v>0.55833395863611068</v>
      </c>
      <c r="FY210" s="25">
        <v>-1.1637561524995099</v>
      </c>
      <c r="FZ210" s="25">
        <v>1.1735213838394376</v>
      </c>
      <c r="GA210" s="18">
        <f t="shared" si="473"/>
        <v>8.8631753298924831</v>
      </c>
      <c r="GB210" s="18">
        <f t="shared" si="474"/>
        <v>20.395180064971107</v>
      </c>
      <c r="GC210" s="18">
        <f>IF(ISNUMBER(GA210),GC209+GA210*0.5,IF(ISNUMBER(GA411),0,""))</f>
        <v>675.19740043144463</v>
      </c>
      <c r="GD210" s="18">
        <f>IF(ISNUMBER(GB210),GD209+GB210*0.5,IF(ISNUMBER(GB411),0,""))</f>
        <v>758.92750430343563</v>
      </c>
      <c r="GE210" s="18">
        <f>IF(ISNUMBER(GC210), GC210*COS(RADIANS(-$C210+Графики!$B$3))+GD210*SIN(RADIANS(-$C210+Графики!$B$3)),"")</f>
        <v>675.19740043144463</v>
      </c>
      <c r="GF210" s="19">
        <f>IF(ISNUMBER(GC210), GC210*COS(RADIANS(-$C210+Графики!$B$5))+GD210*SIN(RADIANS(-$C210+Графики!$B$5)),"")</f>
        <v>758.92750430343563</v>
      </c>
      <c r="GG210" s="24">
        <v>-0.45854420186526623</v>
      </c>
      <c r="GH210" s="25">
        <v>0.44342478070965108</v>
      </c>
      <c r="GI210" s="25">
        <v>-1.3177759576190158</v>
      </c>
      <c r="GJ210" s="25">
        <v>1.1123410358988488</v>
      </c>
      <c r="GK210" s="18">
        <f t="shared" si="475"/>
        <v>7.8710829720221414</v>
      </c>
      <c r="GL210" s="18">
        <f t="shared" si="476"/>
        <v>21.205181865036575</v>
      </c>
      <c r="GM210" s="18">
        <f>IF(ISNUMBER(GK210),GM209+GK210*0.5,IF(ISNUMBER(GK411),0,""))</f>
        <v>673.43499943770678</v>
      </c>
      <c r="GN210" s="18">
        <f>IF(ISNUMBER(GL210),GN209+GL210*0.5,IF(ISNUMBER(GL411),0,""))</f>
        <v>771.00369508107849</v>
      </c>
      <c r="GO210" s="18">
        <f>IF(ISNUMBER(GM210), GM210*COS(RADIANS(-$C210+Графики!$B$3))+GN210*SIN(RADIANS(-$C210+Графики!$B$3)),"")</f>
        <v>673.43499943770678</v>
      </c>
      <c r="GP210" s="19">
        <f>IF(ISNUMBER(GM210), GM210*COS(RADIANS(-$C210+Графики!$B$5))+GN210*SIN(RADIANS(-$C210+Графики!$B$5)),"")</f>
        <v>771.00369508107849</v>
      </c>
      <c r="GQ210" s="24">
        <v>-0.56710364610986674</v>
      </c>
      <c r="GR210" s="25">
        <v>0.48474919687697071</v>
      </c>
      <c r="GS210" s="25">
        <v>-1.2274790645288722</v>
      </c>
      <c r="GT210" s="25">
        <v>1.1465354324977313</v>
      </c>
      <c r="GU210" s="18">
        <f t="shared" si="477"/>
        <v>9.1790187779729315</v>
      </c>
      <c r="GV210" s="18">
        <f t="shared" si="478"/>
        <v>20.715702788098497</v>
      </c>
      <c r="GW210" s="18">
        <f>IF(ISNUMBER(GU210),GW209+GU210*0.5,IF(ISNUMBER(GU411),0,""))</f>
        <v>671.02054830285851</v>
      </c>
      <c r="GX210" s="18">
        <f>IF(ISNUMBER(GV210),GX209+GV210*0.5,IF(ISNUMBER(GV411),0,""))</f>
        <v>770.37971263905933</v>
      </c>
      <c r="GY210" s="18">
        <f>IF(ISNUMBER(GW210), GW210*COS(RADIANS(-$C210+Графики!$B$3))+GX210*SIN(RADIANS(-$C210+Графики!$B$3)),"")</f>
        <v>671.02054830285851</v>
      </c>
      <c r="GZ210" s="19">
        <f>IF(ISNUMBER(GW210), GW210*COS(RADIANS(-$C210+Графики!$B$5))+GX210*SIN(RADIANS(-$C210+Графики!$B$5)),"")</f>
        <v>770.37971263905933</v>
      </c>
      <c r="HA210" s="24">
        <v>-0.63961706247291039</v>
      </c>
      <c r="HB210" s="25">
        <v>0.50031303298295426</v>
      </c>
      <c r="HC210" s="25">
        <v>-1.181231974761445</v>
      </c>
      <c r="HD210" s="25">
        <v>1.115547070609239</v>
      </c>
      <c r="HE210" s="18">
        <f t="shared" si="479"/>
        <v>9.9476026363311298</v>
      </c>
      <c r="HF210" s="18">
        <f t="shared" si="480"/>
        <v>20.04183630557721</v>
      </c>
      <c r="HG210" s="18">
        <f>IF(ISNUMBER(HE210),HG209+HE210*0.5,IF(ISNUMBER(HE411),0,""))</f>
        <v>672.51690260871248</v>
      </c>
      <c r="HH210" s="18">
        <f>IF(ISNUMBER(HF210),HH209+HF210*0.5,IF(ISNUMBER(HF411),0,""))</f>
        <v>767.77112563018795</v>
      </c>
      <c r="HI210" s="18">
        <f>IF(ISNUMBER(HG210), HG210*COS(RADIANS(-$C210+Графики!$B$3))+HH210*SIN(RADIANS(-$C210+Графики!$B$3)),"")</f>
        <v>672.51690260871248</v>
      </c>
      <c r="HJ210" s="19">
        <f>IF(ISNUMBER(HG210), HG210*COS(RADIANS(-$C210+Графики!$B$5))+HH210*SIN(RADIANS(-$C210+Графики!$B$5)),"")</f>
        <v>767.77112563018795</v>
      </c>
      <c r="HK210" s="24">
        <v>-0.52969114430456876</v>
      </c>
      <c r="HL210" s="25">
        <v>0.4367868019671749</v>
      </c>
      <c r="HM210" s="25">
        <v>-1.2213304031326691</v>
      </c>
      <c r="HN210" s="25">
        <v>1.1220519472201611</v>
      </c>
      <c r="HO210" s="18">
        <f t="shared" si="481"/>
        <v>8.4340111631978658</v>
      </c>
      <c r="HP210" s="18">
        <f t="shared" si="482"/>
        <v>20.448443507101764</v>
      </c>
      <c r="HQ210" s="18">
        <f>IF(ISNUMBER(HO210),HQ209+HO210*0.5,IF(ISNUMBER(HO411),0,""))</f>
        <v>668.92036932628275</v>
      </c>
      <c r="HR210" s="18">
        <f>IF(ISNUMBER(HP210),HR209+HP210*0.5,IF(ISNUMBER(HP411),0,""))</f>
        <v>780.59726717879425</v>
      </c>
      <c r="HS210" s="18">
        <f>IF(ISNUMBER(HQ210), HQ210*COS(RADIANS(-$C210+Графики!$B$3))+HR210*SIN(RADIANS(-$C210+Графики!$B$3)),"")</f>
        <v>668.92036932628275</v>
      </c>
      <c r="HT210" s="19">
        <f>IF(ISNUMBER(HQ210), HQ210*COS(RADIANS(-$C210+Графики!$B$5))+HR210*SIN(RADIANS(-$C210+Графики!$B$5)),"")</f>
        <v>780.59726717879425</v>
      </c>
      <c r="HU210" s="24">
        <v>-0.54486989947325182</v>
      </c>
      <c r="HV210" s="25">
        <v>0.46198253065728279</v>
      </c>
      <c r="HW210" s="25">
        <v>-1.2365631797884149</v>
      </c>
      <c r="HX210" s="25">
        <v>1.1805647954135843</v>
      </c>
      <c r="HY210" s="18">
        <f t="shared" si="483"/>
        <v>8.786331939553536</v>
      </c>
      <c r="HZ210" s="18">
        <f t="shared" si="484"/>
        <v>21.091856648405454</v>
      </c>
      <c r="IA210" s="18">
        <f>IF(ISNUMBER(HY210),IA209+HY210*0.5,IF(ISNUMBER(HY411),0,""))</f>
        <v>665.30131190126826</v>
      </c>
      <c r="IB210" s="18">
        <f>IF(ISNUMBER(HZ210),IB209+HZ210*0.5,IF(ISNUMBER(HZ411),0,""))</f>
        <v>761.81430961170895</v>
      </c>
      <c r="IC210" s="18">
        <f>IF(ISNUMBER(IA210), IA210*COS(RADIANS(-$C210+Графики!$B$3))+IB210*SIN(RADIANS(-$C210+Графики!$B$3)),"")</f>
        <v>665.30131190126826</v>
      </c>
      <c r="ID210" s="19">
        <f>IF(ISNUMBER(IA210), IA210*COS(RADIANS(-$C210+Графики!$B$5))+IB210*SIN(RADIANS(-$C210+Графики!$B$5)),"")</f>
        <v>761.81430961170895</v>
      </c>
      <c r="IE210" s="24">
        <v>-0.48811998032930082</v>
      </c>
      <c r="IF210" s="25">
        <v>0.44883407843518242</v>
      </c>
      <c r="IG210" s="25">
        <v>-1.186920172567584</v>
      </c>
      <c r="IH210" s="25">
        <v>1.1502173010365186</v>
      </c>
      <c r="II210" s="18">
        <f t="shared" si="485"/>
        <v>8.1763755272435308</v>
      </c>
      <c r="IJ210" s="18">
        <f t="shared" si="486"/>
        <v>20.393958041252542</v>
      </c>
      <c r="IK210" s="18">
        <f>IF(ISNUMBER(II210),IK209+II210*0.5,IF(ISNUMBER(II411),0,""))</f>
        <v>667.55747842511744</v>
      </c>
      <c r="IL210" s="18">
        <f>IF(ISNUMBER(IJ210),IL209+IJ210*0.5,IF(ISNUMBER(IJ411),0,""))</f>
        <v>765.45555278919892</v>
      </c>
      <c r="IM210" s="18">
        <f>IF(ISNUMBER(IK210), IK210*COS(RADIANS(-$C210+Графики!$B$3))+IL210*SIN(RADIANS(-$C210+Графики!$B$3)),"")</f>
        <v>667.55747842511744</v>
      </c>
      <c r="IN210" s="19">
        <f>IF(ISNUMBER(IK210), IK210*COS(RADIANS(-$C210+Графики!$B$5))+IL210*SIN(RADIANS(-$C210+Графики!$B$5)),"")</f>
        <v>765.45555278919892</v>
      </c>
      <c r="IO210" s="24">
        <v>-0.62551150345336626</v>
      </c>
      <c r="IP210" s="25">
        <v>0.43121237035833027</v>
      </c>
      <c r="IQ210" s="25">
        <v>-1.1703242583309594</v>
      </c>
      <c r="IR210" s="25">
        <v>1.1896523169124991</v>
      </c>
      <c r="IS210" s="18">
        <f t="shared" si="487"/>
        <v>9.2215247418268174</v>
      </c>
      <c r="IT210" s="18">
        <f t="shared" si="488"/>
        <v>20.593224943855681</v>
      </c>
      <c r="IU210" s="18">
        <f>IF(ISNUMBER(IS210),IU209+IS210*0.5,IF(ISNUMBER(IS411),0,""))</f>
        <v>664.10598458602306</v>
      </c>
      <c r="IV210" s="18">
        <f>IF(ISNUMBER(IT210),IV209+IT210*0.5,IF(ISNUMBER(IT411),0,""))</f>
        <v>770.66928795964839</v>
      </c>
      <c r="IW210" s="18">
        <f>IF(ISNUMBER(IU210), IU210*COS(RADIANS(-$C210+Графики!$B$3))+IV210*SIN(RADIANS(-$C210+Графики!$B$3)),"")</f>
        <v>664.10598458602306</v>
      </c>
      <c r="IX210" s="19">
        <f>IF(ISNUMBER(IU210), IU210*COS(RADIANS(-$C210+Графики!$B$5))+IV210*SIN(RADIANS(-$C210+Графики!$B$5)),"")</f>
        <v>770.66928795964839</v>
      </c>
    </row>
    <row r="211" spans="1:258" s="88" customFormat="1" x14ac:dyDescent="0.25">
      <c r="A211" s="44">
        <v>211</v>
      </c>
      <c r="B211" s="50">
        <v>0</v>
      </c>
      <c r="C211" s="11">
        <f>IF(Графики!$A$7="Расчитывать с учетом закручивания скважины",B211,0)</f>
        <v>0</v>
      </c>
      <c r="D211" s="47">
        <v>104</v>
      </c>
      <c r="E211" s="34">
        <f>IF(ISNUMBER(INDEX($I$1:$IX$303,$A211,E$1) ),INDEX($I$1:$IX$303,$A211,E$1),0)</f>
        <v>10.239373053611992</v>
      </c>
      <c r="F211" s="35">
        <f>IF(ISNUMBER(INDEX($I$1:$IX$303,$A211,F$1) ),INDEX($I$1:$IX$303,$A211,F$1),0)</f>
        <v>23.746027733871518</v>
      </c>
      <c r="G211" s="35">
        <f>IF(ISNUMBER(INDEX($I$1:$IX$303,$A211,G$1) ),INDEX($I$1:$IX$303,$A211,G$1)-$G$305,0)</f>
        <v>-305.67909969953541</v>
      </c>
      <c r="H211" s="36">
        <f>IF(ISNUMBER(INDEX($I$1:$IX$303,$A211,H$1) ),INDEX($I$1:$IX$303,$A211,H$1)-$H$305,0)</f>
        <v>-372.93259947374906</v>
      </c>
      <c r="I211" s="29">
        <v>-0.64171782709845848</v>
      </c>
      <c r="J211" s="25">
        <v>0.5316483987247117</v>
      </c>
      <c r="K211" s="25">
        <v>-1.2224542395573805</v>
      </c>
      <c r="L211" s="25">
        <v>1.498895889705121</v>
      </c>
      <c r="M211" s="18">
        <f t="shared" si="439"/>
        <v>10.239373053611992</v>
      </c>
      <c r="N211" s="18">
        <f t="shared" si="440"/>
        <v>23.746027733871518</v>
      </c>
      <c r="O211" s="18">
        <f>IF(ISNUMBER(M211),O210+M211*0.5,IF(ISNUMBER(M412),0,""))</f>
        <v>672.23705618987924</v>
      </c>
      <c r="P211" s="18">
        <f>IF(ISNUMBER(N211),P210+N211*0.5,IF(ISNUMBER(N412),0,""))</f>
        <v>782.49706401028845</v>
      </c>
      <c r="Q211" s="18">
        <f>IF(ISNUMBER(O211), O211*COS(RADIANS(-$C211+Графики!$B$3))+P211*SIN(RADIANS(-$C211+Графики!$B$3)),"")</f>
        <v>672.23705618987924</v>
      </c>
      <c r="R211" s="19">
        <f>IF(ISNUMBER(O211), O211*COS(RADIANS(-$C211+Графики!$B$5))+P211*SIN(RADIANS(-$C211+Графики!$B$5)),"")</f>
        <v>782.49706401028845</v>
      </c>
      <c r="S211" s="29">
        <v>-0.47384414889350368</v>
      </c>
      <c r="T211" s="25">
        <v>0.46353967496790505</v>
      </c>
      <c r="U211" s="25">
        <v>-1.2164487186640025</v>
      </c>
      <c r="V211" s="25">
        <v>1.4922069817896122</v>
      </c>
      <c r="W211" s="18">
        <f t="shared" si="441"/>
        <v>8.1801258097964435</v>
      </c>
      <c r="X211" s="18">
        <f t="shared" si="442"/>
        <v>23.635279036019359</v>
      </c>
      <c r="Y211" s="18">
        <f>IF(ISNUMBER(W211),Y210+W211*0.5,IF(ISNUMBER(W412),0,""))</f>
        <v>669.72066535522026</v>
      </c>
      <c r="Z211" s="18">
        <f>IF(ISNUMBER(X211),Z210+X211*0.5,IF(ISNUMBER(X412),0,""))</f>
        <v>783.29500863025066</v>
      </c>
      <c r="AA211" s="18">
        <f>IF(ISNUMBER(Y211), Y211*COS(RADIANS(-$C211+Графики!$B$3))+Z211*SIN(RADIANS(-$C211+Графики!$B$3)),"")</f>
        <v>669.72066535522026</v>
      </c>
      <c r="AB211" s="18">
        <f>IF(ISNUMBER(Y211), Y211*COS(RADIANS(-$C211+Графики!$B$5))+Z211*SIN(RADIANS(-$C211+Графики!$B$5)),"")</f>
        <v>783.29500863025066</v>
      </c>
      <c r="AC211" s="24">
        <v>-0.56945659138726135</v>
      </c>
      <c r="AD211" s="25">
        <v>0.46675470759747084</v>
      </c>
      <c r="AE211" s="25">
        <v>-1.2229392850456098</v>
      </c>
      <c r="AF211" s="25">
        <v>1.3195296800168743</v>
      </c>
      <c r="AG211" s="18">
        <f t="shared" si="443"/>
        <v>9.0425262218279965</v>
      </c>
      <c r="AH211" s="18">
        <f t="shared" si="444"/>
        <v>22.185406967503642</v>
      </c>
      <c r="AI211" s="18">
        <f>IF(ISNUMBER(AG211),AI210+AG211*0.5,IF(ISNUMBER(AG412),0,""))</f>
        <v>673.63073420739329</v>
      </c>
      <c r="AJ211" s="18">
        <f>IF(ISNUMBER(AH211),AJ210+AH211*0.5,IF(ISNUMBER(AH412),0,""))</f>
        <v>786.63543843696834</v>
      </c>
      <c r="AK211" s="18">
        <f>IF(ISNUMBER(AI211), AI211*COS(RADIANS(-$C211+Графики!$B$3))+AJ211*SIN(RADIANS(-$C211+Графики!$B$3)),"")</f>
        <v>673.63073420739329</v>
      </c>
      <c r="AL211" s="19">
        <f>IF(ISNUMBER(AI211), AI211*COS(RADIANS(-$C211+Графики!$B$5))+AJ211*SIN(RADIANS(-$C211+Графики!$B$5)),"")</f>
        <v>786.63543843696834</v>
      </c>
      <c r="AM211" s="24">
        <v>-0.5100554959140492</v>
      </c>
      <c r="AN211" s="25">
        <v>0.5745133343134512</v>
      </c>
      <c r="AO211" s="25">
        <v>-1.2415117781983234</v>
      </c>
      <c r="AP211" s="25">
        <v>1.4574326048358506</v>
      </c>
      <c r="AQ211" s="18">
        <f t="shared" si="445"/>
        <v>9.4645072200926421</v>
      </c>
      <c r="AR211" s="18">
        <f t="shared" si="446"/>
        <v>23.550555393735525</v>
      </c>
      <c r="AS211" s="18">
        <f>IF(ISNUMBER(AQ211),AS210+AQ211*0.5,IF(ISNUMBER(AQ412),0,""))</f>
        <v>664.27100473550388</v>
      </c>
      <c r="AT211" s="18">
        <f>IF(ISNUMBER(AR211),AT210+AR211*0.5,IF(ISNUMBER(AR412),0,""))</f>
        <v>779.16691351443853</v>
      </c>
      <c r="AU211" s="18">
        <f>IF(ISNUMBER(AS211), AS211*COS(RADIANS(-$C211+Графики!$B$3))+AT211*SIN(RADIANS(-$C211+Графики!$B$3)),"")</f>
        <v>664.27100473550388</v>
      </c>
      <c r="AV211" s="19">
        <f>IF(ISNUMBER(AS211), AS211*COS(RADIANS(-$C211+Графики!$B$5))+AT211*SIN(RADIANS(-$C211+Графики!$B$5)),"")</f>
        <v>779.16691351443853</v>
      </c>
      <c r="AW211" s="24">
        <v>-0.50782045505493612</v>
      </c>
      <c r="AX211" s="25">
        <v>0.55921210898011509</v>
      </c>
      <c r="AY211" s="25">
        <v>-1.3412343260269577</v>
      </c>
      <c r="AZ211" s="25">
        <v>1.4647608950462425</v>
      </c>
      <c r="BA211" s="18">
        <f t="shared" si="447"/>
        <v>9.311481172337718</v>
      </c>
      <c r="BB211" s="18">
        <f t="shared" si="448"/>
        <v>24.484480675238228</v>
      </c>
      <c r="BC211" s="18">
        <f>IF(ISNUMBER(BA211),BC210+BA211*0.5,IF(ISNUMBER(BA412),0,""))</f>
        <v>665.03833895111677</v>
      </c>
      <c r="BD211" s="18">
        <f>IF(ISNUMBER(BB211),BD210+BB211*0.5,IF(ISNUMBER(BB412),0,""))</f>
        <v>781.49291293262354</v>
      </c>
      <c r="BE211" s="18">
        <f>IF(ISNUMBER(BC211), BC211*COS(RADIANS(-$C211+Графики!$B$3))+BD211*SIN(RADIANS(-$C211+Графики!$B$3)),"")</f>
        <v>665.03833895111677</v>
      </c>
      <c r="BF211" s="19">
        <f>IF(ISNUMBER(BC211), BC211*COS(RADIANS(-$C211+Графики!$B$5))+BD211*SIN(RADIANS(-$C211+Графики!$B$5)),"")</f>
        <v>781.49291293262354</v>
      </c>
      <c r="BG211" s="24">
        <v>-0.55918218006311038</v>
      </c>
      <c r="BH211" s="25">
        <v>0.4819618796549392</v>
      </c>
      <c r="BI211" s="25">
        <v>-1.1657440186140762</v>
      </c>
      <c r="BJ211" s="25">
        <v>1.4558750481763127</v>
      </c>
      <c r="BK211" s="18">
        <f t="shared" si="449"/>
        <v>9.0855709115096737</v>
      </c>
      <c r="BL211" s="18">
        <f t="shared" si="450"/>
        <v>22.875946556427337</v>
      </c>
      <c r="BM211" s="18">
        <f>IF(ISNUMBER(BK211),BM210+BK211*0.5,IF(ISNUMBER(BK412),0,""))</f>
        <v>668.67696546742752</v>
      </c>
      <c r="BN211" s="18">
        <f>IF(ISNUMBER(BL211),BN210+BL211*0.5,IF(ISNUMBER(BL412),0,""))</f>
        <v>773.05008546018269</v>
      </c>
      <c r="BO211" s="18">
        <f>IF(ISNUMBER(BM211), BM211*COS(RADIANS(-$C211+Графики!$B$3))+BN211*SIN(RADIANS(-$C211+Графики!$B$3)),"")</f>
        <v>668.67696546742752</v>
      </c>
      <c r="BP211" s="19">
        <f>IF(ISNUMBER(BM211), BM211*COS(RADIANS(-$C211+Графики!$B$5))+BN211*SIN(RADIANS(-$C211+Графики!$B$5)),"")</f>
        <v>773.05008546018269</v>
      </c>
      <c r="BQ211" s="24">
        <v>-0.49098805234150733</v>
      </c>
      <c r="BR211" s="25">
        <v>0.49027149269240655</v>
      </c>
      <c r="BS211" s="25">
        <v>-1.2001886646763122</v>
      </c>
      <c r="BT211" s="25">
        <v>1.3843276742276822</v>
      </c>
      <c r="BU211" s="18">
        <f t="shared" si="451"/>
        <v>8.5630002883164167</v>
      </c>
      <c r="BV211" s="18">
        <f t="shared" si="452"/>
        <v>22.552247711630752</v>
      </c>
      <c r="BW211" s="18">
        <f>IF(ISNUMBER(BU211),BW210+BU211*0.5,IF(ISNUMBER(BU412),0,""))</f>
        <v>673.36576595466897</v>
      </c>
      <c r="BX211" s="18">
        <f>IF(ISNUMBER(BV211),BX210+BV211*0.5,IF(ISNUMBER(BV412),0,""))</f>
        <v>776.07853830090471</v>
      </c>
      <c r="BY211" s="18">
        <f>IF(ISNUMBER(BW211), BW211*COS(RADIANS(-$C211+Графики!$B$3))+BX211*SIN(RADIANS(-$C211+Графики!$B$3)),"")</f>
        <v>673.36576595466897</v>
      </c>
      <c r="BZ211" s="19">
        <f>IF(ISNUMBER(BW211), BW211*COS(RADIANS(-$C211+Графики!$B$5))+BX211*SIN(RADIANS(-$C211+Графики!$B$5)),"")</f>
        <v>776.07853830090471</v>
      </c>
      <c r="CA211" s="29">
        <v>-0.59445173091841197</v>
      </c>
      <c r="CB211" s="25">
        <v>0.53108280432127164</v>
      </c>
      <c r="CC211" s="25">
        <v>-1.2030670872873828</v>
      </c>
      <c r="CD211" s="25">
        <v>1.3892240042853037</v>
      </c>
      <c r="CE211" s="18">
        <f t="shared" si="453"/>
        <v>9.8219838121962546</v>
      </c>
      <c r="CF211" s="18">
        <f t="shared" si="454"/>
        <v>22.620077920020641</v>
      </c>
      <c r="CG211" s="18">
        <f>IF(ISNUMBER(CE211),CG210+CE211*0.5,IF(ISNUMBER(CE412),0,""))</f>
        <v>679.93749905863854</v>
      </c>
      <c r="CH211" s="18">
        <f>IF(ISNUMBER(CF211),CH210+CF211*0.5,IF(ISNUMBER(CF412),0,""))</f>
        <v>793.04517673641874</v>
      </c>
      <c r="CI211" s="18">
        <f>IF(ISNUMBER(CG211), CG211*COS(RADIANS(-$C211+Графики!$B$3))+CH211*SIN(RADIANS(-$C211+Графики!$B$3)),"")</f>
        <v>679.93749905863854</v>
      </c>
      <c r="CJ211" s="19">
        <f>IF(ISNUMBER(CG211), CG211*COS(RADIANS(-$C211+Графики!$B$5))+CH211*SIN(RADIANS(-$C211+Графики!$B$5)),"")</f>
        <v>793.04517673641874</v>
      </c>
      <c r="CK211" s="24">
        <v>-0.52328428931172888</v>
      </c>
      <c r="CL211" s="25">
        <v>0.50656713585957103</v>
      </c>
      <c r="CM211" s="25">
        <v>-1.2274652324987358</v>
      </c>
      <c r="CN211" s="25">
        <v>1.4970544923067299</v>
      </c>
      <c r="CO211" s="18">
        <f t="shared" si="455"/>
        <v>8.9870281080053065</v>
      </c>
      <c r="CP211" s="18">
        <f t="shared" si="456"/>
        <v>23.773679864417339</v>
      </c>
      <c r="CQ211" s="18">
        <f>IF(ISNUMBER(CO211),CQ210+CO211*0.5,IF(ISNUMBER(CO412),0,""))</f>
        <v>680.34916695357424</v>
      </c>
      <c r="CR211" s="18">
        <f>IF(ISNUMBER(CP211),CR210+CP211*0.5,IF(ISNUMBER(CP412),0,""))</f>
        <v>788.6351009944766</v>
      </c>
      <c r="CS211" s="18">
        <f>IF(ISNUMBER(CQ211), CQ211*COS(RADIANS(-$C211+Графики!$B$3))+CR211*SIN(RADIANS(-$C211+Графики!$B$3)),"")</f>
        <v>680.34916695357424</v>
      </c>
      <c r="CT211" s="19">
        <f>IF(ISNUMBER(CQ211), CQ211*COS(RADIANS(-$C211+Графики!$B$5))+CR211*SIN(RADIANS(-$C211+Графики!$B$5)),"")</f>
        <v>788.6351009944766</v>
      </c>
      <c r="CU211" s="24">
        <v>-0.59353589174340726</v>
      </c>
      <c r="CV211" s="25">
        <v>0.48824967401453623</v>
      </c>
      <c r="CW211" s="25">
        <v>-1.3057311826091456</v>
      </c>
      <c r="CX211" s="25">
        <v>1.4424331217965964</v>
      </c>
      <c r="CY211" s="18">
        <f t="shared" si="457"/>
        <v>9.4402197407010213</v>
      </c>
      <c r="CZ211" s="18">
        <f t="shared" si="458"/>
        <v>23.979958920931161</v>
      </c>
      <c r="DA211" s="18">
        <f>IF(ISNUMBER(CY211),DA210+CY211*0.5,IF(ISNUMBER(CY412),0,""))</f>
        <v>670.54256528846759</v>
      </c>
      <c r="DB211" s="18">
        <f>IF(ISNUMBER(CZ211),DB210+CZ211*0.5,IF(ISNUMBER(CZ412),0,""))</f>
        <v>786.0955677574525</v>
      </c>
      <c r="DC211" s="18">
        <f>IF(ISNUMBER(DA211), DA211*COS(RADIANS(-$C211+Графики!$B$3))+DB211*SIN(RADIANS(-$C211+Графики!$B$3)),"")</f>
        <v>670.54256528846759</v>
      </c>
      <c r="DD211" s="19">
        <f>IF(ISNUMBER(DA211), DA211*COS(RADIANS(-$C211+Графики!$B$5))+DB211*SIN(RADIANS(-$C211+Графики!$B$5)),"")</f>
        <v>786.0955677574525</v>
      </c>
      <c r="DE211" s="24">
        <v>-0.61133833093968237</v>
      </c>
      <c r="DF211" s="25">
        <v>0.44657616884567564</v>
      </c>
      <c r="DG211" s="25">
        <v>-1.3564968049118793</v>
      </c>
      <c r="DH211" s="25">
        <v>1.3289657353699369</v>
      </c>
      <c r="DI211" s="18">
        <f t="shared" si="459"/>
        <v>9.2319144712475421</v>
      </c>
      <c r="DJ211" s="18">
        <f t="shared" si="460"/>
        <v>23.432936589292119</v>
      </c>
      <c r="DK211" s="18">
        <f>IF(ISNUMBER(DI211),DK210+DI211*0.5,IF(ISNUMBER(DI412),0,""))</f>
        <v>666.04925422397412</v>
      </c>
      <c r="DL211" s="18">
        <f>IF(ISNUMBER(DJ211),DL210+DJ211*0.5,IF(ISNUMBER(DJ412),0,""))</f>
        <v>787.2235995323008</v>
      </c>
      <c r="DM211" s="18">
        <f>IF(ISNUMBER(DK211), DK211*COS(RADIANS(-$C211+Графики!$B$3))+DL211*SIN(RADIANS(-$C211+Графики!$B$3)),"")</f>
        <v>666.04925422397412</v>
      </c>
      <c r="DN211" s="19">
        <f>IF(ISNUMBER(DK211), DK211*COS(RADIANS(-$C211+Графики!$B$5))+DL211*SIN(RADIANS(-$C211+Графики!$B$5)),"")</f>
        <v>787.2235995323008</v>
      </c>
      <c r="DO211" s="24">
        <v>-0.63848597914465977</v>
      </c>
      <c r="DP211" s="25">
        <v>0.58701537935928816</v>
      </c>
      <c r="DQ211" s="25">
        <v>-1.2672549957351233</v>
      </c>
      <c r="DR211" s="25">
        <v>1.3240249652010745</v>
      </c>
      <c r="DS211" s="18">
        <f t="shared" si="461"/>
        <v>10.694312987833401</v>
      </c>
      <c r="DT211" s="18">
        <f t="shared" si="462"/>
        <v>22.611256397464189</v>
      </c>
      <c r="DU211" s="18">
        <f>IF(ISNUMBER(DS211),DU210+DS211*0.5,IF(ISNUMBER(DS412),0,""))</f>
        <v>679.43633078695166</v>
      </c>
      <c r="DV211" s="18">
        <f>IF(ISNUMBER(DT211),DV210+DT211*0.5,IF(ISNUMBER(DT412),0,""))</f>
        <v>783.85901156615603</v>
      </c>
      <c r="DW211" s="18">
        <f>IF(ISNUMBER(DU211), DU211*COS(RADIANS(-$C211+Графики!$B$3))+DV211*SIN(RADIANS(-$C211+Графики!$B$3)),"")</f>
        <v>679.43633078695166</v>
      </c>
      <c r="DX211" s="19">
        <f>IF(ISNUMBER(DU211), DU211*COS(RADIANS(-$C211+Графики!$B$5))+DV211*SIN(RADIANS(-$C211+Графики!$B$5)),"")</f>
        <v>783.85901156615603</v>
      </c>
      <c r="DY211" s="24">
        <v>-0.56287513058740801</v>
      </c>
      <c r="DZ211" s="25">
        <v>0.49726209325827109</v>
      </c>
      <c r="EA211" s="25">
        <v>-1.2486633370720306</v>
      </c>
      <c r="EB211" s="25">
        <v>1.3945042898009086</v>
      </c>
      <c r="EC211" s="18">
        <f t="shared" si="463"/>
        <v>9.251310569516944</v>
      </c>
      <c r="ED211" s="18">
        <f t="shared" si="464"/>
        <v>23.063943602419659</v>
      </c>
      <c r="EE211" s="18">
        <f>IF(ISNUMBER(EC211),EE210+EC211*0.5,IF(ISNUMBER(EC412),0,""))</f>
        <v>667.78875660477888</v>
      </c>
      <c r="EF211" s="18">
        <f>IF(ISNUMBER(ED211),EF210+ED211*0.5,IF(ISNUMBER(ED412),0,""))</f>
        <v>776.89591231190809</v>
      </c>
      <c r="EG211" s="18">
        <f>IF(ISNUMBER(EE211), EE211*COS(RADIANS(-$C211+Графики!$B$3))+EF211*SIN(RADIANS(-$C211+Графики!$B$3)),"")</f>
        <v>667.78875660477888</v>
      </c>
      <c r="EH211" s="19">
        <f>IF(ISNUMBER(EE211), EE211*COS(RADIANS(-$C211+Графики!$B$5))+EF211*SIN(RADIANS(-$C211+Графики!$B$5)),"")</f>
        <v>776.89591231190809</v>
      </c>
      <c r="EI211" s="24">
        <v>-0.63767242836440585</v>
      </c>
      <c r="EJ211" s="25">
        <v>0.60822351527072083</v>
      </c>
      <c r="EK211" s="25">
        <v>-1.2070246808704659</v>
      </c>
      <c r="EL211" s="25">
        <v>1.4796045558146487</v>
      </c>
      <c r="EM211" s="18">
        <f t="shared" si="465"/>
        <v>10.872278969859435</v>
      </c>
      <c r="EN211" s="18">
        <f t="shared" si="466"/>
        <v>23.443115139196372</v>
      </c>
      <c r="EO211" s="18">
        <f>IF(ISNUMBER(EM211),EO210+EM211*0.5,IF(ISNUMBER(EM412),0,""))</f>
        <v>674.62948887565983</v>
      </c>
      <c r="EP211" s="18">
        <f>IF(ISNUMBER(EN211),EP210+EN211*0.5,IF(ISNUMBER(EN412),0,""))</f>
        <v>782.18725110727326</v>
      </c>
      <c r="EQ211" s="18">
        <f>IF(ISNUMBER(EO211), EO211*COS(RADIANS(-$C211+Графики!$B$3))+EP211*SIN(RADIANS(-$C211+Графики!$B$3)),"")</f>
        <v>674.62948887565983</v>
      </c>
      <c r="ER211" s="19">
        <f>IF(ISNUMBER(EO211), EO211*COS(RADIANS(-$C211+Графики!$B$5))+EP211*SIN(RADIANS(-$C211+Графики!$B$5)),"")</f>
        <v>782.18725110727326</v>
      </c>
      <c r="ES211" s="24">
        <v>-0.55423087984940145</v>
      </c>
      <c r="ET211" s="25">
        <v>0.54156778350554469</v>
      </c>
      <c r="EU211" s="25">
        <v>-1.3397974589062009</v>
      </c>
      <c r="EV211" s="25">
        <v>1.3539540243450781</v>
      </c>
      <c r="EW211" s="18">
        <f t="shared" si="467"/>
        <v>9.5625015664384243</v>
      </c>
      <c r="EX211" s="18">
        <f t="shared" si="468"/>
        <v>23.505251338785964</v>
      </c>
      <c r="EY211" s="18">
        <f>IF(ISNUMBER(EW211),EY210+EW211*0.5,IF(ISNUMBER(EW412),0,""))</f>
        <v>661.48639076105405</v>
      </c>
      <c r="EZ211" s="18">
        <f>IF(ISNUMBER(EX211),EZ210+EX211*0.5,IF(ISNUMBER(EX412),0,""))</f>
        <v>780.57457923931122</v>
      </c>
      <c r="FA211" s="18">
        <f>IF(ISNUMBER(EY211), EY211*COS(RADIANS(-$C211+Графики!$B$3))+EZ211*SIN(RADIANS(-$C211+Графики!$B$3)),"")</f>
        <v>661.48639076105405</v>
      </c>
      <c r="FB211" s="19">
        <f>IF(ISNUMBER(EY211), EY211*COS(RADIANS(-$C211+Графики!$B$5))+EZ211*SIN(RADIANS(-$C211+Графики!$B$5)),"")</f>
        <v>780.57457923931122</v>
      </c>
      <c r="FC211" s="24">
        <v>-0.46981672469080105</v>
      </c>
      <c r="FD211" s="25">
        <v>0.55875418438772562</v>
      </c>
      <c r="FE211" s="25">
        <v>-1.3321933147646916</v>
      </c>
      <c r="FF211" s="25">
        <v>1.332181907184516</v>
      </c>
      <c r="FG211" s="18">
        <f t="shared" si="469"/>
        <v>8.975853947749787</v>
      </c>
      <c r="FH211" s="18">
        <f t="shared" si="470"/>
        <v>23.248965156195155</v>
      </c>
      <c r="FI211" s="18">
        <f>IF(ISNUMBER(FG211),FI210+FG211*0.5,IF(ISNUMBER(FG412),0,""))</f>
        <v>669.95820226239005</v>
      </c>
      <c r="FJ211" s="18">
        <f>IF(ISNUMBER(FH211),FJ210+FH211*0.5,IF(ISNUMBER(FH412),0,""))</f>
        <v>784.91419226526227</v>
      </c>
      <c r="FK211" s="18">
        <f>IF(ISNUMBER(FI211), FI211*COS(RADIANS(-$C211+Графики!$B$3))+FJ211*SIN(RADIANS(-$C211+Графики!$B$3)),"")</f>
        <v>669.95820226239005</v>
      </c>
      <c r="FL211" s="19">
        <f>IF(ISNUMBER(FI211), FI211*COS(RADIANS(-$C211+Графики!$B$5))+FJ211*SIN(RADIANS(-$C211+Графики!$B$5)),"")</f>
        <v>784.91419226526227</v>
      </c>
      <c r="FM211" s="24">
        <v>-0.5971009818482822</v>
      </c>
      <c r="FN211" s="25">
        <v>0.48352842822891473</v>
      </c>
      <c r="FO211" s="25">
        <v>-1.2694848390406284</v>
      </c>
      <c r="FP211" s="25">
        <v>1.3202230065460023</v>
      </c>
      <c r="FQ211" s="18">
        <f t="shared" si="471"/>
        <v>9.43013082815399</v>
      </c>
      <c r="FR211" s="18">
        <f t="shared" si="472"/>
        <v>22.597540608373947</v>
      </c>
      <c r="FS211" s="18">
        <f>IF(ISNUMBER(FQ211),FS210+FQ211*0.5,IF(ISNUMBER(FQ412),0,""))</f>
        <v>675.63619386886626</v>
      </c>
      <c r="FT211" s="18">
        <f>IF(ISNUMBER(FR211),FT210+FR211*0.5,IF(ISNUMBER(FR412),0,""))</f>
        <v>778.39238120212042</v>
      </c>
      <c r="FU211" s="18">
        <f>IF(ISNUMBER(FS211), FS211*COS(RADIANS(-$C211+Графики!$B$3))+FT211*SIN(RADIANS(-$C211+Графики!$B$3)),"")</f>
        <v>675.63619386886626</v>
      </c>
      <c r="FV211" s="19">
        <f>IF(ISNUMBER(FS211), FS211*COS(RADIANS(-$C211+Графики!$B$5))+FT211*SIN(RADIANS(-$C211+Графики!$B$5)),"")</f>
        <v>778.39238120212042</v>
      </c>
      <c r="FW211" s="24">
        <v>-0.59510304066862341</v>
      </c>
      <c r="FX211" s="25">
        <v>0.48195535985227167</v>
      </c>
      <c r="FY211" s="25">
        <v>-1.3004897857795308</v>
      </c>
      <c r="FZ211" s="25">
        <v>1.4391032471933154</v>
      </c>
      <c r="GA211" s="18">
        <f t="shared" si="473"/>
        <v>9.3989692720410627</v>
      </c>
      <c r="GB211" s="18">
        <f t="shared" si="474"/>
        <v>23.905181909211457</v>
      </c>
      <c r="GC211" s="18">
        <f>IF(ISNUMBER(GA211),GC210+GA211*0.5,IF(ISNUMBER(GA412),0,""))</f>
        <v>679.89688506746518</v>
      </c>
      <c r="GD211" s="18">
        <f>IF(ISNUMBER(GB211),GD210+GB211*0.5,IF(ISNUMBER(GB412),0,""))</f>
        <v>770.88009525804137</v>
      </c>
      <c r="GE211" s="18">
        <f>IF(ISNUMBER(GC211), GC211*COS(RADIANS(-$C211+Графики!$B$3))+GD211*SIN(RADIANS(-$C211+Графики!$B$3)),"")</f>
        <v>679.89688506746518</v>
      </c>
      <c r="GF211" s="19">
        <f>IF(ISNUMBER(GC211), GC211*COS(RADIANS(-$C211+Графики!$B$5))+GD211*SIN(RADIANS(-$C211+Графики!$B$5)),"")</f>
        <v>770.88009525804137</v>
      </c>
      <c r="GG211" s="24">
        <v>-0.58960836664386829</v>
      </c>
      <c r="GH211" s="25">
        <v>0.53528112548855777</v>
      </c>
      <c r="GI211" s="25">
        <v>-1.233766683462731</v>
      </c>
      <c r="GJ211" s="25">
        <v>1.3287659364054205</v>
      </c>
      <c r="GK211" s="18">
        <f t="shared" si="475"/>
        <v>9.8163550205494499</v>
      </c>
      <c r="GL211" s="18">
        <f t="shared" si="476"/>
        <v>22.36045195083576</v>
      </c>
      <c r="GM211" s="18">
        <f>IF(ISNUMBER(GK211),GM210+GK211*0.5,IF(ISNUMBER(GK412),0,""))</f>
        <v>678.34317694798153</v>
      </c>
      <c r="GN211" s="18">
        <f>IF(ISNUMBER(GL211),GN210+GL211*0.5,IF(ISNUMBER(GL412),0,""))</f>
        <v>782.18392105649639</v>
      </c>
      <c r="GO211" s="18">
        <f>IF(ISNUMBER(GM211), GM211*COS(RADIANS(-$C211+Графики!$B$3))+GN211*SIN(RADIANS(-$C211+Графики!$B$3)),"")</f>
        <v>678.34317694798153</v>
      </c>
      <c r="GP211" s="19">
        <f>IF(ISNUMBER(GM211), GM211*COS(RADIANS(-$C211+Графики!$B$5))+GN211*SIN(RADIANS(-$C211+Графики!$B$5)),"")</f>
        <v>782.18392105649639</v>
      </c>
      <c r="GQ211" s="24">
        <v>-0.49658042127261492</v>
      </c>
      <c r="GR211" s="25">
        <v>0.51124221034281858</v>
      </c>
      <c r="GS211" s="25">
        <v>-1.2354960838613933</v>
      </c>
      <c r="GT211" s="25">
        <v>1.4800914498312245</v>
      </c>
      <c r="GU211" s="18">
        <f t="shared" si="477"/>
        <v>8.794798217582434</v>
      </c>
      <c r="GV211" s="18">
        <f t="shared" si="478"/>
        <v>23.695753750869837</v>
      </c>
      <c r="GW211" s="18">
        <f>IF(ISNUMBER(GU211),GW210+GU211*0.5,IF(ISNUMBER(GU412),0,""))</f>
        <v>675.41794741164972</v>
      </c>
      <c r="GX211" s="18">
        <f>IF(ISNUMBER(GV211),GX210+GV211*0.5,IF(ISNUMBER(GV412),0,""))</f>
        <v>782.2275895144943</v>
      </c>
      <c r="GY211" s="18">
        <f>IF(ISNUMBER(GW211), GW211*COS(RADIANS(-$C211+Графики!$B$3))+GX211*SIN(RADIANS(-$C211+Графики!$B$3)),"")</f>
        <v>675.41794741164972</v>
      </c>
      <c r="GZ211" s="19">
        <f>IF(ISNUMBER(GW211), GW211*COS(RADIANS(-$C211+Графики!$B$5))+GX211*SIN(RADIANS(-$C211+Графики!$B$5)),"")</f>
        <v>782.2275895144943</v>
      </c>
      <c r="HA211" s="24">
        <v>-0.53690831290374263</v>
      </c>
      <c r="HB211" s="25">
        <v>0.47335002652034175</v>
      </c>
      <c r="HC211" s="25">
        <v>-1.1603980436005048</v>
      </c>
      <c r="HD211" s="25">
        <v>1.3381411065865105</v>
      </c>
      <c r="HE211" s="18">
        <f t="shared" si="479"/>
        <v>8.816052953974344</v>
      </c>
      <c r="HF211" s="18">
        <f t="shared" si="480"/>
        <v>21.802139746986757</v>
      </c>
      <c r="HG211" s="18">
        <f>IF(ISNUMBER(HE211),HG210+HE211*0.5,IF(ISNUMBER(HE412),0,""))</f>
        <v>676.92492908569966</v>
      </c>
      <c r="HH211" s="18">
        <f>IF(ISNUMBER(HF211),HH210+HF211*0.5,IF(ISNUMBER(HF412),0,""))</f>
        <v>778.67219550368134</v>
      </c>
      <c r="HI211" s="18">
        <f>IF(ISNUMBER(HG211), HG211*COS(RADIANS(-$C211+Графики!$B$3))+HH211*SIN(RADIANS(-$C211+Графики!$B$3)),"")</f>
        <v>676.92492908569966</v>
      </c>
      <c r="HJ211" s="19">
        <f>IF(ISNUMBER(HG211), HG211*COS(RADIANS(-$C211+Графики!$B$5))+HH211*SIN(RADIANS(-$C211+Графики!$B$5)),"")</f>
        <v>778.67219550368134</v>
      </c>
      <c r="HK211" s="24">
        <v>-0.51483215409885108</v>
      </c>
      <c r="HL211" s="25">
        <v>0.44737893326205325</v>
      </c>
      <c r="HM211" s="25">
        <v>-1.3144600927142536</v>
      </c>
      <c r="HN211" s="25">
        <v>1.4234561311420475</v>
      </c>
      <c r="HO211" s="18">
        <f t="shared" si="481"/>
        <v>8.3967771133504012</v>
      </c>
      <c r="HP211" s="18">
        <f t="shared" si="482"/>
        <v>23.890553168292136</v>
      </c>
      <c r="HQ211" s="18">
        <f>IF(ISNUMBER(HO211),HQ210+HO211*0.5,IF(ISNUMBER(HO412),0,""))</f>
        <v>673.11875788295799</v>
      </c>
      <c r="HR211" s="18">
        <f>IF(ISNUMBER(HP211),HR210+HP211*0.5,IF(ISNUMBER(HP412),0,""))</f>
        <v>792.54254376294034</v>
      </c>
      <c r="HS211" s="18">
        <f>IF(ISNUMBER(HQ211), HQ211*COS(RADIANS(-$C211+Графики!$B$3))+HR211*SIN(RADIANS(-$C211+Графики!$B$3)),"")</f>
        <v>673.11875788295799</v>
      </c>
      <c r="HT211" s="19">
        <f>IF(ISNUMBER(HQ211), HQ211*COS(RADIANS(-$C211+Графики!$B$5))+HR211*SIN(RADIANS(-$C211+Графики!$B$5)),"")</f>
        <v>792.54254376294034</v>
      </c>
      <c r="HU211" s="24">
        <v>-0.5582459813242977</v>
      </c>
      <c r="HV211" s="25">
        <v>0.52082818406832299</v>
      </c>
      <c r="HW211" s="25">
        <v>-1.3414518706033964</v>
      </c>
      <c r="HX211" s="25">
        <v>1.461719812283867</v>
      </c>
      <c r="HY211" s="18">
        <f t="shared" si="483"/>
        <v>9.4165593605535438</v>
      </c>
      <c r="HZ211" s="18">
        <f t="shared" si="484"/>
        <v>24.459848035685084</v>
      </c>
      <c r="IA211" s="18">
        <f>IF(ISNUMBER(HY211),IA210+HY211*0.5,IF(ISNUMBER(HY412),0,""))</f>
        <v>670.00959158154501</v>
      </c>
      <c r="IB211" s="18">
        <f>IF(ISNUMBER(HZ211),IB210+HZ211*0.5,IF(ISNUMBER(HZ412),0,""))</f>
        <v>774.04423362955151</v>
      </c>
      <c r="IC211" s="18">
        <f>IF(ISNUMBER(IA211), IA211*COS(RADIANS(-$C211+Графики!$B$3))+IB211*SIN(RADIANS(-$C211+Графики!$B$3)),"")</f>
        <v>670.00959158154501</v>
      </c>
      <c r="ID211" s="19">
        <f>IF(ISNUMBER(IA211), IA211*COS(RADIANS(-$C211+Графики!$B$5))+IB211*SIN(RADIANS(-$C211+Графики!$B$5)),"")</f>
        <v>774.04423362955151</v>
      </c>
      <c r="IE211" s="24">
        <v>-0.5990724286731538</v>
      </c>
      <c r="IF211" s="25">
        <v>0.45700348603340024</v>
      </c>
      <c r="IG211" s="25">
        <v>-1.173516490958681</v>
      </c>
      <c r="IH211" s="25">
        <v>1.3812695645262283</v>
      </c>
      <c r="II211" s="18">
        <f t="shared" si="485"/>
        <v>9.2158704722029441</v>
      </c>
      <c r="IJ211" s="18">
        <f t="shared" si="486"/>
        <v>22.292867274841711</v>
      </c>
      <c r="IK211" s="18">
        <f>IF(ISNUMBER(II211),IK210+II211*0.5,IF(ISNUMBER(II412),0,""))</f>
        <v>672.16541366121896</v>
      </c>
      <c r="IL211" s="18">
        <f>IF(ISNUMBER(IJ211),IL210+IJ211*0.5,IF(ISNUMBER(IJ412),0,""))</f>
        <v>776.60198642661976</v>
      </c>
      <c r="IM211" s="18">
        <f>IF(ISNUMBER(IK211), IK211*COS(RADIANS(-$C211+Графики!$B$3))+IL211*SIN(RADIANS(-$C211+Графики!$B$3)),"")</f>
        <v>672.16541366121896</v>
      </c>
      <c r="IN211" s="19">
        <f>IF(ISNUMBER(IK211), IK211*COS(RADIANS(-$C211+Графики!$B$5))+IL211*SIN(RADIANS(-$C211+Графики!$B$5)),"")</f>
        <v>776.60198642661976</v>
      </c>
      <c r="IO211" s="24">
        <v>-0.48454962369615306</v>
      </c>
      <c r="IP211" s="25">
        <v>0.5011031622249903</v>
      </c>
      <c r="IQ211" s="25">
        <v>-1.3418042252079532</v>
      </c>
      <c r="IR211" s="25">
        <v>1.3586634584300084</v>
      </c>
      <c r="IS211" s="18">
        <f t="shared" si="487"/>
        <v>8.6013371355699828</v>
      </c>
      <c r="IT211" s="18">
        <f t="shared" si="488"/>
        <v>23.563845010235756</v>
      </c>
      <c r="IU211" s="18">
        <f>IF(ISNUMBER(IS211),IU210+IS211*0.5,IF(ISNUMBER(IS412),0,""))</f>
        <v>668.40665315380807</v>
      </c>
      <c r="IV211" s="18">
        <f>IF(ISNUMBER(IT211),IV210+IT211*0.5,IF(ISNUMBER(IT412),0,""))</f>
        <v>782.45121046476629</v>
      </c>
      <c r="IW211" s="18">
        <f>IF(ISNUMBER(IU211), IU211*COS(RADIANS(-$C211+Графики!$B$3))+IV211*SIN(RADIANS(-$C211+Графики!$B$3)),"")</f>
        <v>668.40665315380807</v>
      </c>
      <c r="IX211" s="19">
        <f>IF(ISNUMBER(IU211), IU211*COS(RADIANS(-$C211+Графики!$B$5))+IV211*SIN(RADIANS(-$C211+Графики!$B$5)),"")</f>
        <v>782.45121046476629</v>
      </c>
    </row>
    <row r="212" spans="1:258" s="88" customFormat="1" x14ac:dyDescent="0.25">
      <c r="A212" s="44">
        <v>212</v>
      </c>
      <c r="B212" s="50">
        <v>0</v>
      </c>
      <c r="C212" s="11">
        <f>IF(Графики!$A$7="Расчитывать с учетом закручивания скважины",B212,0)</f>
        <v>0</v>
      </c>
      <c r="D212" s="47">
        <v>104.5</v>
      </c>
      <c r="E212" s="34">
        <f>IF(ISNUMBER(INDEX($I$1:$IX$303,$A212,E$1) ),INDEX($I$1:$IX$303,$A212,E$1),0)</f>
        <v>11.532139674042014</v>
      </c>
      <c r="F212" s="35">
        <f>IF(ISNUMBER(INDEX($I$1:$IX$303,$A212,F$1) ),INDEX($I$1:$IX$303,$A212,F$1),0)</f>
        <v>22.066915899793742</v>
      </c>
      <c r="G212" s="35">
        <f>IF(ISNUMBER(INDEX($I$1:$IX$303,$A212,G$1) ),INDEX($I$1:$IX$303,$A212,G$1)-$G$305,0)</f>
        <v>-299.91302986251446</v>
      </c>
      <c r="H212" s="36">
        <f>IF(ISNUMBER(INDEX($I$1:$IX$303,$A212,H$1) ),INDEX($I$1:$IX$303,$A212,H$1)-$H$305,0)</f>
        <v>-361.89914152385222</v>
      </c>
      <c r="I212" s="29">
        <v>-0.69250031477493523</v>
      </c>
      <c r="J212" s="25">
        <v>0.62901484192233026</v>
      </c>
      <c r="K212" s="25">
        <v>-1.2316285114470986</v>
      </c>
      <c r="L212" s="25">
        <v>1.2972590525178536</v>
      </c>
      <c r="M212" s="18">
        <f t="shared" si="439"/>
        <v>11.532139674042014</v>
      </c>
      <c r="N212" s="18">
        <f t="shared" si="440"/>
        <v>22.066915899793742</v>
      </c>
      <c r="O212" s="18">
        <f>IF(ISNUMBER(M212),O211+M212*0.5,IF(ISNUMBER(M413),0,""))</f>
        <v>678.00312602690019</v>
      </c>
      <c r="P212" s="18">
        <f>IF(ISNUMBER(N212),P211+N212*0.5,IF(ISNUMBER(N413),0,""))</f>
        <v>793.5305219601853</v>
      </c>
      <c r="Q212" s="18">
        <f>IF(ISNUMBER(O212), O212*COS(RADIANS(-$C212+Графики!$B$3))+P212*SIN(RADIANS(-$C212+Графики!$B$3)),"")</f>
        <v>678.00312602690019</v>
      </c>
      <c r="R212" s="19">
        <f>IF(ISNUMBER(O212), O212*COS(RADIANS(-$C212+Графики!$B$5))+P212*SIN(RADIANS(-$C212+Графики!$B$5)),"")</f>
        <v>793.5305219601853</v>
      </c>
      <c r="S212" s="29">
        <v>-0.69351533765197548</v>
      </c>
      <c r="T212" s="25">
        <v>0.77444820090640298</v>
      </c>
      <c r="U212" s="25">
        <v>-1.320271388589926</v>
      </c>
      <c r="V212" s="25">
        <v>1.3093148767785801</v>
      </c>
      <c r="W212" s="18">
        <f t="shared" si="441"/>
        <v>12.810048148537572</v>
      </c>
      <c r="X212" s="18">
        <f t="shared" si="442"/>
        <v>22.945455230343743</v>
      </c>
      <c r="Y212" s="18">
        <f>IF(ISNUMBER(W212),Y211+W212*0.5,IF(ISNUMBER(W413),0,""))</f>
        <v>676.12568942948906</v>
      </c>
      <c r="Z212" s="18">
        <f>IF(ISNUMBER(X212),Z211+X212*0.5,IF(ISNUMBER(X413),0,""))</f>
        <v>794.7677362454225</v>
      </c>
      <c r="AA212" s="18">
        <f>IF(ISNUMBER(Y212), Y212*COS(RADIANS(-$C212+Графики!$B$3))+Z212*SIN(RADIANS(-$C212+Графики!$B$3)),"")</f>
        <v>676.12568942948906</v>
      </c>
      <c r="AB212" s="18">
        <f>IF(ISNUMBER(Y212), Y212*COS(RADIANS(-$C212+Графики!$B$5))+Z212*SIN(RADIANS(-$C212+Графики!$B$5)),"")</f>
        <v>794.7677362454225</v>
      </c>
      <c r="AC212" s="24">
        <v>-0.7359456207559435</v>
      </c>
      <c r="AD212" s="25">
        <v>0.78214186873752789</v>
      </c>
      <c r="AE212" s="25">
        <v>-1.3603581207591682</v>
      </c>
      <c r="AF212" s="25">
        <v>1.2763615478583819</v>
      </c>
      <c r="AG212" s="18">
        <f t="shared" si="443"/>
        <v>13.247425007366267</v>
      </c>
      <c r="AH212" s="18">
        <f t="shared" si="444"/>
        <v>23.007689483167731</v>
      </c>
      <c r="AI212" s="18">
        <f>IF(ISNUMBER(AG212),AI211+AG212*0.5,IF(ISNUMBER(AG413),0,""))</f>
        <v>680.25444671107641</v>
      </c>
      <c r="AJ212" s="18">
        <f>IF(ISNUMBER(AH212),AJ211+AH212*0.5,IF(ISNUMBER(AH413),0,""))</f>
        <v>798.1392831785522</v>
      </c>
      <c r="AK212" s="18">
        <f>IF(ISNUMBER(AI212), AI212*COS(RADIANS(-$C212+Графики!$B$3))+AJ212*SIN(RADIANS(-$C212+Графики!$B$3)),"")</f>
        <v>680.25444671107641</v>
      </c>
      <c r="AL212" s="19">
        <f>IF(ISNUMBER(AI212), AI212*COS(RADIANS(-$C212+Графики!$B$5))+AJ212*SIN(RADIANS(-$C212+Графики!$B$5)),"")</f>
        <v>798.1392831785522</v>
      </c>
      <c r="AM212" s="24">
        <v>-0.65224057285431269</v>
      </c>
      <c r="AN212" s="25">
        <v>0.71779123272368772</v>
      </c>
      <c r="AO212" s="25">
        <v>-1.3475341653496462</v>
      </c>
      <c r="AP212" s="25">
        <v>1.2062350413794498</v>
      </c>
      <c r="AQ212" s="18">
        <f t="shared" si="445"/>
        <v>11.955498106137526</v>
      </c>
      <c r="AR212" s="18">
        <f t="shared" si="446"/>
        <v>22.283995799831079</v>
      </c>
      <c r="AS212" s="18">
        <f>IF(ISNUMBER(AQ212),AS211+AQ212*0.5,IF(ISNUMBER(AQ413),0,""))</f>
        <v>670.24875378857269</v>
      </c>
      <c r="AT212" s="18">
        <f>IF(ISNUMBER(AR212),AT211+AR212*0.5,IF(ISNUMBER(AR413),0,""))</f>
        <v>790.30891141435404</v>
      </c>
      <c r="AU212" s="18">
        <f>IF(ISNUMBER(AS212), AS212*COS(RADIANS(-$C212+Графики!$B$3))+AT212*SIN(RADIANS(-$C212+Графики!$B$3)),"")</f>
        <v>670.24875378857269</v>
      </c>
      <c r="AV212" s="19">
        <f>IF(ISNUMBER(AS212), AS212*COS(RADIANS(-$C212+Графики!$B$5))+AT212*SIN(RADIANS(-$C212+Графики!$B$5)),"")</f>
        <v>790.30891141435404</v>
      </c>
      <c r="AW212" s="24">
        <v>-0.70779232658352864</v>
      </c>
      <c r="AX212" s="25">
        <v>0.6454994204508212</v>
      </c>
      <c r="AY212" s="25">
        <v>-1.2766893671053419</v>
      </c>
      <c r="AZ212" s="25">
        <v>1.319883817641569</v>
      </c>
      <c r="BA212" s="18">
        <f t="shared" si="447"/>
        <v>11.809423850400325</v>
      </c>
      <c r="BB212" s="18">
        <f t="shared" si="448"/>
        <v>22.657436655295765</v>
      </c>
      <c r="BC212" s="18">
        <f>IF(ISNUMBER(BA212),BC211+BA212*0.5,IF(ISNUMBER(BA413),0,""))</f>
        <v>670.94305087631699</v>
      </c>
      <c r="BD212" s="18">
        <f>IF(ISNUMBER(BB212),BD211+BB212*0.5,IF(ISNUMBER(BB413),0,""))</f>
        <v>792.82163126027137</v>
      </c>
      <c r="BE212" s="18">
        <f>IF(ISNUMBER(BC212), BC212*COS(RADIANS(-$C212+Графики!$B$3))+BD212*SIN(RADIANS(-$C212+Графики!$B$3)),"")</f>
        <v>670.94305087631699</v>
      </c>
      <c r="BF212" s="19">
        <f>IF(ISNUMBER(BC212), BC212*COS(RADIANS(-$C212+Графики!$B$5))+BD212*SIN(RADIANS(-$C212+Графики!$B$5)),"")</f>
        <v>792.82163126027137</v>
      </c>
      <c r="BG212" s="24">
        <v>-0.65739253135981435</v>
      </c>
      <c r="BH212" s="25">
        <v>0.73157101024217497</v>
      </c>
      <c r="BI212" s="25">
        <v>-1.1961192697465055</v>
      </c>
      <c r="BJ212" s="25">
        <v>1.3250604969957935</v>
      </c>
      <c r="BK212" s="18">
        <f t="shared" si="449"/>
        <v>12.120696698074786</v>
      </c>
      <c r="BL212" s="18">
        <f t="shared" si="450"/>
        <v>21.999669008985126</v>
      </c>
      <c r="BM212" s="18">
        <f>IF(ISNUMBER(BK212),BM211+BK212*0.5,IF(ISNUMBER(BK413),0,""))</f>
        <v>674.73731381646496</v>
      </c>
      <c r="BN212" s="18">
        <f>IF(ISNUMBER(BL212),BN211+BL212*0.5,IF(ISNUMBER(BL413),0,""))</f>
        <v>784.04991996467527</v>
      </c>
      <c r="BO212" s="18">
        <f>IF(ISNUMBER(BM212), BM212*COS(RADIANS(-$C212+Графики!$B$3))+BN212*SIN(RADIANS(-$C212+Графики!$B$3)),"")</f>
        <v>674.73731381646496</v>
      </c>
      <c r="BP212" s="19">
        <f>IF(ISNUMBER(BM212), BM212*COS(RADIANS(-$C212+Графики!$B$5))+BN212*SIN(RADIANS(-$C212+Графики!$B$5)),"")</f>
        <v>784.04991996467527</v>
      </c>
      <c r="BQ212" s="24">
        <v>-0.64371863750990688</v>
      </c>
      <c r="BR212" s="25">
        <v>0.71247554655681378</v>
      </c>
      <c r="BS212" s="25">
        <v>-1.2297459183114141</v>
      </c>
      <c r="BT212" s="25">
        <v>1.3530329836288213</v>
      </c>
      <c r="BU212" s="18">
        <f t="shared" si="451"/>
        <v>11.834750621630558</v>
      </c>
      <c r="BV212" s="18">
        <f t="shared" si="452"/>
        <v>22.537089567473195</v>
      </c>
      <c r="BW212" s="18">
        <f>IF(ISNUMBER(BU212),BW211+BU212*0.5,IF(ISNUMBER(BU413),0,""))</f>
        <v>679.28314126548423</v>
      </c>
      <c r="BX212" s="18">
        <f>IF(ISNUMBER(BV212),BX211+BV212*0.5,IF(ISNUMBER(BV413),0,""))</f>
        <v>787.34708308464133</v>
      </c>
      <c r="BY212" s="18">
        <f>IF(ISNUMBER(BW212), BW212*COS(RADIANS(-$C212+Графики!$B$3))+BX212*SIN(RADIANS(-$C212+Графики!$B$3)),"")</f>
        <v>679.28314126548423</v>
      </c>
      <c r="BZ212" s="19">
        <f>IF(ISNUMBER(BW212), BW212*COS(RADIANS(-$C212+Графики!$B$5))+BX212*SIN(RADIANS(-$C212+Графики!$B$5)),"")</f>
        <v>787.34708308464133</v>
      </c>
      <c r="CA212" s="29">
        <v>-0.80102133963224564</v>
      </c>
      <c r="CB212" s="25">
        <v>0.74621251452423509</v>
      </c>
      <c r="CC212" s="25">
        <v>-1.2907515312465561</v>
      </c>
      <c r="CD212" s="25">
        <v>1.2002256074706297</v>
      </c>
      <c r="CE212" s="18">
        <f t="shared" si="453"/>
        <v>13.501752270824031</v>
      </c>
      <c r="CF212" s="18">
        <f t="shared" si="454"/>
        <v>21.736164386175304</v>
      </c>
      <c r="CG212" s="18">
        <f>IF(ISNUMBER(CE212),CG211+CE212*0.5,IF(ISNUMBER(CE413),0,""))</f>
        <v>686.68837519405054</v>
      </c>
      <c r="CH212" s="18">
        <f>IF(ISNUMBER(CF212),CH211+CF212*0.5,IF(ISNUMBER(CF413),0,""))</f>
        <v>803.91325892950636</v>
      </c>
      <c r="CI212" s="18">
        <f>IF(ISNUMBER(CG212), CG212*COS(RADIANS(-$C212+Графики!$B$3))+CH212*SIN(RADIANS(-$C212+Графики!$B$3)),"")</f>
        <v>686.68837519405054</v>
      </c>
      <c r="CJ212" s="19">
        <f>IF(ISNUMBER(CG212), CG212*COS(RADIANS(-$C212+Графики!$B$5))+CH212*SIN(RADIANS(-$C212+Графики!$B$5)),"")</f>
        <v>803.91325892950636</v>
      </c>
      <c r="CK212" s="24">
        <v>-0.6396742262553119</v>
      </c>
      <c r="CL212" s="25">
        <v>0.74723771935772387</v>
      </c>
      <c r="CM212" s="25">
        <v>-1.3255619789310544</v>
      </c>
      <c r="CN212" s="25">
        <v>1.20593929660557</v>
      </c>
      <c r="CO212" s="18">
        <f t="shared" si="455"/>
        <v>12.102794458834488</v>
      </c>
      <c r="CP212" s="18">
        <f t="shared" si="456"/>
        <v>22.089719276295167</v>
      </c>
      <c r="CQ212" s="18">
        <f>IF(ISNUMBER(CO212),CQ211+CO212*0.5,IF(ISNUMBER(CO413),0,""))</f>
        <v>686.4005641829915</v>
      </c>
      <c r="CR212" s="18">
        <f>IF(ISNUMBER(CP212),CR211+CP212*0.5,IF(ISNUMBER(CP413),0,""))</f>
        <v>799.67996063262422</v>
      </c>
      <c r="CS212" s="18">
        <f>IF(ISNUMBER(CQ212), CQ212*COS(RADIANS(-$C212+Графики!$B$3))+CR212*SIN(RADIANS(-$C212+Графики!$B$3)),"")</f>
        <v>686.4005641829915</v>
      </c>
      <c r="CT212" s="19">
        <f>IF(ISNUMBER(CQ212), CQ212*COS(RADIANS(-$C212+Графики!$B$5))+CR212*SIN(RADIANS(-$C212+Графики!$B$5)),"")</f>
        <v>799.67996063262422</v>
      </c>
      <c r="CU212" s="24">
        <v>-0.71531465842153918</v>
      </c>
      <c r="CV212" s="25">
        <v>0.79004036002153644</v>
      </c>
      <c r="CW212" s="25">
        <v>-1.2399645978656304</v>
      </c>
      <c r="CX212" s="25">
        <v>1.3361351572640994</v>
      </c>
      <c r="CY212" s="18">
        <f t="shared" si="457"/>
        <v>13.136322905114856</v>
      </c>
      <c r="CZ212" s="18">
        <f t="shared" si="458"/>
        <v>22.47881778203417</v>
      </c>
      <c r="DA212" s="18">
        <f>IF(ISNUMBER(CY212),DA211+CY212*0.5,IF(ISNUMBER(CY413),0,""))</f>
        <v>677.11072674102502</v>
      </c>
      <c r="DB212" s="18">
        <f>IF(ISNUMBER(CZ212),DB211+CZ212*0.5,IF(ISNUMBER(CZ413),0,""))</f>
        <v>797.33497664846959</v>
      </c>
      <c r="DC212" s="18">
        <f>IF(ISNUMBER(DA212), DA212*COS(RADIANS(-$C212+Графики!$B$3))+DB212*SIN(RADIANS(-$C212+Графики!$B$3)),"")</f>
        <v>677.11072674102502</v>
      </c>
      <c r="DD212" s="19">
        <f>IF(ISNUMBER(DA212), DA212*COS(RADIANS(-$C212+Графики!$B$5))+DB212*SIN(RADIANS(-$C212+Графики!$B$5)),"")</f>
        <v>797.33497664846959</v>
      </c>
      <c r="DE212" s="24">
        <v>-0.73037183230350233</v>
      </c>
      <c r="DF212" s="25">
        <v>0.70394757928347818</v>
      </c>
      <c r="DG212" s="25">
        <v>-1.2576736882733328</v>
      </c>
      <c r="DH212" s="25">
        <v>1.244775007672724</v>
      </c>
      <c r="DI212" s="18">
        <f t="shared" si="459"/>
        <v>12.516471296338976</v>
      </c>
      <c r="DJ212" s="18">
        <f t="shared" si="460"/>
        <v>21.836248847677968</v>
      </c>
      <c r="DK212" s="18">
        <f>IF(ISNUMBER(DI212),DK211+DI212*0.5,IF(ISNUMBER(DI413),0,""))</f>
        <v>672.30748987214361</v>
      </c>
      <c r="DL212" s="18">
        <f>IF(ISNUMBER(DJ212),DL211+DJ212*0.5,IF(ISNUMBER(DJ413),0,""))</f>
        <v>798.1417239561398</v>
      </c>
      <c r="DM212" s="18">
        <f>IF(ISNUMBER(DK212), DK212*COS(RADIANS(-$C212+Графики!$B$3))+DL212*SIN(RADIANS(-$C212+Графики!$B$3)),"")</f>
        <v>672.30748987214361</v>
      </c>
      <c r="DN212" s="19">
        <f>IF(ISNUMBER(DK212), DK212*COS(RADIANS(-$C212+Графики!$B$5))+DL212*SIN(RADIANS(-$C212+Графики!$B$5)),"")</f>
        <v>798.1417239561398</v>
      </c>
      <c r="DO212" s="24">
        <v>-0.65347926455142591</v>
      </c>
      <c r="DP212" s="25">
        <v>0.7541534285233682</v>
      </c>
      <c r="DQ212" s="25">
        <v>-1.275521708555007</v>
      </c>
      <c r="DR212" s="25">
        <v>1.2671503837635907</v>
      </c>
      <c r="DS212" s="18">
        <f t="shared" si="461"/>
        <v>12.283603649607944</v>
      </c>
      <c r="DT212" s="18">
        <f t="shared" si="462"/>
        <v>22.187179150890081</v>
      </c>
      <c r="DU212" s="18">
        <f>IF(ISNUMBER(DS212),DU211+DS212*0.5,IF(ISNUMBER(DS413),0,""))</f>
        <v>685.57813261175568</v>
      </c>
      <c r="DV212" s="18">
        <f>IF(ISNUMBER(DT212),DV211+DT212*0.5,IF(ISNUMBER(DT413),0,""))</f>
        <v>794.95260114160112</v>
      </c>
      <c r="DW212" s="18">
        <f>IF(ISNUMBER(DU212), DU212*COS(RADIANS(-$C212+Графики!$B$3))+DV212*SIN(RADIANS(-$C212+Графики!$B$3)),"")</f>
        <v>685.57813261175568</v>
      </c>
      <c r="DX212" s="19">
        <f>IF(ISNUMBER(DU212), DU212*COS(RADIANS(-$C212+Графики!$B$5))+DV212*SIN(RADIANS(-$C212+Графики!$B$5)),"")</f>
        <v>794.95260114160112</v>
      </c>
      <c r="DY212" s="24">
        <v>-0.75361858058422337</v>
      </c>
      <c r="DZ212" s="25">
        <v>0.80623840532731872</v>
      </c>
      <c r="EA212" s="25">
        <v>-1.2359155653798524</v>
      </c>
      <c r="EB212" s="25">
        <v>1.1712312889090744</v>
      </c>
      <c r="EC212" s="18">
        <f t="shared" si="463"/>
        <v>13.611899753025392</v>
      </c>
      <c r="ED212" s="18">
        <f t="shared" si="464"/>
        <v>21.004774233488668</v>
      </c>
      <c r="EE212" s="18">
        <f>IF(ISNUMBER(EC212),EE211+EC212*0.5,IF(ISNUMBER(EC413),0,""))</f>
        <v>674.59470648129161</v>
      </c>
      <c r="EF212" s="18">
        <f>IF(ISNUMBER(ED212),EF211+ED212*0.5,IF(ISNUMBER(ED413),0,""))</f>
        <v>787.39829942865242</v>
      </c>
      <c r="EG212" s="18">
        <f>IF(ISNUMBER(EE212), EE212*COS(RADIANS(-$C212+Графики!$B$3))+EF212*SIN(RADIANS(-$C212+Графики!$B$3)),"")</f>
        <v>674.59470648129161</v>
      </c>
      <c r="EH212" s="19">
        <f>IF(ISNUMBER(EE212), EE212*COS(RADIANS(-$C212+Графики!$B$5))+EF212*SIN(RADIANS(-$C212+Графики!$B$5)),"")</f>
        <v>787.39829942865242</v>
      </c>
      <c r="EI212" s="24">
        <v>-0.83554331285933392</v>
      </c>
      <c r="EJ212" s="25">
        <v>0.80136362734882471</v>
      </c>
      <c r="EK212" s="25">
        <v>-1.3427422534492985</v>
      </c>
      <c r="EL212" s="25">
        <v>1.3407798543176561</v>
      </c>
      <c r="EM212" s="18">
        <f t="shared" si="465"/>
        <v>14.284222026689033</v>
      </c>
      <c r="EN212" s="18">
        <f t="shared" si="466"/>
        <v>23.416007767528153</v>
      </c>
      <c r="EO212" s="18">
        <f>IF(ISNUMBER(EM212),EO211+EM212*0.5,IF(ISNUMBER(EM413),0,""))</f>
        <v>681.77159988900439</v>
      </c>
      <c r="EP212" s="18">
        <f>IF(ISNUMBER(EN212),EP211+EN212*0.5,IF(ISNUMBER(EN413),0,""))</f>
        <v>793.89525499103729</v>
      </c>
      <c r="EQ212" s="18">
        <f>IF(ISNUMBER(EO212), EO212*COS(RADIANS(-$C212+Графики!$B$3))+EP212*SIN(RADIANS(-$C212+Графики!$B$3)),"")</f>
        <v>681.77159988900439</v>
      </c>
      <c r="ER212" s="19">
        <f>IF(ISNUMBER(EO212), EO212*COS(RADIANS(-$C212+Графики!$B$5))+EP212*SIN(RADIANS(-$C212+Графики!$B$5)),"")</f>
        <v>793.89525499103729</v>
      </c>
      <c r="ES212" s="24">
        <v>-0.8018308529904461</v>
      </c>
      <c r="ET212" s="25">
        <v>0.76443043549157974</v>
      </c>
      <c r="EU212" s="25">
        <v>-1.1719328910886573</v>
      </c>
      <c r="EV212" s="25">
        <v>1.1738046556938113</v>
      </c>
      <c r="EW212" s="18">
        <f t="shared" si="467"/>
        <v>13.667782636994033</v>
      </c>
      <c r="EX212" s="18">
        <f t="shared" si="468"/>
        <v>20.46899217144956</v>
      </c>
      <c r="EY212" s="18">
        <f>IF(ISNUMBER(EW212),EY211+EW212*0.5,IF(ISNUMBER(EW413),0,""))</f>
        <v>668.32028207955102</v>
      </c>
      <c r="EZ212" s="18">
        <f>IF(ISNUMBER(EX212),EZ211+EX212*0.5,IF(ISNUMBER(EX413),0,""))</f>
        <v>790.80907532503602</v>
      </c>
      <c r="FA212" s="18">
        <f>IF(ISNUMBER(EY212), EY212*COS(RADIANS(-$C212+Графики!$B$3))+EZ212*SIN(RADIANS(-$C212+Графики!$B$3)),"")</f>
        <v>668.32028207955102</v>
      </c>
      <c r="FB212" s="19">
        <f>IF(ISNUMBER(EY212), EY212*COS(RADIANS(-$C212+Графики!$B$5))+EZ212*SIN(RADIANS(-$C212+Графики!$B$5)),"")</f>
        <v>790.80907532503602</v>
      </c>
      <c r="FC212" s="24">
        <v>-0.79481864737285202</v>
      </c>
      <c r="FD212" s="25">
        <v>0.66411931210767994</v>
      </c>
      <c r="FE212" s="25">
        <v>-1.3471033823539984</v>
      </c>
      <c r="FF212" s="25">
        <v>1.293767545214709</v>
      </c>
      <c r="FG212" s="18">
        <f t="shared" si="469"/>
        <v>12.731291535648152</v>
      </c>
      <c r="FH212" s="18">
        <f t="shared" si="470"/>
        <v>23.043906446858252</v>
      </c>
      <c r="FI212" s="18">
        <f>IF(ISNUMBER(FG212),FI211+FG212*0.5,IF(ISNUMBER(FG413),0,""))</f>
        <v>676.32384803021409</v>
      </c>
      <c r="FJ212" s="18">
        <f>IF(ISNUMBER(FH212),FJ211+FH212*0.5,IF(ISNUMBER(FH413),0,""))</f>
        <v>796.43614548869141</v>
      </c>
      <c r="FK212" s="18">
        <f>IF(ISNUMBER(FI212), FI212*COS(RADIANS(-$C212+Графики!$B$3))+FJ212*SIN(RADIANS(-$C212+Графики!$B$3)),"")</f>
        <v>676.32384803021409</v>
      </c>
      <c r="FL212" s="19">
        <f>IF(ISNUMBER(FI212), FI212*COS(RADIANS(-$C212+Графики!$B$5))+FJ212*SIN(RADIANS(-$C212+Графики!$B$5)),"")</f>
        <v>796.43614548869141</v>
      </c>
      <c r="FM212" s="24">
        <v>-0.65674542149014803</v>
      </c>
      <c r="FN212" s="25">
        <v>0.6414392400365434</v>
      </c>
      <c r="FO212" s="25">
        <v>-1.290490145461753</v>
      </c>
      <c r="FP212" s="25">
        <v>1.3547500426283678</v>
      </c>
      <c r="FQ212" s="18">
        <f t="shared" si="471"/>
        <v>11.328555996667559</v>
      </c>
      <c r="FR212" s="18">
        <f t="shared" si="472"/>
        <v>23.082025296082506</v>
      </c>
      <c r="FS212" s="18">
        <f>IF(ISNUMBER(FQ212),FS211+FQ212*0.5,IF(ISNUMBER(FQ413),0,""))</f>
        <v>681.30047186720003</v>
      </c>
      <c r="FT212" s="18">
        <f>IF(ISNUMBER(FR212),FT211+FR212*0.5,IF(ISNUMBER(FR413),0,""))</f>
        <v>789.93339385016168</v>
      </c>
      <c r="FU212" s="18">
        <f>IF(ISNUMBER(FS212), FS212*COS(RADIANS(-$C212+Графики!$B$3))+FT212*SIN(RADIANS(-$C212+Графики!$B$3)),"")</f>
        <v>681.30047186720003</v>
      </c>
      <c r="FV212" s="19">
        <f>IF(ISNUMBER(FS212), FS212*COS(RADIANS(-$C212+Графики!$B$5))+FT212*SIN(RADIANS(-$C212+Графики!$B$5)),"")</f>
        <v>789.93339385016168</v>
      </c>
      <c r="FW212" s="24">
        <v>-0.77363927216908879</v>
      </c>
      <c r="FX212" s="25">
        <v>0.63780885098957829</v>
      </c>
      <c r="FY212" s="25">
        <v>-1.2089565218368583</v>
      </c>
      <c r="FZ212" s="25">
        <v>1.2940788563280741</v>
      </c>
      <c r="GA212" s="18">
        <f t="shared" si="473"/>
        <v>12.316897039411204</v>
      </c>
      <c r="GB212" s="18">
        <f t="shared" si="474"/>
        <v>21.841367394828922</v>
      </c>
      <c r="GC212" s="18">
        <f>IF(ISNUMBER(GA212),GC211+GA212*0.5,IF(ISNUMBER(GA413),0,""))</f>
        <v>686.05533358717082</v>
      </c>
      <c r="GD212" s="18">
        <f>IF(ISNUMBER(GB212),GD211+GB212*0.5,IF(ISNUMBER(GB413),0,""))</f>
        <v>781.80077895545583</v>
      </c>
      <c r="GE212" s="18">
        <f>IF(ISNUMBER(GC212), GC212*COS(RADIANS(-$C212+Графики!$B$3))+GD212*SIN(RADIANS(-$C212+Графики!$B$3)),"")</f>
        <v>686.05533358717082</v>
      </c>
      <c r="GF212" s="19">
        <f>IF(ISNUMBER(GC212), GC212*COS(RADIANS(-$C212+Графики!$B$5))+GD212*SIN(RADIANS(-$C212+Графики!$B$5)),"")</f>
        <v>781.80077895545583</v>
      </c>
      <c r="GG212" s="24">
        <v>-0.69520218868245109</v>
      </c>
      <c r="GH212" s="25">
        <v>0.70394447782309943</v>
      </c>
      <c r="GI212" s="25">
        <v>-1.2025955276743887</v>
      </c>
      <c r="GJ212" s="25">
        <v>1.2267394644865126</v>
      </c>
      <c r="GK212" s="18">
        <f t="shared" si="475"/>
        <v>12.209554651113352</v>
      </c>
      <c r="GL212" s="18">
        <f t="shared" si="476"/>
        <v>21.198359149793401</v>
      </c>
      <c r="GM212" s="18">
        <f>IF(ISNUMBER(GK212),GM211+GK212*0.5,IF(ISNUMBER(GK413),0,""))</f>
        <v>684.44795427353824</v>
      </c>
      <c r="GN212" s="18">
        <f>IF(ISNUMBER(GL212),GN211+GL212*0.5,IF(ISNUMBER(GL413),0,""))</f>
        <v>792.78310063139304</v>
      </c>
      <c r="GO212" s="18">
        <f>IF(ISNUMBER(GM212), GM212*COS(RADIANS(-$C212+Графики!$B$3))+GN212*SIN(RADIANS(-$C212+Графики!$B$3)),"")</f>
        <v>684.44795427353824</v>
      </c>
      <c r="GP212" s="19">
        <f>IF(ISNUMBER(GM212), GM212*COS(RADIANS(-$C212+Графики!$B$5))+GN212*SIN(RADIANS(-$C212+Графики!$B$5)),"")</f>
        <v>792.78310063139304</v>
      </c>
      <c r="GQ212" s="24">
        <v>-0.70071652168365184</v>
      </c>
      <c r="GR212" s="25">
        <v>0.7541009889307535</v>
      </c>
      <c r="GS212" s="25">
        <v>-1.2921324751484504</v>
      </c>
      <c r="GT212" s="25">
        <v>1.1970513824715399</v>
      </c>
      <c r="GU212" s="18">
        <f t="shared" si="477"/>
        <v>12.695336741972477</v>
      </c>
      <c r="GV212" s="18">
        <f t="shared" si="478"/>
        <v>21.720518751018933</v>
      </c>
      <c r="GW212" s="18">
        <f>IF(ISNUMBER(GU212),GW211+GU212*0.5,IF(ISNUMBER(GU413),0,""))</f>
        <v>681.7656157826359</v>
      </c>
      <c r="GX212" s="18">
        <f>IF(ISNUMBER(GV212),GX211+GV212*0.5,IF(ISNUMBER(GV413),0,""))</f>
        <v>793.08784889000378</v>
      </c>
      <c r="GY212" s="18">
        <f>IF(ISNUMBER(GW212), GW212*COS(RADIANS(-$C212+Графики!$B$3))+GX212*SIN(RADIANS(-$C212+Графики!$B$3)),"")</f>
        <v>681.7656157826359</v>
      </c>
      <c r="GZ212" s="19">
        <f>IF(ISNUMBER(GW212), GW212*COS(RADIANS(-$C212+Графики!$B$5))+GX212*SIN(RADIANS(-$C212+Графики!$B$5)),"")</f>
        <v>793.08784889000378</v>
      </c>
      <c r="HA212" s="24">
        <v>-0.7008152415532426</v>
      </c>
      <c r="HB212" s="25">
        <v>0.72718473513196191</v>
      </c>
      <c r="HC212" s="25">
        <v>-1.1711412635729901</v>
      </c>
      <c r="HD212" s="25">
        <v>1.3293380155479761</v>
      </c>
      <c r="HE212" s="18">
        <f t="shared" si="479"/>
        <v>12.461328124310773</v>
      </c>
      <c r="HF212" s="18">
        <f t="shared" si="480"/>
        <v>21.819066538397184</v>
      </c>
      <c r="HG212" s="18">
        <f>IF(ISNUMBER(HE212),HG211+HE212*0.5,IF(ISNUMBER(HE413),0,""))</f>
        <v>683.15559314785503</v>
      </c>
      <c r="HH212" s="18">
        <f>IF(ISNUMBER(HF212),HH211+HF212*0.5,IF(ISNUMBER(HF413),0,""))</f>
        <v>789.58172877287996</v>
      </c>
      <c r="HI212" s="18">
        <f>IF(ISNUMBER(HG212), HG212*COS(RADIANS(-$C212+Графики!$B$3))+HH212*SIN(RADIANS(-$C212+Графики!$B$3)),"")</f>
        <v>683.15559314785503</v>
      </c>
      <c r="HJ212" s="19">
        <f>IF(ISNUMBER(HG212), HG212*COS(RADIANS(-$C212+Графики!$B$5))+HH212*SIN(RADIANS(-$C212+Графики!$B$5)),"")</f>
        <v>789.58172877287996</v>
      </c>
      <c r="HK212" s="24">
        <v>-0.67846136419082825</v>
      </c>
      <c r="HL212" s="25">
        <v>0.77819790333406891</v>
      </c>
      <c r="HM212" s="25">
        <v>-1.3530478911293145</v>
      </c>
      <c r="HN212" s="25">
        <v>1.2252161200827969</v>
      </c>
      <c r="HO212" s="18">
        <f t="shared" si="481"/>
        <v>12.711407806130707</v>
      </c>
      <c r="HP212" s="18">
        <f t="shared" si="482"/>
        <v>22.497699702969793</v>
      </c>
      <c r="HQ212" s="18">
        <f>IF(ISNUMBER(HO212),HQ211+HO212*0.5,IF(ISNUMBER(HO413),0,""))</f>
        <v>679.47446178602331</v>
      </c>
      <c r="HR212" s="18">
        <f>IF(ISNUMBER(HP212),HR211+HP212*0.5,IF(ISNUMBER(HP413),0,""))</f>
        <v>803.79139361442526</v>
      </c>
      <c r="HS212" s="18">
        <f>IF(ISNUMBER(HQ212), HQ212*COS(RADIANS(-$C212+Графики!$B$3))+HR212*SIN(RADIANS(-$C212+Графики!$B$3)),"")</f>
        <v>679.47446178602331</v>
      </c>
      <c r="HT212" s="19">
        <f>IF(ISNUMBER(HQ212), HQ212*COS(RADIANS(-$C212+Графики!$B$5))+HR212*SIN(RADIANS(-$C212+Графики!$B$5)),"")</f>
        <v>803.79139361442526</v>
      </c>
      <c r="HU212" s="24">
        <v>-0.67476983618474584</v>
      </c>
      <c r="HV212" s="25">
        <v>0.70027944225844829</v>
      </c>
      <c r="HW212" s="25">
        <v>-1.1966971901884875</v>
      </c>
      <c r="HX212" s="25">
        <v>1.206454536576965</v>
      </c>
      <c r="HY212" s="18">
        <f t="shared" si="483"/>
        <v>11.99928067613282</v>
      </c>
      <c r="HZ212" s="18">
        <f t="shared" si="484"/>
        <v>20.969917847939808</v>
      </c>
      <c r="IA212" s="18">
        <f>IF(ISNUMBER(HY212),IA211+HY212*0.5,IF(ISNUMBER(HY413),0,""))</f>
        <v>676.00923191961147</v>
      </c>
      <c r="IB212" s="18">
        <f>IF(ISNUMBER(HZ212),IB211+HZ212*0.5,IF(ISNUMBER(HZ413),0,""))</f>
        <v>784.5291925535214</v>
      </c>
      <c r="IC212" s="18">
        <f>IF(ISNUMBER(IA212), IA212*COS(RADIANS(-$C212+Графики!$B$3))+IB212*SIN(RADIANS(-$C212+Графики!$B$3)),"")</f>
        <v>676.00923191961147</v>
      </c>
      <c r="ID212" s="19">
        <f>IF(ISNUMBER(IA212), IA212*COS(RADIANS(-$C212+Графики!$B$5))+IB212*SIN(RADIANS(-$C212+Графики!$B$5)),"")</f>
        <v>784.5291925535214</v>
      </c>
      <c r="IE212" s="24">
        <v>-0.83731443201711631</v>
      </c>
      <c r="IF212" s="25">
        <v>0.73889484542523842</v>
      </c>
      <c r="IG212" s="25">
        <v>-1.3529144709849523</v>
      </c>
      <c r="IH212" s="25">
        <v>1.3039862274367429</v>
      </c>
      <c r="II212" s="18">
        <f t="shared" si="485"/>
        <v>13.754587057003533</v>
      </c>
      <c r="IJ212" s="18">
        <f t="shared" si="486"/>
        <v>23.183755214586856</v>
      </c>
      <c r="IK212" s="18">
        <f>IF(ISNUMBER(II212),IK211+II212*0.5,IF(ISNUMBER(II413),0,""))</f>
        <v>679.04270718972077</v>
      </c>
      <c r="IL212" s="18">
        <f>IF(ISNUMBER(IJ212),IL211+IJ212*0.5,IF(ISNUMBER(IJ413),0,""))</f>
        <v>788.1938640339132</v>
      </c>
      <c r="IM212" s="18">
        <f>IF(ISNUMBER(IK212), IK212*COS(RADIANS(-$C212+Графики!$B$3))+IL212*SIN(RADIANS(-$C212+Графики!$B$3)),"")</f>
        <v>679.04270718972077</v>
      </c>
      <c r="IN212" s="19">
        <f>IF(ISNUMBER(IK212), IK212*COS(RADIANS(-$C212+Графики!$B$5))+IL212*SIN(RADIANS(-$C212+Графики!$B$5)),"")</f>
        <v>788.1938640339132</v>
      </c>
      <c r="IO212" s="24">
        <v>-0.77855849821123091</v>
      </c>
      <c r="IP212" s="25">
        <v>0.77596629891638536</v>
      </c>
      <c r="IQ212" s="25">
        <v>-1.2233881373043038</v>
      </c>
      <c r="IR212" s="25">
        <v>1.3187595093239763</v>
      </c>
      <c r="IS212" s="18">
        <f t="shared" si="487"/>
        <v>13.565371924021514</v>
      </c>
      <c r="IT212" s="18">
        <f t="shared" si="488"/>
        <v>22.182603625250785</v>
      </c>
      <c r="IU212" s="18">
        <f>IF(ISNUMBER(IS212),IU211+IS212*0.5,IF(ISNUMBER(IS413),0,""))</f>
        <v>675.18933911581883</v>
      </c>
      <c r="IV212" s="18">
        <f>IF(ISNUMBER(IT212),IV211+IT212*0.5,IF(ISNUMBER(IT413),0,""))</f>
        <v>793.54251227739167</v>
      </c>
      <c r="IW212" s="18">
        <f>IF(ISNUMBER(IU212), IU212*COS(RADIANS(-$C212+Графики!$B$3))+IV212*SIN(RADIANS(-$C212+Графики!$B$3)),"")</f>
        <v>675.18933911581883</v>
      </c>
      <c r="IX212" s="19">
        <f>IF(ISNUMBER(IU212), IU212*COS(RADIANS(-$C212+Графики!$B$5))+IV212*SIN(RADIANS(-$C212+Графики!$B$5)),"")</f>
        <v>793.54251227739167</v>
      </c>
    </row>
    <row r="213" spans="1:258" s="88" customFormat="1" x14ac:dyDescent="0.25">
      <c r="A213" s="44">
        <v>213</v>
      </c>
      <c r="B213" s="50">
        <v>0</v>
      </c>
      <c r="C213" s="11">
        <f>IF(Графики!$A$7="Расчитывать с учетом закручивания скважины",B213,0)</f>
        <v>0</v>
      </c>
      <c r="D213" s="47">
        <v>105</v>
      </c>
      <c r="E213" s="34">
        <f>IF(ISNUMBER(INDEX($I$1:$IX$303,$A213,E$1) ),INDEX($I$1:$IX$303,$A213,E$1),0)</f>
        <v>16.286071549180605</v>
      </c>
      <c r="F213" s="35">
        <f>IF(ISNUMBER(INDEX($I$1:$IX$303,$A213,F$1) ),INDEX($I$1:$IX$303,$A213,F$1),0)</f>
        <v>22.010643874759364</v>
      </c>
      <c r="G213" s="35">
        <f>IF(ISNUMBER(INDEX($I$1:$IX$303,$A213,G$1) ),INDEX($I$1:$IX$303,$A213,G$1)-$G$305,0)</f>
        <v>-291.76999408792415</v>
      </c>
      <c r="H213" s="36">
        <f>IF(ISNUMBER(INDEX($I$1:$IX$303,$A213,H$1) ),INDEX($I$1:$IX$303,$A213,H$1)-$H$305,0)</f>
        <v>-350.89381958647255</v>
      </c>
      <c r="I213" s="29">
        <v>-0.9853006043512117</v>
      </c>
      <c r="J213" s="25">
        <v>0.88102823405400232</v>
      </c>
      <c r="K213" s="25">
        <v>-1.2831810698708062</v>
      </c>
      <c r="L213" s="25">
        <v>1.2392566284497106</v>
      </c>
      <c r="M213" s="18">
        <f t="shared" si="439"/>
        <v>16.286071549180605</v>
      </c>
      <c r="N213" s="18">
        <f t="shared" si="440"/>
        <v>22.010643874759364</v>
      </c>
      <c r="O213" s="18">
        <f>IF(ISNUMBER(M213),O212+M213*0.5,IF(ISNUMBER(M414),0,""))</f>
        <v>686.14616180149051</v>
      </c>
      <c r="P213" s="18">
        <f>IF(ISNUMBER(N213),P212+N213*0.5,IF(ISNUMBER(N414),0,""))</f>
        <v>804.53584389756497</v>
      </c>
      <c r="Q213" s="18">
        <f>IF(ISNUMBER(O213), O213*COS(RADIANS(-$C213+Графики!$B$3))+P213*SIN(RADIANS(-$C213+Графики!$B$3)),"")</f>
        <v>686.14616180149051</v>
      </c>
      <c r="R213" s="19">
        <f>IF(ISNUMBER(O213), O213*COS(RADIANS(-$C213+Графики!$B$5))+P213*SIN(RADIANS(-$C213+Графики!$B$5)),"")</f>
        <v>804.53584389756497</v>
      </c>
      <c r="S213" s="29">
        <v>-0.97594774548420415</v>
      </c>
      <c r="T213" s="25">
        <v>0.99526005304939391</v>
      </c>
      <c r="U213" s="25">
        <v>-1.1931696368573599</v>
      </c>
      <c r="V213" s="25">
        <v>1.2412422753232768</v>
      </c>
      <c r="W213" s="18">
        <f t="shared" si="441"/>
        <v>17.201184799804572</v>
      </c>
      <c r="X213" s="18">
        <f t="shared" si="442"/>
        <v>21.242653658394968</v>
      </c>
      <c r="Y213" s="18">
        <f>IF(ISNUMBER(W213),Y212+W213*0.5,IF(ISNUMBER(W414),0,""))</f>
        <v>684.72628182939138</v>
      </c>
      <c r="Z213" s="18">
        <f>IF(ISNUMBER(X213),Z212+X213*0.5,IF(ISNUMBER(X414),0,""))</f>
        <v>805.38906307462003</v>
      </c>
      <c r="AA213" s="18">
        <f>IF(ISNUMBER(Y213), Y213*COS(RADIANS(-$C213+Графики!$B$3))+Z213*SIN(RADIANS(-$C213+Графики!$B$3)),"")</f>
        <v>684.72628182939138</v>
      </c>
      <c r="AB213" s="18">
        <f>IF(ISNUMBER(Y213), Y213*COS(RADIANS(-$C213+Графики!$B$5))+Z213*SIN(RADIANS(-$C213+Графики!$B$5)),"")</f>
        <v>805.38906307462003</v>
      </c>
      <c r="AC213" s="24">
        <v>-1.0028865857924256</v>
      </c>
      <c r="AD213" s="25">
        <v>0.94986102108348913</v>
      </c>
      <c r="AE213" s="25">
        <v>-1.24743414646675</v>
      </c>
      <c r="AF213" s="25">
        <v>1.15399405214367</v>
      </c>
      <c r="AG213" s="18">
        <f t="shared" si="443"/>
        <v>17.040112849114461</v>
      </c>
      <c r="AH213" s="18">
        <f t="shared" si="444"/>
        <v>20.954880532366115</v>
      </c>
      <c r="AI213" s="18">
        <f>IF(ISNUMBER(AG213),AI212+AG213*0.5,IF(ISNUMBER(AG414),0,""))</f>
        <v>688.77450313563361</v>
      </c>
      <c r="AJ213" s="18">
        <f>IF(ISNUMBER(AH213),AJ212+AH213*0.5,IF(ISNUMBER(AH414),0,""))</f>
        <v>808.61672344473527</v>
      </c>
      <c r="AK213" s="18">
        <f>IF(ISNUMBER(AI213), AI213*COS(RADIANS(-$C213+Графики!$B$3))+AJ213*SIN(RADIANS(-$C213+Графики!$B$3)),"")</f>
        <v>688.77450313563361</v>
      </c>
      <c r="AL213" s="19">
        <f>IF(ISNUMBER(AI213), AI213*COS(RADIANS(-$C213+Графики!$B$5))+AJ213*SIN(RADIANS(-$C213+Графики!$B$5)),"")</f>
        <v>808.61672344473527</v>
      </c>
      <c r="AM213" s="24">
        <v>-1.0306712907679081</v>
      </c>
      <c r="AN213" s="25">
        <v>0.99939638464058123</v>
      </c>
      <c r="AO213" s="25">
        <v>-1.1326834713330582</v>
      </c>
      <c r="AP213" s="25">
        <v>1.2357255935302518</v>
      </c>
      <c r="AQ213" s="18">
        <f t="shared" si="445"/>
        <v>17.714755837373783</v>
      </c>
      <c r="AR213" s="18">
        <f t="shared" si="446"/>
        <v>20.666796636884641</v>
      </c>
      <c r="AS213" s="18">
        <f>IF(ISNUMBER(AQ213),AS212+AQ213*0.5,IF(ISNUMBER(AQ414),0,""))</f>
        <v>679.10613170725958</v>
      </c>
      <c r="AT213" s="18">
        <f>IF(ISNUMBER(AR213),AT212+AR213*0.5,IF(ISNUMBER(AR414),0,""))</f>
        <v>800.64230973279632</v>
      </c>
      <c r="AU213" s="18">
        <f>IF(ISNUMBER(AS213), AS213*COS(RADIANS(-$C213+Графики!$B$3))+AT213*SIN(RADIANS(-$C213+Графики!$B$3)),"")</f>
        <v>679.10613170725958</v>
      </c>
      <c r="AV213" s="19">
        <f>IF(ISNUMBER(AS213), AS213*COS(RADIANS(-$C213+Графики!$B$5))+AT213*SIN(RADIANS(-$C213+Графики!$B$5)),"")</f>
        <v>800.64230973279632</v>
      </c>
      <c r="AW213" s="24">
        <v>-0.90711034648165612</v>
      </c>
      <c r="AX213" s="25">
        <v>0.84465749595471318</v>
      </c>
      <c r="AY213" s="25">
        <v>-1.3059227155273494</v>
      </c>
      <c r="AZ213" s="25">
        <v>1.1476234648006773</v>
      </c>
      <c r="BA213" s="18">
        <f t="shared" si="447"/>
        <v>15.28646288147463</v>
      </c>
      <c r="BB213" s="18">
        <f t="shared" si="448"/>
        <v>21.409593672356884</v>
      </c>
      <c r="BC213" s="18">
        <f>IF(ISNUMBER(BA213),BC212+BA213*0.5,IF(ISNUMBER(BA414),0,""))</f>
        <v>678.58628231705427</v>
      </c>
      <c r="BD213" s="18">
        <f>IF(ISNUMBER(BB213),BD212+BB213*0.5,IF(ISNUMBER(BB414),0,""))</f>
        <v>803.52642809644976</v>
      </c>
      <c r="BE213" s="18">
        <f>IF(ISNUMBER(BC213), BC213*COS(RADIANS(-$C213+Графики!$B$3))+BD213*SIN(RADIANS(-$C213+Графики!$B$3)),"")</f>
        <v>678.58628231705427</v>
      </c>
      <c r="BF213" s="19">
        <f>IF(ISNUMBER(BC213), BC213*COS(RADIANS(-$C213+Графики!$B$5))+BD213*SIN(RADIANS(-$C213+Графики!$B$5)),"")</f>
        <v>803.52642809644976</v>
      </c>
      <c r="BG213" s="24">
        <v>-0.98718126750917656</v>
      </c>
      <c r="BH213" s="25">
        <v>0.86307429405595182</v>
      </c>
      <c r="BI213" s="25">
        <v>-1.1429616682804624</v>
      </c>
      <c r="BJ213" s="25">
        <v>1.246950767500586</v>
      </c>
      <c r="BK213" s="18">
        <f t="shared" si="449"/>
        <v>16.145824191220878</v>
      </c>
      <c r="BL213" s="18">
        <f t="shared" si="450"/>
        <v>20.854408504327932</v>
      </c>
      <c r="BM213" s="18">
        <f>IF(ISNUMBER(BK213),BM212+BK213*0.5,IF(ISNUMBER(BK414),0,""))</f>
        <v>682.81022591207545</v>
      </c>
      <c r="BN213" s="18">
        <f>IF(ISNUMBER(BL213),BN212+BL213*0.5,IF(ISNUMBER(BL414),0,""))</f>
        <v>794.47712421683923</v>
      </c>
      <c r="BO213" s="18">
        <f>IF(ISNUMBER(BM213), BM213*COS(RADIANS(-$C213+Графики!$B$3))+BN213*SIN(RADIANS(-$C213+Графики!$B$3)),"")</f>
        <v>682.81022591207545</v>
      </c>
      <c r="BP213" s="19">
        <f>IF(ISNUMBER(BM213), BM213*COS(RADIANS(-$C213+Графики!$B$5))+BN213*SIN(RADIANS(-$C213+Графики!$B$5)),"")</f>
        <v>794.47712421683923</v>
      </c>
      <c r="BQ213" s="24">
        <v>-1.0333514939052943</v>
      </c>
      <c r="BR213" s="25">
        <v>0.91976696588568407</v>
      </c>
      <c r="BS213" s="25">
        <v>-1.2709706366768856</v>
      </c>
      <c r="BT213" s="25">
        <v>1.2424635715644412</v>
      </c>
      <c r="BU213" s="18">
        <f t="shared" si="451"/>
        <v>17.043348681340177</v>
      </c>
      <c r="BV213" s="18">
        <f t="shared" si="452"/>
        <v>21.93209256858956</v>
      </c>
      <c r="BW213" s="18">
        <f>IF(ISNUMBER(BU213),BW212+BU213*0.5,IF(ISNUMBER(BU414),0,""))</f>
        <v>687.80481560615431</v>
      </c>
      <c r="BX213" s="18">
        <f>IF(ISNUMBER(BV213),BX212+BV213*0.5,IF(ISNUMBER(BV414),0,""))</f>
        <v>798.31312936893607</v>
      </c>
      <c r="BY213" s="18">
        <f>IF(ISNUMBER(BW213), BW213*COS(RADIANS(-$C213+Графики!$B$3))+BX213*SIN(RADIANS(-$C213+Графики!$B$3)),"")</f>
        <v>687.80481560615431</v>
      </c>
      <c r="BZ213" s="19">
        <f>IF(ISNUMBER(BW213), BW213*COS(RADIANS(-$C213+Графики!$B$5))+BX213*SIN(RADIANS(-$C213+Графики!$B$5)),"")</f>
        <v>798.31312936893607</v>
      </c>
      <c r="CA213" s="29">
        <v>-0.94127226225069915</v>
      </c>
      <c r="CB213" s="25">
        <v>0.92215400474610798</v>
      </c>
      <c r="CC213" s="25">
        <v>-1.3151824936572569</v>
      </c>
      <c r="CD213" s="25">
        <v>1.1971177904102182</v>
      </c>
      <c r="CE213" s="18">
        <f t="shared" si="453"/>
        <v>16.260745189433695</v>
      </c>
      <c r="CF213" s="18">
        <f t="shared" si="454"/>
        <v>21.922199592566841</v>
      </c>
      <c r="CG213" s="18">
        <f>IF(ISNUMBER(CE213),CG212+CE213*0.5,IF(ISNUMBER(CE414),0,""))</f>
        <v>694.81874778876738</v>
      </c>
      <c r="CH213" s="18">
        <f>IF(ISNUMBER(CF213),CH212+CF213*0.5,IF(ISNUMBER(CF414),0,""))</f>
        <v>814.87435872578976</v>
      </c>
      <c r="CI213" s="18">
        <f>IF(ISNUMBER(CG213), CG213*COS(RADIANS(-$C213+Графики!$B$3))+CH213*SIN(RADIANS(-$C213+Графики!$B$3)),"")</f>
        <v>694.81874778876738</v>
      </c>
      <c r="CJ213" s="19">
        <f>IF(ISNUMBER(CG213), CG213*COS(RADIANS(-$C213+Графики!$B$5))+CH213*SIN(RADIANS(-$C213+Графики!$B$5)),"")</f>
        <v>814.87435872578976</v>
      </c>
      <c r="CK213" s="24">
        <v>-0.98607722323753855</v>
      </c>
      <c r="CL213" s="25">
        <v>0.90553889554984213</v>
      </c>
      <c r="CM213" s="25">
        <v>-1.1442855050964471</v>
      </c>
      <c r="CN213" s="25">
        <v>1.1426555752388277</v>
      </c>
      <c r="CO213" s="18">
        <f t="shared" si="455"/>
        <v>16.506715034436581</v>
      </c>
      <c r="CP213" s="18">
        <f t="shared" si="456"/>
        <v>19.95600103517015</v>
      </c>
      <c r="CQ213" s="18">
        <f>IF(ISNUMBER(CO213),CQ212+CO213*0.5,IF(ISNUMBER(CO414),0,""))</f>
        <v>694.65392170020982</v>
      </c>
      <c r="CR213" s="18">
        <f>IF(ISNUMBER(CP213),CR212+CP213*0.5,IF(ISNUMBER(CP414),0,""))</f>
        <v>809.6579611502093</v>
      </c>
      <c r="CS213" s="18">
        <f>IF(ISNUMBER(CQ213), CQ213*COS(RADIANS(-$C213+Графики!$B$3))+CR213*SIN(RADIANS(-$C213+Графики!$B$3)),"")</f>
        <v>694.65392170020982</v>
      </c>
      <c r="CT213" s="19">
        <f>IF(ISNUMBER(CQ213), CQ213*COS(RADIANS(-$C213+Графики!$B$5))+CR213*SIN(RADIANS(-$C213+Графики!$B$5)),"")</f>
        <v>809.6579611502093</v>
      </c>
      <c r="CU213" s="24">
        <v>-1.0337195865050175</v>
      </c>
      <c r="CV213" s="25">
        <v>0.89764576444830668</v>
      </c>
      <c r="CW213" s="25">
        <v>-1.2291310200600489</v>
      </c>
      <c r="CX213" s="25">
        <v>1.2092930674234563</v>
      </c>
      <c r="CY213" s="18">
        <f t="shared" si="457"/>
        <v>16.853544262263252</v>
      </c>
      <c r="CZ213" s="18">
        <f t="shared" si="458"/>
        <v>21.277658579300216</v>
      </c>
      <c r="DA213" s="18">
        <f>IF(ISNUMBER(CY213),DA212+CY213*0.5,IF(ISNUMBER(CY414),0,""))</f>
        <v>685.53749887215668</v>
      </c>
      <c r="DB213" s="18">
        <f>IF(ISNUMBER(CZ213),DB212+CZ213*0.5,IF(ISNUMBER(CZ414),0,""))</f>
        <v>807.97380593811965</v>
      </c>
      <c r="DC213" s="18">
        <f>IF(ISNUMBER(DA213), DA213*COS(RADIANS(-$C213+Графики!$B$3))+DB213*SIN(RADIANS(-$C213+Графики!$B$3)),"")</f>
        <v>685.53749887215668</v>
      </c>
      <c r="DD213" s="19">
        <f>IF(ISNUMBER(DA213), DA213*COS(RADIANS(-$C213+Графики!$B$5))+DB213*SIN(RADIANS(-$C213+Графики!$B$5)),"")</f>
        <v>807.97380593811965</v>
      </c>
      <c r="DE213" s="24">
        <v>-0.8989235700133672</v>
      </c>
      <c r="DF213" s="25">
        <v>0.97076640471133036</v>
      </c>
      <c r="DG213" s="25">
        <v>-1.2151887403201129</v>
      </c>
      <c r="DH213" s="25">
        <v>1.1226067790223497</v>
      </c>
      <c r="DI213" s="18">
        <f t="shared" si="459"/>
        <v>16.315399099724594</v>
      </c>
      <c r="DJ213" s="18">
        <f t="shared" si="460"/>
        <v>20.399699378975157</v>
      </c>
      <c r="DK213" s="18">
        <f>IF(ISNUMBER(DI213),DK212+DI213*0.5,IF(ISNUMBER(DI414),0,""))</f>
        <v>680.46518942200589</v>
      </c>
      <c r="DL213" s="18">
        <f>IF(ISNUMBER(DJ213),DL212+DJ213*0.5,IF(ISNUMBER(DJ414),0,""))</f>
        <v>808.34157364562736</v>
      </c>
      <c r="DM213" s="18">
        <f>IF(ISNUMBER(DK213), DK213*COS(RADIANS(-$C213+Графики!$B$3))+DL213*SIN(RADIANS(-$C213+Графики!$B$3)),"")</f>
        <v>680.46518942200589</v>
      </c>
      <c r="DN213" s="19">
        <f>IF(ISNUMBER(DK213), DK213*COS(RADIANS(-$C213+Графики!$B$5))+DL213*SIN(RADIANS(-$C213+Графики!$B$5)),"")</f>
        <v>808.34157364562736</v>
      </c>
      <c r="DO213" s="24">
        <v>-0.9284755985825609</v>
      </c>
      <c r="DP213" s="25">
        <v>0.85626328145416508</v>
      </c>
      <c r="DQ213" s="25">
        <v>-1.2817404497629825</v>
      </c>
      <c r="DR213" s="25">
        <v>1.2599009758802358</v>
      </c>
      <c r="DS213" s="18">
        <f t="shared" si="461"/>
        <v>15.574155207355673</v>
      </c>
      <c r="DT213" s="18">
        <f t="shared" si="462"/>
        <v>22.178187100584484</v>
      </c>
      <c r="DU213" s="18">
        <f>IF(ISNUMBER(DS213),DU212+DS213*0.5,IF(ISNUMBER(DS414),0,""))</f>
        <v>693.36521021543354</v>
      </c>
      <c r="DV213" s="18">
        <f>IF(ISNUMBER(DT213),DV212+DT213*0.5,IF(ISNUMBER(DT414),0,""))</f>
        <v>806.04169469189333</v>
      </c>
      <c r="DW213" s="18">
        <f>IF(ISNUMBER(DU213), DU213*COS(RADIANS(-$C213+Графики!$B$3))+DV213*SIN(RADIANS(-$C213+Графики!$B$3)),"")</f>
        <v>693.36521021543354</v>
      </c>
      <c r="DX213" s="19">
        <f>IF(ISNUMBER(DU213), DU213*COS(RADIANS(-$C213+Графики!$B$5))+DV213*SIN(RADIANS(-$C213+Графики!$B$5)),"")</f>
        <v>806.04169469189333</v>
      </c>
      <c r="DY213" s="24">
        <v>-0.96581912099190248</v>
      </c>
      <c r="DZ213" s="25">
        <v>0.83547077823439231</v>
      </c>
      <c r="EA213" s="25">
        <v>-1.2203431087635332</v>
      </c>
      <c r="EB213" s="25">
        <v>1.3017992357234616</v>
      </c>
      <c r="EC213" s="18">
        <f t="shared" si="463"/>
        <v>15.718572416398437</v>
      </c>
      <c r="ED213" s="18">
        <f t="shared" si="464"/>
        <v>22.008067050681433</v>
      </c>
      <c r="EE213" s="18">
        <f>IF(ISNUMBER(EC213),EE212+EC213*0.5,IF(ISNUMBER(EC414),0,""))</f>
        <v>682.45399268949086</v>
      </c>
      <c r="EF213" s="18">
        <f>IF(ISNUMBER(ED213),EF212+ED213*0.5,IF(ISNUMBER(ED414),0,""))</f>
        <v>798.4023329539931</v>
      </c>
      <c r="EG213" s="18">
        <f>IF(ISNUMBER(EE213), EE213*COS(RADIANS(-$C213+Графики!$B$3))+EF213*SIN(RADIANS(-$C213+Графики!$B$3)),"")</f>
        <v>682.45399268949086</v>
      </c>
      <c r="EH213" s="19">
        <f>IF(ISNUMBER(EE213), EE213*COS(RADIANS(-$C213+Графики!$B$5))+EF213*SIN(RADIANS(-$C213+Графики!$B$5)),"")</f>
        <v>798.4023329539931</v>
      </c>
      <c r="EI213" s="24">
        <v>-1.0251608306894564</v>
      </c>
      <c r="EJ213" s="25">
        <v>0.83905139131605222</v>
      </c>
      <c r="EK213" s="25">
        <v>-1.1762203994237133</v>
      </c>
      <c r="EL213" s="25">
        <v>1.1222337002915934</v>
      </c>
      <c r="EM213" s="18">
        <f t="shared" si="465"/>
        <v>16.267603033560896</v>
      </c>
      <c r="EN213" s="18">
        <f t="shared" si="466"/>
        <v>20.056450974107289</v>
      </c>
      <c r="EO213" s="18">
        <f>IF(ISNUMBER(EM213),EO212+EM213*0.5,IF(ISNUMBER(EM414),0,""))</f>
        <v>689.9054014057848</v>
      </c>
      <c r="EP213" s="18">
        <f>IF(ISNUMBER(EN213),EP212+EN213*0.5,IF(ISNUMBER(EN414),0,""))</f>
        <v>803.92348047809094</v>
      </c>
      <c r="EQ213" s="18">
        <f>IF(ISNUMBER(EO213), EO213*COS(RADIANS(-$C213+Графики!$B$3))+EP213*SIN(RADIANS(-$C213+Графики!$B$3)),"")</f>
        <v>689.9054014057848</v>
      </c>
      <c r="ER213" s="19">
        <f>IF(ISNUMBER(EO213), EO213*COS(RADIANS(-$C213+Графики!$B$5))+EP213*SIN(RADIANS(-$C213+Графики!$B$5)),"")</f>
        <v>803.92348047809094</v>
      </c>
      <c r="ES213" s="24">
        <v>-0.93203456075368263</v>
      </c>
      <c r="ET213" s="25">
        <v>0.98848614744497965</v>
      </c>
      <c r="EU213" s="25">
        <v>-1.2310255196487387</v>
      </c>
      <c r="EV213" s="25">
        <v>1.2300165958283087</v>
      </c>
      <c r="EW213" s="18">
        <f t="shared" si="467"/>
        <v>16.758920267241734</v>
      </c>
      <c r="EX213" s="18">
        <f t="shared" si="468"/>
        <v>21.474993007202468</v>
      </c>
      <c r="EY213" s="18">
        <f>IF(ISNUMBER(EW213),EY212+EW213*0.5,IF(ISNUMBER(EW414),0,""))</f>
        <v>676.69974221317193</v>
      </c>
      <c r="EZ213" s="18">
        <f>IF(ISNUMBER(EX213),EZ212+EX213*0.5,IF(ISNUMBER(EX414),0,""))</f>
        <v>801.5465718286373</v>
      </c>
      <c r="FA213" s="18">
        <f>IF(ISNUMBER(EY213), EY213*COS(RADIANS(-$C213+Графики!$B$3))+EZ213*SIN(RADIANS(-$C213+Графики!$B$3)),"")</f>
        <v>676.69974221317193</v>
      </c>
      <c r="FB213" s="19">
        <f>IF(ISNUMBER(EY213), EY213*COS(RADIANS(-$C213+Графики!$B$5))+EZ213*SIN(RADIANS(-$C213+Графики!$B$5)),"")</f>
        <v>801.5465718286373</v>
      </c>
      <c r="FC213" s="24">
        <v>-0.95992241611947571</v>
      </c>
      <c r="FD213" s="25">
        <v>0.92683626734602209</v>
      </c>
      <c r="FE213" s="25">
        <v>-1.1566031200222733</v>
      </c>
      <c r="FF213" s="25">
        <v>1.1201566356682402</v>
      </c>
      <c r="FG213" s="18">
        <f t="shared" si="469"/>
        <v>16.464331675144511</v>
      </c>
      <c r="FH213" s="18">
        <f t="shared" si="470"/>
        <v>19.867169831313149</v>
      </c>
      <c r="FI213" s="18">
        <f>IF(ISNUMBER(FG213),FI212+FG213*0.5,IF(ISNUMBER(FG414),0,""))</f>
        <v>684.55601386778631</v>
      </c>
      <c r="FJ213" s="18">
        <f>IF(ISNUMBER(FH213),FJ212+FH213*0.5,IF(ISNUMBER(FH414),0,""))</f>
        <v>806.36973040434793</v>
      </c>
      <c r="FK213" s="18">
        <f>IF(ISNUMBER(FI213), FI213*COS(RADIANS(-$C213+Графики!$B$3))+FJ213*SIN(RADIANS(-$C213+Графики!$B$3)),"")</f>
        <v>684.55601386778631</v>
      </c>
      <c r="FL213" s="19">
        <f>IF(ISNUMBER(FI213), FI213*COS(RADIANS(-$C213+Графики!$B$5))+FJ213*SIN(RADIANS(-$C213+Графики!$B$5)),"")</f>
        <v>806.36973040434793</v>
      </c>
      <c r="FM213" s="24">
        <v>-0.92834614927714831</v>
      </c>
      <c r="FN213" s="25">
        <v>0.98463519394980648</v>
      </c>
      <c r="FO213" s="25">
        <v>-1.2723059715120224</v>
      </c>
      <c r="FP213" s="25">
        <v>1.146993627979956</v>
      </c>
      <c r="FQ213" s="18">
        <f t="shared" si="471"/>
        <v>16.693136099941832</v>
      </c>
      <c r="FR213" s="18">
        <f t="shared" si="472"/>
        <v>21.110803425805084</v>
      </c>
      <c r="FS213" s="18">
        <f>IF(ISNUMBER(FQ213),FS212+FQ213*0.5,IF(ISNUMBER(FQ414),0,""))</f>
        <v>689.6470399171709</v>
      </c>
      <c r="FT213" s="18">
        <f>IF(ISNUMBER(FR213),FT212+FR213*0.5,IF(ISNUMBER(FR414),0,""))</f>
        <v>800.48879556306417</v>
      </c>
      <c r="FU213" s="18">
        <f>IF(ISNUMBER(FS213), FS213*COS(RADIANS(-$C213+Графики!$B$3))+FT213*SIN(RADIANS(-$C213+Графики!$B$3)),"")</f>
        <v>689.6470399171709</v>
      </c>
      <c r="FV213" s="19">
        <f>IF(ISNUMBER(FS213), FS213*COS(RADIANS(-$C213+Графики!$B$5))+FT213*SIN(RADIANS(-$C213+Графики!$B$5)),"")</f>
        <v>800.48879556306417</v>
      </c>
      <c r="FW213" s="24">
        <v>-0.93386934804539101</v>
      </c>
      <c r="FX213" s="25">
        <v>0.87441524431616868</v>
      </c>
      <c r="FY213" s="25">
        <v>-1.1292634983251699</v>
      </c>
      <c r="FZ213" s="25">
        <v>1.2146632931479098</v>
      </c>
      <c r="GA213" s="18">
        <f t="shared" si="473"/>
        <v>15.779605058590169</v>
      </c>
      <c r="GB213" s="18">
        <f t="shared" si="474"/>
        <v>20.453193658513744</v>
      </c>
      <c r="GC213" s="18">
        <f>IF(ISNUMBER(GA213),GC212+GA213*0.5,IF(ISNUMBER(GA414),0,""))</f>
        <v>693.94513611646596</v>
      </c>
      <c r="GD213" s="18">
        <f>IF(ISNUMBER(GB213),GD212+GB213*0.5,IF(ISNUMBER(GB414),0,""))</f>
        <v>792.02737578471272</v>
      </c>
      <c r="GE213" s="18">
        <f>IF(ISNUMBER(GC213), GC213*COS(RADIANS(-$C213+Графики!$B$3))+GD213*SIN(RADIANS(-$C213+Графики!$B$3)),"")</f>
        <v>693.94513611646596</v>
      </c>
      <c r="GF213" s="19">
        <f>IF(ISNUMBER(GC213), GC213*COS(RADIANS(-$C213+Графики!$B$5))+GD213*SIN(RADIANS(-$C213+Графики!$B$5)),"")</f>
        <v>792.02737578471272</v>
      </c>
      <c r="GG213" s="24">
        <v>-0.9866225489187328</v>
      </c>
      <c r="GH213" s="25">
        <v>1.0013623876908291</v>
      </c>
      <c r="GI213" s="25">
        <v>-1.2421952697528271</v>
      </c>
      <c r="GJ213" s="25">
        <v>1.2300762333770747</v>
      </c>
      <c r="GK213" s="18">
        <f t="shared" si="475"/>
        <v>17.347571102889027</v>
      </c>
      <c r="GL213" s="18">
        <f t="shared" si="476"/>
        <v>21.572965198676744</v>
      </c>
      <c r="GM213" s="18">
        <f>IF(ISNUMBER(GK213),GM212+GK213*0.5,IF(ISNUMBER(GK414),0,""))</f>
        <v>693.1217398249828</v>
      </c>
      <c r="GN213" s="18">
        <f>IF(ISNUMBER(GL213),GN212+GL213*0.5,IF(ISNUMBER(GL414),0,""))</f>
        <v>803.56958323073138</v>
      </c>
      <c r="GO213" s="18">
        <f>IF(ISNUMBER(GM213), GM213*COS(RADIANS(-$C213+Графики!$B$3))+GN213*SIN(RADIANS(-$C213+Графики!$B$3)),"")</f>
        <v>693.1217398249828</v>
      </c>
      <c r="GP213" s="19">
        <f>IF(ISNUMBER(GM213), GM213*COS(RADIANS(-$C213+Графики!$B$5))+GN213*SIN(RADIANS(-$C213+Графики!$B$5)),"")</f>
        <v>803.56958323073138</v>
      </c>
      <c r="GQ213" s="24">
        <v>-0.97466500504627296</v>
      </c>
      <c r="GR213" s="25">
        <v>0.92411687336994308</v>
      </c>
      <c r="GS213" s="25">
        <v>-1.1429969850207296</v>
      </c>
      <c r="GT213" s="25">
        <v>1.1438349482076322</v>
      </c>
      <c r="GU213" s="18">
        <f t="shared" si="477"/>
        <v>16.569239531765177</v>
      </c>
      <c r="GV213" s="18">
        <f t="shared" si="478"/>
        <v>19.955048736648045</v>
      </c>
      <c r="GW213" s="18">
        <f>IF(ISNUMBER(GU213),GW212+GU213*0.5,IF(ISNUMBER(GU414),0,""))</f>
        <v>690.05023554851846</v>
      </c>
      <c r="GX213" s="18">
        <f>IF(ISNUMBER(GV213),GX212+GV213*0.5,IF(ISNUMBER(GV414),0,""))</f>
        <v>803.06537325832778</v>
      </c>
      <c r="GY213" s="18">
        <f>IF(ISNUMBER(GW213), GW213*COS(RADIANS(-$C213+Графики!$B$3))+GX213*SIN(RADIANS(-$C213+Графики!$B$3)),"")</f>
        <v>690.05023554851846</v>
      </c>
      <c r="GZ213" s="19">
        <f>IF(ISNUMBER(GW213), GW213*COS(RADIANS(-$C213+Графики!$B$5))+GX213*SIN(RADIANS(-$C213+Графики!$B$5)),"")</f>
        <v>803.06537325832778</v>
      </c>
      <c r="HA213" s="24">
        <v>-1.0261061566777245</v>
      </c>
      <c r="HB213" s="25">
        <v>0.90885403942235043</v>
      </c>
      <c r="HC213" s="25">
        <v>-1.2502385079590936</v>
      </c>
      <c r="HD213" s="25">
        <v>1.187689135068891</v>
      </c>
      <c r="HE213" s="18">
        <f t="shared" si="479"/>
        <v>16.884910740271838</v>
      </c>
      <c r="HF213" s="18">
        <f t="shared" si="480"/>
        <v>21.27332726475948</v>
      </c>
      <c r="HG213" s="18">
        <f>IF(ISNUMBER(HE213),HG212+HE213*0.5,IF(ISNUMBER(HE414),0,""))</f>
        <v>691.59804851799095</v>
      </c>
      <c r="HH213" s="18">
        <f>IF(ISNUMBER(HF213),HH212+HF213*0.5,IF(ISNUMBER(HF414),0,""))</f>
        <v>800.21839240525969</v>
      </c>
      <c r="HI213" s="18">
        <f>IF(ISNUMBER(HG213), HG213*COS(RADIANS(-$C213+Графики!$B$3))+HH213*SIN(RADIANS(-$C213+Графики!$B$3)),"")</f>
        <v>691.59804851799095</v>
      </c>
      <c r="HJ213" s="19">
        <f>IF(ISNUMBER(HG213), HG213*COS(RADIANS(-$C213+Графики!$B$5))+HH213*SIN(RADIANS(-$C213+Графики!$B$5)),"")</f>
        <v>800.21839240525969</v>
      </c>
      <c r="HK213" s="24">
        <v>-1.0129372340394005</v>
      </c>
      <c r="HL213" s="25">
        <v>0.91118949158215068</v>
      </c>
      <c r="HM213" s="25">
        <v>-1.2877149173349343</v>
      </c>
      <c r="HN213" s="25">
        <v>1.1745632795965779</v>
      </c>
      <c r="HO213" s="18">
        <f t="shared" si="481"/>
        <v>16.790384277950217</v>
      </c>
      <c r="HP213" s="18">
        <f t="shared" si="482"/>
        <v>21.485777363954167</v>
      </c>
      <c r="HQ213" s="18">
        <f>IF(ISNUMBER(HO213),HQ212+HO213*0.5,IF(ISNUMBER(HO414),0,""))</f>
        <v>687.86965392499837</v>
      </c>
      <c r="HR213" s="18">
        <f>IF(ISNUMBER(HP213),HR212+HP213*0.5,IF(ISNUMBER(HP414),0,""))</f>
        <v>814.53428229640235</v>
      </c>
      <c r="HS213" s="18">
        <f>IF(ISNUMBER(HQ213), HQ213*COS(RADIANS(-$C213+Графики!$B$3))+HR213*SIN(RADIANS(-$C213+Графики!$B$3)),"")</f>
        <v>687.86965392499837</v>
      </c>
      <c r="HT213" s="19">
        <f>IF(ISNUMBER(HQ213), HQ213*COS(RADIANS(-$C213+Графики!$B$5))+HR213*SIN(RADIANS(-$C213+Графики!$B$5)),"")</f>
        <v>814.53428229640235</v>
      </c>
      <c r="HU213" s="24">
        <v>-1.0152594371577188</v>
      </c>
      <c r="HV213" s="25">
        <v>1.0023034514628539</v>
      </c>
      <c r="HW213" s="25">
        <v>-1.2041199367362305</v>
      </c>
      <c r="HX213" s="25">
        <v>1.1737891607993118</v>
      </c>
      <c r="HY213" s="18">
        <f t="shared" si="483"/>
        <v>17.605648004978793</v>
      </c>
      <c r="HZ213" s="18">
        <f t="shared" si="484"/>
        <v>20.749682283756741</v>
      </c>
      <c r="IA213" s="18">
        <f>IF(ISNUMBER(HY213),IA212+HY213*0.5,IF(ISNUMBER(HY414),0,""))</f>
        <v>684.81205592210085</v>
      </c>
      <c r="IB213" s="18">
        <f>IF(ISNUMBER(HZ213),IB212+HZ213*0.5,IF(ISNUMBER(HZ414),0,""))</f>
        <v>794.90403369539979</v>
      </c>
      <c r="IC213" s="18">
        <f>IF(ISNUMBER(IA213), IA213*COS(RADIANS(-$C213+Графики!$B$3))+IB213*SIN(RADIANS(-$C213+Графики!$B$3)),"")</f>
        <v>684.81205592210085</v>
      </c>
      <c r="ID213" s="19">
        <f>IF(ISNUMBER(IA213), IA213*COS(RADIANS(-$C213+Графики!$B$5))+IB213*SIN(RADIANS(-$C213+Графики!$B$5)),"")</f>
        <v>794.90403369539979</v>
      </c>
      <c r="IE213" s="24">
        <v>-0.95934365085480666</v>
      </c>
      <c r="IF213" s="25">
        <v>0.96950632531882974</v>
      </c>
      <c r="IG213" s="25">
        <v>-1.2137934853767771</v>
      </c>
      <c r="IH213" s="25">
        <v>1.1308070991175061</v>
      </c>
      <c r="II213" s="18">
        <f t="shared" si="485"/>
        <v>16.831596589984564</v>
      </c>
      <c r="IJ213" s="18">
        <f t="shared" si="486"/>
        <v>20.459072381490316</v>
      </c>
      <c r="IK213" s="18">
        <f>IF(ISNUMBER(II213),IK212+II213*0.5,IF(ISNUMBER(II414),0,""))</f>
        <v>687.4585054847131</v>
      </c>
      <c r="IL213" s="18">
        <f>IF(ISNUMBER(IJ213),IL212+IJ213*0.5,IF(ISNUMBER(IJ414),0,""))</f>
        <v>798.42340022465839</v>
      </c>
      <c r="IM213" s="18">
        <f>IF(ISNUMBER(IK213), IK213*COS(RADIANS(-$C213+Графики!$B$3))+IL213*SIN(RADIANS(-$C213+Графики!$B$3)),"")</f>
        <v>687.4585054847131</v>
      </c>
      <c r="IN213" s="19">
        <f>IF(ISNUMBER(IK213), IK213*COS(RADIANS(-$C213+Графики!$B$5))+IL213*SIN(RADIANS(-$C213+Графики!$B$5)),"")</f>
        <v>798.42340022465839</v>
      </c>
      <c r="IO213" s="24">
        <v>-0.89585425882011049</v>
      </c>
      <c r="IP213" s="25">
        <v>0.87460063240951047</v>
      </c>
      <c r="IQ213" s="25">
        <v>-1.2826773038302206</v>
      </c>
      <c r="IR213" s="25">
        <v>1.1476692421924637</v>
      </c>
      <c r="IS213" s="18">
        <f t="shared" si="487"/>
        <v>15.449518887456195</v>
      </c>
      <c r="IT213" s="18">
        <f t="shared" si="488"/>
        <v>21.207184638066558</v>
      </c>
      <c r="IU213" s="18">
        <f>IF(ISNUMBER(IS213),IU212+IS213*0.5,IF(ISNUMBER(IS414),0,""))</f>
        <v>682.91409855954691</v>
      </c>
      <c r="IV213" s="18">
        <f>IF(ISNUMBER(IT213),IV212+IT213*0.5,IF(ISNUMBER(IT414),0,""))</f>
        <v>804.14610459642495</v>
      </c>
      <c r="IW213" s="18">
        <f>IF(ISNUMBER(IU213), IU213*COS(RADIANS(-$C213+Графики!$B$3))+IV213*SIN(RADIANS(-$C213+Графики!$B$3)),"")</f>
        <v>682.91409855954691</v>
      </c>
      <c r="IX213" s="19">
        <f>IF(ISNUMBER(IU213), IU213*COS(RADIANS(-$C213+Графики!$B$5))+IV213*SIN(RADIANS(-$C213+Графики!$B$5)),"")</f>
        <v>804.14610459642495</v>
      </c>
    </row>
    <row r="214" spans="1:258" s="88" customFormat="1" x14ac:dyDescent="0.25">
      <c r="A214" s="44">
        <v>214</v>
      </c>
      <c r="B214" s="50">
        <v>0</v>
      </c>
      <c r="C214" s="11">
        <f>IF(Графики!$A$7="Расчитывать с учетом закручивания скважины",B214,0)</f>
        <v>0</v>
      </c>
      <c r="D214" s="47">
        <v>105.5</v>
      </c>
      <c r="E214" s="34">
        <f>IF(ISNUMBER(INDEX($I$1:$IX$303,$A214,E$1) ),INDEX($I$1:$IX$303,$A214,E$1),0)</f>
        <v>-23.413772557673735</v>
      </c>
      <c r="F214" s="35">
        <f>IF(ISNUMBER(INDEX($I$1:$IX$303,$A214,F$1) ),INDEX($I$1:$IX$303,$A214,F$1),0)</f>
        <v>-6.9929758039145566</v>
      </c>
      <c r="G214" s="35">
        <f>IF(ISNUMBER(INDEX($I$1:$IX$303,$A214,G$1) ),INDEX($I$1:$IX$303,$A214,G$1)-$G$305,0)</f>
        <v>-303.47688036676107</v>
      </c>
      <c r="H214" s="36">
        <f>IF(ISNUMBER(INDEX($I$1:$IX$303,$A214,H$1) ),INDEX($I$1:$IX$303,$A214,H$1)-$H$305,0)</f>
        <v>-354.39030748842981</v>
      </c>
      <c r="I214" s="29">
        <v>1.3214091154992182</v>
      </c>
      <c r="J214" s="25">
        <v>-1.3618567858426445</v>
      </c>
      <c r="K214" s="25">
        <v>0.39031400778093128</v>
      </c>
      <c r="L214" s="25">
        <v>-0.41102852308246807</v>
      </c>
      <c r="M214" s="18">
        <f t="shared" si="439"/>
        <v>-23.413772557673735</v>
      </c>
      <c r="N214" s="18">
        <f t="shared" si="440"/>
        <v>-6.9929758039145566</v>
      </c>
      <c r="O214" s="18">
        <f>IF(ISNUMBER(M214),O213+M214*0.5,IF(ISNUMBER(M415),0,""))</f>
        <v>674.43927552265359</v>
      </c>
      <c r="P214" s="18">
        <f>IF(ISNUMBER(N214),P213+N214*0.5,IF(ISNUMBER(N415),0,""))</f>
        <v>801.03935599560771</v>
      </c>
      <c r="Q214" s="18">
        <f>IF(ISNUMBER(O214), O214*COS(RADIANS(-$C214+Графики!$B$3))+P214*SIN(RADIANS(-$C214+Графики!$B$3)),"")</f>
        <v>674.43927552265359</v>
      </c>
      <c r="R214" s="19">
        <f>IF(ISNUMBER(O214), O214*COS(RADIANS(-$C214+Графики!$B$5))+P214*SIN(RADIANS(-$C214+Графики!$B$5)),"")</f>
        <v>801.03935599560771</v>
      </c>
      <c r="S214" s="29">
        <v>1.4306126390210299</v>
      </c>
      <c r="T214" s="25">
        <v>-1.4825519229025981</v>
      </c>
      <c r="U214" s="25">
        <v>0.38006194741652899</v>
      </c>
      <c r="V214" s="25">
        <v>-0.44105870656331203</v>
      </c>
      <c r="W214" s="18">
        <f t="shared" si="441"/>
        <v>-25.419418386623498</v>
      </c>
      <c r="X214" s="18">
        <f t="shared" si="442"/>
        <v>-7.1655681628338286</v>
      </c>
      <c r="Y214" s="18">
        <f>IF(ISNUMBER(W214),Y213+W214*0.5,IF(ISNUMBER(W415),0,""))</f>
        <v>672.01657263607967</v>
      </c>
      <c r="Z214" s="18">
        <f>IF(ISNUMBER(X214),Z213+X214*0.5,IF(ISNUMBER(X415),0,""))</f>
        <v>801.80627899320314</v>
      </c>
      <c r="AA214" s="18">
        <f>IF(ISNUMBER(Y214), Y214*COS(RADIANS(-$C214+Графики!$B$3))+Z214*SIN(RADIANS(-$C214+Графики!$B$3)),"")</f>
        <v>672.01657263607967</v>
      </c>
      <c r="AB214" s="18">
        <f>IF(ISNUMBER(Y214), Y214*COS(RADIANS(-$C214+Графики!$B$5))+Z214*SIN(RADIANS(-$C214+Графики!$B$5)),"")</f>
        <v>801.80627899320314</v>
      </c>
      <c r="AC214" s="24">
        <v>1.4041631056182993</v>
      </c>
      <c r="AD214" s="25">
        <v>-1.4490425336584782</v>
      </c>
      <c r="AE214" s="25">
        <v>0.31094842932590672</v>
      </c>
      <c r="AF214" s="25">
        <v>-0.43363799095573807</v>
      </c>
      <c r="AG214" s="18">
        <f t="shared" si="443"/>
        <v>-24.896343695103056</v>
      </c>
      <c r="AH214" s="18">
        <f t="shared" si="444"/>
        <v>-6.4976965767170354</v>
      </c>
      <c r="AI214" s="18">
        <f>IF(ISNUMBER(AG214),AI213+AG214*0.5,IF(ISNUMBER(AG415),0,""))</f>
        <v>676.32633128808209</v>
      </c>
      <c r="AJ214" s="18">
        <f>IF(ISNUMBER(AH214),AJ213+AH214*0.5,IF(ISNUMBER(AH415),0,""))</f>
        <v>805.36787515637673</v>
      </c>
      <c r="AK214" s="18">
        <f>IF(ISNUMBER(AI214), AI214*COS(RADIANS(-$C214+Графики!$B$3))+AJ214*SIN(RADIANS(-$C214+Графики!$B$3)),"")</f>
        <v>676.32633128808209</v>
      </c>
      <c r="AL214" s="19">
        <f>IF(ISNUMBER(AI214), AI214*COS(RADIANS(-$C214+Графики!$B$5))+AJ214*SIN(RADIANS(-$C214+Графики!$B$5)),"")</f>
        <v>805.36787515637673</v>
      </c>
      <c r="AM214" s="24">
        <v>1.3694284625131175</v>
      </c>
      <c r="AN214" s="25">
        <v>-1.4941636777350098</v>
      </c>
      <c r="AO214" s="25">
        <v>0.44315309232360378</v>
      </c>
      <c r="AP214" s="25">
        <v>-0.38933991471210139</v>
      </c>
      <c r="AQ214" s="18">
        <f t="shared" si="445"/>
        <v>-24.9869548178219</v>
      </c>
      <c r="AR214" s="18">
        <f t="shared" si="446"/>
        <v>-7.2648080817917915</v>
      </c>
      <c r="AS214" s="18">
        <f>IF(ISNUMBER(AQ214),AS213+AQ214*0.5,IF(ISNUMBER(AQ415),0,""))</f>
        <v>666.61265429834862</v>
      </c>
      <c r="AT214" s="18">
        <f>IF(ISNUMBER(AR214),AT213+AR214*0.5,IF(ISNUMBER(AR415),0,""))</f>
        <v>797.00990569190037</v>
      </c>
      <c r="AU214" s="18">
        <f>IF(ISNUMBER(AS214), AS214*COS(RADIANS(-$C214+Графики!$B$3))+AT214*SIN(RADIANS(-$C214+Графики!$B$3)),"")</f>
        <v>666.61265429834862</v>
      </c>
      <c r="AV214" s="19">
        <f>IF(ISNUMBER(AS214), AS214*COS(RADIANS(-$C214+Графики!$B$5))+AT214*SIN(RADIANS(-$C214+Графики!$B$5)),"")</f>
        <v>797.00990569190037</v>
      </c>
      <c r="AW214" s="24">
        <v>1.4162417666618465</v>
      </c>
      <c r="AX214" s="25">
        <v>-1.4612709729397986</v>
      </c>
      <c r="AY214" s="25">
        <v>0.33135088381659483</v>
      </c>
      <c r="AZ214" s="25">
        <v>-0.45475031879868821</v>
      </c>
      <c r="BA214" s="18">
        <f t="shared" si="447"/>
        <v>-25.108396850577662</v>
      </c>
      <c r="BB214" s="18">
        <f t="shared" si="448"/>
        <v>-6.85997331444102</v>
      </c>
      <c r="BC214" s="18">
        <f>IF(ISNUMBER(BA214),BC213+BA214*0.5,IF(ISNUMBER(BA415),0,""))</f>
        <v>666.03208389176541</v>
      </c>
      <c r="BD214" s="18">
        <f>IF(ISNUMBER(BB214),BD213+BB214*0.5,IF(ISNUMBER(BB415),0,""))</f>
        <v>800.09644143922924</v>
      </c>
      <c r="BE214" s="18">
        <f>IF(ISNUMBER(BC214), BC214*COS(RADIANS(-$C214+Графики!$B$3))+BD214*SIN(RADIANS(-$C214+Графики!$B$3)),"")</f>
        <v>666.03208389176541</v>
      </c>
      <c r="BF214" s="19">
        <f>IF(ISNUMBER(BC214), BC214*COS(RADIANS(-$C214+Графики!$B$5))+BD214*SIN(RADIANS(-$C214+Графики!$B$5)),"")</f>
        <v>800.09644143922924</v>
      </c>
      <c r="BG214" s="24">
        <v>1.4394129789014043</v>
      </c>
      <c r="BH214" s="25">
        <v>-1.3879723637618262</v>
      </c>
      <c r="BI214" s="25">
        <v>0.3059352881493248</v>
      </c>
      <c r="BJ214" s="25">
        <v>-0.32665179008250189</v>
      </c>
      <c r="BK214" s="18">
        <f t="shared" si="449"/>
        <v>-24.67108831218961</v>
      </c>
      <c r="BL214" s="18">
        <f t="shared" si="450"/>
        <v>-5.5203356220920821</v>
      </c>
      <c r="BM214" s="18">
        <f>IF(ISNUMBER(BK214),BM213+BK214*0.5,IF(ISNUMBER(BK415),0,""))</f>
        <v>670.47468175598067</v>
      </c>
      <c r="BN214" s="18">
        <f>IF(ISNUMBER(BL214),BN213+BL214*0.5,IF(ISNUMBER(BL415),0,""))</f>
        <v>791.71695640579321</v>
      </c>
      <c r="BO214" s="18">
        <f>IF(ISNUMBER(BM214), BM214*COS(RADIANS(-$C214+Графики!$B$3))+BN214*SIN(RADIANS(-$C214+Графики!$B$3)),"")</f>
        <v>670.47468175598067</v>
      </c>
      <c r="BP214" s="19">
        <f>IF(ISNUMBER(BM214), BM214*COS(RADIANS(-$C214+Графики!$B$5))+BN214*SIN(RADIANS(-$C214+Графики!$B$5)),"")</f>
        <v>791.71695640579321</v>
      </c>
      <c r="BQ214" s="24">
        <v>1.4241514380211064</v>
      </c>
      <c r="BR214" s="25">
        <v>-1.3216767735948354</v>
      </c>
      <c r="BS214" s="25">
        <v>0.35903321785781128</v>
      </c>
      <c r="BT214" s="25">
        <v>-0.3928147555848317</v>
      </c>
      <c r="BU214" s="18">
        <f t="shared" si="451"/>
        <v>-23.959578522825517</v>
      </c>
      <c r="BV214" s="18">
        <f t="shared" si="452"/>
        <v>-6.5610642316267027</v>
      </c>
      <c r="BW214" s="18">
        <f>IF(ISNUMBER(BU214),BW213+BU214*0.5,IF(ISNUMBER(BU415),0,""))</f>
        <v>675.82502634474156</v>
      </c>
      <c r="BX214" s="18">
        <f>IF(ISNUMBER(BV214),BX213+BV214*0.5,IF(ISNUMBER(BV415),0,""))</f>
        <v>795.03259725312273</v>
      </c>
      <c r="BY214" s="18">
        <f>IF(ISNUMBER(BW214), BW214*COS(RADIANS(-$C214+Графики!$B$3))+BX214*SIN(RADIANS(-$C214+Графики!$B$3)),"")</f>
        <v>675.82502634474156</v>
      </c>
      <c r="BZ214" s="19">
        <f>IF(ISNUMBER(BW214), BW214*COS(RADIANS(-$C214+Графики!$B$5))+BX214*SIN(RADIANS(-$C214+Графики!$B$5)),"")</f>
        <v>795.03259725312273</v>
      </c>
      <c r="CA214" s="29">
        <v>1.4613620725173766</v>
      </c>
      <c r="CB214" s="25">
        <v>-1.3837432835908314</v>
      </c>
      <c r="CC214" s="25">
        <v>0.3296878477251719</v>
      </c>
      <c r="CD214" s="25">
        <v>-0.38305737333011558</v>
      </c>
      <c r="CE214" s="18">
        <f t="shared" si="453"/>
        <v>-24.82567723783157</v>
      </c>
      <c r="CF214" s="18">
        <f t="shared" si="454"/>
        <v>-6.2198353131475974</v>
      </c>
      <c r="CG214" s="18">
        <f>IF(ISNUMBER(CE214),CG213+CE214*0.5,IF(ISNUMBER(CE415),0,""))</f>
        <v>682.40590916985161</v>
      </c>
      <c r="CH214" s="18">
        <f>IF(ISNUMBER(CF214),CH213+CF214*0.5,IF(ISNUMBER(CF415),0,""))</f>
        <v>811.76444106921599</v>
      </c>
      <c r="CI214" s="18">
        <f>IF(ISNUMBER(CG214), CG214*COS(RADIANS(-$C214+Графики!$B$3))+CH214*SIN(RADIANS(-$C214+Графики!$B$3)),"")</f>
        <v>682.40590916985161</v>
      </c>
      <c r="CJ214" s="19">
        <f>IF(ISNUMBER(CG214), CG214*COS(RADIANS(-$C214+Графики!$B$5))+CH214*SIN(RADIANS(-$C214+Графики!$B$5)),"")</f>
        <v>811.76444106921599</v>
      </c>
      <c r="CK214" s="24">
        <v>1.3747294853021197</v>
      </c>
      <c r="CL214" s="25">
        <v>-1.3838728260746564</v>
      </c>
      <c r="CM214" s="25">
        <v>0.46594736348794696</v>
      </c>
      <c r="CN214" s="25">
        <v>-0.44960060038996807</v>
      </c>
      <c r="CO214" s="18">
        <f t="shared" si="455"/>
        <v>-24.071021422272889</v>
      </c>
      <c r="CP214" s="18">
        <f t="shared" si="456"/>
        <v>-7.9895782120877525</v>
      </c>
      <c r="CQ214" s="18">
        <f>IF(ISNUMBER(CO214),CQ213+CO214*0.5,IF(ISNUMBER(CO415),0,""))</f>
        <v>682.61841098907337</v>
      </c>
      <c r="CR214" s="18">
        <f>IF(ISNUMBER(CP214),CR213+CP214*0.5,IF(ISNUMBER(CP415),0,""))</f>
        <v>805.66317204416544</v>
      </c>
      <c r="CS214" s="18">
        <f>IF(ISNUMBER(CQ214), CQ214*COS(RADIANS(-$C214+Графики!$B$3))+CR214*SIN(RADIANS(-$C214+Графики!$B$3)),"")</f>
        <v>682.61841098907337</v>
      </c>
      <c r="CT214" s="19">
        <f>IF(ISNUMBER(CQ214), CQ214*COS(RADIANS(-$C214+Графики!$B$5))+CR214*SIN(RADIANS(-$C214+Графики!$B$5)),"")</f>
        <v>805.66317204416544</v>
      </c>
      <c r="CU214" s="24">
        <v>1.3050769102163344</v>
      </c>
      <c r="CV214" s="25">
        <v>-1.4606682590296005</v>
      </c>
      <c r="CW214" s="25">
        <v>0.4315896775174064</v>
      </c>
      <c r="CX214" s="25">
        <v>-0.46661014734359829</v>
      </c>
      <c r="CY214" s="18">
        <f t="shared" si="457"/>
        <v>-24.133336508397402</v>
      </c>
      <c r="CZ214" s="18">
        <f t="shared" si="458"/>
        <v>-7.8381918806165691</v>
      </c>
      <c r="DA214" s="18">
        <f>IF(ISNUMBER(CY214),DA213+CY214*0.5,IF(ISNUMBER(CY415),0,""))</f>
        <v>673.47083061795797</v>
      </c>
      <c r="DB214" s="18">
        <f>IF(ISNUMBER(CZ214),DB213+CZ214*0.5,IF(ISNUMBER(CZ415),0,""))</f>
        <v>804.05470999781141</v>
      </c>
      <c r="DC214" s="18">
        <f>IF(ISNUMBER(DA214), DA214*COS(RADIANS(-$C214+Графики!$B$3))+DB214*SIN(RADIANS(-$C214+Графики!$B$3)),"")</f>
        <v>673.47083061795797</v>
      </c>
      <c r="DD214" s="19">
        <f>IF(ISNUMBER(DA214), DA214*COS(RADIANS(-$C214+Графики!$B$5))+DB214*SIN(RADIANS(-$C214+Графики!$B$5)),"")</f>
        <v>804.05470999781141</v>
      </c>
      <c r="DE214" s="24">
        <v>1.3806009530552723</v>
      </c>
      <c r="DF214" s="25">
        <v>-1.4039731528531296</v>
      </c>
      <c r="DG214" s="25">
        <v>0.39289975007702249</v>
      </c>
      <c r="DH214" s="25">
        <v>-0.38125771828549682</v>
      </c>
      <c r="DI214" s="18">
        <f t="shared" si="459"/>
        <v>-24.297601795051364</v>
      </c>
      <c r="DJ214" s="18">
        <f t="shared" si="460"/>
        <v>-6.7557469860119168</v>
      </c>
      <c r="DK214" s="18">
        <f>IF(ISNUMBER(DI214),DK213+DI214*0.5,IF(ISNUMBER(DI415),0,""))</f>
        <v>668.3163885244802</v>
      </c>
      <c r="DL214" s="18">
        <f>IF(ISNUMBER(DJ214),DL213+DJ214*0.5,IF(ISNUMBER(DJ415),0,""))</f>
        <v>804.96370015262141</v>
      </c>
      <c r="DM214" s="18">
        <f>IF(ISNUMBER(DK214), DK214*COS(RADIANS(-$C214+Графики!$B$3))+DL214*SIN(RADIANS(-$C214+Графики!$B$3)),"")</f>
        <v>668.3163885244802</v>
      </c>
      <c r="DN214" s="19">
        <f>IF(ISNUMBER(DK214), DK214*COS(RADIANS(-$C214+Графики!$B$5))+DL214*SIN(RADIANS(-$C214+Графики!$B$5)),"")</f>
        <v>804.96370015262141</v>
      </c>
      <c r="DO214" s="24">
        <v>1.4675530791507239</v>
      </c>
      <c r="DP214" s="25">
        <v>-1.3892989692259934</v>
      </c>
      <c r="DQ214" s="25">
        <v>0.4634121556049976</v>
      </c>
      <c r="DR214" s="25">
        <v>-0.34778377214028067</v>
      </c>
      <c r="DS214" s="18">
        <f t="shared" si="461"/>
        <v>-24.928154741550522</v>
      </c>
      <c r="DT214" s="18">
        <f t="shared" si="462"/>
        <v>-7.0789607845195253</v>
      </c>
      <c r="DU214" s="18">
        <f>IF(ISNUMBER(DS214),DU213+DS214*0.5,IF(ISNUMBER(DS415),0,""))</f>
        <v>680.90113284465826</v>
      </c>
      <c r="DV214" s="18">
        <f>IF(ISNUMBER(DT214),DV213+DT214*0.5,IF(ISNUMBER(DT415),0,""))</f>
        <v>802.50221429963358</v>
      </c>
      <c r="DW214" s="18">
        <f>IF(ISNUMBER(DU214), DU214*COS(RADIANS(-$C214+Графики!$B$3))+DV214*SIN(RADIANS(-$C214+Графики!$B$3)),"")</f>
        <v>680.90113284465826</v>
      </c>
      <c r="DX214" s="19">
        <f>IF(ISNUMBER(DU214), DU214*COS(RADIANS(-$C214+Графики!$B$5))+DV214*SIN(RADIANS(-$C214+Графики!$B$5)),"")</f>
        <v>802.50221429963358</v>
      </c>
      <c r="DY214" s="24">
        <v>1.3067078206984921</v>
      </c>
      <c r="DZ214" s="25">
        <v>-1.3451608290905117</v>
      </c>
      <c r="EA214" s="25">
        <v>0.28862458410037106</v>
      </c>
      <c r="EB214" s="25">
        <v>-0.39949983665934374</v>
      </c>
      <c r="EC214" s="18">
        <f t="shared" si="463"/>
        <v>-23.139854086751399</v>
      </c>
      <c r="ED214" s="18">
        <f t="shared" si="464"/>
        <v>-6.0049823124761676</v>
      </c>
      <c r="EE214" s="18">
        <f>IF(ISNUMBER(EC214),EE213+EC214*0.5,IF(ISNUMBER(EC415),0,""))</f>
        <v>670.88406564611512</v>
      </c>
      <c r="EF214" s="18">
        <f>IF(ISNUMBER(ED214),EF213+ED214*0.5,IF(ISNUMBER(ED415),0,""))</f>
        <v>795.39984179775502</v>
      </c>
      <c r="EG214" s="18">
        <f>IF(ISNUMBER(EE214), EE214*COS(RADIANS(-$C214+Графики!$B$3))+EF214*SIN(RADIANS(-$C214+Графики!$B$3)),"")</f>
        <v>670.88406564611512</v>
      </c>
      <c r="EH214" s="19">
        <f>IF(ISNUMBER(EE214), EE214*COS(RADIANS(-$C214+Графики!$B$5))+EF214*SIN(RADIANS(-$C214+Графики!$B$5)),"")</f>
        <v>795.39984179775502</v>
      </c>
      <c r="EI214" s="24">
        <v>1.367494532725102</v>
      </c>
      <c r="EJ214" s="25">
        <v>-1.3608898183251592</v>
      </c>
      <c r="EK214" s="25">
        <v>0.31448001174379236</v>
      </c>
      <c r="EL214" s="25">
        <v>-0.41643838050349624</v>
      </c>
      <c r="EM214" s="18">
        <f t="shared" si="465"/>
        <v>-23.807395545165168</v>
      </c>
      <c r="EN214" s="18">
        <f t="shared" si="466"/>
        <v>-6.3784230029995417</v>
      </c>
      <c r="EO214" s="18">
        <f>IF(ISNUMBER(EM214),EO213+EM214*0.5,IF(ISNUMBER(EM415),0,""))</f>
        <v>678.00170363320217</v>
      </c>
      <c r="EP214" s="18">
        <f>IF(ISNUMBER(EN214),EP213+EN214*0.5,IF(ISNUMBER(EN415),0,""))</f>
        <v>800.73426897659112</v>
      </c>
      <c r="EQ214" s="18">
        <f>IF(ISNUMBER(EO214), EO214*COS(RADIANS(-$C214+Графики!$B$3))+EP214*SIN(RADIANS(-$C214+Графики!$B$3)),"")</f>
        <v>678.00170363320217</v>
      </c>
      <c r="ER214" s="19">
        <f>IF(ISNUMBER(EO214), EO214*COS(RADIANS(-$C214+Графики!$B$5))+EP214*SIN(RADIANS(-$C214+Графики!$B$5)),"")</f>
        <v>800.73426897659112</v>
      </c>
      <c r="ES214" s="24">
        <v>1.4278400982357826</v>
      </c>
      <c r="ET214" s="25">
        <v>-1.3806860064738906</v>
      </c>
      <c r="EU214" s="25">
        <v>0.28666631212126603</v>
      </c>
      <c r="EV214" s="25">
        <v>-0.46974037897964793</v>
      </c>
      <c r="EW214" s="18">
        <f t="shared" si="467"/>
        <v>-24.506560174289245</v>
      </c>
      <c r="EX214" s="18">
        <f t="shared" si="468"/>
        <v>-6.6008456865520317</v>
      </c>
      <c r="EY214" s="18">
        <f>IF(ISNUMBER(EW214),EY213+EW214*0.5,IF(ISNUMBER(EW415),0,""))</f>
        <v>664.44646212602731</v>
      </c>
      <c r="EZ214" s="18">
        <f>IF(ISNUMBER(EX214),EZ213+EX214*0.5,IF(ISNUMBER(EX415),0,""))</f>
        <v>798.24614898536129</v>
      </c>
      <c r="FA214" s="18">
        <f>IF(ISNUMBER(EY214), EY214*COS(RADIANS(-$C214+Графики!$B$3))+EZ214*SIN(RADIANS(-$C214+Графики!$B$3)),"")</f>
        <v>664.44646212602731</v>
      </c>
      <c r="FB214" s="19">
        <f>IF(ISNUMBER(EY214), EY214*COS(RADIANS(-$C214+Графики!$B$5))+EZ214*SIN(RADIANS(-$C214+Графики!$B$5)),"")</f>
        <v>798.24614898536129</v>
      </c>
      <c r="FC214" s="24">
        <v>1.4207830227656377</v>
      </c>
      <c r="FD214" s="25">
        <v>-1.3451667295729404</v>
      </c>
      <c r="FE214" s="25">
        <v>0.29964858525952898</v>
      </c>
      <c r="FF214" s="25">
        <v>-0.38135521486696911</v>
      </c>
      <c r="FG214" s="18">
        <f t="shared" si="469"/>
        <v>-24.135121312661049</v>
      </c>
      <c r="FH214" s="18">
        <f t="shared" si="470"/>
        <v>-5.9428442838781077</v>
      </c>
      <c r="FI214" s="18">
        <f>IF(ISNUMBER(FG214),FI213+FG214*0.5,IF(ISNUMBER(FG415),0,""))</f>
        <v>672.48845321145575</v>
      </c>
      <c r="FJ214" s="18">
        <f>IF(ISNUMBER(FH214),FJ213+FH214*0.5,IF(ISNUMBER(FH415),0,""))</f>
        <v>803.39830826240893</v>
      </c>
      <c r="FK214" s="18">
        <f>IF(ISNUMBER(FI214), FI214*COS(RADIANS(-$C214+Графики!$B$3))+FJ214*SIN(RADIANS(-$C214+Графики!$B$3)),"")</f>
        <v>672.48845321145575</v>
      </c>
      <c r="FL214" s="19">
        <f>IF(ISNUMBER(FI214), FI214*COS(RADIANS(-$C214+Графики!$B$5))+FJ214*SIN(RADIANS(-$C214+Графики!$B$5)),"")</f>
        <v>803.39830826240893</v>
      </c>
      <c r="FM214" s="24">
        <v>1.4288722775004741</v>
      </c>
      <c r="FN214" s="25">
        <v>-1.3372809464383586</v>
      </c>
      <c r="FO214" s="25">
        <v>0.32934243998676627</v>
      </c>
      <c r="FP214" s="25">
        <v>-0.45209528706800273</v>
      </c>
      <c r="FQ214" s="18">
        <f t="shared" si="471"/>
        <v>-24.136896420072731</v>
      </c>
      <c r="FR214" s="18">
        <f t="shared" si="472"/>
        <v>-6.8192777647972198</v>
      </c>
      <c r="FS214" s="18">
        <f>IF(ISNUMBER(FQ214),FS213+FQ214*0.5,IF(ISNUMBER(FQ415),0,""))</f>
        <v>677.57859170713459</v>
      </c>
      <c r="FT214" s="18">
        <f>IF(ISNUMBER(FR214),FT213+FR214*0.5,IF(ISNUMBER(FR415),0,""))</f>
        <v>797.07915668066562</v>
      </c>
      <c r="FU214" s="18">
        <f>IF(ISNUMBER(FS214), FS214*COS(RADIANS(-$C214+Графики!$B$3))+FT214*SIN(RADIANS(-$C214+Графики!$B$3)),"")</f>
        <v>677.57859170713459</v>
      </c>
      <c r="FV214" s="19">
        <f>IF(ISNUMBER(FS214), FS214*COS(RADIANS(-$C214+Графики!$B$5))+FT214*SIN(RADIANS(-$C214+Графики!$B$5)),"")</f>
        <v>797.07915668066562</v>
      </c>
      <c r="FW214" s="24">
        <v>1.4690772277505166</v>
      </c>
      <c r="FX214" s="25">
        <v>-1.4794561914126427</v>
      </c>
      <c r="FY214" s="25">
        <v>0.29488852384803799</v>
      </c>
      <c r="FZ214" s="25">
        <v>-0.46944583731734357</v>
      </c>
      <c r="GA214" s="18">
        <f t="shared" si="473"/>
        <v>-25.727968943463907</v>
      </c>
      <c r="GB214" s="18">
        <f t="shared" si="474"/>
        <v>-6.6700261358329778</v>
      </c>
      <c r="GC214" s="18">
        <f>IF(ISNUMBER(GA214),GC213+GA214*0.5,IF(ISNUMBER(GA415),0,""))</f>
        <v>681.08115164473406</v>
      </c>
      <c r="GD214" s="18">
        <f>IF(ISNUMBER(GB214),GD213+GB214*0.5,IF(ISNUMBER(GB415),0,""))</f>
        <v>788.6923627167962</v>
      </c>
      <c r="GE214" s="18">
        <f>IF(ISNUMBER(GC214), GC214*COS(RADIANS(-$C214+Графики!$B$3))+GD214*SIN(RADIANS(-$C214+Графики!$B$3)),"")</f>
        <v>681.08115164473406</v>
      </c>
      <c r="GF214" s="19">
        <f>IF(ISNUMBER(GC214), GC214*COS(RADIANS(-$C214+Графики!$B$5))+GD214*SIN(RADIANS(-$C214+Графики!$B$5)),"")</f>
        <v>788.6923627167962</v>
      </c>
      <c r="GG214" s="24">
        <v>1.328929941380051</v>
      </c>
      <c r="GH214" s="25">
        <v>-1.4061066625206569</v>
      </c>
      <c r="GI214" s="25">
        <v>0.30226505449185137</v>
      </c>
      <c r="GJ214" s="25">
        <v>-0.43477057957520293</v>
      </c>
      <c r="GK214" s="18">
        <f t="shared" si="475"/>
        <v>-23.86543090847621</v>
      </c>
      <c r="GL214" s="18">
        <f t="shared" si="476"/>
        <v>-6.4318049133979311</v>
      </c>
      <c r="GM214" s="18">
        <f>IF(ISNUMBER(GK214),GM213+GK214*0.5,IF(ISNUMBER(GK415),0,""))</f>
        <v>681.18902437074473</v>
      </c>
      <c r="GN214" s="18">
        <f>IF(ISNUMBER(GL214),GN213+GL214*0.5,IF(ISNUMBER(GL415),0,""))</f>
        <v>800.35368077403245</v>
      </c>
      <c r="GO214" s="18">
        <f>IF(ISNUMBER(GM214), GM214*COS(RADIANS(-$C214+Графики!$B$3))+GN214*SIN(RADIANS(-$C214+Графики!$B$3)),"")</f>
        <v>681.18902437074473</v>
      </c>
      <c r="GP214" s="19">
        <f>IF(ISNUMBER(GM214), GM214*COS(RADIANS(-$C214+Графики!$B$5))+GN214*SIN(RADIANS(-$C214+Графики!$B$5)),"")</f>
        <v>800.35368077403245</v>
      </c>
      <c r="GQ214" s="24">
        <v>1.4510926801195565</v>
      </c>
      <c r="GR214" s="25">
        <v>-1.3336101664139968</v>
      </c>
      <c r="GS214" s="25">
        <v>0.29904906013520138</v>
      </c>
      <c r="GT214" s="25">
        <v>-0.49733727893916801</v>
      </c>
      <c r="GU214" s="18">
        <f t="shared" si="477"/>
        <v>-24.298724937247467</v>
      </c>
      <c r="GV214" s="18">
        <f t="shared" si="478"/>
        <v>-6.9497259223831405</v>
      </c>
      <c r="GW214" s="18">
        <f>IF(ISNUMBER(GU214),GW213+GU214*0.5,IF(ISNUMBER(GU415),0,""))</f>
        <v>677.90087307989472</v>
      </c>
      <c r="GX214" s="18">
        <f>IF(ISNUMBER(GV214),GX213+GV214*0.5,IF(ISNUMBER(GV415),0,""))</f>
        <v>799.59051029713623</v>
      </c>
      <c r="GY214" s="18">
        <f>IF(ISNUMBER(GW214), GW214*COS(RADIANS(-$C214+Графики!$B$3))+GX214*SIN(RADIANS(-$C214+Графики!$B$3)),"")</f>
        <v>677.90087307989472</v>
      </c>
      <c r="GZ214" s="19">
        <f>IF(ISNUMBER(GW214), GW214*COS(RADIANS(-$C214+Графики!$B$5))+GX214*SIN(RADIANS(-$C214+Графики!$B$5)),"")</f>
        <v>799.59051029713623</v>
      </c>
      <c r="HA214" s="24">
        <v>1.449903647552615</v>
      </c>
      <c r="HB214" s="25">
        <v>-1.4131295807095081</v>
      </c>
      <c r="HC214" s="25">
        <v>0.36796257361950602</v>
      </c>
      <c r="HD214" s="25">
        <v>-0.4580689085236499</v>
      </c>
      <c r="HE214" s="18">
        <f t="shared" si="479"/>
        <v>-24.982078913175862</v>
      </c>
      <c r="HF214" s="18">
        <f t="shared" si="480"/>
        <v>-7.2084221162469602</v>
      </c>
      <c r="HG214" s="18">
        <f>IF(ISNUMBER(HE214),HG213+HE214*0.5,IF(ISNUMBER(HE415),0,""))</f>
        <v>679.10700906140301</v>
      </c>
      <c r="HH214" s="18">
        <f>IF(ISNUMBER(HF214),HH213+HF214*0.5,IF(ISNUMBER(HF415),0,""))</f>
        <v>796.6141813471362</v>
      </c>
      <c r="HI214" s="18">
        <f>IF(ISNUMBER(HG214), HG214*COS(RADIANS(-$C214+Графики!$B$3))+HH214*SIN(RADIANS(-$C214+Графики!$B$3)),"")</f>
        <v>679.10700906140301</v>
      </c>
      <c r="HJ214" s="19">
        <f>IF(ISNUMBER(HG214), HG214*COS(RADIANS(-$C214+Графики!$B$5))+HH214*SIN(RADIANS(-$C214+Графики!$B$5)),"")</f>
        <v>796.6141813471362</v>
      </c>
      <c r="HK214" s="24">
        <v>1.4521542699063228</v>
      </c>
      <c r="HL214" s="25">
        <v>-1.3174961213887193</v>
      </c>
      <c r="HM214" s="25">
        <v>0.34907563774076289</v>
      </c>
      <c r="HN214" s="25">
        <v>-0.39199482267284314</v>
      </c>
      <c r="HO214" s="18">
        <f t="shared" si="481"/>
        <v>-24.167406060066767</v>
      </c>
      <c r="HP214" s="18">
        <f t="shared" si="482"/>
        <v>-6.467014683346842</v>
      </c>
      <c r="HQ214" s="18">
        <f>IF(ISNUMBER(HO214),HQ213+HO214*0.5,IF(ISNUMBER(HO415),0,""))</f>
        <v>675.78595089496503</v>
      </c>
      <c r="HR214" s="18">
        <f>IF(ISNUMBER(HP214),HR213+HP214*0.5,IF(ISNUMBER(HP415),0,""))</f>
        <v>811.30077495472892</v>
      </c>
      <c r="HS214" s="18">
        <f>IF(ISNUMBER(HQ214), HQ214*COS(RADIANS(-$C214+Графики!$B$3))+HR214*SIN(RADIANS(-$C214+Графики!$B$3)),"")</f>
        <v>675.78595089496503</v>
      </c>
      <c r="HT214" s="19">
        <f>IF(ISNUMBER(HQ214), HQ214*COS(RADIANS(-$C214+Графики!$B$5))+HR214*SIN(RADIANS(-$C214+Графики!$B$5)),"")</f>
        <v>811.30077495472892</v>
      </c>
      <c r="HU214" s="24">
        <v>1.3653898590585896</v>
      </c>
      <c r="HV214" s="25">
        <v>-1.3751771859631727</v>
      </c>
      <c r="HW214" s="25">
        <v>0.38126314793406613</v>
      </c>
      <c r="HX214" s="25">
        <v>-0.31195491096312067</v>
      </c>
      <c r="HY214" s="18">
        <f t="shared" si="483"/>
        <v>-23.913679337949667</v>
      </c>
      <c r="HZ214" s="18">
        <f t="shared" si="484"/>
        <v>-6.0494318832877401</v>
      </c>
      <c r="IA214" s="18">
        <f>IF(ISNUMBER(HY214),IA213+HY214*0.5,IF(ISNUMBER(HY415),0,""))</f>
        <v>672.85521625312606</v>
      </c>
      <c r="IB214" s="18">
        <f>IF(ISNUMBER(HZ214),IB213+HZ214*0.5,IF(ISNUMBER(HZ415),0,""))</f>
        <v>791.87931775375591</v>
      </c>
      <c r="IC214" s="18">
        <f>IF(ISNUMBER(IA214), IA214*COS(RADIANS(-$C214+Графики!$B$3))+IB214*SIN(RADIANS(-$C214+Графики!$B$3)),"")</f>
        <v>672.85521625312606</v>
      </c>
      <c r="ID214" s="19">
        <f>IF(ISNUMBER(IA214), IA214*COS(RADIANS(-$C214+Графики!$B$5))+IB214*SIN(RADIANS(-$C214+Графики!$B$5)),"")</f>
        <v>791.87931775375591</v>
      </c>
      <c r="IE214" s="24">
        <v>1.4388750781301725</v>
      </c>
      <c r="IF214" s="25">
        <v>-1.4226882086895953</v>
      </c>
      <c r="IG214" s="25">
        <v>0.36064856564428172</v>
      </c>
      <c r="IH214" s="25">
        <v>-0.34488320470058509</v>
      </c>
      <c r="II214" s="18">
        <f t="shared" si="485"/>
        <v>-24.969255255653625</v>
      </c>
      <c r="IJ214" s="18">
        <f t="shared" si="486"/>
        <v>-6.1568872858520516</v>
      </c>
      <c r="IK214" s="18">
        <f>IF(ISNUMBER(II214),IK213+II214*0.5,IF(ISNUMBER(II415),0,""))</f>
        <v>674.97387785688625</v>
      </c>
      <c r="IL214" s="18">
        <f>IF(ISNUMBER(IJ214),IL213+IJ214*0.5,IF(ISNUMBER(IJ415),0,""))</f>
        <v>795.34495658173239</v>
      </c>
      <c r="IM214" s="18">
        <f>IF(ISNUMBER(IK214), IK214*COS(RADIANS(-$C214+Графики!$B$3))+IL214*SIN(RADIANS(-$C214+Графики!$B$3)),"")</f>
        <v>674.97387785688625</v>
      </c>
      <c r="IN214" s="19">
        <f>IF(ISNUMBER(IK214), IK214*COS(RADIANS(-$C214+Графики!$B$5))+IL214*SIN(RADIANS(-$C214+Графики!$B$5)),"")</f>
        <v>795.34495658173239</v>
      </c>
      <c r="IO214" s="24">
        <v>1.4677332440174904</v>
      </c>
      <c r="IP214" s="25">
        <v>-1.3777362998442344</v>
      </c>
      <c r="IQ214" s="25">
        <v>0.32921951523320392</v>
      </c>
      <c r="IR214" s="25">
        <v>-0.40752915656728184</v>
      </c>
      <c r="IS214" s="18">
        <f t="shared" si="487"/>
        <v>-24.828854395886623</v>
      </c>
      <c r="IT214" s="18">
        <f t="shared" si="488"/>
        <v>-6.4293007469853913</v>
      </c>
      <c r="IU214" s="18">
        <f>IF(ISNUMBER(IS214),IU213+IS214*0.5,IF(ISNUMBER(IS415),0,""))</f>
        <v>670.49967136160365</v>
      </c>
      <c r="IV214" s="18">
        <f>IF(ISNUMBER(IT214),IV213+IT214*0.5,IF(ISNUMBER(IT415),0,""))</f>
        <v>800.9314542229323</v>
      </c>
      <c r="IW214" s="18">
        <f>IF(ISNUMBER(IU214), IU214*COS(RADIANS(-$C214+Графики!$B$3))+IV214*SIN(RADIANS(-$C214+Графики!$B$3)),"")</f>
        <v>670.49967136160365</v>
      </c>
      <c r="IX214" s="19">
        <f>IF(ISNUMBER(IU214), IU214*COS(RADIANS(-$C214+Графики!$B$5))+IV214*SIN(RADIANS(-$C214+Графики!$B$5)),"")</f>
        <v>800.9314542229323</v>
      </c>
    </row>
    <row r="215" spans="1:258" s="88" customFormat="1" x14ac:dyDescent="0.25">
      <c r="A215" s="44">
        <v>215</v>
      </c>
      <c r="B215" s="50">
        <v>0</v>
      </c>
      <c r="C215" s="11">
        <f>IF(Графики!$A$7="Расчитывать с учетом закручивания скважины",B215,0)</f>
        <v>0</v>
      </c>
      <c r="D215" s="47">
        <v>106</v>
      </c>
      <c r="E215" s="34">
        <f>IF(ISNUMBER(INDEX($I$1:$IX$303,$A215,E$1) ),INDEX($I$1:$IX$303,$A215,E$1),0)</f>
        <v>-19.660135189568862</v>
      </c>
      <c r="F215" s="35">
        <f>IF(ISNUMBER(INDEX($I$1:$IX$303,$A215,F$1) ),INDEX($I$1:$IX$303,$A215,F$1),0)</f>
        <v>-8.4637587387480533</v>
      </c>
      <c r="G215" s="35">
        <f>IF(ISNUMBER(INDEX($I$1:$IX$303,$A215,G$1) ),INDEX($I$1:$IX$303,$A215,G$1)-$G$305,0)</f>
        <v>-313.30694796154546</v>
      </c>
      <c r="H215" s="36">
        <f>IF(ISNUMBER(INDEX($I$1:$IX$303,$A215,H$1) ),INDEX($I$1:$IX$303,$A215,H$1)-$H$305,0)</f>
        <v>-358.62218685780385</v>
      </c>
      <c r="I215" s="29">
        <v>1.1303141006771693</v>
      </c>
      <c r="J215" s="25">
        <v>-1.1227165978402478</v>
      </c>
      <c r="K215" s="25">
        <v>0.47529819358917147</v>
      </c>
      <c r="L215" s="25">
        <v>-0.49458869541581307</v>
      </c>
      <c r="M215" s="18">
        <f t="shared" si="439"/>
        <v>-19.660135189568862</v>
      </c>
      <c r="N215" s="18">
        <f t="shared" si="440"/>
        <v>-8.4637587387480533</v>
      </c>
      <c r="O215" s="18">
        <f>IF(ISNUMBER(M215),O214+M215*0.5,IF(ISNUMBER(M416),0,""))</f>
        <v>664.60920792786919</v>
      </c>
      <c r="P215" s="18">
        <f>IF(ISNUMBER(N215),P214+N215*0.5,IF(ISNUMBER(N416),0,""))</f>
        <v>796.80747662623367</v>
      </c>
      <c r="Q215" s="18">
        <f>IF(ISNUMBER(O215), O215*COS(RADIANS(-$C215+Графики!$B$3))+P215*SIN(RADIANS(-$C215+Графики!$B$3)),"")</f>
        <v>664.60920792786919</v>
      </c>
      <c r="R215" s="19">
        <f>IF(ISNUMBER(O215), O215*COS(RADIANS(-$C215+Графики!$B$5))+P215*SIN(RADIANS(-$C215+Графики!$B$5)),"")</f>
        <v>796.80747662623367</v>
      </c>
      <c r="S215" s="29">
        <v>1.158431654557571</v>
      </c>
      <c r="T215" s="25">
        <v>-1.0999332829525386</v>
      </c>
      <c r="U215" s="25">
        <v>0.53721148914158567</v>
      </c>
      <c r="V215" s="25">
        <v>-0.41354377538553544</v>
      </c>
      <c r="W215" s="18">
        <f t="shared" si="441"/>
        <v>-19.706676187859589</v>
      </c>
      <c r="X215" s="18">
        <f t="shared" si="442"/>
        <v>-8.2968096824001503</v>
      </c>
      <c r="Y215" s="18">
        <f>IF(ISNUMBER(W215),Y214+W215*0.5,IF(ISNUMBER(W416),0,""))</f>
        <v>662.16323454214989</v>
      </c>
      <c r="Z215" s="18">
        <f>IF(ISNUMBER(X215),Z214+X215*0.5,IF(ISNUMBER(X416),0,""))</f>
        <v>797.65787415200305</v>
      </c>
      <c r="AA215" s="18">
        <f>IF(ISNUMBER(Y215), Y215*COS(RADIANS(-$C215+Графики!$B$3))+Z215*SIN(RADIANS(-$C215+Графики!$B$3)),"")</f>
        <v>662.16323454214989</v>
      </c>
      <c r="AB215" s="18">
        <f>IF(ISNUMBER(Y215), Y215*COS(RADIANS(-$C215+Графики!$B$5))+Z215*SIN(RADIANS(-$C215+Графики!$B$5)),"")</f>
        <v>797.65787415200305</v>
      </c>
      <c r="AC215" s="24">
        <v>1.1984884161244531</v>
      </c>
      <c r="AD215" s="25">
        <v>-1.061048413646265</v>
      </c>
      <c r="AE215" s="25">
        <v>0.54716039139346551</v>
      </c>
      <c r="AF215" s="25">
        <v>-0.5314989714249595</v>
      </c>
      <c r="AG215" s="18">
        <f t="shared" si="443"/>
        <v>-19.716900890066029</v>
      </c>
      <c r="AH215" s="18">
        <f t="shared" si="444"/>
        <v>-9.4129396856509615</v>
      </c>
      <c r="AI215" s="18">
        <f>IF(ISNUMBER(AG215),AI214+AG215*0.5,IF(ISNUMBER(AG416),0,""))</f>
        <v>666.4678808430491</v>
      </c>
      <c r="AJ215" s="18">
        <f>IF(ISNUMBER(AH215),AJ214+AH215*0.5,IF(ISNUMBER(AH416),0,""))</f>
        <v>800.6614053135512</v>
      </c>
      <c r="AK215" s="18">
        <f>IF(ISNUMBER(AI215), AI215*COS(RADIANS(-$C215+Графики!$B$3))+AJ215*SIN(RADIANS(-$C215+Графики!$B$3)),"")</f>
        <v>666.4678808430491</v>
      </c>
      <c r="AL215" s="19">
        <f>IF(ISNUMBER(AI215), AI215*COS(RADIANS(-$C215+Графики!$B$5))+AJ215*SIN(RADIANS(-$C215+Графики!$B$5)),"")</f>
        <v>800.6614053135512</v>
      </c>
      <c r="AM215" s="24">
        <v>1.0695353982000377</v>
      </c>
      <c r="AN215" s="25">
        <v>-1.0596376325251085</v>
      </c>
      <c r="AO215" s="25">
        <v>0.49012574948398546</v>
      </c>
      <c r="AP215" s="25">
        <v>-0.50413108674424101</v>
      </c>
      <c r="AQ215" s="18">
        <f t="shared" si="445"/>
        <v>-18.579470770558217</v>
      </c>
      <c r="AR215" s="18">
        <f t="shared" si="446"/>
        <v>-8.6764188371467448</v>
      </c>
      <c r="AS215" s="18">
        <f>IF(ISNUMBER(AQ215),AS214+AQ215*0.5,IF(ISNUMBER(AQ416),0,""))</f>
        <v>657.32291891306954</v>
      </c>
      <c r="AT215" s="18">
        <f>IF(ISNUMBER(AR215),AT214+AR215*0.5,IF(ISNUMBER(AR416),0,""))</f>
        <v>792.67169627332703</v>
      </c>
      <c r="AU215" s="18">
        <f>IF(ISNUMBER(AS215), AS215*COS(RADIANS(-$C215+Графики!$B$3))+AT215*SIN(RADIANS(-$C215+Графики!$B$3)),"")</f>
        <v>657.32291891306954</v>
      </c>
      <c r="AV215" s="19">
        <f>IF(ISNUMBER(AS215), AS215*COS(RADIANS(-$C215+Графики!$B$5))+AT215*SIN(RADIANS(-$C215+Графики!$B$5)),"")</f>
        <v>792.67169627332703</v>
      </c>
      <c r="AW215" s="24">
        <v>1.1111203355575447</v>
      </c>
      <c r="AX215" s="25">
        <v>-1.0243671299749586</v>
      </c>
      <c r="AY215" s="25">
        <v>0.45611763882926226</v>
      </c>
      <c r="AZ215" s="25">
        <v>-0.52043606399650633</v>
      </c>
      <c r="BA215" s="18">
        <f t="shared" si="447"/>
        <v>-18.634565069564605</v>
      </c>
      <c r="BB215" s="18">
        <f t="shared" si="448"/>
        <v>-8.5219355664191276</v>
      </c>
      <c r="BC215" s="18">
        <f>IF(ISNUMBER(BA215),BC214+BA215*0.5,IF(ISNUMBER(BA416),0,""))</f>
        <v>656.71480135698312</v>
      </c>
      <c r="BD215" s="18">
        <f>IF(ISNUMBER(BB215),BD214+BB215*0.5,IF(ISNUMBER(BB416),0,""))</f>
        <v>795.83547365601964</v>
      </c>
      <c r="BE215" s="18">
        <f>IF(ISNUMBER(BC215), BC215*COS(RADIANS(-$C215+Графики!$B$3))+BD215*SIN(RADIANS(-$C215+Графики!$B$3)),"")</f>
        <v>656.71480135698312</v>
      </c>
      <c r="BF215" s="19">
        <f>IF(ISNUMBER(BC215), BC215*COS(RADIANS(-$C215+Графики!$B$5))+BD215*SIN(RADIANS(-$C215+Графики!$B$5)),"")</f>
        <v>795.83547365601964</v>
      </c>
      <c r="BG215" s="24">
        <v>1.1120209115080144</v>
      </c>
      <c r="BH215" s="25">
        <v>-1.0372808464280683</v>
      </c>
      <c r="BI215" s="25">
        <v>0.56807988996680825</v>
      </c>
      <c r="BJ215" s="25">
        <v>-0.42628530580525403</v>
      </c>
      <c r="BK215" s="18">
        <f t="shared" si="449"/>
        <v>-18.755096444448068</v>
      </c>
      <c r="BL215" s="18">
        <f t="shared" si="450"/>
        <v>-8.6773644169570634</v>
      </c>
      <c r="BM215" s="18">
        <f>IF(ISNUMBER(BK215),BM214+BK215*0.5,IF(ISNUMBER(BK416),0,""))</f>
        <v>661.09713353375662</v>
      </c>
      <c r="BN215" s="18">
        <f>IF(ISNUMBER(BL215),BN214+BL215*0.5,IF(ISNUMBER(BL416),0,""))</f>
        <v>787.37827419731468</v>
      </c>
      <c r="BO215" s="18">
        <f>IF(ISNUMBER(BM215), BM215*COS(RADIANS(-$C215+Графики!$B$3))+BN215*SIN(RADIANS(-$C215+Графики!$B$3)),"")</f>
        <v>661.09713353375662</v>
      </c>
      <c r="BP215" s="19">
        <f>IF(ISNUMBER(BM215), BM215*COS(RADIANS(-$C215+Графики!$B$5))+BN215*SIN(RADIANS(-$C215+Графики!$B$5)),"")</f>
        <v>787.37827419731468</v>
      </c>
      <c r="BQ215" s="24">
        <v>1.1573196887339134</v>
      </c>
      <c r="BR215" s="25">
        <v>-1.192195446962242</v>
      </c>
      <c r="BS215" s="25">
        <v>0.47723793312069063</v>
      </c>
      <c r="BT215" s="25">
        <v>-0.44956344740197607</v>
      </c>
      <c r="BU215" s="18">
        <f t="shared" si="451"/>
        <v>-20.501950935788376</v>
      </c>
      <c r="BV215" s="18">
        <f t="shared" si="452"/>
        <v>-8.0877796252640461</v>
      </c>
      <c r="BW215" s="18">
        <f>IF(ISNUMBER(BU215),BW214+BU215*0.5,IF(ISNUMBER(BU416),0,""))</f>
        <v>665.57405087684742</v>
      </c>
      <c r="BX215" s="18">
        <f>IF(ISNUMBER(BV215),BX214+BV215*0.5,IF(ISNUMBER(BV416),0,""))</f>
        <v>790.98870744049066</v>
      </c>
      <c r="BY215" s="18">
        <f>IF(ISNUMBER(BW215), BW215*COS(RADIANS(-$C215+Графики!$B$3))+BX215*SIN(RADIANS(-$C215+Графики!$B$3)),"")</f>
        <v>665.57405087684742</v>
      </c>
      <c r="BZ215" s="19">
        <f>IF(ISNUMBER(BW215), BW215*COS(RADIANS(-$C215+Графики!$B$5))+BX215*SIN(RADIANS(-$C215+Графики!$B$5)),"")</f>
        <v>790.98870744049066</v>
      </c>
      <c r="CA215" s="29">
        <v>1.1482098253042055</v>
      </c>
      <c r="CB215" s="25">
        <v>-1.0204350389870362</v>
      </c>
      <c r="CC215" s="25">
        <v>0.47329674841145208</v>
      </c>
      <c r="CD215" s="25">
        <v>-0.58287428021916543</v>
      </c>
      <c r="CE215" s="18">
        <f t="shared" si="453"/>
        <v>-18.923866932479857</v>
      </c>
      <c r="CF215" s="18">
        <f t="shared" si="454"/>
        <v>-9.2167004625207429</v>
      </c>
      <c r="CG215" s="18">
        <f>IF(ISNUMBER(CE215),CG214+CE215*0.5,IF(ISNUMBER(CE416),0,""))</f>
        <v>672.94397570361173</v>
      </c>
      <c r="CH215" s="18">
        <f>IF(ISNUMBER(CF215),CH214+CF215*0.5,IF(ISNUMBER(CF416),0,""))</f>
        <v>807.15609083795562</v>
      </c>
      <c r="CI215" s="18">
        <f>IF(ISNUMBER(CG215), CG215*COS(RADIANS(-$C215+Графики!$B$3))+CH215*SIN(RADIANS(-$C215+Графики!$B$3)),"")</f>
        <v>672.94397570361173</v>
      </c>
      <c r="CJ215" s="19">
        <f>IF(ISNUMBER(CG215), CG215*COS(RADIANS(-$C215+Графики!$B$5))+CH215*SIN(RADIANS(-$C215+Графики!$B$5)),"")</f>
        <v>807.15609083795562</v>
      </c>
      <c r="CK215" s="24">
        <v>1.162543200522298</v>
      </c>
      <c r="CL215" s="25">
        <v>-1.1759022626920719</v>
      </c>
      <c r="CM215" s="25">
        <v>0.49071806278270991</v>
      </c>
      <c r="CN215" s="25">
        <v>-0.44177564824436322</v>
      </c>
      <c r="CO215" s="18">
        <f t="shared" si="455"/>
        <v>-20.405370028623508</v>
      </c>
      <c r="CP215" s="18">
        <f t="shared" si="456"/>
        <v>-8.1374529452716224</v>
      </c>
      <c r="CQ215" s="18">
        <f>IF(ISNUMBER(CO215),CQ214+CO215*0.5,IF(ISNUMBER(CO416),0,""))</f>
        <v>672.41572597476159</v>
      </c>
      <c r="CR215" s="18">
        <f>IF(ISNUMBER(CP215),CR214+CP215*0.5,IF(ISNUMBER(CP416),0,""))</f>
        <v>801.5944455715296</v>
      </c>
      <c r="CS215" s="18">
        <f>IF(ISNUMBER(CQ215), CQ215*COS(RADIANS(-$C215+Графики!$B$3))+CR215*SIN(RADIANS(-$C215+Графики!$B$3)),"")</f>
        <v>672.41572597476159</v>
      </c>
      <c r="CT215" s="19">
        <f>IF(ISNUMBER(CQ215), CQ215*COS(RADIANS(-$C215+Графики!$B$5))+CR215*SIN(RADIANS(-$C215+Графики!$B$5)),"")</f>
        <v>801.5944455715296</v>
      </c>
      <c r="CU215" s="24">
        <v>1.106092499862336</v>
      </c>
      <c r="CV215" s="25">
        <v>-1.0914602903064923</v>
      </c>
      <c r="CW215" s="25">
        <v>0.44739208808849729</v>
      </c>
      <c r="CX215" s="25">
        <v>-0.55499564147198344</v>
      </c>
      <c r="CY215" s="18">
        <f t="shared" si="457"/>
        <v>-19.176090396432841</v>
      </c>
      <c r="CZ215" s="18">
        <f t="shared" si="458"/>
        <v>-8.7473715743125879</v>
      </c>
      <c r="DA215" s="18">
        <f>IF(ISNUMBER(CY215),DA214+CY215*0.5,IF(ISNUMBER(CY416),0,""))</f>
        <v>663.88278541974159</v>
      </c>
      <c r="DB215" s="18">
        <f>IF(ISNUMBER(CZ215),DB214+CZ215*0.5,IF(ISNUMBER(CZ416),0,""))</f>
        <v>799.6810242106551</v>
      </c>
      <c r="DC215" s="18">
        <f>IF(ISNUMBER(DA215), DA215*COS(RADIANS(-$C215+Графики!$B$3))+DB215*SIN(RADIANS(-$C215+Графики!$B$3)),"")</f>
        <v>663.88278541974159</v>
      </c>
      <c r="DD215" s="19">
        <f>IF(ISNUMBER(DA215), DA215*COS(RADIANS(-$C215+Графики!$B$5))+DB215*SIN(RADIANS(-$C215+Графики!$B$5)),"")</f>
        <v>799.6810242106551</v>
      </c>
      <c r="DE215" s="24">
        <v>1.137207398821964</v>
      </c>
      <c r="DF215" s="25">
        <v>-1.1754667144230468</v>
      </c>
      <c r="DG215" s="25">
        <v>0.54901893899298904</v>
      </c>
      <c r="DH215" s="25">
        <v>-0.47159754361700379</v>
      </c>
      <c r="DI215" s="18">
        <f t="shared" si="459"/>
        <v>-20.180518885831912</v>
      </c>
      <c r="DJ215" s="18">
        <f t="shared" si="460"/>
        <v>-8.9064412565065201</v>
      </c>
      <c r="DK215" s="18">
        <f>IF(ISNUMBER(DI215),DK214+DI215*0.5,IF(ISNUMBER(DI416),0,""))</f>
        <v>658.2261290815643</v>
      </c>
      <c r="DL215" s="18">
        <f>IF(ISNUMBER(DJ215),DL214+DJ215*0.5,IF(ISNUMBER(DJ416),0,""))</f>
        <v>800.51047952436818</v>
      </c>
      <c r="DM215" s="18">
        <f>IF(ISNUMBER(DK215), DK215*COS(RADIANS(-$C215+Графики!$B$3))+DL215*SIN(RADIANS(-$C215+Графики!$B$3)),"")</f>
        <v>658.2261290815643</v>
      </c>
      <c r="DN215" s="19">
        <f>IF(ISNUMBER(DK215), DK215*COS(RADIANS(-$C215+Графики!$B$5))+DL215*SIN(RADIANS(-$C215+Графики!$B$5)),"")</f>
        <v>800.51047952436818</v>
      </c>
      <c r="DO215" s="24">
        <v>1.1428810836332606</v>
      </c>
      <c r="DP215" s="25">
        <v>-1.0791959640473994</v>
      </c>
      <c r="DQ215" s="25">
        <v>0.39106394051472804</v>
      </c>
      <c r="DR215" s="25">
        <v>-0.39928982953438774</v>
      </c>
      <c r="DS215" s="18">
        <f t="shared" si="461"/>
        <v>-19.390065123150816</v>
      </c>
      <c r="DT215" s="18">
        <f t="shared" si="462"/>
        <v>-6.8970830881907643</v>
      </c>
      <c r="DU215" s="18">
        <f>IF(ISNUMBER(DS215),DU214+DS215*0.5,IF(ISNUMBER(DS416),0,""))</f>
        <v>671.20610028308283</v>
      </c>
      <c r="DV215" s="18">
        <f>IF(ISNUMBER(DT215),DV214+DT215*0.5,IF(ISNUMBER(DT416),0,""))</f>
        <v>799.05367275553817</v>
      </c>
      <c r="DW215" s="18">
        <f>IF(ISNUMBER(DU215), DU215*COS(RADIANS(-$C215+Графики!$B$3))+DV215*SIN(RADIANS(-$C215+Графики!$B$3)),"")</f>
        <v>671.20610028308283</v>
      </c>
      <c r="DX215" s="19">
        <f>IF(ISNUMBER(DU215), DU215*COS(RADIANS(-$C215+Графики!$B$5))+DV215*SIN(RADIANS(-$C215+Графики!$B$5)),"")</f>
        <v>799.05367275553817</v>
      </c>
      <c r="DY215" s="24">
        <v>1.1921996111484585</v>
      </c>
      <c r="DZ215" s="25">
        <v>-1.0468899694194285</v>
      </c>
      <c r="EA215" s="25">
        <v>0.42395186132841034</v>
      </c>
      <c r="EB215" s="25">
        <v>-0.40070051608828661</v>
      </c>
      <c r="EC215" s="18">
        <f t="shared" si="463"/>
        <v>-19.538499353746396</v>
      </c>
      <c r="ED215" s="18">
        <f t="shared" si="464"/>
        <v>-7.1963874693023726</v>
      </c>
      <c r="EE215" s="18">
        <f>IF(ISNUMBER(EC215),EE214+EC215*0.5,IF(ISNUMBER(EC416),0,""))</f>
        <v>661.11481596924193</v>
      </c>
      <c r="EF215" s="18">
        <f>IF(ISNUMBER(ED215),EF214+ED215*0.5,IF(ISNUMBER(ED416),0,""))</f>
        <v>791.80164806310381</v>
      </c>
      <c r="EG215" s="18">
        <f>IF(ISNUMBER(EE215), EE215*COS(RADIANS(-$C215+Графики!$B$3))+EF215*SIN(RADIANS(-$C215+Графики!$B$3)),"")</f>
        <v>661.11481596924193</v>
      </c>
      <c r="EH215" s="19">
        <f>IF(ISNUMBER(EE215), EE215*COS(RADIANS(-$C215+Графики!$B$5))+EF215*SIN(RADIANS(-$C215+Графики!$B$5)),"")</f>
        <v>791.80164806310381</v>
      </c>
      <c r="EI215" s="24">
        <v>1.1755304893768126</v>
      </c>
      <c r="EJ215" s="25">
        <v>-1.2121717734898483</v>
      </c>
      <c r="EK215" s="25">
        <v>0.38073379447189637</v>
      </c>
      <c r="EL215" s="25">
        <v>-0.55632213482925819</v>
      </c>
      <c r="EM215" s="18">
        <f t="shared" si="465"/>
        <v>-20.835125297814844</v>
      </c>
      <c r="EN215" s="18">
        <f t="shared" si="466"/>
        <v>-8.1772644856618317</v>
      </c>
      <c r="EO215" s="18">
        <f>IF(ISNUMBER(EM215),EO214+EM215*0.5,IF(ISNUMBER(EM416),0,""))</f>
        <v>667.58414098429478</v>
      </c>
      <c r="EP215" s="18">
        <f>IF(ISNUMBER(EN215),EP214+EN215*0.5,IF(ISNUMBER(EN416),0,""))</f>
        <v>796.64563673376017</v>
      </c>
      <c r="EQ215" s="18">
        <f>IF(ISNUMBER(EO215), EO215*COS(RADIANS(-$C215+Графики!$B$3))+EP215*SIN(RADIANS(-$C215+Графики!$B$3)),"")</f>
        <v>667.58414098429478</v>
      </c>
      <c r="ER215" s="19">
        <f>IF(ISNUMBER(EO215), EO215*COS(RADIANS(-$C215+Графики!$B$5))+EP215*SIN(RADIANS(-$C215+Графики!$B$5)),"")</f>
        <v>796.64563673376017</v>
      </c>
      <c r="ES215" s="24">
        <v>1.1560203343350184</v>
      </c>
      <c r="ET215" s="25">
        <v>-1.0609748285837908</v>
      </c>
      <c r="EU215" s="25">
        <v>0.38629665237223665</v>
      </c>
      <c r="EV215" s="25">
        <v>-0.51813723803473533</v>
      </c>
      <c r="EW215" s="18">
        <f t="shared" si="467"/>
        <v>-19.345725631056744</v>
      </c>
      <c r="EX215" s="18">
        <f t="shared" si="468"/>
        <v>-7.8925926825765425</v>
      </c>
      <c r="EY215" s="18">
        <f>IF(ISNUMBER(EW215),EY214+EW215*0.5,IF(ISNUMBER(EW416),0,""))</f>
        <v>654.77359931049898</v>
      </c>
      <c r="EZ215" s="18">
        <f>IF(ISNUMBER(EX215),EZ214+EX215*0.5,IF(ISNUMBER(EX416),0,""))</f>
        <v>794.29985264407298</v>
      </c>
      <c r="FA215" s="18">
        <f>IF(ISNUMBER(EY215), EY215*COS(RADIANS(-$C215+Графики!$B$3))+EZ215*SIN(RADIANS(-$C215+Графики!$B$3)),"")</f>
        <v>654.77359931049898</v>
      </c>
      <c r="FB215" s="19">
        <f>IF(ISNUMBER(EY215), EY215*COS(RADIANS(-$C215+Графики!$B$5))+EZ215*SIN(RADIANS(-$C215+Графики!$B$5)),"")</f>
        <v>794.29985264407298</v>
      </c>
      <c r="FC215" s="24">
        <v>1.0585372362271124</v>
      </c>
      <c r="FD215" s="25">
        <v>-1.0916687754921002</v>
      </c>
      <c r="FE215" s="25">
        <v>0.44201947220040383</v>
      </c>
      <c r="FF215" s="25">
        <v>-0.57802092012062578</v>
      </c>
      <c r="FG215" s="18">
        <f t="shared" si="469"/>
        <v>-18.762986158774503</v>
      </c>
      <c r="FH215" s="18">
        <f t="shared" si="470"/>
        <v>-8.9014141196283152</v>
      </c>
      <c r="FI215" s="18">
        <f>IF(ISNUMBER(FG215),FI214+FG215*0.5,IF(ISNUMBER(FG416),0,""))</f>
        <v>663.10696013206848</v>
      </c>
      <c r="FJ215" s="18">
        <f>IF(ISNUMBER(FH215),FJ214+FH215*0.5,IF(ISNUMBER(FH416),0,""))</f>
        <v>798.9476012025948</v>
      </c>
      <c r="FK215" s="18">
        <f>IF(ISNUMBER(FI215), FI215*COS(RADIANS(-$C215+Графики!$B$3))+FJ215*SIN(RADIANS(-$C215+Графики!$B$3)),"")</f>
        <v>663.10696013206848</v>
      </c>
      <c r="FL215" s="19">
        <f>IF(ISNUMBER(FI215), FI215*COS(RADIANS(-$C215+Графики!$B$5))+FJ215*SIN(RADIANS(-$C215+Графики!$B$5)),"")</f>
        <v>798.9476012025948</v>
      </c>
      <c r="FM215" s="24">
        <v>1.1267484482871553</v>
      </c>
      <c r="FN215" s="25">
        <v>-1.0968848815112884</v>
      </c>
      <c r="FO215" s="25">
        <v>0.40895518335458547</v>
      </c>
      <c r="FP215" s="25">
        <v>-0.57246064206393155</v>
      </c>
      <c r="FQ215" s="18">
        <f t="shared" si="471"/>
        <v>-19.403643691565861</v>
      </c>
      <c r="FR215" s="18">
        <f t="shared" si="472"/>
        <v>-8.5643640419409071</v>
      </c>
      <c r="FS215" s="18">
        <f>IF(ISNUMBER(FQ215),FS214+FQ215*0.5,IF(ISNUMBER(FQ416),0,""))</f>
        <v>667.8767698613517</v>
      </c>
      <c r="FT215" s="18">
        <f>IF(ISNUMBER(FR215),FT214+FR215*0.5,IF(ISNUMBER(FR416),0,""))</f>
        <v>792.79697465969514</v>
      </c>
      <c r="FU215" s="18">
        <f>IF(ISNUMBER(FS215), FS215*COS(RADIANS(-$C215+Графики!$B$3))+FT215*SIN(RADIANS(-$C215+Графики!$B$3)),"")</f>
        <v>667.8767698613517</v>
      </c>
      <c r="FV215" s="19">
        <f>IF(ISNUMBER(FS215), FS215*COS(RADIANS(-$C215+Графики!$B$5))+FT215*SIN(RADIANS(-$C215+Графики!$B$5)),"")</f>
        <v>792.79697465969514</v>
      </c>
      <c r="FW215" s="24">
        <v>1.1029807731022079</v>
      </c>
      <c r="FX215" s="25">
        <v>-1.1913901279520231</v>
      </c>
      <c r="FY215" s="25">
        <v>0.51651268671843853</v>
      </c>
      <c r="FZ215" s="25">
        <v>-0.56579776162815298</v>
      </c>
      <c r="GA215" s="18">
        <f t="shared" si="473"/>
        <v>-20.0208254985914</v>
      </c>
      <c r="GB215" s="18">
        <f t="shared" si="474"/>
        <v>-9.4448000011762261</v>
      </c>
      <c r="GC215" s="18">
        <f>IF(ISNUMBER(GA215),GC214+GA215*0.5,IF(ISNUMBER(GA416),0,""))</f>
        <v>671.07073889543835</v>
      </c>
      <c r="GD215" s="18">
        <f>IF(ISNUMBER(GB215),GD214+GB215*0.5,IF(ISNUMBER(GB416),0,""))</f>
        <v>783.9699627162081</v>
      </c>
      <c r="GE215" s="18">
        <f>IF(ISNUMBER(GC215), GC215*COS(RADIANS(-$C215+Графики!$B$3))+GD215*SIN(RADIANS(-$C215+Графики!$B$3)),"")</f>
        <v>671.07073889543835</v>
      </c>
      <c r="GF215" s="19">
        <f>IF(ISNUMBER(GC215), GC215*COS(RADIANS(-$C215+Графики!$B$5))+GD215*SIN(RADIANS(-$C215+Графики!$B$5)),"")</f>
        <v>783.9699627162081</v>
      </c>
      <c r="GG215" s="24">
        <v>1.1381911185942484</v>
      </c>
      <c r="GH215" s="25">
        <v>-1.1172748935009451</v>
      </c>
      <c r="GI215" s="25">
        <v>0.52652590604373795</v>
      </c>
      <c r="GJ215" s="25">
        <v>-0.4007033304822708</v>
      </c>
      <c r="GK215" s="18">
        <f t="shared" si="475"/>
        <v>-19.681383197661425</v>
      </c>
      <c r="GL215" s="18">
        <f t="shared" si="476"/>
        <v>-8.091513251080741</v>
      </c>
      <c r="GM215" s="18">
        <f>IF(ISNUMBER(GK215),GM214+GK215*0.5,IF(ISNUMBER(GK416),0,""))</f>
        <v>671.34833277191399</v>
      </c>
      <c r="GN215" s="18">
        <f>IF(ISNUMBER(GL215),GN214+GL215*0.5,IF(ISNUMBER(GL416),0,""))</f>
        <v>796.30792414849213</v>
      </c>
      <c r="GO215" s="18">
        <f>IF(ISNUMBER(GM215), GM215*COS(RADIANS(-$C215+Графики!$B$3))+GN215*SIN(RADIANS(-$C215+Графики!$B$3)),"")</f>
        <v>671.34833277191399</v>
      </c>
      <c r="GP215" s="19">
        <f>IF(ISNUMBER(GM215), GM215*COS(RADIANS(-$C215+Графики!$B$5))+GN215*SIN(RADIANS(-$C215+Графики!$B$5)),"")</f>
        <v>796.30792414849213</v>
      </c>
      <c r="GQ215" s="24">
        <v>1.0576358018789722</v>
      </c>
      <c r="GR215" s="25">
        <v>-1.1386311162939375</v>
      </c>
      <c r="GS215" s="25">
        <v>0.54219876991063132</v>
      </c>
      <c r="GT215" s="25">
        <v>-0.39966907679896868</v>
      </c>
      <c r="GU215" s="18">
        <f t="shared" si="477"/>
        <v>-19.164871108542609</v>
      </c>
      <c r="GV215" s="18">
        <f t="shared" si="478"/>
        <v>-8.2192549755221922</v>
      </c>
      <c r="GW215" s="18">
        <f>IF(ISNUMBER(GU215),GW214+GU215*0.5,IF(ISNUMBER(GU416),0,""))</f>
        <v>668.31843752562338</v>
      </c>
      <c r="GX215" s="18">
        <f>IF(ISNUMBER(GV215),GX214+GV215*0.5,IF(ISNUMBER(GV416),0,""))</f>
        <v>795.48088280937509</v>
      </c>
      <c r="GY215" s="18">
        <f>IF(ISNUMBER(GW215), GW215*COS(RADIANS(-$C215+Графики!$B$3))+GX215*SIN(RADIANS(-$C215+Графики!$B$3)),"")</f>
        <v>668.31843752562338</v>
      </c>
      <c r="GZ215" s="19">
        <f>IF(ISNUMBER(GW215), GW215*COS(RADIANS(-$C215+Графики!$B$5))+GX215*SIN(RADIANS(-$C215+Графики!$B$5)),"")</f>
        <v>795.48088280937509</v>
      </c>
      <c r="HA215" s="24">
        <v>1.2052044332844707</v>
      </c>
      <c r="HB215" s="25">
        <v>-1.0870052469932736</v>
      </c>
      <c r="HC215" s="25">
        <v>0.44007478743682016</v>
      </c>
      <c r="HD215" s="25">
        <v>-0.39047115731657844</v>
      </c>
      <c r="HE215" s="18">
        <f t="shared" si="479"/>
        <v>-20.001969066105886</v>
      </c>
      <c r="HF215" s="18">
        <f t="shared" si="480"/>
        <v>-7.2478172053452665</v>
      </c>
      <c r="HG215" s="18">
        <f>IF(ISNUMBER(HE215),HG214+HE215*0.5,IF(ISNUMBER(HE416),0,""))</f>
        <v>669.10602452835008</v>
      </c>
      <c r="HH215" s="18">
        <f>IF(ISNUMBER(HF215),HH214+HF215*0.5,IF(ISNUMBER(HF416),0,""))</f>
        <v>792.9902727444636</v>
      </c>
      <c r="HI215" s="18">
        <f>IF(ISNUMBER(HG215), HG215*COS(RADIANS(-$C215+Графики!$B$3))+HH215*SIN(RADIANS(-$C215+Графики!$B$3)),"")</f>
        <v>669.10602452835008</v>
      </c>
      <c r="HJ215" s="19">
        <f>IF(ISNUMBER(HG215), HG215*COS(RADIANS(-$C215+Графики!$B$5))+HH215*SIN(RADIANS(-$C215+Графики!$B$5)),"")</f>
        <v>792.9902727444636</v>
      </c>
      <c r="HK215" s="24">
        <v>1.0219737253183832</v>
      </c>
      <c r="HL215" s="25">
        <v>-1.0341380394423825</v>
      </c>
      <c r="HM215" s="25">
        <v>0.39634016646617543</v>
      </c>
      <c r="HN215" s="25">
        <v>-0.58399007120438418</v>
      </c>
      <c r="HO215" s="18">
        <f t="shared" si="481"/>
        <v>-17.941997268753713</v>
      </c>
      <c r="HP215" s="18">
        <f t="shared" si="482"/>
        <v>-8.5548908487367044</v>
      </c>
      <c r="HQ215" s="18">
        <f>IF(ISNUMBER(HO215),HQ214+HO215*0.5,IF(ISNUMBER(HO416),0,""))</f>
        <v>666.81495226058814</v>
      </c>
      <c r="HR215" s="18">
        <f>IF(ISNUMBER(HP215),HR214+HP215*0.5,IF(ISNUMBER(HP416),0,""))</f>
        <v>807.02332953036057</v>
      </c>
      <c r="HS215" s="18">
        <f>IF(ISNUMBER(HQ215), HQ215*COS(RADIANS(-$C215+Графики!$B$3))+HR215*SIN(RADIANS(-$C215+Графики!$B$3)),"")</f>
        <v>666.81495226058814</v>
      </c>
      <c r="HT215" s="19">
        <f>IF(ISNUMBER(HQ215), HQ215*COS(RADIANS(-$C215+Графики!$B$5))+HR215*SIN(RADIANS(-$C215+Графики!$B$5)),"")</f>
        <v>807.02332953036057</v>
      </c>
      <c r="HU215" s="24">
        <v>1.0332708989971275</v>
      </c>
      <c r="HV215" s="25">
        <v>-1.1403103031344386</v>
      </c>
      <c r="HW215" s="25">
        <v>0.49448209548988287</v>
      </c>
      <c r="HX215" s="25">
        <v>-0.58048761290926121</v>
      </c>
      <c r="HY215" s="18">
        <f t="shared" si="483"/>
        <v>-18.966936875037742</v>
      </c>
      <c r="HZ215" s="18">
        <f t="shared" si="484"/>
        <v>-9.3807427983105356</v>
      </c>
      <c r="IA215" s="18">
        <f>IF(ISNUMBER(HY215),IA214+HY215*0.5,IF(ISNUMBER(HY416),0,""))</f>
        <v>663.37174781560714</v>
      </c>
      <c r="IB215" s="18">
        <f>IF(ISNUMBER(HZ215),IB214+HZ215*0.5,IF(ISNUMBER(HZ416),0,""))</f>
        <v>787.1889463546006</v>
      </c>
      <c r="IC215" s="18">
        <f>IF(ISNUMBER(IA215), IA215*COS(RADIANS(-$C215+Графики!$B$3))+IB215*SIN(RADIANS(-$C215+Графики!$B$3)),"")</f>
        <v>663.37174781560714</v>
      </c>
      <c r="ID215" s="19">
        <f>IF(ISNUMBER(IA215), IA215*COS(RADIANS(-$C215+Графики!$B$5))+IB215*SIN(RADIANS(-$C215+Графики!$B$5)),"")</f>
        <v>787.1889463546006</v>
      </c>
      <c r="IE215" s="24">
        <v>1.1829769734521902</v>
      </c>
      <c r="IF215" s="25">
        <v>-1.0527484235229267</v>
      </c>
      <c r="IG215" s="25">
        <v>0.52969542847044115</v>
      </c>
      <c r="IH215" s="25">
        <v>-0.49741951190490052</v>
      </c>
      <c r="II215" s="18">
        <f t="shared" si="485"/>
        <v>-19.50914690945708</v>
      </c>
      <c r="IJ215" s="18">
        <f t="shared" si="486"/>
        <v>-8.963148735022024</v>
      </c>
      <c r="IK215" s="18">
        <f>IF(ISNUMBER(II215),IK214+II215*0.5,IF(ISNUMBER(II416),0,""))</f>
        <v>665.21930440215772</v>
      </c>
      <c r="IL215" s="18">
        <f>IF(ISNUMBER(IJ215),IL214+IJ215*0.5,IF(ISNUMBER(IJ416),0,""))</f>
        <v>790.86338221422136</v>
      </c>
      <c r="IM215" s="18">
        <f>IF(ISNUMBER(IK215), IK215*COS(RADIANS(-$C215+Графики!$B$3))+IL215*SIN(RADIANS(-$C215+Графики!$B$3)),"")</f>
        <v>665.21930440215772</v>
      </c>
      <c r="IN215" s="19">
        <f>IF(ISNUMBER(IK215), IK215*COS(RADIANS(-$C215+Графики!$B$5))+IL215*SIN(RADIANS(-$C215+Графики!$B$5)),"")</f>
        <v>790.86338221422136</v>
      </c>
      <c r="IO215" s="24">
        <v>1.1798564967034668</v>
      </c>
      <c r="IP215" s="25">
        <v>-1.1431999604164267</v>
      </c>
      <c r="IQ215" s="25">
        <v>0.54299002997301415</v>
      </c>
      <c r="IR215" s="25">
        <v>-0.49788565483496228</v>
      </c>
      <c r="IS215" s="18">
        <f t="shared" si="487"/>
        <v>-20.271103394148742</v>
      </c>
      <c r="IT215" s="18">
        <f t="shared" si="488"/>
        <v>-9.0832289952452623</v>
      </c>
      <c r="IU215" s="18">
        <f>IF(ISNUMBER(IS215),IU214+IS215*0.5,IF(ISNUMBER(IS416),0,""))</f>
        <v>660.36411966452931</v>
      </c>
      <c r="IV215" s="18">
        <f>IF(ISNUMBER(IT215),IV214+IT215*0.5,IF(ISNUMBER(IT416),0,""))</f>
        <v>796.38983972530968</v>
      </c>
      <c r="IW215" s="18">
        <f>IF(ISNUMBER(IU215), IU215*COS(RADIANS(-$C215+Графики!$B$3))+IV215*SIN(RADIANS(-$C215+Графики!$B$3)),"")</f>
        <v>660.36411966452931</v>
      </c>
      <c r="IX215" s="19">
        <f>IF(ISNUMBER(IU215), IU215*COS(RADIANS(-$C215+Графики!$B$5))+IV215*SIN(RADIANS(-$C215+Графики!$B$5)),"")</f>
        <v>796.38983972530968</v>
      </c>
    </row>
    <row r="216" spans="1:258" s="88" customFormat="1" x14ac:dyDescent="0.25">
      <c r="A216" s="44">
        <v>216</v>
      </c>
      <c r="B216" s="50">
        <v>0</v>
      </c>
      <c r="C216" s="11">
        <f>IF(Графики!$A$7="Расчитывать с учетом закручивания скважины",B216,0)</f>
        <v>0</v>
      </c>
      <c r="D216" s="47">
        <v>106.5</v>
      </c>
      <c r="E216" s="34">
        <f>IF(ISNUMBER(INDEX($I$1:$IX$303,$A216,E$1) ),INDEX($I$1:$IX$303,$A216,E$1),0)</f>
        <v>-11.976657859331011</v>
      </c>
      <c r="F216" s="35">
        <f>IF(ISNUMBER(INDEX($I$1:$IX$303,$A216,F$1) ),INDEX($I$1:$IX$303,$A216,F$1),0)</f>
        <v>-7.7891896848385533</v>
      </c>
      <c r="G216" s="35">
        <f>IF(ISNUMBER(INDEX($I$1:$IX$303,$A216,G$1) ),INDEX($I$1:$IX$303,$A216,G$1)-$G$305,0)</f>
        <v>-319.29527689121096</v>
      </c>
      <c r="H216" s="36">
        <f>IF(ISNUMBER(INDEX($I$1:$IX$303,$A216,H$1) ),INDEX($I$1:$IX$303,$A216,H$1)-$H$305,0)</f>
        <v>-362.51678170022308</v>
      </c>
      <c r="I216" s="29">
        <v>0.59957530940192783</v>
      </c>
      <c r="J216" s="25">
        <v>-0.77288139889668295</v>
      </c>
      <c r="K216" s="25">
        <v>0.43773000133956197</v>
      </c>
      <c r="L216" s="25">
        <v>-0.45485441408741578</v>
      </c>
      <c r="M216" s="18">
        <f t="shared" si="439"/>
        <v>-11.976657859331011</v>
      </c>
      <c r="N216" s="18">
        <f t="shared" si="440"/>
        <v>-7.7891896848385533</v>
      </c>
      <c r="O216" s="18">
        <f>IF(ISNUMBER(M216),O215+M216*0.5,IF(ISNUMBER(M417),0,""))</f>
        <v>658.62087899820369</v>
      </c>
      <c r="P216" s="18">
        <f>IF(ISNUMBER(N216),P215+N216*0.5,IF(ISNUMBER(N417),0,""))</f>
        <v>792.91288178381444</v>
      </c>
      <c r="Q216" s="18">
        <f>IF(ISNUMBER(O216), O216*COS(RADIANS(-$C216+Графики!$B$3))+P216*SIN(RADIANS(-$C216+Графики!$B$3)),"")</f>
        <v>658.62087899820369</v>
      </c>
      <c r="R216" s="19">
        <f>IF(ISNUMBER(O216), O216*COS(RADIANS(-$C216+Графики!$B$5))+P216*SIN(RADIANS(-$C216+Графики!$B$5)),"")</f>
        <v>792.91288178381444</v>
      </c>
      <c r="S216" s="29">
        <v>0.7605418927440154</v>
      </c>
      <c r="T216" s="25">
        <v>-0.81006317642720826</v>
      </c>
      <c r="U216" s="25">
        <v>0.38602245341856123</v>
      </c>
      <c r="V216" s="25">
        <v>-0.60384012850628166</v>
      </c>
      <c r="W216" s="18">
        <f t="shared" si="441"/>
        <v>-13.705685723868484</v>
      </c>
      <c r="X216" s="18">
        <f t="shared" si="442"/>
        <v>-8.6380731713116106</v>
      </c>
      <c r="Y216" s="18">
        <f>IF(ISNUMBER(W216),Y215+W216*0.5,IF(ISNUMBER(W417),0,""))</f>
        <v>655.31039168021562</v>
      </c>
      <c r="Z216" s="18">
        <f>IF(ISNUMBER(X216),Z215+X216*0.5,IF(ISNUMBER(X417),0,""))</f>
        <v>793.33883756634725</v>
      </c>
      <c r="AA216" s="18">
        <f>IF(ISNUMBER(Y216), Y216*COS(RADIANS(-$C216+Графики!$B$3))+Z216*SIN(RADIANS(-$C216+Графики!$B$3)),"")</f>
        <v>655.31039168021562</v>
      </c>
      <c r="AB216" s="18">
        <f>IF(ISNUMBER(Y216), Y216*COS(RADIANS(-$C216+Графики!$B$5))+Z216*SIN(RADIANS(-$C216+Графики!$B$5)),"")</f>
        <v>793.33883756634725</v>
      </c>
      <c r="AC216" s="24">
        <v>0.707530233111205</v>
      </c>
      <c r="AD216" s="25">
        <v>-0.67174020716688188</v>
      </c>
      <c r="AE216" s="25">
        <v>0.44206570053307004</v>
      </c>
      <c r="AF216" s="25">
        <v>-0.51129558124208274</v>
      </c>
      <c r="AG216" s="18">
        <f t="shared" si="443"/>
        <v>-12.036114602110869</v>
      </c>
      <c r="AH216" s="18">
        <f t="shared" si="444"/>
        <v>-8.3195506881712671</v>
      </c>
      <c r="AI216" s="18">
        <f>IF(ISNUMBER(AG216),AI215+AG216*0.5,IF(ISNUMBER(AG417),0,""))</f>
        <v>660.44982354199362</v>
      </c>
      <c r="AJ216" s="18">
        <f>IF(ISNUMBER(AH216),AJ215+AH216*0.5,IF(ISNUMBER(AH417),0,""))</f>
        <v>796.50162996946551</v>
      </c>
      <c r="AK216" s="18">
        <f>IF(ISNUMBER(AI216), AI216*COS(RADIANS(-$C216+Графики!$B$3))+AJ216*SIN(RADIANS(-$C216+Графики!$B$3)),"")</f>
        <v>660.44982354199362</v>
      </c>
      <c r="AL216" s="19">
        <f>IF(ISNUMBER(AI216), AI216*COS(RADIANS(-$C216+Графики!$B$5))+AJ216*SIN(RADIANS(-$C216+Графики!$B$5)),"")</f>
        <v>796.50162996946551</v>
      </c>
      <c r="AM216" s="24">
        <v>0.78221111352250328</v>
      </c>
      <c r="AN216" s="25">
        <v>-0.70849059980152773</v>
      </c>
      <c r="AO216" s="25">
        <v>0.4703513013135836</v>
      </c>
      <c r="AP216" s="25">
        <v>-0.53127828563121038</v>
      </c>
      <c r="AQ216" s="18">
        <f t="shared" si="445"/>
        <v>-13.00845962140202</v>
      </c>
      <c r="AR216" s="18">
        <f t="shared" si="446"/>
        <v>-8.7407557848225625</v>
      </c>
      <c r="AS216" s="18">
        <f>IF(ISNUMBER(AQ216),AS215+AQ216*0.5,IF(ISNUMBER(AQ417),0,""))</f>
        <v>650.81868910236858</v>
      </c>
      <c r="AT216" s="18">
        <f>IF(ISNUMBER(AR216),AT215+AR216*0.5,IF(ISNUMBER(AR417),0,""))</f>
        <v>788.30131838091575</v>
      </c>
      <c r="AU216" s="18">
        <f>IF(ISNUMBER(AS216), AS216*COS(RADIANS(-$C216+Графики!$B$3))+AT216*SIN(RADIANS(-$C216+Графики!$B$3)),"")</f>
        <v>650.81868910236858</v>
      </c>
      <c r="AV216" s="19">
        <f>IF(ISNUMBER(AS216), AS216*COS(RADIANS(-$C216+Графики!$B$5))+AT216*SIN(RADIANS(-$C216+Графики!$B$5)),"")</f>
        <v>788.30131838091575</v>
      </c>
      <c r="AW216" s="24">
        <v>0.71008273880377715</v>
      </c>
      <c r="AX216" s="25">
        <v>-0.78682570591904033</v>
      </c>
      <c r="AY216" s="25">
        <v>0.30492103830816442</v>
      </c>
      <c r="AZ216" s="25">
        <v>-0.48401663407526818</v>
      </c>
      <c r="BA216" s="18">
        <f t="shared" si="447"/>
        <v>-13.062618968635496</v>
      </c>
      <c r="BB216" s="18">
        <f t="shared" si="448"/>
        <v>-6.8847255981983073</v>
      </c>
      <c r="BC216" s="18">
        <f>IF(ISNUMBER(BA216),BC215+BA216*0.5,IF(ISNUMBER(BA417),0,""))</f>
        <v>650.1834918726654</v>
      </c>
      <c r="BD216" s="18">
        <f>IF(ISNUMBER(BB216),BD215+BB216*0.5,IF(ISNUMBER(BB417),0,""))</f>
        <v>792.39311085692054</v>
      </c>
      <c r="BE216" s="18">
        <f>IF(ISNUMBER(BC216), BC216*COS(RADIANS(-$C216+Графики!$B$3))+BD216*SIN(RADIANS(-$C216+Графики!$B$3)),"")</f>
        <v>650.1834918726654</v>
      </c>
      <c r="BF216" s="19">
        <f>IF(ISNUMBER(BC216), BC216*COS(RADIANS(-$C216+Графики!$B$5))+BD216*SIN(RADIANS(-$C216+Графики!$B$5)),"")</f>
        <v>792.39311085692054</v>
      </c>
      <c r="BG216" s="24">
        <v>0.60694122469374068</v>
      </c>
      <c r="BH216" s="25">
        <v>-0.72848748501329419</v>
      </c>
      <c r="BI216" s="25">
        <v>0.4680356398175074</v>
      </c>
      <c r="BJ216" s="25">
        <v>-0.58486536992549631</v>
      </c>
      <c r="BK216" s="18">
        <f t="shared" si="449"/>
        <v>-11.653550170056251</v>
      </c>
      <c r="BL216" s="18">
        <f t="shared" si="450"/>
        <v>-9.1881653727466084</v>
      </c>
      <c r="BM216" s="18">
        <f>IF(ISNUMBER(BK216),BM215+BK216*0.5,IF(ISNUMBER(BK417),0,""))</f>
        <v>655.27035844872853</v>
      </c>
      <c r="BN216" s="18">
        <f>IF(ISNUMBER(BL216),BN215+BL216*0.5,IF(ISNUMBER(BL417),0,""))</f>
        <v>782.78419151094135</v>
      </c>
      <c r="BO216" s="18">
        <f>IF(ISNUMBER(BM216), BM216*COS(RADIANS(-$C216+Графики!$B$3))+BN216*SIN(RADIANS(-$C216+Графики!$B$3)),"")</f>
        <v>655.27035844872853</v>
      </c>
      <c r="BP216" s="19">
        <f>IF(ISNUMBER(BM216), BM216*COS(RADIANS(-$C216+Графики!$B$5))+BN216*SIN(RADIANS(-$C216+Графики!$B$5)),"")</f>
        <v>782.78419151094135</v>
      </c>
      <c r="BQ216" s="24">
        <v>0.70234209947406723</v>
      </c>
      <c r="BR216" s="25">
        <v>-0.7545106801317194</v>
      </c>
      <c r="BS216" s="25">
        <v>0.31101065454816768</v>
      </c>
      <c r="BT216" s="25">
        <v>-0.53253700574555896</v>
      </c>
      <c r="BU216" s="18">
        <f t="shared" si="451"/>
        <v>-12.713096381153118</v>
      </c>
      <c r="BV216" s="18">
        <f t="shared" si="452"/>
        <v>-7.3612755505921807</v>
      </c>
      <c r="BW216" s="18">
        <f>IF(ISNUMBER(BU216),BW215+BU216*0.5,IF(ISNUMBER(BU417),0,""))</f>
        <v>659.2175026862709</v>
      </c>
      <c r="BX216" s="18">
        <f>IF(ISNUMBER(BV216),BX215+BV216*0.5,IF(ISNUMBER(BV417),0,""))</f>
        <v>787.30806966519458</v>
      </c>
      <c r="BY216" s="18">
        <f>IF(ISNUMBER(BW216), BW216*COS(RADIANS(-$C216+Графики!$B$3))+BX216*SIN(RADIANS(-$C216+Графики!$B$3)),"")</f>
        <v>659.2175026862709</v>
      </c>
      <c r="BZ216" s="19">
        <f>IF(ISNUMBER(BW216), BW216*COS(RADIANS(-$C216+Графики!$B$5))+BX216*SIN(RADIANS(-$C216+Графики!$B$5)),"")</f>
        <v>787.30806966519458</v>
      </c>
      <c r="CA216" s="29">
        <v>0.77213511630739795</v>
      </c>
      <c r="CB216" s="25">
        <v>-0.83866354879137583</v>
      </c>
      <c r="CC216" s="25">
        <v>0.33156706202781439</v>
      </c>
      <c r="CD216" s="25">
        <v>-0.49957509686108781</v>
      </c>
      <c r="CE216" s="18">
        <f t="shared" si="453"/>
        <v>-14.05640722164733</v>
      </c>
      <c r="CF216" s="18">
        <f t="shared" si="454"/>
        <v>-7.2530200184433795</v>
      </c>
      <c r="CG216" s="18">
        <f>IF(ISNUMBER(CE216),CG215+CE216*0.5,IF(ISNUMBER(CE417),0,""))</f>
        <v>665.91577209278807</v>
      </c>
      <c r="CH216" s="18">
        <f>IF(ISNUMBER(CF216),CH215+CF216*0.5,IF(ISNUMBER(CF417),0,""))</f>
        <v>803.52958082873397</v>
      </c>
      <c r="CI216" s="18">
        <f>IF(ISNUMBER(CG216), CG216*COS(RADIANS(-$C216+Графики!$B$3))+CH216*SIN(RADIANS(-$C216+Графики!$B$3)),"")</f>
        <v>665.91577209278807</v>
      </c>
      <c r="CJ216" s="19">
        <f>IF(ISNUMBER(CG216), CG216*COS(RADIANS(-$C216+Графики!$B$5))+CH216*SIN(RADIANS(-$C216+Графики!$B$5)),"")</f>
        <v>803.52958082873397</v>
      </c>
      <c r="CK216" s="24">
        <v>0.70840006551516788</v>
      </c>
      <c r="CL216" s="25">
        <v>-0.73885360436514258</v>
      </c>
      <c r="CM216" s="25">
        <v>0.28088027020713502</v>
      </c>
      <c r="CN216" s="25">
        <v>-0.58097729865030279</v>
      </c>
      <c r="CO216" s="18">
        <f t="shared" si="455"/>
        <v>-12.629335071348311</v>
      </c>
      <c r="CP216" s="18">
        <f t="shared" si="456"/>
        <v>-7.5210552217509212</v>
      </c>
      <c r="CQ216" s="18">
        <f>IF(ISNUMBER(CO216),CQ215+CO216*0.5,IF(ISNUMBER(CO417),0,""))</f>
        <v>666.10105843908741</v>
      </c>
      <c r="CR216" s="18">
        <f>IF(ISNUMBER(CP216),CR215+CP216*0.5,IF(ISNUMBER(CP417),0,""))</f>
        <v>797.83391796065416</v>
      </c>
      <c r="CS216" s="18">
        <f>IF(ISNUMBER(CQ216), CQ216*COS(RADIANS(-$C216+Графики!$B$3))+CR216*SIN(RADIANS(-$C216+Графики!$B$3)),"")</f>
        <v>666.10105843908741</v>
      </c>
      <c r="CT216" s="19">
        <f>IF(ISNUMBER(CQ216), CQ216*COS(RADIANS(-$C216+Графики!$B$5))+CR216*SIN(RADIANS(-$C216+Графики!$B$5)),"")</f>
        <v>797.83391796065416</v>
      </c>
      <c r="CU216" s="24">
        <v>0.63044070049953793</v>
      </c>
      <c r="CV216" s="25">
        <v>-0.67835547874895608</v>
      </c>
      <c r="CW216" s="25">
        <v>0.4286086997323405</v>
      </c>
      <c r="CX216" s="25">
        <v>-0.43950083610111434</v>
      </c>
      <c r="CY216" s="18">
        <f t="shared" si="457"/>
        <v>-11.421152967056008</v>
      </c>
      <c r="CZ216" s="18">
        <f t="shared" si="458"/>
        <v>-7.5756123716457333</v>
      </c>
      <c r="DA216" s="18">
        <f>IF(ISNUMBER(CY216),DA215+CY216*0.5,IF(ISNUMBER(CY417),0,""))</f>
        <v>658.17220893621356</v>
      </c>
      <c r="DB216" s="18">
        <f>IF(ISNUMBER(CZ216),DB215+CZ216*0.5,IF(ISNUMBER(CZ417),0,""))</f>
        <v>795.89321802483221</v>
      </c>
      <c r="DC216" s="18">
        <f>IF(ISNUMBER(DA216), DA216*COS(RADIANS(-$C216+Графики!$B$3))+DB216*SIN(RADIANS(-$C216+Графики!$B$3)),"")</f>
        <v>658.17220893621356</v>
      </c>
      <c r="DD216" s="19">
        <f>IF(ISNUMBER(DA216), DA216*COS(RADIANS(-$C216+Графики!$B$5))+DB216*SIN(RADIANS(-$C216+Графики!$B$5)),"")</f>
        <v>795.89321802483221</v>
      </c>
      <c r="DE216" s="24">
        <v>0.67781125837588452</v>
      </c>
      <c r="DF216" s="25">
        <v>-0.7949940576692448</v>
      </c>
      <c r="DG216" s="25">
        <v>0.46264521449353813</v>
      </c>
      <c r="DH216" s="25">
        <v>-0.47189579805650594</v>
      </c>
      <c r="DI216" s="18">
        <f t="shared" si="459"/>
        <v>-12.852297149584826</v>
      </c>
      <c r="DJ216" s="18">
        <f t="shared" si="460"/>
        <v>-8.1553184286114515</v>
      </c>
      <c r="DK216" s="18">
        <f>IF(ISNUMBER(DI216),DK215+DI216*0.5,IF(ISNUMBER(DI417),0,""))</f>
        <v>651.79998050677193</v>
      </c>
      <c r="DL216" s="18">
        <f>IF(ISNUMBER(DJ216),DL215+DJ216*0.5,IF(ISNUMBER(DJ417),0,""))</f>
        <v>796.43282031006243</v>
      </c>
      <c r="DM216" s="18">
        <f>IF(ISNUMBER(DK216), DK216*COS(RADIANS(-$C216+Графики!$B$3))+DL216*SIN(RADIANS(-$C216+Графики!$B$3)),"")</f>
        <v>651.79998050677193</v>
      </c>
      <c r="DN216" s="19">
        <f>IF(ISNUMBER(DK216), DK216*COS(RADIANS(-$C216+Графики!$B$5))+DL216*SIN(RADIANS(-$C216+Графики!$B$5)),"")</f>
        <v>796.43282031006243</v>
      </c>
      <c r="DO216" s="24">
        <v>0.6952838070568178</v>
      </c>
      <c r="DP216" s="25">
        <v>-0.69656965555727623</v>
      </c>
      <c r="DQ216" s="25">
        <v>0.4557587516976177</v>
      </c>
      <c r="DR216" s="25">
        <v>-0.52963121212910391</v>
      </c>
      <c r="DS216" s="18">
        <f t="shared" si="461"/>
        <v>-12.145914160040221</v>
      </c>
      <c r="DT216" s="18">
        <f t="shared" si="462"/>
        <v>-8.5990436649436663</v>
      </c>
      <c r="DU216" s="18">
        <f>IF(ISNUMBER(DS216),DU215+DS216*0.5,IF(ISNUMBER(DS417),0,""))</f>
        <v>665.13314320306267</v>
      </c>
      <c r="DV216" s="18">
        <f>IF(ISNUMBER(DT216),DV215+DT216*0.5,IF(ISNUMBER(DT417),0,""))</f>
        <v>794.75415092306639</v>
      </c>
      <c r="DW216" s="18">
        <f>IF(ISNUMBER(DU216), DU216*COS(RADIANS(-$C216+Графики!$B$3))+DV216*SIN(RADIANS(-$C216+Графики!$B$3)),"")</f>
        <v>665.13314320306267</v>
      </c>
      <c r="DX216" s="19">
        <f>IF(ISNUMBER(DU216), DU216*COS(RADIANS(-$C216+Графики!$B$5))+DV216*SIN(RADIANS(-$C216+Графики!$B$5)),"")</f>
        <v>794.75415092306639</v>
      </c>
      <c r="DY216" s="24">
        <v>0.65507398433291031</v>
      </c>
      <c r="DZ216" s="25">
        <v>-0.78085790494631624</v>
      </c>
      <c r="EA216" s="25">
        <v>0.44402045888184916</v>
      </c>
      <c r="EB216" s="25">
        <v>-0.56849684678712309</v>
      </c>
      <c r="EC216" s="18">
        <f t="shared" si="463"/>
        <v>-12.530541715241686</v>
      </c>
      <c r="ED216" s="18">
        <f t="shared" si="464"/>
        <v>-8.8357653854951081</v>
      </c>
      <c r="EE216" s="18">
        <f>IF(ISNUMBER(EC216),EE215+EC216*0.5,IF(ISNUMBER(EC417),0,""))</f>
        <v>654.84954511162107</v>
      </c>
      <c r="EF216" s="18">
        <f>IF(ISNUMBER(ED216),EF215+ED216*0.5,IF(ISNUMBER(ED417),0,""))</f>
        <v>787.38376537035629</v>
      </c>
      <c r="EG216" s="18">
        <f>IF(ISNUMBER(EE216), EE216*COS(RADIANS(-$C216+Графики!$B$3))+EF216*SIN(RADIANS(-$C216+Графики!$B$3)),"")</f>
        <v>654.84954511162107</v>
      </c>
      <c r="EH216" s="19">
        <f>IF(ISNUMBER(EE216), EE216*COS(RADIANS(-$C216+Графики!$B$5))+EF216*SIN(RADIANS(-$C216+Графики!$B$5)),"")</f>
        <v>787.38376537035629</v>
      </c>
      <c r="EI216" s="24">
        <v>0.7475571646536644</v>
      </c>
      <c r="EJ216" s="25">
        <v>-0.83992360883465322</v>
      </c>
      <c r="EK216" s="25">
        <v>0.45759289862555697</v>
      </c>
      <c r="EL216" s="25">
        <v>-0.51643840744281932</v>
      </c>
      <c r="EM216" s="18">
        <f t="shared" si="465"/>
        <v>-13.852940044158052</v>
      </c>
      <c r="EN216" s="18">
        <f t="shared" si="466"/>
        <v>-8.4999242994371027</v>
      </c>
      <c r="EO216" s="18">
        <f>IF(ISNUMBER(EM216),EO215+EM216*0.5,IF(ISNUMBER(EM417),0,""))</f>
        <v>660.65767096221578</v>
      </c>
      <c r="EP216" s="18">
        <f>IF(ISNUMBER(EN216),EP215+EN216*0.5,IF(ISNUMBER(EN417),0,""))</f>
        <v>792.39567458404167</v>
      </c>
      <c r="EQ216" s="18">
        <f>IF(ISNUMBER(EO216), EO216*COS(RADIANS(-$C216+Графики!$B$3))+EP216*SIN(RADIANS(-$C216+Графики!$B$3)),"")</f>
        <v>660.65767096221578</v>
      </c>
      <c r="ER216" s="19">
        <f>IF(ISNUMBER(EO216), EO216*COS(RADIANS(-$C216+Графики!$B$5))+EP216*SIN(RADIANS(-$C216+Графики!$B$5)),"")</f>
        <v>792.39567458404167</v>
      </c>
      <c r="ES216" s="24">
        <v>0.59842110019166528</v>
      </c>
      <c r="ET216" s="25">
        <v>-0.81204110748048941</v>
      </c>
      <c r="EU216" s="25">
        <v>0.47023583871055552</v>
      </c>
      <c r="EV216" s="25">
        <v>-0.62953148255857738</v>
      </c>
      <c r="EW216" s="18">
        <f t="shared" si="467"/>
        <v>-12.308293955906127</v>
      </c>
      <c r="EX216" s="18">
        <f t="shared" si="468"/>
        <v>-9.5971330509553763</v>
      </c>
      <c r="EY216" s="18">
        <f>IF(ISNUMBER(EW216),EY215+EW216*0.5,IF(ISNUMBER(EW417),0,""))</f>
        <v>648.61945233254596</v>
      </c>
      <c r="EZ216" s="18">
        <f>IF(ISNUMBER(EX216),EZ215+EX216*0.5,IF(ISNUMBER(EX417),0,""))</f>
        <v>789.50128611859532</v>
      </c>
      <c r="FA216" s="18">
        <f>IF(ISNUMBER(EY216), EY216*COS(RADIANS(-$C216+Графики!$B$3))+EZ216*SIN(RADIANS(-$C216+Графики!$B$3)),"")</f>
        <v>648.61945233254596</v>
      </c>
      <c r="FB216" s="19">
        <f>IF(ISNUMBER(EY216), EY216*COS(RADIANS(-$C216+Графики!$B$5))+EZ216*SIN(RADIANS(-$C216+Графики!$B$5)),"")</f>
        <v>789.50128611859532</v>
      </c>
      <c r="FC216" s="24">
        <v>0.71325366058871753</v>
      </c>
      <c r="FD216" s="25">
        <v>-0.83133704803157193</v>
      </c>
      <c r="FE216" s="25">
        <v>0.37947175621463802</v>
      </c>
      <c r="FF216" s="25">
        <v>-0.57786694074763401</v>
      </c>
      <c r="FG216" s="18">
        <f t="shared" si="469"/>
        <v>-13.478688573638605</v>
      </c>
      <c r="FH216" s="18">
        <f t="shared" si="470"/>
        <v>-8.3542589772915186</v>
      </c>
      <c r="FI216" s="18">
        <f>IF(ISNUMBER(FG216),FI215+FG216*0.5,IF(ISNUMBER(FG417),0,""))</f>
        <v>656.36761584524913</v>
      </c>
      <c r="FJ216" s="18">
        <f>IF(ISNUMBER(FH216),FJ215+FH216*0.5,IF(ISNUMBER(FH417),0,""))</f>
        <v>794.77047171394906</v>
      </c>
      <c r="FK216" s="18">
        <f>IF(ISNUMBER(FI216), FI216*COS(RADIANS(-$C216+Графики!$B$3))+FJ216*SIN(RADIANS(-$C216+Графики!$B$3)),"")</f>
        <v>656.36761584524913</v>
      </c>
      <c r="FL216" s="19">
        <f>IF(ISNUMBER(FI216), FI216*COS(RADIANS(-$C216+Графики!$B$5))+FJ216*SIN(RADIANS(-$C216+Графики!$B$5)),"")</f>
        <v>794.77047171394906</v>
      </c>
      <c r="FM216" s="24">
        <v>0.71858127736205291</v>
      </c>
      <c r="FN216" s="25">
        <v>-0.64668772304290989</v>
      </c>
      <c r="FO216" s="25">
        <v>0.40345870852494214</v>
      </c>
      <c r="FP216" s="25">
        <v>-0.43645403253157555</v>
      </c>
      <c r="FQ216" s="18">
        <f t="shared" si="471"/>
        <v>-11.913937750382916</v>
      </c>
      <c r="FR216" s="18">
        <f t="shared" si="472"/>
        <v>-7.3295557519843992</v>
      </c>
      <c r="FS216" s="18">
        <f>IF(ISNUMBER(FQ216),FS215+FQ216*0.5,IF(ISNUMBER(FQ417),0,""))</f>
        <v>661.91980098616023</v>
      </c>
      <c r="FT216" s="18">
        <f>IF(ISNUMBER(FR216),FT215+FR216*0.5,IF(ISNUMBER(FR417),0,""))</f>
        <v>789.13219678370297</v>
      </c>
      <c r="FU216" s="18">
        <f>IF(ISNUMBER(FS216), FS216*COS(RADIANS(-$C216+Графики!$B$3))+FT216*SIN(RADIANS(-$C216+Графики!$B$3)),"")</f>
        <v>661.91980098616023</v>
      </c>
      <c r="FV216" s="19">
        <f>IF(ISNUMBER(FS216), FS216*COS(RADIANS(-$C216+Графики!$B$5))+FT216*SIN(RADIANS(-$C216+Графики!$B$5)),"")</f>
        <v>789.13219678370297</v>
      </c>
      <c r="FW216" s="24">
        <v>0.74718986771746698</v>
      </c>
      <c r="FX216" s="25">
        <v>-0.82202725327426029</v>
      </c>
      <c r="FY216" s="25">
        <v>0.34831433496355135</v>
      </c>
      <c r="FZ216" s="25">
        <v>-0.55310428260085542</v>
      </c>
      <c r="GA216" s="18">
        <f t="shared" si="473"/>
        <v>-13.693574727733999</v>
      </c>
      <c r="GB216" s="18">
        <f t="shared" si="474"/>
        <v>-7.8662802799505629</v>
      </c>
      <c r="GC216" s="18">
        <f>IF(ISNUMBER(GA216),GC215+GA216*0.5,IF(ISNUMBER(GA417),0,""))</f>
        <v>664.2239515315714</v>
      </c>
      <c r="GD216" s="18">
        <f>IF(ISNUMBER(GB216),GD215+GB216*0.5,IF(ISNUMBER(GB417),0,""))</f>
        <v>780.03682257623279</v>
      </c>
      <c r="GE216" s="18">
        <f>IF(ISNUMBER(GC216), GC216*COS(RADIANS(-$C216+Графики!$B$3))+GD216*SIN(RADIANS(-$C216+Графики!$B$3)),"")</f>
        <v>664.2239515315714</v>
      </c>
      <c r="GF216" s="19">
        <f>IF(ISNUMBER(GC216), GC216*COS(RADIANS(-$C216+Графики!$B$5))+GD216*SIN(RADIANS(-$C216+Графики!$B$5)),"")</f>
        <v>780.03682257623279</v>
      </c>
      <c r="GG216" s="24">
        <v>0.73614909861703226</v>
      </c>
      <c r="GH216" s="25">
        <v>-0.82123731535984246</v>
      </c>
      <c r="GI216" s="25">
        <v>0.35884680022686199</v>
      </c>
      <c r="GJ216" s="25">
        <v>-0.55515604271829722</v>
      </c>
      <c r="GK216" s="18">
        <f t="shared" si="475"/>
        <v>-13.590341939964031</v>
      </c>
      <c r="GL216" s="18">
        <f t="shared" si="476"/>
        <v>-7.9760949179153942</v>
      </c>
      <c r="GM216" s="18">
        <f>IF(ISNUMBER(GK216),GM215+GK216*0.5,IF(ISNUMBER(GK417),0,""))</f>
        <v>664.55316180193199</v>
      </c>
      <c r="GN216" s="18">
        <f>IF(ISNUMBER(GL216),GN215+GL216*0.5,IF(ISNUMBER(GL417),0,""))</f>
        <v>792.31987668953445</v>
      </c>
      <c r="GO216" s="18">
        <f>IF(ISNUMBER(GM216), GM216*COS(RADIANS(-$C216+Графики!$B$3))+GN216*SIN(RADIANS(-$C216+Графики!$B$3)),"")</f>
        <v>664.55316180193199</v>
      </c>
      <c r="GP216" s="19">
        <f>IF(ISNUMBER(GM216), GM216*COS(RADIANS(-$C216+Графики!$B$5))+GN216*SIN(RADIANS(-$C216+Графики!$B$5)),"")</f>
        <v>792.31987668953445</v>
      </c>
      <c r="GQ216" s="24">
        <v>0.70638723033403006</v>
      </c>
      <c r="GR216" s="25">
        <v>-0.72144128383504724</v>
      </c>
      <c r="GS216" s="25">
        <v>0.37385694235953659</v>
      </c>
      <c r="GT216" s="25">
        <v>-0.57172140905926139</v>
      </c>
      <c r="GU216" s="18">
        <f t="shared" si="477"/>
        <v>-12.45983194775193</v>
      </c>
      <c r="GV216" s="18">
        <f t="shared" si="478"/>
        <v>-8.2516341394893669</v>
      </c>
      <c r="GW216" s="18">
        <f>IF(ISNUMBER(GU216),GW215+GU216*0.5,IF(ISNUMBER(GU417),0,""))</f>
        <v>662.08852155174736</v>
      </c>
      <c r="GX216" s="18">
        <f>IF(ISNUMBER(GV216),GX215+GV216*0.5,IF(ISNUMBER(GV417),0,""))</f>
        <v>791.35506573963039</v>
      </c>
      <c r="GY216" s="18">
        <f>IF(ISNUMBER(GW216), GW216*COS(RADIANS(-$C216+Графики!$B$3))+GX216*SIN(RADIANS(-$C216+Графики!$B$3)),"")</f>
        <v>662.08852155174736</v>
      </c>
      <c r="GZ216" s="19">
        <f>IF(ISNUMBER(GW216), GW216*COS(RADIANS(-$C216+Графики!$B$5))+GX216*SIN(RADIANS(-$C216+Графики!$B$5)),"")</f>
        <v>791.35506573963039</v>
      </c>
      <c r="HA216" s="24">
        <v>0.75620012993599495</v>
      </c>
      <c r="HB216" s="25">
        <v>-0.65620595176472274</v>
      </c>
      <c r="HC216" s="25">
        <v>0.44153284044207808</v>
      </c>
      <c r="HD216" s="25">
        <v>-0.4957218409530495</v>
      </c>
      <c r="HE216" s="18">
        <f t="shared" si="479"/>
        <v>-12.325256170171778</v>
      </c>
      <c r="HF216" s="18">
        <f t="shared" si="480"/>
        <v>-8.1789988668771532</v>
      </c>
      <c r="HG216" s="18">
        <f>IF(ISNUMBER(HE216),HG215+HE216*0.5,IF(ISNUMBER(HE417),0,""))</f>
        <v>662.94339644326419</v>
      </c>
      <c r="HH216" s="18">
        <f>IF(ISNUMBER(HF216),HH215+HF216*0.5,IF(ISNUMBER(HF417),0,""))</f>
        <v>788.90077331102498</v>
      </c>
      <c r="HI216" s="18">
        <f>IF(ISNUMBER(HG216), HG216*COS(RADIANS(-$C216+Графики!$B$3))+HH216*SIN(RADIANS(-$C216+Графики!$B$3)),"")</f>
        <v>662.94339644326419</v>
      </c>
      <c r="HJ216" s="19">
        <f>IF(ISNUMBER(HG216), HG216*COS(RADIANS(-$C216+Графики!$B$5))+HH216*SIN(RADIANS(-$C216+Графики!$B$5)),"")</f>
        <v>788.90077331102498</v>
      </c>
      <c r="HK216" s="24">
        <v>0.60302369921116084</v>
      </c>
      <c r="HL216" s="25">
        <v>-0.68252144327337949</v>
      </c>
      <c r="HM216" s="25">
        <v>0.29592109085146578</v>
      </c>
      <c r="HN216" s="25">
        <v>-0.45911946437054174</v>
      </c>
      <c r="HO216" s="18">
        <f t="shared" si="481"/>
        <v>-11.218262394408017</v>
      </c>
      <c r="HP216" s="18">
        <f t="shared" si="482"/>
        <v>-6.5889241612507989</v>
      </c>
      <c r="HQ216" s="18">
        <f>IF(ISNUMBER(HO216),HQ215+HO216*0.5,IF(ISNUMBER(HO417),0,""))</f>
        <v>661.20582106338418</v>
      </c>
      <c r="HR216" s="18">
        <f>IF(ISNUMBER(HP216),HR215+HP216*0.5,IF(ISNUMBER(HP417),0,""))</f>
        <v>803.72886744973516</v>
      </c>
      <c r="HS216" s="18">
        <f>IF(ISNUMBER(HQ216), HQ216*COS(RADIANS(-$C216+Графики!$B$3))+HR216*SIN(RADIANS(-$C216+Графики!$B$3)),"")</f>
        <v>661.20582106338418</v>
      </c>
      <c r="HT216" s="19">
        <f>IF(ISNUMBER(HQ216), HQ216*COS(RADIANS(-$C216+Графики!$B$5))+HR216*SIN(RADIANS(-$C216+Графики!$B$5)),"")</f>
        <v>803.72886744973516</v>
      </c>
      <c r="HU216" s="24">
        <v>0.75094567894511244</v>
      </c>
      <c r="HV216" s="25">
        <v>-0.73853981707442851</v>
      </c>
      <c r="HW216" s="25">
        <v>0.33752180109397178</v>
      </c>
      <c r="HX216" s="25">
        <v>-0.58261132686615869</v>
      </c>
      <c r="HY216" s="18">
        <f t="shared" si="483"/>
        <v>-12.997847020524192</v>
      </c>
      <c r="HZ216" s="18">
        <f t="shared" si="484"/>
        <v>-8.0295900335647961</v>
      </c>
      <c r="IA216" s="18">
        <f>IF(ISNUMBER(HY216),IA215+HY216*0.5,IF(ISNUMBER(HY417),0,""))</f>
        <v>656.87282430534503</v>
      </c>
      <c r="IB216" s="18">
        <f>IF(ISNUMBER(HZ216),IB215+HZ216*0.5,IF(ISNUMBER(HZ417),0,""))</f>
        <v>783.17415133781822</v>
      </c>
      <c r="IC216" s="18">
        <f>IF(ISNUMBER(IA216), IA216*COS(RADIANS(-$C216+Графики!$B$3))+IB216*SIN(RADIANS(-$C216+Графики!$B$3)),"")</f>
        <v>656.87282430534503</v>
      </c>
      <c r="ID216" s="19">
        <f>IF(ISNUMBER(IA216), IA216*COS(RADIANS(-$C216+Графики!$B$5))+IB216*SIN(RADIANS(-$C216+Графики!$B$5)),"")</f>
        <v>783.17415133781822</v>
      </c>
      <c r="IE216" s="24">
        <v>0.76063497624708964</v>
      </c>
      <c r="IF216" s="25">
        <v>-0.79601809878879592</v>
      </c>
      <c r="IG216" s="25">
        <v>0.38736696053453823</v>
      </c>
      <c r="IH216" s="25">
        <v>-0.55994737493411462</v>
      </c>
      <c r="II216" s="18">
        <f t="shared" si="485"/>
        <v>-13.583942941180151</v>
      </c>
      <c r="IJ216" s="18">
        <f t="shared" si="486"/>
        <v>-8.2667829414946521</v>
      </c>
      <c r="IK216" s="18">
        <f>IF(ISNUMBER(II216),IK215+II216*0.5,IF(ISNUMBER(II417),0,""))</f>
        <v>658.42733293156766</v>
      </c>
      <c r="IL216" s="18">
        <f>IF(ISNUMBER(IJ216),IL215+IJ216*0.5,IF(ISNUMBER(IJ417),0,""))</f>
        <v>786.72999074347399</v>
      </c>
      <c r="IM216" s="18">
        <f>IF(ISNUMBER(IK216), IK216*COS(RADIANS(-$C216+Графики!$B$3))+IL216*SIN(RADIANS(-$C216+Графики!$B$3)),"")</f>
        <v>658.42733293156766</v>
      </c>
      <c r="IN216" s="19">
        <f>IF(ISNUMBER(IK216), IK216*COS(RADIANS(-$C216+Графики!$B$5))+IL216*SIN(RADIANS(-$C216+Графики!$B$5)),"")</f>
        <v>786.72999074347399</v>
      </c>
      <c r="IO216" s="24">
        <v>0.74647014746230478</v>
      </c>
      <c r="IP216" s="25">
        <v>-0.69732633876798356</v>
      </c>
      <c r="IQ216" s="25">
        <v>0.32247669901544351</v>
      </c>
      <c r="IR216" s="25">
        <v>-0.47804743823047735</v>
      </c>
      <c r="IS216" s="18">
        <f t="shared" si="487"/>
        <v>-12.599167852960358</v>
      </c>
      <c r="IT216" s="18">
        <f t="shared" si="488"/>
        <v>-6.9858341467611487</v>
      </c>
      <c r="IU216" s="18">
        <f>IF(ISNUMBER(IS216),IU215+IS216*0.5,IF(ISNUMBER(IS417),0,""))</f>
        <v>654.06453573804913</v>
      </c>
      <c r="IV216" s="18">
        <f>IF(ISNUMBER(IT216),IV215+IT216*0.5,IF(ISNUMBER(IT417),0,""))</f>
        <v>792.89692265192912</v>
      </c>
      <c r="IW216" s="18">
        <f>IF(ISNUMBER(IU216), IU216*COS(RADIANS(-$C216+Графики!$B$3))+IV216*SIN(RADIANS(-$C216+Графики!$B$3)),"")</f>
        <v>654.06453573804913</v>
      </c>
      <c r="IX216" s="19">
        <f>IF(ISNUMBER(IU216), IU216*COS(RADIANS(-$C216+Графики!$B$5))+IV216*SIN(RADIANS(-$C216+Графики!$B$5)),"")</f>
        <v>792.89692265192912</v>
      </c>
    </row>
    <row r="217" spans="1:258" s="88" customFormat="1" x14ac:dyDescent="0.25">
      <c r="A217" s="44">
        <v>217</v>
      </c>
      <c r="B217" s="50">
        <v>0</v>
      </c>
      <c r="C217" s="11">
        <f>IF(Графики!$A$7="Расчитывать с учетом закручивания скважины",B217,0)</f>
        <v>0</v>
      </c>
      <c r="D217" s="47">
        <v>107</v>
      </c>
      <c r="E217" s="34">
        <f>IF(ISNUMBER(INDEX($I$1:$IX$303,$A217,E$1) ),INDEX($I$1:$IX$303,$A217,E$1),0)</f>
        <v>-3.9723919029871619</v>
      </c>
      <c r="F217" s="35">
        <f>IF(ISNUMBER(INDEX($I$1:$IX$303,$A217,F$1) ),INDEX($I$1:$IX$303,$A217,F$1),0)</f>
        <v>-5.7710391760713149</v>
      </c>
      <c r="G217" s="35">
        <f>IF(ISNUMBER(INDEX($I$1:$IX$303,$A217,G$1) ),INDEX($I$1:$IX$303,$A217,G$1)-$G$305,0)</f>
        <v>-321.28147284270449</v>
      </c>
      <c r="H217" s="36">
        <f>IF(ISNUMBER(INDEX($I$1:$IX$303,$A217,H$1) ),INDEX($I$1:$IX$303,$A217,H$1)-$H$305,0)</f>
        <v>-365.40230128825874</v>
      </c>
      <c r="I217" s="29">
        <v>0.19412624921649133</v>
      </c>
      <c r="J217" s="25">
        <v>-0.26107752919322869</v>
      </c>
      <c r="K217" s="25">
        <v>0.47265693011042642</v>
      </c>
      <c r="L217" s="25">
        <v>-0.18865911715468281</v>
      </c>
      <c r="M217" s="18">
        <f t="shared" si="439"/>
        <v>-3.9723919029871619</v>
      </c>
      <c r="N217" s="18">
        <f t="shared" si="440"/>
        <v>-5.7710391760713149</v>
      </c>
      <c r="O217" s="18">
        <f>IF(ISNUMBER(M217),O216+M217*0.5,IF(ISNUMBER(M418),0,""))</f>
        <v>656.63468304671017</v>
      </c>
      <c r="P217" s="18">
        <f>IF(ISNUMBER(N217),P216+N217*0.5,IF(ISNUMBER(N418),0,""))</f>
        <v>790.02736219577878</v>
      </c>
      <c r="Q217" s="18">
        <f>IF(ISNUMBER(O217), O217*COS(RADIANS(-$C217+Графики!$B$3))+P217*SIN(RADIANS(-$C217+Графики!$B$3)),"")</f>
        <v>656.63468304671017</v>
      </c>
      <c r="R217" s="19">
        <f>IF(ISNUMBER(O217), O217*COS(RADIANS(-$C217+Графики!$B$5))+P217*SIN(RADIANS(-$C217+Графики!$B$5)),"")</f>
        <v>790.02736219577878</v>
      </c>
      <c r="S217" s="29">
        <v>0.1327620273620819</v>
      </c>
      <c r="T217" s="25">
        <v>-9.8221908408721498E-2</v>
      </c>
      <c r="U217" s="25">
        <v>0.30309979824479405</v>
      </c>
      <c r="V217" s="25">
        <v>-0.22545730388064572</v>
      </c>
      <c r="W217" s="18">
        <f t="shared" si="441"/>
        <v>-2.0157137341969471</v>
      </c>
      <c r="X217" s="18">
        <f t="shared" si="442"/>
        <v>-4.6125145028571914</v>
      </c>
      <c r="Y217" s="18">
        <f>IF(ISNUMBER(W217),Y216+W217*0.5,IF(ISNUMBER(W418),0,""))</f>
        <v>654.30253481311718</v>
      </c>
      <c r="Z217" s="18">
        <f>IF(ISNUMBER(X217),Z216+X217*0.5,IF(ISNUMBER(X418),0,""))</f>
        <v>791.03258031491862</v>
      </c>
      <c r="AA217" s="18">
        <f>IF(ISNUMBER(Y217), Y217*COS(RADIANS(-$C217+Графики!$B$3))+Z217*SIN(RADIANS(-$C217+Графики!$B$3)),"")</f>
        <v>654.30253481311718</v>
      </c>
      <c r="AB217" s="18">
        <f>IF(ISNUMBER(Y217), Y217*COS(RADIANS(-$C217+Графики!$B$5))+Z217*SIN(RADIANS(-$C217+Графики!$B$5)),"")</f>
        <v>791.03258031491862</v>
      </c>
      <c r="AC217" s="24">
        <v>0.27746701500755677</v>
      </c>
      <c r="AD217" s="25">
        <v>-0.28748958260328622</v>
      </c>
      <c r="AE217" s="25">
        <v>0.35711575809050089</v>
      </c>
      <c r="AF217" s="25">
        <v>-0.30455027450322592</v>
      </c>
      <c r="AG217" s="18">
        <f t="shared" si="443"/>
        <v>-4.9301564069415562</v>
      </c>
      <c r="AH217" s="18">
        <f t="shared" si="444"/>
        <v>-5.7740933233431235</v>
      </c>
      <c r="AI217" s="18">
        <f>IF(ISNUMBER(AG217),AI216+AG217*0.5,IF(ISNUMBER(AG418),0,""))</f>
        <v>657.98474533852288</v>
      </c>
      <c r="AJ217" s="18">
        <f>IF(ISNUMBER(AH217),AJ216+AH217*0.5,IF(ISNUMBER(AH418),0,""))</f>
        <v>793.61458330779396</v>
      </c>
      <c r="AK217" s="18">
        <f>IF(ISNUMBER(AI217), AI217*COS(RADIANS(-$C217+Графики!$B$3))+AJ217*SIN(RADIANS(-$C217+Графики!$B$3)),"")</f>
        <v>657.98474533852288</v>
      </c>
      <c r="AL217" s="19">
        <f>IF(ISNUMBER(AI217), AI217*COS(RADIANS(-$C217+Графики!$B$5))+AJ217*SIN(RADIANS(-$C217+Графики!$B$5)),"")</f>
        <v>793.61458330779396</v>
      </c>
      <c r="AM217" s="24">
        <v>0.24532265632589959</v>
      </c>
      <c r="AN217" s="25">
        <v>-0.18553137110177012</v>
      </c>
      <c r="AO217" s="25">
        <v>0.40650417040091102</v>
      </c>
      <c r="AP217" s="25">
        <v>-0.21693130355796561</v>
      </c>
      <c r="AQ217" s="18">
        <f t="shared" si="445"/>
        <v>-3.7599018281203112</v>
      </c>
      <c r="AR217" s="18">
        <f t="shared" si="446"/>
        <v>-5.440474008254319</v>
      </c>
      <c r="AS217" s="18">
        <f>IF(ISNUMBER(AQ217),AS216+AQ217*0.5,IF(ISNUMBER(AQ418),0,""))</f>
        <v>648.93873818830843</v>
      </c>
      <c r="AT217" s="18">
        <f>IF(ISNUMBER(AR217),AT216+AR217*0.5,IF(ISNUMBER(AR418),0,""))</f>
        <v>785.58108137678857</v>
      </c>
      <c r="AU217" s="18">
        <f>IF(ISNUMBER(AS217), AS217*COS(RADIANS(-$C217+Графики!$B$3))+AT217*SIN(RADIANS(-$C217+Графики!$B$3)),"")</f>
        <v>648.93873818830843</v>
      </c>
      <c r="AV217" s="19">
        <f>IF(ISNUMBER(AS217), AS217*COS(RADIANS(-$C217+Графики!$B$5))+AT217*SIN(RADIANS(-$C217+Графики!$B$5)),"")</f>
        <v>785.58108137678857</v>
      </c>
      <c r="AW217" s="24">
        <v>0.2443690157687011</v>
      </c>
      <c r="AX217" s="25">
        <v>-9.7407300659292845E-2</v>
      </c>
      <c r="AY217" s="25">
        <v>0.44156649469849674</v>
      </c>
      <c r="AZ217" s="25">
        <v>-0.25555745490016701</v>
      </c>
      <c r="BA217" s="18">
        <f t="shared" si="447"/>
        <v>-2.982556591525352</v>
      </c>
      <c r="BB217" s="18">
        <f t="shared" si="448"/>
        <v>-6.0835165825562605</v>
      </c>
      <c r="BC217" s="18">
        <f>IF(ISNUMBER(BA217),BC216+BA217*0.5,IF(ISNUMBER(BA418),0,""))</f>
        <v>648.69221357690276</v>
      </c>
      <c r="BD217" s="18">
        <f>IF(ISNUMBER(BB217),BD216+BB217*0.5,IF(ISNUMBER(BB418),0,""))</f>
        <v>789.3513525656424</v>
      </c>
      <c r="BE217" s="18">
        <f>IF(ISNUMBER(BC217), BC217*COS(RADIANS(-$C217+Графики!$B$3))+BD217*SIN(RADIANS(-$C217+Графики!$B$3)),"")</f>
        <v>648.69221357690276</v>
      </c>
      <c r="BF217" s="19">
        <f>IF(ISNUMBER(BC217), BC217*COS(RADIANS(-$C217+Графики!$B$5))+BD217*SIN(RADIANS(-$C217+Графики!$B$5)),"")</f>
        <v>789.3513525656424</v>
      </c>
      <c r="BG217" s="24">
        <v>0.16872540266971178</v>
      </c>
      <c r="BH217" s="25">
        <v>-0.26168860256504922</v>
      </c>
      <c r="BI217" s="25">
        <v>0.29076143610708538</v>
      </c>
      <c r="BJ217" s="25">
        <v>-0.28993574553717338</v>
      </c>
      <c r="BK217" s="18">
        <f t="shared" si="449"/>
        <v>-3.7560619372108408</v>
      </c>
      <c r="BL217" s="18">
        <f t="shared" si="450"/>
        <v>-5.0675171993752572</v>
      </c>
      <c r="BM217" s="18">
        <f>IF(ISNUMBER(BK217),BM216+BK217*0.5,IF(ISNUMBER(BK418),0,""))</f>
        <v>653.39232748012307</v>
      </c>
      <c r="BN217" s="18">
        <f>IF(ISNUMBER(BL217),BN216+BL217*0.5,IF(ISNUMBER(BL418),0,""))</f>
        <v>780.25043291125371</v>
      </c>
      <c r="BO217" s="18">
        <f>IF(ISNUMBER(BM217), BM217*COS(RADIANS(-$C217+Графики!$B$3))+BN217*SIN(RADIANS(-$C217+Графики!$B$3)),"")</f>
        <v>653.39232748012307</v>
      </c>
      <c r="BP217" s="19">
        <f>IF(ISNUMBER(BM217), BM217*COS(RADIANS(-$C217+Графики!$B$5))+BN217*SIN(RADIANS(-$C217+Графики!$B$5)),"")</f>
        <v>780.25043291125371</v>
      </c>
      <c r="BQ217" s="24">
        <v>0.12052526721117859</v>
      </c>
      <c r="BR217" s="25">
        <v>-0.27081069257193591</v>
      </c>
      <c r="BS217" s="25">
        <v>0.2773851806162827</v>
      </c>
      <c r="BT217" s="25">
        <v>-0.23831573452440391</v>
      </c>
      <c r="BU217" s="18">
        <f t="shared" si="451"/>
        <v>-3.4150438517934569</v>
      </c>
      <c r="BV217" s="18">
        <f t="shared" si="452"/>
        <v>-4.5003242714544962</v>
      </c>
      <c r="BW217" s="18">
        <f>IF(ISNUMBER(BU217),BW216+BU217*0.5,IF(ISNUMBER(BU418),0,""))</f>
        <v>657.50998076037422</v>
      </c>
      <c r="BX217" s="18">
        <f>IF(ISNUMBER(BV217),BX216+BV217*0.5,IF(ISNUMBER(BV418),0,""))</f>
        <v>785.05790752946734</v>
      </c>
      <c r="BY217" s="18">
        <f>IF(ISNUMBER(BW217), BW217*COS(RADIANS(-$C217+Графики!$B$3))+BX217*SIN(RADIANS(-$C217+Графики!$B$3)),"")</f>
        <v>657.50998076037422</v>
      </c>
      <c r="BZ217" s="19">
        <f>IF(ISNUMBER(BW217), BW217*COS(RADIANS(-$C217+Графики!$B$5))+BX217*SIN(RADIANS(-$C217+Графики!$B$5)),"")</f>
        <v>785.05790752946734</v>
      </c>
      <c r="CA217" s="29">
        <v>0.14120741819256574</v>
      </c>
      <c r="CB217" s="25">
        <v>-0.21047030908791711</v>
      </c>
      <c r="CC217" s="25">
        <v>0.28679932430247523</v>
      </c>
      <c r="CD217" s="25">
        <v>-0.25058385269243033</v>
      </c>
      <c r="CE217" s="18">
        <f t="shared" si="453"/>
        <v>-3.0689623059483986</v>
      </c>
      <c r="CF217" s="18">
        <f t="shared" si="454"/>
        <v>-4.6895357030118596</v>
      </c>
      <c r="CG217" s="18">
        <f>IF(ISNUMBER(CE217),CG216+CE217*0.5,IF(ISNUMBER(CE418),0,""))</f>
        <v>664.38129093981388</v>
      </c>
      <c r="CH217" s="18">
        <f>IF(ISNUMBER(CF217),CH216+CF217*0.5,IF(ISNUMBER(CF418),0,""))</f>
        <v>801.18481297722803</v>
      </c>
      <c r="CI217" s="18">
        <f>IF(ISNUMBER(CG217), CG217*COS(RADIANS(-$C217+Графики!$B$3))+CH217*SIN(RADIANS(-$C217+Графики!$B$3)),"")</f>
        <v>664.38129093981388</v>
      </c>
      <c r="CJ217" s="19">
        <f>IF(ISNUMBER(CG217), CG217*COS(RADIANS(-$C217+Графики!$B$5))+CH217*SIN(RADIANS(-$C217+Графики!$B$5)),"")</f>
        <v>801.18481297722803</v>
      </c>
      <c r="CK217" s="24">
        <v>0.12307172193138494</v>
      </c>
      <c r="CL217" s="25">
        <v>-0.17397117060132841</v>
      </c>
      <c r="CM217" s="25">
        <v>0.27744803003957763</v>
      </c>
      <c r="CN217" s="25">
        <v>-0.34063330754652599</v>
      </c>
      <c r="CO217" s="18">
        <f t="shared" si="455"/>
        <v>-2.5921853441638785</v>
      </c>
      <c r="CP217" s="18">
        <f t="shared" si="456"/>
        <v>-5.3937510396661015</v>
      </c>
      <c r="CQ217" s="18">
        <f>IF(ISNUMBER(CO217),CQ216+CO217*0.5,IF(ISNUMBER(CO418),0,""))</f>
        <v>664.80496576700546</v>
      </c>
      <c r="CR217" s="18">
        <f>IF(ISNUMBER(CP217),CR216+CP217*0.5,IF(ISNUMBER(CP418),0,""))</f>
        <v>795.13704244082112</v>
      </c>
      <c r="CS217" s="18">
        <f>IF(ISNUMBER(CQ217), CQ217*COS(RADIANS(-$C217+Графики!$B$3))+CR217*SIN(RADIANS(-$C217+Графики!$B$3)),"")</f>
        <v>664.80496576700546</v>
      </c>
      <c r="CT217" s="19">
        <f>IF(ISNUMBER(CQ217), CQ217*COS(RADIANS(-$C217+Графики!$B$5))+CR217*SIN(RADIANS(-$C217+Графики!$B$5)),"")</f>
        <v>795.13704244082112</v>
      </c>
      <c r="CU217" s="24">
        <v>0.10348387302138348</v>
      </c>
      <c r="CV217" s="25">
        <v>-0.19234756938063627</v>
      </c>
      <c r="CW217" s="25">
        <v>0.35700730927864843</v>
      </c>
      <c r="CX217" s="25">
        <v>-0.16545179922960199</v>
      </c>
      <c r="CY217" s="18">
        <f t="shared" si="457"/>
        <v>-2.5816134827856509</v>
      </c>
      <c r="CZ217" s="18">
        <f t="shared" si="458"/>
        <v>-4.5593000292442234</v>
      </c>
      <c r="DA217" s="18">
        <f>IF(ISNUMBER(CY217),DA216+CY217*0.5,IF(ISNUMBER(CY418),0,""))</f>
        <v>656.88140219482079</v>
      </c>
      <c r="DB217" s="18">
        <f>IF(ISNUMBER(CZ217),DB216+CZ217*0.5,IF(ISNUMBER(CZ418),0,""))</f>
        <v>793.61356801021009</v>
      </c>
      <c r="DC217" s="18">
        <f>IF(ISNUMBER(DA217), DA217*COS(RADIANS(-$C217+Графики!$B$3))+DB217*SIN(RADIANS(-$C217+Графики!$B$3)),"")</f>
        <v>656.88140219482079</v>
      </c>
      <c r="DD217" s="19">
        <f>IF(ISNUMBER(DA217), DA217*COS(RADIANS(-$C217+Графики!$B$5))+DB217*SIN(RADIANS(-$C217+Графики!$B$5)),"")</f>
        <v>793.61356801021009</v>
      </c>
      <c r="DE217" s="24">
        <v>0.19909010553562065</v>
      </c>
      <c r="DF217" s="25">
        <v>-0.14383894213302417</v>
      </c>
      <c r="DG217" s="25">
        <v>0.36548524059332077</v>
      </c>
      <c r="DH217" s="25">
        <v>-0.2853425649253587</v>
      </c>
      <c r="DI217" s="18">
        <f t="shared" si="459"/>
        <v>-2.9926160244013889</v>
      </c>
      <c r="DJ217" s="18">
        <f t="shared" si="460"/>
        <v>-5.6795135005803941</v>
      </c>
      <c r="DK217" s="18">
        <f>IF(ISNUMBER(DI217),DK216+DI217*0.5,IF(ISNUMBER(DI418),0,""))</f>
        <v>650.30367249457129</v>
      </c>
      <c r="DL217" s="18">
        <f>IF(ISNUMBER(DJ217),DL216+DJ217*0.5,IF(ISNUMBER(DJ418),0,""))</f>
        <v>793.59306355977219</v>
      </c>
      <c r="DM217" s="18">
        <f>IF(ISNUMBER(DK217), DK217*COS(RADIANS(-$C217+Графики!$B$3))+DL217*SIN(RADIANS(-$C217+Графики!$B$3)),"")</f>
        <v>650.30367249457129</v>
      </c>
      <c r="DN217" s="19">
        <f>IF(ISNUMBER(DK217), DK217*COS(RADIANS(-$C217+Графики!$B$5))+DL217*SIN(RADIANS(-$C217+Графики!$B$5)),"")</f>
        <v>793.59306355977219</v>
      </c>
      <c r="DO217" s="24">
        <v>9.3987490667817947E-2</v>
      </c>
      <c r="DP217" s="25">
        <v>-0.25978399007922048</v>
      </c>
      <c r="DQ217" s="25">
        <v>0.35547271409586911</v>
      </c>
      <c r="DR217" s="25">
        <v>-0.23490648380793852</v>
      </c>
      <c r="DS217" s="18">
        <f t="shared" si="461"/>
        <v>-3.0872336652480419</v>
      </c>
      <c r="DT217" s="18">
        <f t="shared" si="462"/>
        <v>-5.1520076273002253</v>
      </c>
      <c r="DU217" s="18">
        <f>IF(ISNUMBER(DS217),DU216+DS217*0.5,IF(ISNUMBER(DS418),0,""))</f>
        <v>663.58952637043865</v>
      </c>
      <c r="DV217" s="18">
        <f>IF(ISNUMBER(DT217),DV216+DT217*0.5,IF(ISNUMBER(DT418),0,""))</f>
        <v>792.17814710941627</v>
      </c>
      <c r="DW217" s="18">
        <f>IF(ISNUMBER(DU217), DU217*COS(RADIANS(-$C217+Графики!$B$3))+DV217*SIN(RADIANS(-$C217+Графики!$B$3)),"")</f>
        <v>663.58952637043865</v>
      </c>
      <c r="DX217" s="19">
        <f>IF(ISNUMBER(DU217), DU217*COS(RADIANS(-$C217+Графики!$B$5))+DV217*SIN(RADIANS(-$C217+Графики!$B$5)),"")</f>
        <v>792.17814710941627</v>
      </c>
      <c r="DY217" s="24">
        <v>0.17526896399354772</v>
      </c>
      <c r="DZ217" s="25">
        <v>-0.14924542374718505</v>
      </c>
      <c r="EA217" s="25">
        <v>0.30740193920523862</v>
      </c>
      <c r="EB217" s="25">
        <v>-0.17032930442394709</v>
      </c>
      <c r="EC217" s="18">
        <f t="shared" si="463"/>
        <v>-2.8319184828521498</v>
      </c>
      <c r="ED217" s="18">
        <f t="shared" si="464"/>
        <v>-4.1689794939788527</v>
      </c>
      <c r="EE217" s="18">
        <f>IF(ISNUMBER(EC217),EE216+EC217*0.5,IF(ISNUMBER(EC418),0,""))</f>
        <v>653.43358587019497</v>
      </c>
      <c r="EF217" s="18">
        <f>IF(ISNUMBER(ED217),EF216+ED217*0.5,IF(ISNUMBER(ED418),0,""))</f>
        <v>785.29927562336684</v>
      </c>
      <c r="EG217" s="18">
        <f>IF(ISNUMBER(EE217), EE217*COS(RADIANS(-$C217+Графики!$B$3))+EF217*SIN(RADIANS(-$C217+Графики!$B$3)),"")</f>
        <v>653.43358587019497</v>
      </c>
      <c r="EH217" s="19">
        <f>IF(ISNUMBER(EE217), EE217*COS(RADIANS(-$C217+Графики!$B$5))+EF217*SIN(RADIANS(-$C217+Графики!$B$5)),"")</f>
        <v>785.29927562336684</v>
      </c>
      <c r="EI217" s="24">
        <v>0.23192073086286999</v>
      </c>
      <c r="EJ217" s="25">
        <v>-0.16206370733741937</v>
      </c>
      <c r="EK217" s="25">
        <v>0.30847713861875803</v>
      </c>
      <c r="EL217" s="25">
        <v>-0.23967475832352278</v>
      </c>
      <c r="EM217" s="18">
        <f t="shared" si="465"/>
        <v>-3.4381560503786543</v>
      </c>
      <c r="EN217" s="18">
        <f t="shared" si="466"/>
        <v>-4.783509458479009</v>
      </c>
      <c r="EO217" s="18">
        <f>IF(ISNUMBER(EM217),EO216+EM217*0.5,IF(ISNUMBER(EM418),0,""))</f>
        <v>658.93859293702644</v>
      </c>
      <c r="EP217" s="18">
        <f>IF(ISNUMBER(EN217),EP216+EN217*0.5,IF(ISNUMBER(EN418),0,""))</f>
        <v>790.00391985480212</v>
      </c>
      <c r="EQ217" s="18">
        <f>IF(ISNUMBER(EO217), EO217*COS(RADIANS(-$C217+Графики!$B$3))+EP217*SIN(RADIANS(-$C217+Графики!$B$3)),"")</f>
        <v>658.93859293702644</v>
      </c>
      <c r="ER217" s="19">
        <f>IF(ISNUMBER(EO217), EO217*COS(RADIANS(-$C217+Графики!$B$5))+EP217*SIN(RADIANS(-$C217+Графики!$B$5)),"")</f>
        <v>790.00391985480212</v>
      </c>
      <c r="ES217" s="24">
        <v>0.13963112213168963</v>
      </c>
      <c r="ET217" s="25">
        <v>-0.1619329962595723</v>
      </c>
      <c r="EU217" s="25">
        <v>0.28639432172202228</v>
      </c>
      <c r="EV217" s="25">
        <v>-0.22222655347300593</v>
      </c>
      <c r="EW217" s="18">
        <f t="shared" si="467"/>
        <v>-2.6316403483068518</v>
      </c>
      <c r="EX217" s="18">
        <f t="shared" si="468"/>
        <v>-4.4385398844583319</v>
      </c>
      <c r="EY217" s="18">
        <f>IF(ISNUMBER(EW217),EY216+EW217*0.5,IF(ISNUMBER(EW418),0,""))</f>
        <v>647.30363215839259</v>
      </c>
      <c r="EZ217" s="18">
        <f>IF(ISNUMBER(EX217),EZ216+EX217*0.5,IF(ISNUMBER(EX418),0,""))</f>
        <v>787.28201617636614</v>
      </c>
      <c r="FA217" s="18">
        <f>IF(ISNUMBER(EY217), EY217*COS(RADIANS(-$C217+Графики!$B$3))+EZ217*SIN(RADIANS(-$C217+Графики!$B$3)),"")</f>
        <v>647.30363215839259</v>
      </c>
      <c r="FB217" s="19">
        <f>IF(ISNUMBER(EY217), EY217*COS(RADIANS(-$C217+Графики!$B$5))+EZ217*SIN(RADIANS(-$C217+Графики!$B$5)),"")</f>
        <v>787.28201617636614</v>
      </c>
      <c r="FC217" s="24">
        <v>0.17338176713433748</v>
      </c>
      <c r="FD217" s="25">
        <v>-0.27654023361612307</v>
      </c>
      <c r="FE217" s="25">
        <v>0.28052445759049061</v>
      </c>
      <c r="FF217" s="25">
        <v>-0.2825197903729364</v>
      </c>
      <c r="FG217" s="18">
        <f t="shared" si="469"/>
        <v>-3.9263000571942177</v>
      </c>
      <c r="FH217" s="18">
        <f t="shared" si="470"/>
        <v>-4.9134682101764531</v>
      </c>
      <c r="FI217" s="18">
        <f>IF(ISNUMBER(FG217),FI216+FG217*0.5,IF(ISNUMBER(FG418),0,""))</f>
        <v>654.40446581665208</v>
      </c>
      <c r="FJ217" s="18">
        <f>IF(ISNUMBER(FH217),FJ216+FH217*0.5,IF(ISNUMBER(FH418),0,""))</f>
        <v>792.31373760886083</v>
      </c>
      <c r="FK217" s="18">
        <f>IF(ISNUMBER(FI217), FI217*COS(RADIANS(-$C217+Графики!$B$3))+FJ217*SIN(RADIANS(-$C217+Графики!$B$3)),"")</f>
        <v>654.40446581665208</v>
      </c>
      <c r="FL217" s="19">
        <f>IF(ISNUMBER(FI217), FI217*COS(RADIANS(-$C217+Графики!$B$5))+FJ217*SIN(RADIANS(-$C217+Графики!$B$5)),"")</f>
        <v>792.31373760886083</v>
      </c>
      <c r="FM217" s="24">
        <v>0.15173546107536426</v>
      </c>
      <c r="FN217" s="25">
        <v>-9.1950989577261666E-2</v>
      </c>
      <c r="FO217" s="25">
        <v>0.29312905980542869</v>
      </c>
      <c r="FP217" s="25">
        <v>-0.32456196330075765</v>
      </c>
      <c r="FQ217" s="18">
        <f t="shared" si="471"/>
        <v>-2.1265638503729076</v>
      </c>
      <c r="FR217" s="18">
        <f t="shared" si="472"/>
        <v>-5.3903449527853935</v>
      </c>
      <c r="FS217" s="18">
        <f>IF(ISNUMBER(FQ217),FS216+FQ217*0.5,IF(ISNUMBER(FQ418),0,""))</f>
        <v>660.85651906097382</v>
      </c>
      <c r="FT217" s="18">
        <f>IF(ISNUMBER(FR217),FT216+FR217*0.5,IF(ISNUMBER(FR418),0,""))</f>
        <v>786.43702430731025</v>
      </c>
      <c r="FU217" s="18">
        <f>IF(ISNUMBER(FS217), FS217*COS(RADIANS(-$C217+Графики!$B$3))+FT217*SIN(RADIANS(-$C217+Графики!$B$3)),"")</f>
        <v>660.85651906097382</v>
      </c>
      <c r="FV217" s="19">
        <f>IF(ISNUMBER(FS217), FS217*COS(RADIANS(-$C217+Графики!$B$5))+FT217*SIN(RADIANS(-$C217+Графики!$B$5)),"")</f>
        <v>786.43702430731025</v>
      </c>
      <c r="FW217" s="24">
        <v>0.194353630735521</v>
      </c>
      <c r="FX217" s="25">
        <v>-0.19713064009615897</v>
      </c>
      <c r="FY217" s="25">
        <v>0.32050083391653705</v>
      </c>
      <c r="FZ217" s="25">
        <v>-0.35821982126629148</v>
      </c>
      <c r="GA217" s="18">
        <f t="shared" si="473"/>
        <v>-3.4163381023006925</v>
      </c>
      <c r="GB217" s="18">
        <f t="shared" si="474"/>
        <v>-5.9229204362547314</v>
      </c>
      <c r="GC217" s="18">
        <f>IF(ISNUMBER(GA217),GC216+GA217*0.5,IF(ISNUMBER(GA418),0,""))</f>
        <v>662.51578248042108</v>
      </c>
      <c r="GD217" s="18">
        <f>IF(ISNUMBER(GB217),GD216+GB217*0.5,IF(ISNUMBER(GB418),0,""))</f>
        <v>777.07536235810539</v>
      </c>
      <c r="GE217" s="18">
        <f>IF(ISNUMBER(GC217), GC217*COS(RADIANS(-$C217+Графики!$B$3))+GD217*SIN(RADIANS(-$C217+Графики!$B$3)),"")</f>
        <v>662.51578248042108</v>
      </c>
      <c r="GF217" s="19">
        <f>IF(ISNUMBER(GC217), GC217*COS(RADIANS(-$C217+Графики!$B$5))+GD217*SIN(RADIANS(-$C217+Графики!$B$5)),"")</f>
        <v>777.07536235810539</v>
      </c>
      <c r="GG217" s="24">
        <v>8.9891110965777038E-2</v>
      </c>
      <c r="GH217" s="25">
        <v>-0.10634390314707179</v>
      </c>
      <c r="GI217" s="25">
        <v>0.45227565870960684</v>
      </c>
      <c r="GJ217" s="25">
        <v>-0.17276003320863748</v>
      </c>
      <c r="GK217" s="18">
        <f t="shared" si="475"/>
        <v>-1.7124727149933079</v>
      </c>
      <c r="GL217" s="18">
        <f t="shared" si="476"/>
        <v>-5.4544383371256631</v>
      </c>
      <c r="GM217" s="18">
        <f>IF(ISNUMBER(GK217),GM216+GK217*0.5,IF(ISNUMBER(GK418),0,""))</f>
        <v>663.69692544443535</v>
      </c>
      <c r="GN217" s="18">
        <f>IF(ISNUMBER(GL217),GN216+GL217*0.5,IF(ISNUMBER(GL418),0,""))</f>
        <v>789.59265752097167</v>
      </c>
      <c r="GO217" s="18">
        <f>IF(ISNUMBER(GM217), GM217*COS(RADIANS(-$C217+Графики!$B$3))+GN217*SIN(RADIANS(-$C217+Графики!$B$3)),"")</f>
        <v>663.69692544443535</v>
      </c>
      <c r="GP217" s="19">
        <f>IF(ISNUMBER(GM217), GM217*COS(RADIANS(-$C217+Графики!$B$5))+GN217*SIN(RADIANS(-$C217+Графики!$B$5)),"")</f>
        <v>789.59265752097167</v>
      </c>
      <c r="GQ217" s="24">
        <v>0.28237605766144669</v>
      </c>
      <c r="GR217" s="25">
        <v>-0.25734498948415296</v>
      </c>
      <c r="GS217" s="25">
        <v>0.31781688813498765</v>
      </c>
      <c r="GT217" s="25">
        <v>-0.16454492806759866</v>
      </c>
      <c r="GU217" s="18">
        <f t="shared" si="477"/>
        <v>-4.7099372435048803</v>
      </c>
      <c r="GV217" s="18">
        <f t="shared" si="478"/>
        <v>-4.2093885082264286</v>
      </c>
      <c r="GW217" s="18">
        <f>IF(ISNUMBER(GU217),GW216+GU217*0.5,IF(ISNUMBER(GU418),0,""))</f>
        <v>659.73355292999497</v>
      </c>
      <c r="GX217" s="18">
        <f>IF(ISNUMBER(GV217),GX216+GV217*0.5,IF(ISNUMBER(GV418),0,""))</f>
        <v>789.25037148551712</v>
      </c>
      <c r="GY217" s="18">
        <f>IF(ISNUMBER(GW217), GW217*COS(RADIANS(-$C217+Графики!$B$3))+GX217*SIN(RADIANS(-$C217+Графики!$B$3)),"")</f>
        <v>659.73355292999497</v>
      </c>
      <c r="GZ217" s="19">
        <f>IF(ISNUMBER(GW217), GW217*COS(RADIANS(-$C217+Графики!$B$5))+GX217*SIN(RADIANS(-$C217+Графики!$B$5)),"")</f>
        <v>789.25037148551712</v>
      </c>
      <c r="HA217" s="24">
        <v>0.23618367976608171</v>
      </c>
      <c r="HB217" s="25">
        <v>-0.1152903953295778</v>
      </c>
      <c r="HC217" s="25">
        <v>0.36344237509493327</v>
      </c>
      <c r="HD217" s="25">
        <v>-0.17427653731159023</v>
      </c>
      <c r="HE217" s="18">
        <f t="shared" si="479"/>
        <v>-3.067185113735857</v>
      </c>
      <c r="HF217" s="18">
        <f t="shared" si="480"/>
        <v>-4.6924655149494923</v>
      </c>
      <c r="HG217" s="18">
        <f>IF(ISNUMBER(HE217),HG216+HE217*0.5,IF(ISNUMBER(HE418),0,""))</f>
        <v>661.40980388639628</v>
      </c>
      <c r="HH217" s="18">
        <f>IF(ISNUMBER(HF217),HH216+HF217*0.5,IF(ISNUMBER(HF418),0,""))</f>
        <v>786.55454055355028</v>
      </c>
      <c r="HI217" s="18">
        <f>IF(ISNUMBER(HG217), HG217*COS(RADIANS(-$C217+Графики!$B$3))+HH217*SIN(RADIANS(-$C217+Графики!$B$3)),"")</f>
        <v>661.40980388639628</v>
      </c>
      <c r="HJ217" s="19">
        <f>IF(ISNUMBER(HG217), HG217*COS(RADIANS(-$C217+Графики!$B$5))+HH217*SIN(RADIANS(-$C217+Графики!$B$5)),"")</f>
        <v>786.55454055355028</v>
      </c>
      <c r="HK217" s="24">
        <v>0.21027450737196199</v>
      </c>
      <c r="HL217" s="25">
        <v>-0.14769121553519599</v>
      </c>
      <c r="HM217" s="25">
        <v>0.42299712967007275</v>
      </c>
      <c r="HN217" s="25">
        <v>-0.3495750617547646</v>
      </c>
      <c r="HO217" s="18">
        <f t="shared" si="481"/>
        <v>-3.1238351564060594</v>
      </c>
      <c r="HP217" s="18">
        <f t="shared" si="482"/>
        <v>-6.741913150006388</v>
      </c>
      <c r="HQ217" s="18">
        <f>IF(ISNUMBER(HO217),HQ216+HO217*0.5,IF(ISNUMBER(HO418),0,""))</f>
        <v>659.64390348518111</v>
      </c>
      <c r="HR217" s="18">
        <f>IF(ISNUMBER(HP217),HR216+HP217*0.5,IF(ISNUMBER(HP418),0,""))</f>
        <v>800.35791087473194</v>
      </c>
      <c r="HS217" s="18">
        <f>IF(ISNUMBER(HQ217), HQ217*COS(RADIANS(-$C217+Графики!$B$3))+HR217*SIN(RADIANS(-$C217+Графики!$B$3)),"")</f>
        <v>659.64390348518111</v>
      </c>
      <c r="HT217" s="19">
        <f>IF(ISNUMBER(HQ217), HQ217*COS(RADIANS(-$C217+Графики!$B$5))+HR217*SIN(RADIANS(-$C217+Графики!$B$5)),"")</f>
        <v>800.35791087473194</v>
      </c>
      <c r="HU217" s="24">
        <v>0.22593992971840446</v>
      </c>
      <c r="HV217" s="25">
        <v>-0.25116976801080826</v>
      </c>
      <c r="HW217" s="25">
        <v>0.32534191712051486</v>
      </c>
      <c r="HX217" s="25">
        <v>-0.26214295976091251</v>
      </c>
      <c r="HY217" s="18">
        <f t="shared" si="483"/>
        <v>-4.1635555298500737</v>
      </c>
      <c r="HZ217" s="18">
        <f t="shared" si="484"/>
        <v>-5.1267502451467344</v>
      </c>
      <c r="IA217" s="18">
        <f>IF(ISNUMBER(HY217),IA216+HY217*0.5,IF(ISNUMBER(HY418),0,""))</f>
        <v>654.79104654041998</v>
      </c>
      <c r="IB217" s="18">
        <f>IF(ISNUMBER(HZ217),IB216+HZ217*0.5,IF(ISNUMBER(HZ418),0,""))</f>
        <v>780.61077621524487</v>
      </c>
      <c r="IC217" s="18">
        <f>IF(ISNUMBER(IA217), IA217*COS(RADIANS(-$C217+Графики!$B$3))+IB217*SIN(RADIANS(-$C217+Графики!$B$3)),"")</f>
        <v>654.79104654041998</v>
      </c>
      <c r="ID217" s="19">
        <f>IF(ISNUMBER(IA217), IA217*COS(RADIANS(-$C217+Графики!$B$5))+IB217*SIN(RADIANS(-$C217+Графики!$B$5)),"")</f>
        <v>780.61077621524487</v>
      </c>
      <c r="IE217" s="24">
        <v>0.10321950042916908</v>
      </c>
      <c r="IF217" s="25">
        <v>-0.10964819819501537</v>
      </c>
      <c r="IG217" s="25">
        <v>0.2980998839660024</v>
      </c>
      <c r="IH217" s="25">
        <v>-0.19208056416940736</v>
      </c>
      <c r="II217" s="18">
        <f t="shared" si="485"/>
        <v>-1.8576200377014453</v>
      </c>
      <c r="IJ217" s="18">
        <f t="shared" si="486"/>
        <v>-4.2776183290014123</v>
      </c>
      <c r="IK217" s="18">
        <f>IF(ISNUMBER(II217),IK216+II217*0.5,IF(ISNUMBER(II418),0,""))</f>
        <v>657.49852291271691</v>
      </c>
      <c r="IL217" s="18">
        <f>IF(ISNUMBER(IJ217),IL216+IJ217*0.5,IF(ISNUMBER(IJ418),0,""))</f>
        <v>784.59118157897331</v>
      </c>
      <c r="IM217" s="18">
        <f>IF(ISNUMBER(IK217), IK217*COS(RADIANS(-$C217+Графики!$B$3))+IL217*SIN(RADIANS(-$C217+Графики!$B$3)),"")</f>
        <v>657.49852291271691</v>
      </c>
      <c r="IN217" s="19">
        <f>IF(ISNUMBER(IK217), IK217*COS(RADIANS(-$C217+Графики!$B$5))+IL217*SIN(RADIANS(-$C217+Графики!$B$5)),"")</f>
        <v>784.59118157897331</v>
      </c>
      <c r="IO217" s="24">
        <v>0.28457383162201411</v>
      </c>
      <c r="IP217" s="25">
        <v>-0.20992380078904038</v>
      </c>
      <c r="IQ217" s="25">
        <v>0.28242358047528315</v>
      </c>
      <c r="IR217" s="25">
        <v>-0.25743307356767042</v>
      </c>
      <c r="IS217" s="18">
        <f t="shared" si="487"/>
        <v>-4.3152925212831068</v>
      </c>
      <c r="IT217" s="18">
        <f t="shared" si="488"/>
        <v>-4.7111206237992205</v>
      </c>
      <c r="IU217" s="18">
        <f>IF(ISNUMBER(IS217),IU216+IS217*0.5,IF(ISNUMBER(IS418),0,""))</f>
        <v>651.90688947740762</v>
      </c>
      <c r="IV217" s="18">
        <f>IF(ISNUMBER(IT217),IV216+IT217*0.5,IF(ISNUMBER(IT418),0,""))</f>
        <v>790.54136234002954</v>
      </c>
      <c r="IW217" s="18">
        <f>IF(ISNUMBER(IU217), IU217*COS(RADIANS(-$C217+Графики!$B$3))+IV217*SIN(RADIANS(-$C217+Графики!$B$3)),"")</f>
        <v>651.90688947740762</v>
      </c>
      <c r="IX217" s="19">
        <f>IF(ISNUMBER(IU217), IU217*COS(RADIANS(-$C217+Графики!$B$5))+IV217*SIN(RADIANS(-$C217+Графики!$B$5)),"")</f>
        <v>790.54136234002954</v>
      </c>
    </row>
    <row r="218" spans="1:258" s="88" customFormat="1" x14ac:dyDescent="0.25">
      <c r="A218" s="44">
        <v>218</v>
      </c>
      <c r="B218" s="50">
        <v>0</v>
      </c>
      <c r="C218" s="11">
        <f>IF(Графики!$A$7="Расчитывать с учетом закручивания скважины",B218,0)</f>
        <v>0</v>
      </c>
      <c r="D218" s="47">
        <v>107.5</v>
      </c>
      <c r="E218" s="34">
        <f>IF(ISNUMBER(INDEX($I$1:$IX$303,$A218,E$1) ),INDEX($I$1:$IX$303,$A218,E$1),0)</f>
        <v>6.7240638987288559</v>
      </c>
      <c r="F218" s="35">
        <f>IF(ISNUMBER(INDEX($I$1:$IX$303,$A218,F$1) ),INDEX($I$1:$IX$303,$A218,F$1),0)</f>
        <v>-2.5740283398909192</v>
      </c>
      <c r="G218" s="35">
        <f>IF(ISNUMBER(INDEX($I$1:$IX$303,$A218,G$1) ),INDEX($I$1:$IX$303,$A218,G$1)-$G$305,0)</f>
        <v>-317.91944089334004</v>
      </c>
      <c r="H218" s="36">
        <f>IF(ISNUMBER(INDEX($I$1:$IX$303,$A218,H$1) ),INDEX($I$1:$IX$303,$A218,H$1)-$H$305,0)</f>
        <v>-366.68931545820419</v>
      </c>
      <c r="I218" s="29">
        <v>-0.34941242413786111</v>
      </c>
      <c r="J218" s="25">
        <v>0.42111434739243392</v>
      </c>
      <c r="K218" s="25">
        <v>5.540530175012065E-2</v>
      </c>
      <c r="L218" s="25">
        <v>-0.23955694441417436</v>
      </c>
      <c r="M218" s="18">
        <f t="shared" si="439"/>
        <v>6.7240638987288559</v>
      </c>
      <c r="N218" s="18">
        <f t="shared" si="440"/>
        <v>-2.5740283398909192</v>
      </c>
      <c r="O218" s="18">
        <f>IF(ISNUMBER(M218),O217+M218*0.5,IF(ISNUMBER(M419),0,""))</f>
        <v>659.99671499607462</v>
      </c>
      <c r="P218" s="18">
        <f>IF(ISNUMBER(N218),P217+N218*0.5,IF(ISNUMBER(N419),0,""))</f>
        <v>788.74034802583333</v>
      </c>
      <c r="Q218" s="18">
        <f>IF(ISNUMBER(O218), O218*COS(RADIANS(-$C218+Графики!$B$3))+P218*SIN(RADIANS(-$C218+Графики!$B$3)),"")</f>
        <v>659.99671499607462</v>
      </c>
      <c r="R218" s="19">
        <f>IF(ISNUMBER(O218), O218*COS(RADIANS(-$C218+Графики!$B$5))+P218*SIN(RADIANS(-$C218+Графики!$B$5)),"")</f>
        <v>788.74034802583333</v>
      </c>
      <c r="S218" s="29">
        <v>-0.37787519147720816</v>
      </c>
      <c r="T218" s="25">
        <v>0.42477585546748853</v>
      </c>
      <c r="U218" s="25">
        <v>0.19896182036044877</v>
      </c>
      <c r="V218" s="25">
        <v>-0.20667695369000949</v>
      </c>
      <c r="W218" s="18">
        <f t="shared" si="441"/>
        <v>7.0043944812186805</v>
      </c>
      <c r="X218" s="18">
        <f t="shared" si="442"/>
        <v>-3.539858697666566</v>
      </c>
      <c r="Y218" s="18">
        <f>IF(ISNUMBER(W218),Y217+W218*0.5,IF(ISNUMBER(W419),0,""))</f>
        <v>657.80473205372653</v>
      </c>
      <c r="Z218" s="18">
        <f>IF(ISNUMBER(X218),Z217+X218*0.5,IF(ISNUMBER(X419),0,""))</f>
        <v>789.26265096608529</v>
      </c>
      <c r="AA218" s="18">
        <f>IF(ISNUMBER(Y218), Y218*COS(RADIANS(-$C218+Графики!$B$3))+Z218*SIN(RADIANS(-$C218+Графики!$B$3)),"")</f>
        <v>657.80473205372653</v>
      </c>
      <c r="AB218" s="18">
        <f>IF(ISNUMBER(Y218), Y218*COS(RADIANS(-$C218+Графики!$B$5))+Z218*SIN(RADIANS(-$C218+Графики!$B$5)),"")</f>
        <v>789.26265096608529</v>
      </c>
      <c r="AC218" s="24">
        <v>-0.39024544552171103</v>
      </c>
      <c r="AD218" s="25">
        <v>0.37350122742471559</v>
      </c>
      <c r="AE218" s="25">
        <v>0.12897398749527064</v>
      </c>
      <c r="AF218" s="25">
        <v>-0.25360011953322753</v>
      </c>
      <c r="AG218" s="18">
        <f t="shared" si="443"/>
        <v>6.6648977026311851</v>
      </c>
      <c r="AH218" s="18">
        <f t="shared" si="444"/>
        <v>-3.3385826981825333</v>
      </c>
      <c r="AI218" s="18">
        <f>IF(ISNUMBER(AG218),AI217+AG218*0.5,IF(ISNUMBER(AG419),0,""))</f>
        <v>661.31719418983846</v>
      </c>
      <c r="AJ218" s="18">
        <f>IF(ISNUMBER(AH218),AJ217+AH218*0.5,IF(ISNUMBER(AH419),0,""))</f>
        <v>791.94529195870268</v>
      </c>
      <c r="AK218" s="18">
        <f>IF(ISNUMBER(AI218), AI218*COS(RADIANS(-$C218+Графики!$B$3))+AJ218*SIN(RADIANS(-$C218+Графики!$B$3)),"")</f>
        <v>661.31719418983846</v>
      </c>
      <c r="AL218" s="19">
        <f>IF(ISNUMBER(AI218), AI218*COS(RADIANS(-$C218+Графики!$B$5))+AJ218*SIN(RADIANS(-$C218+Графики!$B$5)),"")</f>
        <v>791.94529195870268</v>
      </c>
      <c r="AM218" s="24">
        <v>-0.41242071105001699</v>
      </c>
      <c r="AN218" s="25">
        <v>0.45163373844972399</v>
      </c>
      <c r="AO218" s="25">
        <v>6.2298154178470982E-2</v>
      </c>
      <c r="AP218" s="25">
        <v>-0.25074853063594155</v>
      </c>
      <c r="AQ218" s="18">
        <f t="shared" si="445"/>
        <v>7.5402260783733661</v>
      </c>
      <c r="AR218" s="18">
        <f t="shared" si="446"/>
        <v>-2.7318442832740315</v>
      </c>
      <c r="AS218" s="18">
        <f>IF(ISNUMBER(AQ218),AS217+AQ218*0.5,IF(ISNUMBER(AQ419),0,""))</f>
        <v>652.70885122749507</v>
      </c>
      <c r="AT218" s="18">
        <f>IF(ISNUMBER(AR218),AT217+AR218*0.5,IF(ISNUMBER(AR419),0,""))</f>
        <v>784.21515923515153</v>
      </c>
      <c r="AU218" s="18">
        <f>IF(ISNUMBER(AS218), AS218*COS(RADIANS(-$C218+Графики!$B$3))+AT218*SIN(RADIANS(-$C218+Графики!$B$3)),"")</f>
        <v>652.70885122749507</v>
      </c>
      <c r="AV218" s="19">
        <f>IF(ISNUMBER(AS218), AS218*COS(RADIANS(-$C218+Графики!$B$5))+AT218*SIN(RADIANS(-$C218+Графики!$B$5)),"")</f>
        <v>784.21515923515153</v>
      </c>
      <c r="AW218" s="24">
        <v>-0.38677833718710963</v>
      </c>
      <c r="AX218" s="25">
        <v>0.50545655516585042</v>
      </c>
      <c r="AY218" s="25">
        <v>7.1685939044535157E-2</v>
      </c>
      <c r="AZ218" s="25">
        <v>-9.5772948212875741E-2</v>
      </c>
      <c r="BA218" s="18">
        <f t="shared" si="447"/>
        <v>7.7861396131060596</v>
      </c>
      <c r="BB218" s="18">
        <f t="shared" si="448"/>
        <v>-1.4613539520496848</v>
      </c>
      <c r="BC218" s="18">
        <f>IF(ISNUMBER(BA218),BC217+BA218*0.5,IF(ISNUMBER(BA419),0,""))</f>
        <v>652.58528338345582</v>
      </c>
      <c r="BD218" s="18">
        <f>IF(ISNUMBER(BB218),BD217+BB218*0.5,IF(ISNUMBER(BB419),0,""))</f>
        <v>788.62067558961758</v>
      </c>
      <c r="BE218" s="18">
        <f>IF(ISNUMBER(BC218), BC218*COS(RADIANS(-$C218+Графики!$B$3))+BD218*SIN(RADIANS(-$C218+Графики!$B$3)),"")</f>
        <v>652.58528338345582</v>
      </c>
      <c r="BF218" s="19">
        <f>IF(ISNUMBER(BC218), BC218*COS(RADIANS(-$C218+Графики!$B$5))+BD218*SIN(RADIANS(-$C218+Графики!$B$5)),"")</f>
        <v>788.62067558961758</v>
      </c>
      <c r="BG218" s="24">
        <v>-0.50320738515628938</v>
      </c>
      <c r="BH218" s="25">
        <v>0.35378778828976554</v>
      </c>
      <c r="BI218" s="25">
        <v>0.13226118289658953</v>
      </c>
      <c r="BJ218" s="25">
        <v>-0.18800399040561011</v>
      </c>
      <c r="BK218" s="18">
        <f t="shared" si="449"/>
        <v>7.4786240103999813</v>
      </c>
      <c r="BL218" s="18">
        <f t="shared" si="450"/>
        <v>-2.7948372383180891</v>
      </c>
      <c r="BM218" s="18">
        <f>IF(ISNUMBER(BK218),BM217+BK218*0.5,IF(ISNUMBER(BK419),0,""))</f>
        <v>657.13163948532303</v>
      </c>
      <c r="BN218" s="18">
        <f>IF(ISNUMBER(BL218),BN217+BL218*0.5,IF(ISNUMBER(BL419),0,""))</f>
        <v>778.85301429209471</v>
      </c>
      <c r="BO218" s="18">
        <f>IF(ISNUMBER(BM218), BM218*COS(RADIANS(-$C218+Графики!$B$3))+BN218*SIN(RADIANS(-$C218+Графики!$B$3)),"")</f>
        <v>657.13163948532303</v>
      </c>
      <c r="BP218" s="19">
        <f>IF(ISNUMBER(BM218), BM218*COS(RADIANS(-$C218+Графики!$B$5))+BN218*SIN(RADIANS(-$C218+Графики!$B$5)),"")</f>
        <v>778.85301429209471</v>
      </c>
      <c r="BQ218" s="24">
        <v>-0.49403026105511927</v>
      </c>
      <c r="BR218" s="25">
        <v>0.35775782997237526</v>
      </c>
      <c r="BS218" s="25">
        <v>0.17570089750732812</v>
      </c>
      <c r="BT218" s="25">
        <v>-0.18761666554208289</v>
      </c>
      <c r="BU218" s="18">
        <f t="shared" si="451"/>
        <v>7.4331849071347493</v>
      </c>
      <c r="BV218" s="18">
        <f t="shared" si="452"/>
        <v>-3.1705385408679621</v>
      </c>
      <c r="BW218" s="18">
        <f>IF(ISNUMBER(BU218),BW217+BU218*0.5,IF(ISNUMBER(BU419),0,""))</f>
        <v>661.22657321394161</v>
      </c>
      <c r="BX218" s="18">
        <f>IF(ISNUMBER(BV218),BX217+BV218*0.5,IF(ISNUMBER(BV419),0,""))</f>
        <v>783.47263825903337</v>
      </c>
      <c r="BY218" s="18">
        <f>IF(ISNUMBER(BW218), BW218*COS(RADIANS(-$C218+Графики!$B$3))+BX218*SIN(RADIANS(-$C218+Графики!$B$3)),"")</f>
        <v>661.22657321394161</v>
      </c>
      <c r="BZ218" s="19">
        <f>IF(ISNUMBER(BW218), BW218*COS(RADIANS(-$C218+Графики!$B$5))+BX218*SIN(RADIANS(-$C218+Графики!$B$5)),"")</f>
        <v>783.47263825903337</v>
      </c>
      <c r="CA218" s="29">
        <v>-0.49806135458617928</v>
      </c>
      <c r="CB218" s="25">
        <v>0.3942726059318663</v>
      </c>
      <c r="CC218" s="25">
        <v>0.10592610508974928</v>
      </c>
      <c r="CD218" s="25">
        <v>-0.2084959333750851</v>
      </c>
      <c r="CE218" s="18">
        <f t="shared" si="453"/>
        <v>7.7870041197293727</v>
      </c>
      <c r="CF218" s="18">
        <f t="shared" si="454"/>
        <v>-2.7438464630803456</v>
      </c>
      <c r="CG218" s="18">
        <f>IF(ISNUMBER(CE218),CG217+CE218*0.5,IF(ISNUMBER(CE419),0,""))</f>
        <v>668.27479299967854</v>
      </c>
      <c r="CH218" s="18">
        <f>IF(ISNUMBER(CF218),CH217+CF218*0.5,IF(ISNUMBER(CF419),0,""))</f>
        <v>799.81288974568781</v>
      </c>
      <c r="CI218" s="18">
        <f>IF(ISNUMBER(CG218), CG218*COS(RADIANS(-$C218+Графики!$B$3))+CH218*SIN(RADIANS(-$C218+Графики!$B$3)),"")</f>
        <v>668.27479299967854</v>
      </c>
      <c r="CJ218" s="19">
        <f>IF(ISNUMBER(CG218), CG218*COS(RADIANS(-$C218+Графики!$B$5))+CH218*SIN(RADIANS(-$C218+Графики!$B$5)),"")</f>
        <v>799.81288974568781</v>
      </c>
      <c r="CK218" s="24">
        <v>-0.48606747968476216</v>
      </c>
      <c r="CL218" s="25">
        <v>0.42036570696263154</v>
      </c>
      <c r="CM218" s="25">
        <v>0.13384479353438217</v>
      </c>
      <c r="CN218" s="25">
        <v>-0.19167763041507691</v>
      </c>
      <c r="CO218" s="18">
        <f t="shared" si="455"/>
        <v>7.9100392890071225</v>
      </c>
      <c r="CP218" s="18">
        <f t="shared" si="456"/>
        <v>-2.8407152228791674</v>
      </c>
      <c r="CQ218" s="18">
        <f>IF(ISNUMBER(CO218),CQ217+CO218*0.5,IF(ISNUMBER(CO419),0,""))</f>
        <v>668.75998541150898</v>
      </c>
      <c r="CR218" s="18">
        <f>IF(ISNUMBER(CP218),CR217+CP218*0.5,IF(ISNUMBER(CP419),0,""))</f>
        <v>793.71668482938151</v>
      </c>
      <c r="CS218" s="18">
        <f>IF(ISNUMBER(CQ218), CQ218*COS(RADIANS(-$C218+Графики!$B$3))+CR218*SIN(RADIANS(-$C218+Графики!$B$3)),"")</f>
        <v>668.75998541150898</v>
      </c>
      <c r="CT218" s="19">
        <f>IF(ISNUMBER(CQ218), CQ218*COS(RADIANS(-$C218+Графики!$B$5))+CR218*SIN(RADIANS(-$C218+Графики!$B$5)),"")</f>
        <v>793.71668482938151</v>
      </c>
      <c r="CU218" s="24">
        <v>-0.45433545968048672</v>
      </c>
      <c r="CV218" s="25">
        <v>0.51693380804879518</v>
      </c>
      <c r="CW218" s="25">
        <v>0.10355935847240322</v>
      </c>
      <c r="CX218" s="25">
        <v>-0.20103800547468403</v>
      </c>
      <c r="CY218" s="18">
        <f t="shared" si="457"/>
        <v>8.4758218361616464</v>
      </c>
      <c r="CZ218" s="18">
        <f t="shared" si="458"/>
        <v>-2.6581103167073596</v>
      </c>
      <c r="DA218" s="18">
        <f>IF(ISNUMBER(CY218),DA217+CY218*0.5,IF(ISNUMBER(CY419),0,""))</f>
        <v>661.11931311290164</v>
      </c>
      <c r="DB218" s="18">
        <f>IF(ISNUMBER(CZ218),DB217+CZ218*0.5,IF(ISNUMBER(CZ419),0,""))</f>
        <v>792.28451285185645</v>
      </c>
      <c r="DC218" s="18">
        <f>IF(ISNUMBER(DA218), DA218*COS(RADIANS(-$C218+Графики!$B$3))+DB218*SIN(RADIANS(-$C218+Графики!$B$3)),"")</f>
        <v>661.11931311290164</v>
      </c>
      <c r="DD218" s="19">
        <f>IF(ISNUMBER(DA218), DA218*COS(RADIANS(-$C218+Графики!$B$5))+DB218*SIN(RADIANS(-$C218+Графики!$B$5)),"")</f>
        <v>792.28451285185645</v>
      </c>
      <c r="DE218" s="24">
        <v>-0.43854115505182234</v>
      </c>
      <c r="DF218" s="25">
        <v>0.36882276916993584</v>
      </c>
      <c r="DG218" s="25">
        <v>0.17344591302995174</v>
      </c>
      <c r="DH218" s="25">
        <v>-0.21361957752389399</v>
      </c>
      <c r="DI218" s="18">
        <f t="shared" si="459"/>
        <v>7.0455210792423335</v>
      </c>
      <c r="DJ218" s="18">
        <f t="shared" si="460"/>
        <v>-3.3777771924162714</v>
      </c>
      <c r="DK218" s="18">
        <f>IF(ISNUMBER(DI218),DK217+DI218*0.5,IF(ISNUMBER(DI419),0,""))</f>
        <v>653.82643303419241</v>
      </c>
      <c r="DL218" s="18">
        <f>IF(ISNUMBER(DJ218),DL217+DJ218*0.5,IF(ISNUMBER(DJ419),0,""))</f>
        <v>791.90417496356406</v>
      </c>
      <c r="DM218" s="18">
        <f>IF(ISNUMBER(DK218), DK218*COS(RADIANS(-$C218+Графики!$B$3))+DL218*SIN(RADIANS(-$C218+Графики!$B$3)),"")</f>
        <v>653.82643303419241</v>
      </c>
      <c r="DN218" s="19">
        <f>IF(ISNUMBER(DK218), DK218*COS(RADIANS(-$C218+Графики!$B$5))+DL218*SIN(RADIANS(-$C218+Графики!$B$5)),"")</f>
        <v>791.90417496356406</v>
      </c>
      <c r="DO218" s="24">
        <v>-0.44530157782906676</v>
      </c>
      <c r="DP218" s="25">
        <v>0.35533801765495454</v>
      </c>
      <c r="DQ218" s="25">
        <v>0.15926094322962833</v>
      </c>
      <c r="DR218" s="25">
        <v>-0.19629126328875401</v>
      </c>
      <c r="DS218" s="18">
        <f t="shared" si="461"/>
        <v>6.9868416853735162</v>
      </c>
      <c r="DT218" s="18">
        <f t="shared" si="462"/>
        <v>-3.1027733547121792</v>
      </c>
      <c r="DU218" s="18">
        <f>IF(ISNUMBER(DS218),DU217+DS218*0.5,IF(ISNUMBER(DS419),0,""))</f>
        <v>667.08294721312541</v>
      </c>
      <c r="DV218" s="18">
        <f>IF(ISNUMBER(DT218),DV217+DT218*0.5,IF(ISNUMBER(DT419),0,""))</f>
        <v>790.62676043206022</v>
      </c>
      <c r="DW218" s="18">
        <f>IF(ISNUMBER(DU218), DU218*COS(RADIANS(-$C218+Графики!$B$3))+DV218*SIN(RADIANS(-$C218+Графики!$B$3)),"")</f>
        <v>667.08294721312541</v>
      </c>
      <c r="DX218" s="19">
        <f>IF(ISNUMBER(DU218), DU218*COS(RADIANS(-$C218+Графики!$B$5))+DV218*SIN(RADIANS(-$C218+Графики!$B$5)),"")</f>
        <v>790.62676043206022</v>
      </c>
      <c r="DY218" s="24">
        <v>-0.41480801844372062</v>
      </c>
      <c r="DZ218" s="25">
        <v>0.41674833905413278</v>
      </c>
      <c r="EA218" s="25">
        <v>0.19557292241814569</v>
      </c>
      <c r="EB218" s="25">
        <v>-0.17030951022717086</v>
      </c>
      <c r="EC218" s="18">
        <f t="shared" si="463"/>
        <v>7.2566344880619935</v>
      </c>
      <c r="ED218" s="18">
        <f t="shared" si="464"/>
        <v>-3.192921137239018</v>
      </c>
      <c r="EE218" s="18">
        <f>IF(ISNUMBER(EC218),EE217+EC218*0.5,IF(ISNUMBER(EC419),0,""))</f>
        <v>657.06190311422597</v>
      </c>
      <c r="EF218" s="18">
        <f>IF(ISNUMBER(ED218),EF217+ED218*0.5,IF(ISNUMBER(ED419),0,""))</f>
        <v>783.70281505474736</v>
      </c>
      <c r="EG218" s="18">
        <f>IF(ISNUMBER(EE218), EE218*COS(RADIANS(-$C218+Графики!$B$3))+EF218*SIN(RADIANS(-$C218+Графики!$B$3)),"")</f>
        <v>657.06190311422597</v>
      </c>
      <c r="EH218" s="19">
        <f>IF(ISNUMBER(EE218), EE218*COS(RADIANS(-$C218+Графики!$B$5))+EF218*SIN(RADIANS(-$C218+Графики!$B$5)),"")</f>
        <v>783.70281505474736</v>
      </c>
      <c r="EI218" s="24">
        <v>-0.51842936078475521</v>
      </c>
      <c r="EJ218" s="25">
        <v>0.50644512781838902</v>
      </c>
      <c r="EK218" s="25">
        <v>5.7772444560076047E-2</v>
      </c>
      <c r="EL218" s="25">
        <v>-0.149458745592526</v>
      </c>
      <c r="EM218" s="18">
        <f t="shared" si="465"/>
        <v>8.9435978886171696</v>
      </c>
      <c r="EN218" s="18">
        <f t="shared" si="466"/>
        <v>-1.8084323047688005</v>
      </c>
      <c r="EO218" s="18">
        <f>IF(ISNUMBER(EM218),EO217+EM218*0.5,IF(ISNUMBER(EM419),0,""))</f>
        <v>663.41039188133504</v>
      </c>
      <c r="EP218" s="18">
        <f>IF(ISNUMBER(EN218),EP217+EN218*0.5,IF(ISNUMBER(EN419),0,""))</f>
        <v>789.09970370241774</v>
      </c>
      <c r="EQ218" s="18">
        <f>IF(ISNUMBER(EO218), EO218*COS(RADIANS(-$C218+Графики!$B$3))+EP218*SIN(RADIANS(-$C218+Графики!$B$3)),"")</f>
        <v>663.41039188133504</v>
      </c>
      <c r="ER218" s="19">
        <f>IF(ISNUMBER(EO218), EO218*COS(RADIANS(-$C218+Графики!$B$5))+EP218*SIN(RADIANS(-$C218+Графики!$B$5)),"")</f>
        <v>789.09970370241774</v>
      </c>
      <c r="ES218" s="24">
        <v>-0.48932939598195468</v>
      </c>
      <c r="ET218" s="25">
        <v>0.38719371267213165</v>
      </c>
      <c r="EU218" s="25">
        <v>6.109848859109443E-2</v>
      </c>
      <c r="EV218" s="25">
        <v>-0.17734319350736757</v>
      </c>
      <c r="EW218" s="18">
        <f t="shared" si="467"/>
        <v>7.6490325180697027</v>
      </c>
      <c r="EX218" s="18">
        <f t="shared" si="468"/>
        <v>-2.0807947117645229</v>
      </c>
      <c r="EY218" s="18">
        <f>IF(ISNUMBER(EW218),EY217+EW218*0.5,IF(ISNUMBER(EW419),0,""))</f>
        <v>651.12814841742738</v>
      </c>
      <c r="EZ218" s="18">
        <f>IF(ISNUMBER(EX218),EZ217+EX218*0.5,IF(ISNUMBER(EX419),0,""))</f>
        <v>786.24161882048384</v>
      </c>
      <c r="FA218" s="18">
        <f>IF(ISNUMBER(EY218), EY218*COS(RADIANS(-$C218+Графики!$B$3))+EZ218*SIN(RADIANS(-$C218+Графики!$B$3)),"")</f>
        <v>651.12814841742738</v>
      </c>
      <c r="FB218" s="19">
        <f>IF(ISNUMBER(EY218), EY218*COS(RADIANS(-$C218+Графики!$B$5))+EZ218*SIN(RADIANS(-$C218+Графики!$B$5)),"")</f>
        <v>786.24161882048384</v>
      </c>
      <c r="FC218" s="24">
        <v>-0.34654824199108225</v>
      </c>
      <c r="FD218" s="25">
        <v>0.39290214022262959</v>
      </c>
      <c r="FE218" s="25">
        <v>0.16246959736010921</v>
      </c>
      <c r="FF218" s="25">
        <v>-0.10229252054400612</v>
      </c>
      <c r="FG218" s="18">
        <f t="shared" si="469"/>
        <v>6.4528771289786659</v>
      </c>
      <c r="FH218" s="18">
        <f t="shared" si="470"/>
        <v>-2.3104832902969696</v>
      </c>
      <c r="FI218" s="18">
        <f>IF(ISNUMBER(FG218),FI217+FG218*0.5,IF(ISNUMBER(FG419),0,""))</f>
        <v>657.63090438114136</v>
      </c>
      <c r="FJ218" s="18">
        <f>IF(ISNUMBER(FH218),FJ217+FH218*0.5,IF(ISNUMBER(FH419),0,""))</f>
        <v>791.15849596371231</v>
      </c>
      <c r="FK218" s="18">
        <f>IF(ISNUMBER(FI218), FI218*COS(RADIANS(-$C218+Графики!$B$3))+FJ218*SIN(RADIANS(-$C218+Графики!$B$3)),"")</f>
        <v>657.63090438114136</v>
      </c>
      <c r="FL218" s="19">
        <f>IF(ISNUMBER(FI218), FI218*COS(RADIANS(-$C218+Графики!$B$5))+FJ218*SIN(RADIANS(-$C218+Графики!$B$5)),"")</f>
        <v>791.15849596371231</v>
      </c>
      <c r="FM218" s="24">
        <v>-0.46921283315957052</v>
      </c>
      <c r="FN218" s="25">
        <v>0.52206228363399776</v>
      </c>
      <c r="FO218" s="25">
        <v>0.21481528829193261</v>
      </c>
      <c r="FP218" s="25">
        <v>-0.10858001836632244</v>
      </c>
      <c r="FQ218" s="18">
        <f t="shared" si="471"/>
        <v>8.6503994028895672</v>
      </c>
      <c r="FR218" s="18">
        <f t="shared" si="472"/>
        <v>-2.8221526971341291</v>
      </c>
      <c r="FS218" s="18">
        <f>IF(ISNUMBER(FQ218),FS217+FQ218*0.5,IF(ISNUMBER(FQ419),0,""))</f>
        <v>665.18171876241865</v>
      </c>
      <c r="FT218" s="18">
        <f>IF(ISNUMBER(FR218),FT217+FR218*0.5,IF(ISNUMBER(FR419),0,""))</f>
        <v>785.02594795874325</v>
      </c>
      <c r="FU218" s="18">
        <f>IF(ISNUMBER(FS218), FS218*COS(RADIANS(-$C218+Графики!$B$3))+FT218*SIN(RADIANS(-$C218+Графики!$B$3)),"")</f>
        <v>665.18171876241865</v>
      </c>
      <c r="FV218" s="19">
        <f>IF(ISNUMBER(FS218), FS218*COS(RADIANS(-$C218+Графики!$B$5))+FT218*SIN(RADIANS(-$C218+Графики!$B$5)),"")</f>
        <v>785.02594795874325</v>
      </c>
      <c r="FW218" s="24">
        <v>-0.364502112754165</v>
      </c>
      <c r="FX218" s="25">
        <v>0.48321195910894355</v>
      </c>
      <c r="FY218" s="25">
        <v>0.12381155807491687</v>
      </c>
      <c r="FZ218" s="25">
        <v>-8.0529799413896985E-2</v>
      </c>
      <c r="GA218" s="18">
        <f t="shared" si="473"/>
        <v>7.3976333605324172</v>
      </c>
      <c r="GB218" s="18">
        <f t="shared" si="474"/>
        <v>-1.783213798026771</v>
      </c>
      <c r="GC218" s="18">
        <f>IF(ISNUMBER(GA218),GC217+GA218*0.5,IF(ISNUMBER(GA419),0,""))</f>
        <v>666.21459916068727</v>
      </c>
      <c r="GD218" s="18">
        <f>IF(ISNUMBER(GB218),GD217+GB218*0.5,IF(ISNUMBER(GB419),0,""))</f>
        <v>776.18375545909203</v>
      </c>
      <c r="GE218" s="18">
        <f>IF(ISNUMBER(GC218), GC218*COS(RADIANS(-$C218+Графики!$B$3))+GD218*SIN(RADIANS(-$C218+Графики!$B$3)),"")</f>
        <v>666.21459916068727</v>
      </c>
      <c r="GF218" s="19">
        <f>IF(ISNUMBER(GC218), GC218*COS(RADIANS(-$C218+Графики!$B$5))+GD218*SIN(RADIANS(-$C218+Графики!$B$5)),"")</f>
        <v>776.18375545909203</v>
      </c>
      <c r="GG218" s="24">
        <v>-0.44199193158731531</v>
      </c>
      <c r="GH218" s="25">
        <v>0.41786025538775429</v>
      </c>
      <c r="GI218" s="25">
        <v>7.8532633515002642E-2</v>
      </c>
      <c r="GJ218" s="25">
        <v>-0.16521929792510309</v>
      </c>
      <c r="GK218" s="18">
        <f t="shared" si="475"/>
        <v>7.5035554572657173</v>
      </c>
      <c r="GL218" s="18">
        <f t="shared" si="476"/>
        <v>-2.1271352767496432</v>
      </c>
      <c r="GM218" s="18">
        <f>IF(ISNUMBER(GK218),GM217+GK218*0.5,IF(ISNUMBER(GK419),0,""))</f>
        <v>667.44870317306822</v>
      </c>
      <c r="GN218" s="18">
        <f>IF(ISNUMBER(GL218),GN217+GL218*0.5,IF(ISNUMBER(GL419),0,""))</f>
        <v>788.52908988259685</v>
      </c>
      <c r="GO218" s="18">
        <f>IF(ISNUMBER(GM218), GM218*COS(RADIANS(-$C218+Графики!$B$3))+GN218*SIN(RADIANS(-$C218+Графики!$B$3)),"")</f>
        <v>667.44870317306822</v>
      </c>
      <c r="GP218" s="19">
        <f>IF(ISNUMBER(GM218), GM218*COS(RADIANS(-$C218+Графики!$B$5))+GN218*SIN(RADIANS(-$C218+Графики!$B$5)),"")</f>
        <v>788.52908988259685</v>
      </c>
      <c r="GQ218" s="24">
        <v>-0.37767524968431399</v>
      </c>
      <c r="GR218" s="25">
        <v>0.44854042381369452</v>
      </c>
      <c r="GS218" s="25">
        <v>0.16454289828972199</v>
      </c>
      <c r="GT218" s="25">
        <v>-0.24923391196134961</v>
      </c>
      <c r="GU218" s="18">
        <f t="shared" si="477"/>
        <v>7.2100294472744189</v>
      </c>
      <c r="GV218" s="18">
        <f t="shared" si="478"/>
        <v>-3.6108760069048165</v>
      </c>
      <c r="GW218" s="18">
        <f>IF(ISNUMBER(GU218),GW217+GU218*0.5,IF(ISNUMBER(GU419),0,""))</f>
        <v>663.33856765363214</v>
      </c>
      <c r="GX218" s="18">
        <f>IF(ISNUMBER(GV218),GX217+GV218*0.5,IF(ISNUMBER(GV419),0,""))</f>
        <v>787.4449334820647</v>
      </c>
      <c r="GY218" s="18">
        <f>IF(ISNUMBER(GW218), GW218*COS(RADIANS(-$C218+Графики!$B$3))+GX218*SIN(RADIANS(-$C218+Графики!$B$3)),"")</f>
        <v>663.33856765363214</v>
      </c>
      <c r="GZ218" s="19">
        <f>IF(ISNUMBER(GW218), GW218*COS(RADIANS(-$C218+Графики!$B$5))+GX218*SIN(RADIANS(-$C218+Графики!$B$5)),"")</f>
        <v>787.4449334820647</v>
      </c>
      <c r="HA218" s="24">
        <v>-0.4664629797450407</v>
      </c>
      <c r="HB218" s="25">
        <v>0.45175029831691405</v>
      </c>
      <c r="HC218" s="25">
        <v>0.16518928777978778</v>
      </c>
      <c r="HD218" s="25">
        <v>-0.25286793443225641</v>
      </c>
      <c r="HE218" s="18">
        <f t="shared" si="479"/>
        <v>8.0128367216102863</v>
      </c>
      <c r="HF218" s="18">
        <f t="shared" si="480"/>
        <v>-3.6482294018902444</v>
      </c>
      <c r="HG218" s="18">
        <f>IF(ISNUMBER(HE218),HG217+HE218*0.5,IF(ISNUMBER(HE419),0,""))</f>
        <v>665.4162222472014</v>
      </c>
      <c r="HH218" s="18">
        <f>IF(ISNUMBER(HF218),HH217+HF218*0.5,IF(ISNUMBER(HF419),0,""))</f>
        <v>784.73042585260521</v>
      </c>
      <c r="HI218" s="18">
        <f>IF(ISNUMBER(HG218), HG218*COS(RADIANS(-$C218+Графики!$B$3))+HH218*SIN(RADIANS(-$C218+Графики!$B$3)),"")</f>
        <v>665.4162222472014</v>
      </c>
      <c r="HJ218" s="19">
        <f>IF(ISNUMBER(HG218), HG218*COS(RADIANS(-$C218+Графики!$B$5))+HH218*SIN(RADIANS(-$C218+Графики!$B$5)),"")</f>
        <v>784.73042585260521</v>
      </c>
      <c r="HK218" s="24">
        <v>-0.39817347847728879</v>
      </c>
      <c r="HL218" s="25">
        <v>0.44045694578686811</v>
      </c>
      <c r="HM218" s="25">
        <v>0.1361517234383835</v>
      </c>
      <c r="HN218" s="25">
        <v>-0.20988911744035751</v>
      </c>
      <c r="HO218" s="18">
        <f t="shared" si="481"/>
        <v>7.318365727075089</v>
      </c>
      <c r="HP218" s="18">
        <f t="shared" si="482"/>
        <v>-3.0197714202740329</v>
      </c>
      <c r="HQ218" s="18">
        <f>IF(ISNUMBER(HO218),HQ217+HO218*0.5,IF(ISNUMBER(HO419),0,""))</f>
        <v>663.30308634871869</v>
      </c>
      <c r="HR218" s="18">
        <f>IF(ISNUMBER(HP218),HR217+HP218*0.5,IF(ISNUMBER(HP419),0,""))</f>
        <v>798.8480251645949</v>
      </c>
      <c r="HS218" s="18">
        <f>IF(ISNUMBER(HQ218), HQ218*COS(RADIANS(-$C218+Графики!$B$3))+HR218*SIN(RADIANS(-$C218+Графики!$B$3)),"")</f>
        <v>663.30308634871869</v>
      </c>
      <c r="HT218" s="19">
        <f>IF(ISNUMBER(HQ218), HQ218*COS(RADIANS(-$C218+Графики!$B$5))+HR218*SIN(RADIANS(-$C218+Графики!$B$5)),"")</f>
        <v>798.8480251645949</v>
      </c>
      <c r="HU218" s="24">
        <v>-0.46131901749285242</v>
      </c>
      <c r="HV218" s="25">
        <v>0.49338065661259956</v>
      </c>
      <c r="HW218" s="25">
        <v>0.20787362168510784</v>
      </c>
      <c r="HX218" s="25">
        <v>-0.14234382772568391</v>
      </c>
      <c r="HY218" s="18">
        <f t="shared" si="483"/>
        <v>8.3312299598161754</v>
      </c>
      <c r="HZ218" s="18">
        <f t="shared" si="484"/>
        <v>-3.0562190373013456</v>
      </c>
      <c r="IA218" s="18">
        <f>IF(ISNUMBER(HY218),IA217+HY218*0.5,IF(ISNUMBER(HY419),0,""))</f>
        <v>658.95666152032811</v>
      </c>
      <c r="IB218" s="18">
        <f>IF(ISNUMBER(HZ218),IB217+HZ218*0.5,IF(ISNUMBER(HZ419),0,""))</f>
        <v>779.08266669659417</v>
      </c>
      <c r="IC218" s="18">
        <f>IF(ISNUMBER(IA218), IA218*COS(RADIANS(-$C218+Графики!$B$3))+IB218*SIN(RADIANS(-$C218+Графики!$B$3)),"")</f>
        <v>658.95666152032811</v>
      </c>
      <c r="ID218" s="19">
        <f>IF(ISNUMBER(IA218), IA218*COS(RADIANS(-$C218+Графики!$B$5))+IB218*SIN(RADIANS(-$C218+Графики!$B$5)),"")</f>
        <v>779.08266669659417</v>
      </c>
      <c r="IE218" s="24">
        <v>-0.4881544677462506</v>
      </c>
      <c r="IF218" s="25">
        <v>0.37183850708781263</v>
      </c>
      <c r="IG218" s="25">
        <v>0.14505127645597146</v>
      </c>
      <c r="IH218" s="25">
        <v>-0.14772064369884291</v>
      </c>
      <c r="II218" s="18">
        <f t="shared" si="485"/>
        <v>7.5047840285153944</v>
      </c>
      <c r="IJ218" s="18">
        <f t="shared" si="486"/>
        <v>-2.5549142024649525</v>
      </c>
      <c r="IK218" s="18">
        <f>IF(ISNUMBER(II218),IK217+II218*0.5,IF(ISNUMBER(II419),0,""))</f>
        <v>661.25091492697459</v>
      </c>
      <c r="IL218" s="18">
        <f>IF(ISNUMBER(IJ218),IL217+IJ218*0.5,IF(ISNUMBER(IJ419),0,""))</f>
        <v>783.31372447774083</v>
      </c>
      <c r="IM218" s="18">
        <f>IF(ISNUMBER(IK218), IK218*COS(RADIANS(-$C218+Графики!$B$3))+IL218*SIN(RADIANS(-$C218+Графики!$B$3)),"")</f>
        <v>661.25091492697459</v>
      </c>
      <c r="IN218" s="19">
        <f>IF(ISNUMBER(IK218), IK218*COS(RADIANS(-$C218+Графики!$B$5))+IL218*SIN(RADIANS(-$C218+Графики!$B$5)),"")</f>
        <v>783.31372447774083</v>
      </c>
      <c r="IO218" s="24">
        <v>-0.47211867601004742</v>
      </c>
      <c r="IP218" s="25">
        <v>0.41352884563675629</v>
      </c>
      <c r="IQ218" s="25">
        <v>9.5563310528664291E-2</v>
      </c>
      <c r="IR218" s="25">
        <v>-0.10909710483035687</v>
      </c>
      <c r="IS218" s="18">
        <f t="shared" si="487"/>
        <v>7.7286556888674465</v>
      </c>
      <c r="IT218" s="18">
        <f t="shared" si="488"/>
        <v>-1.7859980987627728</v>
      </c>
      <c r="IU218" s="18">
        <f>IF(ISNUMBER(IS218),IU217+IS218*0.5,IF(ISNUMBER(IS419),0,""))</f>
        <v>655.77121732184139</v>
      </c>
      <c r="IV218" s="18">
        <f>IF(ISNUMBER(IT218),IV217+IT218*0.5,IF(ISNUMBER(IT419),0,""))</f>
        <v>789.64836329064815</v>
      </c>
      <c r="IW218" s="18">
        <f>IF(ISNUMBER(IU218), IU218*COS(RADIANS(-$C218+Графики!$B$3))+IV218*SIN(RADIANS(-$C218+Графики!$B$3)),"")</f>
        <v>655.77121732184139</v>
      </c>
      <c r="IX218" s="19">
        <f>IF(ISNUMBER(IU218), IU218*COS(RADIANS(-$C218+Графики!$B$5))+IV218*SIN(RADIANS(-$C218+Графики!$B$5)),"")</f>
        <v>789.64836329064815</v>
      </c>
    </row>
    <row r="219" spans="1:258" s="88" customFormat="1" x14ac:dyDescent="0.25">
      <c r="A219" s="44">
        <v>219</v>
      </c>
      <c r="B219" s="50">
        <v>0</v>
      </c>
      <c r="C219" s="11">
        <f>IF(Графики!$A$7="Расчитывать с учетом закручивания скважины",B219,0)</f>
        <v>0</v>
      </c>
      <c r="D219" s="47">
        <v>108</v>
      </c>
      <c r="E219" s="34">
        <f>IF(ISNUMBER(INDEX($I$1:$IX$303,$A219,E$1) ),INDEX($I$1:$IX$303,$A219,E$1),0)</f>
        <v>13.926385441989</v>
      </c>
      <c r="F219" s="35">
        <f>IF(ISNUMBER(INDEX($I$1:$IX$303,$A219,F$1) ),INDEX($I$1:$IX$303,$A219,F$1),0)</f>
        <v>-0.11460744304639281</v>
      </c>
      <c r="G219" s="35">
        <f>IF(ISNUMBER(INDEX($I$1:$IX$303,$A219,G$1) ),INDEX($I$1:$IX$303,$A219,G$1)-$G$305,0)</f>
        <v>-310.95624817234557</v>
      </c>
      <c r="H219" s="36">
        <f>IF(ISNUMBER(INDEX($I$1:$IX$303,$A219,H$1) ),INDEX($I$1:$IX$303,$A219,H$1)-$H$305,0)</f>
        <v>-366.74661917972742</v>
      </c>
      <c r="I219" s="29">
        <v>-0.8118480180121993</v>
      </c>
      <c r="J219" s="25">
        <v>0.78404979007657161</v>
      </c>
      <c r="K219" s="25">
        <v>-2.855672947815939E-2</v>
      </c>
      <c r="L219" s="25">
        <v>-4.1689775081598046E-2</v>
      </c>
      <c r="M219" s="18">
        <f t="shared" si="439"/>
        <v>13.926385441989</v>
      </c>
      <c r="N219" s="18">
        <f t="shared" si="440"/>
        <v>-0.11460744304639281</v>
      </c>
      <c r="O219" s="18">
        <f>IF(ISNUMBER(M219),O218+M219*0.5,IF(ISNUMBER(M420),0,""))</f>
        <v>666.95990771706909</v>
      </c>
      <c r="P219" s="18">
        <f>IF(ISNUMBER(N219),P218+N219*0.5,IF(ISNUMBER(N420),0,""))</f>
        <v>788.6830443043101</v>
      </c>
      <c r="Q219" s="18">
        <f>IF(ISNUMBER(O219), O219*COS(RADIANS(-$C219+Графики!$B$3))+P219*SIN(RADIANS(-$C219+Графики!$B$3)),"")</f>
        <v>666.95990771706909</v>
      </c>
      <c r="R219" s="19">
        <f>IF(ISNUMBER(O219), O219*COS(RADIANS(-$C219+Графики!$B$5))+P219*SIN(RADIANS(-$C219+Графики!$B$5)),"")</f>
        <v>788.6830443043101</v>
      </c>
      <c r="S219" s="29">
        <v>-0.94285073098077443</v>
      </c>
      <c r="T219" s="25">
        <v>0.92496993050923104</v>
      </c>
      <c r="U219" s="25">
        <v>-5.6515975991994025E-2</v>
      </c>
      <c r="V219" s="25">
        <v>-6.4016545496557303E-2</v>
      </c>
      <c r="W219" s="18">
        <f t="shared" si="441"/>
        <v>16.299088433525906</v>
      </c>
      <c r="X219" s="18">
        <f t="shared" si="442"/>
        <v>-6.545481676791616E-2</v>
      </c>
      <c r="Y219" s="18">
        <f>IF(ISNUMBER(W219),Y218+W219*0.5,IF(ISNUMBER(W420),0,""))</f>
        <v>665.95427627048946</v>
      </c>
      <c r="Z219" s="18">
        <f>IF(ISNUMBER(X219),Z218+X219*0.5,IF(ISNUMBER(X420),0,""))</f>
        <v>789.22992355770134</v>
      </c>
      <c r="AA219" s="18">
        <f>IF(ISNUMBER(Y219), Y219*COS(RADIANS(-$C219+Графики!$B$3))+Z219*SIN(RADIANS(-$C219+Графики!$B$3)),"")</f>
        <v>665.95427627048946</v>
      </c>
      <c r="AB219" s="18">
        <f>IF(ISNUMBER(Y219), Y219*COS(RADIANS(-$C219+Графики!$B$5))+Z219*SIN(RADIANS(-$C219+Графики!$B$5)),"")</f>
        <v>789.22992355770134</v>
      </c>
      <c r="AC219" s="24">
        <v>-0.7797298290982787</v>
      </c>
      <c r="AD219" s="25">
        <v>0.74808868764438252</v>
      </c>
      <c r="AE219" s="25">
        <v>8.8647866522689717E-2</v>
      </c>
      <c r="AF219" s="25">
        <v>-0.11657854860195505</v>
      </c>
      <c r="AG219" s="18">
        <f t="shared" si="443"/>
        <v>13.332336740302335</v>
      </c>
      <c r="AH219" s="18">
        <f t="shared" si="444"/>
        <v>-1.7909373706011535</v>
      </c>
      <c r="AI219" s="18">
        <f>IF(ISNUMBER(AG219),AI218+AG219*0.5,IF(ISNUMBER(AG420),0,""))</f>
        <v>667.98336255998959</v>
      </c>
      <c r="AJ219" s="18">
        <f>IF(ISNUMBER(AH219),AJ218+AH219*0.5,IF(ISNUMBER(AH420),0,""))</f>
        <v>791.04982327340213</v>
      </c>
      <c r="AK219" s="18">
        <f>IF(ISNUMBER(AI219), AI219*COS(RADIANS(-$C219+Графики!$B$3))+AJ219*SIN(RADIANS(-$C219+Графики!$B$3)),"")</f>
        <v>667.98336255998959</v>
      </c>
      <c r="AL219" s="19">
        <f>IF(ISNUMBER(AI219), AI219*COS(RADIANS(-$C219+Графики!$B$5))+AJ219*SIN(RADIANS(-$C219+Графики!$B$5)),"")</f>
        <v>791.04982327340213</v>
      </c>
      <c r="AM219" s="24">
        <v>-0.96177065380054017</v>
      </c>
      <c r="AN219" s="25">
        <v>0.78282578958304916</v>
      </c>
      <c r="AO219" s="25">
        <v>6.1441716479292308E-2</v>
      </c>
      <c r="AP219" s="25">
        <v>-0.10044335251731017</v>
      </c>
      <c r="AQ219" s="18">
        <f t="shared" si="445"/>
        <v>15.223887901269729</v>
      </c>
      <c r="AR219" s="18">
        <f t="shared" si="446"/>
        <v>-1.4127132619982197</v>
      </c>
      <c r="AS219" s="18">
        <f>IF(ISNUMBER(AQ219),AS218+AQ219*0.5,IF(ISNUMBER(AQ420),0,""))</f>
        <v>660.32079517812997</v>
      </c>
      <c r="AT219" s="18">
        <f>IF(ISNUMBER(AR219),AT218+AR219*0.5,IF(ISNUMBER(AR420),0,""))</f>
        <v>783.50880260415238</v>
      </c>
      <c r="AU219" s="18">
        <f>IF(ISNUMBER(AS219), AS219*COS(RADIANS(-$C219+Графики!$B$3))+AT219*SIN(RADIANS(-$C219+Графики!$B$3)),"")</f>
        <v>660.32079517812997</v>
      </c>
      <c r="AV219" s="19">
        <f>IF(ISNUMBER(AS219), AS219*COS(RADIANS(-$C219+Графики!$B$5))+AT219*SIN(RADIANS(-$C219+Графики!$B$5)),"")</f>
        <v>783.50880260415238</v>
      </c>
      <c r="AW219" s="24">
        <v>-0.93520114695634848</v>
      </c>
      <c r="AX219" s="25">
        <v>0.93357756262817759</v>
      </c>
      <c r="AY219" s="25">
        <v>-5.3028390110623561E-2</v>
      </c>
      <c r="AZ219" s="25">
        <v>2.6778712114158859E-2</v>
      </c>
      <c r="BA219" s="18">
        <f t="shared" si="447"/>
        <v>16.307447869170701</v>
      </c>
      <c r="BB219" s="18">
        <f t="shared" si="448"/>
        <v>0.69644829384815399</v>
      </c>
      <c r="BC219" s="18">
        <f>IF(ISNUMBER(BA219),BC218+BA219*0.5,IF(ISNUMBER(BA420),0,""))</f>
        <v>660.73900731804122</v>
      </c>
      <c r="BD219" s="18">
        <f>IF(ISNUMBER(BB219),BD218+BB219*0.5,IF(ISNUMBER(BB420),0,""))</f>
        <v>788.96889973654163</v>
      </c>
      <c r="BE219" s="18">
        <f>IF(ISNUMBER(BC219), BC219*COS(RADIANS(-$C219+Графики!$B$3))+BD219*SIN(RADIANS(-$C219+Графики!$B$3)),"")</f>
        <v>660.73900731804122</v>
      </c>
      <c r="BF219" s="19">
        <f>IF(ISNUMBER(BC219), BC219*COS(RADIANS(-$C219+Графики!$B$5))+BD219*SIN(RADIANS(-$C219+Графики!$B$5)),"")</f>
        <v>788.96889973654163</v>
      </c>
      <c r="BG219" s="24">
        <v>-0.92224583966345519</v>
      </c>
      <c r="BH219" s="25">
        <v>0.89383926911850786</v>
      </c>
      <c r="BI219" s="25">
        <v>-1.8336727007723833E-2</v>
      </c>
      <c r="BJ219" s="25">
        <v>-7.6368846696819745E-2</v>
      </c>
      <c r="BK219" s="18">
        <f t="shared" si="449"/>
        <v>15.847668894026899</v>
      </c>
      <c r="BL219" s="18">
        <f t="shared" si="450"/>
        <v>-0.50642575859615346</v>
      </c>
      <c r="BM219" s="18">
        <f>IF(ISNUMBER(BK219),BM218+BK219*0.5,IF(ISNUMBER(BK420),0,""))</f>
        <v>665.05547393233644</v>
      </c>
      <c r="BN219" s="18">
        <f>IF(ISNUMBER(BL219),BN218+BL219*0.5,IF(ISNUMBER(BL420),0,""))</f>
        <v>778.59980141279664</v>
      </c>
      <c r="BO219" s="18">
        <f>IF(ISNUMBER(BM219), BM219*COS(RADIANS(-$C219+Графики!$B$3))+BN219*SIN(RADIANS(-$C219+Графики!$B$3)),"")</f>
        <v>665.05547393233644</v>
      </c>
      <c r="BP219" s="19">
        <f>IF(ISNUMBER(BM219), BM219*COS(RADIANS(-$C219+Графики!$B$5))+BN219*SIN(RADIANS(-$C219+Графики!$B$5)),"")</f>
        <v>778.59980141279664</v>
      </c>
      <c r="BQ219" s="24">
        <v>-0.87647916527666592</v>
      </c>
      <c r="BR219" s="25">
        <v>0.86262062090406155</v>
      </c>
      <c r="BS219" s="25">
        <v>-3.0817964890743149E-2</v>
      </c>
      <c r="BT219" s="25">
        <v>-7.3031341429293115E-2</v>
      </c>
      <c r="BU219" s="18">
        <f t="shared" si="451"/>
        <v>15.175926059696982</v>
      </c>
      <c r="BV219" s="18">
        <f t="shared" si="452"/>
        <v>-0.36838119615906784</v>
      </c>
      <c r="BW219" s="18">
        <f>IF(ISNUMBER(BU219),BW218+BU219*0.5,IF(ISNUMBER(BU420),0,""))</f>
        <v>668.81453624379014</v>
      </c>
      <c r="BX219" s="18">
        <f>IF(ISNUMBER(BV219),BX218+BV219*0.5,IF(ISNUMBER(BV420),0,""))</f>
        <v>783.28844766095381</v>
      </c>
      <c r="BY219" s="18">
        <f>IF(ISNUMBER(BW219), BW219*COS(RADIANS(-$C219+Графики!$B$3))+BX219*SIN(RADIANS(-$C219+Графики!$B$3)),"")</f>
        <v>668.81453624379014</v>
      </c>
      <c r="BZ219" s="19">
        <f>IF(ISNUMBER(BW219), BW219*COS(RADIANS(-$C219+Графики!$B$5))+BX219*SIN(RADIANS(-$C219+Графики!$B$5)),"")</f>
        <v>783.28844766095381</v>
      </c>
      <c r="CA219" s="29">
        <v>-0.86336935697998562</v>
      </c>
      <c r="CB219" s="25">
        <v>0.90661289582471316</v>
      </c>
      <c r="CC219" s="25">
        <v>0.12297669526514679</v>
      </c>
      <c r="CD219" s="25">
        <v>-0.10315710316237428</v>
      </c>
      <c r="CE219" s="18">
        <f t="shared" si="453"/>
        <v>15.445394831250345</v>
      </c>
      <c r="CF219" s="18">
        <f t="shared" si="454"/>
        <v>-1.9733883854833236</v>
      </c>
      <c r="CG219" s="18">
        <f>IF(ISNUMBER(CE219),CG218+CE219*0.5,IF(ISNUMBER(CE420),0,""))</f>
        <v>675.99749041530367</v>
      </c>
      <c r="CH219" s="18">
        <f>IF(ISNUMBER(CF219),CH218+CF219*0.5,IF(ISNUMBER(CF420),0,""))</f>
        <v>798.82619555294616</v>
      </c>
      <c r="CI219" s="18">
        <f>IF(ISNUMBER(CG219), CG219*COS(RADIANS(-$C219+Графики!$B$3))+CH219*SIN(RADIANS(-$C219+Графики!$B$3)),"")</f>
        <v>675.99749041530367</v>
      </c>
      <c r="CJ219" s="19">
        <f>IF(ISNUMBER(CG219), CG219*COS(RADIANS(-$C219+Графики!$B$5))+CH219*SIN(RADIANS(-$C219+Графики!$B$5)),"")</f>
        <v>798.82619555294616</v>
      </c>
      <c r="CK219" s="24">
        <v>-0.78339200452808855</v>
      </c>
      <c r="CL219" s="25">
        <v>0.81606020630285081</v>
      </c>
      <c r="CM219" s="25">
        <v>2.7573651109087022E-2</v>
      </c>
      <c r="CN219" s="25">
        <v>-8.2586911865287493E-3</v>
      </c>
      <c r="CO219" s="18">
        <f t="shared" si="455"/>
        <v>13.957400442652874</v>
      </c>
      <c r="CP219" s="18">
        <f t="shared" si="456"/>
        <v>-0.31269617078421136</v>
      </c>
      <c r="CQ219" s="18">
        <f>IF(ISNUMBER(CO219),CQ218+CO219*0.5,IF(ISNUMBER(CO420),0,""))</f>
        <v>675.73868563283543</v>
      </c>
      <c r="CR219" s="18">
        <f>IF(ISNUMBER(CP219),CR218+CP219*0.5,IF(ISNUMBER(CP420),0,""))</f>
        <v>793.56033674398941</v>
      </c>
      <c r="CS219" s="18">
        <f>IF(ISNUMBER(CQ219), CQ219*COS(RADIANS(-$C219+Графики!$B$3))+CR219*SIN(RADIANS(-$C219+Графики!$B$3)),"")</f>
        <v>675.73868563283543</v>
      </c>
      <c r="CT219" s="19">
        <f>IF(ISNUMBER(CQ219), CQ219*COS(RADIANS(-$C219+Графики!$B$5))+CR219*SIN(RADIANS(-$C219+Графики!$B$5)),"")</f>
        <v>793.56033674398941</v>
      </c>
      <c r="CU219" s="24">
        <v>-0.78669820547894964</v>
      </c>
      <c r="CV219" s="25">
        <v>0.93720041186656011</v>
      </c>
      <c r="CW219" s="25">
        <v>9.888362380948193E-2</v>
      </c>
      <c r="CX219" s="25">
        <v>7.6999672216563619E-3</v>
      </c>
      <c r="CY219" s="18">
        <f t="shared" si="457"/>
        <v>15.043285980102215</v>
      </c>
      <c r="CZ219" s="18">
        <f t="shared" si="458"/>
        <v>-0.79572743175926275</v>
      </c>
      <c r="DA219" s="18">
        <f>IF(ISNUMBER(CY219),DA218+CY219*0.5,IF(ISNUMBER(CY420),0,""))</f>
        <v>668.64095610295271</v>
      </c>
      <c r="DB219" s="18">
        <f>IF(ISNUMBER(CZ219),DB218+CZ219*0.5,IF(ISNUMBER(CZ420),0,""))</f>
        <v>791.88664913597677</v>
      </c>
      <c r="DC219" s="18">
        <f>IF(ISNUMBER(DA219), DA219*COS(RADIANS(-$C219+Графики!$B$3))+DB219*SIN(RADIANS(-$C219+Графики!$B$3)),"")</f>
        <v>668.64095610295271</v>
      </c>
      <c r="DD219" s="19">
        <f>IF(ISNUMBER(DA219), DA219*COS(RADIANS(-$C219+Графики!$B$5))+DB219*SIN(RADIANS(-$C219+Графики!$B$5)),"")</f>
        <v>791.88664913597677</v>
      </c>
      <c r="DE219" s="24">
        <v>-0.83677180970568166</v>
      </c>
      <c r="DF219" s="25">
        <v>0.8594399409371476</v>
      </c>
      <c r="DG219" s="25">
        <v>7.1812024053036494E-2</v>
      </c>
      <c r="DH219" s="25">
        <v>2.291000495534859E-2</v>
      </c>
      <c r="DI219" s="18">
        <f t="shared" si="459"/>
        <v>14.801699391768089</v>
      </c>
      <c r="DJ219" s="18">
        <f t="shared" si="460"/>
        <v>-0.42675060911087431</v>
      </c>
      <c r="DK219" s="18">
        <f>IF(ISNUMBER(DI219),DK218+DI219*0.5,IF(ISNUMBER(DI420),0,""))</f>
        <v>661.22728273007647</v>
      </c>
      <c r="DL219" s="18">
        <f>IF(ISNUMBER(DJ219),DL218+DJ219*0.5,IF(ISNUMBER(DJ420),0,""))</f>
        <v>791.69079965900858</v>
      </c>
      <c r="DM219" s="18">
        <f>IF(ISNUMBER(DK219), DK219*COS(RADIANS(-$C219+Графики!$B$3))+DL219*SIN(RADIANS(-$C219+Графики!$B$3)),"")</f>
        <v>661.22728273007647</v>
      </c>
      <c r="DN219" s="19">
        <f>IF(ISNUMBER(DK219), DK219*COS(RADIANS(-$C219+Графики!$B$5))+DL219*SIN(RADIANS(-$C219+Графики!$B$5)),"")</f>
        <v>791.69079965900858</v>
      </c>
      <c r="DO219" s="24">
        <v>-0.94928317479269708</v>
      </c>
      <c r="DP219" s="25">
        <v>0.83608393364826206</v>
      </c>
      <c r="DQ219" s="25">
        <v>-2.2260621473989856E-2</v>
      </c>
      <c r="DR219" s="25">
        <v>-6.4143983074973238E-2</v>
      </c>
      <c r="DS219" s="18">
        <f t="shared" si="461"/>
        <v>15.579636869254458</v>
      </c>
      <c r="DT219" s="18">
        <f t="shared" si="462"/>
        <v>-0.36550127273230348</v>
      </c>
      <c r="DU219" s="18">
        <f>IF(ISNUMBER(DS219),DU218+DS219*0.5,IF(ISNUMBER(DS420),0,""))</f>
        <v>674.87276564775266</v>
      </c>
      <c r="DV219" s="18">
        <f>IF(ISNUMBER(DT219),DV218+DT219*0.5,IF(ISNUMBER(DT420),0,""))</f>
        <v>790.44400979569411</v>
      </c>
      <c r="DW219" s="18">
        <f>IF(ISNUMBER(DU219), DU219*COS(RADIANS(-$C219+Графики!$B$3))+DV219*SIN(RADIANS(-$C219+Графики!$B$3)),"")</f>
        <v>674.87276564775266</v>
      </c>
      <c r="DX219" s="19">
        <f>IF(ISNUMBER(DU219), DU219*COS(RADIANS(-$C219+Графики!$B$5))+DV219*SIN(RADIANS(-$C219+Графики!$B$5)),"")</f>
        <v>790.44400979569411</v>
      </c>
      <c r="DY219" s="24">
        <v>-0.86666256063926028</v>
      </c>
      <c r="DZ219" s="25">
        <v>0.74780508919466759</v>
      </c>
      <c r="EA219" s="25">
        <v>-4.9945083269540516E-2</v>
      </c>
      <c r="EB219" s="25">
        <v>-1.5272546731080694E-2</v>
      </c>
      <c r="EC219" s="18">
        <f t="shared" si="463"/>
        <v>14.088421983104716</v>
      </c>
      <c r="ED219" s="18">
        <f t="shared" si="464"/>
        <v>0.30257495669021006</v>
      </c>
      <c r="EE219" s="18">
        <f>IF(ISNUMBER(EC219),EE218+EC219*0.5,IF(ISNUMBER(EC420),0,""))</f>
        <v>664.10611410577837</v>
      </c>
      <c r="EF219" s="18">
        <f>IF(ISNUMBER(ED219),EF218+ED219*0.5,IF(ISNUMBER(ED420),0,""))</f>
        <v>783.85410253309249</v>
      </c>
      <c r="EG219" s="18">
        <f>IF(ISNUMBER(EE219), EE219*COS(RADIANS(-$C219+Графики!$B$3))+EF219*SIN(RADIANS(-$C219+Графики!$B$3)),"")</f>
        <v>664.10611410577837</v>
      </c>
      <c r="EH219" s="19">
        <f>IF(ISNUMBER(EE219), EE219*COS(RADIANS(-$C219+Графики!$B$5))+EF219*SIN(RADIANS(-$C219+Графики!$B$5)),"")</f>
        <v>783.85410253309249</v>
      </c>
      <c r="EI219" s="24">
        <v>-0.91629674180402565</v>
      </c>
      <c r="EJ219" s="25">
        <v>0.86847799118505542</v>
      </c>
      <c r="EK219" s="25">
        <v>4.8758854716399458E-3</v>
      </c>
      <c r="EL219" s="25">
        <v>-0.10519047695473828</v>
      </c>
      <c r="EM219" s="18">
        <f t="shared" si="465"/>
        <v>15.574468045440474</v>
      </c>
      <c r="EN219" s="18">
        <f t="shared" si="466"/>
        <v>-0.96051006232561442</v>
      </c>
      <c r="EO219" s="18">
        <f>IF(ISNUMBER(EM219),EO218+EM219*0.5,IF(ISNUMBER(EM420),0,""))</f>
        <v>671.19762590405526</v>
      </c>
      <c r="EP219" s="18">
        <f>IF(ISNUMBER(EN219),EP218+EN219*0.5,IF(ISNUMBER(EN420),0,""))</f>
        <v>788.61944867125499</v>
      </c>
      <c r="EQ219" s="18">
        <f>IF(ISNUMBER(EO219), EO219*COS(RADIANS(-$C219+Графики!$B$3))+EP219*SIN(RADIANS(-$C219+Графики!$B$3)),"")</f>
        <v>671.19762590405526</v>
      </c>
      <c r="ER219" s="19">
        <f>IF(ISNUMBER(EO219), EO219*COS(RADIANS(-$C219+Графики!$B$5))+EP219*SIN(RADIANS(-$C219+Графики!$B$5)),"")</f>
        <v>788.61944867125499</v>
      </c>
      <c r="ES219" s="24">
        <v>-0.77033097004983531</v>
      </c>
      <c r="ET219" s="25">
        <v>0.80116717479422506</v>
      </c>
      <c r="EU219" s="25">
        <v>2.3055214453786554E-3</v>
      </c>
      <c r="EV219" s="25">
        <v>-3.3410038439778744E-2</v>
      </c>
      <c r="EW219" s="18">
        <f t="shared" si="467"/>
        <v>13.713478546904605</v>
      </c>
      <c r="EX219" s="18">
        <f t="shared" si="468"/>
        <v>-0.31167705204841628</v>
      </c>
      <c r="EY219" s="18">
        <f>IF(ISNUMBER(EW219),EY218+EW219*0.5,IF(ISNUMBER(EW420),0,""))</f>
        <v>657.98488769087965</v>
      </c>
      <c r="EZ219" s="18">
        <f>IF(ISNUMBER(EX219),EZ218+EX219*0.5,IF(ISNUMBER(EX420),0,""))</f>
        <v>786.0857802944596</v>
      </c>
      <c r="FA219" s="18">
        <f>IF(ISNUMBER(EY219), EY219*COS(RADIANS(-$C219+Графики!$B$3))+EZ219*SIN(RADIANS(-$C219+Графики!$B$3)),"")</f>
        <v>657.98488769087965</v>
      </c>
      <c r="FB219" s="19">
        <f>IF(ISNUMBER(EY219), EY219*COS(RADIANS(-$C219+Графики!$B$5))+EZ219*SIN(RADIANS(-$C219+Графики!$B$5)),"")</f>
        <v>786.0857802944596</v>
      </c>
      <c r="FC219" s="24">
        <v>-0.83300052059882146</v>
      </c>
      <c r="FD219" s="25">
        <v>0.93194200724518705</v>
      </c>
      <c r="FE219" s="25">
        <v>-1.7836340846840507E-2</v>
      </c>
      <c r="FF219" s="25">
        <v>7.1250303230050438E-3</v>
      </c>
      <c r="FG219" s="18">
        <f t="shared" si="469"/>
        <v>15.401420165587433</v>
      </c>
      <c r="FH219" s="18">
        <f t="shared" si="470"/>
        <v>0.21782905464045024</v>
      </c>
      <c r="FI219" s="18">
        <f>IF(ISNUMBER(FG219),FI218+FG219*0.5,IF(ISNUMBER(FG420),0,""))</f>
        <v>665.33161446393513</v>
      </c>
      <c r="FJ219" s="18">
        <f>IF(ISNUMBER(FH219),FJ218+FH219*0.5,IF(ISNUMBER(FH420),0,""))</f>
        <v>791.26741049103259</v>
      </c>
      <c r="FK219" s="18">
        <f>IF(ISNUMBER(FI219), FI219*COS(RADIANS(-$C219+Графики!$B$3))+FJ219*SIN(RADIANS(-$C219+Графики!$B$3)),"")</f>
        <v>665.33161446393513</v>
      </c>
      <c r="FL219" s="19">
        <f>IF(ISNUMBER(FI219), FI219*COS(RADIANS(-$C219+Графики!$B$5))+FJ219*SIN(RADIANS(-$C219+Графики!$B$5)),"")</f>
        <v>791.26741049103259</v>
      </c>
      <c r="FM219" s="24">
        <v>-0.7930990798161377</v>
      </c>
      <c r="FN219" s="25">
        <v>0.79783790453206704</v>
      </c>
      <c r="FO219" s="25">
        <v>-2.0183788572610953E-2</v>
      </c>
      <c r="FP219" s="25">
        <v>-0.14815530233023094</v>
      </c>
      <c r="FQ219" s="18">
        <f t="shared" si="471"/>
        <v>13.883098273267844</v>
      </c>
      <c r="FR219" s="18">
        <f t="shared" si="472"/>
        <v>-1.1167618997861182</v>
      </c>
      <c r="FS219" s="18">
        <f>IF(ISNUMBER(FQ219),FS218+FQ219*0.5,IF(ISNUMBER(FQ420),0,""))</f>
        <v>672.12326789905262</v>
      </c>
      <c r="FT219" s="18">
        <f>IF(ISNUMBER(FR219),FT218+FR219*0.5,IF(ISNUMBER(FR420),0,""))</f>
        <v>784.46756700885021</v>
      </c>
      <c r="FU219" s="18">
        <f>IF(ISNUMBER(FS219), FS219*COS(RADIANS(-$C219+Графики!$B$3))+FT219*SIN(RADIANS(-$C219+Графики!$B$3)),"")</f>
        <v>672.12326789905262</v>
      </c>
      <c r="FV219" s="19">
        <f>IF(ISNUMBER(FS219), FS219*COS(RADIANS(-$C219+Графики!$B$5))+FT219*SIN(RADIANS(-$C219+Графики!$B$5)),"")</f>
        <v>784.46756700885021</v>
      </c>
      <c r="FW219" s="24">
        <v>-0.76911495250870054</v>
      </c>
      <c r="FX219" s="25">
        <v>0.84909228290394378</v>
      </c>
      <c r="FY219" s="25">
        <v>0.11746786303036366</v>
      </c>
      <c r="FZ219" s="25">
        <v>-0.13830074458963423</v>
      </c>
      <c r="GA219" s="18">
        <f t="shared" si="473"/>
        <v>14.121052777279132</v>
      </c>
      <c r="GB219" s="18">
        <f t="shared" si="474"/>
        <v>-2.2320003098617556</v>
      </c>
      <c r="GC219" s="18">
        <f>IF(ISNUMBER(GA219),GC218+GA219*0.5,IF(ISNUMBER(GA420),0,""))</f>
        <v>673.27512554932684</v>
      </c>
      <c r="GD219" s="18">
        <f>IF(ISNUMBER(GB219),GD218+GB219*0.5,IF(ISNUMBER(GB420),0,""))</f>
        <v>775.0677553041611</v>
      </c>
      <c r="GE219" s="18">
        <f>IF(ISNUMBER(GC219), GC219*COS(RADIANS(-$C219+Графики!$B$3))+GD219*SIN(RADIANS(-$C219+Графики!$B$3)),"")</f>
        <v>673.27512554932684</v>
      </c>
      <c r="GF219" s="19">
        <f>IF(ISNUMBER(GC219), GC219*COS(RADIANS(-$C219+Графики!$B$5))+GD219*SIN(RADIANS(-$C219+Графики!$B$5)),"")</f>
        <v>775.0677553041611</v>
      </c>
      <c r="GG219" s="24">
        <v>-0.78124983676792137</v>
      </c>
      <c r="GH219" s="25">
        <v>0.87086415649920756</v>
      </c>
      <c r="GI219" s="25">
        <v>9.2584391123420179E-2</v>
      </c>
      <c r="GJ219" s="25">
        <v>6.9193158450642778E-3</v>
      </c>
      <c r="GK219" s="18">
        <f t="shared" si="475"/>
        <v>14.41691493387305</v>
      </c>
      <c r="GL219" s="18">
        <f t="shared" si="476"/>
        <v>-0.74756873915711453</v>
      </c>
      <c r="GM219" s="18">
        <f>IF(ISNUMBER(GK219),GM218+GK219*0.5,IF(ISNUMBER(GK420),0,""))</f>
        <v>674.6571606400048</v>
      </c>
      <c r="GN219" s="18">
        <f>IF(ISNUMBER(GL219),GN218+GL219*0.5,IF(ISNUMBER(GL420),0,""))</f>
        <v>788.15530551301833</v>
      </c>
      <c r="GO219" s="18">
        <f>IF(ISNUMBER(GM219), GM219*COS(RADIANS(-$C219+Графики!$B$3))+GN219*SIN(RADIANS(-$C219+Графики!$B$3)),"")</f>
        <v>674.6571606400048</v>
      </c>
      <c r="GP219" s="19">
        <f>IF(ISNUMBER(GM219), GM219*COS(RADIANS(-$C219+Графики!$B$5))+GN219*SIN(RADIANS(-$C219+Графики!$B$5)),"")</f>
        <v>788.15530551301833</v>
      </c>
      <c r="GQ219" s="24">
        <v>-0.91582422955626985</v>
      </c>
      <c r="GR219" s="25">
        <v>0.90419216332274444</v>
      </c>
      <c r="GS219" s="25">
        <v>-3.9279186509401542E-2</v>
      </c>
      <c r="GT219" s="25">
        <v>-6.6296738745480005E-2</v>
      </c>
      <c r="GU219" s="18">
        <f t="shared" si="477"/>
        <v>15.881971502017647</v>
      </c>
      <c r="GV219" s="18">
        <f t="shared" si="478"/>
        <v>-0.23577261899017937</v>
      </c>
      <c r="GW219" s="18">
        <f>IF(ISNUMBER(GU219),GW218+GU219*0.5,IF(ISNUMBER(GU420),0,""))</f>
        <v>671.27955340464098</v>
      </c>
      <c r="GX219" s="18">
        <f>IF(ISNUMBER(GV219),GX218+GV219*0.5,IF(ISNUMBER(GV420),0,""))</f>
        <v>787.32704717256956</v>
      </c>
      <c r="GY219" s="18">
        <f>IF(ISNUMBER(GW219), GW219*COS(RADIANS(-$C219+Графики!$B$3))+GX219*SIN(RADIANS(-$C219+Графики!$B$3)),"")</f>
        <v>671.27955340464098</v>
      </c>
      <c r="GZ219" s="19">
        <f>IF(ISNUMBER(GW219), GW219*COS(RADIANS(-$C219+Графики!$B$5))+GX219*SIN(RADIANS(-$C219+Графики!$B$5)),"")</f>
        <v>787.32704717256956</v>
      </c>
      <c r="HA219" s="24">
        <v>-0.87776815885825987</v>
      </c>
      <c r="HB219" s="25">
        <v>0.87204029827657925</v>
      </c>
      <c r="HC219" s="25">
        <v>8.9250323070579035E-2</v>
      </c>
      <c r="HD219" s="25">
        <v>-1.6108217417932447E-2</v>
      </c>
      <c r="HE219" s="18">
        <f t="shared" si="479"/>
        <v>15.269366014740523</v>
      </c>
      <c r="HF219" s="18">
        <f t="shared" si="480"/>
        <v>-0.91942658377127595</v>
      </c>
      <c r="HG219" s="18">
        <f>IF(ISNUMBER(HE219),HG218+HE219*0.5,IF(ISNUMBER(HE420),0,""))</f>
        <v>673.05090525457172</v>
      </c>
      <c r="HH219" s="18">
        <f>IF(ISNUMBER(HF219),HH218+HF219*0.5,IF(ISNUMBER(HF420),0,""))</f>
        <v>784.27071256071952</v>
      </c>
      <c r="HI219" s="18">
        <f>IF(ISNUMBER(HG219), HG219*COS(RADIANS(-$C219+Графики!$B$3))+HH219*SIN(RADIANS(-$C219+Графики!$B$3)),"")</f>
        <v>673.05090525457172</v>
      </c>
      <c r="HJ219" s="19">
        <f>IF(ISNUMBER(HG219), HG219*COS(RADIANS(-$C219+Графики!$B$5))+HH219*SIN(RADIANS(-$C219+Графики!$B$5)),"")</f>
        <v>784.27071256071952</v>
      </c>
      <c r="HK219" s="24">
        <v>-0.94253529195246144</v>
      </c>
      <c r="HL219" s="25">
        <v>0.86213686040023307</v>
      </c>
      <c r="HM219" s="25">
        <v>-5.529090015179678E-2</v>
      </c>
      <c r="HN219" s="25">
        <v>-0.14194576825158089</v>
      </c>
      <c r="HO219" s="18">
        <f t="shared" si="481"/>
        <v>15.748084489640618</v>
      </c>
      <c r="HP219" s="18">
        <f t="shared" si="482"/>
        <v>-0.75620630853879056</v>
      </c>
      <c r="HQ219" s="18">
        <f>IF(ISNUMBER(HO219),HQ218+HO219*0.5,IF(ISNUMBER(HO420),0,""))</f>
        <v>671.17712859353901</v>
      </c>
      <c r="HR219" s="18">
        <f>IF(ISNUMBER(HP219),HR218+HP219*0.5,IF(ISNUMBER(HP420),0,""))</f>
        <v>798.46992201032549</v>
      </c>
      <c r="HS219" s="18">
        <f>IF(ISNUMBER(HQ219), HQ219*COS(RADIANS(-$C219+Графики!$B$3))+HR219*SIN(RADIANS(-$C219+Графики!$B$3)),"")</f>
        <v>671.17712859353901</v>
      </c>
      <c r="HT219" s="19">
        <f>IF(ISNUMBER(HQ219), HQ219*COS(RADIANS(-$C219+Графики!$B$5))+HR219*SIN(RADIANS(-$C219+Графики!$B$5)),"")</f>
        <v>798.46992201032549</v>
      </c>
      <c r="HU219" s="24">
        <v>-0.95979065041776912</v>
      </c>
      <c r="HV219" s="25">
        <v>0.84756574662157935</v>
      </c>
      <c r="HW219" s="25">
        <v>0.10603585919118955</v>
      </c>
      <c r="HX219" s="25">
        <v>-0.16234510199646909</v>
      </c>
      <c r="HY219" s="18">
        <f t="shared" si="483"/>
        <v>15.771506034335841</v>
      </c>
      <c r="HZ219" s="18">
        <f t="shared" si="484"/>
        <v>-2.3420635700519661</v>
      </c>
      <c r="IA219" s="18">
        <f>IF(ISNUMBER(HY219),IA218+HY219*0.5,IF(ISNUMBER(HY420),0,""))</f>
        <v>666.84241453749598</v>
      </c>
      <c r="IB219" s="18">
        <f>IF(ISNUMBER(HZ219),IB218+HZ219*0.5,IF(ISNUMBER(HZ420),0,""))</f>
        <v>777.91163491156817</v>
      </c>
      <c r="IC219" s="18">
        <f>IF(ISNUMBER(IA219), IA219*COS(RADIANS(-$C219+Графики!$B$3))+IB219*SIN(RADIANS(-$C219+Графики!$B$3)),"")</f>
        <v>666.84241453749598</v>
      </c>
      <c r="ID219" s="19">
        <f>IF(ISNUMBER(IA219), IA219*COS(RADIANS(-$C219+Графики!$B$5))+IB219*SIN(RADIANS(-$C219+Графики!$B$5)),"")</f>
        <v>777.91163491156817</v>
      </c>
      <c r="IE219" s="24">
        <v>-0.84590455373286144</v>
      </c>
      <c r="IF219" s="25">
        <v>0.93161718369772395</v>
      </c>
      <c r="IG219" s="25">
        <v>0.10815167983670421</v>
      </c>
      <c r="IH219" s="25">
        <v>-0.11764437945466061</v>
      </c>
      <c r="II219" s="18">
        <f t="shared" si="485"/>
        <v>15.51118136465141</v>
      </c>
      <c r="IJ219" s="18">
        <f t="shared" si="486"/>
        <v>-1.9704410612442149</v>
      </c>
      <c r="IK219" s="18">
        <f>IF(ISNUMBER(II219),IK218+II219*0.5,IF(ISNUMBER(II420),0,""))</f>
        <v>669.00650560930035</v>
      </c>
      <c r="IL219" s="18">
        <f>IF(ISNUMBER(IJ219),IL218+IJ219*0.5,IF(ISNUMBER(IJ420),0,""))</f>
        <v>782.32850394711875</v>
      </c>
      <c r="IM219" s="18">
        <f>IF(ISNUMBER(IK219), IK219*COS(RADIANS(-$C219+Графики!$B$3))+IL219*SIN(RADIANS(-$C219+Графики!$B$3)),"")</f>
        <v>669.00650560930035</v>
      </c>
      <c r="IN219" s="19">
        <f>IF(ISNUMBER(IK219), IK219*COS(RADIANS(-$C219+Графики!$B$5))+IL219*SIN(RADIANS(-$C219+Графики!$B$5)),"")</f>
        <v>782.32850394711875</v>
      </c>
      <c r="IO219" s="24">
        <v>-0.80023962888965616</v>
      </c>
      <c r="IP219" s="25">
        <v>0.78582221608627756</v>
      </c>
      <c r="IQ219" s="25">
        <v>5.5147544551558153E-2</v>
      </c>
      <c r="IR219" s="25">
        <v>-0.13922696182454886</v>
      </c>
      <c r="IS219" s="18">
        <f t="shared" si="487"/>
        <v>13.840558744081692</v>
      </c>
      <c r="IT219" s="18">
        <f t="shared" si="488"/>
        <v>-1.6962367456923766</v>
      </c>
      <c r="IU219" s="18">
        <f>IF(ISNUMBER(IS219),IU218+IS219*0.5,IF(ISNUMBER(IS420),0,""))</f>
        <v>662.69149669388219</v>
      </c>
      <c r="IV219" s="18">
        <f>IF(ISNUMBER(IT219),IV218+IT219*0.5,IF(ISNUMBER(IT420),0,""))</f>
        <v>788.80024491780193</v>
      </c>
      <c r="IW219" s="18">
        <f>IF(ISNUMBER(IU219), IU219*COS(RADIANS(-$C219+Графики!$B$3))+IV219*SIN(RADIANS(-$C219+Графики!$B$3)),"")</f>
        <v>662.69149669388219</v>
      </c>
      <c r="IX219" s="19">
        <f>IF(ISNUMBER(IU219), IU219*COS(RADIANS(-$C219+Графики!$B$5))+IV219*SIN(RADIANS(-$C219+Графики!$B$5)),"")</f>
        <v>788.80024491780193</v>
      </c>
    </row>
    <row r="220" spans="1:258" s="88" customFormat="1" x14ac:dyDescent="0.25">
      <c r="A220" s="44">
        <v>220</v>
      </c>
      <c r="B220" s="50">
        <v>0</v>
      </c>
      <c r="C220" s="11">
        <f>IF(Графики!$A$7="Расчитывать с учетом закручивания скважины",B220,0)</f>
        <v>0</v>
      </c>
      <c r="D220" s="47">
        <v>108.5</v>
      </c>
      <c r="E220" s="34">
        <f>IF(ISNUMBER(INDEX($I$1:$IX$303,$A220,E$1) ),INDEX($I$1:$IX$303,$A220,E$1),0)</f>
        <v>18.133605077038379</v>
      </c>
      <c r="F220" s="35">
        <f>IF(ISNUMBER(INDEX($I$1:$IX$303,$A220,F$1) ),INDEX($I$1:$IX$303,$A220,F$1),0)</f>
        <v>1.5965285554447031</v>
      </c>
      <c r="G220" s="35">
        <f>IF(ISNUMBER(INDEX($I$1:$IX$303,$A220,G$1) ),INDEX($I$1:$IX$303,$A220,G$1)-$G$305,0)</f>
        <v>-301.88944563382643</v>
      </c>
      <c r="H220" s="36">
        <f>IF(ISNUMBER(INDEX($I$1:$IX$303,$A220,H$1) ),INDEX($I$1:$IX$303,$A220,H$1)-$H$305,0)</f>
        <v>-365.94835490200512</v>
      </c>
      <c r="I220" s="29">
        <v>-1.0600020741689717</v>
      </c>
      <c r="J220" s="25">
        <v>1.0180699009009397</v>
      </c>
      <c r="K220" s="25">
        <v>-0.12620035019546211</v>
      </c>
      <c r="L220" s="25">
        <v>5.6748423722585928E-2</v>
      </c>
      <c r="M220" s="18">
        <f t="shared" si="439"/>
        <v>18.133605077038379</v>
      </c>
      <c r="N220" s="18">
        <f t="shared" si="440"/>
        <v>1.5965285554447031</v>
      </c>
      <c r="O220" s="18">
        <f>IF(ISNUMBER(M220),O219+M220*0.5,IF(ISNUMBER(M421),0,""))</f>
        <v>676.02671025558823</v>
      </c>
      <c r="P220" s="18">
        <f>IF(ISNUMBER(N220),P219+N220*0.5,IF(ISNUMBER(N421),0,""))</f>
        <v>789.4813085820324</v>
      </c>
      <c r="Q220" s="18">
        <f>IF(ISNUMBER(O220), O220*COS(RADIANS(-$C220+Графики!$B$3))+P220*SIN(RADIANS(-$C220+Графики!$B$3)),"")</f>
        <v>676.02671025558823</v>
      </c>
      <c r="R220" s="19">
        <f>IF(ISNUMBER(O220), O220*COS(RADIANS(-$C220+Графики!$B$5))+P220*SIN(RADIANS(-$C220+Графики!$B$5)),"")</f>
        <v>789.4813085820324</v>
      </c>
      <c r="S220" s="29">
        <v>-1.0671825609781613</v>
      </c>
      <c r="T220" s="25">
        <v>0.942854288136597</v>
      </c>
      <c r="U220" s="25">
        <v>-0.10142202870269634</v>
      </c>
      <c r="V220" s="25">
        <v>-1.5537254716601889E-2</v>
      </c>
      <c r="W220" s="18">
        <f t="shared" si="441"/>
        <v>17.539981061934771</v>
      </c>
      <c r="X220" s="18">
        <f t="shared" si="442"/>
        <v>0.7494859715262151</v>
      </c>
      <c r="Y220" s="18">
        <f>IF(ISNUMBER(W220),Y219+W220*0.5,IF(ISNUMBER(W421),0,""))</f>
        <v>674.72426680145679</v>
      </c>
      <c r="Z220" s="18">
        <f>IF(ISNUMBER(X220),Z219+X220*0.5,IF(ISNUMBER(X421),0,""))</f>
        <v>789.60466654346442</v>
      </c>
      <c r="AA220" s="18">
        <f>IF(ISNUMBER(Y220), Y220*COS(RADIANS(-$C220+Графики!$B$3))+Z220*SIN(RADIANS(-$C220+Графики!$B$3)),"")</f>
        <v>674.72426680145679</v>
      </c>
      <c r="AB220" s="18">
        <f>IF(ISNUMBER(Y220), Y220*COS(RADIANS(-$C220+Графики!$B$5))+Z220*SIN(RADIANS(-$C220+Графики!$B$5)),"")</f>
        <v>789.60466654346442</v>
      </c>
      <c r="AC220" s="24">
        <v>-1.0388977050640213</v>
      </c>
      <c r="AD220" s="25">
        <v>0.86691827821174261</v>
      </c>
      <c r="AE220" s="25">
        <v>-6.3223488653855742E-2</v>
      </c>
      <c r="AF220" s="25">
        <v>2.8300798875612793E-2</v>
      </c>
      <c r="AG220" s="18">
        <f t="shared" si="443"/>
        <v>16.630615218604166</v>
      </c>
      <c r="AH220" s="18">
        <f t="shared" si="444"/>
        <v>0.79869999654757406</v>
      </c>
      <c r="AI220" s="18">
        <f>IF(ISNUMBER(AG220),AI219+AG220*0.5,IF(ISNUMBER(AG421),0,""))</f>
        <v>676.29867016929165</v>
      </c>
      <c r="AJ220" s="18">
        <f>IF(ISNUMBER(AH220),AJ219+AH220*0.5,IF(ISNUMBER(AH421),0,""))</f>
        <v>791.44917327167593</v>
      </c>
      <c r="AK220" s="18">
        <f>IF(ISNUMBER(AI220), AI220*COS(RADIANS(-$C220+Графики!$B$3))+AJ220*SIN(RADIANS(-$C220+Графики!$B$3)),"")</f>
        <v>676.29867016929165</v>
      </c>
      <c r="AL220" s="19">
        <f>IF(ISNUMBER(AI220), AI220*COS(RADIANS(-$C220+Графики!$B$5))+AJ220*SIN(RADIANS(-$C220+Графики!$B$5)),"")</f>
        <v>791.44917327167593</v>
      </c>
      <c r="AM220" s="24">
        <v>-0.98761931840314299</v>
      </c>
      <c r="AN220" s="25">
        <v>0.99776010704546947</v>
      </c>
      <c r="AO220" s="25">
        <v>3.8864291514777854E-2</v>
      </c>
      <c r="AP220" s="25">
        <v>7.9760162364132331E-2</v>
      </c>
      <c r="AQ220" s="18">
        <f t="shared" si="445"/>
        <v>17.324837145708663</v>
      </c>
      <c r="AR220" s="18">
        <f t="shared" si="446"/>
        <v>0.35688379081998978</v>
      </c>
      <c r="AS220" s="18">
        <f>IF(ISNUMBER(AQ220),AS219+AQ220*0.5,IF(ISNUMBER(AQ421),0,""))</f>
        <v>668.98321375098431</v>
      </c>
      <c r="AT220" s="18">
        <f>IF(ISNUMBER(AR220),AT219+AR220*0.5,IF(ISNUMBER(AR421),0,""))</f>
        <v>783.68724449956233</v>
      </c>
      <c r="AU220" s="18">
        <f>IF(ISNUMBER(AS220), AS220*COS(RADIANS(-$C220+Графики!$B$3))+AT220*SIN(RADIANS(-$C220+Графики!$B$3)),"")</f>
        <v>668.98321375098431</v>
      </c>
      <c r="AV220" s="19">
        <f>IF(ISNUMBER(AS220), AS220*COS(RADIANS(-$C220+Графики!$B$5))+AT220*SIN(RADIANS(-$C220+Графики!$B$5)),"")</f>
        <v>783.68724449956233</v>
      </c>
      <c r="AW220" s="24">
        <v>-0.9953558026846917</v>
      </c>
      <c r="AX220" s="25">
        <v>0.99638384832494353</v>
      </c>
      <c r="AY220" s="25">
        <v>-7.1928597055180232E-2</v>
      </c>
      <c r="AZ220" s="25">
        <v>7.7792823957774343E-2</v>
      </c>
      <c r="BA220" s="18">
        <f t="shared" si="447"/>
        <v>17.380332227295941</v>
      </c>
      <c r="BB220" s="18">
        <f t="shared" si="448"/>
        <v>1.3065655069774689</v>
      </c>
      <c r="BC220" s="18">
        <f>IF(ISNUMBER(BA220),BC219+BA220*0.5,IF(ISNUMBER(BA421),0,""))</f>
        <v>669.42917343168915</v>
      </c>
      <c r="BD220" s="18">
        <f>IF(ISNUMBER(BB220),BD219+BB220*0.5,IF(ISNUMBER(BB421),0,""))</f>
        <v>789.62218249003035</v>
      </c>
      <c r="BE220" s="18">
        <f>IF(ISNUMBER(BC220), BC220*COS(RADIANS(-$C220+Графики!$B$3))+BD220*SIN(RADIANS(-$C220+Графики!$B$3)),"")</f>
        <v>669.42917343168915</v>
      </c>
      <c r="BF220" s="19">
        <f>IF(ISNUMBER(BC220), BC220*COS(RADIANS(-$C220+Графики!$B$5))+BD220*SIN(RADIANS(-$C220+Графики!$B$5)),"")</f>
        <v>789.62218249003035</v>
      </c>
      <c r="BG220" s="24">
        <v>-0.97389047926947725</v>
      </c>
      <c r="BH220" s="25">
        <v>0.92187247997778343</v>
      </c>
      <c r="BI220" s="25">
        <v>-7.1419984074120674E-2</v>
      </c>
      <c r="BJ220" s="25">
        <v>-5.009347010304567E-2</v>
      </c>
      <c r="BK220" s="18">
        <f t="shared" si="449"/>
        <v>16.54289810297114</v>
      </c>
      <c r="BL220" s="18">
        <f t="shared" si="450"/>
        <v>0.18610894230955319</v>
      </c>
      <c r="BM220" s="18">
        <f>IF(ISNUMBER(BK220),BM219+BK220*0.5,IF(ISNUMBER(BK421),0,""))</f>
        <v>673.32692298382199</v>
      </c>
      <c r="BN220" s="18">
        <f>IF(ISNUMBER(BL220),BN219+BL220*0.5,IF(ISNUMBER(BL421),0,""))</f>
        <v>778.69285588395144</v>
      </c>
      <c r="BO220" s="18">
        <f>IF(ISNUMBER(BM220), BM220*COS(RADIANS(-$C220+Графики!$B$3))+BN220*SIN(RADIANS(-$C220+Графики!$B$3)),"")</f>
        <v>673.32692298382199</v>
      </c>
      <c r="BP220" s="19">
        <f>IF(ISNUMBER(BM220), BM220*COS(RADIANS(-$C220+Графики!$B$5))+BN220*SIN(RADIANS(-$C220+Графики!$B$5)),"")</f>
        <v>778.69285588395144</v>
      </c>
      <c r="BQ220" s="24">
        <v>-0.9376974163494437</v>
      </c>
      <c r="BR220" s="25">
        <v>1.0208229765032149</v>
      </c>
      <c r="BS220" s="25">
        <v>-0.13838942842461249</v>
      </c>
      <c r="BT220" s="25">
        <v>7.3384177893333624E-3</v>
      </c>
      <c r="BU220" s="18">
        <f t="shared" si="451"/>
        <v>17.090482574214196</v>
      </c>
      <c r="BV220" s="18">
        <f t="shared" si="452"/>
        <v>1.2717150213542905</v>
      </c>
      <c r="BW220" s="18">
        <f>IF(ISNUMBER(BU220),BW219+BU220*0.5,IF(ISNUMBER(BU421),0,""))</f>
        <v>677.35977753089719</v>
      </c>
      <c r="BX220" s="18">
        <f>IF(ISNUMBER(BV220),BX219+BV220*0.5,IF(ISNUMBER(BV421),0,""))</f>
        <v>783.92430517163098</v>
      </c>
      <c r="BY220" s="18">
        <f>IF(ISNUMBER(BW220), BW220*COS(RADIANS(-$C220+Графики!$B$3))+BX220*SIN(RADIANS(-$C220+Графики!$B$3)),"")</f>
        <v>677.35977753089719</v>
      </c>
      <c r="BZ220" s="19">
        <f>IF(ISNUMBER(BW220), BW220*COS(RADIANS(-$C220+Графики!$B$5))+BX220*SIN(RADIANS(-$C220+Графики!$B$5)),"")</f>
        <v>783.92430517163098</v>
      </c>
      <c r="CA220" s="29">
        <v>-1.0072757695553844</v>
      </c>
      <c r="CB220" s="25">
        <v>0.93996241877761399</v>
      </c>
      <c r="CC220" s="25">
        <v>-2.8648097161308228E-2</v>
      </c>
      <c r="CD220" s="25">
        <v>-6.5866738452606696E-2</v>
      </c>
      <c r="CE220" s="18">
        <f t="shared" si="453"/>
        <v>16.992041063426292</v>
      </c>
      <c r="CF220" s="18">
        <f t="shared" si="454"/>
        <v>-0.32479391111545886</v>
      </c>
      <c r="CG220" s="18">
        <f>IF(ISNUMBER(CE220),CG219+CE220*0.5,IF(ISNUMBER(CE421),0,""))</f>
        <v>684.49351094701683</v>
      </c>
      <c r="CH220" s="18">
        <f>IF(ISNUMBER(CF220),CH219+CF220*0.5,IF(ISNUMBER(CF421),0,""))</f>
        <v>798.66379859738845</v>
      </c>
      <c r="CI220" s="18">
        <f>IF(ISNUMBER(CG220), CG220*COS(RADIANS(-$C220+Графики!$B$3))+CH220*SIN(RADIANS(-$C220+Графики!$B$3)),"")</f>
        <v>684.49351094701683</v>
      </c>
      <c r="CJ220" s="19">
        <f>IF(ISNUMBER(CG220), CG220*COS(RADIANS(-$C220+Графики!$B$5))+CH220*SIN(RADIANS(-$C220+Графики!$B$5)),"")</f>
        <v>798.66379859738845</v>
      </c>
      <c r="CK220" s="24">
        <v>-0.92187090127069582</v>
      </c>
      <c r="CL220" s="25">
        <v>0.95694112095750927</v>
      </c>
      <c r="CM220" s="25">
        <v>-2.3664702319773911E-3</v>
      </c>
      <c r="CN220" s="25">
        <v>-2.9322983340422382E-3</v>
      </c>
      <c r="CO220" s="18">
        <f t="shared" si="455"/>
        <v>16.394993333869092</v>
      </c>
      <c r="CP220" s="18">
        <f t="shared" si="456"/>
        <v>-4.9377816906509883E-3</v>
      </c>
      <c r="CQ220" s="18">
        <f>IF(ISNUMBER(CO220),CQ219+CO220*0.5,IF(ISNUMBER(CO421),0,""))</f>
        <v>683.93618229976994</v>
      </c>
      <c r="CR220" s="18">
        <f>IF(ISNUMBER(CP220),CR219+CP220*0.5,IF(ISNUMBER(CP421),0,""))</f>
        <v>793.5578678531441</v>
      </c>
      <c r="CS220" s="18">
        <f>IF(ISNUMBER(CQ220), CQ220*COS(RADIANS(-$C220+Графики!$B$3))+CR220*SIN(RADIANS(-$C220+Графики!$B$3)),"")</f>
        <v>683.93618229976994</v>
      </c>
      <c r="CT220" s="19">
        <f>IF(ISNUMBER(CQ220), CQ220*COS(RADIANS(-$C220+Графики!$B$5))+CR220*SIN(RADIANS(-$C220+Графики!$B$5)),"")</f>
        <v>793.5578678531441</v>
      </c>
      <c r="CU220" s="24">
        <v>-0.89331215716791756</v>
      </c>
      <c r="CV220" s="25">
        <v>0.95896896185616642</v>
      </c>
      <c r="CW220" s="25">
        <v>-2.6116413347635481E-3</v>
      </c>
      <c r="CX220" s="25">
        <v>-6.62824027971681E-2</v>
      </c>
      <c r="CY220" s="18">
        <f t="shared" si="457"/>
        <v>16.163498207971429</v>
      </c>
      <c r="CZ220" s="18">
        <f t="shared" si="458"/>
        <v>-0.55563218379564794</v>
      </c>
      <c r="DA220" s="18">
        <f>IF(ISNUMBER(CY220),DA219+CY220*0.5,IF(ISNUMBER(CY421),0,""))</f>
        <v>676.72270520693837</v>
      </c>
      <c r="DB220" s="18">
        <f>IF(ISNUMBER(CZ220),DB219+CZ220*0.5,IF(ISNUMBER(CZ421),0,""))</f>
        <v>791.60883304407889</v>
      </c>
      <c r="DC220" s="18">
        <f>IF(ISNUMBER(DA220), DA220*COS(RADIANS(-$C220+Графики!$B$3))+DB220*SIN(RADIANS(-$C220+Графики!$B$3)),"")</f>
        <v>676.72270520693837</v>
      </c>
      <c r="DD220" s="19">
        <f>IF(ISNUMBER(DA220), DA220*COS(RADIANS(-$C220+Графики!$B$5))+DB220*SIN(RADIANS(-$C220+Графики!$B$5)),"")</f>
        <v>791.60883304407889</v>
      </c>
      <c r="DE220" s="24">
        <v>-0.92708414432899089</v>
      </c>
      <c r="DF220" s="25">
        <v>1.0319405017855645</v>
      </c>
      <c r="DG220" s="25">
        <v>2.0167685321199752E-2</v>
      </c>
      <c r="DH220" s="25">
        <v>-1.1479709606119881E-2</v>
      </c>
      <c r="DI220" s="18">
        <f t="shared" si="459"/>
        <v>17.094882371193446</v>
      </c>
      <c r="DJ220" s="18">
        <f t="shared" si="460"/>
        <v>-0.27617561706955035</v>
      </c>
      <c r="DK220" s="18">
        <f>IF(ISNUMBER(DI220),DK219+DI220*0.5,IF(ISNUMBER(DI421),0,""))</f>
        <v>669.77472391567323</v>
      </c>
      <c r="DL220" s="18">
        <f>IF(ISNUMBER(DJ220),DL219+DJ220*0.5,IF(ISNUMBER(DJ421),0,""))</f>
        <v>791.55271185047377</v>
      </c>
      <c r="DM220" s="18">
        <f>IF(ISNUMBER(DK220), DK220*COS(RADIANS(-$C220+Графики!$B$3))+DL220*SIN(RADIANS(-$C220+Графики!$B$3)),"")</f>
        <v>669.77472391567323</v>
      </c>
      <c r="DN220" s="19">
        <f>IF(ISNUMBER(DK220), DK220*COS(RADIANS(-$C220+Графики!$B$5))+DL220*SIN(RADIANS(-$C220+Графики!$B$5)),"")</f>
        <v>791.55271185047377</v>
      </c>
      <c r="DO220" s="24">
        <v>-1.0577832608671738</v>
      </c>
      <c r="DP220" s="25">
        <v>1.0370120127528712</v>
      </c>
      <c r="DQ220" s="25">
        <v>-1.8070991523398888E-2</v>
      </c>
      <c r="DR220" s="25">
        <v>6.6742463606499436E-2</v>
      </c>
      <c r="DS220" s="18">
        <f t="shared" si="461"/>
        <v>18.279519197915207</v>
      </c>
      <c r="DT220" s="18">
        <f t="shared" si="462"/>
        <v>0.74013695342974561</v>
      </c>
      <c r="DU220" s="18">
        <f>IF(ISNUMBER(DS220),DU219+DS220*0.5,IF(ISNUMBER(DS421),0,""))</f>
        <v>684.01252524671031</v>
      </c>
      <c r="DV220" s="18">
        <f>IF(ISNUMBER(DT220),DV219+DT220*0.5,IF(ISNUMBER(DT421),0,""))</f>
        <v>790.81407827240901</v>
      </c>
      <c r="DW220" s="18">
        <f>IF(ISNUMBER(DU220), DU220*COS(RADIANS(-$C220+Графики!$B$3))+DV220*SIN(RADIANS(-$C220+Графики!$B$3)),"")</f>
        <v>684.01252524671031</v>
      </c>
      <c r="DX220" s="19">
        <f>IF(ISNUMBER(DU220), DU220*COS(RADIANS(-$C220+Графики!$B$5))+DV220*SIN(RADIANS(-$C220+Графики!$B$5)),"")</f>
        <v>790.81407827240901</v>
      </c>
      <c r="DY220" s="24">
        <v>-0.8841646430641793</v>
      </c>
      <c r="DZ220" s="25">
        <v>1.0344442483530756</v>
      </c>
      <c r="EA220" s="25">
        <v>-9.7125216083931987E-5</v>
      </c>
      <c r="EB220" s="25">
        <v>9.1000914093299357E-3</v>
      </c>
      <c r="EC220" s="18">
        <f t="shared" si="463"/>
        <v>16.742238859220009</v>
      </c>
      <c r="ED220" s="18">
        <f t="shared" si="464"/>
        <v>8.0260855980146192E-2</v>
      </c>
      <c r="EE220" s="18">
        <f>IF(ISNUMBER(EC220),EE219+EC220*0.5,IF(ISNUMBER(EC421),0,""))</f>
        <v>672.47723353538834</v>
      </c>
      <c r="EF220" s="18">
        <f>IF(ISNUMBER(ED220),EF219+ED220*0.5,IF(ISNUMBER(ED421),0,""))</f>
        <v>783.89423296108259</v>
      </c>
      <c r="EG220" s="18">
        <f>IF(ISNUMBER(EE220), EE220*COS(RADIANS(-$C220+Графики!$B$3))+EF220*SIN(RADIANS(-$C220+Графики!$B$3)),"")</f>
        <v>672.47723353538834</v>
      </c>
      <c r="EH220" s="19">
        <f>IF(ISNUMBER(EE220), EE220*COS(RADIANS(-$C220+Графики!$B$5))+EF220*SIN(RADIANS(-$C220+Графики!$B$5)),"")</f>
        <v>783.89423296108259</v>
      </c>
      <c r="EI220" s="24">
        <v>-0.88583139427071533</v>
      </c>
      <c r="EJ220" s="25">
        <v>0.92407446050158903</v>
      </c>
      <c r="EK220" s="25">
        <v>-1.0521395106506404E-2</v>
      </c>
      <c r="EL220" s="25">
        <v>9.7238242354928228E-2</v>
      </c>
      <c r="EM220" s="18">
        <f t="shared" si="465"/>
        <v>15.793751479033777</v>
      </c>
      <c r="EN220" s="18">
        <f t="shared" si="466"/>
        <v>0.94038009863001182</v>
      </c>
      <c r="EO220" s="18">
        <f>IF(ISNUMBER(EM220),EO219+EM220*0.5,IF(ISNUMBER(EM421),0,""))</f>
        <v>679.09450164357213</v>
      </c>
      <c r="EP220" s="18">
        <f>IF(ISNUMBER(EN220),EP219+EN220*0.5,IF(ISNUMBER(EN421),0,""))</f>
        <v>789.08963872056995</v>
      </c>
      <c r="EQ220" s="18">
        <f>IF(ISNUMBER(EO220), EO220*COS(RADIANS(-$C220+Графики!$B$3))+EP220*SIN(RADIANS(-$C220+Графики!$B$3)),"")</f>
        <v>679.09450164357213</v>
      </c>
      <c r="ER220" s="19">
        <f>IF(ISNUMBER(EO220), EO220*COS(RADIANS(-$C220+Графики!$B$5))+EP220*SIN(RADIANS(-$C220+Графики!$B$5)),"")</f>
        <v>789.08963872056995</v>
      </c>
      <c r="ES220" s="24">
        <v>-0.95477707628482633</v>
      </c>
      <c r="ET220" s="25">
        <v>0.90499145993606389</v>
      </c>
      <c r="EU220" s="25">
        <v>-2.0037941214094857E-2</v>
      </c>
      <c r="EV220" s="25">
        <v>-3.0343473336110011E-2</v>
      </c>
      <c r="EW220" s="18">
        <f t="shared" si="467"/>
        <v>16.228829678814876</v>
      </c>
      <c r="EX220" s="18">
        <f t="shared" si="468"/>
        <v>-8.9932733228373446E-2</v>
      </c>
      <c r="EY220" s="18">
        <f>IF(ISNUMBER(EW220),EY219+EW220*0.5,IF(ISNUMBER(EW421),0,""))</f>
        <v>666.0993025302871</v>
      </c>
      <c r="EZ220" s="18">
        <f>IF(ISNUMBER(EX220),EZ219+EX220*0.5,IF(ISNUMBER(EX421),0,""))</f>
        <v>786.04081392784542</v>
      </c>
      <c r="FA220" s="18">
        <f>IF(ISNUMBER(EY220), EY220*COS(RADIANS(-$C220+Графики!$B$3))+EZ220*SIN(RADIANS(-$C220+Графики!$B$3)),"")</f>
        <v>666.0993025302871</v>
      </c>
      <c r="FB220" s="19">
        <f>IF(ISNUMBER(EY220), EY220*COS(RADIANS(-$C220+Графики!$B$5))+EZ220*SIN(RADIANS(-$C220+Графики!$B$5)),"")</f>
        <v>786.04081392784542</v>
      </c>
      <c r="FC220" s="24">
        <v>-1.069751538052147</v>
      </c>
      <c r="FD220" s="25">
        <v>0.97034565052961097</v>
      </c>
      <c r="FE220" s="25">
        <v>-0.12277628469521533</v>
      </c>
      <c r="FF220" s="25">
        <v>2.5264566047774106E-2</v>
      </c>
      <c r="FG220" s="18">
        <f t="shared" si="469"/>
        <v>17.80226604888778</v>
      </c>
      <c r="FH220" s="18">
        <f t="shared" si="470"/>
        <v>1.2918997770945213</v>
      </c>
      <c r="FI220" s="18">
        <f>IF(ISNUMBER(FG220),FI219+FG220*0.5,IF(ISNUMBER(FG421),0,""))</f>
        <v>674.232747488379</v>
      </c>
      <c r="FJ220" s="18">
        <f>IF(ISNUMBER(FH220),FJ219+FH220*0.5,IF(ISNUMBER(FH421),0,""))</f>
        <v>791.9133603795799</v>
      </c>
      <c r="FK220" s="18">
        <f>IF(ISNUMBER(FI220), FI220*COS(RADIANS(-$C220+Графики!$B$3))+FJ220*SIN(RADIANS(-$C220+Графики!$B$3)),"")</f>
        <v>674.232747488379</v>
      </c>
      <c r="FL220" s="19">
        <f>IF(ISNUMBER(FI220), FI220*COS(RADIANS(-$C220+Графики!$B$5))+FJ220*SIN(RADIANS(-$C220+Графики!$B$5)),"")</f>
        <v>791.9133603795799</v>
      </c>
      <c r="FM220" s="24">
        <v>-1.0040985053063736</v>
      </c>
      <c r="FN220" s="25">
        <v>1.0488124642050654</v>
      </c>
      <c r="FO220" s="25">
        <v>-0.13872617770641041</v>
      </c>
      <c r="FP220" s="25">
        <v>4.4355957099208171E-2</v>
      </c>
      <c r="FQ220" s="18">
        <f t="shared" si="471"/>
        <v>17.914069550130574</v>
      </c>
      <c r="FR220" s="18">
        <f t="shared" si="472"/>
        <v>1.5976923472511664</v>
      </c>
      <c r="FS220" s="18">
        <f>IF(ISNUMBER(FQ220),FS219+FQ220*0.5,IF(ISNUMBER(FQ421),0,""))</f>
        <v>681.08030267411789</v>
      </c>
      <c r="FT220" s="18">
        <f>IF(ISNUMBER(FR220),FT219+FR220*0.5,IF(ISNUMBER(FR421),0,""))</f>
        <v>785.26641318247584</v>
      </c>
      <c r="FU220" s="18">
        <f>IF(ISNUMBER(FS220), FS220*COS(RADIANS(-$C220+Графики!$B$3))+FT220*SIN(RADIANS(-$C220+Графики!$B$3)),"")</f>
        <v>681.08030267411789</v>
      </c>
      <c r="FV220" s="19">
        <f>IF(ISNUMBER(FS220), FS220*COS(RADIANS(-$C220+Графики!$B$5))+FT220*SIN(RADIANS(-$C220+Графики!$B$5)),"")</f>
        <v>785.26641318247584</v>
      </c>
      <c r="FW220" s="24">
        <v>-1.0772327346377442</v>
      </c>
      <c r="FX220" s="25">
        <v>0.99003949912048494</v>
      </c>
      <c r="FY220" s="25">
        <v>-9.4624832835490141E-2</v>
      </c>
      <c r="FZ220" s="25">
        <v>4.9109661788793002E-2</v>
      </c>
      <c r="GA220" s="18">
        <f t="shared" si="473"/>
        <v>18.039374971058315</v>
      </c>
      <c r="GB220" s="18">
        <f t="shared" si="474"/>
        <v>1.2543197610343597</v>
      </c>
      <c r="GC220" s="18">
        <f>IF(ISNUMBER(GA220),GC219+GA220*0.5,IF(ISNUMBER(GA421),0,""))</f>
        <v>682.29481303485602</v>
      </c>
      <c r="GD220" s="18">
        <f>IF(ISNUMBER(GB220),GD219+GB220*0.5,IF(ISNUMBER(GB421),0,""))</f>
        <v>775.69491518467828</v>
      </c>
      <c r="GE220" s="18">
        <f>IF(ISNUMBER(GC220), GC220*COS(RADIANS(-$C220+Графики!$B$3))+GD220*SIN(RADIANS(-$C220+Графики!$B$3)),"")</f>
        <v>682.29481303485602</v>
      </c>
      <c r="GF220" s="19">
        <f>IF(ISNUMBER(GC220), GC220*COS(RADIANS(-$C220+Графики!$B$5))+GD220*SIN(RADIANS(-$C220+Графики!$B$5)),"")</f>
        <v>775.69491518467828</v>
      </c>
      <c r="GG220" s="24">
        <v>-0.90545755617149404</v>
      </c>
      <c r="GH220" s="25">
        <v>0.88829215616064616</v>
      </c>
      <c r="GI220" s="25">
        <v>-6.2449631244686089E-2</v>
      </c>
      <c r="GJ220" s="25">
        <v>9.2712866416466838E-2</v>
      </c>
      <c r="GK220" s="18">
        <f t="shared" si="475"/>
        <v>15.652779967946215</v>
      </c>
      <c r="GL220" s="18">
        <f t="shared" si="476"/>
        <v>1.3540478161400751</v>
      </c>
      <c r="GM220" s="18">
        <f>IF(ISNUMBER(GK220),GM219+GK220*0.5,IF(ISNUMBER(GK421),0,""))</f>
        <v>682.48355062397786</v>
      </c>
      <c r="GN220" s="18">
        <f>IF(ISNUMBER(GL220),GN219+GL220*0.5,IF(ISNUMBER(GL421),0,""))</f>
        <v>788.83232942108839</v>
      </c>
      <c r="GO220" s="18">
        <f>IF(ISNUMBER(GM220), GM220*COS(RADIANS(-$C220+Графики!$B$3))+GN220*SIN(RADIANS(-$C220+Графики!$B$3)),"")</f>
        <v>682.48355062397786</v>
      </c>
      <c r="GP220" s="19">
        <f>IF(ISNUMBER(GM220), GM220*COS(RADIANS(-$C220+Графики!$B$5))+GN220*SIN(RADIANS(-$C220+Графики!$B$5)),"")</f>
        <v>788.83232942108839</v>
      </c>
      <c r="GQ220" s="24">
        <v>-0.92970247513890203</v>
      </c>
      <c r="GR220" s="25">
        <v>0.95094392588227461</v>
      </c>
      <c r="GS220" s="25">
        <v>-8.3322074867566209E-2</v>
      </c>
      <c r="GT220" s="25">
        <v>4.6051338422534505E-2</v>
      </c>
      <c r="GU220" s="18">
        <f t="shared" si="477"/>
        <v>16.410999155017965</v>
      </c>
      <c r="GV220" s="18">
        <f t="shared" si="478"/>
        <v>1.1289957733854317</v>
      </c>
      <c r="GW220" s="18">
        <f>IF(ISNUMBER(GU220),GW219+GU220*0.5,IF(ISNUMBER(GU421),0,""))</f>
        <v>679.48505298214991</v>
      </c>
      <c r="GX220" s="18">
        <f>IF(ISNUMBER(GV220),GX219+GV220*0.5,IF(ISNUMBER(GV421),0,""))</f>
        <v>787.89154505926228</v>
      </c>
      <c r="GY220" s="18">
        <f>IF(ISNUMBER(GW220), GW220*COS(RADIANS(-$C220+Графики!$B$3))+GX220*SIN(RADIANS(-$C220+Графики!$B$3)),"")</f>
        <v>679.48505298214991</v>
      </c>
      <c r="GZ220" s="19">
        <f>IF(ISNUMBER(GW220), GW220*COS(RADIANS(-$C220+Графики!$B$5))+GX220*SIN(RADIANS(-$C220+Графики!$B$5)),"")</f>
        <v>787.89154505926228</v>
      </c>
      <c r="HA220" s="24">
        <v>-0.96541125692434171</v>
      </c>
      <c r="HB220" s="25">
        <v>0.96065985723332925</v>
      </c>
      <c r="HC220" s="25">
        <v>-5.1875759410674481E-2</v>
      </c>
      <c r="HD220" s="25">
        <v>-2.0032511071308767E-2</v>
      </c>
      <c r="HE220" s="18">
        <f t="shared" si="479"/>
        <v>16.807349874527798</v>
      </c>
      <c r="HF220" s="18">
        <f t="shared" si="480"/>
        <v>0.27788476044969995</v>
      </c>
      <c r="HG220" s="18">
        <f>IF(ISNUMBER(HE220),HG219+HE220*0.5,IF(ISNUMBER(HE421),0,""))</f>
        <v>681.45458019183559</v>
      </c>
      <c r="HH220" s="18">
        <f>IF(ISNUMBER(HF220),HH219+HF220*0.5,IF(ISNUMBER(HF421),0,""))</f>
        <v>784.40965494094439</v>
      </c>
      <c r="HI220" s="18">
        <f>IF(ISNUMBER(HG220), HG220*COS(RADIANS(-$C220+Графики!$B$3))+HH220*SIN(RADIANS(-$C220+Графики!$B$3)),"")</f>
        <v>681.45458019183559</v>
      </c>
      <c r="HJ220" s="19">
        <f>IF(ISNUMBER(HG220), HG220*COS(RADIANS(-$C220+Графики!$B$5))+HH220*SIN(RADIANS(-$C220+Графики!$B$5)),"")</f>
        <v>784.40965494094439</v>
      </c>
      <c r="HK220" s="24">
        <v>-0.91836051861746271</v>
      </c>
      <c r="HL220" s="25">
        <v>0.89671503670036012</v>
      </c>
      <c r="HM220" s="25">
        <v>-4.1995751758834222E-2</v>
      </c>
      <c r="HN220" s="25">
        <v>6.9983911057175496E-2</v>
      </c>
      <c r="HO220" s="18">
        <f t="shared" si="481"/>
        <v>15.838859983831011</v>
      </c>
      <c r="HP220" s="18">
        <f t="shared" si="482"/>
        <v>0.97720675017831615</v>
      </c>
      <c r="HQ220" s="18">
        <f>IF(ISNUMBER(HO220),HQ219+HO220*0.5,IF(ISNUMBER(HO421),0,""))</f>
        <v>679.09655858545455</v>
      </c>
      <c r="HR220" s="18">
        <f>IF(ISNUMBER(HP220),HR219+HP220*0.5,IF(ISNUMBER(HP421),0,""))</f>
        <v>798.95852538541465</v>
      </c>
      <c r="HS220" s="18">
        <f>IF(ISNUMBER(HQ220), HQ220*COS(RADIANS(-$C220+Графики!$B$3))+HR220*SIN(RADIANS(-$C220+Графики!$B$3)),"")</f>
        <v>679.09655858545455</v>
      </c>
      <c r="HT220" s="19">
        <f>IF(ISNUMBER(HQ220), HQ220*COS(RADIANS(-$C220+Графики!$B$5))+HR220*SIN(RADIANS(-$C220+Графики!$B$5)),"")</f>
        <v>798.95852538541465</v>
      </c>
      <c r="HU220" s="24">
        <v>-0.98134991409912053</v>
      </c>
      <c r="HV220" s="25">
        <v>1.0543213867990269</v>
      </c>
      <c r="HW220" s="25">
        <v>-9.9454251902470314E-2</v>
      </c>
      <c r="HX220" s="25">
        <v>1.7939271732754752E-2</v>
      </c>
      <c r="HY220" s="18">
        <f t="shared" si="483"/>
        <v>17.763649000141278</v>
      </c>
      <c r="HZ220" s="18">
        <f t="shared" si="484"/>
        <v>1.0244515747823151</v>
      </c>
      <c r="IA220" s="18">
        <f>IF(ISNUMBER(HY220),IA219+HY220*0.5,IF(ISNUMBER(HY421),0,""))</f>
        <v>675.72423903756658</v>
      </c>
      <c r="IB220" s="18">
        <f>IF(ISNUMBER(HZ220),IB219+HZ220*0.5,IF(ISNUMBER(HZ421),0,""))</f>
        <v>778.42386069895929</v>
      </c>
      <c r="IC220" s="18">
        <f>IF(ISNUMBER(IA220), IA220*COS(RADIANS(-$C220+Графики!$B$3))+IB220*SIN(RADIANS(-$C220+Графики!$B$3)),"")</f>
        <v>675.72423903756658</v>
      </c>
      <c r="ID220" s="19">
        <f>IF(ISNUMBER(IA220), IA220*COS(RADIANS(-$C220+Графики!$B$5))+IB220*SIN(RADIANS(-$C220+Графики!$B$5)),"")</f>
        <v>778.42386069895929</v>
      </c>
      <c r="IE220" s="24">
        <v>-0.89765464981700205</v>
      </c>
      <c r="IF220" s="25">
        <v>0.89498518252740267</v>
      </c>
      <c r="IG220" s="25">
        <v>3.6428384162952743E-2</v>
      </c>
      <c r="IH220" s="25">
        <v>0.11025108563758038</v>
      </c>
      <c r="II220" s="18">
        <f t="shared" si="485"/>
        <v>15.643095623764415</v>
      </c>
      <c r="IJ220" s="18">
        <f t="shared" si="486"/>
        <v>0.64422455716297478</v>
      </c>
      <c r="IK220" s="18">
        <f>IF(ISNUMBER(II220),IK219+II220*0.5,IF(ISNUMBER(II421),0,""))</f>
        <v>676.82805342118252</v>
      </c>
      <c r="IL220" s="18">
        <f>IF(ISNUMBER(IJ220),IL219+IJ220*0.5,IF(ISNUMBER(IJ421),0,""))</f>
        <v>782.65061622570022</v>
      </c>
      <c r="IM220" s="18">
        <f>IF(ISNUMBER(IK220), IK220*COS(RADIANS(-$C220+Графики!$B$3))+IL220*SIN(RADIANS(-$C220+Графики!$B$3)),"")</f>
        <v>676.82805342118252</v>
      </c>
      <c r="IN220" s="19">
        <f>IF(ISNUMBER(IK220), IK220*COS(RADIANS(-$C220+Графики!$B$5))+IL220*SIN(RADIANS(-$C220+Графики!$B$5)),"")</f>
        <v>782.65061622570022</v>
      </c>
      <c r="IO220" s="24">
        <v>-0.9822311453547834</v>
      </c>
      <c r="IP220" s="25">
        <v>1.0520973695283162</v>
      </c>
      <c r="IQ220" s="25">
        <v>9.5325557125880422E-5</v>
      </c>
      <c r="IR220" s="25">
        <v>-3.8266917996017252E-2</v>
      </c>
      <c r="IS220" s="18">
        <f t="shared" si="487"/>
        <v>17.751932829305797</v>
      </c>
      <c r="IT220" s="18">
        <f t="shared" si="488"/>
        <v>-0.33477372297395019</v>
      </c>
      <c r="IU220" s="18">
        <f>IF(ISNUMBER(IS220),IU219+IS220*0.5,IF(ISNUMBER(IS421),0,""))</f>
        <v>671.56746310853509</v>
      </c>
      <c r="IV220" s="18">
        <f>IF(ISNUMBER(IT220),IV219+IT220*0.5,IF(ISNUMBER(IT421),0,""))</f>
        <v>788.63285805631494</v>
      </c>
      <c r="IW220" s="18">
        <f>IF(ISNUMBER(IU220), IU220*COS(RADIANS(-$C220+Графики!$B$3))+IV220*SIN(RADIANS(-$C220+Графики!$B$3)),"")</f>
        <v>671.56746310853509</v>
      </c>
      <c r="IX220" s="19">
        <f>IF(ISNUMBER(IU220), IU220*COS(RADIANS(-$C220+Графики!$B$5))+IV220*SIN(RADIANS(-$C220+Графики!$B$5)),"")</f>
        <v>788.63285805631494</v>
      </c>
    </row>
    <row r="221" spans="1:258" s="88" customFormat="1" x14ac:dyDescent="0.25">
      <c r="A221" s="44">
        <v>221</v>
      </c>
      <c r="B221" s="50">
        <v>0</v>
      </c>
      <c r="C221" s="11">
        <f>IF(Графики!$A$7="Расчитывать с учетом закручивания скважины",B221,0)</f>
        <v>0</v>
      </c>
      <c r="D221" s="47">
        <v>109</v>
      </c>
      <c r="E221" s="34">
        <f>IF(ISNUMBER(INDEX($I$1:$IX$303,$A221,E$1) ),INDEX($I$1:$IX$303,$A221,E$1),0)</f>
        <v>15.92004817602775</v>
      </c>
      <c r="F221" s="35">
        <f>IF(ISNUMBER(INDEX($I$1:$IX$303,$A221,F$1) ),INDEX($I$1:$IX$303,$A221,F$1),0)</f>
        <v>1.7585438482200209</v>
      </c>
      <c r="G221" s="35">
        <f>IF(ISNUMBER(INDEX($I$1:$IX$303,$A221,G$1) ),INDEX($I$1:$IX$303,$A221,G$1)-$G$305,0)</f>
        <v>-293.9294215458126</v>
      </c>
      <c r="H221" s="36">
        <f>IF(ISNUMBER(INDEX($I$1:$IX$303,$A221,H$1) ),INDEX($I$1:$IX$303,$A221,H$1)-$H$305,0)</f>
        <v>-365.06908297789516</v>
      </c>
      <c r="I221" s="29">
        <v>-0.92488637858072165</v>
      </c>
      <c r="J221" s="25">
        <v>0.89949383144915807</v>
      </c>
      <c r="K221" s="25">
        <v>-7.8081007371529926E-2</v>
      </c>
      <c r="L221" s="25">
        <v>0.12343337767504653</v>
      </c>
      <c r="M221" s="18">
        <f t="shared" si="439"/>
        <v>15.92004817602775</v>
      </c>
      <c r="N221" s="18">
        <f t="shared" si="440"/>
        <v>1.7585438482200209</v>
      </c>
      <c r="O221" s="18">
        <f>IF(ISNUMBER(M221),O220+M221*0.5,IF(ISNUMBER(M422),0,""))</f>
        <v>683.98673434360205</v>
      </c>
      <c r="P221" s="18">
        <f>IF(ISNUMBER(N221),P220+N221*0.5,IF(ISNUMBER(N422),0,""))</f>
        <v>790.36058050614236</v>
      </c>
      <c r="Q221" s="18">
        <f>IF(ISNUMBER(O221), O221*COS(RADIANS(-$C221+Графики!$B$3))+P221*SIN(RADIANS(-$C221+Графики!$B$3)),"")</f>
        <v>683.98673434360205</v>
      </c>
      <c r="R221" s="19">
        <f>IF(ISNUMBER(O221), O221*COS(RADIANS(-$C221+Графики!$B$5))+P221*SIN(RADIANS(-$C221+Графики!$B$5)),"")</f>
        <v>790.36058050614236</v>
      </c>
      <c r="S221" s="29">
        <v>-0.87015093225519857</v>
      </c>
      <c r="T221" s="25">
        <v>0.96492129377839342</v>
      </c>
      <c r="U221" s="25">
        <v>-0.16339468890997286</v>
      </c>
      <c r="V221" s="25">
        <v>0.11420328152697359</v>
      </c>
      <c r="W221" s="18">
        <f t="shared" si="441"/>
        <v>16.013341723278543</v>
      </c>
      <c r="X221" s="18">
        <f t="shared" si="442"/>
        <v>2.4224969210826774</v>
      </c>
      <c r="Y221" s="18">
        <f>IF(ISNUMBER(W221),Y220+W221*0.5,IF(ISNUMBER(W422),0,""))</f>
        <v>682.73093766309603</v>
      </c>
      <c r="Z221" s="18">
        <f>IF(ISNUMBER(X221),Z220+X221*0.5,IF(ISNUMBER(X422),0,""))</f>
        <v>790.81591500400577</v>
      </c>
      <c r="AA221" s="18">
        <f>IF(ISNUMBER(Y221), Y221*COS(RADIANS(-$C221+Графики!$B$3))+Z221*SIN(RADIANS(-$C221+Графики!$B$3)),"")</f>
        <v>682.73093766309603</v>
      </c>
      <c r="AB221" s="18">
        <f>IF(ISNUMBER(Y221), Y221*COS(RADIANS(-$C221+Графики!$B$5))+Z221*SIN(RADIANS(-$C221+Графики!$B$5)),"")</f>
        <v>790.81591500400577</v>
      </c>
      <c r="AC221" s="24">
        <v>-0.97845758063917199</v>
      </c>
      <c r="AD221" s="25">
        <v>0.94497834382949752</v>
      </c>
      <c r="AE221" s="25">
        <v>-5.1225472074196948E-2</v>
      </c>
      <c r="AF221" s="25">
        <v>0.13056603741261627</v>
      </c>
      <c r="AG221" s="18">
        <f t="shared" si="443"/>
        <v>16.784356750158913</v>
      </c>
      <c r="AH221" s="18">
        <f t="shared" si="444"/>
        <v>1.5864295309135694</v>
      </c>
      <c r="AI221" s="18">
        <f>IF(ISNUMBER(AG221),AI220+AG221*0.5,IF(ISNUMBER(AG422),0,""))</f>
        <v>684.69084854437108</v>
      </c>
      <c r="AJ221" s="18">
        <f>IF(ISNUMBER(AH221),AJ220+AH221*0.5,IF(ISNUMBER(AH422),0,""))</f>
        <v>792.24238803713274</v>
      </c>
      <c r="AK221" s="18">
        <f>IF(ISNUMBER(AI221), AI221*COS(RADIANS(-$C221+Графики!$B$3))+AJ221*SIN(RADIANS(-$C221+Графики!$B$3)),"")</f>
        <v>684.69084854437108</v>
      </c>
      <c r="AL221" s="19">
        <f>IF(ISNUMBER(AI221), AI221*COS(RADIANS(-$C221+Графики!$B$5))+AJ221*SIN(RADIANS(-$C221+Графики!$B$5)),"")</f>
        <v>792.24238803713274</v>
      </c>
      <c r="AM221" s="24">
        <v>-0.92491328983657783</v>
      </c>
      <c r="AN221" s="25">
        <v>0.96354054642053366</v>
      </c>
      <c r="AO221" s="25">
        <v>-0.10063021324390606</v>
      </c>
      <c r="AP221" s="25">
        <v>2.8910763833560144E-2</v>
      </c>
      <c r="AQ221" s="18">
        <f t="shared" si="445"/>
        <v>16.479122666975343</v>
      </c>
      <c r="AR221" s="18">
        <f t="shared" si="446"/>
        <v>1.1304580423506159</v>
      </c>
      <c r="AS221" s="18">
        <f>IF(ISNUMBER(AQ221),AS220+AQ221*0.5,IF(ISNUMBER(AQ422),0,""))</f>
        <v>677.222775084472</v>
      </c>
      <c r="AT221" s="18">
        <f>IF(ISNUMBER(AR221),AT220+AR221*0.5,IF(ISNUMBER(AR422),0,""))</f>
        <v>784.25247352073768</v>
      </c>
      <c r="AU221" s="18">
        <f>IF(ISNUMBER(AS221), AS221*COS(RADIANS(-$C221+Графики!$B$3))+AT221*SIN(RADIANS(-$C221+Графики!$B$3)),"")</f>
        <v>677.222775084472</v>
      </c>
      <c r="AV221" s="19">
        <f>IF(ISNUMBER(AS221), AS221*COS(RADIANS(-$C221+Графики!$B$5))+AT221*SIN(RADIANS(-$C221+Графики!$B$5)),"")</f>
        <v>784.25247352073768</v>
      </c>
      <c r="AW221" s="24">
        <v>-0.86398988037696645</v>
      </c>
      <c r="AX221" s="25">
        <v>0.91493716689324545</v>
      </c>
      <c r="AY221" s="25">
        <v>-0.12864834411816467</v>
      </c>
      <c r="AZ221" s="25">
        <v>5.8612909724403223E-2</v>
      </c>
      <c r="BA221" s="18">
        <f t="shared" si="447"/>
        <v>15.523443529955847</v>
      </c>
      <c r="BB221" s="18">
        <f t="shared" si="448"/>
        <v>1.6341619931476763</v>
      </c>
      <c r="BC221" s="18">
        <f>IF(ISNUMBER(BA221),BC220+BA221*0.5,IF(ISNUMBER(BA422),0,""))</f>
        <v>677.19089519666704</v>
      </c>
      <c r="BD221" s="18">
        <f>IF(ISNUMBER(BB221),BD220+BB221*0.5,IF(ISNUMBER(BB422),0,""))</f>
        <v>790.4392634866042</v>
      </c>
      <c r="BE221" s="18">
        <f>IF(ISNUMBER(BC221), BC221*COS(RADIANS(-$C221+Графики!$B$3))+BD221*SIN(RADIANS(-$C221+Графики!$B$3)),"")</f>
        <v>677.19089519666704</v>
      </c>
      <c r="BF221" s="19">
        <f>IF(ISNUMBER(BC221), BC221*COS(RADIANS(-$C221+Графики!$B$5))+BD221*SIN(RADIANS(-$C221+Графики!$B$5)),"")</f>
        <v>790.4392634866042</v>
      </c>
      <c r="BG221" s="24">
        <v>-0.99406075453241383</v>
      </c>
      <c r="BH221" s="25">
        <v>0.85148217452701025</v>
      </c>
      <c r="BI221" s="25">
        <v>-0.21125084784984927</v>
      </c>
      <c r="BJ221" s="25">
        <v>0.16188947837260612</v>
      </c>
      <c r="BK221" s="18">
        <f t="shared" si="449"/>
        <v>16.104704061549313</v>
      </c>
      <c r="BL221" s="18">
        <f t="shared" si="450"/>
        <v>3.2562578777790727</v>
      </c>
      <c r="BM221" s="18">
        <f>IF(ISNUMBER(BK221),BM220+BK221*0.5,IF(ISNUMBER(BK422),0,""))</f>
        <v>681.3792750145966</v>
      </c>
      <c r="BN221" s="18">
        <f>IF(ISNUMBER(BL221),BN220+BL221*0.5,IF(ISNUMBER(BL422),0,""))</f>
        <v>780.32098482284096</v>
      </c>
      <c r="BO221" s="18">
        <f>IF(ISNUMBER(BM221), BM221*COS(RADIANS(-$C221+Графики!$B$3))+BN221*SIN(RADIANS(-$C221+Графики!$B$3)),"")</f>
        <v>681.3792750145966</v>
      </c>
      <c r="BP221" s="19">
        <f>IF(ISNUMBER(BM221), BM221*COS(RADIANS(-$C221+Графики!$B$5))+BN221*SIN(RADIANS(-$C221+Графики!$B$5)),"")</f>
        <v>780.32098482284096</v>
      </c>
      <c r="BQ221" s="24">
        <v>-0.87014002569418814</v>
      </c>
      <c r="BR221" s="25">
        <v>0.97872524669080196</v>
      </c>
      <c r="BS221" s="25">
        <v>-0.11758607905441532</v>
      </c>
      <c r="BT221" s="25">
        <v>0.12010490487952327</v>
      </c>
      <c r="BU221" s="18">
        <f t="shared" si="451"/>
        <v>16.133693209666252</v>
      </c>
      <c r="BV221" s="18">
        <f t="shared" si="452"/>
        <v>2.0742436485722497</v>
      </c>
      <c r="BW221" s="18">
        <f>IF(ISNUMBER(BU221),BW220+BU221*0.5,IF(ISNUMBER(BU422),0,""))</f>
        <v>685.42662413573032</v>
      </c>
      <c r="BX221" s="18">
        <f>IF(ISNUMBER(BV221),BX220+BV221*0.5,IF(ISNUMBER(BV422),0,""))</f>
        <v>784.96142699591712</v>
      </c>
      <c r="BY221" s="18">
        <f>IF(ISNUMBER(BW221), BW221*COS(RADIANS(-$C221+Графики!$B$3))+BX221*SIN(RADIANS(-$C221+Графики!$B$3)),"")</f>
        <v>685.42662413573032</v>
      </c>
      <c r="BZ221" s="19">
        <f>IF(ISNUMBER(BW221), BW221*COS(RADIANS(-$C221+Графики!$B$5))+BX221*SIN(RADIANS(-$C221+Графики!$B$5)),"")</f>
        <v>784.96142699591712</v>
      </c>
      <c r="CA221" s="29">
        <v>-0.9866836153454458</v>
      </c>
      <c r="CB221" s="25">
        <v>0.88145448054420761</v>
      </c>
      <c r="CC221" s="25">
        <v>-3.3467883288835876E-2</v>
      </c>
      <c r="CD221" s="25">
        <v>0.1408136478844467</v>
      </c>
      <c r="CE221" s="18">
        <f t="shared" si="453"/>
        <v>16.301858203197611</v>
      </c>
      <c r="CF221" s="18">
        <f t="shared" si="454"/>
        <v>1.5208926858616783</v>
      </c>
      <c r="CG221" s="18">
        <f>IF(ISNUMBER(CE221),CG220+CE221*0.5,IF(ISNUMBER(CE422),0,""))</f>
        <v>692.64444004861559</v>
      </c>
      <c r="CH221" s="18">
        <f>IF(ISNUMBER(CF221),CH220+CF221*0.5,IF(ISNUMBER(CF422),0,""))</f>
        <v>799.42424494031934</v>
      </c>
      <c r="CI221" s="18">
        <f>IF(ISNUMBER(CG221), CG221*COS(RADIANS(-$C221+Графики!$B$3))+CH221*SIN(RADIANS(-$C221+Графики!$B$3)),"")</f>
        <v>692.64444004861559</v>
      </c>
      <c r="CJ221" s="19">
        <f>IF(ISNUMBER(CG221), CG221*COS(RADIANS(-$C221+Графики!$B$5))+CH221*SIN(RADIANS(-$C221+Графики!$B$5)),"")</f>
        <v>799.42424494031934</v>
      </c>
      <c r="CK221" s="24">
        <v>-0.87684796225181072</v>
      </c>
      <c r="CL221" s="25">
        <v>0.9231375286731206</v>
      </c>
      <c r="CM221" s="25">
        <v>-3.3050283147698895E-2</v>
      </c>
      <c r="CN221" s="25">
        <v>8.7368417409785459E-2</v>
      </c>
      <c r="CO221" s="18">
        <f t="shared" si="455"/>
        <v>15.707190711875114</v>
      </c>
      <c r="CP221" s="18">
        <f t="shared" si="456"/>
        <v>1.0508512094434108</v>
      </c>
      <c r="CQ221" s="18">
        <f>IF(ISNUMBER(CO221),CQ220+CO221*0.5,IF(ISNUMBER(CO422),0,""))</f>
        <v>691.78977765570744</v>
      </c>
      <c r="CR221" s="18">
        <f>IF(ISNUMBER(CP221),CR220+CP221*0.5,IF(ISNUMBER(CP422),0,""))</f>
        <v>794.08329345786581</v>
      </c>
      <c r="CS221" s="18">
        <f>IF(ISNUMBER(CQ221), CQ221*COS(RADIANS(-$C221+Графики!$B$3))+CR221*SIN(RADIANS(-$C221+Графики!$B$3)),"")</f>
        <v>691.78977765570744</v>
      </c>
      <c r="CT221" s="19">
        <f>IF(ISNUMBER(CQ221), CQ221*COS(RADIANS(-$C221+Графики!$B$5))+CR221*SIN(RADIANS(-$C221+Графики!$B$5)),"")</f>
        <v>794.08329345786581</v>
      </c>
      <c r="CU221" s="24">
        <v>-1.0199412464609772</v>
      </c>
      <c r="CV221" s="25">
        <v>0.99753493806694438</v>
      </c>
      <c r="CW221" s="25">
        <v>-0.10313568337442566</v>
      </c>
      <c r="CX221" s="25">
        <v>8.4937206052062841E-2</v>
      </c>
      <c r="CY221" s="18">
        <f t="shared" si="457"/>
        <v>17.604891486299987</v>
      </c>
      <c r="CZ221" s="18">
        <f t="shared" si="458"/>
        <v>1.6412448402821682</v>
      </c>
      <c r="DA221" s="18">
        <f>IF(ISNUMBER(CY221),DA220+CY221*0.5,IF(ISNUMBER(CY422),0,""))</f>
        <v>685.52515095008835</v>
      </c>
      <c r="DB221" s="18">
        <f>IF(ISNUMBER(CZ221),DB220+CZ221*0.5,IF(ISNUMBER(CZ422),0,""))</f>
        <v>792.42945546421993</v>
      </c>
      <c r="DC221" s="18">
        <f>IF(ISNUMBER(DA221), DA221*COS(RADIANS(-$C221+Графики!$B$3))+DB221*SIN(RADIANS(-$C221+Графики!$B$3)),"")</f>
        <v>685.52515095008835</v>
      </c>
      <c r="DD221" s="19">
        <f>IF(ISNUMBER(DA221), DA221*COS(RADIANS(-$C221+Графики!$B$5))+DB221*SIN(RADIANS(-$C221+Графики!$B$5)),"")</f>
        <v>792.42945546421993</v>
      </c>
      <c r="DE221" s="24">
        <v>-0.84284434781142803</v>
      </c>
      <c r="DF221" s="25">
        <v>0.86525276789954264</v>
      </c>
      <c r="DG221" s="25">
        <v>-0.1184825295503813</v>
      </c>
      <c r="DH221" s="25">
        <v>3.0050222086529105E-2</v>
      </c>
      <c r="DI221" s="18">
        <f t="shared" si="459"/>
        <v>14.905407326008937</v>
      </c>
      <c r="DJ221" s="18">
        <f t="shared" si="460"/>
        <v>1.2961924185965927</v>
      </c>
      <c r="DK221" s="18">
        <f>IF(ISNUMBER(DI221),DK220+DI221*0.5,IF(ISNUMBER(DI422),0,""))</f>
        <v>677.22742757867775</v>
      </c>
      <c r="DL221" s="18">
        <f>IF(ISNUMBER(DJ221),DL220+DJ221*0.5,IF(ISNUMBER(DJ422),0,""))</f>
        <v>792.20080805977204</v>
      </c>
      <c r="DM221" s="18">
        <f>IF(ISNUMBER(DK221), DK221*COS(RADIANS(-$C221+Графики!$B$3))+DL221*SIN(RADIANS(-$C221+Графики!$B$3)),"")</f>
        <v>677.22742757867775</v>
      </c>
      <c r="DN221" s="19">
        <f>IF(ISNUMBER(DK221), DK221*COS(RADIANS(-$C221+Графики!$B$5))+DL221*SIN(RADIANS(-$C221+Графики!$B$5)),"")</f>
        <v>792.20080805977204</v>
      </c>
      <c r="DO221" s="24">
        <v>-1.0046738026624342</v>
      </c>
      <c r="DP221" s="25">
        <v>0.92967999736131846</v>
      </c>
      <c r="DQ221" s="25">
        <v>-9.3675943165436176E-2</v>
      </c>
      <c r="DR221" s="25">
        <v>0.18750700881130231</v>
      </c>
      <c r="DS221" s="18">
        <f t="shared" si="461"/>
        <v>16.879619690384949</v>
      </c>
      <c r="DT221" s="18">
        <f t="shared" si="462"/>
        <v>2.4537816938407504</v>
      </c>
      <c r="DU221" s="18">
        <f>IF(ISNUMBER(DS221),DU220+DS221*0.5,IF(ISNUMBER(DS422),0,""))</f>
        <v>692.4523350919028</v>
      </c>
      <c r="DV221" s="18">
        <f>IF(ISNUMBER(DT221),DV220+DT221*0.5,IF(ISNUMBER(DT422),0,""))</f>
        <v>792.04096911932936</v>
      </c>
      <c r="DW221" s="18">
        <f>IF(ISNUMBER(DU221), DU221*COS(RADIANS(-$C221+Графики!$B$3))+DV221*SIN(RADIANS(-$C221+Графики!$B$3)),"")</f>
        <v>692.4523350919028</v>
      </c>
      <c r="DX221" s="19">
        <f>IF(ISNUMBER(DU221), DU221*COS(RADIANS(-$C221+Графики!$B$5))+DV221*SIN(RADIANS(-$C221+Графики!$B$5)),"")</f>
        <v>792.04096911932936</v>
      </c>
      <c r="DY221" s="24">
        <v>-0.86380911460605647</v>
      </c>
      <c r="DZ221" s="25">
        <v>0.83739456757861752</v>
      </c>
      <c r="EA221" s="25">
        <v>-5.4248489902767844E-2</v>
      </c>
      <c r="EB221" s="25">
        <v>0.11111531835151298</v>
      </c>
      <c r="EC221" s="18">
        <f t="shared" si="463"/>
        <v>14.845257426072008</v>
      </c>
      <c r="ED221" s="18">
        <f t="shared" si="464"/>
        <v>1.4430709579816547</v>
      </c>
      <c r="EE221" s="18">
        <f>IF(ISNUMBER(EC221),EE220+EC221*0.5,IF(ISNUMBER(EC422),0,""))</f>
        <v>679.89986224842437</v>
      </c>
      <c r="EF221" s="18">
        <f>IF(ISNUMBER(ED221),EF220+ED221*0.5,IF(ISNUMBER(ED422),0,""))</f>
        <v>784.61576844007345</v>
      </c>
      <c r="EG221" s="18">
        <f>IF(ISNUMBER(EE221), EE221*COS(RADIANS(-$C221+Графики!$B$3))+EF221*SIN(RADIANS(-$C221+Графики!$B$3)),"")</f>
        <v>679.89986224842437</v>
      </c>
      <c r="EH221" s="19">
        <f>IF(ISNUMBER(EE221), EE221*COS(RADIANS(-$C221+Графики!$B$5))+EF221*SIN(RADIANS(-$C221+Графики!$B$5)),"")</f>
        <v>784.61576844007345</v>
      </c>
      <c r="EI221" s="24">
        <v>-0.94151328650841681</v>
      </c>
      <c r="EJ221" s="25">
        <v>0.98622560338413912</v>
      </c>
      <c r="EK221" s="25">
        <v>-0.13440520471488671</v>
      </c>
      <c r="EL221" s="25">
        <v>1.5316399499793756E-2</v>
      </c>
      <c r="EM221" s="18">
        <f t="shared" si="465"/>
        <v>16.821901905810787</v>
      </c>
      <c r="EN221" s="18">
        <f t="shared" si="466"/>
        <v>1.3065671057127601</v>
      </c>
      <c r="EO221" s="18">
        <f>IF(ISNUMBER(EM221),EO220+EM221*0.5,IF(ISNUMBER(EM422),0,""))</f>
        <v>687.50545259647754</v>
      </c>
      <c r="EP221" s="18">
        <f>IF(ISNUMBER(EN221),EP220+EN221*0.5,IF(ISNUMBER(EN422),0,""))</f>
        <v>789.7429222734263</v>
      </c>
      <c r="EQ221" s="18">
        <f>IF(ISNUMBER(EO221), EO221*COS(RADIANS(-$C221+Графики!$B$3))+EP221*SIN(RADIANS(-$C221+Графики!$B$3)),"")</f>
        <v>687.50545259647754</v>
      </c>
      <c r="ER221" s="19">
        <f>IF(ISNUMBER(EO221), EO221*COS(RADIANS(-$C221+Графики!$B$5))+EP221*SIN(RADIANS(-$C221+Графики!$B$5)),"")</f>
        <v>789.7429222734263</v>
      </c>
      <c r="ES221" s="24">
        <v>-0.98421667087556475</v>
      </c>
      <c r="ET221" s="25">
        <v>0.95903922279721854</v>
      </c>
      <c r="EU221" s="25">
        <v>-0.11425828781255151</v>
      </c>
      <c r="EV221" s="25">
        <v>0.14895333914176376</v>
      </c>
      <c r="EW221" s="18">
        <f t="shared" si="467"/>
        <v>16.957293993706276</v>
      </c>
      <c r="EX221" s="18">
        <f t="shared" si="468"/>
        <v>2.2969527401531278</v>
      </c>
      <c r="EY221" s="18">
        <f>IF(ISNUMBER(EW221),EY220+EW221*0.5,IF(ISNUMBER(EW422),0,""))</f>
        <v>674.57794952714028</v>
      </c>
      <c r="EZ221" s="18">
        <f>IF(ISNUMBER(EX221),EZ220+EX221*0.5,IF(ISNUMBER(EX422),0,""))</f>
        <v>787.18929029792196</v>
      </c>
      <c r="FA221" s="18">
        <f>IF(ISNUMBER(EY221), EY221*COS(RADIANS(-$C221+Графики!$B$3))+EZ221*SIN(RADIANS(-$C221+Графики!$B$3)),"")</f>
        <v>674.57794952714028</v>
      </c>
      <c r="FB221" s="19">
        <f>IF(ISNUMBER(EY221), EY221*COS(RADIANS(-$C221+Графики!$B$5))+EZ221*SIN(RADIANS(-$C221+Графики!$B$5)),"")</f>
        <v>787.18929029792196</v>
      </c>
      <c r="FC221" s="24">
        <v>-0.9210431711693885</v>
      </c>
      <c r="FD221" s="25">
        <v>0.88386326530095294</v>
      </c>
      <c r="FE221" s="25">
        <v>-4.0175299926981961E-2</v>
      </c>
      <c r="FF221" s="25">
        <v>0.10765402774919614</v>
      </c>
      <c r="FG221" s="18">
        <f t="shared" si="469"/>
        <v>15.750128750688992</v>
      </c>
      <c r="FH221" s="18">
        <f t="shared" si="470"/>
        <v>1.2900538916528326</v>
      </c>
      <c r="FI221" s="18">
        <f>IF(ISNUMBER(FG221),FI220+FG221*0.5,IF(ISNUMBER(FG422),0,""))</f>
        <v>682.10781186372355</v>
      </c>
      <c r="FJ221" s="18">
        <f>IF(ISNUMBER(FH221),FJ220+FH221*0.5,IF(ISNUMBER(FH422),0,""))</f>
        <v>792.55838732540633</v>
      </c>
      <c r="FK221" s="18">
        <f>IF(ISNUMBER(FI221), FI221*COS(RADIANS(-$C221+Графики!$B$3))+FJ221*SIN(RADIANS(-$C221+Графики!$B$3)),"")</f>
        <v>682.10781186372355</v>
      </c>
      <c r="FL221" s="19">
        <f>IF(ISNUMBER(FI221), FI221*COS(RADIANS(-$C221+Графики!$B$5))+FJ221*SIN(RADIANS(-$C221+Графики!$B$5)),"")</f>
        <v>792.55838732540633</v>
      </c>
      <c r="FM221" s="24">
        <v>-0.89779262796280468</v>
      </c>
      <c r="FN221" s="25">
        <v>0.83459539788955228</v>
      </c>
      <c r="FO221" s="25">
        <v>-0.2168679714921298</v>
      </c>
      <c r="FP221" s="25">
        <v>-4.9479596414147425E-3</v>
      </c>
      <c r="FQ221" s="18">
        <f t="shared" si="471"/>
        <v>15.117361620644914</v>
      </c>
      <c r="FR221" s="18">
        <f t="shared" si="472"/>
        <v>1.8493499246697847</v>
      </c>
      <c r="FS221" s="18">
        <f>IF(ISNUMBER(FQ221),FS220+FQ221*0.5,IF(ISNUMBER(FQ422),0,""))</f>
        <v>688.63898348444036</v>
      </c>
      <c r="FT221" s="18">
        <f>IF(ISNUMBER(FR221),FT220+FR221*0.5,IF(ISNUMBER(FR422),0,""))</f>
        <v>786.19108814481069</v>
      </c>
      <c r="FU221" s="18">
        <f>IF(ISNUMBER(FS221), FS221*COS(RADIANS(-$C221+Графики!$B$3))+FT221*SIN(RADIANS(-$C221+Графики!$B$3)),"")</f>
        <v>688.63898348444036</v>
      </c>
      <c r="FV221" s="19">
        <f>IF(ISNUMBER(FS221), FS221*COS(RADIANS(-$C221+Графики!$B$5))+FT221*SIN(RADIANS(-$C221+Графики!$B$5)),"")</f>
        <v>786.19108814481069</v>
      </c>
      <c r="FW221" s="24">
        <v>-0.88592955427064002</v>
      </c>
      <c r="FX221" s="25">
        <v>0.8827507045812939</v>
      </c>
      <c r="FY221" s="25">
        <v>-8.6611160487570282E-2</v>
      </c>
      <c r="FZ221" s="25">
        <v>4.6422718966789567E-3</v>
      </c>
      <c r="GA221" s="18">
        <f t="shared" si="473"/>
        <v>15.434034144941526</v>
      </c>
      <c r="GB221" s="18">
        <f t="shared" si="474"/>
        <v>0.79633634025923727</v>
      </c>
      <c r="GC221" s="18">
        <f>IF(ISNUMBER(GA221),GC220+GA221*0.5,IF(ISNUMBER(GA422),0,""))</f>
        <v>690.01183010732677</v>
      </c>
      <c r="GD221" s="18">
        <f>IF(ISNUMBER(GB221),GD220+GB221*0.5,IF(ISNUMBER(GB422),0,""))</f>
        <v>776.09308335480785</v>
      </c>
      <c r="GE221" s="18">
        <f>IF(ISNUMBER(GC221), GC221*COS(RADIANS(-$C221+Графики!$B$3))+GD221*SIN(RADIANS(-$C221+Графики!$B$3)),"")</f>
        <v>690.01183010732677</v>
      </c>
      <c r="GF221" s="19">
        <f>IF(ISNUMBER(GC221), GC221*COS(RADIANS(-$C221+Графики!$B$5))+GD221*SIN(RADIANS(-$C221+Графики!$B$5)),"")</f>
        <v>776.09308335480785</v>
      </c>
      <c r="GG221" s="24">
        <v>-0.94606891490917933</v>
      </c>
      <c r="GH221" s="25">
        <v>0.90658992996608279</v>
      </c>
      <c r="GI221" s="25">
        <v>-0.15172754269063427</v>
      </c>
      <c r="GJ221" s="25">
        <v>7.3885155239801631E-3</v>
      </c>
      <c r="GK221" s="18">
        <f t="shared" si="475"/>
        <v>16.166794057151105</v>
      </c>
      <c r="GL221" s="18">
        <f t="shared" si="476"/>
        <v>1.3885491081166139</v>
      </c>
      <c r="GM221" s="18">
        <f>IF(ISNUMBER(GK221),GM220+GK221*0.5,IF(ISNUMBER(GK422),0,""))</f>
        <v>690.56694765255338</v>
      </c>
      <c r="GN221" s="18">
        <f>IF(ISNUMBER(GL221),GN220+GL221*0.5,IF(ISNUMBER(GL422),0,""))</f>
        <v>789.52660397514671</v>
      </c>
      <c r="GO221" s="18">
        <f>IF(ISNUMBER(GM221), GM221*COS(RADIANS(-$C221+Графики!$B$3))+GN221*SIN(RADIANS(-$C221+Графики!$B$3)),"")</f>
        <v>690.56694765255338</v>
      </c>
      <c r="GP221" s="19">
        <f>IF(ISNUMBER(GM221), GM221*COS(RADIANS(-$C221+Графики!$B$5))+GN221*SIN(RADIANS(-$C221+Графики!$B$5)),"")</f>
        <v>789.52660397514671</v>
      </c>
      <c r="GQ221" s="24">
        <v>-0.8913434873546624</v>
      </c>
      <c r="GR221" s="25">
        <v>0.82982496524995175</v>
      </c>
      <c r="GS221" s="25">
        <v>-0.11813506140737304</v>
      </c>
      <c r="GT221" s="25">
        <v>0.14461897796549616</v>
      </c>
      <c r="GU221" s="18">
        <f t="shared" si="477"/>
        <v>15.019463489886913</v>
      </c>
      <c r="GV221" s="18">
        <f t="shared" si="478"/>
        <v>2.2929595457126619</v>
      </c>
      <c r="GW221" s="18">
        <f>IF(ISNUMBER(GU221),GW220+GU221*0.5,IF(ISNUMBER(GU422),0,""))</f>
        <v>686.99478472709336</v>
      </c>
      <c r="GX221" s="18">
        <f>IF(ISNUMBER(GV221),GX220+GV221*0.5,IF(ISNUMBER(GV422),0,""))</f>
        <v>789.03802483211859</v>
      </c>
      <c r="GY221" s="18">
        <f>IF(ISNUMBER(GW221), GW221*COS(RADIANS(-$C221+Графики!$B$3))+GX221*SIN(RADIANS(-$C221+Графики!$B$3)),"")</f>
        <v>686.99478472709336</v>
      </c>
      <c r="GZ221" s="19">
        <f>IF(ISNUMBER(GW221), GW221*COS(RADIANS(-$C221+Графики!$B$5))+GX221*SIN(RADIANS(-$C221+Графики!$B$5)),"")</f>
        <v>789.03802483211859</v>
      </c>
      <c r="HA221" s="24">
        <v>-0.83671919509394432</v>
      </c>
      <c r="HB221" s="25">
        <v>0.96421077855922788</v>
      </c>
      <c r="HC221" s="25">
        <v>-8.8860254179058129E-2</v>
      </c>
      <c r="HD221" s="25">
        <v>0.13021786122925674</v>
      </c>
      <c r="HE221" s="18">
        <f t="shared" si="479"/>
        <v>15.715431861210254</v>
      </c>
      <c r="HF221" s="18">
        <f t="shared" si="480"/>
        <v>1.9118160518401393</v>
      </c>
      <c r="HG221" s="18">
        <f>IF(ISNUMBER(HE221),HG220+HE221*0.5,IF(ISNUMBER(HE422),0,""))</f>
        <v>689.31229612244067</v>
      </c>
      <c r="HH221" s="18">
        <f>IF(ISNUMBER(HF221),HH220+HF221*0.5,IF(ISNUMBER(HF422),0,""))</f>
        <v>785.36556296686445</v>
      </c>
      <c r="HI221" s="18">
        <f>IF(ISNUMBER(HG221), HG221*COS(RADIANS(-$C221+Графики!$B$3))+HH221*SIN(RADIANS(-$C221+Графики!$B$3)),"")</f>
        <v>689.31229612244067</v>
      </c>
      <c r="HJ221" s="19">
        <f>IF(ISNUMBER(HG221), HG221*COS(RADIANS(-$C221+Графики!$B$5))+HH221*SIN(RADIANS(-$C221+Графики!$B$5)),"")</f>
        <v>785.36556296686445</v>
      </c>
      <c r="HK221" s="24">
        <v>-1.001923420889961</v>
      </c>
      <c r="HL221" s="25">
        <v>0.87594801531940281</v>
      </c>
      <c r="HM221" s="25">
        <v>-0.16294437734227371</v>
      </c>
      <c r="HN221" s="25">
        <v>0.10747708586767338</v>
      </c>
      <c r="HO221" s="18">
        <f t="shared" si="481"/>
        <v>16.386786275087214</v>
      </c>
      <c r="HP221" s="18">
        <f t="shared" si="482"/>
        <v>2.3598702601836021</v>
      </c>
      <c r="HQ221" s="18">
        <f>IF(ISNUMBER(HO221),HQ220+HO221*0.5,IF(ISNUMBER(HO422),0,""))</f>
        <v>687.28995172299813</v>
      </c>
      <c r="HR221" s="18">
        <f>IF(ISNUMBER(HP221),HR220+HP221*0.5,IF(ISNUMBER(HP422),0,""))</f>
        <v>800.13846051550649</v>
      </c>
      <c r="HS221" s="18">
        <f>IF(ISNUMBER(HQ221), HQ221*COS(RADIANS(-$C221+Графики!$B$3))+HR221*SIN(RADIANS(-$C221+Графики!$B$3)),"")</f>
        <v>687.28995172299813</v>
      </c>
      <c r="HT221" s="19">
        <f>IF(ISNUMBER(HQ221), HQ221*COS(RADIANS(-$C221+Графики!$B$5))+HR221*SIN(RADIANS(-$C221+Графики!$B$5)),"")</f>
        <v>800.13846051550649</v>
      </c>
      <c r="HU221" s="24">
        <v>-1.0022610341230258</v>
      </c>
      <c r="HV221" s="25">
        <v>0.98623502986946143</v>
      </c>
      <c r="HW221" s="25">
        <v>-0.17791142173014393</v>
      </c>
      <c r="HX221" s="25">
        <v>8.3689439608133909E-4</v>
      </c>
      <c r="HY221" s="18">
        <f t="shared" si="483"/>
        <v>17.352030859373901</v>
      </c>
      <c r="HZ221" s="18">
        <f t="shared" si="484"/>
        <v>1.5598726918173571</v>
      </c>
      <c r="IA221" s="18">
        <f>IF(ISNUMBER(HY221),IA220+HY221*0.5,IF(ISNUMBER(HY422),0,""))</f>
        <v>684.40025446725349</v>
      </c>
      <c r="IB221" s="18">
        <f>IF(ISNUMBER(HZ221),IB220+HZ221*0.5,IF(ISNUMBER(HZ422),0,""))</f>
        <v>779.203797044868</v>
      </c>
      <c r="IC221" s="18">
        <f>IF(ISNUMBER(IA221), IA221*COS(RADIANS(-$C221+Графики!$B$3))+IB221*SIN(RADIANS(-$C221+Графики!$B$3)),"")</f>
        <v>684.40025446725349</v>
      </c>
      <c r="ID221" s="19">
        <f>IF(ISNUMBER(IA221), IA221*COS(RADIANS(-$C221+Графики!$B$5))+IB221*SIN(RADIANS(-$C221+Графики!$B$5)),"")</f>
        <v>779.203797044868</v>
      </c>
      <c r="IE221" s="24">
        <v>-0.95880349407019372</v>
      </c>
      <c r="IF221" s="25">
        <v>1.0202433046028636</v>
      </c>
      <c r="IG221" s="25">
        <v>-7.9546470980039585E-2</v>
      </c>
      <c r="IH221" s="25">
        <v>6.2266409383012616E-2</v>
      </c>
      <c r="II221" s="18">
        <f t="shared" si="485"/>
        <v>17.26958281967115</v>
      </c>
      <c r="IJ221" s="18">
        <f t="shared" si="486"/>
        <v>1.2375505261445898</v>
      </c>
      <c r="IK221" s="18">
        <f>IF(ISNUMBER(II221),IK220+II221*0.5,IF(ISNUMBER(II422),0,""))</f>
        <v>685.46284483101806</v>
      </c>
      <c r="IL221" s="18">
        <f>IF(ISNUMBER(IJ221),IL220+IJ221*0.5,IF(ISNUMBER(IJ422),0,""))</f>
        <v>783.2693914887725</v>
      </c>
      <c r="IM221" s="18">
        <f>IF(ISNUMBER(IK221), IK221*COS(RADIANS(-$C221+Графики!$B$3))+IL221*SIN(RADIANS(-$C221+Графики!$B$3)),"")</f>
        <v>685.46284483101806</v>
      </c>
      <c r="IN221" s="19">
        <f>IF(ISNUMBER(IK221), IK221*COS(RADIANS(-$C221+Графики!$B$5))+IL221*SIN(RADIANS(-$C221+Графики!$B$5)),"")</f>
        <v>783.2693914887725</v>
      </c>
      <c r="IO221" s="24">
        <v>-0.84963371566071066</v>
      </c>
      <c r="IP221" s="25">
        <v>0.95152377924276543</v>
      </c>
      <c r="IQ221" s="25">
        <v>-0.21682892541125248</v>
      </c>
      <c r="IR221" s="25">
        <v>3.5641339836326308E-2</v>
      </c>
      <c r="IS221" s="18">
        <f t="shared" si="487"/>
        <v>15.717417113448247</v>
      </c>
      <c r="IT221" s="18">
        <f t="shared" si="488"/>
        <v>2.2032169135099529</v>
      </c>
      <c r="IU221" s="18">
        <f>IF(ISNUMBER(IS221),IU220+IS221*0.5,IF(ISNUMBER(IS422),0,""))</f>
        <v>679.42617166525918</v>
      </c>
      <c r="IV221" s="18">
        <f>IF(ISNUMBER(IT221),IV220+IT221*0.5,IF(ISNUMBER(IT422),0,""))</f>
        <v>789.73446651306995</v>
      </c>
      <c r="IW221" s="18">
        <f>IF(ISNUMBER(IU221), IU221*COS(RADIANS(-$C221+Графики!$B$3))+IV221*SIN(RADIANS(-$C221+Графики!$B$3)),"")</f>
        <v>679.42617166525918</v>
      </c>
      <c r="IX221" s="19">
        <f>IF(ISNUMBER(IU221), IU221*COS(RADIANS(-$C221+Графики!$B$5))+IV221*SIN(RADIANS(-$C221+Графики!$B$5)),"")</f>
        <v>789.73446651306995</v>
      </c>
    </row>
    <row r="222" spans="1:258" s="88" customFormat="1" x14ac:dyDescent="0.25">
      <c r="A222" s="44">
        <v>222</v>
      </c>
      <c r="B222" s="50">
        <v>0</v>
      </c>
      <c r="C222" s="11">
        <f>IF(Графики!$A$7="Расчитывать с учетом закручивания скважины",B222,0)</f>
        <v>0</v>
      </c>
      <c r="D222" s="47">
        <v>109.5</v>
      </c>
      <c r="E222" s="34">
        <f>IF(ISNUMBER(INDEX($I$1:$IX$303,$A222,E$1) ),INDEX($I$1:$IX$303,$A222,E$1),0)</f>
        <v>15.799144275337868</v>
      </c>
      <c r="F222" s="35">
        <f>IF(ISNUMBER(INDEX($I$1:$IX$303,$A222,F$1) ),INDEX($I$1:$IX$303,$A222,F$1),0)</f>
        <v>4.1543565378120713</v>
      </c>
      <c r="G222" s="35">
        <f>IF(ISNUMBER(INDEX($I$1:$IX$303,$A222,G$1) ),INDEX($I$1:$IX$303,$A222,G$1)-$G$305,0)</f>
        <v>-286.02984940814372</v>
      </c>
      <c r="H222" s="36">
        <f>IF(ISNUMBER(INDEX($I$1:$IX$303,$A222,H$1) ),INDEX($I$1:$IX$303,$A222,H$1)-$H$305,0)</f>
        <v>-362.99190470898918</v>
      </c>
      <c r="I222" s="29">
        <v>-0.95664463309260306</v>
      </c>
      <c r="J222" s="25">
        <v>0.85387926773033374</v>
      </c>
      <c r="K222" s="25">
        <v>-0.25637674444696057</v>
      </c>
      <c r="L222" s="25">
        <v>0.21967881732645486</v>
      </c>
      <c r="M222" s="18">
        <f t="shared" si="439"/>
        <v>15.799144275337868</v>
      </c>
      <c r="N222" s="18">
        <f t="shared" si="440"/>
        <v>4.1543565378120713</v>
      </c>
      <c r="O222" s="18">
        <f>IF(ISNUMBER(M222),O221+M222*0.5,IF(ISNUMBER(M423),0,""))</f>
        <v>691.88630648127094</v>
      </c>
      <c r="P222" s="18">
        <f>IF(ISNUMBER(N222),P221+N222*0.5,IF(ISNUMBER(N423),0,""))</f>
        <v>792.43775877504834</v>
      </c>
      <c r="Q222" s="18">
        <f>IF(ISNUMBER(O222), O222*COS(RADIANS(-$C222+Графики!$B$3))+P222*SIN(RADIANS(-$C222+Графики!$B$3)),"")</f>
        <v>691.88630648127094</v>
      </c>
      <c r="R222" s="19">
        <f>IF(ISNUMBER(O222), O222*COS(RADIANS(-$C222+Графики!$B$5))+P222*SIN(RADIANS(-$C222+Графики!$B$5)),"")</f>
        <v>792.43775877504834</v>
      </c>
      <c r="S222" s="29">
        <v>-0.99896626062451033</v>
      </c>
      <c r="T222" s="25">
        <v>1.0062850387806177</v>
      </c>
      <c r="U222" s="25">
        <v>-0.31179613015057372</v>
      </c>
      <c r="V222" s="25">
        <v>0.14308154293205325</v>
      </c>
      <c r="W222" s="18">
        <f t="shared" si="441"/>
        <v>17.498225671698677</v>
      </c>
      <c r="X222" s="18">
        <f t="shared" si="442"/>
        <v>3.9695461195913975</v>
      </c>
      <c r="Y222" s="18">
        <f>IF(ISNUMBER(W222),Y221+W222*0.5,IF(ISNUMBER(W423),0,""))</f>
        <v>691.48005049894539</v>
      </c>
      <c r="Z222" s="18">
        <f>IF(ISNUMBER(X222),Z221+X222*0.5,IF(ISNUMBER(X423),0,""))</f>
        <v>792.80068806380143</v>
      </c>
      <c r="AA222" s="18">
        <f>IF(ISNUMBER(Y222), Y222*COS(RADIANS(-$C222+Графики!$B$3))+Z222*SIN(RADIANS(-$C222+Графики!$B$3)),"")</f>
        <v>691.48005049894539</v>
      </c>
      <c r="AB222" s="18">
        <f>IF(ISNUMBER(Y222), Y222*COS(RADIANS(-$C222+Графики!$B$5))+Z222*SIN(RADIANS(-$C222+Графики!$B$5)),"")</f>
        <v>792.80068806380143</v>
      </c>
      <c r="AC222" s="24">
        <v>-0.98610762908459693</v>
      </c>
      <c r="AD222" s="25">
        <v>0.96601622523645447</v>
      </c>
      <c r="AE222" s="25">
        <v>-0.37071216453193889</v>
      </c>
      <c r="AF222" s="25">
        <v>0.20057771819264922</v>
      </c>
      <c r="AG222" s="18">
        <f t="shared" si="443"/>
        <v>17.034670371287827</v>
      </c>
      <c r="AH222" s="18">
        <f t="shared" si="444"/>
        <v>4.985424066542393</v>
      </c>
      <c r="AI222" s="18">
        <f>IF(ISNUMBER(AG222),AI221+AG222*0.5,IF(ISNUMBER(AG423),0,""))</f>
        <v>693.20818373001498</v>
      </c>
      <c r="AJ222" s="18">
        <f>IF(ISNUMBER(AH222),AJ221+AH222*0.5,IF(ISNUMBER(AH423),0,""))</f>
        <v>794.73510007040397</v>
      </c>
      <c r="AK222" s="18">
        <f>IF(ISNUMBER(AI222), AI222*COS(RADIANS(-$C222+Графики!$B$3))+AJ222*SIN(RADIANS(-$C222+Графики!$B$3)),"")</f>
        <v>693.20818373001498</v>
      </c>
      <c r="AL222" s="19">
        <f>IF(ISNUMBER(AI222), AI222*COS(RADIANS(-$C222+Графики!$B$5))+AJ222*SIN(RADIANS(-$C222+Графики!$B$5)),"")</f>
        <v>794.73510007040397</v>
      </c>
      <c r="AM222" s="24">
        <v>-0.87476095580947422</v>
      </c>
      <c r="AN222" s="25">
        <v>0.91658777922324364</v>
      </c>
      <c r="AO222" s="25">
        <v>-0.29501186790978506</v>
      </c>
      <c r="AP222" s="25">
        <v>0.15336763029132464</v>
      </c>
      <c r="AQ222" s="18">
        <f t="shared" si="445"/>
        <v>15.631830051877364</v>
      </c>
      <c r="AR222" s="18">
        <f t="shared" si="446"/>
        <v>3.9128392864913093</v>
      </c>
      <c r="AS222" s="18">
        <f>IF(ISNUMBER(AQ222),AS221+AQ222*0.5,IF(ISNUMBER(AQ423),0,""))</f>
        <v>685.0386901104107</v>
      </c>
      <c r="AT222" s="18">
        <f>IF(ISNUMBER(AR222),AT221+AR222*0.5,IF(ISNUMBER(AR423),0,""))</f>
        <v>786.20889316398336</v>
      </c>
      <c r="AU222" s="18">
        <f>IF(ISNUMBER(AS222), AS222*COS(RADIANS(-$C222+Графики!$B$3))+AT222*SIN(RADIANS(-$C222+Графики!$B$3)),"")</f>
        <v>685.0386901104107</v>
      </c>
      <c r="AV222" s="19">
        <f>IF(ISNUMBER(AS222), AS222*COS(RADIANS(-$C222+Графики!$B$5))+AT222*SIN(RADIANS(-$C222+Графики!$B$5)),"")</f>
        <v>786.20889316398336</v>
      </c>
      <c r="AW222" s="24">
        <v>-0.98559781190204832</v>
      </c>
      <c r="AX222" s="25">
        <v>0.87286070984498765</v>
      </c>
      <c r="AY222" s="25">
        <v>-0.31743316019232548</v>
      </c>
      <c r="AZ222" s="25">
        <v>9.5832067004726018E-2</v>
      </c>
      <c r="BA222" s="18">
        <f t="shared" si="447"/>
        <v>16.217399150400347</v>
      </c>
      <c r="BB222" s="18">
        <f t="shared" si="448"/>
        <v>3.6064116316283141</v>
      </c>
      <c r="BC222" s="18">
        <f>IF(ISNUMBER(BA222),BC221+BA222*0.5,IF(ISNUMBER(BA423),0,""))</f>
        <v>685.29959477186719</v>
      </c>
      <c r="BD222" s="18">
        <f>IF(ISNUMBER(BB222),BD221+BB222*0.5,IF(ISNUMBER(BB423),0,""))</f>
        <v>792.24246930241839</v>
      </c>
      <c r="BE222" s="18">
        <f>IF(ISNUMBER(BC222), BC222*COS(RADIANS(-$C222+Графики!$B$3))+BD222*SIN(RADIANS(-$C222+Графики!$B$3)),"")</f>
        <v>685.29959477186719</v>
      </c>
      <c r="BF222" s="19">
        <f>IF(ISNUMBER(BC222), BC222*COS(RADIANS(-$C222+Графики!$B$5))+BD222*SIN(RADIANS(-$C222+Графики!$B$5)),"")</f>
        <v>792.24246930241839</v>
      </c>
      <c r="BG222" s="24">
        <v>-0.97520835828966168</v>
      </c>
      <c r="BH222" s="25">
        <v>0.81880049254511267</v>
      </c>
      <c r="BI222" s="25">
        <v>-0.26287175950634767</v>
      </c>
      <c r="BJ222" s="25">
        <v>0.17683179533451773</v>
      </c>
      <c r="BK222" s="18">
        <f t="shared" si="449"/>
        <v>15.655041100900549</v>
      </c>
      <c r="BL222" s="18">
        <f t="shared" si="450"/>
        <v>3.8371279662609861</v>
      </c>
      <c r="BM222" s="18">
        <f>IF(ISNUMBER(BK222),BM221+BK222*0.5,IF(ISNUMBER(BK423),0,""))</f>
        <v>689.20679556504683</v>
      </c>
      <c r="BN222" s="18">
        <f>IF(ISNUMBER(BL222),BN221+BL222*0.5,IF(ISNUMBER(BL423),0,""))</f>
        <v>782.23954880597148</v>
      </c>
      <c r="BO222" s="18">
        <f>IF(ISNUMBER(BM222), BM222*COS(RADIANS(-$C222+Графики!$B$3))+BN222*SIN(RADIANS(-$C222+Графики!$B$3)),"")</f>
        <v>689.20679556504683</v>
      </c>
      <c r="BP222" s="19">
        <f>IF(ISNUMBER(BM222), BM222*COS(RADIANS(-$C222+Графики!$B$5))+BN222*SIN(RADIANS(-$C222+Графики!$B$5)),"")</f>
        <v>782.23954880597148</v>
      </c>
      <c r="BQ222" s="24">
        <v>-0.91476007816665972</v>
      </c>
      <c r="BR222" s="25">
        <v>0.86254682601152655</v>
      </c>
      <c r="BS222" s="25">
        <v>-0.32933205984063396</v>
      </c>
      <c r="BT222" s="25">
        <v>0.11789773720774585</v>
      </c>
      <c r="BU222" s="18">
        <f t="shared" si="451"/>
        <v>15.509306816371394</v>
      </c>
      <c r="BV222" s="18">
        <f t="shared" si="452"/>
        <v>3.9028063278347265</v>
      </c>
      <c r="BW222" s="18">
        <f>IF(ISNUMBER(BU222),BW221+BU222*0.5,IF(ISNUMBER(BU423),0,""))</f>
        <v>693.18127754391605</v>
      </c>
      <c r="BX222" s="18">
        <f>IF(ISNUMBER(BV222),BX221+BV222*0.5,IF(ISNUMBER(BV423),0,""))</f>
        <v>786.91283015983447</v>
      </c>
      <c r="BY222" s="18">
        <f>IF(ISNUMBER(BW222), BW222*COS(RADIANS(-$C222+Графики!$B$3))+BX222*SIN(RADIANS(-$C222+Графики!$B$3)),"")</f>
        <v>693.18127754391605</v>
      </c>
      <c r="BZ222" s="19">
        <f>IF(ISNUMBER(BW222), BW222*COS(RADIANS(-$C222+Графики!$B$5))+BX222*SIN(RADIANS(-$C222+Графики!$B$5)),"")</f>
        <v>786.91283015983447</v>
      </c>
      <c r="CA222" s="29">
        <v>-1.0027459922401916</v>
      </c>
      <c r="CB222" s="25">
        <v>0.97349015045613629</v>
      </c>
      <c r="CC222" s="25">
        <v>-0.31517722498038736</v>
      </c>
      <c r="CD222" s="25">
        <v>0.13444875027656483</v>
      </c>
      <c r="CE222" s="18">
        <f t="shared" si="453"/>
        <v>17.245058871821517</v>
      </c>
      <c r="CF222" s="18">
        <f t="shared" si="454"/>
        <v>3.9237167673273499</v>
      </c>
      <c r="CG222" s="18">
        <f>IF(ISNUMBER(CE222),CG221+CE222*0.5,IF(ISNUMBER(CE423),0,""))</f>
        <v>701.26696948452638</v>
      </c>
      <c r="CH222" s="18">
        <f>IF(ISNUMBER(CF222),CH221+CF222*0.5,IF(ISNUMBER(CF423),0,""))</f>
        <v>801.38610332398298</v>
      </c>
      <c r="CI222" s="18">
        <f>IF(ISNUMBER(CG222), CG222*COS(RADIANS(-$C222+Графики!$B$3))+CH222*SIN(RADIANS(-$C222+Графики!$B$3)),"")</f>
        <v>701.26696948452638</v>
      </c>
      <c r="CJ222" s="19">
        <f>IF(ISNUMBER(CG222), CG222*COS(RADIANS(-$C222+Графики!$B$5))+CH222*SIN(RADIANS(-$C222+Графики!$B$5)),"")</f>
        <v>801.38610332398298</v>
      </c>
      <c r="CK222" s="24">
        <v>-0.95347326263933252</v>
      </c>
      <c r="CL222" s="25">
        <v>0.81813515526846714</v>
      </c>
      <c r="CM222" s="25">
        <v>-0.26607808773795105</v>
      </c>
      <c r="CN222" s="25">
        <v>0.12370782911295367</v>
      </c>
      <c r="CO222" s="18">
        <f t="shared" si="455"/>
        <v>15.459584104508563</v>
      </c>
      <c r="CP222" s="18">
        <f t="shared" si="456"/>
        <v>3.4015172540021053</v>
      </c>
      <c r="CQ222" s="18">
        <f>IF(ISNUMBER(CO222),CQ221+CO222*0.5,IF(ISNUMBER(CO423),0,""))</f>
        <v>699.51956970796175</v>
      </c>
      <c r="CR222" s="18">
        <f>IF(ISNUMBER(CP222),CR221+CP222*0.5,IF(ISNUMBER(CP423),0,""))</f>
        <v>795.78405208486686</v>
      </c>
      <c r="CS222" s="18">
        <f>IF(ISNUMBER(CQ222), CQ222*COS(RADIANS(-$C222+Графики!$B$3))+CR222*SIN(RADIANS(-$C222+Графики!$B$3)),"")</f>
        <v>699.51956970796175</v>
      </c>
      <c r="CT222" s="19">
        <f>IF(ISNUMBER(CQ222), CQ222*COS(RADIANS(-$C222+Графики!$B$5))+CR222*SIN(RADIANS(-$C222+Графики!$B$5)),"")</f>
        <v>795.78405208486686</v>
      </c>
      <c r="CU222" s="24">
        <v>-0.91589776518895905</v>
      </c>
      <c r="CV222" s="25">
        <v>0.88235488399771123</v>
      </c>
      <c r="CW222" s="25">
        <v>-0.33160113006366632</v>
      </c>
      <c r="CX222" s="25">
        <v>0.19498426144459227</v>
      </c>
      <c r="CY222" s="18">
        <f t="shared" si="457"/>
        <v>15.692070678726292</v>
      </c>
      <c r="CZ222" s="18">
        <f t="shared" si="458"/>
        <v>4.5953082641288496</v>
      </c>
      <c r="DA222" s="18">
        <f>IF(ISNUMBER(CY222),DA221+CY222*0.5,IF(ISNUMBER(CY423),0,""))</f>
        <v>693.37118628945154</v>
      </c>
      <c r="DB222" s="18">
        <f>IF(ISNUMBER(CZ222),DB221+CZ222*0.5,IF(ISNUMBER(CZ423),0,""))</f>
        <v>794.72710959628432</v>
      </c>
      <c r="DC222" s="18">
        <f>IF(ISNUMBER(DA222), DA222*COS(RADIANS(-$C222+Графики!$B$3))+DB222*SIN(RADIANS(-$C222+Графики!$B$3)),"")</f>
        <v>693.37118628945154</v>
      </c>
      <c r="DD222" s="19">
        <f>IF(ISNUMBER(DA222), DA222*COS(RADIANS(-$C222+Графики!$B$5))+DB222*SIN(RADIANS(-$C222+Графики!$B$5)),"")</f>
        <v>794.72710959628432</v>
      </c>
      <c r="DE222" s="24">
        <v>-0.89137009449249394</v>
      </c>
      <c r="DF222" s="25">
        <v>0.89964384202813663</v>
      </c>
      <c r="DG222" s="25">
        <v>-0.35723489731035241</v>
      </c>
      <c r="DH222" s="25">
        <v>9.0661557154211564E-2</v>
      </c>
      <c r="DI222" s="18">
        <f t="shared" si="459"/>
        <v>15.628908740609921</v>
      </c>
      <c r="DJ222" s="18">
        <f t="shared" si="460"/>
        <v>3.9086239669089253</v>
      </c>
      <c r="DK222" s="18">
        <f>IF(ISNUMBER(DI222),DK221+DI222*0.5,IF(ISNUMBER(DI423),0,""))</f>
        <v>685.04188194898268</v>
      </c>
      <c r="DL222" s="18">
        <f>IF(ISNUMBER(DJ222),DL221+DJ222*0.5,IF(ISNUMBER(DJ423),0,""))</f>
        <v>794.15512004322647</v>
      </c>
      <c r="DM222" s="18">
        <f>IF(ISNUMBER(DK222), DK222*COS(RADIANS(-$C222+Графики!$B$3))+DL222*SIN(RADIANS(-$C222+Графики!$B$3)),"")</f>
        <v>685.04188194898268</v>
      </c>
      <c r="DN222" s="19">
        <f>IF(ISNUMBER(DK222), DK222*COS(RADIANS(-$C222+Графики!$B$5))+DL222*SIN(RADIANS(-$C222+Графики!$B$5)),"")</f>
        <v>794.15512004322647</v>
      </c>
      <c r="DO222" s="24">
        <v>-0.97104315329388735</v>
      </c>
      <c r="DP222" s="25">
        <v>0.87407109490483148</v>
      </c>
      <c r="DQ222" s="25">
        <v>-0.39477728549236757</v>
      </c>
      <c r="DR222" s="25">
        <v>0.23265720370947848</v>
      </c>
      <c r="DS222" s="18">
        <f t="shared" si="461"/>
        <v>16.100963600366995</v>
      </c>
      <c r="DT222" s="18">
        <f t="shared" si="462"/>
        <v>5.4753714798755553</v>
      </c>
      <c r="DU222" s="18">
        <f>IF(ISNUMBER(DS222),DU221+DS222*0.5,IF(ISNUMBER(DS423),0,""))</f>
        <v>700.50281689208634</v>
      </c>
      <c r="DV222" s="18">
        <f>IF(ISNUMBER(DT222),DV221+DT222*0.5,IF(ISNUMBER(DT423),0,""))</f>
        <v>794.77865485926714</v>
      </c>
      <c r="DW222" s="18">
        <f>IF(ISNUMBER(DU222), DU222*COS(RADIANS(-$C222+Графики!$B$3))+DV222*SIN(RADIANS(-$C222+Графики!$B$3)),"")</f>
        <v>700.50281689208634</v>
      </c>
      <c r="DX222" s="19">
        <f>IF(ISNUMBER(DU222), DU222*COS(RADIANS(-$C222+Графики!$B$5))+DV222*SIN(RADIANS(-$C222+Графики!$B$5)),"")</f>
        <v>794.77865485926714</v>
      </c>
      <c r="DY222" s="24">
        <v>-0.86328652953397711</v>
      </c>
      <c r="DZ222" s="25">
        <v>0.844827241991157</v>
      </c>
      <c r="EA222" s="25">
        <v>-0.35306464714231101</v>
      </c>
      <c r="EB222" s="25">
        <v>7.8602030516040172E-2</v>
      </c>
      <c r="EC222" s="18">
        <f t="shared" si="463"/>
        <v>14.905552659260039</v>
      </c>
      <c r="ED222" s="18">
        <f t="shared" si="464"/>
        <v>3.7669934889944994</v>
      </c>
      <c r="EE222" s="18">
        <f>IF(ISNUMBER(EC222),EE221+EC222*0.5,IF(ISNUMBER(EC423),0,""))</f>
        <v>687.35263857805444</v>
      </c>
      <c r="EF222" s="18">
        <f>IF(ISNUMBER(ED222),EF221+ED222*0.5,IF(ISNUMBER(ED423),0,""))</f>
        <v>786.49926518457073</v>
      </c>
      <c r="EG222" s="18">
        <f>IF(ISNUMBER(EE222), EE222*COS(RADIANS(-$C222+Графики!$B$3))+EF222*SIN(RADIANS(-$C222+Графики!$B$3)),"")</f>
        <v>687.35263857805444</v>
      </c>
      <c r="EH222" s="19">
        <f>IF(ISNUMBER(EE222), EE222*COS(RADIANS(-$C222+Графики!$B$5))+EF222*SIN(RADIANS(-$C222+Графики!$B$5)),"")</f>
        <v>786.49926518457073</v>
      </c>
      <c r="EI222" s="24">
        <v>-1.0097630964812208</v>
      </c>
      <c r="EJ222" s="25">
        <v>0.84941437438520062</v>
      </c>
      <c r="EK222" s="25">
        <v>-0.40060435785669901</v>
      </c>
      <c r="EL222" s="25">
        <v>0.18714174480739207</v>
      </c>
      <c r="EM222" s="18">
        <f t="shared" si="465"/>
        <v>16.223672339625075</v>
      </c>
      <c r="EN222" s="18">
        <f t="shared" si="466"/>
        <v>5.1290298401741667</v>
      </c>
      <c r="EO222" s="18">
        <f>IF(ISNUMBER(EM222),EO221+EM222*0.5,IF(ISNUMBER(EM423),0,""))</f>
        <v>695.61728876629013</v>
      </c>
      <c r="EP222" s="18">
        <f>IF(ISNUMBER(EN222),EP221+EN222*0.5,IF(ISNUMBER(EN423),0,""))</f>
        <v>792.30743719351335</v>
      </c>
      <c r="EQ222" s="18">
        <f>IF(ISNUMBER(EO222), EO222*COS(RADIANS(-$C222+Графики!$B$3))+EP222*SIN(RADIANS(-$C222+Графики!$B$3)),"")</f>
        <v>695.61728876629013</v>
      </c>
      <c r="ER222" s="19">
        <f>IF(ISNUMBER(EO222), EO222*COS(RADIANS(-$C222+Графики!$B$5))+EP222*SIN(RADIANS(-$C222+Графики!$B$5)),"")</f>
        <v>792.30743719351335</v>
      </c>
      <c r="ES222" s="24">
        <v>-0.95664865228459428</v>
      </c>
      <c r="ET222" s="25">
        <v>0.82808153133771756</v>
      </c>
      <c r="EU222" s="25">
        <v>-0.34061033953810527</v>
      </c>
      <c r="EV222" s="25">
        <v>9.0048740638651398E-2</v>
      </c>
      <c r="EW222" s="18">
        <f t="shared" si="467"/>
        <v>15.574079326027652</v>
      </c>
      <c r="EX222" s="18">
        <f t="shared" si="468"/>
        <v>3.758200604441909</v>
      </c>
      <c r="EY222" s="18">
        <f>IF(ISNUMBER(EW222),EY221+EW222*0.5,IF(ISNUMBER(EW423),0,""))</f>
        <v>682.36498919015412</v>
      </c>
      <c r="EZ222" s="18">
        <f>IF(ISNUMBER(EX222),EZ221+EX222*0.5,IF(ISNUMBER(EX423),0,""))</f>
        <v>789.06839060014295</v>
      </c>
      <c r="FA222" s="18">
        <f>IF(ISNUMBER(EY222), EY222*COS(RADIANS(-$C222+Графики!$B$3))+EZ222*SIN(RADIANS(-$C222+Графики!$B$3)),"")</f>
        <v>682.36498919015412</v>
      </c>
      <c r="FB222" s="19">
        <f>IF(ISNUMBER(EY222), EY222*COS(RADIANS(-$C222+Графики!$B$5))+EZ222*SIN(RADIANS(-$C222+Графики!$B$5)),"")</f>
        <v>789.06839060014295</v>
      </c>
      <c r="FC222" s="24">
        <v>-0.84637220420670078</v>
      </c>
      <c r="FD222" s="25">
        <v>0.85519006234896833</v>
      </c>
      <c r="FE222" s="25">
        <v>-0.27746959633264279</v>
      </c>
      <c r="FF222" s="25">
        <v>0.20670444131980067</v>
      </c>
      <c r="FG222" s="18">
        <f t="shared" si="469"/>
        <v>14.848386320126895</v>
      </c>
      <c r="FH222" s="18">
        <f t="shared" si="470"/>
        <v>4.2252029831271924</v>
      </c>
      <c r="FI222" s="18">
        <f>IF(ISNUMBER(FG222),FI221+FG222*0.5,IF(ISNUMBER(FG423),0,""))</f>
        <v>689.53200502378695</v>
      </c>
      <c r="FJ222" s="18">
        <f>IF(ISNUMBER(FH222),FJ221+FH222*0.5,IF(ISNUMBER(FH423),0,""))</f>
        <v>794.67098881696995</v>
      </c>
      <c r="FK222" s="18">
        <f>IF(ISNUMBER(FI222), FI222*COS(RADIANS(-$C222+Графики!$B$3))+FJ222*SIN(RADIANS(-$C222+Графики!$B$3)),"")</f>
        <v>689.53200502378695</v>
      </c>
      <c r="FL222" s="19">
        <f>IF(ISNUMBER(FI222), FI222*COS(RADIANS(-$C222+Графики!$B$5))+FJ222*SIN(RADIANS(-$C222+Графики!$B$5)),"")</f>
        <v>794.67098881696995</v>
      </c>
      <c r="FM222" s="24">
        <v>-0.88166400308868909</v>
      </c>
      <c r="FN222" s="25">
        <v>0.89724947145146927</v>
      </c>
      <c r="FO222" s="25">
        <v>-0.27729582544890696</v>
      </c>
      <c r="FP222" s="25">
        <v>0.10929911626797859</v>
      </c>
      <c r="FQ222" s="18">
        <f t="shared" si="471"/>
        <v>15.523325099813846</v>
      </c>
      <c r="FR222" s="18">
        <f t="shared" si="472"/>
        <v>3.3736709025649212</v>
      </c>
      <c r="FS222" s="18">
        <f>IF(ISNUMBER(FQ222),FS221+FQ222*0.5,IF(ISNUMBER(FQ423),0,""))</f>
        <v>696.40064603434723</v>
      </c>
      <c r="FT222" s="18">
        <f>IF(ISNUMBER(FR222),FT221+FR222*0.5,IF(ISNUMBER(FR423),0,""))</f>
        <v>787.87792359609318</v>
      </c>
      <c r="FU222" s="18">
        <f>IF(ISNUMBER(FS222), FS222*COS(RADIANS(-$C222+Графики!$B$3))+FT222*SIN(RADIANS(-$C222+Графики!$B$3)),"")</f>
        <v>696.40064603434723</v>
      </c>
      <c r="FV222" s="19">
        <f>IF(ISNUMBER(FS222), FS222*COS(RADIANS(-$C222+Графики!$B$5))+FT222*SIN(RADIANS(-$C222+Графики!$B$5)),"")</f>
        <v>787.87792359609318</v>
      </c>
      <c r="FW222" s="24">
        <v>-0.91386524440377881</v>
      </c>
      <c r="FX222" s="25">
        <v>0.90404468230963675</v>
      </c>
      <c r="FY222" s="25">
        <v>-0.29190229191905182</v>
      </c>
      <c r="FZ222" s="25">
        <v>9.5820228113944E-2</v>
      </c>
      <c r="GA222" s="18">
        <f t="shared" si="473"/>
        <v>15.863591432754767</v>
      </c>
      <c r="GB222" s="18">
        <f t="shared" si="474"/>
        <v>3.3835108234987694</v>
      </c>
      <c r="GC222" s="18">
        <f>IF(ISNUMBER(GA222),GC221+GA222*0.5,IF(ISNUMBER(GA423),0,""))</f>
        <v>697.94362582370411</v>
      </c>
      <c r="GD222" s="18">
        <f>IF(ISNUMBER(GB222),GD221+GB222*0.5,IF(ISNUMBER(GB423),0,""))</f>
        <v>777.78483876655719</v>
      </c>
      <c r="GE222" s="18">
        <f>IF(ISNUMBER(GC222), GC222*COS(RADIANS(-$C222+Графики!$B$3))+GD222*SIN(RADIANS(-$C222+Графики!$B$3)),"")</f>
        <v>697.94362582370411</v>
      </c>
      <c r="GF222" s="19">
        <f>IF(ISNUMBER(GC222), GC222*COS(RADIANS(-$C222+Графики!$B$5))+GD222*SIN(RADIANS(-$C222+Графики!$B$5)),"")</f>
        <v>777.78483876655719</v>
      </c>
      <c r="GG222" s="24">
        <v>-0.84931958953696807</v>
      </c>
      <c r="GH222" s="25">
        <v>0.91876792408575791</v>
      </c>
      <c r="GI222" s="25">
        <v>-0.38341244184310308</v>
      </c>
      <c r="GJ222" s="25">
        <v>0.21613548645119604</v>
      </c>
      <c r="GK222" s="18">
        <f t="shared" si="475"/>
        <v>15.428862082924461</v>
      </c>
      <c r="GL222" s="18">
        <f t="shared" si="476"/>
        <v>5.2320188155970939</v>
      </c>
      <c r="GM222" s="18">
        <f>IF(ISNUMBER(GK222),GM221+GK222*0.5,IF(ISNUMBER(GK423),0,""))</f>
        <v>698.28137869401564</v>
      </c>
      <c r="GN222" s="18">
        <f>IF(ISNUMBER(GL222),GN221+GL222*0.5,IF(ISNUMBER(GL423),0,""))</f>
        <v>792.14261338294523</v>
      </c>
      <c r="GO222" s="18">
        <f>IF(ISNUMBER(GM222), GM222*COS(RADIANS(-$C222+Графики!$B$3))+GN222*SIN(RADIANS(-$C222+Графики!$B$3)),"")</f>
        <v>698.28137869401564</v>
      </c>
      <c r="GP222" s="19">
        <f>IF(ISNUMBER(GM222), GM222*COS(RADIANS(-$C222+Графики!$B$5))+GN222*SIN(RADIANS(-$C222+Графики!$B$5)),"")</f>
        <v>792.14261338294523</v>
      </c>
      <c r="GQ222" s="24">
        <v>-0.91808028376475237</v>
      </c>
      <c r="GR222" s="25">
        <v>0.95568179129759001</v>
      </c>
      <c r="GS222" s="25">
        <v>-0.2541162993490923</v>
      </c>
      <c r="GT222" s="25">
        <v>0.11005687663697983</v>
      </c>
      <c r="GU222" s="18">
        <f t="shared" si="477"/>
        <v>16.350930138608117</v>
      </c>
      <c r="GV222" s="18">
        <f t="shared" si="478"/>
        <v>3.1780051346846521</v>
      </c>
      <c r="GW222" s="18">
        <f>IF(ISNUMBER(GU222),GW221+GU222*0.5,IF(ISNUMBER(GU423),0,""))</f>
        <v>695.17024979639746</v>
      </c>
      <c r="GX222" s="18">
        <f>IF(ISNUMBER(GV222),GX221+GV222*0.5,IF(ISNUMBER(GV423),0,""))</f>
        <v>790.62702739946087</v>
      </c>
      <c r="GY222" s="18">
        <f>IF(ISNUMBER(GW222), GW222*COS(RADIANS(-$C222+Графики!$B$3))+GX222*SIN(RADIANS(-$C222+Графики!$B$3)),"")</f>
        <v>695.17024979639746</v>
      </c>
      <c r="GZ222" s="19">
        <f>IF(ISNUMBER(GW222), GW222*COS(RADIANS(-$C222+Графики!$B$5))+GX222*SIN(RADIANS(-$C222+Графики!$B$5)),"")</f>
        <v>790.62702739946087</v>
      </c>
      <c r="HA222" s="24">
        <v>-0.85303628054170977</v>
      </c>
      <c r="HB222" s="25">
        <v>0.88747815624699677</v>
      </c>
      <c r="HC222" s="25">
        <v>-0.22245783109076397</v>
      </c>
      <c r="HD222" s="25">
        <v>0.13787772303642368</v>
      </c>
      <c r="HE222" s="18">
        <f t="shared" si="479"/>
        <v>15.188269792297124</v>
      </c>
      <c r="HF222" s="18">
        <f t="shared" si="480"/>
        <v>3.1445157335847478</v>
      </c>
      <c r="HG222" s="18">
        <f>IF(ISNUMBER(HE222),HG221+HE222*0.5,IF(ISNUMBER(HE423),0,""))</f>
        <v>696.90643101858927</v>
      </c>
      <c r="HH222" s="18">
        <f>IF(ISNUMBER(HF222),HH221+HF222*0.5,IF(ISNUMBER(HF423),0,""))</f>
        <v>786.93782083365682</v>
      </c>
      <c r="HI222" s="18">
        <f>IF(ISNUMBER(HG222), HG222*COS(RADIANS(-$C222+Графики!$B$3))+HH222*SIN(RADIANS(-$C222+Графики!$B$3)),"")</f>
        <v>696.90643101858927</v>
      </c>
      <c r="HJ222" s="19">
        <f>IF(ISNUMBER(HG222), HG222*COS(RADIANS(-$C222+Графики!$B$5))+HH222*SIN(RADIANS(-$C222+Графики!$B$5)),"")</f>
        <v>786.93782083365682</v>
      </c>
      <c r="HK222" s="24">
        <v>-0.91060712057176507</v>
      </c>
      <c r="HL222" s="25">
        <v>0.93517527249038024</v>
      </c>
      <c r="HM222" s="25">
        <v>-0.20623834497215052</v>
      </c>
      <c r="HN222" s="25">
        <v>0.21835433325444462</v>
      </c>
      <c r="HO222" s="18">
        <f t="shared" si="481"/>
        <v>16.106793508144172</v>
      </c>
      <c r="HP222" s="18">
        <f t="shared" si="482"/>
        <v>3.7052616291713232</v>
      </c>
      <c r="HQ222" s="18">
        <f>IF(ISNUMBER(HO222),HQ221+HO222*0.5,IF(ISNUMBER(HO423),0,""))</f>
        <v>695.34334847707021</v>
      </c>
      <c r="HR222" s="18">
        <f>IF(ISNUMBER(HP222),HR221+HP222*0.5,IF(ISNUMBER(HP423),0,""))</f>
        <v>801.9910913300921</v>
      </c>
      <c r="HS222" s="18">
        <f>IF(ISNUMBER(HQ222), HQ222*COS(RADIANS(-$C222+Графики!$B$3))+HR222*SIN(RADIANS(-$C222+Графики!$B$3)),"")</f>
        <v>695.34334847707021</v>
      </c>
      <c r="HT222" s="19">
        <f>IF(ISNUMBER(HQ222), HQ222*COS(RADIANS(-$C222+Графики!$B$5))+HR222*SIN(RADIANS(-$C222+Графики!$B$5)),"")</f>
        <v>801.9910913300921</v>
      </c>
      <c r="HU222" s="24">
        <v>-0.99844347808063894</v>
      </c>
      <c r="HV222" s="25">
        <v>0.94027229959841441</v>
      </c>
      <c r="HW222" s="25">
        <v>-0.21618621012882719</v>
      </c>
      <c r="HX222" s="25">
        <v>0.21257623164143055</v>
      </c>
      <c r="HY222" s="18">
        <f t="shared" si="483"/>
        <v>16.917679690920327</v>
      </c>
      <c r="HZ222" s="18">
        <f t="shared" si="484"/>
        <v>3.741649428357535</v>
      </c>
      <c r="IA222" s="18">
        <f>IF(ISNUMBER(HY222),IA221+HY222*0.5,IF(ISNUMBER(HY423),0,""))</f>
        <v>692.85909431271364</v>
      </c>
      <c r="IB222" s="18">
        <f>IF(ISNUMBER(HZ222),IB221+HZ222*0.5,IF(ISNUMBER(HZ423),0,""))</f>
        <v>781.07462175904675</v>
      </c>
      <c r="IC222" s="18">
        <f>IF(ISNUMBER(IA222), IA222*COS(RADIANS(-$C222+Графики!$B$3))+IB222*SIN(RADIANS(-$C222+Графики!$B$3)),"")</f>
        <v>692.85909431271364</v>
      </c>
      <c r="ID222" s="19">
        <f>IF(ISNUMBER(IA222), IA222*COS(RADIANS(-$C222+Графики!$B$5))+IB222*SIN(RADIANS(-$C222+Графики!$B$5)),"")</f>
        <v>781.07462175904675</v>
      </c>
      <c r="IE222" s="24">
        <v>-0.87665822312089192</v>
      </c>
      <c r="IF222" s="25">
        <v>0.97920178923815604</v>
      </c>
      <c r="IG222" s="25">
        <v>-0.37242953759648523</v>
      </c>
      <c r="IH222" s="25">
        <v>9.1979016763538063E-2</v>
      </c>
      <c r="II222" s="18">
        <f t="shared" si="485"/>
        <v>16.194725856172145</v>
      </c>
      <c r="IJ222" s="18">
        <f t="shared" si="486"/>
        <v>4.0527180799286233</v>
      </c>
      <c r="IK222" s="18">
        <f>IF(ISNUMBER(II222),IK221+II222*0.5,IF(ISNUMBER(II423),0,""))</f>
        <v>693.56020775910417</v>
      </c>
      <c r="IL222" s="18">
        <f>IF(ISNUMBER(IJ222),IL221+IJ222*0.5,IF(ISNUMBER(IJ423),0,""))</f>
        <v>785.29575052873679</v>
      </c>
      <c r="IM222" s="18">
        <f>IF(ISNUMBER(IK222), IK222*COS(RADIANS(-$C222+Графики!$B$3))+IL222*SIN(RADIANS(-$C222+Графики!$B$3)),"")</f>
        <v>693.56020775910417</v>
      </c>
      <c r="IN222" s="19">
        <f>IF(ISNUMBER(IK222), IK222*COS(RADIANS(-$C222+Графики!$B$5))+IL222*SIN(RADIANS(-$C222+Графики!$B$5)),"")</f>
        <v>785.29575052873679</v>
      </c>
      <c r="IO222" s="24">
        <v>-0.88035689558517172</v>
      </c>
      <c r="IP222" s="25">
        <v>0.94763923444393072</v>
      </c>
      <c r="IQ222" s="25">
        <v>-0.2984330478235937</v>
      </c>
      <c r="IR222" s="25">
        <v>0.10825836145612039</v>
      </c>
      <c r="IS222" s="18">
        <f t="shared" si="487"/>
        <v>15.95159902382445</v>
      </c>
      <c r="IT222" s="18">
        <f t="shared" si="488"/>
        <v>3.5490446152505171</v>
      </c>
      <c r="IU222" s="18">
        <f>IF(ISNUMBER(IS222),IU221+IS222*0.5,IF(ISNUMBER(IS423),0,""))</f>
        <v>687.40197117717139</v>
      </c>
      <c r="IV222" s="18">
        <f>IF(ISNUMBER(IT222),IV221+IT222*0.5,IF(ISNUMBER(IT423),0,""))</f>
        <v>791.50898882069521</v>
      </c>
      <c r="IW222" s="18">
        <f>IF(ISNUMBER(IU222), IU222*COS(RADIANS(-$C222+Графики!$B$3))+IV222*SIN(RADIANS(-$C222+Графики!$B$3)),"")</f>
        <v>687.40197117717139</v>
      </c>
      <c r="IX222" s="19">
        <f>IF(ISNUMBER(IU222), IU222*COS(RADIANS(-$C222+Графики!$B$5))+IV222*SIN(RADIANS(-$C222+Графики!$B$5)),"")</f>
        <v>791.50898882069521</v>
      </c>
    </row>
    <row r="223" spans="1:258" s="88" customFormat="1" x14ac:dyDescent="0.25">
      <c r="A223" s="44">
        <v>223</v>
      </c>
      <c r="B223" s="50">
        <v>0</v>
      </c>
      <c r="C223" s="11">
        <f>IF(Графики!$A$7="Расчитывать с учетом закручивания скважины",B223,0)</f>
        <v>0</v>
      </c>
      <c r="D223" s="47">
        <v>110</v>
      </c>
      <c r="E223" s="34">
        <f>IF(ISNUMBER(INDEX($I$1:$IX$303,$A223,E$1) ),INDEX($I$1:$IX$303,$A223,E$1),0)</f>
        <v>13.026270060827979</v>
      </c>
      <c r="F223" s="35">
        <f>IF(ISNUMBER(INDEX($I$1:$IX$303,$A223,F$1) ),INDEX($I$1:$IX$303,$A223,F$1),0)</f>
        <v>6.4885465731037755</v>
      </c>
      <c r="G223" s="35">
        <f>IF(ISNUMBER(INDEX($I$1:$IX$303,$A223,G$1) ),INDEX($I$1:$IX$303,$A223,G$1)-$G$305,0)</f>
        <v>-279.51671437772973</v>
      </c>
      <c r="H223" s="36">
        <f>IF(ISNUMBER(INDEX($I$1:$IX$303,$A223,H$1) ),INDEX($I$1:$IX$303,$A223,H$1)-$H$305,0)</f>
        <v>-359.74763142243728</v>
      </c>
      <c r="I223" s="29">
        <v>-0.72020518912709985</v>
      </c>
      <c r="J223" s="25">
        <v>0.77253762315898034</v>
      </c>
      <c r="K223" s="25">
        <v>-0.35359192271750606</v>
      </c>
      <c r="L223" s="25">
        <v>0.38994596228131073</v>
      </c>
      <c r="M223" s="18">
        <f t="shared" si="439"/>
        <v>13.026270060827979</v>
      </c>
      <c r="N223" s="18">
        <f t="shared" si="440"/>
        <v>6.4885465731037755</v>
      </c>
      <c r="O223" s="18">
        <f>IF(ISNUMBER(M223),O222+M223*0.5,IF(ISNUMBER(M424),0,""))</f>
        <v>698.39944151168493</v>
      </c>
      <c r="P223" s="18">
        <f>IF(ISNUMBER(N223),P222+N223*0.5,IF(ISNUMBER(N424),0,""))</f>
        <v>795.68203206160024</v>
      </c>
      <c r="Q223" s="18">
        <f>IF(ISNUMBER(O223), O223*COS(RADIANS(-$C223+Графики!$B$3))+P223*SIN(RADIANS(-$C223+Графики!$B$3)),"")</f>
        <v>698.39944151168493</v>
      </c>
      <c r="R223" s="19">
        <f>IF(ISNUMBER(O223), O223*COS(RADIANS(-$C223+Графики!$B$5))+P223*SIN(RADIANS(-$C223+Графики!$B$5)),"")</f>
        <v>795.68203206160024</v>
      </c>
      <c r="S223" s="29">
        <v>-0.68459477659634105</v>
      </c>
      <c r="T223" s="25">
        <v>0.60434321934750501</v>
      </c>
      <c r="U223" s="25">
        <v>-0.44143226192306462</v>
      </c>
      <c r="V223" s="25">
        <v>0.49293322287484498</v>
      </c>
      <c r="W223" s="18">
        <f t="shared" si="441"/>
        <v>11.247868758289842</v>
      </c>
      <c r="X223" s="18">
        <f t="shared" si="442"/>
        <v>8.1537867109394142</v>
      </c>
      <c r="Y223" s="18">
        <f>IF(ISNUMBER(W223),Y222+W223*0.5,IF(ISNUMBER(W424),0,""))</f>
        <v>697.10398487809027</v>
      </c>
      <c r="Z223" s="18">
        <f>IF(ISNUMBER(X223),Z222+X223*0.5,IF(ISNUMBER(X424),0,""))</f>
        <v>796.87758141927111</v>
      </c>
      <c r="AA223" s="18">
        <f>IF(ISNUMBER(Y223), Y223*COS(RADIANS(-$C223+Графики!$B$3))+Z223*SIN(RADIANS(-$C223+Графики!$B$3)),"")</f>
        <v>697.10398487809027</v>
      </c>
      <c r="AB223" s="18">
        <f>IF(ISNUMBER(Y223), Y223*COS(RADIANS(-$C223+Графики!$B$5))+Z223*SIN(RADIANS(-$C223+Графики!$B$5)),"")</f>
        <v>796.87758141927111</v>
      </c>
      <c r="AC223" s="24">
        <v>-0.66005055633253773</v>
      </c>
      <c r="AD223" s="25">
        <v>0.77523585199132816</v>
      </c>
      <c r="AE223" s="25">
        <v>-0.49873235603424471</v>
      </c>
      <c r="AF223" s="25">
        <v>0.33269036957945786</v>
      </c>
      <c r="AG223" s="18">
        <f t="shared" si="443"/>
        <v>12.524909273317464</v>
      </c>
      <c r="AH223" s="18">
        <f t="shared" si="444"/>
        <v>7.2554683605796386</v>
      </c>
      <c r="AI223" s="18">
        <f>IF(ISNUMBER(AG223),AI222+AG223*0.5,IF(ISNUMBER(AG424),0,""))</f>
        <v>699.47063836667371</v>
      </c>
      <c r="AJ223" s="18">
        <f>IF(ISNUMBER(AH223),AJ222+AH223*0.5,IF(ISNUMBER(AH424),0,""))</f>
        <v>798.36283425069382</v>
      </c>
      <c r="AK223" s="18">
        <f>IF(ISNUMBER(AI223), AI223*COS(RADIANS(-$C223+Графики!$B$3))+AJ223*SIN(RADIANS(-$C223+Графики!$B$3)),"")</f>
        <v>699.47063836667371</v>
      </c>
      <c r="AL223" s="19">
        <f>IF(ISNUMBER(AI223), AI223*COS(RADIANS(-$C223+Графики!$B$5))+AJ223*SIN(RADIANS(-$C223+Графики!$B$5)),"")</f>
        <v>798.36283425069382</v>
      </c>
      <c r="AM223" s="24">
        <v>-0.70322461159074967</v>
      </c>
      <c r="AN223" s="25">
        <v>0.63300328712289577</v>
      </c>
      <c r="AO223" s="25">
        <v>-0.34386729298557062</v>
      </c>
      <c r="AP223" s="25">
        <v>0.51129635819501773</v>
      </c>
      <c r="AQ223" s="18">
        <f t="shared" si="445"/>
        <v>11.660523935943127</v>
      </c>
      <c r="AR223" s="18">
        <f t="shared" si="446"/>
        <v>7.4626414094881319</v>
      </c>
      <c r="AS223" s="18">
        <f>IF(ISNUMBER(AQ223),AS222+AQ223*0.5,IF(ISNUMBER(AQ424),0,""))</f>
        <v>690.86895207838222</v>
      </c>
      <c r="AT223" s="18">
        <f>IF(ISNUMBER(AR223),AT222+AR223*0.5,IF(ISNUMBER(AR424),0,""))</f>
        <v>789.94021386872748</v>
      </c>
      <c r="AU223" s="18">
        <f>IF(ISNUMBER(AS223), AS223*COS(RADIANS(-$C223+Графики!$B$3))+AT223*SIN(RADIANS(-$C223+Графики!$B$3)),"")</f>
        <v>690.86895207838222</v>
      </c>
      <c r="AV223" s="19">
        <f>IF(ISNUMBER(AS223), AS223*COS(RADIANS(-$C223+Графики!$B$5))+AT223*SIN(RADIANS(-$C223+Графики!$B$5)),"")</f>
        <v>789.94021386872748</v>
      </c>
      <c r="AW223" s="24">
        <v>-0.68845793414117951</v>
      </c>
      <c r="AX223" s="25">
        <v>0.71574270562868103</v>
      </c>
      <c r="AY223" s="25">
        <v>-0.36410659376160104</v>
      </c>
      <c r="AZ223" s="25">
        <v>0.42378867790610131</v>
      </c>
      <c r="BA223" s="18">
        <f t="shared" si="447"/>
        <v>12.253655588606195</v>
      </c>
      <c r="BB223" s="18">
        <f t="shared" si="448"/>
        <v>6.8756291511971961</v>
      </c>
      <c r="BC223" s="18">
        <f>IF(ISNUMBER(BA223),BC222+BA223*0.5,IF(ISNUMBER(BA424),0,""))</f>
        <v>691.42642256617034</v>
      </c>
      <c r="BD223" s="18">
        <f>IF(ISNUMBER(BB223),BD222+BB223*0.5,IF(ISNUMBER(BB424),0,""))</f>
        <v>795.68028387801701</v>
      </c>
      <c r="BE223" s="18">
        <f>IF(ISNUMBER(BC223), BC223*COS(RADIANS(-$C223+Графики!$B$3))+BD223*SIN(RADIANS(-$C223+Графики!$B$3)),"")</f>
        <v>691.42642256617034</v>
      </c>
      <c r="BF223" s="19">
        <f>IF(ISNUMBER(BC223), BC223*COS(RADIANS(-$C223+Графики!$B$5))+BD223*SIN(RADIANS(-$C223+Графики!$B$5)),"")</f>
        <v>795.68028387801701</v>
      </c>
      <c r="BG223" s="24">
        <v>-0.78018862738010542</v>
      </c>
      <c r="BH223" s="25">
        <v>0.7132195608873908</v>
      </c>
      <c r="BI223" s="25">
        <v>-0.34789646109547229</v>
      </c>
      <c r="BJ223" s="25">
        <v>0.37953042155516903</v>
      </c>
      <c r="BK223" s="18">
        <f t="shared" si="449"/>
        <v>13.032076068772849</v>
      </c>
      <c r="BL223" s="18">
        <f t="shared" si="450"/>
        <v>6.347954450694659</v>
      </c>
      <c r="BM223" s="18">
        <f>IF(ISNUMBER(BK223),BM222+BK223*0.5,IF(ISNUMBER(BK424),0,""))</f>
        <v>695.72283359943322</v>
      </c>
      <c r="BN223" s="18">
        <f>IF(ISNUMBER(BL223),BN222+BL223*0.5,IF(ISNUMBER(BL424),0,""))</f>
        <v>785.41352603131884</v>
      </c>
      <c r="BO223" s="18">
        <f>IF(ISNUMBER(BM223), BM223*COS(RADIANS(-$C223+Графики!$B$3))+BN223*SIN(RADIANS(-$C223+Графики!$B$3)),"")</f>
        <v>695.72283359943322</v>
      </c>
      <c r="BP223" s="19">
        <f>IF(ISNUMBER(BM223), BM223*COS(RADIANS(-$C223+Графики!$B$5))+BN223*SIN(RADIANS(-$C223+Графики!$B$5)),"")</f>
        <v>785.41352603131884</v>
      </c>
      <c r="BQ223" s="24">
        <v>-0.66991017595953972</v>
      </c>
      <c r="BR223" s="25">
        <v>0.79711894693803809</v>
      </c>
      <c r="BS223" s="25">
        <v>-0.41198039635163919</v>
      </c>
      <c r="BT223" s="25">
        <v>0.47366963456537492</v>
      </c>
      <c r="BU223" s="18">
        <f t="shared" si="451"/>
        <v>12.801894502258307</v>
      </c>
      <c r="BV223" s="18">
        <f t="shared" si="452"/>
        <v>7.7286775857269401</v>
      </c>
      <c r="BW223" s="18">
        <f>IF(ISNUMBER(BU223),BW222+BU223*0.5,IF(ISNUMBER(BU424),0,""))</f>
        <v>699.58222479504525</v>
      </c>
      <c r="BX223" s="18">
        <f>IF(ISNUMBER(BV223),BX222+BV223*0.5,IF(ISNUMBER(BV424),0,""))</f>
        <v>790.77716895269793</v>
      </c>
      <c r="BY223" s="18">
        <f>IF(ISNUMBER(BW223), BW223*COS(RADIANS(-$C223+Графики!$B$3))+BX223*SIN(RADIANS(-$C223+Графики!$B$3)),"")</f>
        <v>699.58222479504525</v>
      </c>
      <c r="BZ223" s="19">
        <f>IF(ISNUMBER(BW223), BW223*COS(RADIANS(-$C223+Графики!$B$5))+BX223*SIN(RADIANS(-$C223+Графики!$B$5)),"")</f>
        <v>790.77716895269793</v>
      </c>
      <c r="CA223" s="29">
        <v>-0.73964515862856139</v>
      </c>
      <c r="CB223" s="25">
        <v>0.6252624108367657</v>
      </c>
      <c r="CC223" s="25">
        <v>-0.31084256948267508</v>
      </c>
      <c r="CD223" s="25">
        <v>0.44291685898980993</v>
      </c>
      <c r="CE223" s="18">
        <f t="shared" si="453"/>
        <v>11.910783894222062</v>
      </c>
      <c r="CF223" s="18">
        <f t="shared" si="454"/>
        <v>6.5777444635671358</v>
      </c>
      <c r="CG223" s="18">
        <f>IF(ISNUMBER(CE223),CG222+CE223*0.5,IF(ISNUMBER(CE424),0,""))</f>
        <v>707.22236143163741</v>
      </c>
      <c r="CH223" s="18">
        <f>IF(ISNUMBER(CF223),CH222+CF223*0.5,IF(ISNUMBER(CF424),0,""))</f>
        <v>804.67497555576654</v>
      </c>
      <c r="CI223" s="18">
        <f>IF(ISNUMBER(CG223), CG223*COS(RADIANS(-$C223+Графики!$B$3))+CH223*SIN(RADIANS(-$C223+Графики!$B$3)),"")</f>
        <v>707.22236143163741</v>
      </c>
      <c r="CJ223" s="19">
        <f>IF(ISNUMBER(CG223), CG223*COS(RADIANS(-$C223+Графики!$B$5))+CH223*SIN(RADIANS(-$C223+Графики!$B$5)),"")</f>
        <v>804.67497555576654</v>
      </c>
      <c r="CK223" s="24">
        <v>-0.66530062616862939</v>
      </c>
      <c r="CL223" s="25">
        <v>0.68543536629489055</v>
      </c>
      <c r="CM223" s="25">
        <v>-0.37323700102313329</v>
      </c>
      <c r="CN223" s="25">
        <v>0.44555611417841579</v>
      </c>
      <c r="CO223" s="18">
        <f t="shared" si="455"/>
        <v>11.787122236679833</v>
      </c>
      <c r="CP223" s="18">
        <f t="shared" si="456"/>
        <v>7.1452570752427542</v>
      </c>
      <c r="CQ223" s="18">
        <f>IF(ISNUMBER(CO223),CQ222+CO223*0.5,IF(ISNUMBER(CO424),0,""))</f>
        <v>705.41313082630165</v>
      </c>
      <c r="CR223" s="18">
        <f>IF(ISNUMBER(CP223),CR222+CP223*0.5,IF(ISNUMBER(CP424),0,""))</f>
        <v>799.35668062248828</v>
      </c>
      <c r="CS223" s="18">
        <f>IF(ISNUMBER(CQ223), CQ223*COS(RADIANS(-$C223+Графики!$B$3))+CR223*SIN(RADIANS(-$C223+Графики!$B$3)),"")</f>
        <v>705.41313082630165</v>
      </c>
      <c r="CT223" s="19">
        <f>IF(ISNUMBER(CQ223), CQ223*COS(RADIANS(-$C223+Графики!$B$5))+CR223*SIN(RADIANS(-$C223+Графики!$B$5)),"")</f>
        <v>799.35668062248828</v>
      </c>
      <c r="CU223" s="24">
        <v>-0.69997857950637077</v>
      </c>
      <c r="CV223" s="25">
        <v>0.68821900311226258</v>
      </c>
      <c r="CW223" s="25">
        <v>-0.39390282735252946</v>
      </c>
      <c r="CX223" s="25">
        <v>0.39382560237906972</v>
      </c>
      <c r="CY223" s="18">
        <f t="shared" si="457"/>
        <v>12.114012935720819</v>
      </c>
      <c r="CZ223" s="18">
        <f t="shared" si="458"/>
        <v>6.8741732150475912</v>
      </c>
      <c r="DA223" s="18">
        <f>IF(ISNUMBER(CY223),DA222+CY223*0.5,IF(ISNUMBER(CY424),0,""))</f>
        <v>699.42819275731199</v>
      </c>
      <c r="DB223" s="18">
        <f>IF(ISNUMBER(CZ223),DB222+CZ223*0.5,IF(ISNUMBER(CZ424),0,""))</f>
        <v>798.16419620380816</v>
      </c>
      <c r="DC223" s="18">
        <f>IF(ISNUMBER(DA223), DA223*COS(RADIANS(-$C223+Графики!$B$3))+DB223*SIN(RADIANS(-$C223+Графики!$B$3)),"")</f>
        <v>699.42819275731199</v>
      </c>
      <c r="DD223" s="19">
        <f>IF(ISNUMBER(DA223), DA223*COS(RADIANS(-$C223+Графики!$B$5))+DB223*SIN(RADIANS(-$C223+Графики!$B$5)),"")</f>
        <v>798.16419620380816</v>
      </c>
      <c r="DE223" s="24">
        <v>-0.69364116434440948</v>
      </c>
      <c r="DF223" s="25">
        <v>0.71100251887114363</v>
      </c>
      <c r="DG223" s="25">
        <v>-0.32831890155500387</v>
      </c>
      <c r="DH223" s="25">
        <v>0.44440860117566605</v>
      </c>
      <c r="DI223" s="18">
        <f t="shared" si="459"/>
        <v>12.25752158166682</v>
      </c>
      <c r="DJ223" s="18">
        <f t="shared" si="460"/>
        <v>6.7432684660234647</v>
      </c>
      <c r="DK223" s="18">
        <f>IF(ISNUMBER(DI223),DK222+DI223*0.5,IF(ISNUMBER(DI424),0,""))</f>
        <v>691.17064273981612</v>
      </c>
      <c r="DL223" s="18">
        <f>IF(ISNUMBER(DJ223),DL222+DJ223*0.5,IF(ISNUMBER(DJ424),0,""))</f>
        <v>797.52675427623819</v>
      </c>
      <c r="DM223" s="18">
        <f>IF(ISNUMBER(DK223), DK223*COS(RADIANS(-$C223+Графики!$B$3))+DL223*SIN(RADIANS(-$C223+Графики!$B$3)),"")</f>
        <v>691.17064273981612</v>
      </c>
      <c r="DN223" s="19">
        <f>IF(ISNUMBER(DK223), DK223*COS(RADIANS(-$C223+Графики!$B$5))+DL223*SIN(RADIANS(-$C223+Графики!$B$5)),"")</f>
        <v>797.52675427623819</v>
      </c>
      <c r="DO223" s="24">
        <v>-0.70546441476111066</v>
      </c>
      <c r="DP223" s="25">
        <v>0.72835384600209507</v>
      </c>
      <c r="DQ223" s="25">
        <v>-0.36420523060693721</v>
      </c>
      <c r="DR223" s="25">
        <v>0.39528611561874638</v>
      </c>
      <c r="DS223" s="18">
        <f t="shared" si="461"/>
        <v>12.512098272840982</v>
      </c>
      <c r="DT223" s="18">
        <f t="shared" si="462"/>
        <v>6.6277637918193113</v>
      </c>
      <c r="DU223" s="18">
        <f>IF(ISNUMBER(DS223),DU222+DS223*0.5,IF(ISNUMBER(DS424),0,""))</f>
        <v>706.75886602850687</v>
      </c>
      <c r="DV223" s="18">
        <f>IF(ISNUMBER(DT223),DV222+DT223*0.5,IF(ISNUMBER(DT424),0,""))</f>
        <v>798.09253675517675</v>
      </c>
      <c r="DW223" s="18">
        <f>IF(ISNUMBER(DU223), DU223*COS(RADIANS(-$C223+Графики!$B$3))+DV223*SIN(RADIANS(-$C223+Графики!$B$3)),"")</f>
        <v>706.75886602850687</v>
      </c>
      <c r="DX223" s="19">
        <f>IF(ISNUMBER(DU223), DU223*COS(RADIANS(-$C223+Графики!$B$5))+DV223*SIN(RADIANS(-$C223+Графики!$B$5)),"")</f>
        <v>798.09253675517675</v>
      </c>
      <c r="DY223" s="24">
        <v>-0.65830147184491361</v>
      </c>
      <c r="DZ223" s="25">
        <v>0.69222183223518463</v>
      </c>
      <c r="EA223" s="25">
        <v>-0.49349568730549698</v>
      </c>
      <c r="EB223" s="25">
        <v>0.41235679948534609</v>
      </c>
      <c r="EC223" s="18">
        <f t="shared" si="463"/>
        <v>11.785266309315032</v>
      </c>
      <c r="ED223" s="18">
        <f t="shared" si="464"/>
        <v>7.9049718852121691</v>
      </c>
      <c r="EE223" s="18">
        <f>IF(ISNUMBER(EC223),EE222+EC223*0.5,IF(ISNUMBER(EC424),0,""))</f>
        <v>693.2452717327119</v>
      </c>
      <c r="EF223" s="18">
        <f>IF(ISNUMBER(ED223),EF222+ED223*0.5,IF(ISNUMBER(ED424),0,""))</f>
        <v>790.45175112717686</v>
      </c>
      <c r="EG223" s="18">
        <f>IF(ISNUMBER(EE223), EE223*COS(RADIANS(-$C223+Графики!$B$3))+EF223*SIN(RADIANS(-$C223+Графики!$B$3)),"")</f>
        <v>693.2452717327119</v>
      </c>
      <c r="EH223" s="19">
        <f>IF(ISNUMBER(EE223), EE223*COS(RADIANS(-$C223+Графики!$B$5))+EF223*SIN(RADIANS(-$C223+Графики!$B$5)),"")</f>
        <v>790.45175112717686</v>
      </c>
      <c r="EI223" s="24">
        <v>-0.7078786702315697</v>
      </c>
      <c r="EJ223" s="25">
        <v>0.77340475763874261</v>
      </c>
      <c r="EK223" s="25">
        <v>-0.32580916659022718</v>
      </c>
      <c r="EL223" s="25">
        <v>0.46791641938203299</v>
      </c>
      <c r="EM223" s="18">
        <f t="shared" si="465"/>
        <v>12.926276486421974</v>
      </c>
      <c r="EN223" s="18">
        <f t="shared" si="466"/>
        <v>6.9265070301458609</v>
      </c>
      <c r="EO223" s="18">
        <f>IF(ISNUMBER(EM223),EO222+EM223*0.5,IF(ISNUMBER(EM424),0,""))</f>
        <v>702.08042700950114</v>
      </c>
      <c r="EP223" s="18">
        <f>IF(ISNUMBER(EN223),EP222+EN223*0.5,IF(ISNUMBER(EN424),0,""))</f>
        <v>795.77069070858624</v>
      </c>
      <c r="EQ223" s="18">
        <f>IF(ISNUMBER(EO223), EO223*COS(RADIANS(-$C223+Графики!$B$3))+EP223*SIN(RADIANS(-$C223+Графики!$B$3)),"")</f>
        <v>702.08042700950114</v>
      </c>
      <c r="ER223" s="19">
        <f>IF(ISNUMBER(EO223), EO223*COS(RADIANS(-$C223+Графики!$B$5))+EP223*SIN(RADIANS(-$C223+Графики!$B$5)),"")</f>
        <v>795.77069070858624</v>
      </c>
      <c r="ES223" s="24">
        <v>-0.6537047259451646</v>
      </c>
      <c r="ET223" s="25">
        <v>0.62088481903587678</v>
      </c>
      <c r="EU223" s="25">
        <v>-0.44790568674458231</v>
      </c>
      <c r="EV223" s="25">
        <v>0.34569601937488148</v>
      </c>
      <c r="EW223" s="18">
        <f t="shared" si="467"/>
        <v>11.122662735449117</v>
      </c>
      <c r="EX223" s="18">
        <f t="shared" si="468"/>
        <v>6.925426000420666</v>
      </c>
      <c r="EY223" s="18">
        <f>IF(ISNUMBER(EW223),EY222+EW223*0.5,IF(ISNUMBER(EW424),0,""))</f>
        <v>687.92632055787863</v>
      </c>
      <c r="EZ223" s="18">
        <f>IF(ISNUMBER(EX223),EZ222+EX223*0.5,IF(ISNUMBER(EX424),0,""))</f>
        <v>792.53110360035328</v>
      </c>
      <c r="FA223" s="18">
        <f>IF(ISNUMBER(EY223), EY223*COS(RADIANS(-$C223+Графики!$B$3))+EZ223*SIN(RADIANS(-$C223+Графики!$B$3)),"")</f>
        <v>687.92632055787863</v>
      </c>
      <c r="FB223" s="19">
        <f>IF(ISNUMBER(EY223), EY223*COS(RADIANS(-$C223+Графики!$B$5))+EZ223*SIN(RADIANS(-$C223+Графики!$B$5)),"")</f>
        <v>792.53110360035328</v>
      </c>
      <c r="FC223" s="24">
        <v>-0.74713050210867471</v>
      </c>
      <c r="FD223" s="25">
        <v>0.71690619919961818</v>
      </c>
      <c r="FE223" s="25">
        <v>-0.39295632874172692</v>
      </c>
      <c r="FF223" s="25">
        <v>0.46311192455644101</v>
      </c>
      <c r="FG223" s="18">
        <f t="shared" si="469"/>
        <v>12.775782833189739</v>
      </c>
      <c r="FH223" s="18">
        <f t="shared" si="470"/>
        <v>7.4705353321221848</v>
      </c>
      <c r="FI223" s="18">
        <f>IF(ISNUMBER(FG223),FI222+FG223*0.5,IF(ISNUMBER(FG424),0,""))</f>
        <v>695.91989644038188</v>
      </c>
      <c r="FJ223" s="18">
        <f>IF(ISNUMBER(FH223),FJ222+FH223*0.5,IF(ISNUMBER(FH424),0,""))</f>
        <v>798.40625648303103</v>
      </c>
      <c r="FK223" s="18">
        <f>IF(ISNUMBER(FI223), FI223*COS(RADIANS(-$C223+Графики!$B$3))+FJ223*SIN(RADIANS(-$C223+Графики!$B$3)),"")</f>
        <v>695.91989644038188</v>
      </c>
      <c r="FL223" s="19">
        <f>IF(ISNUMBER(FI223), FI223*COS(RADIANS(-$C223+Графики!$B$5))+FJ223*SIN(RADIANS(-$C223+Графики!$B$5)),"")</f>
        <v>798.40625648303103</v>
      </c>
      <c r="FM223" s="24">
        <v>-0.77405691908994079</v>
      </c>
      <c r="FN223" s="25">
        <v>0.67767011610423089</v>
      </c>
      <c r="FO223" s="25">
        <v>-0.47504475563631499</v>
      </c>
      <c r="FP223" s="25">
        <v>0.34963925137829588</v>
      </c>
      <c r="FQ223" s="18">
        <f t="shared" si="471"/>
        <v>12.66836942503606</v>
      </c>
      <c r="FR223" s="18">
        <f t="shared" si="472"/>
        <v>7.196663482467077</v>
      </c>
      <c r="FS223" s="18">
        <f>IF(ISNUMBER(FQ223),FS222+FQ223*0.5,IF(ISNUMBER(FQ424),0,""))</f>
        <v>702.73483074686521</v>
      </c>
      <c r="FT223" s="18">
        <f>IF(ISNUMBER(FR223),FT222+FR223*0.5,IF(ISNUMBER(FR424),0,""))</f>
        <v>791.47625533732673</v>
      </c>
      <c r="FU223" s="18">
        <f>IF(ISNUMBER(FS223), FS223*COS(RADIANS(-$C223+Графики!$B$3))+FT223*SIN(RADIANS(-$C223+Графики!$B$3)),"")</f>
        <v>702.73483074686521</v>
      </c>
      <c r="FV223" s="19">
        <f>IF(ISNUMBER(FS223), FS223*COS(RADIANS(-$C223+Графики!$B$5))+FT223*SIN(RADIANS(-$C223+Графики!$B$5)),"")</f>
        <v>791.47625533732673</v>
      </c>
      <c r="FW223" s="24">
        <v>-0.71894878612553059</v>
      </c>
      <c r="FX223" s="25">
        <v>0.64782902504926709</v>
      </c>
      <c r="FY223" s="25">
        <v>-0.48322099893550641</v>
      </c>
      <c r="FZ223" s="25">
        <v>0.52807856018504551</v>
      </c>
      <c r="GA223" s="18">
        <f t="shared" si="473"/>
        <v>11.927103672713725</v>
      </c>
      <c r="GB223" s="18">
        <f t="shared" si="474"/>
        <v>8.8251389564649418</v>
      </c>
      <c r="GC223" s="18">
        <f>IF(ISNUMBER(GA223),GC222+GA223*0.5,IF(ISNUMBER(GA424),0,""))</f>
        <v>703.90717766006094</v>
      </c>
      <c r="GD223" s="18">
        <f>IF(ISNUMBER(GB223),GD222+GB223*0.5,IF(ISNUMBER(GB424),0,""))</f>
        <v>782.1974082447897</v>
      </c>
      <c r="GE223" s="18">
        <f>IF(ISNUMBER(GC223), GC223*COS(RADIANS(-$C223+Графики!$B$3))+GD223*SIN(RADIANS(-$C223+Графики!$B$3)),"")</f>
        <v>703.90717766006094</v>
      </c>
      <c r="GF223" s="19">
        <f>IF(ISNUMBER(GC223), GC223*COS(RADIANS(-$C223+Графики!$B$5))+GD223*SIN(RADIANS(-$C223+Графики!$B$5)),"")</f>
        <v>782.1974082447897</v>
      </c>
      <c r="GG223" s="24">
        <v>-0.83217546917617602</v>
      </c>
      <c r="GH223" s="25">
        <v>0.78289092250037962</v>
      </c>
      <c r="GI223" s="25">
        <v>-0.46005902040161906</v>
      </c>
      <c r="GJ223" s="25">
        <v>0.34833680813598511</v>
      </c>
      <c r="GK223" s="18">
        <f t="shared" si="475"/>
        <v>14.093646472608992</v>
      </c>
      <c r="GL223" s="18">
        <f t="shared" si="476"/>
        <v>7.0545259193894605</v>
      </c>
      <c r="GM223" s="18">
        <f>IF(ISNUMBER(GK223),GM222+GK223*0.5,IF(ISNUMBER(GK424),0,""))</f>
        <v>705.32820193032012</v>
      </c>
      <c r="GN223" s="18">
        <f>IF(ISNUMBER(GL223),GN222+GL223*0.5,IF(ISNUMBER(GL424),0,""))</f>
        <v>795.66987634264001</v>
      </c>
      <c r="GO223" s="18">
        <f>IF(ISNUMBER(GM223), GM223*COS(RADIANS(-$C223+Графики!$B$3))+GN223*SIN(RADIANS(-$C223+Графики!$B$3)),"")</f>
        <v>705.32820193032012</v>
      </c>
      <c r="GP223" s="19">
        <f>IF(ISNUMBER(GM223), GM223*COS(RADIANS(-$C223+Графики!$B$5))+GN223*SIN(RADIANS(-$C223+Графики!$B$5)),"")</f>
        <v>795.66987634264001</v>
      </c>
      <c r="GQ223" s="24">
        <v>-0.81240230718474093</v>
      </c>
      <c r="GR223" s="25">
        <v>0.75183070742432834</v>
      </c>
      <c r="GS223" s="25">
        <v>-0.36743725816687201</v>
      </c>
      <c r="GT223" s="25">
        <v>0.43688645598883802</v>
      </c>
      <c r="GU223" s="18">
        <f t="shared" si="477"/>
        <v>13.650084259579513</v>
      </c>
      <c r="GV223" s="18">
        <f t="shared" si="478"/>
        <v>7.0189908974585915</v>
      </c>
      <c r="GW223" s="18">
        <f>IF(ISNUMBER(GU223),GW222+GU223*0.5,IF(ISNUMBER(GU424),0,""))</f>
        <v>701.99529192618718</v>
      </c>
      <c r="GX223" s="18">
        <f>IF(ISNUMBER(GV223),GX222+GV223*0.5,IF(ISNUMBER(GV424),0,""))</f>
        <v>794.13652284819011</v>
      </c>
      <c r="GY223" s="18">
        <f>IF(ISNUMBER(GW223), GW223*COS(RADIANS(-$C223+Графики!$B$3))+GX223*SIN(RADIANS(-$C223+Графики!$B$3)),"")</f>
        <v>701.99529192618718</v>
      </c>
      <c r="GZ223" s="19">
        <f>IF(ISNUMBER(GW223), GW223*COS(RADIANS(-$C223+Графики!$B$5))+GX223*SIN(RADIANS(-$C223+Графики!$B$5)),"")</f>
        <v>794.13652284819011</v>
      </c>
      <c r="HA223" s="24">
        <v>-0.80897251198212738</v>
      </c>
      <c r="HB223" s="25">
        <v>0.6464266852939059</v>
      </c>
      <c r="HC223" s="25">
        <v>-0.44144681354682969</v>
      </c>
      <c r="HD223" s="25">
        <v>0.41302858281473476</v>
      </c>
      <c r="HE223" s="18">
        <f t="shared" si="479"/>
        <v>12.70041250645512</v>
      </c>
      <c r="HF223" s="18">
        <f t="shared" si="480"/>
        <v>7.4566354202580278</v>
      </c>
      <c r="HG223" s="18">
        <f>IF(ISNUMBER(HE223),HG222+HE223*0.5,IF(ISNUMBER(HE424),0,""))</f>
        <v>703.25663727181689</v>
      </c>
      <c r="HH223" s="18">
        <f>IF(ISNUMBER(HF223),HH222+HF223*0.5,IF(ISNUMBER(HF424),0,""))</f>
        <v>790.66613854378579</v>
      </c>
      <c r="HI223" s="18">
        <f>IF(ISNUMBER(HG223), HG223*COS(RADIANS(-$C223+Графики!$B$3))+HH223*SIN(RADIANS(-$C223+Графики!$B$3)),"")</f>
        <v>703.25663727181689</v>
      </c>
      <c r="HJ223" s="19">
        <f>IF(ISNUMBER(HG223), HG223*COS(RADIANS(-$C223+Графики!$B$5))+HH223*SIN(RADIANS(-$C223+Графики!$B$5)),"")</f>
        <v>790.66613854378579</v>
      </c>
      <c r="HK223" s="24">
        <v>-0.65669585241490858</v>
      </c>
      <c r="HL223" s="25">
        <v>0.79961943704409733</v>
      </c>
      <c r="HM223" s="25">
        <v>-0.3059879763696195</v>
      </c>
      <c r="HN223" s="25">
        <v>0.34839615519857736</v>
      </c>
      <c r="HO223" s="18">
        <f t="shared" si="481"/>
        <v>12.708406273694244</v>
      </c>
      <c r="HP223" s="18">
        <f t="shared" si="482"/>
        <v>5.7105477967126985</v>
      </c>
      <c r="HQ223" s="18">
        <f>IF(ISNUMBER(HO223),HQ222+HO223*0.5,IF(ISNUMBER(HO424),0,""))</f>
        <v>701.69755161391731</v>
      </c>
      <c r="HR223" s="18">
        <f>IF(ISNUMBER(HP223),HR222+HP223*0.5,IF(ISNUMBER(HP424),0,""))</f>
        <v>804.84636522844846</v>
      </c>
      <c r="HS223" s="18">
        <f>IF(ISNUMBER(HQ223), HQ223*COS(RADIANS(-$C223+Графики!$B$3))+HR223*SIN(RADIANS(-$C223+Графики!$B$3)),"")</f>
        <v>701.69755161391731</v>
      </c>
      <c r="HT223" s="19">
        <f>IF(ISNUMBER(HQ223), HQ223*COS(RADIANS(-$C223+Графики!$B$5))+HR223*SIN(RADIANS(-$C223+Графики!$B$5)),"")</f>
        <v>804.84636522844846</v>
      </c>
      <c r="HU223" s="24">
        <v>-0.73089954325678408</v>
      </c>
      <c r="HV223" s="25">
        <v>0.64567416610816308</v>
      </c>
      <c r="HW223" s="25">
        <v>-0.33883802832458354</v>
      </c>
      <c r="HX223" s="25">
        <v>0.33560235085129897</v>
      </c>
      <c r="HY223" s="18">
        <f t="shared" si="483"/>
        <v>12.012582886724703</v>
      </c>
      <c r="HZ223" s="18">
        <f t="shared" si="484"/>
        <v>5.8855686327101315</v>
      </c>
      <c r="IA223" s="18">
        <f>IF(ISNUMBER(HY223),IA222+HY223*0.5,IF(ISNUMBER(HY424),0,""))</f>
        <v>698.86538575607597</v>
      </c>
      <c r="IB223" s="18">
        <f>IF(ISNUMBER(HZ223),IB222+HZ223*0.5,IF(ISNUMBER(HZ424),0,""))</f>
        <v>784.01740607540182</v>
      </c>
      <c r="IC223" s="18">
        <f>IF(ISNUMBER(IA223), IA223*COS(RADIANS(-$C223+Графики!$B$3))+IB223*SIN(RADIANS(-$C223+Графики!$B$3)),"")</f>
        <v>698.86538575607597</v>
      </c>
      <c r="ID223" s="19">
        <f>IF(ISNUMBER(IA223), IA223*COS(RADIANS(-$C223+Графики!$B$5))+IB223*SIN(RADIANS(-$C223+Графики!$B$5)),"")</f>
        <v>784.01740607540182</v>
      </c>
      <c r="IE223" s="24">
        <v>-0.68290600248057165</v>
      </c>
      <c r="IF223" s="25">
        <v>0.72371600987770335</v>
      </c>
      <c r="IG223" s="25">
        <v>-0.30429274062346501</v>
      </c>
      <c r="IH223" s="25">
        <v>0.35050335545189371</v>
      </c>
      <c r="II223" s="18">
        <f t="shared" si="485"/>
        <v>12.274784461460781</v>
      </c>
      <c r="IJ223" s="18">
        <f t="shared" si="486"/>
        <v>5.7141428065827418</v>
      </c>
      <c r="IK223" s="18">
        <f>IF(ISNUMBER(II223),IK222+II223*0.5,IF(ISNUMBER(II424),0,""))</f>
        <v>699.69759998983454</v>
      </c>
      <c r="IL223" s="18">
        <f>IF(ISNUMBER(IJ223),IL222+IJ223*0.5,IF(ISNUMBER(IJ424),0,""))</f>
        <v>788.15282193202813</v>
      </c>
      <c r="IM223" s="18">
        <f>IF(ISNUMBER(IK223), IK223*COS(RADIANS(-$C223+Графики!$B$3))+IL223*SIN(RADIANS(-$C223+Графики!$B$3)),"")</f>
        <v>699.69759998983454</v>
      </c>
      <c r="IN223" s="19">
        <f>IF(ISNUMBER(IK223), IK223*COS(RADIANS(-$C223+Графики!$B$5))+IL223*SIN(RADIANS(-$C223+Графики!$B$5)),"")</f>
        <v>788.15282193202813</v>
      </c>
      <c r="IO223" s="24">
        <v>-0.70881023090994111</v>
      </c>
      <c r="IP223" s="25">
        <v>0.69693364364548138</v>
      </c>
      <c r="IQ223" s="25">
        <v>-0.3292111691628008</v>
      </c>
      <c r="IR223" s="25">
        <v>0.3938995513524679</v>
      </c>
      <c r="IS223" s="18">
        <f t="shared" si="487"/>
        <v>12.267121840457486</v>
      </c>
      <c r="IT223" s="18">
        <f t="shared" si="488"/>
        <v>6.310289584949027</v>
      </c>
      <c r="IU223" s="18">
        <f>IF(ISNUMBER(IS223),IU222+IS223*0.5,IF(ISNUMBER(IS424),0,""))</f>
        <v>693.53553209740016</v>
      </c>
      <c r="IV223" s="18">
        <f>IF(ISNUMBER(IT223),IV222+IT223*0.5,IF(ISNUMBER(IT424),0,""))</f>
        <v>794.66413361316972</v>
      </c>
      <c r="IW223" s="18">
        <f>IF(ISNUMBER(IU223), IU223*COS(RADIANS(-$C223+Графики!$B$3))+IV223*SIN(RADIANS(-$C223+Графики!$B$3)),"")</f>
        <v>693.53553209740016</v>
      </c>
      <c r="IX223" s="19">
        <f>IF(ISNUMBER(IU223), IU223*COS(RADIANS(-$C223+Графики!$B$5))+IV223*SIN(RADIANS(-$C223+Графики!$B$5)),"")</f>
        <v>794.66413361316972</v>
      </c>
    </row>
    <row r="224" spans="1:258" s="88" customFormat="1" x14ac:dyDescent="0.25">
      <c r="A224" s="44">
        <v>224</v>
      </c>
      <c r="B224" s="50">
        <v>0</v>
      </c>
      <c r="C224" s="11">
        <f>IF(Графики!$A$7="Расчитывать с учетом закручивания скважины",B224,0)</f>
        <v>0</v>
      </c>
      <c r="D224" s="47">
        <v>110.5</v>
      </c>
      <c r="E224" s="34">
        <f>IF(ISNUMBER(INDEX($I$1:$IX$303,$A224,E$1) ),INDEX($I$1:$IX$303,$A224,E$1),0)</f>
        <v>9.6712720801297483</v>
      </c>
      <c r="F224" s="35">
        <f>IF(ISNUMBER(INDEX($I$1:$IX$303,$A224,F$1) ),INDEX($I$1:$IX$303,$A224,F$1),0)</f>
        <v>9.006258520841234</v>
      </c>
      <c r="G224" s="35">
        <f>IF(ISNUMBER(INDEX($I$1:$IX$303,$A224,G$1) ),INDEX($I$1:$IX$303,$A224,G$1)-$G$305,0)</f>
        <v>-274.68107833766487</v>
      </c>
      <c r="H224" s="36">
        <f>IF(ISNUMBER(INDEX($I$1:$IX$303,$A224,H$1) ),INDEX($I$1:$IX$303,$A224,H$1)-$H$305,0)</f>
        <v>-355.24450216201672</v>
      </c>
      <c r="I224" s="29">
        <v>-0.58832713399601899</v>
      </c>
      <c r="J224" s="25">
        <v>0.51993628851695184</v>
      </c>
      <c r="K224" s="25">
        <v>-0.61266954921852135</v>
      </c>
      <c r="L224" s="25">
        <v>0.41938560812679315</v>
      </c>
      <c r="M224" s="18">
        <f t="shared" si="439"/>
        <v>9.6712720801297483</v>
      </c>
      <c r="N224" s="18">
        <f t="shared" si="440"/>
        <v>9.006258520841234</v>
      </c>
      <c r="O224" s="18">
        <f>IF(ISNUMBER(M224),O223+M224*0.5,IF(ISNUMBER(M425),0,""))</f>
        <v>703.23507755174978</v>
      </c>
      <c r="P224" s="18">
        <f>IF(ISNUMBER(N224),P223+N224*0.5,IF(ISNUMBER(N425),0,""))</f>
        <v>800.1851613220208</v>
      </c>
      <c r="Q224" s="18">
        <f>IF(ISNUMBER(O224), O224*COS(RADIANS(-$C224+Графики!$B$3))+P224*SIN(RADIANS(-$C224+Графики!$B$3)),"")</f>
        <v>703.23507755174978</v>
      </c>
      <c r="R224" s="19">
        <f>IF(ISNUMBER(O224), O224*COS(RADIANS(-$C224+Графики!$B$5))+P224*SIN(RADIANS(-$C224+Графики!$B$5)),"")</f>
        <v>800.1851613220208</v>
      </c>
      <c r="S224" s="29">
        <v>-0.63543279184568302</v>
      </c>
      <c r="T224" s="25">
        <v>0.43310575120194394</v>
      </c>
      <c r="U224" s="25">
        <v>-0.60453448291217626</v>
      </c>
      <c r="V224" s="25">
        <v>0.47744627353061986</v>
      </c>
      <c r="W224" s="18">
        <f t="shared" si="441"/>
        <v>9.3246227479023336</v>
      </c>
      <c r="X224" s="18">
        <f t="shared" si="442"/>
        <v>9.4419230248457779</v>
      </c>
      <c r="Y224" s="18">
        <f>IF(ISNUMBER(W224),Y223+W224*0.5,IF(ISNUMBER(W425),0,""))</f>
        <v>701.76629625204146</v>
      </c>
      <c r="Z224" s="18">
        <f>IF(ISNUMBER(X224),Z223+X224*0.5,IF(ISNUMBER(X425),0,""))</f>
        <v>801.59854293169406</v>
      </c>
      <c r="AA224" s="18">
        <f>IF(ISNUMBER(Y224), Y224*COS(RADIANS(-$C224+Графики!$B$3))+Z224*SIN(RADIANS(-$C224+Графики!$B$3)),"")</f>
        <v>701.76629625204146</v>
      </c>
      <c r="AB224" s="18">
        <f>IF(ISNUMBER(Y224), Y224*COS(RADIANS(-$C224+Графики!$B$5))+Z224*SIN(RADIANS(-$C224+Графики!$B$5)),"")</f>
        <v>801.59854293169406</v>
      </c>
      <c r="AC224" s="24">
        <v>-0.57692020418859424</v>
      </c>
      <c r="AD224" s="25">
        <v>0.47483824771021488</v>
      </c>
      <c r="AE224" s="25">
        <v>-0.58173705462820602</v>
      </c>
      <c r="AF224" s="25">
        <v>0.52425222266030858</v>
      </c>
      <c r="AG224" s="18">
        <f t="shared" si="443"/>
        <v>9.1781950950361431</v>
      </c>
      <c r="AH224" s="18">
        <f t="shared" si="444"/>
        <v>9.6514273454477024</v>
      </c>
      <c r="AI224" s="18">
        <f>IF(ISNUMBER(AG224),AI223+AG224*0.5,IF(ISNUMBER(AG425),0,""))</f>
        <v>704.05973591419183</v>
      </c>
      <c r="AJ224" s="18">
        <f>IF(ISNUMBER(AH224),AJ223+AH224*0.5,IF(ISNUMBER(AH425),0,""))</f>
        <v>803.18854792341767</v>
      </c>
      <c r="AK224" s="18">
        <f>IF(ISNUMBER(AI224), AI224*COS(RADIANS(-$C224+Графики!$B$3))+AJ224*SIN(RADIANS(-$C224+Графики!$B$3)),"")</f>
        <v>704.05973591419183</v>
      </c>
      <c r="AL224" s="19">
        <f>IF(ISNUMBER(AI224), AI224*COS(RADIANS(-$C224+Графики!$B$5))+AJ224*SIN(RADIANS(-$C224+Графики!$B$5)),"")</f>
        <v>803.18854792341767</v>
      </c>
      <c r="AM224" s="24">
        <v>-0.61689468961515359</v>
      </c>
      <c r="AN224" s="25">
        <v>0.56404322867836065</v>
      </c>
      <c r="AO224" s="25">
        <v>-0.53721389546301923</v>
      </c>
      <c r="AP224" s="25">
        <v>0.49930262931935065</v>
      </c>
      <c r="AQ224" s="18">
        <f t="shared" si="445"/>
        <v>10.305445049064677</v>
      </c>
      <c r="AR224" s="18">
        <f t="shared" si="446"/>
        <v>9.0451897104615249</v>
      </c>
      <c r="AS224" s="18">
        <f>IF(ISNUMBER(AQ224),AS223+AQ224*0.5,IF(ISNUMBER(AQ425),0,""))</f>
        <v>696.02167460291457</v>
      </c>
      <c r="AT224" s="18">
        <f>IF(ISNUMBER(AR224),AT223+AR224*0.5,IF(ISNUMBER(AR425),0,""))</f>
        <v>794.46280872395823</v>
      </c>
      <c r="AU224" s="18">
        <f>IF(ISNUMBER(AS224), AS224*COS(RADIANS(-$C224+Графики!$B$3))+AT224*SIN(RADIANS(-$C224+Графики!$B$3)),"")</f>
        <v>696.02167460291457</v>
      </c>
      <c r="AV224" s="19">
        <f>IF(ISNUMBER(AS224), AS224*COS(RADIANS(-$C224+Графики!$B$5))+AT224*SIN(RADIANS(-$C224+Графики!$B$5)),"")</f>
        <v>794.46280872395823</v>
      </c>
      <c r="AW224" s="24">
        <v>-0.46180317785553393</v>
      </c>
      <c r="AX224" s="25">
        <v>0.52645801340534537</v>
      </c>
      <c r="AY224" s="25">
        <v>-0.45151861099442414</v>
      </c>
      <c r="AZ224" s="25">
        <v>0.41763670330379288</v>
      </c>
      <c r="BA224" s="18">
        <f t="shared" si="447"/>
        <v>8.6240989220027426</v>
      </c>
      <c r="BB224" s="18">
        <f t="shared" si="448"/>
        <v>7.5847382481805443</v>
      </c>
      <c r="BC224" s="18">
        <f>IF(ISNUMBER(BA224),BC223+BA224*0.5,IF(ISNUMBER(BA425),0,""))</f>
        <v>695.73847202717172</v>
      </c>
      <c r="BD224" s="18">
        <f>IF(ISNUMBER(BB224),BD223+BB224*0.5,IF(ISNUMBER(BB425),0,""))</f>
        <v>799.47265300210734</v>
      </c>
      <c r="BE224" s="18">
        <f>IF(ISNUMBER(BC224), BC224*COS(RADIANS(-$C224+Графики!$B$3))+BD224*SIN(RADIANS(-$C224+Графики!$B$3)),"")</f>
        <v>695.73847202717172</v>
      </c>
      <c r="BF224" s="19">
        <f>IF(ISNUMBER(BC224), BC224*COS(RADIANS(-$C224+Графики!$B$5))+BD224*SIN(RADIANS(-$C224+Графики!$B$5)),"")</f>
        <v>799.47265300210734</v>
      </c>
      <c r="BG224" s="24">
        <v>-0.50651230127037128</v>
      </c>
      <c r="BH224" s="25">
        <v>0.55051237054430024</v>
      </c>
      <c r="BI224" s="25">
        <v>-0.42977826208629888</v>
      </c>
      <c r="BJ224" s="25">
        <v>0.46116912039404956</v>
      </c>
      <c r="BK224" s="18">
        <f t="shared" si="449"/>
        <v>9.2241495879517039</v>
      </c>
      <c r="BL224" s="18">
        <f t="shared" si="450"/>
        <v>7.7749043099801449</v>
      </c>
      <c r="BM224" s="18">
        <f>IF(ISNUMBER(BK224),BM223+BK224*0.5,IF(ISNUMBER(BK425),0,""))</f>
        <v>700.33490839340902</v>
      </c>
      <c r="BN224" s="18">
        <f>IF(ISNUMBER(BL224),BN223+BL224*0.5,IF(ISNUMBER(BL425),0,""))</f>
        <v>789.30097818630895</v>
      </c>
      <c r="BO224" s="18">
        <f>IF(ISNUMBER(BM224), BM224*COS(RADIANS(-$C224+Графики!$B$3))+BN224*SIN(RADIANS(-$C224+Графики!$B$3)),"")</f>
        <v>700.33490839340902</v>
      </c>
      <c r="BP224" s="19">
        <f>IF(ISNUMBER(BM224), BM224*COS(RADIANS(-$C224+Графики!$B$5))+BN224*SIN(RADIANS(-$C224+Графики!$B$5)),"")</f>
        <v>789.30097818630895</v>
      </c>
      <c r="BQ224" s="24">
        <v>-0.58279517120079238</v>
      </c>
      <c r="BR224" s="25">
        <v>0.49756147695605213</v>
      </c>
      <c r="BS224" s="25">
        <v>-0.54171280430035218</v>
      </c>
      <c r="BT224" s="25">
        <v>0.50055633097840058</v>
      </c>
      <c r="BU224" s="18">
        <f t="shared" si="451"/>
        <v>9.4277506371742881</v>
      </c>
      <c r="BV224" s="18">
        <f t="shared" si="452"/>
        <v>9.0953886422654477</v>
      </c>
      <c r="BW224" s="18">
        <f>IF(ISNUMBER(BU224),BW223+BU224*0.5,IF(ISNUMBER(BU425),0,""))</f>
        <v>704.29610011363241</v>
      </c>
      <c r="BX224" s="18">
        <f>IF(ISNUMBER(BV224),BX223+BV224*0.5,IF(ISNUMBER(BV425),0,""))</f>
        <v>795.32486327383072</v>
      </c>
      <c r="BY224" s="18">
        <f>IF(ISNUMBER(BW224), BW224*COS(RADIANS(-$C224+Графики!$B$3))+BX224*SIN(RADIANS(-$C224+Графики!$B$3)),"")</f>
        <v>704.29610011363241</v>
      </c>
      <c r="BZ224" s="19">
        <f>IF(ISNUMBER(BW224), BW224*COS(RADIANS(-$C224+Графики!$B$5))+BX224*SIN(RADIANS(-$C224+Графики!$B$5)),"")</f>
        <v>795.32486327383072</v>
      </c>
      <c r="CA224" s="29">
        <v>-0.5687254009686008</v>
      </c>
      <c r="CB224" s="25">
        <v>0.38049718133585209</v>
      </c>
      <c r="CC224" s="25">
        <v>-0.52272592111320848</v>
      </c>
      <c r="CD224" s="25">
        <v>0.3906335967447323</v>
      </c>
      <c r="CE224" s="18">
        <f t="shared" si="453"/>
        <v>8.2834349664339886</v>
      </c>
      <c r="CF224" s="18">
        <f t="shared" si="454"/>
        <v>7.9704810259044674</v>
      </c>
      <c r="CG224" s="18">
        <f>IF(ISNUMBER(CE224),CG223+CE224*0.5,IF(ISNUMBER(CE425),0,""))</f>
        <v>711.36407891485442</v>
      </c>
      <c r="CH224" s="18">
        <f>IF(ISNUMBER(CF224),CH223+CF224*0.5,IF(ISNUMBER(CF425),0,""))</f>
        <v>808.6602160687188</v>
      </c>
      <c r="CI224" s="18">
        <f>IF(ISNUMBER(CG224), CG224*COS(RADIANS(-$C224+Графики!$B$3))+CH224*SIN(RADIANS(-$C224+Графики!$B$3)),"")</f>
        <v>711.36407891485442</v>
      </c>
      <c r="CJ224" s="19">
        <f>IF(ISNUMBER(CG224), CG224*COS(RADIANS(-$C224+Графики!$B$5))+CH224*SIN(RADIANS(-$C224+Графики!$B$5)),"")</f>
        <v>808.6602160687188</v>
      </c>
      <c r="CK224" s="24">
        <v>-0.47832778202922588</v>
      </c>
      <c r="CL224" s="25">
        <v>0.5236862926949436</v>
      </c>
      <c r="CM224" s="25">
        <v>-0.45583642322720408</v>
      </c>
      <c r="CN224" s="25">
        <v>0.42475733138822969</v>
      </c>
      <c r="CO224" s="18">
        <f t="shared" si="455"/>
        <v>8.7441109454394024</v>
      </c>
      <c r="CP224" s="18">
        <f t="shared" si="456"/>
        <v>7.6845545613881328</v>
      </c>
      <c r="CQ224" s="18">
        <f>IF(ISNUMBER(CO224),CQ223+CO224*0.5,IF(ISNUMBER(CO425),0,""))</f>
        <v>709.78518629902135</v>
      </c>
      <c r="CR224" s="18">
        <f>IF(ISNUMBER(CP224),CR223+CP224*0.5,IF(ISNUMBER(CP425),0,""))</f>
        <v>803.1989579031823</v>
      </c>
      <c r="CS224" s="18">
        <f>IF(ISNUMBER(CQ224), CQ224*COS(RADIANS(-$C224+Графики!$B$3))+CR224*SIN(RADIANS(-$C224+Графики!$B$3)),"")</f>
        <v>709.78518629902135</v>
      </c>
      <c r="CT224" s="19">
        <f>IF(ISNUMBER(CQ224), CQ224*COS(RADIANS(-$C224+Графики!$B$5))+CR224*SIN(RADIANS(-$C224+Графики!$B$5)),"")</f>
        <v>803.1989579031823</v>
      </c>
      <c r="CU224" s="24">
        <v>-0.46182989460373902</v>
      </c>
      <c r="CV224" s="25">
        <v>0.56374247140472122</v>
      </c>
      <c r="CW224" s="25">
        <v>-0.51703341798389058</v>
      </c>
      <c r="CX224" s="25">
        <v>0.44927200089595898</v>
      </c>
      <c r="CY224" s="18">
        <f t="shared" si="457"/>
        <v>8.9496877741269678</v>
      </c>
      <c r="CZ224" s="18">
        <f t="shared" si="458"/>
        <v>8.4325056312181097</v>
      </c>
      <c r="DA224" s="18">
        <f>IF(ISNUMBER(CY224),DA223+CY224*0.5,IF(ISNUMBER(CY425),0,""))</f>
        <v>703.90303664437545</v>
      </c>
      <c r="DB224" s="18">
        <f>IF(ISNUMBER(CZ224),DB223+CZ224*0.5,IF(ISNUMBER(CZ425),0,""))</f>
        <v>802.38044901941726</v>
      </c>
      <c r="DC224" s="18">
        <f>IF(ISNUMBER(DA224), DA224*COS(RADIANS(-$C224+Графики!$B$3))+DB224*SIN(RADIANS(-$C224+Графики!$B$3)),"")</f>
        <v>703.90303664437545</v>
      </c>
      <c r="DD224" s="19">
        <f>IF(ISNUMBER(DA224), DA224*COS(RADIANS(-$C224+Графики!$B$5))+DB224*SIN(RADIANS(-$C224+Графики!$B$5)),"")</f>
        <v>802.38044901941726</v>
      </c>
      <c r="DE224" s="24">
        <v>-0.5062831507845531</v>
      </c>
      <c r="DF224" s="25">
        <v>0.38657669235286307</v>
      </c>
      <c r="DG224" s="25">
        <v>-0.4564709571994322</v>
      </c>
      <c r="DH224" s="25">
        <v>0.49875411808447301</v>
      </c>
      <c r="DI224" s="18">
        <f t="shared" si="459"/>
        <v>7.7915931721003631</v>
      </c>
      <c r="DJ224" s="18">
        <f t="shared" si="460"/>
        <v>8.3358147908340676</v>
      </c>
      <c r="DK224" s="18">
        <f>IF(ISNUMBER(DI224),DK223+DI224*0.5,IF(ISNUMBER(DI425),0,""))</f>
        <v>695.06643932586633</v>
      </c>
      <c r="DL224" s="18">
        <f>IF(ISNUMBER(DJ224),DL223+DJ224*0.5,IF(ISNUMBER(DJ425),0,""))</f>
        <v>801.69466167165524</v>
      </c>
      <c r="DM224" s="18">
        <f>IF(ISNUMBER(DK224), DK224*COS(RADIANS(-$C224+Графики!$B$3))+DL224*SIN(RADIANS(-$C224+Графики!$B$3)),"")</f>
        <v>695.06643932586633</v>
      </c>
      <c r="DN224" s="19">
        <f>IF(ISNUMBER(DK224), DK224*COS(RADIANS(-$C224+Графики!$B$5))+DL224*SIN(RADIANS(-$C224+Графики!$B$5)),"")</f>
        <v>801.69466167165524</v>
      </c>
      <c r="DO224" s="24">
        <v>-0.44150444972802783</v>
      </c>
      <c r="DP224" s="25">
        <v>0.43821268332477137</v>
      </c>
      <c r="DQ224" s="25">
        <v>-0.58108016507339977</v>
      </c>
      <c r="DR224" s="25">
        <v>0.53745577981831438</v>
      </c>
      <c r="DS224" s="18">
        <f t="shared" si="461"/>
        <v>7.6769048207600621</v>
      </c>
      <c r="DT224" s="18">
        <f t="shared" si="462"/>
        <v>9.7609125176586211</v>
      </c>
      <c r="DU224" s="18">
        <f>IF(ISNUMBER(DS224),DU223+DS224*0.5,IF(ISNUMBER(DS425),0,""))</f>
        <v>710.59731843888687</v>
      </c>
      <c r="DV224" s="18">
        <f>IF(ISNUMBER(DT224),DV223+DT224*0.5,IF(ISNUMBER(DT425),0,""))</f>
        <v>802.97299301400608</v>
      </c>
      <c r="DW224" s="18">
        <f>IF(ISNUMBER(DU224), DU224*COS(RADIANS(-$C224+Графики!$B$3))+DV224*SIN(RADIANS(-$C224+Графики!$B$3)),"")</f>
        <v>710.59731843888687</v>
      </c>
      <c r="DX224" s="19">
        <f>IF(ISNUMBER(DU224), DU224*COS(RADIANS(-$C224+Графики!$B$5))+DV224*SIN(RADIANS(-$C224+Графики!$B$5)),"")</f>
        <v>802.97299301400608</v>
      </c>
      <c r="DY224" s="24">
        <v>-0.50139455572460911</v>
      </c>
      <c r="DZ224" s="25">
        <v>0.45236687652464724</v>
      </c>
      <c r="EA224" s="25">
        <v>-0.46579158615316796</v>
      </c>
      <c r="EB224" s="25">
        <v>0.44578023162951586</v>
      </c>
      <c r="EC224" s="18">
        <f t="shared" si="463"/>
        <v>8.3230425389084299</v>
      </c>
      <c r="ED224" s="18">
        <f t="shared" si="464"/>
        <v>7.9548808943100715</v>
      </c>
      <c r="EE224" s="18">
        <f>IF(ISNUMBER(EC224),EE223+EC224*0.5,IF(ISNUMBER(EC425),0,""))</f>
        <v>697.40679300216607</v>
      </c>
      <c r="EF224" s="18">
        <f>IF(ISNUMBER(ED224),EF223+ED224*0.5,IF(ISNUMBER(ED425),0,""))</f>
        <v>794.42919157433187</v>
      </c>
      <c r="EG224" s="18">
        <f>IF(ISNUMBER(EE224), EE224*COS(RADIANS(-$C224+Графики!$B$3))+EF224*SIN(RADIANS(-$C224+Графики!$B$3)),"")</f>
        <v>697.40679300216607</v>
      </c>
      <c r="EH224" s="19">
        <f>IF(ISNUMBER(EE224), EE224*COS(RADIANS(-$C224+Графики!$B$5))+EF224*SIN(RADIANS(-$C224+Графики!$B$5)),"")</f>
        <v>794.42919157433187</v>
      </c>
      <c r="EI224" s="24">
        <v>-0.52839133212932321</v>
      </c>
      <c r="EJ224" s="25">
        <v>0.37678675125319894</v>
      </c>
      <c r="EK224" s="25">
        <v>-0.51772796507828378</v>
      </c>
      <c r="EL224" s="25">
        <v>0.52655943422507434</v>
      </c>
      <c r="EM224" s="18">
        <f t="shared" si="465"/>
        <v>7.8990867889786358</v>
      </c>
      <c r="EN224" s="18">
        <f t="shared" si="466"/>
        <v>9.1130005885267469</v>
      </c>
      <c r="EO224" s="18">
        <f>IF(ISNUMBER(EM224),EO223+EM224*0.5,IF(ISNUMBER(EM425),0,""))</f>
        <v>706.02997040399043</v>
      </c>
      <c r="EP224" s="18">
        <f>IF(ISNUMBER(EN224),EP223+EN224*0.5,IF(ISNUMBER(EN425),0,""))</f>
        <v>800.32719100284964</v>
      </c>
      <c r="EQ224" s="18">
        <f>IF(ISNUMBER(EO224), EO224*COS(RADIANS(-$C224+Графики!$B$3))+EP224*SIN(RADIANS(-$C224+Графики!$B$3)),"")</f>
        <v>706.02997040399043</v>
      </c>
      <c r="ER224" s="19">
        <f>IF(ISNUMBER(EO224), EO224*COS(RADIANS(-$C224+Графики!$B$5))+EP224*SIN(RADIANS(-$C224+Графики!$B$5)),"")</f>
        <v>800.32719100284964</v>
      </c>
      <c r="ES224" s="24">
        <v>-0.45843075519627807</v>
      </c>
      <c r="ET224" s="25">
        <v>0.39747097340604187</v>
      </c>
      <c r="EU224" s="25">
        <v>-0.50683952398381193</v>
      </c>
      <c r="EV224" s="25">
        <v>0.51431055794106417</v>
      </c>
      <c r="EW224" s="18">
        <f t="shared" si="467"/>
        <v>7.4690821705514523</v>
      </c>
      <c r="EX224" s="18">
        <f t="shared" si="468"/>
        <v>8.9110976041828192</v>
      </c>
      <c r="EY224" s="18">
        <f>IF(ISNUMBER(EW224),EY223+EW224*0.5,IF(ISNUMBER(EW425),0,""))</f>
        <v>691.66086164315436</v>
      </c>
      <c r="EZ224" s="18">
        <f>IF(ISNUMBER(EX224),EZ223+EX224*0.5,IF(ISNUMBER(EX425),0,""))</f>
        <v>796.98665240244463</v>
      </c>
      <c r="FA224" s="18">
        <f>IF(ISNUMBER(EY224), EY224*COS(RADIANS(-$C224+Графики!$B$3))+EZ224*SIN(RADIANS(-$C224+Графики!$B$3)),"")</f>
        <v>691.66086164315436</v>
      </c>
      <c r="FB224" s="19">
        <f>IF(ISNUMBER(EY224), EY224*COS(RADIANS(-$C224+Графики!$B$5))+EZ224*SIN(RADIANS(-$C224+Графики!$B$5)),"")</f>
        <v>796.98665240244463</v>
      </c>
      <c r="FC224" s="24">
        <v>-0.5988270763201301</v>
      </c>
      <c r="FD224" s="25">
        <v>0.50572150080699418</v>
      </c>
      <c r="FE224" s="25">
        <v>-0.491917950735134</v>
      </c>
      <c r="FF224" s="25">
        <v>0.41717960861589209</v>
      </c>
      <c r="FG224" s="18">
        <f t="shared" si="469"/>
        <v>9.6388554495873464</v>
      </c>
      <c r="FH224" s="18">
        <f t="shared" si="470"/>
        <v>7.9332895975509823</v>
      </c>
      <c r="FI224" s="18">
        <f>IF(ISNUMBER(FG224),FI223+FG224*0.5,IF(ISNUMBER(FG425),0,""))</f>
        <v>700.7393241651755</v>
      </c>
      <c r="FJ224" s="18">
        <f>IF(ISNUMBER(FH224),FJ223+FH224*0.5,IF(ISNUMBER(FH425),0,""))</f>
        <v>802.37290128180655</v>
      </c>
      <c r="FK224" s="18">
        <f>IF(ISNUMBER(FI224), FI224*COS(RADIANS(-$C224+Графики!$B$3))+FJ224*SIN(RADIANS(-$C224+Графики!$B$3)),"")</f>
        <v>700.7393241651755</v>
      </c>
      <c r="FL224" s="19">
        <f>IF(ISNUMBER(FI224), FI224*COS(RADIANS(-$C224+Графики!$B$5))+FJ224*SIN(RADIANS(-$C224+Графики!$B$5)),"")</f>
        <v>802.37290128180655</v>
      </c>
      <c r="FM224" s="24">
        <v>-0.45083320113608494</v>
      </c>
      <c r="FN224" s="25">
        <v>0.38682366961138903</v>
      </c>
      <c r="FO224" s="25">
        <v>-0.5631326589061123</v>
      </c>
      <c r="FP224" s="25">
        <v>0.42591547023005738</v>
      </c>
      <c r="FQ224" s="18">
        <f t="shared" si="471"/>
        <v>7.3098700971714603</v>
      </c>
      <c r="FR224" s="18">
        <f t="shared" si="472"/>
        <v>8.6309659948817572</v>
      </c>
      <c r="FS224" s="18">
        <f>IF(ISNUMBER(FQ224),FS223+FQ224*0.5,IF(ISNUMBER(FQ425),0,""))</f>
        <v>706.3897657954509</v>
      </c>
      <c r="FT224" s="18">
        <f>IF(ISNUMBER(FR224),FT223+FR224*0.5,IF(ISNUMBER(FR425),0,""))</f>
        <v>795.79173833476762</v>
      </c>
      <c r="FU224" s="18">
        <f>IF(ISNUMBER(FS224), FS224*COS(RADIANS(-$C224+Графики!$B$3))+FT224*SIN(RADIANS(-$C224+Графики!$B$3)),"")</f>
        <v>706.3897657954509</v>
      </c>
      <c r="FV224" s="19">
        <f>IF(ISNUMBER(FS224), FS224*COS(RADIANS(-$C224+Графики!$B$5))+FT224*SIN(RADIANS(-$C224+Графики!$B$5)),"")</f>
        <v>795.79173833476762</v>
      </c>
      <c r="FW224" s="24">
        <v>-0.48718923927717916</v>
      </c>
      <c r="FX224" s="25">
        <v>0.49071393262990337</v>
      </c>
      <c r="FY224" s="25">
        <v>-0.44580314502110041</v>
      </c>
      <c r="FZ224" s="25">
        <v>0.49408288071699935</v>
      </c>
      <c r="GA224" s="18">
        <f t="shared" si="473"/>
        <v>8.5337114775127514</v>
      </c>
      <c r="GB224" s="18">
        <f t="shared" si="474"/>
        <v>8.2019609079148594</v>
      </c>
      <c r="GC224" s="18">
        <f>IF(ISNUMBER(GA224),GC223+GA224*0.5,IF(ISNUMBER(GA425),0,""))</f>
        <v>708.1740333988173</v>
      </c>
      <c r="GD224" s="18">
        <f>IF(ISNUMBER(GB224),GD223+GB224*0.5,IF(ISNUMBER(GB425),0,""))</f>
        <v>786.29838869874709</v>
      </c>
      <c r="GE224" s="18">
        <f>IF(ISNUMBER(GC224), GC224*COS(RADIANS(-$C224+Графики!$B$3))+GD224*SIN(RADIANS(-$C224+Графики!$B$3)),"")</f>
        <v>708.1740333988173</v>
      </c>
      <c r="GF224" s="19">
        <f>IF(ISNUMBER(GC224), GC224*COS(RADIANS(-$C224+Графики!$B$5))+GD224*SIN(RADIANS(-$C224+Графики!$B$5)),"")</f>
        <v>786.29838869874709</v>
      </c>
      <c r="GG224" s="24">
        <v>-0.63213677724424</v>
      </c>
      <c r="GH224" s="25">
        <v>0.37802198807673804</v>
      </c>
      <c r="GI224" s="25">
        <v>-0.55210945280064949</v>
      </c>
      <c r="GJ224" s="25">
        <v>0.42981403720046973</v>
      </c>
      <c r="GK224" s="18">
        <f t="shared" si="475"/>
        <v>8.8151840397657395</v>
      </c>
      <c r="GL224" s="18">
        <f t="shared" si="476"/>
        <v>8.5687940886107263</v>
      </c>
      <c r="GM224" s="18">
        <f>IF(ISNUMBER(GK224),GM223+GK224*0.5,IF(ISNUMBER(GK425),0,""))</f>
        <v>709.73579395020295</v>
      </c>
      <c r="GN224" s="18">
        <f>IF(ISNUMBER(GL224),GN223+GL224*0.5,IF(ISNUMBER(GL425),0,""))</f>
        <v>799.95427338694537</v>
      </c>
      <c r="GO224" s="18">
        <f>IF(ISNUMBER(GM224), GM224*COS(RADIANS(-$C224+Графики!$B$3))+GN224*SIN(RADIANS(-$C224+Графики!$B$3)),"")</f>
        <v>709.73579395020295</v>
      </c>
      <c r="GP224" s="19">
        <f>IF(ISNUMBER(GM224), GM224*COS(RADIANS(-$C224+Графики!$B$5))+GN224*SIN(RADIANS(-$C224+Графики!$B$5)),"")</f>
        <v>799.95427338694537</v>
      </c>
      <c r="GQ224" s="24">
        <v>-0.54919074907932053</v>
      </c>
      <c r="GR224" s="25">
        <v>0.54153120219017492</v>
      </c>
      <c r="GS224" s="25">
        <v>-0.49680452707710498</v>
      </c>
      <c r="GT224" s="25">
        <v>0.41781297523317196</v>
      </c>
      <c r="GU224" s="18">
        <f t="shared" si="477"/>
        <v>9.5182009121313964</v>
      </c>
      <c r="GV224" s="18">
        <f t="shared" si="478"/>
        <v>7.9814586620266628</v>
      </c>
      <c r="GW224" s="18">
        <f>IF(ISNUMBER(GU224),GW223+GU224*0.5,IF(ISNUMBER(GU425),0,""))</f>
        <v>706.75439238225283</v>
      </c>
      <c r="GX224" s="18">
        <f>IF(ISNUMBER(GV224),GX223+GV224*0.5,IF(ISNUMBER(GV425),0,""))</f>
        <v>798.12725217920342</v>
      </c>
      <c r="GY224" s="18">
        <f>IF(ISNUMBER(GW224), GW224*COS(RADIANS(-$C224+Графики!$B$3))+GX224*SIN(RADIANS(-$C224+Графики!$B$3)),"")</f>
        <v>706.75439238225283</v>
      </c>
      <c r="GZ224" s="19">
        <f>IF(ISNUMBER(GW224), GW224*COS(RADIANS(-$C224+Графики!$B$5))+GX224*SIN(RADIANS(-$C224+Графики!$B$5)),"")</f>
        <v>798.12725217920342</v>
      </c>
      <c r="HA224" s="24">
        <v>-0.54377907571548145</v>
      </c>
      <c r="HB224" s="25">
        <v>0.4585125031754439</v>
      </c>
      <c r="HC224" s="25">
        <v>-0.45766987745569798</v>
      </c>
      <c r="HD224" s="25">
        <v>0.56165059020494545</v>
      </c>
      <c r="HE224" s="18">
        <f t="shared" si="479"/>
        <v>8.7465325335307167</v>
      </c>
      <c r="HF224" s="18">
        <f t="shared" si="480"/>
        <v>8.8951318405111888</v>
      </c>
      <c r="HG224" s="18">
        <f>IF(ISNUMBER(HE224),HG223+HE224*0.5,IF(ISNUMBER(HE425),0,""))</f>
        <v>707.6299035385822</v>
      </c>
      <c r="HH224" s="18">
        <f>IF(ISNUMBER(HF224),HH223+HF224*0.5,IF(ISNUMBER(HF425),0,""))</f>
        <v>795.11370446404135</v>
      </c>
      <c r="HI224" s="18">
        <f>IF(ISNUMBER(HG224), HG224*COS(RADIANS(-$C224+Графики!$B$3))+HH224*SIN(RADIANS(-$C224+Графики!$B$3)),"")</f>
        <v>707.6299035385822</v>
      </c>
      <c r="HJ224" s="19">
        <f>IF(ISNUMBER(HG224), HG224*COS(RADIANS(-$C224+Графики!$B$5))+HH224*SIN(RADIANS(-$C224+Графики!$B$5)),"")</f>
        <v>795.11370446404135</v>
      </c>
      <c r="HK224" s="24">
        <v>-0.53926049344613503</v>
      </c>
      <c r="HL224" s="25">
        <v>0.50009983119521639</v>
      </c>
      <c r="HM224" s="25">
        <v>-0.51173710750402857</v>
      </c>
      <c r="HN224" s="25">
        <v>0.44908894637534935</v>
      </c>
      <c r="HO224" s="18">
        <f t="shared" si="481"/>
        <v>9.0700055278559848</v>
      </c>
      <c r="HP224" s="18">
        <f t="shared" si="482"/>
        <v>8.3846908415849004</v>
      </c>
      <c r="HQ224" s="18">
        <f>IF(ISNUMBER(HO224),HQ223+HO224*0.5,IF(ISNUMBER(HO425),0,""))</f>
        <v>706.2325543778453</v>
      </c>
      <c r="HR224" s="18">
        <f>IF(ISNUMBER(HP224),HR223+HP224*0.5,IF(ISNUMBER(HP425),0,""))</f>
        <v>809.0387106492409</v>
      </c>
      <c r="HS224" s="18">
        <f>IF(ISNUMBER(HQ224), HQ224*COS(RADIANS(-$C224+Графики!$B$3))+HR224*SIN(RADIANS(-$C224+Графики!$B$3)),"")</f>
        <v>706.2325543778453</v>
      </c>
      <c r="HT224" s="19">
        <f>IF(ISNUMBER(HQ224), HQ224*COS(RADIANS(-$C224+Графики!$B$5))+HR224*SIN(RADIANS(-$C224+Графики!$B$5)),"")</f>
        <v>809.0387106492409</v>
      </c>
      <c r="HU224" s="24">
        <v>-0.49602423567200604</v>
      </c>
      <c r="HV224" s="25">
        <v>0.44503408823670365</v>
      </c>
      <c r="HW224" s="25">
        <v>-0.61300767308564896</v>
      </c>
      <c r="HX224" s="25">
        <v>0.47686748011995206</v>
      </c>
      <c r="HY224" s="18">
        <f t="shared" si="483"/>
        <v>8.2121907948209234</v>
      </c>
      <c r="HZ224" s="18">
        <f t="shared" si="484"/>
        <v>9.5108115394614288</v>
      </c>
      <c r="IA224" s="18">
        <f>IF(ISNUMBER(HY224),IA223+HY224*0.5,IF(ISNUMBER(HY425),0,""))</f>
        <v>702.97148115348648</v>
      </c>
      <c r="IB224" s="18">
        <f>IF(ISNUMBER(HZ224),IB223+HZ224*0.5,IF(ISNUMBER(HZ425),0,""))</f>
        <v>788.77281184513254</v>
      </c>
      <c r="IC224" s="18">
        <f>IF(ISNUMBER(IA224), IA224*COS(RADIANS(-$C224+Графики!$B$3))+IB224*SIN(RADIANS(-$C224+Графики!$B$3)),"")</f>
        <v>702.97148115348648</v>
      </c>
      <c r="ID224" s="19">
        <f>IF(ISNUMBER(IA224), IA224*COS(RADIANS(-$C224+Графики!$B$5))+IB224*SIN(RADIANS(-$C224+Графики!$B$5)),"")</f>
        <v>788.77281184513254</v>
      </c>
      <c r="IE224" s="24">
        <v>-0.62271399687148654</v>
      </c>
      <c r="IF224" s="25">
        <v>0.39070499820084881</v>
      </c>
      <c r="IG224" s="25">
        <v>-0.59256763912803523</v>
      </c>
      <c r="IH224" s="25">
        <v>0.49264628716934811</v>
      </c>
      <c r="II224" s="18">
        <f t="shared" si="485"/>
        <v>8.8436338025163952</v>
      </c>
      <c r="IJ224" s="18">
        <f t="shared" si="486"/>
        <v>9.4701364930048602</v>
      </c>
      <c r="IK224" s="18">
        <f>IF(ISNUMBER(II224),IK223+II224*0.5,IF(ISNUMBER(II425),0,""))</f>
        <v>704.11941689109278</v>
      </c>
      <c r="IL224" s="18">
        <f>IF(ISNUMBER(IJ224),IL223+IJ224*0.5,IF(ISNUMBER(IJ425),0,""))</f>
        <v>792.8878901785306</v>
      </c>
      <c r="IM224" s="18">
        <f>IF(ISNUMBER(IK224), IK224*COS(RADIANS(-$C224+Графики!$B$3))+IL224*SIN(RADIANS(-$C224+Графики!$B$3)),"")</f>
        <v>704.11941689109278</v>
      </c>
      <c r="IN224" s="19">
        <f>IF(ISNUMBER(IK224), IK224*COS(RADIANS(-$C224+Графики!$B$5))+IL224*SIN(RADIANS(-$C224+Графики!$B$5)),"")</f>
        <v>792.8878901785306</v>
      </c>
      <c r="IO224" s="24">
        <v>-0.52042725775432719</v>
      </c>
      <c r="IP224" s="25">
        <v>0.41449203724189976</v>
      </c>
      <c r="IQ224" s="25">
        <v>-0.61465523876377504</v>
      </c>
      <c r="IR224" s="25">
        <v>0.48571707862810565</v>
      </c>
      <c r="IS224" s="18">
        <f t="shared" si="487"/>
        <v>8.1586194558813538</v>
      </c>
      <c r="IT224" s="18">
        <f t="shared" si="488"/>
        <v>9.6024123948297806</v>
      </c>
      <c r="IU224" s="18">
        <f>IF(ISNUMBER(IS224),IU223+IS224*0.5,IF(ISNUMBER(IS425),0,""))</f>
        <v>697.61484182534082</v>
      </c>
      <c r="IV224" s="18">
        <f>IF(ISNUMBER(IT224),IV223+IT224*0.5,IF(ISNUMBER(IT425),0,""))</f>
        <v>799.46533981058462</v>
      </c>
      <c r="IW224" s="18">
        <f>IF(ISNUMBER(IU224), IU224*COS(RADIANS(-$C224+Графики!$B$3))+IV224*SIN(RADIANS(-$C224+Графики!$B$3)),"")</f>
        <v>697.61484182534082</v>
      </c>
      <c r="IX224" s="19">
        <f>IF(ISNUMBER(IU224), IU224*COS(RADIANS(-$C224+Графики!$B$5))+IV224*SIN(RADIANS(-$C224+Графики!$B$5)),"")</f>
        <v>799.46533981058462</v>
      </c>
    </row>
    <row r="225" spans="1:258" s="88" customFormat="1" x14ac:dyDescent="0.25">
      <c r="A225" s="44">
        <v>225</v>
      </c>
      <c r="B225" s="50">
        <v>0</v>
      </c>
      <c r="C225" s="11">
        <f>IF(Графики!$A$7="Расчитывать с учетом закручивания скважины",B225,0)</f>
        <v>0</v>
      </c>
      <c r="D225" s="47">
        <v>111</v>
      </c>
      <c r="E225" s="34">
        <f>IF(ISNUMBER(INDEX($I$1:$IX$303,$A225,E$1) ),INDEX($I$1:$IX$303,$A225,E$1),0)</f>
        <v>7.3988828165773803</v>
      </c>
      <c r="F225" s="35">
        <f>IF(ISNUMBER(INDEX($I$1:$IX$303,$A225,F$1) ),INDEX($I$1:$IX$303,$A225,F$1),0)</f>
        <v>7.4747432993526353</v>
      </c>
      <c r="G225" s="35">
        <f>IF(ISNUMBER(INDEX($I$1:$IX$303,$A225,G$1) ),INDEX($I$1:$IX$303,$A225,G$1)-$G$305,0)</f>
        <v>-270.98163692937624</v>
      </c>
      <c r="H225" s="36">
        <f>IF(ISNUMBER(INDEX($I$1:$IX$303,$A225,H$1) ),INDEX($I$1:$IX$303,$A225,H$1)-$H$305,0)</f>
        <v>-351.50713051234038</v>
      </c>
      <c r="I225" s="29">
        <v>-0.41833568520524222</v>
      </c>
      <c r="J225" s="25">
        <v>0.42952156769249827</v>
      </c>
      <c r="K225" s="25">
        <v>-0.40880484786409832</v>
      </c>
      <c r="L225" s="25">
        <v>0.44774561642293875</v>
      </c>
      <c r="M225" s="18">
        <f t="shared" si="439"/>
        <v>7.3988828165773803</v>
      </c>
      <c r="N225" s="18">
        <f t="shared" si="440"/>
        <v>7.4747432993526353</v>
      </c>
      <c r="O225" s="18">
        <f>IF(ISNUMBER(M225),O224+M225*0.5,IF(ISNUMBER(M426),0,""))</f>
        <v>706.93451896003842</v>
      </c>
      <c r="P225" s="18">
        <f>IF(ISNUMBER(N225),P224+N225*0.5,IF(ISNUMBER(N426),0,""))</f>
        <v>803.92253297169714</v>
      </c>
      <c r="Q225" s="18">
        <f>IF(ISNUMBER(O225), O225*COS(RADIANS(-$C225+Графики!$B$3))+P225*SIN(RADIANS(-$C225+Графики!$B$3)),"")</f>
        <v>706.93451896003842</v>
      </c>
      <c r="R225" s="19">
        <f>IF(ISNUMBER(O225), O225*COS(RADIANS(-$C225+Графики!$B$5))+P225*SIN(RADIANS(-$C225+Графики!$B$5)),"")</f>
        <v>803.92253297169714</v>
      </c>
      <c r="S225" s="29">
        <v>-0.46144439304041296</v>
      </c>
      <c r="T225" s="25">
        <v>0.40459110571124213</v>
      </c>
      <c r="U225" s="25">
        <v>-0.36001821741176399</v>
      </c>
      <c r="V225" s="25">
        <v>0.43223930698563473</v>
      </c>
      <c r="W225" s="18">
        <f t="shared" si="441"/>
        <v>7.557513501831461</v>
      </c>
      <c r="X225" s="18">
        <f t="shared" si="442"/>
        <v>6.9136960828493699</v>
      </c>
      <c r="Y225" s="18">
        <f>IF(ISNUMBER(W225),Y224+W225*0.5,IF(ISNUMBER(W426),0,""))</f>
        <v>705.54505300295716</v>
      </c>
      <c r="Z225" s="18">
        <f>IF(ISNUMBER(X225),Z224+X225*0.5,IF(ISNUMBER(X426),0,""))</f>
        <v>805.05539097311873</v>
      </c>
      <c r="AA225" s="18">
        <f>IF(ISNUMBER(Y225), Y225*COS(RADIANS(-$C225+Графики!$B$3))+Z225*SIN(RADIANS(-$C225+Графики!$B$3)),"")</f>
        <v>705.54505300295716</v>
      </c>
      <c r="AB225" s="18">
        <f>IF(ISNUMBER(Y225), Y225*COS(RADIANS(-$C225+Графики!$B$5))+Z225*SIN(RADIANS(-$C225+Графики!$B$5)),"")</f>
        <v>805.05539097311873</v>
      </c>
      <c r="AC225" s="24">
        <v>-0.39769936100290382</v>
      </c>
      <c r="AD225" s="25">
        <v>0.31244184289247279</v>
      </c>
      <c r="AE225" s="25">
        <v>-0.42791230623893262</v>
      </c>
      <c r="AF225" s="25">
        <v>0.28265759548588876</v>
      </c>
      <c r="AG225" s="18">
        <f t="shared" si="443"/>
        <v>6.1971114144992532</v>
      </c>
      <c r="AH225" s="18">
        <f t="shared" si="444"/>
        <v>6.2008524369283213</v>
      </c>
      <c r="AI225" s="18">
        <f>IF(ISNUMBER(AG225),AI224+AG225*0.5,IF(ISNUMBER(AG426),0,""))</f>
        <v>707.15829162144144</v>
      </c>
      <c r="AJ225" s="18">
        <f>IF(ISNUMBER(AH225),AJ224+AH225*0.5,IF(ISNUMBER(AH426),0,""))</f>
        <v>806.28897414188179</v>
      </c>
      <c r="AK225" s="18">
        <f>IF(ISNUMBER(AI225), AI225*COS(RADIANS(-$C225+Графики!$B$3))+AJ225*SIN(RADIANS(-$C225+Графики!$B$3)),"")</f>
        <v>707.15829162144144</v>
      </c>
      <c r="AL225" s="19">
        <f>IF(ISNUMBER(AI225), AI225*COS(RADIANS(-$C225+Графики!$B$5))+AJ225*SIN(RADIANS(-$C225+Графики!$B$5)),"")</f>
        <v>806.28897414188179</v>
      </c>
      <c r="AM225" s="24">
        <v>-0.48046697244596093</v>
      </c>
      <c r="AN225" s="25">
        <v>0.29254739993609613</v>
      </c>
      <c r="AO225" s="25">
        <v>-0.42251441928913491</v>
      </c>
      <c r="AP225" s="25">
        <v>0.32002328725265772</v>
      </c>
      <c r="AQ225" s="18">
        <f t="shared" si="445"/>
        <v>6.7457718190549461</v>
      </c>
      <c r="AR225" s="18">
        <f t="shared" si="446"/>
        <v>6.4798185530014552</v>
      </c>
      <c r="AS225" s="18">
        <f>IF(ISNUMBER(AQ225),AS224+AQ225*0.5,IF(ISNUMBER(AQ426),0,""))</f>
        <v>699.39456051244201</v>
      </c>
      <c r="AT225" s="18">
        <f>IF(ISNUMBER(AR225),AT224+AR225*0.5,IF(ISNUMBER(AR426),0,""))</f>
        <v>797.70271800045896</v>
      </c>
      <c r="AU225" s="18">
        <f>IF(ISNUMBER(AS225), AS225*COS(RADIANS(-$C225+Графики!$B$3))+AT225*SIN(RADIANS(-$C225+Графики!$B$3)),"")</f>
        <v>699.39456051244201</v>
      </c>
      <c r="AV225" s="19">
        <f>IF(ISNUMBER(AS225), AS225*COS(RADIANS(-$C225+Графики!$B$5))+AT225*SIN(RADIANS(-$C225+Графики!$B$5)),"")</f>
        <v>797.70271800045896</v>
      </c>
      <c r="AW225" s="24">
        <v>-0.43985485438810079</v>
      </c>
      <c r="AX225" s="25">
        <v>0.36572038202676005</v>
      </c>
      <c r="AY225" s="25">
        <v>-0.44394765812694514</v>
      </c>
      <c r="AZ225" s="25">
        <v>0.29300221186643105</v>
      </c>
      <c r="BA225" s="18">
        <f t="shared" si="447"/>
        <v>7.0299122200456843</v>
      </c>
      <c r="BB225" s="18">
        <f t="shared" si="448"/>
        <v>6.4310564961441132</v>
      </c>
      <c r="BC225" s="18">
        <f>IF(ISNUMBER(BA225),BC224+BA225*0.5,IF(ISNUMBER(BA426),0,""))</f>
        <v>699.25342813719453</v>
      </c>
      <c r="BD225" s="18">
        <f>IF(ISNUMBER(BB225),BD224+BB225*0.5,IF(ISNUMBER(BB426),0,""))</f>
        <v>802.68818125017935</v>
      </c>
      <c r="BE225" s="18">
        <f>IF(ISNUMBER(BC225), BC225*COS(RADIANS(-$C225+Графики!$B$3))+BD225*SIN(RADIANS(-$C225+Графики!$B$3)),"")</f>
        <v>699.25342813719453</v>
      </c>
      <c r="BF225" s="19">
        <f>IF(ISNUMBER(BC225), BC225*COS(RADIANS(-$C225+Графики!$B$5))+BD225*SIN(RADIANS(-$C225+Графики!$B$5)),"")</f>
        <v>802.68818125017935</v>
      </c>
      <c r="BG225" s="24">
        <v>-0.49079472251572809</v>
      </c>
      <c r="BH225" s="25">
        <v>0.47495501107073335</v>
      </c>
      <c r="BI225" s="25">
        <v>-0.32322534298394251</v>
      </c>
      <c r="BJ225" s="25">
        <v>0.36548577993851483</v>
      </c>
      <c r="BK225" s="18">
        <f t="shared" si="449"/>
        <v>8.4276565345436296</v>
      </c>
      <c r="BL225" s="18">
        <f t="shared" si="450"/>
        <v>6.0101021623187432</v>
      </c>
      <c r="BM225" s="18">
        <f>IF(ISNUMBER(BK225),BM224+BK225*0.5,IF(ISNUMBER(BK426),0,""))</f>
        <v>704.54873666068079</v>
      </c>
      <c r="BN225" s="18">
        <f>IF(ISNUMBER(BL225),BN224+BL225*0.5,IF(ISNUMBER(BL426),0,""))</f>
        <v>792.30602926746838</v>
      </c>
      <c r="BO225" s="18">
        <f>IF(ISNUMBER(BM225), BM225*COS(RADIANS(-$C225+Графики!$B$3))+BN225*SIN(RADIANS(-$C225+Графики!$B$3)),"")</f>
        <v>704.54873666068079</v>
      </c>
      <c r="BP225" s="19">
        <f>IF(ISNUMBER(BM225), BM225*COS(RADIANS(-$C225+Графики!$B$5))+BN225*SIN(RADIANS(-$C225+Графики!$B$5)),"")</f>
        <v>792.30602926746838</v>
      </c>
      <c r="BQ225" s="24">
        <v>-0.41393120250241866</v>
      </c>
      <c r="BR225" s="25">
        <v>0.29452437585940727</v>
      </c>
      <c r="BS225" s="25">
        <v>-0.49836375147541578</v>
      </c>
      <c r="BT225" s="25">
        <v>0.35616076750041981</v>
      </c>
      <c r="BU225" s="18">
        <f t="shared" si="451"/>
        <v>6.1824018385340427</v>
      </c>
      <c r="BV225" s="18">
        <f t="shared" si="452"/>
        <v>7.4570640840177997</v>
      </c>
      <c r="BW225" s="18">
        <f>IF(ISNUMBER(BU225),BW224+BU225*0.5,IF(ISNUMBER(BU426),0,""))</f>
        <v>707.38730103289947</v>
      </c>
      <c r="BX225" s="18">
        <f>IF(ISNUMBER(BV225),BX224+BV225*0.5,IF(ISNUMBER(BV426),0,""))</f>
        <v>799.05339531583957</v>
      </c>
      <c r="BY225" s="18">
        <f>IF(ISNUMBER(BW225), BW225*COS(RADIANS(-$C225+Графики!$B$3))+BX225*SIN(RADIANS(-$C225+Графики!$B$3)),"")</f>
        <v>707.38730103289947</v>
      </c>
      <c r="BZ225" s="19">
        <f>IF(ISNUMBER(BW225), BW225*COS(RADIANS(-$C225+Графики!$B$5))+BX225*SIN(RADIANS(-$C225+Графики!$B$5)),"")</f>
        <v>799.05339531583957</v>
      </c>
      <c r="CA225" s="29">
        <v>-0.41100891470321943</v>
      </c>
      <c r="CB225" s="25">
        <v>0.40381747992953965</v>
      </c>
      <c r="CC225" s="25">
        <v>-0.45575910365789818</v>
      </c>
      <c r="CD225" s="25">
        <v>0.27770886502107683</v>
      </c>
      <c r="CE225" s="18">
        <f t="shared" si="453"/>
        <v>7.1106417874229493</v>
      </c>
      <c r="CF225" s="18">
        <f t="shared" si="454"/>
        <v>6.4006718004490466</v>
      </c>
      <c r="CG225" s="18">
        <f>IF(ISNUMBER(CE225),CG224+CE225*0.5,IF(ISNUMBER(CE426),0,""))</f>
        <v>714.91939980856591</v>
      </c>
      <c r="CH225" s="18">
        <f>IF(ISNUMBER(CF225),CH224+CF225*0.5,IF(ISNUMBER(CF426),0,""))</f>
        <v>811.86055196894335</v>
      </c>
      <c r="CI225" s="18">
        <f>IF(ISNUMBER(CG225), CG225*COS(RADIANS(-$C225+Графики!$B$3))+CH225*SIN(RADIANS(-$C225+Графики!$B$3)),"")</f>
        <v>714.91939980856591</v>
      </c>
      <c r="CJ225" s="19">
        <f>IF(ISNUMBER(CG225), CG225*COS(RADIANS(-$C225+Графики!$B$5))+CH225*SIN(RADIANS(-$C225+Графики!$B$5)),"")</f>
        <v>811.86055196894335</v>
      </c>
      <c r="CK225" s="24">
        <v>-0.41110500833229491</v>
      </c>
      <c r="CL225" s="25">
        <v>0.34633597263835747</v>
      </c>
      <c r="CM225" s="25">
        <v>-0.39779668122085943</v>
      </c>
      <c r="CN225" s="25">
        <v>0.40287992052312138</v>
      </c>
      <c r="CO225" s="18">
        <f t="shared" si="455"/>
        <v>6.6098713714702839</v>
      </c>
      <c r="CP225" s="18">
        <f t="shared" si="456"/>
        <v>6.9871646180308016</v>
      </c>
      <c r="CQ225" s="18">
        <f>IF(ISNUMBER(CO225),CQ224+CO225*0.5,IF(ISNUMBER(CO426),0,""))</f>
        <v>713.09012198475648</v>
      </c>
      <c r="CR225" s="18">
        <f>IF(ISNUMBER(CP225),CR224+CP225*0.5,IF(ISNUMBER(CP426),0,""))</f>
        <v>806.69254021219774</v>
      </c>
      <c r="CS225" s="18">
        <f>IF(ISNUMBER(CQ225), CQ225*COS(RADIANS(-$C225+Графики!$B$3))+CR225*SIN(RADIANS(-$C225+Графики!$B$3)),"")</f>
        <v>713.09012198475648</v>
      </c>
      <c r="CT225" s="19">
        <f>IF(ISNUMBER(CQ225), CQ225*COS(RADIANS(-$C225+Графики!$B$5))+CR225*SIN(RADIANS(-$C225+Графики!$B$5)),"")</f>
        <v>806.69254021219774</v>
      </c>
      <c r="CU225" s="24">
        <v>-0.48997629182305225</v>
      </c>
      <c r="CV225" s="25">
        <v>0.37572005806332498</v>
      </c>
      <c r="CW225" s="25">
        <v>-0.39958812213903405</v>
      </c>
      <c r="CX225" s="25">
        <v>0.4463631924006688</v>
      </c>
      <c r="CY225" s="18">
        <f t="shared" si="457"/>
        <v>7.5545539541440121</v>
      </c>
      <c r="CZ225" s="18">
        <f t="shared" si="458"/>
        <v>7.382250820976048</v>
      </c>
      <c r="DA225" s="18">
        <f>IF(ISNUMBER(CY225),DA224+CY225*0.5,IF(ISNUMBER(CY426),0,""))</f>
        <v>707.68031362144745</v>
      </c>
      <c r="DB225" s="18">
        <f>IF(ISNUMBER(CZ225),DB224+CZ225*0.5,IF(ISNUMBER(CZ426),0,""))</f>
        <v>806.07157442990524</v>
      </c>
      <c r="DC225" s="18">
        <f>IF(ISNUMBER(DA225), DA225*COS(RADIANS(-$C225+Графики!$B$3))+DB225*SIN(RADIANS(-$C225+Графики!$B$3)),"")</f>
        <v>707.68031362144745</v>
      </c>
      <c r="DD225" s="19">
        <f>IF(ISNUMBER(DA225), DA225*COS(RADIANS(-$C225+Графики!$B$5))+DB225*SIN(RADIANS(-$C225+Графики!$B$5)),"")</f>
        <v>806.07157442990524</v>
      </c>
      <c r="DE225" s="24">
        <v>-0.3912536747048494</v>
      </c>
      <c r="DF225" s="25">
        <v>0.32350123243672224</v>
      </c>
      <c r="DG225" s="25">
        <v>-0.45857302312744486</v>
      </c>
      <c r="DH225" s="25">
        <v>0.40074030086037216</v>
      </c>
      <c r="DI225" s="18">
        <f t="shared" si="459"/>
        <v>6.2373727925183475</v>
      </c>
      <c r="DJ225" s="18">
        <f t="shared" si="460"/>
        <v>7.4988531228945901</v>
      </c>
      <c r="DK225" s="18">
        <f>IF(ISNUMBER(DI225),DK224+DI225*0.5,IF(ISNUMBER(DI426),0,""))</f>
        <v>698.18512572212546</v>
      </c>
      <c r="DL225" s="18">
        <f>IF(ISNUMBER(DJ225),DL224+DJ225*0.5,IF(ISNUMBER(DJ426),0,""))</f>
        <v>805.44408823310255</v>
      </c>
      <c r="DM225" s="18">
        <f>IF(ISNUMBER(DK225), DK225*COS(RADIANS(-$C225+Графики!$B$3))+DL225*SIN(RADIANS(-$C225+Графики!$B$3)),"")</f>
        <v>698.18512572212546</v>
      </c>
      <c r="DN225" s="19">
        <f>IF(ISNUMBER(DK225), DK225*COS(RADIANS(-$C225+Графики!$B$5))+DL225*SIN(RADIANS(-$C225+Графики!$B$5)),"")</f>
        <v>805.44408823310255</v>
      </c>
      <c r="DO225" s="24">
        <v>-0.43632771348574517</v>
      </c>
      <c r="DP225" s="25">
        <v>0.36849711452527412</v>
      </c>
      <c r="DQ225" s="25">
        <v>-0.3973951473033569</v>
      </c>
      <c r="DR225" s="25">
        <v>0.32917675909248545</v>
      </c>
      <c r="DS225" s="18">
        <f t="shared" si="461"/>
        <v>7.0233638330197046</v>
      </c>
      <c r="DT225" s="18">
        <f t="shared" si="462"/>
        <v>6.340493525510956</v>
      </c>
      <c r="DU225" s="18">
        <f>IF(ISNUMBER(DS225),DU224+DS225*0.5,IF(ISNUMBER(DS426),0,""))</f>
        <v>714.10900035539669</v>
      </c>
      <c r="DV225" s="18">
        <f>IF(ISNUMBER(DT225),DV224+DT225*0.5,IF(ISNUMBER(DT426),0,""))</f>
        <v>806.14323977676156</v>
      </c>
      <c r="DW225" s="18">
        <f>IF(ISNUMBER(DU225), DU225*COS(RADIANS(-$C225+Графики!$B$3))+DV225*SIN(RADIANS(-$C225+Графики!$B$3)),"")</f>
        <v>714.10900035539669</v>
      </c>
      <c r="DX225" s="19">
        <f>IF(ISNUMBER(DU225), DU225*COS(RADIANS(-$C225+Графики!$B$5))+DV225*SIN(RADIANS(-$C225+Графики!$B$5)),"")</f>
        <v>806.14323977676156</v>
      </c>
      <c r="DY225" s="24">
        <v>-0.40672919713103872</v>
      </c>
      <c r="DZ225" s="25">
        <v>0.39698003138577453</v>
      </c>
      <c r="EA225" s="25">
        <v>-0.38621837734121134</v>
      </c>
      <c r="EB225" s="25">
        <v>0.33159333868565999</v>
      </c>
      <c r="EC225" s="18">
        <f t="shared" si="463"/>
        <v>7.0136286306494382</v>
      </c>
      <c r="ED225" s="18">
        <f t="shared" si="464"/>
        <v>6.2640479612108058</v>
      </c>
      <c r="EE225" s="18">
        <f>IF(ISNUMBER(EC225),EE224+EC225*0.5,IF(ISNUMBER(EC426),0,""))</f>
        <v>700.9136073174908</v>
      </c>
      <c r="EF225" s="18">
        <f>IF(ISNUMBER(ED225),EF224+ED225*0.5,IF(ISNUMBER(ED426),0,""))</f>
        <v>797.56121555493723</v>
      </c>
      <c r="EG225" s="18">
        <f>IF(ISNUMBER(EE225), EE225*COS(RADIANS(-$C225+Графики!$B$3))+EF225*SIN(RADIANS(-$C225+Графики!$B$3)),"")</f>
        <v>700.9136073174908</v>
      </c>
      <c r="EH225" s="19">
        <f>IF(ISNUMBER(EE225), EE225*COS(RADIANS(-$C225+Графики!$B$5))+EF225*SIN(RADIANS(-$C225+Графики!$B$5)),"")</f>
        <v>797.56121555493723</v>
      </c>
      <c r="EI225" s="24">
        <v>-0.47653313456427759</v>
      </c>
      <c r="EJ225" s="25">
        <v>0.4751427897506294</v>
      </c>
      <c r="EK225" s="25">
        <v>-0.43820410771027851</v>
      </c>
      <c r="EL225" s="25">
        <v>0.28195409036735708</v>
      </c>
      <c r="EM225" s="18">
        <f t="shared" si="465"/>
        <v>8.3048436778935102</v>
      </c>
      <c r="EN225" s="18">
        <f t="shared" si="466"/>
        <v>6.2845244769648456</v>
      </c>
      <c r="EO225" s="18">
        <f>IF(ISNUMBER(EM225),EO224+EM225*0.5,IF(ISNUMBER(EM426),0,""))</f>
        <v>710.18239224293723</v>
      </c>
      <c r="EP225" s="18">
        <f>IF(ISNUMBER(EN225),EP224+EN225*0.5,IF(ISNUMBER(EN426),0,""))</f>
        <v>803.46945324133208</v>
      </c>
      <c r="EQ225" s="18">
        <f>IF(ISNUMBER(EO225), EO225*COS(RADIANS(-$C225+Графики!$B$3))+EP225*SIN(RADIANS(-$C225+Графики!$B$3)),"")</f>
        <v>710.18239224293723</v>
      </c>
      <c r="ER225" s="19">
        <f>IF(ISNUMBER(EO225), EO225*COS(RADIANS(-$C225+Графики!$B$5))+EP225*SIN(RADIANS(-$C225+Графики!$B$5)),"")</f>
        <v>803.46945324133208</v>
      </c>
      <c r="ES225" s="24">
        <v>-0.49519369634973276</v>
      </c>
      <c r="ET225" s="25">
        <v>0.32240801939527586</v>
      </c>
      <c r="EU225" s="25">
        <v>-0.3925964979525538</v>
      </c>
      <c r="EV225" s="25">
        <v>0.36647722246402081</v>
      </c>
      <c r="EW225" s="18">
        <f t="shared" si="467"/>
        <v>7.1348604186544407</v>
      </c>
      <c r="EX225" s="18">
        <f t="shared" si="468"/>
        <v>6.624119399116891</v>
      </c>
      <c r="EY225" s="18">
        <f>IF(ISNUMBER(EW225),EY224+EW225*0.5,IF(ISNUMBER(EW426),0,""))</f>
        <v>695.22829185248156</v>
      </c>
      <c r="EZ225" s="18">
        <f>IF(ISNUMBER(EX225),EZ224+EX225*0.5,IF(ISNUMBER(EX426),0,""))</f>
        <v>800.29871210200304</v>
      </c>
      <c r="FA225" s="18">
        <f>IF(ISNUMBER(EY225), EY225*COS(RADIANS(-$C225+Графики!$B$3))+EZ225*SIN(RADIANS(-$C225+Графики!$B$3)),"")</f>
        <v>695.22829185248156</v>
      </c>
      <c r="FB225" s="19">
        <f>IF(ISNUMBER(EY225), EY225*COS(RADIANS(-$C225+Графики!$B$5))+EZ225*SIN(RADIANS(-$C225+Графики!$B$5)),"")</f>
        <v>800.29871210200304</v>
      </c>
      <c r="FC225" s="24">
        <v>-0.49336636419573776</v>
      </c>
      <c r="FD225" s="25">
        <v>0.3645689297479775</v>
      </c>
      <c r="FE225" s="25">
        <v>-0.44061871526741436</v>
      </c>
      <c r="FF225" s="25">
        <v>0.27902462272507877</v>
      </c>
      <c r="FG225" s="18">
        <f t="shared" si="469"/>
        <v>7.4868278797429495</v>
      </c>
      <c r="FH225" s="18">
        <f t="shared" si="470"/>
        <v>6.2800315637919963</v>
      </c>
      <c r="FI225" s="18">
        <f>IF(ISNUMBER(FG225),FI224+FG225*0.5,IF(ISNUMBER(FG426),0,""))</f>
        <v>704.48273810504702</v>
      </c>
      <c r="FJ225" s="18">
        <f>IF(ISNUMBER(FH225),FJ224+FH225*0.5,IF(ISNUMBER(FH426),0,""))</f>
        <v>805.5129170637025</v>
      </c>
      <c r="FK225" s="18">
        <f>IF(ISNUMBER(FI225), FI225*COS(RADIANS(-$C225+Графики!$B$3))+FJ225*SIN(RADIANS(-$C225+Графики!$B$3)),"")</f>
        <v>704.48273810504702</v>
      </c>
      <c r="FL225" s="19">
        <f>IF(ISNUMBER(FI225), FI225*COS(RADIANS(-$C225+Графики!$B$5))+FJ225*SIN(RADIANS(-$C225+Графики!$B$5)),"")</f>
        <v>805.5129170637025</v>
      </c>
      <c r="FM225" s="24">
        <v>-0.37216734164466359</v>
      </c>
      <c r="FN225" s="25">
        <v>0.44655498905296098</v>
      </c>
      <c r="FO225" s="25">
        <v>-0.48120681774312235</v>
      </c>
      <c r="FP225" s="25">
        <v>0.4354330761489823</v>
      </c>
      <c r="FQ225" s="18">
        <f t="shared" si="471"/>
        <v>7.1446393796836887</v>
      </c>
      <c r="FR225" s="18">
        <f t="shared" si="472"/>
        <v>7.9991067945640699</v>
      </c>
      <c r="FS225" s="18">
        <f>IF(ISNUMBER(FQ225),FS224+FQ225*0.5,IF(ISNUMBER(FQ426),0,""))</f>
        <v>709.96208548529273</v>
      </c>
      <c r="FT225" s="18">
        <f>IF(ISNUMBER(FR225),FT224+FR225*0.5,IF(ISNUMBER(FR426),0,""))</f>
        <v>799.79129173204967</v>
      </c>
      <c r="FU225" s="18">
        <f>IF(ISNUMBER(FS225), FS225*COS(RADIANS(-$C225+Графики!$B$3))+FT225*SIN(RADIANS(-$C225+Графики!$B$3)),"")</f>
        <v>709.96208548529273</v>
      </c>
      <c r="FV225" s="19">
        <f>IF(ISNUMBER(FS225), FS225*COS(RADIANS(-$C225+Графики!$B$5))+FT225*SIN(RADIANS(-$C225+Графики!$B$5)),"")</f>
        <v>799.79129173204967</v>
      </c>
      <c r="FW225" s="24">
        <v>-0.49332332026143333</v>
      </c>
      <c r="FX225" s="25">
        <v>0.31961715814268432</v>
      </c>
      <c r="FY225" s="25">
        <v>-0.34665511451603126</v>
      </c>
      <c r="FZ225" s="25">
        <v>0.40086485735046529</v>
      </c>
      <c r="GA225" s="18">
        <f t="shared" si="473"/>
        <v>7.0941844787240269</v>
      </c>
      <c r="GB225" s="18">
        <f t="shared" si="474"/>
        <v>6.5232961011275474</v>
      </c>
      <c r="GC225" s="18">
        <f>IF(ISNUMBER(GA225),GC224+GA225*0.5,IF(ISNUMBER(GA426),0,""))</f>
        <v>711.72112563817927</v>
      </c>
      <c r="GD225" s="18">
        <f>IF(ISNUMBER(GB225),GD224+GB225*0.5,IF(ISNUMBER(GB426),0,""))</f>
        <v>789.56003674931083</v>
      </c>
      <c r="GE225" s="18">
        <f>IF(ISNUMBER(GC225), GC225*COS(RADIANS(-$C225+Графики!$B$3))+GD225*SIN(RADIANS(-$C225+Графики!$B$3)),"")</f>
        <v>711.72112563817927</v>
      </c>
      <c r="GF225" s="19">
        <f>IF(ISNUMBER(GC225), GC225*COS(RADIANS(-$C225+Графики!$B$5))+GD225*SIN(RADIANS(-$C225+Графики!$B$5)),"")</f>
        <v>789.56003674931083</v>
      </c>
      <c r="GG225" s="24">
        <v>-0.37864489803014567</v>
      </c>
      <c r="GH225" s="25">
        <v>0.42594288482794185</v>
      </c>
      <c r="GI225" s="25">
        <v>-0.37672039388318035</v>
      </c>
      <c r="GJ225" s="25">
        <v>0.47382961015543745</v>
      </c>
      <c r="GK225" s="18">
        <f t="shared" si="475"/>
        <v>7.0212952748278363</v>
      </c>
      <c r="GL225" s="18">
        <f t="shared" si="476"/>
        <v>7.4223808579964103</v>
      </c>
      <c r="GM225" s="18">
        <f>IF(ISNUMBER(GK225),GM224+GK225*0.5,IF(ISNUMBER(GK426),0,""))</f>
        <v>713.24644158761691</v>
      </c>
      <c r="GN225" s="18">
        <f>IF(ISNUMBER(GL225),GN224+GL225*0.5,IF(ISNUMBER(GL426),0,""))</f>
        <v>803.66546381594355</v>
      </c>
      <c r="GO225" s="18">
        <f>IF(ISNUMBER(GM225), GM225*COS(RADIANS(-$C225+Графики!$B$3))+GN225*SIN(RADIANS(-$C225+Графики!$B$3)),"")</f>
        <v>713.24644158761691</v>
      </c>
      <c r="GP225" s="19">
        <f>IF(ISNUMBER(GM225), GM225*COS(RADIANS(-$C225+Графики!$B$5))+GN225*SIN(RADIANS(-$C225+Графики!$B$5)),"")</f>
        <v>803.66546381594355</v>
      </c>
      <c r="GQ225" s="24">
        <v>-0.42954835898570665</v>
      </c>
      <c r="GR225" s="25">
        <v>0.35439757696484164</v>
      </c>
      <c r="GS225" s="25">
        <v>-0.4919543539971809</v>
      </c>
      <c r="GT225" s="25">
        <v>0.44194371134843757</v>
      </c>
      <c r="GU225" s="18">
        <f t="shared" si="477"/>
        <v>6.8411655060058401</v>
      </c>
      <c r="GV225" s="18">
        <f t="shared" si="478"/>
        <v>8.149707842253413</v>
      </c>
      <c r="GW225" s="18">
        <f>IF(ISNUMBER(GU225),GW224+GU225*0.5,IF(ISNUMBER(GU426),0,""))</f>
        <v>710.17497513525575</v>
      </c>
      <c r="GX225" s="18">
        <f>IF(ISNUMBER(GV225),GX224+GV225*0.5,IF(ISNUMBER(GV426),0,""))</f>
        <v>802.20210610033018</v>
      </c>
      <c r="GY225" s="18">
        <f>IF(ISNUMBER(GW225), GW225*COS(RADIANS(-$C225+Графики!$B$3))+GX225*SIN(RADIANS(-$C225+Графики!$B$3)),"")</f>
        <v>710.17497513525575</v>
      </c>
      <c r="GZ225" s="19">
        <f>IF(ISNUMBER(GW225), GW225*COS(RADIANS(-$C225+Графики!$B$5))+GX225*SIN(RADIANS(-$C225+Графики!$B$5)),"")</f>
        <v>802.20210610033018</v>
      </c>
      <c r="HA225" s="24">
        <v>-0.3395662766062123</v>
      </c>
      <c r="HB225" s="25">
        <v>0.41479696355965801</v>
      </c>
      <c r="HC225" s="25">
        <v>-0.35436419260923091</v>
      </c>
      <c r="HD225" s="25">
        <v>0.2917774818732739</v>
      </c>
      <c r="HE225" s="18">
        <f t="shared" si="479"/>
        <v>6.5830136005387594</v>
      </c>
      <c r="HF225" s="18">
        <f t="shared" si="480"/>
        <v>5.6386199475271592</v>
      </c>
      <c r="HG225" s="18">
        <f>IF(ISNUMBER(HE225),HG224+HE225*0.5,IF(ISNUMBER(HE426),0,""))</f>
        <v>710.92141033885162</v>
      </c>
      <c r="HH225" s="18">
        <f>IF(ISNUMBER(HF225),HH224+HF225*0.5,IF(ISNUMBER(HF426),0,""))</f>
        <v>797.9330144378049</v>
      </c>
      <c r="HI225" s="18">
        <f>IF(ISNUMBER(HG225), HG225*COS(RADIANS(-$C225+Графики!$B$3))+HH225*SIN(RADIANS(-$C225+Графики!$B$3)),"")</f>
        <v>710.92141033885162</v>
      </c>
      <c r="HJ225" s="19">
        <f>IF(ISNUMBER(HG225), HG225*COS(RADIANS(-$C225+Графики!$B$5))+HH225*SIN(RADIANS(-$C225+Графики!$B$5)),"")</f>
        <v>797.9330144378049</v>
      </c>
      <c r="HK225" s="24">
        <v>-0.48302598948890207</v>
      </c>
      <c r="HL225" s="25">
        <v>0.32095854893563158</v>
      </c>
      <c r="HM225" s="25">
        <v>-0.46834615770450916</v>
      </c>
      <c r="HN225" s="25">
        <v>0.42752198784644901</v>
      </c>
      <c r="HO225" s="18">
        <f t="shared" si="481"/>
        <v>7.0160311037135434</v>
      </c>
      <c r="HP225" s="18">
        <f t="shared" si="482"/>
        <v>7.8178447635291093</v>
      </c>
      <c r="HQ225" s="18">
        <f>IF(ISNUMBER(HO225),HQ224+HO225*0.5,IF(ISNUMBER(HO426),0,""))</f>
        <v>709.74056992970202</v>
      </c>
      <c r="HR225" s="18">
        <f>IF(ISNUMBER(HP225),HR224+HP225*0.5,IF(ISNUMBER(HP426),0,""))</f>
        <v>812.94763303100547</v>
      </c>
      <c r="HS225" s="18">
        <f>IF(ISNUMBER(HQ225), HQ225*COS(RADIANS(-$C225+Графики!$B$3))+HR225*SIN(RADIANS(-$C225+Графики!$B$3)),"")</f>
        <v>709.74056992970202</v>
      </c>
      <c r="HT225" s="19">
        <f>IF(ISNUMBER(HQ225), HQ225*COS(RADIANS(-$C225+Графики!$B$5))+HR225*SIN(RADIANS(-$C225+Графики!$B$5)),"")</f>
        <v>812.94763303100547</v>
      </c>
      <c r="HU225" s="24">
        <v>-0.47737425526362609</v>
      </c>
      <c r="HV225" s="25">
        <v>0.36521312266511208</v>
      </c>
      <c r="HW225" s="25">
        <v>-0.34580694886036922</v>
      </c>
      <c r="HX225" s="25">
        <v>0.3612529745862233</v>
      </c>
      <c r="HY225" s="18">
        <f t="shared" si="483"/>
        <v>7.352895732878447</v>
      </c>
      <c r="HZ225" s="18">
        <f t="shared" si="484"/>
        <v>6.170222684092618</v>
      </c>
      <c r="IA225" s="18">
        <f>IF(ISNUMBER(HY225),IA224+HY225*0.5,IF(ISNUMBER(HY426),0,""))</f>
        <v>706.64792901992575</v>
      </c>
      <c r="IB225" s="18">
        <f>IF(ISNUMBER(HZ225),IB224+HZ225*0.5,IF(ISNUMBER(HZ426),0,""))</f>
        <v>791.85792318717881</v>
      </c>
      <c r="IC225" s="18">
        <f>IF(ISNUMBER(IA225), IA225*COS(RADIANS(-$C225+Графики!$B$3))+IB225*SIN(RADIANS(-$C225+Графики!$B$3)),"")</f>
        <v>706.64792901992575</v>
      </c>
      <c r="ID225" s="19">
        <f>IF(ISNUMBER(IA225), IA225*COS(RADIANS(-$C225+Графики!$B$5))+IB225*SIN(RADIANS(-$C225+Графики!$B$5)),"")</f>
        <v>791.85792318717881</v>
      </c>
      <c r="IE225" s="24">
        <v>-0.41113113181904082</v>
      </c>
      <c r="IF225" s="25">
        <v>0.32332477599104825</v>
      </c>
      <c r="IG225" s="25">
        <v>-0.35234148362722928</v>
      </c>
      <c r="IH225" s="25">
        <v>0.3402285822422122</v>
      </c>
      <c r="II225" s="18">
        <f t="shared" si="485"/>
        <v>6.409293018929624</v>
      </c>
      <c r="IJ225" s="18">
        <f t="shared" si="486"/>
        <v>6.0437771807305163</v>
      </c>
      <c r="IK225" s="18">
        <f>IF(ISNUMBER(II225),IK224+II225*0.5,IF(ISNUMBER(II426),0,""))</f>
        <v>707.32406340055763</v>
      </c>
      <c r="IL225" s="18">
        <f>IF(ISNUMBER(IJ225),IL224+IJ225*0.5,IF(ISNUMBER(IJ426),0,""))</f>
        <v>795.90977876889588</v>
      </c>
      <c r="IM225" s="18">
        <f>IF(ISNUMBER(IK225), IK225*COS(RADIANS(-$C225+Графики!$B$3))+IL225*SIN(RADIANS(-$C225+Графики!$B$3)),"")</f>
        <v>707.32406340055763</v>
      </c>
      <c r="IN225" s="19">
        <f>IF(ISNUMBER(IK225), IK225*COS(RADIANS(-$C225+Графики!$B$5))+IL225*SIN(RADIANS(-$C225+Графики!$B$5)),"")</f>
        <v>795.90977876889588</v>
      </c>
      <c r="IO225" s="24">
        <v>-0.44695577344249726</v>
      </c>
      <c r="IP225" s="25">
        <v>0.35725633328834783</v>
      </c>
      <c r="IQ225" s="25">
        <v>-0.49753576449706538</v>
      </c>
      <c r="IR225" s="25">
        <v>0.4325764917308329</v>
      </c>
      <c r="IS225" s="18">
        <f t="shared" si="487"/>
        <v>7.0180169629304094</v>
      </c>
      <c r="IT225" s="18">
        <f t="shared" si="488"/>
        <v>8.1166715179871911</v>
      </c>
      <c r="IU225" s="18">
        <f>IF(ISNUMBER(IS225),IU224+IS225*0.5,IF(ISNUMBER(IS426),0,""))</f>
        <v>701.12385030680605</v>
      </c>
      <c r="IV225" s="18">
        <f>IF(ISNUMBER(IT225),IV224+IT225*0.5,IF(ISNUMBER(IT426),0,""))</f>
        <v>803.52367556957824</v>
      </c>
      <c r="IW225" s="18">
        <f>IF(ISNUMBER(IU225), IU225*COS(RADIANS(-$C225+Графики!$B$3))+IV225*SIN(RADIANS(-$C225+Графики!$B$3)),"")</f>
        <v>701.12385030680605</v>
      </c>
      <c r="IX225" s="19">
        <f>IF(ISNUMBER(IU225), IU225*COS(RADIANS(-$C225+Графики!$B$5))+IV225*SIN(RADIANS(-$C225+Графики!$B$5)),"")</f>
        <v>803.52367556957824</v>
      </c>
    </row>
    <row r="226" spans="1:258" s="88" customFormat="1" x14ac:dyDescent="0.25">
      <c r="A226" s="44">
        <v>226</v>
      </c>
      <c r="B226" s="50">
        <v>0</v>
      </c>
      <c r="C226" s="11">
        <f>IF(Графики!$A$7="Расчитывать с учетом закручивания скважины",B226,0)</f>
        <v>0</v>
      </c>
      <c r="D226" s="47">
        <v>111.5</v>
      </c>
      <c r="E226" s="34">
        <f>IF(ISNUMBER(INDEX($I$1:$IX$303,$A226,E$1) ),INDEX($I$1:$IX$303,$A226,E$1),0)</f>
        <v>6.7234064746549693</v>
      </c>
      <c r="F226" s="35">
        <f>IF(ISNUMBER(INDEX($I$1:$IX$303,$A226,F$1) ),INDEX($I$1:$IX$303,$A226,F$1),0)</f>
        <v>3.1503982576986997</v>
      </c>
      <c r="G226" s="35">
        <f>IF(ISNUMBER(INDEX($I$1:$IX$303,$A226,G$1) ),INDEX($I$1:$IX$303,$A226,G$1)-$G$305,0)</f>
        <v>-267.61993369204879</v>
      </c>
      <c r="H226" s="36">
        <f>IF(ISNUMBER(INDEX($I$1:$IX$303,$A226,H$1) ),INDEX($I$1:$IX$303,$A226,H$1)-$H$305,0)</f>
        <v>-349.93193138349102</v>
      </c>
      <c r="I226" s="29">
        <v>-0.36012279373022571</v>
      </c>
      <c r="J226" s="25">
        <v>0.4103286408475425</v>
      </c>
      <c r="K226" s="25">
        <v>-0.19880075521492582</v>
      </c>
      <c r="L226" s="25">
        <v>0.16220888986043394</v>
      </c>
      <c r="M226" s="18">
        <f t="shared" ref="M226:M289" si="489">IF(ISNUMBER(I226),-SIN(RADIANS((I226-J226)/2))*1000,"")</f>
        <v>6.7234064746549693</v>
      </c>
      <c r="N226" s="18">
        <f t="shared" ref="N226:N289" si="490">IF(ISNUMBER(J226),-SIN(RADIANS((K226-L226)/2))*1000,"")</f>
        <v>3.1503982576986997</v>
      </c>
      <c r="O226" s="18">
        <f>IF(ISNUMBER(M226),O225+M226*0.5,IF(ISNUMBER(M427),0,""))</f>
        <v>710.29622219736586</v>
      </c>
      <c r="P226" s="18">
        <f>IF(ISNUMBER(N226),P225+N226*0.5,IF(ISNUMBER(N427),0,""))</f>
        <v>805.4977321005465</v>
      </c>
      <c r="Q226" s="18">
        <f>IF(ISNUMBER(O226), O226*COS(RADIANS(-$C226+Графики!$B$3))+P226*SIN(RADIANS(-$C226+Графики!$B$3)),"")</f>
        <v>710.29622219736586</v>
      </c>
      <c r="R226" s="19">
        <f>IF(ISNUMBER(O226), O226*COS(RADIANS(-$C226+Графики!$B$5))+P226*SIN(RADIANS(-$C226+Графики!$B$5)),"")</f>
        <v>805.4977321005465</v>
      </c>
      <c r="S226" s="29">
        <v>-0.36558808942020926</v>
      </c>
      <c r="T226" s="25">
        <v>0.37879987399525328</v>
      </c>
      <c r="U226" s="25">
        <v>-0.15327048863651341</v>
      </c>
      <c r="V226" s="25">
        <v>0.23286501890058306</v>
      </c>
      <c r="W226" s="18">
        <f t="shared" ref="W226:W289" si="491">IF(ISNUMBER(S226),-SIN(RADIANS((S226-T226)/2))*1000,"")</f>
        <v>6.4959647503983211</v>
      </c>
      <c r="X226" s="18">
        <f t="shared" ref="X226:X289" si="492">IF(ISNUMBER(T226),-SIN(RADIANS((U226-V226)/2))*1000,"")</f>
        <v>3.3696616057874689</v>
      </c>
      <c r="Y226" s="18">
        <f>IF(ISNUMBER(W226),Y225+W226*0.5,IF(ISNUMBER(W427),0,""))</f>
        <v>708.79303537815633</v>
      </c>
      <c r="Z226" s="18">
        <f>IF(ISNUMBER(X226),Z225+X226*0.5,IF(ISNUMBER(X427),0,""))</f>
        <v>806.7402217760125</v>
      </c>
      <c r="AA226" s="18">
        <f>IF(ISNUMBER(Y226), Y226*COS(RADIANS(-$C226+Графики!$B$3))+Z226*SIN(RADIANS(-$C226+Графики!$B$3)),"")</f>
        <v>708.79303537815633</v>
      </c>
      <c r="AB226" s="18">
        <f>IF(ISNUMBER(Y226), Y226*COS(RADIANS(-$C226+Графики!$B$5))+Z226*SIN(RADIANS(-$C226+Графики!$B$5)),"")</f>
        <v>806.7402217760125</v>
      </c>
      <c r="AC226" s="24">
        <v>-0.39674331566359777</v>
      </c>
      <c r="AD226" s="25">
        <v>0.49564286108019229</v>
      </c>
      <c r="AE226" s="25">
        <v>-0.22676136492824187</v>
      </c>
      <c r="AF226" s="25">
        <v>0.18890946809043782</v>
      </c>
      <c r="AG226" s="18">
        <f t="shared" ref="AG226:AG289" si="493">IF(ISNUMBER(AC226),-SIN(RADIANS((AC226-AD226)/2))*1000,"")</f>
        <v>7.7874597784440507</v>
      </c>
      <c r="AH226" s="18">
        <f t="shared" ref="AH226:AH289" si="494">IF(ISNUMBER(AD226),-SIN(RADIANS((AE226-AF226)/2))*1000,"")</f>
        <v>3.6274043653591419</v>
      </c>
      <c r="AI226" s="18">
        <f>IF(ISNUMBER(AG226),AI225+AG226*0.5,IF(ISNUMBER(AG427),0,""))</f>
        <v>711.05202151066351</v>
      </c>
      <c r="AJ226" s="18">
        <f>IF(ISNUMBER(AH226),AJ225+AH226*0.5,IF(ISNUMBER(AH427),0,""))</f>
        <v>808.10267632456134</v>
      </c>
      <c r="AK226" s="18">
        <f>IF(ISNUMBER(AI226), AI226*COS(RADIANS(-$C226+Графики!$B$3))+AJ226*SIN(RADIANS(-$C226+Графики!$B$3)),"")</f>
        <v>711.05202151066351</v>
      </c>
      <c r="AL226" s="19">
        <f>IF(ISNUMBER(AI226), AI226*COS(RADIANS(-$C226+Графики!$B$5))+AJ226*SIN(RADIANS(-$C226+Графики!$B$5)),"")</f>
        <v>808.10267632456134</v>
      </c>
      <c r="AM226" s="24">
        <v>-0.3438686625548758</v>
      </c>
      <c r="AN226" s="25">
        <v>0.32408654797318692</v>
      </c>
      <c r="AO226" s="25">
        <v>-0.26460855421545981</v>
      </c>
      <c r="AP226" s="25">
        <v>0.17979838562648034</v>
      </c>
      <c r="AQ226" s="18">
        <f t="shared" ref="AQ226:AQ289" si="495">IF(ISNUMBER(AM226),-SIN(RADIANS((AM226-AN226)/2))*1000,"")</f>
        <v>5.8289758307995641</v>
      </c>
      <c r="AR226" s="18">
        <f t="shared" ref="AR226:AR289" si="496">IF(ISNUMBER(AN226),-SIN(RADIANS((AO226-AP226)/2))*1000,"")</f>
        <v>3.8781724379825957</v>
      </c>
      <c r="AS226" s="18">
        <f>IF(ISNUMBER(AQ226),AS225+AQ226*0.5,IF(ISNUMBER(AQ427),0,""))</f>
        <v>702.30904842784184</v>
      </c>
      <c r="AT226" s="18">
        <f>IF(ISNUMBER(AR226),AT225+AR226*0.5,IF(ISNUMBER(AR427),0,""))</f>
        <v>799.64180421945025</v>
      </c>
      <c r="AU226" s="18">
        <f>IF(ISNUMBER(AS226), AS226*COS(RADIANS(-$C226+Графики!$B$3))+AT226*SIN(RADIANS(-$C226+Графики!$B$3)),"")</f>
        <v>702.30904842784184</v>
      </c>
      <c r="AV226" s="19">
        <f>IF(ISNUMBER(AS226), AS226*COS(RADIANS(-$C226+Графики!$B$5))+AT226*SIN(RADIANS(-$C226+Графики!$B$5)),"")</f>
        <v>799.64180421945025</v>
      </c>
      <c r="AW226" s="24">
        <v>-0.39189631346887488</v>
      </c>
      <c r="AX226" s="25">
        <v>0.40448358372486093</v>
      </c>
      <c r="AY226" s="25">
        <v>-0.1387987213344096</v>
      </c>
      <c r="AZ226" s="25">
        <v>0.18055941824991775</v>
      </c>
      <c r="BA226" s="18">
        <f t="shared" ref="BA226:BA289" si="497">IF(ISNUMBER(AW226),-SIN(RADIANS((AW226-AX226)/2))*1000,"")</f>
        <v>6.9496697077271881</v>
      </c>
      <c r="BB226" s="18">
        <f t="shared" ref="BB226:BB289" si="498">IF(ISNUMBER(AX226),-SIN(RADIANS((AY226-AZ226)/2))*1000,"")</f>
        <v>2.7869219067428452</v>
      </c>
      <c r="BC226" s="18">
        <f>IF(ISNUMBER(BA226),BC225+BA226*0.5,IF(ISNUMBER(BA427),0,""))</f>
        <v>702.72826299105816</v>
      </c>
      <c r="BD226" s="18">
        <f>IF(ISNUMBER(BB226),BD225+BB226*0.5,IF(ISNUMBER(BB427),0,""))</f>
        <v>804.08164220355081</v>
      </c>
      <c r="BE226" s="18">
        <f>IF(ISNUMBER(BC226), BC226*COS(RADIANS(-$C226+Графики!$B$3))+BD226*SIN(RADIANS(-$C226+Графики!$B$3)),"")</f>
        <v>702.72826299105816</v>
      </c>
      <c r="BF226" s="19">
        <f>IF(ISNUMBER(BC226), BC226*COS(RADIANS(-$C226+Графики!$B$5))+BD226*SIN(RADIANS(-$C226+Графики!$B$5)),"")</f>
        <v>804.08164220355081</v>
      </c>
      <c r="BG226" s="24">
        <v>-0.39713697075912857</v>
      </c>
      <c r="BH226" s="25">
        <v>0.4435091194468741</v>
      </c>
      <c r="BI226" s="25">
        <v>-0.20029365965761506</v>
      </c>
      <c r="BJ226" s="25">
        <v>0.24445772504907012</v>
      </c>
      <c r="BK226" s="18">
        <f t="shared" ref="BK226:BK289" si="499">IF(ISNUMBER(BG226),-SIN(RADIANS((BG226-BH226)/2))*1000,"")</f>
        <v>7.3359552585415511</v>
      </c>
      <c r="BL226" s="18">
        <f t="shared" ref="BL226:BL289" si="500">IF(ISNUMBER(BH226),-SIN(RADIANS((BI226-BJ226)/2))*1000,"")</f>
        <v>3.8811782638513663</v>
      </c>
      <c r="BM226" s="18">
        <f>IF(ISNUMBER(BK226),BM225+BK226*0.5,IF(ISNUMBER(BK427),0,""))</f>
        <v>708.2167142899516</v>
      </c>
      <c r="BN226" s="18">
        <f>IF(ISNUMBER(BL226),BN225+BL226*0.5,IF(ISNUMBER(BL427),0,""))</f>
        <v>794.24661839939404</v>
      </c>
      <c r="BO226" s="18">
        <f>IF(ISNUMBER(BM226), BM226*COS(RADIANS(-$C226+Графики!$B$3))+BN226*SIN(RADIANS(-$C226+Графики!$B$3)),"")</f>
        <v>708.2167142899516</v>
      </c>
      <c r="BP226" s="19">
        <f>IF(ISNUMBER(BM226), BM226*COS(RADIANS(-$C226+Графики!$B$5))+BN226*SIN(RADIANS(-$C226+Графики!$B$5)),"")</f>
        <v>794.24661839939404</v>
      </c>
      <c r="BQ226" s="24">
        <v>-0.43414248987517823</v>
      </c>
      <c r="BR226" s="25">
        <v>0.36056899093035433</v>
      </c>
      <c r="BS226" s="25">
        <v>-0.20654842603916124</v>
      </c>
      <c r="BT226" s="25">
        <v>0.22075934846537501</v>
      </c>
      <c r="BU226" s="18">
        <f t="shared" ref="BU226:BU289" si="501">IF(ISNUMBER(BQ226),-SIN(RADIANS((BQ226-BR226)/2))*1000,"")</f>
        <v>6.9351103789621895</v>
      </c>
      <c r="BV226" s="18">
        <f t="shared" ref="BV226:BV289" si="502">IF(ISNUMBER(BR226),-SIN(RADIANS((BS226-BT226)/2))*1000,"")</f>
        <v>3.7289551502629865</v>
      </c>
      <c r="BW226" s="18">
        <f>IF(ISNUMBER(BU226),BW225+BU226*0.5,IF(ISNUMBER(BU427),0,""))</f>
        <v>710.85485622238059</v>
      </c>
      <c r="BX226" s="18">
        <f>IF(ISNUMBER(BV226),BX225+BV226*0.5,IF(ISNUMBER(BV427),0,""))</f>
        <v>800.91787289097101</v>
      </c>
      <c r="BY226" s="18">
        <f>IF(ISNUMBER(BW226), BW226*COS(RADIANS(-$C226+Графики!$B$3))+BX226*SIN(RADIANS(-$C226+Графики!$B$3)),"")</f>
        <v>710.85485622238059</v>
      </c>
      <c r="BZ226" s="19">
        <f>IF(ISNUMBER(BW226), BW226*COS(RADIANS(-$C226+Графики!$B$5))+BX226*SIN(RADIANS(-$C226+Графики!$B$5)),"")</f>
        <v>800.91787289097101</v>
      </c>
      <c r="CA226" s="29">
        <v>-0.4810707275842091</v>
      </c>
      <c r="CB226" s="25">
        <v>0.45693912533280567</v>
      </c>
      <c r="CC226" s="25">
        <v>-0.26230554384416205</v>
      </c>
      <c r="CD226" s="25">
        <v>0.27937385613921095</v>
      </c>
      <c r="CE226" s="18">
        <f t="shared" ref="CE226:CE289" si="503">IF(ISNUMBER(CA226),-SIN(RADIANS((CA226-CB226)/2))*1000,"")</f>
        <v>8.1855887610066933</v>
      </c>
      <c r="CF226" s="18">
        <f t="shared" ref="CF226:CF289" si="504">IF(ISNUMBER(CB226),-SIN(RADIANS((CC226-CD226)/2))*1000,"")</f>
        <v>4.7270269057262109</v>
      </c>
      <c r="CG226" s="18">
        <f>IF(ISNUMBER(CE226),CG225+CE226*0.5,IF(ISNUMBER(CE427),0,""))</f>
        <v>719.01219418906931</v>
      </c>
      <c r="CH226" s="18">
        <f>IF(ISNUMBER(CF226),CH225+CF226*0.5,IF(ISNUMBER(CF427),0,""))</f>
        <v>814.22406542180647</v>
      </c>
      <c r="CI226" s="18">
        <f>IF(ISNUMBER(CG226), CG226*COS(RADIANS(-$C226+Графики!$B$3))+CH226*SIN(RADIANS(-$C226+Графики!$B$3)),"")</f>
        <v>719.01219418906931</v>
      </c>
      <c r="CJ226" s="19">
        <f>IF(ISNUMBER(CG226), CG226*COS(RADIANS(-$C226+Графики!$B$5))+CH226*SIN(RADIANS(-$C226+Графики!$B$5)),"")</f>
        <v>814.22406542180647</v>
      </c>
      <c r="CK226" s="24">
        <v>-0.41595348392137965</v>
      </c>
      <c r="CL226" s="25">
        <v>0.37417912285437538</v>
      </c>
      <c r="CM226" s="25">
        <v>-0.32320060030604414</v>
      </c>
      <c r="CN226" s="25">
        <v>0.27535208815278489</v>
      </c>
      <c r="CO226" s="18">
        <f t="shared" ref="CO226:CO289" si="505">IF(ISNUMBER(CK226),-SIN(RADIANS((CK226-CL226)/2))*1000,"")</f>
        <v>6.8951531204312877</v>
      </c>
      <c r="CP226" s="18">
        <f t="shared" ref="CP226:CP289" si="506">IF(ISNUMBER(CL226),-SIN(RADIANS((CM226-CN226)/2))*1000,"")</f>
        <v>5.2233338282858446</v>
      </c>
      <c r="CQ226" s="18">
        <f>IF(ISNUMBER(CO226),CQ225+CO226*0.5,IF(ISNUMBER(CO427),0,""))</f>
        <v>716.53769854497216</v>
      </c>
      <c r="CR226" s="18">
        <f>IF(ISNUMBER(CP226),CR225+CP226*0.5,IF(ISNUMBER(CP427),0,""))</f>
        <v>809.30420712634066</v>
      </c>
      <c r="CS226" s="18">
        <f>IF(ISNUMBER(CQ226), CQ226*COS(RADIANS(-$C226+Графики!$B$3))+CR226*SIN(RADIANS(-$C226+Графики!$B$3)),"")</f>
        <v>716.53769854497216</v>
      </c>
      <c r="CT226" s="19">
        <f>IF(ISNUMBER(CQ226), CQ226*COS(RADIANS(-$C226+Графики!$B$5))+CR226*SIN(RADIANS(-$C226+Графики!$B$5)),"")</f>
        <v>809.30420712634066</v>
      </c>
      <c r="CU226" s="24">
        <v>-0.42759180637936933</v>
      </c>
      <c r="CV226" s="25">
        <v>0.34801260608067297</v>
      </c>
      <c r="CW226" s="25">
        <v>-0.31025974294205905</v>
      </c>
      <c r="CX226" s="25">
        <v>0.18747737998652356</v>
      </c>
      <c r="CY226" s="18">
        <f t="shared" ref="CY226:CY289" si="507">IF(ISNUMBER(CU226),-SIN(RADIANS((CU226-CV226)/2))*1000,"")</f>
        <v>6.7683736666185812</v>
      </c>
      <c r="CZ226" s="18">
        <f t="shared" ref="CZ226:CZ289" si="508">IF(ISNUMBER(CV226),-SIN(RADIANS((CW226-CX226)/2))*1000,"")</f>
        <v>4.3435621441453707</v>
      </c>
      <c r="DA226" s="18">
        <f>IF(ISNUMBER(CY226),DA225+CY226*0.5,IF(ISNUMBER(CY427),0,""))</f>
        <v>711.06450045475674</v>
      </c>
      <c r="DB226" s="18">
        <f>IF(ISNUMBER(CZ226),DB225+CZ226*0.5,IF(ISNUMBER(CZ427),0,""))</f>
        <v>808.24335550197793</v>
      </c>
      <c r="DC226" s="18">
        <f>IF(ISNUMBER(DA226), DA226*COS(RADIANS(-$C226+Графики!$B$3))+DB226*SIN(RADIANS(-$C226+Графики!$B$3)),"")</f>
        <v>711.06450045475674</v>
      </c>
      <c r="DD226" s="19">
        <f>IF(ISNUMBER(DA226), DA226*COS(RADIANS(-$C226+Графики!$B$5))+DB226*SIN(RADIANS(-$C226+Графики!$B$5)),"")</f>
        <v>808.24335550197793</v>
      </c>
      <c r="DE226" s="24">
        <v>-0.33259508944868577</v>
      </c>
      <c r="DF226" s="25">
        <v>0.33736143247073114</v>
      </c>
      <c r="DG226" s="25">
        <v>-0.33287694411953805</v>
      </c>
      <c r="DH226" s="25">
        <v>0.19167795158832809</v>
      </c>
      <c r="DI226" s="18">
        <f t="shared" ref="DI226:DI289" si="509">IF(ISNUMBER(DE226),-SIN(RADIANS((DE226-DF226)/2))*1000,"")</f>
        <v>5.8464402697762647</v>
      </c>
      <c r="DJ226" s="18">
        <f t="shared" ref="DJ226:DJ289" si="510">IF(ISNUMBER(DF226),-SIN(RADIANS((DG226-DH226)/2))*1000,"")</f>
        <v>4.5775890319161938</v>
      </c>
      <c r="DK226" s="18">
        <f>IF(ISNUMBER(DI226),DK225+DI226*0.5,IF(ISNUMBER(DI427),0,""))</f>
        <v>701.10834585701355</v>
      </c>
      <c r="DL226" s="18">
        <f>IF(ISNUMBER(DJ226),DL225+DJ226*0.5,IF(ISNUMBER(DJ427),0,""))</f>
        <v>807.73288274906065</v>
      </c>
      <c r="DM226" s="18">
        <f>IF(ISNUMBER(DK226), DK226*COS(RADIANS(-$C226+Графики!$B$3))+DL226*SIN(RADIANS(-$C226+Графики!$B$3)),"")</f>
        <v>701.10834585701355</v>
      </c>
      <c r="DN226" s="19">
        <f>IF(ISNUMBER(DK226), DK226*COS(RADIANS(-$C226+Графики!$B$5))+DL226*SIN(RADIANS(-$C226+Графики!$B$5)),"")</f>
        <v>807.73288274906065</v>
      </c>
      <c r="DO226" s="24">
        <v>-0.51882497398248251</v>
      </c>
      <c r="DP226" s="25">
        <v>0.43131204951146285</v>
      </c>
      <c r="DQ226" s="25">
        <v>-0.30352717076073699</v>
      </c>
      <c r="DR226" s="25">
        <v>0.28906441337878708</v>
      </c>
      <c r="DS226" s="18">
        <f t="shared" ref="DS226:DS289" si="511">IF(ISNUMBER(DO226),-SIN(RADIANS((DO226-DP226)/2))*1000,"")</f>
        <v>8.2914146971765206</v>
      </c>
      <c r="DT226" s="18">
        <f t="shared" ref="DT226:DT289" si="512">IF(ISNUMBER(DP226),-SIN(RADIANS((DQ226-DR226)/2))*1000,"")</f>
        <v>5.171314082175857</v>
      </c>
      <c r="DU226" s="18">
        <f>IF(ISNUMBER(DS226),DU225+DS226*0.5,IF(ISNUMBER(DS427),0,""))</f>
        <v>718.25470770398499</v>
      </c>
      <c r="DV226" s="18">
        <f>IF(ISNUMBER(DT226),DV225+DT226*0.5,IF(ISNUMBER(DT427),0,""))</f>
        <v>808.72889681784955</v>
      </c>
      <c r="DW226" s="18">
        <f>IF(ISNUMBER(DU226), DU226*COS(RADIANS(-$C226+Графики!$B$3))+DV226*SIN(RADIANS(-$C226+Графики!$B$3)),"")</f>
        <v>718.25470770398499</v>
      </c>
      <c r="DX226" s="19">
        <f>IF(ISNUMBER(DU226), DU226*COS(RADIANS(-$C226+Графики!$B$5))+DV226*SIN(RADIANS(-$C226+Графики!$B$5)),"")</f>
        <v>808.72889681784955</v>
      </c>
      <c r="DY226" s="24">
        <v>-0.4714763405428366</v>
      </c>
      <c r="DZ226" s="25">
        <v>0.33545141374764265</v>
      </c>
      <c r="EA226" s="25">
        <v>-0.3116943234340544</v>
      </c>
      <c r="EB226" s="25">
        <v>0.27182259956273525</v>
      </c>
      <c r="EC226" s="18">
        <f t="shared" ref="EC226:EC289" si="513">IF(ISNUMBER(DY226),-SIN(RADIANS((DY226-DZ226)/2))*1000,"")</f>
        <v>7.0417148729641488</v>
      </c>
      <c r="ED226" s="18">
        <f t="shared" ref="ED226:ED289" si="514">IF(ISNUMBER(DZ226),-SIN(RADIANS((EA226-EB226)/2))*1000,"")</f>
        <v>5.0921237672156172</v>
      </c>
      <c r="EE226" s="18">
        <f>IF(ISNUMBER(EC226),EE225+EC226*0.5,IF(ISNUMBER(EC427),0,""))</f>
        <v>704.43446475397286</v>
      </c>
      <c r="EF226" s="18">
        <f>IF(ISNUMBER(ED226),EF225+ED226*0.5,IF(ISNUMBER(ED427),0,""))</f>
        <v>800.107277438545</v>
      </c>
      <c r="EG226" s="18">
        <f>IF(ISNUMBER(EE226), EE226*COS(RADIANS(-$C226+Графики!$B$3))+EF226*SIN(RADIANS(-$C226+Графики!$B$3)),"")</f>
        <v>704.43446475397286</v>
      </c>
      <c r="EH226" s="19">
        <f>IF(ISNUMBER(EE226), EE226*COS(RADIANS(-$C226+Графики!$B$5))+EF226*SIN(RADIANS(-$C226+Графики!$B$5)),"")</f>
        <v>800.107277438545</v>
      </c>
      <c r="EI226" s="24">
        <v>-0.37425759816542903</v>
      </c>
      <c r="EJ226" s="25">
        <v>0.36481506388323381</v>
      </c>
      <c r="EK226" s="25">
        <v>-0.2851281441446204</v>
      </c>
      <c r="EL226" s="25">
        <v>0.15638778188197575</v>
      </c>
      <c r="EM226" s="18">
        <f t="shared" ref="EM226:EM289" si="515">IF(ISNUMBER(EI226),-SIN(RADIANS((EI226-EJ226)/2))*1000,"")</f>
        <v>6.4495809673055824</v>
      </c>
      <c r="EN226" s="18">
        <f t="shared" ref="EN226:EN289" si="516">IF(ISNUMBER(EJ226),-SIN(RADIANS((EK226-EL226)/2))*1000,"")</f>
        <v>3.8529437715763506</v>
      </c>
      <c r="EO226" s="18">
        <f>IF(ISNUMBER(EM226),EO225+EM226*0.5,IF(ISNUMBER(EM427),0,""))</f>
        <v>713.40718272659001</v>
      </c>
      <c r="EP226" s="18">
        <f>IF(ISNUMBER(EN226),EP225+EN226*0.5,IF(ISNUMBER(EN427),0,""))</f>
        <v>805.39592512712022</v>
      </c>
      <c r="EQ226" s="18">
        <f>IF(ISNUMBER(EO226), EO226*COS(RADIANS(-$C226+Графики!$B$3))+EP226*SIN(RADIANS(-$C226+Графики!$B$3)),"")</f>
        <v>713.40718272659001</v>
      </c>
      <c r="ER226" s="19">
        <f>IF(ISNUMBER(EO226), EO226*COS(RADIANS(-$C226+Графики!$B$5))+EP226*SIN(RADIANS(-$C226+Графики!$B$5)),"")</f>
        <v>805.39592512712022</v>
      </c>
      <c r="ES226" s="24">
        <v>-0.35104788608013893</v>
      </c>
      <c r="ET226" s="25">
        <v>0.42774408454508572</v>
      </c>
      <c r="EU226" s="25">
        <v>-0.22311003463066897</v>
      </c>
      <c r="EV226" s="25">
        <v>0.21566409783721566</v>
      </c>
      <c r="EW226" s="18">
        <f t="shared" ref="EW226:EW289" si="517">IF(ISNUMBER(ES226),-SIN(RADIANS((ES226-ET226)/2))*1000,"")</f>
        <v>6.79618971937614</v>
      </c>
      <c r="EX226" s="18">
        <f t="shared" ref="EX226:EX289" si="518">IF(ISNUMBER(ET226),-SIN(RADIANS((EU226-EV226)/2))*1000,"")</f>
        <v>3.8290172855694262</v>
      </c>
      <c r="EY226" s="18">
        <f>IF(ISNUMBER(EW226),EY225+EW226*0.5,IF(ISNUMBER(EW427),0,""))</f>
        <v>698.62638671216962</v>
      </c>
      <c r="EZ226" s="18">
        <f>IF(ISNUMBER(EX226),EZ225+EX226*0.5,IF(ISNUMBER(EX427),0,""))</f>
        <v>802.2132207447878</v>
      </c>
      <c r="FA226" s="18">
        <f>IF(ISNUMBER(EY226), EY226*COS(RADIANS(-$C226+Графики!$B$3))+EZ226*SIN(RADIANS(-$C226+Графики!$B$3)),"")</f>
        <v>698.62638671216962</v>
      </c>
      <c r="FB226" s="19">
        <f>IF(ISNUMBER(EY226), EY226*COS(RADIANS(-$C226+Графики!$B$5))+EZ226*SIN(RADIANS(-$C226+Графики!$B$5)),"")</f>
        <v>802.2132207447878</v>
      </c>
      <c r="FC226" s="24">
        <v>-0.35769821179452921</v>
      </c>
      <c r="FD226" s="25">
        <v>0.37267992555968876</v>
      </c>
      <c r="FE226" s="25">
        <v>-0.26753510824846438</v>
      </c>
      <c r="FF226" s="25">
        <v>0.31033721430783801</v>
      </c>
      <c r="FG226" s="18">
        <f t="shared" ref="FG226:FG289" si="519">IF(ISNUMBER(FC226),-SIN(RADIANS((FC226-FD226)/2))*1000,"")</f>
        <v>6.3737084854929238</v>
      </c>
      <c r="FH226" s="18">
        <f t="shared" ref="FH226:FH289" si="520">IF(ISNUMBER(FD226),-SIN(RADIANS((FE226-FF226)/2))*1000,"")</f>
        <v>5.0428659683676926</v>
      </c>
      <c r="FI226" s="18">
        <f>IF(ISNUMBER(FG226),FI225+FG226*0.5,IF(ISNUMBER(FG427),0,""))</f>
        <v>707.66959234779347</v>
      </c>
      <c r="FJ226" s="18">
        <f>IF(ISNUMBER(FH226),FJ225+FH226*0.5,IF(ISNUMBER(FH427),0,""))</f>
        <v>808.03435004788639</v>
      </c>
      <c r="FK226" s="18">
        <f>IF(ISNUMBER(FI226), FI226*COS(RADIANS(-$C226+Графики!$B$3))+FJ226*SIN(RADIANS(-$C226+Графики!$B$3)),"")</f>
        <v>707.66959234779347</v>
      </c>
      <c r="FL226" s="19">
        <f>IF(ISNUMBER(FI226), FI226*COS(RADIANS(-$C226+Графики!$B$5))+FJ226*SIN(RADIANS(-$C226+Графики!$B$5)),"")</f>
        <v>808.03435004788639</v>
      </c>
      <c r="FM226" s="24">
        <v>-0.35310112843598518</v>
      </c>
      <c r="FN226" s="25">
        <v>0.37591648875995931</v>
      </c>
      <c r="FO226" s="25">
        <v>-0.22543212532570964</v>
      </c>
      <c r="FP226" s="25">
        <v>0.1681169913810405</v>
      </c>
      <c r="FQ226" s="18">
        <f t="shared" ref="FQ226:FQ289" si="521">IF(ISNUMBER(FM226),-SIN(RADIANS((FM226-FN226)/2))*1000,"")</f>
        <v>6.3618359480564299</v>
      </c>
      <c r="FR226" s="18">
        <f t="shared" ref="FR226:FR289" si="522">IF(ISNUMBER(FN226),-SIN(RADIANS((FO226-FP226)/2))*1000,"")</f>
        <v>3.4343571761236622</v>
      </c>
      <c r="FS226" s="18">
        <f>IF(ISNUMBER(FQ226),FS225+FQ226*0.5,IF(ISNUMBER(FQ427),0,""))</f>
        <v>713.14300345932099</v>
      </c>
      <c r="FT226" s="18">
        <f>IF(ISNUMBER(FR226),FT225+FR226*0.5,IF(ISNUMBER(FR427),0,""))</f>
        <v>801.50847032011154</v>
      </c>
      <c r="FU226" s="18">
        <f>IF(ISNUMBER(FS226), FS226*COS(RADIANS(-$C226+Графики!$B$3))+FT226*SIN(RADIANS(-$C226+Графики!$B$3)),"")</f>
        <v>713.14300345932099</v>
      </c>
      <c r="FV226" s="19">
        <f>IF(ISNUMBER(FS226), FS226*COS(RADIANS(-$C226+Графики!$B$5))+FT226*SIN(RADIANS(-$C226+Графики!$B$5)),"")</f>
        <v>801.50847032011154</v>
      </c>
      <c r="FW226" s="24">
        <v>-0.42901334047289297</v>
      </c>
      <c r="FX226" s="25">
        <v>0.46417020325803227</v>
      </c>
      <c r="FY226" s="25">
        <v>-0.17887318683364276</v>
      </c>
      <c r="FZ226" s="25">
        <v>0.26686929013407201</v>
      </c>
      <c r="GA226" s="18">
        <f t="shared" ref="GA226:GA289" si="523">IF(ISNUMBER(FW226),-SIN(RADIANS((FW226-FX226)/2))*1000,"")</f>
        <v>7.7944179068957578</v>
      </c>
      <c r="GB226" s="18">
        <f t="shared" ref="GB226:GB289" si="524">IF(ISNUMBER(FX226),-SIN(RADIANS((FY226-FZ226)/2))*1000,"")</f>
        <v>3.889827110137217</v>
      </c>
      <c r="GC226" s="18">
        <f>IF(ISNUMBER(GA226),GC225+GA226*0.5,IF(ISNUMBER(GA427),0,""))</f>
        <v>715.6183345916271</v>
      </c>
      <c r="GD226" s="18">
        <f>IF(ISNUMBER(GB226),GD225+GB226*0.5,IF(ISNUMBER(GB427),0,""))</f>
        <v>791.50495030437946</v>
      </c>
      <c r="GE226" s="18">
        <f>IF(ISNUMBER(GC226), GC226*COS(RADIANS(-$C226+Графики!$B$3))+GD226*SIN(RADIANS(-$C226+Графики!$B$3)),"")</f>
        <v>715.6183345916271</v>
      </c>
      <c r="GF226" s="19">
        <f>IF(ISNUMBER(GC226), GC226*COS(RADIANS(-$C226+Графики!$B$5))+GD226*SIN(RADIANS(-$C226+Графики!$B$5)),"")</f>
        <v>791.50495030437946</v>
      </c>
      <c r="GG226" s="24">
        <v>-0.41484105532888083</v>
      </c>
      <c r="GH226" s="25">
        <v>0.42347678584005344</v>
      </c>
      <c r="GI226" s="25">
        <v>-0.18650224797649353</v>
      </c>
      <c r="GJ226" s="25">
        <v>0.27619725991110888</v>
      </c>
      <c r="GK226" s="18">
        <f t="shared" ref="GK226:GK289" si="525">IF(ISNUMBER(GG226),-SIN(RADIANS((GG226-GH226)/2))*1000,"")</f>
        <v>7.3156379979984498</v>
      </c>
      <c r="GL226" s="18">
        <f t="shared" ref="GL226:GL289" si="526">IF(ISNUMBER(GH226),-SIN(RADIANS((GI226-GJ226)/2))*1000,"")</f>
        <v>4.0378039579519545</v>
      </c>
      <c r="GM226" s="18">
        <f>IF(ISNUMBER(GK226),GM225+GK226*0.5,IF(ISNUMBER(GK427),0,""))</f>
        <v>716.90426058661615</v>
      </c>
      <c r="GN226" s="18">
        <f>IF(ISNUMBER(GL226),GN225+GL226*0.5,IF(ISNUMBER(GL427),0,""))</f>
        <v>805.68436579491959</v>
      </c>
      <c r="GO226" s="18">
        <f>IF(ISNUMBER(GM226), GM226*COS(RADIANS(-$C226+Графики!$B$3))+GN226*SIN(RADIANS(-$C226+Графики!$B$3)),"")</f>
        <v>716.90426058661615</v>
      </c>
      <c r="GP226" s="19">
        <f>IF(ISNUMBER(GM226), GM226*COS(RADIANS(-$C226+Графики!$B$5))+GN226*SIN(RADIANS(-$C226+Графики!$B$5)),"")</f>
        <v>805.68436579491959</v>
      </c>
      <c r="GQ226" s="24">
        <v>-0.50034046106359742</v>
      </c>
      <c r="GR226" s="25">
        <v>0.32089785702618756</v>
      </c>
      <c r="GS226" s="25">
        <v>-0.18314061865115552</v>
      </c>
      <c r="GT226" s="25">
        <v>0.30206762788849828</v>
      </c>
      <c r="GU226" s="18">
        <f t="shared" ref="GU226:GU289" si="527">IF(ISNUMBER(GQ226),-SIN(RADIANS((GQ226-GR226)/2))*1000,"")</f>
        <v>7.166594949533641</v>
      </c>
      <c r="GV226" s="18">
        <f t="shared" ref="GV226:GV289" si="528">IF(ISNUMBER(GR226),-SIN(RADIANS((GS226-GT226)/2))*1000,"")</f>
        <v>4.234228077511986</v>
      </c>
      <c r="GW226" s="18">
        <f>IF(ISNUMBER(GU226),GW225+GU226*0.5,IF(ISNUMBER(GU427),0,""))</f>
        <v>713.75827261002257</v>
      </c>
      <c r="GX226" s="18">
        <f>IF(ISNUMBER(GV226),GX225+GV226*0.5,IF(ISNUMBER(GV427),0,""))</f>
        <v>804.31922013908616</v>
      </c>
      <c r="GY226" s="18">
        <f>IF(ISNUMBER(GW226), GW226*COS(RADIANS(-$C226+Графики!$B$3))+GX226*SIN(RADIANS(-$C226+Графики!$B$3)),"")</f>
        <v>713.75827261002257</v>
      </c>
      <c r="GZ226" s="19">
        <f>IF(ISNUMBER(GW226), GW226*COS(RADIANS(-$C226+Графики!$B$5))+GX226*SIN(RADIANS(-$C226+Графики!$B$5)),"")</f>
        <v>804.31922013908616</v>
      </c>
      <c r="HA226" s="24">
        <v>-0.48348086573713056</v>
      </c>
      <c r="HB226" s="25">
        <v>0.41216176672396698</v>
      </c>
      <c r="HC226" s="25">
        <v>-0.23658237834821974</v>
      </c>
      <c r="HD226" s="25">
        <v>0.24077504853565609</v>
      </c>
      <c r="HE226" s="18">
        <f t="shared" ref="HE226:HE289" si="529">IF(ISNUMBER(HA226),-SIN(RADIANS((HA226-HB226)/2))*1000,"")</f>
        <v>7.8158768506926544</v>
      </c>
      <c r="HF226" s="18">
        <f t="shared" ref="HF226:HF289" si="530">IF(ISNUMBER(HB226),-SIN(RADIANS((HC226-HD226)/2))*1000,"")</f>
        <v>4.1657173558032889</v>
      </c>
      <c r="HG226" s="18">
        <f>IF(ISNUMBER(HE226),HG225+HE226*0.5,IF(ISNUMBER(HE427),0,""))</f>
        <v>714.8293487641979</v>
      </c>
      <c r="HH226" s="18">
        <f>IF(ISNUMBER(HF226),HH225+HF226*0.5,IF(ISNUMBER(HF427),0,""))</f>
        <v>800.01587311570654</v>
      </c>
      <c r="HI226" s="18">
        <f>IF(ISNUMBER(HG226), HG226*COS(RADIANS(-$C226+Графики!$B$3))+HH226*SIN(RADIANS(-$C226+Графики!$B$3)),"")</f>
        <v>714.8293487641979</v>
      </c>
      <c r="HJ226" s="19">
        <f>IF(ISNUMBER(HG226), HG226*COS(RADIANS(-$C226+Графики!$B$5))+HH226*SIN(RADIANS(-$C226+Графики!$B$5)),"")</f>
        <v>800.01587311570654</v>
      </c>
      <c r="HK226" s="24">
        <v>-0.34184940173726192</v>
      </c>
      <c r="HL226" s="25">
        <v>0.3744894765107053</v>
      </c>
      <c r="HM226" s="25">
        <v>-0.2393236587870308</v>
      </c>
      <c r="HN226" s="25">
        <v>0.15299826745282577</v>
      </c>
      <c r="HO226" s="18">
        <f t="shared" ref="HO226:HO289" si="531">IF(ISNUMBER(HK226),-SIN(RADIANS((HK226-HL226)/2))*1000,"")</f>
        <v>6.251195278565036</v>
      </c>
      <c r="HP226" s="18">
        <f t="shared" ref="HP226:HP289" si="532">IF(ISNUMBER(HL226),-SIN(RADIANS((HM226-HN226)/2))*1000,"")</f>
        <v>3.4236479819857459</v>
      </c>
      <c r="HQ226" s="18">
        <f>IF(ISNUMBER(HO226),HQ225+HO226*0.5,IF(ISNUMBER(HO427),0,""))</f>
        <v>712.86616756898457</v>
      </c>
      <c r="HR226" s="18">
        <f>IF(ISNUMBER(HP226),HR225+HP226*0.5,IF(ISNUMBER(HP427),0,""))</f>
        <v>814.65945702199838</v>
      </c>
      <c r="HS226" s="18">
        <f>IF(ISNUMBER(HQ226), HQ226*COS(RADIANS(-$C226+Графики!$B$3))+HR226*SIN(RADIANS(-$C226+Графики!$B$3)),"")</f>
        <v>712.86616756898457</v>
      </c>
      <c r="HT226" s="19">
        <f>IF(ISNUMBER(HQ226), HQ226*COS(RADIANS(-$C226+Графики!$B$5))+HR226*SIN(RADIANS(-$C226+Графики!$B$5)),"")</f>
        <v>814.65945702199838</v>
      </c>
      <c r="HU226" s="24">
        <v>-0.34945342387338874</v>
      </c>
      <c r="HV226" s="25">
        <v>0.36504967468051663</v>
      </c>
      <c r="HW226" s="25">
        <v>-0.32588894193897</v>
      </c>
      <c r="HX226" s="25">
        <v>0.21515193759952891</v>
      </c>
      <c r="HY226" s="18">
        <f t="shared" ref="HY226:HY289" si="533">IF(ISNUMBER(HU226),-SIN(RADIANS((HU226-HV226)/2))*1000,"")</f>
        <v>6.2351753907795091</v>
      </c>
      <c r="HZ226" s="18">
        <f t="shared" ref="HZ226:HZ289" si="534">IF(ISNUMBER(HV226),-SIN(RADIANS((HW226-HX226)/2))*1000,"")</f>
        <v>4.7214548258551803</v>
      </c>
      <c r="IA226" s="18">
        <f>IF(ISNUMBER(HY226),IA225+HY226*0.5,IF(ISNUMBER(HY427),0,""))</f>
        <v>709.76551671531547</v>
      </c>
      <c r="IB226" s="18">
        <f>IF(ISNUMBER(HZ226),IB225+HZ226*0.5,IF(ISNUMBER(HZ427),0,""))</f>
        <v>794.21865060010646</v>
      </c>
      <c r="IC226" s="18">
        <f>IF(ISNUMBER(IA226), IA226*COS(RADIANS(-$C226+Графики!$B$3))+IB226*SIN(RADIANS(-$C226+Графики!$B$3)),"")</f>
        <v>709.76551671531547</v>
      </c>
      <c r="ID226" s="19">
        <f>IF(ISNUMBER(IA226), IA226*COS(RADIANS(-$C226+Графики!$B$5))+IB226*SIN(RADIANS(-$C226+Графики!$B$5)),"")</f>
        <v>794.21865060010646</v>
      </c>
      <c r="IE226" s="24">
        <v>-0.42110528961760252</v>
      </c>
      <c r="IF226" s="25">
        <v>0.48728780329140753</v>
      </c>
      <c r="IG226" s="25">
        <v>-0.2880950607061169</v>
      </c>
      <c r="IH226" s="25">
        <v>0.28923043011330507</v>
      </c>
      <c r="II226" s="18">
        <f t="shared" ref="II226:II289" si="535">IF(ISNUMBER(IE226),-SIN(RADIANS((IE226-IF226)/2))*1000,"")</f>
        <v>7.9271421614195932</v>
      </c>
      <c r="IJ226" s="18">
        <f t="shared" ref="IJ226:IJ289" si="536">IF(ISNUMBER(IF226),-SIN(RADIANS((IG226-IH226)/2))*1000,"")</f>
        <v>5.0380940218564545</v>
      </c>
      <c r="IK226" s="18">
        <f>IF(ISNUMBER(II226),IK225+II226*0.5,IF(ISNUMBER(II427),0,""))</f>
        <v>711.28763448126745</v>
      </c>
      <c r="IL226" s="18">
        <f>IF(ISNUMBER(IJ226),IL225+IJ226*0.5,IF(ISNUMBER(IJ427),0,""))</f>
        <v>798.42882577982414</v>
      </c>
      <c r="IM226" s="18">
        <f>IF(ISNUMBER(IK226), IK226*COS(RADIANS(-$C226+Графики!$B$3))+IL226*SIN(RADIANS(-$C226+Графики!$B$3)),"")</f>
        <v>711.28763448126745</v>
      </c>
      <c r="IN226" s="19">
        <f>IF(ISNUMBER(IK226), IK226*COS(RADIANS(-$C226+Графики!$B$5))+IL226*SIN(RADIANS(-$C226+Графики!$B$5)),"")</f>
        <v>798.42882577982414</v>
      </c>
      <c r="IO226" s="24">
        <v>-0.48951177373295029</v>
      </c>
      <c r="IP226" s="25">
        <v>0.36555439596203121</v>
      </c>
      <c r="IQ226" s="25">
        <v>-0.21955729997165771</v>
      </c>
      <c r="IR226" s="25">
        <v>0.15057021625515996</v>
      </c>
      <c r="IS226" s="18">
        <f t="shared" ref="IS226:IS289" si="537">IF(ISNUMBER(IO226),-SIN(RADIANS((IO226-IP226)/2))*1000,"")</f>
        <v>7.4617907467317712</v>
      </c>
      <c r="IT226" s="18">
        <f t="shared" ref="IT226:IT289" si="538">IF(ISNUMBER(IP226),-SIN(RADIANS((IQ226-IR226)/2))*1000,"")</f>
        <v>3.2299662889650036</v>
      </c>
      <c r="IU226" s="18">
        <f>IF(ISNUMBER(IS226),IU225+IS226*0.5,IF(ISNUMBER(IS427),0,""))</f>
        <v>704.85474568017196</v>
      </c>
      <c r="IV226" s="18">
        <f>IF(ISNUMBER(IT226),IV225+IT226*0.5,IF(ISNUMBER(IT427),0,""))</f>
        <v>805.13865871406074</v>
      </c>
      <c r="IW226" s="18">
        <f>IF(ISNUMBER(IU226), IU226*COS(RADIANS(-$C226+Графики!$B$3))+IV226*SIN(RADIANS(-$C226+Графики!$B$3)),"")</f>
        <v>704.85474568017196</v>
      </c>
      <c r="IX226" s="19">
        <f>IF(ISNUMBER(IU226), IU226*COS(RADIANS(-$C226+Графики!$B$5))+IV226*SIN(RADIANS(-$C226+Графики!$B$5)),"")</f>
        <v>805.13865871406074</v>
      </c>
    </row>
    <row r="227" spans="1:258" s="88" customFormat="1" x14ac:dyDescent="0.25">
      <c r="A227" s="44">
        <v>227</v>
      </c>
      <c r="B227" s="50">
        <v>0</v>
      </c>
      <c r="C227" s="11">
        <f>IF(Графики!$A$7="Расчитывать с учетом закручивания скважины",B227,0)</f>
        <v>0</v>
      </c>
      <c r="D227" s="47">
        <v>112</v>
      </c>
      <c r="E227" s="34">
        <f>IF(ISNUMBER(INDEX($I$1:$IX$303,$A227,E$1) ),INDEX($I$1:$IX$303,$A227,E$1),0)</f>
        <v>7.703946223499381</v>
      </c>
      <c r="F227" s="35">
        <f>IF(ISNUMBER(INDEX($I$1:$IX$303,$A227,F$1) ),INDEX($I$1:$IX$303,$A227,F$1),0)</f>
        <v>2.013368121968742</v>
      </c>
      <c r="G227" s="35">
        <f>IF(ISNUMBER(INDEX($I$1:$IX$303,$A227,G$1) ),INDEX($I$1:$IX$303,$A227,G$1)-$G$305,0)</f>
        <v>-263.76796058029913</v>
      </c>
      <c r="H227" s="36">
        <f>IF(ISNUMBER(INDEX($I$1:$IX$303,$A227,H$1) ),INDEX($I$1:$IX$303,$A227,H$1)-$H$305,0)</f>
        <v>-348.92524732250661</v>
      </c>
      <c r="I227" s="29">
        <v>-0.42925399588081992</v>
      </c>
      <c r="J227" s="25">
        <v>0.45356194530743588</v>
      </c>
      <c r="K227" s="25">
        <v>-0.15166268758420706</v>
      </c>
      <c r="L227" s="25">
        <v>7.9052460279073783E-2</v>
      </c>
      <c r="M227" s="18">
        <f t="shared" si="489"/>
        <v>7.703946223499381</v>
      </c>
      <c r="N227" s="18">
        <f t="shared" si="490"/>
        <v>2.013368121968742</v>
      </c>
      <c r="O227" s="18">
        <f>IF(ISNUMBER(M227),O226+M227*0.5,IF(ISNUMBER(M428),0,""))</f>
        <v>714.14819530911552</v>
      </c>
      <c r="P227" s="18">
        <f>IF(ISNUMBER(N227),P226+N227*0.5,IF(ISNUMBER(N428),0,""))</f>
        <v>806.50441616153091</v>
      </c>
      <c r="Q227" s="18">
        <f>IF(ISNUMBER(O227), O227*COS(RADIANS(-$C227+Графики!$B$3))+P227*SIN(RADIANS(-$C227+Графики!$B$3)),"")</f>
        <v>714.14819530911552</v>
      </c>
      <c r="R227" s="19">
        <f>IF(ISNUMBER(O227), O227*COS(RADIANS(-$C227+Графики!$B$5))+P227*SIN(RADIANS(-$C227+Графики!$B$5)),"")</f>
        <v>806.50441616153091</v>
      </c>
      <c r="S227" s="29">
        <v>-0.46106937194017217</v>
      </c>
      <c r="T227" s="25">
        <v>0.43011226923805823</v>
      </c>
      <c r="U227" s="25">
        <v>-0.20075178187501277</v>
      </c>
      <c r="V227" s="25">
        <v>6.6275584185352482E-2</v>
      </c>
      <c r="W227" s="18">
        <f t="shared" si="491"/>
        <v>7.7769485409648338</v>
      </c>
      <c r="X227" s="18">
        <f t="shared" si="492"/>
        <v>2.3302512564306839</v>
      </c>
      <c r="Y227" s="18">
        <f>IF(ISNUMBER(W227),Y226+W227*0.5,IF(ISNUMBER(W428),0,""))</f>
        <v>712.68150964863878</v>
      </c>
      <c r="Z227" s="18">
        <f>IF(ISNUMBER(X227),Z226+X227*0.5,IF(ISNUMBER(X428),0,""))</f>
        <v>807.90534740422788</v>
      </c>
      <c r="AA227" s="18">
        <f>IF(ISNUMBER(Y227), Y227*COS(RADIANS(-$C227+Графики!$B$3))+Z227*SIN(RADIANS(-$C227+Графики!$B$3)),"")</f>
        <v>712.68150964863878</v>
      </c>
      <c r="AB227" s="18">
        <f>IF(ISNUMBER(Y227), Y227*COS(RADIANS(-$C227+Графики!$B$5))+Z227*SIN(RADIANS(-$C227+Графики!$B$5)),"")</f>
        <v>807.90534740422788</v>
      </c>
      <c r="AC227" s="24">
        <v>-0.42808534269288245</v>
      </c>
      <c r="AD227" s="25">
        <v>0.48141312271037362</v>
      </c>
      <c r="AE227" s="25">
        <v>-4.8695628276170522E-2</v>
      </c>
      <c r="AF227" s="25">
        <v>3.4881512510300944E-2</v>
      </c>
      <c r="AG227" s="18">
        <f t="shared" si="493"/>
        <v>7.936788052707235</v>
      </c>
      <c r="AH227" s="18">
        <f t="shared" si="494"/>
        <v>0.72934807840075233</v>
      </c>
      <c r="AI227" s="18">
        <f>IF(ISNUMBER(AG227),AI226+AG227*0.5,IF(ISNUMBER(AG428),0,""))</f>
        <v>715.02041553701713</v>
      </c>
      <c r="AJ227" s="18">
        <f>IF(ISNUMBER(AH227),AJ226+AH227*0.5,IF(ISNUMBER(AH428),0,""))</f>
        <v>808.46735036376174</v>
      </c>
      <c r="AK227" s="18">
        <f>IF(ISNUMBER(AI227), AI227*COS(RADIANS(-$C227+Графики!$B$3))+AJ227*SIN(RADIANS(-$C227+Графики!$B$3)),"")</f>
        <v>715.02041553701713</v>
      </c>
      <c r="AL227" s="19">
        <f>IF(ISNUMBER(AI227), AI227*COS(RADIANS(-$C227+Графики!$B$5))+AJ227*SIN(RADIANS(-$C227+Графики!$B$5)),"")</f>
        <v>808.46735036376174</v>
      </c>
      <c r="AM227" s="24">
        <v>-0.48541808947775766</v>
      </c>
      <c r="AN227" s="25">
        <v>0.34186082187152034</v>
      </c>
      <c r="AO227" s="25">
        <v>-9.302053289612397E-2</v>
      </c>
      <c r="AP227" s="25">
        <v>2.0760854864873279E-2</v>
      </c>
      <c r="AQ227" s="18">
        <f t="shared" si="495"/>
        <v>7.2193077064098121</v>
      </c>
      <c r="AR227" s="18">
        <f t="shared" si="496"/>
        <v>0.9929297588023368</v>
      </c>
      <c r="AS227" s="18">
        <f>IF(ISNUMBER(AQ227),AS226+AQ227*0.5,IF(ISNUMBER(AQ428),0,""))</f>
        <v>705.91870228104676</v>
      </c>
      <c r="AT227" s="18">
        <f>IF(ISNUMBER(AR227),AT226+AR227*0.5,IF(ISNUMBER(AR428),0,""))</f>
        <v>800.13826909885142</v>
      </c>
      <c r="AU227" s="18">
        <f>IF(ISNUMBER(AS227), AS227*COS(RADIANS(-$C227+Графики!$B$3))+AT227*SIN(RADIANS(-$C227+Графики!$B$3)),"")</f>
        <v>705.91870228104676</v>
      </c>
      <c r="AV227" s="19">
        <f>IF(ISNUMBER(AS227), AS227*COS(RADIANS(-$C227+Графики!$B$5))+AT227*SIN(RADIANS(-$C227+Графики!$B$5)),"")</f>
        <v>800.13826909885142</v>
      </c>
      <c r="AW227" s="24">
        <v>-0.39611209478635911</v>
      </c>
      <c r="AX227" s="25">
        <v>0.38654489448371443</v>
      </c>
      <c r="AY227" s="25">
        <v>-0.2168720876543051</v>
      </c>
      <c r="AZ227" s="25">
        <v>0.12422444883569203</v>
      </c>
      <c r="BA227" s="18">
        <f t="shared" si="497"/>
        <v>6.8299175870640561</v>
      </c>
      <c r="BB227" s="18">
        <f t="shared" si="498"/>
        <v>2.9766244188048079</v>
      </c>
      <c r="BC227" s="18">
        <f>IF(ISNUMBER(BA227),BC226+BA227*0.5,IF(ISNUMBER(BA428),0,""))</f>
        <v>706.1432217845902</v>
      </c>
      <c r="BD227" s="18">
        <f>IF(ISNUMBER(BB227),BD226+BB227*0.5,IF(ISNUMBER(BB428),0,""))</f>
        <v>805.56995441295317</v>
      </c>
      <c r="BE227" s="18">
        <f>IF(ISNUMBER(BC227), BC227*COS(RADIANS(-$C227+Графики!$B$3))+BD227*SIN(RADIANS(-$C227+Графики!$B$3)),"")</f>
        <v>706.1432217845902</v>
      </c>
      <c r="BF227" s="19">
        <f>IF(ISNUMBER(BC227), BC227*COS(RADIANS(-$C227+Графики!$B$5))+BD227*SIN(RADIANS(-$C227+Графики!$B$5)),"")</f>
        <v>805.56995441295317</v>
      </c>
      <c r="BG227" s="24">
        <v>-0.47908553520938746</v>
      </c>
      <c r="BH227" s="25">
        <v>0.46304470484490878</v>
      </c>
      <c r="BI227" s="25">
        <v>-3.653674616096303E-2</v>
      </c>
      <c r="BJ227" s="25">
        <v>0.16278711449124608</v>
      </c>
      <c r="BK227" s="18">
        <f t="shared" si="499"/>
        <v>8.221544712053964</v>
      </c>
      <c r="BL227" s="18">
        <f t="shared" si="500"/>
        <v>1.739427945944207</v>
      </c>
      <c r="BM227" s="18">
        <f>IF(ISNUMBER(BK227),BM226+BK227*0.5,IF(ISNUMBER(BK428),0,""))</f>
        <v>712.32748664597852</v>
      </c>
      <c r="BN227" s="18">
        <f>IF(ISNUMBER(BL227),BN226+BL227*0.5,IF(ISNUMBER(BL428),0,""))</f>
        <v>795.11633237236617</v>
      </c>
      <c r="BO227" s="18">
        <f>IF(ISNUMBER(BM227), BM227*COS(RADIANS(-$C227+Графики!$B$3))+BN227*SIN(RADIANS(-$C227+Графики!$B$3)),"")</f>
        <v>712.32748664597852</v>
      </c>
      <c r="BP227" s="19">
        <f>IF(ISNUMBER(BM227), BM227*COS(RADIANS(-$C227+Графики!$B$5))+BN227*SIN(RADIANS(-$C227+Графики!$B$5)),"")</f>
        <v>795.11633237236617</v>
      </c>
      <c r="BQ227" s="24">
        <v>-0.3999098333051313</v>
      </c>
      <c r="BR227" s="25">
        <v>0.38319050225861817</v>
      </c>
      <c r="BS227" s="25">
        <v>-0.13083054321461321</v>
      </c>
      <c r="BT227" s="25">
        <v>9.5474174589043198E-2</v>
      </c>
      <c r="BU227" s="18">
        <f t="shared" si="501"/>
        <v>6.8337864230490561</v>
      </c>
      <c r="BV227" s="18">
        <f t="shared" si="502"/>
        <v>1.9748799355113842</v>
      </c>
      <c r="BW227" s="18">
        <f>IF(ISNUMBER(BU227),BW226+BU227*0.5,IF(ISNUMBER(BU428),0,""))</f>
        <v>714.27174943390514</v>
      </c>
      <c r="BX227" s="18">
        <f>IF(ISNUMBER(BV227),BX226+BV227*0.5,IF(ISNUMBER(BV428),0,""))</f>
        <v>801.90531285872669</v>
      </c>
      <c r="BY227" s="18">
        <f>IF(ISNUMBER(BW227), BW227*COS(RADIANS(-$C227+Графики!$B$3))+BX227*SIN(RADIANS(-$C227+Графики!$B$3)),"")</f>
        <v>714.27174943390514</v>
      </c>
      <c r="BZ227" s="19">
        <f>IF(ISNUMBER(BW227), BW227*COS(RADIANS(-$C227+Графики!$B$5))+BX227*SIN(RADIANS(-$C227+Графики!$B$5)),"")</f>
        <v>801.90531285872669</v>
      </c>
      <c r="CA227" s="29">
        <v>-0.46311258676658185</v>
      </c>
      <c r="CB227" s="25">
        <v>0.49691433507644922</v>
      </c>
      <c r="CC227" s="25">
        <v>-5.0784444240501686E-2</v>
      </c>
      <c r="CD227" s="25">
        <v>0.18113669741394642</v>
      </c>
      <c r="CE227" s="18">
        <f t="shared" si="503"/>
        <v>8.3777173439268218</v>
      </c>
      <c r="CF227" s="18">
        <f t="shared" si="504"/>
        <v>2.0238923817333814</v>
      </c>
      <c r="CG227" s="18">
        <f>IF(ISNUMBER(CE227),CG226+CE227*0.5,IF(ISNUMBER(CE428),0,""))</f>
        <v>723.20105286103274</v>
      </c>
      <c r="CH227" s="18">
        <f>IF(ISNUMBER(CF227),CH226+CF227*0.5,IF(ISNUMBER(CF428),0,""))</f>
        <v>815.23601161267311</v>
      </c>
      <c r="CI227" s="18">
        <f>IF(ISNUMBER(CG227), CG227*COS(RADIANS(-$C227+Графики!$B$3))+CH227*SIN(RADIANS(-$C227+Графики!$B$3)),"")</f>
        <v>723.20105286103274</v>
      </c>
      <c r="CJ227" s="19">
        <f>IF(ISNUMBER(CG227), CG227*COS(RADIANS(-$C227+Графики!$B$5))+CH227*SIN(RADIANS(-$C227+Графики!$B$5)),"")</f>
        <v>815.23601161267311</v>
      </c>
      <c r="CK227" s="24">
        <v>-0.37612858439347341</v>
      </c>
      <c r="CL227" s="25">
        <v>0.50104942664493513</v>
      </c>
      <c r="CM227" s="25">
        <v>-0.16026013591557775</v>
      </c>
      <c r="CN227" s="25">
        <v>1.2034445173582264E-2</v>
      </c>
      <c r="CO227" s="18">
        <f t="shared" si="505"/>
        <v>7.6547474521963839</v>
      </c>
      <c r="CP227" s="18">
        <f t="shared" si="506"/>
        <v>1.5035532951675898</v>
      </c>
      <c r="CQ227" s="18">
        <f>IF(ISNUMBER(CO227),CQ226+CO227*0.5,IF(ISNUMBER(CO428),0,""))</f>
        <v>720.3650722710704</v>
      </c>
      <c r="CR227" s="18">
        <f>IF(ISNUMBER(CP227),CR226+CP227*0.5,IF(ISNUMBER(CP428),0,""))</f>
        <v>810.05598377392448</v>
      </c>
      <c r="CS227" s="18">
        <f>IF(ISNUMBER(CQ227), CQ227*COS(RADIANS(-$C227+Графики!$B$3))+CR227*SIN(RADIANS(-$C227+Графики!$B$3)),"")</f>
        <v>720.3650722710704</v>
      </c>
      <c r="CT227" s="19">
        <f>IF(ISNUMBER(CQ227), CQ227*COS(RADIANS(-$C227+Графики!$B$5))+CR227*SIN(RADIANS(-$C227+Графики!$B$5)),"")</f>
        <v>810.05598377392448</v>
      </c>
      <c r="CU227" s="24">
        <v>-0.43077561109756679</v>
      </c>
      <c r="CV227" s="25">
        <v>0.33352245528622115</v>
      </c>
      <c r="CW227" s="25">
        <v>-0.15004561724439855</v>
      </c>
      <c r="CX227" s="25">
        <v>2.0629804013362035E-2</v>
      </c>
      <c r="CY227" s="18">
        <f t="shared" si="507"/>
        <v>6.6697094111582489</v>
      </c>
      <c r="CZ227" s="18">
        <f t="shared" si="508"/>
        <v>1.4894234759024618</v>
      </c>
      <c r="DA227" s="18">
        <f>IF(ISNUMBER(CY227),DA226+CY227*0.5,IF(ISNUMBER(CY428),0,""))</f>
        <v>714.39935516033586</v>
      </c>
      <c r="DB227" s="18">
        <f>IF(ISNUMBER(CZ227),DB226+CZ227*0.5,IF(ISNUMBER(CZ428),0,""))</f>
        <v>808.98806723992914</v>
      </c>
      <c r="DC227" s="18">
        <f>IF(ISNUMBER(DA227), DA227*COS(RADIANS(-$C227+Графики!$B$3))+DB227*SIN(RADIANS(-$C227+Графики!$B$3)),"")</f>
        <v>714.39935516033586</v>
      </c>
      <c r="DD227" s="19">
        <f>IF(ISNUMBER(DA227), DA227*COS(RADIANS(-$C227+Графики!$B$5))+DB227*SIN(RADIANS(-$C227+Графики!$B$5)),"")</f>
        <v>808.98806723992914</v>
      </c>
      <c r="DE227" s="24">
        <v>-0.37142652251381791</v>
      </c>
      <c r="DF227" s="25">
        <v>0.46813045713078683</v>
      </c>
      <c r="DG227" s="25">
        <v>-0.14486550693347797</v>
      </c>
      <c r="DH227" s="25">
        <v>0.10405226971315065</v>
      </c>
      <c r="DI227" s="18">
        <f t="shared" si="509"/>
        <v>7.3264512313488579</v>
      </c>
      <c r="DJ227" s="18">
        <f t="shared" si="510"/>
        <v>2.1722156763359379</v>
      </c>
      <c r="DK227" s="18">
        <f>IF(ISNUMBER(DI227),DK226+DI227*0.5,IF(ISNUMBER(DI428),0,""))</f>
        <v>704.77157147268792</v>
      </c>
      <c r="DL227" s="18">
        <f>IF(ISNUMBER(DJ227),DL226+DJ227*0.5,IF(ISNUMBER(DJ428),0,""))</f>
        <v>808.81899058722865</v>
      </c>
      <c r="DM227" s="18">
        <f>IF(ISNUMBER(DK227), DK227*COS(RADIANS(-$C227+Графики!$B$3))+DL227*SIN(RADIANS(-$C227+Графики!$B$3)),"")</f>
        <v>704.77157147268792</v>
      </c>
      <c r="DN227" s="19">
        <f>IF(ISNUMBER(DK227), DK227*COS(RADIANS(-$C227+Графики!$B$5))+DL227*SIN(RADIANS(-$C227+Графики!$B$5)),"")</f>
        <v>808.81899058722865</v>
      </c>
      <c r="DO227" s="24">
        <v>-0.49048467290859887</v>
      </c>
      <c r="DP227" s="25">
        <v>0.3225160266199093</v>
      </c>
      <c r="DQ227" s="25">
        <v>-9.0763086745465266E-2</v>
      </c>
      <c r="DR227" s="25">
        <v>0.10026956254254885</v>
      </c>
      <c r="DS227" s="18">
        <f t="shared" si="511"/>
        <v>7.0947099939485607</v>
      </c>
      <c r="DT227" s="18">
        <f t="shared" si="512"/>
        <v>1.6670735822705214</v>
      </c>
      <c r="DU227" s="18">
        <f>IF(ISNUMBER(DS227),DU226+DS227*0.5,IF(ISNUMBER(DS428),0,""))</f>
        <v>721.80206270095925</v>
      </c>
      <c r="DV227" s="18">
        <f>IF(ISNUMBER(DT227),DV226+DT227*0.5,IF(ISNUMBER(DT428),0,""))</f>
        <v>809.56243360898486</v>
      </c>
      <c r="DW227" s="18">
        <f>IF(ISNUMBER(DU227), DU227*COS(RADIANS(-$C227+Графики!$B$3))+DV227*SIN(RADIANS(-$C227+Графики!$B$3)),"")</f>
        <v>721.80206270095925</v>
      </c>
      <c r="DX227" s="19">
        <f>IF(ISNUMBER(DU227), DU227*COS(RADIANS(-$C227+Графики!$B$5))+DV227*SIN(RADIANS(-$C227+Графики!$B$5)),"")</f>
        <v>809.56243360898486</v>
      </c>
      <c r="DY227" s="24">
        <v>-0.37535625803551143</v>
      </c>
      <c r="DZ227" s="25">
        <v>0.46069198396717592</v>
      </c>
      <c r="EA227" s="25">
        <v>-0.14397053132739071</v>
      </c>
      <c r="EB227" s="25">
        <v>0.13229952613502952</v>
      </c>
      <c r="EC227" s="18">
        <f t="shared" si="513"/>
        <v>7.2958325374901944</v>
      </c>
      <c r="ED227" s="18">
        <f t="shared" si="514"/>
        <v>2.4109087281303192</v>
      </c>
      <c r="EE227" s="18">
        <f>IF(ISNUMBER(EC227),EE226+EC227*0.5,IF(ISNUMBER(EC428),0,""))</f>
        <v>708.08238102271798</v>
      </c>
      <c r="EF227" s="18">
        <f>IF(ISNUMBER(ED227),EF226+ED227*0.5,IF(ISNUMBER(ED428),0,""))</f>
        <v>801.31273180261019</v>
      </c>
      <c r="EG227" s="18">
        <f>IF(ISNUMBER(EE227), EE227*COS(RADIANS(-$C227+Графики!$B$3))+EF227*SIN(RADIANS(-$C227+Графики!$B$3)),"")</f>
        <v>708.08238102271798</v>
      </c>
      <c r="EH227" s="19">
        <f>IF(ISNUMBER(EE227), EE227*COS(RADIANS(-$C227+Графики!$B$5))+EF227*SIN(RADIANS(-$C227+Графики!$B$5)),"")</f>
        <v>801.31273180261019</v>
      </c>
      <c r="EI227" s="24">
        <v>-0.50886867676103997</v>
      </c>
      <c r="EJ227" s="25">
        <v>0.50953193340549341</v>
      </c>
      <c r="EK227" s="25">
        <v>-4.0657411195695908E-2</v>
      </c>
      <c r="EL227" s="25">
        <v>0.16867498303568348</v>
      </c>
      <c r="EM227" s="18">
        <f t="shared" si="515"/>
        <v>8.8871048868426517</v>
      </c>
      <c r="EN227" s="18">
        <f t="shared" si="516"/>
        <v>1.8267687391951886</v>
      </c>
      <c r="EO227" s="18">
        <f>IF(ISNUMBER(EM227),EO226+EM227*0.5,IF(ISNUMBER(EM428),0,""))</f>
        <v>717.85073517001138</v>
      </c>
      <c r="EP227" s="18">
        <f>IF(ISNUMBER(EN227),EP226+EN227*0.5,IF(ISNUMBER(EN428),0,""))</f>
        <v>806.30930949671779</v>
      </c>
      <c r="EQ227" s="18">
        <f>IF(ISNUMBER(EO227), EO227*COS(RADIANS(-$C227+Графики!$B$3))+EP227*SIN(RADIANS(-$C227+Графики!$B$3)),"")</f>
        <v>717.85073517001138</v>
      </c>
      <c r="ER227" s="19">
        <f>IF(ISNUMBER(EO227), EO227*COS(RADIANS(-$C227+Графики!$B$5))+EP227*SIN(RADIANS(-$C227+Графики!$B$5)),"")</f>
        <v>806.30930949671779</v>
      </c>
      <c r="ES227" s="24">
        <v>-0.37974900970014214</v>
      </c>
      <c r="ET227" s="25">
        <v>0.35841634914047715</v>
      </c>
      <c r="EU227" s="25">
        <v>-0.19954626646729698</v>
      </c>
      <c r="EV227" s="25">
        <v>0.17730309890953119</v>
      </c>
      <c r="EW227" s="18">
        <f t="shared" si="517"/>
        <v>6.4416634176350334</v>
      </c>
      <c r="EX227" s="18">
        <f t="shared" si="518"/>
        <v>3.2886251771322055</v>
      </c>
      <c r="EY227" s="18">
        <f>IF(ISNUMBER(EW227),EY226+EW227*0.5,IF(ISNUMBER(EW428),0,""))</f>
        <v>701.84721842098713</v>
      </c>
      <c r="EZ227" s="18">
        <f>IF(ISNUMBER(EX227),EZ226+EX227*0.5,IF(ISNUMBER(EX428),0,""))</f>
        <v>803.8575333333539</v>
      </c>
      <c r="FA227" s="18">
        <f>IF(ISNUMBER(EY227), EY227*COS(RADIANS(-$C227+Графики!$B$3))+EZ227*SIN(RADIANS(-$C227+Графики!$B$3)),"")</f>
        <v>701.84721842098713</v>
      </c>
      <c r="FB227" s="19">
        <f>IF(ISNUMBER(EY227), EY227*COS(RADIANS(-$C227+Графики!$B$5))+EZ227*SIN(RADIANS(-$C227+Графики!$B$5)),"")</f>
        <v>803.8575333333539</v>
      </c>
      <c r="FC227" s="24">
        <v>-0.4606825536893655</v>
      </c>
      <c r="FD227" s="25">
        <v>0.46724894881526025</v>
      </c>
      <c r="FE227" s="25">
        <v>-0.14408395819463399</v>
      </c>
      <c r="FF227" s="25">
        <v>1.1920022277340972E-2</v>
      </c>
      <c r="FG227" s="18">
        <f t="shared" si="519"/>
        <v>8.0976414770792964</v>
      </c>
      <c r="FH227" s="18">
        <f t="shared" si="520"/>
        <v>1.3613911321955972</v>
      </c>
      <c r="FI227" s="18">
        <f>IF(ISNUMBER(FG227),FI226+FG227*0.5,IF(ISNUMBER(FG428),0,""))</f>
        <v>711.71841308633316</v>
      </c>
      <c r="FJ227" s="18">
        <f>IF(ISNUMBER(FH227),FJ226+FH227*0.5,IF(ISNUMBER(FH428),0,""))</f>
        <v>808.71504561398422</v>
      </c>
      <c r="FK227" s="18">
        <f>IF(ISNUMBER(FI227), FI227*COS(RADIANS(-$C227+Графики!$B$3))+FJ227*SIN(RADIANS(-$C227+Графики!$B$3)),"")</f>
        <v>711.71841308633316</v>
      </c>
      <c r="FL227" s="19">
        <f>IF(ISNUMBER(FI227), FI227*COS(RADIANS(-$C227+Графики!$B$5))+FJ227*SIN(RADIANS(-$C227+Графики!$B$5)),"")</f>
        <v>808.71504561398422</v>
      </c>
      <c r="FM227" s="24">
        <v>-0.34127722336284749</v>
      </c>
      <c r="FN227" s="25">
        <v>0.35061009280588484</v>
      </c>
      <c r="FO227" s="25">
        <v>-0.13035017172219837</v>
      </c>
      <c r="FP227" s="25">
        <v>0.1715161065541794</v>
      </c>
      <c r="FQ227" s="18">
        <f t="shared" si="521"/>
        <v>6.0378191743188392</v>
      </c>
      <c r="FR227" s="18">
        <f t="shared" si="522"/>
        <v>2.6342771815982768</v>
      </c>
      <c r="FS227" s="18">
        <f>IF(ISNUMBER(FQ227),FS226+FQ227*0.5,IF(ISNUMBER(FQ428),0,""))</f>
        <v>716.16191304648044</v>
      </c>
      <c r="FT227" s="18">
        <f>IF(ISNUMBER(FR227),FT226+FR227*0.5,IF(ISNUMBER(FR428),0,""))</f>
        <v>802.82560891091066</v>
      </c>
      <c r="FU227" s="18">
        <f>IF(ISNUMBER(FS227), FS227*COS(RADIANS(-$C227+Графики!$B$3))+FT227*SIN(RADIANS(-$C227+Графики!$B$3)),"")</f>
        <v>716.16191304648044</v>
      </c>
      <c r="FV227" s="19">
        <f>IF(ISNUMBER(FS227), FS227*COS(RADIANS(-$C227+Графики!$B$5))+FT227*SIN(RADIANS(-$C227+Графики!$B$5)),"")</f>
        <v>802.82560891091066</v>
      </c>
      <c r="FW227" s="24">
        <v>-0.47677458171329756</v>
      </c>
      <c r="FX227" s="25">
        <v>0.34108100498472727</v>
      </c>
      <c r="FY227" s="25">
        <v>-0.20109266554456023</v>
      </c>
      <c r="FZ227" s="25">
        <v>0.18976345210286991</v>
      </c>
      <c r="GA227" s="18">
        <f t="shared" si="523"/>
        <v>7.1370758042489619</v>
      </c>
      <c r="GB227" s="18">
        <f t="shared" si="524"/>
        <v>3.4108564636027539</v>
      </c>
      <c r="GC227" s="18">
        <f>IF(ISNUMBER(GA227),GC226+GA227*0.5,IF(ISNUMBER(GA428),0,""))</f>
        <v>719.18687249375159</v>
      </c>
      <c r="GD227" s="18">
        <f>IF(ISNUMBER(GB227),GD226+GB227*0.5,IF(ISNUMBER(GB428),0,""))</f>
        <v>793.21037853618088</v>
      </c>
      <c r="GE227" s="18">
        <f>IF(ISNUMBER(GC227), GC227*COS(RADIANS(-$C227+Графики!$B$3))+GD227*SIN(RADIANS(-$C227+Графики!$B$3)),"")</f>
        <v>719.18687249375159</v>
      </c>
      <c r="GF227" s="19">
        <f>IF(ISNUMBER(GC227), GC227*COS(RADIANS(-$C227+Графики!$B$5))+GD227*SIN(RADIANS(-$C227+Графики!$B$5)),"")</f>
        <v>793.21037853618088</v>
      </c>
      <c r="GG227" s="24">
        <v>-0.46845358482467581</v>
      </c>
      <c r="GH227" s="25">
        <v>0.36633681623948189</v>
      </c>
      <c r="GI227" s="25">
        <v>-9.9084378901463876E-2</v>
      </c>
      <c r="GJ227" s="25">
        <v>0.20928027265408741</v>
      </c>
      <c r="GK227" s="18">
        <f t="shared" si="525"/>
        <v>7.2848560962741153</v>
      </c>
      <c r="GL227" s="18">
        <f t="shared" si="526"/>
        <v>2.6909859854406428</v>
      </c>
      <c r="GM227" s="18">
        <f>IF(ISNUMBER(GK227),GM226+GK227*0.5,IF(ISNUMBER(GK428),0,""))</f>
        <v>720.5466886347532</v>
      </c>
      <c r="GN227" s="18">
        <f>IF(ISNUMBER(GL227),GN226+GL227*0.5,IF(ISNUMBER(GL428),0,""))</f>
        <v>807.02985878763991</v>
      </c>
      <c r="GO227" s="18">
        <f>IF(ISNUMBER(GM227), GM227*COS(RADIANS(-$C227+Графики!$B$3))+GN227*SIN(RADIANS(-$C227+Графики!$B$3)),"")</f>
        <v>720.5466886347532</v>
      </c>
      <c r="GP227" s="19">
        <f>IF(ISNUMBER(GM227), GM227*COS(RADIANS(-$C227+Графики!$B$5))+GN227*SIN(RADIANS(-$C227+Графики!$B$5)),"")</f>
        <v>807.02985878763991</v>
      </c>
      <c r="GQ227" s="24">
        <v>-0.36226221706662098</v>
      </c>
      <c r="GR227" s="25">
        <v>0.46523450576671255</v>
      </c>
      <c r="GS227" s="25">
        <v>-4.6495413493753024E-2</v>
      </c>
      <c r="GT227" s="25">
        <v>0.15711851710228739</v>
      </c>
      <c r="GU227" s="18">
        <f t="shared" si="527"/>
        <v>7.2212084206364491</v>
      </c>
      <c r="GV227" s="18">
        <f t="shared" si="528"/>
        <v>1.7768658109105124</v>
      </c>
      <c r="GW227" s="18">
        <f>IF(ISNUMBER(GU227),GW226+GU227*0.5,IF(ISNUMBER(GU428),0,""))</f>
        <v>717.3688768203408</v>
      </c>
      <c r="GX227" s="18">
        <f>IF(ISNUMBER(GV227),GX226+GV227*0.5,IF(ISNUMBER(GV428),0,""))</f>
        <v>805.20765304454142</v>
      </c>
      <c r="GY227" s="18">
        <f>IF(ISNUMBER(GW227), GW227*COS(RADIANS(-$C227+Графики!$B$3))+GX227*SIN(RADIANS(-$C227+Графики!$B$3)),"")</f>
        <v>717.3688768203408</v>
      </c>
      <c r="GZ227" s="19">
        <f>IF(ISNUMBER(GW227), GW227*COS(RADIANS(-$C227+Графики!$B$5))+GX227*SIN(RADIANS(-$C227+Графики!$B$5)),"")</f>
        <v>805.20765304454142</v>
      </c>
      <c r="HA227" s="24">
        <v>-0.49964803793039736</v>
      </c>
      <c r="HB227" s="25">
        <v>0.42614360544409424</v>
      </c>
      <c r="HC227" s="25">
        <v>-0.19027254005934019</v>
      </c>
      <c r="HD227" s="25">
        <v>8.3171745557604176E-2</v>
      </c>
      <c r="HE227" s="18">
        <f t="shared" si="529"/>
        <v>8.0789682942408074</v>
      </c>
      <c r="HF227" s="18">
        <f t="shared" si="530"/>
        <v>2.3862492877595094</v>
      </c>
      <c r="HG227" s="18">
        <f>IF(ISNUMBER(HE227),HG226+HE227*0.5,IF(ISNUMBER(HE428),0,""))</f>
        <v>718.86883291131835</v>
      </c>
      <c r="HH227" s="18">
        <f>IF(ISNUMBER(HF227),HH226+HF227*0.5,IF(ISNUMBER(HF428),0,""))</f>
        <v>801.20899775958628</v>
      </c>
      <c r="HI227" s="18">
        <f>IF(ISNUMBER(HG227), HG227*COS(RADIANS(-$C227+Графики!$B$3))+HH227*SIN(RADIANS(-$C227+Графики!$B$3)),"")</f>
        <v>718.86883291131835</v>
      </c>
      <c r="HJ227" s="19">
        <f>IF(ISNUMBER(HG227), HG227*COS(RADIANS(-$C227+Графики!$B$5))+HH227*SIN(RADIANS(-$C227+Графики!$B$5)),"")</f>
        <v>801.20899775958628</v>
      </c>
      <c r="HK227" s="24">
        <v>-0.49850983034311203</v>
      </c>
      <c r="HL227" s="25">
        <v>0.46908984280680122</v>
      </c>
      <c r="HM227" s="25">
        <v>-0.19544028312969985</v>
      </c>
      <c r="HN227" s="25">
        <v>0.15230542143384737</v>
      </c>
      <c r="HO227" s="18">
        <f t="shared" si="531"/>
        <v>8.4437997282983535</v>
      </c>
      <c r="HP227" s="18">
        <f t="shared" si="532"/>
        <v>3.0346490944026852</v>
      </c>
      <c r="HQ227" s="18">
        <f>IF(ISNUMBER(HO227),HQ226+HO227*0.5,IF(ISNUMBER(HO428),0,""))</f>
        <v>717.08806743313369</v>
      </c>
      <c r="HR227" s="18">
        <f>IF(ISNUMBER(HP227),HR226+HP227*0.5,IF(ISNUMBER(HP428),0,""))</f>
        <v>816.17678156919976</v>
      </c>
      <c r="HS227" s="18">
        <f>IF(ISNUMBER(HQ227), HQ227*COS(RADIANS(-$C227+Графики!$B$3))+HR227*SIN(RADIANS(-$C227+Графики!$B$3)),"")</f>
        <v>717.08806743313369</v>
      </c>
      <c r="HT227" s="19">
        <f>IF(ISNUMBER(HQ227), HQ227*COS(RADIANS(-$C227+Графики!$B$5))+HR227*SIN(RADIANS(-$C227+Графики!$B$5)),"")</f>
        <v>816.17678156919976</v>
      </c>
      <c r="HU227" s="24">
        <v>-0.4511568498524845</v>
      </c>
      <c r="HV227" s="25">
        <v>0.40349363406376393</v>
      </c>
      <c r="HW227" s="25">
        <v>-6.4538699916608933E-2</v>
      </c>
      <c r="HX227" s="25">
        <v>0.14302421849607158</v>
      </c>
      <c r="HY227" s="18">
        <f t="shared" si="533"/>
        <v>7.45816330492553</v>
      </c>
      <c r="HZ227" s="18">
        <f t="shared" si="534"/>
        <v>1.8113271752076159</v>
      </c>
      <c r="IA227" s="18">
        <f>IF(ISNUMBER(HY227),IA226+HY227*0.5,IF(ISNUMBER(HY428),0,""))</f>
        <v>713.49459836777828</v>
      </c>
      <c r="IB227" s="18">
        <f>IF(ISNUMBER(HZ227),IB226+HZ227*0.5,IF(ISNUMBER(HZ428),0,""))</f>
        <v>795.1243141877103</v>
      </c>
      <c r="IC227" s="18">
        <f>IF(ISNUMBER(IA227), IA227*COS(RADIANS(-$C227+Графики!$B$3))+IB227*SIN(RADIANS(-$C227+Графики!$B$3)),"")</f>
        <v>713.49459836777828</v>
      </c>
      <c r="ID227" s="19">
        <f>IF(ISNUMBER(IA227), IA227*COS(RADIANS(-$C227+Графики!$B$5))+IB227*SIN(RADIANS(-$C227+Графики!$B$5)),"")</f>
        <v>795.1243141877103</v>
      </c>
      <c r="IE227" s="24">
        <v>-0.47584858408484387</v>
      </c>
      <c r="IF227" s="25">
        <v>0.3518872273860153</v>
      </c>
      <c r="IG227" s="25">
        <v>-0.19028753884812438</v>
      </c>
      <c r="IH227" s="25">
        <v>8.293026363110631E-2</v>
      </c>
      <c r="II227" s="18">
        <f t="shared" si="535"/>
        <v>7.22329480818484</v>
      </c>
      <c r="IJ227" s="18">
        <f t="shared" si="536"/>
        <v>2.3842728551552854</v>
      </c>
      <c r="IK227" s="18">
        <f>IF(ISNUMBER(II227),IK226+II227*0.5,IF(ISNUMBER(II428),0,""))</f>
        <v>714.89928188535987</v>
      </c>
      <c r="IL227" s="18">
        <f>IF(ISNUMBER(IJ227),IL226+IJ227*0.5,IF(ISNUMBER(IJ428),0,""))</f>
        <v>799.62096220740182</v>
      </c>
      <c r="IM227" s="18">
        <f>IF(ISNUMBER(IK227), IK227*COS(RADIANS(-$C227+Графики!$B$3))+IL227*SIN(RADIANS(-$C227+Графики!$B$3)),"")</f>
        <v>714.89928188535987</v>
      </c>
      <c r="IN227" s="19">
        <f>IF(ISNUMBER(IK227), IK227*COS(RADIANS(-$C227+Графики!$B$5))+IL227*SIN(RADIANS(-$C227+Графики!$B$5)),"")</f>
        <v>799.62096220740182</v>
      </c>
      <c r="IO227" s="24">
        <v>-0.36065851487633982</v>
      </c>
      <c r="IP227" s="25">
        <v>0.34981282507108513</v>
      </c>
      <c r="IQ227" s="25">
        <v>-0.14524885028807533</v>
      </c>
      <c r="IR227" s="25">
        <v>0.18582325182874634</v>
      </c>
      <c r="IS227" s="18">
        <f t="shared" si="537"/>
        <v>6.1999923396960277</v>
      </c>
      <c r="IT227" s="18">
        <f t="shared" si="538"/>
        <v>2.8891451023444885</v>
      </c>
      <c r="IU227" s="18">
        <f>IF(ISNUMBER(IS227),IU226+IS227*0.5,IF(ISNUMBER(IS428),0,""))</f>
        <v>707.95474185002001</v>
      </c>
      <c r="IV227" s="18">
        <f>IF(ISNUMBER(IT227),IV226+IT227*0.5,IF(ISNUMBER(IT428),0,""))</f>
        <v>806.58323126523294</v>
      </c>
      <c r="IW227" s="18">
        <f>IF(ISNUMBER(IU227), IU227*COS(RADIANS(-$C227+Графики!$B$3))+IV227*SIN(RADIANS(-$C227+Графики!$B$3)),"")</f>
        <v>707.95474185002001</v>
      </c>
      <c r="IX227" s="19">
        <f>IF(ISNUMBER(IU227), IU227*COS(RADIANS(-$C227+Графики!$B$5))+IV227*SIN(RADIANS(-$C227+Графики!$B$5)),"")</f>
        <v>806.58323126523294</v>
      </c>
    </row>
    <row r="228" spans="1:258" s="88" customFormat="1" x14ac:dyDescent="0.25">
      <c r="A228" s="44">
        <v>228</v>
      </c>
      <c r="B228" s="50">
        <v>0</v>
      </c>
      <c r="C228" s="11">
        <f>IF(Графики!$A$7="Расчитывать с учетом закручивания скважины",B228,0)</f>
        <v>0</v>
      </c>
      <c r="D228" s="47">
        <v>112.5</v>
      </c>
      <c r="E228" s="34">
        <f>IF(ISNUMBER(INDEX($I$1:$IX$303,$A228,E$1) ),INDEX($I$1:$IX$303,$A228,E$1),0)</f>
        <v>7.9100768223904669</v>
      </c>
      <c r="F228" s="35">
        <f>IF(ISNUMBER(INDEX($I$1:$IX$303,$A228,F$1) ),INDEX($I$1:$IX$303,$A228,F$1),0)</f>
        <v>1.8248717694741168</v>
      </c>
      <c r="G228" s="35">
        <f>IF(ISNUMBER(INDEX($I$1:$IX$303,$A228,G$1) ),INDEX($I$1:$IX$303,$A228,G$1)-$G$305,0)</f>
        <v>-259.8129221691039</v>
      </c>
      <c r="H228" s="36">
        <f>IF(ISNUMBER(INDEX($I$1:$IX$303,$A228,H$1) ),INDEX($I$1:$IX$303,$A228,H$1)-$H$305,0)</f>
        <v>-348.01281143776953</v>
      </c>
      <c r="I228" s="29">
        <v>-0.4674924671433307</v>
      </c>
      <c r="J228" s="25">
        <v>0.43894502064753727</v>
      </c>
      <c r="K228" s="25">
        <v>-0.23917537012038148</v>
      </c>
      <c r="L228" s="25">
        <v>-3.0060352969091694E-2</v>
      </c>
      <c r="M228" s="18">
        <f t="shared" si="489"/>
        <v>7.9100768223904669</v>
      </c>
      <c r="N228" s="18">
        <f t="shared" si="490"/>
        <v>1.8248717694741168</v>
      </c>
      <c r="O228" s="18">
        <f>IF(ISNUMBER(M228),O227+M228*0.5,IF(ISNUMBER(M429),0,""))</f>
        <v>718.10323372031075</v>
      </c>
      <c r="P228" s="18">
        <f>IF(ISNUMBER(N228),P227+N228*0.5,IF(ISNUMBER(N429),0,""))</f>
        <v>807.41685204626799</v>
      </c>
      <c r="Q228" s="18">
        <f>IF(ISNUMBER(O228), O228*COS(RADIANS(-$C228+Графики!$B$3))+P228*SIN(RADIANS(-$C228+Графики!$B$3)),"")</f>
        <v>718.10323372031075</v>
      </c>
      <c r="R228" s="19">
        <f>IF(ISNUMBER(O228), O228*COS(RADIANS(-$C228+Графики!$B$5))+P228*SIN(RADIANS(-$C228+Графики!$B$5)),"")</f>
        <v>807.41685204626799</v>
      </c>
      <c r="S228" s="29">
        <v>-0.33929509269646785</v>
      </c>
      <c r="T228" s="25">
        <v>0.43893740261972192</v>
      </c>
      <c r="U228" s="25">
        <v>-0.1751732347457024</v>
      </c>
      <c r="V228" s="25">
        <v>-1.9876317901126206E-2</v>
      </c>
      <c r="W228" s="18">
        <f t="shared" si="491"/>
        <v>6.7913074889366314</v>
      </c>
      <c r="X228" s="18">
        <f t="shared" si="492"/>
        <v>1.3552208437280899</v>
      </c>
      <c r="Y228" s="18">
        <f>IF(ISNUMBER(W228),Y227+W228*0.5,IF(ISNUMBER(W429),0,""))</f>
        <v>716.07716339310707</v>
      </c>
      <c r="Z228" s="18">
        <f>IF(ISNUMBER(X228),Z227+X228*0.5,IF(ISNUMBER(X429),0,""))</f>
        <v>808.58295782609196</v>
      </c>
      <c r="AA228" s="18">
        <f>IF(ISNUMBER(Y228), Y228*COS(RADIANS(-$C228+Графики!$B$3))+Z228*SIN(RADIANS(-$C228+Графики!$B$3)),"")</f>
        <v>716.07716339310707</v>
      </c>
      <c r="AB228" s="18">
        <f>IF(ISNUMBER(Y228), Y228*COS(RADIANS(-$C228+Графики!$B$5))+Z228*SIN(RADIANS(-$C228+Графики!$B$5)),"")</f>
        <v>808.58295782609196</v>
      </c>
      <c r="AC228" s="24">
        <v>-0.45238950157869995</v>
      </c>
      <c r="AD228" s="25">
        <v>0.33647595709988831</v>
      </c>
      <c r="AE228" s="25">
        <v>-0.16270324072996392</v>
      </c>
      <c r="AF228" s="25">
        <v>0.12521042514544353</v>
      </c>
      <c r="AG228" s="18">
        <f t="shared" si="493"/>
        <v>6.8840954296749928</v>
      </c>
      <c r="AH228" s="18">
        <f t="shared" si="494"/>
        <v>2.5125180720169951</v>
      </c>
      <c r="AI228" s="18">
        <f>IF(ISNUMBER(AG228),AI227+AG228*0.5,IF(ISNUMBER(AG429),0,""))</f>
        <v>718.46246325185462</v>
      </c>
      <c r="AJ228" s="18">
        <f>IF(ISNUMBER(AH228),AJ227+AH228*0.5,IF(ISNUMBER(AH429),0,""))</f>
        <v>809.72360939977023</v>
      </c>
      <c r="AK228" s="18">
        <f>IF(ISNUMBER(AI228), AI228*COS(RADIANS(-$C228+Графики!$B$3))+AJ228*SIN(RADIANS(-$C228+Графики!$B$3)),"")</f>
        <v>718.46246325185462</v>
      </c>
      <c r="AL228" s="19">
        <f>IF(ISNUMBER(AI228), AI228*COS(RADIANS(-$C228+Графики!$B$5))+AJ228*SIN(RADIANS(-$C228+Графики!$B$5)),"")</f>
        <v>809.72360939977023</v>
      </c>
      <c r="AM228" s="24">
        <v>-0.29545858616746551</v>
      </c>
      <c r="AN228" s="25">
        <v>0.35212728940681537</v>
      </c>
      <c r="AO228" s="25">
        <v>-0.19749128475496935</v>
      </c>
      <c r="AP228" s="25">
        <v>3.9222207103645712E-2</v>
      </c>
      <c r="AQ228" s="18">
        <f t="shared" si="495"/>
        <v>5.6512227787829978</v>
      </c>
      <c r="AR228" s="18">
        <f t="shared" si="496"/>
        <v>2.0657134392842287</v>
      </c>
      <c r="AS228" s="18">
        <f>IF(ISNUMBER(AQ228),AS227+AQ228*0.5,IF(ISNUMBER(AQ429),0,""))</f>
        <v>708.74431367043826</v>
      </c>
      <c r="AT228" s="18">
        <f>IF(ISNUMBER(AR228),AT227+AR228*0.5,IF(ISNUMBER(AR429),0,""))</f>
        <v>801.17112581849358</v>
      </c>
      <c r="AU228" s="18">
        <f>IF(ISNUMBER(AS228), AS228*COS(RADIANS(-$C228+Графики!$B$3))+AT228*SIN(RADIANS(-$C228+Графики!$B$3)),"")</f>
        <v>708.74431367043826</v>
      </c>
      <c r="AV228" s="19">
        <f>IF(ISNUMBER(AS228), AS228*COS(RADIANS(-$C228+Графики!$B$5))+AT228*SIN(RADIANS(-$C228+Графики!$B$5)),"")</f>
        <v>801.17112581849358</v>
      </c>
      <c r="AW228" s="24">
        <v>-0.44896178979165235</v>
      </c>
      <c r="AX228" s="25">
        <v>0.27246574805732071</v>
      </c>
      <c r="AY228" s="25">
        <v>-0.1898747048530928</v>
      </c>
      <c r="AZ228" s="25">
        <v>-3.5940303065539914E-2</v>
      </c>
      <c r="BA228" s="18">
        <f t="shared" si="497"/>
        <v>6.2956013369990798</v>
      </c>
      <c r="BB228" s="18">
        <f t="shared" si="498"/>
        <v>1.3433306676249477</v>
      </c>
      <c r="BC228" s="18">
        <f>IF(ISNUMBER(BA228),BC227+BA228*0.5,IF(ISNUMBER(BA429),0,""))</f>
        <v>709.29102245308968</v>
      </c>
      <c r="BD228" s="18">
        <f>IF(ISNUMBER(BB228),BD227+BB228*0.5,IF(ISNUMBER(BB429),0,""))</f>
        <v>806.24161974676565</v>
      </c>
      <c r="BE228" s="18">
        <f>IF(ISNUMBER(BC228), BC228*COS(RADIANS(-$C228+Графики!$B$3))+BD228*SIN(RADIANS(-$C228+Графики!$B$3)),"")</f>
        <v>709.29102245308968</v>
      </c>
      <c r="BF228" s="19">
        <f>IF(ISNUMBER(BC228), BC228*COS(RADIANS(-$C228+Графики!$B$5))+BD228*SIN(RADIANS(-$C228+Графики!$B$5)),"")</f>
        <v>806.24161974676565</v>
      </c>
      <c r="BG228" s="24">
        <v>-0.40080128493567369</v>
      </c>
      <c r="BH228" s="25">
        <v>0.39509487551920741</v>
      </c>
      <c r="BI228" s="25">
        <v>-0.17411390687780851</v>
      </c>
      <c r="BJ228" s="25">
        <v>1.5714343938791134E-2</v>
      </c>
      <c r="BK228" s="18">
        <f t="shared" si="499"/>
        <v>6.9454484102059544</v>
      </c>
      <c r="BL228" s="18">
        <f t="shared" si="500"/>
        <v>1.6565632373674117</v>
      </c>
      <c r="BM228" s="18">
        <f>IF(ISNUMBER(BK228),BM227+BK228*0.5,IF(ISNUMBER(BK429),0,""))</f>
        <v>715.80021085108149</v>
      </c>
      <c r="BN228" s="18">
        <f>IF(ISNUMBER(BL228),BN227+BL228*0.5,IF(ISNUMBER(BL429),0,""))</f>
        <v>795.94461399104989</v>
      </c>
      <c r="BO228" s="18">
        <f>IF(ISNUMBER(BM228), BM228*COS(RADIANS(-$C228+Графики!$B$3))+BN228*SIN(RADIANS(-$C228+Графики!$B$3)),"")</f>
        <v>715.80021085108149</v>
      </c>
      <c r="BP228" s="19">
        <f>IF(ISNUMBER(BM228), BM228*COS(RADIANS(-$C228+Графики!$B$5))+BN228*SIN(RADIANS(-$C228+Графики!$B$5)),"")</f>
        <v>795.94461399104989</v>
      </c>
      <c r="BQ228" s="24">
        <v>-0.46639601270059872</v>
      </c>
      <c r="BR228" s="25">
        <v>0.42985413678430184</v>
      </c>
      <c r="BS228" s="25">
        <v>-0.17992079457159346</v>
      </c>
      <c r="BT228" s="25">
        <v>-2.5135062060380881E-3</v>
      </c>
      <c r="BU228" s="18">
        <f t="shared" si="501"/>
        <v>7.8211782748124907</v>
      </c>
      <c r="BV228" s="18">
        <f t="shared" si="502"/>
        <v>1.5481700310561406</v>
      </c>
      <c r="BW228" s="18">
        <f>IF(ISNUMBER(BU228),BW227+BU228*0.5,IF(ISNUMBER(BU429),0,""))</f>
        <v>718.18233857131133</v>
      </c>
      <c r="BX228" s="18">
        <f>IF(ISNUMBER(BV228),BX227+BV228*0.5,IF(ISNUMBER(BV429),0,""))</f>
        <v>802.67939787425473</v>
      </c>
      <c r="BY228" s="18">
        <f>IF(ISNUMBER(BW228), BW228*COS(RADIANS(-$C228+Графики!$B$3))+BX228*SIN(RADIANS(-$C228+Графики!$B$3)),"")</f>
        <v>718.18233857131133</v>
      </c>
      <c r="BZ228" s="19">
        <f>IF(ISNUMBER(BW228), BW228*COS(RADIANS(-$C228+Графики!$B$5))+BX228*SIN(RADIANS(-$C228+Графики!$B$5)),"")</f>
        <v>802.67939787425473</v>
      </c>
      <c r="CA228" s="29">
        <v>-0.3382104456105533</v>
      </c>
      <c r="CB228" s="25">
        <v>0.31094122473820951</v>
      </c>
      <c r="CC228" s="25">
        <v>-0.231827630976007</v>
      </c>
      <c r="CD228" s="25">
        <v>0.11344393355050741</v>
      </c>
      <c r="CE228" s="18">
        <f t="shared" si="503"/>
        <v>5.6648866971747598</v>
      </c>
      <c r="CF228" s="18">
        <f t="shared" si="504"/>
        <v>3.013058248212976</v>
      </c>
      <c r="CG228" s="18">
        <f>IF(ISNUMBER(CE228),CG227+CE228*0.5,IF(ISNUMBER(CE429),0,""))</f>
        <v>726.03349620962013</v>
      </c>
      <c r="CH228" s="18">
        <f>IF(ISNUMBER(CF228),CH227+CF228*0.5,IF(ISNUMBER(CF429),0,""))</f>
        <v>816.74254073677957</v>
      </c>
      <c r="CI228" s="18">
        <f>IF(ISNUMBER(CG228), CG228*COS(RADIANS(-$C228+Графики!$B$3))+CH228*SIN(RADIANS(-$C228+Графики!$B$3)),"")</f>
        <v>726.03349620962013</v>
      </c>
      <c r="CJ228" s="19">
        <f>IF(ISNUMBER(CG228), CG228*COS(RADIANS(-$C228+Графики!$B$5))+CH228*SIN(RADIANS(-$C228+Графики!$B$5)),"")</f>
        <v>816.74254073677957</v>
      </c>
      <c r="CK228" s="24">
        <v>-0.3361757662228172</v>
      </c>
      <c r="CL228" s="25">
        <v>0.33691801724382087</v>
      </c>
      <c r="CM228" s="25">
        <v>-0.18702999884306573</v>
      </c>
      <c r="CN228" s="25">
        <v>-4.7502232866470935E-2</v>
      </c>
      <c r="CO228" s="18">
        <f t="shared" si="505"/>
        <v>5.8738175714274359</v>
      </c>
      <c r="CP228" s="18">
        <f t="shared" si="506"/>
        <v>1.2176091562560976</v>
      </c>
      <c r="CQ228" s="18">
        <f>IF(ISNUMBER(CO228),CQ227+CO228*0.5,IF(ISNUMBER(CO429),0,""))</f>
        <v>723.30198105678414</v>
      </c>
      <c r="CR228" s="18">
        <f>IF(ISNUMBER(CP228),CR227+CP228*0.5,IF(ISNUMBER(CP429),0,""))</f>
        <v>810.66478835205248</v>
      </c>
      <c r="CS228" s="18">
        <f>IF(ISNUMBER(CQ228), CQ228*COS(RADIANS(-$C228+Графики!$B$3))+CR228*SIN(RADIANS(-$C228+Графики!$B$3)),"")</f>
        <v>723.30198105678414</v>
      </c>
      <c r="CT228" s="19">
        <f>IF(ISNUMBER(CQ228), CQ228*COS(RADIANS(-$C228+Графики!$B$5))+CR228*SIN(RADIANS(-$C228+Графики!$B$5)),"")</f>
        <v>810.66478835205248</v>
      </c>
      <c r="CU228" s="24">
        <v>-0.42185815795153203</v>
      </c>
      <c r="CV228" s="25">
        <v>0.25475861298777103</v>
      </c>
      <c r="CW228" s="25">
        <v>-0.16154667070354756</v>
      </c>
      <c r="CX228" s="25">
        <v>0.10082763909797571</v>
      </c>
      <c r="CY228" s="18">
        <f t="shared" si="507"/>
        <v>5.904560903736038</v>
      </c>
      <c r="CZ228" s="18">
        <f t="shared" si="508"/>
        <v>2.2896457887678348</v>
      </c>
      <c r="DA228" s="18">
        <f>IF(ISNUMBER(CY228),DA227+CY228*0.5,IF(ISNUMBER(CY429),0,""))</f>
        <v>717.35163561220384</v>
      </c>
      <c r="DB228" s="18">
        <f>IF(ISNUMBER(CZ228),DB227+CZ228*0.5,IF(ISNUMBER(CZ429),0,""))</f>
        <v>810.13289013431302</v>
      </c>
      <c r="DC228" s="18">
        <f>IF(ISNUMBER(DA228), DA228*COS(RADIANS(-$C228+Графики!$B$3))+DB228*SIN(RADIANS(-$C228+Графики!$B$3)),"")</f>
        <v>717.35163561220384</v>
      </c>
      <c r="DD228" s="19">
        <f>IF(ISNUMBER(DA228), DA228*COS(RADIANS(-$C228+Графики!$B$5))+DB228*SIN(RADIANS(-$C228+Графики!$B$5)),"")</f>
        <v>810.13289013431302</v>
      </c>
      <c r="DE228" s="24">
        <v>-0.318195197355082</v>
      </c>
      <c r="DF228" s="25">
        <v>0.30341963402398742</v>
      </c>
      <c r="DG228" s="25">
        <v>-0.25991817659372174</v>
      </c>
      <c r="DH228" s="25">
        <v>9.6838595462504368E-2</v>
      </c>
      <c r="DI228" s="18">
        <f t="shared" si="509"/>
        <v>5.4245861389442984</v>
      </c>
      <c r="DJ228" s="18">
        <f t="shared" si="510"/>
        <v>3.1132851212864558</v>
      </c>
      <c r="DK228" s="18">
        <f>IF(ISNUMBER(DI228),DK227+DI228*0.5,IF(ISNUMBER(DI429),0,""))</f>
        <v>707.48386454216006</v>
      </c>
      <c r="DL228" s="18">
        <f>IF(ISNUMBER(DJ228),DL227+DJ228*0.5,IF(ISNUMBER(DJ429),0,""))</f>
        <v>810.37563314787189</v>
      </c>
      <c r="DM228" s="18">
        <f>IF(ISNUMBER(DK228), DK228*COS(RADIANS(-$C228+Графики!$B$3))+DL228*SIN(RADIANS(-$C228+Графики!$B$3)),"")</f>
        <v>707.48386454216006</v>
      </c>
      <c r="DN228" s="19">
        <f>IF(ISNUMBER(DK228), DK228*COS(RADIANS(-$C228+Графики!$B$5))+DL228*SIN(RADIANS(-$C228+Графики!$B$5)),"")</f>
        <v>810.37563314787189</v>
      </c>
      <c r="DO228" s="24">
        <v>-0.36470282279783062</v>
      </c>
      <c r="DP228" s="25">
        <v>0.32962139641425237</v>
      </c>
      <c r="DQ228" s="25">
        <v>-9.3478679434073342E-2</v>
      </c>
      <c r="DR228" s="25">
        <v>6.5101122581527671E-2</v>
      </c>
      <c r="DS228" s="18">
        <f t="shared" si="511"/>
        <v>6.0590847761489783</v>
      </c>
      <c r="DT228" s="18">
        <f t="shared" si="512"/>
        <v>1.3838693944593305</v>
      </c>
      <c r="DU228" s="18">
        <f>IF(ISNUMBER(DS228),DU227+DS228*0.5,IF(ISNUMBER(DS429),0,""))</f>
        <v>724.8316050890337</v>
      </c>
      <c r="DV228" s="18">
        <f>IF(ISNUMBER(DT228),DV227+DT228*0.5,IF(ISNUMBER(DT429),0,""))</f>
        <v>810.25436830621447</v>
      </c>
      <c r="DW228" s="18">
        <f>IF(ISNUMBER(DU228), DU228*COS(RADIANS(-$C228+Графики!$B$3))+DV228*SIN(RADIANS(-$C228+Графики!$B$3)),"")</f>
        <v>724.8316050890337</v>
      </c>
      <c r="DX228" s="19">
        <f>IF(ISNUMBER(DU228), DU228*COS(RADIANS(-$C228+Графики!$B$5))+DV228*SIN(RADIANS(-$C228+Графики!$B$5)),"")</f>
        <v>810.25436830621447</v>
      </c>
      <c r="DY228" s="24">
        <v>-0.44335145963987821</v>
      </c>
      <c r="DZ228" s="25">
        <v>0.43390739218231666</v>
      </c>
      <c r="EA228" s="25">
        <v>-0.20651291304495695</v>
      </c>
      <c r="EB228" s="25">
        <v>-6.6644419274782804E-2</v>
      </c>
      <c r="EC228" s="18">
        <f t="shared" si="513"/>
        <v>7.6554529004491272</v>
      </c>
      <c r="ED228" s="18">
        <f t="shared" si="514"/>
        <v>1.2205825649720694</v>
      </c>
      <c r="EE228" s="18">
        <f>IF(ISNUMBER(EC228),EE227+EC228*0.5,IF(ISNUMBER(EC429),0,""))</f>
        <v>711.91010747294251</v>
      </c>
      <c r="EF228" s="18">
        <f>IF(ISNUMBER(ED228),EF227+ED228*0.5,IF(ISNUMBER(ED429),0,""))</f>
        <v>801.92302308509625</v>
      </c>
      <c r="EG228" s="18">
        <f>IF(ISNUMBER(EE228), EE228*COS(RADIANS(-$C228+Графики!$B$3))+EF228*SIN(RADIANS(-$C228+Графики!$B$3)),"")</f>
        <v>711.91010747294251</v>
      </c>
      <c r="EH228" s="19">
        <f>IF(ISNUMBER(EE228), EE228*COS(RADIANS(-$C228+Графики!$B$5))+EF228*SIN(RADIANS(-$C228+Графики!$B$5)),"")</f>
        <v>801.92302308509625</v>
      </c>
      <c r="EI228" s="24">
        <v>-0.32541801342922116</v>
      </c>
      <c r="EJ228" s="25">
        <v>0.44363413674833241</v>
      </c>
      <c r="EK228" s="25">
        <v>-0.26965495118194094</v>
      </c>
      <c r="EL228" s="25">
        <v>8.378655676073099E-3</v>
      </c>
      <c r="EM228" s="18">
        <f t="shared" si="515"/>
        <v>6.7111956901749252</v>
      </c>
      <c r="EN228" s="18">
        <f t="shared" si="516"/>
        <v>2.4262985548548031</v>
      </c>
      <c r="EO228" s="18">
        <f>IF(ISNUMBER(EM228),EO227+EM228*0.5,IF(ISNUMBER(EM429),0,""))</f>
        <v>721.20633301509883</v>
      </c>
      <c r="EP228" s="18">
        <f>IF(ISNUMBER(EN228),EP227+EN228*0.5,IF(ISNUMBER(EN429),0,""))</f>
        <v>807.52245877414521</v>
      </c>
      <c r="EQ228" s="18">
        <f>IF(ISNUMBER(EO228), EO228*COS(RADIANS(-$C228+Графики!$B$3))+EP228*SIN(RADIANS(-$C228+Графики!$B$3)),"")</f>
        <v>721.20633301509883</v>
      </c>
      <c r="ER228" s="19">
        <f>IF(ISNUMBER(EO228), EO228*COS(RADIANS(-$C228+Графики!$B$5))+EP228*SIN(RADIANS(-$C228+Графики!$B$5)),"")</f>
        <v>807.52245877414521</v>
      </c>
      <c r="ES228" s="24">
        <v>-0.35037905447072903</v>
      </c>
      <c r="ET228" s="25">
        <v>0.41213994571798818</v>
      </c>
      <c r="EU228" s="25">
        <v>-0.19581496605917389</v>
      </c>
      <c r="EV228" s="25">
        <v>-2.2141558962829239E-2</v>
      </c>
      <c r="EW228" s="18">
        <f t="shared" si="517"/>
        <v>6.6541844743226974</v>
      </c>
      <c r="EX228" s="18">
        <f t="shared" si="518"/>
        <v>1.5155858082763964</v>
      </c>
      <c r="EY228" s="18">
        <f>IF(ISNUMBER(EW228),EY227+EW228*0.5,IF(ISNUMBER(EW429),0,""))</f>
        <v>705.17431065814844</v>
      </c>
      <c r="EZ228" s="18">
        <f>IF(ISNUMBER(EX228),EZ227+EX228*0.5,IF(ISNUMBER(EX429),0,""))</f>
        <v>804.61532623749213</v>
      </c>
      <c r="FA228" s="18">
        <f>IF(ISNUMBER(EY228), EY228*COS(RADIANS(-$C228+Графики!$B$3))+EZ228*SIN(RADIANS(-$C228+Графики!$B$3)),"")</f>
        <v>705.17431065814844</v>
      </c>
      <c r="FB228" s="19">
        <f>IF(ISNUMBER(EY228), EY228*COS(RADIANS(-$C228+Графики!$B$5))+EZ228*SIN(RADIANS(-$C228+Графики!$B$5)),"")</f>
        <v>804.61532623749213</v>
      </c>
      <c r="FC228" s="24">
        <v>-0.30009532882547363</v>
      </c>
      <c r="FD228" s="25">
        <v>0.37422220746776713</v>
      </c>
      <c r="FE228" s="25">
        <v>-0.18210013425554405</v>
      </c>
      <c r="FF228" s="25">
        <v>-3.4154293770132516E-3</v>
      </c>
      <c r="FG228" s="18">
        <f t="shared" si="519"/>
        <v>5.8844966448916471</v>
      </c>
      <c r="FH228" s="18">
        <f t="shared" si="520"/>
        <v>1.5593175796356831</v>
      </c>
      <c r="FI228" s="18">
        <f>IF(ISNUMBER(FG228),FI227+FG228*0.5,IF(ISNUMBER(FG429),0,""))</f>
        <v>714.66066140877899</v>
      </c>
      <c r="FJ228" s="18">
        <f>IF(ISNUMBER(FH228),FJ227+FH228*0.5,IF(ISNUMBER(FH429),0,""))</f>
        <v>809.49470440380207</v>
      </c>
      <c r="FK228" s="18">
        <f>IF(ISNUMBER(FI228), FI228*COS(RADIANS(-$C228+Графики!$B$3))+FJ228*SIN(RADIANS(-$C228+Графики!$B$3)),"")</f>
        <v>714.66066140877899</v>
      </c>
      <c r="FL228" s="19">
        <f>IF(ISNUMBER(FI228), FI228*COS(RADIANS(-$C228+Графики!$B$5))+FJ228*SIN(RADIANS(-$C228+Графики!$B$5)),"")</f>
        <v>809.49470440380207</v>
      </c>
      <c r="FM228" s="24">
        <v>-0.30021694397417342</v>
      </c>
      <c r="FN228" s="25">
        <v>0.423817964988767</v>
      </c>
      <c r="FO228" s="25">
        <v>-0.20010006446743622</v>
      </c>
      <c r="FP228" s="25">
        <v>9.9379433552314822E-2</v>
      </c>
      <c r="FQ228" s="18">
        <f t="shared" si="521"/>
        <v>6.3183544898280291</v>
      </c>
      <c r="FR228" s="18">
        <f t="shared" si="522"/>
        <v>2.6134486662977459</v>
      </c>
      <c r="FS228" s="18">
        <f>IF(ISNUMBER(FQ228),FS227+FQ228*0.5,IF(ISNUMBER(FQ429),0,""))</f>
        <v>719.3210902913944</v>
      </c>
      <c r="FT228" s="18">
        <f>IF(ISNUMBER(FR228),FT227+FR228*0.5,IF(ISNUMBER(FR429),0,""))</f>
        <v>804.13233324405951</v>
      </c>
      <c r="FU228" s="18">
        <f>IF(ISNUMBER(FS228), FS228*COS(RADIANS(-$C228+Графики!$B$3))+FT228*SIN(RADIANS(-$C228+Графики!$B$3)),"")</f>
        <v>719.3210902913944</v>
      </c>
      <c r="FV228" s="19">
        <f>IF(ISNUMBER(FS228), FS228*COS(RADIANS(-$C228+Графики!$B$5))+FT228*SIN(RADIANS(-$C228+Графики!$B$5)),"")</f>
        <v>804.13233324405951</v>
      </c>
      <c r="FW228" s="24">
        <v>-0.38350095948470586</v>
      </c>
      <c r="FX228" s="25">
        <v>0.29992915663336084</v>
      </c>
      <c r="FY228" s="25">
        <v>-0.12054749350581051</v>
      </c>
      <c r="FZ228" s="25">
        <v>4.4408021015959837E-2</v>
      </c>
      <c r="GA228" s="18">
        <f t="shared" si="523"/>
        <v>5.9640175100161477</v>
      </c>
      <c r="GB228" s="18">
        <f t="shared" si="524"/>
        <v>1.4395079267086497</v>
      </c>
      <c r="GC228" s="18">
        <f>IF(ISNUMBER(GA228),GC227+GA228*0.5,IF(ISNUMBER(GA429),0,""))</f>
        <v>722.1688812487597</v>
      </c>
      <c r="GD228" s="18">
        <f>IF(ISNUMBER(GB228),GD227+GB228*0.5,IF(ISNUMBER(GB429),0,""))</f>
        <v>793.93013249953526</v>
      </c>
      <c r="GE228" s="18">
        <f>IF(ISNUMBER(GC228), GC228*COS(RADIANS(-$C228+Графики!$B$3))+GD228*SIN(RADIANS(-$C228+Графики!$B$3)),"")</f>
        <v>722.1688812487597</v>
      </c>
      <c r="GF228" s="19">
        <f>IF(ISNUMBER(GC228), GC228*COS(RADIANS(-$C228+Графики!$B$5))+GD228*SIN(RADIANS(-$C228+Графики!$B$5)),"")</f>
        <v>793.93013249953526</v>
      </c>
      <c r="GG228" s="24">
        <v>-0.374880956362594</v>
      </c>
      <c r="GH228" s="25">
        <v>0.28528028915645365</v>
      </c>
      <c r="GI228" s="25">
        <v>-0.25762052672412028</v>
      </c>
      <c r="GJ228" s="25">
        <v>-5.637165437287045E-2</v>
      </c>
      <c r="GK228" s="18">
        <f t="shared" si="525"/>
        <v>5.7609617972573632</v>
      </c>
      <c r="GL228" s="18">
        <f t="shared" si="526"/>
        <v>1.7562268164283468</v>
      </c>
      <c r="GM228" s="18">
        <f>IF(ISNUMBER(GK228),GM227+GK228*0.5,IF(ISNUMBER(GK429),0,""))</f>
        <v>723.42716953338186</v>
      </c>
      <c r="GN228" s="18">
        <f>IF(ISNUMBER(GL228),GN227+GL228*0.5,IF(ISNUMBER(GL429),0,""))</f>
        <v>807.90797219585409</v>
      </c>
      <c r="GO228" s="18">
        <f>IF(ISNUMBER(GM228), GM228*COS(RADIANS(-$C228+Графики!$B$3))+GN228*SIN(RADIANS(-$C228+Графики!$B$3)),"")</f>
        <v>723.42716953338186</v>
      </c>
      <c r="GP228" s="19">
        <f>IF(ISNUMBER(GM228), GM228*COS(RADIANS(-$C228+Графики!$B$5))+GN228*SIN(RADIANS(-$C228+Графики!$B$5)),"")</f>
        <v>807.90797219585409</v>
      </c>
      <c r="GQ228" s="24">
        <v>-0.32058421053295794</v>
      </c>
      <c r="GR228" s="25">
        <v>0.41620835436282255</v>
      </c>
      <c r="GS228" s="25">
        <v>-0.25967064401272155</v>
      </c>
      <c r="GT228" s="25">
        <v>0.11726189251856761</v>
      </c>
      <c r="GU228" s="18">
        <f t="shared" si="527"/>
        <v>6.4296837785840868</v>
      </c>
      <c r="GV228" s="18">
        <f t="shared" si="528"/>
        <v>3.2893509784505306</v>
      </c>
      <c r="GW228" s="18">
        <f>IF(ISNUMBER(GU228),GW227+GU228*0.5,IF(ISNUMBER(GU429),0,""))</f>
        <v>720.58371870963288</v>
      </c>
      <c r="GX228" s="18">
        <f>IF(ISNUMBER(GV228),GX227+GV228*0.5,IF(ISNUMBER(GV429),0,""))</f>
        <v>806.85232853376669</v>
      </c>
      <c r="GY228" s="18">
        <f>IF(ISNUMBER(GW228), GW228*COS(RADIANS(-$C228+Графики!$B$3))+GX228*SIN(RADIANS(-$C228+Графики!$B$3)),"")</f>
        <v>720.58371870963288</v>
      </c>
      <c r="GZ228" s="19">
        <f>IF(ISNUMBER(GW228), GW228*COS(RADIANS(-$C228+Графики!$B$5))+GX228*SIN(RADIANS(-$C228+Графики!$B$5)),"")</f>
        <v>806.85232853376669</v>
      </c>
      <c r="HA228" s="24">
        <v>-0.44249265432431562</v>
      </c>
      <c r="HB228" s="25">
        <v>0.41011723215982698</v>
      </c>
      <c r="HC228" s="25">
        <v>-0.18635861922605768</v>
      </c>
      <c r="HD228" s="25">
        <v>6.999497184959183E-2</v>
      </c>
      <c r="HE228" s="18">
        <f t="shared" si="529"/>
        <v>7.4403562270678076</v>
      </c>
      <c r="HF228" s="18">
        <f t="shared" si="530"/>
        <v>2.2371052408020722</v>
      </c>
      <c r="HG228" s="18">
        <f>IF(ISNUMBER(HE228),HG227+HE228*0.5,IF(ISNUMBER(HE429),0,""))</f>
        <v>722.5890110248522</v>
      </c>
      <c r="HH228" s="18">
        <f>IF(ISNUMBER(HF228),HH227+HF228*0.5,IF(ISNUMBER(HF429),0,""))</f>
        <v>802.32755037998731</v>
      </c>
      <c r="HI228" s="18">
        <f>IF(ISNUMBER(HG228), HG228*COS(RADIANS(-$C228+Графики!$B$3))+HH228*SIN(RADIANS(-$C228+Графики!$B$3)),"")</f>
        <v>722.5890110248522</v>
      </c>
      <c r="HJ228" s="19">
        <f>IF(ISNUMBER(HG228), HG228*COS(RADIANS(-$C228+Графики!$B$5))+HH228*SIN(RADIANS(-$C228+Графики!$B$5)),"")</f>
        <v>802.32755037998731</v>
      </c>
      <c r="HK228" s="24">
        <v>-0.44228158034104925</v>
      </c>
      <c r="HL228" s="25">
        <v>0.33454312717135037</v>
      </c>
      <c r="HM228" s="25">
        <v>-0.19717788144818152</v>
      </c>
      <c r="HN228" s="25">
        <v>6.5999014707104509E-2</v>
      </c>
      <c r="HO228" s="18">
        <f t="shared" si="531"/>
        <v>6.7790225055645772</v>
      </c>
      <c r="HP228" s="18">
        <f t="shared" si="532"/>
        <v>2.2966496575551019</v>
      </c>
      <c r="HQ228" s="18">
        <f>IF(ISNUMBER(HO228),HQ227+HO228*0.5,IF(ISNUMBER(HO429),0,""))</f>
        <v>720.477578685916</v>
      </c>
      <c r="HR228" s="18">
        <f>IF(ISNUMBER(HP228),HR227+HP228*0.5,IF(ISNUMBER(HP429),0,""))</f>
        <v>817.32510639797727</v>
      </c>
      <c r="HS228" s="18">
        <f>IF(ISNUMBER(HQ228), HQ228*COS(RADIANS(-$C228+Графики!$B$3))+HR228*SIN(RADIANS(-$C228+Графики!$B$3)),"")</f>
        <v>720.477578685916</v>
      </c>
      <c r="HT228" s="19">
        <f>IF(ISNUMBER(HQ228), HQ228*COS(RADIANS(-$C228+Графики!$B$5))+HR228*SIN(RADIANS(-$C228+Графики!$B$5)),"")</f>
        <v>817.32510639797727</v>
      </c>
      <c r="HU228" s="24">
        <v>-0.44142213765102922</v>
      </c>
      <c r="HV228" s="25">
        <v>0.39298342442965073</v>
      </c>
      <c r="HW228" s="25">
        <v>-0.12160868911057371</v>
      </c>
      <c r="HX228" s="25">
        <v>5.637489187971495E-2</v>
      </c>
      <c r="HY228" s="18">
        <f t="shared" si="533"/>
        <v>7.2814978316708165</v>
      </c>
      <c r="HZ228" s="18">
        <f t="shared" si="534"/>
        <v>1.5531991268878638</v>
      </c>
      <c r="IA228" s="18">
        <f>IF(ISNUMBER(HY228),IA227+HY228*0.5,IF(ISNUMBER(HY429),0,""))</f>
        <v>717.13534728361367</v>
      </c>
      <c r="IB228" s="18">
        <f>IF(ISNUMBER(HZ228),IB227+HZ228*0.5,IF(ISNUMBER(HZ429),0,""))</f>
        <v>795.90091375115423</v>
      </c>
      <c r="IC228" s="18">
        <f>IF(ISNUMBER(IA228), IA228*COS(RADIANS(-$C228+Графики!$B$3))+IB228*SIN(RADIANS(-$C228+Графики!$B$3)),"")</f>
        <v>717.13534728361367</v>
      </c>
      <c r="ID228" s="19">
        <f>IF(ISNUMBER(IA228), IA228*COS(RADIANS(-$C228+Графики!$B$5))+IB228*SIN(RADIANS(-$C228+Графики!$B$5)),"")</f>
        <v>795.90091375115423</v>
      </c>
      <c r="IE228" s="24">
        <v>-0.44688640052880468</v>
      </c>
      <c r="IF228" s="25">
        <v>0.37434615289254214</v>
      </c>
      <c r="IG228" s="25">
        <v>-0.16410779503522199</v>
      </c>
      <c r="IH228" s="25">
        <v>-6.3564854752998945E-2</v>
      </c>
      <c r="II228" s="18">
        <f t="shared" si="535"/>
        <v>7.1665446446032481</v>
      </c>
      <c r="IJ228" s="18">
        <f t="shared" si="536"/>
        <v>0.87740256120447147</v>
      </c>
      <c r="IK228" s="18">
        <f>IF(ISNUMBER(II228),IK227+II228*0.5,IF(ISNUMBER(II429),0,""))</f>
        <v>718.48255420766145</v>
      </c>
      <c r="IL228" s="18">
        <f>IF(ISNUMBER(IJ228),IL227+IJ228*0.5,IF(ISNUMBER(IJ429),0,""))</f>
        <v>800.05966348800405</v>
      </c>
      <c r="IM228" s="18">
        <f>IF(ISNUMBER(IK228), IK228*COS(RADIANS(-$C228+Графики!$B$3))+IL228*SIN(RADIANS(-$C228+Графики!$B$3)),"")</f>
        <v>718.48255420766145</v>
      </c>
      <c r="IN228" s="19">
        <f>IF(ISNUMBER(IK228), IK228*COS(RADIANS(-$C228+Графики!$B$5))+IL228*SIN(RADIANS(-$C228+Графики!$B$5)),"")</f>
        <v>800.05966348800405</v>
      </c>
      <c r="IO228" s="24">
        <v>-0.45177332801605719</v>
      </c>
      <c r="IP228" s="25">
        <v>0.35437092324916075</v>
      </c>
      <c r="IQ228" s="25">
        <v>-0.12115563081347394</v>
      </c>
      <c r="IR228" s="25">
        <v>-4.9330341723273358E-2</v>
      </c>
      <c r="IS228" s="18">
        <f t="shared" si="537"/>
        <v>7.0348776885742836</v>
      </c>
      <c r="IT228" s="18">
        <f t="shared" si="538"/>
        <v>0.62679384936890215</v>
      </c>
      <c r="IU228" s="18">
        <f>IF(ISNUMBER(IS228),IU227+IS228*0.5,IF(ISNUMBER(IS429),0,""))</f>
        <v>711.4721806943071</v>
      </c>
      <c r="IV228" s="18">
        <f>IF(ISNUMBER(IT228),IV227+IT228*0.5,IF(ISNUMBER(IT429),0,""))</f>
        <v>806.89662818991735</v>
      </c>
      <c r="IW228" s="18">
        <f>IF(ISNUMBER(IU228), IU228*COS(RADIANS(-$C228+Графики!$B$3))+IV228*SIN(RADIANS(-$C228+Графики!$B$3)),"")</f>
        <v>711.4721806943071</v>
      </c>
      <c r="IX228" s="19">
        <f>IF(ISNUMBER(IU228), IU228*COS(RADIANS(-$C228+Графики!$B$5))+IV228*SIN(RADIANS(-$C228+Графики!$B$5)),"")</f>
        <v>806.89662818991735</v>
      </c>
    </row>
    <row r="229" spans="1:258" s="88" customFormat="1" x14ac:dyDescent="0.25">
      <c r="A229" s="44">
        <v>229</v>
      </c>
      <c r="B229" s="50">
        <v>0</v>
      </c>
      <c r="C229" s="11">
        <f>IF(Графики!$A$7="Расчитывать с учетом закручивания скважины",B229,0)</f>
        <v>0</v>
      </c>
      <c r="D229" s="47">
        <v>113</v>
      </c>
      <c r="E229" s="34">
        <f>IF(ISNUMBER(INDEX($I$1:$IX$303,$A229,E$1) ),INDEX($I$1:$IX$303,$A229,E$1),0)</f>
        <v>5.3993161286120648</v>
      </c>
      <c r="F229" s="35">
        <f>IF(ISNUMBER(INDEX($I$1:$IX$303,$A229,F$1) ),INDEX($I$1:$IX$303,$A229,F$1),0)</f>
        <v>4.578565089086112</v>
      </c>
      <c r="G229" s="35">
        <f>IF(ISNUMBER(INDEX($I$1:$IX$303,$A229,G$1) ),INDEX($I$1:$IX$303,$A229,G$1)-$G$305,0)</f>
        <v>-257.11326410479785</v>
      </c>
      <c r="H229" s="36">
        <f>IF(ISNUMBER(INDEX($I$1:$IX$303,$A229,H$1) ),INDEX($I$1:$IX$303,$A229,H$1)-$H$305,0)</f>
        <v>-345.72352889322644</v>
      </c>
      <c r="I229" s="29">
        <v>-0.39563408232250719</v>
      </c>
      <c r="J229" s="25">
        <v>0.22308497676814817</v>
      </c>
      <c r="K229" s="25">
        <v>-0.14638234903069414</v>
      </c>
      <c r="L229" s="25">
        <v>0.3782843957620885</v>
      </c>
      <c r="M229" s="18">
        <f t="shared" si="489"/>
        <v>5.3993161286120648</v>
      </c>
      <c r="N229" s="18">
        <f t="shared" si="490"/>
        <v>4.578565089086112</v>
      </c>
      <c r="O229" s="18">
        <f>IF(ISNUMBER(M229),O228+M229*0.5,IF(ISNUMBER(M430),0,""))</f>
        <v>720.8028917846168</v>
      </c>
      <c r="P229" s="18">
        <f>IF(ISNUMBER(N229),P228+N229*0.5,IF(ISNUMBER(N430),0,""))</f>
        <v>809.70613459081108</v>
      </c>
      <c r="Q229" s="18">
        <f>IF(ISNUMBER(O229), O229*COS(RADIANS(-$C229+Графики!$B$3))+P229*SIN(RADIANS(-$C229+Графики!$B$3)),"")</f>
        <v>720.8028917846168</v>
      </c>
      <c r="R229" s="19">
        <f>IF(ISNUMBER(O229), O229*COS(RADIANS(-$C229+Графики!$B$5))+P229*SIN(RADIANS(-$C229+Графики!$B$5)),"")</f>
        <v>809.70613459081108</v>
      </c>
      <c r="S229" s="29">
        <v>-0.23675324995734875</v>
      </c>
      <c r="T229" s="25">
        <v>0.38606238175902308</v>
      </c>
      <c r="U229" s="25">
        <v>-0.24068997088666264</v>
      </c>
      <c r="V229" s="25">
        <v>0.28565558331177332</v>
      </c>
      <c r="W229" s="18">
        <f t="shared" si="491"/>
        <v>5.435064944239989</v>
      </c>
      <c r="X229" s="18">
        <f t="shared" si="492"/>
        <v>4.5932153108546698</v>
      </c>
      <c r="Y229" s="18">
        <f>IF(ISNUMBER(W229),Y228+W229*0.5,IF(ISNUMBER(W430),0,""))</f>
        <v>718.79469586522703</v>
      </c>
      <c r="Z229" s="18">
        <f>IF(ISNUMBER(X229),Z228+X229*0.5,IF(ISNUMBER(X430),0,""))</f>
        <v>810.87956548151931</v>
      </c>
      <c r="AA229" s="18">
        <f>IF(ISNUMBER(Y229), Y229*COS(RADIANS(-$C229+Графики!$B$3))+Z229*SIN(RADIANS(-$C229+Графики!$B$3)),"")</f>
        <v>718.79469586522703</v>
      </c>
      <c r="AB229" s="18">
        <f>IF(ISNUMBER(Y229), Y229*COS(RADIANS(-$C229+Графики!$B$5))+Z229*SIN(RADIANS(-$C229+Графики!$B$5)),"")</f>
        <v>810.87956548151931</v>
      </c>
      <c r="AC229" s="24">
        <v>-0.37036067793188054</v>
      </c>
      <c r="AD229" s="25">
        <v>0.32417254715292698</v>
      </c>
      <c r="AE229" s="25">
        <v>-0.22385781335451729</v>
      </c>
      <c r="AF229" s="25">
        <v>0.2687934103642371</v>
      </c>
      <c r="AG229" s="18">
        <f t="shared" si="493"/>
        <v>6.0609086629757698</v>
      </c>
      <c r="AH229" s="18">
        <f t="shared" si="494"/>
        <v>4.2991797152409905</v>
      </c>
      <c r="AI229" s="18">
        <f>IF(ISNUMBER(AG229),AI228+AG229*0.5,IF(ISNUMBER(AG430),0,""))</f>
        <v>721.49291758334255</v>
      </c>
      <c r="AJ229" s="18">
        <f>IF(ISNUMBER(AH229),AJ228+AH229*0.5,IF(ISNUMBER(AH430),0,""))</f>
        <v>811.87319925739075</v>
      </c>
      <c r="AK229" s="18">
        <f>IF(ISNUMBER(AI229), AI229*COS(RADIANS(-$C229+Графики!$B$3))+AJ229*SIN(RADIANS(-$C229+Графики!$B$3)),"")</f>
        <v>721.49291758334255</v>
      </c>
      <c r="AL229" s="19">
        <f>IF(ISNUMBER(AI229), AI229*COS(RADIANS(-$C229+Графики!$B$5))+AJ229*SIN(RADIANS(-$C229+Графики!$B$5)),"")</f>
        <v>811.87319925739075</v>
      </c>
      <c r="AM229" s="24">
        <v>-0.30571990201388488</v>
      </c>
      <c r="AN229" s="25">
        <v>0.34531899788037845</v>
      </c>
      <c r="AO229" s="25">
        <v>-0.12943759045747305</v>
      </c>
      <c r="AP229" s="25">
        <v>0.30250398013758029</v>
      </c>
      <c r="AQ229" s="18">
        <f t="shared" si="495"/>
        <v>5.6813556168027723</v>
      </c>
      <c r="AR229" s="18">
        <f t="shared" si="496"/>
        <v>3.7693923653811252</v>
      </c>
      <c r="AS229" s="18">
        <f>IF(ISNUMBER(AQ229),AS228+AQ229*0.5,IF(ISNUMBER(AQ430),0,""))</f>
        <v>711.5849914788397</v>
      </c>
      <c r="AT229" s="18">
        <f>IF(ISNUMBER(AR229),AT228+AR229*0.5,IF(ISNUMBER(AR430),0,""))</f>
        <v>803.0558220011842</v>
      </c>
      <c r="AU229" s="18">
        <f>IF(ISNUMBER(AS229), AS229*COS(RADIANS(-$C229+Графики!$B$3))+AT229*SIN(RADIANS(-$C229+Графики!$B$3)),"")</f>
        <v>711.5849914788397</v>
      </c>
      <c r="AV229" s="19">
        <f>IF(ISNUMBER(AS229), AS229*COS(RADIANS(-$C229+Графики!$B$5))+AT229*SIN(RADIANS(-$C229+Графики!$B$5)),"")</f>
        <v>803.0558220011842</v>
      </c>
      <c r="AW229" s="24">
        <v>-0.28073381938899122</v>
      </c>
      <c r="AX229" s="25">
        <v>0.29397469755139505</v>
      </c>
      <c r="AY229" s="25">
        <v>-0.18332201399816864</v>
      </c>
      <c r="AZ229" s="25">
        <v>0.38351358705747129</v>
      </c>
      <c r="BA229" s="18">
        <f t="shared" si="497"/>
        <v>5.0152569050665265</v>
      </c>
      <c r="BB229" s="18">
        <f t="shared" si="498"/>
        <v>4.9465536053796164</v>
      </c>
      <c r="BC229" s="18">
        <f>IF(ISNUMBER(BA229),BC228+BA229*0.5,IF(ISNUMBER(BA430),0,""))</f>
        <v>711.79865090562294</v>
      </c>
      <c r="BD229" s="18">
        <f>IF(ISNUMBER(BB229),BD228+BB229*0.5,IF(ISNUMBER(BB430),0,""))</f>
        <v>808.71489654945549</v>
      </c>
      <c r="BE229" s="18">
        <f>IF(ISNUMBER(BC229), BC229*COS(RADIANS(-$C229+Графики!$B$3))+BD229*SIN(RADIANS(-$C229+Графики!$B$3)),"")</f>
        <v>711.79865090562294</v>
      </c>
      <c r="BF229" s="19">
        <f>IF(ISNUMBER(BC229), BC229*COS(RADIANS(-$C229+Графики!$B$5))+BD229*SIN(RADIANS(-$C229+Графики!$B$5)),"")</f>
        <v>808.71489654945549</v>
      </c>
      <c r="BG229" s="24">
        <v>-0.36980757513321838</v>
      </c>
      <c r="BH229" s="25">
        <v>0.37226073330765541</v>
      </c>
      <c r="BI229" s="25">
        <v>-0.23568968054006312</v>
      </c>
      <c r="BJ229" s="25">
        <v>0.20889235645187063</v>
      </c>
      <c r="BK229" s="18">
        <f t="shared" si="499"/>
        <v>6.4757223677634013</v>
      </c>
      <c r="BL229" s="18">
        <f t="shared" si="500"/>
        <v>3.8797004373763366</v>
      </c>
      <c r="BM229" s="18">
        <f>IF(ISNUMBER(BK229),BM228+BK229*0.5,IF(ISNUMBER(BK430),0,""))</f>
        <v>719.03807203496319</v>
      </c>
      <c r="BN229" s="18">
        <f>IF(ISNUMBER(BL229),BN228+BL229*0.5,IF(ISNUMBER(BL430),0,""))</f>
        <v>797.8844642097381</v>
      </c>
      <c r="BO229" s="18">
        <f>IF(ISNUMBER(BM229), BM229*COS(RADIANS(-$C229+Графики!$B$3))+BN229*SIN(RADIANS(-$C229+Графики!$B$3)),"")</f>
        <v>719.03807203496319</v>
      </c>
      <c r="BP229" s="19">
        <f>IF(ISNUMBER(BM229), BM229*COS(RADIANS(-$C229+Графики!$B$5))+BN229*SIN(RADIANS(-$C229+Графики!$B$5)),"")</f>
        <v>797.8844642097381</v>
      </c>
      <c r="BQ229" s="24">
        <v>-0.30846767053703839</v>
      </c>
      <c r="BR229" s="25">
        <v>0.31917510182744024</v>
      </c>
      <c r="BS229" s="25">
        <v>-0.20563166953782358</v>
      </c>
      <c r="BT229" s="25">
        <v>0.26898118749110111</v>
      </c>
      <c r="BU229" s="18">
        <f t="shared" si="501"/>
        <v>5.4771890661027625</v>
      </c>
      <c r="BV229" s="18">
        <f t="shared" si="502"/>
        <v>4.1417666721640254</v>
      </c>
      <c r="BW229" s="18">
        <f>IF(ISNUMBER(BU229),BW228+BU229*0.5,IF(ISNUMBER(BU430),0,""))</f>
        <v>720.92093310436269</v>
      </c>
      <c r="BX229" s="18">
        <f>IF(ISNUMBER(BV229),BX228+BV229*0.5,IF(ISNUMBER(BV430),0,""))</f>
        <v>804.75028121033677</v>
      </c>
      <c r="BY229" s="18">
        <f>IF(ISNUMBER(BW229), BW229*COS(RADIANS(-$C229+Графики!$B$3))+BX229*SIN(RADIANS(-$C229+Графики!$B$3)),"")</f>
        <v>720.92093310436269</v>
      </c>
      <c r="BZ229" s="19">
        <f>IF(ISNUMBER(BW229), BW229*COS(RADIANS(-$C229+Графики!$B$5))+BX229*SIN(RADIANS(-$C229+Графики!$B$5)),"")</f>
        <v>804.75028121033677</v>
      </c>
      <c r="CA229" s="29">
        <v>-0.30242191041985256</v>
      </c>
      <c r="CB229" s="25">
        <v>0.29877794418039572</v>
      </c>
      <c r="CC229" s="25">
        <v>-0.28678184425962111</v>
      </c>
      <c r="CD229" s="25">
        <v>0.38824555561431351</v>
      </c>
      <c r="CE229" s="18">
        <f t="shared" si="503"/>
        <v>5.2464343942622742</v>
      </c>
      <c r="CF229" s="18">
        <f t="shared" si="504"/>
        <v>5.8906912658859634</v>
      </c>
      <c r="CG229" s="18">
        <f>IF(ISNUMBER(CE229),CG228+CE229*0.5,IF(ISNUMBER(CE430),0,""))</f>
        <v>728.65671340675124</v>
      </c>
      <c r="CH229" s="18">
        <f>IF(ISNUMBER(CF229),CH228+CF229*0.5,IF(ISNUMBER(CF430),0,""))</f>
        <v>819.68788636972261</v>
      </c>
      <c r="CI229" s="18">
        <f>IF(ISNUMBER(CG229), CG229*COS(RADIANS(-$C229+Графики!$B$3))+CH229*SIN(RADIANS(-$C229+Графики!$B$3)),"")</f>
        <v>728.65671340675124</v>
      </c>
      <c r="CJ229" s="19">
        <f>IF(ISNUMBER(CG229), CG229*COS(RADIANS(-$C229+Графики!$B$5))+CH229*SIN(RADIANS(-$C229+Графики!$B$5)),"")</f>
        <v>819.68788636972261</v>
      </c>
      <c r="CK229" s="24">
        <v>-0.26829471238736635</v>
      </c>
      <c r="CL229" s="25">
        <v>0.22430382079836855</v>
      </c>
      <c r="CM229" s="25">
        <v>-0.25960455364063251</v>
      </c>
      <c r="CN229" s="25">
        <v>0.33498189904216058</v>
      </c>
      <c r="CO229" s="18">
        <f t="shared" si="505"/>
        <v>4.2987199078469818</v>
      </c>
      <c r="CP229" s="18">
        <f t="shared" si="506"/>
        <v>5.1887223607286002</v>
      </c>
      <c r="CQ229" s="18">
        <f>IF(ISNUMBER(CO229),CQ228+CO229*0.5,IF(ISNUMBER(CO430),0,""))</f>
        <v>725.45134101070767</v>
      </c>
      <c r="CR229" s="18">
        <f>IF(ISNUMBER(CP229),CR228+CP229*0.5,IF(ISNUMBER(CP430),0,""))</f>
        <v>813.25914953241681</v>
      </c>
      <c r="CS229" s="18">
        <f>IF(ISNUMBER(CQ229), CQ229*COS(RADIANS(-$C229+Графики!$B$3))+CR229*SIN(RADIANS(-$C229+Графики!$B$3)),"")</f>
        <v>725.45134101070767</v>
      </c>
      <c r="CT229" s="19">
        <f>IF(ISNUMBER(CQ229), CQ229*COS(RADIANS(-$C229+Графики!$B$5))+CR229*SIN(RADIANS(-$C229+Графики!$B$5)),"")</f>
        <v>813.25914953241681</v>
      </c>
      <c r="CU229" s="24">
        <v>-0.39512464703462757</v>
      </c>
      <c r="CV229" s="25">
        <v>0.24941324192823508</v>
      </c>
      <c r="CW229" s="25">
        <v>-0.21525796478092579</v>
      </c>
      <c r="CX229" s="25">
        <v>0.19324351930173281</v>
      </c>
      <c r="CY229" s="18">
        <f t="shared" si="507"/>
        <v>5.6246245005597526</v>
      </c>
      <c r="CZ229" s="18">
        <f t="shared" si="508"/>
        <v>3.5648403978359329</v>
      </c>
      <c r="DA229" s="18">
        <f>IF(ISNUMBER(CY229),DA228+CY229*0.5,IF(ISNUMBER(CY430),0,""))</f>
        <v>720.16394786248372</v>
      </c>
      <c r="DB229" s="18">
        <f>IF(ISNUMBER(CZ229),DB228+CZ229*0.5,IF(ISNUMBER(CZ430),0,""))</f>
        <v>811.91531033323099</v>
      </c>
      <c r="DC229" s="18">
        <f>IF(ISNUMBER(DA229), DA229*COS(RADIANS(-$C229+Графики!$B$3))+DB229*SIN(RADIANS(-$C229+Графики!$B$3)),"")</f>
        <v>720.16394786248372</v>
      </c>
      <c r="DD229" s="19">
        <f>IF(ISNUMBER(DA229), DA229*COS(RADIANS(-$C229+Графики!$B$5))+DB229*SIN(RADIANS(-$C229+Графики!$B$5)),"")</f>
        <v>811.91531033323099</v>
      </c>
      <c r="DE229" s="24">
        <v>-0.40032066214812179</v>
      </c>
      <c r="DF229" s="25">
        <v>0.24708773538325898</v>
      </c>
      <c r="DG229" s="25">
        <v>-0.16374443265490909</v>
      </c>
      <c r="DH229" s="25">
        <v>0.36215750404289038</v>
      </c>
      <c r="DI229" s="18">
        <f t="shared" si="509"/>
        <v>5.6496740154084124</v>
      </c>
      <c r="DJ229" s="18">
        <f t="shared" si="510"/>
        <v>4.5893440586552368</v>
      </c>
      <c r="DK229" s="18">
        <f>IF(ISNUMBER(DI229),DK228+DI229*0.5,IF(ISNUMBER(DI430),0,""))</f>
        <v>710.30870154986428</v>
      </c>
      <c r="DL229" s="18">
        <f>IF(ISNUMBER(DJ229),DL228+DJ229*0.5,IF(ISNUMBER(DJ430),0,""))</f>
        <v>812.67030517719957</v>
      </c>
      <c r="DM229" s="18">
        <f>IF(ISNUMBER(DK229), DK229*COS(RADIANS(-$C229+Графики!$B$3))+DL229*SIN(RADIANS(-$C229+Графики!$B$3)),"")</f>
        <v>710.30870154986428</v>
      </c>
      <c r="DN229" s="19">
        <f>IF(ISNUMBER(DK229), DK229*COS(RADIANS(-$C229+Графики!$B$5))+DL229*SIN(RADIANS(-$C229+Графики!$B$5)),"")</f>
        <v>812.67030517719957</v>
      </c>
      <c r="DO229" s="24">
        <v>-0.33058648959097092</v>
      </c>
      <c r="DP229" s="25">
        <v>0.31935276841195481</v>
      </c>
      <c r="DQ229" s="25">
        <v>-0.28018106831353506</v>
      </c>
      <c r="DR229" s="25">
        <v>0.19944804461259194</v>
      </c>
      <c r="DS229" s="18">
        <f t="shared" si="511"/>
        <v>5.6717595856161216</v>
      </c>
      <c r="DT229" s="18">
        <f t="shared" si="512"/>
        <v>4.1855413834804542</v>
      </c>
      <c r="DU229" s="18">
        <f>IF(ISNUMBER(DS229),DU228+DS229*0.5,IF(ISNUMBER(DS430),0,""))</f>
        <v>727.6674848818418</v>
      </c>
      <c r="DV229" s="18">
        <f>IF(ISNUMBER(DT229),DV228+DT229*0.5,IF(ISNUMBER(DT430),0,""))</f>
        <v>812.34713899795474</v>
      </c>
      <c r="DW229" s="18">
        <f>IF(ISNUMBER(DU229), DU229*COS(RADIANS(-$C229+Графики!$B$3))+DV229*SIN(RADIANS(-$C229+Графики!$B$3)),"")</f>
        <v>727.6674848818418</v>
      </c>
      <c r="DX229" s="19">
        <f>IF(ISNUMBER(DU229), DU229*COS(RADIANS(-$C229+Графики!$B$5))+DV229*SIN(RADIANS(-$C229+Графики!$B$5)),"")</f>
        <v>812.34713899795474</v>
      </c>
      <c r="DY229" s="24">
        <v>-0.32956905440269246</v>
      </c>
      <c r="DZ229" s="25">
        <v>0.38878566683931826</v>
      </c>
      <c r="EA229" s="25">
        <v>-0.20706004026132008</v>
      </c>
      <c r="EB229" s="25">
        <v>0.27131218778389876</v>
      </c>
      <c r="EC229" s="18">
        <f t="shared" si="513"/>
        <v>6.2687864826018087</v>
      </c>
      <c r="ED229" s="18">
        <f t="shared" si="514"/>
        <v>4.1745730895604067</v>
      </c>
      <c r="EE229" s="18">
        <f>IF(ISNUMBER(EC229),EE228+EC229*0.5,IF(ISNUMBER(EC430),0,""))</f>
        <v>715.04450071424344</v>
      </c>
      <c r="EF229" s="18">
        <f>IF(ISNUMBER(ED229),EF228+ED229*0.5,IF(ISNUMBER(ED430),0,""))</f>
        <v>804.01030962987647</v>
      </c>
      <c r="EG229" s="18">
        <f>IF(ISNUMBER(EE229), EE229*COS(RADIANS(-$C229+Графики!$B$3))+EF229*SIN(RADIANS(-$C229+Графики!$B$3)),"")</f>
        <v>715.04450071424344</v>
      </c>
      <c r="EH229" s="19">
        <f>IF(ISNUMBER(EE229), EE229*COS(RADIANS(-$C229+Графики!$B$5))+EF229*SIN(RADIANS(-$C229+Графики!$B$5)),"")</f>
        <v>804.01030962987647</v>
      </c>
      <c r="EI229" s="24">
        <v>-0.30539368285099089</v>
      </c>
      <c r="EJ229" s="25">
        <v>0.27364526879245166</v>
      </c>
      <c r="EK229" s="25">
        <v>-0.23748297999577828</v>
      </c>
      <c r="EL229" s="25">
        <v>0.291649621699553</v>
      </c>
      <c r="EM229" s="18">
        <f t="shared" si="515"/>
        <v>5.0530465980145332</v>
      </c>
      <c r="EN229" s="18">
        <f t="shared" si="516"/>
        <v>4.6175366305437446</v>
      </c>
      <c r="EO229" s="18">
        <f>IF(ISNUMBER(EM229),EO228+EM229*0.5,IF(ISNUMBER(EM430),0,""))</f>
        <v>723.73285631410613</v>
      </c>
      <c r="EP229" s="18">
        <f>IF(ISNUMBER(EN229),EP228+EN229*0.5,IF(ISNUMBER(EN430),0,""))</f>
        <v>809.8312270894171</v>
      </c>
      <c r="EQ229" s="18">
        <f>IF(ISNUMBER(EO229), EO229*COS(RADIANS(-$C229+Графики!$B$3))+EP229*SIN(RADIANS(-$C229+Графики!$B$3)),"")</f>
        <v>723.73285631410613</v>
      </c>
      <c r="ER229" s="19">
        <f>IF(ISNUMBER(EO229), EO229*COS(RADIANS(-$C229+Графики!$B$5))+EP229*SIN(RADIANS(-$C229+Графики!$B$5)),"")</f>
        <v>809.8312270894171</v>
      </c>
      <c r="ES229" s="24">
        <v>-0.29321559676916698</v>
      </c>
      <c r="ET229" s="25">
        <v>0.34378247216239177</v>
      </c>
      <c r="EU229" s="25">
        <v>-0.21474509392620725</v>
      </c>
      <c r="EV229" s="25">
        <v>0.38544450571135791</v>
      </c>
      <c r="EW229" s="18">
        <f t="shared" si="517"/>
        <v>5.5588281869586504</v>
      </c>
      <c r="EX229" s="18">
        <f t="shared" si="518"/>
        <v>5.2376183777000396</v>
      </c>
      <c r="EY229" s="18">
        <f>IF(ISNUMBER(EW229),EY228+EW229*0.5,IF(ISNUMBER(EW430),0,""))</f>
        <v>707.95372475162776</v>
      </c>
      <c r="EZ229" s="18">
        <f>IF(ISNUMBER(EX229),EZ228+EX229*0.5,IF(ISNUMBER(EX430),0,""))</f>
        <v>807.23413542634216</v>
      </c>
      <c r="FA229" s="18">
        <f>IF(ISNUMBER(EY229), EY229*COS(RADIANS(-$C229+Графики!$B$3))+EZ229*SIN(RADIANS(-$C229+Графики!$B$3)),"")</f>
        <v>707.95372475162776</v>
      </c>
      <c r="FB229" s="19">
        <f>IF(ISNUMBER(EY229), EY229*COS(RADIANS(-$C229+Графики!$B$5))+EZ229*SIN(RADIANS(-$C229+Графики!$B$5)),"")</f>
        <v>807.23413542634216</v>
      </c>
      <c r="FC229" s="24">
        <v>-0.35338525491719508</v>
      </c>
      <c r="FD229" s="25">
        <v>0.28897026082686483</v>
      </c>
      <c r="FE229" s="25">
        <v>-0.31543841790285054</v>
      </c>
      <c r="FF229" s="25">
        <v>0.19218459228075249</v>
      </c>
      <c r="FG229" s="18">
        <f t="shared" si="519"/>
        <v>5.6055800017099697</v>
      </c>
      <c r="FH229" s="18">
        <f t="shared" si="520"/>
        <v>4.4298319550973861</v>
      </c>
      <c r="FI229" s="18">
        <f>IF(ISNUMBER(FG229),FI228+FG229*0.5,IF(ISNUMBER(FG430),0,""))</f>
        <v>717.46345140963399</v>
      </c>
      <c r="FJ229" s="18">
        <f>IF(ISNUMBER(FH229),FJ228+FH229*0.5,IF(ISNUMBER(FH430),0,""))</f>
        <v>811.70962038135076</v>
      </c>
      <c r="FK229" s="18">
        <f>IF(ISNUMBER(FI229), FI229*COS(RADIANS(-$C229+Графики!$B$3))+FJ229*SIN(RADIANS(-$C229+Графики!$B$3)),"")</f>
        <v>717.46345140963399</v>
      </c>
      <c r="FL229" s="19">
        <f>IF(ISNUMBER(FI229), FI229*COS(RADIANS(-$C229+Графики!$B$5))+FJ229*SIN(RADIANS(-$C229+Графики!$B$5)),"")</f>
        <v>811.70962038135076</v>
      </c>
      <c r="FM229" s="24">
        <v>-0.31442172683651237</v>
      </c>
      <c r="FN229" s="25">
        <v>0.26988062673565305</v>
      </c>
      <c r="FO229" s="25">
        <v>-0.12605049873291591</v>
      </c>
      <c r="FP229" s="25">
        <v>0.2193126052601356</v>
      </c>
      <c r="FQ229" s="18">
        <f t="shared" si="521"/>
        <v>5.0989778530250121</v>
      </c>
      <c r="FR229" s="18">
        <f t="shared" si="522"/>
        <v>3.0138570771291935</v>
      </c>
      <c r="FS229" s="18">
        <f>IF(ISNUMBER(FQ229),FS228+FQ229*0.5,IF(ISNUMBER(FQ430),0,""))</f>
        <v>721.87057921790688</v>
      </c>
      <c r="FT229" s="18">
        <f>IF(ISNUMBER(FR229),FT228+FR229*0.5,IF(ISNUMBER(FR430),0,""))</f>
        <v>805.63926178262409</v>
      </c>
      <c r="FU229" s="18">
        <f>IF(ISNUMBER(FS229), FS229*COS(RADIANS(-$C229+Графики!$B$3))+FT229*SIN(RADIANS(-$C229+Графики!$B$3)),"")</f>
        <v>721.87057921790688</v>
      </c>
      <c r="FV229" s="19">
        <f>IF(ISNUMBER(FS229), FS229*COS(RADIANS(-$C229+Графики!$B$5))+FT229*SIN(RADIANS(-$C229+Графики!$B$5)),"")</f>
        <v>805.63926178262409</v>
      </c>
      <c r="FW229" s="24">
        <v>-0.41154068676269739</v>
      </c>
      <c r="FX229" s="25">
        <v>0.208499170318412</v>
      </c>
      <c r="FY229" s="25">
        <v>-0.27555613132260831</v>
      </c>
      <c r="FZ229" s="25">
        <v>0.28093902124169101</v>
      </c>
      <c r="GA229" s="18">
        <f t="shared" si="523"/>
        <v>5.4108420970869915</v>
      </c>
      <c r="GB229" s="18">
        <f t="shared" si="524"/>
        <v>4.8563172531985659</v>
      </c>
      <c r="GC229" s="18">
        <f>IF(ISNUMBER(GA229),GC228+GA229*0.5,IF(ISNUMBER(GA430),0,""))</f>
        <v>724.87430229730319</v>
      </c>
      <c r="GD229" s="18">
        <f>IF(ISNUMBER(GB229),GD228+GB229*0.5,IF(ISNUMBER(GB430),0,""))</f>
        <v>796.35829112613453</v>
      </c>
      <c r="GE229" s="18">
        <f>IF(ISNUMBER(GC229), GC229*COS(RADIANS(-$C229+Графики!$B$3))+GD229*SIN(RADIANS(-$C229+Графики!$B$3)),"")</f>
        <v>724.87430229730319</v>
      </c>
      <c r="GF229" s="19">
        <f>IF(ISNUMBER(GC229), GC229*COS(RADIANS(-$C229+Графики!$B$5))+GD229*SIN(RADIANS(-$C229+Графики!$B$5)),"")</f>
        <v>796.35829112613453</v>
      </c>
      <c r="GG229" s="24">
        <v>-0.29766192152184245</v>
      </c>
      <c r="GH229" s="25">
        <v>0.35046157633065078</v>
      </c>
      <c r="GI229" s="25">
        <v>-0.15134250282603412</v>
      </c>
      <c r="GJ229" s="25">
        <v>0.38721764566767136</v>
      </c>
      <c r="GK229" s="18">
        <f t="shared" si="525"/>
        <v>5.6559143432467787</v>
      </c>
      <c r="GL229" s="18">
        <f t="shared" si="526"/>
        <v>4.6998066037530348</v>
      </c>
      <c r="GM229" s="18">
        <f>IF(ISNUMBER(GK229),GM228+GK229*0.5,IF(ISNUMBER(GK430),0,""))</f>
        <v>726.2551267050053</v>
      </c>
      <c r="GN229" s="18">
        <f>IF(ISNUMBER(GL229),GN228+GL229*0.5,IF(ISNUMBER(GL430),0,""))</f>
        <v>810.25787549773065</v>
      </c>
      <c r="GO229" s="18">
        <f>IF(ISNUMBER(GM229), GM229*COS(RADIANS(-$C229+Графики!$B$3))+GN229*SIN(RADIANS(-$C229+Графики!$B$3)),"")</f>
        <v>726.2551267050053</v>
      </c>
      <c r="GP229" s="19">
        <f>IF(ISNUMBER(GM229), GM229*COS(RADIANS(-$C229+Графики!$B$5))+GN229*SIN(RADIANS(-$C229+Графики!$B$5)),"")</f>
        <v>810.25787549773065</v>
      </c>
      <c r="GQ229" s="24">
        <v>-0.37213907599330542</v>
      </c>
      <c r="GR229" s="25">
        <v>0.37534265462607852</v>
      </c>
      <c r="GS229" s="25">
        <v>-0.21794004244383308</v>
      </c>
      <c r="GT229" s="25">
        <v>0.31946885909575384</v>
      </c>
      <c r="GU229" s="18">
        <f t="shared" si="527"/>
        <v>6.522962390391581</v>
      </c>
      <c r="GV229" s="18">
        <f t="shared" si="528"/>
        <v>4.6897601895449075</v>
      </c>
      <c r="GW229" s="18">
        <f>IF(ISNUMBER(GU229),GW228+GU229*0.5,IF(ISNUMBER(GU430),0,""))</f>
        <v>723.84519990482863</v>
      </c>
      <c r="GX229" s="18">
        <f>IF(ISNUMBER(GV229),GX228+GV229*0.5,IF(ISNUMBER(GV430),0,""))</f>
        <v>809.1972086285391</v>
      </c>
      <c r="GY229" s="18">
        <f>IF(ISNUMBER(GW229), GW229*COS(RADIANS(-$C229+Графики!$B$3))+GX229*SIN(RADIANS(-$C229+Графики!$B$3)),"")</f>
        <v>723.84519990482863</v>
      </c>
      <c r="GZ229" s="19">
        <f>IF(ISNUMBER(GW229), GW229*COS(RADIANS(-$C229+Графики!$B$5))+GX229*SIN(RADIANS(-$C229+Графики!$B$5)),"")</f>
        <v>809.1972086285391</v>
      </c>
      <c r="HA229" s="24">
        <v>-0.36774850285447702</v>
      </c>
      <c r="HB229" s="25">
        <v>0.38985477288290615</v>
      </c>
      <c r="HC229" s="25">
        <v>-0.23471934027028499</v>
      </c>
      <c r="HD229" s="25">
        <v>0.21300056554380511</v>
      </c>
      <c r="HE229" s="18">
        <f t="shared" si="529"/>
        <v>6.6112876295433045</v>
      </c>
      <c r="HF229" s="18">
        <f t="shared" si="530"/>
        <v>3.9070833010527006</v>
      </c>
      <c r="HG229" s="18">
        <f>IF(ISNUMBER(HE229),HG228+HE229*0.5,IF(ISNUMBER(HE430),0,""))</f>
        <v>725.89465483962385</v>
      </c>
      <c r="HH229" s="18">
        <f>IF(ISNUMBER(HF229),HH228+HF229*0.5,IF(ISNUMBER(HF430),0,""))</f>
        <v>804.28109203051372</v>
      </c>
      <c r="HI229" s="18">
        <f>IF(ISNUMBER(HG229), HG229*COS(RADIANS(-$C229+Графики!$B$3))+HH229*SIN(RADIANS(-$C229+Графики!$B$3)),"")</f>
        <v>725.89465483962385</v>
      </c>
      <c r="HJ229" s="19">
        <f>IF(ISNUMBER(HG229), HG229*COS(RADIANS(-$C229+Графики!$B$5))+HH229*SIN(RADIANS(-$C229+Графики!$B$5)),"")</f>
        <v>804.28109203051372</v>
      </c>
      <c r="HK229" s="24">
        <v>-0.32118396416216732</v>
      </c>
      <c r="HL229" s="25">
        <v>0.35657459266558234</v>
      </c>
      <c r="HM229" s="25">
        <v>-0.28089915243981423</v>
      </c>
      <c r="HN229" s="25">
        <v>0.27489637959660096</v>
      </c>
      <c r="HO229" s="18">
        <f t="shared" si="531"/>
        <v>5.9145246913033782</v>
      </c>
      <c r="HP229" s="18">
        <f t="shared" si="532"/>
        <v>4.8502119842390803</v>
      </c>
      <c r="HQ229" s="18">
        <f>IF(ISNUMBER(HO229),HQ228+HO229*0.5,IF(ISNUMBER(HO430),0,""))</f>
        <v>723.43484103156766</v>
      </c>
      <c r="HR229" s="18">
        <f>IF(ISNUMBER(HP229),HR228+HP229*0.5,IF(ISNUMBER(HP430),0,""))</f>
        <v>819.75021239009675</v>
      </c>
      <c r="HS229" s="18">
        <f>IF(ISNUMBER(HQ229), HQ229*COS(RADIANS(-$C229+Графики!$B$3))+HR229*SIN(RADIANS(-$C229+Графики!$B$3)),"")</f>
        <v>723.43484103156766</v>
      </c>
      <c r="HT229" s="19">
        <f>IF(ISNUMBER(HQ229), HQ229*COS(RADIANS(-$C229+Графики!$B$5))+HR229*SIN(RADIANS(-$C229+Графики!$B$5)),"")</f>
        <v>819.75021239009675</v>
      </c>
      <c r="HU229" s="24">
        <v>-0.29020280959549188</v>
      </c>
      <c r="HV229" s="25">
        <v>0.28095821311521674</v>
      </c>
      <c r="HW229" s="25">
        <v>-0.17615911039755372</v>
      </c>
      <c r="HX229" s="25">
        <v>0.32752136681727317</v>
      </c>
      <c r="HY229" s="18">
        <f t="shared" si="533"/>
        <v>4.9842995647557577</v>
      </c>
      <c r="HZ229" s="18">
        <f t="shared" si="534"/>
        <v>4.3954271994698457</v>
      </c>
      <c r="IA229" s="18">
        <f>IF(ISNUMBER(HY229),IA228+HY229*0.5,IF(ISNUMBER(HY430),0,""))</f>
        <v>719.62749706599152</v>
      </c>
      <c r="IB229" s="18">
        <f>IF(ISNUMBER(HZ229),IB228+HZ229*0.5,IF(ISNUMBER(HZ430),0,""))</f>
        <v>798.09862735088916</v>
      </c>
      <c r="IC229" s="18">
        <f>IF(ISNUMBER(IA229), IA229*COS(RADIANS(-$C229+Графики!$B$3))+IB229*SIN(RADIANS(-$C229+Графики!$B$3)),"")</f>
        <v>719.62749706599152</v>
      </c>
      <c r="ID229" s="19">
        <f>IF(ISNUMBER(IA229), IA229*COS(RADIANS(-$C229+Графики!$B$5))+IB229*SIN(RADIANS(-$C229+Графики!$B$5)),"")</f>
        <v>798.09862735088916</v>
      </c>
      <c r="IE229" s="24">
        <v>-0.21503958267543341</v>
      </c>
      <c r="IF229" s="25">
        <v>0.2002415823001201</v>
      </c>
      <c r="IG229" s="25">
        <v>-0.19863846355348913</v>
      </c>
      <c r="IH229" s="25">
        <v>0.27854158577185384</v>
      </c>
      <c r="II229" s="18">
        <f t="shared" si="535"/>
        <v>3.6240038925390357</v>
      </c>
      <c r="IJ229" s="18">
        <f t="shared" si="536"/>
        <v>4.1641694580211901</v>
      </c>
      <c r="IK229" s="18">
        <f>IF(ISNUMBER(II229),IK228+II229*0.5,IF(ISNUMBER(II430),0,""))</f>
        <v>720.29455615393101</v>
      </c>
      <c r="IL229" s="18">
        <f>IF(ISNUMBER(IJ229),IL228+IJ229*0.5,IF(ISNUMBER(IJ430),0,""))</f>
        <v>802.14174821701465</v>
      </c>
      <c r="IM229" s="18">
        <f>IF(ISNUMBER(IK229), IK229*COS(RADIANS(-$C229+Графики!$B$3))+IL229*SIN(RADIANS(-$C229+Графики!$B$3)),"")</f>
        <v>720.29455615393101</v>
      </c>
      <c r="IN229" s="19">
        <f>IF(ISNUMBER(IK229), IK229*COS(RADIANS(-$C229+Графики!$B$5))+IL229*SIN(RADIANS(-$C229+Графики!$B$5)),"")</f>
        <v>802.14174821701465</v>
      </c>
      <c r="IO229" s="24">
        <v>-0.26633467997559623</v>
      </c>
      <c r="IP229" s="25">
        <v>0.35580288564209894</v>
      </c>
      <c r="IQ229" s="25">
        <v>-0.29095429300218745</v>
      </c>
      <c r="IR229" s="25">
        <v>0.35216264425087829</v>
      </c>
      <c r="IS229" s="18">
        <f t="shared" si="537"/>
        <v>5.4291477885589634</v>
      </c>
      <c r="IT229" s="18">
        <f t="shared" si="538"/>
        <v>5.6122245533532373</v>
      </c>
      <c r="IU229" s="18">
        <f>IF(ISNUMBER(IS229),IU228+IS229*0.5,IF(ISNUMBER(IS430),0,""))</f>
        <v>714.18675458858661</v>
      </c>
      <c r="IV229" s="18">
        <f>IF(ISNUMBER(IT229),IV228+IT229*0.5,IF(ISNUMBER(IT430),0,""))</f>
        <v>809.70274046659392</v>
      </c>
      <c r="IW229" s="18">
        <f>IF(ISNUMBER(IU229), IU229*COS(RADIANS(-$C229+Графики!$B$3))+IV229*SIN(RADIANS(-$C229+Графики!$B$3)),"")</f>
        <v>714.18675458858661</v>
      </c>
      <c r="IX229" s="19">
        <f>IF(ISNUMBER(IU229), IU229*COS(RADIANS(-$C229+Графики!$B$5))+IV229*SIN(RADIANS(-$C229+Графики!$B$5)),"")</f>
        <v>809.70274046659392</v>
      </c>
    </row>
    <row r="230" spans="1:258" s="88" customFormat="1" x14ac:dyDescent="0.25">
      <c r="A230" s="44">
        <v>230</v>
      </c>
      <c r="B230" s="50">
        <v>0</v>
      </c>
      <c r="C230" s="11">
        <f>IF(Графики!$A$7="Расчитывать с учетом закручивания скважины",B230,0)</f>
        <v>0</v>
      </c>
      <c r="D230" s="47">
        <v>113.5</v>
      </c>
      <c r="E230" s="34">
        <f>IF(ISNUMBER(INDEX($I$1:$IX$303,$A230,E$1) ),INDEX($I$1:$IX$303,$A230,E$1),0)</f>
        <v>6.2939844406527508</v>
      </c>
      <c r="F230" s="35">
        <f>IF(ISNUMBER(INDEX($I$1:$IX$303,$A230,F$1) ),INDEX($I$1:$IX$303,$A230,F$1),0)</f>
        <v>5.1997173854958234</v>
      </c>
      <c r="G230" s="35">
        <f>IF(ISNUMBER(INDEX($I$1:$IX$303,$A230,G$1) ),INDEX($I$1:$IX$303,$A230,G$1)-$G$305,0)</f>
        <v>-253.96627188447144</v>
      </c>
      <c r="H230" s="36">
        <f>IF(ISNUMBER(INDEX($I$1:$IX$303,$A230,H$1) ),INDEX($I$1:$IX$303,$A230,H$1)-$H$305,0)</f>
        <v>-343.1236702004785</v>
      </c>
      <c r="I230" s="29">
        <v>-0.36398280441942321</v>
      </c>
      <c r="J230" s="25">
        <v>0.3572594470854723</v>
      </c>
      <c r="K230" s="25">
        <v>-0.29474102510294498</v>
      </c>
      <c r="L230" s="25">
        <v>0.30110538160630584</v>
      </c>
      <c r="M230" s="18">
        <f t="shared" si="489"/>
        <v>6.2939844406527508</v>
      </c>
      <c r="N230" s="18">
        <f t="shared" si="490"/>
        <v>5.1997173854958234</v>
      </c>
      <c r="O230" s="18">
        <f>IF(ISNUMBER(M230),O229+M230*0.5,IF(ISNUMBER(M431),0,""))</f>
        <v>723.94988400494321</v>
      </c>
      <c r="P230" s="18">
        <f>IF(ISNUMBER(N230),P229+N230*0.5,IF(ISNUMBER(N431),0,""))</f>
        <v>812.30599328355902</v>
      </c>
      <c r="Q230" s="18">
        <f>IF(ISNUMBER(O230), O230*COS(RADIANS(-$C230+Графики!$B$3))+P230*SIN(RADIANS(-$C230+Графики!$B$3)),"")</f>
        <v>723.94988400494321</v>
      </c>
      <c r="R230" s="19">
        <f>IF(ISNUMBER(O230), O230*COS(RADIANS(-$C230+Графики!$B$5))+P230*SIN(RADIANS(-$C230+Графики!$B$5)),"")</f>
        <v>812.30599328355902</v>
      </c>
      <c r="S230" s="29">
        <v>-0.3465325510079752</v>
      </c>
      <c r="T230" s="25">
        <v>0.35573077615370963</v>
      </c>
      <c r="U230" s="25">
        <v>-0.26789155132194875</v>
      </c>
      <c r="V230" s="25">
        <v>0.3022260572509714</v>
      </c>
      <c r="W230" s="18">
        <f t="shared" si="491"/>
        <v>6.1283652764819996</v>
      </c>
      <c r="X230" s="18">
        <f t="shared" si="492"/>
        <v>4.9751941715719754</v>
      </c>
      <c r="Y230" s="18">
        <f>IF(ISNUMBER(W230),Y229+W230*0.5,IF(ISNUMBER(W431),0,""))</f>
        <v>721.85887850346808</v>
      </c>
      <c r="Z230" s="18">
        <f>IF(ISNUMBER(X230),Z229+X230*0.5,IF(ISNUMBER(X431),0,""))</f>
        <v>813.36716256730529</v>
      </c>
      <c r="AA230" s="18">
        <f>IF(ISNUMBER(Y230), Y230*COS(RADIANS(-$C230+Графики!$B$3))+Z230*SIN(RADIANS(-$C230+Графики!$B$3)),"")</f>
        <v>721.85887850346808</v>
      </c>
      <c r="AB230" s="18">
        <f>IF(ISNUMBER(Y230), Y230*COS(RADIANS(-$C230+Графики!$B$5))+Z230*SIN(RADIANS(-$C230+Графики!$B$5)),"")</f>
        <v>813.36716256730529</v>
      </c>
      <c r="AC230" s="24">
        <v>-0.24522065750800218</v>
      </c>
      <c r="AD230" s="25">
        <v>0.30318675086053093</v>
      </c>
      <c r="AE230" s="25">
        <v>-0.33645508445700595</v>
      </c>
      <c r="AF230" s="25">
        <v>0.20240669401737146</v>
      </c>
      <c r="AG230" s="18">
        <f t="shared" si="493"/>
        <v>4.785739190788636</v>
      </c>
      <c r="AH230" s="18">
        <f t="shared" si="494"/>
        <v>4.7024387928088593</v>
      </c>
      <c r="AI230" s="18">
        <f>IF(ISNUMBER(AG230),AI229+AG230*0.5,IF(ISNUMBER(AG431),0,""))</f>
        <v>723.8857871787369</v>
      </c>
      <c r="AJ230" s="18">
        <f>IF(ISNUMBER(AH230),AJ229+AH230*0.5,IF(ISNUMBER(AH431),0,""))</f>
        <v>814.22441865379517</v>
      </c>
      <c r="AK230" s="18">
        <f>IF(ISNUMBER(AI230), AI230*COS(RADIANS(-$C230+Графики!$B$3))+AJ230*SIN(RADIANS(-$C230+Графики!$B$3)),"")</f>
        <v>723.8857871787369</v>
      </c>
      <c r="AL230" s="19">
        <f>IF(ISNUMBER(AI230), AI230*COS(RADIANS(-$C230+Графики!$B$5))+AJ230*SIN(RADIANS(-$C230+Графики!$B$5)),"")</f>
        <v>814.22441865379517</v>
      </c>
      <c r="AM230" s="24">
        <v>-0.32572277151064277</v>
      </c>
      <c r="AN230" s="25">
        <v>0.19700993106139639</v>
      </c>
      <c r="AO230" s="25">
        <v>-0.20897032764752521</v>
      </c>
      <c r="AP230" s="25">
        <v>0.15165687118177087</v>
      </c>
      <c r="AQ230" s="18">
        <f t="shared" si="495"/>
        <v>4.5616875630292615</v>
      </c>
      <c r="AR230" s="18">
        <f t="shared" si="496"/>
        <v>3.1470608011405745</v>
      </c>
      <c r="AS230" s="18">
        <f>IF(ISNUMBER(AQ230),AS229+AQ230*0.5,IF(ISNUMBER(AQ431),0,""))</f>
        <v>713.86583526035429</v>
      </c>
      <c r="AT230" s="18">
        <f>IF(ISNUMBER(AR230),AT229+AR230*0.5,IF(ISNUMBER(AR431),0,""))</f>
        <v>804.62935240175443</v>
      </c>
      <c r="AU230" s="18">
        <f>IF(ISNUMBER(AS230), AS230*COS(RADIANS(-$C230+Графики!$B$3))+AT230*SIN(RADIANS(-$C230+Графики!$B$3)),"")</f>
        <v>713.86583526035429</v>
      </c>
      <c r="AV230" s="19">
        <f>IF(ISNUMBER(AS230), AS230*COS(RADIANS(-$C230+Графики!$B$5))+AT230*SIN(RADIANS(-$C230+Графики!$B$5)),"")</f>
        <v>804.62935240175443</v>
      </c>
      <c r="AW230" s="24">
        <v>-0.21387226139074114</v>
      </c>
      <c r="AX230" s="25">
        <v>0.20535559841959269</v>
      </c>
      <c r="AY230" s="25">
        <v>-0.3058847595941816</v>
      </c>
      <c r="AZ230" s="25">
        <v>0.21559579866711007</v>
      </c>
      <c r="BA230" s="18">
        <f t="shared" si="497"/>
        <v>3.6584450739347751</v>
      </c>
      <c r="BB230" s="18">
        <f t="shared" si="498"/>
        <v>4.5507606559815565</v>
      </c>
      <c r="BC230" s="18">
        <f>IF(ISNUMBER(BA230),BC229+BA230*0.5,IF(ISNUMBER(BA431),0,""))</f>
        <v>713.62787344259027</v>
      </c>
      <c r="BD230" s="18">
        <f>IF(ISNUMBER(BB230),BD229+BB230*0.5,IF(ISNUMBER(BB431),0,""))</f>
        <v>810.99027687744626</v>
      </c>
      <c r="BE230" s="18">
        <f>IF(ISNUMBER(BC230), BC230*COS(RADIANS(-$C230+Графики!$B$3))+BD230*SIN(RADIANS(-$C230+Графики!$B$3)),"")</f>
        <v>713.62787344259027</v>
      </c>
      <c r="BF230" s="19">
        <f>IF(ISNUMBER(BC230), BC230*COS(RADIANS(-$C230+Графики!$B$5))+BD230*SIN(RADIANS(-$C230+Графики!$B$5)),"")</f>
        <v>810.99027687744626</v>
      </c>
      <c r="BG230" s="24">
        <v>-0.25319647976512094</v>
      </c>
      <c r="BH230" s="25">
        <v>0.30822746559271308</v>
      </c>
      <c r="BI230" s="25">
        <v>-0.2662170508194639</v>
      </c>
      <c r="BJ230" s="25">
        <v>0.1434532874645835</v>
      </c>
      <c r="BK230" s="18">
        <f t="shared" si="499"/>
        <v>4.8993285726964677</v>
      </c>
      <c r="BL230" s="18">
        <f t="shared" si="500"/>
        <v>3.5750405099827325</v>
      </c>
      <c r="BM230" s="18">
        <f>IF(ISNUMBER(BK230),BM229+BK230*0.5,IF(ISNUMBER(BK431),0,""))</f>
        <v>721.48773632131144</v>
      </c>
      <c r="BN230" s="18">
        <f>IF(ISNUMBER(BL230),BN229+BL230*0.5,IF(ISNUMBER(BL431),0,""))</f>
        <v>799.67198446472946</v>
      </c>
      <c r="BO230" s="18">
        <f>IF(ISNUMBER(BM230), BM230*COS(RADIANS(-$C230+Графики!$B$3))+BN230*SIN(RADIANS(-$C230+Графики!$B$3)),"")</f>
        <v>721.48773632131144</v>
      </c>
      <c r="BP230" s="19">
        <f>IF(ISNUMBER(BM230), BM230*COS(RADIANS(-$C230+Графики!$B$5))+BN230*SIN(RADIANS(-$C230+Графики!$B$5)),"")</f>
        <v>799.67198446472946</v>
      </c>
      <c r="BQ230" s="24">
        <v>-0.20154332646503195</v>
      </c>
      <c r="BR230" s="25">
        <v>0.26282801632566921</v>
      </c>
      <c r="BS230" s="25">
        <v>-0.31832510682075854</v>
      </c>
      <c r="BT230" s="25">
        <v>0.14597971371134985</v>
      </c>
      <c r="BU230" s="18">
        <f t="shared" si="501"/>
        <v>4.0523933503929541</v>
      </c>
      <c r="BV230" s="18">
        <f t="shared" si="502"/>
        <v>4.0518128389397239</v>
      </c>
      <c r="BW230" s="18">
        <f>IF(ISNUMBER(BU230),BW229+BU230*0.5,IF(ISNUMBER(BU431),0,""))</f>
        <v>722.94712977955919</v>
      </c>
      <c r="BX230" s="18">
        <f>IF(ISNUMBER(BV230),BX229+BV230*0.5,IF(ISNUMBER(BV431),0,""))</f>
        <v>806.7761876298066</v>
      </c>
      <c r="BY230" s="18">
        <f>IF(ISNUMBER(BW230), BW230*COS(RADIANS(-$C230+Графики!$B$3))+BX230*SIN(RADIANS(-$C230+Графики!$B$3)),"")</f>
        <v>722.94712977955919</v>
      </c>
      <c r="BZ230" s="19">
        <f>IF(ISNUMBER(BW230), BW230*COS(RADIANS(-$C230+Графики!$B$5))+BX230*SIN(RADIANS(-$C230+Графики!$B$5)),"")</f>
        <v>806.7761876298066</v>
      </c>
      <c r="CA230" s="29">
        <v>-0.30635444921635246</v>
      </c>
      <c r="CB230" s="25">
        <v>0.18800091668347615</v>
      </c>
      <c r="CC230" s="25">
        <v>-0.17463346875535002</v>
      </c>
      <c r="CD230" s="25">
        <v>0.18264045187572484</v>
      </c>
      <c r="CE230" s="18">
        <f t="shared" si="503"/>
        <v>4.3140510233212668</v>
      </c>
      <c r="CF230" s="18">
        <f t="shared" si="504"/>
        <v>3.1177980720601433</v>
      </c>
      <c r="CG230" s="18">
        <f>IF(ISNUMBER(CE230),CG229+CE230*0.5,IF(ISNUMBER(CE431),0,""))</f>
        <v>730.8137389184119</v>
      </c>
      <c r="CH230" s="18">
        <f>IF(ISNUMBER(CF230),CH229+CF230*0.5,IF(ISNUMBER(CF431),0,""))</f>
        <v>821.24678540575269</v>
      </c>
      <c r="CI230" s="18">
        <f>IF(ISNUMBER(CG230), CG230*COS(RADIANS(-$C230+Графики!$B$3))+CH230*SIN(RADIANS(-$C230+Графики!$B$3)),"")</f>
        <v>730.8137389184119</v>
      </c>
      <c r="CJ230" s="19">
        <f>IF(ISNUMBER(CG230), CG230*COS(RADIANS(-$C230+Графики!$B$5))+CH230*SIN(RADIANS(-$C230+Графики!$B$5)),"")</f>
        <v>821.24678540575269</v>
      </c>
      <c r="CK230" s="24">
        <v>-0.23289028081520621</v>
      </c>
      <c r="CL230" s="25">
        <v>0.28156669126611822</v>
      </c>
      <c r="CM230" s="25">
        <v>-0.20291238647674931</v>
      </c>
      <c r="CN230" s="25">
        <v>0.1782214901987679</v>
      </c>
      <c r="CO230" s="18">
        <f t="shared" si="505"/>
        <v>4.489468930070788</v>
      </c>
      <c r="CP230" s="18">
        <f t="shared" si="506"/>
        <v>3.3260143871404639</v>
      </c>
      <c r="CQ230" s="18">
        <f>IF(ISNUMBER(CO230),CQ229+CO230*0.5,IF(ISNUMBER(CO431),0,""))</f>
        <v>727.6960754757431</v>
      </c>
      <c r="CR230" s="18">
        <f>IF(ISNUMBER(CP230),CR229+CP230*0.5,IF(ISNUMBER(CP431),0,""))</f>
        <v>814.92215672598707</v>
      </c>
      <c r="CS230" s="18">
        <f>IF(ISNUMBER(CQ230), CQ230*COS(RADIANS(-$C230+Графики!$B$3))+CR230*SIN(RADIANS(-$C230+Графики!$B$3)),"")</f>
        <v>727.6960754757431</v>
      </c>
      <c r="CT230" s="19">
        <f>IF(ISNUMBER(CQ230), CQ230*COS(RADIANS(-$C230+Графики!$B$5))+CR230*SIN(RADIANS(-$C230+Графики!$B$5)),"")</f>
        <v>814.92215672598707</v>
      </c>
      <c r="CU230" s="24">
        <v>-0.34890892072096757</v>
      </c>
      <c r="CV230" s="25">
        <v>0.17523252847135987</v>
      </c>
      <c r="CW230" s="25">
        <v>-0.33881185893404642</v>
      </c>
      <c r="CX230" s="25">
        <v>0.2589884248112142</v>
      </c>
      <c r="CY230" s="18">
        <f t="shared" si="507"/>
        <v>4.5739810681996911</v>
      </c>
      <c r="CZ230" s="18">
        <f t="shared" si="508"/>
        <v>5.2167679479646472</v>
      </c>
      <c r="DA230" s="18">
        <f>IF(ISNUMBER(CY230),DA229+CY230*0.5,IF(ISNUMBER(CY431),0,""))</f>
        <v>722.45093839658352</v>
      </c>
      <c r="DB230" s="18">
        <f>IF(ISNUMBER(CZ230),DB229+CZ230*0.5,IF(ISNUMBER(CZ431),0,""))</f>
        <v>814.5236943072133</v>
      </c>
      <c r="DC230" s="18">
        <f>IF(ISNUMBER(DA230), DA230*COS(RADIANS(-$C230+Графики!$B$3))+DB230*SIN(RADIANS(-$C230+Графики!$B$3)),"")</f>
        <v>722.45093839658352</v>
      </c>
      <c r="DD230" s="19">
        <f>IF(ISNUMBER(DA230), DA230*COS(RADIANS(-$C230+Графики!$B$5))+DB230*SIN(RADIANS(-$C230+Графики!$B$5)),"")</f>
        <v>814.5236943072133</v>
      </c>
      <c r="DE230" s="24">
        <v>-0.24037216860262473</v>
      </c>
      <c r="DF230" s="25">
        <v>0.25355668043568247</v>
      </c>
      <c r="DG230" s="25">
        <v>-0.24320229139420155</v>
      </c>
      <c r="DH230" s="25">
        <v>0.20240016909546008</v>
      </c>
      <c r="DI230" s="18">
        <f t="shared" si="509"/>
        <v>4.3103289961528564</v>
      </c>
      <c r="DJ230" s="18">
        <f t="shared" si="510"/>
        <v>3.8886052451037521</v>
      </c>
      <c r="DK230" s="18">
        <f>IF(ISNUMBER(DI230),DK229+DI230*0.5,IF(ISNUMBER(DI431),0,""))</f>
        <v>712.46386604794066</v>
      </c>
      <c r="DL230" s="18">
        <f>IF(ISNUMBER(DJ230),DL229+DJ230*0.5,IF(ISNUMBER(DJ431),0,""))</f>
        <v>814.61460779975141</v>
      </c>
      <c r="DM230" s="18">
        <f>IF(ISNUMBER(DK230), DK230*COS(RADIANS(-$C230+Графики!$B$3))+DL230*SIN(RADIANS(-$C230+Графики!$B$3)),"")</f>
        <v>712.46386604794066</v>
      </c>
      <c r="DN230" s="19">
        <f>IF(ISNUMBER(DK230), DK230*COS(RADIANS(-$C230+Графики!$B$5))+DL230*SIN(RADIANS(-$C230+Графики!$B$5)),"")</f>
        <v>814.61460779975141</v>
      </c>
      <c r="DO230" s="24">
        <v>-0.3215128495536676</v>
      </c>
      <c r="DP230" s="25">
        <v>0.28086886826691659</v>
      </c>
      <c r="DQ230" s="25">
        <v>-0.15910638601501106</v>
      </c>
      <c r="DR230" s="25">
        <v>0.125009978608636</v>
      </c>
      <c r="DS230" s="18">
        <f t="shared" si="511"/>
        <v>5.256747954290911</v>
      </c>
      <c r="DT230" s="18">
        <f t="shared" si="512"/>
        <v>2.4793804704720319</v>
      </c>
      <c r="DU230" s="18">
        <f>IF(ISNUMBER(DS230),DU229+DS230*0.5,IF(ISNUMBER(DS431),0,""))</f>
        <v>730.29585885898723</v>
      </c>
      <c r="DV230" s="18">
        <f>IF(ISNUMBER(DT230),DV229+DT230*0.5,IF(ISNUMBER(DT431),0,""))</f>
        <v>813.58682923319077</v>
      </c>
      <c r="DW230" s="18">
        <f>IF(ISNUMBER(DU230), DU230*COS(RADIANS(-$C230+Графики!$B$3))+DV230*SIN(RADIANS(-$C230+Графики!$B$3)),"")</f>
        <v>730.29585885898723</v>
      </c>
      <c r="DX230" s="19">
        <f>IF(ISNUMBER(DU230), DU230*COS(RADIANS(-$C230+Графики!$B$5))+DV230*SIN(RADIANS(-$C230+Графики!$B$5)),"")</f>
        <v>813.58682923319077</v>
      </c>
      <c r="DY230" s="24">
        <v>-0.26237450110492955</v>
      </c>
      <c r="DZ230" s="25">
        <v>0.27495807515904591</v>
      </c>
      <c r="EA230" s="25">
        <v>-0.29883267532488056</v>
      </c>
      <c r="EB230" s="25">
        <v>0.30253977797723652</v>
      </c>
      <c r="EC230" s="18">
        <f t="shared" si="513"/>
        <v>4.6890941331876048</v>
      </c>
      <c r="ED230" s="18">
        <f t="shared" si="514"/>
        <v>5.2479405813430784</v>
      </c>
      <c r="EE230" s="18">
        <f>IF(ISNUMBER(EC230),EE229+EC230*0.5,IF(ISNUMBER(EC431),0,""))</f>
        <v>717.38904778083725</v>
      </c>
      <c r="EF230" s="18">
        <f>IF(ISNUMBER(ED230),EF229+ED230*0.5,IF(ISNUMBER(ED431),0,""))</f>
        <v>806.63427992054801</v>
      </c>
      <c r="EG230" s="18">
        <f>IF(ISNUMBER(EE230), EE230*COS(RADIANS(-$C230+Графики!$B$3))+EF230*SIN(RADIANS(-$C230+Графики!$B$3)),"")</f>
        <v>717.38904778083725</v>
      </c>
      <c r="EH230" s="19">
        <f>IF(ISNUMBER(EE230), EE230*COS(RADIANS(-$C230+Графики!$B$5))+EF230*SIN(RADIANS(-$C230+Графики!$B$5)),"")</f>
        <v>806.63427992054801</v>
      </c>
      <c r="EI230" s="24">
        <v>-0.18135225940147798</v>
      </c>
      <c r="EJ230" s="25">
        <v>0.2503217965432577</v>
      </c>
      <c r="EK230" s="25">
        <v>-0.23906309870857176</v>
      </c>
      <c r="EL230" s="25">
        <v>0.16469718600152786</v>
      </c>
      <c r="EM230" s="18">
        <f t="shared" si="515"/>
        <v>3.7670578762329336</v>
      </c>
      <c r="EN230" s="18">
        <f t="shared" si="516"/>
        <v>3.5234658879220642</v>
      </c>
      <c r="EO230" s="18">
        <f>IF(ISNUMBER(EM230),EO229+EM230*0.5,IF(ISNUMBER(EM431),0,""))</f>
        <v>725.61638525222259</v>
      </c>
      <c r="EP230" s="18">
        <f>IF(ISNUMBER(EN230),EP229+EN230*0.5,IF(ISNUMBER(EN431),0,""))</f>
        <v>811.59296003337818</v>
      </c>
      <c r="EQ230" s="18">
        <f>IF(ISNUMBER(EO230), EO230*COS(RADIANS(-$C230+Графики!$B$3))+EP230*SIN(RADIANS(-$C230+Графики!$B$3)),"")</f>
        <v>725.61638525222259</v>
      </c>
      <c r="ER230" s="19">
        <f>IF(ISNUMBER(EO230), EO230*COS(RADIANS(-$C230+Графики!$B$5))+EP230*SIN(RADIANS(-$C230+Графики!$B$5)),"")</f>
        <v>811.59296003337818</v>
      </c>
      <c r="ES230" s="24">
        <v>-0.17067241091976657</v>
      </c>
      <c r="ET230" s="25">
        <v>0.34969602341368344</v>
      </c>
      <c r="EU230" s="25">
        <v>-0.22154033958873309</v>
      </c>
      <c r="EV230" s="25">
        <v>0.28975676156246222</v>
      </c>
      <c r="EW230" s="18">
        <f t="shared" si="517"/>
        <v>4.5410556441460228</v>
      </c>
      <c r="EX230" s="18">
        <f t="shared" si="518"/>
        <v>4.4618941304268098</v>
      </c>
      <c r="EY230" s="18">
        <f>IF(ISNUMBER(EW230),EY229+EW230*0.5,IF(ISNUMBER(EW431),0,""))</f>
        <v>710.22425257370082</v>
      </c>
      <c r="EZ230" s="18">
        <f>IF(ISNUMBER(EX230),EZ229+EX230*0.5,IF(ISNUMBER(EX431),0,""))</f>
        <v>809.46508249155556</v>
      </c>
      <c r="FA230" s="18">
        <f>IF(ISNUMBER(EY230), EY230*COS(RADIANS(-$C230+Графики!$B$3))+EZ230*SIN(RADIANS(-$C230+Графики!$B$3)),"")</f>
        <v>710.22425257370082</v>
      </c>
      <c r="FB230" s="19">
        <f>IF(ISNUMBER(EY230), EY230*COS(RADIANS(-$C230+Графики!$B$5))+EZ230*SIN(RADIANS(-$C230+Графики!$B$5)),"")</f>
        <v>809.46508249155556</v>
      </c>
      <c r="FC230" s="24">
        <v>-0.34138608036943296</v>
      </c>
      <c r="FD230" s="25">
        <v>0.20826110174118725</v>
      </c>
      <c r="FE230" s="25">
        <v>-0.18909758878970725</v>
      </c>
      <c r="FF230" s="25">
        <v>0.31342513199151179</v>
      </c>
      <c r="FG230" s="18">
        <f t="shared" si="519"/>
        <v>4.7965581335010556</v>
      </c>
      <c r="FH230" s="18">
        <f t="shared" si="520"/>
        <v>4.3853239659919154</v>
      </c>
      <c r="FI230" s="18">
        <f>IF(ISNUMBER(FG230),FI229+FG230*0.5,IF(ISNUMBER(FG431),0,""))</f>
        <v>719.86173047638454</v>
      </c>
      <c r="FJ230" s="18">
        <f>IF(ISNUMBER(FH230),FJ229+FH230*0.5,IF(ISNUMBER(FH431),0,""))</f>
        <v>813.90228236434677</v>
      </c>
      <c r="FK230" s="18">
        <f>IF(ISNUMBER(FI230), FI230*COS(RADIANS(-$C230+Графики!$B$3))+FJ230*SIN(RADIANS(-$C230+Графики!$B$3)),"")</f>
        <v>719.86173047638454</v>
      </c>
      <c r="FL230" s="19">
        <f>IF(ISNUMBER(FI230), FI230*COS(RADIANS(-$C230+Графики!$B$5))+FJ230*SIN(RADIANS(-$C230+Графики!$B$5)),"")</f>
        <v>813.90228236434677</v>
      </c>
      <c r="FM230" s="24">
        <v>-0.26237284057731169</v>
      </c>
      <c r="FN230" s="25">
        <v>0.2964839643111129</v>
      </c>
      <c r="FO230" s="25">
        <v>-0.29161601716662477</v>
      </c>
      <c r="FP230" s="25">
        <v>0.12771562174664799</v>
      </c>
      <c r="FQ230" s="18">
        <f t="shared" si="521"/>
        <v>4.8769263135629757</v>
      </c>
      <c r="FR230" s="18">
        <f t="shared" si="522"/>
        <v>3.6593507113931132</v>
      </c>
      <c r="FS230" s="18">
        <f>IF(ISNUMBER(FQ230),FS229+FQ230*0.5,IF(ISNUMBER(FQ431),0,""))</f>
        <v>724.30904237468837</v>
      </c>
      <c r="FT230" s="18">
        <f>IF(ISNUMBER(FR230),FT229+FR230*0.5,IF(ISNUMBER(FR431),0,""))</f>
        <v>807.4689371383206</v>
      </c>
      <c r="FU230" s="18">
        <f>IF(ISNUMBER(FS230), FS230*COS(RADIANS(-$C230+Графики!$B$3))+FT230*SIN(RADIANS(-$C230+Графики!$B$3)),"")</f>
        <v>724.30904237468837</v>
      </c>
      <c r="FV230" s="19">
        <f>IF(ISNUMBER(FS230), FS230*COS(RADIANS(-$C230+Графики!$B$5))+FT230*SIN(RADIANS(-$C230+Графики!$B$5)),"")</f>
        <v>807.4689371383206</v>
      </c>
      <c r="FW230" s="24">
        <v>-0.2343743819967628</v>
      </c>
      <c r="FX230" s="25">
        <v>0.22919039097818136</v>
      </c>
      <c r="FY230" s="25">
        <v>-0.29639880550077502</v>
      </c>
      <c r="FZ230" s="25">
        <v>0.22206999717899809</v>
      </c>
      <c r="GA230" s="18">
        <f t="shared" si="523"/>
        <v>4.0453547586207552</v>
      </c>
      <c r="GB230" s="18">
        <f t="shared" si="524"/>
        <v>4.5244784009807812</v>
      </c>
      <c r="GC230" s="18">
        <f>IF(ISNUMBER(GA230),GC229+GA230*0.5,IF(ISNUMBER(GA431),0,""))</f>
        <v>726.89697967661357</v>
      </c>
      <c r="GD230" s="18">
        <f>IF(ISNUMBER(GB230),GD229+GB230*0.5,IF(ISNUMBER(GB431),0,""))</f>
        <v>798.62053032662493</v>
      </c>
      <c r="GE230" s="18">
        <f>IF(ISNUMBER(GC230), GC230*COS(RADIANS(-$C230+Графики!$B$3))+GD230*SIN(RADIANS(-$C230+Графики!$B$3)),"")</f>
        <v>726.89697967661357</v>
      </c>
      <c r="GF230" s="19">
        <f>IF(ISNUMBER(GC230), GC230*COS(RADIANS(-$C230+Графики!$B$5))+GD230*SIN(RADIANS(-$C230+Графики!$B$5)),"")</f>
        <v>798.62053032662493</v>
      </c>
      <c r="GG230" s="24">
        <v>-0.36184265518208458</v>
      </c>
      <c r="GH230" s="25">
        <v>0.32006801685140773</v>
      </c>
      <c r="GI230" s="25">
        <v>-0.22358574612148877</v>
      </c>
      <c r="GJ230" s="25">
        <v>0.22574799522502284</v>
      </c>
      <c r="GK230" s="18">
        <f t="shared" si="525"/>
        <v>5.9507580942760656</v>
      </c>
      <c r="GL230" s="18">
        <f t="shared" si="526"/>
        <v>3.9211665649841247</v>
      </c>
      <c r="GM230" s="18">
        <f>IF(ISNUMBER(GK230),GM229+GK230*0.5,IF(ISNUMBER(GK431),0,""))</f>
        <v>729.23050575214336</v>
      </c>
      <c r="GN230" s="18">
        <f>IF(ISNUMBER(GL230),GN229+GL230*0.5,IF(ISNUMBER(GL431),0,""))</f>
        <v>812.2184587802227</v>
      </c>
      <c r="GO230" s="18">
        <f>IF(ISNUMBER(GM230), GM230*COS(RADIANS(-$C230+Графики!$B$3))+GN230*SIN(RADIANS(-$C230+Графики!$B$3)),"")</f>
        <v>729.23050575214336</v>
      </c>
      <c r="GP230" s="19">
        <f>IF(ISNUMBER(GM230), GM230*COS(RADIANS(-$C230+Графики!$B$5))+GN230*SIN(RADIANS(-$C230+Графики!$B$5)),"")</f>
        <v>812.2184587802227</v>
      </c>
      <c r="GQ230" s="24">
        <v>-0.1799536401939669</v>
      </c>
      <c r="GR230" s="25">
        <v>0.16614497543428011</v>
      </c>
      <c r="GS230" s="25">
        <v>-0.17434745467407758</v>
      </c>
      <c r="GT230" s="25">
        <v>0.30844948288332252</v>
      </c>
      <c r="GU230" s="18">
        <f t="shared" si="527"/>
        <v>3.0202755977765285</v>
      </c>
      <c r="GV230" s="18">
        <f t="shared" si="528"/>
        <v>4.2131856246987835</v>
      </c>
      <c r="GW230" s="18">
        <f>IF(ISNUMBER(GU230),GW229+GU230*0.5,IF(ISNUMBER(GU431),0,""))</f>
        <v>725.35533770371694</v>
      </c>
      <c r="GX230" s="18">
        <f>IF(ISNUMBER(GV230),GX229+GV230*0.5,IF(ISNUMBER(GV431),0,""))</f>
        <v>811.30380144088849</v>
      </c>
      <c r="GY230" s="18">
        <f>IF(ISNUMBER(GW230), GW230*COS(RADIANS(-$C230+Графики!$B$3))+GX230*SIN(RADIANS(-$C230+Графики!$B$3)),"")</f>
        <v>725.35533770371694</v>
      </c>
      <c r="GZ230" s="19">
        <f>IF(ISNUMBER(GW230), GW230*COS(RADIANS(-$C230+Графики!$B$5))+GX230*SIN(RADIANS(-$C230+Графики!$B$5)),"")</f>
        <v>811.30380144088849</v>
      </c>
      <c r="HA230" s="24">
        <v>-0.17668375295635777</v>
      </c>
      <c r="HB230" s="25">
        <v>0.34847534802384073</v>
      </c>
      <c r="HC230" s="25">
        <v>-0.23478140108043929</v>
      </c>
      <c r="HD230" s="25">
        <v>0.25215874425711282</v>
      </c>
      <c r="HE230" s="18">
        <f t="shared" si="529"/>
        <v>4.5828616622895266</v>
      </c>
      <c r="HF230" s="18">
        <f t="shared" si="530"/>
        <v>4.2493416097104184</v>
      </c>
      <c r="HG230" s="18">
        <f>IF(ISNUMBER(HE230),HG229+HE230*0.5,IF(ISNUMBER(HE431),0,""))</f>
        <v>728.18608567076865</v>
      </c>
      <c r="HH230" s="18">
        <f>IF(ISNUMBER(HF230),HH229+HF230*0.5,IF(ISNUMBER(HF431),0,""))</f>
        <v>806.40576283536893</v>
      </c>
      <c r="HI230" s="18">
        <f>IF(ISNUMBER(HG230), HG230*COS(RADIANS(-$C230+Графики!$B$3))+HH230*SIN(RADIANS(-$C230+Графики!$B$3)),"")</f>
        <v>728.18608567076865</v>
      </c>
      <c r="HJ230" s="19">
        <f>IF(ISNUMBER(HG230), HG230*COS(RADIANS(-$C230+Графики!$B$5))+HH230*SIN(RADIANS(-$C230+Графики!$B$5)),"")</f>
        <v>806.40576283536893</v>
      </c>
      <c r="HK230" s="24">
        <v>-0.29791512258244324</v>
      </c>
      <c r="HL230" s="25">
        <v>0.24314896199224464</v>
      </c>
      <c r="HM230" s="25">
        <v>-0.19044712207310976</v>
      </c>
      <c r="HN230" s="25">
        <v>0.12803059780302872</v>
      </c>
      <c r="HO230" s="18">
        <f t="shared" si="531"/>
        <v>4.7216573257402397</v>
      </c>
      <c r="HP230" s="18">
        <f t="shared" si="532"/>
        <v>2.7792388251441591</v>
      </c>
      <c r="HQ230" s="18">
        <f>IF(ISNUMBER(HO230),HQ229+HO230*0.5,IF(ISNUMBER(HO431),0,""))</f>
        <v>725.79566969443783</v>
      </c>
      <c r="HR230" s="18">
        <f>IF(ISNUMBER(HP230),HR229+HP230*0.5,IF(ISNUMBER(HP431),0,""))</f>
        <v>821.13983180266882</v>
      </c>
      <c r="HS230" s="18">
        <f>IF(ISNUMBER(HQ230), HQ230*COS(RADIANS(-$C230+Графики!$B$3))+HR230*SIN(RADIANS(-$C230+Графики!$B$3)),"")</f>
        <v>725.79566969443783</v>
      </c>
      <c r="HT230" s="19">
        <f>IF(ISNUMBER(HQ230), HQ230*COS(RADIANS(-$C230+Графики!$B$5))+HR230*SIN(RADIANS(-$C230+Графики!$B$5)),"")</f>
        <v>821.13983180266882</v>
      </c>
      <c r="HU230" s="24">
        <v>-0.35017456943014147</v>
      </c>
      <c r="HV230" s="25">
        <v>0.35779245146630079</v>
      </c>
      <c r="HW230" s="25">
        <v>-0.19983145950000231</v>
      </c>
      <c r="HX230" s="25">
        <v>0.26803227169909694</v>
      </c>
      <c r="HY230" s="18">
        <f t="shared" si="533"/>
        <v>6.1781384517799109</v>
      </c>
      <c r="HZ230" s="18">
        <f t="shared" si="534"/>
        <v>4.0828699365040446</v>
      </c>
      <c r="IA230" s="18">
        <f>IF(ISNUMBER(HY230),IA229+HY230*0.5,IF(ISNUMBER(HY431),0,""))</f>
        <v>722.71656629188146</v>
      </c>
      <c r="IB230" s="18">
        <f>IF(ISNUMBER(HZ230),IB229+HZ230*0.5,IF(ISNUMBER(HZ431),0,""))</f>
        <v>800.14006231914118</v>
      </c>
      <c r="IC230" s="18">
        <f>IF(ISNUMBER(IA230), IA230*COS(RADIANS(-$C230+Графики!$B$3))+IB230*SIN(RADIANS(-$C230+Графики!$B$3)),"")</f>
        <v>722.71656629188146</v>
      </c>
      <c r="ID230" s="19">
        <f>IF(ISNUMBER(IA230), IA230*COS(RADIANS(-$C230+Графики!$B$5))+IB230*SIN(RADIANS(-$C230+Графики!$B$5)),"")</f>
        <v>800.14006231914118</v>
      </c>
      <c r="IE230" s="24">
        <v>-0.28270742717820063</v>
      </c>
      <c r="IF230" s="25">
        <v>0.18802943873924569</v>
      </c>
      <c r="IG230" s="25">
        <v>-0.32271292428444814</v>
      </c>
      <c r="IH230" s="25">
        <v>0.16082521135583513</v>
      </c>
      <c r="II230" s="18">
        <f t="shared" si="535"/>
        <v>4.1079425565815919</v>
      </c>
      <c r="IJ230" s="18">
        <f t="shared" si="536"/>
        <v>4.2196537406801822</v>
      </c>
      <c r="IK230" s="18">
        <f>IF(ISNUMBER(II230),IK229+II230*0.5,IF(ISNUMBER(II431),0,""))</f>
        <v>722.34852743222177</v>
      </c>
      <c r="IL230" s="18">
        <f>IF(ISNUMBER(IJ230),IL229+IJ230*0.5,IF(ISNUMBER(IJ431),0,""))</f>
        <v>804.25157508735469</v>
      </c>
      <c r="IM230" s="18">
        <f>IF(ISNUMBER(IK230), IK230*COS(RADIANS(-$C230+Графики!$B$3))+IL230*SIN(RADIANS(-$C230+Графики!$B$3)),"")</f>
        <v>722.34852743222177</v>
      </c>
      <c r="IN230" s="19">
        <f>IF(ISNUMBER(IK230), IK230*COS(RADIANS(-$C230+Графики!$B$5))+IL230*SIN(RADIANS(-$C230+Графики!$B$5)),"")</f>
        <v>804.25157508735469</v>
      </c>
      <c r="IO230" s="24">
        <v>-0.23730554406128626</v>
      </c>
      <c r="IP230" s="25">
        <v>0.15832501719404504</v>
      </c>
      <c r="IQ230" s="25">
        <v>-0.3306419918434611</v>
      </c>
      <c r="IR230" s="25">
        <v>0.16565414961417754</v>
      </c>
      <c r="IS230" s="18">
        <f t="shared" si="537"/>
        <v>3.452521098720374</v>
      </c>
      <c r="IT230" s="18">
        <f t="shared" si="538"/>
        <v>4.3309873268614512</v>
      </c>
      <c r="IU230" s="18">
        <f>IF(ISNUMBER(IS230),IU229+IS230*0.5,IF(ISNUMBER(IS431),0,""))</f>
        <v>715.91301513794679</v>
      </c>
      <c r="IV230" s="18">
        <f>IF(ISNUMBER(IT230),IV229+IT230*0.5,IF(ISNUMBER(IT431),0,""))</f>
        <v>811.86823413002469</v>
      </c>
      <c r="IW230" s="18">
        <f>IF(ISNUMBER(IU230), IU230*COS(RADIANS(-$C230+Графики!$B$3))+IV230*SIN(RADIANS(-$C230+Графики!$B$3)),"")</f>
        <v>715.91301513794679</v>
      </c>
      <c r="IX230" s="19">
        <f>IF(ISNUMBER(IU230), IU230*COS(RADIANS(-$C230+Графики!$B$5))+IV230*SIN(RADIANS(-$C230+Графики!$B$5)),"")</f>
        <v>811.86823413002469</v>
      </c>
    </row>
    <row r="231" spans="1:258" s="88" customFormat="1" x14ac:dyDescent="0.25">
      <c r="A231" s="44">
        <v>231</v>
      </c>
      <c r="B231" s="50">
        <v>0</v>
      </c>
      <c r="C231" s="11">
        <f>IF(Графики!$A$7="Расчитывать с учетом закручивания скважины",B231,0)</f>
        <v>0</v>
      </c>
      <c r="D231" s="47">
        <v>114</v>
      </c>
      <c r="E231" s="34">
        <f>IF(ISNUMBER(INDEX($I$1:$IX$303,$A231,E$1) ),INDEX($I$1:$IX$303,$A231,E$1),0)</f>
        <v>2.6230740584911403</v>
      </c>
      <c r="F231" s="35">
        <f>IF(ISNUMBER(INDEX($I$1:$IX$303,$A231,F$1) ),INDEX($I$1:$IX$303,$A231,F$1),0)</f>
        <v>4.0636957462390937</v>
      </c>
      <c r="G231" s="35">
        <f>IF(ISNUMBER(INDEX($I$1:$IX$303,$A231,G$1) ),INDEX($I$1:$IX$303,$A231,G$1)-$G$305,0)</f>
        <v>-252.65473485522591</v>
      </c>
      <c r="H231" s="36">
        <f>IF(ISNUMBER(INDEX($I$1:$IX$303,$A231,H$1) ),INDEX($I$1:$IX$303,$A231,H$1)-$H$305,0)</f>
        <v>-341.09182232735895</v>
      </c>
      <c r="I231" s="29">
        <v>-0.18573835116328483</v>
      </c>
      <c r="J231" s="25">
        <v>0.1148441393348244</v>
      </c>
      <c r="K231" s="25">
        <v>-0.27802303949485085</v>
      </c>
      <c r="L231" s="25">
        <v>0.18764347312089183</v>
      </c>
      <c r="M231" s="18">
        <f t="shared" si="489"/>
        <v>2.6230740584911403</v>
      </c>
      <c r="N231" s="18">
        <f t="shared" si="490"/>
        <v>4.0636957462390937</v>
      </c>
      <c r="O231" s="18">
        <f>IF(ISNUMBER(M231),O230+M231*0.5,IF(ISNUMBER(M432),0,""))</f>
        <v>725.26142103418874</v>
      </c>
      <c r="P231" s="18">
        <f>IF(ISNUMBER(N231),P230+N231*0.5,IF(ISNUMBER(N432),0,""))</f>
        <v>814.33784115667856</v>
      </c>
      <c r="Q231" s="18">
        <f>IF(ISNUMBER(O231), O231*COS(RADIANS(-$C231+Графики!$B$3))+P231*SIN(RADIANS(-$C231+Графики!$B$3)),"")</f>
        <v>725.26142103418874</v>
      </c>
      <c r="R231" s="19">
        <f>IF(ISNUMBER(O231), O231*COS(RADIANS(-$C231+Графики!$B$5))+P231*SIN(RADIANS(-$C231+Графики!$B$5)),"")</f>
        <v>814.33784115667856</v>
      </c>
      <c r="S231" s="29">
        <v>-0.16559683828252447</v>
      </c>
      <c r="T231" s="25">
        <v>7.6864474427360746E-2</v>
      </c>
      <c r="U231" s="25">
        <v>-0.18991282659117026</v>
      </c>
      <c r="V231" s="25">
        <v>0.31550555799670299</v>
      </c>
      <c r="W231" s="18">
        <f t="shared" si="491"/>
        <v>2.1158725289802285</v>
      </c>
      <c r="X231" s="18">
        <f t="shared" si="492"/>
        <v>4.4105931553373434</v>
      </c>
      <c r="Y231" s="18">
        <f>IF(ISNUMBER(W231),Y230+W231*0.5,IF(ISNUMBER(W432),0,""))</f>
        <v>722.91681476795816</v>
      </c>
      <c r="Z231" s="18">
        <f>IF(ISNUMBER(X231),Z230+X231*0.5,IF(ISNUMBER(X432),0,""))</f>
        <v>815.572459144974</v>
      </c>
      <c r="AA231" s="18">
        <f>IF(ISNUMBER(Y231), Y231*COS(RADIANS(-$C231+Графики!$B$3))+Z231*SIN(RADIANS(-$C231+Графики!$B$3)),"")</f>
        <v>722.91681476795816</v>
      </c>
      <c r="AB231" s="18">
        <f>IF(ISNUMBER(Y231), Y231*COS(RADIANS(-$C231+Графики!$B$5))+Z231*SIN(RADIANS(-$C231+Графики!$B$5)),"")</f>
        <v>815.572459144974</v>
      </c>
      <c r="AC231" s="24">
        <v>-0.14400047433390106</v>
      </c>
      <c r="AD231" s="25">
        <v>0.10834322083815551</v>
      </c>
      <c r="AE231" s="25">
        <v>-0.3837771218265511</v>
      </c>
      <c r="AF231" s="25">
        <v>0.21718668236285724</v>
      </c>
      <c r="AG231" s="18">
        <f t="shared" si="493"/>
        <v>2.2021123839132235</v>
      </c>
      <c r="AH231" s="18">
        <f t="shared" si="494"/>
        <v>5.2443744941662596</v>
      </c>
      <c r="AI231" s="18">
        <f>IF(ISNUMBER(AG231),AI230+AG231*0.5,IF(ISNUMBER(AG432),0,""))</f>
        <v>724.98684337069346</v>
      </c>
      <c r="AJ231" s="18">
        <f>IF(ISNUMBER(AH231),AJ230+AH231*0.5,IF(ISNUMBER(AH432),0,""))</f>
        <v>816.84660590087833</v>
      </c>
      <c r="AK231" s="18">
        <f>IF(ISNUMBER(AI231), AI231*COS(RADIANS(-$C231+Графики!$B$3))+AJ231*SIN(RADIANS(-$C231+Графики!$B$3)),"")</f>
        <v>724.98684337069346</v>
      </c>
      <c r="AL231" s="19">
        <f>IF(ISNUMBER(AI231), AI231*COS(RADIANS(-$C231+Графики!$B$5))+AJ231*SIN(RADIANS(-$C231+Графики!$B$5)),"")</f>
        <v>816.84660590087833</v>
      </c>
      <c r="AM231" s="24">
        <v>-0.14801583523288833</v>
      </c>
      <c r="AN231" s="25">
        <v>8.5475073436814319E-2</v>
      </c>
      <c r="AO231" s="25">
        <v>-0.22504560492344861</v>
      </c>
      <c r="AP231" s="25">
        <v>0.15831345351238205</v>
      </c>
      <c r="AQ231" s="18">
        <f t="shared" si="495"/>
        <v>2.0375911549396162</v>
      </c>
      <c r="AR231" s="18">
        <f t="shared" si="496"/>
        <v>3.3454326531916307</v>
      </c>
      <c r="AS231" s="18">
        <f>IF(ISNUMBER(AQ231),AS230+AQ231*0.5,IF(ISNUMBER(AQ432),0,""))</f>
        <v>714.88463083782415</v>
      </c>
      <c r="AT231" s="18">
        <f>IF(ISNUMBER(AR231),AT230+AR231*0.5,IF(ISNUMBER(AR432),0,""))</f>
        <v>806.30206872835026</v>
      </c>
      <c r="AU231" s="18">
        <f>IF(ISNUMBER(AS231), AS231*COS(RADIANS(-$C231+Графики!$B$3))+AT231*SIN(RADIANS(-$C231+Графики!$B$3)),"")</f>
        <v>714.88463083782415</v>
      </c>
      <c r="AV231" s="19">
        <f>IF(ISNUMBER(AS231), AS231*COS(RADIANS(-$C231+Графики!$B$5))+AT231*SIN(RADIANS(-$C231+Графики!$B$5)),"")</f>
        <v>806.30206872835026</v>
      </c>
      <c r="AW231" s="24">
        <v>-0.10020981986838612</v>
      </c>
      <c r="AX231" s="25">
        <v>0.14062912845608191</v>
      </c>
      <c r="AY231" s="25">
        <v>-0.30153112957049699</v>
      </c>
      <c r="AZ231" s="25">
        <v>0.16108208990644238</v>
      </c>
      <c r="BA231" s="18">
        <f t="shared" si="497"/>
        <v>2.1017147603640134</v>
      </c>
      <c r="BB231" s="18">
        <f t="shared" si="498"/>
        <v>4.0370509556531164</v>
      </c>
      <c r="BC231" s="18">
        <f>IF(ISNUMBER(BA231),BC230+BA231*0.5,IF(ISNUMBER(BA432),0,""))</f>
        <v>714.67873082277231</v>
      </c>
      <c r="BD231" s="18">
        <f>IF(ISNUMBER(BB231),BD230+BB231*0.5,IF(ISNUMBER(BB432),0,""))</f>
        <v>813.00880235527279</v>
      </c>
      <c r="BE231" s="18">
        <f>IF(ISNUMBER(BC231), BC231*COS(RADIANS(-$C231+Графики!$B$3))+BD231*SIN(RADIANS(-$C231+Графики!$B$3)),"")</f>
        <v>714.67873082277231</v>
      </c>
      <c r="BF231" s="19">
        <f>IF(ISNUMBER(BC231), BC231*COS(RADIANS(-$C231+Графики!$B$5))+BD231*SIN(RADIANS(-$C231+Графики!$B$5)),"")</f>
        <v>813.00880235527279</v>
      </c>
      <c r="BG231" s="24">
        <v>-0.12857033493197717</v>
      </c>
      <c r="BH231" s="25">
        <v>0.21696449317560587</v>
      </c>
      <c r="BI231" s="25">
        <v>-0.2320800641780906</v>
      </c>
      <c r="BJ231" s="25">
        <v>0.24926944558865557</v>
      </c>
      <c r="BK231" s="18">
        <f t="shared" si="499"/>
        <v>3.0153556459215856</v>
      </c>
      <c r="BL231" s="18">
        <f t="shared" si="500"/>
        <v>4.2005545461553337</v>
      </c>
      <c r="BM231" s="18">
        <f>IF(ISNUMBER(BK231),BM230+BK231*0.5,IF(ISNUMBER(BK432),0,""))</f>
        <v>722.99541414427222</v>
      </c>
      <c r="BN231" s="18">
        <f>IF(ISNUMBER(BL231),BN230+BL231*0.5,IF(ISNUMBER(BL432),0,""))</f>
        <v>801.77226173780718</v>
      </c>
      <c r="BO231" s="18">
        <f>IF(ISNUMBER(BM231), BM231*COS(RADIANS(-$C231+Графики!$B$3))+BN231*SIN(RADIANS(-$C231+Графики!$B$3)),"")</f>
        <v>722.99541414427222</v>
      </c>
      <c r="BP231" s="19">
        <f>IF(ISNUMBER(BM231), BM231*COS(RADIANS(-$C231+Графики!$B$5))+BN231*SIN(RADIANS(-$C231+Графики!$B$5)),"")</f>
        <v>801.77226173780718</v>
      </c>
      <c r="BQ231" s="24">
        <v>-0.26531909090301886</v>
      </c>
      <c r="BR231" s="25">
        <v>0.17592824666732851</v>
      </c>
      <c r="BS231" s="25">
        <v>-0.23308627235026089</v>
      </c>
      <c r="BT231" s="25">
        <v>0.21381940080879283</v>
      </c>
      <c r="BU231" s="18">
        <f t="shared" si="501"/>
        <v>3.8505999125162678</v>
      </c>
      <c r="BV231" s="18">
        <f t="shared" si="502"/>
        <v>3.8999778348344663</v>
      </c>
      <c r="BW231" s="18">
        <f>IF(ISNUMBER(BU231),BW230+BU231*0.5,IF(ISNUMBER(BU432),0,""))</f>
        <v>724.87242973581738</v>
      </c>
      <c r="BX231" s="18">
        <f>IF(ISNUMBER(BV231),BX230+BV231*0.5,IF(ISNUMBER(BV432),0,""))</f>
        <v>808.72617654722387</v>
      </c>
      <c r="BY231" s="18">
        <f>IF(ISNUMBER(BW231), BW231*COS(RADIANS(-$C231+Графики!$B$3))+BX231*SIN(RADIANS(-$C231+Графики!$B$3)),"")</f>
        <v>724.87242973581738</v>
      </c>
      <c r="BZ231" s="19">
        <f>IF(ISNUMBER(BW231), BW231*COS(RADIANS(-$C231+Графики!$B$5))+BX231*SIN(RADIANS(-$C231+Графики!$B$5)),"")</f>
        <v>808.72617654722387</v>
      </c>
      <c r="CA231" s="29">
        <v>-0.2096699913422031</v>
      </c>
      <c r="CB231" s="25">
        <v>0.21629031095190818</v>
      </c>
      <c r="CC231" s="25">
        <v>-0.25361452080473668</v>
      </c>
      <c r="CD231" s="25">
        <v>0.33255849050321262</v>
      </c>
      <c r="CE231" s="18">
        <f t="shared" si="503"/>
        <v>3.717196318434687</v>
      </c>
      <c r="CF231" s="18">
        <f t="shared" si="504"/>
        <v>5.1153022084612356</v>
      </c>
      <c r="CG231" s="18">
        <f>IF(ISNUMBER(CE231),CG230+CE231*0.5,IF(ISNUMBER(CE432),0,""))</f>
        <v>732.67233707762921</v>
      </c>
      <c r="CH231" s="18">
        <f>IF(ISNUMBER(CF231),CH230+CF231*0.5,IF(ISNUMBER(CF432),0,""))</f>
        <v>823.80443650998336</v>
      </c>
      <c r="CI231" s="18">
        <f>IF(ISNUMBER(CG231), CG231*COS(RADIANS(-$C231+Графики!$B$3))+CH231*SIN(RADIANS(-$C231+Графики!$B$3)),"")</f>
        <v>732.67233707762921</v>
      </c>
      <c r="CJ231" s="19">
        <f>IF(ISNUMBER(CG231), CG231*COS(RADIANS(-$C231+Графики!$B$5))+CH231*SIN(RADIANS(-$C231+Графики!$B$5)),"")</f>
        <v>823.80443650998336</v>
      </c>
      <c r="CK231" s="24">
        <v>-0.22096506302528093</v>
      </c>
      <c r="CL231" s="25">
        <v>0.21023066384177755</v>
      </c>
      <c r="CM231" s="25">
        <v>-0.36864575837968483</v>
      </c>
      <c r="CN231" s="25">
        <v>0.27621159448332</v>
      </c>
      <c r="CO231" s="18">
        <f t="shared" si="505"/>
        <v>3.7628836971610085</v>
      </c>
      <c r="CP231" s="18">
        <f t="shared" si="506"/>
        <v>5.6274123048881686</v>
      </c>
      <c r="CQ231" s="18">
        <f>IF(ISNUMBER(CO231),CQ230+CO231*0.5,IF(ISNUMBER(CO432),0,""))</f>
        <v>729.57751732432359</v>
      </c>
      <c r="CR231" s="18">
        <f>IF(ISNUMBER(CP231),CR230+CP231*0.5,IF(ISNUMBER(CP432),0,""))</f>
        <v>817.73586287843113</v>
      </c>
      <c r="CS231" s="18">
        <f>IF(ISNUMBER(CQ231), CQ231*COS(RADIANS(-$C231+Графики!$B$3))+CR231*SIN(RADIANS(-$C231+Графики!$B$3)),"")</f>
        <v>729.57751732432359</v>
      </c>
      <c r="CT231" s="19">
        <f>IF(ISNUMBER(CQ231), CQ231*COS(RADIANS(-$C231+Графики!$B$5))+CR231*SIN(RADIANS(-$C231+Графики!$B$5)),"")</f>
        <v>817.73586287843113</v>
      </c>
      <c r="CU231" s="24">
        <v>-0.24391011277418725</v>
      </c>
      <c r="CV231" s="25">
        <v>0.21775710371409787</v>
      </c>
      <c r="CW231" s="25">
        <v>-0.19159295917798452</v>
      </c>
      <c r="CX231" s="25">
        <v>0.28673366018193847</v>
      </c>
      <c r="CY231" s="18">
        <f t="shared" si="507"/>
        <v>4.0287955893456759</v>
      </c>
      <c r="CZ231" s="18">
        <f t="shared" si="508"/>
        <v>4.1741750821652106</v>
      </c>
      <c r="DA231" s="18">
        <f>IF(ISNUMBER(CY231),DA230+CY231*0.5,IF(ISNUMBER(CY432),0,""))</f>
        <v>724.46533619125637</v>
      </c>
      <c r="DB231" s="18">
        <f>IF(ISNUMBER(CZ231),DB230+CZ231*0.5,IF(ISNUMBER(CZ432),0,""))</f>
        <v>816.61078184829591</v>
      </c>
      <c r="DC231" s="18">
        <f>IF(ISNUMBER(DA231), DA231*COS(RADIANS(-$C231+Графики!$B$3))+DB231*SIN(RADIANS(-$C231+Графики!$B$3)),"")</f>
        <v>724.46533619125637</v>
      </c>
      <c r="DD231" s="19">
        <f>IF(ISNUMBER(DA231), DA231*COS(RADIANS(-$C231+Графики!$B$5))+DB231*SIN(RADIANS(-$C231+Графики!$B$5)),"")</f>
        <v>816.61078184829591</v>
      </c>
      <c r="DE231" s="24">
        <v>-0.11786290090936652</v>
      </c>
      <c r="DF231" s="25">
        <v>0.13593061717350777</v>
      </c>
      <c r="DG231" s="25">
        <v>-0.2746757030799053</v>
      </c>
      <c r="DH231" s="25">
        <v>0.24855704406184773</v>
      </c>
      <c r="DI231" s="18">
        <f t="shared" si="509"/>
        <v>2.2147644447420181</v>
      </c>
      <c r="DJ231" s="18">
        <f t="shared" si="510"/>
        <v>4.5660512296574636</v>
      </c>
      <c r="DK231" s="18">
        <f>IF(ISNUMBER(DI231),DK230+DI231*0.5,IF(ISNUMBER(DI432),0,""))</f>
        <v>713.57124827031168</v>
      </c>
      <c r="DL231" s="18">
        <f>IF(ISNUMBER(DJ231),DL230+DJ231*0.5,IF(ISNUMBER(DJ432),0,""))</f>
        <v>816.89763341458013</v>
      </c>
      <c r="DM231" s="18">
        <f>IF(ISNUMBER(DK231), DK231*COS(RADIANS(-$C231+Графики!$B$3))+DL231*SIN(RADIANS(-$C231+Графики!$B$3)),"")</f>
        <v>713.57124827031168</v>
      </c>
      <c r="DN231" s="19">
        <f>IF(ISNUMBER(DK231), DK231*COS(RADIANS(-$C231+Графики!$B$5))+DL231*SIN(RADIANS(-$C231+Графики!$B$5)),"")</f>
        <v>816.89763341458013</v>
      </c>
      <c r="DO231" s="24">
        <v>-0.17962543361773953</v>
      </c>
      <c r="DP231" s="25">
        <v>0.16574693690344602</v>
      </c>
      <c r="DQ231" s="25">
        <v>-0.25645682022547289</v>
      </c>
      <c r="DR231" s="25">
        <v>0.15530800149644627</v>
      </c>
      <c r="DS231" s="18">
        <f t="shared" si="511"/>
        <v>3.0139379424750015</v>
      </c>
      <c r="DT231" s="18">
        <f t="shared" si="512"/>
        <v>3.593318208640242</v>
      </c>
      <c r="DU231" s="18">
        <f>IF(ISNUMBER(DS231),DU230+DS231*0.5,IF(ISNUMBER(DS432),0,""))</f>
        <v>731.80282783022471</v>
      </c>
      <c r="DV231" s="18">
        <f>IF(ISNUMBER(DT231),DV230+DT231*0.5,IF(ISNUMBER(DT432),0,""))</f>
        <v>815.38348833751093</v>
      </c>
      <c r="DW231" s="18">
        <f>IF(ISNUMBER(DU231), DU231*COS(RADIANS(-$C231+Графики!$B$3))+DV231*SIN(RADIANS(-$C231+Графики!$B$3)),"")</f>
        <v>731.80282783022471</v>
      </c>
      <c r="DX231" s="19">
        <f>IF(ISNUMBER(DU231), DU231*COS(RADIANS(-$C231+Графики!$B$5))+DV231*SIN(RADIANS(-$C231+Графики!$B$5)),"")</f>
        <v>815.38348833751093</v>
      </c>
      <c r="DY231" s="24">
        <v>-0.23234849550616676</v>
      </c>
      <c r="DZ231" s="25">
        <v>0.18515082079819986</v>
      </c>
      <c r="EA231" s="25">
        <v>-0.31409402979427659</v>
      </c>
      <c r="EB231" s="25">
        <v>0.18872701653982168</v>
      </c>
      <c r="EC231" s="18">
        <f t="shared" si="513"/>
        <v>3.6433607867443039</v>
      </c>
      <c r="ED231" s="18">
        <f t="shared" si="514"/>
        <v>4.3879273225143169</v>
      </c>
      <c r="EE231" s="18">
        <f>IF(ISNUMBER(EC231),EE230+EC231*0.5,IF(ISNUMBER(EC432),0,""))</f>
        <v>719.21072817420941</v>
      </c>
      <c r="EF231" s="18">
        <f>IF(ISNUMBER(ED231),EF230+ED231*0.5,IF(ISNUMBER(ED432),0,""))</f>
        <v>808.82824358180517</v>
      </c>
      <c r="EG231" s="18">
        <f>IF(ISNUMBER(EE231), EE231*COS(RADIANS(-$C231+Графики!$B$3))+EF231*SIN(RADIANS(-$C231+Графики!$B$3)),"")</f>
        <v>719.21072817420941</v>
      </c>
      <c r="EH231" s="19">
        <f>IF(ISNUMBER(EE231), EE231*COS(RADIANS(-$C231+Графики!$B$5))+EF231*SIN(RADIANS(-$C231+Графики!$B$5)),"")</f>
        <v>808.82824358180517</v>
      </c>
      <c r="EI231" s="24">
        <v>-0.28242520522434622</v>
      </c>
      <c r="EJ231" s="25">
        <v>0.18008543832794729</v>
      </c>
      <c r="EK231" s="25">
        <v>-0.28840410783308101</v>
      </c>
      <c r="EL231" s="25">
        <v>0.18134699511401084</v>
      </c>
      <c r="EM231" s="18">
        <f t="shared" si="515"/>
        <v>4.0361558191367841</v>
      </c>
      <c r="EN231" s="18">
        <f t="shared" si="516"/>
        <v>4.0993402242751618</v>
      </c>
      <c r="EO231" s="18">
        <f>IF(ISNUMBER(EM231),EO230+EM231*0.5,IF(ISNUMBER(EM432),0,""))</f>
        <v>727.63446316179102</v>
      </c>
      <c r="EP231" s="18">
        <f>IF(ISNUMBER(EN231),EP230+EN231*0.5,IF(ISNUMBER(EN432),0,""))</f>
        <v>813.6426301455158</v>
      </c>
      <c r="EQ231" s="18">
        <f>IF(ISNUMBER(EO231), EO231*COS(RADIANS(-$C231+Графики!$B$3))+EP231*SIN(RADIANS(-$C231+Графики!$B$3)),"")</f>
        <v>727.63446316179102</v>
      </c>
      <c r="ER231" s="19">
        <f>IF(ISNUMBER(EO231), EO231*COS(RADIANS(-$C231+Графики!$B$5))+EP231*SIN(RADIANS(-$C231+Графики!$B$5)),"")</f>
        <v>813.6426301455158</v>
      </c>
      <c r="ES231" s="24">
        <v>-0.16661890215122155</v>
      </c>
      <c r="ET231" s="25">
        <v>0.23546612379737483</v>
      </c>
      <c r="EU231" s="25">
        <v>-0.35670383155388574</v>
      </c>
      <c r="EV231" s="25">
        <v>0.19621790854551999</v>
      </c>
      <c r="EW231" s="18">
        <f t="shared" si="517"/>
        <v>3.5088465876892729</v>
      </c>
      <c r="EX231" s="18">
        <f t="shared" si="518"/>
        <v>4.8251337120402367</v>
      </c>
      <c r="EY231" s="18">
        <f>IF(ISNUMBER(EW231),EY230+EW231*0.5,IF(ISNUMBER(EW432),0,""))</f>
        <v>711.97867586754546</v>
      </c>
      <c r="EZ231" s="18">
        <f>IF(ISNUMBER(EX231),EZ230+EX231*0.5,IF(ISNUMBER(EX432),0,""))</f>
        <v>811.8776493475757</v>
      </c>
      <c r="FA231" s="18">
        <f>IF(ISNUMBER(EY231), EY231*COS(RADIANS(-$C231+Графики!$B$3))+EZ231*SIN(RADIANS(-$C231+Графики!$B$3)),"")</f>
        <v>711.97867586754546</v>
      </c>
      <c r="FB231" s="19">
        <f>IF(ISNUMBER(EY231), EY231*COS(RADIANS(-$C231+Графики!$B$5))+EZ231*SIN(RADIANS(-$C231+Графики!$B$5)),"")</f>
        <v>811.8776493475757</v>
      </c>
      <c r="FC231" s="24">
        <v>-9.1058768985444544E-2</v>
      </c>
      <c r="FD231" s="25">
        <v>0.19802646165719937</v>
      </c>
      <c r="FE231" s="25">
        <v>-0.23290918774384892</v>
      </c>
      <c r="FF231" s="25">
        <v>0.17826481557284399</v>
      </c>
      <c r="FG231" s="18">
        <f t="shared" si="519"/>
        <v>2.5227418709095417</v>
      </c>
      <c r="FH231" s="18">
        <f t="shared" si="520"/>
        <v>3.5881623786524091</v>
      </c>
      <c r="FI231" s="18">
        <f>IF(ISNUMBER(FG231),FI230+FG231*0.5,IF(ISNUMBER(FG432),0,""))</f>
        <v>721.12310141183934</v>
      </c>
      <c r="FJ231" s="18">
        <f>IF(ISNUMBER(FH231),FJ230+FH231*0.5,IF(ISNUMBER(FH432),0,""))</f>
        <v>815.696363553673</v>
      </c>
      <c r="FK231" s="18">
        <f>IF(ISNUMBER(FI231), FI231*COS(RADIANS(-$C231+Графики!$B$3))+FJ231*SIN(RADIANS(-$C231+Графики!$B$3)),"")</f>
        <v>721.12310141183934</v>
      </c>
      <c r="FL231" s="19">
        <f>IF(ISNUMBER(FI231), FI231*COS(RADIANS(-$C231+Графики!$B$5))+FJ231*SIN(RADIANS(-$C231+Графики!$B$5)),"")</f>
        <v>815.696363553673</v>
      </c>
      <c r="FM231" s="24">
        <v>-0.15162663316125374</v>
      </c>
      <c r="FN231" s="25">
        <v>0.19230665487075041</v>
      </c>
      <c r="FO231" s="25">
        <v>-0.27318541086690623</v>
      </c>
      <c r="FP231" s="25">
        <v>0.23848095253893317</v>
      </c>
      <c r="FQ231" s="18">
        <f t="shared" si="521"/>
        <v>3.0013796354547591</v>
      </c>
      <c r="FR231" s="18">
        <f t="shared" si="522"/>
        <v>4.4651165194001328</v>
      </c>
      <c r="FS231" s="18">
        <f>IF(ISNUMBER(FQ231),FS230+FQ231*0.5,IF(ISNUMBER(FQ432),0,""))</f>
        <v>725.80973219241571</v>
      </c>
      <c r="FT231" s="18">
        <f>IF(ISNUMBER(FR231),FT230+FR231*0.5,IF(ISNUMBER(FR432),0,""))</f>
        <v>809.70149539802071</v>
      </c>
      <c r="FU231" s="18">
        <f>IF(ISNUMBER(FS231), FS231*COS(RADIANS(-$C231+Графики!$B$3))+FT231*SIN(RADIANS(-$C231+Графики!$B$3)),"")</f>
        <v>725.80973219241571</v>
      </c>
      <c r="FV231" s="19">
        <f>IF(ISNUMBER(FS231), FS231*COS(RADIANS(-$C231+Графики!$B$5))+FT231*SIN(RADIANS(-$C231+Графики!$B$5)),"")</f>
        <v>809.70149539802071</v>
      </c>
      <c r="FW231" s="24">
        <v>-0.27166512406414844</v>
      </c>
      <c r="FX231" s="25">
        <v>0.1477961764213849</v>
      </c>
      <c r="FY231" s="25">
        <v>-0.25281971385645585</v>
      </c>
      <c r="FZ231" s="25">
        <v>0.24489397023591128</v>
      </c>
      <c r="GA231" s="18">
        <f t="shared" si="523"/>
        <v>3.6604822144894316</v>
      </c>
      <c r="GB231" s="18">
        <f t="shared" si="524"/>
        <v>4.343357603642394</v>
      </c>
      <c r="GC231" s="18">
        <f>IF(ISNUMBER(GA231),GC230+GA231*0.5,IF(ISNUMBER(GA432),0,""))</f>
        <v>728.72722078385823</v>
      </c>
      <c r="GD231" s="18">
        <f>IF(ISNUMBER(GB231),GD230+GB231*0.5,IF(ISNUMBER(GB432),0,""))</f>
        <v>800.79220912844607</v>
      </c>
      <c r="GE231" s="18">
        <f>IF(ISNUMBER(GC231), GC231*COS(RADIANS(-$C231+Графики!$B$3))+GD231*SIN(RADIANS(-$C231+Графики!$B$3)),"")</f>
        <v>728.72722078385823</v>
      </c>
      <c r="GF231" s="19">
        <f>IF(ISNUMBER(GC231), GC231*COS(RADIANS(-$C231+Графики!$B$5))+GD231*SIN(RADIANS(-$C231+Графики!$B$5)),"")</f>
        <v>800.79220912844607</v>
      </c>
      <c r="GG231" s="24">
        <v>-0.17091357989261641</v>
      </c>
      <c r="GH231" s="25">
        <v>0.10117541188118176</v>
      </c>
      <c r="GI231" s="25">
        <v>-0.20275948042635719</v>
      </c>
      <c r="GJ231" s="25">
        <v>0.3316084855231336</v>
      </c>
      <c r="GK231" s="18">
        <f t="shared" si="525"/>
        <v>2.3744221513185333</v>
      </c>
      <c r="GL231" s="18">
        <f t="shared" si="526"/>
        <v>4.6632233105314533</v>
      </c>
      <c r="GM231" s="18">
        <f>IF(ISNUMBER(GK231),GM230+GK231*0.5,IF(ISNUMBER(GK432),0,""))</f>
        <v>730.41771682780268</v>
      </c>
      <c r="GN231" s="18">
        <f>IF(ISNUMBER(GL231),GN230+GL231*0.5,IF(ISNUMBER(GL432),0,""))</f>
        <v>814.55007043548846</v>
      </c>
      <c r="GO231" s="18">
        <f>IF(ISNUMBER(GM231), GM231*COS(RADIANS(-$C231+Графики!$B$3))+GN231*SIN(RADIANS(-$C231+Графики!$B$3)),"")</f>
        <v>730.41771682780268</v>
      </c>
      <c r="GP231" s="19">
        <f>IF(ISNUMBER(GM231), GM231*COS(RADIANS(-$C231+Графики!$B$5))+GN231*SIN(RADIANS(-$C231+Графики!$B$5)),"")</f>
        <v>814.55007043548846</v>
      </c>
      <c r="GQ231" s="24">
        <v>-0.24092909539449783</v>
      </c>
      <c r="GR231" s="25">
        <v>0.18009462194758621</v>
      </c>
      <c r="GS231" s="25">
        <v>-0.34865181892073405</v>
      </c>
      <c r="GT231" s="25">
        <v>0.23027453757348423</v>
      </c>
      <c r="GU231" s="18">
        <f t="shared" si="527"/>
        <v>3.6741167820199028</v>
      </c>
      <c r="GV231" s="18">
        <f t="shared" si="528"/>
        <v>5.0520640325185253</v>
      </c>
      <c r="GW231" s="18">
        <f>IF(ISNUMBER(GU231),GW230+GU231*0.5,IF(ISNUMBER(GU432),0,""))</f>
        <v>727.19239609472686</v>
      </c>
      <c r="GX231" s="18">
        <f>IF(ISNUMBER(GV231),GX230+GV231*0.5,IF(ISNUMBER(GV432),0,""))</f>
        <v>813.82983345714774</v>
      </c>
      <c r="GY231" s="18">
        <f>IF(ISNUMBER(GW231), GW231*COS(RADIANS(-$C231+Графики!$B$3))+GX231*SIN(RADIANS(-$C231+Графики!$B$3)),"")</f>
        <v>727.19239609472686</v>
      </c>
      <c r="GZ231" s="19">
        <f>IF(ISNUMBER(GW231), GW231*COS(RADIANS(-$C231+Графики!$B$5))+GX231*SIN(RADIANS(-$C231+Графики!$B$5)),"")</f>
        <v>813.82983345714774</v>
      </c>
      <c r="HA231" s="24">
        <v>-0.10312840037521895</v>
      </c>
      <c r="HB231" s="25">
        <v>0.20859479189562793</v>
      </c>
      <c r="HC231" s="25">
        <v>-0.3591089444354314</v>
      </c>
      <c r="HD231" s="25">
        <v>0.15596929645608462</v>
      </c>
      <c r="HE231" s="18">
        <f t="shared" si="529"/>
        <v>2.7202946749341237</v>
      </c>
      <c r="HF231" s="18">
        <f t="shared" si="530"/>
        <v>4.4948904685063971</v>
      </c>
      <c r="HG231" s="18">
        <f>IF(ISNUMBER(HE231),HG230+HE231*0.5,IF(ISNUMBER(HE432),0,""))</f>
        <v>729.54623300823573</v>
      </c>
      <c r="HH231" s="18">
        <f>IF(ISNUMBER(HF231),HH230+HF231*0.5,IF(ISNUMBER(HF432),0,""))</f>
        <v>808.65320806962211</v>
      </c>
      <c r="HI231" s="18">
        <f>IF(ISNUMBER(HG231), HG231*COS(RADIANS(-$C231+Графики!$B$3))+HH231*SIN(RADIANS(-$C231+Графики!$B$3)),"")</f>
        <v>729.54623300823573</v>
      </c>
      <c r="HJ231" s="19">
        <f>IF(ISNUMBER(HG231), HG231*COS(RADIANS(-$C231+Графики!$B$5))+HH231*SIN(RADIANS(-$C231+Графики!$B$5)),"")</f>
        <v>808.65320806962211</v>
      </c>
      <c r="HK231" s="24">
        <v>-0.16195038464359754</v>
      </c>
      <c r="HL231" s="25">
        <v>0.20794216489492354</v>
      </c>
      <c r="HM231" s="25">
        <v>-0.37634337387953121</v>
      </c>
      <c r="HN231" s="25">
        <v>0.18475127461597476</v>
      </c>
      <c r="HO231" s="18">
        <f t="shared" si="531"/>
        <v>3.2279158284825589</v>
      </c>
      <c r="HP231" s="18">
        <f t="shared" si="532"/>
        <v>4.8964549499331955</v>
      </c>
      <c r="HQ231" s="18">
        <f>IF(ISNUMBER(HO231),HQ230+HO231*0.5,IF(ISNUMBER(HO432),0,""))</f>
        <v>727.4096276086791</v>
      </c>
      <c r="HR231" s="18">
        <f>IF(ISNUMBER(HP231),HR230+HP231*0.5,IF(ISNUMBER(HP432),0,""))</f>
        <v>823.58805927763547</v>
      </c>
      <c r="HS231" s="18">
        <f>IF(ISNUMBER(HQ231), HQ231*COS(RADIANS(-$C231+Графики!$B$3))+HR231*SIN(RADIANS(-$C231+Графики!$B$3)),"")</f>
        <v>727.4096276086791</v>
      </c>
      <c r="HT231" s="19">
        <f>IF(ISNUMBER(HQ231), HQ231*COS(RADIANS(-$C231+Графики!$B$5))+HR231*SIN(RADIANS(-$C231+Графики!$B$5)),"")</f>
        <v>823.58805927763547</v>
      </c>
      <c r="HU231" s="24">
        <v>-0.19309984059448487</v>
      </c>
      <c r="HV231" s="25">
        <v>0.24355425653213184</v>
      </c>
      <c r="HW231" s="25">
        <v>-0.24536499601726261</v>
      </c>
      <c r="HX231" s="25">
        <v>0.32395094094776544</v>
      </c>
      <c r="HY231" s="18">
        <f t="shared" si="533"/>
        <v>3.8105166220573556</v>
      </c>
      <c r="HZ231" s="18">
        <f t="shared" si="534"/>
        <v>4.9681983534953433</v>
      </c>
      <c r="IA231" s="18">
        <f>IF(ISNUMBER(HY231),IA230+HY231*0.5,IF(ISNUMBER(HY432),0,""))</f>
        <v>724.62182460291012</v>
      </c>
      <c r="IB231" s="18">
        <f>IF(ISNUMBER(HZ231),IB230+HZ231*0.5,IF(ISNUMBER(HZ432),0,""))</f>
        <v>802.62416149588887</v>
      </c>
      <c r="IC231" s="18">
        <f>IF(ISNUMBER(IA231), IA231*COS(RADIANS(-$C231+Графики!$B$3))+IB231*SIN(RADIANS(-$C231+Графики!$B$3)),"")</f>
        <v>724.62182460291012</v>
      </c>
      <c r="ID231" s="19">
        <f>IF(ISNUMBER(IA231), IA231*COS(RADIANS(-$C231+Графики!$B$5))+IB231*SIN(RADIANS(-$C231+Графики!$B$5)),"")</f>
        <v>802.62416149588887</v>
      </c>
      <c r="IE231" s="24">
        <v>-0.21038569406950955</v>
      </c>
      <c r="IF231" s="25">
        <v>7.9554983538715734E-2</v>
      </c>
      <c r="IG231" s="25">
        <v>-0.21821331617337822</v>
      </c>
      <c r="IH231" s="25">
        <v>0.33341544567236514</v>
      </c>
      <c r="II231" s="18">
        <f t="shared" si="535"/>
        <v>2.5302070301468769</v>
      </c>
      <c r="IJ231" s="18">
        <f t="shared" si="536"/>
        <v>4.8138504792416992</v>
      </c>
      <c r="IK231" s="18">
        <f>IF(ISNUMBER(II231),IK230+II231*0.5,IF(ISNUMBER(II432),0,""))</f>
        <v>723.61363094729518</v>
      </c>
      <c r="IL231" s="18">
        <f>IF(ISNUMBER(IJ231),IL230+IJ231*0.5,IF(ISNUMBER(IJ432),0,""))</f>
        <v>806.65850032697551</v>
      </c>
      <c r="IM231" s="18">
        <f>IF(ISNUMBER(IK231), IK231*COS(RADIANS(-$C231+Графики!$B$3))+IL231*SIN(RADIANS(-$C231+Графики!$B$3)),"")</f>
        <v>723.61363094729518</v>
      </c>
      <c r="IN231" s="19">
        <f>IF(ISNUMBER(IK231), IK231*COS(RADIANS(-$C231+Графики!$B$5))+IL231*SIN(RADIANS(-$C231+Графики!$B$5)),"")</f>
        <v>806.65850032697551</v>
      </c>
      <c r="IO231" s="24">
        <v>-0.23059186405350912</v>
      </c>
      <c r="IP231" s="25">
        <v>0.22462856967015352</v>
      </c>
      <c r="IQ231" s="25">
        <v>-0.24328175813183575</v>
      </c>
      <c r="IR231" s="25">
        <v>0.28023668295523485</v>
      </c>
      <c r="IS231" s="18">
        <f t="shared" si="537"/>
        <v>3.9725372468734754</v>
      </c>
      <c r="IT231" s="18">
        <f t="shared" si="538"/>
        <v>4.5685443536529133</v>
      </c>
      <c r="IU231" s="18">
        <f>IF(ISNUMBER(IS231),IU230+IS231*0.5,IF(ISNUMBER(IS432),0,""))</f>
        <v>717.89928376138357</v>
      </c>
      <c r="IV231" s="18">
        <f>IF(ISNUMBER(IT231),IV230+IT231*0.5,IF(ISNUMBER(IT432),0,""))</f>
        <v>814.15250630685114</v>
      </c>
      <c r="IW231" s="18">
        <f>IF(ISNUMBER(IU231), IU231*COS(RADIANS(-$C231+Графики!$B$3))+IV231*SIN(RADIANS(-$C231+Графики!$B$3)),"")</f>
        <v>717.89928376138357</v>
      </c>
      <c r="IX231" s="19">
        <f>IF(ISNUMBER(IU231), IU231*COS(RADIANS(-$C231+Графики!$B$5))+IV231*SIN(RADIANS(-$C231+Графики!$B$5)),"")</f>
        <v>814.15250630685114</v>
      </c>
    </row>
    <row r="232" spans="1:258" s="88" customFormat="1" x14ac:dyDescent="0.25">
      <c r="A232" s="44">
        <v>232</v>
      </c>
      <c r="B232" s="50">
        <v>0</v>
      </c>
      <c r="C232" s="11">
        <f>IF(Графики!$A$7="Расчитывать с учетом закручивания скважины",B232,0)</f>
        <v>0</v>
      </c>
      <c r="D232" s="47">
        <v>114.5</v>
      </c>
      <c r="E232" s="34">
        <f>IF(ISNUMBER(INDEX($I$1:$IX$303,$A232,E$1) ),INDEX($I$1:$IX$303,$A232,E$1),0)</f>
        <v>3.2832733139548207</v>
      </c>
      <c r="F232" s="35">
        <f>IF(ISNUMBER(INDEX($I$1:$IX$303,$A232,F$1) ),INDEX($I$1:$IX$303,$A232,F$1),0)</f>
        <v>6.9687560440048388</v>
      </c>
      <c r="G232" s="35">
        <f>IF(ISNUMBER(INDEX($I$1:$IX$303,$A232,G$1) ),INDEX($I$1:$IX$303,$A232,G$1)-$G$305,0)</f>
        <v>-251.01309819824849</v>
      </c>
      <c r="H232" s="36">
        <f>IF(ISNUMBER(INDEX($I$1:$IX$303,$A232,H$1) ),INDEX($I$1:$IX$303,$A232,H$1)-$H$305,0)</f>
        <v>-337.60744430535658</v>
      </c>
      <c r="I232" s="29">
        <v>-0.16712308032852569</v>
      </c>
      <c r="J232" s="25">
        <v>0.2091130033921588</v>
      </c>
      <c r="K232" s="25">
        <v>-0.37437595220173225</v>
      </c>
      <c r="L232" s="25">
        <v>0.42419113098624472</v>
      </c>
      <c r="M232" s="18">
        <f t="shared" si="489"/>
        <v>3.2832733139548207</v>
      </c>
      <c r="N232" s="18">
        <f t="shared" si="490"/>
        <v>6.9687560440048388</v>
      </c>
      <c r="O232" s="18">
        <f>IF(ISNUMBER(M232),O231+M232*0.5,IF(ISNUMBER(M433),0,""))</f>
        <v>726.90305769116617</v>
      </c>
      <c r="P232" s="18">
        <f>IF(ISNUMBER(N232),P231+N232*0.5,IF(ISNUMBER(N433),0,""))</f>
        <v>817.82221917868094</v>
      </c>
      <c r="Q232" s="18">
        <f>IF(ISNUMBER(O232), O232*COS(RADIANS(-$C232+Графики!$B$3))+P232*SIN(RADIANS(-$C232+Графики!$B$3)),"")</f>
        <v>726.90305769116617</v>
      </c>
      <c r="R232" s="19">
        <f>IF(ISNUMBER(O232), O232*COS(RADIANS(-$C232+Графики!$B$5))+P232*SIN(RADIANS(-$C232+Графики!$B$5)),"")</f>
        <v>817.82221917868094</v>
      </c>
      <c r="S232" s="29">
        <v>-0.13406973970037905</v>
      </c>
      <c r="T232" s="25">
        <v>0.1213433606109037</v>
      </c>
      <c r="U232" s="25">
        <v>-0.41384151039807338</v>
      </c>
      <c r="V232" s="25">
        <v>0.34431137418571567</v>
      </c>
      <c r="W232" s="18">
        <f t="shared" si="491"/>
        <v>2.2288979310528116</v>
      </c>
      <c r="X232" s="18">
        <f t="shared" si="492"/>
        <v>6.6160837666302648</v>
      </c>
      <c r="Y232" s="18">
        <f>IF(ISNUMBER(W232),Y231+W232*0.5,IF(ISNUMBER(W433),0,""))</f>
        <v>724.03126373348459</v>
      </c>
      <c r="Z232" s="18">
        <f>IF(ISNUMBER(X232),Z231+X232*0.5,IF(ISNUMBER(X433),0,""))</f>
        <v>818.88050102828913</v>
      </c>
      <c r="AA232" s="18">
        <f>IF(ISNUMBER(Y232), Y232*COS(RADIANS(-$C232+Графики!$B$3))+Z232*SIN(RADIANS(-$C232+Графики!$B$3)),"")</f>
        <v>724.03126373348459</v>
      </c>
      <c r="AB232" s="18">
        <f>IF(ISNUMBER(Y232), Y232*COS(RADIANS(-$C232+Графики!$B$5))+Z232*SIN(RADIANS(-$C232+Графики!$B$5)),"")</f>
        <v>818.88050102828913</v>
      </c>
      <c r="AC232" s="24">
        <v>-0.1885078044729413</v>
      </c>
      <c r="AD232" s="25">
        <v>0.13399525361841741</v>
      </c>
      <c r="AE232" s="25">
        <v>-0.50240119994600063</v>
      </c>
      <c r="AF232" s="25">
        <v>0.31008542878780798</v>
      </c>
      <c r="AG232" s="18">
        <f t="shared" si="493"/>
        <v>2.8143663904367702</v>
      </c>
      <c r="AH232" s="18">
        <f t="shared" si="494"/>
        <v>7.0902239928047512</v>
      </c>
      <c r="AI232" s="18">
        <f>IF(ISNUMBER(AG232),AI231+AG232*0.5,IF(ISNUMBER(AG433),0,""))</f>
        <v>726.39402656591187</v>
      </c>
      <c r="AJ232" s="18">
        <f>IF(ISNUMBER(AH232),AJ231+AH232*0.5,IF(ISNUMBER(AH433),0,""))</f>
        <v>820.39171789728073</v>
      </c>
      <c r="AK232" s="18">
        <f>IF(ISNUMBER(AI232), AI232*COS(RADIANS(-$C232+Графики!$B$3))+AJ232*SIN(RADIANS(-$C232+Графики!$B$3)),"")</f>
        <v>726.39402656591187</v>
      </c>
      <c r="AL232" s="19">
        <f>IF(ISNUMBER(AI232), AI232*COS(RADIANS(-$C232+Графики!$B$5))+AJ232*SIN(RADIANS(-$C232+Графики!$B$5)),"")</f>
        <v>820.39171789728073</v>
      </c>
      <c r="AM232" s="24">
        <v>-0.22500050768231092</v>
      </c>
      <c r="AN232" s="25">
        <v>0.19066530243960919</v>
      </c>
      <c r="AO232" s="25">
        <v>-0.48430478388628673</v>
      </c>
      <c r="AP232" s="25">
        <v>0.44703446996367702</v>
      </c>
      <c r="AQ232" s="18">
        <f t="shared" si="495"/>
        <v>3.627360532604297</v>
      </c>
      <c r="AR232" s="18">
        <f t="shared" si="496"/>
        <v>8.1273787390160681</v>
      </c>
      <c r="AS232" s="18">
        <f>IF(ISNUMBER(AQ232),AS231+AQ232*0.5,IF(ISNUMBER(AQ433),0,""))</f>
        <v>716.69831110412633</v>
      </c>
      <c r="AT232" s="18">
        <f>IF(ISNUMBER(AR232),AT231+AR232*0.5,IF(ISNUMBER(AR433),0,""))</f>
        <v>810.36575809785825</v>
      </c>
      <c r="AU232" s="18">
        <f>IF(ISNUMBER(AS232), AS232*COS(RADIANS(-$C232+Графики!$B$3))+AT232*SIN(RADIANS(-$C232+Графики!$B$3)),"")</f>
        <v>716.69831110412633</v>
      </c>
      <c r="AV232" s="19">
        <f>IF(ISNUMBER(AS232), AS232*COS(RADIANS(-$C232+Графики!$B$5))+AT232*SIN(RADIANS(-$C232+Графики!$B$5)),"")</f>
        <v>810.36575809785825</v>
      </c>
      <c r="AW232" s="24">
        <v>-0.12892041678175853</v>
      </c>
      <c r="AX232" s="25">
        <v>0.19765392264529033</v>
      </c>
      <c r="AY232" s="25">
        <v>-0.36886075129121842</v>
      </c>
      <c r="AZ232" s="25">
        <v>0.34116942097265501</v>
      </c>
      <c r="BA232" s="18">
        <f t="shared" si="497"/>
        <v>2.8498948799890704</v>
      </c>
      <c r="BB232" s="18">
        <f t="shared" si="498"/>
        <v>6.1961424993302865</v>
      </c>
      <c r="BC232" s="18">
        <f>IF(ISNUMBER(BA232),BC231+BA232*0.5,IF(ISNUMBER(BA433),0,""))</f>
        <v>716.10367826276683</v>
      </c>
      <c r="BD232" s="18">
        <f>IF(ISNUMBER(BB232),BD231+BB232*0.5,IF(ISNUMBER(BB433),0,""))</f>
        <v>816.10687360493796</v>
      </c>
      <c r="BE232" s="18">
        <f>IF(ISNUMBER(BC232), BC232*COS(RADIANS(-$C232+Графики!$B$3))+BD232*SIN(RADIANS(-$C232+Графики!$B$3)),"")</f>
        <v>716.10367826276683</v>
      </c>
      <c r="BF232" s="19">
        <f>IF(ISNUMBER(BC232), BC232*COS(RADIANS(-$C232+Графики!$B$5))+BD232*SIN(RADIANS(-$C232+Графики!$B$5)),"")</f>
        <v>816.10687360493796</v>
      </c>
      <c r="BG232" s="24">
        <v>-0.15091881234143401</v>
      </c>
      <c r="BH232" s="25">
        <v>0.16221024665336611</v>
      </c>
      <c r="BI232" s="25">
        <v>-0.38828657718291293</v>
      </c>
      <c r="BJ232" s="25">
        <v>0.3248023613554144</v>
      </c>
      <c r="BK232" s="18">
        <f t="shared" si="499"/>
        <v>2.7325631309241381</v>
      </c>
      <c r="BL232" s="18">
        <f t="shared" si="500"/>
        <v>6.2228347559870363</v>
      </c>
      <c r="BM232" s="18">
        <f>IF(ISNUMBER(BK232),BM231+BK232*0.5,IF(ISNUMBER(BK433),0,""))</f>
        <v>724.36169570973425</v>
      </c>
      <c r="BN232" s="18">
        <f>IF(ISNUMBER(BL232),BN231+BL232*0.5,IF(ISNUMBER(BL433),0,""))</f>
        <v>804.88367911580065</v>
      </c>
      <c r="BO232" s="18">
        <f>IF(ISNUMBER(BM232), BM232*COS(RADIANS(-$C232+Графики!$B$3))+BN232*SIN(RADIANS(-$C232+Графики!$B$3)),"")</f>
        <v>724.36169570973425</v>
      </c>
      <c r="BP232" s="19">
        <f>IF(ISNUMBER(BM232), BM232*COS(RADIANS(-$C232+Графики!$B$5))+BN232*SIN(RADIANS(-$C232+Графики!$B$5)),"")</f>
        <v>804.88367911580065</v>
      </c>
      <c r="BQ232" s="24">
        <v>-0.30754070948046131</v>
      </c>
      <c r="BR232" s="25">
        <v>0.18070814428486784</v>
      </c>
      <c r="BS232" s="25">
        <v>-0.36152315117858569</v>
      </c>
      <c r="BT232" s="25">
        <v>0.37243585721883232</v>
      </c>
      <c r="BU232" s="18">
        <f t="shared" si="501"/>
        <v>4.2607621418285762</v>
      </c>
      <c r="BV232" s="18">
        <f t="shared" si="502"/>
        <v>6.4049568425339309</v>
      </c>
      <c r="BW232" s="18">
        <f>IF(ISNUMBER(BU232),BW231+BU232*0.5,IF(ISNUMBER(BU433),0,""))</f>
        <v>727.00281080673165</v>
      </c>
      <c r="BX232" s="18">
        <f>IF(ISNUMBER(BV232),BX231+BV232*0.5,IF(ISNUMBER(BV433),0,""))</f>
        <v>811.92865496849083</v>
      </c>
      <c r="BY232" s="18">
        <f>IF(ISNUMBER(BW232), BW232*COS(RADIANS(-$C232+Графики!$B$3))+BX232*SIN(RADIANS(-$C232+Графики!$B$3)),"")</f>
        <v>727.00281080673165</v>
      </c>
      <c r="BZ232" s="19">
        <f>IF(ISNUMBER(BW232), BW232*COS(RADIANS(-$C232+Графики!$B$5))+BX232*SIN(RADIANS(-$C232+Графики!$B$5)),"")</f>
        <v>811.92865496849083</v>
      </c>
      <c r="CA232" s="29">
        <v>-0.20167392689036392</v>
      </c>
      <c r="CB232" s="25">
        <v>0.13737266044469643</v>
      </c>
      <c r="CC232" s="25">
        <v>-0.36194484190971221</v>
      </c>
      <c r="CD232" s="25">
        <v>0.4980742577469538</v>
      </c>
      <c r="CE232" s="18">
        <f t="shared" si="503"/>
        <v>2.9587353164552748</v>
      </c>
      <c r="CF232" s="18">
        <f t="shared" si="504"/>
        <v>7.5050120041803892</v>
      </c>
      <c r="CG232" s="18">
        <f>IF(ISNUMBER(CE232),CG231+CE232*0.5,IF(ISNUMBER(CE433),0,""))</f>
        <v>734.15170473585681</v>
      </c>
      <c r="CH232" s="18">
        <f>IF(ISNUMBER(CF232),CH231+CF232*0.5,IF(ISNUMBER(CF433),0,""))</f>
        <v>827.55694251207353</v>
      </c>
      <c r="CI232" s="18">
        <f>IF(ISNUMBER(CG232), CG232*COS(RADIANS(-$C232+Графики!$B$3))+CH232*SIN(RADIANS(-$C232+Графики!$B$3)),"")</f>
        <v>734.15170473585681</v>
      </c>
      <c r="CJ232" s="19">
        <f>IF(ISNUMBER(CG232), CG232*COS(RADIANS(-$C232+Графики!$B$5))+CH232*SIN(RADIANS(-$C232+Графики!$B$5)),"")</f>
        <v>827.55694251207353</v>
      </c>
      <c r="CK232" s="24">
        <v>-0.32677966212167142</v>
      </c>
      <c r="CL232" s="25">
        <v>0.14200505240353206</v>
      </c>
      <c r="CM232" s="25">
        <v>-0.4845994821847005</v>
      </c>
      <c r="CN232" s="25">
        <v>0.3098356912512783</v>
      </c>
      <c r="CO232" s="18">
        <f t="shared" si="505"/>
        <v>4.0909069650815599</v>
      </c>
      <c r="CP232" s="18">
        <f t="shared" si="506"/>
        <v>6.932699200254735</v>
      </c>
      <c r="CQ232" s="18">
        <f>IF(ISNUMBER(CO232),CQ231+CO232*0.5,IF(ISNUMBER(CO433),0,""))</f>
        <v>731.62297080686437</v>
      </c>
      <c r="CR232" s="18">
        <f>IF(ISNUMBER(CP232),CR231+CP232*0.5,IF(ISNUMBER(CP433),0,""))</f>
        <v>821.20221247855852</v>
      </c>
      <c r="CS232" s="18">
        <f>IF(ISNUMBER(CQ232), CQ232*COS(RADIANS(-$C232+Графики!$B$3))+CR232*SIN(RADIANS(-$C232+Графики!$B$3)),"")</f>
        <v>731.62297080686437</v>
      </c>
      <c r="CT232" s="19">
        <f>IF(ISNUMBER(CQ232), CQ232*COS(RADIANS(-$C232+Графики!$B$5))+CR232*SIN(RADIANS(-$C232+Графики!$B$5)),"")</f>
        <v>821.20221247855852</v>
      </c>
      <c r="CU232" s="24">
        <v>-0.23187201064363652</v>
      </c>
      <c r="CV232" s="25">
        <v>0.19601813777235885</v>
      </c>
      <c r="CW232" s="25">
        <v>-0.35208696508715442</v>
      </c>
      <c r="CX232" s="25">
        <v>0.4576763403306342</v>
      </c>
      <c r="CY232" s="18">
        <f t="shared" si="507"/>
        <v>3.7340372859969597</v>
      </c>
      <c r="CZ232" s="18">
        <f t="shared" si="508"/>
        <v>7.0664591089422695</v>
      </c>
      <c r="DA232" s="18">
        <f>IF(ISNUMBER(CY232),DA231+CY232*0.5,IF(ISNUMBER(CY433),0,""))</f>
        <v>726.33235483425483</v>
      </c>
      <c r="DB232" s="18">
        <f>IF(ISNUMBER(CZ232),DB231+CZ232*0.5,IF(ISNUMBER(CZ433),0,""))</f>
        <v>820.14401140276709</v>
      </c>
      <c r="DC232" s="18">
        <f>IF(ISNUMBER(DA232), DA232*COS(RADIANS(-$C232+Графики!$B$3))+DB232*SIN(RADIANS(-$C232+Графики!$B$3)),"")</f>
        <v>726.33235483425483</v>
      </c>
      <c r="DD232" s="19">
        <f>IF(ISNUMBER(DA232), DA232*COS(RADIANS(-$C232+Графики!$B$5))+DB232*SIN(RADIANS(-$C232+Графики!$B$5)),"")</f>
        <v>820.14401140276709</v>
      </c>
      <c r="DE232" s="24">
        <v>-0.17387903991108447</v>
      </c>
      <c r="DF232" s="25">
        <v>0.23754300703900441</v>
      </c>
      <c r="DG232" s="25">
        <v>-0.3894057178878495</v>
      </c>
      <c r="DH232" s="25">
        <v>0.39136150496984612</v>
      </c>
      <c r="DI232" s="18">
        <f t="shared" si="509"/>
        <v>3.5903269537551972</v>
      </c>
      <c r="DJ232" s="18">
        <f t="shared" si="510"/>
        <v>6.8134266477875025</v>
      </c>
      <c r="DK232" s="18">
        <f>IF(ISNUMBER(DI232),DK231+DI232*0.5,IF(ISNUMBER(DI433),0,""))</f>
        <v>715.36641174718932</v>
      </c>
      <c r="DL232" s="18">
        <f>IF(ISNUMBER(DJ232),DL231+DJ232*0.5,IF(ISNUMBER(DJ433),0,""))</f>
        <v>820.3043467384739</v>
      </c>
      <c r="DM232" s="18">
        <f>IF(ISNUMBER(DK232), DK232*COS(RADIANS(-$C232+Графики!$B$3))+DL232*SIN(RADIANS(-$C232+Графики!$B$3)),"")</f>
        <v>715.36641174718932</v>
      </c>
      <c r="DN232" s="19">
        <f>IF(ISNUMBER(DK232), DK232*COS(RADIANS(-$C232+Графики!$B$5))+DL232*SIN(RADIANS(-$C232+Графики!$B$5)),"")</f>
        <v>820.3043467384739</v>
      </c>
      <c r="DO232" s="24">
        <v>-0.20765448114994514</v>
      </c>
      <c r="DP232" s="25">
        <v>0.20370145639233647</v>
      </c>
      <c r="DQ232" s="25">
        <v>-0.4647852385171557</v>
      </c>
      <c r="DR232" s="25">
        <v>0.32982443427002928</v>
      </c>
      <c r="DS232" s="18">
        <f t="shared" si="511"/>
        <v>3.5897500440565575</v>
      </c>
      <c r="DT232" s="18">
        <f t="shared" si="512"/>
        <v>6.9342219577623201</v>
      </c>
      <c r="DU232" s="18">
        <f>IF(ISNUMBER(DS232),DU231+DS232*0.5,IF(ISNUMBER(DS433),0,""))</f>
        <v>733.59770285225295</v>
      </c>
      <c r="DV232" s="18">
        <f>IF(ISNUMBER(DT232),DV231+DT232*0.5,IF(ISNUMBER(DT433),0,""))</f>
        <v>818.85059931639205</v>
      </c>
      <c r="DW232" s="18">
        <f>IF(ISNUMBER(DU232), DU232*COS(RADIANS(-$C232+Графики!$B$3))+DV232*SIN(RADIANS(-$C232+Графики!$B$3)),"")</f>
        <v>733.59770285225295</v>
      </c>
      <c r="DX232" s="19">
        <f>IF(ISNUMBER(DU232), DU232*COS(RADIANS(-$C232+Графики!$B$5))+DV232*SIN(RADIANS(-$C232+Графики!$B$5)),"")</f>
        <v>818.85059931639205</v>
      </c>
      <c r="DY232" s="24">
        <v>-0.19347368734015044</v>
      </c>
      <c r="DZ232" s="25">
        <v>0.26264997117578903</v>
      </c>
      <c r="EA232" s="25">
        <v>-0.40332926516676504</v>
      </c>
      <c r="EB232" s="25">
        <v>0.33360806270965915</v>
      </c>
      <c r="EC232" s="18">
        <f t="shared" si="513"/>
        <v>3.9804193078110837</v>
      </c>
      <c r="ED232" s="18">
        <f t="shared" si="514"/>
        <v>6.4309470477894628</v>
      </c>
      <c r="EE232" s="18">
        <f>IF(ISNUMBER(EC232),EE231+EC232*0.5,IF(ISNUMBER(EC433),0,""))</f>
        <v>721.200937828115</v>
      </c>
      <c r="EF232" s="18">
        <f>IF(ISNUMBER(ED232),EF231+ED232*0.5,IF(ISNUMBER(ED433),0,""))</f>
        <v>812.0437171056999</v>
      </c>
      <c r="EG232" s="18">
        <f>IF(ISNUMBER(EE232), EE232*COS(RADIANS(-$C232+Графики!$B$3))+EF232*SIN(RADIANS(-$C232+Графики!$B$3)),"")</f>
        <v>721.200937828115</v>
      </c>
      <c r="EH232" s="19">
        <f>IF(ISNUMBER(EE232), EE232*COS(RADIANS(-$C232+Графики!$B$5))+EF232*SIN(RADIANS(-$C232+Графики!$B$5)),"")</f>
        <v>812.0437171056999</v>
      </c>
      <c r="EI232" s="24">
        <v>-0.19143549202489726</v>
      </c>
      <c r="EJ232" s="25">
        <v>0.21956492791684221</v>
      </c>
      <c r="EK232" s="25">
        <v>-0.40223851976309233</v>
      </c>
      <c r="EL232" s="25">
        <v>0.48626136697494426</v>
      </c>
      <c r="EM232" s="18">
        <f t="shared" si="515"/>
        <v>3.5866475876899546</v>
      </c>
      <c r="EN232" s="18">
        <f t="shared" si="516"/>
        <v>7.7535465242015125</v>
      </c>
      <c r="EO232" s="18">
        <f>IF(ISNUMBER(EM232),EO231+EM232*0.5,IF(ISNUMBER(EM433),0,""))</f>
        <v>729.42778695563595</v>
      </c>
      <c r="EP232" s="18">
        <f>IF(ISNUMBER(EN232),EP231+EN232*0.5,IF(ISNUMBER(EN433),0,""))</f>
        <v>817.51940340761655</v>
      </c>
      <c r="EQ232" s="18">
        <f>IF(ISNUMBER(EO232), EO232*COS(RADIANS(-$C232+Графики!$B$3))+EP232*SIN(RADIANS(-$C232+Графики!$B$3)),"")</f>
        <v>729.42778695563595</v>
      </c>
      <c r="ER232" s="19">
        <f>IF(ISNUMBER(EO232), EO232*COS(RADIANS(-$C232+Графики!$B$5))+EP232*SIN(RADIANS(-$C232+Графики!$B$5)),"")</f>
        <v>817.51940340761655</v>
      </c>
      <c r="ES232" s="24">
        <v>-0.20137805507408241</v>
      </c>
      <c r="ET232" s="25">
        <v>0.26571884193856155</v>
      </c>
      <c r="EU232" s="25">
        <v>-0.53438291019107675</v>
      </c>
      <c r="EV232" s="25">
        <v>0.35120461070957854</v>
      </c>
      <c r="EW232" s="18">
        <f t="shared" si="517"/>
        <v>4.0761781015039897</v>
      </c>
      <c r="EX232" s="18">
        <f t="shared" si="518"/>
        <v>7.7281320992176754</v>
      </c>
      <c r="EY232" s="18">
        <f>IF(ISNUMBER(EW232),EY231+EW232*0.5,IF(ISNUMBER(EW433),0,""))</f>
        <v>714.01676491829744</v>
      </c>
      <c r="EZ232" s="18">
        <f>IF(ISNUMBER(EX232),EZ231+EX232*0.5,IF(ISNUMBER(EX433),0,""))</f>
        <v>815.74171539718452</v>
      </c>
      <c r="FA232" s="18">
        <f>IF(ISNUMBER(EY232), EY232*COS(RADIANS(-$C232+Графики!$B$3))+EZ232*SIN(RADIANS(-$C232+Графики!$B$3)),"")</f>
        <v>714.01676491829744</v>
      </c>
      <c r="FB232" s="19">
        <f>IF(ISNUMBER(EY232), EY232*COS(RADIANS(-$C232+Графики!$B$5))+EZ232*SIN(RADIANS(-$C232+Графики!$B$5)),"")</f>
        <v>815.74171539718452</v>
      </c>
      <c r="FC232" s="24">
        <v>-0.29200661833748631</v>
      </c>
      <c r="FD232" s="25">
        <v>0.26457679877697238</v>
      </c>
      <c r="FE232" s="25">
        <v>-0.53031293516505262</v>
      </c>
      <c r="FF232" s="25">
        <v>0.37835399856046736</v>
      </c>
      <c r="FG232" s="18">
        <f t="shared" si="519"/>
        <v>4.8570874976208485</v>
      </c>
      <c r="FH232" s="18">
        <f t="shared" si="520"/>
        <v>7.9295317982487488</v>
      </c>
      <c r="FI232" s="18">
        <f>IF(ISNUMBER(FG232),FI231+FG232*0.5,IF(ISNUMBER(FG433),0,""))</f>
        <v>723.55164516064974</v>
      </c>
      <c r="FJ232" s="18">
        <f>IF(ISNUMBER(FH232),FJ231+FH232*0.5,IF(ISNUMBER(FH433),0,""))</f>
        <v>819.66112945279735</v>
      </c>
      <c r="FK232" s="18">
        <f>IF(ISNUMBER(FI232), FI232*COS(RADIANS(-$C232+Графики!$B$3))+FJ232*SIN(RADIANS(-$C232+Графики!$B$3)),"")</f>
        <v>723.55164516064974</v>
      </c>
      <c r="FL232" s="19">
        <f>IF(ISNUMBER(FI232), FI232*COS(RADIANS(-$C232+Графики!$B$5))+FJ232*SIN(RADIANS(-$C232+Графики!$B$5)),"")</f>
        <v>819.66112945279735</v>
      </c>
      <c r="FM232" s="24">
        <v>-0.19853234928998251</v>
      </c>
      <c r="FN232" s="25">
        <v>0.18397935911729743</v>
      </c>
      <c r="FO232" s="25">
        <v>-0.54482116470282327</v>
      </c>
      <c r="FP232" s="25">
        <v>0.35775540887842672</v>
      </c>
      <c r="FQ232" s="18">
        <f t="shared" si="521"/>
        <v>3.3380381705222719</v>
      </c>
      <c r="FR232" s="18">
        <f t="shared" si="522"/>
        <v>7.8763850394448411</v>
      </c>
      <c r="FS232" s="18">
        <f>IF(ISNUMBER(FQ232),FS231+FQ232*0.5,IF(ISNUMBER(FQ433),0,""))</f>
        <v>727.47875127767679</v>
      </c>
      <c r="FT232" s="18">
        <f>IF(ISNUMBER(FR232),FT231+FR232*0.5,IF(ISNUMBER(FR433),0,""))</f>
        <v>813.63968791774312</v>
      </c>
      <c r="FU232" s="18">
        <f>IF(ISNUMBER(FS232), FS232*COS(RADIANS(-$C232+Графики!$B$3))+FT232*SIN(RADIANS(-$C232+Графики!$B$3)),"")</f>
        <v>727.47875127767679</v>
      </c>
      <c r="FV232" s="19">
        <f>IF(ISNUMBER(FS232), FS232*COS(RADIANS(-$C232+Графики!$B$5))+FT232*SIN(RADIANS(-$C232+Графики!$B$5)),"")</f>
        <v>813.63968791774312</v>
      </c>
      <c r="FW232" s="24">
        <v>-0.26500605769989616</v>
      </c>
      <c r="FX232" s="25">
        <v>0.19627054557614473</v>
      </c>
      <c r="FY232" s="25">
        <v>-0.3856292499714209</v>
      </c>
      <c r="FZ232" s="25">
        <v>0.3974669976772045</v>
      </c>
      <c r="GA232" s="18">
        <f t="shared" si="523"/>
        <v>4.0253868736586487</v>
      </c>
      <c r="GB232" s="18">
        <f t="shared" si="524"/>
        <v>6.8337507500928281</v>
      </c>
      <c r="GC232" s="18">
        <f>IF(ISNUMBER(GA232),GC231+GA232*0.5,IF(ISNUMBER(GA433),0,""))</f>
        <v>730.73991422068752</v>
      </c>
      <c r="GD232" s="18">
        <f>IF(ISNUMBER(GB232),GD231+GB232*0.5,IF(ISNUMBER(GB433),0,""))</f>
        <v>804.20908450349248</v>
      </c>
      <c r="GE232" s="18">
        <f>IF(ISNUMBER(GC232), GC232*COS(RADIANS(-$C232+Графики!$B$3))+GD232*SIN(RADIANS(-$C232+Графики!$B$3)),"")</f>
        <v>730.73991422068752</v>
      </c>
      <c r="GF232" s="19">
        <f>IF(ISNUMBER(GC232), GC232*COS(RADIANS(-$C232+Графики!$B$5))+GD232*SIN(RADIANS(-$C232+Графики!$B$5)),"")</f>
        <v>804.20908450349248</v>
      </c>
      <c r="GG232" s="24">
        <v>-0.19493156423497604</v>
      </c>
      <c r="GH232" s="25">
        <v>0.13821626444861143</v>
      </c>
      <c r="GI232" s="25">
        <v>-0.49322730032313755</v>
      </c>
      <c r="GJ232" s="25">
        <v>0.36220973307980375</v>
      </c>
      <c r="GK232" s="18">
        <f t="shared" si="525"/>
        <v>2.9072591577491638</v>
      </c>
      <c r="GL232" s="18">
        <f t="shared" si="526"/>
        <v>7.4650270529828999</v>
      </c>
      <c r="GM232" s="18">
        <f>IF(ISNUMBER(GK232),GM231+GK232*0.5,IF(ISNUMBER(GK433),0,""))</f>
        <v>731.87134640667728</v>
      </c>
      <c r="GN232" s="18">
        <f>IF(ISNUMBER(GL232),GN231+GL232*0.5,IF(ISNUMBER(GL433),0,""))</f>
        <v>818.28258396197987</v>
      </c>
      <c r="GO232" s="18">
        <f>IF(ISNUMBER(GM232), GM232*COS(RADIANS(-$C232+Графики!$B$3))+GN232*SIN(RADIANS(-$C232+Графики!$B$3)),"")</f>
        <v>731.87134640667728</v>
      </c>
      <c r="GP232" s="19">
        <f>IF(ISNUMBER(GM232), GM232*COS(RADIANS(-$C232+Графики!$B$5))+GN232*SIN(RADIANS(-$C232+Графики!$B$5)),"")</f>
        <v>818.28258396197987</v>
      </c>
      <c r="GQ232" s="24">
        <v>-0.22810012551498907</v>
      </c>
      <c r="GR232" s="25">
        <v>0.15263102680272048</v>
      </c>
      <c r="GS232" s="25">
        <v>-0.36271230589672099</v>
      </c>
      <c r="GT232" s="25">
        <v>0.33336843145328621</v>
      </c>
      <c r="GU232" s="18">
        <f t="shared" si="527"/>
        <v>3.3224999735481044</v>
      </c>
      <c r="GV232" s="18">
        <f t="shared" si="528"/>
        <v>6.0744130064987827</v>
      </c>
      <c r="GW232" s="18">
        <f>IF(ISNUMBER(GU232),GW231+GU232*0.5,IF(ISNUMBER(GU433),0,""))</f>
        <v>728.85364608150087</v>
      </c>
      <c r="GX232" s="18">
        <f>IF(ISNUMBER(GV232),GX231+GV232*0.5,IF(ISNUMBER(GV433),0,""))</f>
        <v>816.86703996039716</v>
      </c>
      <c r="GY232" s="18">
        <f>IF(ISNUMBER(GW232), GW232*COS(RADIANS(-$C232+Графики!$B$3))+GX232*SIN(RADIANS(-$C232+Графики!$B$3)),"")</f>
        <v>728.85364608150087</v>
      </c>
      <c r="GZ232" s="19">
        <f>IF(ISNUMBER(GW232), GW232*COS(RADIANS(-$C232+Графики!$B$5))+GX232*SIN(RADIANS(-$C232+Графики!$B$5)),"")</f>
        <v>816.86703996039716</v>
      </c>
      <c r="HA232" s="24">
        <v>-0.1766011209594332</v>
      </c>
      <c r="HB232" s="25">
        <v>9.4999170088427592E-2</v>
      </c>
      <c r="HC232" s="25">
        <v>-0.43599952581458223</v>
      </c>
      <c r="HD232" s="25">
        <v>0.35841713443846823</v>
      </c>
      <c r="HE232" s="18">
        <f t="shared" si="529"/>
        <v>2.3701574449567095</v>
      </c>
      <c r="HF232" s="18">
        <f t="shared" si="530"/>
        <v>6.9325376461385559</v>
      </c>
      <c r="HG232" s="18">
        <f>IF(ISNUMBER(HE232),HG231+HE232*0.5,IF(ISNUMBER(HE433),0,""))</f>
        <v>730.73131173071408</v>
      </c>
      <c r="HH232" s="18">
        <f>IF(ISNUMBER(HF232),HH231+HF232*0.5,IF(ISNUMBER(HF433),0,""))</f>
        <v>812.11947689269141</v>
      </c>
      <c r="HI232" s="18">
        <f>IF(ISNUMBER(HG232), HG232*COS(RADIANS(-$C232+Графики!$B$3))+HH232*SIN(RADIANS(-$C232+Графики!$B$3)),"")</f>
        <v>730.73131173071408</v>
      </c>
      <c r="HJ232" s="19">
        <f>IF(ISNUMBER(HG232), HG232*COS(RADIANS(-$C232+Графики!$B$5))+HH232*SIN(RADIANS(-$C232+Графики!$B$5)),"")</f>
        <v>812.11947689269141</v>
      </c>
      <c r="HK232" s="24">
        <v>-0.30686419449877311</v>
      </c>
      <c r="HL232" s="25">
        <v>0.17164933583362238</v>
      </c>
      <c r="HM232" s="25">
        <v>-0.46526917199557771</v>
      </c>
      <c r="HN232" s="25">
        <v>0.37292286886392234</v>
      </c>
      <c r="HO232" s="18">
        <f t="shared" si="531"/>
        <v>4.17580617388849</v>
      </c>
      <c r="HP232" s="18">
        <f t="shared" si="532"/>
        <v>7.314540212571341</v>
      </c>
      <c r="HQ232" s="18">
        <f>IF(ISNUMBER(HO232),HQ231+HO232*0.5,IF(ISNUMBER(HO433),0,""))</f>
        <v>729.49753069562337</v>
      </c>
      <c r="HR232" s="18">
        <f>IF(ISNUMBER(HP232),HR231+HP232*0.5,IF(ISNUMBER(HP433),0,""))</f>
        <v>827.2453293839211</v>
      </c>
      <c r="HS232" s="18">
        <f>IF(ISNUMBER(HQ232), HQ232*COS(RADIANS(-$C232+Графики!$B$3))+HR232*SIN(RADIANS(-$C232+Графики!$B$3)),"")</f>
        <v>729.49753069562337</v>
      </c>
      <c r="HT232" s="19">
        <f>IF(ISNUMBER(HQ232), HQ232*COS(RADIANS(-$C232+Графики!$B$5))+HR232*SIN(RADIANS(-$C232+Графики!$B$5)),"")</f>
        <v>827.2453293839211</v>
      </c>
      <c r="HU232" s="24">
        <v>-0.31602950735847357</v>
      </c>
      <c r="HV232" s="25">
        <v>0.19214997116026397</v>
      </c>
      <c r="HW232" s="25">
        <v>-0.47349916229639921</v>
      </c>
      <c r="HX232" s="25">
        <v>0.4773766565944001</v>
      </c>
      <c r="HY232" s="18">
        <f t="shared" si="533"/>
        <v>4.4346880097138506</v>
      </c>
      <c r="HZ232" s="18">
        <f t="shared" si="534"/>
        <v>8.2978616814723498</v>
      </c>
      <c r="IA232" s="18">
        <f>IF(ISNUMBER(HY232),IA231+HY232*0.5,IF(ISNUMBER(HY433),0,""))</f>
        <v>726.83916860776708</v>
      </c>
      <c r="IB232" s="18">
        <f>IF(ISNUMBER(HZ232),IB231+HZ232*0.5,IF(ISNUMBER(HZ433),0,""))</f>
        <v>806.77309233662504</v>
      </c>
      <c r="IC232" s="18">
        <f>IF(ISNUMBER(IA232), IA232*COS(RADIANS(-$C232+Графики!$B$3))+IB232*SIN(RADIANS(-$C232+Графики!$B$3)),"")</f>
        <v>726.83916860776708</v>
      </c>
      <c r="ID232" s="19">
        <f>IF(ISNUMBER(IA232), IA232*COS(RADIANS(-$C232+Графики!$B$5))+IB232*SIN(RADIANS(-$C232+Графики!$B$5)),"")</f>
        <v>806.77309233662504</v>
      </c>
      <c r="IE232" s="24">
        <v>-0.16758622250004529</v>
      </c>
      <c r="IF232" s="25">
        <v>0.1193914187852364</v>
      </c>
      <c r="IG232" s="25">
        <v>-0.54183569606368553</v>
      </c>
      <c r="IH232" s="25">
        <v>0.31588122471012459</v>
      </c>
      <c r="II232" s="18">
        <f t="shared" si="535"/>
        <v>2.5043497422270251</v>
      </c>
      <c r="IJ232" s="18">
        <f t="shared" si="536"/>
        <v>7.4849222677324168</v>
      </c>
      <c r="IK232" s="18">
        <f>IF(ISNUMBER(II232),IK231+II232*0.5,IF(ISNUMBER(II433),0,""))</f>
        <v>724.86580581840872</v>
      </c>
      <c r="IL232" s="18">
        <f>IF(ISNUMBER(IJ232),IL231+IJ232*0.5,IF(ISNUMBER(IJ433),0,""))</f>
        <v>810.4009614608417</v>
      </c>
      <c r="IM232" s="18">
        <f>IF(ISNUMBER(IK232), IK232*COS(RADIANS(-$C232+Графики!$B$3))+IL232*SIN(RADIANS(-$C232+Графики!$B$3)),"")</f>
        <v>724.86580581840872</v>
      </c>
      <c r="IN232" s="19">
        <f>IF(ISNUMBER(IK232), IK232*COS(RADIANS(-$C232+Графики!$B$5))+IL232*SIN(RADIANS(-$C232+Графики!$B$5)),"")</f>
        <v>810.4009614608417</v>
      </c>
      <c r="IO232" s="24">
        <v>-0.28140155924897026</v>
      </c>
      <c r="IP232" s="25">
        <v>0.17412352414838864</v>
      </c>
      <c r="IQ232" s="25">
        <v>-0.35132284394966062</v>
      </c>
      <c r="IR232" s="25">
        <v>0.36589220469995576</v>
      </c>
      <c r="IS232" s="18">
        <f t="shared" si="537"/>
        <v>3.9751957958173989</v>
      </c>
      <c r="IT232" s="18">
        <f t="shared" si="538"/>
        <v>6.2588411581457919</v>
      </c>
      <c r="IU232" s="18">
        <f>IF(ISNUMBER(IS232),IU231+IS232*0.5,IF(ISNUMBER(IS433),0,""))</f>
        <v>719.88688165929227</v>
      </c>
      <c r="IV232" s="18">
        <f>IF(ISNUMBER(IT232),IV231+IT232*0.5,IF(ISNUMBER(IT433),0,""))</f>
        <v>817.28192688592401</v>
      </c>
      <c r="IW232" s="18">
        <f>IF(ISNUMBER(IU232), IU232*COS(RADIANS(-$C232+Графики!$B$3))+IV232*SIN(RADIANS(-$C232+Графики!$B$3)),"")</f>
        <v>719.88688165929227</v>
      </c>
      <c r="IX232" s="19">
        <f>IF(ISNUMBER(IU232), IU232*COS(RADIANS(-$C232+Графики!$B$5))+IV232*SIN(RADIANS(-$C232+Графики!$B$5)),"")</f>
        <v>817.28192688592401</v>
      </c>
    </row>
    <row r="233" spans="1:258" s="88" customFormat="1" x14ac:dyDescent="0.25">
      <c r="A233" s="44">
        <v>233</v>
      </c>
      <c r="B233" s="50">
        <v>0</v>
      </c>
      <c r="C233" s="11">
        <f>IF(Графики!$A$7="Расчитывать с учетом закручивания скважины",B233,0)</f>
        <v>0</v>
      </c>
      <c r="D233" s="47">
        <v>115</v>
      </c>
      <c r="E233" s="34">
        <f>IF(ISNUMBER(INDEX($I$1:$IX$303,$A233,E$1) ),INDEX($I$1:$IX$303,$A233,E$1),0)</f>
        <v>4.4791780238547192</v>
      </c>
      <c r="F233" s="35">
        <f>IF(ISNUMBER(INDEX($I$1:$IX$303,$A233,F$1) ),INDEX($I$1:$IX$303,$A233,F$1),0)</f>
        <v>10.638910780753351</v>
      </c>
      <c r="G233" s="35">
        <f>IF(ISNUMBER(INDEX($I$1:$IX$303,$A233,G$1) ),INDEX($I$1:$IX$303,$A233,G$1)-$G$305,0)</f>
        <v>-248.77350918632112</v>
      </c>
      <c r="H233" s="36">
        <f>IF(ISNUMBER(INDEX($I$1:$IX$303,$A233,H$1) ),INDEX($I$1:$IX$303,$A233,H$1)-$H$305,0)</f>
        <v>-332.28798891497991</v>
      </c>
      <c r="I233" s="29">
        <v>-0.29902225107475422</v>
      </c>
      <c r="J233" s="25">
        <v>0.21425545816242322</v>
      </c>
      <c r="K233" s="25">
        <v>-0.57841824574651479</v>
      </c>
      <c r="L233" s="25">
        <v>0.6407341262804771</v>
      </c>
      <c r="M233" s="18">
        <f t="shared" si="489"/>
        <v>4.4791780238547192</v>
      </c>
      <c r="N233" s="18">
        <f t="shared" si="490"/>
        <v>10.638910780753351</v>
      </c>
      <c r="O233" s="18">
        <f>IF(ISNUMBER(M233),O232+M233*0.5,IF(ISNUMBER(M434),0,""))</f>
        <v>729.14264670309353</v>
      </c>
      <c r="P233" s="18">
        <f>IF(ISNUMBER(N233),P232+N233*0.5,IF(ISNUMBER(N434),0,""))</f>
        <v>823.14167456905761</v>
      </c>
      <c r="Q233" s="18">
        <f>IF(ISNUMBER(O233), O233*COS(RADIANS(-$C233+Графики!$B$3))+P233*SIN(RADIANS(-$C233+Графики!$B$3)),"")</f>
        <v>729.14264670309353</v>
      </c>
      <c r="R233" s="19">
        <f>IF(ISNUMBER(O233), O233*COS(RADIANS(-$C233+Графики!$B$5))+P233*SIN(RADIANS(-$C233+Графики!$B$5)),"")</f>
        <v>823.14167456905761</v>
      </c>
      <c r="S233" s="29">
        <v>-0.30091632822547487</v>
      </c>
      <c r="T233" s="25">
        <v>0.35548088006053924</v>
      </c>
      <c r="U233" s="25">
        <v>-0.51188482951993353</v>
      </c>
      <c r="V233" s="25">
        <v>0.65652370758099365</v>
      </c>
      <c r="W233" s="18">
        <f t="shared" si="491"/>
        <v>5.7281149177991368</v>
      </c>
      <c r="X233" s="18">
        <f t="shared" si="492"/>
        <v>10.196111316357616</v>
      </c>
      <c r="Y233" s="18">
        <f>IF(ISNUMBER(W233),Y232+W233*0.5,IF(ISNUMBER(W434),0,""))</f>
        <v>726.89532119238413</v>
      </c>
      <c r="Z233" s="18">
        <f>IF(ISNUMBER(X233),Z232+X233*0.5,IF(ISNUMBER(X434),0,""))</f>
        <v>823.97855668646798</v>
      </c>
      <c r="AA233" s="18">
        <f>IF(ISNUMBER(Y233), Y233*COS(RADIANS(-$C233+Графики!$B$3))+Z233*SIN(RADIANS(-$C233+Графики!$B$3)),"")</f>
        <v>726.89532119238413</v>
      </c>
      <c r="AB233" s="18">
        <f>IF(ISNUMBER(Y233), Y233*COS(RADIANS(-$C233+Графики!$B$5))+Z233*SIN(RADIANS(-$C233+Графики!$B$5)),"")</f>
        <v>823.97855668646798</v>
      </c>
      <c r="AC233" s="24">
        <v>-0.24762456925935089</v>
      </c>
      <c r="AD233" s="25">
        <v>0.35343022763188059</v>
      </c>
      <c r="AE233" s="25">
        <v>-0.66660941835821041</v>
      </c>
      <c r="AF233" s="25">
        <v>0.56980658096892078</v>
      </c>
      <c r="AG233" s="18">
        <f t="shared" si="493"/>
        <v>5.2451685443658658</v>
      </c>
      <c r="AH233" s="18">
        <f t="shared" si="494"/>
        <v>10.789555701852287</v>
      </c>
      <c r="AI233" s="18">
        <f>IF(ISNUMBER(AG233),AI232+AG233*0.5,IF(ISNUMBER(AG434),0,""))</f>
        <v>729.01661083809483</v>
      </c>
      <c r="AJ233" s="18">
        <f>IF(ISNUMBER(AH233),AJ232+AH233*0.5,IF(ISNUMBER(AH434),0,""))</f>
        <v>825.7864957482069</v>
      </c>
      <c r="AK233" s="18">
        <f>IF(ISNUMBER(AI233), AI233*COS(RADIANS(-$C233+Графики!$B$3))+AJ233*SIN(RADIANS(-$C233+Графики!$B$3)),"")</f>
        <v>729.01661083809483</v>
      </c>
      <c r="AL233" s="19">
        <f>IF(ISNUMBER(AI233), AI233*COS(RADIANS(-$C233+Графики!$B$5))+AJ233*SIN(RADIANS(-$C233+Графики!$B$5)),"")</f>
        <v>825.7864957482069</v>
      </c>
      <c r="AM233" s="24">
        <v>-0.21747333580681899</v>
      </c>
      <c r="AN233" s="25">
        <v>0.20981681910091796</v>
      </c>
      <c r="AO233" s="25">
        <v>-0.58993880078377892</v>
      </c>
      <c r="AP233" s="25">
        <v>0.55306331296109923</v>
      </c>
      <c r="AQ233" s="18">
        <f t="shared" si="495"/>
        <v>3.7288013913434597</v>
      </c>
      <c r="AR233" s="18">
        <f t="shared" si="496"/>
        <v>9.9744097232221165</v>
      </c>
      <c r="AS233" s="18">
        <f>IF(ISNUMBER(AQ233),AS232+AQ233*0.5,IF(ISNUMBER(AQ434),0,""))</f>
        <v>718.56271179979808</v>
      </c>
      <c r="AT233" s="18">
        <f>IF(ISNUMBER(AR233),AT232+AR233*0.5,IF(ISNUMBER(AR434),0,""))</f>
        <v>815.35296295946932</v>
      </c>
      <c r="AU233" s="18">
        <f>IF(ISNUMBER(AS233), AS233*COS(RADIANS(-$C233+Графики!$B$3))+AT233*SIN(RADIANS(-$C233+Графики!$B$3)),"")</f>
        <v>718.56271179979808</v>
      </c>
      <c r="AV233" s="19">
        <f>IF(ISNUMBER(AS233), AS233*COS(RADIANS(-$C233+Графики!$B$5))+AT233*SIN(RADIANS(-$C233+Графики!$B$5)),"")</f>
        <v>815.35296295946932</v>
      </c>
      <c r="AW233" s="24">
        <v>-0.27914436856068103</v>
      </c>
      <c r="AX233" s="25">
        <v>0.35590965653655782</v>
      </c>
      <c r="AY233" s="25">
        <v>-0.56107139525433936</v>
      </c>
      <c r="AZ233" s="25">
        <v>0.65730242597302169</v>
      </c>
      <c r="BA233" s="18">
        <f t="shared" si="497"/>
        <v>5.5418634654193832</v>
      </c>
      <c r="BB233" s="18">
        <f t="shared" si="498"/>
        <v>10.632117027596994</v>
      </c>
      <c r="BC233" s="18">
        <f>IF(ISNUMBER(BA233),BC232+BA233*0.5,IF(ISNUMBER(BA434),0,""))</f>
        <v>718.87460999547648</v>
      </c>
      <c r="BD233" s="18">
        <f>IF(ISNUMBER(BB233),BD232+BB233*0.5,IF(ISNUMBER(BB434),0,""))</f>
        <v>821.42293211873641</v>
      </c>
      <c r="BE233" s="18">
        <f>IF(ISNUMBER(BC233), BC233*COS(RADIANS(-$C233+Графики!$B$3))+BD233*SIN(RADIANS(-$C233+Графики!$B$3)),"")</f>
        <v>718.87460999547648</v>
      </c>
      <c r="BF233" s="19">
        <f>IF(ISNUMBER(BC233), BC233*COS(RADIANS(-$C233+Графики!$B$5))+BD233*SIN(RADIANS(-$C233+Графики!$B$5)),"")</f>
        <v>821.42293211873641</v>
      </c>
      <c r="BG233" s="24">
        <v>-0.38867844288997622</v>
      </c>
      <c r="BH233" s="25">
        <v>0.23905121305296603</v>
      </c>
      <c r="BI233" s="25">
        <v>-0.52208771220668049</v>
      </c>
      <c r="BJ233" s="25">
        <v>0.61399826727608242</v>
      </c>
      <c r="BK233" s="18">
        <f t="shared" si="499"/>
        <v>5.4779472569832732</v>
      </c>
      <c r="BL233" s="18">
        <f t="shared" si="500"/>
        <v>9.9140580502823692</v>
      </c>
      <c r="BM233" s="18">
        <f>IF(ISNUMBER(BK233),BM232+BK233*0.5,IF(ISNUMBER(BK434),0,""))</f>
        <v>727.10066933822588</v>
      </c>
      <c r="BN233" s="18">
        <f>IF(ISNUMBER(BL233),BN232+BL233*0.5,IF(ISNUMBER(BL434),0,""))</f>
        <v>809.84070814094184</v>
      </c>
      <c r="BO233" s="18">
        <f>IF(ISNUMBER(BM233), BM233*COS(RADIANS(-$C233+Графики!$B$3))+BN233*SIN(RADIANS(-$C233+Графики!$B$3)),"")</f>
        <v>727.10066933822588</v>
      </c>
      <c r="BP233" s="19">
        <f>IF(ISNUMBER(BM233), BM233*COS(RADIANS(-$C233+Графики!$B$5))+BN233*SIN(RADIANS(-$C233+Графики!$B$5)),"")</f>
        <v>809.84070814094184</v>
      </c>
      <c r="BQ233" s="24">
        <v>-0.39169234216395044</v>
      </c>
      <c r="BR233" s="25">
        <v>0.22609303478695156</v>
      </c>
      <c r="BS233" s="25">
        <v>-0.66519547983678484</v>
      </c>
      <c r="BT233" s="25">
        <v>0.59379102820718399</v>
      </c>
      <c r="BU233" s="18">
        <f t="shared" si="501"/>
        <v>5.3911683334474079</v>
      </c>
      <c r="BV233" s="18">
        <f t="shared" si="502"/>
        <v>10.986508871650152</v>
      </c>
      <c r="BW233" s="18">
        <f>IF(ISNUMBER(BU233),BW232+BU233*0.5,IF(ISNUMBER(BU434),0,""))</f>
        <v>729.69839497345538</v>
      </c>
      <c r="BX233" s="18">
        <f>IF(ISNUMBER(BV233),BX232+BV233*0.5,IF(ISNUMBER(BV434),0,""))</f>
        <v>817.4219094043159</v>
      </c>
      <c r="BY233" s="18">
        <f>IF(ISNUMBER(BW233), BW233*COS(RADIANS(-$C233+Графики!$B$3))+BX233*SIN(RADIANS(-$C233+Графики!$B$3)),"")</f>
        <v>729.69839497345538</v>
      </c>
      <c r="BZ233" s="19">
        <f>IF(ISNUMBER(BW233), BW233*COS(RADIANS(-$C233+Графики!$B$5))+BX233*SIN(RADIANS(-$C233+Графики!$B$5)),"")</f>
        <v>817.4219094043159</v>
      </c>
      <c r="CA233" s="29">
        <v>-0.24008280005696037</v>
      </c>
      <c r="CB233" s="25">
        <v>0.20072335954294249</v>
      </c>
      <c r="CC233" s="25">
        <v>-0.58811244505330806</v>
      </c>
      <c r="CD233" s="25">
        <v>0.64202097649232248</v>
      </c>
      <c r="CE233" s="18">
        <f t="shared" si="503"/>
        <v>3.8467499369443194</v>
      </c>
      <c r="CF233" s="18">
        <f t="shared" si="504"/>
        <v>10.734733043118062</v>
      </c>
      <c r="CG233" s="18">
        <f>IF(ISNUMBER(CE233),CG232+CE233*0.5,IF(ISNUMBER(CE434),0,""))</f>
        <v>736.07507970432891</v>
      </c>
      <c r="CH233" s="18">
        <f>IF(ISNUMBER(CF233),CH232+CF233*0.5,IF(ISNUMBER(CF434),0,""))</f>
        <v>832.92430903363254</v>
      </c>
      <c r="CI233" s="18">
        <f>IF(ISNUMBER(CG233), CG233*COS(RADIANS(-$C233+Графики!$B$3))+CH233*SIN(RADIANS(-$C233+Графики!$B$3)),"")</f>
        <v>736.07507970432891</v>
      </c>
      <c r="CJ233" s="19">
        <f>IF(ISNUMBER(CG233), CG233*COS(RADIANS(-$C233+Графики!$B$5))+CH233*SIN(RADIANS(-$C233+Графики!$B$5)),"")</f>
        <v>832.92430903363254</v>
      </c>
      <c r="CK233" s="24">
        <v>-0.3189035901339965</v>
      </c>
      <c r="CL233" s="25">
        <v>0.20416687728257907</v>
      </c>
      <c r="CM233" s="25">
        <v>-0.57374920694124842</v>
      </c>
      <c r="CN233" s="25">
        <v>0.51306596549565164</v>
      </c>
      <c r="CO233" s="18">
        <f t="shared" si="505"/>
        <v>4.564635086658785</v>
      </c>
      <c r="CP233" s="18">
        <f t="shared" si="506"/>
        <v>9.4841093741040208</v>
      </c>
      <c r="CQ233" s="18">
        <f>IF(ISNUMBER(CO233),CQ232+CO233*0.5,IF(ISNUMBER(CO434),0,""))</f>
        <v>733.90528835019381</v>
      </c>
      <c r="CR233" s="18">
        <f>IF(ISNUMBER(CP233),CR232+CP233*0.5,IF(ISNUMBER(CP434),0,""))</f>
        <v>825.94426716561054</v>
      </c>
      <c r="CS233" s="18">
        <f>IF(ISNUMBER(CQ233), CQ233*COS(RADIANS(-$C233+Графики!$B$3))+CR233*SIN(RADIANS(-$C233+Графики!$B$3)),"")</f>
        <v>733.90528835019381</v>
      </c>
      <c r="CT233" s="19">
        <f>IF(ISNUMBER(CQ233), CQ233*COS(RADIANS(-$C233+Графики!$B$5))+CR233*SIN(RADIANS(-$C233+Графики!$B$5)),"")</f>
        <v>825.94426716561054</v>
      </c>
      <c r="CU233" s="24">
        <v>-0.36610528872716874</v>
      </c>
      <c r="CV233" s="25">
        <v>0.18417182022821263</v>
      </c>
      <c r="CW233" s="25">
        <v>-0.57857554164847735</v>
      </c>
      <c r="CX233" s="25">
        <v>0.56581048833812719</v>
      </c>
      <c r="CY233" s="18">
        <f t="shared" si="507"/>
        <v>4.8020552189357142</v>
      </c>
      <c r="CZ233" s="18">
        <f t="shared" si="508"/>
        <v>9.9864860692136546</v>
      </c>
      <c r="DA233" s="18">
        <f>IF(ISNUMBER(CY233),DA232+CY233*0.5,IF(ISNUMBER(CY434),0,""))</f>
        <v>728.73338244372269</v>
      </c>
      <c r="DB233" s="18">
        <f>IF(ISNUMBER(CZ233),DB232+CZ233*0.5,IF(ISNUMBER(CZ434),0,""))</f>
        <v>825.13725443737394</v>
      </c>
      <c r="DC233" s="18">
        <f>IF(ISNUMBER(DA233), DA233*COS(RADIANS(-$C233+Графики!$B$3))+DB233*SIN(RADIANS(-$C233+Графики!$B$3)),"")</f>
        <v>728.73338244372269</v>
      </c>
      <c r="DD233" s="19">
        <f>IF(ISNUMBER(DA233), DA233*COS(RADIANS(-$C233+Графики!$B$5))+DB233*SIN(RADIANS(-$C233+Графики!$B$5)),"")</f>
        <v>825.13725443737394</v>
      </c>
      <c r="DE233" s="24">
        <v>-0.39171051779440724</v>
      </c>
      <c r="DF233" s="25">
        <v>0.24077271688024512</v>
      </c>
      <c r="DG233" s="25">
        <v>-0.63849553552024618</v>
      </c>
      <c r="DH233" s="25">
        <v>0.4988071053638784</v>
      </c>
      <c r="DI233" s="18">
        <f t="shared" si="509"/>
        <v>5.5194294299079916</v>
      </c>
      <c r="DJ233" s="18">
        <f t="shared" si="510"/>
        <v>9.924674901595278</v>
      </c>
      <c r="DK233" s="18">
        <f>IF(ISNUMBER(DI233),DK232+DI233*0.5,IF(ISNUMBER(DI434),0,""))</f>
        <v>718.12612646214336</v>
      </c>
      <c r="DL233" s="18">
        <f>IF(ISNUMBER(DJ233),DL232+DJ233*0.5,IF(ISNUMBER(DJ434),0,""))</f>
        <v>825.26668418927159</v>
      </c>
      <c r="DM233" s="18">
        <f>IF(ISNUMBER(DK233), DK233*COS(RADIANS(-$C233+Графики!$B$3))+DL233*SIN(RADIANS(-$C233+Графики!$B$3)),"")</f>
        <v>718.12612646214336</v>
      </c>
      <c r="DN233" s="19">
        <f>IF(ISNUMBER(DK233), DK233*COS(RADIANS(-$C233+Графики!$B$5))+DL233*SIN(RADIANS(-$C233+Графики!$B$5)),"")</f>
        <v>825.26668418927159</v>
      </c>
      <c r="DO233" s="24">
        <v>-0.38844776939982784</v>
      </c>
      <c r="DP233" s="25">
        <v>0.36215818977210779</v>
      </c>
      <c r="DQ233" s="25">
        <v>-0.56629483894133936</v>
      </c>
      <c r="DR233" s="25">
        <v>0.61837476431565841</v>
      </c>
      <c r="DS233" s="18">
        <f t="shared" si="511"/>
        <v>6.550225845341819</v>
      </c>
      <c r="DT233" s="18">
        <f t="shared" si="512"/>
        <v>10.338008408936284</v>
      </c>
      <c r="DU233" s="18">
        <f>IF(ISNUMBER(DS233),DU232+DS233*0.5,IF(ISNUMBER(DS434),0,""))</f>
        <v>736.87281577492388</v>
      </c>
      <c r="DV233" s="18">
        <f>IF(ISNUMBER(DT233),DV232+DT233*0.5,IF(ISNUMBER(DT434),0,""))</f>
        <v>824.01960352086019</v>
      </c>
      <c r="DW233" s="18">
        <f>IF(ISNUMBER(DU233), DU233*COS(RADIANS(-$C233+Графики!$B$3))+DV233*SIN(RADIANS(-$C233+Графики!$B$3)),"")</f>
        <v>736.87281577492388</v>
      </c>
      <c r="DX233" s="19">
        <f>IF(ISNUMBER(DU233), DU233*COS(RADIANS(-$C233+Графики!$B$5))+DV233*SIN(RADIANS(-$C233+Графики!$B$5)),"")</f>
        <v>824.01960352086019</v>
      </c>
      <c r="DY233" s="24">
        <v>-0.3693341291857275</v>
      </c>
      <c r="DZ233" s="25">
        <v>0.19540372329280756</v>
      </c>
      <c r="EA233" s="25">
        <v>-0.7055341493622117</v>
      </c>
      <c r="EB233" s="25">
        <v>0.58959272109175409</v>
      </c>
      <c r="EC233" s="18">
        <f t="shared" si="513"/>
        <v>4.9282475187413954</v>
      </c>
      <c r="ED233" s="18">
        <f t="shared" si="514"/>
        <v>11.301873443941918</v>
      </c>
      <c r="EE233" s="18">
        <f>IF(ISNUMBER(EC233),EE232+EC233*0.5,IF(ISNUMBER(EC434),0,""))</f>
        <v>723.66506158748575</v>
      </c>
      <c r="EF233" s="18">
        <f>IF(ISNUMBER(ED233),EF232+ED233*0.5,IF(ISNUMBER(ED434),0,""))</f>
        <v>817.69465382767089</v>
      </c>
      <c r="EG233" s="18">
        <f>IF(ISNUMBER(EE233), EE233*COS(RADIANS(-$C233+Графики!$B$3))+EF233*SIN(RADIANS(-$C233+Графики!$B$3)),"")</f>
        <v>723.66506158748575</v>
      </c>
      <c r="EH233" s="19">
        <f>IF(ISNUMBER(EE233), EE233*COS(RADIANS(-$C233+Графики!$B$5))+EF233*SIN(RADIANS(-$C233+Графики!$B$5)),"")</f>
        <v>817.69465382767089</v>
      </c>
      <c r="EI233" s="24">
        <v>-0.28694580976286965</v>
      </c>
      <c r="EJ233" s="25">
        <v>0.26690251689907929</v>
      </c>
      <c r="EK233" s="25">
        <v>-0.5251100819819331</v>
      </c>
      <c r="EL233" s="25">
        <v>0.54026490887963374</v>
      </c>
      <c r="EM233" s="18">
        <f t="shared" si="515"/>
        <v>4.8332196109137113</v>
      </c>
      <c r="EN233" s="18">
        <f t="shared" si="516"/>
        <v>9.2970167437293902</v>
      </c>
      <c r="EO233" s="18">
        <f>IF(ISNUMBER(EM233),EO232+EM233*0.5,IF(ISNUMBER(EM434),0,""))</f>
        <v>731.84439676109275</v>
      </c>
      <c r="EP233" s="18">
        <f>IF(ISNUMBER(EN233),EP232+EN233*0.5,IF(ISNUMBER(EN434),0,""))</f>
        <v>822.1679117794813</v>
      </c>
      <c r="EQ233" s="18">
        <f>IF(ISNUMBER(EO233), EO233*COS(RADIANS(-$C233+Графики!$B$3))+EP233*SIN(RADIANS(-$C233+Графики!$B$3)),"")</f>
        <v>731.84439676109275</v>
      </c>
      <c r="ER233" s="19">
        <f>IF(ISNUMBER(EO233), EO233*COS(RADIANS(-$C233+Графики!$B$5))+EP233*SIN(RADIANS(-$C233+Графики!$B$5)),"")</f>
        <v>822.1679117794813</v>
      </c>
      <c r="ES233" s="24">
        <v>-0.33525909442345925</v>
      </c>
      <c r="ET233" s="25">
        <v>0.36002542158917428</v>
      </c>
      <c r="EU233" s="25">
        <v>-0.66943044078881642</v>
      </c>
      <c r="EV233" s="25">
        <v>0.66871358164449313</v>
      </c>
      <c r="EW233" s="18">
        <f t="shared" si="517"/>
        <v>6.0674647925891598</v>
      </c>
      <c r="EX233" s="18">
        <f t="shared" si="518"/>
        <v>11.677244131383752</v>
      </c>
      <c r="EY233" s="18">
        <f>IF(ISNUMBER(EW233),EY232+EW233*0.5,IF(ISNUMBER(EW434),0,""))</f>
        <v>717.05049731459201</v>
      </c>
      <c r="EZ233" s="18">
        <f>IF(ISNUMBER(EX233),EZ232+EX233*0.5,IF(ISNUMBER(EX434),0,""))</f>
        <v>821.5803374628764</v>
      </c>
      <c r="FA233" s="18">
        <f>IF(ISNUMBER(EY233), EY233*COS(RADIANS(-$C233+Графики!$B$3))+EZ233*SIN(RADIANS(-$C233+Графики!$B$3)),"")</f>
        <v>717.05049731459201</v>
      </c>
      <c r="FB233" s="19">
        <f>IF(ISNUMBER(EY233), EY233*COS(RADIANS(-$C233+Графики!$B$5))+EZ233*SIN(RADIANS(-$C233+Графики!$B$5)),"")</f>
        <v>821.5803374628764</v>
      </c>
      <c r="FC233" s="24">
        <v>-0.23092883940196354</v>
      </c>
      <c r="FD233" s="25">
        <v>0.23696475774025563</v>
      </c>
      <c r="FE233" s="25">
        <v>-0.50920364333813961</v>
      </c>
      <c r="FF233" s="25">
        <v>0.54525498901100711</v>
      </c>
      <c r="FG233" s="18">
        <f t="shared" si="519"/>
        <v>4.0831305638524009</v>
      </c>
      <c r="FH233" s="18">
        <f t="shared" si="520"/>
        <v>9.2017576196064095</v>
      </c>
      <c r="FI233" s="18">
        <f>IF(ISNUMBER(FG233),FI232+FG233*0.5,IF(ISNUMBER(FG434),0,""))</f>
        <v>725.59321044257592</v>
      </c>
      <c r="FJ233" s="18">
        <f>IF(ISNUMBER(FH233),FJ232+FH233*0.5,IF(ISNUMBER(FH434),0,""))</f>
        <v>824.2620082626006</v>
      </c>
      <c r="FK233" s="18">
        <f>IF(ISNUMBER(FI233), FI233*COS(RADIANS(-$C233+Графики!$B$3))+FJ233*SIN(RADIANS(-$C233+Графики!$B$3)),"")</f>
        <v>725.59321044257592</v>
      </c>
      <c r="FL233" s="19">
        <f>IF(ISNUMBER(FI233), FI233*COS(RADIANS(-$C233+Графики!$B$5))+FJ233*SIN(RADIANS(-$C233+Графики!$B$5)),"")</f>
        <v>824.2620082626006</v>
      </c>
      <c r="FM233" s="24">
        <v>-0.33128452130143438</v>
      </c>
      <c r="FN233" s="25">
        <v>0.28946250298724208</v>
      </c>
      <c r="FO233" s="25">
        <v>-0.64678098551227214</v>
      </c>
      <c r="FP233" s="25">
        <v>0.5006680777752579</v>
      </c>
      <c r="FQ233" s="18">
        <f t="shared" si="521"/>
        <v>5.4170132047126103</v>
      </c>
      <c r="FR233" s="18">
        <f t="shared" si="522"/>
        <v>10.013214740818718</v>
      </c>
      <c r="FS233" s="18">
        <f>IF(ISNUMBER(FQ233),FS232+FQ233*0.5,IF(ISNUMBER(FQ434),0,""))</f>
        <v>730.18725788003314</v>
      </c>
      <c r="FT233" s="18">
        <f>IF(ISNUMBER(FR233),FT232+FR233*0.5,IF(ISNUMBER(FR434),0,""))</f>
        <v>818.64629528815249</v>
      </c>
      <c r="FU233" s="18">
        <f>IF(ISNUMBER(FS233), FS233*COS(RADIANS(-$C233+Графики!$B$3))+FT233*SIN(RADIANS(-$C233+Графики!$B$3)),"")</f>
        <v>730.18725788003314</v>
      </c>
      <c r="FV233" s="19">
        <f>IF(ISNUMBER(FS233), FS233*COS(RADIANS(-$C233+Графики!$B$5))+FT233*SIN(RADIANS(-$C233+Графики!$B$5)),"")</f>
        <v>818.64629528815249</v>
      </c>
      <c r="FW233" s="24">
        <v>-0.3082820264796895</v>
      </c>
      <c r="FX233" s="25">
        <v>0.35765521476905038</v>
      </c>
      <c r="FY233" s="25">
        <v>-0.69720664348407901</v>
      </c>
      <c r="FZ233" s="25">
        <v>0.61219902909768775</v>
      </c>
      <c r="GA233" s="18">
        <f t="shared" si="523"/>
        <v>5.8113660250039398</v>
      </c>
      <c r="GB233" s="18">
        <f t="shared" si="524"/>
        <v>11.426471452698854</v>
      </c>
      <c r="GC233" s="18">
        <f>IF(ISNUMBER(GA233),GC232+GA233*0.5,IF(ISNUMBER(GA434),0,""))</f>
        <v>733.64559723318951</v>
      </c>
      <c r="GD233" s="18">
        <f>IF(ISNUMBER(GB233),GD232+GB233*0.5,IF(ISNUMBER(GB434),0,""))</f>
        <v>809.92232022984194</v>
      </c>
      <c r="GE233" s="18">
        <f>IF(ISNUMBER(GC233), GC233*COS(RADIANS(-$C233+Графики!$B$3))+GD233*SIN(RADIANS(-$C233+Графики!$B$3)),"")</f>
        <v>733.64559723318951</v>
      </c>
      <c r="GF233" s="19">
        <f>IF(ISNUMBER(GC233), GC233*COS(RADIANS(-$C233+Графики!$B$5))+GD233*SIN(RADIANS(-$C233+Графики!$B$5)),"")</f>
        <v>809.92232022984194</v>
      </c>
      <c r="GG233" s="24">
        <v>-0.20052669333773365</v>
      </c>
      <c r="GH233" s="25">
        <v>0.36017303117375499</v>
      </c>
      <c r="GI233" s="25">
        <v>-0.69951782991248435</v>
      </c>
      <c r="GJ233" s="25">
        <v>0.66946024700736928</v>
      </c>
      <c r="GK233" s="18">
        <f t="shared" si="525"/>
        <v>4.893008629310005</v>
      </c>
      <c r="GL233" s="18">
        <f t="shared" si="526"/>
        <v>11.94630324557777</v>
      </c>
      <c r="GM233" s="18">
        <f>IF(ISNUMBER(GK233),GM232+GK233*0.5,IF(ISNUMBER(GK434),0,""))</f>
        <v>734.31785072133232</v>
      </c>
      <c r="GN233" s="18">
        <f>IF(ISNUMBER(GL233),GN232+GL233*0.5,IF(ISNUMBER(GL434),0,""))</f>
        <v>824.25573558476879</v>
      </c>
      <c r="GO233" s="18">
        <f>IF(ISNUMBER(GM233), GM233*COS(RADIANS(-$C233+Графики!$B$3))+GN233*SIN(RADIANS(-$C233+Графики!$B$3)),"")</f>
        <v>734.31785072133232</v>
      </c>
      <c r="GP233" s="19">
        <f>IF(ISNUMBER(GM233), GM233*COS(RADIANS(-$C233+Графики!$B$5))+GN233*SIN(RADIANS(-$C233+Графики!$B$5)),"")</f>
        <v>824.25573558476879</v>
      </c>
      <c r="GQ233" s="24">
        <v>-0.25883741301784075</v>
      </c>
      <c r="GR233" s="25">
        <v>0.27708109559779814</v>
      </c>
      <c r="GS233" s="25">
        <v>-0.69364043513581819</v>
      </c>
      <c r="GT233" s="25">
        <v>0.62952091554321676</v>
      </c>
      <c r="GU233" s="18">
        <f t="shared" si="527"/>
        <v>4.6767542003412039</v>
      </c>
      <c r="GV233" s="18">
        <f t="shared" si="528"/>
        <v>11.5465044701215</v>
      </c>
      <c r="GW233" s="18">
        <f>IF(ISNUMBER(GU233),GW232+GU233*0.5,IF(ISNUMBER(GU434),0,""))</f>
        <v>731.19202318167152</v>
      </c>
      <c r="GX233" s="18">
        <f>IF(ISNUMBER(GV233),GX232+GV233*0.5,IF(ISNUMBER(GV434),0,""))</f>
        <v>822.64029219545796</v>
      </c>
      <c r="GY233" s="18">
        <f>IF(ISNUMBER(GW233), GW233*COS(RADIANS(-$C233+Графики!$B$3))+GX233*SIN(RADIANS(-$C233+Графики!$B$3)),"")</f>
        <v>731.19202318167152</v>
      </c>
      <c r="GZ233" s="19">
        <f>IF(ISNUMBER(GW233), GW233*COS(RADIANS(-$C233+Графики!$B$5))+GX233*SIN(RADIANS(-$C233+Графики!$B$5)),"")</f>
        <v>822.64029219545796</v>
      </c>
      <c r="HA233" s="24">
        <v>-0.32166896861660754</v>
      </c>
      <c r="HB233" s="25">
        <v>0.35333026033589754</v>
      </c>
      <c r="HC233" s="25">
        <v>-0.51323020386401252</v>
      </c>
      <c r="HD233" s="25">
        <v>0.61680804062408245</v>
      </c>
      <c r="HE233" s="18">
        <f t="shared" si="529"/>
        <v>5.8904454324850031</v>
      </c>
      <c r="HF233" s="18">
        <f t="shared" si="530"/>
        <v>9.861284186251007</v>
      </c>
      <c r="HG233" s="18">
        <f>IF(ISNUMBER(HE233),HG232+HE233*0.5,IF(ISNUMBER(HE434),0,""))</f>
        <v>733.67653444695657</v>
      </c>
      <c r="HH233" s="18">
        <f>IF(ISNUMBER(HF233),HH232+HF233*0.5,IF(ISNUMBER(HF434),0,""))</f>
        <v>817.05011898581688</v>
      </c>
      <c r="HI233" s="18">
        <f>IF(ISNUMBER(HG233), HG233*COS(RADIANS(-$C233+Графики!$B$3))+HH233*SIN(RADIANS(-$C233+Графики!$B$3)),"")</f>
        <v>733.67653444695657</v>
      </c>
      <c r="HJ233" s="19">
        <f>IF(ISNUMBER(HG233), HG233*COS(RADIANS(-$C233+Графики!$B$5))+HH233*SIN(RADIANS(-$C233+Графики!$B$5)),"")</f>
        <v>817.05011898581688</v>
      </c>
      <c r="HK233" s="24">
        <v>-0.31202797260861626</v>
      </c>
      <c r="HL233" s="25">
        <v>0.20851549661826449</v>
      </c>
      <c r="HM233" s="25">
        <v>-0.577188219877249</v>
      </c>
      <c r="HN233" s="25">
        <v>0.49958037165535896</v>
      </c>
      <c r="HO233" s="18">
        <f t="shared" si="531"/>
        <v>4.5425830959896683</v>
      </c>
      <c r="HP233" s="18">
        <f t="shared" si="532"/>
        <v>9.3964403231991245</v>
      </c>
      <c r="HQ233" s="18">
        <f>IF(ISNUMBER(HO233),HQ232+HO233*0.5,IF(ISNUMBER(HO434),0,""))</f>
        <v>731.76882224361816</v>
      </c>
      <c r="HR233" s="18">
        <f>IF(ISNUMBER(HP233),HR232+HP233*0.5,IF(ISNUMBER(HP434),0,""))</f>
        <v>831.94354954552068</v>
      </c>
      <c r="HS233" s="18">
        <f>IF(ISNUMBER(HQ233), HQ233*COS(RADIANS(-$C233+Графики!$B$3))+HR233*SIN(RADIANS(-$C233+Графики!$B$3)),"")</f>
        <v>731.76882224361816</v>
      </c>
      <c r="HT233" s="19">
        <f>IF(ISNUMBER(HQ233), HQ233*COS(RADIANS(-$C233+Графики!$B$5))+HR233*SIN(RADIANS(-$C233+Графики!$B$5)),"")</f>
        <v>831.94354954552068</v>
      </c>
      <c r="HU233" s="24">
        <v>-0.37005869891995447</v>
      </c>
      <c r="HV233" s="25">
        <v>0.34325152568891515</v>
      </c>
      <c r="HW233" s="25">
        <v>-0.6759105063268418</v>
      </c>
      <c r="HX233" s="25">
        <v>0.52030448900322246</v>
      </c>
      <c r="HY233" s="18">
        <f t="shared" si="533"/>
        <v>6.2247658038455951</v>
      </c>
      <c r="HZ233" s="18">
        <f t="shared" si="534"/>
        <v>10.43875552477015</v>
      </c>
      <c r="IA233" s="18">
        <f>IF(ISNUMBER(HY233),IA232+HY233*0.5,IF(ISNUMBER(HY434),0,""))</f>
        <v>729.95155150968992</v>
      </c>
      <c r="IB233" s="18">
        <f>IF(ISNUMBER(HZ233),IB232+HZ233*0.5,IF(ISNUMBER(HZ434),0,""))</f>
        <v>811.99247009901012</v>
      </c>
      <c r="IC233" s="18">
        <f>IF(ISNUMBER(IA233), IA233*COS(RADIANS(-$C233+Графики!$B$3))+IB233*SIN(RADIANS(-$C233+Графики!$B$3)),"")</f>
        <v>729.95155150968992</v>
      </c>
      <c r="ID233" s="19">
        <f>IF(ISNUMBER(IA233), IA233*COS(RADIANS(-$C233+Графики!$B$5))+IB233*SIN(RADIANS(-$C233+Графики!$B$5)),"")</f>
        <v>811.99247009901012</v>
      </c>
      <c r="IE233" s="24">
        <v>-0.34425973303310631</v>
      </c>
      <c r="IF233" s="25">
        <v>0.30768065158348046</v>
      </c>
      <c r="IG233" s="25">
        <v>-0.53412708840121237</v>
      </c>
      <c r="IH233" s="25">
        <v>0.57678814511440657</v>
      </c>
      <c r="II233" s="18">
        <f t="shared" si="535"/>
        <v>5.6892224279426094</v>
      </c>
      <c r="IJ233" s="18">
        <f t="shared" si="536"/>
        <v>9.6944124118322943</v>
      </c>
      <c r="IK233" s="18">
        <f>IF(ISNUMBER(II233),IK232+II233*0.5,IF(ISNUMBER(II434),0,""))</f>
        <v>727.71041703238006</v>
      </c>
      <c r="IL233" s="18">
        <f>IF(ISNUMBER(IJ233),IL232+IJ233*0.5,IF(ISNUMBER(IJ434),0,""))</f>
        <v>815.24816766675781</v>
      </c>
      <c r="IM233" s="18">
        <f>IF(ISNUMBER(IK233), IK233*COS(RADIANS(-$C233+Графики!$B$3))+IL233*SIN(RADIANS(-$C233+Графики!$B$3)),"")</f>
        <v>727.71041703238006</v>
      </c>
      <c r="IN233" s="19">
        <f>IF(ISNUMBER(IK233), IK233*COS(RADIANS(-$C233+Графики!$B$5))+IL233*SIN(RADIANS(-$C233+Графики!$B$5)),"")</f>
        <v>815.24816766675781</v>
      </c>
      <c r="IO233" s="24">
        <v>-0.27561011343478214</v>
      </c>
      <c r="IP233" s="25">
        <v>0.33544330686956736</v>
      </c>
      <c r="IQ233" s="25">
        <v>-0.63278066419460621</v>
      </c>
      <c r="IR233" s="25">
        <v>0.51496943500181136</v>
      </c>
      <c r="IS233" s="18">
        <f t="shared" si="537"/>
        <v>5.3324217736300437</v>
      </c>
      <c r="IT233" s="18">
        <f t="shared" si="538"/>
        <v>10.015841642970193</v>
      </c>
      <c r="IU233" s="18">
        <f>IF(ISNUMBER(IS233),IU232+IS233*0.5,IF(ISNUMBER(IS434),0,""))</f>
        <v>722.55309254610734</v>
      </c>
      <c r="IV233" s="18">
        <f>IF(ISNUMBER(IT233),IV232+IT233*0.5,IF(ISNUMBER(IT434),0,""))</f>
        <v>822.28984770740908</v>
      </c>
      <c r="IW233" s="18">
        <f>IF(ISNUMBER(IU233), IU233*COS(RADIANS(-$C233+Графики!$B$3))+IV233*SIN(RADIANS(-$C233+Графики!$B$3)),"")</f>
        <v>722.55309254610734</v>
      </c>
      <c r="IX233" s="19">
        <f>IF(ISNUMBER(IU233), IU233*COS(RADIANS(-$C233+Графики!$B$5))+IV233*SIN(RADIANS(-$C233+Графики!$B$5)),"")</f>
        <v>822.28984770740908</v>
      </c>
    </row>
    <row r="234" spans="1:258" s="88" customFormat="1" x14ac:dyDescent="0.25">
      <c r="A234" s="44">
        <v>234</v>
      </c>
      <c r="B234" s="50">
        <v>0</v>
      </c>
      <c r="C234" s="11">
        <f>IF(Графики!$A$7="Расчитывать с учетом закручивания скважины",B234,0)</f>
        <v>0</v>
      </c>
      <c r="D234" s="47">
        <v>115.5</v>
      </c>
      <c r="E234" s="34">
        <f>IF(ISNUMBER(INDEX($I$1:$IX$303,$A234,E$1) ),INDEX($I$1:$IX$303,$A234,E$1),0)</f>
        <v>9.4099087162228265</v>
      </c>
      <c r="F234" s="35">
        <f>IF(ISNUMBER(INDEX($I$1:$IX$303,$A234,F$1) ),INDEX($I$1:$IX$303,$A234,F$1),0)</f>
        <v>12.224593917646061</v>
      </c>
      <c r="G234" s="35">
        <f>IF(ISNUMBER(INDEX($I$1:$IX$303,$A234,G$1) ),INDEX($I$1:$IX$303,$A234,G$1)-$G$305,0)</f>
        <v>-244.0685548282097</v>
      </c>
      <c r="H234" s="36">
        <f>IF(ISNUMBER(INDEX($I$1:$IX$303,$A234,H$1) ),INDEX($I$1:$IX$303,$A234,H$1)-$H$305,0)</f>
        <v>-326.17569195615692</v>
      </c>
      <c r="I234" s="29">
        <v>-0.5526628898956123</v>
      </c>
      <c r="J234" s="25">
        <v>0.52564913402758651</v>
      </c>
      <c r="K234" s="25">
        <v>-0.78177115693151511</v>
      </c>
      <c r="L234" s="25">
        <v>0.61909901119970312</v>
      </c>
      <c r="M234" s="18">
        <f t="shared" si="489"/>
        <v>9.4099087162228265</v>
      </c>
      <c r="N234" s="18">
        <f t="shared" si="490"/>
        <v>12.224593917646061</v>
      </c>
      <c r="O234" s="18">
        <f>IF(ISNUMBER(M234),O233+M234*0.5,IF(ISNUMBER(M435),0,""))</f>
        <v>733.84760106120495</v>
      </c>
      <c r="P234" s="18">
        <f>IF(ISNUMBER(N234),P233+N234*0.5,IF(ISNUMBER(N435),0,""))</f>
        <v>829.25397152788059</v>
      </c>
      <c r="Q234" s="18">
        <f>IF(ISNUMBER(O234), O234*COS(RADIANS(-$C234+Графики!$B$3))+P234*SIN(RADIANS(-$C234+Графики!$B$3)),"")</f>
        <v>733.84760106120495</v>
      </c>
      <c r="R234" s="19">
        <f>IF(ISNUMBER(O234), O234*COS(RADIANS(-$C234+Графики!$B$5))+P234*SIN(RADIANS(-$C234+Графики!$B$5)),"")</f>
        <v>829.25397152788059</v>
      </c>
      <c r="S234" s="29">
        <v>-0.53751221635609814</v>
      </c>
      <c r="T234" s="25">
        <v>0.50287099301810023</v>
      </c>
      <c r="U234" s="25">
        <v>-0.7369261012568934</v>
      </c>
      <c r="V234" s="25">
        <v>0.71057378823925277</v>
      </c>
      <c r="W234" s="18">
        <f t="shared" si="491"/>
        <v>9.078931513552023</v>
      </c>
      <c r="X234" s="18">
        <f t="shared" si="492"/>
        <v>12.631483571445324</v>
      </c>
      <c r="Y234" s="18">
        <f>IF(ISNUMBER(W234),Y233+W234*0.5,IF(ISNUMBER(W435),0,""))</f>
        <v>731.43478694916018</v>
      </c>
      <c r="Z234" s="18">
        <f>IF(ISNUMBER(X234),Z233+X234*0.5,IF(ISNUMBER(X435),0,""))</f>
        <v>830.29429847219069</v>
      </c>
      <c r="AA234" s="18">
        <f>IF(ISNUMBER(Y234), Y234*COS(RADIANS(-$C234+Графики!$B$3))+Z234*SIN(RADIANS(-$C234+Графики!$B$3)),"")</f>
        <v>731.43478694916018</v>
      </c>
      <c r="AB234" s="18">
        <f>IF(ISNUMBER(Y234), Y234*COS(RADIANS(-$C234+Графики!$B$5))+Z234*SIN(RADIANS(-$C234+Графики!$B$5)),"")</f>
        <v>830.29429847219069</v>
      </c>
      <c r="AC234" s="24">
        <v>-0.46861540126993662</v>
      </c>
      <c r="AD234" s="25">
        <v>0.43168695465064844</v>
      </c>
      <c r="AE234" s="25">
        <v>-0.79836418676791154</v>
      </c>
      <c r="AF234" s="25">
        <v>0.73280194605657634</v>
      </c>
      <c r="AG234" s="18">
        <f t="shared" si="493"/>
        <v>7.8565393604683527</v>
      </c>
      <c r="AH234" s="18">
        <f t="shared" si="494"/>
        <v>13.361547599490052</v>
      </c>
      <c r="AI234" s="18">
        <f>IF(ISNUMBER(AG234),AI233+AG234*0.5,IF(ISNUMBER(AG435),0,""))</f>
        <v>732.944880518329</v>
      </c>
      <c r="AJ234" s="18">
        <f>IF(ISNUMBER(AH234),AJ233+AH234*0.5,IF(ISNUMBER(AH435),0,""))</f>
        <v>832.4672695479519</v>
      </c>
      <c r="AK234" s="18">
        <f>IF(ISNUMBER(AI234), AI234*COS(RADIANS(-$C234+Графики!$B$3))+AJ234*SIN(RADIANS(-$C234+Графики!$B$3)),"")</f>
        <v>732.944880518329</v>
      </c>
      <c r="AL234" s="19">
        <f>IF(ISNUMBER(AI234), AI234*COS(RADIANS(-$C234+Графики!$B$5))+AJ234*SIN(RADIANS(-$C234+Графики!$B$5)),"")</f>
        <v>832.4672695479519</v>
      </c>
      <c r="AM234" s="24">
        <v>-0.48226161696045633</v>
      </c>
      <c r="AN234" s="25">
        <v>0.37147244220568054</v>
      </c>
      <c r="AO234" s="25">
        <v>-0.81263237335829608</v>
      </c>
      <c r="AP234" s="25">
        <v>0.68712641299157573</v>
      </c>
      <c r="AQ234" s="18">
        <f t="shared" si="495"/>
        <v>7.4501662124942145</v>
      </c>
      <c r="AR234" s="18">
        <f t="shared" si="496"/>
        <v>13.087490765456971</v>
      </c>
      <c r="AS234" s="18">
        <f>IF(ISNUMBER(AQ234),AS233+AQ234*0.5,IF(ISNUMBER(AQ435),0,""))</f>
        <v>722.28779490604518</v>
      </c>
      <c r="AT234" s="18">
        <f>IF(ISNUMBER(AR234),AT233+AR234*0.5,IF(ISNUMBER(AR435),0,""))</f>
        <v>821.89670834219783</v>
      </c>
      <c r="AU234" s="18">
        <f>IF(ISNUMBER(AS234), AS234*COS(RADIANS(-$C234+Графики!$B$3))+AT234*SIN(RADIANS(-$C234+Графики!$B$3)),"")</f>
        <v>722.28779490604518</v>
      </c>
      <c r="AV234" s="19">
        <f>IF(ISNUMBER(AS234), AS234*COS(RADIANS(-$C234+Графики!$B$5))+AT234*SIN(RADIANS(-$C234+Графики!$B$5)),"")</f>
        <v>821.89670834219783</v>
      </c>
      <c r="AW234" s="24">
        <v>-0.45156690415939837</v>
      </c>
      <c r="AX234" s="25">
        <v>0.38284313876215614</v>
      </c>
      <c r="AY234" s="25">
        <v>-0.75383196455116408</v>
      </c>
      <c r="AZ234" s="25">
        <v>0.7414460577323676</v>
      </c>
      <c r="BA234" s="18">
        <f t="shared" si="497"/>
        <v>7.2815369333474402</v>
      </c>
      <c r="BB234" s="18">
        <f t="shared" si="498"/>
        <v>13.048392061369979</v>
      </c>
      <c r="BC234" s="18">
        <f>IF(ISNUMBER(BA234),BC233+BA234*0.5,IF(ISNUMBER(BA435),0,""))</f>
        <v>722.51537846215024</v>
      </c>
      <c r="BD234" s="18">
        <f>IF(ISNUMBER(BB234),BD233+BB234*0.5,IF(ISNUMBER(BB435),0,""))</f>
        <v>827.94712814942136</v>
      </c>
      <c r="BE234" s="18">
        <f>IF(ISNUMBER(BC234), BC234*COS(RADIANS(-$C234+Графики!$B$3))+BD234*SIN(RADIANS(-$C234+Графики!$B$3)),"")</f>
        <v>722.51537846215024</v>
      </c>
      <c r="BF234" s="19">
        <f>IF(ISNUMBER(BC234), BC234*COS(RADIANS(-$C234+Графики!$B$5))+BD234*SIN(RADIANS(-$C234+Графики!$B$5)),"")</f>
        <v>827.94712814942136</v>
      </c>
      <c r="BG234" s="24">
        <v>-0.52057547680413974</v>
      </c>
      <c r="BH234" s="25">
        <v>0.35619894831477616</v>
      </c>
      <c r="BI234" s="25">
        <v>-0.79375777725356345</v>
      </c>
      <c r="BJ234" s="25">
        <v>0.63385209782803376</v>
      </c>
      <c r="BK234" s="18">
        <f t="shared" si="499"/>
        <v>7.6512256037801647</v>
      </c>
      <c r="BL234" s="18">
        <f t="shared" si="500"/>
        <v>12.457924109864901</v>
      </c>
      <c r="BM234" s="18">
        <f>IF(ISNUMBER(BK234),BM233+BK234*0.5,IF(ISNUMBER(BK435),0,""))</f>
        <v>730.92628214011597</v>
      </c>
      <c r="BN234" s="18">
        <f>IF(ISNUMBER(BL234),BN233+BL234*0.5,IF(ISNUMBER(BL435),0,""))</f>
        <v>816.06967019587432</v>
      </c>
      <c r="BO234" s="18">
        <f>IF(ISNUMBER(BM234), BM234*COS(RADIANS(-$C234+Графики!$B$3))+BN234*SIN(RADIANS(-$C234+Графики!$B$3)),"")</f>
        <v>730.92628214011597</v>
      </c>
      <c r="BP234" s="19">
        <f>IF(ISNUMBER(BM234), BM234*COS(RADIANS(-$C234+Графики!$B$5))+BN234*SIN(RADIANS(-$C234+Графики!$B$5)),"")</f>
        <v>816.06967019587432</v>
      </c>
      <c r="BQ234" s="24">
        <v>-0.46049233303762283</v>
      </c>
      <c r="BR234" s="25">
        <v>0.4434065591956845</v>
      </c>
      <c r="BS234" s="25">
        <v>-0.79425114907975591</v>
      </c>
      <c r="BT234" s="25">
        <v>0.80643505811648097</v>
      </c>
      <c r="BU234" s="18">
        <f t="shared" si="501"/>
        <v>7.8879240880964527</v>
      </c>
      <c r="BV234" s="18">
        <f t="shared" si="502"/>
        <v>13.968168042643249</v>
      </c>
      <c r="BW234" s="18">
        <f>IF(ISNUMBER(BU234),BW233+BU234*0.5,IF(ISNUMBER(BU435),0,""))</f>
        <v>733.64235701750363</v>
      </c>
      <c r="BX234" s="18">
        <f>IF(ISNUMBER(BV234),BX233+BV234*0.5,IF(ISNUMBER(BV435),0,""))</f>
        <v>824.40599342563758</v>
      </c>
      <c r="BY234" s="18">
        <f>IF(ISNUMBER(BW234), BW234*COS(RADIANS(-$C234+Графики!$B$3))+BX234*SIN(RADIANS(-$C234+Графики!$B$3)),"")</f>
        <v>733.64235701750363</v>
      </c>
      <c r="BZ234" s="19">
        <f>IF(ISNUMBER(BW234), BW234*COS(RADIANS(-$C234+Графики!$B$5))+BX234*SIN(RADIANS(-$C234+Графики!$B$5)),"")</f>
        <v>824.40599342563758</v>
      </c>
      <c r="CA234" s="29">
        <v>-0.50546522274847794</v>
      </c>
      <c r="CB234" s="25">
        <v>0.39100810990184487</v>
      </c>
      <c r="CC234" s="25">
        <v>-0.86509087108621907</v>
      </c>
      <c r="CD234" s="25">
        <v>0.6241893405371105</v>
      </c>
      <c r="CE234" s="18">
        <f t="shared" si="503"/>
        <v>7.8231258557631724</v>
      </c>
      <c r="CF234" s="18">
        <f t="shared" si="504"/>
        <v>12.996055727528205</v>
      </c>
      <c r="CG234" s="18">
        <f>IF(ISNUMBER(CE234),CG233+CE234*0.5,IF(ISNUMBER(CE435),0,""))</f>
        <v>739.98664263221053</v>
      </c>
      <c r="CH234" s="18">
        <f>IF(ISNUMBER(CF234),CH233+CF234*0.5,IF(ISNUMBER(CF435),0,""))</f>
        <v>839.42233689739669</v>
      </c>
      <c r="CI234" s="18">
        <f>IF(ISNUMBER(CG234), CG234*COS(RADIANS(-$C234+Графики!$B$3))+CH234*SIN(RADIANS(-$C234+Графики!$B$3)),"")</f>
        <v>739.98664263221053</v>
      </c>
      <c r="CJ234" s="19">
        <f>IF(ISNUMBER(CG234), CG234*COS(RADIANS(-$C234+Графики!$B$5))+CH234*SIN(RADIANS(-$C234+Графики!$B$5)),"")</f>
        <v>839.42233689739669</v>
      </c>
      <c r="CK234" s="24">
        <v>-0.444378389958898</v>
      </c>
      <c r="CL234" s="25">
        <v>0.44180045101685039</v>
      </c>
      <c r="CM234" s="25">
        <v>-0.81384857031257696</v>
      </c>
      <c r="CN234" s="25">
        <v>0.7090999750128274</v>
      </c>
      <c r="CO234" s="18">
        <f t="shared" si="505"/>
        <v>7.73329218613903</v>
      </c>
      <c r="CP234" s="18">
        <f t="shared" si="506"/>
        <v>13.289841987669822</v>
      </c>
      <c r="CQ234" s="18">
        <f>IF(ISNUMBER(CO234),CQ233+CO234*0.5,IF(ISNUMBER(CO435),0,""))</f>
        <v>737.77193444326338</v>
      </c>
      <c r="CR234" s="18">
        <f>IF(ISNUMBER(CP234),CR233+CP234*0.5,IF(ISNUMBER(CP435),0,""))</f>
        <v>832.58918815944548</v>
      </c>
      <c r="CS234" s="18">
        <f>IF(ISNUMBER(CQ234), CQ234*COS(RADIANS(-$C234+Графики!$B$3))+CR234*SIN(RADIANS(-$C234+Графики!$B$3)),"")</f>
        <v>737.77193444326338</v>
      </c>
      <c r="CT234" s="19">
        <f>IF(ISNUMBER(CQ234), CQ234*COS(RADIANS(-$C234+Графики!$B$5))+CR234*SIN(RADIANS(-$C234+Графики!$B$5)),"")</f>
        <v>832.58918815944548</v>
      </c>
      <c r="CU234" s="24">
        <v>-0.49172686667744492</v>
      </c>
      <c r="CV234" s="25">
        <v>0.4957553530503146</v>
      </c>
      <c r="CW234" s="25">
        <v>-0.92523785330583075</v>
      </c>
      <c r="CX234" s="25">
        <v>0.75636836061161661</v>
      </c>
      <c r="CY234" s="18">
        <f t="shared" si="507"/>
        <v>8.6173013655859148</v>
      </c>
      <c r="CZ234" s="18">
        <f t="shared" si="508"/>
        <v>14.674255882544067</v>
      </c>
      <c r="DA234" s="18">
        <f>IF(ISNUMBER(CY234),DA233+CY234*0.5,IF(ISNUMBER(CY435),0,""))</f>
        <v>733.04203312651566</v>
      </c>
      <c r="DB234" s="18">
        <f>IF(ISNUMBER(CZ234),DB233+CZ234*0.5,IF(ISNUMBER(CZ435),0,""))</f>
        <v>832.47438237864594</v>
      </c>
      <c r="DC234" s="18">
        <f>IF(ISNUMBER(DA234), DA234*COS(RADIANS(-$C234+Графики!$B$3))+DB234*SIN(RADIANS(-$C234+Графики!$B$3)),"")</f>
        <v>733.04203312651566</v>
      </c>
      <c r="DD234" s="19">
        <f>IF(ISNUMBER(DA234), DA234*COS(RADIANS(-$C234+Графики!$B$5))+DB234*SIN(RADIANS(-$C234+Графики!$B$5)),"")</f>
        <v>832.47438237864594</v>
      </c>
      <c r="DE234" s="24">
        <v>-0.38208103190253584</v>
      </c>
      <c r="DF234" s="25">
        <v>0.46810568786002482</v>
      </c>
      <c r="DG234" s="25">
        <v>-0.82378883426509508</v>
      </c>
      <c r="DH234" s="25">
        <v>0.669879258092272</v>
      </c>
      <c r="DI234" s="18">
        <f t="shared" si="509"/>
        <v>7.4192106919187406</v>
      </c>
      <c r="DJ234" s="18">
        <f t="shared" si="510"/>
        <v>13.034343967184341</v>
      </c>
      <c r="DK234" s="18">
        <f>IF(ISNUMBER(DI234),DK233+DI234*0.5,IF(ISNUMBER(DI435),0,""))</f>
        <v>721.83573180810276</v>
      </c>
      <c r="DL234" s="18">
        <f>IF(ISNUMBER(DJ234),DL233+DJ234*0.5,IF(ISNUMBER(DJ435),0,""))</f>
        <v>831.78385617286381</v>
      </c>
      <c r="DM234" s="18">
        <f>IF(ISNUMBER(DK234), DK234*COS(RADIANS(-$C234+Графики!$B$3))+DL234*SIN(RADIANS(-$C234+Графики!$B$3)),"")</f>
        <v>721.83573180810276</v>
      </c>
      <c r="DN234" s="19">
        <f>IF(ISNUMBER(DK234), DK234*COS(RADIANS(-$C234+Графики!$B$5))+DL234*SIN(RADIANS(-$C234+Графики!$B$5)),"")</f>
        <v>831.78385617286381</v>
      </c>
      <c r="DO234" s="24">
        <v>-0.50139262935021289</v>
      </c>
      <c r="DP234" s="25">
        <v>0.36681158099085787</v>
      </c>
      <c r="DQ234" s="25">
        <v>-0.86545856954776212</v>
      </c>
      <c r="DR234" s="25">
        <v>0.79575025503500008</v>
      </c>
      <c r="DS234" s="18">
        <f t="shared" si="511"/>
        <v>7.5764385388730995</v>
      </c>
      <c r="DT234" s="18">
        <f t="shared" si="512"/>
        <v>14.496274015486595</v>
      </c>
      <c r="DU234" s="18">
        <f>IF(ISNUMBER(DS234),DU233+DS234*0.5,IF(ISNUMBER(DS435),0,""))</f>
        <v>740.66103504436046</v>
      </c>
      <c r="DV234" s="18">
        <f>IF(ISNUMBER(DT234),DV233+DT234*0.5,IF(ISNUMBER(DT435),0,""))</f>
        <v>831.26774052860344</v>
      </c>
      <c r="DW234" s="18">
        <f>IF(ISNUMBER(DU234), DU234*COS(RADIANS(-$C234+Графики!$B$3))+DV234*SIN(RADIANS(-$C234+Графики!$B$3)),"")</f>
        <v>740.66103504436046</v>
      </c>
      <c r="DX234" s="19">
        <f>IF(ISNUMBER(DU234), DU234*COS(RADIANS(-$C234+Графики!$B$5))+DV234*SIN(RADIANS(-$C234+Графики!$B$5)),"")</f>
        <v>831.26774052860344</v>
      </c>
      <c r="DY234" s="24">
        <v>-0.40362702203209577</v>
      </c>
      <c r="DZ234" s="25">
        <v>0.50832911816858983</v>
      </c>
      <c r="EA234" s="25">
        <v>-0.84678413650161533</v>
      </c>
      <c r="EB234" s="25">
        <v>0.78713594863030656</v>
      </c>
      <c r="EC234" s="18">
        <f t="shared" si="513"/>
        <v>7.9582346339394281</v>
      </c>
      <c r="ED234" s="18">
        <f t="shared" si="514"/>
        <v>14.258159453456678</v>
      </c>
      <c r="EE234" s="18">
        <f>IF(ISNUMBER(EC234),EE233+EC234*0.5,IF(ISNUMBER(EC435),0,""))</f>
        <v>727.64417890445543</v>
      </c>
      <c r="EF234" s="18">
        <f>IF(ISNUMBER(ED234),EF233+ED234*0.5,IF(ISNUMBER(ED435),0,""))</f>
        <v>824.82373355439927</v>
      </c>
      <c r="EG234" s="18">
        <f>IF(ISNUMBER(EE234), EE234*COS(RADIANS(-$C234+Графики!$B$3))+EF234*SIN(RADIANS(-$C234+Графики!$B$3)),"")</f>
        <v>727.64417890445543</v>
      </c>
      <c r="EH234" s="19">
        <f>IF(ISNUMBER(EE234), EE234*COS(RADIANS(-$C234+Графики!$B$5))+EF234*SIN(RADIANS(-$C234+Графики!$B$5)),"")</f>
        <v>824.82373355439927</v>
      </c>
      <c r="EI234" s="24">
        <v>-0.46833792200007884</v>
      </c>
      <c r="EJ234" s="25">
        <v>0.53484644160388173</v>
      </c>
      <c r="EK234" s="25">
        <v>-0.83554328437373993</v>
      </c>
      <c r="EL234" s="25">
        <v>0.697185928333098</v>
      </c>
      <c r="EM234" s="18">
        <f t="shared" si="515"/>
        <v>8.7543232516229406</v>
      </c>
      <c r="EN234" s="18">
        <f t="shared" si="516"/>
        <v>13.375186825780739</v>
      </c>
      <c r="EO234" s="18">
        <f>IF(ISNUMBER(EM234),EO233+EM234*0.5,IF(ISNUMBER(EM435),0,""))</f>
        <v>736.22155838690423</v>
      </c>
      <c r="EP234" s="18">
        <f>IF(ISNUMBER(EN234),EP233+EN234*0.5,IF(ISNUMBER(EN435),0,""))</f>
        <v>828.85550519237165</v>
      </c>
      <c r="EQ234" s="18">
        <f>IF(ISNUMBER(EO234), EO234*COS(RADIANS(-$C234+Графики!$B$3))+EP234*SIN(RADIANS(-$C234+Графики!$B$3)),"")</f>
        <v>736.22155838690423</v>
      </c>
      <c r="ER234" s="19">
        <f>IF(ISNUMBER(EO234), EO234*COS(RADIANS(-$C234+Графики!$B$5))+EP234*SIN(RADIANS(-$C234+Графики!$B$5)),"")</f>
        <v>828.85550519237165</v>
      </c>
      <c r="ES234" s="24">
        <v>-0.45864981059883547</v>
      </c>
      <c r="ET234" s="25">
        <v>0.41270479594637921</v>
      </c>
      <c r="EU234" s="25">
        <v>-0.75953449834561038</v>
      </c>
      <c r="EV234" s="25">
        <v>0.6112460410792484</v>
      </c>
      <c r="EW234" s="18">
        <f t="shared" si="517"/>
        <v>7.6039301401824124</v>
      </c>
      <c r="EX234" s="18">
        <f t="shared" si="518"/>
        <v>11.962031574329441</v>
      </c>
      <c r="EY234" s="18">
        <f>IF(ISNUMBER(EW234),EY233+EW234*0.5,IF(ISNUMBER(EW435),0,""))</f>
        <v>720.85246238468324</v>
      </c>
      <c r="EZ234" s="18">
        <f>IF(ISNUMBER(EX234),EZ233+EX234*0.5,IF(ISNUMBER(EX435),0,""))</f>
        <v>827.56135325004107</v>
      </c>
      <c r="FA234" s="18">
        <f>IF(ISNUMBER(EY234), EY234*COS(RADIANS(-$C234+Графики!$B$3))+EZ234*SIN(RADIANS(-$C234+Графики!$B$3)),"")</f>
        <v>720.85246238468324</v>
      </c>
      <c r="FB234" s="19">
        <f>IF(ISNUMBER(EY234), EY234*COS(RADIANS(-$C234+Графики!$B$5))+EZ234*SIN(RADIANS(-$C234+Графики!$B$5)),"")</f>
        <v>827.56135325004107</v>
      </c>
      <c r="FC234" s="24">
        <v>-0.54301570767487806</v>
      </c>
      <c r="FD234" s="25">
        <v>0.47744216336997192</v>
      </c>
      <c r="FE234" s="25">
        <v>-0.84868479634853011</v>
      </c>
      <c r="FF234" s="25">
        <v>0.73013208565390064</v>
      </c>
      <c r="FG234" s="18">
        <f t="shared" si="519"/>
        <v>8.9050571643758563</v>
      </c>
      <c r="FH234" s="18">
        <f t="shared" si="520"/>
        <v>13.777340543365405</v>
      </c>
      <c r="FI234" s="18">
        <f>IF(ISNUMBER(FG234),FI233+FG234*0.5,IF(ISNUMBER(FG435),0,""))</f>
        <v>730.04573902476386</v>
      </c>
      <c r="FJ234" s="18">
        <f>IF(ISNUMBER(FH234),FJ233+FH234*0.5,IF(ISNUMBER(FH435),0,""))</f>
        <v>831.15067853428332</v>
      </c>
      <c r="FK234" s="18">
        <f>IF(ISNUMBER(FI234), FI234*COS(RADIANS(-$C234+Графики!$B$3))+FJ234*SIN(RADIANS(-$C234+Графики!$B$3)),"")</f>
        <v>730.04573902476386</v>
      </c>
      <c r="FL234" s="19">
        <f>IF(ISNUMBER(FI234), FI234*COS(RADIANS(-$C234+Графики!$B$5))+FJ234*SIN(RADIANS(-$C234+Графики!$B$5)),"")</f>
        <v>831.15067853428332</v>
      </c>
      <c r="FM234" s="24">
        <v>-0.37703181201306679</v>
      </c>
      <c r="FN234" s="25">
        <v>0.48062539242762392</v>
      </c>
      <c r="FO234" s="25">
        <v>-0.8485264344641783</v>
      </c>
      <c r="FP234" s="25">
        <v>0.78137412115392679</v>
      </c>
      <c r="FQ234" s="18">
        <f t="shared" si="521"/>
        <v>7.4844011590142516</v>
      </c>
      <c r="FR234" s="18">
        <f t="shared" si="522"/>
        <v>14.223085998167456</v>
      </c>
      <c r="FS234" s="18">
        <f>IF(ISNUMBER(FQ234),FS233+FQ234*0.5,IF(ISNUMBER(FQ435),0,""))</f>
        <v>733.92945845954023</v>
      </c>
      <c r="FT234" s="18">
        <f>IF(ISNUMBER(FR234),FT233+FR234*0.5,IF(ISNUMBER(FR435),0,""))</f>
        <v>825.75783828723627</v>
      </c>
      <c r="FU234" s="18">
        <f>IF(ISNUMBER(FS234), FS234*COS(RADIANS(-$C234+Графики!$B$3))+FT234*SIN(RADIANS(-$C234+Графики!$B$3)),"")</f>
        <v>733.92945845954023</v>
      </c>
      <c r="FV234" s="19">
        <f>IF(ISNUMBER(FS234), FS234*COS(RADIANS(-$C234+Графики!$B$5))+FT234*SIN(RADIANS(-$C234+Графики!$B$5)),"")</f>
        <v>825.75783828723627</v>
      </c>
      <c r="FW234" s="24">
        <v>-0.49642597360724627</v>
      </c>
      <c r="FX234" s="25">
        <v>0.46544797829956452</v>
      </c>
      <c r="FY234" s="25">
        <v>-0.89465878159040124</v>
      </c>
      <c r="FZ234" s="25">
        <v>0.75327578296963349</v>
      </c>
      <c r="GA234" s="18">
        <f t="shared" si="523"/>
        <v>8.3938351551826322</v>
      </c>
      <c r="GB234" s="18">
        <f t="shared" si="524"/>
        <v>14.380446318940569</v>
      </c>
      <c r="GC234" s="18">
        <f>IF(ISNUMBER(GA234),GC233+GA234*0.5,IF(ISNUMBER(GA435),0,""))</f>
        <v>737.84251481078081</v>
      </c>
      <c r="GD234" s="18">
        <f>IF(ISNUMBER(GB234),GD233+GB234*0.5,IF(ISNUMBER(GB435),0,""))</f>
        <v>817.11254338931224</v>
      </c>
      <c r="GE234" s="18">
        <f>IF(ISNUMBER(GC234), GC234*COS(RADIANS(-$C234+Графики!$B$3))+GD234*SIN(RADIANS(-$C234+Графики!$B$3)),"")</f>
        <v>737.84251481078081</v>
      </c>
      <c r="GF234" s="19">
        <f>IF(ISNUMBER(GC234), GC234*COS(RADIANS(-$C234+Графики!$B$5))+GD234*SIN(RADIANS(-$C234+Графики!$B$5)),"")</f>
        <v>817.11254338931224</v>
      </c>
      <c r="GG234" s="24">
        <v>-0.36145384944310532</v>
      </c>
      <c r="GH234" s="25">
        <v>0.37861434705585306</v>
      </c>
      <c r="GI234" s="25">
        <v>-0.8402730003653095</v>
      </c>
      <c r="GJ234" s="25">
        <v>0.7774484360546331</v>
      </c>
      <c r="GK234" s="18">
        <f t="shared" si="525"/>
        <v>6.4582684633564851</v>
      </c>
      <c r="GL234" s="18">
        <f t="shared" si="526"/>
        <v>14.116813803887096</v>
      </c>
      <c r="GM234" s="18">
        <f>IF(ISNUMBER(GK234),GM233+GK234*0.5,IF(ISNUMBER(GK435),0,""))</f>
        <v>737.54698495301056</v>
      </c>
      <c r="GN234" s="18">
        <f>IF(ISNUMBER(GL234),GN233+GL234*0.5,IF(ISNUMBER(GL435),0,""))</f>
        <v>831.31414248671229</v>
      </c>
      <c r="GO234" s="18">
        <f>IF(ISNUMBER(GM234), GM234*COS(RADIANS(-$C234+Графики!$B$3))+GN234*SIN(RADIANS(-$C234+Графики!$B$3)),"")</f>
        <v>737.54698495301056</v>
      </c>
      <c r="GP234" s="19">
        <f>IF(ISNUMBER(GM234), GM234*COS(RADIANS(-$C234+Графики!$B$5))+GN234*SIN(RADIANS(-$C234+Графики!$B$5)),"")</f>
        <v>831.31414248671229</v>
      </c>
      <c r="GQ234" s="24">
        <v>-0.50949277564263995</v>
      </c>
      <c r="GR234" s="25">
        <v>0.40809266488371321</v>
      </c>
      <c r="GS234" s="25">
        <v>-0.82826682591682355</v>
      </c>
      <c r="GT234" s="25">
        <v>0.80770399656103531</v>
      </c>
      <c r="GU234" s="18">
        <f t="shared" si="527"/>
        <v>8.0073579812993572</v>
      </c>
      <c r="GV234" s="18">
        <f t="shared" si="528"/>
        <v>14.276053691379456</v>
      </c>
      <c r="GW234" s="18">
        <f>IF(ISNUMBER(GU234),GW233+GU234*0.5,IF(ISNUMBER(GU435),0,""))</f>
        <v>735.19570217232115</v>
      </c>
      <c r="GX234" s="18">
        <f>IF(ISNUMBER(GV234),GX233+GV234*0.5,IF(ISNUMBER(GV435),0,""))</f>
        <v>829.77831904114771</v>
      </c>
      <c r="GY234" s="18">
        <f>IF(ISNUMBER(GW234), GW234*COS(RADIANS(-$C234+Графики!$B$3))+GX234*SIN(RADIANS(-$C234+Графики!$B$3)),"")</f>
        <v>735.19570217232115</v>
      </c>
      <c r="GZ234" s="19">
        <f>IF(ISNUMBER(GW234), GW234*COS(RADIANS(-$C234+Графики!$B$5))+GX234*SIN(RADIANS(-$C234+Графики!$B$5)),"")</f>
        <v>829.77831904114771</v>
      </c>
      <c r="HA234" s="24">
        <v>-0.47605009331299697</v>
      </c>
      <c r="HB234" s="25">
        <v>0.48637391236926963</v>
      </c>
      <c r="HC234" s="25">
        <v>-0.84487960054054922</v>
      </c>
      <c r="HD234" s="25">
        <v>0.67861682631576481</v>
      </c>
      <c r="HE234" s="18">
        <f t="shared" si="529"/>
        <v>8.3986351107053796</v>
      </c>
      <c r="HF234" s="18">
        <f t="shared" si="530"/>
        <v>13.294622733587145</v>
      </c>
      <c r="HG234" s="18">
        <f>IF(ISNUMBER(HE234),HG233+HE234*0.5,IF(ISNUMBER(HE435),0,""))</f>
        <v>737.87585200230922</v>
      </c>
      <c r="HH234" s="18">
        <f>IF(ISNUMBER(HF234),HH233+HF234*0.5,IF(ISNUMBER(HF435),0,""))</f>
        <v>823.69743035261047</v>
      </c>
      <c r="HI234" s="18">
        <f>IF(ISNUMBER(HG234), HG234*COS(RADIANS(-$C234+Графики!$B$3))+HH234*SIN(RADIANS(-$C234+Графики!$B$3)),"")</f>
        <v>737.87585200230922</v>
      </c>
      <c r="HJ234" s="19">
        <f>IF(ISNUMBER(HG234), HG234*COS(RADIANS(-$C234+Графики!$B$5))+HH234*SIN(RADIANS(-$C234+Графики!$B$5)),"")</f>
        <v>823.69743035261047</v>
      </c>
      <c r="HK234" s="24">
        <v>-0.36668697492305835</v>
      </c>
      <c r="HL234" s="25">
        <v>0.35545292618759117</v>
      </c>
      <c r="HM234" s="25">
        <v>-0.88696010110452128</v>
      </c>
      <c r="HN234" s="25">
        <v>0.77605900662213234</v>
      </c>
      <c r="HO234" s="18">
        <f t="shared" si="531"/>
        <v>6.3018177558743504</v>
      </c>
      <c r="HP234" s="18">
        <f t="shared" si="532"/>
        <v>14.512070054337068</v>
      </c>
      <c r="HQ234" s="18">
        <f>IF(ISNUMBER(HO234),HQ233+HO234*0.5,IF(ISNUMBER(HO435),0,""))</f>
        <v>734.91973112155529</v>
      </c>
      <c r="HR234" s="18">
        <f>IF(ISNUMBER(HP234),HR233+HP234*0.5,IF(ISNUMBER(HP435),0,""))</f>
        <v>839.19958457268922</v>
      </c>
      <c r="HS234" s="18">
        <f>IF(ISNUMBER(HQ234), HQ234*COS(RADIANS(-$C234+Графики!$B$3))+HR234*SIN(RADIANS(-$C234+Графики!$B$3)),"")</f>
        <v>734.91973112155529</v>
      </c>
      <c r="HT234" s="19">
        <f>IF(ISNUMBER(HQ234), HQ234*COS(RADIANS(-$C234+Графики!$B$5))+HR234*SIN(RADIANS(-$C234+Графики!$B$5)),"")</f>
        <v>839.19958457268922</v>
      </c>
      <c r="HU234" s="24">
        <v>-0.43253306961128801</v>
      </c>
      <c r="HV234" s="25">
        <v>0.48856519574305401</v>
      </c>
      <c r="HW234" s="25">
        <v>-0.85711072405005795</v>
      </c>
      <c r="HX234" s="25">
        <v>0.69360318650050734</v>
      </c>
      <c r="HY234" s="18">
        <f t="shared" si="533"/>
        <v>8.0380121743924313</v>
      </c>
      <c r="HZ234" s="18">
        <f t="shared" si="534"/>
        <v>13.532118717469137</v>
      </c>
      <c r="IA234" s="18">
        <f>IF(ISNUMBER(HY234),IA233+HY234*0.5,IF(ISNUMBER(HY435),0,""))</f>
        <v>733.97055759688612</v>
      </c>
      <c r="IB234" s="18">
        <f>IF(ISNUMBER(HZ234),IB233+HZ234*0.5,IF(ISNUMBER(HZ435),0,""))</f>
        <v>818.75852945774466</v>
      </c>
      <c r="IC234" s="18">
        <f>IF(ISNUMBER(IA234), IA234*COS(RADIANS(-$C234+Графики!$B$3))+IB234*SIN(RADIANS(-$C234+Графики!$B$3)),"")</f>
        <v>733.97055759688612</v>
      </c>
      <c r="ID234" s="19">
        <f>IF(ISNUMBER(IA234), IA234*COS(RADIANS(-$C234+Графики!$B$5))+IB234*SIN(RADIANS(-$C234+Графики!$B$5)),"")</f>
        <v>818.75852945774466</v>
      </c>
      <c r="IE234" s="24">
        <v>-0.42916474520110193</v>
      </c>
      <c r="IF234" s="25">
        <v>0.46989425618772795</v>
      </c>
      <c r="IG234" s="25">
        <v>-0.74438434269769471</v>
      </c>
      <c r="IH234" s="25">
        <v>0.66797424645557868</v>
      </c>
      <c r="II234" s="18">
        <f t="shared" si="535"/>
        <v>7.8456893797058944</v>
      </c>
      <c r="IJ234" s="18">
        <f t="shared" si="536"/>
        <v>12.324841750990389</v>
      </c>
      <c r="IK234" s="18">
        <f>IF(ISNUMBER(II234),IK233+II234*0.5,IF(ISNUMBER(II435),0,""))</f>
        <v>731.63326172223299</v>
      </c>
      <c r="IL234" s="18">
        <f>IF(ISNUMBER(IJ234),IL233+IJ234*0.5,IF(ISNUMBER(IJ435),0,""))</f>
        <v>821.41058854225298</v>
      </c>
      <c r="IM234" s="18">
        <f>IF(ISNUMBER(IK234), IK234*COS(RADIANS(-$C234+Графики!$B$3))+IL234*SIN(RADIANS(-$C234+Графики!$B$3)),"")</f>
        <v>731.63326172223299</v>
      </c>
      <c r="IN234" s="19">
        <f>IF(ISNUMBER(IK234), IK234*COS(RADIANS(-$C234+Графики!$B$5))+IL234*SIN(RADIANS(-$C234+Графики!$B$5)),"")</f>
        <v>821.41058854225298</v>
      </c>
      <c r="IO234" s="24">
        <v>-0.4781666115611557</v>
      </c>
      <c r="IP234" s="25">
        <v>0.34898061827552251</v>
      </c>
      <c r="IQ234" s="25">
        <v>-0.79778923536201274</v>
      </c>
      <c r="IR234" s="25">
        <v>0.68400086272292626</v>
      </c>
      <c r="IS234" s="18">
        <f t="shared" si="537"/>
        <v>7.2181585983716179</v>
      </c>
      <c r="IT234" s="18">
        <f t="shared" si="538"/>
        <v>12.930697648619859</v>
      </c>
      <c r="IU234" s="18">
        <f>IF(ISNUMBER(IS234),IU233+IS234*0.5,IF(ISNUMBER(IS435),0,""))</f>
        <v>726.16217184529319</v>
      </c>
      <c r="IV234" s="18">
        <f>IF(ISNUMBER(IT234),IV233+IT234*0.5,IF(ISNUMBER(IT435),0,""))</f>
        <v>828.75519653171898</v>
      </c>
      <c r="IW234" s="18">
        <f>IF(ISNUMBER(IU234), IU234*COS(RADIANS(-$C234+Графики!$B$3))+IV234*SIN(RADIANS(-$C234+Графики!$B$3)),"")</f>
        <v>726.16217184529319</v>
      </c>
      <c r="IX234" s="19">
        <f>IF(ISNUMBER(IU234), IU234*COS(RADIANS(-$C234+Графики!$B$5))+IV234*SIN(RADIANS(-$C234+Графики!$B$5)),"")</f>
        <v>828.75519653171898</v>
      </c>
    </row>
    <row r="235" spans="1:258" s="88" customFormat="1" x14ac:dyDescent="0.25">
      <c r="A235" s="44">
        <v>235</v>
      </c>
      <c r="B235" s="50">
        <v>0</v>
      </c>
      <c r="C235" s="11">
        <f>IF(Графики!$A$7="Расчитывать с учетом закручивания скважины",B235,0)</f>
        <v>0</v>
      </c>
      <c r="D235" s="47">
        <v>116</v>
      </c>
      <c r="E235" s="34">
        <f>IF(ISNUMBER(INDEX($I$1:$IX$303,$A235,E$1) ),INDEX($I$1:$IX$303,$A235,E$1),0)</f>
        <v>9.7011005665112862</v>
      </c>
      <c r="F235" s="35">
        <f>IF(ISNUMBER(INDEX($I$1:$IX$303,$A235,F$1) ),INDEX($I$1:$IX$303,$A235,F$1),0)</f>
        <v>15.776954337386709</v>
      </c>
      <c r="G235" s="35">
        <f>IF(ISNUMBER(INDEX($I$1:$IX$303,$A235,G$1) ),INDEX($I$1:$IX$303,$A235,G$1)-$G$305,0)</f>
        <v>-239.21800454495406</v>
      </c>
      <c r="H235" s="36">
        <f>IF(ISNUMBER(INDEX($I$1:$IX$303,$A235,H$1) ),INDEX($I$1:$IX$303,$A235,H$1)-$H$305,0)</f>
        <v>-318.28721478746354</v>
      </c>
      <c r="I235" s="29">
        <v>-0.52260990069509483</v>
      </c>
      <c r="J235" s="25">
        <v>0.5890717749336386</v>
      </c>
      <c r="K235" s="25">
        <v>-0.77504596155527483</v>
      </c>
      <c r="L235" s="25">
        <v>1.0329348427140359</v>
      </c>
      <c r="M235" s="18">
        <f t="shared" si="489"/>
        <v>9.7011005665112862</v>
      </c>
      <c r="N235" s="18">
        <f t="shared" si="490"/>
        <v>15.776954337386709</v>
      </c>
      <c r="O235" s="18">
        <f>IF(ISNUMBER(M235),O234+M235*0.5,IF(ISNUMBER(M436),0,""))</f>
        <v>738.6981513444606</v>
      </c>
      <c r="P235" s="18">
        <f>IF(ISNUMBER(N235),P234+N235*0.5,IF(ISNUMBER(N436),0,""))</f>
        <v>837.14244869657398</v>
      </c>
      <c r="Q235" s="18">
        <f>IF(ISNUMBER(O235), O235*COS(RADIANS(-$C235+Графики!$B$3))+P235*SIN(RADIANS(-$C235+Графики!$B$3)),"")</f>
        <v>738.6981513444606</v>
      </c>
      <c r="R235" s="19">
        <f>IF(ISNUMBER(O235), O235*COS(RADIANS(-$C235+Графики!$B$5))+P235*SIN(RADIANS(-$C235+Графики!$B$5)),"")</f>
        <v>837.14244869657398</v>
      </c>
      <c r="S235" s="29">
        <v>-0.60529873636207987</v>
      </c>
      <c r="T235" s="25">
        <v>0.43797056798987632</v>
      </c>
      <c r="U235" s="25">
        <v>-0.9571126667540869</v>
      </c>
      <c r="V235" s="25">
        <v>1.0461665757162428</v>
      </c>
      <c r="W235" s="18">
        <f t="shared" si="491"/>
        <v>9.1041164025917265</v>
      </c>
      <c r="X235" s="18">
        <f t="shared" si="492"/>
        <v>17.481018860697201</v>
      </c>
      <c r="Y235" s="18">
        <f>IF(ISNUMBER(W235),Y234+W235*0.5,IF(ISNUMBER(W436),0,""))</f>
        <v>735.98684515045602</v>
      </c>
      <c r="Z235" s="18">
        <f>IF(ISNUMBER(X235),Z234+X235*0.5,IF(ISNUMBER(X436),0,""))</f>
        <v>839.03480790253934</v>
      </c>
      <c r="AA235" s="18">
        <f>IF(ISNUMBER(Y235), Y235*COS(RADIANS(-$C235+Графики!$B$3))+Z235*SIN(RADIANS(-$C235+Графики!$B$3)),"")</f>
        <v>735.98684515045602</v>
      </c>
      <c r="AB235" s="18">
        <f>IF(ISNUMBER(Y235), Y235*COS(RADIANS(-$C235+Графики!$B$5))+Z235*SIN(RADIANS(-$C235+Графики!$B$5)),"")</f>
        <v>839.03480790253934</v>
      </c>
      <c r="AC235" s="24">
        <v>-0.52240383034949034</v>
      </c>
      <c r="AD235" s="25">
        <v>0.52273868423222569</v>
      </c>
      <c r="AE235" s="25">
        <v>-0.81008144641771851</v>
      </c>
      <c r="AF235" s="25">
        <v>0.87304103890782825</v>
      </c>
      <c r="AG235" s="18">
        <f t="shared" si="493"/>
        <v>9.1204625669527228</v>
      </c>
      <c r="AH235" s="18">
        <f t="shared" si="494"/>
        <v>14.687486420750481</v>
      </c>
      <c r="AI235" s="18">
        <f>IF(ISNUMBER(AG235),AI234+AG235*0.5,IF(ISNUMBER(AG436),0,""))</f>
        <v>737.50511180180536</v>
      </c>
      <c r="AJ235" s="18">
        <f>IF(ISNUMBER(AH235),AJ234+AH235*0.5,IF(ISNUMBER(AH436),0,""))</f>
        <v>839.81101275832714</v>
      </c>
      <c r="AK235" s="18">
        <f>IF(ISNUMBER(AI235), AI235*COS(RADIANS(-$C235+Графики!$B$3))+AJ235*SIN(RADIANS(-$C235+Графики!$B$3)),"")</f>
        <v>737.50511180180536</v>
      </c>
      <c r="AL235" s="19">
        <f>IF(ISNUMBER(AI235), AI235*COS(RADIANS(-$C235+Графики!$B$5))+AJ235*SIN(RADIANS(-$C235+Графики!$B$5)),"")</f>
        <v>839.81101275832714</v>
      </c>
      <c r="AM235" s="24">
        <v>-0.56084021116904459</v>
      </c>
      <c r="AN235" s="25">
        <v>0.51485857627902532</v>
      </c>
      <c r="AO235" s="25">
        <v>-0.92322542092201632</v>
      </c>
      <c r="AP235" s="25">
        <v>0.88714443547276289</v>
      </c>
      <c r="AQ235" s="18">
        <f t="shared" si="495"/>
        <v>9.3871049331290362</v>
      </c>
      <c r="AR235" s="18">
        <f t="shared" si="496"/>
        <v>15.797800151877469</v>
      </c>
      <c r="AS235" s="18">
        <f>IF(ISNUMBER(AQ235),AS234+AQ235*0.5,IF(ISNUMBER(AQ436),0,""))</f>
        <v>726.98134737260966</v>
      </c>
      <c r="AT235" s="18">
        <f>IF(ISNUMBER(AR235),AT234+AR235*0.5,IF(ISNUMBER(AR436),0,""))</f>
        <v>829.79560841813657</v>
      </c>
      <c r="AU235" s="18">
        <f>IF(ISNUMBER(AS235), AS235*COS(RADIANS(-$C235+Графики!$B$3))+AT235*SIN(RADIANS(-$C235+Графики!$B$3)),"")</f>
        <v>726.98134737260966</v>
      </c>
      <c r="AV235" s="19">
        <f>IF(ISNUMBER(AS235), AS235*COS(RADIANS(-$C235+Графики!$B$5))+AT235*SIN(RADIANS(-$C235+Графики!$B$5)),"")</f>
        <v>829.79560841813657</v>
      </c>
      <c r="AW235" s="24">
        <v>-0.43650241844544846</v>
      </c>
      <c r="AX235" s="25">
        <v>0.48742499773446069</v>
      </c>
      <c r="AY235" s="25">
        <v>-0.93797911517079968</v>
      </c>
      <c r="AZ235" s="25">
        <v>0.92833088232480898</v>
      </c>
      <c r="BA235" s="18">
        <f t="shared" si="497"/>
        <v>8.0627003728244517</v>
      </c>
      <c r="BB235" s="18">
        <f t="shared" si="498"/>
        <v>16.285907153033278</v>
      </c>
      <c r="BC235" s="18">
        <f>IF(ISNUMBER(BA235),BC234+BA235*0.5,IF(ISNUMBER(BA436),0,""))</f>
        <v>726.54672864856252</v>
      </c>
      <c r="BD235" s="18">
        <f>IF(ISNUMBER(BB235),BD234+BB235*0.5,IF(ISNUMBER(BB436),0,""))</f>
        <v>836.09008172593803</v>
      </c>
      <c r="BE235" s="18">
        <f>IF(ISNUMBER(BC235), BC235*COS(RADIANS(-$C235+Графики!$B$3))+BD235*SIN(RADIANS(-$C235+Графики!$B$3)),"")</f>
        <v>726.54672864856252</v>
      </c>
      <c r="BF235" s="19">
        <f>IF(ISNUMBER(BC235), BC235*COS(RADIANS(-$C235+Графики!$B$5))+BD235*SIN(RADIANS(-$C235+Графики!$B$5)),"")</f>
        <v>836.09008172593803</v>
      </c>
      <c r="BG235" s="24">
        <v>-0.51257376103880592</v>
      </c>
      <c r="BH235" s="25">
        <v>0.60690184540884062</v>
      </c>
      <c r="BI235" s="25">
        <v>-0.79834047084698301</v>
      </c>
      <c r="BJ235" s="25">
        <v>1.0373454750886182</v>
      </c>
      <c r="BK235" s="18">
        <f t="shared" si="499"/>
        <v>9.7691122206900989</v>
      </c>
      <c r="BL235" s="18">
        <f t="shared" si="500"/>
        <v>16.018696752816911</v>
      </c>
      <c r="BM235" s="18">
        <f>IF(ISNUMBER(BK235),BM234+BK235*0.5,IF(ISNUMBER(BK436),0,""))</f>
        <v>735.81083825046107</v>
      </c>
      <c r="BN235" s="18">
        <f>IF(ISNUMBER(BL235),BN234+BL235*0.5,IF(ISNUMBER(BL436),0,""))</f>
        <v>824.07901857228273</v>
      </c>
      <c r="BO235" s="18">
        <f>IF(ISNUMBER(BM235), BM235*COS(RADIANS(-$C235+Графики!$B$3))+BN235*SIN(RADIANS(-$C235+Графики!$B$3)),"")</f>
        <v>735.81083825046107</v>
      </c>
      <c r="BP235" s="19">
        <f>IF(ISNUMBER(BM235), BM235*COS(RADIANS(-$C235+Графики!$B$5))+BN235*SIN(RADIANS(-$C235+Графики!$B$5)),"")</f>
        <v>824.07901857228273</v>
      </c>
      <c r="BQ235" s="24">
        <v>-0.58197416898328447</v>
      </c>
      <c r="BR235" s="25">
        <v>0.44373388108721823</v>
      </c>
      <c r="BS235" s="25">
        <v>-0.87854672375914289</v>
      </c>
      <c r="BT235" s="25">
        <v>0.99529420854219508</v>
      </c>
      <c r="BU235" s="18">
        <f t="shared" si="501"/>
        <v>8.9508717935122561</v>
      </c>
      <c r="BV235" s="18">
        <f t="shared" si="502"/>
        <v>16.351618205837163</v>
      </c>
      <c r="BW235" s="18">
        <f>IF(ISNUMBER(BU235),BW234+BU235*0.5,IF(ISNUMBER(BU436),0,""))</f>
        <v>738.11779291425978</v>
      </c>
      <c r="BX235" s="18">
        <f>IF(ISNUMBER(BV235),BX234+BV235*0.5,IF(ISNUMBER(BV436),0,""))</f>
        <v>832.58180252855618</v>
      </c>
      <c r="BY235" s="18">
        <f>IF(ISNUMBER(BW235), BW235*COS(RADIANS(-$C235+Графики!$B$3))+BX235*SIN(RADIANS(-$C235+Графики!$B$3)),"")</f>
        <v>738.11779291425978</v>
      </c>
      <c r="BZ235" s="19">
        <f>IF(ISNUMBER(BW235), BW235*COS(RADIANS(-$C235+Графики!$B$5))+BX235*SIN(RADIANS(-$C235+Графики!$B$5)),"")</f>
        <v>832.58180252855618</v>
      </c>
      <c r="CA235" s="29">
        <v>-0.52245227517919635</v>
      </c>
      <c r="CB235" s="25">
        <v>0.61585219837643379</v>
      </c>
      <c r="CC235" s="25">
        <v>-0.80124125534933777</v>
      </c>
      <c r="CD235" s="25">
        <v>1.0003414693064192</v>
      </c>
      <c r="CE235" s="18">
        <f t="shared" si="503"/>
        <v>9.9334171099698167</v>
      </c>
      <c r="CF235" s="18">
        <f t="shared" si="504"/>
        <v>15.721127484582597</v>
      </c>
      <c r="CG235" s="18">
        <f>IF(ISNUMBER(CE235),CG234+CE235*0.5,IF(ISNUMBER(CE436),0,""))</f>
        <v>744.95335118719549</v>
      </c>
      <c r="CH235" s="18">
        <f>IF(ISNUMBER(CF235),CH234+CF235*0.5,IF(ISNUMBER(CF436),0,""))</f>
        <v>847.28290063968802</v>
      </c>
      <c r="CI235" s="18">
        <f>IF(ISNUMBER(CG235), CG235*COS(RADIANS(-$C235+Графики!$B$3))+CH235*SIN(RADIANS(-$C235+Графики!$B$3)),"")</f>
        <v>744.95335118719549</v>
      </c>
      <c r="CJ235" s="19">
        <f>IF(ISNUMBER(CG235), CG235*COS(RADIANS(-$C235+Графики!$B$5))+CH235*SIN(RADIANS(-$C235+Графики!$B$5)),"")</f>
        <v>847.28290063968802</v>
      </c>
      <c r="CK235" s="24">
        <v>-0.48100732639147536</v>
      </c>
      <c r="CL235" s="25">
        <v>0.58312811573550682</v>
      </c>
      <c r="CM235" s="25">
        <v>-0.83608564127026963</v>
      </c>
      <c r="CN235" s="25">
        <v>0.92567353195434443</v>
      </c>
      <c r="CO235" s="18">
        <f t="shared" si="505"/>
        <v>9.2862001073526361</v>
      </c>
      <c r="CP235" s="18">
        <f t="shared" si="506"/>
        <v>15.373643444921187</v>
      </c>
      <c r="CQ235" s="18">
        <f>IF(ISNUMBER(CO235),CQ234+CO235*0.5,IF(ISNUMBER(CO436),0,""))</f>
        <v>742.41503449693971</v>
      </c>
      <c r="CR235" s="18">
        <f>IF(ISNUMBER(CP235),CR234+CP235*0.5,IF(ISNUMBER(CP436),0,""))</f>
        <v>840.27600988190613</v>
      </c>
      <c r="CS235" s="18">
        <f>IF(ISNUMBER(CQ235), CQ235*COS(RADIANS(-$C235+Графики!$B$3))+CR235*SIN(RADIANS(-$C235+Графики!$B$3)),"")</f>
        <v>742.41503449693971</v>
      </c>
      <c r="CT235" s="19">
        <f>IF(ISNUMBER(CQ235), CQ235*COS(RADIANS(-$C235+Графики!$B$5))+CR235*SIN(RADIANS(-$C235+Графики!$B$5)),"")</f>
        <v>840.27600988190613</v>
      </c>
      <c r="CU235" s="24">
        <v>-0.50740567721398611</v>
      </c>
      <c r="CV235" s="25">
        <v>0.42107512769909983</v>
      </c>
      <c r="CW235" s="25">
        <v>-0.93442690443166254</v>
      </c>
      <c r="CX235" s="25">
        <v>0.9600599424264934</v>
      </c>
      <c r="CY235" s="18">
        <f t="shared" si="507"/>
        <v>8.1024348876306203</v>
      </c>
      <c r="CZ235" s="18">
        <f t="shared" si="508"/>
        <v>16.531763444447513</v>
      </c>
      <c r="DA235" s="18">
        <f>IF(ISNUMBER(CY235),DA234+CY235*0.5,IF(ISNUMBER(CY436),0,""))</f>
        <v>737.09325057033095</v>
      </c>
      <c r="DB235" s="18">
        <f>IF(ISNUMBER(CZ235),DB234+CZ235*0.5,IF(ISNUMBER(CZ436),0,""))</f>
        <v>840.74026410086969</v>
      </c>
      <c r="DC235" s="18">
        <f>IF(ISNUMBER(DA235), DA235*COS(RADIANS(-$C235+Графики!$B$3))+DB235*SIN(RADIANS(-$C235+Графики!$B$3)),"")</f>
        <v>737.09325057033095</v>
      </c>
      <c r="DD235" s="19">
        <f>IF(ISNUMBER(DA235), DA235*COS(RADIANS(-$C235+Графики!$B$5))+DB235*SIN(RADIANS(-$C235+Графики!$B$5)),"")</f>
        <v>840.74026410086969</v>
      </c>
      <c r="DE235" s="24">
        <v>-0.51600915906205547</v>
      </c>
      <c r="DF235" s="25">
        <v>0.55577734738522855</v>
      </c>
      <c r="DG235" s="25">
        <v>-0.78295678535314572</v>
      </c>
      <c r="DH235" s="25">
        <v>0.97273812116625546</v>
      </c>
      <c r="DI235" s="18">
        <f t="shared" si="509"/>
        <v>9.3529653395524015</v>
      </c>
      <c r="DJ235" s="18">
        <f t="shared" si="510"/>
        <v>15.320728967301392</v>
      </c>
      <c r="DK235" s="18">
        <f>IF(ISNUMBER(DI235),DK234+DI235*0.5,IF(ISNUMBER(DI436),0,""))</f>
        <v>726.51221447787896</v>
      </c>
      <c r="DL235" s="18">
        <f>IF(ISNUMBER(DJ235),DL234+DJ235*0.5,IF(ISNUMBER(DJ436),0,""))</f>
        <v>839.44422065651452</v>
      </c>
      <c r="DM235" s="18">
        <f>IF(ISNUMBER(DK235), DK235*COS(RADIANS(-$C235+Графики!$B$3))+DL235*SIN(RADIANS(-$C235+Графики!$B$3)),"")</f>
        <v>726.51221447787896</v>
      </c>
      <c r="DN235" s="19">
        <f>IF(ISNUMBER(DK235), DK235*COS(RADIANS(-$C235+Графики!$B$5))+DL235*SIN(RADIANS(-$C235+Графики!$B$5)),"")</f>
        <v>839.44422065651452</v>
      </c>
      <c r="DO235" s="24">
        <v>-0.58007275675963021</v>
      </c>
      <c r="DP235" s="25">
        <v>0.45177465275347217</v>
      </c>
      <c r="DQ235" s="25">
        <v>-0.91639802486203403</v>
      </c>
      <c r="DR235" s="25">
        <v>0.87481063983828522</v>
      </c>
      <c r="DS235" s="18">
        <f t="shared" si="511"/>
        <v>9.0044456525112331</v>
      </c>
      <c r="DT235" s="18">
        <f t="shared" si="512"/>
        <v>15.630607856974871</v>
      </c>
      <c r="DU235" s="18">
        <f>IF(ISNUMBER(DS235),DU234+DS235*0.5,IF(ISNUMBER(DS436),0,""))</f>
        <v>745.16325787061612</v>
      </c>
      <c r="DV235" s="18">
        <f>IF(ISNUMBER(DT235),DV234+DT235*0.5,IF(ISNUMBER(DT436),0,""))</f>
        <v>839.08304445709086</v>
      </c>
      <c r="DW235" s="18">
        <f>IF(ISNUMBER(DU235), DU235*COS(RADIANS(-$C235+Графики!$B$3))+DV235*SIN(RADIANS(-$C235+Графики!$B$3)),"")</f>
        <v>745.16325787061612</v>
      </c>
      <c r="DX235" s="19">
        <f>IF(ISNUMBER(DU235), DU235*COS(RADIANS(-$C235+Графики!$B$5))+DV235*SIN(RADIANS(-$C235+Графики!$B$5)),"")</f>
        <v>839.08304445709086</v>
      </c>
      <c r="DY235" s="24">
        <v>-0.57179913750765143</v>
      </c>
      <c r="DZ235" s="25">
        <v>0.49867527675251677</v>
      </c>
      <c r="EA235" s="25">
        <v>-0.95442262622042173</v>
      </c>
      <c r="EB235" s="25">
        <v>0.8616773484844642</v>
      </c>
      <c r="EC235" s="18">
        <f t="shared" si="513"/>
        <v>9.3415156753915749</v>
      </c>
      <c r="ED235" s="18">
        <f t="shared" si="514"/>
        <v>15.847798607385707</v>
      </c>
      <c r="EE235" s="18">
        <f>IF(ISNUMBER(EC235),EE234+EC235*0.5,IF(ISNUMBER(EC436),0,""))</f>
        <v>732.31493674215119</v>
      </c>
      <c r="EF235" s="18">
        <f>IF(ISNUMBER(ED235),EF234+ED235*0.5,IF(ISNUMBER(ED436),0,""))</f>
        <v>832.74763285809217</v>
      </c>
      <c r="EG235" s="18">
        <f>IF(ISNUMBER(EE235), EE235*COS(RADIANS(-$C235+Графики!$B$3))+EF235*SIN(RADIANS(-$C235+Графики!$B$3)),"")</f>
        <v>732.31493674215119</v>
      </c>
      <c r="EH235" s="19">
        <f>IF(ISNUMBER(EE235), EE235*COS(RADIANS(-$C235+Графики!$B$5))+EF235*SIN(RADIANS(-$C235+Графики!$B$5)),"")</f>
        <v>832.74763285809217</v>
      </c>
      <c r="EI235" s="24">
        <v>-0.48666558178713881</v>
      </c>
      <c r="EJ235" s="25">
        <v>0.45270354730285833</v>
      </c>
      <c r="EK235" s="25">
        <v>-0.96122627116786463</v>
      </c>
      <c r="EL235" s="25">
        <v>0.86529052458051714</v>
      </c>
      <c r="EM235" s="18">
        <f t="shared" si="515"/>
        <v>8.197450285357796</v>
      </c>
      <c r="EN235" s="18">
        <f t="shared" si="516"/>
        <v>15.938691038081927</v>
      </c>
      <c r="EO235" s="18">
        <f>IF(ISNUMBER(EM235),EO234+EM235*0.5,IF(ISNUMBER(EM436),0,""))</f>
        <v>740.32028352958309</v>
      </c>
      <c r="EP235" s="18">
        <f>IF(ISNUMBER(EN235),EP234+EN235*0.5,IF(ISNUMBER(EN436),0,""))</f>
        <v>836.82485071141264</v>
      </c>
      <c r="EQ235" s="18">
        <f>IF(ISNUMBER(EO235), EO235*COS(RADIANS(-$C235+Графики!$B$3))+EP235*SIN(RADIANS(-$C235+Графики!$B$3)),"")</f>
        <v>740.32028352958309</v>
      </c>
      <c r="ER235" s="19">
        <f>IF(ISNUMBER(EO235), EO235*COS(RADIANS(-$C235+Графики!$B$5))+EP235*SIN(RADIANS(-$C235+Графики!$B$5)),"")</f>
        <v>836.82485071141264</v>
      </c>
      <c r="ES235" s="24">
        <v>-0.48856451224116781</v>
      </c>
      <c r="ET235" s="25">
        <v>0.59433154706066726</v>
      </c>
      <c r="EU235" s="25">
        <v>-0.87503040146956768</v>
      </c>
      <c r="EV235" s="25">
        <v>1.0016559788869634</v>
      </c>
      <c r="EW235" s="18">
        <f t="shared" si="517"/>
        <v>9.4499101927645928</v>
      </c>
      <c r="EX235" s="18">
        <f t="shared" si="518"/>
        <v>16.376446099571631</v>
      </c>
      <c r="EY235" s="18">
        <f>IF(ISNUMBER(EW235),EY234+EW235*0.5,IF(ISNUMBER(EW436),0,""))</f>
        <v>725.57741748106548</v>
      </c>
      <c r="EZ235" s="18">
        <f>IF(ISNUMBER(EX235),EZ234+EX235*0.5,IF(ISNUMBER(EX436),0,""))</f>
        <v>835.74957629982691</v>
      </c>
      <c r="FA235" s="18">
        <f>IF(ISNUMBER(EY235), EY235*COS(RADIANS(-$C235+Графики!$B$3))+EZ235*SIN(RADIANS(-$C235+Графики!$B$3)),"")</f>
        <v>725.57741748106548</v>
      </c>
      <c r="FB235" s="19">
        <f>IF(ISNUMBER(EY235), EY235*COS(RADIANS(-$C235+Графики!$B$5))+EZ235*SIN(RADIANS(-$C235+Графики!$B$5)),"")</f>
        <v>835.74957629982691</v>
      </c>
      <c r="FC235" s="24">
        <v>-0.50449565019512088</v>
      </c>
      <c r="FD235" s="25">
        <v>0.5436793011879828</v>
      </c>
      <c r="FE235" s="25">
        <v>-0.88441571690249654</v>
      </c>
      <c r="FF235" s="25">
        <v>0.89533430401130576</v>
      </c>
      <c r="FG235" s="18">
        <f t="shared" si="519"/>
        <v>9.1469244663708391</v>
      </c>
      <c r="FH235" s="18">
        <f t="shared" si="520"/>
        <v>15.530624464046836</v>
      </c>
      <c r="FI235" s="18">
        <f>IF(ISNUMBER(FG235),FI234+FG235*0.5,IF(ISNUMBER(FG436),0,""))</f>
        <v>734.61920125794927</v>
      </c>
      <c r="FJ235" s="18">
        <f>IF(ISNUMBER(FH235),FJ234+FH235*0.5,IF(ISNUMBER(FH436),0,""))</f>
        <v>838.91599076630678</v>
      </c>
      <c r="FK235" s="18">
        <f>IF(ISNUMBER(FI235), FI235*COS(RADIANS(-$C235+Графики!$B$3))+FJ235*SIN(RADIANS(-$C235+Графики!$B$3)),"")</f>
        <v>734.61920125794927</v>
      </c>
      <c r="FL235" s="19">
        <f>IF(ISNUMBER(FI235), FI235*COS(RADIANS(-$C235+Графики!$B$5))+FJ235*SIN(RADIANS(-$C235+Графики!$B$5)),"")</f>
        <v>838.91599076630678</v>
      </c>
      <c r="FM235" s="24">
        <v>-0.46085304476502387</v>
      </c>
      <c r="FN235" s="25">
        <v>0.59003546170304966</v>
      </c>
      <c r="FO235" s="25">
        <v>-0.79000237228187231</v>
      </c>
      <c r="FP235" s="25">
        <v>0.97702320813232302</v>
      </c>
      <c r="FQ235" s="18">
        <f t="shared" si="521"/>
        <v>9.1706037084988221</v>
      </c>
      <c r="FR235" s="18">
        <f t="shared" si="522"/>
        <v>15.419596069882591</v>
      </c>
      <c r="FS235" s="18">
        <f>IF(ISNUMBER(FQ235),FS234+FQ235*0.5,IF(ISNUMBER(FQ436),0,""))</f>
        <v>738.51476031378968</v>
      </c>
      <c r="FT235" s="18">
        <f>IF(ISNUMBER(FR235),FT234+FR235*0.5,IF(ISNUMBER(FR436),0,""))</f>
        <v>833.46763632217755</v>
      </c>
      <c r="FU235" s="18">
        <f>IF(ISNUMBER(FS235), FS235*COS(RADIANS(-$C235+Графики!$B$3))+FT235*SIN(RADIANS(-$C235+Графики!$B$3)),"")</f>
        <v>738.51476031378968</v>
      </c>
      <c r="FV235" s="19">
        <f>IF(ISNUMBER(FS235), FS235*COS(RADIANS(-$C235+Графики!$B$5))+FT235*SIN(RADIANS(-$C235+Графики!$B$5)),"")</f>
        <v>833.46763632217755</v>
      </c>
      <c r="FW235" s="24">
        <v>-0.53943565096563784</v>
      </c>
      <c r="FX235" s="25">
        <v>0.45315347664379513</v>
      </c>
      <c r="FY235" s="25">
        <v>-0.92976613015141907</v>
      </c>
      <c r="FZ235" s="25">
        <v>0.92245962199151854</v>
      </c>
      <c r="GA235" s="18">
        <f t="shared" si="523"/>
        <v>8.6618658808534335</v>
      </c>
      <c r="GB235" s="18">
        <f t="shared" si="524"/>
        <v>16.163015103903192</v>
      </c>
      <c r="GC235" s="18">
        <f>IF(ISNUMBER(GA235),GC234+GA235*0.5,IF(ISNUMBER(GA436),0,""))</f>
        <v>742.1734477512075</v>
      </c>
      <c r="GD235" s="18">
        <f>IF(ISNUMBER(GB235),GD234+GB235*0.5,IF(ISNUMBER(GB436),0,""))</f>
        <v>825.19405094126387</v>
      </c>
      <c r="GE235" s="18">
        <f>IF(ISNUMBER(GC235), GC235*COS(RADIANS(-$C235+Графики!$B$3))+GD235*SIN(RADIANS(-$C235+Графики!$B$3)),"")</f>
        <v>742.1734477512075</v>
      </c>
      <c r="GF235" s="19">
        <f>IF(ISNUMBER(GC235), GC235*COS(RADIANS(-$C235+Графики!$B$5))+GD235*SIN(RADIANS(-$C235+Графики!$B$5)),"")</f>
        <v>825.19405094126387</v>
      </c>
      <c r="GG235" s="24">
        <v>-0.61269146962065779</v>
      </c>
      <c r="GH235" s="25">
        <v>0.49659881850874965</v>
      </c>
      <c r="GI235" s="25">
        <v>-0.92158764387598513</v>
      </c>
      <c r="GJ235" s="25">
        <v>0.90422574318907778</v>
      </c>
      <c r="GK235" s="18">
        <f t="shared" si="525"/>
        <v>9.6802327536414801</v>
      </c>
      <c r="GL235" s="18">
        <f t="shared" si="526"/>
        <v>15.932553418780845</v>
      </c>
      <c r="GM235" s="18">
        <f>IF(ISNUMBER(GK235),GM234+GK235*0.5,IF(ISNUMBER(GK436),0,""))</f>
        <v>742.38710132983135</v>
      </c>
      <c r="GN235" s="18">
        <f>IF(ISNUMBER(GL235),GN234+GL235*0.5,IF(ISNUMBER(GL436),0,""))</f>
        <v>839.28041919610268</v>
      </c>
      <c r="GO235" s="18">
        <f>IF(ISNUMBER(GM235), GM235*COS(RADIANS(-$C235+Графики!$B$3))+GN235*SIN(RADIANS(-$C235+Графики!$B$3)),"")</f>
        <v>742.38710132983135</v>
      </c>
      <c r="GP235" s="19">
        <f>IF(ISNUMBER(GM235), GM235*COS(RADIANS(-$C235+Графики!$B$5))+GN235*SIN(RADIANS(-$C235+Графики!$B$5)),"")</f>
        <v>839.28041919610268</v>
      </c>
      <c r="GQ235" s="24">
        <v>-0.50281428022787711</v>
      </c>
      <c r="GR235" s="25">
        <v>0.49177233705398316</v>
      </c>
      <c r="GS235" s="25">
        <v>-0.95690304436759432</v>
      </c>
      <c r="GT235" s="25">
        <v>1.0351279844542121</v>
      </c>
      <c r="GU235" s="18">
        <f t="shared" si="527"/>
        <v>8.6792966113832239</v>
      </c>
      <c r="GV235" s="18">
        <f t="shared" si="528"/>
        <v>17.38287459425359</v>
      </c>
      <c r="GW235" s="18">
        <f>IF(ISNUMBER(GU235),GW234+GU235*0.5,IF(ISNUMBER(GU436),0,""))</f>
        <v>739.53535047801279</v>
      </c>
      <c r="GX235" s="18">
        <f>IF(ISNUMBER(GV235),GX234+GV235*0.5,IF(ISNUMBER(GV436),0,""))</f>
        <v>838.46975633827446</v>
      </c>
      <c r="GY235" s="18">
        <f>IF(ISNUMBER(GW235), GW235*COS(RADIANS(-$C235+Графики!$B$3))+GX235*SIN(RADIANS(-$C235+Графики!$B$3)),"")</f>
        <v>739.53535047801279</v>
      </c>
      <c r="GZ235" s="19">
        <f>IF(ISNUMBER(GW235), GW235*COS(RADIANS(-$C235+Графики!$B$5))+GX235*SIN(RADIANS(-$C235+Графики!$B$5)),"")</f>
        <v>838.46975633827446</v>
      </c>
      <c r="HA235" s="24">
        <v>-0.47831456420846363</v>
      </c>
      <c r="HB235" s="25">
        <v>0.58635111897887016</v>
      </c>
      <c r="HC235" s="25">
        <v>-0.79656913800869134</v>
      </c>
      <c r="HD235" s="25">
        <v>0.86424537571778914</v>
      </c>
      <c r="HE235" s="18">
        <f t="shared" si="529"/>
        <v>9.2908271339041217</v>
      </c>
      <c r="HF235" s="18">
        <f t="shared" si="530"/>
        <v>14.492833365610974</v>
      </c>
      <c r="HG235" s="18">
        <f>IF(ISNUMBER(HE235),HG234+HE235*0.5,IF(ISNUMBER(HE436),0,""))</f>
        <v>742.52126556926123</v>
      </c>
      <c r="HH235" s="18">
        <f>IF(ISNUMBER(HF235),HH234+HF235*0.5,IF(ISNUMBER(HF436),0,""))</f>
        <v>830.94384703541596</v>
      </c>
      <c r="HI235" s="18">
        <f>IF(ISNUMBER(HG235), HG235*COS(RADIANS(-$C235+Графики!$B$3))+HH235*SIN(RADIANS(-$C235+Графики!$B$3)),"")</f>
        <v>742.52126556926123</v>
      </c>
      <c r="HJ235" s="19">
        <f>IF(ISNUMBER(HG235), HG235*COS(RADIANS(-$C235+Графики!$B$5))+HH235*SIN(RADIANS(-$C235+Графики!$B$5)),"")</f>
        <v>830.94384703541596</v>
      </c>
      <c r="HK235" s="24">
        <v>-0.59460189619807857</v>
      </c>
      <c r="HL235" s="25">
        <v>0.45150940857536048</v>
      </c>
      <c r="HM235" s="25">
        <v>-0.84310754767901208</v>
      </c>
      <c r="HN235" s="25">
        <v>0.88224317764784055</v>
      </c>
      <c r="HO235" s="18">
        <f t="shared" si="531"/>
        <v>9.128916504296777</v>
      </c>
      <c r="HP235" s="18">
        <f t="shared" si="532"/>
        <v>15.05595657765401</v>
      </c>
      <c r="HQ235" s="18">
        <f>IF(ISNUMBER(HO235),HQ234+HO235*0.5,IF(ISNUMBER(HO436),0,""))</f>
        <v>739.48418937370366</v>
      </c>
      <c r="HR235" s="18">
        <f>IF(ISNUMBER(HP235),HR234+HP235*0.5,IF(ISNUMBER(HP436),0,""))</f>
        <v>846.72756286151628</v>
      </c>
      <c r="HS235" s="18">
        <f>IF(ISNUMBER(HQ235), HQ235*COS(RADIANS(-$C235+Графики!$B$3))+HR235*SIN(RADIANS(-$C235+Графики!$B$3)),"")</f>
        <v>739.48418937370366</v>
      </c>
      <c r="HT235" s="19">
        <f>IF(ISNUMBER(HQ235), HQ235*COS(RADIANS(-$C235+Графики!$B$5))+HR235*SIN(RADIANS(-$C235+Графики!$B$5)),"")</f>
        <v>846.72756286151628</v>
      </c>
      <c r="HU235" s="24">
        <v>-0.53326022325456712</v>
      </c>
      <c r="HV235" s="25">
        <v>0.60101349520982583</v>
      </c>
      <c r="HW235" s="25">
        <v>-0.87989061290558157</v>
      </c>
      <c r="HX235" s="25">
        <v>0.9217612584889664</v>
      </c>
      <c r="HY235" s="18">
        <f t="shared" si="533"/>
        <v>9.8982438654390226</v>
      </c>
      <c r="HZ235" s="18">
        <f t="shared" si="534"/>
        <v>15.721730829135909</v>
      </c>
      <c r="IA235" s="18">
        <f>IF(ISNUMBER(HY235),IA234+HY235*0.5,IF(ISNUMBER(HY436),0,""))</f>
        <v>738.91967952960567</v>
      </c>
      <c r="IB235" s="18">
        <f>IF(ISNUMBER(HZ235),IB234+HZ235*0.5,IF(ISNUMBER(HZ436),0,""))</f>
        <v>826.61939487231257</v>
      </c>
      <c r="IC235" s="18">
        <f>IF(ISNUMBER(IA235), IA235*COS(RADIANS(-$C235+Графики!$B$3))+IB235*SIN(RADIANS(-$C235+Графики!$B$3)),"")</f>
        <v>738.91967952960567</v>
      </c>
      <c r="ID235" s="19">
        <f>IF(ISNUMBER(IA235), IA235*COS(RADIANS(-$C235+Графики!$B$5))+IB235*SIN(RADIANS(-$C235+Графики!$B$5)),"")</f>
        <v>826.61939487231257</v>
      </c>
      <c r="IE235" s="24">
        <v>-0.49956268904188694</v>
      </c>
      <c r="IF235" s="25">
        <v>0.59727688541723056</v>
      </c>
      <c r="IG235" s="25">
        <v>-0.93726243524059971</v>
      </c>
      <c r="IH235" s="25">
        <v>1.0290906829091171</v>
      </c>
      <c r="II235" s="18">
        <f t="shared" si="535"/>
        <v>9.5715848137168766</v>
      </c>
      <c r="IJ235" s="18">
        <f t="shared" si="536"/>
        <v>17.158825973934992</v>
      </c>
      <c r="IK235" s="18">
        <f>IF(ISNUMBER(II235),IK234+II235*0.5,IF(ISNUMBER(II436),0,""))</f>
        <v>736.41905412909148</v>
      </c>
      <c r="IL235" s="18">
        <f>IF(ISNUMBER(IJ235),IL234+IJ235*0.5,IF(ISNUMBER(IJ436),0,""))</f>
        <v>829.99000152922042</v>
      </c>
      <c r="IM235" s="18">
        <f>IF(ISNUMBER(IK235), IK235*COS(RADIANS(-$C235+Графики!$B$3))+IL235*SIN(RADIANS(-$C235+Графики!$B$3)),"")</f>
        <v>736.41905412909148</v>
      </c>
      <c r="IN235" s="19">
        <f>IF(ISNUMBER(IK235), IK235*COS(RADIANS(-$C235+Графики!$B$5))+IL235*SIN(RADIANS(-$C235+Графики!$B$5)),"")</f>
        <v>829.99000152922042</v>
      </c>
      <c r="IO235" s="24">
        <v>-0.47238034741818558</v>
      </c>
      <c r="IP235" s="25">
        <v>0.5985214427349439</v>
      </c>
      <c r="IQ235" s="25">
        <v>-0.87468536719484247</v>
      </c>
      <c r="IR235" s="25">
        <v>0.93063006812625815</v>
      </c>
      <c r="IS235" s="18">
        <f t="shared" si="537"/>
        <v>9.3452450708330286</v>
      </c>
      <c r="IT235" s="18">
        <f t="shared" si="538"/>
        <v>15.753697496154393</v>
      </c>
      <c r="IU235" s="18">
        <f>IF(ISNUMBER(IS235),IU234+IS235*0.5,IF(ISNUMBER(IS436),0,""))</f>
        <v>730.8347943807097</v>
      </c>
      <c r="IV235" s="18">
        <f>IF(ISNUMBER(IT235),IV234+IT235*0.5,IF(ISNUMBER(IT436),0,""))</f>
        <v>836.63204527979622</v>
      </c>
      <c r="IW235" s="18">
        <f>IF(ISNUMBER(IU235), IU235*COS(RADIANS(-$C235+Графики!$B$3))+IV235*SIN(RADIANS(-$C235+Графики!$B$3)),"")</f>
        <v>730.8347943807097</v>
      </c>
      <c r="IX235" s="19">
        <f>IF(ISNUMBER(IU235), IU235*COS(RADIANS(-$C235+Графики!$B$5))+IV235*SIN(RADIANS(-$C235+Графики!$B$5)),"")</f>
        <v>836.63204527979622</v>
      </c>
    </row>
    <row r="236" spans="1:258" s="88" customFormat="1" x14ac:dyDescent="0.25">
      <c r="A236" s="44">
        <v>236</v>
      </c>
      <c r="B236" s="50">
        <v>0</v>
      </c>
      <c r="C236" s="11">
        <f>IF(Графики!$A$7="Расчитывать с учетом закручивания скважины",B236,0)</f>
        <v>0</v>
      </c>
      <c r="D236" s="47">
        <v>116.5</v>
      </c>
      <c r="E236" s="34">
        <f>IF(ISNUMBER(INDEX($I$1:$IX$303,$A236,E$1) ),INDEX($I$1:$IX$303,$A236,E$1),0)</f>
        <v>12.488669930889559</v>
      </c>
      <c r="F236" s="35">
        <f>IF(ISNUMBER(INDEX($I$1:$IX$303,$A236,F$1) ),INDEX($I$1:$IX$303,$A236,F$1),0)</f>
        <v>17.800205893770809</v>
      </c>
      <c r="G236" s="35">
        <f>IF(ISNUMBER(INDEX($I$1:$IX$303,$A236,G$1) ),INDEX($I$1:$IX$303,$A236,G$1)-$G$305,0)</f>
        <v>-232.97366957950931</v>
      </c>
      <c r="H236" s="36">
        <f>IF(ISNUMBER(INDEX($I$1:$IX$303,$A236,H$1) ),INDEX($I$1:$IX$303,$A236,H$1)-$H$305,0)</f>
        <v>-309.38711184057809</v>
      </c>
      <c r="I236" s="29">
        <v>-0.71136618365126192</v>
      </c>
      <c r="J236" s="25">
        <v>0.71976717710337113</v>
      </c>
      <c r="K236" s="25">
        <v>-1.0523017542079025</v>
      </c>
      <c r="L236" s="25">
        <v>0.98755932057385898</v>
      </c>
      <c r="M236" s="18">
        <f t="shared" si="489"/>
        <v>12.488669930889559</v>
      </c>
      <c r="N236" s="18">
        <f t="shared" si="490"/>
        <v>17.800205893770809</v>
      </c>
      <c r="O236" s="18">
        <f>IF(ISNUMBER(M236),O235+M236*0.5,IF(ISNUMBER(M437),0,""))</f>
        <v>744.94248630990535</v>
      </c>
      <c r="P236" s="18">
        <f>IF(ISNUMBER(N236),P235+N236*0.5,IF(ISNUMBER(N437),0,""))</f>
        <v>846.04255164345943</v>
      </c>
      <c r="Q236" s="18">
        <f>IF(ISNUMBER(O236), O236*COS(RADIANS(-$C236+Графики!$B$3))+P236*SIN(RADIANS(-$C236+Графики!$B$3)),"")</f>
        <v>744.94248630990535</v>
      </c>
      <c r="R236" s="19">
        <f>IF(ISNUMBER(O236), O236*COS(RADIANS(-$C236+Графики!$B$5))+P236*SIN(RADIANS(-$C236+Графики!$B$5)),"")</f>
        <v>846.04255164345943</v>
      </c>
      <c r="S236" s="29">
        <v>-0.8709918831894885</v>
      </c>
      <c r="T236" s="25">
        <v>0.68988533271191355</v>
      </c>
      <c r="U236" s="25">
        <v>-1.0325429372043935</v>
      </c>
      <c r="V236" s="25">
        <v>1.0185254296419397</v>
      </c>
      <c r="W236" s="18">
        <f t="shared" si="491"/>
        <v>13.620802113864746</v>
      </c>
      <c r="X236" s="18">
        <f t="shared" si="492"/>
        <v>17.897992386472531</v>
      </c>
      <c r="Y236" s="18">
        <f>IF(ISNUMBER(W236),Y235+W236*0.5,IF(ISNUMBER(W437),0,""))</f>
        <v>742.79724620738841</v>
      </c>
      <c r="Z236" s="18">
        <f>IF(ISNUMBER(X236),Z235+X236*0.5,IF(ISNUMBER(X437),0,""))</f>
        <v>847.98380409577555</v>
      </c>
      <c r="AA236" s="18">
        <f>IF(ISNUMBER(Y236), Y236*COS(RADIANS(-$C236+Графики!$B$3))+Z236*SIN(RADIANS(-$C236+Графики!$B$3)),"")</f>
        <v>742.79724620738841</v>
      </c>
      <c r="AB236" s="18">
        <f>IF(ISNUMBER(Y236), Y236*COS(RADIANS(-$C236+Графики!$B$5))+Z236*SIN(RADIANS(-$C236+Графики!$B$5)),"")</f>
        <v>847.98380409577555</v>
      </c>
      <c r="AC236" s="24">
        <v>-0.86231545027568302</v>
      </c>
      <c r="AD236" s="25">
        <v>0.71157797835238967</v>
      </c>
      <c r="AE236" s="25">
        <v>-0.96330867058245684</v>
      </c>
      <c r="AF236" s="25">
        <v>0.87991436361181952</v>
      </c>
      <c r="AG236" s="18">
        <f t="shared" si="493"/>
        <v>13.734379372605641</v>
      </c>
      <c r="AH236" s="18">
        <f t="shared" si="494"/>
        <v>16.084461781946153</v>
      </c>
      <c r="AI236" s="18">
        <f>IF(ISNUMBER(AG236),AI235+AG236*0.5,IF(ISNUMBER(AG437),0,""))</f>
        <v>744.37230148810818</v>
      </c>
      <c r="AJ236" s="18">
        <f>IF(ISNUMBER(AH236),AJ235+AH236*0.5,IF(ISNUMBER(AH437),0,""))</f>
        <v>847.85324364930023</v>
      </c>
      <c r="AK236" s="18">
        <f>IF(ISNUMBER(AI236), AI236*COS(RADIANS(-$C236+Графики!$B$3))+AJ236*SIN(RADIANS(-$C236+Графики!$B$3)),"")</f>
        <v>744.37230148810818</v>
      </c>
      <c r="AL236" s="19">
        <f>IF(ISNUMBER(AI236), AI236*COS(RADIANS(-$C236+Графики!$B$5))+AJ236*SIN(RADIANS(-$C236+Графики!$B$5)),"")</f>
        <v>847.85324364930023</v>
      </c>
      <c r="AM236" s="24">
        <v>-0.72199538702142074</v>
      </c>
      <c r="AN236" s="25">
        <v>0.80300107421661315</v>
      </c>
      <c r="AO236" s="25">
        <v>-1.0510651550284245</v>
      </c>
      <c r="AP236" s="25">
        <v>0.86987356019682716</v>
      </c>
      <c r="AQ236" s="18">
        <f t="shared" si="495"/>
        <v>13.307711844990779</v>
      </c>
      <c r="AR236" s="18">
        <f t="shared" si="496"/>
        <v>16.762567554286434</v>
      </c>
      <c r="AS236" s="18">
        <f>IF(ISNUMBER(AQ236),AS235+AQ236*0.5,IF(ISNUMBER(AQ437),0,""))</f>
        <v>733.63520329510504</v>
      </c>
      <c r="AT236" s="18">
        <f>IF(ISNUMBER(AR236),AT235+AR236*0.5,IF(ISNUMBER(AR437),0,""))</f>
        <v>838.17689219527983</v>
      </c>
      <c r="AU236" s="18">
        <f>IF(ISNUMBER(AS236), AS236*COS(RADIANS(-$C236+Графики!$B$3))+AT236*SIN(RADIANS(-$C236+Графики!$B$3)),"")</f>
        <v>733.63520329510504</v>
      </c>
      <c r="AV236" s="19">
        <f>IF(ISNUMBER(AS236), AS236*COS(RADIANS(-$C236+Графики!$B$5))+AT236*SIN(RADIANS(-$C236+Графики!$B$5)),"")</f>
        <v>838.17689219527983</v>
      </c>
      <c r="AW236" s="24">
        <v>-0.75690472642487339</v>
      </c>
      <c r="AX236" s="25">
        <v>0.66510926065657106</v>
      </c>
      <c r="AY236" s="25">
        <v>-1.1069962945182166</v>
      </c>
      <c r="AZ236" s="25">
        <v>0.86300270164024606</v>
      </c>
      <c r="BA236" s="18">
        <f t="shared" si="497"/>
        <v>12.40909454955313</v>
      </c>
      <c r="BB236" s="18">
        <f t="shared" si="498"/>
        <v>17.190637568829256</v>
      </c>
      <c r="BC236" s="18">
        <f>IF(ISNUMBER(BA236),BC235+BA236*0.5,IF(ISNUMBER(BA437),0,""))</f>
        <v>732.75127592333911</v>
      </c>
      <c r="BD236" s="18">
        <f>IF(ISNUMBER(BB236),BD235+BB236*0.5,IF(ISNUMBER(BB437),0,""))</f>
        <v>844.68540051035268</v>
      </c>
      <c r="BE236" s="18">
        <f>IF(ISNUMBER(BC236), BC236*COS(RADIANS(-$C236+Графики!$B$3))+BD236*SIN(RADIANS(-$C236+Графики!$B$3)),"")</f>
        <v>732.75127592333911</v>
      </c>
      <c r="BF236" s="19">
        <f>IF(ISNUMBER(BC236), BC236*COS(RADIANS(-$C236+Графики!$B$5))+BD236*SIN(RADIANS(-$C236+Графики!$B$5)),"")</f>
        <v>844.68540051035268</v>
      </c>
      <c r="BG236" s="24">
        <v>-0.78624306879083583</v>
      </c>
      <c r="BH236" s="25">
        <v>0.76237327289007617</v>
      </c>
      <c r="BI236" s="25">
        <v>-1.103878560000229</v>
      </c>
      <c r="BJ236" s="25">
        <v>1.0064981371143003</v>
      </c>
      <c r="BK236" s="18">
        <f t="shared" si="499"/>
        <v>13.513815649714436</v>
      </c>
      <c r="BL236" s="18">
        <f t="shared" si="500"/>
        <v>18.415469880517744</v>
      </c>
      <c r="BM236" s="18">
        <f>IF(ISNUMBER(BK236),BM235+BK236*0.5,IF(ISNUMBER(BK437),0,""))</f>
        <v>742.56774607531827</v>
      </c>
      <c r="BN236" s="18">
        <f>IF(ISNUMBER(BL236),BN235+BL236*0.5,IF(ISNUMBER(BL437),0,""))</f>
        <v>833.28675351254162</v>
      </c>
      <c r="BO236" s="18">
        <f>IF(ISNUMBER(BM236), BM236*COS(RADIANS(-$C236+Графики!$B$3))+BN236*SIN(RADIANS(-$C236+Графики!$B$3)),"")</f>
        <v>742.56774607531827</v>
      </c>
      <c r="BP236" s="19">
        <f>IF(ISNUMBER(BM236), BM236*COS(RADIANS(-$C236+Графики!$B$5))+BN236*SIN(RADIANS(-$C236+Графики!$B$5)),"")</f>
        <v>833.28675351254162</v>
      </c>
      <c r="BQ236" s="24">
        <v>-0.74173496374978953</v>
      </c>
      <c r="BR236" s="25">
        <v>0.74052572199212574</v>
      </c>
      <c r="BS236" s="25">
        <v>-0.98858637091874757</v>
      </c>
      <c r="BT236" s="25">
        <v>0.99224711366949603</v>
      </c>
      <c r="BU236" s="18">
        <f t="shared" si="501"/>
        <v>12.934803957191052</v>
      </c>
      <c r="BV236" s="18">
        <f t="shared" si="502"/>
        <v>17.285172268323628</v>
      </c>
      <c r="BW236" s="18">
        <f>IF(ISNUMBER(BU236),BW235+BU236*0.5,IF(ISNUMBER(BU437),0,""))</f>
        <v>744.58519489285527</v>
      </c>
      <c r="BX236" s="18">
        <f>IF(ISNUMBER(BV236),BX235+BV236*0.5,IF(ISNUMBER(BV437),0,""))</f>
        <v>841.22438866271796</v>
      </c>
      <c r="BY236" s="18">
        <f>IF(ISNUMBER(BW236), BW236*COS(RADIANS(-$C236+Графики!$B$3))+BX236*SIN(RADIANS(-$C236+Графики!$B$3)),"")</f>
        <v>744.58519489285527</v>
      </c>
      <c r="BZ236" s="19">
        <f>IF(ISNUMBER(BW236), BW236*COS(RADIANS(-$C236+Графики!$B$5))+BX236*SIN(RADIANS(-$C236+Графики!$B$5)),"")</f>
        <v>841.22438866271796</v>
      </c>
      <c r="CA236" s="29">
        <v>-0.86011101685762759</v>
      </c>
      <c r="CB236" s="25">
        <v>0.68664553801477868</v>
      </c>
      <c r="CC236" s="25">
        <v>-1.0040513462706424</v>
      </c>
      <c r="CD236" s="25">
        <v>0.90418544666540523</v>
      </c>
      <c r="CE236" s="18">
        <f t="shared" si="503"/>
        <v>13.497587428366364</v>
      </c>
      <c r="CF236" s="18">
        <f t="shared" si="504"/>
        <v>16.651737842833167</v>
      </c>
      <c r="CG236" s="18">
        <f>IF(ISNUMBER(CE236),CG235+CE236*0.5,IF(ISNUMBER(CE437),0,""))</f>
        <v>751.70214490137869</v>
      </c>
      <c r="CH236" s="18">
        <f>IF(ISNUMBER(CF236),CH235+CF236*0.5,IF(ISNUMBER(CF437),0,""))</f>
        <v>855.60876956110462</v>
      </c>
      <c r="CI236" s="18">
        <f>IF(ISNUMBER(CG236), CG236*COS(RADIANS(-$C236+Графики!$B$3))+CH236*SIN(RADIANS(-$C236+Графики!$B$3)),"")</f>
        <v>751.70214490137869</v>
      </c>
      <c r="CJ236" s="19">
        <f>IF(ISNUMBER(CG236), CG236*COS(RADIANS(-$C236+Графики!$B$5))+CH236*SIN(RADIANS(-$C236+Графики!$B$5)),"")</f>
        <v>855.60876956110462</v>
      </c>
      <c r="CK236" s="24">
        <v>-0.6942797128361492</v>
      </c>
      <c r="CL236" s="25">
        <v>0.73520735363092604</v>
      </c>
      <c r="CM236" s="25">
        <v>-1.0941239077150193</v>
      </c>
      <c r="CN236" s="25">
        <v>0.87718169864482853</v>
      </c>
      <c r="CO236" s="18">
        <f t="shared" si="505"/>
        <v>12.474304422116623</v>
      </c>
      <c r="CP236" s="18">
        <f t="shared" si="506"/>
        <v>17.202038207817914</v>
      </c>
      <c r="CQ236" s="18">
        <f>IF(ISNUMBER(CO236),CQ235+CO236*0.5,IF(ISNUMBER(CO437),0,""))</f>
        <v>748.652186707998</v>
      </c>
      <c r="CR236" s="18">
        <f>IF(ISNUMBER(CP236),CR235+CP236*0.5,IF(ISNUMBER(CP437),0,""))</f>
        <v>848.87702898581506</v>
      </c>
      <c r="CS236" s="18">
        <f>IF(ISNUMBER(CQ236), CQ236*COS(RADIANS(-$C236+Графики!$B$3))+CR236*SIN(RADIANS(-$C236+Графики!$B$3)),"")</f>
        <v>748.652186707998</v>
      </c>
      <c r="CT236" s="19">
        <f>IF(ISNUMBER(CQ236), CQ236*COS(RADIANS(-$C236+Графики!$B$5))+CR236*SIN(RADIANS(-$C236+Графики!$B$5)),"")</f>
        <v>848.87702898581506</v>
      </c>
      <c r="CU236" s="24">
        <v>-0.70107568614449889</v>
      </c>
      <c r="CV236" s="25">
        <v>0.81140377002518105</v>
      </c>
      <c r="CW236" s="25">
        <v>-1.0967496853934897</v>
      </c>
      <c r="CX236" s="25">
        <v>0.88935589109196611</v>
      </c>
      <c r="CY236" s="18">
        <f t="shared" si="507"/>
        <v>13.198489962964558</v>
      </c>
      <c r="CZ236" s="18">
        <f t="shared" si="508"/>
        <v>17.331173057514555</v>
      </c>
      <c r="DA236" s="18">
        <f>IF(ISNUMBER(CY236),DA235+CY236*0.5,IF(ISNUMBER(CY437),0,""))</f>
        <v>743.69249555181318</v>
      </c>
      <c r="DB236" s="18">
        <f>IF(ISNUMBER(CZ236),DB235+CZ236*0.5,IF(ISNUMBER(CZ437),0,""))</f>
        <v>849.40585062962703</v>
      </c>
      <c r="DC236" s="18">
        <f>IF(ISNUMBER(DA236), DA236*COS(RADIANS(-$C236+Графики!$B$3))+DB236*SIN(RADIANS(-$C236+Графики!$B$3)),"")</f>
        <v>743.69249555181318</v>
      </c>
      <c r="DD236" s="19">
        <f>IF(ISNUMBER(DA236), DA236*COS(RADIANS(-$C236+Графики!$B$5))+DB236*SIN(RADIANS(-$C236+Графики!$B$5)),"")</f>
        <v>849.40585062962703</v>
      </c>
      <c r="DE236" s="24">
        <v>-0.84323732066888224</v>
      </c>
      <c r="DF236" s="25">
        <v>0.6334954618935501</v>
      </c>
      <c r="DG236" s="25">
        <v>-0.98116433916532264</v>
      </c>
      <c r="DH236" s="25">
        <v>0.9191831422004163</v>
      </c>
      <c r="DI236" s="18">
        <f t="shared" si="509"/>
        <v>12.886567922222969</v>
      </c>
      <c r="DJ236" s="18">
        <f t="shared" si="510"/>
        <v>16.58290011776938</v>
      </c>
      <c r="DK236" s="18">
        <f>IF(ISNUMBER(DI236),DK235+DI236*0.5,IF(ISNUMBER(DI437),0,""))</f>
        <v>732.95549843899039</v>
      </c>
      <c r="DL236" s="18">
        <f>IF(ISNUMBER(DJ236),DL235+DJ236*0.5,IF(ISNUMBER(DJ437),0,""))</f>
        <v>847.73567071539924</v>
      </c>
      <c r="DM236" s="18">
        <f>IF(ISNUMBER(DK236), DK236*COS(RADIANS(-$C236+Графики!$B$3))+DL236*SIN(RADIANS(-$C236+Графики!$B$3)),"")</f>
        <v>732.95549843899039</v>
      </c>
      <c r="DN236" s="19">
        <f>IF(ISNUMBER(DK236), DK236*COS(RADIANS(-$C236+Графики!$B$5))+DL236*SIN(RADIANS(-$C236+Графики!$B$5)),"")</f>
        <v>847.73567071539924</v>
      </c>
      <c r="DO236" s="24">
        <v>-0.7532165070427238</v>
      </c>
      <c r="DP236" s="25">
        <v>0.67401795895488492</v>
      </c>
      <c r="DQ236" s="25">
        <v>-1.0783627978541821</v>
      </c>
      <c r="DR236" s="25">
        <v>0.96592239267256674</v>
      </c>
      <c r="DS236" s="18">
        <f t="shared" si="511"/>
        <v>12.454648301751396</v>
      </c>
      <c r="DT236" s="18">
        <f t="shared" si="512"/>
        <v>17.838807456758008</v>
      </c>
      <c r="DU236" s="18">
        <f>IF(ISNUMBER(DS236),DU235+DS236*0.5,IF(ISNUMBER(DS437),0,""))</f>
        <v>751.39058202149181</v>
      </c>
      <c r="DV236" s="18">
        <f>IF(ISNUMBER(DT236),DV235+DT236*0.5,IF(ISNUMBER(DT437),0,""))</f>
        <v>848.00244818546992</v>
      </c>
      <c r="DW236" s="18">
        <f>IF(ISNUMBER(DU236), DU236*COS(RADIANS(-$C236+Графики!$B$3))+DV236*SIN(RADIANS(-$C236+Графики!$B$3)),"")</f>
        <v>751.39058202149181</v>
      </c>
      <c r="DX236" s="19">
        <f>IF(ISNUMBER(DU236), DU236*COS(RADIANS(-$C236+Графики!$B$5))+DV236*SIN(RADIANS(-$C236+Графики!$B$5)),"")</f>
        <v>848.00244818546992</v>
      </c>
      <c r="DY236" s="24">
        <v>-0.87295133418194959</v>
      </c>
      <c r="DZ236" s="25">
        <v>0.70862389842775619</v>
      </c>
      <c r="EA236" s="25">
        <v>-1.0923293965378311</v>
      </c>
      <c r="EB236" s="25">
        <v>1.0249195715255581</v>
      </c>
      <c r="EC236" s="18">
        <f t="shared" si="513"/>
        <v>13.801409404739868</v>
      </c>
      <c r="ED236" s="18">
        <f t="shared" si="514"/>
        <v>18.475431554958739</v>
      </c>
      <c r="EE236" s="18">
        <f>IF(ISNUMBER(EC236),EE235+EC236*0.5,IF(ISNUMBER(EC437),0,""))</f>
        <v>739.21564144452111</v>
      </c>
      <c r="EF236" s="18">
        <f>IF(ISNUMBER(ED236),EF235+ED236*0.5,IF(ISNUMBER(ED437),0,""))</f>
        <v>841.98534863557154</v>
      </c>
      <c r="EG236" s="18">
        <f>IF(ISNUMBER(EE236), EE236*COS(RADIANS(-$C236+Графики!$B$3))+EF236*SIN(RADIANS(-$C236+Графики!$B$3)),"")</f>
        <v>739.21564144452111</v>
      </c>
      <c r="EH236" s="19">
        <f>IF(ISNUMBER(EE236), EE236*COS(RADIANS(-$C236+Графики!$B$5))+EF236*SIN(RADIANS(-$C236+Графики!$B$5)),"")</f>
        <v>841.98534863557154</v>
      </c>
      <c r="EI236" s="24">
        <v>-0.81045154302392142</v>
      </c>
      <c r="EJ236" s="25">
        <v>0.64603364427527576</v>
      </c>
      <c r="EK236" s="25">
        <v>-0.98637197488341399</v>
      </c>
      <c r="EL236" s="25">
        <v>1.0292768048006256</v>
      </c>
      <c r="EM236" s="18">
        <f t="shared" si="515"/>
        <v>12.709888792301419</v>
      </c>
      <c r="EN236" s="18">
        <f t="shared" si="516"/>
        <v>17.588946839869653</v>
      </c>
      <c r="EO236" s="18">
        <f>IF(ISNUMBER(EM236),EO235+EM236*0.5,IF(ISNUMBER(EM437),0,""))</f>
        <v>746.67522792573379</v>
      </c>
      <c r="EP236" s="18">
        <f>IF(ISNUMBER(EN236),EP235+EN236*0.5,IF(ISNUMBER(EN437),0,""))</f>
        <v>845.61932413134741</v>
      </c>
      <c r="EQ236" s="18">
        <f>IF(ISNUMBER(EO236), EO236*COS(RADIANS(-$C236+Графики!$B$3))+EP236*SIN(RADIANS(-$C236+Графики!$B$3)),"")</f>
        <v>746.67522792573379</v>
      </c>
      <c r="ER236" s="19">
        <f>IF(ISNUMBER(EO236), EO236*COS(RADIANS(-$C236+Графики!$B$5))+EP236*SIN(RADIANS(-$C236+Графики!$B$5)),"")</f>
        <v>845.61932413134741</v>
      </c>
      <c r="ES236" s="24">
        <v>-0.74985873176029039</v>
      </c>
      <c r="ET236" s="25">
        <v>0.65467402034450006</v>
      </c>
      <c r="EU236" s="25">
        <v>-1.1007454524499551</v>
      </c>
      <c r="EV236" s="25">
        <v>1.0295331463304926</v>
      </c>
      <c r="EW236" s="18">
        <f t="shared" si="517"/>
        <v>12.256553597824677</v>
      </c>
      <c r="EX236" s="18">
        <f t="shared" si="518"/>
        <v>18.589117005672559</v>
      </c>
      <c r="EY236" s="18">
        <f>IF(ISNUMBER(EW236),EY235+EW236*0.5,IF(ISNUMBER(EW437),0,""))</f>
        <v>731.70569427997782</v>
      </c>
      <c r="EZ236" s="18">
        <f>IF(ISNUMBER(EX236),EZ235+EX236*0.5,IF(ISNUMBER(EX437),0,""))</f>
        <v>845.04413480266317</v>
      </c>
      <c r="FA236" s="18">
        <f>IF(ISNUMBER(EY236), EY236*COS(RADIANS(-$C236+Графики!$B$3))+EZ236*SIN(RADIANS(-$C236+Графики!$B$3)),"")</f>
        <v>731.70569427997782</v>
      </c>
      <c r="FB236" s="19">
        <f>IF(ISNUMBER(EY236), EY236*COS(RADIANS(-$C236+Графики!$B$5))+EZ236*SIN(RADIANS(-$C236+Графики!$B$5)),"")</f>
        <v>845.04413480266317</v>
      </c>
      <c r="FC236" s="24">
        <v>-0.82745002818260205</v>
      </c>
      <c r="FD236" s="25">
        <v>0.69463683516824204</v>
      </c>
      <c r="FE236" s="25">
        <v>-1.0433530728039411</v>
      </c>
      <c r="FF236" s="25">
        <v>0.9640494883958296</v>
      </c>
      <c r="FG236" s="18">
        <f t="shared" si="519"/>
        <v>13.282323057597853</v>
      </c>
      <c r="FH236" s="18">
        <f t="shared" si="520"/>
        <v>17.516996095009691</v>
      </c>
      <c r="FI236" s="18">
        <f>IF(ISNUMBER(FG236),FI235+FG236*0.5,IF(ISNUMBER(FG437),0,""))</f>
        <v>741.26036278674815</v>
      </c>
      <c r="FJ236" s="18">
        <f>IF(ISNUMBER(FH236),FJ235+FH236*0.5,IF(ISNUMBER(FH437),0,""))</f>
        <v>847.67448881381165</v>
      </c>
      <c r="FK236" s="18">
        <f>IF(ISNUMBER(FI236), FI236*COS(RADIANS(-$C236+Графики!$B$3))+FJ236*SIN(RADIANS(-$C236+Графики!$B$3)),"")</f>
        <v>741.26036278674815</v>
      </c>
      <c r="FL236" s="19">
        <f>IF(ISNUMBER(FI236), FI236*COS(RADIANS(-$C236+Графики!$B$5))+FJ236*SIN(RADIANS(-$C236+Графики!$B$5)),"")</f>
        <v>847.67448881381165</v>
      </c>
      <c r="FM236" s="24">
        <v>-0.68876155918926185</v>
      </c>
      <c r="FN236" s="25">
        <v>0.73658428586493752</v>
      </c>
      <c r="FO236" s="25">
        <v>-0.94152773095151865</v>
      </c>
      <c r="FP236" s="25">
        <v>0.99717873547050095</v>
      </c>
      <c r="FQ236" s="18">
        <f t="shared" si="521"/>
        <v>12.438168251495267</v>
      </c>
      <c r="FR236" s="18">
        <f t="shared" si="522"/>
        <v>16.917598446502794</v>
      </c>
      <c r="FS236" s="18">
        <f>IF(ISNUMBER(FQ236),FS235+FQ236*0.5,IF(ISNUMBER(FQ437),0,""))</f>
        <v>744.73384443953728</v>
      </c>
      <c r="FT236" s="18">
        <f>IF(ISNUMBER(FR236),FT235+FR236*0.5,IF(ISNUMBER(FR437),0,""))</f>
        <v>841.92643554542894</v>
      </c>
      <c r="FU236" s="18">
        <f>IF(ISNUMBER(FS236), FS236*COS(RADIANS(-$C236+Графики!$B$3))+FT236*SIN(RADIANS(-$C236+Графики!$B$3)),"")</f>
        <v>744.73384443953728</v>
      </c>
      <c r="FV236" s="19">
        <f>IF(ISNUMBER(FS236), FS236*COS(RADIANS(-$C236+Графики!$B$5))+FT236*SIN(RADIANS(-$C236+Графики!$B$5)),"")</f>
        <v>841.92643554542894</v>
      </c>
      <c r="FW236" s="24">
        <v>-0.77338488020877627</v>
      </c>
      <c r="FX236" s="25">
        <v>0.80382529373648814</v>
      </c>
      <c r="FY236" s="25">
        <v>-0.99007778139590341</v>
      </c>
      <c r="FZ236" s="25">
        <v>1.0384354028742544</v>
      </c>
      <c r="GA236" s="18">
        <f t="shared" si="523"/>
        <v>13.763320699932065</v>
      </c>
      <c r="GB236" s="18">
        <f t="shared" si="524"/>
        <v>17.701192470144111</v>
      </c>
      <c r="GC236" s="18">
        <f>IF(ISNUMBER(GA236),GC235+GA236*0.5,IF(ISNUMBER(GA437),0,""))</f>
        <v>749.05510810117357</v>
      </c>
      <c r="GD236" s="18">
        <f>IF(ISNUMBER(GB236),GD235+GB236*0.5,IF(ISNUMBER(GB437),0,""))</f>
        <v>834.04464717633596</v>
      </c>
      <c r="GE236" s="18">
        <f>IF(ISNUMBER(GC236), GC236*COS(RADIANS(-$C236+Графики!$B$3))+GD236*SIN(RADIANS(-$C236+Графики!$B$3)),"")</f>
        <v>749.05510810117357</v>
      </c>
      <c r="GF236" s="19">
        <f>IF(ISNUMBER(GC236), GC236*COS(RADIANS(-$C236+Графики!$B$5))+GD236*SIN(RADIANS(-$C236+Графики!$B$5)),"")</f>
        <v>834.04464717633596</v>
      </c>
      <c r="GG236" s="24">
        <v>-0.73788357493046075</v>
      </c>
      <c r="GH236" s="25">
        <v>0.81473797858524688</v>
      </c>
      <c r="GI236" s="25">
        <v>-1.0346543772833783</v>
      </c>
      <c r="GJ236" s="25">
        <v>0.86293271458590515</v>
      </c>
      <c r="GK236" s="18">
        <f t="shared" si="525"/>
        <v>13.548764516656171</v>
      </c>
      <c r="GL236" s="18">
        <f t="shared" si="526"/>
        <v>16.558814482652998</v>
      </c>
      <c r="GM236" s="18">
        <f>IF(ISNUMBER(GK236),GM235+GK236*0.5,IF(ISNUMBER(GK437),0,""))</f>
        <v>749.1614835881594</v>
      </c>
      <c r="GN236" s="18">
        <f>IF(ISNUMBER(GL236),GN235+GL236*0.5,IF(ISNUMBER(GL437),0,""))</f>
        <v>847.55982643742914</v>
      </c>
      <c r="GO236" s="18">
        <f>IF(ISNUMBER(GM236), GM236*COS(RADIANS(-$C236+Графики!$B$3))+GN236*SIN(RADIANS(-$C236+Графики!$B$3)),"")</f>
        <v>749.1614835881594</v>
      </c>
      <c r="GP236" s="19">
        <f>IF(ISNUMBER(GM236), GM236*COS(RADIANS(-$C236+Графики!$B$5))+GN236*SIN(RADIANS(-$C236+Графики!$B$5)),"")</f>
        <v>847.55982643742914</v>
      </c>
      <c r="GQ236" s="24">
        <v>-0.76011533663751119</v>
      </c>
      <c r="GR236" s="25">
        <v>0.6921568180433072</v>
      </c>
      <c r="GS236" s="25">
        <v>-1.0946499914674162</v>
      </c>
      <c r="GT236" s="25">
        <v>0.90000065109736094</v>
      </c>
      <c r="GU236" s="18">
        <f t="shared" si="527"/>
        <v>12.67312610808184</v>
      </c>
      <c r="GV236" s="18">
        <f t="shared" si="528"/>
        <v>17.405731578116047</v>
      </c>
      <c r="GW236" s="18">
        <f>IF(ISNUMBER(GU236),GW235+GU236*0.5,IF(ISNUMBER(GU437),0,""))</f>
        <v>745.87191353205367</v>
      </c>
      <c r="GX236" s="18">
        <f>IF(ISNUMBER(GV236),GX235+GV236*0.5,IF(ISNUMBER(GV437),0,""))</f>
        <v>847.17262212733249</v>
      </c>
      <c r="GY236" s="18">
        <f>IF(ISNUMBER(GW236), GW236*COS(RADIANS(-$C236+Графики!$B$3))+GX236*SIN(RADIANS(-$C236+Графики!$B$3)),"")</f>
        <v>745.87191353205367</v>
      </c>
      <c r="GZ236" s="19">
        <f>IF(ISNUMBER(GW236), GW236*COS(RADIANS(-$C236+Графики!$B$5))+GX236*SIN(RADIANS(-$C236+Графики!$B$5)),"")</f>
        <v>847.17262212733249</v>
      </c>
      <c r="HA236" s="24">
        <v>-0.7614739087569139</v>
      </c>
      <c r="HB236" s="25">
        <v>0.64595342398475408</v>
      </c>
      <c r="HC236" s="25">
        <v>-1.0714970601185787</v>
      </c>
      <c r="HD236" s="25">
        <v>0.89111340791483662</v>
      </c>
      <c r="HE236" s="18">
        <f t="shared" si="529"/>
        <v>12.281811677813049</v>
      </c>
      <c r="HF236" s="18">
        <f t="shared" si="530"/>
        <v>17.126169989583715</v>
      </c>
      <c r="HG236" s="18">
        <f>IF(ISNUMBER(HE236),HG235+HE236*0.5,IF(ISNUMBER(HE437),0,""))</f>
        <v>748.66217140816775</v>
      </c>
      <c r="HH236" s="18">
        <f>IF(ISNUMBER(HF236),HH235+HF236*0.5,IF(ISNUMBER(HF437),0,""))</f>
        <v>839.50693203020785</v>
      </c>
      <c r="HI236" s="18">
        <f>IF(ISNUMBER(HG236), HG236*COS(RADIANS(-$C236+Графики!$B$3))+HH236*SIN(RADIANS(-$C236+Графики!$B$3)),"")</f>
        <v>748.66217140816775</v>
      </c>
      <c r="HJ236" s="19">
        <f>IF(ISNUMBER(HG236), HG236*COS(RADIANS(-$C236+Графики!$B$5))+HH236*SIN(RADIANS(-$C236+Графики!$B$5)),"")</f>
        <v>839.50693203020785</v>
      </c>
      <c r="HK236" s="24">
        <v>-0.79188040542437821</v>
      </c>
      <c r="HL236" s="25">
        <v>0.70333221525009826</v>
      </c>
      <c r="HM236" s="25">
        <v>-1.0851447416976474</v>
      </c>
      <c r="HN236" s="25">
        <v>0.94769679950419194</v>
      </c>
      <c r="HO236" s="18">
        <f t="shared" si="531"/>
        <v>13.047821373249834</v>
      </c>
      <c r="HP236" s="18">
        <f t="shared" si="532"/>
        <v>17.738958579275366</v>
      </c>
      <c r="HQ236" s="18">
        <f>IF(ISNUMBER(HO236),HQ235+HO236*0.5,IF(ISNUMBER(HO437),0,""))</f>
        <v>746.00810006032862</v>
      </c>
      <c r="HR236" s="18">
        <f>IF(ISNUMBER(HP236),HR235+HP236*0.5,IF(ISNUMBER(HP437),0,""))</f>
        <v>855.59704215115391</v>
      </c>
      <c r="HS236" s="18">
        <f>IF(ISNUMBER(HQ236), HQ236*COS(RADIANS(-$C236+Графики!$B$3))+HR236*SIN(RADIANS(-$C236+Графики!$B$3)),"")</f>
        <v>746.00810006032862</v>
      </c>
      <c r="HT236" s="19">
        <f>IF(ISNUMBER(HQ236), HQ236*COS(RADIANS(-$C236+Графики!$B$5))+HR236*SIN(RADIANS(-$C236+Графики!$B$5)),"")</f>
        <v>855.59704215115391</v>
      </c>
      <c r="HU236" s="24">
        <v>-0.75323306640025856</v>
      </c>
      <c r="HV236" s="25">
        <v>0.78793950872214247</v>
      </c>
      <c r="HW236" s="25">
        <v>-1.1252821116052714</v>
      </c>
      <c r="HX236" s="25">
        <v>0.96844675882085041</v>
      </c>
      <c r="HY236" s="18">
        <f t="shared" si="533"/>
        <v>13.448862435442383</v>
      </c>
      <c r="HZ236" s="18">
        <f t="shared" si="534"/>
        <v>18.270214628587695</v>
      </c>
      <c r="IA236" s="18">
        <f>IF(ISNUMBER(HY236),IA235+HY236*0.5,IF(ISNUMBER(HY437),0,""))</f>
        <v>745.64411074732686</v>
      </c>
      <c r="IB236" s="18">
        <f>IF(ISNUMBER(HZ236),IB235+HZ236*0.5,IF(ISNUMBER(HZ437),0,""))</f>
        <v>835.75450218660637</v>
      </c>
      <c r="IC236" s="18">
        <f>IF(ISNUMBER(IA236), IA236*COS(RADIANS(-$C236+Графики!$B$3))+IB236*SIN(RADIANS(-$C236+Графики!$B$3)),"")</f>
        <v>745.64411074732686</v>
      </c>
      <c r="ID236" s="19">
        <f>IF(ISNUMBER(IA236), IA236*COS(RADIANS(-$C236+Графики!$B$5))+IB236*SIN(RADIANS(-$C236+Графики!$B$5)),"")</f>
        <v>835.75450218660637</v>
      </c>
      <c r="IE236" s="24">
        <v>-0.75038026115050049</v>
      </c>
      <c r="IF236" s="25">
        <v>0.62459782049224055</v>
      </c>
      <c r="IG236" s="25">
        <v>-1.0216427406432835</v>
      </c>
      <c r="IH236" s="25">
        <v>0.87030688640091514</v>
      </c>
      <c r="II236" s="18">
        <f t="shared" si="535"/>
        <v>11.998659411568624</v>
      </c>
      <c r="IJ236" s="18">
        <f t="shared" si="536"/>
        <v>16.509625046419778</v>
      </c>
      <c r="IK236" s="18">
        <f>IF(ISNUMBER(II236),IK235+II236*0.5,IF(ISNUMBER(II437),0,""))</f>
        <v>742.41838383487584</v>
      </c>
      <c r="IL236" s="18">
        <f>IF(ISNUMBER(IJ236),IL235+IJ236*0.5,IF(ISNUMBER(IJ437),0,""))</f>
        <v>838.24481405243034</v>
      </c>
      <c r="IM236" s="18">
        <f>IF(ISNUMBER(IK236), IK236*COS(RADIANS(-$C236+Графики!$B$3))+IL236*SIN(RADIANS(-$C236+Графики!$B$3)),"")</f>
        <v>742.41838383487584</v>
      </c>
      <c r="IN236" s="19">
        <f>IF(ISNUMBER(IK236), IK236*COS(RADIANS(-$C236+Графики!$B$5))+IL236*SIN(RADIANS(-$C236+Графики!$B$5)),"")</f>
        <v>838.24481405243034</v>
      </c>
      <c r="IO236" s="24">
        <v>-0.82255340516439501</v>
      </c>
      <c r="IP236" s="25">
        <v>0.68469397260005083</v>
      </c>
      <c r="IQ236" s="25">
        <v>-1.0832295394381166</v>
      </c>
      <c r="IR236" s="25">
        <v>0.97319293554015129</v>
      </c>
      <c r="IS236" s="18">
        <f t="shared" si="537"/>
        <v>13.152835428807542</v>
      </c>
      <c r="IT236" s="18">
        <f t="shared" si="538"/>
        <v>17.944708290380241</v>
      </c>
      <c r="IU236" s="18">
        <f>IF(ISNUMBER(IS236),IU235+IS236*0.5,IF(ISNUMBER(IS437),0,""))</f>
        <v>737.41121209511346</v>
      </c>
      <c r="IV236" s="18">
        <f>IF(ISNUMBER(IT236),IV235+IT236*0.5,IF(ISNUMBER(IT437),0,""))</f>
        <v>845.60439942498635</v>
      </c>
      <c r="IW236" s="18">
        <f>IF(ISNUMBER(IU236), IU236*COS(RADIANS(-$C236+Графики!$B$3))+IV236*SIN(RADIANS(-$C236+Графики!$B$3)),"")</f>
        <v>737.41121209511346</v>
      </c>
      <c r="IX236" s="19">
        <f>IF(ISNUMBER(IU236), IU236*COS(RADIANS(-$C236+Графики!$B$5))+IV236*SIN(RADIANS(-$C236+Графики!$B$5)),"")</f>
        <v>845.60439942498635</v>
      </c>
    </row>
    <row r="237" spans="1:258" s="88" customFormat="1" x14ac:dyDescent="0.25">
      <c r="A237" s="44">
        <v>237</v>
      </c>
      <c r="B237" s="50">
        <v>0</v>
      </c>
      <c r="C237" s="11">
        <f>IF(Графики!$A$7="Расчитывать с учетом закручивания скважины",B237,0)</f>
        <v>0</v>
      </c>
      <c r="D237" s="47">
        <v>117</v>
      </c>
      <c r="E237" s="34">
        <f>IF(ISNUMBER(INDEX($I$1:$IX$303,$A237,E$1) ),INDEX($I$1:$IX$303,$A237,E$1),0)</f>
        <v>15.60445547911791</v>
      </c>
      <c r="F237" s="35">
        <f>IF(ISNUMBER(INDEX($I$1:$IX$303,$A237,F$1) ),INDEX($I$1:$IX$303,$A237,F$1),0)</f>
        <v>17.976891832033765</v>
      </c>
      <c r="G237" s="35">
        <f>IF(ISNUMBER(INDEX($I$1:$IX$303,$A237,G$1) ),INDEX($I$1:$IX$303,$A237,G$1)-$G$305,0)</f>
        <v>-225.17144183995038</v>
      </c>
      <c r="H237" s="36">
        <f>IF(ISNUMBER(INDEX($I$1:$IX$303,$A237,H$1) ),INDEX($I$1:$IX$303,$A237,H$1)-$H$305,0)</f>
        <v>-300.39866592456121</v>
      </c>
      <c r="I237" s="29">
        <v>-0.90101423193967611</v>
      </c>
      <c r="J237" s="25">
        <v>0.88719722546703417</v>
      </c>
      <c r="K237" s="25">
        <v>-1.0201222289725893</v>
      </c>
      <c r="L237" s="25">
        <v>1.0399888032133469</v>
      </c>
      <c r="M237" s="18">
        <f t="shared" si="489"/>
        <v>15.60445547911791</v>
      </c>
      <c r="N237" s="18">
        <f t="shared" si="490"/>
        <v>17.976891832033765</v>
      </c>
      <c r="O237" s="18">
        <f>IF(ISNUMBER(M237),O236+M237*0.5,IF(ISNUMBER(M438),0,""))</f>
        <v>752.74471404946428</v>
      </c>
      <c r="P237" s="18">
        <f>IF(ISNUMBER(N237),P236+N237*0.5,IF(ISNUMBER(N438),0,""))</f>
        <v>855.0309975594763</v>
      </c>
      <c r="Q237" s="18">
        <f>IF(ISNUMBER(O237), O237*COS(RADIANS(-$C237+Графики!$B$3))+P237*SIN(RADIANS(-$C237+Графики!$B$3)),"")</f>
        <v>752.74471404946428</v>
      </c>
      <c r="R237" s="19">
        <f>IF(ISNUMBER(O237), O237*COS(RADIANS(-$C237+Графики!$B$5))+P237*SIN(RADIANS(-$C237+Графики!$B$5)),"")</f>
        <v>855.0309975594763</v>
      </c>
      <c r="S237" s="29">
        <v>-0.83935233553261746</v>
      </c>
      <c r="T237" s="25">
        <v>0.88908144441985515</v>
      </c>
      <c r="U237" s="25">
        <v>-1.0339827290125438</v>
      </c>
      <c r="V237" s="25">
        <v>1.12246009299681</v>
      </c>
      <c r="W237" s="18">
        <f t="shared" si="491"/>
        <v>15.082858249740285</v>
      </c>
      <c r="X237" s="18">
        <f t="shared" si="492"/>
        <v>18.817402986902632</v>
      </c>
      <c r="Y237" s="18">
        <f>IF(ISNUMBER(W237),Y236+W237*0.5,IF(ISNUMBER(W438),0,""))</f>
        <v>750.3386753322585</v>
      </c>
      <c r="Z237" s="18">
        <f>IF(ISNUMBER(X237),Z236+X237*0.5,IF(ISNUMBER(X438),0,""))</f>
        <v>857.39250558922686</v>
      </c>
      <c r="AA237" s="18">
        <f>IF(ISNUMBER(Y237), Y237*COS(RADIANS(-$C237+Графики!$B$3))+Z237*SIN(RADIANS(-$C237+Графики!$B$3)),"")</f>
        <v>750.3386753322585</v>
      </c>
      <c r="AB237" s="18">
        <f>IF(ISNUMBER(Y237), Y237*COS(RADIANS(-$C237+Графики!$B$5))+Z237*SIN(RADIANS(-$C237+Графики!$B$5)),"")</f>
        <v>857.39250558922686</v>
      </c>
      <c r="AC237" s="24">
        <v>-0.76224187368004648</v>
      </c>
      <c r="AD237" s="25">
        <v>0.70645106058580232</v>
      </c>
      <c r="AE237" s="25">
        <v>-1.0244695383427898</v>
      </c>
      <c r="AF237" s="25">
        <v>1.0259019569451462</v>
      </c>
      <c r="AG237" s="18">
        <f t="shared" si="493"/>
        <v>12.816412804324841</v>
      </c>
      <c r="AH237" s="18">
        <f t="shared" si="494"/>
        <v>17.891912008685264</v>
      </c>
      <c r="AI237" s="18">
        <f>IF(ISNUMBER(AG237),AI236+AG237*0.5,IF(ISNUMBER(AG438),0,""))</f>
        <v>750.78050789027066</v>
      </c>
      <c r="AJ237" s="18">
        <f>IF(ISNUMBER(AH237),AJ236+AH237*0.5,IF(ISNUMBER(AH438),0,""))</f>
        <v>856.79919965364286</v>
      </c>
      <c r="AK237" s="18">
        <f>IF(ISNUMBER(AI237), AI237*COS(RADIANS(-$C237+Графики!$B$3))+AJ237*SIN(RADIANS(-$C237+Графики!$B$3)),"")</f>
        <v>750.78050789027066</v>
      </c>
      <c r="AL237" s="19">
        <f>IF(ISNUMBER(AI237), AI237*COS(RADIANS(-$C237+Графики!$B$5))+AJ237*SIN(RADIANS(-$C237+Графики!$B$5)),"")</f>
        <v>856.79919965364286</v>
      </c>
      <c r="AM237" s="24">
        <v>-0.91563947586726524</v>
      </c>
      <c r="AN237" s="25">
        <v>0.85765045041183663</v>
      </c>
      <c r="AO237" s="25">
        <v>-1.0886520063116445</v>
      </c>
      <c r="AP237" s="25">
        <v>1.1308971855283008</v>
      </c>
      <c r="AQ237" s="18">
        <f t="shared" si="495"/>
        <v>15.474256277953133</v>
      </c>
      <c r="AR237" s="18">
        <f t="shared" si="496"/>
        <v>19.368009562050865</v>
      </c>
      <c r="AS237" s="18">
        <f>IF(ISNUMBER(AQ237),AS236+AQ237*0.5,IF(ISNUMBER(AQ438),0,""))</f>
        <v>741.37233143408162</v>
      </c>
      <c r="AT237" s="18">
        <f>IF(ISNUMBER(AR237),AT236+AR237*0.5,IF(ISNUMBER(AR438),0,""))</f>
        <v>847.8608969763053</v>
      </c>
      <c r="AU237" s="18">
        <f>IF(ISNUMBER(AS237), AS237*COS(RADIANS(-$C237+Графики!$B$3))+AT237*SIN(RADIANS(-$C237+Графики!$B$3)),"")</f>
        <v>741.37233143408162</v>
      </c>
      <c r="AV237" s="19">
        <f>IF(ISNUMBER(AS237), AS237*COS(RADIANS(-$C237+Графики!$B$5))+AT237*SIN(RADIANS(-$C237+Графики!$B$5)),"")</f>
        <v>847.8608969763053</v>
      </c>
      <c r="AW237" s="24">
        <v>-0.83215520694378131</v>
      </c>
      <c r="AX237" s="25">
        <v>0.79712152420204785</v>
      </c>
      <c r="AY237" s="25">
        <v>-1.1796963980494013</v>
      </c>
      <c r="AZ237" s="25">
        <v>1.1743162690556441</v>
      </c>
      <c r="BA237" s="18">
        <f t="shared" si="497"/>
        <v>14.217642653126328</v>
      </c>
      <c r="BB237" s="18">
        <f t="shared" si="498"/>
        <v>20.541191036136262</v>
      </c>
      <c r="BC237" s="18">
        <f>IF(ISNUMBER(BA237),BC236+BA237*0.5,IF(ISNUMBER(BA438),0,""))</f>
        <v>739.86009724990231</v>
      </c>
      <c r="BD237" s="18">
        <f>IF(ISNUMBER(BB237),BD236+BB237*0.5,IF(ISNUMBER(BB438),0,""))</f>
        <v>854.95599602842083</v>
      </c>
      <c r="BE237" s="18">
        <f>IF(ISNUMBER(BC237), BC237*COS(RADIANS(-$C237+Графики!$B$3))+BD237*SIN(RADIANS(-$C237+Графики!$B$3)),"")</f>
        <v>739.86009724990231</v>
      </c>
      <c r="BF237" s="19">
        <f>IF(ISNUMBER(BC237), BC237*COS(RADIANS(-$C237+Графики!$B$5))+BD237*SIN(RADIANS(-$C237+Графики!$B$5)),"")</f>
        <v>854.95599602842083</v>
      </c>
      <c r="BG237" s="24">
        <v>-0.75190565709673163</v>
      </c>
      <c r="BH237" s="25">
        <v>0.80765245506421068</v>
      </c>
      <c r="BI237" s="25">
        <v>-1.1575730320923658</v>
      </c>
      <c r="BJ237" s="25">
        <v>1.1534580697376251</v>
      </c>
      <c r="BK237" s="18">
        <f t="shared" si="499"/>
        <v>13.609291829117842</v>
      </c>
      <c r="BL237" s="18">
        <f t="shared" si="500"/>
        <v>20.16618382423043</v>
      </c>
      <c r="BM237" s="18">
        <f>IF(ISNUMBER(BK237),BM236+BK237*0.5,IF(ISNUMBER(BK438),0,""))</f>
        <v>749.3723919898772</v>
      </c>
      <c r="BN237" s="18">
        <f>IF(ISNUMBER(BL237),BN236+BL237*0.5,IF(ISNUMBER(BL438),0,""))</f>
        <v>843.36984542465689</v>
      </c>
      <c r="BO237" s="18">
        <f>IF(ISNUMBER(BM237), BM237*COS(RADIANS(-$C237+Графики!$B$3))+BN237*SIN(RADIANS(-$C237+Графики!$B$3)),"")</f>
        <v>749.3723919898772</v>
      </c>
      <c r="BP237" s="19">
        <f>IF(ISNUMBER(BM237), BM237*COS(RADIANS(-$C237+Графики!$B$5))+BN237*SIN(RADIANS(-$C237+Графики!$B$5)),"")</f>
        <v>843.36984542465689</v>
      </c>
      <c r="BQ237" s="24">
        <v>-0.85470545589070168</v>
      </c>
      <c r="BR237" s="25">
        <v>0.82623917334385344</v>
      </c>
      <c r="BS237" s="25">
        <v>-1.0957980781358232</v>
      </c>
      <c r="BT237" s="25">
        <v>1.1896098526359644</v>
      </c>
      <c r="BU237" s="18">
        <f t="shared" si="501"/>
        <v>14.668483088440095</v>
      </c>
      <c r="BV237" s="18">
        <f t="shared" si="502"/>
        <v>19.942624443835815</v>
      </c>
      <c r="BW237" s="18">
        <f>IF(ISNUMBER(BU237),BW236+BU237*0.5,IF(ISNUMBER(BU438),0,""))</f>
        <v>751.91943643707532</v>
      </c>
      <c r="BX237" s="18">
        <f>IF(ISNUMBER(BV237),BX236+BV237*0.5,IF(ISNUMBER(BV438),0,""))</f>
        <v>851.19570088463581</v>
      </c>
      <c r="BY237" s="18">
        <f>IF(ISNUMBER(BW237), BW237*COS(RADIANS(-$C237+Графики!$B$3))+BX237*SIN(RADIANS(-$C237+Графики!$B$3)),"")</f>
        <v>751.91943643707532</v>
      </c>
      <c r="BZ237" s="19">
        <f>IF(ISNUMBER(BW237), BW237*COS(RADIANS(-$C237+Графики!$B$5))+BX237*SIN(RADIANS(-$C237+Графики!$B$5)),"")</f>
        <v>851.19570088463581</v>
      </c>
      <c r="CA237" s="29">
        <v>-0.83974693374385279</v>
      </c>
      <c r="CB237" s="25">
        <v>0.73929339105224245</v>
      </c>
      <c r="CC237" s="25">
        <v>-1.0476117150751509</v>
      </c>
      <c r="CD237" s="25">
        <v>1.0084584821732676</v>
      </c>
      <c r="CE237" s="18">
        <f t="shared" si="503"/>
        <v>13.779290264489246</v>
      </c>
      <c r="CF237" s="18">
        <f t="shared" si="504"/>
        <v>17.941634582167648</v>
      </c>
      <c r="CG237" s="18">
        <f>IF(ISNUMBER(CE237),CG236+CE237*0.5,IF(ISNUMBER(CE438),0,""))</f>
        <v>758.59179003362328</v>
      </c>
      <c r="CH237" s="18">
        <f>IF(ISNUMBER(CF237),CH236+CF237*0.5,IF(ISNUMBER(CF438),0,""))</f>
        <v>864.57958685218841</v>
      </c>
      <c r="CI237" s="18">
        <f>IF(ISNUMBER(CG237), CG237*COS(RADIANS(-$C237+Графики!$B$3))+CH237*SIN(RADIANS(-$C237+Графики!$B$3)),"")</f>
        <v>758.59179003362328</v>
      </c>
      <c r="CJ237" s="19">
        <f>IF(ISNUMBER(CG237), CG237*COS(RADIANS(-$C237+Графики!$B$5))+CH237*SIN(RADIANS(-$C237+Графики!$B$5)),"")</f>
        <v>864.57958685218841</v>
      </c>
      <c r="CK237" s="24">
        <v>-0.93118242984387989</v>
      </c>
      <c r="CL237" s="25">
        <v>0.86579777612296649</v>
      </c>
      <c r="CM237" s="25">
        <v>-1.0377857923898168</v>
      </c>
      <c r="CN237" s="25">
        <v>1.1612088702984376</v>
      </c>
      <c r="CO237" s="18">
        <f t="shared" si="505"/>
        <v>15.680967883128373</v>
      </c>
      <c r="CP237" s="18">
        <f t="shared" si="506"/>
        <v>19.188670792658087</v>
      </c>
      <c r="CQ237" s="18">
        <f>IF(ISNUMBER(CO237),CQ236+CO237*0.5,IF(ISNUMBER(CO438),0,""))</f>
        <v>756.49267064956223</v>
      </c>
      <c r="CR237" s="18">
        <f>IF(ISNUMBER(CP237),CR236+CP237*0.5,IF(ISNUMBER(CP438),0,""))</f>
        <v>858.47136438214409</v>
      </c>
      <c r="CS237" s="18">
        <f>IF(ISNUMBER(CQ237), CQ237*COS(RADIANS(-$C237+Графики!$B$3))+CR237*SIN(RADIANS(-$C237+Графики!$B$3)),"")</f>
        <v>756.49267064956223</v>
      </c>
      <c r="CT237" s="19">
        <f>IF(ISNUMBER(CQ237), CQ237*COS(RADIANS(-$C237+Графики!$B$5))+CR237*SIN(RADIANS(-$C237+Графики!$B$5)),"")</f>
        <v>858.47136438214409</v>
      </c>
      <c r="CU237" s="24">
        <v>-0.80466903116948674</v>
      </c>
      <c r="CV237" s="25">
        <v>0.85197785086761446</v>
      </c>
      <c r="CW237" s="25">
        <v>-1.0644625690725571</v>
      </c>
      <c r="CX237" s="25">
        <v>1.1453254843758467</v>
      </c>
      <c r="CY237" s="18">
        <f t="shared" si="507"/>
        <v>14.456467728299144</v>
      </c>
      <c r="CZ237" s="18">
        <f t="shared" si="508"/>
        <v>19.282843468275452</v>
      </c>
      <c r="DA237" s="18">
        <f>IF(ISNUMBER(CY237),DA236+CY237*0.5,IF(ISNUMBER(CY438),0,""))</f>
        <v>750.9207294159628</v>
      </c>
      <c r="DB237" s="18">
        <f>IF(ISNUMBER(CZ237),DB236+CZ237*0.5,IF(ISNUMBER(CZ438),0,""))</f>
        <v>859.04727236376471</v>
      </c>
      <c r="DC237" s="18">
        <f>IF(ISNUMBER(DA237), DA237*COS(RADIANS(-$C237+Графики!$B$3))+DB237*SIN(RADIANS(-$C237+Графики!$B$3)),"")</f>
        <v>750.9207294159628</v>
      </c>
      <c r="DD237" s="19">
        <f>IF(ISNUMBER(DA237), DA237*COS(RADIANS(-$C237+Графики!$B$5))+DB237*SIN(RADIANS(-$C237+Графики!$B$5)),"")</f>
        <v>859.04727236376471</v>
      </c>
      <c r="DE237" s="24">
        <v>-0.8911033539562605</v>
      </c>
      <c r="DF237" s="25">
        <v>0.87134002201609884</v>
      </c>
      <c r="DG237" s="25">
        <v>-1.1345171719321967</v>
      </c>
      <c r="DH237" s="25">
        <v>1.1194198375805677</v>
      </c>
      <c r="DI237" s="18">
        <f t="shared" si="509"/>
        <v>15.379613534359597</v>
      </c>
      <c r="DJ237" s="18">
        <f t="shared" si="510"/>
        <v>19.668042715756393</v>
      </c>
      <c r="DK237" s="18">
        <f>IF(ISNUMBER(DI237),DK236+DI237*0.5,IF(ISNUMBER(DI438),0,""))</f>
        <v>740.64530520617018</v>
      </c>
      <c r="DL237" s="18">
        <f>IF(ISNUMBER(DJ237),DL236+DJ237*0.5,IF(ISNUMBER(DJ438),0,""))</f>
        <v>857.56969207327745</v>
      </c>
      <c r="DM237" s="18">
        <f>IF(ISNUMBER(DK237), DK237*COS(RADIANS(-$C237+Графики!$B$3))+DL237*SIN(RADIANS(-$C237+Графики!$B$3)),"")</f>
        <v>740.64530520617018</v>
      </c>
      <c r="DN237" s="19">
        <f>IF(ISNUMBER(DK237), DK237*COS(RADIANS(-$C237+Графики!$B$5))+DL237*SIN(RADIANS(-$C237+Графики!$B$5)),"")</f>
        <v>857.56969207327745</v>
      </c>
      <c r="DO237" s="24">
        <v>-0.81670738609623461</v>
      </c>
      <c r="DP237" s="25">
        <v>0.79944460979275445</v>
      </c>
      <c r="DQ237" s="25">
        <v>-1.0977648795839634</v>
      </c>
      <c r="DR237" s="25">
        <v>1.0656617898025689</v>
      </c>
      <c r="DS237" s="18">
        <f t="shared" si="511"/>
        <v>14.103119214986858</v>
      </c>
      <c r="DT237" s="18">
        <f t="shared" si="512"/>
        <v>18.878337726306974</v>
      </c>
      <c r="DU237" s="18">
        <f>IF(ISNUMBER(DS237),DU236+DS237*0.5,IF(ISNUMBER(DS438),0,""))</f>
        <v>758.44214162898527</v>
      </c>
      <c r="DV237" s="18">
        <f>IF(ISNUMBER(DT237),DV236+DT237*0.5,IF(ISNUMBER(DT438),0,""))</f>
        <v>857.44161704862336</v>
      </c>
      <c r="DW237" s="18">
        <f>IF(ISNUMBER(DU237), DU237*COS(RADIANS(-$C237+Графики!$B$3))+DV237*SIN(RADIANS(-$C237+Графики!$B$3)),"")</f>
        <v>758.44214162898527</v>
      </c>
      <c r="DX237" s="19">
        <f>IF(ISNUMBER(DU237), DU237*COS(RADIANS(-$C237+Графики!$B$5))+DV237*SIN(RADIANS(-$C237+Графики!$B$5)),"")</f>
        <v>857.44161704862336</v>
      </c>
      <c r="DY237" s="24">
        <v>-0.81701121609315541</v>
      </c>
      <c r="DZ237" s="25">
        <v>0.74907993693421293</v>
      </c>
      <c r="EA237" s="25">
        <v>-1.1354448658926235</v>
      </c>
      <c r="EB237" s="25">
        <v>1.1770787468430495</v>
      </c>
      <c r="EC237" s="18">
        <f t="shared" si="513"/>
        <v>13.666298063734613</v>
      </c>
      <c r="ED237" s="18">
        <f t="shared" si="514"/>
        <v>20.179205788570886</v>
      </c>
      <c r="EE237" s="18">
        <f>IF(ISNUMBER(EC237),EE236+EC237*0.5,IF(ISNUMBER(EC438),0,""))</f>
        <v>746.04879047638838</v>
      </c>
      <c r="EF237" s="18">
        <f>IF(ISNUMBER(ED237),EF236+ED237*0.5,IF(ISNUMBER(ED438),0,""))</f>
        <v>852.074951529857</v>
      </c>
      <c r="EG237" s="18">
        <f>IF(ISNUMBER(EE237), EE237*COS(RADIANS(-$C237+Графики!$B$3))+EF237*SIN(RADIANS(-$C237+Графики!$B$3)),"")</f>
        <v>746.04879047638838</v>
      </c>
      <c r="EH237" s="19">
        <f>IF(ISNUMBER(EE237), EE237*COS(RADIANS(-$C237+Графики!$B$5))+EF237*SIN(RADIANS(-$C237+Графики!$B$5)),"")</f>
        <v>852.074951529857</v>
      </c>
      <c r="EI237" s="24">
        <v>-0.77923745239254194</v>
      </c>
      <c r="EJ237" s="25">
        <v>0.83134530979378096</v>
      </c>
      <c r="EK237" s="25">
        <v>-1.0552414420315916</v>
      </c>
      <c r="EL237" s="25">
        <v>1.1618631739234095</v>
      </c>
      <c r="EM237" s="18">
        <f t="shared" si="515"/>
        <v>14.05452329942162</v>
      </c>
      <c r="EN237" s="18">
        <f t="shared" si="516"/>
        <v>19.346680610222805</v>
      </c>
      <c r="EO237" s="18">
        <f>IF(ISNUMBER(EM237),EO236+EM237*0.5,IF(ISNUMBER(EM438),0,""))</f>
        <v>753.70248957544459</v>
      </c>
      <c r="EP237" s="18">
        <f>IF(ISNUMBER(EN237),EP236+EN237*0.5,IF(ISNUMBER(EN438),0,""))</f>
        <v>855.29266443645884</v>
      </c>
      <c r="EQ237" s="18">
        <f>IF(ISNUMBER(EO237), EO237*COS(RADIANS(-$C237+Графики!$B$3))+EP237*SIN(RADIANS(-$C237+Графики!$B$3)),"")</f>
        <v>753.70248957544459</v>
      </c>
      <c r="ER237" s="19">
        <f>IF(ISNUMBER(EO237), EO237*COS(RADIANS(-$C237+Графики!$B$5))+EP237*SIN(RADIANS(-$C237+Графики!$B$5)),"")</f>
        <v>855.29266443645884</v>
      </c>
      <c r="ES237" s="24">
        <v>-0.82504240386803518</v>
      </c>
      <c r="ET237" s="25">
        <v>0.86590732183459007</v>
      </c>
      <c r="EU237" s="25">
        <v>-1.0600703080056368</v>
      </c>
      <c r="EV237" s="25">
        <v>1.1415184045681697</v>
      </c>
      <c r="EW237" s="18">
        <f t="shared" si="517"/>
        <v>14.755784576484618</v>
      </c>
      <c r="EX237" s="18">
        <f t="shared" si="518"/>
        <v>19.211303975492999</v>
      </c>
      <c r="EY237" s="18">
        <f>IF(ISNUMBER(EW237),EY236+EW237*0.5,IF(ISNUMBER(EW438),0,""))</f>
        <v>739.08358656822008</v>
      </c>
      <c r="EZ237" s="18">
        <f>IF(ISNUMBER(EX237),EZ236+EX237*0.5,IF(ISNUMBER(EX438),0,""))</f>
        <v>854.64978679040962</v>
      </c>
      <c r="FA237" s="18">
        <f>IF(ISNUMBER(EY237), EY237*COS(RADIANS(-$C237+Графики!$B$3))+EZ237*SIN(RADIANS(-$C237+Графики!$B$3)),"")</f>
        <v>739.08358656822008</v>
      </c>
      <c r="FB237" s="19">
        <f>IF(ISNUMBER(EY237), EY237*COS(RADIANS(-$C237+Графики!$B$5))+EZ237*SIN(RADIANS(-$C237+Графики!$B$5)),"")</f>
        <v>854.64978679040962</v>
      </c>
      <c r="FC237" s="24">
        <v>-0.77686016460678708</v>
      </c>
      <c r="FD237" s="25">
        <v>0.84838990338775233</v>
      </c>
      <c r="FE237" s="25">
        <v>-1.1594516999558573</v>
      </c>
      <c r="FF237" s="25">
        <v>1.1286935004861633</v>
      </c>
      <c r="FG237" s="18">
        <f t="shared" si="519"/>
        <v>14.182506931155389</v>
      </c>
      <c r="FH237" s="18">
        <f t="shared" si="520"/>
        <v>19.966506871736495</v>
      </c>
      <c r="FI237" s="18">
        <f>IF(ISNUMBER(FG237),FI236+FG237*0.5,IF(ISNUMBER(FG438),0,""))</f>
        <v>748.35161625232581</v>
      </c>
      <c r="FJ237" s="18">
        <f>IF(ISNUMBER(FH237),FJ236+FH237*0.5,IF(ISNUMBER(FH438),0,""))</f>
        <v>857.65774224967993</v>
      </c>
      <c r="FK237" s="18">
        <f>IF(ISNUMBER(FI237), FI237*COS(RADIANS(-$C237+Графики!$B$3))+FJ237*SIN(RADIANS(-$C237+Графики!$B$3)),"")</f>
        <v>748.35161625232581</v>
      </c>
      <c r="FL237" s="19">
        <f>IF(ISNUMBER(FI237), FI237*COS(RADIANS(-$C237+Графики!$B$5))+FJ237*SIN(RADIANS(-$C237+Графики!$B$5)),"")</f>
        <v>857.65774224967993</v>
      </c>
      <c r="FM237" s="24">
        <v>-0.80594274217053008</v>
      </c>
      <c r="FN237" s="25">
        <v>0.71012647443723376</v>
      </c>
      <c r="FO237" s="25">
        <v>-1.1371502995024758</v>
      </c>
      <c r="FP237" s="25">
        <v>1.1344157208855528</v>
      </c>
      <c r="FQ237" s="18">
        <f t="shared" si="521"/>
        <v>13.229813797319245</v>
      </c>
      <c r="FR237" s="18">
        <f t="shared" si="522"/>
        <v>19.821854865823038</v>
      </c>
      <c r="FS237" s="18">
        <f>IF(ISNUMBER(FQ237),FS236+FQ237*0.5,IF(ISNUMBER(FQ438),0,""))</f>
        <v>751.34875133819685</v>
      </c>
      <c r="FT237" s="18">
        <f>IF(ISNUMBER(FR237),FT236+FR237*0.5,IF(ISNUMBER(FR438),0,""))</f>
        <v>851.83736297834048</v>
      </c>
      <c r="FU237" s="18">
        <f>IF(ISNUMBER(FS237), FS237*COS(RADIANS(-$C237+Графики!$B$3))+FT237*SIN(RADIANS(-$C237+Графики!$B$3)),"")</f>
        <v>751.34875133819685</v>
      </c>
      <c r="FV237" s="19">
        <f>IF(ISNUMBER(FS237), FS237*COS(RADIANS(-$C237+Графики!$B$5))+FT237*SIN(RADIANS(-$C237+Графики!$B$5)),"")</f>
        <v>851.83736297834048</v>
      </c>
      <c r="FW237" s="24">
        <v>-0.88562239916136887</v>
      </c>
      <c r="FX237" s="25">
        <v>0.74356520691373362</v>
      </c>
      <c r="FY237" s="25">
        <v>-1.1135273741425955</v>
      </c>
      <c r="FZ237" s="25">
        <v>1.1061854436448637</v>
      </c>
      <c r="GA237" s="18">
        <f t="shared" si="523"/>
        <v>14.216864968769908</v>
      </c>
      <c r="GB237" s="18">
        <f t="shared" si="524"/>
        <v>19.369437199951051</v>
      </c>
      <c r="GC237" s="18">
        <f>IF(ISNUMBER(GA237),GC236+GA237*0.5,IF(ISNUMBER(GA438),0,""))</f>
        <v>756.16354058555851</v>
      </c>
      <c r="GD237" s="18">
        <f>IF(ISNUMBER(GB237),GD236+GB237*0.5,IF(ISNUMBER(GB438),0,""))</f>
        <v>843.72936577631151</v>
      </c>
      <c r="GE237" s="18">
        <f>IF(ISNUMBER(GC237), GC237*COS(RADIANS(-$C237+Графики!$B$3))+GD237*SIN(RADIANS(-$C237+Графики!$B$3)),"")</f>
        <v>756.16354058555851</v>
      </c>
      <c r="GF237" s="19">
        <f>IF(ISNUMBER(GC237), GC237*COS(RADIANS(-$C237+Графики!$B$5))+GD237*SIN(RADIANS(-$C237+Графики!$B$5)),"")</f>
        <v>843.72936577631151</v>
      </c>
      <c r="GG237" s="24">
        <v>-0.80643425249943457</v>
      </c>
      <c r="GH237" s="25">
        <v>0.88211084715769483</v>
      </c>
      <c r="GI237" s="25">
        <v>-1.2075485511515209</v>
      </c>
      <c r="GJ237" s="25">
        <v>0.99439286956093886</v>
      </c>
      <c r="GK237" s="18">
        <f t="shared" si="525"/>
        <v>14.734802536966615</v>
      </c>
      <c r="GL237" s="18">
        <f t="shared" si="526"/>
        <v>19.214381366510956</v>
      </c>
      <c r="GM237" s="18">
        <f>IF(ISNUMBER(GK237),GM236+GK237*0.5,IF(ISNUMBER(GK438),0,""))</f>
        <v>756.52888485664266</v>
      </c>
      <c r="GN237" s="18">
        <f>IF(ISNUMBER(GL237),GN236+GL237*0.5,IF(ISNUMBER(GL438),0,""))</f>
        <v>857.16701712068459</v>
      </c>
      <c r="GO237" s="18">
        <f>IF(ISNUMBER(GM237), GM237*COS(RADIANS(-$C237+Графики!$B$3))+GN237*SIN(RADIANS(-$C237+Графики!$B$3)),"")</f>
        <v>756.52888485664266</v>
      </c>
      <c r="GP237" s="19">
        <f>IF(ISNUMBER(GM237), GM237*COS(RADIANS(-$C237+Графики!$B$5))+GN237*SIN(RADIANS(-$C237+Графики!$B$5)),"")</f>
        <v>857.16701712068459</v>
      </c>
      <c r="GQ237" s="24">
        <v>-0.79883063553436517</v>
      </c>
      <c r="GR237" s="25">
        <v>0.78344249619575379</v>
      </c>
      <c r="GS237" s="25">
        <v>-1.0472710605807678</v>
      </c>
      <c r="GT237" s="25">
        <v>1.0586668377581971</v>
      </c>
      <c r="GU237" s="18">
        <f t="shared" si="527"/>
        <v>13.807499143166625</v>
      </c>
      <c r="GV237" s="18">
        <f t="shared" si="528"/>
        <v>18.37674060876634</v>
      </c>
      <c r="GW237" s="18">
        <f>IF(ISNUMBER(GU237),GW236+GU237*0.5,IF(ISNUMBER(GU438),0,""))</f>
        <v>752.77566310363693</v>
      </c>
      <c r="GX237" s="18">
        <f>IF(ISNUMBER(GV237),GX236+GV237*0.5,IF(ISNUMBER(GV438),0,""))</f>
        <v>856.36099243171566</v>
      </c>
      <c r="GY237" s="18">
        <f>IF(ISNUMBER(GW237), GW237*COS(RADIANS(-$C237+Графики!$B$3))+GX237*SIN(RADIANS(-$C237+Графики!$B$3)),"")</f>
        <v>752.77566310363693</v>
      </c>
      <c r="GZ237" s="19">
        <f>IF(ISNUMBER(GW237), GW237*COS(RADIANS(-$C237+Графики!$B$5))+GX237*SIN(RADIANS(-$C237+Графики!$B$5)),"")</f>
        <v>856.36099243171566</v>
      </c>
      <c r="HA237" s="24">
        <v>-0.77827996282498557</v>
      </c>
      <c r="HB237" s="25">
        <v>0.72874846177892239</v>
      </c>
      <c r="HC237" s="25">
        <v>-1.0687404784976884</v>
      </c>
      <c r="HD237" s="25">
        <v>1.0820784758155555</v>
      </c>
      <c r="HE237" s="18">
        <f t="shared" si="529"/>
        <v>13.150924867286239</v>
      </c>
      <c r="HF237" s="18">
        <f t="shared" si="530"/>
        <v>18.768334150073933</v>
      </c>
      <c r="HG237" s="18">
        <f>IF(ISNUMBER(HE237),HG236+HE237*0.5,IF(ISNUMBER(HE438),0,""))</f>
        <v>755.23763384181086</v>
      </c>
      <c r="HH237" s="18">
        <f>IF(ISNUMBER(HF237),HH236+HF237*0.5,IF(ISNUMBER(HF438),0,""))</f>
        <v>848.89109910524485</v>
      </c>
      <c r="HI237" s="18">
        <f>IF(ISNUMBER(HG237), HG237*COS(RADIANS(-$C237+Графики!$B$3))+HH237*SIN(RADIANS(-$C237+Графики!$B$3)),"")</f>
        <v>755.23763384181086</v>
      </c>
      <c r="HJ237" s="19">
        <f>IF(ISNUMBER(HG237), HG237*COS(RADIANS(-$C237+Графики!$B$5))+HH237*SIN(RADIANS(-$C237+Графики!$B$5)),"")</f>
        <v>848.89109910524485</v>
      </c>
      <c r="HK237" s="24">
        <v>-0.77584461866228438</v>
      </c>
      <c r="HL237" s="25">
        <v>0.71085422012800414</v>
      </c>
      <c r="HM237" s="25">
        <v>-1.201168450409605</v>
      </c>
      <c r="HN237" s="25">
        <v>1.0298366461716886</v>
      </c>
      <c r="HO237" s="18">
        <f t="shared" si="531"/>
        <v>12.973530899087532</v>
      </c>
      <c r="HP237" s="18">
        <f t="shared" si="532"/>
        <v>19.467962340937859</v>
      </c>
      <c r="HQ237" s="18">
        <f>IF(ISNUMBER(HO237),HQ236+HO237*0.5,IF(ISNUMBER(HO438),0,""))</f>
        <v>752.4948655098724</v>
      </c>
      <c r="HR237" s="18">
        <f>IF(ISNUMBER(HP237),HR236+HP237*0.5,IF(ISNUMBER(HP438),0,""))</f>
        <v>865.33102332162287</v>
      </c>
      <c r="HS237" s="18">
        <f>IF(ISNUMBER(HQ237), HQ237*COS(RADIANS(-$C237+Графики!$B$3))+HR237*SIN(RADIANS(-$C237+Графики!$B$3)),"")</f>
        <v>752.4948655098724</v>
      </c>
      <c r="HT237" s="19">
        <f>IF(ISNUMBER(HQ237), HQ237*COS(RADIANS(-$C237+Графики!$B$5))+HR237*SIN(RADIANS(-$C237+Графики!$B$5)),"")</f>
        <v>865.33102332162287</v>
      </c>
      <c r="HU237" s="24">
        <v>-0.85186401499247244</v>
      </c>
      <c r="HV237" s="25">
        <v>0.73456960210081634</v>
      </c>
      <c r="HW237" s="25">
        <v>-1.1444673760637751</v>
      </c>
      <c r="HX237" s="25">
        <v>1.0057182078169746</v>
      </c>
      <c r="HY237" s="18">
        <f t="shared" si="533"/>
        <v>13.843802757008383</v>
      </c>
      <c r="HZ237" s="18">
        <f t="shared" si="534"/>
        <v>18.762807923636181</v>
      </c>
      <c r="IA237" s="18">
        <f>IF(ISNUMBER(HY237),IA236+HY237*0.5,IF(ISNUMBER(HY438),0,""))</f>
        <v>752.56601212583109</v>
      </c>
      <c r="IB237" s="18">
        <f>IF(ISNUMBER(HZ237),IB236+HZ237*0.5,IF(ISNUMBER(HZ438),0,""))</f>
        <v>845.13590614842451</v>
      </c>
      <c r="IC237" s="18">
        <f>IF(ISNUMBER(IA237), IA237*COS(RADIANS(-$C237+Графики!$B$3))+IB237*SIN(RADIANS(-$C237+Графики!$B$3)),"")</f>
        <v>752.56601212583109</v>
      </c>
      <c r="ID237" s="19">
        <f>IF(ISNUMBER(IA237), IA237*COS(RADIANS(-$C237+Графики!$B$5))+IB237*SIN(RADIANS(-$C237+Графики!$B$5)),"")</f>
        <v>845.13590614842451</v>
      </c>
      <c r="IE237" s="24">
        <v>-0.90932230243420376</v>
      </c>
      <c r="IF237" s="25">
        <v>0.88820882677608404</v>
      </c>
      <c r="IG237" s="25">
        <v>-1.0831325214489123</v>
      </c>
      <c r="IH237" s="25">
        <v>1.1714822101768854</v>
      </c>
      <c r="II237" s="18">
        <f t="shared" si="535"/>
        <v>15.685775004081894</v>
      </c>
      <c r="IJ237" s="18">
        <f t="shared" si="536"/>
        <v>19.673955812536153</v>
      </c>
      <c r="IK237" s="18">
        <f>IF(ISNUMBER(II237),IK236+II237*0.5,IF(ISNUMBER(II438),0,""))</f>
        <v>750.26127133691682</v>
      </c>
      <c r="IL237" s="18">
        <f>IF(ISNUMBER(IJ237),IL236+IJ237*0.5,IF(ISNUMBER(IJ438),0,""))</f>
        <v>848.08179195869843</v>
      </c>
      <c r="IM237" s="18">
        <f>IF(ISNUMBER(IK237), IK237*COS(RADIANS(-$C237+Графики!$B$3))+IL237*SIN(RADIANS(-$C237+Графики!$B$3)),"")</f>
        <v>750.26127133691682</v>
      </c>
      <c r="IN237" s="19">
        <f>IF(ISNUMBER(IK237), IK237*COS(RADIANS(-$C237+Графики!$B$5))+IL237*SIN(RADIANS(-$C237+Графики!$B$5)),"")</f>
        <v>848.08179195869843</v>
      </c>
      <c r="IO237" s="24">
        <v>-0.75806427537977805</v>
      </c>
      <c r="IP237" s="25">
        <v>0.71830764826495164</v>
      </c>
      <c r="IQ237" s="25">
        <v>-1.1076165368999593</v>
      </c>
      <c r="IR237" s="25">
        <v>1.1402302338399355</v>
      </c>
      <c r="IS237" s="18">
        <f t="shared" si="537"/>
        <v>12.883419095519894</v>
      </c>
      <c r="IT237" s="18">
        <f t="shared" si="538"/>
        <v>19.614905609135654</v>
      </c>
      <c r="IU237" s="18">
        <f>IF(ISNUMBER(IS237),IU236+IS237*0.5,IF(ISNUMBER(IS438),0,""))</f>
        <v>743.85292164287341</v>
      </c>
      <c r="IV237" s="18">
        <f>IF(ISNUMBER(IT237),IV236+IT237*0.5,IF(ISNUMBER(IT438),0,""))</f>
        <v>855.41185222955414</v>
      </c>
      <c r="IW237" s="18">
        <f>IF(ISNUMBER(IU237), IU237*COS(RADIANS(-$C237+Графики!$B$3))+IV237*SIN(RADIANS(-$C237+Графики!$B$3)),"")</f>
        <v>743.85292164287341</v>
      </c>
      <c r="IX237" s="19">
        <f>IF(ISNUMBER(IU237), IU237*COS(RADIANS(-$C237+Графики!$B$5))+IV237*SIN(RADIANS(-$C237+Графики!$B$5)),"")</f>
        <v>855.41185222955414</v>
      </c>
    </row>
    <row r="238" spans="1:258" s="88" customFormat="1" x14ac:dyDescent="0.25">
      <c r="A238" s="44">
        <v>238</v>
      </c>
      <c r="B238" s="50">
        <v>0</v>
      </c>
      <c r="C238" s="11">
        <f>IF(Графики!$A$7="Расчитывать с учетом закручивания скважины",B238,0)</f>
        <v>0</v>
      </c>
      <c r="D238" s="47">
        <v>117.5</v>
      </c>
      <c r="E238" s="34">
        <f>IF(ISNUMBER(INDEX($I$1:$IX$303,$A238,E$1) ),INDEX($I$1:$IX$303,$A238,E$1),0)</f>
        <v>11.72855634944294</v>
      </c>
      <c r="F238" s="35">
        <f>IF(ISNUMBER(INDEX($I$1:$IX$303,$A238,F$1) ),INDEX($I$1:$IX$303,$A238,F$1),0)</f>
        <v>20.793526058821435</v>
      </c>
      <c r="G238" s="35">
        <f>IF(ISNUMBER(INDEX($I$1:$IX$303,$A238,G$1) ),INDEX($I$1:$IX$303,$A238,G$1)-$G$305,0)</f>
        <v>-219.30716366522893</v>
      </c>
      <c r="H238" s="36">
        <f>IF(ISNUMBER(INDEX($I$1:$IX$303,$A238,H$1) ),INDEX($I$1:$IX$303,$A238,H$1)-$H$305,0)</f>
        <v>-290.00190289515047</v>
      </c>
      <c r="I238" s="29">
        <v>-0.65815850876619941</v>
      </c>
      <c r="J238" s="25">
        <v>0.68586586342613787</v>
      </c>
      <c r="K238" s="25">
        <v>-1.2101525455218951</v>
      </c>
      <c r="L238" s="25">
        <v>1.1727817627568227</v>
      </c>
      <c r="M238" s="18">
        <f t="shared" si="489"/>
        <v>11.72855634944294</v>
      </c>
      <c r="N238" s="18">
        <f t="shared" si="490"/>
        <v>20.793526058821435</v>
      </c>
      <c r="O238" s="18">
        <f>IF(ISNUMBER(M238),O237+M238*0.5,IF(ISNUMBER(M439),0,""))</f>
        <v>758.60899222418573</v>
      </c>
      <c r="P238" s="18">
        <f>IF(ISNUMBER(N238),P237+N238*0.5,IF(ISNUMBER(N439),0,""))</f>
        <v>865.42776058888705</v>
      </c>
      <c r="Q238" s="18">
        <f>IF(ISNUMBER(O238), O238*COS(RADIANS(-$C238+Графики!$B$3))+P238*SIN(RADIANS(-$C238+Графики!$B$3)),"")</f>
        <v>758.60899222418573</v>
      </c>
      <c r="R238" s="19">
        <f>IF(ISNUMBER(O238), O238*COS(RADIANS(-$C238+Графики!$B$5))+P238*SIN(RADIANS(-$C238+Графики!$B$5)),"")</f>
        <v>865.42776058888705</v>
      </c>
      <c r="S238" s="29">
        <v>-0.69065747650213238</v>
      </c>
      <c r="T238" s="25">
        <v>0.69073757789151347</v>
      </c>
      <c r="U238" s="25">
        <v>-1.1513004894572201</v>
      </c>
      <c r="V238" s="25">
        <v>1.1306997804218777</v>
      </c>
      <c r="W238" s="18">
        <f t="shared" si="491"/>
        <v>12.054654012836211</v>
      </c>
      <c r="X238" s="18">
        <f t="shared" si="492"/>
        <v>19.912892897841164</v>
      </c>
      <c r="Y238" s="18">
        <f>IF(ISNUMBER(W238),Y237+W238*0.5,IF(ISNUMBER(W439),0,""))</f>
        <v>756.36600233867659</v>
      </c>
      <c r="Z238" s="18">
        <f>IF(ISNUMBER(X238),Z237+X238*0.5,IF(ISNUMBER(X439),0,""))</f>
        <v>867.34895203814744</v>
      </c>
      <c r="AA238" s="18">
        <f>IF(ISNUMBER(Y238), Y238*COS(RADIANS(-$C238+Графики!$B$3))+Z238*SIN(RADIANS(-$C238+Графики!$B$3)),"")</f>
        <v>756.36600233867659</v>
      </c>
      <c r="AB238" s="18">
        <f>IF(ISNUMBER(Y238), Y238*COS(RADIANS(-$C238+Графики!$B$5))+Z238*SIN(RADIANS(-$C238+Графики!$B$5)),"")</f>
        <v>867.34895203814744</v>
      </c>
      <c r="AC238" s="24">
        <v>-0.77222020392138102</v>
      </c>
      <c r="AD238" s="25">
        <v>0.65627147711209088</v>
      </c>
      <c r="AE238" s="25">
        <v>-1.2369109801904803</v>
      </c>
      <c r="AF238" s="25">
        <v>1.1735880611618859</v>
      </c>
      <c r="AG238" s="18">
        <f t="shared" si="493"/>
        <v>12.465618720937048</v>
      </c>
      <c r="AH238" s="18">
        <f t="shared" si="494"/>
        <v>21.034021121187852</v>
      </c>
      <c r="AI238" s="18">
        <f>IF(ISNUMBER(AG238),AI237+AG238*0.5,IF(ISNUMBER(AG439),0,""))</f>
        <v>757.01331725073919</v>
      </c>
      <c r="AJ238" s="18">
        <f>IF(ISNUMBER(AH238),AJ237+AH238*0.5,IF(ISNUMBER(AH439),0,""))</f>
        <v>867.31621021423678</v>
      </c>
      <c r="AK238" s="18">
        <f>IF(ISNUMBER(AI238), AI238*COS(RADIANS(-$C238+Графики!$B$3))+AJ238*SIN(RADIANS(-$C238+Графики!$B$3)),"")</f>
        <v>757.01331725073919</v>
      </c>
      <c r="AL238" s="19">
        <f>IF(ISNUMBER(AI238), AI238*COS(RADIANS(-$C238+Графики!$B$5))+AJ238*SIN(RADIANS(-$C238+Графики!$B$5)),"")</f>
        <v>867.31621021423678</v>
      </c>
      <c r="AM238" s="24">
        <v>-0.68391254390347211</v>
      </c>
      <c r="AN238" s="25">
        <v>0.62437161567601285</v>
      </c>
      <c r="AO238" s="25">
        <v>-1.2163396314933577</v>
      </c>
      <c r="AP238" s="25">
        <v>1.0922823764784493</v>
      </c>
      <c r="AQ238" s="18">
        <f t="shared" si="495"/>
        <v>11.416685043844989</v>
      </c>
      <c r="AR238" s="18">
        <f t="shared" si="496"/>
        <v>20.145164785129687</v>
      </c>
      <c r="AS238" s="18">
        <f>IF(ISNUMBER(AQ238),AS237+AQ238*0.5,IF(ISNUMBER(AQ439),0,""))</f>
        <v>747.08067395600415</v>
      </c>
      <c r="AT238" s="18">
        <f>IF(ISNUMBER(AR238),AT237+AR238*0.5,IF(ISNUMBER(AR439),0,""))</f>
        <v>857.93347936887017</v>
      </c>
      <c r="AU238" s="18">
        <f>IF(ISNUMBER(AS238), AS238*COS(RADIANS(-$C238+Графики!$B$3))+AT238*SIN(RADIANS(-$C238+Графики!$B$3)),"")</f>
        <v>747.08067395600415</v>
      </c>
      <c r="AV238" s="19">
        <f>IF(ISNUMBER(AS238), AS238*COS(RADIANS(-$C238+Графики!$B$5))+AT238*SIN(RADIANS(-$C238+Графики!$B$5)),"")</f>
        <v>857.93347936887017</v>
      </c>
      <c r="AW238" s="24">
        <v>-0.6359888220696831</v>
      </c>
      <c r="AX238" s="25">
        <v>0.7053600439477411</v>
      </c>
      <c r="AY238" s="25">
        <v>-1.2542318804995651</v>
      </c>
      <c r="AZ238" s="25">
        <v>1.2172193977340728</v>
      </c>
      <c r="BA238" s="18">
        <f t="shared" si="497"/>
        <v>11.705209756226253</v>
      </c>
      <c r="BB238" s="18">
        <f t="shared" si="498"/>
        <v>21.565809051391994</v>
      </c>
      <c r="BC238" s="18">
        <f>IF(ISNUMBER(BA238),BC237+BA238*0.5,IF(ISNUMBER(BA439),0,""))</f>
        <v>745.71270212801539</v>
      </c>
      <c r="BD238" s="18">
        <f>IF(ISNUMBER(BB238),BD237+BB238*0.5,IF(ISNUMBER(BB439),0,""))</f>
        <v>865.73890055411687</v>
      </c>
      <c r="BE238" s="18">
        <f>IF(ISNUMBER(BC238), BC238*COS(RADIANS(-$C238+Графики!$B$3))+BD238*SIN(RADIANS(-$C238+Графики!$B$3)),"")</f>
        <v>745.71270212801539</v>
      </c>
      <c r="BF238" s="19">
        <f>IF(ISNUMBER(BC238), BC238*COS(RADIANS(-$C238+Графики!$B$5))+BD238*SIN(RADIANS(-$C238+Графики!$B$5)),"")</f>
        <v>865.73890055411687</v>
      </c>
      <c r="BG238" s="24">
        <v>-0.74285537445631478</v>
      </c>
      <c r="BH238" s="25">
        <v>0.5880670129770087</v>
      </c>
      <c r="BI238" s="25">
        <v>-1.1422824733073975</v>
      </c>
      <c r="BJ238" s="25">
        <v>1.1342815114762543</v>
      </c>
      <c r="BK238" s="18">
        <f t="shared" si="499"/>
        <v>11.614227751005881</v>
      </c>
      <c r="BL238" s="18">
        <f t="shared" si="500"/>
        <v>19.865461745026415</v>
      </c>
      <c r="BM238" s="18">
        <f>IF(ISNUMBER(BK238),BM237+BK238*0.5,IF(ISNUMBER(BK439),0,""))</f>
        <v>755.17950586538018</v>
      </c>
      <c r="BN238" s="18">
        <f>IF(ISNUMBER(BL238),BN237+BL238*0.5,IF(ISNUMBER(BL439),0,""))</f>
        <v>853.30257629717005</v>
      </c>
      <c r="BO238" s="18">
        <f>IF(ISNUMBER(BM238), BM238*COS(RADIANS(-$C238+Графики!$B$3))+BN238*SIN(RADIANS(-$C238+Графики!$B$3)),"")</f>
        <v>755.17950586538018</v>
      </c>
      <c r="BP238" s="19">
        <f>IF(ISNUMBER(BM238), BM238*COS(RADIANS(-$C238+Графики!$B$5))+BN238*SIN(RADIANS(-$C238+Графики!$B$5)),"")</f>
        <v>853.30257629717005</v>
      </c>
      <c r="BQ238" s="24">
        <v>-0.65133047950175826</v>
      </c>
      <c r="BR238" s="25">
        <v>0.68229097223735413</v>
      </c>
      <c r="BS238" s="25">
        <v>-1.2052161575929574</v>
      </c>
      <c r="BT238" s="25">
        <v>1.2079954548269649</v>
      </c>
      <c r="BU238" s="18">
        <f t="shared" si="501"/>
        <v>11.637779938569967</v>
      </c>
      <c r="BV238" s="18">
        <f t="shared" si="502"/>
        <v>21.057687526350559</v>
      </c>
      <c r="BW238" s="18">
        <f>IF(ISNUMBER(BU238),BW237+BU238*0.5,IF(ISNUMBER(BU439),0,""))</f>
        <v>757.73832640636033</v>
      </c>
      <c r="BX238" s="18">
        <f>IF(ISNUMBER(BV238),BX237+BV238*0.5,IF(ISNUMBER(BV439),0,""))</f>
        <v>861.72454464781106</v>
      </c>
      <c r="BY238" s="18">
        <f>IF(ISNUMBER(BW238), BW238*COS(RADIANS(-$C238+Графики!$B$3))+BX238*SIN(RADIANS(-$C238+Графики!$B$3)),"")</f>
        <v>757.73832640636033</v>
      </c>
      <c r="BZ238" s="19">
        <f>IF(ISNUMBER(BW238), BW238*COS(RADIANS(-$C238+Графики!$B$5))+BX238*SIN(RADIANS(-$C238+Графики!$B$5)),"")</f>
        <v>861.72454464781106</v>
      </c>
      <c r="CA238" s="29">
        <v>-0.79896725268534652</v>
      </c>
      <c r="CB238" s="25">
        <v>0.75377476959807233</v>
      </c>
      <c r="CC238" s="25">
        <v>-1.188263672248455</v>
      </c>
      <c r="CD238" s="25">
        <v>1.1807936364688187</v>
      </c>
      <c r="CE238" s="18">
        <f t="shared" si="503"/>
        <v>13.549815708473462</v>
      </c>
      <c r="CF238" s="18">
        <f t="shared" si="504"/>
        <v>20.672452423130775</v>
      </c>
      <c r="CG238" s="18">
        <f>IF(ISNUMBER(CE238),CG237+CE238*0.5,IF(ISNUMBER(CE439),0,""))</f>
        <v>765.36669788786003</v>
      </c>
      <c r="CH238" s="18">
        <f>IF(ISNUMBER(CF238),CH237+CF238*0.5,IF(ISNUMBER(CF439),0,""))</f>
        <v>874.91581306375383</v>
      </c>
      <c r="CI238" s="18">
        <f>IF(ISNUMBER(CG238), CG238*COS(RADIANS(-$C238+Графики!$B$3))+CH238*SIN(RADIANS(-$C238+Графики!$B$3)),"")</f>
        <v>765.36669788786003</v>
      </c>
      <c r="CJ238" s="19">
        <f>IF(ISNUMBER(CG238), CG238*COS(RADIANS(-$C238+Графики!$B$5))+CH238*SIN(RADIANS(-$C238+Графики!$B$5)),"")</f>
        <v>874.91581306375383</v>
      </c>
      <c r="CK238" s="24">
        <v>-0.70774259014297503</v>
      </c>
      <c r="CL238" s="25">
        <v>0.61519341492918489</v>
      </c>
      <c r="CM238" s="25">
        <v>-1.1301070572514711</v>
      </c>
      <c r="CN238" s="25">
        <v>1.1696586560947371</v>
      </c>
      <c r="CO238" s="18">
        <f t="shared" si="505"/>
        <v>11.544538089795495</v>
      </c>
      <c r="CP238" s="18">
        <f t="shared" si="506"/>
        <v>20.067894658609692</v>
      </c>
      <c r="CQ238" s="18">
        <f>IF(ISNUMBER(CO238),CQ237+CO238*0.5,IF(ISNUMBER(CO439),0,""))</f>
        <v>762.26493969445994</v>
      </c>
      <c r="CR238" s="18">
        <f>IF(ISNUMBER(CP238),CR237+CP238*0.5,IF(ISNUMBER(CP439),0,""))</f>
        <v>868.50531171144894</v>
      </c>
      <c r="CS238" s="18">
        <f>IF(ISNUMBER(CQ238), CQ238*COS(RADIANS(-$C238+Графики!$B$3))+CR238*SIN(RADIANS(-$C238+Графики!$B$3)),"")</f>
        <v>762.26493969445994</v>
      </c>
      <c r="CT238" s="19">
        <f>IF(ISNUMBER(CQ238), CQ238*COS(RADIANS(-$C238+Графики!$B$5))+CR238*SIN(RADIANS(-$C238+Графики!$B$5)),"")</f>
        <v>868.50531171144894</v>
      </c>
      <c r="CU238" s="24">
        <v>-0.70582586179064999</v>
      </c>
      <c r="CV238" s="25">
        <v>0.5974541753426349</v>
      </c>
      <c r="CW238" s="25">
        <v>-1.2480428170847888</v>
      </c>
      <c r="CX238" s="25">
        <v>1.1769274616982812</v>
      </c>
      <c r="CY238" s="18">
        <f t="shared" si="507"/>
        <v>11.37301867257364</v>
      </c>
      <c r="CZ238" s="18">
        <f t="shared" si="508"/>
        <v>21.160278383817268</v>
      </c>
      <c r="DA238" s="18">
        <f>IF(ISNUMBER(CY238),DA237+CY238*0.5,IF(ISNUMBER(CY439),0,""))</f>
        <v>756.6072387522496</v>
      </c>
      <c r="DB238" s="18">
        <f>IF(ISNUMBER(CZ238),DB237+CZ238*0.5,IF(ISNUMBER(CZ439),0,""))</f>
        <v>869.62741155567335</v>
      </c>
      <c r="DC238" s="18">
        <f>IF(ISNUMBER(DA238), DA238*COS(RADIANS(-$C238+Графики!$B$3))+DB238*SIN(RADIANS(-$C238+Графики!$B$3)),"")</f>
        <v>756.6072387522496</v>
      </c>
      <c r="DD238" s="19">
        <f>IF(ISNUMBER(DA238), DA238*COS(RADIANS(-$C238+Графики!$B$5))+DB238*SIN(RADIANS(-$C238+Графики!$B$5)),"")</f>
        <v>869.62741155567335</v>
      </c>
      <c r="DE238" s="24">
        <v>-0.74818576332002973</v>
      </c>
      <c r="DF238" s="25">
        <v>0.67723838634673028</v>
      </c>
      <c r="DG238" s="25">
        <v>-1.2113798255678181</v>
      </c>
      <c r="DH238" s="25">
        <v>1.2805240001654017</v>
      </c>
      <c r="DI238" s="18">
        <f t="shared" si="509"/>
        <v>12.438851535285824</v>
      </c>
      <c r="DJ238" s="18">
        <f t="shared" si="510"/>
        <v>21.744249344656755</v>
      </c>
      <c r="DK238" s="18">
        <f>IF(ISNUMBER(DI238),DK237+DI238*0.5,IF(ISNUMBER(DI439),0,""))</f>
        <v>746.86473097381304</v>
      </c>
      <c r="DL238" s="18">
        <f>IF(ISNUMBER(DJ238),DL237+DJ238*0.5,IF(ISNUMBER(DJ439),0,""))</f>
        <v>868.44181674560582</v>
      </c>
      <c r="DM238" s="18">
        <f>IF(ISNUMBER(DK238), DK238*COS(RADIANS(-$C238+Графики!$B$3))+DL238*SIN(RADIANS(-$C238+Графики!$B$3)),"")</f>
        <v>746.86473097381304</v>
      </c>
      <c r="DN238" s="19">
        <f>IF(ISNUMBER(DK238), DK238*COS(RADIANS(-$C238+Графики!$B$5))+DL238*SIN(RADIANS(-$C238+Графики!$B$5)),"")</f>
        <v>868.44181674560582</v>
      </c>
      <c r="DO238" s="24">
        <v>-0.73625727632052462</v>
      </c>
      <c r="DP238" s="25">
        <v>0.70943862593454898</v>
      </c>
      <c r="DQ238" s="25">
        <v>-1.2555110968555114</v>
      </c>
      <c r="DR238" s="25">
        <v>1.2704777780804788</v>
      </c>
      <c r="DS238" s="18">
        <f t="shared" si="511"/>
        <v>12.615742067333487</v>
      </c>
      <c r="DT238" s="18">
        <f t="shared" si="512"/>
        <v>22.041626218600562</v>
      </c>
      <c r="DU238" s="18">
        <f>IF(ISNUMBER(DS238),DU237+DS238*0.5,IF(ISNUMBER(DS439),0,""))</f>
        <v>764.75001266265201</v>
      </c>
      <c r="DV238" s="18">
        <f>IF(ISNUMBER(DT238),DV237+DT238*0.5,IF(ISNUMBER(DT439),0,""))</f>
        <v>868.46243015792368</v>
      </c>
      <c r="DW238" s="18">
        <f>IF(ISNUMBER(DU238), DU238*COS(RADIANS(-$C238+Графики!$B$3))+DV238*SIN(RADIANS(-$C238+Графики!$B$3)),"")</f>
        <v>764.75001266265201</v>
      </c>
      <c r="DX238" s="19">
        <f>IF(ISNUMBER(DU238), DU238*COS(RADIANS(-$C238+Графики!$B$5))+DV238*SIN(RADIANS(-$C238+Графики!$B$5)),"")</f>
        <v>868.46243015792368</v>
      </c>
      <c r="DY238" s="24">
        <v>-0.68379027258047931</v>
      </c>
      <c r="DZ238" s="25">
        <v>0.6756915042406777</v>
      </c>
      <c r="EA238" s="25">
        <v>-1.1396721257972047</v>
      </c>
      <c r="EB238" s="25">
        <v>1.275563331331067</v>
      </c>
      <c r="EC238" s="18">
        <f t="shared" si="513"/>
        <v>11.863438266544716</v>
      </c>
      <c r="ED238" s="18">
        <f t="shared" si="514"/>
        <v>21.07534498372749</v>
      </c>
      <c r="EE238" s="18">
        <f>IF(ISNUMBER(EC238),EE237+EC238*0.5,IF(ISNUMBER(EC439),0,""))</f>
        <v>751.98050960966077</v>
      </c>
      <c r="EF238" s="18">
        <f>IF(ISNUMBER(ED238),EF237+ED238*0.5,IF(ISNUMBER(ED439),0,""))</f>
        <v>862.61262402172076</v>
      </c>
      <c r="EG238" s="18">
        <f>IF(ISNUMBER(EE238), EE238*COS(RADIANS(-$C238+Графики!$B$3))+EF238*SIN(RADIANS(-$C238+Графики!$B$3)),"")</f>
        <v>751.98050960966077</v>
      </c>
      <c r="EH238" s="19">
        <f>IF(ISNUMBER(EE238), EE238*COS(RADIANS(-$C238+Графики!$B$5))+EF238*SIN(RADIANS(-$C238+Графики!$B$5)),"")</f>
        <v>862.61262402172076</v>
      </c>
      <c r="EI238" s="24">
        <v>-0.68008388530440433</v>
      </c>
      <c r="EJ238" s="25">
        <v>0.69090080068144843</v>
      </c>
      <c r="EK238" s="25">
        <v>-1.2493010911833575</v>
      </c>
      <c r="EL238" s="25">
        <v>1.1753285677557026</v>
      </c>
      <c r="EM238" s="18">
        <f t="shared" si="515"/>
        <v>11.963812961670225</v>
      </c>
      <c r="EN238" s="18">
        <f t="shared" si="516"/>
        <v>21.15730658038294</v>
      </c>
      <c r="EO238" s="18">
        <f>IF(ISNUMBER(EM238),EO237+EM238*0.5,IF(ISNUMBER(EM439),0,""))</f>
        <v>759.68439605627975</v>
      </c>
      <c r="EP238" s="18">
        <f>IF(ISNUMBER(EN238),EP237+EN238*0.5,IF(ISNUMBER(EN439),0,""))</f>
        <v>865.87131772665032</v>
      </c>
      <c r="EQ238" s="18">
        <f>IF(ISNUMBER(EO238), EO238*COS(RADIANS(-$C238+Графики!$B$3))+EP238*SIN(RADIANS(-$C238+Графики!$B$3)),"")</f>
        <v>759.68439605627975</v>
      </c>
      <c r="ER238" s="19">
        <f>IF(ISNUMBER(EO238), EO238*COS(RADIANS(-$C238+Графики!$B$5))+EP238*SIN(RADIANS(-$C238+Графики!$B$5)),"")</f>
        <v>865.87131772665032</v>
      </c>
      <c r="ES238" s="24">
        <v>-0.770366188351579</v>
      </c>
      <c r="ET238" s="25">
        <v>0.75178679024165496</v>
      </c>
      <c r="EU238" s="25">
        <v>-1.1464233570387896</v>
      </c>
      <c r="EV238" s="25">
        <v>1.2710918301366192</v>
      </c>
      <c r="EW238" s="18">
        <f t="shared" si="517"/>
        <v>13.282899971032073</v>
      </c>
      <c r="EX238" s="18">
        <f t="shared" si="518"/>
        <v>21.095234958505412</v>
      </c>
      <c r="EY238" s="18">
        <f>IF(ISNUMBER(EW238),EY237+EW238*0.5,IF(ISNUMBER(EW439),0,""))</f>
        <v>745.72503655373612</v>
      </c>
      <c r="EZ238" s="18">
        <f>IF(ISNUMBER(EX238),EZ237+EX238*0.5,IF(ISNUMBER(EX439),0,""))</f>
        <v>865.19740426966234</v>
      </c>
      <c r="FA238" s="18">
        <f>IF(ISNUMBER(EY238), EY238*COS(RADIANS(-$C238+Графики!$B$3))+EZ238*SIN(RADIANS(-$C238+Графики!$B$3)),"")</f>
        <v>745.72503655373612</v>
      </c>
      <c r="FB238" s="19">
        <f>IF(ISNUMBER(EY238), EY238*COS(RADIANS(-$C238+Графики!$B$5))+EZ238*SIN(RADIANS(-$C238+Графики!$B$5)),"")</f>
        <v>865.19740426966234</v>
      </c>
      <c r="FC238" s="24">
        <v>-0.76959432958477492</v>
      </c>
      <c r="FD238" s="25">
        <v>0.69464252854886643</v>
      </c>
      <c r="FE238" s="25">
        <v>-1.1434562173402187</v>
      </c>
      <c r="FF238" s="25">
        <v>1.123614499092465</v>
      </c>
      <c r="FG238" s="18">
        <f t="shared" si="519"/>
        <v>12.777529388427212</v>
      </c>
      <c r="FH238" s="18">
        <f t="shared" si="520"/>
        <v>19.782633630528004</v>
      </c>
      <c r="FI238" s="18">
        <f>IF(ISNUMBER(FG238),FI237+FG238*0.5,IF(ISNUMBER(FG439),0,""))</f>
        <v>754.7403809465394</v>
      </c>
      <c r="FJ238" s="18">
        <f>IF(ISNUMBER(FH238),FJ237+FH238*0.5,IF(ISNUMBER(FH439),0,""))</f>
        <v>867.54905906494389</v>
      </c>
      <c r="FK238" s="18">
        <f>IF(ISNUMBER(FI238), FI238*COS(RADIANS(-$C238+Графики!$B$3))+FJ238*SIN(RADIANS(-$C238+Графики!$B$3)),"")</f>
        <v>754.7403809465394</v>
      </c>
      <c r="FL238" s="19">
        <f>IF(ISNUMBER(FI238), FI238*COS(RADIANS(-$C238+Графики!$B$5))+FJ238*SIN(RADIANS(-$C238+Графики!$B$5)),"")</f>
        <v>867.54905906494389</v>
      </c>
      <c r="FM238" s="24">
        <v>-0.65325115790318733</v>
      </c>
      <c r="FN238" s="25">
        <v>0.75138442874928046</v>
      </c>
      <c r="FO238" s="25">
        <v>-1.1911396152694604</v>
      </c>
      <c r="FP238" s="25">
        <v>1.1102387674844822</v>
      </c>
      <c r="FQ238" s="18">
        <f t="shared" si="521"/>
        <v>12.257450931132933</v>
      </c>
      <c r="FR238" s="18">
        <f t="shared" si="522"/>
        <v>20.081965018010745</v>
      </c>
      <c r="FS238" s="18">
        <f>IF(ISNUMBER(FQ238),FS237+FQ238*0.5,IF(ISNUMBER(FQ439),0,""))</f>
        <v>757.47747680376335</v>
      </c>
      <c r="FT238" s="18">
        <f>IF(ISNUMBER(FR238),FT237+FR238*0.5,IF(ISNUMBER(FR439),0,""))</f>
        <v>861.87834548734588</v>
      </c>
      <c r="FU238" s="18">
        <f>IF(ISNUMBER(FS238), FS238*COS(RADIANS(-$C238+Графики!$B$3))+FT238*SIN(RADIANS(-$C238+Графики!$B$3)),"")</f>
        <v>757.47747680376335</v>
      </c>
      <c r="FV238" s="19">
        <f>IF(ISNUMBER(FS238), FS238*COS(RADIANS(-$C238+Графики!$B$5))+FT238*SIN(RADIANS(-$C238+Графики!$B$5)),"")</f>
        <v>861.87834548734588</v>
      </c>
      <c r="FW238" s="24">
        <v>-0.69691837530446621</v>
      </c>
      <c r="FX238" s="25">
        <v>0.64256050166633172</v>
      </c>
      <c r="FY238" s="25">
        <v>-1.1704139370087312</v>
      </c>
      <c r="FZ238" s="25">
        <v>1.21678239419727</v>
      </c>
      <c r="GA238" s="18">
        <f t="shared" si="523"/>
        <v>11.68889213971738</v>
      </c>
      <c r="GB238" s="18">
        <f t="shared" si="524"/>
        <v>20.83071116938147</v>
      </c>
      <c r="GC238" s="18">
        <f>IF(ISNUMBER(GA238),GC237+GA238*0.5,IF(ISNUMBER(GA439),0,""))</f>
        <v>762.0079866554172</v>
      </c>
      <c r="GD238" s="18">
        <f>IF(ISNUMBER(GB238),GD237+GB238*0.5,IF(ISNUMBER(GB439),0,""))</f>
        <v>854.14472136100221</v>
      </c>
      <c r="GE238" s="18">
        <f>IF(ISNUMBER(GC238), GC238*COS(RADIANS(-$C238+Графики!$B$3))+GD238*SIN(RADIANS(-$C238+Графики!$B$3)),"")</f>
        <v>762.0079866554172</v>
      </c>
      <c r="GF238" s="19">
        <f>IF(ISNUMBER(GC238), GC238*COS(RADIANS(-$C238+Графики!$B$5))+GD238*SIN(RADIANS(-$C238+Графики!$B$5)),"")</f>
        <v>854.14472136100221</v>
      </c>
      <c r="GG238" s="24">
        <v>-0.71703540938195176</v>
      </c>
      <c r="GH238" s="25">
        <v>0.66977978304282459</v>
      </c>
      <c r="GI238" s="25">
        <v>-1.1961117555059197</v>
      </c>
      <c r="GJ238" s="25">
        <v>1.1513764229668122</v>
      </c>
      <c r="GK238" s="18">
        <f t="shared" si="525"/>
        <v>12.101950189821766</v>
      </c>
      <c r="GL238" s="18">
        <f t="shared" si="526"/>
        <v>20.484266111811404</v>
      </c>
      <c r="GM238" s="18">
        <f>IF(ISNUMBER(GK238),GM237+GK238*0.5,IF(ISNUMBER(GK439),0,""))</f>
        <v>762.57985995155354</v>
      </c>
      <c r="GN238" s="18">
        <f>IF(ISNUMBER(GL238),GN237+GL238*0.5,IF(ISNUMBER(GL439),0,""))</f>
        <v>867.40915017659029</v>
      </c>
      <c r="GO238" s="18">
        <f>IF(ISNUMBER(GM238), GM238*COS(RADIANS(-$C238+Графики!$B$3))+GN238*SIN(RADIANS(-$C238+Графики!$B$3)),"")</f>
        <v>762.57985995155354</v>
      </c>
      <c r="GP238" s="19">
        <f>IF(ISNUMBER(GM238), GM238*COS(RADIANS(-$C238+Графики!$B$5))+GN238*SIN(RADIANS(-$C238+Графики!$B$5)),"")</f>
        <v>867.40915017659029</v>
      </c>
      <c r="GQ238" s="24">
        <v>-0.64188065790960736</v>
      </c>
      <c r="GR238" s="25">
        <v>0.69926863491165825</v>
      </c>
      <c r="GS238" s="25">
        <v>-1.2299965591996884</v>
      </c>
      <c r="GT238" s="25">
        <v>1.1469023943653003</v>
      </c>
      <c r="GU238" s="18">
        <f t="shared" si="527"/>
        <v>11.703468270837055</v>
      </c>
      <c r="GV238" s="18">
        <f t="shared" si="528"/>
        <v>20.740869011734805</v>
      </c>
      <c r="GW238" s="18">
        <f>IF(ISNUMBER(GU238),GW237+GU238*0.5,IF(ISNUMBER(GU439),0,""))</f>
        <v>758.62739723905543</v>
      </c>
      <c r="GX238" s="18">
        <f>IF(ISNUMBER(GV238),GX237+GV238*0.5,IF(ISNUMBER(GV439),0,""))</f>
        <v>866.73142693758302</v>
      </c>
      <c r="GY238" s="18">
        <f>IF(ISNUMBER(GW238), GW238*COS(RADIANS(-$C238+Графики!$B$3))+GX238*SIN(RADIANS(-$C238+Графики!$B$3)),"")</f>
        <v>758.62739723905543</v>
      </c>
      <c r="GZ238" s="19">
        <f>IF(ISNUMBER(GW238), GW238*COS(RADIANS(-$C238+Графики!$B$5))+GX238*SIN(RADIANS(-$C238+Графики!$B$5)),"")</f>
        <v>866.73142693758302</v>
      </c>
      <c r="HA238" s="24">
        <v>-0.72441218378405559</v>
      </c>
      <c r="HB238" s="25">
        <v>0.62858827305025788</v>
      </c>
      <c r="HC238" s="25">
        <v>-1.1441119255444512</v>
      </c>
      <c r="HD238" s="25">
        <v>1.0982796743764514</v>
      </c>
      <c r="HE238" s="18">
        <f t="shared" si="529"/>
        <v>11.806882041089526</v>
      </c>
      <c r="HF238" s="18">
        <f t="shared" si="530"/>
        <v>19.567309399731329</v>
      </c>
      <c r="HG238" s="18">
        <f>IF(ISNUMBER(HE238),HG237+HE238*0.5,IF(ISNUMBER(HE439),0,""))</f>
        <v>761.14107486235559</v>
      </c>
      <c r="HH238" s="18">
        <f>IF(ISNUMBER(HF238),HH237+HF238*0.5,IF(ISNUMBER(HF439),0,""))</f>
        <v>858.67475380511053</v>
      </c>
      <c r="HI238" s="18">
        <f>IF(ISNUMBER(HG238), HG238*COS(RADIANS(-$C238+Графики!$B$3))+HH238*SIN(RADIANS(-$C238+Графики!$B$3)),"")</f>
        <v>761.14107486235559</v>
      </c>
      <c r="HJ238" s="19">
        <f>IF(ISNUMBER(HG238), HG238*COS(RADIANS(-$C238+Графики!$B$5))+HH238*SIN(RADIANS(-$C238+Графики!$B$5)),"")</f>
        <v>858.67475380511053</v>
      </c>
      <c r="HK238" s="24">
        <v>-0.64649157194509244</v>
      </c>
      <c r="HL238" s="25">
        <v>0.57524147946558246</v>
      </c>
      <c r="HM238" s="25">
        <v>-1.1383758380279076</v>
      </c>
      <c r="HN238" s="25">
        <v>1.1444326965021383</v>
      </c>
      <c r="HO238" s="18">
        <f t="shared" si="531"/>
        <v>10.661430179591877</v>
      </c>
      <c r="HP238" s="18">
        <f t="shared" si="532"/>
        <v>19.919944938473765</v>
      </c>
      <c r="HQ238" s="18">
        <f>IF(ISNUMBER(HO238),HQ237+HO238*0.5,IF(ISNUMBER(HO439),0,""))</f>
        <v>757.82558059966834</v>
      </c>
      <c r="HR238" s="18">
        <f>IF(ISNUMBER(HP238),HR237+HP238*0.5,IF(ISNUMBER(HP439),0,""))</f>
        <v>875.29099579085971</v>
      </c>
      <c r="HS238" s="18">
        <f>IF(ISNUMBER(HQ238), HQ238*COS(RADIANS(-$C238+Графики!$B$3))+HR238*SIN(RADIANS(-$C238+Графики!$B$3)),"")</f>
        <v>757.82558059966834</v>
      </c>
      <c r="HT238" s="19">
        <f>IF(ISNUMBER(HQ238), HQ238*COS(RADIANS(-$C238+Графики!$B$5))+HR238*SIN(RADIANS(-$C238+Графики!$B$5)),"")</f>
        <v>875.29099579085971</v>
      </c>
      <c r="HU238" s="24">
        <v>-0.76527188683911407</v>
      </c>
      <c r="HV238" s="25">
        <v>0.65336722787689439</v>
      </c>
      <c r="HW238" s="25">
        <v>-1.1796706401442705</v>
      </c>
      <c r="HX238" s="25">
        <v>1.1114199891061789</v>
      </c>
      <c r="HY238" s="18">
        <f t="shared" si="533"/>
        <v>12.379645494497062</v>
      </c>
      <c r="HZ238" s="18">
        <f t="shared" si="534"/>
        <v>19.992205456382749</v>
      </c>
      <c r="IA238" s="18">
        <f>IF(ISNUMBER(HY238),IA237+HY238*0.5,IF(ISNUMBER(HY439),0,""))</f>
        <v>758.75583487307961</v>
      </c>
      <c r="IB238" s="18">
        <f>IF(ISNUMBER(HZ238),IB237+HZ238*0.5,IF(ISNUMBER(HZ439),0,""))</f>
        <v>855.13200887661583</v>
      </c>
      <c r="IC238" s="18">
        <f>IF(ISNUMBER(IA238), IA238*COS(RADIANS(-$C238+Графики!$B$3))+IB238*SIN(RADIANS(-$C238+Графики!$B$3)),"")</f>
        <v>758.75583487307961</v>
      </c>
      <c r="ID238" s="19">
        <f>IF(ISNUMBER(IA238), IA238*COS(RADIANS(-$C238+Графики!$B$5))+IB238*SIN(RADIANS(-$C238+Графики!$B$5)),"")</f>
        <v>855.13200887661583</v>
      </c>
      <c r="IE238" s="24">
        <v>-0.66111099265294682</v>
      </c>
      <c r="IF238" s="25">
        <v>0.62543025999583313</v>
      </c>
      <c r="IG238" s="25">
        <v>-1.1456391404894155</v>
      </c>
      <c r="IH238" s="25">
        <v>1.2799613700330235</v>
      </c>
      <c r="II238" s="18">
        <f t="shared" si="535"/>
        <v>11.226954548020478</v>
      </c>
      <c r="IJ238" s="18">
        <f t="shared" si="536"/>
        <v>21.165776961520493</v>
      </c>
      <c r="IK238" s="18">
        <f>IF(ISNUMBER(II238),IK237+II238*0.5,IF(ISNUMBER(II439),0,""))</f>
        <v>755.8747486109271</v>
      </c>
      <c r="IL238" s="18">
        <f>IF(ISNUMBER(IJ238),IL237+IJ238*0.5,IF(ISNUMBER(IJ439),0,""))</f>
        <v>858.66468043945872</v>
      </c>
      <c r="IM238" s="18">
        <f>IF(ISNUMBER(IK238), IK238*COS(RADIANS(-$C238+Графики!$B$3))+IL238*SIN(RADIANS(-$C238+Графики!$B$3)),"")</f>
        <v>755.8747486109271</v>
      </c>
      <c r="IN238" s="19">
        <f>IF(ISNUMBER(IK238), IK238*COS(RADIANS(-$C238+Графики!$B$5))+IL238*SIN(RADIANS(-$C238+Графики!$B$5)),"")</f>
        <v>858.66468043945872</v>
      </c>
      <c r="IO238" s="24">
        <v>-0.74816748943408273</v>
      </c>
      <c r="IP238" s="25">
        <v>0.72014211233834291</v>
      </c>
      <c r="IQ238" s="25">
        <v>-1.2145658921397471</v>
      </c>
      <c r="IR238" s="25">
        <v>1.1753567175017834</v>
      </c>
      <c r="IS238" s="18">
        <f t="shared" si="537"/>
        <v>12.813067871936953</v>
      </c>
      <c r="IT238" s="18">
        <f t="shared" si="538"/>
        <v>20.854497268700985</v>
      </c>
      <c r="IU238" s="18">
        <f>IF(ISNUMBER(IS238),IU237+IS238*0.5,IF(ISNUMBER(IS439),0,""))</f>
        <v>750.25945557884188</v>
      </c>
      <c r="IV238" s="18">
        <f>IF(ISNUMBER(IT238),IV237+IT238*0.5,IF(ISNUMBER(IT439),0,""))</f>
        <v>865.8391008639046</v>
      </c>
      <c r="IW238" s="18">
        <f>IF(ISNUMBER(IU238), IU238*COS(RADIANS(-$C238+Графики!$B$3))+IV238*SIN(RADIANS(-$C238+Графики!$B$3)),"")</f>
        <v>750.25945557884188</v>
      </c>
      <c r="IX238" s="19">
        <f>IF(ISNUMBER(IU238), IU238*COS(RADIANS(-$C238+Графики!$B$5))+IV238*SIN(RADIANS(-$C238+Графики!$B$5)),"")</f>
        <v>865.8391008639046</v>
      </c>
    </row>
    <row r="239" spans="1:258" s="88" customFormat="1" x14ac:dyDescent="0.25">
      <c r="A239" s="44">
        <v>239</v>
      </c>
      <c r="B239" s="50">
        <v>0</v>
      </c>
      <c r="C239" s="11">
        <f>IF(Графики!$A$7="Расчитывать с учетом закручивания скважины",B239,0)</f>
        <v>0</v>
      </c>
      <c r="D239" s="47">
        <v>118</v>
      </c>
      <c r="E239" s="34">
        <f>IF(ISNUMBER(INDEX($I$1:$IX$303,$A239,E$1) ),INDEX($I$1:$IX$303,$A239,E$1),0)</f>
        <v>10.091191252472578</v>
      </c>
      <c r="F239" s="35">
        <f>IF(ISNUMBER(INDEX($I$1:$IX$303,$A239,F$1) ),INDEX($I$1:$IX$303,$A239,F$1),0)</f>
        <v>21.820900977487319</v>
      </c>
      <c r="G239" s="35">
        <f>IF(ISNUMBER(INDEX($I$1:$IX$303,$A239,G$1) ),INDEX($I$1:$IX$303,$A239,G$1)-$G$305,0)</f>
        <v>-214.26156803899266</v>
      </c>
      <c r="H239" s="36">
        <f>IF(ISNUMBER(INDEX($I$1:$IX$303,$A239,H$1) ),INDEX($I$1:$IX$303,$A239,H$1)-$H$305,0)</f>
        <v>-279.0914524064068</v>
      </c>
      <c r="I239" s="29">
        <v>-0.57745998602618553</v>
      </c>
      <c r="J239" s="25">
        <v>0.57892497878491289</v>
      </c>
      <c r="K239" s="25">
        <v>-1.2635816544771887</v>
      </c>
      <c r="L239" s="25">
        <v>1.2371078859389451</v>
      </c>
      <c r="M239" s="18">
        <f t="shared" si="489"/>
        <v>10.091191252472578</v>
      </c>
      <c r="N239" s="18">
        <f t="shared" si="490"/>
        <v>21.820900977487319</v>
      </c>
      <c r="O239" s="18">
        <f>IF(ISNUMBER(M239),O238+M239*0.5,IF(ISNUMBER(M440),0,""))</f>
        <v>763.65458785042199</v>
      </c>
      <c r="P239" s="18">
        <f>IF(ISNUMBER(N239),P238+N239*0.5,IF(ISNUMBER(N440),0,""))</f>
        <v>876.33821107763072</v>
      </c>
      <c r="Q239" s="18">
        <f>IF(ISNUMBER(O239), O239*COS(RADIANS(-$C239+Графики!$B$3))+P239*SIN(RADIANS(-$C239+Графики!$B$3)),"")</f>
        <v>763.65458785042199</v>
      </c>
      <c r="R239" s="19">
        <f>IF(ISNUMBER(O239), O239*COS(RADIANS(-$C239+Графики!$B$5))+P239*SIN(RADIANS(-$C239+Графики!$B$5)),"")</f>
        <v>876.33821107763072</v>
      </c>
      <c r="S239" s="29">
        <v>-0.52588038820793281</v>
      </c>
      <c r="T239" s="25">
        <v>0.5718380997466791</v>
      </c>
      <c r="U239" s="25">
        <v>-1.1635704158209561</v>
      </c>
      <c r="V239" s="25">
        <v>1.2497783222439409</v>
      </c>
      <c r="W239" s="18">
        <f t="shared" si="491"/>
        <v>9.5792544292525807</v>
      </c>
      <c r="X239" s="18">
        <f t="shared" si="492"/>
        <v>21.058883907990612</v>
      </c>
      <c r="Y239" s="18">
        <f>IF(ISNUMBER(W239),Y238+W239*0.5,IF(ISNUMBER(W440),0,""))</f>
        <v>761.1556295533029</v>
      </c>
      <c r="Z239" s="18">
        <f>IF(ISNUMBER(X239),Z238+X239*0.5,IF(ISNUMBER(X440),0,""))</f>
        <v>877.87839399214272</v>
      </c>
      <c r="AA239" s="18">
        <f>IF(ISNUMBER(Y239), Y239*COS(RADIANS(-$C239+Графики!$B$3))+Z239*SIN(RADIANS(-$C239+Графики!$B$3)),"")</f>
        <v>761.1556295533029</v>
      </c>
      <c r="AB239" s="18">
        <f>IF(ISNUMBER(Y239), Y239*COS(RADIANS(-$C239+Графики!$B$5))+Z239*SIN(RADIANS(-$C239+Графики!$B$5)),"")</f>
        <v>877.87839399214272</v>
      </c>
      <c r="AC239" s="24">
        <v>-0.59830233881502126</v>
      </c>
      <c r="AD239" s="25">
        <v>0.49223761267320898</v>
      </c>
      <c r="AE239" s="25">
        <v>-1.2247159677377517</v>
      </c>
      <c r="AF239" s="25">
        <v>1.1355589385778493</v>
      </c>
      <c r="AG239" s="18">
        <f t="shared" si="493"/>
        <v>9.5166127363550892</v>
      </c>
      <c r="AH239" s="18">
        <f t="shared" si="494"/>
        <v>20.595827821429861</v>
      </c>
      <c r="AI239" s="18">
        <f>IF(ISNUMBER(AG239),AI238+AG239*0.5,IF(ISNUMBER(AG440),0,""))</f>
        <v>761.77162361891669</v>
      </c>
      <c r="AJ239" s="18">
        <f>IF(ISNUMBER(AH239),AJ238+AH239*0.5,IF(ISNUMBER(AH440),0,""))</f>
        <v>877.61412412495167</v>
      </c>
      <c r="AK239" s="18">
        <f>IF(ISNUMBER(AI239), AI239*COS(RADIANS(-$C239+Графики!$B$3))+AJ239*SIN(RADIANS(-$C239+Графики!$B$3)),"")</f>
        <v>761.77162361891669</v>
      </c>
      <c r="AL239" s="19">
        <f>IF(ISNUMBER(AI239), AI239*COS(RADIANS(-$C239+Графики!$B$5))+AJ239*SIN(RADIANS(-$C239+Графики!$B$5)),"")</f>
        <v>877.61412412495167</v>
      </c>
      <c r="AM239" s="24">
        <v>-0.6688805087178662</v>
      </c>
      <c r="AN239" s="25">
        <v>0.60659968589158397</v>
      </c>
      <c r="AO239" s="25">
        <v>-1.147958009445492</v>
      </c>
      <c r="AP239" s="25">
        <v>1.0737865448960739</v>
      </c>
      <c r="AQ239" s="18">
        <f t="shared" si="495"/>
        <v>11.130434638571987</v>
      </c>
      <c r="AR239" s="18">
        <f t="shared" si="496"/>
        <v>19.387164116821317</v>
      </c>
      <c r="AS239" s="18">
        <f>IF(ISNUMBER(AQ239),AS238+AQ239*0.5,IF(ISNUMBER(AQ440),0,""))</f>
        <v>752.64589127529018</v>
      </c>
      <c r="AT239" s="18">
        <f>IF(ISNUMBER(AR239),AT238+AR239*0.5,IF(ISNUMBER(AR440),0,""))</f>
        <v>867.62706142728086</v>
      </c>
      <c r="AU239" s="18">
        <f>IF(ISNUMBER(AS239), AS239*COS(RADIANS(-$C239+Графики!$B$3))+AT239*SIN(RADIANS(-$C239+Графики!$B$3)),"")</f>
        <v>752.64589127529018</v>
      </c>
      <c r="AV239" s="19">
        <f>IF(ISNUMBER(AS239), AS239*COS(RADIANS(-$C239+Графики!$B$5))+AT239*SIN(RADIANS(-$C239+Графики!$B$5)),"")</f>
        <v>867.62706142728086</v>
      </c>
      <c r="AW239" s="24">
        <v>-0.64273188346091215</v>
      </c>
      <c r="AX239" s="25">
        <v>0.53363640887326369</v>
      </c>
      <c r="AY239" s="25">
        <v>-1.0880336563906225</v>
      </c>
      <c r="AZ239" s="25">
        <v>1.1102290785085209</v>
      </c>
      <c r="BA239" s="18">
        <f t="shared" si="497"/>
        <v>10.26556964918956</v>
      </c>
      <c r="BB239" s="18">
        <f t="shared" si="498"/>
        <v>19.18228469338511</v>
      </c>
      <c r="BC239" s="18">
        <f>IF(ISNUMBER(BA239),BC238+BA239*0.5,IF(ISNUMBER(BA440),0,""))</f>
        <v>750.84548695261014</v>
      </c>
      <c r="BD239" s="18">
        <f>IF(ISNUMBER(BB239),BD238+BB239*0.5,IF(ISNUMBER(BB440),0,""))</f>
        <v>875.33004290080942</v>
      </c>
      <c r="BE239" s="18">
        <f>IF(ISNUMBER(BC239), BC239*COS(RADIANS(-$C239+Графики!$B$3))+BD239*SIN(RADIANS(-$C239+Графики!$B$3)),"")</f>
        <v>750.84548695261014</v>
      </c>
      <c r="BF239" s="19">
        <f>IF(ISNUMBER(BC239), BC239*COS(RADIANS(-$C239+Графики!$B$5))+BD239*SIN(RADIANS(-$C239+Графики!$B$5)),"")</f>
        <v>875.33004290080942</v>
      </c>
      <c r="BG239" s="24">
        <v>-0.50232345220006636</v>
      </c>
      <c r="BH239" s="25">
        <v>0.62239860167262129</v>
      </c>
      <c r="BI239" s="25">
        <v>-1.2241006425886491</v>
      </c>
      <c r="BJ239" s="25">
        <v>1.0795657293970125</v>
      </c>
      <c r="BK239" s="18">
        <f t="shared" si="499"/>
        <v>9.8148939164775335</v>
      </c>
      <c r="BL239" s="18">
        <f t="shared" si="500"/>
        <v>20.101927460179663</v>
      </c>
      <c r="BM239" s="18">
        <f>IF(ISNUMBER(BK239),BM238+BK239*0.5,IF(ISNUMBER(BK440),0,""))</f>
        <v>760.08695282361896</v>
      </c>
      <c r="BN239" s="18">
        <f>IF(ISNUMBER(BL239),BN238+BL239*0.5,IF(ISNUMBER(BL440),0,""))</f>
        <v>863.3535400272599</v>
      </c>
      <c r="BO239" s="18">
        <f>IF(ISNUMBER(BM239), BM239*COS(RADIANS(-$C239+Графики!$B$3))+BN239*SIN(RADIANS(-$C239+Графики!$B$3)),"")</f>
        <v>760.08695282361896</v>
      </c>
      <c r="BP239" s="19">
        <f>IF(ISNUMBER(BM239), BM239*COS(RADIANS(-$C239+Графики!$B$5))+BN239*SIN(RADIANS(-$C239+Графики!$B$5)),"")</f>
        <v>863.3535400272599</v>
      </c>
      <c r="BQ239" s="24">
        <v>-0.5393526623189272</v>
      </c>
      <c r="BR239" s="25">
        <v>0.54538763211554098</v>
      </c>
      <c r="BS239" s="25">
        <v>-1.2600789572448821</v>
      </c>
      <c r="BT239" s="25">
        <v>1.2468165567630498</v>
      </c>
      <c r="BU239" s="18">
        <f t="shared" si="501"/>
        <v>9.4660034605437087</v>
      </c>
      <c r="BV239" s="18">
        <f t="shared" si="502"/>
        <v>21.875045386605095</v>
      </c>
      <c r="BW239" s="18">
        <f>IF(ISNUMBER(BU239),BW238+BU239*0.5,IF(ISNUMBER(BU440),0,""))</f>
        <v>762.47132813663222</v>
      </c>
      <c r="BX239" s="18">
        <f>IF(ISNUMBER(BV239),BX238+BV239*0.5,IF(ISNUMBER(BV440),0,""))</f>
        <v>872.66206734111358</v>
      </c>
      <c r="BY239" s="18">
        <f>IF(ISNUMBER(BW239), BW239*COS(RADIANS(-$C239+Графики!$B$3))+BX239*SIN(RADIANS(-$C239+Графики!$B$3)),"")</f>
        <v>762.47132813663222</v>
      </c>
      <c r="BZ239" s="19">
        <f>IF(ISNUMBER(BW239), BW239*COS(RADIANS(-$C239+Графики!$B$5))+BX239*SIN(RADIANS(-$C239+Графики!$B$5)),"")</f>
        <v>872.66206734111358</v>
      </c>
      <c r="CA239" s="29">
        <v>-0.56219884160961187</v>
      </c>
      <c r="CB239" s="25">
        <v>0.46188556617386056</v>
      </c>
      <c r="CC239" s="25">
        <v>-1.1187829398249218</v>
      </c>
      <c r="CD239" s="25">
        <v>1.1723541285420538</v>
      </c>
      <c r="CE239" s="18">
        <f t="shared" si="503"/>
        <v>8.936703408328766</v>
      </c>
      <c r="CF239" s="18">
        <f t="shared" si="504"/>
        <v>19.992610633127182</v>
      </c>
      <c r="CG239" s="18">
        <f>IF(ISNUMBER(CE239),CG238+CE239*0.5,IF(ISNUMBER(CE440),0,""))</f>
        <v>769.83504959202446</v>
      </c>
      <c r="CH239" s="18">
        <f>IF(ISNUMBER(CF239),CH238+CF239*0.5,IF(ISNUMBER(CF440),0,""))</f>
        <v>884.91211838031745</v>
      </c>
      <c r="CI239" s="18">
        <f>IF(ISNUMBER(CG239), CG239*COS(RADIANS(-$C239+Графики!$B$3))+CH239*SIN(RADIANS(-$C239+Графики!$B$3)),"")</f>
        <v>769.83504959202446</v>
      </c>
      <c r="CJ239" s="19">
        <f>IF(ISNUMBER(CG239), CG239*COS(RADIANS(-$C239+Графики!$B$5))+CH239*SIN(RADIANS(-$C239+Графики!$B$5)),"")</f>
        <v>884.91211838031745</v>
      </c>
      <c r="CK239" s="24">
        <v>-0.48966349736002679</v>
      </c>
      <c r="CL239" s="25">
        <v>0.51390230829752703</v>
      </c>
      <c r="CM239" s="25">
        <v>-1.1409891866989363</v>
      </c>
      <c r="CN239" s="25">
        <v>1.0945535858315534</v>
      </c>
      <c r="CO239" s="18">
        <f t="shared" si="505"/>
        <v>8.7576518338892502</v>
      </c>
      <c r="CP239" s="18">
        <f t="shared" si="506"/>
        <v>19.50755351382082</v>
      </c>
      <c r="CQ239" s="18">
        <f>IF(ISNUMBER(CO239),CQ238+CO239*0.5,IF(ISNUMBER(CO440),0,""))</f>
        <v>766.64376561140455</v>
      </c>
      <c r="CR239" s="18">
        <f>IF(ISNUMBER(CP239),CR238+CP239*0.5,IF(ISNUMBER(CP440),0,""))</f>
        <v>878.25908846835932</v>
      </c>
      <c r="CS239" s="18">
        <f>IF(ISNUMBER(CQ239), CQ239*COS(RADIANS(-$C239+Графики!$B$3))+CR239*SIN(RADIANS(-$C239+Графики!$B$3)),"")</f>
        <v>766.64376561140455</v>
      </c>
      <c r="CT239" s="19">
        <f>IF(ISNUMBER(CQ239), CQ239*COS(RADIANS(-$C239+Графики!$B$5))+CR239*SIN(RADIANS(-$C239+Графики!$B$5)),"")</f>
        <v>878.25908846835932</v>
      </c>
      <c r="CU239" s="24">
        <v>-0.60112273517248127</v>
      </c>
      <c r="CV239" s="25">
        <v>0.48063551701251506</v>
      </c>
      <c r="CW239" s="25">
        <v>-1.2074200052710937</v>
      </c>
      <c r="CX239" s="25">
        <v>1.076550822376549</v>
      </c>
      <c r="CY239" s="18">
        <f t="shared" si="507"/>
        <v>9.4399813954326515</v>
      </c>
      <c r="CZ239" s="18">
        <f t="shared" si="508"/>
        <v>19.930085845760082</v>
      </c>
      <c r="DA239" s="18">
        <f>IF(ISNUMBER(CY239),DA238+CY239*0.5,IF(ISNUMBER(CY440),0,""))</f>
        <v>761.3272294499659</v>
      </c>
      <c r="DB239" s="18">
        <f>IF(ISNUMBER(CZ239),DB238+CZ239*0.5,IF(ISNUMBER(CZ440),0,""))</f>
        <v>879.59245447855335</v>
      </c>
      <c r="DC239" s="18">
        <f>IF(ISNUMBER(DA239), DA239*COS(RADIANS(-$C239+Графики!$B$3))+DB239*SIN(RADIANS(-$C239+Графики!$B$3)),"")</f>
        <v>761.3272294499659</v>
      </c>
      <c r="DD239" s="19">
        <f>IF(ISNUMBER(DA239), DA239*COS(RADIANS(-$C239+Графики!$B$5))+DB239*SIN(RADIANS(-$C239+Графики!$B$5)),"")</f>
        <v>879.59245447855335</v>
      </c>
      <c r="DE239" s="24">
        <v>-0.58816068498918983</v>
      </c>
      <c r="DF239" s="25">
        <v>0.45045927293069987</v>
      </c>
      <c r="DG239" s="25">
        <v>-1.1472393337129234</v>
      </c>
      <c r="DH239" s="25">
        <v>1.1907772919624167</v>
      </c>
      <c r="DI239" s="18">
        <f t="shared" si="509"/>
        <v>9.0635448749450696</v>
      </c>
      <c r="DJ239" s="18">
        <f t="shared" si="510"/>
        <v>20.40162849416625</v>
      </c>
      <c r="DK239" s="18">
        <f>IF(ISNUMBER(DI239),DK238+DI239*0.5,IF(ISNUMBER(DI440),0,""))</f>
        <v>751.39650341128561</v>
      </c>
      <c r="DL239" s="18">
        <f>IF(ISNUMBER(DJ239),DL238+DJ239*0.5,IF(ISNUMBER(DJ440),0,""))</f>
        <v>878.64263099268896</v>
      </c>
      <c r="DM239" s="18">
        <f>IF(ISNUMBER(DK239), DK239*COS(RADIANS(-$C239+Графики!$B$3))+DL239*SIN(RADIANS(-$C239+Графики!$B$3)),"")</f>
        <v>751.39650341128561</v>
      </c>
      <c r="DN239" s="19">
        <f>IF(ISNUMBER(DK239), DK239*COS(RADIANS(-$C239+Графики!$B$5))+DL239*SIN(RADIANS(-$C239+Графики!$B$5)),"")</f>
        <v>878.64263099268896</v>
      </c>
      <c r="DO239" s="24">
        <v>-0.64507863819440969</v>
      </c>
      <c r="DP239" s="25">
        <v>0.59564159198338607</v>
      </c>
      <c r="DQ239" s="25">
        <v>-1.1290084972459911</v>
      </c>
      <c r="DR239" s="25">
        <v>1.1741318734252399</v>
      </c>
      <c r="DS239" s="18">
        <f t="shared" si="511"/>
        <v>10.827115007871662</v>
      </c>
      <c r="DT239" s="18">
        <f t="shared" si="512"/>
        <v>20.09733816008503</v>
      </c>
      <c r="DU239" s="18">
        <f>IF(ISNUMBER(DS239),DU238+DS239*0.5,IF(ISNUMBER(DS440),0,""))</f>
        <v>770.16357016658787</v>
      </c>
      <c r="DV239" s="18">
        <f>IF(ISNUMBER(DT239),DV238+DT239*0.5,IF(ISNUMBER(DT440),0,""))</f>
        <v>878.51109923796616</v>
      </c>
      <c r="DW239" s="18">
        <f>IF(ISNUMBER(DU239), DU239*COS(RADIANS(-$C239+Графики!$B$3))+DV239*SIN(RADIANS(-$C239+Графики!$B$3)),"")</f>
        <v>770.16357016658787</v>
      </c>
      <c r="DX239" s="19">
        <f>IF(ISNUMBER(DU239), DU239*COS(RADIANS(-$C239+Графики!$B$5))+DV239*SIN(RADIANS(-$C239+Графики!$B$5)),"")</f>
        <v>878.51109923796616</v>
      </c>
      <c r="DY239" s="24">
        <v>-0.56599947939258488</v>
      </c>
      <c r="DZ239" s="25">
        <v>0.61419384833880064</v>
      </c>
      <c r="EA239" s="25">
        <v>-1.1778387121600835</v>
      </c>
      <c r="EB239" s="25">
        <v>1.2525303847467746</v>
      </c>
      <c r="EC239" s="18">
        <f t="shared" si="513"/>
        <v>10.298947615451295</v>
      </c>
      <c r="ED239" s="18">
        <f t="shared" si="514"/>
        <v>21.207381387396772</v>
      </c>
      <c r="EE239" s="18">
        <f>IF(ISNUMBER(EC239),EE238+EC239*0.5,IF(ISNUMBER(EC440),0,""))</f>
        <v>757.12998341738637</v>
      </c>
      <c r="EF239" s="18">
        <f>IF(ISNUMBER(ED239),EF238+ED239*0.5,IF(ISNUMBER(ED440),0,""))</f>
        <v>873.21631471541912</v>
      </c>
      <c r="EG239" s="18">
        <f>IF(ISNUMBER(EE239), EE239*COS(RADIANS(-$C239+Графики!$B$3))+EF239*SIN(RADIANS(-$C239+Графики!$B$3)),"")</f>
        <v>757.12998341738637</v>
      </c>
      <c r="EH239" s="19">
        <f>IF(ISNUMBER(EE239), EE239*COS(RADIANS(-$C239+Графики!$B$5))+EF239*SIN(RADIANS(-$C239+Графики!$B$5)),"")</f>
        <v>873.21631471541912</v>
      </c>
      <c r="EI239" s="24">
        <v>-0.48187050656356345</v>
      </c>
      <c r="EJ239" s="25">
        <v>0.57401419381776431</v>
      </c>
      <c r="EK239" s="25">
        <v>-1.2098921028429721</v>
      </c>
      <c r="EL239" s="25">
        <v>1.1029415757698751</v>
      </c>
      <c r="EM239" s="18">
        <f t="shared" si="515"/>
        <v>9.2142018832770649</v>
      </c>
      <c r="EN239" s="18">
        <f t="shared" si="516"/>
        <v>20.181911072759785</v>
      </c>
      <c r="EO239" s="18">
        <f>IF(ISNUMBER(EM239),EO238+EM239*0.5,IF(ISNUMBER(EM440),0,""))</f>
        <v>764.29149699791833</v>
      </c>
      <c r="EP239" s="18">
        <f>IF(ISNUMBER(EN239),EP238+EN239*0.5,IF(ISNUMBER(EN440),0,""))</f>
        <v>875.96227326303017</v>
      </c>
      <c r="EQ239" s="18">
        <f>IF(ISNUMBER(EO239), EO239*COS(RADIANS(-$C239+Графики!$B$3))+EP239*SIN(RADIANS(-$C239+Графики!$B$3)),"")</f>
        <v>764.29149699791833</v>
      </c>
      <c r="ER239" s="19">
        <f>IF(ISNUMBER(EO239), EO239*COS(RADIANS(-$C239+Графики!$B$5))+EP239*SIN(RADIANS(-$C239+Графики!$B$5)),"")</f>
        <v>875.96227326303017</v>
      </c>
      <c r="ES239" s="24">
        <v>-0.6341072351520437</v>
      </c>
      <c r="ET239" s="25">
        <v>0.47365312474686094</v>
      </c>
      <c r="EU239" s="25">
        <v>-1.1968873821797241</v>
      </c>
      <c r="EV239" s="25">
        <v>1.1943818269011086</v>
      </c>
      <c r="EW239" s="18">
        <f t="shared" si="517"/>
        <v>9.6668822358701512</v>
      </c>
      <c r="EX239" s="18">
        <f t="shared" si="518"/>
        <v>20.866246008564939</v>
      </c>
      <c r="EY239" s="18">
        <f>IF(ISNUMBER(EW239),EY238+EW239*0.5,IF(ISNUMBER(EW440),0,""))</f>
        <v>750.5584776716712</v>
      </c>
      <c r="EZ239" s="18">
        <f>IF(ISNUMBER(EX239),EZ238+EX239*0.5,IF(ISNUMBER(EX440),0,""))</f>
        <v>875.63052727394484</v>
      </c>
      <c r="FA239" s="18">
        <f>IF(ISNUMBER(EY239), EY239*COS(RADIANS(-$C239+Графики!$B$3))+EZ239*SIN(RADIANS(-$C239+Графики!$B$3)),"")</f>
        <v>750.5584776716712</v>
      </c>
      <c r="FB239" s="19">
        <f>IF(ISNUMBER(EY239), EY239*COS(RADIANS(-$C239+Графики!$B$5))+EZ239*SIN(RADIANS(-$C239+Графики!$B$5)),"")</f>
        <v>875.63052727394484</v>
      </c>
      <c r="FC239" s="24">
        <v>-0.57180919817322151</v>
      </c>
      <c r="FD239" s="25">
        <v>0.55542570150523651</v>
      </c>
      <c r="FE239" s="25">
        <v>-1.1289208732070501</v>
      </c>
      <c r="FF239" s="25">
        <v>1.2332706043422885</v>
      </c>
      <c r="FG239" s="18">
        <f t="shared" si="519"/>
        <v>9.8368215743231939</v>
      </c>
      <c r="FH239" s="18">
        <f t="shared" si="520"/>
        <v>20.612549510037102</v>
      </c>
      <c r="FI239" s="18">
        <f>IF(ISNUMBER(FG239),FI238+FG239*0.5,IF(ISNUMBER(FG440),0,""))</f>
        <v>759.65879173370104</v>
      </c>
      <c r="FJ239" s="18">
        <f>IF(ISNUMBER(FH239),FJ238+FH239*0.5,IF(ISNUMBER(FH440),0,""))</f>
        <v>877.85533381996242</v>
      </c>
      <c r="FK239" s="18">
        <f>IF(ISNUMBER(FI239), FI239*COS(RADIANS(-$C239+Графики!$B$3))+FJ239*SIN(RADIANS(-$C239+Графики!$B$3)),"")</f>
        <v>759.65879173370104</v>
      </c>
      <c r="FL239" s="19">
        <f>IF(ISNUMBER(FI239), FI239*COS(RADIANS(-$C239+Графики!$B$5))+FJ239*SIN(RADIANS(-$C239+Графики!$B$5)),"")</f>
        <v>877.85533381996242</v>
      </c>
      <c r="FM239" s="24">
        <v>-0.49634282980726496</v>
      </c>
      <c r="FN239" s="25">
        <v>0.46488582068550743</v>
      </c>
      <c r="FO239" s="25">
        <v>-1.1223906915575279</v>
      </c>
      <c r="FP239" s="25">
        <v>1.1936476889362124</v>
      </c>
      <c r="FQ239" s="18">
        <f t="shared" si="521"/>
        <v>8.388204036263053</v>
      </c>
      <c r="FR239" s="18">
        <f t="shared" si="522"/>
        <v>20.209871668496756</v>
      </c>
      <c r="FS239" s="18">
        <f>IF(ISNUMBER(FQ239),FS238+FQ239*0.5,IF(ISNUMBER(FQ440),0,""))</f>
        <v>761.67157882189485</v>
      </c>
      <c r="FT239" s="18">
        <f>IF(ISNUMBER(FR239),FT238+FR239*0.5,IF(ISNUMBER(FR440),0,""))</f>
        <v>871.98328132159429</v>
      </c>
      <c r="FU239" s="18">
        <f>IF(ISNUMBER(FS239), FS239*COS(RADIANS(-$C239+Графики!$B$3))+FT239*SIN(RADIANS(-$C239+Графики!$B$3)),"")</f>
        <v>761.67157882189485</v>
      </c>
      <c r="FV239" s="19">
        <f>IF(ISNUMBER(FS239), FS239*COS(RADIANS(-$C239+Графики!$B$5))+FT239*SIN(RADIANS(-$C239+Графики!$B$5)),"")</f>
        <v>871.98328132159429</v>
      </c>
      <c r="FW239" s="24">
        <v>-0.48719754381637903</v>
      </c>
      <c r="FX239" s="25">
        <v>0.60793819118196157</v>
      </c>
      <c r="FY239" s="25">
        <v>-1.1514483601828434</v>
      </c>
      <c r="FZ239" s="25">
        <v>1.120040167904379</v>
      </c>
      <c r="GA239" s="18">
        <f t="shared" si="523"/>
        <v>9.5567166895214992</v>
      </c>
      <c r="GB239" s="18">
        <f t="shared" si="524"/>
        <v>19.821178750785457</v>
      </c>
      <c r="GC239" s="18">
        <f>IF(ISNUMBER(GA239),GC238+GA239*0.5,IF(ISNUMBER(GA440),0,""))</f>
        <v>766.7863450001779</v>
      </c>
      <c r="GD239" s="18">
        <f>IF(ISNUMBER(GB239),GD238+GB239*0.5,IF(ISNUMBER(GB440),0,""))</f>
        <v>864.05531073639497</v>
      </c>
      <c r="GE239" s="18">
        <f>IF(ISNUMBER(GC239), GC239*COS(RADIANS(-$C239+Графики!$B$3))+GD239*SIN(RADIANS(-$C239+Графики!$B$3)),"")</f>
        <v>766.7863450001779</v>
      </c>
      <c r="GF239" s="19">
        <f>IF(ISNUMBER(GC239), GC239*COS(RADIANS(-$C239+Графики!$B$5))+GD239*SIN(RADIANS(-$C239+Графики!$B$5)),"")</f>
        <v>864.05531073639497</v>
      </c>
      <c r="GG239" s="24">
        <v>-0.52542952208627758</v>
      </c>
      <c r="GH239" s="25">
        <v>0.61141624885386714</v>
      </c>
      <c r="GI239" s="25">
        <v>-1.10205636955978</v>
      </c>
      <c r="GJ239" s="25">
        <v>1.2454856487074748</v>
      </c>
      <c r="GK239" s="18">
        <f t="shared" si="525"/>
        <v>9.9206881554885804</v>
      </c>
      <c r="GL239" s="18">
        <f t="shared" si="526"/>
        <v>20.484735854066496</v>
      </c>
      <c r="GM239" s="18">
        <f>IF(ISNUMBER(GK239),GM238+GK239*0.5,IF(ISNUMBER(GK440),0,""))</f>
        <v>767.5402040292978</v>
      </c>
      <c r="GN239" s="18">
        <f>IF(ISNUMBER(GL239),GN238+GL239*0.5,IF(ISNUMBER(GL440),0,""))</f>
        <v>877.65151810362352</v>
      </c>
      <c r="GO239" s="18">
        <f>IF(ISNUMBER(GM239), GM239*COS(RADIANS(-$C239+Графики!$B$3))+GN239*SIN(RADIANS(-$C239+Графики!$B$3)),"")</f>
        <v>767.5402040292978</v>
      </c>
      <c r="GP239" s="19">
        <f>IF(ISNUMBER(GM239), GM239*COS(RADIANS(-$C239+Графики!$B$5))+GN239*SIN(RADIANS(-$C239+Графики!$B$5)),"")</f>
        <v>877.65151810362352</v>
      </c>
      <c r="GQ239" s="24">
        <v>-0.59885730273301074</v>
      </c>
      <c r="GR239" s="25">
        <v>0.47477067843238496</v>
      </c>
      <c r="GS239" s="25">
        <v>-1.1440491442106537</v>
      </c>
      <c r="GT239" s="25">
        <v>1.1858344021846277</v>
      </c>
      <c r="GU239" s="18">
        <f t="shared" si="527"/>
        <v>9.3690345339093462</v>
      </c>
      <c r="GV239" s="18">
        <f t="shared" si="528"/>
        <v>20.330668709229524</v>
      </c>
      <c r="GW239" s="18">
        <f>IF(ISNUMBER(GU239),GW238+GU239*0.5,IF(ISNUMBER(GU440),0,""))</f>
        <v>763.31191450601011</v>
      </c>
      <c r="GX239" s="18">
        <f>IF(ISNUMBER(GV239),GX238+GV239*0.5,IF(ISNUMBER(GV440),0,""))</f>
        <v>876.89676129219777</v>
      </c>
      <c r="GY239" s="18">
        <f>IF(ISNUMBER(GW239), GW239*COS(RADIANS(-$C239+Графики!$B$3))+GX239*SIN(RADIANS(-$C239+Графики!$B$3)),"")</f>
        <v>763.31191450601011</v>
      </c>
      <c r="GZ239" s="19">
        <f>IF(ISNUMBER(GW239), GW239*COS(RADIANS(-$C239+Графики!$B$5))+GX239*SIN(RADIANS(-$C239+Графики!$B$5)),"")</f>
        <v>876.89676129219777</v>
      </c>
      <c r="HA239" s="24">
        <v>-0.62810852335196765</v>
      </c>
      <c r="HB239" s="25">
        <v>0.44480001638202016</v>
      </c>
      <c r="HC239" s="25">
        <v>-1.08314862638624</v>
      </c>
      <c r="HD239" s="25">
        <v>1.1546425284733723</v>
      </c>
      <c r="HE239" s="18">
        <f t="shared" si="529"/>
        <v>9.3627564984054406</v>
      </c>
      <c r="HF239" s="18">
        <f t="shared" si="530"/>
        <v>19.527170613650497</v>
      </c>
      <c r="HG239" s="18">
        <f>IF(ISNUMBER(HE239),HG238+HE239*0.5,IF(ISNUMBER(HE440),0,""))</f>
        <v>765.82245311155827</v>
      </c>
      <c r="HH239" s="18">
        <f>IF(ISNUMBER(HF239),HH238+HF239*0.5,IF(ISNUMBER(HF440),0,""))</f>
        <v>868.43833911193576</v>
      </c>
      <c r="HI239" s="18">
        <f>IF(ISNUMBER(HG239), HG239*COS(RADIANS(-$C239+Графики!$B$3))+HH239*SIN(RADIANS(-$C239+Графики!$B$3)),"")</f>
        <v>765.82245311155827</v>
      </c>
      <c r="HJ239" s="19">
        <f>IF(ISNUMBER(HG239), HG239*COS(RADIANS(-$C239+Графики!$B$5))+HH239*SIN(RADIANS(-$C239+Графики!$B$5)),"")</f>
        <v>868.43833911193576</v>
      </c>
      <c r="HK239" s="24">
        <v>-0.63657232946704734</v>
      </c>
      <c r="HL239" s="25">
        <v>0.54063501630862476</v>
      </c>
      <c r="HM239" s="25">
        <v>-1.1569235038242525</v>
      </c>
      <c r="HN239" s="25">
        <v>1.162254011984049</v>
      </c>
      <c r="HO239" s="18">
        <f t="shared" si="531"/>
        <v>10.272891385671626</v>
      </c>
      <c r="HP239" s="18">
        <f t="shared" si="532"/>
        <v>20.237260189378205</v>
      </c>
      <c r="HQ239" s="18">
        <f>IF(ISNUMBER(HO239),HQ238+HO239*0.5,IF(ISNUMBER(HO440),0,""))</f>
        <v>762.96202629250411</v>
      </c>
      <c r="HR239" s="18">
        <f>IF(ISNUMBER(HP239),HR238+HP239*0.5,IF(ISNUMBER(HP440),0,""))</f>
        <v>885.40962588554885</v>
      </c>
      <c r="HS239" s="18">
        <f>IF(ISNUMBER(HQ239), HQ239*COS(RADIANS(-$C239+Графики!$B$3))+HR239*SIN(RADIANS(-$C239+Графики!$B$3)),"")</f>
        <v>762.96202629250411</v>
      </c>
      <c r="HT239" s="19">
        <f>IF(ISNUMBER(HQ239), HQ239*COS(RADIANS(-$C239+Графики!$B$5))+HR239*SIN(RADIANS(-$C239+Графики!$B$5)),"")</f>
        <v>885.40962588554885</v>
      </c>
      <c r="HU239" s="24">
        <v>-0.60017279206173679</v>
      </c>
      <c r="HV239" s="25">
        <v>0.60206292085388735</v>
      </c>
      <c r="HW239" s="25">
        <v>-1.1120031520134506</v>
      </c>
      <c r="HX239" s="25">
        <v>1.0803342558788616</v>
      </c>
      <c r="HY239" s="18">
        <f t="shared" si="533"/>
        <v>10.491293320244214</v>
      </c>
      <c r="HZ239" s="18">
        <f t="shared" si="534"/>
        <v>19.130585949157783</v>
      </c>
      <c r="IA239" s="18">
        <f>IF(ISNUMBER(HY239),IA238+HY239*0.5,IF(ISNUMBER(HY440),0,""))</f>
        <v>764.00148153320174</v>
      </c>
      <c r="IB239" s="18">
        <f>IF(ISNUMBER(HZ239),IB238+HZ239*0.5,IF(ISNUMBER(HZ440),0,""))</f>
        <v>864.69730185119477</v>
      </c>
      <c r="IC239" s="18">
        <f>IF(ISNUMBER(IA239), IA239*COS(RADIANS(-$C239+Графики!$B$3))+IB239*SIN(RADIANS(-$C239+Графики!$B$3)),"")</f>
        <v>764.00148153320174</v>
      </c>
      <c r="ID239" s="19">
        <f>IF(ISNUMBER(IA239), IA239*COS(RADIANS(-$C239+Графики!$B$5))+IB239*SIN(RADIANS(-$C239+Графики!$B$5)),"")</f>
        <v>864.69730185119477</v>
      </c>
      <c r="IE239" s="24">
        <v>-0.56685647617301604</v>
      </c>
      <c r="IF239" s="25">
        <v>0.57987334544640168</v>
      </c>
      <c r="IG239" s="25">
        <v>-1.1230929271727053</v>
      </c>
      <c r="IH239" s="25">
        <v>1.083442874560212</v>
      </c>
      <c r="II239" s="18">
        <f t="shared" si="535"/>
        <v>10.006938487674724</v>
      </c>
      <c r="IJ239" s="18">
        <f t="shared" si="536"/>
        <v>19.254467487206782</v>
      </c>
      <c r="IK239" s="18">
        <f>IF(ISNUMBER(II239),IK238+II239*0.5,IF(ISNUMBER(II440),0,""))</f>
        <v>760.87821785476444</v>
      </c>
      <c r="IL239" s="18">
        <f>IF(ISNUMBER(IJ239),IL238+IJ239*0.5,IF(ISNUMBER(IJ440),0,""))</f>
        <v>868.29191418306209</v>
      </c>
      <c r="IM239" s="18">
        <f>IF(ISNUMBER(IK239), IK239*COS(RADIANS(-$C239+Графики!$B$3))+IL239*SIN(RADIANS(-$C239+Графики!$B$3)),"")</f>
        <v>760.87821785476444</v>
      </c>
      <c r="IN239" s="19">
        <f>IF(ISNUMBER(IK239), IK239*COS(RADIANS(-$C239+Графики!$B$5))+IL239*SIN(RADIANS(-$C239+Графики!$B$5)),"")</f>
        <v>868.29191418306209</v>
      </c>
      <c r="IO239" s="24">
        <v>-0.57290372815893187</v>
      </c>
      <c r="IP239" s="25">
        <v>0.52079459783982907</v>
      </c>
      <c r="IQ239" s="25">
        <v>-1.2329836544194051</v>
      </c>
      <c r="IR239" s="25">
        <v>1.1178520081608603</v>
      </c>
      <c r="IS239" s="18">
        <f t="shared" si="537"/>
        <v>9.5441735017288458</v>
      </c>
      <c r="IT239" s="18">
        <f t="shared" si="538"/>
        <v>20.513472283273387</v>
      </c>
      <c r="IU239" s="18">
        <f>IF(ISNUMBER(IS239),IU238+IS239*0.5,IF(ISNUMBER(IS440),0,""))</f>
        <v>755.03154232970633</v>
      </c>
      <c r="IV239" s="18">
        <f>IF(ISNUMBER(IT239),IV238+IT239*0.5,IF(ISNUMBER(IT440),0,""))</f>
        <v>876.09583700554128</v>
      </c>
      <c r="IW239" s="18">
        <f>IF(ISNUMBER(IU239), IU239*COS(RADIANS(-$C239+Графики!$B$3))+IV239*SIN(RADIANS(-$C239+Графики!$B$3)),"")</f>
        <v>755.03154232970633</v>
      </c>
      <c r="IX239" s="19">
        <f>IF(ISNUMBER(IU239), IU239*COS(RADIANS(-$C239+Графики!$B$5))+IV239*SIN(RADIANS(-$C239+Графики!$B$5)),"")</f>
        <v>876.09583700554128</v>
      </c>
    </row>
    <row r="240" spans="1:258" s="88" customFormat="1" x14ac:dyDescent="0.25">
      <c r="A240" s="44">
        <v>240</v>
      </c>
      <c r="B240" s="50">
        <v>0</v>
      </c>
      <c r="C240" s="11">
        <f>IF(Графики!$A$7="Расчитывать с учетом закручивания скважины",B240,0)</f>
        <v>0</v>
      </c>
      <c r="D240" s="47">
        <v>118.5</v>
      </c>
      <c r="E240" s="34">
        <f>IF(ISNUMBER(INDEX($I$1:$IX$303,$A240,E$1) ),INDEX($I$1:$IX$303,$A240,E$1),0)</f>
        <v>8.44308100443223</v>
      </c>
      <c r="F240" s="35">
        <f>IF(ISNUMBER(INDEX($I$1:$IX$303,$A240,F$1) ),INDEX($I$1:$IX$303,$A240,F$1),0)</f>
        <v>21.157748195045226</v>
      </c>
      <c r="G240" s="35">
        <f>IF(ISNUMBER(INDEX($I$1:$IX$303,$A240,G$1) ),INDEX($I$1:$IX$303,$A240,G$1)-$G$305,0)</f>
        <v>-210.04002753677651</v>
      </c>
      <c r="H240" s="36">
        <f>IF(ISNUMBER(INDEX($I$1:$IX$303,$A240,H$1) ),INDEX($I$1:$IX$303,$A240,H$1)-$H$305,0)</f>
        <v>-268.51257830888414</v>
      </c>
      <c r="I240" s="29">
        <v>-0.49735750486286001</v>
      </c>
      <c r="J240" s="25">
        <v>0.47015980566278726</v>
      </c>
      <c r="K240" s="25">
        <v>-1.2703031238245506</v>
      </c>
      <c r="L240" s="25">
        <v>1.154377151757459</v>
      </c>
      <c r="M240" s="18">
        <f t="shared" si="489"/>
        <v>8.44308100443223</v>
      </c>
      <c r="N240" s="18">
        <f t="shared" si="490"/>
        <v>21.157748195045226</v>
      </c>
      <c r="O240" s="18">
        <f>IF(ISNUMBER(M240),O239+M240*0.5,IF(ISNUMBER(M441),0,""))</f>
        <v>767.87612835263815</v>
      </c>
      <c r="P240" s="18">
        <f>IF(ISNUMBER(N240),P239+N240*0.5,IF(ISNUMBER(N441),0,""))</f>
        <v>886.91708517515337</v>
      </c>
      <c r="Q240" s="18">
        <f>IF(ISNUMBER(O240), O240*COS(RADIANS(-$C240+Графики!$B$3))+P240*SIN(RADIANS(-$C240+Графики!$B$3)),"")</f>
        <v>767.87612835263815</v>
      </c>
      <c r="R240" s="19">
        <f>IF(ISNUMBER(O240), O240*COS(RADIANS(-$C240+Графики!$B$5))+P240*SIN(RADIANS(-$C240+Графики!$B$5)),"")</f>
        <v>886.91708517515337</v>
      </c>
      <c r="S240" s="29">
        <v>-0.62387792881955384</v>
      </c>
      <c r="T240" s="25">
        <v>0.53846826322951535</v>
      </c>
      <c r="U240" s="25">
        <v>-1.2523847505718377</v>
      </c>
      <c r="V240" s="25">
        <v>1.0070839155195492</v>
      </c>
      <c r="W240" s="18">
        <f t="shared" si="491"/>
        <v>10.143210111376726</v>
      </c>
      <c r="X240" s="18">
        <f t="shared" si="492"/>
        <v>19.716306165380406</v>
      </c>
      <c r="Y240" s="18">
        <f>IF(ISNUMBER(W240),Y239+W240*0.5,IF(ISNUMBER(W441),0,""))</f>
        <v>766.22723460899124</v>
      </c>
      <c r="Z240" s="18">
        <f>IF(ISNUMBER(X240),Z239+X240*0.5,IF(ISNUMBER(X441),0,""))</f>
        <v>887.73654707483297</v>
      </c>
      <c r="AA240" s="18">
        <f>IF(ISNUMBER(Y240), Y240*COS(RADIANS(-$C240+Графики!$B$3))+Z240*SIN(RADIANS(-$C240+Графики!$B$3)),"")</f>
        <v>766.22723460899124</v>
      </c>
      <c r="AB240" s="18">
        <f>IF(ISNUMBER(Y240), Y240*COS(RADIANS(-$C240+Графики!$B$5))+Z240*SIN(RADIANS(-$C240+Графики!$B$5)),"")</f>
        <v>887.73654707483297</v>
      </c>
      <c r="AC240" s="24">
        <v>-0.52340737039630514</v>
      </c>
      <c r="AD240" s="25">
        <v>0.58213919254070967</v>
      </c>
      <c r="AE240" s="25">
        <v>-1.3336141516592805</v>
      </c>
      <c r="AF240" s="25">
        <v>1.1915560290658018</v>
      </c>
      <c r="AG240" s="18">
        <f t="shared" si="493"/>
        <v>9.6475641137786106</v>
      </c>
      <c r="AH240" s="18">
        <f t="shared" si="494"/>
        <v>22.034483498982215</v>
      </c>
      <c r="AI240" s="18">
        <f>IF(ISNUMBER(AG240),AI239+AG240*0.5,IF(ISNUMBER(AG441),0,""))</f>
        <v>766.59540567580598</v>
      </c>
      <c r="AJ240" s="18">
        <f>IF(ISNUMBER(AH240),AJ239+AH240*0.5,IF(ISNUMBER(AH441),0,""))</f>
        <v>888.63136587444274</v>
      </c>
      <c r="AK240" s="18">
        <f>IF(ISNUMBER(AI240), AI240*COS(RADIANS(-$C240+Графики!$B$3))+AJ240*SIN(RADIANS(-$C240+Графики!$B$3)),"")</f>
        <v>766.59540567580598</v>
      </c>
      <c r="AL240" s="19">
        <f>IF(ISNUMBER(AI240), AI240*COS(RADIANS(-$C240+Графики!$B$5))+AJ240*SIN(RADIANS(-$C240+Графики!$B$5)),"")</f>
        <v>888.63136587444274</v>
      </c>
      <c r="AM240" s="24">
        <v>-0.53178244398560248</v>
      </c>
      <c r="AN240" s="25">
        <v>0.48053736935281066</v>
      </c>
      <c r="AO240" s="25">
        <v>-1.1713487130371285</v>
      </c>
      <c r="AP240" s="25">
        <v>1.1203115107939126</v>
      </c>
      <c r="AQ240" s="18">
        <f t="shared" si="495"/>
        <v>8.8340420070508028</v>
      </c>
      <c r="AR240" s="18">
        <f t="shared" si="496"/>
        <v>19.997175113097537</v>
      </c>
      <c r="AS240" s="18">
        <f>IF(ISNUMBER(AQ240),AS239+AQ240*0.5,IF(ISNUMBER(AQ441),0,""))</f>
        <v>757.06291227881559</v>
      </c>
      <c r="AT240" s="18">
        <f>IF(ISNUMBER(AR240),AT239+AR240*0.5,IF(ISNUMBER(AR441),0,""))</f>
        <v>877.62564898382959</v>
      </c>
      <c r="AU240" s="18">
        <f>IF(ISNUMBER(AS240), AS240*COS(RADIANS(-$C240+Графики!$B$3))+AT240*SIN(RADIANS(-$C240+Графики!$B$3)),"")</f>
        <v>757.06291227881559</v>
      </c>
      <c r="AV240" s="19">
        <f>IF(ISNUMBER(AS240), AS240*COS(RADIANS(-$C240+Графики!$B$5))+AT240*SIN(RADIANS(-$C240+Графики!$B$5)),"")</f>
        <v>877.62564898382959</v>
      </c>
      <c r="AW240" s="24">
        <v>-0.55468124011641995</v>
      </c>
      <c r="AX240" s="25">
        <v>0.41744307049725582</v>
      </c>
      <c r="AY240" s="25">
        <v>-1.2366099240656026</v>
      </c>
      <c r="AZ240" s="25">
        <v>1.1194693090258743</v>
      </c>
      <c r="BA240" s="18">
        <f t="shared" si="497"/>
        <v>8.4832832246889698</v>
      </c>
      <c r="BB240" s="18">
        <f t="shared" si="498"/>
        <v>20.559221418052111</v>
      </c>
      <c r="BC240" s="18">
        <f>IF(ISNUMBER(BA240),BC239+BA240*0.5,IF(ISNUMBER(BA441),0,""))</f>
        <v>755.08712856495458</v>
      </c>
      <c r="BD240" s="18">
        <f>IF(ISNUMBER(BB240),BD239+BB240*0.5,IF(ISNUMBER(BB441),0,""))</f>
        <v>885.6096536098355</v>
      </c>
      <c r="BE240" s="18">
        <f>IF(ISNUMBER(BC240), BC240*COS(RADIANS(-$C240+Графики!$B$3))+BD240*SIN(RADIANS(-$C240+Графики!$B$3)),"")</f>
        <v>755.08712856495458</v>
      </c>
      <c r="BF240" s="19">
        <f>IF(ISNUMBER(BC240), BC240*COS(RADIANS(-$C240+Графики!$B$5))+BD240*SIN(RADIANS(-$C240+Графики!$B$5)),"")</f>
        <v>885.6096536098355</v>
      </c>
      <c r="BG240" s="24">
        <v>-0.60196763904828388</v>
      </c>
      <c r="BH240" s="25">
        <v>0.42134848200042274</v>
      </c>
      <c r="BI240" s="25">
        <v>-1.2791878820934004</v>
      </c>
      <c r="BJ240" s="25">
        <v>1.1127473086622455</v>
      </c>
      <c r="BK240" s="18">
        <f t="shared" si="499"/>
        <v>8.9299991093017628</v>
      </c>
      <c r="BL240" s="18">
        <f t="shared" si="500"/>
        <v>20.872056529339908</v>
      </c>
      <c r="BM240" s="18">
        <f>IF(ISNUMBER(BK240),BM239+BK240*0.5,IF(ISNUMBER(BK441),0,""))</f>
        <v>764.55195237826979</v>
      </c>
      <c r="BN240" s="18">
        <f>IF(ISNUMBER(BL240),BN239+BL240*0.5,IF(ISNUMBER(BL441),0,""))</f>
        <v>873.78956829192987</v>
      </c>
      <c r="BO240" s="18">
        <f>IF(ISNUMBER(BM240), BM240*COS(RADIANS(-$C240+Графики!$B$3))+BN240*SIN(RADIANS(-$C240+Графики!$B$3)),"")</f>
        <v>764.55195237826979</v>
      </c>
      <c r="BP240" s="19">
        <f>IF(ISNUMBER(BM240), BM240*COS(RADIANS(-$C240+Графики!$B$5))+BN240*SIN(RADIANS(-$C240+Графики!$B$5)),"")</f>
        <v>873.78956829192987</v>
      </c>
      <c r="BQ240" s="24">
        <v>-0.58583282371589207</v>
      </c>
      <c r="BR240" s="25">
        <v>0.58514214602878278</v>
      </c>
      <c r="BS240" s="25">
        <v>-1.1872344166566902</v>
      </c>
      <c r="BT240" s="25">
        <v>1.055451105244015</v>
      </c>
      <c r="BU240" s="18">
        <f t="shared" si="501"/>
        <v>10.218506499430404</v>
      </c>
      <c r="BV240" s="18">
        <f t="shared" si="502"/>
        <v>19.569873861731601</v>
      </c>
      <c r="BW240" s="18">
        <f>IF(ISNUMBER(BU240),BW239+BU240*0.5,IF(ISNUMBER(BU441),0,""))</f>
        <v>767.58058138634738</v>
      </c>
      <c r="BX240" s="18">
        <f>IF(ISNUMBER(BV240),BX239+BV240*0.5,IF(ISNUMBER(BV441),0,""))</f>
        <v>882.44700427197938</v>
      </c>
      <c r="BY240" s="18">
        <f>IF(ISNUMBER(BW240), BW240*COS(RADIANS(-$C240+Графики!$B$3))+BX240*SIN(RADIANS(-$C240+Графики!$B$3)),"")</f>
        <v>767.58058138634738</v>
      </c>
      <c r="BZ240" s="19">
        <f>IF(ISNUMBER(BW240), BW240*COS(RADIANS(-$C240+Графики!$B$5))+BX240*SIN(RADIANS(-$C240+Графики!$B$5)),"")</f>
        <v>882.44700427197938</v>
      </c>
      <c r="CA240" s="29">
        <v>-0.55149108717464224</v>
      </c>
      <c r="CB240" s="25">
        <v>0.48650672715288723</v>
      </c>
      <c r="CC240" s="25">
        <v>-1.1671259756317145</v>
      </c>
      <c r="CD240" s="25">
        <v>1.0924880217025004</v>
      </c>
      <c r="CE240" s="18">
        <f t="shared" si="503"/>
        <v>9.0581158707623111</v>
      </c>
      <c r="CF240" s="18">
        <f t="shared" si="504"/>
        <v>19.717574173181283</v>
      </c>
      <c r="CG240" s="18">
        <f>IF(ISNUMBER(CE240),CG239+CE240*0.5,IF(ISNUMBER(CE441),0,""))</f>
        <v>774.36410752740562</v>
      </c>
      <c r="CH240" s="18">
        <f>IF(ISNUMBER(CF240),CH239+CF240*0.5,IF(ISNUMBER(CF441),0,""))</f>
        <v>894.77090546690806</v>
      </c>
      <c r="CI240" s="18">
        <f>IF(ISNUMBER(CG240), CG240*COS(RADIANS(-$C240+Графики!$B$3))+CH240*SIN(RADIANS(-$C240+Графики!$B$3)),"")</f>
        <v>774.36410752740562</v>
      </c>
      <c r="CJ240" s="19">
        <f>IF(ISNUMBER(CG240), CG240*COS(RADIANS(-$C240+Графики!$B$5))+CH240*SIN(RADIANS(-$C240+Графики!$B$5)),"")</f>
        <v>894.77090546690806</v>
      </c>
      <c r="CK240" s="24">
        <v>-0.46057023812785425</v>
      </c>
      <c r="CL240" s="25">
        <v>0.42252356313658512</v>
      </c>
      <c r="CM240" s="25">
        <v>-1.2524197615280694</v>
      </c>
      <c r="CN240" s="25">
        <v>1.0798802928109117</v>
      </c>
      <c r="CO240" s="18">
        <f t="shared" si="505"/>
        <v>7.706370938113789</v>
      </c>
      <c r="CP240" s="18">
        <f t="shared" si="506"/>
        <v>20.351752356048227</v>
      </c>
      <c r="CQ240" s="18">
        <f>IF(ISNUMBER(CO240),CQ239+CO240*0.5,IF(ISNUMBER(CO441),0,""))</f>
        <v>770.49695108046149</v>
      </c>
      <c r="CR240" s="18">
        <f>IF(ISNUMBER(CP240),CR239+CP240*0.5,IF(ISNUMBER(CP441),0,""))</f>
        <v>888.43496464638349</v>
      </c>
      <c r="CS240" s="18">
        <f>IF(ISNUMBER(CQ240), CQ240*COS(RADIANS(-$C240+Графики!$B$3))+CR240*SIN(RADIANS(-$C240+Графики!$B$3)),"")</f>
        <v>770.49695108046149</v>
      </c>
      <c r="CT240" s="19">
        <f>IF(ISNUMBER(CQ240), CQ240*COS(RADIANS(-$C240+Графики!$B$5))+CR240*SIN(RADIANS(-$C240+Графики!$B$5)),"")</f>
        <v>888.43496464638349</v>
      </c>
      <c r="CU240" s="24">
        <v>-0.51433096729956285</v>
      </c>
      <c r="CV240" s="25">
        <v>0.43662818920387469</v>
      </c>
      <c r="CW240" s="25">
        <v>-1.2080094895082845</v>
      </c>
      <c r="CX240" s="25">
        <v>1.113440624004546</v>
      </c>
      <c r="CY240" s="18">
        <f t="shared" si="507"/>
        <v>8.2985889142978753</v>
      </c>
      <c r="CZ240" s="18">
        <f t="shared" si="508"/>
        <v>20.257088280142792</v>
      </c>
      <c r="DA240" s="18">
        <f>IF(ISNUMBER(CY240),DA239+CY240*0.5,IF(ISNUMBER(CY441),0,""))</f>
        <v>765.47652390711482</v>
      </c>
      <c r="DB240" s="18">
        <f>IF(ISNUMBER(CZ240),DB239+CZ240*0.5,IF(ISNUMBER(CZ441),0,""))</f>
        <v>889.72099861862478</v>
      </c>
      <c r="DC240" s="18">
        <f>IF(ISNUMBER(DA240), DA240*COS(RADIANS(-$C240+Графики!$B$3))+DB240*SIN(RADIANS(-$C240+Графики!$B$3)),"")</f>
        <v>765.47652390711482</v>
      </c>
      <c r="DD240" s="19">
        <f>IF(ISNUMBER(DA240), DA240*COS(RADIANS(-$C240+Графики!$B$5))+DB240*SIN(RADIANS(-$C240+Графики!$B$5)),"")</f>
        <v>889.72099861862478</v>
      </c>
      <c r="DE240" s="24">
        <v>-0.47431826638701791</v>
      </c>
      <c r="DF240" s="25">
        <v>0.56870650069082351</v>
      </c>
      <c r="DG240" s="25">
        <v>-1.2939916595183658</v>
      </c>
      <c r="DH240" s="25">
        <v>1.111895189611888</v>
      </c>
      <c r="DI240" s="18">
        <f t="shared" si="509"/>
        <v>9.1019825007220785</v>
      </c>
      <c r="DJ240" s="18">
        <f t="shared" si="510"/>
        <v>20.993781038817833</v>
      </c>
      <c r="DK240" s="18">
        <f>IF(ISNUMBER(DI240),DK239+DI240*0.5,IF(ISNUMBER(DI441),0,""))</f>
        <v>755.9474946616466</v>
      </c>
      <c r="DL240" s="18">
        <f>IF(ISNUMBER(DJ240),DL239+DJ240*0.5,IF(ISNUMBER(DJ441),0,""))</f>
        <v>889.13952151209787</v>
      </c>
      <c r="DM240" s="18">
        <f>IF(ISNUMBER(DK240), DK240*COS(RADIANS(-$C240+Графики!$B$3))+DL240*SIN(RADIANS(-$C240+Графики!$B$3)),"")</f>
        <v>755.9474946616466</v>
      </c>
      <c r="DN240" s="19">
        <f>IF(ISNUMBER(DK240), DK240*COS(RADIANS(-$C240+Графики!$B$5))+DL240*SIN(RADIANS(-$C240+Графики!$B$5)),"")</f>
        <v>889.13952151209787</v>
      </c>
      <c r="DO240" s="24">
        <v>-0.62450314982198951</v>
      </c>
      <c r="DP240" s="25">
        <v>0.55549767302053188</v>
      </c>
      <c r="DQ240" s="25">
        <v>-1.3230355500838114</v>
      </c>
      <c r="DR240" s="25">
        <v>1.1503967613688708</v>
      </c>
      <c r="DS240" s="18">
        <f t="shared" si="511"/>
        <v>10.297267782463948</v>
      </c>
      <c r="DT240" s="18">
        <f t="shared" si="512"/>
        <v>21.583092803697717</v>
      </c>
      <c r="DU240" s="18">
        <f>IF(ISNUMBER(DS240),DU239+DS240*0.5,IF(ISNUMBER(DS441),0,""))</f>
        <v>775.31220405781983</v>
      </c>
      <c r="DV240" s="18">
        <f>IF(ISNUMBER(DT240),DV239+DT240*0.5,IF(ISNUMBER(DT441),0,""))</f>
        <v>889.30264563981507</v>
      </c>
      <c r="DW240" s="18">
        <f>IF(ISNUMBER(DU240), DU240*COS(RADIANS(-$C240+Графики!$B$3))+DV240*SIN(RADIANS(-$C240+Графики!$B$3)),"")</f>
        <v>775.31220405781983</v>
      </c>
      <c r="DX240" s="19">
        <f>IF(ISNUMBER(DU240), DU240*COS(RADIANS(-$C240+Графики!$B$5))+DV240*SIN(RADIANS(-$C240+Графики!$B$5)),"")</f>
        <v>889.30264563981507</v>
      </c>
      <c r="DY240" s="24">
        <v>-0.49184442760171143</v>
      </c>
      <c r="DZ240" s="25">
        <v>0.43172368711012143</v>
      </c>
      <c r="EA240" s="25">
        <v>-1.1653285589708493</v>
      </c>
      <c r="EB240" s="25">
        <v>1.0935492381251055</v>
      </c>
      <c r="EC240" s="18">
        <f t="shared" si="513"/>
        <v>8.0595649778887228</v>
      </c>
      <c r="ED240" s="18">
        <f t="shared" si="514"/>
        <v>19.711150862718821</v>
      </c>
      <c r="EE240" s="18">
        <f>IF(ISNUMBER(EC240),EE239+EC240*0.5,IF(ISNUMBER(EC441),0,""))</f>
        <v>761.15976590633068</v>
      </c>
      <c r="EF240" s="18">
        <f>IF(ISNUMBER(ED240),EF239+ED240*0.5,IF(ISNUMBER(ED441),0,""))</f>
        <v>883.07189014677851</v>
      </c>
      <c r="EG240" s="18">
        <f>IF(ISNUMBER(EE240), EE240*COS(RADIANS(-$C240+Графики!$B$3))+EF240*SIN(RADIANS(-$C240+Графики!$B$3)),"")</f>
        <v>761.15976590633068</v>
      </c>
      <c r="EH240" s="19">
        <f>IF(ISNUMBER(EE240), EE240*COS(RADIANS(-$C240+Графики!$B$5))+EF240*SIN(RADIANS(-$C240+Графики!$B$5)),"")</f>
        <v>883.07189014677851</v>
      </c>
      <c r="EI240" s="24">
        <v>-0.52183730063192901</v>
      </c>
      <c r="EJ240" s="25">
        <v>0.55037953374968052</v>
      </c>
      <c r="EK240" s="25">
        <v>-1.2215237633181999</v>
      </c>
      <c r="EL240" s="25">
        <v>1.1309477991725869</v>
      </c>
      <c r="EM240" s="18">
        <f t="shared" si="515"/>
        <v>9.3567204948876412</v>
      </c>
      <c r="EN240" s="18">
        <f t="shared" si="516"/>
        <v>20.527745197030647</v>
      </c>
      <c r="EO240" s="18">
        <f>IF(ISNUMBER(EM240),EO239+EM240*0.5,IF(ISNUMBER(EM441),0,""))</f>
        <v>768.96985724536216</v>
      </c>
      <c r="EP240" s="18">
        <f>IF(ISNUMBER(EN240),EP239+EN240*0.5,IF(ISNUMBER(EN441),0,""))</f>
        <v>886.22614586154555</v>
      </c>
      <c r="EQ240" s="18">
        <f>IF(ISNUMBER(EO240), EO240*COS(RADIANS(-$C240+Графики!$B$3))+EP240*SIN(RADIANS(-$C240+Графики!$B$3)),"")</f>
        <v>768.96985724536216</v>
      </c>
      <c r="ER240" s="19">
        <f>IF(ISNUMBER(EO240), EO240*COS(RADIANS(-$C240+Графики!$B$5))+EP240*SIN(RADIANS(-$C240+Графики!$B$5)),"")</f>
        <v>886.22614586154555</v>
      </c>
      <c r="ES240" s="24">
        <v>-0.50628602237064191</v>
      </c>
      <c r="ET240" s="25">
        <v>0.57984859880904771</v>
      </c>
      <c r="EU240" s="25">
        <v>-1.3111042211160902</v>
      </c>
      <c r="EV240" s="25">
        <v>1.1590723480517497</v>
      </c>
      <c r="EW240" s="18">
        <f t="shared" si="517"/>
        <v>9.4781707109577766</v>
      </c>
      <c r="EX240" s="18">
        <f t="shared" si="518"/>
        <v>21.554687702039946</v>
      </c>
      <c r="EY240" s="18">
        <f>IF(ISNUMBER(EW240),EY239+EW240*0.5,IF(ISNUMBER(EW441),0,""))</f>
        <v>755.29756302715009</v>
      </c>
      <c r="EZ240" s="18">
        <f>IF(ISNUMBER(EX240),EZ239+EX240*0.5,IF(ISNUMBER(EX441),0,""))</f>
        <v>886.4078711249648</v>
      </c>
      <c r="FA240" s="18">
        <f>IF(ISNUMBER(EY240), EY240*COS(RADIANS(-$C240+Графики!$B$3))+EZ240*SIN(RADIANS(-$C240+Графики!$B$3)),"")</f>
        <v>755.29756302715009</v>
      </c>
      <c r="FB240" s="19">
        <f>IF(ISNUMBER(EY240), EY240*COS(RADIANS(-$C240+Графики!$B$5))+EZ240*SIN(RADIANS(-$C240+Графики!$B$5)),"")</f>
        <v>886.4078711249648</v>
      </c>
      <c r="FC240" s="24">
        <v>-0.526976737735668</v>
      </c>
      <c r="FD240" s="25">
        <v>0.45401357551964883</v>
      </c>
      <c r="FE240" s="25">
        <v>-1.1608922684013274</v>
      </c>
      <c r="FF240" s="25">
        <v>1.0066875908077366</v>
      </c>
      <c r="FG240" s="18">
        <f t="shared" si="519"/>
        <v>8.5606508839387683</v>
      </c>
      <c r="FH240" s="18">
        <f t="shared" si="520"/>
        <v>18.914574673330517</v>
      </c>
      <c r="FI240" s="18">
        <f>IF(ISNUMBER(FG240),FI239+FG240*0.5,IF(ISNUMBER(FG441),0,""))</f>
        <v>763.93911717567039</v>
      </c>
      <c r="FJ240" s="18">
        <f>IF(ISNUMBER(FH240),FJ239+FH240*0.5,IF(ISNUMBER(FH441),0,""))</f>
        <v>887.31262115662764</v>
      </c>
      <c r="FK240" s="18">
        <f>IF(ISNUMBER(FI240), FI240*COS(RADIANS(-$C240+Графики!$B$3))+FJ240*SIN(RADIANS(-$C240+Графики!$B$3)),"")</f>
        <v>763.93911717567039</v>
      </c>
      <c r="FL240" s="19">
        <f>IF(ISNUMBER(FI240), FI240*COS(RADIANS(-$C240+Графики!$B$5))+FJ240*SIN(RADIANS(-$C240+Графики!$B$5)),"")</f>
        <v>887.31262115662764</v>
      </c>
      <c r="FM240" s="24">
        <v>-0.61229625829519363</v>
      </c>
      <c r="FN240" s="25">
        <v>0.4923626930421654</v>
      </c>
      <c r="FO240" s="25">
        <v>-1.1462766719043271</v>
      </c>
      <c r="FP240" s="25">
        <v>1.083777603380061</v>
      </c>
      <c r="FQ240" s="18">
        <f t="shared" si="521"/>
        <v>9.6398186015266631</v>
      </c>
      <c r="FR240" s="18">
        <f t="shared" si="522"/>
        <v>19.459666431681388</v>
      </c>
      <c r="FS240" s="18">
        <f>IF(ISNUMBER(FQ240),FS239+FQ240*0.5,IF(ISNUMBER(FQ441),0,""))</f>
        <v>766.49148812265821</v>
      </c>
      <c r="FT240" s="18">
        <f>IF(ISNUMBER(FR240),FT239+FR240*0.5,IF(ISNUMBER(FR441),0,""))</f>
        <v>881.71311453743499</v>
      </c>
      <c r="FU240" s="18">
        <f>IF(ISNUMBER(FS240), FS240*COS(RADIANS(-$C240+Графики!$B$3))+FT240*SIN(RADIANS(-$C240+Графики!$B$3)),"")</f>
        <v>766.49148812265821</v>
      </c>
      <c r="FV240" s="19">
        <f>IF(ISNUMBER(FS240), FS240*COS(RADIANS(-$C240+Графики!$B$5))+FT240*SIN(RADIANS(-$C240+Графики!$B$5)),"")</f>
        <v>881.71311453743499</v>
      </c>
      <c r="FW240" s="24">
        <v>-0.48340484742326517</v>
      </c>
      <c r="FX240" s="25">
        <v>0.525846811228872</v>
      </c>
      <c r="FY240" s="25">
        <v>-1.2887897848224994</v>
      </c>
      <c r="FZ240" s="25">
        <v>1.0500927670247189</v>
      </c>
      <c r="GA240" s="18">
        <f t="shared" si="523"/>
        <v>8.8072683480426956</v>
      </c>
      <c r="GB240" s="18">
        <f t="shared" si="524"/>
        <v>20.409183552174333</v>
      </c>
      <c r="GC240" s="18">
        <f>IF(ISNUMBER(GA240),GC239+GA240*0.5,IF(ISNUMBER(GA441),0,""))</f>
        <v>771.18997917419927</v>
      </c>
      <c r="GD240" s="18">
        <f>IF(ISNUMBER(GB240),GD239+GB240*0.5,IF(ISNUMBER(GB441),0,""))</f>
        <v>874.25990251248209</v>
      </c>
      <c r="GE240" s="18">
        <f>IF(ISNUMBER(GC240), GC240*COS(RADIANS(-$C240+Графики!$B$3))+GD240*SIN(RADIANS(-$C240+Графики!$B$3)),"")</f>
        <v>771.18997917419927</v>
      </c>
      <c r="GF240" s="19">
        <f>IF(ISNUMBER(GC240), GC240*COS(RADIANS(-$C240+Графики!$B$5))+GD240*SIN(RADIANS(-$C240+Графики!$B$5)),"")</f>
        <v>874.25990251248209</v>
      </c>
      <c r="GG240" s="24">
        <v>-0.51937662625816772</v>
      </c>
      <c r="GH240" s="25">
        <v>0.40320293071702373</v>
      </c>
      <c r="GI240" s="25">
        <v>-1.3128359718361189</v>
      </c>
      <c r="GJ240" s="25">
        <v>1.1675206740627311</v>
      </c>
      <c r="GK240" s="18">
        <f t="shared" si="525"/>
        <v>8.0509384641017903</v>
      </c>
      <c r="GL240" s="18">
        <f t="shared" si="526"/>
        <v>21.643504905746269</v>
      </c>
      <c r="GM240" s="18">
        <f>IF(ISNUMBER(GK240),GM239+GK240*0.5,IF(ISNUMBER(GK441),0,""))</f>
        <v>771.56567326134871</v>
      </c>
      <c r="GN240" s="18">
        <f>IF(ISNUMBER(GL240),GN239+GL240*0.5,IF(ISNUMBER(GL441),0,""))</f>
        <v>888.47327055649669</v>
      </c>
      <c r="GO240" s="18">
        <f>IF(ISNUMBER(GM240), GM240*COS(RADIANS(-$C240+Графики!$B$3))+GN240*SIN(RADIANS(-$C240+Графики!$B$3)),"")</f>
        <v>771.56567326134871</v>
      </c>
      <c r="GP240" s="19">
        <f>IF(ISNUMBER(GM240), GM240*COS(RADIANS(-$C240+Графики!$B$5))+GN240*SIN(RADIANS(-$C240+Графики!$B$5)),"")</f>
        <v>888.47327055649669</v>
      </c>
      <c r="GQ240" s="24">
        <v>-0.59611048147954693</v>
      </c>
      <c r="GR240" s="25">
        <v>0.49609809571880181</v>
      </c>
      <c r="GS240" s="25">
        <v>-1.1667076688169307</v>
      </c>
      <c r="GT240" s="25">
        <v>1.1720819120843979</v>
      </c>
      <c r="GU240" s="18">
        <f t="shared" si="527"/>
        <v>9.5311735822551089</v>
      </c>
      <c r="GV240" s="18">
        <f t="shared" si="528"/>
        <v>20.408372396600427</v>
      </c>
      <c r="GW240" s="18">
        <f>IF(ISNUMBER(GU240),GW239+GU240*0.5,IF(ISNUMBER(GU441),0,""))</f>
        <v>768.0775012971377</v>
      </c>
      <c r="GX240" s="18">
        <f>IF(ISNUMBER(GV240),GX239+GV240*0.5,IF(ISNUMBER(GV441),0,""))</f>
        <v>887.10094749049802</v>
      </c>
      <c r="GY240" s="18">
        <f>IF(ISNUMBER(GW240), GW240*COS(RADIANS(-$C240+Графики!$B$3))+GX240*SIN(RADIANS(-$C240+Графики!$B$3)),"")</f>
        <v>768.0775012971377</v>
      </c>
      <c r="GZ240" s="19">
        <f>IF(ISNUMBER(GW240), GW240*COS(RADIANS(-$C240+Графики!$B$5))+GX240*SIN(RADIANS(-$C240+Графики!$B$5)),"")</f>
        <v>887.10094749049802</v>
      </c>
      <c r="HA240" s="24">
        <v>-0.62585900453397192</v>
      </c>
      <c r="HB240" s="25">
        <v>0.59982135024520555</v>
      </c>
      <c r="HC240" s="25">
        <v>-1.3194904719691651</v>
      </c>
      <c r="HD240" s="25">
        <v>1.091381785049659</v>
      </c>
      <c r="HE240" s="18">
        <f t="shared" si="529"/>
        <v>10.695874935669789</v>
      </c>
      <c r="HF240" s="18">
        <f t="shared" si="530"/>
        <v>21.037277321616568</v>
      </c>
      <c r="HG240" s="18">
        <f>IF(ISNUMBER(HE240),HG239+HE240*0.5,IF(ISNUMBER(HE441),0,""))</f>
        <v>771.17039057939314</v>
      </c>
      <c r="HH240" s="18">
        <f>IF(ISNUMBER(HF240),HH239+HF240*0.5,IF(ISNUMBER(HF441),0,""))</f>
        <v>878.95697777274404</v>
      </c>
      <c r="HI240" s="18">
        <f>IF(ISNUMBER(HG240), HG240*COS(RADIANS(-$C240+Графики!$B$3))+HH240*SIN(RADIANS(-$C240+Графики!$B$3)),"")</f>
        <v>771.17039057939314</v>
      </c>
      <c r="HJ240" s="19">
        <f>IF(ISNUMBER(HG240), HG240*COS(RADIANS(-$C240+Графики!$B$5))+HH240*SIN(RADIANS(-$C240+Графики!$B$5)),"")</f>
        <v>878.95697777274404</v>
      </c>
      <c r="HK240" s="24">
        <v>-0.49233966988722977</v>
      </c>
      <c r="HL240" s="25">
        <v>0.51280145617837503</v>
      </c>
      <c r="HM240" s="25">
        <v>-1.1835088629107848</v>
      </c>
      <c r="HN240" s="25">
        <v>1.0538850052281785</v>
      </c>
      <c r="HO240" s="18">
        <f t="shared" si="531"/>
        <v>8.7713985698150605</v>
      </c>
      <c r="HP240" s="18">
        <f t="shared" si="532"/>
        <v>19.523704293919163</v>
      </c>
      <c r="HQ240" s="18">
        <f>IF(ISNUMBER(HO240),HQ239+HO240*0.5,IF(ISNUMBER(HO441),0,""))</f>
        <v>767.34772557741167</v>
      </c>
      <c r="HR240" s="18">
        <f>IF(ISNUMBER(HP240),HR239+HP240*0.5,IF(ISNUMBER(HP441),0,""))</f>
        <v>895.17147803250839</v>
      </c>
      <c r="HS240" s="18">
        <f>IF(ISNUMBER(HQ240), HQ240*COS(RADIANS(-$C240+Графики!$B$3))+HR240*SIN(RADIANS(-$C240+Графики!$B$3)),"")</f>
        <v>767.34772557741167</v>
      </c>
      <c r="HT240" s="19">
        <f>IF(ISNUMBER(HQ240), HQ240*COS(RADIANS(-$C240+Графики!$B$5))+HR240*SIN(RADIANS(-$C240+Графики!$B$5)),"")</f>
        <v>895.17147803250839</v>
      </c>
      <c r="HU240" s="24">
        <v>-0.56385206941771338</v>
      </c>
      <c r="HV240" s="25">
        <v>0.5280735646769289</v>
      </c>
      <c r="HW240" s="25">
        <v>-1.225927000857522</v>
      </c>
      <c r="HX240" s="25">
        <v>1.1777389843717008</v>
      </c>
      <c r="HY240" s="18">
        <f t="shared" si="533"/>
        <v>9.528704550003436</v>
      </c>
      <c r="HZ240" s="18">
        <f t="shared" si="534"/>
        <v>20.974404612603394</v>
      </c>
      <c r="IA240" s="18">
        <f>IF(ISNUMBER(HY240),IA239+HY240*0.5,IF(ISNUMBER(HY441),0,""))</f>
        <v>768.76583380820341</v>
      </c>
      <c r="IB240" s="18">
        <f>IF(ISNUMBER(HZ240),IB239+HZ240*0.5,IF(ISNUMBER(HZ441),0,""))</f>
        <v>875.18450415749646</v>
      </c>
      <c r="IC240" s="18">
        <f>IF(ISNUMBER(IA240), IA240*COS(RADIANS(-$C240+Графики!$B$3))+IB240*SIN(RADIANS(-$C240+Графики!$B$3)),"")</f>
        <v>768.76583380820341</v>
      </c>
      <c r="ID240" s="19">
        <f>IF(ISNUMBER(IA240), IA240*COS(RADIANS(-$C240+Графики!$B$5))+IB240*SIN(RADIANS(-$C240+Графики!$B$5)),"")</f>
        <v>875.18450415749646</v>
      </c>
      <c r="IE240" s="24">
        <v>-0.49226415895461195</v>
      </c>
      <c r="IF240" s="25">
        <v>0.49176180592149088</v>
      </c>
      <c r="IG240" s="25">
        <v>-1.2454594832800878</v>
      </c>
      <c r="IH240" s="25">
        <v>1.1005342645827407</v>
      </c>
      <c r="II240" s="18">
        <f t="shared" si="535"/>
        <v>8.5871409680819717</v>
      </c>
      <c r="IJ240" s="18">
        <f t="shared" si="536"/>
        <v>20.471227479176694</v>
      </c>
      <c r="IK240" s="18">
        <f>IF(ISNUMBER(II240),IK239+II240*0.5,IF(ISNUMBER(II441),0,""))</f>
        <v>765.17178833880541</v>
      </c>
      <c r="IL240" s="18">
        <f>IF(ISNUMBER(IJ240),IL239+IJ240*0.5,IF(ISNUMBER(IJ441),0,""))</f>
        <v>878.52752792265039</v>
      </c>
      <c r="IM240" s="18">
        <f>IF(ISNUMBER(IK240), IK240*COS(RADIANS(-$C240+Графики!$B$3))+IL240*SIN(RADIANS(-$C240+Графики!$B$3)),"")</f>
        <v>765.17178833880541</v>
      </c>
      <c r="IN240" s="19">
        <f>IF(ISNUMBER(IK240), IK240*COS(RADIANS(-$C240+Графики!$B$5))+IL240*SIN(RADIANS(-$C240+Графики!$B$5)),"")</f>
        <v>878.52752792265039</v>
      </c>
      <c r="IO240" s="24">
        <v>-0.62048588915229208</v>
      </c>
      <c r="IP240" s="25">
        <v>0.5152638732554119</v>
      </c>
      <c r="IQ240" s="25">
        <v>-1.2542169450126217</v>
      </c>
      <c r="IR240" s="25">
        <v>1.1975615045907122</v>
      </c>
      <c r="IS240" s="18">
        <f t="shared" si="537"/>
        <v>9.9111241469542737</v>
      </c>
      <c r="IT240" s="18">
        <f t="shared" si="538"/>
        <v>21.394170844993894</v>
      </c>
      <c r="IU240" s="18">
        <f>IF(ISNUMBER(IS240),IU239+IS240*0.5,IF(ISNUMBER(IS441),0,""))</f>
        <v>759.98710440318348</v>
      </c>
      <c r="IV240" s="18">
        <f>IF(ISNUMBER(IT240),IV239+IT240*0.5,IF(ISNUMBER(IT441),0,""))</f>
        <v>886.7929224280382</v>
      </c>
      <c r="IW240" s="18">
        <f>IF(ISNUMBER(IU240), IU240*COS(RADIANS(-$C240+Графики!$B$3))+IV240*SIN(RADIANS(-$C240+Графики!$B$3)),"")</f>
        <v>759.98710440318348</v>
      </c>
      <c r="IX240" s="19">
        <f>IF(ISNUMBER(IU240), IU240*COS(RADIANS(-$C240+Графики!$B$5))+IV240*SIN(RADIANS(-$C240+Графики!$B$5)),"")</f>
        <v>886.7929224280382</v>
      </c>
    </row>
    <row r="241" spans="1:258" s="88" customFormat="1" x14ac:dyDescent="0.25">
      <c r="A241" s="44">
        <v>241</v>
      </c>
      <c r="B241" s="50">
        <v>0</v>
      </c>
      <c r="C241" s="11">
        <f>IF(Графики!$A$7="Расчитывать с учетом закручивания скважины",B241,0)</f>
        <v>0</v>
      </c>
      <c r="D241" s="47">
        <v>119</v>
      </c>
      <c r="E241" s="34">
        <f>IF(ISNUMBER(INDEX($I$1:$IX$303,$A241,E$1) ),INDEX($I$1:$IX$303,$A241,E$1),0)</f>
        <v>8.4494960725551973</v>
      </c>
      <c r="F241" s="35">
        <f>IF(ISNUMBER(INDEX($I$1:$IX$303,$A241,F$1) ),INDEX($I$1:$IX$303,$A241,F$1),0)</f>
        <v>24.409808158810538</v>
      </c>
      <c r="G241" s="35">
        <f>IF(ISNUMBER(INDEX($I$1:$IX$303,$A241,G$1) ),INDEX($I$1:$IX$303,$A241,G$1)-$G$305,0)</f>
        <v>-205.81527950049895</v>
      </c>
      <c r="H241" s="36">
        <f>IF(ISNUMBER(INDEX($I$1:$IX$303,$A241,H$1) ),INDEX($I$1:$IX$303,$A241,H$1)-$H$305,0)</f>
        <v>-256.30767422947883</v>
      </c>
      <c r="I241" s="29">
        <v>-0.48953289221869822</v>
      </c>
      <c r="J241" s="25">
        <v>0.47871955718721471</v>
      </c>
      <c r="K241" s="25">
        <v>-1.2904497083001507</v>
      </c>
      <c r="L241" s="25">
        <v>1.5069861144976384</v>
      </c>
      <c r="M241" s="18">
        <f t="shared" si="489"/>
        <v>8.4494960725551973</v>
      </c>
      <c r="N241" s="18">
        <f t="shared" si="490"/>
        <v>24.409808158810538</v>
      </c>
      <c r="O241" s="18">
        <f>IF(ISNUMBER(M241),O240+M241*0.5,IF(ISNUMBER(M442),0,""))</f>
        <v>772.10087638891571</v>
      </c>
      <c r="P241" s="18">
        <f>IF(ISNUMBER(N241),P240+N241*0.5,IF(ISNUMBER(N442),0,""))</f>
        <v>899.12198925455868</v>
      </c>
      <c r="Q241" s="18">
        <f>IF(ISNUMBER(O241), O241*COS(RADIANS(-$C241+Графики!$B$3))+P241*SIN(RADIANS(-$C241+Графики!$B$3)),"")</f>
        <v>772.10087638891571</v>
      </c>
      <c r="R241" s="19">
        <f>IF(ISNUMBER(O241), O241*COS(RADIANS(-$C241+Графики!$B$5))+P241*SIN(RADIANS(-$C241+Графики!$B$5)),"")</f>
        <v>899.12198925455868</v>
      </c>
      <c r="S241" s="29">
        <v>-0.59332025597158855</v>
      </c>
      <c r="T241" s="25">
        <v>0.57512911503875819</v>
      </c>
      <c r="U241" s="25">
        <v>-1.185151284342814</v>
      </c>
      <c r="V241" s="25">
        <v>1.4289495002583872</v>
      </c>
      <c r="W241" s="18">
        <f t="shared" si="491"/>
        <v>10.196467640916568</v>
      </c>
      <c r="X241" s="18">
        <f t="shared" si="492"/>
        <v>22.810354287327044</v>
      </c>
      <c r="Y241" s="18">
        <f>IF(ISNUMBER(W241),Y240+W241*0.5,IF(ISNUMBER(W442),0,""))</f>
        <v>771.32546842944953</v>
      </c>
      <c r="Z241" s="18">
        <f>IF(ISNUMBER(X241),Z240+X241*0.5,IF(ISNUMBER(X442),0,""))</f>
        <v>899.14172421849651</v>
      </c>
      <c r="AA241" s="18">
        <f>IF(ISNUMBER(Y241), Y241*COS(RADIANS(-$C241+Графики!$B$3))+Z241*SIN(RADIANS(-$C241+Графики!$B$3)),"")</f>
        <v>771.32546842944953</v>
      </c>
      <c r="AB241" s="18">
        <f>IF(ISNUMBER(Y241), Y241*COS(RADIANS(-$C241+Графики!$B$5))+Z241*SIN(RADIANS(-$C241+Графики!$B$5)),"")</f>
        <v>899.14172421849651</v>
      </c>
      <c r="AC241" s="24">
        <v>-0.44658073815863808</v>
      </c>
      <c r="AD241" s="25">
        <v>0.4166162352159366</v>
      </c>
      <c r="AE241" s="25">
        <v>-1.2219579579511299</v>
      </c>
      <c r="AF241" s="25">
        <v>1.4838126751735194</v>
      </c>
      <c r="AG241" s="18">
        <f t="shared" si="493"/>
        <v>7.5327434000645743</v>
      </c>
      <c r="AH241" s="18">
        <f t="shared" si="494"/>
        <v>23.610109099755373</v>
      </c>
      <c r="AI241" s="18">
        <f>IF(ISNUMBER(AG241),AI240+AG241*0.5,IF(ISNUMBER(AG442),0,""))</f>
        <v>770.3617773758383</v>
      </c>
      <c r="AJ241" s="18">
        <f>IF(ISNUMBER(AH241),AJ240+AH241*0.5,IF(ISNUMBER(AH442),0,""))</f>
        <v>900.43642042432043</v>
      </c>
      <c r="AK241" s="18">
        <f>IF(ISNUMBER(AI241), AI241*COS(RADIANS(-$C241+Графики!$B$3))+AJ241*SIN(RADIANS(-$C241+Графики!$B$3)),"")</f>
        <v>770.3617773758383</v>
      </c>
      <c r="AL241" s="19">
        <f>IF(ISNUMBER(AI241), AI241*COS(RADIANS(-$C241+Графики!$B$5))+AJ241*SIN(RADIANS(-$C241+Графики!$B$5)),"")</f>
        <v>900.43642042432043</v>
      </c>
      <c r="AM241" s="24">
        <v>-0.49350083971964342</v>
      </c>
      <c r="AN241" s="25">
        <v>0.60865123598570303</v>
      </c>
      <c r="AO241" s="25">
        <v>-1.2010419420273553</v>
      </c>
      <c r="AP241" s="25">
        <v>1.4671071378774716</v>
      </c>
      <c r="AQ241" s="18">
        <f t="shared" si="495"/>
        <v>9.6179429988413343</v>
      </c>
      <c r="AR241" s="18">
        <f t="shared" si="496"/>
        <v>23.281889365379037</v>
      </c>
      <c r="AS241" s="18">
        <f>IF(ISNUMBER(AQ241),AS240+AQ241*0.5,IF(ISNUMBER(AQ442),0,""))</f>
        <v>761.87188377823622</v>
      </c>
      <c r="AT241" s="18">
        <f>IF(ISNUMBER(AR241),AT240+AR241*0.5,IF(ISNUMBER(AR442),0,""))</f>
        <v>889.26659366651916</v>
      </c>
      <c r="AU241" s="18">
        <f>IF(ISNUMBER(AS241), AS241*COS(RADIANS(-$C241+Графики!$B$3))+AT241*SIN(RADIANS(-$C241+Графики!$B$3)),"")</f>
        <v>761.87188377823622</v>
      </c>
      <c r="AV241" s="19">
        <f>IF(ISNUMBER(AS241), AS241*COS(RADIANS(-$C241+Графики!$B$5))+AT241*SIN(RADIANS(-$C241+Графики!$B$5)),"")</f>
        <v>889.26659366651916</v>
      </c>
      <c r="AW241" s="24">
        <v>-0.45733083536247598</v>
      </c>
      <c r="AX241" s="25">
        <v>0.42922867902708228</v>
      </c>
      <c r="AY241" s="25">
        <v>-1.1767328288370504</v>
      </c>
      <c r="AZ241" s="25">
        <v>1.356936409747002</v>
      </c>
      <c r="BA241" s="18">
        <f t="shared" si="497"/>
        <v>7.7366140889835702</v>
      </c>
      <c r="BB241" s="18">
        <f t="shared" si="498"/>
        <v>22.108633702568834</v>
      </c>
      <c r="BC241" s="18">
        <f>IF(ISNUMBER(BA241),BC240+BA241*0.5,IF(ISNUMBER(BA442),0,""))</f>
        <v>758.95543560944634</v>
      </c>
      <c r="BD241" s="18">
        <f>IF(ISNUMBER(BB241),BD240+BB241*0.5,IF(ISNUMBER(BB442),0,""))</f>
        <v>896.6639704611199</v>
      </c>
      <c r="BE241" s="18">
        <f>IF(ISNUMBER(BC241), BC241*COS(RADIANS(-$C241+Графики!$B$3))+BD241*SIN(RADIANS(-$C241+Графики!$B$3)),"")</f>
        <v>758.95543560944634</v>
      </c>
      <c r="BF241" s="19">
        <f>IF(ISNUMBER(BC241), BC241*COS(RADIANS(-$C241+Графики!$B$5))+BD241*SIN(RADIANS(-$C241+Графики!$B$5)),"")</f>
        <v>896.6639704611199</v>
      </c>
      <c r="BG241" s="24">
        <v>-0.47862631036368575</v>
      </c>
      <c r="BH241" s="25">
        <v>0.50017596382999463</v>
      </c>
      <c r="BI241" s="25">
        <v>-1.2819700903317504</v>
      </c>
      <c r="BJ241" s="25">
        <v>1.3987754286275793</v>
      </c>
      <c r="BK241" s="18">
        <f t="shared" si="499"/>
        <v>8.5415573391566273</v>
      </c>
      <c r="BL241" s="18">
        <f t="shared" si="500"/>
        <v>23.391784096087111</v>
      </c>
      <c r="BM241" s="18">
        <f>IF(ISNUMBER(BK241),BM240+BK241*0.5,IF(ISNUMBER(BK442),0,""))</f>
        <v>768.82273104784815</v>
      </c>
      <c r="BN241" s="18">
        <f>IF(ISNUMBER(BL241),BN240+BL241*0.5,IF(ISNUMBER(BL442),0,""))</f>
        <v>885.48546033997343</v>
      </c>
      <c r="BO241" s="18">
        <f>IF(ISNUMBER(BM241), BM241*COS(RADIANS(-$C241+Графики!$B$3))+BN241*SIN(RADIANS(-$C241+Графики!$B$3)),"")</f>
        <v>768.82273104784815</v>
      </c>
      <c r="BP241" s="19">
        <f>IF(ISNUMBER(BM241), BM241*COS(RADIANS(-$C241+Графики!$B$5))+BN241*SIN(RADIANS(-$C241+Графики!$B$5)),"")</f>
        <v>885.48546033997343</v>
      </c>
      <c r="BQ241" s="24">
        <v>-0.59013017708646676</v>
      </c>
      <c r="BR241" s="25">
        <v>0.44901130242415199</v>
      </c>
      <c r="BS241" s="25">
        <v>-1.3369862329055269</v>
      </c>
      <c r="BT241" s="25">
        <v>1.3735860239066866</v>
      </c>
      <c r="BU241" s="18">
        <f t="shared" si="501"/>
        <v>9.0680958223536319</v>
      </c>
      <c r="BV241" s="18">
        <f t="shared" si="502"/>
        <v>23.651999469895088</v>
      </c>
      <c r="BW241" s="18">
        <f>IF(ISNUMBER(BU241),BW240+BU241*0.5,IF(ISNUMBER(BU442),0,""))</f>
        <v>772.11462929752417</v>
      </c>
      <c r="BX241" s="18">
        <f>IF(ISNUMBER(BV241),BX240+BV241*0.5,IF(ISNUMBER(BV442),0,""))</f>
        <v>894.27300400692695</v>
      </c>
      <c r="BY241" s="18">
        <f>IF(ISNUMBER(BW241), BW241*COS(RADIANS(-$C241+Графики!$B$3))+BX241*SIN(RADIANS(-$C241+Графики!$B$3)),"")</f>
        <v>772.11462929752417</v>
      </c>
      <c r="BZ241" s="19">
        <f>IF(ISNUMBER(BW241), BW241*COS(RADIANS(-$C241+Графики!$B$5))+BX241*SIN(RADIANS(-$C241+Графики!$B$5)),"")</f>
        <v>894.27300400692695</v>
      </c>
      <c r="CA241" s="29">
        <v>-0.50419852595504477</v>
      </c>
      <c r="CB241" s="25">
        <v>0.57858889343173536</v>
      </c>
      <c r="CC241" s="25">
        <v>-1.3585101952386609</v>
      </c>
      <c r="CD241" s="25">
        <v>1.3519093183922701</v>
      </c>
      <c r="CE241" s="18">
        <f t="shared" si="503"/>
        <v>9.448962172984249</v>
      </c>
      <c r="CF241" s="18">
        <f t="shared" si="504"/>
        <v>23.650666907048066</v>
      </c>
      <c r="CG241" s="18">
        <f>IF(ISNUMBER(CE241),CG240+CE241*0.5,IF(ISNUMBER(CE442),0,""))</f>
        <v>779.08858861389774</v>
      </c>
      <c r="CH241" s="18">
        <f>IF(ISNUMBER(CF241),CH240+CF241*0.5,IF(ISNUMBER(CF442),0,""))</f>
        <v>906.59623892043214</v>
      </c>
      <c r="CI241" s="18">
        <f>IF(ISNUMBER(CG241), CG241*COS(RADIANS(-$C241+Графики!$B$3))+CH241*SIN(RADIANS(-$C241+Графики!$B$3)),"")</f>
        <v>779.08858861389774</v>
      </c>
      <c r="CJ241" s="19">
        <f>IF(ISNUMBER(CG241), CG241*COS(RADIANS(-$C241+Графики!$B$5))+CH241*SIN(RADIANS(-$C241+Графики!$B$5)),"")</f>
        <v>906.59623892043214</v>
      </c>
      <c r="CK241" s="24">
        <v>-0.51795052493641425</v>
      </c>
      <c r="CL241" s="25">
        <v>0.54627412384510965</v>
      </c>
      <c r="CM241" s="25">
        <v>-1.2474938615810258</v>
      </c>
      <c r="CN241" s="25">
        <v>1.3356902473414496</v>
      </c>
      <c r="CO241" s="18">
        <f t="shared" si="505"/>
        <v>9.2869785487020078</v>
      </c>
      <c r="CP241" s="18">
        <f t="shared" si="506"/>
        <v>22.540624767186138</v>
      </c>
      <c r="CQ241" s="18">
        <f>IF(ISNUMBER(CO241),CQ240+CO241*0.5,IF(ISNUMBER(CO442),0,""))</f>
        <v>775.14044035481254</v>
      </c>
      <c r="CR241" s="18">
        <f>IF(ISNUMBER(CP241),CR240+CP241*0.5,IF(ISNUMBER(CP442),0,""))</f>
        <v>899.70527702997651</v>
      </c>
      <c r="CS241" s="18">
        <f>IF(ISNUMBER(CQ241), CQ241*COS(RADIANS(-$C241+Графики!$B$3))+CR241*SIN(RADIANS(-$C241+Графики!$B$3)),"")</f>
        <v>775.14044035481254</v>
      </c>
      <c r="CT241" s="19">
        <f>IF(ISNUMBER(CQ241), CQ241*COS(RADIANS(-$C241+Графики!$B$5))+CR241*SIN(RADIANS(-$C241+Графики!$B$5)),"")</f>
        <v>899.70527702997651</v>
      </c>
      <c r="CU241" s="24">
        <v>-0.51878343266921911</v>
      </c>
      <c r="CV241" s="25">
        <v>0.57651572440595344</v>
      </c>
      <c r="CW241" s="25">
        <v>-1.2770563512312603</v>
      </c>
      <c r="CX241" s="25">
        <v>1.4885935046418675</v>
      </c>
      <c r="CY241" s="18">
        <f t="shared" si="507"/>
        <v>9.5581427510412063</v>
      </c>
      <c r="CZ241" s="18">
        <f t="shared" si="508"/>
        <v>24.132504984553741</v>
      </c>
      <c r="DA241" s="18">
        <f>IF(ISNUMBER(CY241),DA240+CY241*0.5,IF(ISNUMBER(CY442),0,""))</f>
        <v>770.25559528263545</v>
      </c>
      <c r="DB241" s="18">
        <f>IF(ISNUMBER(CZ241),DB240+CZ241*0.5,IF(ISNUMBER(CZ442),0,""))</f>
        <v>901.78725111090159</v>
      </c>
      <c r="DC241" s="18">
        <f>IF(ISNUMBER(DA241), DA241*COS(RADIANS(-$C241+Графики!$B$3))+DB241*SIN(RADIANS(-$C241+Графики!$B$3)),"")</f>
        <v>770.25559528263545</v>
      </c>
      <c r="DD241" s="19">
        <f>IF(ISNUMBER(DA241), DA241*COS(RADIANS(-$C241+Графики!$B$5))+DB241*SIN(RADIANS(-$C241+Графики!$B$5)),"")</f>
        <v>901.78725111090159</v>
      </c>
      <c r="DE241" s="24">
        <v>-0.45690496865878749</v>
      </c>
      <c r="DF241" s="25">
        <v>0.53728370106381662</v>
      </c>
      <c r="DG241" s="25">
        <v>-1.3030214447994857</v>
      </c>
      <c r="DH241" s="25">
        <v>1.3366544746641813</v>
      </c>
      <c r="DI241" s="18">
        <f t="shared" si="509"/>
        <v>8.6758239945550759</v>
      </c>
      <c r="DJ241" s="18">
        <f t="shared" si="510"/>
        <v>23.033480801819007</v>
      </c>
      <c r="DK241" s="18">
        <f>IF(ISNUMBER(DI241),DK240+DI241*0.5,IF(ISNUMBER(DI442),0,""))</f>
        <v>760.2854066589241</v>
      </c>
      <c r="DL241" s="18">
        <f>IF(ISNUMBER(DJ241),DL240+DJ241*0.5,IF(ISNUMBER(DJ442),0,""))</f>
        <v>900.65626191300737</v>
      </c>
      <c r="DM241" s="18">
        <f>IF(ISNUMBER(DK241), DK241*COS(RADIANS(-$C241+Графики!$B$3))+DL241*SIN(RADIANS(-$C241+Графики!$B$3)),"")</f>
        <v>760.2854066589241</v>
      </c>
      <c r="DN241" s="19">
        <f>IF(ISNUMBER(DK241), DK241*COS(RADIANS(-$C241+Графики!$B$5))+DL241*SIN(RADIANS(-$C241+Графики!$B$5)),"")</f>
        <v>900.65626191300737</v>
      </c>
      <c r="DO241" s="24">
        <v>-0.49325495348174908</v>
      </c>
      <c r="DP241" s="25">
        <v>0.46591211833882362</v>
      </c>
      <c r="DQ241" s="25">
        <v>-1.3424381325410588</v>
      </c>
      <c r="DR241" s="25">
        <v>1.4300829737963192</v>
      </c>
      <c r="DS241" s="18">
        <f t="shared" si="511"/>
        <v>8.3702140000376755</v>
      </c>
      <c r="DT241" s="18">
        <f t="shared" si="512"/>
        <v>24.192450450203378</v>
      </c>
      <c r="DU241" s="18">
        <f>IF(ISNUMBER(DS241),DU240+DS241*0.5,IF(ISNUMBER(DS442),0,""))</f>
        <v>779.49731105783871</v>
      </c>
      <c r="DV241" s="18">
        <f>IF(ISNUMBER(DT241),DV240+DT241*0.5,IF(ISNUMBER(DT442),0,""))</f>
        <v>901.39887086491672</v>
      </c>
      <c r="DW241" s="18">
        <f>IF(ISNUMBER(DU241), DU241*COS(RADIANS(-$C241+Графики!$B$3))+DV241*SIN(RADIANS(-$C241+Графики!$B$3)),"")</f>
        <v>779.49731105783871</v>
      </c>
      <c r="DX241" s="19">
        <f>IF(ISNUMBER(DU241), DU241*COS(RADIANS(-$C241+Графики!$B$5))+DV241*SIN(RADIANS(-$C241+Графики!$B$5)),"")</f>
        <v>901.39887086491672</v>
      </c>
      <c r="DY241" s="24">
        <v>-0.47333207192259508</v>
      </c>
      <c r="DZ241" s="25">
        <v>0.58378508865130618</v>
      </c>
      <c r="EA241" s="25">
        <v>-1.2545031944106559</v>
      </c>
      <c r="EB241" s="25">
        <v>1.4653660542891749</v>
      </c>
      <c r="EC241" s="18">
        <f t="shared" si="513"/>
        <v>9.2249566702960522</v>
      </c>
      <c r="ED241" s="18">
        <f t="shared" si="514"/>
        <v>23.733108255083906</v>
      </c>
      <c r="EE241" s="18">
        <f>IF(ISNUMBER(EC241),EE240+EC241*0.5,IF(ISNUMBER(EC442),0,""))</f>
        <v>765.77224424147869</v>
      </c>
      <c r="EF241" s="18">
        <f>IF(ISNUMBER(ED241),EF240+ED241*0.5,IF(ISNUMBER(ED442),0,""))</f>
        <v>894.93844427432043</v>
      </c>
      <c r="EG241" s="18">
        <f>IF(ISNUMBER(EE241), EE241*COS(RADIANS(-$C241+Графики!$B$3))+EF241*SIN(RADIANS(-$C241+Графики!$B$3)),"")</f>
        <v>765.77224424147869</v>
      </c>
      <c r="EH241" s="19">
        <f>IF(ISNUMBER(EE241), EE241*COS(RADIANS(-$C241+Графики!$B$5))+EF241*SIN(RADIANS(-$C241+Графики!$B$5)),"")</f>
        <v>894.93844427432043</v>
      </c>
      <c r="EI241" s="24">
        <v>-0.54631075274458207</v>
      </c>
      <c r="EJ241" s="25">
        <v>0.49456989163175924</v>
      </c>
      <c r="EK241" s="25">
        <v>-1.3439007747782994</v>
      </c>
      <c r="EL241" s="25">
        <v>1.3596446287996415</v>
      </c>
      <c r="EM241" s="18">
        <f t="shared" si="515"/>
        <v>9.0832722738585137</v>
      </c>
      <c r="EN241" s="18">
        <f t="shared" si="516"/>
        <v>23.590695717336921</v>
      </c>
      <c r="EO241" s="18">
        <f>IF(ISNUMBER(EM241),EO240+EM241*0.5,IF(ISNUMBER(EM442),0,""))</f>
        <v>773.51149338229141</v>
      </c>
      <c r="EP241" s="18">
        <f>IF(ISNUMBER(EN241),EP240+EN241*0.5,IF(ISNUMBER(EN442),0,""))</f>
        <v>898.02149372021404</v>
      </c>
      <c r="EQ241" s="18">
        <f>IF(ISNUMBER(EO241), EO241*COS(RADIANS(-$C241+Графики!$B$3))+EP241*SIN(RADIANS(-$C241+Графики!$B$3)),"")</f>
        <v>773.51149338229141</v>
      </c>
      <c r="ER241" s="19">
        <f>IF(ISNUMBER(EO241), EO241*COS(RADIANS(-$C241+Графики!$B$5))+EP241*SIN(RADIANS(-$C241+Графики!$B$5)),"")</f>
        <v>898.02149372021404</v>
      </c>
      <c r="ES241" s="24">
        <v>-0.60918264123045929</v>
      </c>
      <c r="ET241" s="25">
        <v>0.49512908863908944</v>
      </c>
      <c r="EU241" s="25">
        <v>-1.2838374550917153</v>
      </c>
      <c r="EV241" s="25">
        <v>1.4843798855556067</v>
      </c>
      <c r="EW241" s="18">
        <f t="shared" si="517"/>
        <v>9.6367886633489501</v>
      </c>
      <c r="EX241" s="18">
        <f t="shared" si="518"/>
        <v>24.154903984704589</v>
      </c>
      <c r="EY241" s="18">
        <f>IF(ISNUMBER(EW241),EY240+EW241*0.5,IF(ISNUMBER(EW442),0,""))</f>
        <v>760.11595735882452</v>
      </c>
      <c r="EZ241" s="18">
        <f>IF(ISNUMBER(EX241),EZ240+EX241*0.5,IF(ISNUMBER(EX442),0,""))</f>
        <v>898.48532311731708</v>
      </c>
      <c r="FA241" s="18">
        <f>IF(ISNUMBER(EY241), EY241*COS(RADIANS(-$C241+Графики!$B$3))+EZ241*SIN(RADIANS(-$C241+Графики!$B$3)),"")</f>
        <v>760.11595735882452</v>
      </c>
      <c r="FB241" s="19">
        <f>IF(ISNUMBER(EY241), EY241*COS(RADIANS(-$C241+Графики!$B$5))+EZ241*SIN(RADIANS(-$C241+Графики!$B$5)),"")</f>
        <v>898.48532311731708</v>
      </c>
      <c r="FC241" s="24">
        <v>-0.47363476538563831</v>
      </c>
      <c r="FD241" s="25">
        <v>0.60593297541649005</v>
      </c>
      <c r="FE241" s="25">
        <v>-1.284524032864973</v>
      </c>
      <c r="FF241" s="25">
        <v>1.4905504651028978</v>
      </c>
      <c r="FG241" s="18">
        <f t="shared" si="519"/>
        <v>9.4208664274976321</v>
      </c>
      <c r="FH241" s="18">
        <f t="shared" si="520"/>
        <v>24.214726468059101</v>
      </c>
      <c r="FI241" s="18">
        <f>IF(ISNUMBER(FG241),FI240+FG241*0.5,IF(ISNUMBER(FG442),0,""))</f>
        <v>768.64955038941923</v>
      </c>
      <c r="FJ241" s="18">
        <f>IF(ISNUMBER(FH241),FJ240+FH241*0.5,IF(ISNUMBER(FH442),0,""))</f>
        <v>899.41998439065719</v>
      </c>
      <c r="FK241" s="18">
        <f>IF(ISNUMBER(FI241), FI241*COS(RADIANS(-$C241+Графики!$B$3))+FJ241*SIN(RADIANS(-$C241+Графики!$B$3)),"")</f>
        <v>768.64955038941923</v>
      </c>
      <c r="FL241" s="19">
        <f>IF(ISNUMBER(FI241), FI241*COS(RADIANS(-$C241+Графики!$B$5))+FJ241*SIN(RADIANS(-$C241+Графики!$B$5)),"")</f>
        <v>899.41998439065719</v>
      </c>
      <c r="FM241" s="24">
        <v>-0.45435223328848517</v>
      </c>
      <c r="FN241" s="25">
        <v>0.49224404274297606</v>
      </c>
      <c r="FO241" s="25">
        <v>-1.3052476164919375</v>
      </c>
      <c r="FP241" s="25">
        <v>1.3555726444053757</v>
      </c>
      <c r="FQ241" s="18">
        <f t="shared" si="521"/>
        <v>8.2605169047508902</v>
      </c>
      <c r="FR241" s="18">
        <f t="shared" si="522"/>
        <v>23.217950642736319</v>
      </c>
      <c r="FS241" s="18">
        <f>IF(ISNUMBER(FQ241),FS240+FQ241*0.5,IF(ISNUMBER(FQ442),0,""))</f>
        <v>770.62174657503363</v>
      </c>
      <c r="FT241" s="18">
        <f>IF(ISNUMBER(FR241),FT240+FR241*0.5,IF(ISNUMBER(FR442),0,""))</f>
        <v>893.32208985880311</v>
      </c>
      <c r="FU241" s="18">
        <f>IF(ISNUMBER(FS241), FS241*COS(RADIANS(-$C241+Графики!$B$3))+FT241*SIN(RADIANS(-$C241+Графики!$B$3)),"")</f>
        <v>770.62174657503363</v>
      </c>
      <c r="FV241" s="19">
        <f>IF(ISNUMBER(FS241), FS241*COS(RADIANS(-$C241+Графики!$B$5))+FT241*SIN(RADIANS(-$C241+Графики!$B$5)),"")</f>
        <v>893.32208985880311</v>
      </c>
      <c r="FW241" s="24">
        <v>-0.45193384971726291</v>
      </c>
      <c r="FX241" s="25">
        <v>0.52466590191301765</v>
      </c>
      <c r="FY241" s="25">
        <v>-1.2700942626867211</v>
      </c>
      <c r="FZ241" s="25">
        <v>1.4655348254189997</v>
      </c>
      <c r="GA241" s="18">
        <f t="shared" si="523"/>
        <v>8.5223374034539354</v>
      </c>
      <c r="GB241" s="18">
        <f t="shared" si="524"/>
        <v>23.870599835595829</v>
      </c>
      <c r="GC241" s="18">
        <f>IF(ISNUMBER(GA241),GC240+GA241*0.5,IF(ISNUMBER(GA442),0,""))</f>
        <v>775.45114787592627</v>
      </c>
      <c r="GD241" s="18">
        <f>IF(ISNUMBER(GB241),GD240+GB241*0.5,IF(ISNUMBER(GB442),0,""))</f>
        <v>886.19520243028001</v>
      </c>
      <c r="GE241" s="18">
        <f>IF(ISNUMBER(GC241), GC241*COS(RADIANS(-$C241+Графики!$B$3))+GD241*SIN(RADIANS(-$C241+Графики!$B$3)),"")</f>
        <v>775.45114787592627</v>
      </c>
      <c r="GF241" s="19">
        <f>IF(ISNUMBER(GC241), GC241*COS(RADIANS(-$C241+Графики!$B$5))+GD241*SIN(RADIANS(-$C241+Графики!$B$5)),"")</f>
        <v>886.19520243028001</v>
      </c>
      <c r="GG241" s="24">
        <v>-0.45077727254247635</v>
      </c>
      <c r="GH241" s="25">
        <v>0.59687688271425443</v>
      </c>
      <c r="GI241" s="25">
        <v>-1.2131159813451682</v>
      </c>
      <c r="GJ241" s="25">
        <v>1.3619414056639199</v>
      </c>
      <c r="GK241" s="18">
        <f t="shared" si="525"/>
        <v>9.1423798528352282</v>
      </c>
      <c r="GL241" s="18">
        <f t="shared" si="526"/>
        <v>22.469723701720536</v>
      </c>
      <c r="GM241" s="18">
        <f>IF(ISNUMBER(GK241),GM240+GK241*0.5,IF(ISNUMBER(GK442),0,""))</f>
        <v>776.13686318776627</v>
      </c>
      <c r="GN241" s="18">
        <f>IF(ISNUMBER(GL241),GN240+GL241*0.5,IF(ISNUMBER(GL442),0,""))</f>
        <v>899.70813240735697</v>
      </c>
      <c r="GO241" s="18">
        <f>IF(ISNUMBER(GM241), GM241*COS(RADIANS(-$C241+Графики!$B$3))+GN241*SIN(RADIANS(-$C241+Графики!$B$3)),"")</f>
        <v>776.13686318776627</v>
      </c>
      <c r="GP241" s="19">
        <f>IF(ISNUMBER(GM241), GM241*COS(RADIANS(-$C241+Графики!$B$5))+GN241*SIN(RADIANS(-$C241+Графики!$B$5)),"")</f>
        <v>899.70813240735697</v>
      </c>
      <c r="GQ241" s="24">
        <v>-0.56489786057259783</v>
      </c>
      <c r="GR241" s="25">
        <v>0.44348969093570223</v>
      </c>
      <c r="GS241" s="25">
        <v>-1.2178800288366078</v>
      </c>
      <c r="GT241" s="25">
        <v>1.3515366553496828</v>
      </c>
      <c r="GU241" s="18">
        <f t="shared" si="527"/>
        <v>8.7997278828836958</v>
      </c>
      <c r="GV241" s="18">
        <f t="shared" si="528"/>
        <v>22.420511684315478</v>
      </c>
      <c r="GW241" s="18">
        <f>IF(ISNUMBER(GU241),GW240+GU241*0.5,IF(ISNUMBER(GU442),0,""))</f>
        <v>772.47736523857952</v>
      </c>
      <c r="GX241" s="18">
        <f>IF(ISNUMBER(GV241),GX240+GV241*0.5,IF(ISNUMBER(GV442),0,""))</f>
        <v>898.31120333265574</v>
      </c>
      <c r="GY241" s="18">
        <f>IF(ISNUMBER(GW241), GW241*COS(RADIANS(-$C241+Графики!$B$3))+GX241*SIN(RADIANS(-$C241+Графики!$B$3)),"")</f>
        <v>772.47736523857952</v>
      </c>
      <c r="GZ241" s="19">
        <f>IF(ISNUMBER(GW241), GW241*COS(RADIANS(-$C241+Графики!$B$5))+GX241*SIN(RADIANS(-$C241+Графики!$B$5)),"")</f>
        <v>898.31120333265574</v>
      </c>
      <c r="HA241" s="24">
        <v>-0.4877541433787731</v>
      </c>
      <c r="HB241" s="25">
        <v>0.44343678033967715</v>
      </c>
      <c r="HC241" s="25">
        <v>-1.1808513503938975</v>
      </c>
      <c r="HD241" s="25">
        <v>1.3627657057340974</v>
      </c>
      <c r="HE241" s="18">
        <f t="shared" si="529"/>
        <v>8.1260843571736956</v>
      </c>
      <c r="HF241" s="18">
        <f t="shared" si="530"/>
        <v>22.195423485056015</v>
      </c>
      <c r="HG241" s="18">
        <f>IF(ISNUMBER(HE241),HG240+HE241*0.5,IF(ISNUMBER(HE442),0,""))</f>
        <v>775.23343275798004</v>
      </c>
      <c r="HH241" s="18">
        <f>IF(ISNUMBER(HF241),HH240+HF241*0.5,IF(ISNUMBER(HF442),0,""))</f>
        <v>890.054689515272</v>
      </c>
      <c r="HI241" s="18">
        <f>IF(ISNUMBER(HG241), HG241*COS(RADIANS(-$C241+Графики!$B$3))+HH241*SIN(RADIANS(-$C241+Графики!$B$3)),"")</f>
        <v>775.23343275798004</v>
      </c>
      <c r="HJ241" s="19">
        <f>IF(ISNUMBER(HG241), HG241*COS(RADIANS(-$C241+Графики!$B$5))+HH241*SIN(RADIANS(-$C241+Графики!$B$5)),"")</f>
        <v>890.054689515272</v>
      </c>
      <c r="HK241" s="24">
        <v>-0.61654853855630365</v>
      </c>
      <c r="HL241" s="25">
        <v>0.55886863254819918</v>
      </c>
      <c r="HM241" s="25">
        <v>-1.2776770160312259</v>
      </c>
      <c r="HN241" s="25">
        <v>1.4172039467942803</v>
      </c>
      <c r="HO241" s="18">
        <f t="shared" si="531"/>
        <v>10.257269987666026</v>
      </c>
      <c r="HP241" s="18">
        <f t="shared" si="532"/>
        <v>23.515105183108425</v>
      </c>
      <c r="HQ241" s="18">
        <f>IF(ISNUMBER(HO241),HQ240+HO241*0.5,IF(ISNUMBER(HO442),0,""))</f>
        <v>772.47636057124464</v>
      </c>
      <c r="HR241" s="18">
        <f>IF(ISNUMBER(HP241),HR240+HP241*0.5,IF(ISNUMBER(HP442),0,""))</f>
        <v>906.92903062406265</v>
      </c>
      <c r="HS241" s="18">
        <f>IF(ISNUMBER(HQ241), HQ241*COS(RADIANS(-$C241+Графики!$B$3))+HR241*SIN(RADIANS(-$C241+Графики!$B$3)),"")</f>
        <v>772.47636057124464</v>
      </c>
      <c r="HT241" s="19">
        <f>IF(ISNUMBER(HQ241), HQ241*COS(RADIANS(-$C241+Графики!$B$5))+HR241*SIN(RADIANS(-$C241+Графики!$B$5)),"")</f>
        <v>906.92903062406265</v>
      </c>
      <c r="HU241" s="24">
        <v>-0.52865337506157539</v>
      </c>
      <c r="HV241" s="25">
        <v>0.55888436703273203</v>
      </c>
      <c r="HW241" s="25">
        <v>-1.2129768788420539</v>
      </c>
      <c r="HX241" s="25">
        <v>1.3464108057712056</v>
      </c>
      <c r="HY241" s="18">
        <f t="shared" si="533"/>
        <v>9.4904147001179027</v>
      </c>
      <c r="HZ241" s="18">
        <f t="shared" si="534"/>
        <v>22.333014066840537</v>
      </c>
      <c r="IA241" s="18">
        <f>IF(ISNUMBER(HY241),IA240+HY241*0.5,IF(ISNUMBER(HY442),0,""))</f>
        <v>773.5110411582624</v>
      </c>
      <c r="IB241" s="18">
        <f>IF(ISNUMBER(HZ241),IB240+HZ241*0.5,IF(ISNUMBER(HZ442),0,""))</f>
        <v>886.35101119091678</v>
      </c>
      <c r="IC241" s="18">
        <f>IF(ISNUMBER(IA241), IA241*COS(RADIANS(-$C241+Графики!$B$3))+IB241*SIN(RADIANS(-$C241+Графики!$B$3)),"")</f>
        <v>773.5110411582624</v>
      </c>
      <c r="ID241" s="19">
        <f>IF(ISNUMBER(IA241), IA241*COS(RADIANS(-$C241+Графики!$B$5))+IB241*SIN(RADIANS(-$C241+Графики!$B$5)),"")</f>
        <v>886.35101119091678</v>
      </c>
      <c r="IE241" s="24">
        <v>-0.5114601472786483</v>
      </c>
      <c r="IF241" s="25">
        <v>0.46815501202725918</v>
      </c>
      <c r="IG241" s="25">
        <v>-1.3065391110267668</v>
      </c>
      <c r="IH241" s="25">
        <v>1.3629331150036117</v>
      </c>
      <c r="II241" s="18">
        <f t="shared" si="535"/>
        <v>8.5486508409873245</v>
      </c>
      <c r="IJ241" s="18">
        <f t="shared" si="536"/>
        <v>23.293432862186549</v>
      </c>
      <c r="IK241" s="18">
        <f>IF(ISNUMBER(II241),IK240+II241*0.5,IF(ISNUMBER(II442),0,""))</f>
        <v>769.44611375929912</v>
      </c>
      <c r="IL241" s="18">
        <f>IF(ISNUMBER(IJ241),IL240+IJ241*0.5,IF(ISNUMBER(IJ442),0,""))</f>
        <v>890.17424435374369</v>
      </c>
      <c r="IM241" s="18">
        <f>IF(ISNUMBER(IK241), IK241*COS(RADIANS(-$C241+Графики!$B$3))+IL241*SIN(RADIANS(-$C241+Графики!$B$3)),"")</f>
        <v>769.44611375929912</v>
      </c>
      <c r="IN241" s="19">
        <f>IF(ISNUMBER(IK241), IK241*COS(RADIANS(-$C241+Графики!$B$5))+IL241*SIN(RADIANS(-$C241+Графики!$B$5)),"")</f>
        <v>890.17424435374369</v>
      </c>
      <c r="IO241" s="24">
        <v>-0.53393534512332652</v>
      </c>
      <c r="IP241" s="25">
        <v>0.43586097106398836</v>
      </c>
      <c r="IQ241" s="25">
        <v>-1.226581066207123</v>
      </c>
      <c r="IR241" s="25">
        <v>1.5024669363038552</v>
      </c>
      <c r="IS241" s="18">
        <f t="shared" si="537"/>
        <v>8.4629683701154708</v>
      </c>
      <c r="IT241" s="18">
        <f t="shared" si="538"/>
        <v>23.813185354796403</v>
      </c>
      <c r="IU241" s="18">
        <f>IF(ISNUMBER(IS241),IU240+IS241*0.5,IF(ISNUMBER(IS442),0,""))</f>
        <v>764.21858858824123</v>
      </c>
      <c r="IV241" s="18">
        <f>IF(ISNUMBER(IT241),IV240+IT241*0.5,IF(ISNUMBER(IT442),0,""))</f>
        <v>898.69951510543638</v>
      </c>
      <c r="IW241" s="18">
        <f>IF(ISNUMBER(IU241), IU241*COS(RADIANS(-$C241+Графики!$B$3))+IV241*SIN(RADIANS(-$C241+Графики!$B$3)),"")</f>
        <v>764.21858858824123</v>
      </c>
      <c r="IX241" s="19">
        <f>IF(ISNUMBER(IU241), IU241*COS(RADIANS(-$C241+Графики!$B$5))+IV241*SIN(RADIANS(-$C241+Графики!$B$5)),"")</f>
        <v>898.69951510543638</v>
      </c>
    </row>
    <row r="242" spans="1:258" s="88" customFormat="1" x14ac:dyDescent="0.25">
      <c r="A242" s="44">
        <v>242</v>
      </c>
      <c r="B242" s="50">
        <v>0</v>
      </c>
      <c r="C242" s="11">
        <f>IF(Графики!$A$7="Расчитывать с учетом закручивания скважины",B242,0)</f>
        <v>0</v>
      </c>
      <c r="D242" s="47">
        <v>119.5</v>
      </c>
      <c r="E242" s="34">
        <f>IF(ISNUMBER(INDEX($I$1:$IX$303,$A242,E$1) ),INDEX($I$1:$IX$303,$A242,E$1),0)</f>
        <v>12.438282655833707</v>
      </c>
      <c r="F242" s="35">
        <f>IF(ISNUMBER(INDEX($I$1:$IX$303,$A242,F$1) ),INDEX($I$1:$IX$303,$A242,F$1),0)</f>
        <v>22.179576241127474</v>
      </c>
      <c r="G242" s="35">
        <f>IF(ISNUMBER(INDEX($I$1:$IX$303,$A242,G$1) ),INDEX($I$1:$IX$303,$A242,G$1)-$G$305,0)</f>
        <v>-199.59613817258207</v>
      </c>
      <c r="H242" s="36">
        <f>IF(ISNUMBER(INDEX($I$1:$IX$303,$A242,H$1) ),INDEX($I$1:$IX$303,$A242,H$1)-$H$305,0)</f>
        <v>-245.21788610891508</v>
      </c>
      <c r="I242" s="29">
        <v>-0.71134086091014903</v>
      </c>
      <c r="J242" s="25">
        <v>0.7140180949297722</v>
      </c>
      <c r="K242" s="25">
        <v>-1.2842462353511908</v>
      </c>
      <c r="L242" s="25">
        <v>1.2575544132384784</v>
      </c>
      <c r="M242" s="18">
        <f t="shared" si="489"/>
        <v>12.438282655833707</v>
      </c>
      <c r="N242" s="18">
        <f t="shared" si="490"/>
        <v>22.179576241127474</v>
      </c>
      <c r="O242" s="18">
        <f>IF(ISNUMBER(M242),O241+M242*0.5,IF(ISNUMBER(M443),0,""))</f>
        <v>778.32001771683258</v>
      </c>
      <c r="P242" s="18">
        <f>IF(ISNUMBER(N242),P241+N242*0.5,IF(ISNUMBER(N443),0,""))</f>
        <v>910.21177737512244</v>
      </c>
      <c r="Q242" s="18">
        <f>IF(ISNUMBER(O242), O242*COS(RADIANS(-$C242+Графики!$B$3))+P242*SIN(RADIANS(-$C242+Графики!$B$3)),"")</f>
        <v>778.32001771683258</v>
      </c>
      <c r="R242" s="19">
        <f>IF(ISNUMBER(O242), O242*COS(RADIANS(-$C242+Графики!$B$5))+P242*SIN(RADIANS(-$C242+Графики!$B$5)),"")</f>
        <v>910.21177737512244</v>
      </c>
      <c r="S242" s="29">
        <v>-0.66748171472961282</v>
      </c>
      <c r="T242" s="25">
        <v>0.72399695678985854</v>
      </c>
      <c r="U242" s="25">
        <v>-1.3524409495842695</v>
      </c>
      <c r="V242" s="25">
        <v>1.2258130603268105</v>
      </c>
      <c r="W242" s="18">
        <f t="shared" si="491"/>
        <v>12.142643731929853</v>
      </c>
      <c r="X242" s="18">
        <f t="shared" si="492"/>
        <v>22.497612447243945</v>
      </c>
      <c r="Y242" s="18">
        <f>IF(ISNUMBER(W242),Y241+W242*0.5,IF(ISNUMBER(W443),0,""))</f>
        <v>777.39679029541446</v>
      </c>
      <c r="Z242" s="18">
        <f>IF(ISNUMBER(X242),Z241+X242*0.5,IF(ISNUMBER(X443),0,""))</f>
        <v>910.39053044211846</v>
      </c>
      <c r="AA242" s="18">
        <f>IF(ISNUMBER(Y242), Y242*COS(RADIANS(-$C242+Графики!$B$3))+Z242*SIN(RADIANS(-$C242+Графики!$B$3)),"")</f>
        <v>777.39679029541446</v>
      </c>
      <c r="AB242" s="18">
        <f>IF(ISNUMBER(Y242), Y242*COS(RADIANS(-$C242+Графики!$B$5))+Z242*SIN(RADIANS(-$C242+Графики!$B$5)),"")</f>
        <v>910.39053044211846</v>
      </c>
      <c r="AC242" s="24">
        <v>-0.69581148956635741</v>
      </c>
      <c r="AD242" s="25">
        <v>0.80677373273724517</v>
      </c>
      <c r="AE242" s="25">
        <v>-1.3437734525889657</v>
      </c>
      <c r="AF242" s="25">
        <v>1.3254819017388817</v>
      </c>
      <c r="AG242" s="18">
        <f t="shared" si="493"/>
        <v>13.112153955760968</v>
      </c>
      <c r="AH242" s="18">
        <f t="shared" si="494"/>
        <v>23.291540813019829</v>
      </c>
      <c r="AI242" s="18">
        <f>IF(ISNUMBER(AG242),AI241+AG242*0.5,IF(ISNUMBER(AG443),0,""))</f>
        <v>776.91785435371878</v>
      </c>
      <c r="AJ242" s="18">
        <f>IF(ISNUMBER(AH242),AJ241+AH242*0.5,IF(ISNUMBER(AH443),0,""))</f>
        <v>912.08219083083031</v>
      </c>
      <c r="AK242" s="18">
        <f>IF(ISNUMBER(AI242), AI242*COS(RADIANS(-$C242+Графики!$B$3))+AJ242*SIN(RADIANS(-$C242+Графики!$B$3)),"")</f>
        <v>776.91785435371878</v>
      </c>
      <c r="AL242" s="19">
        <f>IF(ISNUMBER(AI242), AI242*COS(RADIANS(-$C242+Графики!$B$5))+AJ242*SIN(RADIANS(-$C242+Графики!$B$5)),"")</f>
        <v>912.08219083083031</v>
      </c>
      <c r="AM242" s="24">
        <v>-0.70732331191106101</v>
      </c>
      <c r="AN242" s="25">
        <v>0.73694394599790491</v>
      </c>
      <c r="AO242" s="25">
        <v>-1.3487037540964282</v>
      </c>
      <c r="AP242" s="25">
        <v>1.3420651547818283</v>
      </c>
      <c r="AQ242" s="18">
        <f t="shared" si="495"/>
        <v>12.603275784679678</v>
      </c>
      <c r="AR242" s="18">
        <f t="shared" si="496"/>
        <v>23.479230650481455</v>
      </c>
      <c r="AS242" s="18">
        <f>IF(ISNUMBER(AQ242),AS241+AQ242*0.5,IF(ISNUMBER(AQ443),0,""))</f>
        <v>768.17352167057606</v>
      </c>
      <c r="AT242" s="18">
        <f>IF(ISNUMBER(AR242),AT241+AR242*0.5,IF(ISNUMBER(AR443),0,""))</f>
        <v>901.00620899175988</v>
      </c>
      <c r="AU242" s="18">
        <f>IF(ISNUMBER(AS242), AS242*COS(RADIANS(-$C242+Графики!$B$3))+AT242*SIN(RADIANS(-$C242+Графики!$B$3)),"")</f>
        <v>768.17352167057606</v>
      </c>
      <c r="AV242" s="19">
        <f>IF(ISNUMBER(AS242), AS242*COS(RADIANS(-$C242+Графики!$B$5))+AT242*SIN(RADIANS(-$C242+Графики!$B$5)),"")</f>
        <v>901.00620899175988</v>
      </c>
      <c r="AW242" s="24">
        <v>-0.83243325457269635</v>
      </c>
      <c r="AX242" s="25">
        <v>0.6748156849354332</v>
      </c>
      <c r="AY242" s="25">
        <v>-1.2842273431263305</v>
      </c>
      <c r="AZ242" s="25">
        <v>1.195288338018778</v>
      </c>
      <c r="BA242" s="18">
        <f t="shared" si="497"/>
        <v>13.152849056413295</v>
      </c>
      <c r="BB242" s="18">
        <f t="shared" si="498"/>
        <v>21.636167822340813</v>
      </c>
      <c r="BC242" s="18">
        <f>IF(ISNUMBER(BA242),BC241+BA242*0.5,IF(ISNUMBER(BA443),0,""))</f>
        <v>765.53186013765298</v>
      </c>
      <c r="BD242" s="18">
        <f>IF(ISNUMBER(BB242),BD241+BB242*0.5,IF(ISNUMBER(BB443),0,""))</f>
        <v>907.48205437229035</v>
      </c>
      <c r="BE242" s="18">
        <f>IF(ISNUMBER(BC242), BC242*COS(RADIANS(-$C242+Графики!$B$3))+BD242*SIN(RADIANS(-$C242+Графики!$B$3)),"")</f>
        <v>765.53186013765298</v>
      </c>
      <c r="BF242" s="19">
        <f>IF(ISNUMBER(BC242), BC242*COS(RADIANS(-$C242+Графики!$B$5))+BD242*SIN(RADIANS(-$C242+Графики!$B$5)),"")</f>
        <v>907.48205437229035</v>
      </c>
      <c r="BG242" s="24">
        <v>-0.64616946423565558</v>
      </c>
      <c r="BH242" s="25">
        <v>0.65398741863370413</v>
      </c>
      <c r="BI242" s="25">
        <v>-1.2403207703833354</v>
      </c>
      <c r="BJ242" s="25">
        <v>1.2083782401421981</v>
      </c>
      <c r="BK242" s="18">
        <f t="shared" si="499"/>
        <v>11.345765768568087</v>
      </c>
      <c r="BL242" s="18">
        <f t="shared" si="500"/>
        <v>21.367303812532764</v>
      </c>
      <c r="BM242" s="18">
        <f>IF(ISNUMBER(BK242),BM241+BK242*0.5,IF(ISNUMBER(BK443),0,""))</f>
        <v>774.49561393213219</v>
      </c>
      <c r="BN242" s="18">
        <f>IF(ISNUMBER(BL242),BN241+BL242*0.5,IF(ISNUMBER(BL443),0,""))</f>
        <v>896.16911224623982</v>
      </c>
      <c r="BO242" s="18">
        <f>IF(ISNUMBER(BM242), BM242*COS(RADIANS(-$C242+Графики!$B$3))+BN242*SIN(RADIANS(-$C242+Графики!$B$3)),"")</f>
        <v>774.49561393213219</v>
      </c>
      <c r="BP242" s="19">
        <f>IF(ISNUMBER(BM242), BM242*COS(RADIANS(-$C242+Графики!$B$5))+BN242*SIN(RADIANS(-$C242+Графики!$B$5)),"")</f>
        <v>896.16911224623982</v>
      </c>
      <c r="BQ242" s="24">
        <v>-0.81241498077050089</v>
      </c>
      <c r="BR242" s="25">
        <v>0.67860248660062505</v>
      </c>
      <c r="BS242" s="25">
        <v>-1.2555615056134999</v>
      </c>
      <c r="BT242" s="25">
        <v>1.3368654777372624</v>
      </c>
      <c r="BU242" s="18">
        <f t="shared" si="501"/>
        <v>13.011214862076246</v>
      </c>
      <c r="BV242" s="18">
        <f t="shared" si="502"/>
        <v>22.621263496054574</v>
      </c>
      <c r="BW242" s="18">
        <f>IF(ISNUMBER(BU242),BW241+BU242*0.5,IF(ISNUMBER(BU443),0,""))</f>
        <v>778.6202367285623</v>
      </c>
      <c r="BX242" s="18">
        <f>IF(ISNUMBER(BV242),BX241+BV242*0.5,IF(ISNUMBER(BV443),0,""))</f>
        <v>905.58363575495423</v>
      </c>
      <c r="BY242" s="18">
        <f>IF(ISNUMBER(BW242), BW242*COS(RADIANS(-$C242+Графики!$B$3))+BX242*SIN(RADIANS(-$C242+Графики!$B$3)),"")</f>
        <v>778.6202367285623</v>
      </c>
      <c r="BZ242" s="19">
        <f>IF(ISNUMBER(BW242), BW242*COS(RADIANS(-$C242+Графики!$B$5))+BX242*SIN(RADIANS(-$C242+Графики!$B$5)),"")</f>
        <v>905.58363575495423</v>
      </c>
      <c r="CA242" s="29">
        <v>-0.78264911575150409</v>
      </c>
      <c r="CB242" s="25">
        <v>0.65972148582242696</v>
      </c>
      <c r="CC242" s="25">
        <v>-1.2333374721053476</v>
      </c>
      <c r="CD242" s="25">
        <v>1.242138944437478</v>
      </c>
      <c r="CE242" s="18">
        <f t="shared" si="503"/>
        <v>12.586725648630981</v>
      </c>
      <c r="CF242" s="18">
        <f t="shared" si="504"/>
        <v>21.600926827039583</v>
      </c>
      <c r="CG242" s="18">
        <f>IF(ISNUMBER(CE242),CG241+CE242*0.5,IF(ISNUMBER(CE443),0,""))</f>
        <v>785.38195143821326</v>
      </c>
      <c r="CH242" s="18">
        <f>IF(ISNUMBER(CF242),CH241+CF242*0.5,IF(ISNUMBER(CF443),0,""))</f>
        <v>917.39670233395191</v>
      </c>
      <c r="CI242" s="18">
        <f>IF(ISNUMBER(CG242), CG242*COS(RADIANS(-$C242+Графики!$B$3))+CH242*SIN(RADIANS(-$C242+Графики!$B$3)),"")</f>
        <v>785.38195143821326</v>
      </c>
      <c r="CJ242" s="19">
        <f>IF(ISNUMBER(CG242), CG242*COS(RADIANS(-$C242+Графики!$B$5))+CH242*SIN(RADIANS(-$C242+Графики!$B$5)),"")</f>
        <v>917.39670233395191</v>
      </c>
      <c r="CK242" s="24">
        <v>-0.64813207906748982</v>
      </c>
      <c r="CL242" s="25">
        <v>0.72021152954980661</v>
      </c>
      <c r="CM242" s="25">
        <v>-1.3517939941741932</v>
      </c>
      <c r="CN242" s="25">
        <v>1.3636709771728048</v>
      </c>
      <c r="CO242" s="18">
        <f t="shared" si="505"/>
        <v>11.940766860057689</v>
      </c>
      <c r="CP242" s="18">
        <f t="shared" si="506"/>
        <v>23.694684492935888</v>
      </c>
      <c r="CQ242" s="18">
        <f>IF(ISNUMBER(CO242),CQ241+CO242*0.5,IF(ISNUMBER(CO443),0,""))</f>
        <v>781.11082378484139</v>
      </c>
      <c r="CR242" s="18">
        <f>IF(ISNUMBER(CP242),CR241+CP242*0.5,IF(ISNUMBER(CP443),0,""))</f>
        <v>911.55261927644449</v>
      </c>
      <c r="CS242" s="18">
        <f>IF(ISNUMBER(CQ242), CQ242*COS(RADIANS(-$C242+Графики!$B$3))+CR242*SIN(RADIANS(-$C242+Графики!$B$3)),"")</f>
        <v>781.11082378484139</v>
      </c>
      <c r="CT242" s="19">
        <f>IF(ISNUMBER(CQ242), CQ242*COS(RADIANS(-$C242+Графики!$B$5))+CR242*SIN(RADIANS(-$C242+Графики!$B$5)),"")</f>
        <v>911.55261927644449</v>
      </c>
      <c r="CU242" s="24">
        <v>-0.6451134181344691</v>
      </c>
      <c r="CV242" s="25">
        <v>0.70653146845784798</v>
      </c>
      <c r="CW242" s="25">
        <v>-1.2334568842127807</v>
      </c>
      <c r="CX242" s="25">
        <v>1.1863845509813438</v>
      </c>
      <c r="CY242" s="18">
        <f t="shared" si="507"/>
        <v>11.795053282846409</v>
      </c>
      <c r="CZ242" s="18">
        <f t="shared" si="508"/>
        <v>21.115530780309797</v>
      </c>
      <c r="DA242" s="18">
        <f>IF(ISNUMBER(CY242),DA241+CY242*0.5,IF(ISNUMBER(CY443),0,""))</f>
        <v>776.15312192405861</v>
      </c>
      <c r="DB242" s="18">
        <f>IF(ISNUMBER(CZ242),DB241+CZ242*0.5,IF(ISNUMBER(CZ443),0,""))</f>
        <v>912.34501650105653</v>
      </c>
      <c r="DC242" s="18">
        <f>IF(ISNUMBER(DA242), DA242*COS(RADIANS(-$C242+Графики!$B$3))+DB242*SIN(RADIANS(-$C242+Графики!$B$3)),"")</f>
        <v>776.15312192405861</v>
      </c>
      <c r="DD242" s="19">
        <f>IF(ISNUMBER(DA242), DA242*COS(RADIANS(-$C242+Графики!$B$5))+DB242*SIN(RADIANS(-$C242+Графики!$B$5)),"")</f>
        <v>912.34501650105653</v>
      </c>
      <c r="DE242" s="24">
        <v>-0.73051070163110177</v>
      </c>
      <c r="DF242" s="25">
        <v>0.62496665499395343</v>
      </c>
      <c r="DG242" s="25">
        <v>-1.3300724335518048</v>
      </c>
      <c r="DH242" s="25">
        <v>1.1972568722388455</v>
      </c>
      <c r="DI242" s="18">
        <f t="shared" si="509"/>
        <v>11.828495559978297</v>
      </c>
      <c r="DJ242" s="18">
        <f t="shared" si="510"/>
        <v>22.053320841142519</v>
      </c>
      <c r="DK242" s="18">
        <f>IF(ISNUMBER(DI242),DK241+DI242*0.5,IF(ISNUMBER(DI443),0,""))</f>
        <v>766.19965443891329</v>
      </c>
      <c r="DL242" s="18">
        <f>IF(ISNUMBER(DJ242),DL241+DJ242*0.5,IF(ISNUMBER(DJ443),0,""))</f>
        <v>911.68292233357863</v>
      </c>
      <c r="DM242" s="18">
        <f>IF(ISNUMBER(DK242), DK242*COS(RADIANS(-$C242+Графики!$B$3))+DL242*SIN(RADIANS(-$C242+Графики!$B$3)),"")</f>
        <v>766.19965443891329</v>
      </c>
      <c r="DN242" s="19">
        <f>IF(ISNUMBER(DK242), DK242*COS(RADIANS(-$C242+Графики!$B$5))+DL242*SIN(RADIANS(-$C242+Графики!$B$5)),"")</f>
        <v>911.68292233357863</v>
      </c>
      <c r="DO242" s="24">
        <v>-0.83700424309442689</v>
      </c>
      <c r="DP242" s="25">
        <v>0.66686748059485623</v>
      </c>
      <c r="DQ242" s="25">
        <v>-1.2135161736190463</v>
      </c>
      <c r="DR242" s="25">
        <v>1.2149859824900533</v>
      </c>
      <c r="DS242" s="18">
        <f t="shared" si="511"/>
        <v>13.12337983229115</v>
      </c>
      <c r="DT242" s="18">
        <f t="shared" si="512"/>
        <v>21.19109291678242</v>
      </c>
      <c r="DU242" s="18">
        <f>IF(ISNUMBER(DS242),DU241+DS242*0.5,IF(ISNUMBER(DS443),0,""))</f>
        <v>786.05900097398433</v>
      </c>
      <c r="DV242" s="18">
        <f>IF(ISNUMBER(DT242),DV241+DT242*0.5,IF(ISNUMBER(DT443),0,""))</f>
        <v>911.99441732330797</v>
      </c>
      <c r="DW242" s="18">
        <f>IF(ISNUMBER(DU242), DU242*COS(RADIANS(-$C242+Графики!$B$3))+DV242*SIN(RADIANS(-$C242+Графики!$B$3)),"")</f>
        <v>786.05900097398433</v>
      </c>
      <c r="DX242" s="19">
        <f>IF(ISNUMBER(DU242), DU242*COS(RADIANS(-$C242+Графики!$B$5))+DV242*SIN(RADIANS(-$C242+Графики!$B$5)),"")</f>
        <v>911.99441732330797</v>
      </c>
      <c r="DY242" s="24">
        <v>-0.80298115009894555</v>
      </c>
      <c r="DZ242" s="25">
        <v>0.62089638448831264</v>
      </c>
      <c r="EA242" s="25">
        <v>-1.2798772978777679</v>
      </c>
      <c r="EB242" s="25">
        <v>1.2125339643612432</v>
      </c>
      <c r="EC242" s="18">
        <f t="shared" si="513"/>
        <v>12.425355815638017</v>
      </c>
      <c r="ED242" s="18">
        <f t="shared" si="514"/>
        <v>21.748676516346858</v>
      </c>
      <c r="EE242" s="18">
        <f>IF(ISNUMBER(EC242),EE241+EC242*0.5,IF(ISNUMBER(EC443),0,""))</f>
        <v>771.98492214929774</v>
      </c>
      <c r="EF242" s="18">
        <f>IF(ISNUMBER(ED242),EF241+ED242*0.5,IF(ISNUMBER(ED443),0,""))</f>
        <v>905.81278253249388</v>
      </c>
      <c r="EG242" s="18">
        <f>IF(ISNUMBER(EE242), EE242*COS(RADIANS(-$C242+Графики!$B$3))+EF242*SIN(RADIANS(-$C242+Графики!$B$3)),"")</f>
        <v>771.98492214929774</v>
      </c>
      <c r="EH242" s="19">
        <f>IF(ISNUMBER(EE242), EE242*COS(RADIANS(-$C242+Графики!$B$5))+EF242*SIN(RADIANS(-$C242+Графики!$B$5)),"")</f>
        <v>905.81278253249388</v>
      </c>
      <c r="EI242" s="24">
        <v>-0.82157654785171796</v>
      </c>
      <c r="EJ242" s="25">
        <v>0.71477879122595833</v>
      </c>
      <c r="EK242" s="25">
        <v>-1.2108114073223775</v>
      </c>
      <c r="EL242" s="25">
        <v>1.1784775795626494</v>
      </c>
      <c r="EM242" s="18">
        <f t="shared" si="515"/>
        <v>13.406827910605003</v>
      </c>
      <c r="EN242" s="18">
        <f t="shared" si="516"/>
        <v>20.848969069250884</v>
      </c>
      <c r="EO242" s="18">
        <f>IF(ISNUMBER(EM242),EO241+EM242*0.5,IF(ISNUMBER(EM443),0,""))</f>
        <v>780.2149073375939</v>
      </c>
      <c r="EP242" s="18">
        <f>IF(ISNUMBER(EN242),EP241+EN242*0.5,IF(ISNUMBER(EN443),0,""))</f>
        <v>908.44597825483947</v>
      </c>
      <c r="EQ242" s="18">
        <f>IF(ISNUMBER(EO242), EO242*COS(RADIANS(-$C242+Графики!$B$3))+EP242*SIN(RADIANS(-$C242+Графики!$B$3)),"")</f>
        <v>780.2149073375939</v>
      </c>
      <c r="ER242" s="19">
        <f>IF(ISNUMBER(EO242), EO242*COS(RADIANS(-$C242+Графики!$B$5))+EP242*SIN(RADIANS(-$C242+Графики!$B$5)),"")</f>
        <v>908.44597825483947</v>
      </c>
      <c r="ES242" s="24">
        <v>-0.70792673890186608</v>
      </c>
      <c r="ET242" s="25">
        <v>0.63511095641088078</v>
      </c>
      <c r="EU242" s="25">
        <v>-1.3024377409141399</v>
      </c>
      <c r="EV242" s="25">
        <v>1.328839034442179</v>
      </c>
      <c r="EW242" s="18">
        <f t="shared" si="517"/>
        <v>11.719946561145349</v>
      </c>
      <c r="EX242" s="18">
        <f t="shared" si="518"/>
        <v>22.960203826451444</v>
      </c>
      <c r="EY242" s="18">
        <f>IF(ISNUMBER(EW242),EY241+EW242*0.5,IF(ISNUMBER(EW443),0,""))</f>
        <v>765.97593063939723</v>
      </c>
      <c r="EZ242" s="18">
        <f>IF(ISNUMBER(EX242),EZ241+EX242*0.5,IF(ISNUMBER(EX443),0,""))</f>
        <v>909.96542503054275</v>
      </c>
      <c r="FA242" s="18">
        <f>IF(ISNUMBER(EY242), EY242*COS(RADIANS(-$C242+Графики!$B$3))+EZ242*SIN(RADIANS(-$C242+Графики!$B$3)),"")</f>
        <v>765.97593063939723</v>
      </c>
      <c r="FB242" s="19">
        <f>IF(ISNUMBER(EY242), EY242*COS(RADIANS(-$C242+Графики!$B$5))+EZ242*SIN(RADIANS(-$C242+Графики!$B$5)),"")</f>
        <v>909.96542503054275</v>
      </c>
      <c r="FC242" s="24">
        <v>-0.77490726969140156</v>
      </c>
      <c r="FD242" s="25">
        <v>0.6325943160368056</v>
      </c>
      <c r="FE242" s="25">
        <v>-1.2791551637717777</v>
      </c>
      <c r="FF242" s="25">
        <v>1.3107964835150239</v>
      </c>
      <c r="FG242" s="18">
        <f t="shared" si="519"/>
        <v>12.282459608484345</v>
      </c>
      <c r="FH242" s="18">
        <f t="shared" si="520"/>
        <v>22.599667636227526</v>
      </c>
      <c r="FI242" s="18">
        <f>IF(ISNUMBER(FG242),FI241+FG242*0.5,IF(ISNUMBER(FG443),0,""))</f>
        <v>774.79078019366136</v>
      </c>
      <c r="FJ242" s="18">
        <f>IF(ISNUMBER(FH242),FJ241+FH242*0.5,IF(ISNUMBER(FH443),0,""))</f>
        <v>910.7198182087709</v>
      </c>
      <c r="FK242" s="18">
        <f>IF(ISNUMBER(FI242), FI242*COS(RADIANS(-$C242+Графики!$B$3))+FJ242*SIN(RADIANS(-$C242+Графики!$B$3)),"")</f>
        <v>774.79078019366136</v>
      </c>
      <c r="FL242" s="19">
        <f>IF(ISNUMBER(FI242), FI242*COS(RADIANS(-$C242+Графики!$B$5))+FJ242*SIN(RADIANS(-$C242+Графики!$B$5)),"")</f>
        <v>910.7198182087709</v>
      </c>
      <c r="FM242" s="24">
        <v>-0.77468625895534604</v>
      </c>
      <c r="FN242" s="25">
        <v>0.70056202699044889</v>
      </c>
      <c r="FO242" s="25">
        <v>-1.2805982928562234</v>
      </c>
      <c r="FP242" s="25">
        <v>1.2351621264075781</v>
      </c>
      <c r="FQ242" s="18">
        <f t="shared" si="521"/>
        <v>12.873614319989487</v>
      </c>
      <c r="FR242" s="18">
        <f t="shared" si="522"/>
        <v>21.952387701876759</v>
      </c>
      <c r="FS242" s="18">
        <f>IF(ISNUMBER(FQ242),FS241+FQ242*0.5,IF(ISNUMBER(FQ443),0,""))</f>
        <v>777.05855373502834</v>
      </c>
      <c r="FT242" s="18">
        <f>IF(ISNUMBER(FR242),FT241+FR242*0.5,IF(ISNUMBER(FR443),0,""))</f>
        <v>904.29828370974144</v>
      </c>
      <c r="FU242" s="18">
        <f>IF(ISNUMBER(FS242), FS242*COS(RADIANS(-$C242+Графики!$B$3))+FT242*SIN(RADIANS(-$C242+Графики!$B$3)),"")</f>
        <v>777.05855373502834</v>
      </c>
      <c r="FV242" s="19">
        <f>IF(ISNUMBER(FS242), FS242*COS(RADIANS(-$C242+Графики!$B$5))+FT242*SIN(RADIANS(-$C242+Графики!$B$5)),"")</f>
        <v>904.29828370974144</v>
      </c>
      <c r="FW242" s="24">
        <v>-0.68402841759171962</v>
      </c>
      <c r="FX242" s="25">
        <v>0.78676587440976886</v>
      </c>
      <c r="FY242" s="25">
        <v>-1.214506586563632</v>
      </c>
      <c r="FZ242" s="25">
        <v>1.3564681698613383</v>
      </c>
      <c r="GA242" s="18">
        <f t="shared" si="523"/>
        <v>12.83474910164364</v>
      </c>
      <c r="GB242" s="18">
        <f t="shared" si="524"/>
        <v>22.434105009685975</v>
      </c>
      <c r="GC242" s="18">
        <f>IF(ISNUMBER(GA242),GC241+GA242*0.5,IF(ISNUMBER(GA443),0,""))</f>
        <v>781.86852242674809</v>
      </c>
      <c r="GD242" s="18">
        <f>IF(ISNUMBER(GB242),GD241+GB242*0.5,IF(ISNUMBER(GB443),0,""))</f>
        <v>897.41225493512297</v>
      </c>
      <c r="GE242" s="18">
        <f>IF(ISNUMBER(GC242), GC242*COS(RADIANS(-$C242+Графики!$B$3))+GD242*SIN(RADIANS(-$C242+Графики!$B$3)),"")</f>
        <v>781.86852242674809</v>
      </c>
      <c r="GF242" s="19">
        <f>IF(ISNUMBER(GC242), GC242*COS(RADIANS(-$C242+Графики!$B$5))+GD242*SIN(RADIANS(-$C242+Графики!$B$5)),"")</f>
        <v>897.41225493512297</v>
      </c>
      <c r="GG242" s="24">
        <v>-0.78204292262519837</v>
      </c>
      <c r="GH242" s="25">
        <v>0.75224088139252765</v>
      </c>
      <c r="GI242" s="25">
        <v>-1.3543329118727796</v>
      </c>
      <c r="GJ242" s="25">
        <v>1.1651705961252978</v>
      </c>
      <c r="GK242" s="18">
        <f t="shared" si="525"/>
        <v>13.388751979462201</v>
      </c>
      <c r="GL242" s="18">
        <f t="shared" si="526"/>
        <v>21.985044429857115</v>
      </c>
      <c r="GM242" s="18">
        <f>IF(ISNUMBER(GK242),GM241+GK242*0.5,IF(ISNUMBER(GK443),0,""))</f>
        <v>782.83123917749742</v>
      </c>
      <c r="GN242" s="18">
        <f>IF(ISNUMBER(GL242),GN241+GL242*0.5,IF(ISNUMBER(GL443),0,""))</f>
        <v>910.70065462228558</v>
      </c>
      <c r="GO242" s="18">
        <f>IF(ISNUMBER(GM242), GM242*COS(RADIANS(-$C242+Графики!$B$3))+GN242*SIN(RADIANS(-$C242+Графики!$B$3)),"")</f>
        <v>782.83123917749742</v>
      </c>
      <c r="GP242" s="19">
        <f>IF(ISNUMBER(GM242), GM242*COS(RADIANS(-$C242+Графики!$B$5))+GN242*SIN(RADIANS(-$C242+Графики!$B$5)),"")</f>
        <v>910.70065462228558</v>
      </c>
      <c r="GQ242" s="24">
        <v>-0.74499203660705882</v>
      </c>
      <c r="GR242" s="25">
        <v>0.71974949018902246</v>
      </c>
      <c r="GS242" s="25">
        <v>-1.2719005789830338</v>
      </c>
      <c r="GT242" s="25">
        <v>1.2376483603230357</v>
      </c>
      <c r="GU242" s="18">
        <f t="shared" si="527"/>
        <v>12.781933093668819</v>
      </c>
      <c r="GV242" s="18">
        <f t="shared" si="528"/>
        <v>21.898195343871542</v>
      </c>
      <c r="GW242" s="18">
        <f>IF(ISNUMBER(GU242),GW241+GU242*0.5,IF(ISNUMBER(GU443),0,""))</f>
        <v>778.86833178541394</v>
      </c>
      <c r="GX242" s="18">
        <f>IF(ISNUMBER(GV242),GX241+GV242*0.5,IF(ISNUMBER(GV443),0,""))</f>
        <v>909.2603010045915</v>
      </c>
      <c r="GY242" s="18">
        <f>IF(ISNUMBER(GW242), GW242*COS(RADIANS(-$C242+Графики!$B$3))+GX242*SIN(RADIANS(-$C242+Графики!$B$3)),"")</f>
        <v>778.86833178541394</v>
      </c>
      <c r="GZ242" s="19">
        <f>IF(ISNUMBER(GW242), GW242*COS(RADIANS(-$C242+Графики!$B$5))+GX242*SIN(RADIANS(-$C242+Графики!$B$5)),"")</f>
        <v>909.2603010045915</v>
      </c>
      <c r="HA242" s="24">
        <v>-0.79671587857353676</v>
      </c>
      <c r="HB242" s="25">
        <v>0.77775128026920803</v>
      </c>
      <c r="HC242" s="25">
        <v>-1.2615057944443042</v>
      </c>
      <c r="HD242" s="25">
        <v>1.3647755780044113</v>
      </c>
      <c r="HE242" s="18">
        <f t="shared" si="529"/>
        <v>13.739385640824612</v>
      </c>
      <c r="HF242" s="18">
        <f t="shared" si="530"/>
        <v>22.916622182574905</v>
      </c>
      <c r="HG242" s="18">
        <f>IF(ISNUMBER(HE242),HG241+HE242*0.5,IF(ISNUMBER(HE443),0,""))</f>
        <v>782.10312557839234</v>
      </c>
      <c r="HH242" s="18">
        <f>IF(ISNUMBER(HF242),HH241+HF242*0.5,IF(ISNUMBER(HF443),0,""))</f>
        <v>901.51300060655944</v>
      </c>
      <c r="HI242" s="18">
        <f>IF(ISNUMBER(HG242), HG242*COS(RADIANS(-$C242+Графики!$B$3))+HH242*SIN(RADIANS(-$C242+Графики!$B$3)),"")</f>
        <v>782.10312557839234</v>
      </c>
      <c r="HJ242" s="19">
        <f>IF(ISNUMBER(HG242), HG242*COS(RADIANS(-$C242+Графики!$B$5))+HH242*SIN(RADIANS(-$C242+Графики!$B$5)),"")</f>
        <v>901.51300060655944</v>
      </c>
      <c r="HK242" s="24">
        <v>-0.746216072238577</v>
      </c>
      <c r="HL242" s="25">
        <v>0.63795880112781211</v>
      </c>
      <c r="HM242" s="25">
        <v>-1.3082868086726669</v>
      </c>
      <c r="HN242" s="25">
        <v>1.2526317639687869</v>
      </c>
      <c r="HO242" s="18">
        <f t="shared" si="531"/>
        <v>12.078910743506862</v>
      </c>
      <c r="HP242" s="18">
        <f t="shared" si="532"/>
        <v>22.346370251097166</v>
      </c>
      <c r="HQ242" s="18">
        <f>IF(ISNUMBER(HO242),HQ241+HO242*0.5,IF(ISNUMBER(HO443),0,""))</f>
        <v>778.51581594299807</v>
      </c>
      <c r="HR242" s="18">
        <f>IF(ISNUMBER(HP242),HR241+HP242*0.5,IF(ISNUMBER(HP443),0,""))</f>
        <v>918.10221574961122</v>
      </c>
      <c r="HS242" s="18">
        <f>IF(ISNUMBER(HQ242), HQ242*COS(RADIANS(-$C242+Графики!$B$3))+HR242*SIN(RADIANS(-$C242+Графики!$B$3)),"")</f>
        <v>778.51581594299807</v>
      </c>
      <c r="HT242" s="19">
        <f>IF(ISNUMBER(HQ242), HQ242*COS(RADIANS(-$C242+Графики!$B$5))+HR242*SIN(RADIANS(-$C242+Графики!$B$5)),"")</f>
        <v>918.10221574961122</v>
      </c>
      <c r="HU242" s="24">
        <v>-0.75472181888693657</v>
      </c>
      <c r="HV242" s="25">
        <v>0.64198123365662541</v>
      </c>
      <c r="HW242" s="25">
        <v>-1.1932808842731706</v>
      </c>
      <c r="HX242" s="25">
        <v>1.2420823364990312</v>
      </c>
      <c r="HY242" s="18">
        <f t="shared" si="533"/>
        <v>12.188231683216005</v>
      </c>
      <c r="HZ242" s="18">
        <f t="shared" si="534"/>
        <v>21.250953517934146</v>
      </c>
      <c r="IA242" s="18">
        <f>IF(ISNUMBER(HY242),IA241+HY242*0.5,IF(ISNUMBER(HY443),0,""))</f>
        <v>779.60515699987036</v>
      </c>
      <c r="IB242" s="18">
        <f>IF(ISNUMBER(HZ242),IB241+HZ242*0.5,IF(ISNUMBER(HZ443),0,""))</f>
        <v>896.9764879498839</v>
      </c>
      <c r="IC242" s="18">
        <f>IF(ISNUMBER(IA242), IA242*COS(RADIANS(-$C242+Графики!$B$3))+IB242*SIN(RADIANS(-$C242+Графики!$B$3)),"")</f>
        <v>779.60515699987036</v>
      </c>
      <c r="ID242" s="19">
        <f>IF(ISNUMBER(IA242), IA242*COS(RADIANS(-$C242+Графики!$B$5))+IB242*SIN(RADIANS(-$C242+Графики!$B$5)),"")</f>
        <v>896.9764879498839</v>
      </c>
      <c r="IE242" s="24">
        <v>-0.7278784127125717</v>
      </c>
      <c r="IF242" s="25">
        <v>0.78377017758644529</v>
      </c>
      <c r="IG242" s="25">
        <v>-1.2279293790414676</v>
      </c>
      <c r="IH242" s="25">
        <v>1.2135932932259623</v>
      </c>
      <c r="II242" s="18">
        <f t="shared" si="535"/>
        <v>13.191239921636507</v>
      </c>
      <c r="IJ242" s="18">
        <f t="shared" si="536"/>
        <v>21.304692703055643</v>
      </c>
      <c r="IK242" s="18">
        <f>IF(ISNUMBER(II242),IK241+II242*0.5,IF(ISNUMBER(II443),0,""))</f>
        <v>776.04173372011735</v>
      </c>
      <c r="IL242" s="18">
        <f>IF(ISNUMBER(IJ242),IL241+IJ242*0.5,IF(ISNUMBER(IJ443),0,""))</f>
        <v>900.82659070527154</v>
      </c>
      <c r="IM242" s="18">
        <f>IF(ISNUMBER(IK242), IK242*COS(RADIANS(-$C242+Графики!$B$3))+IL242*SIN(RADIANS(-$C242+Графики!$B$3)),"")</f>
        <v>776.04173372011735</v>
      </c>
      <c r="IN242" s="19">
        <f>IF(ISNUMBER(IK242), IK242*COS(RADIANS(-$C242+Графики!$B$5))+IL242*SIN(RADIANS(-$C242+Графики!$B$5)),"")</f>
        <v>900.82659070527154</v>
      </c>
      <c r="IO242" s="24">
        <v>-0.66263677064383342</v>
      </c>
      <c r="IP242" s="25">
        <v>0.75038492231979881</v>
      </c>
      <c r="IQ242" s="25">
        <v>-1.3234037164922443</v>
      </c>
      <c r="IR242" s="25">
        <v>1.1877323984423378</v>
      </c>
      <c r="IS242" s="18">
        <f t="shared" si="537"/>
        <v>12.330627983651198</v>
      </c>
      <c r="IT242" s="18">
        <f t="shared" si="538"/>
        <v>21.91204274071027</v>
      </c>
      <c r="IU242" s="18">
        <f>IF(ISNUMBER(IS242),IU241+IS242*0.5,IF(ISNUMBER(IS443),0,""))</f>
        <v>770.38390258006689</v>
      </c>
      <c r="IV242" s="18">
        <f>IF(ISNUMBER(IT242),IV241+IT242*0.5,IF(ISNUMBER(IT443),0,""))</f>
        <v>909.65553647579156</v>
      </c>
      <c r="IW242" s="18">
        <f>IF(ISNUMBER(IU242), IU242*COS(RADIANS(-$C242+Графики!$B$3))+IV242*SIN(RADIANS(-$C242+Графики!$B$3)),"")</f>
        <v>770.38390258006689</v>
      </c>
      <c r="IX242" s="19">
        <f>IF(ISNUMBER(IU242), IU242*COS(RADIANS(-$C242+Графики!$B$5))+IV242*SIN(RADIANS(-$C242+Графики!$B$5)),"")</f>
        <v>909.65553647579156</v>
      </c>
    </row>
    <row r="243" spans="1:258" s="88" customFormat="1" x14ac:dyDescent="0.25">
      <c r="A243" s="44">
        <v>243</v>
      </c>
      <c r="B243" s="50">
        <v>0</v>
      </c>
      <c r="C243" s="11">
        <f>IF(Графики!$A$7="Расчитывать с учетом закручивания скважины",B243,0)</f>
        <v>0</v>
      </c>
      <c r="D243" s="47">
        <v>120</v>
      </c>
      <c r="E243" s="34">
        <f>IF(ISNUMBER(INDEX($I$1:$IX$303,$A243,E$1) ),INDEX($I$1:$IX$303,$A243,E$1),0)</f>
        <v>16.093185162503904</v>
      </c>
      <c r="F243" s="35">
        <f>IF(ISNUMBER(INDEX($I$1:$IX$303,$A243,F$1) ),INDEX($I$1:$IX$303,$A243,F$1),0)</f>
        <v>22.607265824733016</v>
      </c>
      <c r="G243" s="35">
        <f>IF(ISNUMBER(INDEX($I$1:$IX$303,$A243,G$1) ),INDEX($I$1:$IX$303,$A243,G$1)-$G$305,0)</f>
        <v>-191.54954559133012</v>
      </c>
      <c r="H243" s="36">
        <f>IF(ISNUMBER(INDEX($I$1:$IX$303,$A243,H$1) ),INDEX($I$1:$IX$303,$A243,H$1)-$H$305,0)</f>
        <v>-233.91425319654854</v>
      </c>
      <c r="I243" s="29">
        <v>-0.8892610685263781</v>
      </c>
      <c r="J243" s="25">
        <v>0.95496172084780107</v>
      </c>
      <c r="K243" s="25">
        <v>-1.3105502651779983</v>
      </c>
      <c r="L243" s="25">
        <v>1.2802722928852828</v>
      </c>
      <c r="M243" s="18">
        <f t="shared" si="489"/>
        <v>16.093185162503904</v>
      </c>
      <c r="N243" s="18">
        <f t="shared" si="490"/>
        <v>22.607265824733016</v>
      </c>
      <c r="O243" s="18">
        <f>IF(ISNUMBER(M243),O242+M243*0.5,IF(ISNUMBER(M444),0,""))</f>
        <v>786.36661029808454</v>
      </c>
      <c r="P243" s="18">
        <f>IF(ISNUMBER(N243),P242+N243*0.5,IF(ISNUMBER(N444),0,""))</f>
        <v>921.51541028748898</v>
      </c>
      <c r="Q243" s="18">
        <f>IF(ISNUMBER(O243), O243*COS(RADIANS(-$C243+Графики!$B$3))+P243*SIN(RADIANS(-$C243+Графики!$B$3)),"")</f>
        <v>786.36661029808454</v>
      </c>
      <c r="R243" s="19">
        <f>IF(ISNUMBER(O243), O243*COS(RADIANS(-$C243+Графики!$B$5))+P243*SIN(RADIANS(-$C243+Графики!$B$5)),"")</f>
        <v>921.51541028748898</v>
      </c>
      <c r="S243" s="29">
        <v>-1.025359009537093</v>
      </c>
      <c r="T243" s="25">
        <v>0.99648889695722287</v>
      </c>
      <c r="U243" s="25">
        <v>-1.1528208883777338</v>
      </c>
      <c r="V243" s="25">
        <v>1.2693501818194928</v>
      </c>
      <c r="W243" s="18">
        <f t="shared" si="491"/>
        <v>17.643036032138848</v>
      </c>
      <c r="X243" s="18">
        <f t="shared" si="492"/>
        <v>21.13585614382437</v>
      </c>
      <c r="Y243" s="18">
        <f>IF(ISNUMBER(W243),Y242+W243*0.5,IF(ISNUMBER(W444),0,""))</f>
        <v>786.21830831148384</v>
      </c>
      <c r="Z243" s="18">
        <f>IF(ISNUMBER(X243),Z242+X243*0.5,IF(ISNUMBER(X444),0,""))</f>
        <v>920.95845851403067</v>
      </c>
      <c r="AA243" s="18">
        <f>IF(ISNUMBER(Y243), Y243*COS(RADIANS(-$C243+Графики!$B$3))+Z243*SIN(RADIANS(-$C243+Графики!$B$3)),"")</f>
        <v>786.21830831148384</v>
      </c>
      <c r="AB243" s="18">
        <f>IF(ISNUMBER(Y243), Y243*COS(RADIANS(-$C243+Графики!$B$5))+Z243*SIN(RADIANS(-$C243+Графики!$B$5)),"")</f>
        <v>920.95845851403067</v>
      </c>
      <c r="AC243" s="24">
        <v>-0.95560063291110742</v>
      </c>
      <c r="AD243" s="25">
        <v>0.85721269909680464</v>
      </c>
      <c r="AE243" s="25">
        <v>-1.249285176925772</v>
      </c>
      <c r="AF243" s="25">
        <v>1.1487709128577226</v>
      </c>
      <c r="AG243" s="18">
        <f t="shared" si="493"/>
        <v>15.819120834599865</v>
      </c>
      <c r="AH243" s="18">
        <f t="shared" si="494"/>
        <v>20.925459783969234</v>
      </c>
      <c r="AI243" s="18">
        <f>IF(ISNUMBER(AG243),AI242+AG243*0.5,IF(ISNUMBER(AG444),0,""))</f>
        <v>784.82741477101877</v>
      </c>
      <c r="AJ243" s="18">
        <f>IF(ISNUMBER(AH243),AJ242+AH243*0.5,IF(ISNUMBER(AH444),0,""))</f>
        <v>922.54492072281494</v>
      </c>
      <c r="AK243" s="18">
        <f>IF(ISNUMBER(AI243), AI243*COS(RADIANS(-$C243+Графики!$B$3))+AJ243*SIN(RADIANS(-$C243+Графики!$B$3)),"")</f>
        <v>784.82741477101877</v>
      </c>
      <c r="AL243" s="19">
        <f>IF(ISNUMBER(AI243), AI243*COS(RADIANS(-$C243+Графики!$B$5))+AJ243*SIN(RADIANS(-$C243+Графики!$B$5)),"")</f>
        <v>922.54492072281494</v>
      </c>
      <c r="AM243" s="24">
        <v>-1.0038608964093965</v>
      </c>
      <c r="AN243" s="25">
        <v>0.83130757735025951</v>
      </c>
      <c r="AO243" s="25">
        <v>-1.2405648678256953</v>
      </c>
      <c r="AP243" s="25">
        <v>1.2165479602102509</v>
      </c>
      <c r="AQ243" s="18">
        <f t="shared" si="495"/>
        <v>16.014181535435569</v>
      </c>
      <c r="AR243" s="18">
        <f t="shared" si="496"/>
        <v>21.440711400679934</v>
      </c>
      <c r="AS243" s="18">
        <f>IF(ISNUMBER(AQ243),AS242+AQ243*0.5,IF(ISNUMBER(AQ444),0,""))</f>
        <v>776.18061243829379</v>
      </c>
      <c r="AT243" s="18">
        <f>IF(ISNUMBER(AR243),AT242+AR243*0.5,IF(ISNUMBER(AR444),0,""))</f>
        <v>911.72656469209983</v>
      </c>
      <c r="AU243" s="18">
        <f>IF(ISNUMBER(AS243), AS243*COS(RADIANS(-$C243+Графики!$B$3))+AT243*SIN(RADIANS(-$C243+Графики!$B$3)),"")</f>
        <v>776.18061243829379</v>
      </c>
      <c r="AV243" s="19">
        <f>IF(ISNUMBER(AS243), AS243*COS(RADIANS(-$C243+Графики!$B$5))+AT243*SIN(RADIANS(-$C243+Графики!$B$5)),"")</f>
        <v>911.72656469209983</v>
      </c>
      <c r="AW243" s="24">
        <v>-0.97316477744392171</v>
      </c>
      <c r="AX243" s="25">
        <v>0.90740248373624144</v>
      </c>
      <c r="AY243" s="25">
        <v>-1.262798520906514</v>
      </c>
      <c r="AZ243" s="25">
        <v>1.2418908157347661</v>
      </c>
      <c r="BA243" s="18">
        <f t="shared" si="497"/>
        <v>16.410308622622644</v>
      </c>
      <c r="BB243" s="18">
        <f t="shared" si="498"/>
        <v>21.855797459975037</v>
      </c>
      <c r="BC243" s="18">
        <f>IF(ISNUMBER(BA243),BC242+BA243*0.5,IF(ISNUMBER(BA444),0,""))</f>
        <v>773.73701444896426</v>
      </c>
      <c r="BD243" s="18">
        <f>IF(ISNUMBER(BB243),BD242+BB243*0.5,IF(ISNUMBER(BB444),0,""))</f>
        <v>918.40995310227788</v>
      </c>
      <c r="BE243" s="18">
        <f>IF(ISNUMBER(BC243), BC243*COS(RADIANS(-$C243+Графики!$B$3))+BD243*SIN(RADIANS(-$C243+Графики!$B$3)),"")</f>
        <v>773.73701444896426</v>
      </c>
      <c r="BF243" s="19">
        <f>IF(ISNUMBER(BC243), BC243*COS(RADIANS(-$C243+Графики!$B$5))+BD243*SIN(RADIANS(-$C243+Графики!$B$5)),"")</f>
        <v>918.40995310227788</v>
      </c>
      <c r="BG243" s="24">
        <v>-0.91282016922079734</v>
      </c>
      <c r="BH243" s="25">
        <v>0.85775856121023442</v>
      </c>
      <c r="BI243" s="25">
        <v>-1.2035914987528031</v>
      </c>
      <c r="BJ243" s="25">
        <v>1.2620212920550058</v>
      </c>
      <c r="BK243" s="18">
        <f t="shared" si="499"/>
        <v>15.450599459368334</v>
      </c>
      <c r="BL243" s="18">
        <f t="shared" si="500"/>
        <v>21.514870458455952</v>
      </c>
      <c r="BM243" s="18">
        <f>IF(ISNUMBER(BK243),BM242+BK243*0.5,IF(ISNUMBER(BK444),0,""))</f>
        <v>782.22091366181633</v>
      </c>
      <c r="BN243" s="18">
        <f>IF(ISNUMBER(BL243),BN242+BL243*0.5,IF(ISNUMBER(BL444),0,""))</f>
        <v>906.92654747546783</v>
      </c>
      <c r="BO243" s="18">
        <f>IF(ISNUMBER(BM243), BM243*COS(RADIANS(-$C243+Графики!$B$3))+BN243*SIN(RADIANS(-$C243+Графики!$B$3)),"")</f>
        <v>782.22091366181633</v>
      </c>
      <c r="BP243" s="19">
        <f>IF(ISNUMBER(BM243), BM243*COS(RADIANS(-$C243+Графики!$B$5))+BN243*SIN(RADIANS(-$C243+Графики!$B$5)),"")</f>
        <v>906.92654747546783</v>
      </c>
      <c r="BQ243" s="24">
        <v>-0.91269099652744401</v>
      </c>
      <c r="BR243" s="25">
        <v>0.84605062526323049</v>
      </c>
      <c r="BS243" s="25">
        <v>-1.2494891101399039</v>
      </c>
      <c r="BT243" s="25">
        <v>1.1632789181614158</v>
      </c>
      <c r="BU243" s="18">
        <f t="shared" si="501"/>
        <v>15.347313447742819</v>
      </c>
      <c r="BV243" s="18">
        <f t="shared" si="502"/>
        <v>21.05381738285017</v>
      </c>
      <c r="BW243" s="18">
        <f>IF(ISNUMBER(BU243),BW242+BU243*0.5,IF(ISNUMBER(BU444),0,""))</f>
        <v>786.29389345243374</v>
      </c>
      <c r="BX243" s="18">
        <f>IF(ISNUMBER(BV243),BX242+BV243*0.5,IF(ISNUMBER(BV444),0,""))</f>
        <v>916.11054444637932</v>
      </c>
      <c r="BY243" s="18">
        <f>IF(ISNUMBER(BW243), BW243*COS(RADIANS(-$C243+Графики!$B$3))+BX243*SIN(RADIANS(-$C243+Графики!$B$3)),"")</f>
        <v>786.29389345243374</v>
      </c>
      <c r="BZ243" s="19">
        <f>IF(ISNUMBER(BW243), BW243*COS(RADIANS(-$C243+Графики!$B$5))+BX243*SIN(RADIANS(-$C243+Графики!$B$5)),"")</f>
        <v>916.11054444637932</v>
      </c>
      <c r="CA243" s="29">
        <v>-0.95451472629151823</v>
      </c>
      <c r="CB243" s="25">
        <v>1.0021445779487876</v>
      </c>
      <c r="CC243" s="25">
        <v>-1.2481490472322421</v>
      </c>
      <c r="CD243" s="25">
        <v>1.189735160122303</v>
      </c>
      <c r="CE243" s="18">
        <f t="shared" si="503"/>
        <v>17.074243882037678</v>
      </c>
      <c r="CF243" s="18">
        <f t="shared" si="504"/>
        <v>21.272948302780364</v>
      </c>
      <c r="CG243" s="18">
        <f>IF(ISNUMBER(CE243),CG242+CE243*0.5,IF(ISNUMBER(CE444),0,""))</f>
        <v>793.91907337923215</v>
      </c>
      <c r="CH243" s="18">
        <f>IF(ISNUMBER(CF243),CH242+CF243*0.5,IF(ISNUMBER(CF444),0,""))</f>
        <v>928.0331764853421</v>
      </c>
      <c r="CI243" s="18">
        <f>IF(ISNUMBER(CG243), CG243*COS(RADIANS(-$C243+Графики!$B$3))+CH243*SIN(RADIANS(-$C243+Графики!$B$3)),"")</f>
        <v>793.91907337923215</v>
      </c>
      <c r="CJ243" s="19">
        <f>IF(ISNUMBER(CG243), CG243*COS(RADIANS(-$C243+Графики!$B$5))+CH243*SIN(RADIANS(-$C243+Графики!$B$5)),"")</f>
        <v>928.0331764853421</v>
      </c>
      <c r="CK243" s="24">
        <v>-0.95746830190084586</v>
      </c>
      <c r="CL243" s="25">
        <v>0.92278241788231308</v>
      </c>
      <c r="CM243" s="25">
        <v>-1.1481992621690278</v>
      </c>
      <c r="CN243" s="25">
        <v>1.1670588649470912</v>
      </c>
      <c r="CO243" s="18">
        <f t="shared" si="505"/>
        <v>16.407546649734073</v>
      </c>
      <c r="CP243" s="18">
        <f t="shared" si="506"/>
        <v>20.203064063479992</v>
      </c>
      <c r="CQ243" s="18">
        <f>IF(ISNUMBER(CO243),CQ242+CO243*0.5,IF(ISNUMBER(CO444),0,""))</f>
        <v>789.31459710970842</v>
      </c>
      <c r="CR243" s="18">
        <f>IF(ISNUMBER(CP243),CR242+CP243*0.5,IF(ISNUMBER(CP444),0,""))</f>
        <v>921.65415130818451</v>
      </c>
      <c r="CS243" s="18">
        <f>IF(ISNUMBER(CQ243), CQ243*COS(RADIANS(-$C243+Графики!$B$3))+CR243*SIN(RADIANS(-$C243+Графики!$B$3)),"")</f>
        <v>789.31459710970842</v>
      </c>
      <c r="CT243" s="19">
        <f>IF(ISNUMBER(CQ243), CQ243*COS(RADIANS(-$C243+Графики!$B$5))+CR243*SIN(RADIANS(-$C243+Графики!$B$5)),"")</f>
        <v>921.65415130818451</v>
      </c>
      <c r="CU243" s="24">
        <v>-0.89144485000045692</v>
      </c>
      <c r="CV243" s="25">
        <v>0.83150513753583477</v>
      </c>
      <c r="CW243" s="25">
        <v>-1.2583060348006521</v>
      </c>
      <c r="CX243" s="25">
        <v>1.2856981918426633</v>
      </c>
      <c r="CY243" s="18">
        <f t="shared" si="507"/>
        <v>15.035008559561078</v>
      </c>
      <c r="CZ243" s="18">
        <f t="shared" si="508"/>
        <v>22.198801352720242</v>
      </c>
      <c r="DA243" s="18">
        <f>IF(ISNUMBER(CY243),DA242+CY243*0.5,IF(ISNUMBER(CY444),0,""))</f>
        <v>783.67062620383911</v>
      </c>
      <c r="DB243" s="18">
        <f>IF(ISNUMBER(CZ243),DB242+CZ243*0.5,IF(ISNUMBER(CZ444),0,""))</f>
        <v>923.44441717741665</v>
      </c>
      <c r="DC243" s="18">
        <f>IF(ISNUMBER(DA243), DA243*COS(RADIANS(-$C243+Графики!$B$3))+DB243*SIN(RADIANS(-$C243+Графики!$B$3)),"")</f>
        <v>783.67062620383911</v>
      </c>
      <c r="DD243" s="19">
        <f>IF(ISNUMBER(DA243), DA243*COS(RADIANS(-$C243+Графики!$B$5))+DB243*SIN(RADIANS(-$C243+Графики!$B$5)),"")</f>
        <v>923.44441717741665</v>
      </c>
      <c r="DE243" s="24">
        <v>-0.89528414998939609</v>
      </c>
      <c r="DF243" s="25">
        <v>0.9260349625710097</v>
      </c>
      <c r="DG243" s="25">
        <v>-1.1902489840768462</v>
      </c>
      <c r="DH243" s="25">
        <v>1.1742139512997558</v>
      </c>
      <c r="DI243" s="18">
        <f t="shared" si="509"/>
        <v>15.893338440973734</v>
      </c>
      <c r="DJ243" s="18">
        <f t="shared" si="510"/>
        <v>20.632367503489554</v>
      </c>
      <c r="DK243" s="18">
        <f>IF(ISNUMBER(DI243),DK242+DI243*0.5,IF(ISNUMBER(DI444),0,""))</f>
        <v>774.1463236594002</v>
      </c>
      <c r="DL243" s="18">
        <f>IF(ISNUMBER(DJ243),DL242+DJ243*0.5,IF(ISNUMBER(DJ444),0,""))</f>
        <v>921.99910608532343</v>
      </c>
      <c r="DM243" s="18">
        <f>IF(ISNUMBER(DK243), DK243*COS(RADIANS(-$C243+Графики!$B$3))+DL243*SIN(RADIANS(-$C243+Графики!$B$3)),"")</f>
        <v>774.1463236594002</v>
      </c>
      <c r="DN243" s="19">
        <f>IF(ISNUMBER(DK243), DK243*COS(RADIANS(-$C243+Графики!$B$5))+DL243*SIN(RADIANS(-$C243+Графики!$B$5)),"")</f>
        <v>921.99910608532343</v>
      </c>
      <c r="DO243" s="24">
        <v>-0.88793110585013302</v>
      </c>
      <c r="DP243" s="25">
        <v>0.85980810665287288</v>
      </c>
      <c r="DQ243" s="25">
        <v>-1.2276512811570486</v>
      </c>
      <c r="DR243" s="25">
        <v>1.1272299665398502</v>
      </c>
      <c r="DS243" s="18">
        <f t="shared" si="511"/>
        <v>15.25131055154008</v>
      </c>
      <c r="DT243" s="18">
        <f t="shared" si="512"/>
        <v>20.548769231839294</v>
      </c>
      <c r="DU243" s="18">
        <f>IF(ISNUMBER(DS243),DU242+DS243*0.5,IF(ISNUMBER(DS444),0,""))</f>
        <v>793.68465624975431</v>
      </c>
      <c r="DV243" s="18">
        <f>IF(ISNUMBER(DT243),DV242+DT243*0.5,IF(ISNUMBER(DT444),0,""))</f>
        <v>922.26880193922761</v>
      </c>
      <c r="DW243" s="18">
        <f>IF(ISNUMBER(DU243), DU243*COS(RADIANS(-$C243+Графики!$B$3))+DV243*SIN(RADIANS(-$C243+Графики!$B$3)),"")</f>
        <v>793.68465624975431</v>
      </c>
      <c r="DX243" s="19">
        <f>IF(ISNUMBER(DU243), DU243*COS(RADIANS(-$C243+Графики!$B$5))+DV243*SIN(RADIANS(-$C243+Графики!$B$5)),"")</f>
        <v>922.26880193922761</v>
      </c>
      <c r="DY243" s="24">
        <v>-0.91845976566003895</v>
      </c>
      <c r="DZ243" s="25">
        <v>0.98700113272034884</v>
      </c>
      <c r="EA243" s="25">
        <v>-1.277449549507393</v>
      </c>
      <c r="EB243" s="25">
        <v>1.1406141178304559</v>
      </c>
      <c r="EC243" s="18">
        <f t="shared" si="513"/>
        <v>16.627516946794934</v>
      </c>
      <c r="ED243" s="18">
        <f t="shared" si="514"/>
        <v>21.100020285509778</v>
      </c>
      <c r="EE243" s="18">
        <f>IF(ISNUMBER(EC243),EE242+EC243*0.5,IF(ISNUMBER(EC444),0,""))</f>
        <v>780.2986806226952</v>
      </c>
      <c r="EF243" s="18">
        <f>IF(ISNUMBER(ED243),EF242+ED243*0.5,IF(ISNUMBER(ED444),0,""))</f>
        <v>916.36279267524878</v>
      </c>
      <c r="EG243" s="18">
        <f>IF(ISNUMBER(EE243), EE243*COS(RADIANS(-$C243+Графики!$B$3))+EF243*SIN(RADIANS(-$C243+Графики!$B$3)),"")</f>
        <v>780.2986806226952</v>
      </c>
      <c r="EH243" s="19">
        <f>IF(ISNUMBER(EE243), EE243*COS(RADIANS(-$C243+Графики!$B$5))+EF243*SIN(RADIANS(-$C243+Графики!$B$5)),"")</f>
        <v>916.36279267524878</v>
      </c>
      <c r="EI243" s="24">
        <v>-1.0519074226132998</v>
      </c>
      <c r="EJ243" s="25">
        <v>0.82222388322507067</v>
      </c>
      <c r="EK243" s="25">
        <v>-1.1672299116307665</v>
      </c>
      <c r="EL243" s="25">
        <v>1.2347160288089567</v>
      </c>
      <c r="EM243" s="18">
        <f t="shared" si="515"/>
        <v>16.354151854140017</v>
      </c>
      <c r="EN243" s="18">
        <f t="shared" si="516"/>
        <v>20.95939768986597</v>
      </c>
      <c r="EO243" s="18">
        <f>IF(ISNUMBER(EM243),EO242+EM243*0.5,IF(ISNUMBER(EM444),0,""))</f>
        <v>788.39198326466396</v>
      </c>
      <c r="EP243" s="18">
        <f>IF(ISNUMBER(EN243),EP242+EN243*0.5,IF(ISNUMBER(EN444),0,""))</f>
        <v>918.92567709977243</v>
      </c>
      <c r="EQ243" s="18">
        <f>IF(ISNUMBER(EO243), EO243*COS(RADIANS(-$C243+Графики!$B$3))+EP243*SIN(RADIANS(-$C243+Графики!$B$3)),"")</f>
        <v>788.39198326466396</v>
      </c>
      <c r="ER243" s="19">
        <f>IF(ISNUMBER(EO243), EO243*COS(RADIANS(-$C243+Графики!$B$5))+EP243*SIN(RADIANS(-$C243+Графики!$B$5)),"")</f>
        <v>918.92567709977243</v>
      </c>
      <c r="ES243" s="24">
        <v>-0.94276604475858738</v>
      </c>
      <c r="ET243" s="25">
        <v>0.93200371079430233</v>
      </c>
      <c r="EU243" s="25">
        <v>-1.2149548393720218</v>
      </c>
      <c r="EV243" s="25">
        <v>1.229283196699172</v>
      </c>
      <c r="EW243" s="18">
        <f t="shared" si="517"/>
        <v>16.359722633574492</v>
      </c>
      <c r="EX243" s="18">
        <f t="shared" si="518"/>
        <v>21.328383338152026</v>
      </c>
      <c r="EY243" s="18">
        <f>IF(ISNUMBER(EW243),EY242+EW243*0.5,IF(ISNUMBER(EW444),0,""))</f>
        <v>774.15579195618443</v>
      </c>
      <c r="EZ243" s="18">
        <f>IF(ISNUMBER(EX243),EZ242+EX243*0.5,IF(ISNUMBER(EX444),0,""))</f>
        <v>920.62961669961874</v>
      </c>
      <c r="FA243" s="18">
        <f>IF(ISNUMBER(EY243), EY243*COS(RADIANS(-$C243+Графики!$B$3))+EZ243*SIN(RADIANS(-$C243+Графики!$B$3)),"")</f>
        <v>774.15579195618443</v>
      </c>
      <c r="FB243" s="19">
        <f>IF(ISNUMBER(EY243), EY243*COS(RADIANS(-$C243+Графики!$B$5))+EZ243*SIN(RADIANS(-$C243+Графики!$B$5)),"")</f>
        <v>920.62961669961874</v>
      </c>
      <c r="FC243" s="24">
        <v>-0.87193858611871577</v>
      </c>
      <c r="FD243" s="25">
        <v>0.98695701128977265</v>
      </c>
      <c r="FE243" s="25">
        <v>-1.1642880055283946</v>
      </c>
      <c r="FF243" s="25">
        <v>1.2737795251596438</v>
      </c>
      <c r="FG243" s="18">
        <f t="shared" si="519"/>
        <v>16.221212853360115</v>
      </c>
      <c r="FH243" s="18">
        <f t="shared" si="520"/>
        <v>21.27454773860984</v>
      </c>
      <c r="FI243" s="18">
        <f>IF(ISNUMBER(FG243),FI242+FG243*0.5,IF(ISNUMBER(FG444),0,""))</f>
        <v>782.90138662034144</v>
      </c>
      <c r="FJ243" s="18">
        <f>IF(ISNUMBER(FH243),FJ242+FH243*0.5,IF(ISNUMBER(FH444),0,""))</f>
        <v>921.35709207807577</v>
      </c>
      <c r="FK243" s="18">
        <f>IF(ISNUMBER(FI243), FI243*COS(RADIANS(-$C243+Графики!$B$3))+FJ243*SIN(RADIANS(-$C243+Графики!$B$3)),"")</f>
        <v>782.90138662034144</v>
      </c>
      <c r="FL243" s="19">
        <f>IF(ISNUMBER(FI243), FI243*COS(RADIANS(-$C243+Графики!$B$5))+FJ243*SIN(RADIANS(-$C243+Графики!$B$5)),"")</f>
        <v>921.35709207807577</v>
      </c>
      <c r="FM243" s="24">
        <v>-0.89547655889377642</v>
      </c>
      <c r="FN243" s="25">
        <v>0.93983945897073629</v>
      </c>
      <c r="FO243" s="25">
        <v>-1.1944396212648947</v>
      </c>
      <c r="FP243" s="25">
        <v>1.1907030326162249</v>
      </c>
      <c r="FQ243" s="18">
        <f t="shared" si="521"/>
        <v>16.015468935521909</v>
      </c>
      <c r="FR243" s="18">
        <f t="shared" si="522"/>
        <v>20.812793339194879</v>
      </c>
      <c r="FS243" s="18">
        <f>IF(ISNUMBER(FQ243),FS242+FQ243*0.5,IF(ISNUMBER(FQ444),0,""))</f>
        <v>785.06628820278934</v>
      </c>
      <c r="FT243" s="18">
        <f>IF(ISNUMBER(FR243),FT242+FR243*0.5,IF(ISNUMBER(FR444),0,""))</f>
        <v>914.70468037933892</v>
      </c>
      <c r="FU243" s="18">
        <f>IF(ISNUMBER(FS243), FS243*COS(RADIANS(-$C243+Графики!$B$3))+FT243*SIN(RADIANS(-$C243+Графики!$B$3)),"")</f>
        <v>785.06628820278934</v>
      </c>
      <c r="FV243" s="19">
        <f>IF(ISNUMBER(FS243), FS243*COS(RADIANS(-$C243+Графики!$B$5))+FT243*SIN(RADIANS(-$C243+Графики!$B$5)),"")</f>
        <v>914.70468037933892</v>
      </c>
      <c r="FW243" s="24">
        <v>-0.9577137467054988</v>
      </c>
      <c r="FX243" s="25">
        <v>0.96892492637832894</v>
      </c>
      <c r="FY243" s="25">
        <v>-1.1501418897761035</v>
      </c>
      <c r="FZ243" s="25">
        <v>1.1543196733868064</v>
      </c>
      <c r="GA243" s="18">
        <f t="shared" si="523"/>
        <v>16.8123020606895</v>
      </c>
      <c r="GB243" s="18">
        <f t="shared" si="524"/>
        <v>20.108865409614161</v>
      </c>
      <c r="GC243" s="18">
        <f>IF(ISNUMBER(GA243),GC242+GA243*0.5,IF(ISNUMBER(GA444),0,""))</f>
        <v>790.27467345709283</v>
      </c>
      <c r="GD243" s="18">
        <f>IF(ISNUMBER(GB243),GD242+GB243*0.5,IF(ISNUMBER(GB444),0,""))</f>
        <v>907.46668763993</v>
      </c>
      <c r="GE243" s="18">
        <f>IF(ISNUMBER(GC243), GC243*COS(RADIANS(-$C243+Графики!$B$3))+GD243*SIN(RADIANS(-$C243+Графики!$B$3)),"")</f>
        <v>790.27467345709283</v>
      </c>
      <c r="GF243" s="19">
        <f>IF(ISNUMBER(GC243), GC243*COS(RADIANS(-$C243+Графики!$B$5))+GD243*SIN(RADIANS(-$C243+Графики!$B$5)),"")</f>
        <v>907.46668763993</v>
      </c>
      <c r="GG243" s="24">
        <v>-0.98339136573680208</v>
      </c>
      <c r="GH243" s="25">
        <v>0.87825322657481986</v>
      </c>
      <c r="GI243" s="25">
        <v>-1.3149855519730111</v>
      </c>
      <c r="GJ243" s="25">
        <v>1.3079658104001191</v>
      </c>
      <c r="GK243" s="18">
        <f t="shared" si="525"/>
        <v>16.24519919842032</v>
      </c>
      <c r="GL243" s="18">
        <f t="shared" si="526"/>
        <v>22.887569984628776</v>
      </c>
      <c r="GM243" s="18">
        <f>IF(ISNUMBER(GK243),GM242+GK243*0.5,IF(ISNUMBER(GK444),0,""))</f>
        <v>790.95383877670758</v>
      </c>
      <c r="GN243" s="18">
        <f>IF(ISNUMBER(GL243),GN242+GL243*0.5,IF(ISNUMBER(GL444),0,""))</f>
        <v>922.14443961459995</v>
      </c>
      <c r="GO243" s="18">
        <f>IF(ISNUMBER(GM243), GM243*COS(RADIANS(-$C243+Графики!$B$3))+GN243*SIN(RADIANS(-$C243+Графики!$B$3)),"")</f>
        <v>790.95383877670758</v>
      </c>
      <c r="GP243" s="19">
        <f>IF(ISNUMBER(GM243), GM243*COS(RADIANS(-$C243+Графики!$B$5))+GN243*SIN(RADIANS(-$C243+Графики!$B$5)),"")</f>
        <v>922.14443961459995</v>
      </c>
      <c r="GQ243" s="24">
        <v>-0.9316232939977539</v>
      </c>
      <c r="GR243" s="25">
        <v>1.0013393998399209</v>
      </c>
      <c r="GS243" s="25">
        <v>-1.2254881696582069</v>
      </c>
      <c r="GT243" s="25">
        <v>1.2797567272195236</v>
      </c>
      <c r="GU243" s="18">
        <f t="shared" si="527"/>
        <v>16.867481727098635</v>
      </c>
      <c r="GV243" s="18">
        <f t="shared" si="528"/>
        <v>21.86064447931069</v>
      </c>
      <c r="GW243" s="18">
        <f>IF(ISNUMBER(GU243),GW242+GU243*0.5,IF(ISNUMBER(GU444),0,""))</f>
        <v>787.3020726489633</v>
      </c>
      <c r="GX243" s="18">
        <f>IF(ISNUMBER(GV243),GX242+GV243*0.5,IF(ISNUMBER(GV444),0,""))</f>
        <v>920.19062324424681</v>
      </c>
      <c r="GY243" s="18">
        <f>IF(ISNUMBER(GW243), GW243*COS(RADIANS(-$C243+Графики!$B$3))+GX243*SIN(RADIANS(-$C243+Графики!$B$3)),"")</f>
        <v>787.3020726489633</v>
      </c>
      <c r="GZ243" s="19">
        <f>IF(ISNUMBER(GW243), GW243*COS(RADIANS(-$C243+Графики!$B$5))+GX243*SIN(RADIANS(-$C243+Графики!$B$5)),"")</f>
        <v>920.19062324424681</v>
      </c>
      <c r="HA243" s="24">
        <v>-0.86945571418397172</v>
      </c>
      <c r="HB243" s="25">
        <v>0.88694016971726697</v>
      </c>
      <c r="HC243" s="25">
        <v>-1.136112777731036</v>
      </c>
      <c r="HD243" s="25">
        <v>1.3146922078860275</v>
      </c>
      <c r="HE243" s="18">
        <f t="shared" si="529"/>
        <v>15.326845430693185</v>
      </c>
      <c r="HF243" s="18">
        <f t="shared" si="530"/>
        <v>21.385677712732441</v>
      </c>
      <c r="HG243" s="18">
        <f>IF(ISNUMBER(HE243),HG242+HE243*0.5,IF(ISNUMBER(HE444),0,""))</f>
        <v>789.76654829373888</v>
      </c>
      <c r="HH243" s="18">
        <f>IF(ISNUMBER(HF243),HH242+HF243*0.5,IF(ISNUMBER(HF444),0,""))</f>
        <v>912.20583946292561</v>
      </c>
      <c r="HI243" s="18">
        <f>IF(ISNUMBER(HG243), HG243*COS(RADIANS(-$C243+Графики!$B$3))+HH243*SIN(RADIANS(-$C243+Графики!$B$3)),"")</f>
        <v>789.76654829373888</v>
      </c>
      <c r="HJ243" s="19">
        <f>IF(ISNUMBER(HG243), HG243*COS(RADIANS(-$C243+Графики!$B$5))+HH243*SIN(RADIANS(-$C243+Графики!$B$5)),"")</f>
        <v>912.20583946292561</v>
      </c>
      <c r="HK243" s="24">
        <v>-1.0263727292342721</v>
      </c>
      <c r="HL243" s="25">
        <v>0.94285129048742256</v>
      </c>
      <c r="HM243" s="25">
        <v>-1.2349163020242611</v>
      </c>
      <c r="HN243" s="25">
        <v>1.1783990557201436</v>
      </c>
      <c r="HO243" s="18">
        <f t="shared" si="531"/>
        <v>17.183875622572618</v>
      </c>
      <c r="HP243" s="18">
        <f t="shared" si="532"/>
        <v>21.058592674339877</v>
      </c>
      <c r="HQ243" s="18">
        <f>IF(ISNUMBER(HO243),HQ242+HO243*0.5,IF(ISNUMBER(HO444),0,""))</f>
        <v>787.10775375428443</v>
      </c>
      <c r="HR243" s="18">
        <f>IF(ISNUMBER(HP243),HR242+HP243*0.5,IF(ISNUMBER(HP444),0,""))</f>
        <v>928.63151208678119</v>
      </c>
      <c r="HS243" s="18">
        <f>IF(ISNUMBER(HQ243), HQ243*COS(RADIANS(-$C243+Графики!$B$3))+HR243*SIN(RADIANS(-$C243+Графики!$B$3)),"")</f>
        <v>787.10775375428443</v>
      </c>
      <c r="HT243" s="19">
        <f>IF(ISNUMBER(HQ243), HQ243*COS(RADIANS(-$C243+Графики!$B$5))+HR243*SIN(RADIANS(-$C243+Графики!$B$5)),"")</f>
        <v>928.63151208678119</v>
      </c>
      <c r="HU243" s="24">
        <v>-0.90330105991615606</v>
      </c>
      <c r="HV243" s="25">
        <v>0.85148340505817877</v>
      </c>
      <c r="HW243" s="25">
        <v>-1.2481683825543484</v>
      </c>
      <c r="HX243" s="25">
        <v>1.2617370527636318</v>
      </c>
      <c r="HY243" s="18">
        <f t="shared" si="533"/>
        <v>15.312784798024373</v>
      </c>
      <c r="HZ243" s="18">
        <f t="shared" si="534"/>
        <v>21.901305612351255</v>
      </c>
      <c r="IA243" s="18">
        <f>IF(ISNUMBER(HY243),IA242+HY243*0.5,IF(ISNUMBER(HY444),0,""))</f>
        <v>787.26154939888249</v>
      </c>
      <c r="IB243" s="18">
        <f>IF(ISNUMBER(HZ243),IB242+HZ243*0.5,IF(ISNUMBER(HZ444),0,""))</f>
        <v>907.92714075605954</v>
      </c>
      <c r="IC243" s="18">
        <f>IF(ISNUMBER(IA243), IA243*COS(RADIANS(-$C243+Графики!$B$3))+IB243*SIN(RADIANS(-$C243+Графики!$B$3)),"")</f>
        <v>787.26154939888249</v>
      </c>
      <c r="ID243" s="19">
        <f>IF(ISNUMBER(IA243), IA243*COS(RADIANS(-$C243+Графики!$B$5))+IB243*SIN(RADIANS(-$C243+Графики!$B$5)),"")</f>
        <v>907.92714075605954</v>
      </c>
      <c r="IE243" s="24">
        <v>-0.88723832328204044</v>
      </c>
      <c r="IF243" s="25">
        <v>0.87304595336127866</v>
      </c>
      <c r="IG243" s="25">
        <v>-1.1366190377199383</v>
      </c>
      <c r="IH243" s="25">
        <v>1.1610430595236931</v>
      </c>
      <c r="II243" s="18">
        <f t="shared" si="535"/>
        <v>15.360774064014723</v>
      </c>
      <c r="IJ243" s="18">
        <f t="shared" si="536"/>
        <v>20.049540838480141</v>
      </c>
      <c r="IK243" s="18">
        <f>IF(ISNUMBER(II243),IK242+II243*0.5,IF(ISNUMBER(II444),0,""))</f>
        <v>783.72212075212474</v>
      </c>
      <c r="IL243" s="18">
        <f>IF(ISNUMBER(IJ243),IL242+IJ243*0.5,IF(ISNUMBER(IJ444),0,""))</f>
        <v>910.85136112451164</v>
      </c>
      <c r="IM243" s="18">
        <f>IF(ISNUMBER(IK243), IK243*COS(RADIANS(-$C243+Графики!$B$3))+IL243*SIN(RADIANS(-$C243+Графики!$B$3)),"")</f>
        <v>783.72212075212474</v>
      </c>
      <c r="IN243" s="19">
        <f>IF(ISNUMBER(IK243), IK243*COS(RADIANS(-$C243+Графики!$B$5))+IL243*SIN(RADIANS(-$C243+Графики!$B$5)),"")</f>
        <v>910.85136112451164</v>
      </c>
      <c r="IO243" s="24">
        <v>-0.96358058512199118</v>
      </c>
      <c r="IP243" s="25">
        <v>0.95138437551076283</v>
      </c>
      <c r="IQ243" s="25">
        <v>-1.1331154757394182</v>
      </c>
      <c r="IR243" s="25">
        <v>1.2689733248221604</v>
      </c>
      <c r="IS243" s="18">
        <f t="shared" si="537"/>
        <v>16.710444012832646</v>
      </c>
      <c r="IT243" s="18">
        <f t="shared" si="538"/>
        <v>20.960644105734566</v>
      </c>
      <c r="IU243" s="18">
        <f>IF(ISNUMBER(IS243),IU242+IS243*0.5,IF(ISNUMBER(IS444),0,""))</f>
        <v>778.73912458648317</v>
      </c>
      <c r="IV243" s="18">
        <f>IF(ISNUMBER(IT243),IV242+IT243*0.5,IF(ISNUMBER(IT444),0,""))</f>
        <v>920.1358585286589</v>
      </c>
      <c r="IW243" s="18">
        <f>IF(ISNUMBER(IU243), IU243*COS(RADIANS(-$C243+Графики!$B$3))+IV243*SIN(RADIANS(-$C243+Графики!$B$3)),"")</f>
        <v>778.73912458648317</v>
      </c>
      <c r="IX243" s="19">
        <f>IF(ISNUMBER(IU243), IU243*COS(RADIANS(-$C243+Графики!$B$5))+IV243*SIN(RADIANS(-$C243+Графики!$B$5)),"")</f>
        <v>920.1358585286589</v>
      </c>
    </row>
    <row r="244" spans="1:258" s="88" customFormat="1" x14ac:dyDescent="0.25">
      <c r="A244" s="44">
        <v>244</v>
      </c>
      <c r="B244" s="50">
        <v>0</v>
      </c>
      <c r="C244" s="11">
        <f>IF(Графики!$A$7="Расчитывать с учетом закручивания скважины",B244,0)</f>
        <v>0</v>
      </c>
      <c r="D244" s="47">
        <v>120.5</v>
      </c>
      <c r="E244" s="34">
        <f>IF(ISNUMBER(INDEX($I$1:$IX$303,$A244,E$1) ),INDEX($I$1:$IX$303,$A244,E$1),0)</f>
        <v>-23.449824745861267</v>
      </c>
      <c r="F244" s="35">
        <f>IF(ISNUMBER(INDEX($I$1:$IX$303,$A244,F$1) ),INDEX($I$1:$IX$303,$A244,F$1),0)</f>
        <v>-6.7000855243615627</v>
      </c>
      <c r="G244" s="35">
        <f>IF(ISNUMBER(INDEX($I$1:$IX$303,$A244,G$1) ),INDEX($I$1:$IX$303,$A244,G$1)-$G$305,0)</f>
        <v>-203.27445796426071</v>
      </c>
      <c r="H244" s="36">
        <f>IF(ISNUMBER(INDEX($I$1:$IX$303,$A244,H$1) ),INDEX($I$1:$IX$303,$A244,H$1)-$H$305,0)</f>
        <v>-237.26429595872935</v>
      </c>
      <c r="I244" s="29">
        <v>1.3342546823903492</v>
      </c>
      <c r="J244" s="25">
        <v>-1.3531436300066788</v>
      </c>
      <c r="K244" s="25">
        <v>0.4130123304004184</v>
      </c>
      <c r="L244" s="25">
        <v>-0.35476665993100609</v>
      </c>
      <c r="M244" s="18">
        <f t="shared" si="489"/>
        <v>-23.449824745861267</v>
      </c>
      <c r="N244" s="18">
        <f t="shared" si="490"/>
        <v>-6.7000855243615627</v>
      </c>
      <c r="O244" s="18">
        <f>IF(ISNUMBER(M244),O243+M244*0.5,IF(ISNUMBER(M445),0,""))</f>
        <v>774.64169792515395</v>
      </c>
      <c r="P244" s="18">
        <f>IF(ISNUMBER(N244),P243+N244*0.5,IF(ISNUMBER(N445),0,""))</f>
        <v>918.16536752530817</v>
      </c>
      <c r="Q244" s="18">
        <f>IF(ISNUMBER(O244), O244*COS(RADIANS(-$C244+Графики!$B$3))+P244*SIN(RADIANS(-$C244+Графики!$B$3)),"")</f>
        <v>774.64169792515395</v>
      </c>
      <c r="R244" s="19">
        <f>IF(ISNUMBER(O244), O244*COS(RADIANS(-$C244+Графики!$B$5))+P244*SIN(RADIANS(-$C244+Графики!$B$5)),"")</f>
        <v>918.16536752530817</v>
      </c>
      <c r="S244" s="29">
        <v>1.4460486606164933</v>
      </c>
      <c r="T244" s="25">
        <v>-1.4863832988108754</v>
      </c>
      <c r="U244" s="25">
        <v>0.42909788405280636</v>
      </c>
      <c r="V244" s="25">
        <v>-0.37403662901292656</v>
      </c>
      <c r="W244" s="18">
        <f t="shared" si="491"/>
        <v>-25.58750345861592</v>
      </c>
      <c r="X244" s="18">
        <f t="shared" si="492"/>
        <v>-7.0086134154757724</v>
      </c>
      <c r="Y244" s="18">
        <f>IF(ISNUMBER(W244),Y243+W244*0.5,IF(ISNUMBER(W445),0,""))</f>
        <v>773.42455658217591</v>
      </c>
      <c r="Z244" s="18">
        <f>IF(ISNUMBER(X244),Z243+X244*0.5,IF(ISNUMBER(X445),0,""))</f>
        <v>917.45415180629277</v>
      </c>
      <c r="AA244" s="18">
        <f>IF(ISNUMBER(Y244), Y244*COS(RADIANS(-$C244+Графики!$B$3))+Z244*SIN(RADIANS(-$C244+Графики!$B$3)),"")</f>
        <v>773.42455658217591</v>
      </c>
      <c r="AB244" s="18">
        <f>IF(ISNUMBER(Y244), Y244*COS(RADIANS(-$C244+Графики!$B$5))+Z244*SIN(RADIANS(-$C244+Графики!$B$5)),"")</f>
        <v>917.45415180629277</v>
      </c>
      <c r="AC244" s="24">
        <v>1.4733775078605926</v>
      </c>
      <c r="AD244" s="25">
        <v>-1.3820169590156828</v>
      </c>
      <c r="AE244" s="25">
        <v>0.33932131570681956</v>
      </c>
      <c r="AF244" s="25">
        <v>-0.4128077506597595</v>
      </c>
      <c r="AG244" s="18">
        <f t="shared" si="493"/>
        <v>-24.915438894122314</v>
      </c>
      <c r="AH244" s="18">
        <f t="shared" si="494"/>
        <v>-6.5635171773219589</v>
      </c>
      <c r="AI244" s="18">
        <f>IF(ISNUMBER(AG244),AI243+AG244*0.5,IF(ISNUMBER(AG445),0,""))</f>
        <v>772.36969532395756</v>
      </c>
      <c r="AJ244" s="18">
        <f>IF(ISNUMBER(AH244),AJ243+AH244*0.5,IF(ISNUMBER(AH445),0,""))</f>
        <v>919.26316213415396</v>
      </c>
      <c r="AK244" s="18">
        <f>IF(ISNUMBER(AI244), AI244*COS(RADIANS(-$C244+Графики!$B$3))+AJ244*SIN(RADIANS(-$C244+Графики!$B$3)),"")</f>
        <v>772.36969532395756</v>
      </c>
      <c r="AL244" s="19">
        <f>IF(ISNUMBER(AI244), AI244*COS(RADIANS(-$C244+Графики!$B$5))+AJ244*SIN(RADIANS(-$C244+Графики!$B$5)),"")</f>
        <v>919.26316213415396</v>
      </c>
      <c r="AM244" s="24">
        <v>1.426920007174995</v>
      </c>
      <c r="AN244" s="25">
        <v>-1.3090481210390723</v>
      </c>
      <c r="AO244" s="25">
        <v>0.3061323844536924</v>
      </c>
      <c r="AP244" s="25">
        <v>-0.34369737702131564</v>
      </c>
      <c r="AQ244" s="18">
        <f t="shared" si="495"/>
        <v>-23.873557675527714</v>
      </c>
      <c r="AR244" s="18">
        <f t="shared" si="496"/>
        <v>-5.6708040635170978</v>
      </c>
      <c r="AS244" s="18">
        <f>IF(ISNUMBER(AQ244),AS243+AQ244*0.5,IF(ISNUMBER(AQ445),0,""))</f>
        <v>764.24383360052991</v>
      </c>
      <c r="AT244" s="18">
        <f>IF(ISNUMBER(AR244),AT243+AR244*0.5,IF(ISNUMBER(AR445),0,""))</f>
        <v>908.89116266034125</v>
      </c>
      <c r="AU244" s="18">
        <f>IF(ISNUMBER(AS244), AS244*COS(RADIANS(-$C244+Графики!$B$3))+AT244*SIN(RADIANS(-$C244+Графики!$B$3)),"")</f>
        <v>764.24383360052991</v>
      </c>
      <c r="AV244" s="19">
        <f>IF(ISNUMBER(AS244), AS244*COS(RADIANS(-$C244+Графики!$B$5))+AT244*SIN(RADIANS(-$C244+Графики!$B$5)),"")</f>
        <v>908.89116266034125</v>
      </c>
      <c r="AW244" s="24">
        <v>1.3724154627765894</v>
      </c>
      <c r="AX244" s="25">
        <v>-1.3952761949230112</v>
      </c>
      <c r="AY244" s="25">
        <v>0.45752824709871076</v>
      </c>
      <c r="AZ244" s="25">
        <v>-0.33218956437734737</v>
      </c>
      <c r="BA244" s="18">
        <f t="shared" si="497"/>
        <v>-24.150317873811172</v>
      </c>
      <c r="BB244" s="18">
        <f t="shared" si="498"/>
        <v>-6.891533434584046</v>
      </c>
      <c r="BC244" s="18">
        <f>IF(ISNUMBER(BA244),BC243+BA244*0.5,IF(ISNUMBER(BA445),0,""))</f>
        <v>761.66185551205865</v>
      </c>
      <c r="BD244" s="18">
        <f>IF(ISNUMBER(BB244),BD243+BB244*0.5,IF(ISNUMBER(BB445),0,""))</f>
        <v>914.96418638498585</v>
      </c>
      <c r="BE244" s="18">
        <f>IF(ISNUMBER(BC244), BC244*COS(RADIANS(-$C244+Графики!$B$3))+BD244*SIN(RADIANS(-$C244+Графики!$B$3)),"")</f>
        <v>761.66185551205865</v>
      </c>
      <c r="BF244" s="19">
        <f>IF(ISNUMBER(BC244), BC244*COS(RADIANS(-$C244+Графики!$B$5))+BD244*SIN(RADIANS(-$C244+Графики!$B$5)),"")</f>
        <v>914.96418638498585</v>
      </c>
      <c r="BG244" s="24">
        <v>1.3259146199144709</v>
      </c>
      <c r="BH244" s="25">
        <v>-1.3962109155365419</v>
      </c>
      <c r="BI244" s="25">
        <v>0.42566399603971183</v>
      </c>
      <c r="BJ244" s="25">
        <v>-0.47228735314690096</v>
      </c>
      <c r="BK244" s="18">
        <f t="shared" si="499"/>
        <v>-23.752792520792468</v>
      </c>
      <c r="BL244" s="18">
        <f t="shared" si="500"/>
        <v>-7.8360235878935596</v>
      </c>
      <c r="BM244" s="18">
        <f>IF(ISNUMBER(BK244),BM243+BK244*0.5,IF(ISNUMBER(BK445),0,""))</f>
        <v>770.34451740142003</v>
      </c>
      <c r="BN244" s="18">
        <f>IF(ISNUMBER(BL244),BN243+BL244*0.5,IF(ISNUMBER(BL445),0,""))</f>
        <v>903.00853568152104</v>
      </c>
      <c r="BO244" s="18">
        <f>IF(ISNUMBER(BM244), BM244*COS(RADIANS(-$C244+Графики!$B$3))+BN244*SIN(RADIANS(-$C244+Графики!$B$3)),"")</f>
        <v>770.34451740142003</v>
      </c>
      <c r="BP244" s="19">
        <f>IF(ISNUMBER(BM244), BM244*COS(RADIANS(-$C244+Графики!$B$5))+BN244*SIN(RADIANS(-$C244+Графики!$B$5)),"")</f>
        <v>903.00853568152104</v>
      </c>
      <c r="BQ244" s="24">
        <v>1.3826827685846581</v>
      </c>
      <c r="BR244" s="25">
        <v>-1.3763826701300117</v>
      </c>
      <c r="BS244" s="25">
        <v>0.39260085643198706</v>
      </c>
      <c r="BT244" s="25">
        <v>-0.32355921648721064</v>
      </c>
      <c r="BU244" s="18">
        <f t="shared" si="501"/>
        <v>-24.07506179949273</v>
      </c>
      <c r="BV244" s="18">
        <f t="shared" si="502"/>
        <v>-6.2496349381918055</v>
      </c>
      <c r="BW244" s="18">
        <f>IF(ISNUMBER(BU244),BW243+BU244*0.5,IF(ISNUMBER(BU445),0,""))</f>
        <v>774.25636255268739</v>
      </c>
      <c r="BX244" s="18">
        <f>IF(ISNUMBER(BV244),BX243+BV244*0.5,IF(ISNUMBER(BV445),0,""))</f>
        <v>912.98572697728343</v>
      </c>
      <c r="BY244" s="18">
        <f>IF(ISNUMBER(BW244), BW244*COS(RADIANS(-$C244+Графики!$B$3))+BX244*SIN(RADIANS(-$C244+Графики!$B$3)),"")</f>
        <v>774.25636255268739</v>
      </c>
      <c r="BZ244" s="19">
        <f>IF(ISNUMBER(BW244), BW244*COS(RADIANS(-$C244+Графики!$B$5))+BX244*SIN(RADIANS(-$C244+Графики!$B$5)),"")</f>
        <v>912.98572697728343</v>
      </c>
      <c r="CA244" s="29">
        <v>1.3431952910383451</v>
      </c>
      <c r="CB244" s="25">
        <v>-1.388264161399497</v>
      </c>
      <c r="CC244" s="25">
        <v>0.2806379279615091</v>
      </c>
      <c r="CD244" s="25">
        <v>-0.32743897702849484</v>
      </c>
      <c r="CE244" s="18">
        <f t="shared" si="503"/>
        <v>-23.8342232525107</v>
      </c>
      <c r="CF244" s="18">
        <f t="shared" si="504"/>
        <v>-5.3064471448969108</v>
      </c>
      <c r="CG244" s="18">
        <f>IF(ISNUMBER(CE244),CG243+CE244*0.5,IF(ISNUMBER(CE445),0,""))</f>
        <v>782.00196175297674</v>
      </c>
      <c r="CH244" s="18">
        <f>IF(ISNUMBER(CF244),CH243+CF244*0.5,IF(ISNUMBER(CF445),0,""))</f>
        <v>925.3799529128936</v>
      </c>
      <c r="CI244" s="18">
        <f>IF(ISNUMBER(CG244), CG244*COS(RADIANS(-$C244+Графики!$B$3))+CH244*SIN(RADIANS(-$C244+Графики!$B$3)),"")</f>
        <v>782.00196175297674</v>
      </c>
      <c r="CJ244" s="19">
        <f>IF(ISNUMBER(CG244), CG244*COS(RADIANS(-$C244+Графики!$B$5))+CH244*SIN(RADIANS(-$C244+Графики!$B$5)),"")</f>
        <v>925.3799529128936</v>
      </c>
      <c r="CK244" s="24">
        <v>1.4541335287909054</v>
      </c>
      <c r="CL244" s="25">
        <v>-1.4899152885390841</v>
      </c>
      <c r="CM244" s="25">
        <v>0.46409843173753274</v>
      </c>
      <c r="CN244" s="25">
        <v>-0.49677640148750202</v>
      </c>
      <c r="CO244" s="18">
        <f t="shared" si="505"/>
        <v>-25.688846344561124</v>
      </c>
      <c r="CP244" s="18">
        <f t="shared" si="506"/>
        <v>-8.3851165067149154</v>
      </c>
      <c r="CQ244" s="18">
        <f>IF(ISNUMBER(CO244),CQ243+CO244*0.5,IF(ISNUMBER(CO445),0,""))</f>
        <v>776.47017393742783</v>
      </c>
      <c r="CR244" s="18">
        <f>IF(ISNUMBER(CP244),CR243+CP244*0.5,IF(ISNUMBER(CP445),0,""))</f>
        <v>917.46159305482706</v>
      </c>
      <c r="CS244" s="18">
        <f>IF(ISNUMBER(CQ244), CQ244*COS(RADIANS(-$C244+Графики!$B$3))+CR244*SIN(RADIANS(-$C244+Графики!$B$3)),"")</f>
        <v>776.47017393742783</v>
      </c>
      <c r="CT244" s="19">
        <f>IF(ISNUMBER(CQ244), CQ244*COS(RADIANS(-$C244+Графики!$B$5))+CR244*SIN(RADIANS(-$C244+Графики!$B$5)),"")</f>
        <v>917.46159305482706</v>
      </c>
      <c r="CU244" s="24">
        <v>1.3510213119131789</v>
      </c>
      <c r="CV244" s="25">
        <v>-1.4812114316581175</v>
      </c>
      <c r="CW244" s="25">
        <v>0.4574034131948429</v>
      </c>
      <c r="CX244" s="25">
        <v>-0.47705790619366173</v>
      </c>
      <c r="CY244" s="18">
        <f t="shared" si="507"/>
        <v>-24.713376967462352</v>
      </c>
      <c r="CZ244" s="18">
        <f t="shared" si="508"/>
        <v>-8.1546229977068236</v>
      </c>
      <c r="DA244" s="18">
        <f>IF(ISNUMBER(CY244),DA243+CY244*0.5,IF(ISNUMBER(CY445),0,""))</f>
        <v>771.3139377201079</v>
      </c>
      <c r="DB244" s="18">
        <f>IF(ISNUMBER(CZ244),DB243+CZ244*0.5,IF(ISNUMBER(CZ445),0,""))</f>
        <v>919.36710567856323</v>
      </c>
      <c r="DC244" s="18">
        <f>IF(ISNUMBER(DA244), DA244*COS(RADIANS(-$C244+Графики!$B$3))+DB244*SIN(RADIANS(-$C244+Графики!$B$3)),"")</f>
        <v>771.3139377201079</v>
      </c>
      <c r="DD244" s="19">
        <f>IF(ISNUMBER(DA244), DA244*COS(RADIANS(-$C244+Графики!$B$5))+DB244*SIN(RADIANS(-$C244+Графики!$B$5)),"")</f>
        <v>919.36710567856323</v>
      </c>
      <c r="DE244" s="24">
        <v>1.3498005333077672</v>
      </c>
      <c r="DF244" s="25">
        <v>-1.3392063902320075</v>
      </c>
      <c r="DG244" s="25">
        <v>0.36820239312816194</v>
      </c>
      <c r="DH244" s="25">
        <v>-0.42162099031138345</v>
      </c>
      <c r="DI244" s="18">
        <f t="shared" si="509"/>
        <v>-23.463858663784571</v>
      </c>
      <c r="DJ244" s="18">
        <f t="shared" si="510"/>
        <v>-6.8924547018836844</v>
      </c>
      <c r="DK244" s="18">
        <f>IF(ISNUMBER(DI244),DK243+DI244*0.5,IF(ISNUMBER(DI445),0,""))</f>
        <v>762.41439432750792</v>
      </c>
      <c r="DL244" s="18">
        <f>IF(ISNUMBER(DJ244),DL243+DJ244*0.5,IF(ISNUMBER(DJ445),0,""))</f>
        <v>918.55287873438158</v>
      </c>
      <c r="DM244" s="18">
        <f>IF(ISNUMBER(DK244), DK244*COS(RADIANS(-$C244+Графики!$B$3))+DL244*SIN(RADIANS(-$C244+Графики!$B$3)),"")</f>
        <v>762.41439432750792</v>
      </c>
      <c r="DN244" s="19">
        <f>IF(ISNUMBER(DK244), DK244*COS(RADIANS(-$C244+Графики!$B$5))+DL244*SIN(RADIANS(-$C244+Графики!$B$5)),"")</f>
        <v>918.55287873438158</v>
      </c>
      <c r="DO244" s="24">
        <v>1.3092646048580048</v>
      </c>
      <c r="DP244" s="25">
        <v>-1.3425690317326222</v>
      </c>
      <c r="DQ244" s="25">
        <v>0.4743980554949635</v>
      </c>
      <c r="DR244" s="25">
        <v>-0.36348790666907171</v>
      </c>
      <c r="DS244" s="18">
        <f t="shared" si="511"/>
        <v>-23.139548620767833</v>
      </c>
      <c r="DT244" s="18">
        <f t="shared" si="512"/>
        <v>-7.311869243496842</v>
      </c>
      <c r="DU244" s="18">
        <f>IF(ISNUMBER(DS244),DU243+DS244*0.5,IF(ISNUMBER(DS445),0,""))</f>
        <v>782.11488193937043</v>
      </c>
      <c r="DV244" s="18">
        <f>IF(ISNUMBER(DT244),DV243+DT244*0.5,IF(ISNUMBER(DT445),0,""))</f>
        <v>918.61286731747919</v>
      </c>
      <c r="DW244" s="18">
        <f>IF(ISNUMBER(DU244), DU244*COS(RADIANS(-$C244+Графики!$B$3))+DV244*SIN(RADIANS(-$C244+Графики!$B$3)),"")</f>
        <v>782.11488193937043</v>
      </c>
      <c r="DX244" s="19">
        <f>IF(ISNUMBER(DU244), DU244*COS(RADIANS(-$C244+Графики!$B$5))+DV244*SIN(RADIANS(-$C244+Графики!$B$5)),"")</f>
        <v>918.61286731747919</v>
      </c>
      <c r="DY244" s="24">
        <v>1.3095587069123176</v>
      </c>
      <c r="DZ244" s="25">
        <v>-1.360199785092703</v>
      </c>
      <c r="EA244" s="25">
        <v>0.2990811199527097</v>
      </c>
      <c r="EB244" s="25">
        <v>-0.46318673099597452</v>
      </c>
      <c r="EC244" s="18">
        <f t="shared" si="513"/>
        <v>-23.295930326192948</v>
      </c>
      <c r="ED244" s="18">
        <f t="shared" si="514"/>
        <v>-6.6519928322530504</v>
      </c>
      <c r="EE244" s="18">
        <f>IF(ISNUMBER(EC244),EE243+EC244*0.5,IF(ISNUMBER(EC445),0,""))</f>
        <v>768.6507154595987</v>
      </c>
      <c r="EF244" s="18">
        <f>IF(ISNUMBER(ED244),EF243+ED244*0.5,IF(ISNUMBER(ED445),0,""))</f>
        <v>913.0367962591223</v>
      </c>
      <c r="EG244" s="18">
        <f>IF(ISNUMBER(EE244), EE244*COS(RADIANS(-$C244+Графики!$B$3))+EF244*SIN(RADIANS(-$C244+Графики!$B$3)),"")</f>
        <v>768.6507154595987</v>
      </c>
      <c r="EH244" s="19">
        <f>IF(ISNUMBER(EE244), EE244*COS(RADIANS(-$C244+Графики!$B$5))+EF244*SIN(RADIANS(-$C244+Графики!$B$5)),"")</f>
        <v>913.0367962591223</v>
      </c>
      <c r="EI244" s="24">
        <v>1.4500476803555031</v>
      </c>
      <c r="EJ244" s="25">
        <v>-1.4578852139193057</v>
      </c>
      <c r="EK244" s="25">
        <v>0.27689809028481793</v>
      </c>
      <c r="EL244" s="25">
        <v>-0.45650567263961961</v>
      </c>
      <c r="EM244" s="18">
        <f t="shared" si="515"/>
        <v>-25.373778199498691</v>
      </c>
      <c r="EN244" s="18">
        <f t="shared" si="516"/>
        <v>-6.400111511017827</v>
      </c>
      <c r="EO244" s="18">
        <f>IF(ISNUMBER(EM244),EO243+EM244*0.5,IF(ISNUMBER(EM445),0,""))</f>
        <v>775.70509416491461</v>
      </c>
      <c r="EP244" s="18">
        <f>IF(ISNUMBER(EN244),EP243+EN244*0.5,IF(ISNUMBER(EN445),0,""))</f>
        <v>915.72562134426346</v>
      </c>
      <c r="EQ244" s="18">
        <f>IF(ISNUMBER(EO244), EO244*COS(RADIANS(-$C244+Графики!$B$3))+EP244*SIN(RADIANS(-$C244+Графики!$B$3)),"")</f>
        <v>775.70509416491461</v>
      </c>
      <c r="ER244" s="19">
        <f>IF(ISNUMBER(EO244), EO244*COS(RADIANS(-$C244+Графики!$B$5))+EP244*SIN(RADIANS(-$C244+Графики!$B$5)),"")</f>
        <v>915.72562134426346</v>
      </c>
      <c r="ES244" s="24">
        <v>1.39446315754304</v>
      </c>
      <c r="ET244" s="25">
        <v>-1.3982842319250437</v>
      </c>
      <c r="EU244" s="25">
        <v>0.40301406032032605</v>
      </c>
      <c r="EV244" s="25">
        <v>-0.44039056300321233</v>
      </c>
      <c r="EW244" s="18">
        <f t="shared" si="517"/>
        <v>-24.368906030187741</v>
      </c>
      <c r="EX244" s="18">
        <f t="shared" si="518"/>
        <v>-7.3600273513658356</v>
      </c>
      <c r="EY244" s="18">
        <f>IF(ISNUMBER(EW244),EY243+EW244*0.5,IF(ISNUMBER(EW445),0,""))</f>
        <v>761.97133894109061</v>
      </c>
      <c r="EZ244" s="18">
        <f>IF(ISNUMBER(EX244),EZ243+EX244*0.5,IF(ISNUMBER(EX445),0,""))</f>
        <v>916.94960302393577</v>
      </c>
      <c r="FA244" s="18">
        <f>IF(ISNUMBER(EY244), EY244*COS(RADIANS(-$C244+Графики!$B$3))+EZ244*SIN(RADIANS(-$C244+Графики!$B$3)),"")</f>
        <v>761.97133894109061</v>
      </c>
      <c r="FB244" s="19">
        <f>IF(ISNUMBER(EY244), EY244*COS(RADIANS(-$C244+Графики!$B$5))+EZ244*SIN(RADIANS(-$C244+Графики!$B$5)),"")</f>
        <v>916.94960302393577</v>
      </c>
      <c r="FC244" s="24">
        <v>1.3556167786920392</v>
      </c>
      <c r="FD244" s="25">
        <v>-1.3476457872723882</v>
      </c>
      <c r="FE244" s="25">
        <v>0.28565272969188726</v>
      </c>
      <c r="FF244" s="25">
        <v>-0.38055249777469513</v>
      </c>
      <c r="FG244" s="18">
        <f t="shared" si="519"/>
        <v>-23.588228180367594</v>
      </c>
      <c r="FH244" s="18">
        <f t="shared" si="520"/>
        <v>-5.8137046064234479</v>
      </c>
      <c r="FI244" s="18">
        <f>IF(ISNUMBER(FG244),FI243+FG244*0.5,IF(ISNUMBER(FG445),0,""))</f>
        <v>771.10727253015762</v>
      </c>
      <c r="FJ244" s="18">
        <f>IF(ISNUMBER(FH244),FJ243+FH244*0.5,IF(ISNUMBER(FH445),0,""))</f>
        <v>918.45023977486403</v>
      </c>
      <c r="FK244" s="18">
        <f>IF(ISNUMBER(FI244), FI244*COS(RADIANS(-$C244+Графики!$B$3))+FJ244*SIN(RADIANS(-$C244+Графики!$B$3)),"")</f>
        <v>771.10727253015762</v>
      </c>
      <c r="FL244" s="19">
        <f>IF(ISNUMBER(FI244), FI244*COS(RADIANS(-$C244+Графики!$B$5))+FJ244*SIN(RADIANS(-$C244+Графики!$B$5)),"")</f>
        <v>918.45023977486403</v>
      </c>
      <c r="FM244" s="24">
        <v>1.4585694157064863</v>
      </c>
      <c r="FN244" s="25">
        <v>-1.4515995470890382</v>
      </c>
      <c r="FO244" s="25">
        <v>0.29293962284948938</v>
      </c>
      <c r="FP244" s="25">
        <v>-0.3759782009990561</v>
      </c>
      <c r="FQ244" s="18">
        <f t="shared" si="521"/>
        <v>-25.393285291012653</v>
      </c>
      <c r="FR244" s="18">
        <f t="shared" si="522"/>
        <v>-5.8373760738157916</v>
      </c>
      <c r="FS244" s="18">
        <f>IF(ISNUMBER(FQ244),FS243+FQ244*0.5,IF(ISNUMBER(FQ445),0,""))</f>
        <v>772.36964555728298</v>
      </c>
      <c r="FT244" s="18">
        <f>IF(ISNUMBER(FR244),FT243+FR244*0.5,IF(ISNUMBER(FR445),0,""))</f>
        <v>911.78599234243097</v>
      </c>
      <c r="FU244" s="18">
        <f>IF(ISNUMBER(FS244), FS244*COS(RADIANS(-$C244+Графики!$B$3))+FT244*SIN(RADIANS(-$C244+Графики!$B$3)),"")</f>
        <v>772.36964555728298</v>
      </c>
      <c r="FV244" s="19">
        <f>IF(ISNUMBER(FS244), FS244*COS(RADIANS(-$C244+Графики!$B$5))+FT244*SIN(RADIANS(-$C244+Графики!$B$5)),"")</f>
        <v>911.78599234243097</v>
      </c>
      <c r="FW244" s="24">
        <v>1.2967319142332074</v>
      </c>
      <c r="FX244" s="25">
        <v>-1.4055475025735031</v>
      </c>
      <c r="FY244" s="25">
        <v>0.37834618134263565</v>
      </c>
      <c r="FZ244" s="25">
        <v>-0.47381909353974472</v>
      </c>
      <c r="GA244" s="18">
        <f t="shared" si="523"/>
        <v>-23.579650971774115</v>
      </c>
      <c r="GB244" s="18">
        <f t="shared" si="524"/>
        <v>-7.4364763662370281</v>
      </c>
      <c r="GC244" s="18">
        <f>IF(ISNUMBER(GA244),GC243+GA244*0.5,IF(ISNUMBER(GA445),0,""))</f>
        <v>778.4848479712058</v>
      </c>
      <c r="GD244" s="18">
        <f>IF(ISNUMBER(GB244),GD243+GB244*0.5,IF(ISNUMBER(GB445),0,""))</f>
        <v>903.7484494568115</v>
      </c>
      <c r="GE244" s="18">
        <f>IF(ISNUMBER(GC244), GC244*COS(RADIANS(-$C244+Графики!$B$3))+GD244*SIN(RADIANS(-$C244+Графики!$B$3)),"")</f>
        <v>778.4848479712058</v>
      </c>
      <c r="GF244" s="19">
        <f>IF(ISNUMBER(GC244), GC244*COS(RADIANS(-$C244+Графики!$B$5))+GD244*SIN(RADIANS(-$C244+Графики!$B$5)),"")</f>
        <v>903.7484494568115</v>
      </c>
      <c r="GG244" s="24">
        <v>1.3684590354065373</v>
      </c>
      <c r="GH244" s="25">
        <v>-1.444397587127574</v>
      </c>
      <c r="GI244" s="25">
        <v>0.30917828168064809</v>
      </c>
      <c r="GJ244" s="25">
        <v>-0.3309414292352969</v>
      </c>
      <c r="GK244" s="18">
        <f t="shared" si="525"/>
        <v>-24.544339704184992</v>
      </c>
      <c r="GL244" s="18">
        <f t="shared" si="526"/>
        <v>-5.5860692293490342</v>
      </c>
      <c r="GM244" s="18">
        <f>IF(ISNUMBER(GK244),GM243+GK244*0.5,IF(ISNUMBER(GK445),0,""))</f>
        <v>778.68166892461511</v>
      </c>
      <c r="GN244" s="18">
        <f>IF(ISNUMBER(GL244),GN243+GL244*0.5,IF(ISNUMBER(GL445),0,""))</f>
        <v>919.35140499992542</v>
      </c>
      <c r="GO244" s="18">
        <f>IF(ISNUMBER(GM244), GM244*COS(RADIANS(-$C244+Графики!$B$3))+GN244*SIN(RADIANS(-$C244+Графики!$B$3)),"")</f>
        <v>778.68166892461511</v>
      </c>
      <c r="GP244" s="19">
        <f>IF(ISNUMBER(GM244), GM244*COS(RADIANS(-$C244+Графики!$B$5))+GN244*SIN(RADIANS(-$C244+Графики!$B$5)),"")</f>
        <v>919.35140499992542</v>
      </c>
      <c r="GQ244" s="24">
        <v>1.457766104066109</v>
      </c>
      <c r="GR244" s="25">
        <v>-1.2972806846328253</v>
      </c>
      <c r="GS244" s="25">
        <v>0.35429553586861973</v>
      </c>
      <c r="GT244" s="25">
        <v>-0.43096892362913142</v>
      </c>
      <c r="GU244" s="18">
        <f t="shared" si="527"/>
        <v>-24.04000261228332</v>
      </c>
      <c r="GV244" s="18">
        <f t="shared" si="528"/>
        <v>-6.8526715248754071</v>
      </c>
      <c r="GW244" s="18">
        <f>IF(ISNUMBER(GU244),GW243+GU244*0.5,IF(ISNUMBER(GU445),0,""))</f>
        <v>775.28207134282161</v>
      </c>
      <c r="GX244" s="18">
        <f>IF(ISNUMBER(GV244),GX243+GV244*0.5,IF(ISNUMBER(GV445),0,""))</f>
        <v>916.76428748180911</v>
      </c>
      <c r="GY244" s="18">
        <f>IF(ISNUMBER(GW244), GW244*COS(RADIANS(-$C244+Графики!$B$3))+GX244*SIN(RADIANS(-$C244+Графики!$B$3)),"")</f>
        <v>775.28207134282161</v>
      </c>
      <c r="GZ244" s="19">
        <f>IF(ISNUMBER(GW244), GW244*COS(RADIANS(-$C244+Графики!$B$5))+GX244*SIN(RADIANS(-$C244+Графики!$B$5)),"")</f>
        <v>916.76428748180911</v>
      </c>
      <c r="HA244" s="24">
        <v>1.3014731653147842</v>
      </c>
      <c r="HB244" s="25">
        <v>-1.453784778713211</v>
      </c>
      <c r="HC244" s="25">
        <v>0.28112877695222127</v>
      </c>
      <c r="HD244" s="25">
        <v>-0.3381057556748952</v>
      </c>
      <c r="HE244" s="18">
        <f t="shared" si="529"/>
        <v>-24.041844757566388</v>
      </c>
      <c r="HF244" s="18">
        <f t="shared" si="530"/>
        <v>-5.4038144181966086</v>
      </c>
      <c r="HG244" s="18">
        <f>IF(ISNUMBER(HE244),HG243+HE244*0.5,IF(ISNUMBER(HE445),0,""))</f>
        <v>777.74562591495567</v>
      </c>
      <c r="HH244" s="18">
        <f>IF(ISNUMBER(HF244),HH243+HF244*0.5,IF(ISNUMBER(HF445),0,""))</f>
        <v>909.50393225382732</v>
      </c>
      <c r="HI244" s="18">
        <f>IF(ISNUMBER(HG244), HG244*COS(RADIANS(-$C244+Графики!$B$3))+HH244*SIN(RADIANS(-$C244+Графики!$B$3)),"")</f>
        <v>777.74562591495567</v>
      </c>
      <c r="HJ244" s="19">
        <f>IF(ISNUMBER(HG244), HG244*COS(RADIANS(-$C244+Графики!$B$5))+HH244*SIN(RADIANS(-$C244+Графики!$B$5)),"")</f>
        <v>909.50393225382732</v>
      </c>
      <c r="HK244" s="24">
        <v>1.4818047915375532</v>
      </c>
      <c r="HL244" s="25">
        <v>-1.3546466109242923</v>
      </c>
      <c r="HM244" s="25">
        <v>0.46697576965176635</v>
      </c>
      <c r="HN244" s="25">
        <v>-0.42250521784272199</v>
      </c>
      <c r="HO244" s="18">
        <f t="shared" si="531"/>
        <v>-24.750180450498096</v>
      </c>
      <c r="HP244" s="18">
        <f t="shared" si="532"/>
        <v>-7.7621079858057973</v>
      </c>
      <c r="HQ244" s="18">
        <f>IF(ISNUMBER(HO244),HQ243+HO244*0.5,IF(ISNUMBER(HO445),0,""))</f>
        <v>774.73266352903534</v>
      </c>
      <c r="HR244" s="18">
        <f>IF(ISNUMBER(HP244),HR243+HP244*0.5,IF(ISNUMBER(HP445),0,""))</f>
        <v>924.75045809387825</v>
      </c>
      <c r="HS244" s="18">
        <f>IF(ISNUMBER(HQ244), HQ244*COS(RADIANS(-$C244+Графики!$B$3))+HR244*SIN(RADIANS(-$C244+Графики!$B$3)),"")</f>
        <v>774.73266352903534</v>
      </c>
      <c r="HT244" s="19">
        <f>IF(ISNUMBER(HQ244), HQ244*COS(RADIANS(-$C244+Графики!$B$5))+HR244*SIN(RADIANS(-$C244+Графики!$B$5)),"")</f>
        <v>924.75045809387825</v>
      </c>
      <c r="HU244" s="24">
        <v>1.4180015885282926</v>
      </c>
      <c r="HV244" s="25">
        <v>-1.3791161202386886</v>
      </c>
      <c r="HW244" s="25">
        <v>0.33670657286418593</v>
      </c>
      <c r="HX244" s="25">
        <v>-0.45487774253147562</v>
      </c>
      <c r="HY244" s="18">
        <f t="shared" si="533"/>
        <v>-24.407032917267127</v>
      </c>
      <c r="HZ244" s="18">
        <f t="shared" si="534"/>
        <v>-6.9078213663212926</v>
      </c>
      <c r="IA244" s="18">
        <f>IF(ISNUMBER(HY244),IA243+HY244*0.5,IF(ISNUMBER(HY445),0,""))</f>
        <v>775.05803294024895</v>
      </c>
      <c r="IB244" s="18">
        <f>IF(ISNUMBER(HZ244),IB243+HZ244*0.5,IF(ISNUMBER(HZ445),0,""))</f>
        <v>904.4732300728989</v>
      </c>
      <c r="IC244" s="18">
        <f>IF(ISNUMBER(IA244), IA244*COS(RADIANS(-$C244+Графики!$B$3))+IB244*SIN(RADIANS(-$C244+Графики!$B$3)),"")</f>
        <v>775.05803294024895</v>
      </c>
      <c r="ID244" s="19">
        <f>IF(ISNUMBER(IA244), IA244*COS(RADIANS(-$C244+Графики!$B$5))+IB244*SIN(RADIANS(-$C244+Графики!$B$5)),"")</f>
        <v>904.4732300728989</v>
      </c>
      <c r="IE244" s="24">
        <v>1.3121159314338793</v>
      </c>
      <c r="IF244" s="25">
        <v>-1.4850845700328887</v>
      </c>
      <c r="IG244" s="25">
        <v>0.34812682364460856</v>
      </c>
      <c r="IH244" s="25">
        <v>-0.31372780504828995</v>
      </c>
      <c r="II244" s="18">
        <f t="shared" si="535"/>
        <v>-24.407755204634071</v>
      </c>
      <c r="IJ244" s="18">
        <f t="shared" si="536"/>
        <v>-5.775739107342754</v>
      </c>
      <c r="IK244" s="18">
        <f>IF(ISNUMBER(II244),IK243+II244*0.5,IF(ISNUMBER(II445),0,""))</f>
        <v>771.51824314980774</v>
      </c>
      <c r="IL244" s="18">
        <f>IF(ISNUMBER(IJ244),IL243+IJ244*0.5,IF(ISNUMBER(IJ445),0,""))</f>
        <v>907.96349157084023</v>
      </c>
      <c r="IM244" s="18">
        <f>IF(ISNUMBER(IK244), IK244*COS(RADIANS(-$C244+Графики!$B$3))+IL244*SIN(RADIANS(-$C244+Графики!$B$3)),"")</f>
        <v>771.51824314980774</v>
      </c>
      <c r="IN244" s="19">
        <f>IF(ISNUMBER(IK244), IK244*COS(RADIANS(-$C244+Графики!$B$5))+IL244*SIN(RADIANS(-$C244+Графики!$B$5)),"")</f>
        <v>907.96349157084023</v>
      </c>
      <c r="IO244" s="24">
        <v>1.4659545585172475</v>
      </c>
      <c r="IP244" s="25">
        <v>-1.4332626123707728</v>
      </c>
      <c r="IQ244" s="25">
        <v>0.32765448484756488</v>
      </c>
      <c r="IR244" s="25">
        <v>-0.48995418212190267</v>
      </c>
      <c r="IS244" s="18">
        <f t="shared" si="537"/>
        <v>-25.297743579716347</v>
      </c>
      <c r="IT244" s="18">
        <f t="shared" si="538"/>
        <v>-7.1349210779873262</v>
      </c>
      <c r="IU244" s="18">
        <f>IF(ISNUMBER(IS244),IU243+IS244*0.5,IF(ISNUMBER(IS445),0,""))</f>
        <v>766.09025279662501</v>
      </c>
      <c r="IV244" s="18">
        <f>IF(ISNUMBER(IT244),IV243+IT244*0.5,IF(ISNUMBER(IT445),0,""))</f>
        <v>916.56839798966519</v>
      </c>
      <c r="IW244" s="18">
        <f>IF(ISNUMBER(IU244), IU244*COS(RADIANS(-$C244+Графики!$B$3))+IV244*SIN(RADIANS(-$C244+Графики!$B$3)),"")</f>
        <v>766.09025279662501</v>
      </c>
      <c r="IX244" s="19">
        <f>IF(ISNUMBER(IU244), IU244*COS(RADIANS(-$C244+Графики!$B$5))+IV244*SIN(RADIANS(-$C244+Графики!$B$5)),"")</f>
        <v>916.56839798966519</v>
      </c>
    </row>
    <row r="245" spans="1:258" s="88" customFormat="1" x14ac:dyDescent="0.25">
      <c r="A245" s="44">
        <v>245</v>
      </c>
      <c r="B245" s="50">
        <v>0</v>
      </c>
      <c r="C245" s="11">
        <f>IF(Графики!$A$7="Расчитывать с учетом закручивания скважины",B245,0)</f>
        <v>0</v>
      </c>
      <c r="D245" s="47">
        <v>121</v>
      </c>
      <c r="E245" s="34">
        <f>IF(ISNUMBER(INDEX($I$1:$IX$303,$A245,E$1) ),INDEX($I$1:$IX$303,$A245,E$1),0)</f>
        <v>-18.321566789295009</v>
      </c>
      <c r="F245" s="35">
        <f>IF(ISNUMBER(INDEX($I$1:$IX$303,$A245,F$1) ),INDEX($I$1:$IX$303,$A245,F$1),0)</f>
        <v>-8.0731704567784828</v>
      </c>
      <c r="G245" s="35">
        <f>IF(ISNUMBER(INDEX($I$1:$IX$303,$A245,G$1) ),INDEX($I$1:$IX$303,$A245,G$1)-$G$305,0)</f>
        <v>-212.43524135890823</v>
      </c>
      <c r="H245" s="36">
        <f>IF(ISNUMBER(INDEX($I$1:$IX$303,$A245,H$1) ),INDEX($I$1:$IX$303,$A245,H$1)-$H$305,0)</f>
        <v>-241.30088118711853</v>
      </c>
      <c r="I245" s="29">
        <v>1.0542615305686112</v>
      </c>
      <c r="J245" s="25">
        <v>-1.0453528491519821</v>
      </c>
      <c r="K245" s="25">
        <v>0.45626075564122759</v>
      </c>
      <c r="L245" s="25">
        <v>-0.46886648283191545</v>
      </c>
      <c r="M245" s="18">
        <f t="shared" si="489"/>
        <v>-18.321566789295009</v>
      </c>
      <c r="N245" s="18">
        <f t="shared" si="490"/>
        <v>-8.0731704567784828</v>
      </c>
      <c r="O245" s="18">
        <f>IF(ISNUMBER(M245),O244+M245*0.5,IF(ISNUMBER(M446),0,""))</f>
        <v>765.48091453050642</v>
      </c>
      <c r="P245" s="18">
        <f>IF(ISNUMBER(N245),P244+N245*0.5,IF(ISNUMBER(N446),0,""))</f>
        <v>914.12878229691898</v>
      </c>
      <c r="Q245" s="18">
        <f>IF(ISNUMBER(O245), O245*COS(RADIANS(-$C245+Графики!$B$3))+P245*SIN(RADIANS(-$C245+Графики!$B$3)),"")</f>
        <v>765.48091453050642</v>
      </c>
      <c r="R245" s="19">
        <f>IF(ISNUMBER(O245), O245*COS(RADIANS(-$C245+Графики!$B$5))+P245*SIN(RADIANS(-$C245+Графики!$B$5)),"")</f>
        <v>914.12878229691898</v>
      </c>
      <c r="S245" s="29">
        <v>1.0927704432702479</v>
      </c>
      <c r="T245" s="25">
        <v>-1.1146841848394762</v>
      </c>
      <c r="U245" s="25">
        <v>0.47892999495898869</v>
      </c>
      <c r="V245" s="25">
        <v>-0.54702512337188225</v>
      </c>
      <c r="W245" s="18">
        <f t="shared" si="491"/>
        <v>-19.262484272889434</v>
      </c>
      <c r="X245" s="18">
        <f t="shared" si="492"/>
        <v>-8.9530277844296062</v>
      </c>
      <c r="Y245" s="18">
        <f>IF(ISNUMBER(W245),Y244+W245*0.5,IF(ISNUMBER(W446),0,""))</f>
        <v>763.7933144457312</v>
      </c>
      <c r="Z245" s="18">
        <f>IF(ISNUMBER(X245),Z244+X245*0.5,IF(ISNUMBER(X446),0,""))</f>
        <v>912.97763791407795</v>
      </c>
      <c r="AA245" s="18">
        <f>IF(ISNUMBER(Y245), Y245*COS(RADIANS(-$C245+Графики!$B$3))+Z245*SIN(RADIANS(-$C245+Графики!$B$3)),"")</f>
        <v>763.7933144457312</v>
      </c>
      <c r="AB245" s="18">
        <f>IF(ISNUMBER(Y245), Y245*COS(RADIANS(-$C245+Графики!$B$5))+Z245*SIN(RADIANS(-$C245+Графики!$B$5)),"")</f>
        <v>912.97763791407795</v>
      </c>
      <c r="AC245" s="24">
        <v>1.1716895492205062</v>
      </c>
      <c r="AD245" s="25">
        <v>-1.0445565936076249</v>
      </c>
      <c r="AE245" s="25">
        <v>0.55038065572717898</v>
      </c>
      <c r="AF245" s="25">
        <v>-0.5140533992329761</v>
      </c>
      <c r="AG245" s="18">
        <f t="shared" si="493"/>
        <v>-19.339190420538326</v>
      </c>
      <c r="AH245" s="18">
        <f t="shared" si="494"/>
        <v>-9.288805883525006</v>
      </c>
      <c r="AI245" s="18">
        <f>IF(ISNUMBER(AG245),AI244+AG245*0.5,IF(ISNUMBER(AG446),0,""))</f>
        <v>762.70010011368845</v>
      </c>
      <c r="AJ245" s="18">
        <f>IF(ISNUMBER(AH245),AJ244+AH245*0.5,IF(ISNUMBER(AH446),0,""))</f>
        <v>914.61875919239151</v>
      </c>
      <c r="AK245" s="18">
        <f>IF(ISNUMBER(AI245), AI245*COS(RADIANS(-$C245+Графики!$B$3))+AJ245*SIN(RADIANS(-$C245+Графики!$B$3)),"")</f>
        <v>762.70010011368845</v>
      </c>
      <c r="AL245" s="19">
        <f>IF(ISNUMBER(AI245), AI245*COS(RADIANS(-$C245+Графики!$B$5))+AJ245*SIN(RADIANS(-$C245+Графики!$B$5)),"")</f>
        <v>914.61875919239151</v>
      </c>
      <c r="AM245" s="24">
        <v>1.0201901020241384</v>
      </c>
      <c r="AN245" s="25">
        <v>-1.0718490854656946</v>
      </c>
      <c r="AO245" s="25">
        <v>0.56865889954576665</v>
      </c>
      <c r="AP245" s="25">
        <v>-0.49048588685588612</v>
      </c>
      <c r="AQ245" s="18">
        <f t="shared" si="495"/>
        <v>-18.255471822521198</v>
      </c>
      <c r="AR245" s="18">
        <f t="shared" si="496"/>
        <v>-9.2426502892873152</v>
      </c>
      <c r="AS245" s="18">
        <f>IF(ISNUMBER(AQ245),AS244+AQ245*0.5,IF(ISNUMBER(AQ446),0,""))</f>
        <v>755.11609768926928</v>
      </c>
      <c r="AT245" s="18">
        <f>IF(ISNUMBER(AR245),AT244+AR245*0.5,IF(ISNUMBER(AR446),0,""))</f>
        <v>904.26983751569765</v>
      </c>
      <c r="AU245" s="18">
        <f>IF(ISNUMBER(AS245), AS245*COS(RADIANS(-$C245+Графики!$B$3))+AT245*SIN(RADIANS(-$C245+Графики!$B$3)),"")</f>
        <v>755.11609768926928</v>
      </c>
      <c r="AV245" s="19">
        <f>IF(ISNUMBER(AS245), AS245*COS(RADIANS(-$C245+Графики!$B$5))+AT245*SIN(RADIANS(-$C245+Графики!$B$5)),"")</f>
        <v>904.26983751569765</v>
      </c>
      <c r="AW245" s="24">
        <v>1.1484643963050152</v>
      </c>
      <c r="AX245" s="25">
        <v>-1.0923377838560595</v>
      </c>
      <c r="AY245" s="25">
        <v>0.39252140086609399</v>
      </c>
      <c r="AZ245" s="25">
        <v>-0.39696640482783141</v>
      </c>
      <c r="BA245" s="18">
        <f t="shared" si="497"/>
        <v>-19.553441749429336</v>
      </c>
      <c r="BB245" s="18">
        <f t="shared" si="498"/>
        <v>-6.889526303136023</v>
      </c>
      <c r="BC245" s="18">
        <f>IF(ISNUMBER(BA245),BC244+BA245*0.5,IF(ISNUMBER(BA446),0,""))</f>
        <v>751.88513463734398</v>
      </c>
      <c r="BD245" s="18">
        <f>IF(ISNUMBER(BB245),BD244+BB245*0.5,IF(ISNUMBER(BB446),0,""))</f>
        <v>911.5194232334178</v>
      </c>
      <c r="BE245" s="18">
        <f>IF(ISNUMBER(BC245), BC245*COS(RADIANS(-$C245+Графики!$B$3))+BD245*SIN(RADIANS(-$C245+Графики!$B$3)),"")</f>
        <v>751.88513463734398</v>
      </c>
      <c r="BF245" s="19">
        <f>IF(ISNUMBER(BC245), BC245*COS(RADIANS(-$C245+Графики!$B$5))+BD245*SIN(RADIANS(-$C245+Графики!$B$5)),"")</f>
        <v>911.5194232334178</v>
      </c>
      <c r="BG245" s="24">
        <v>1.0221564961193925</v>
      </c>
      <c r="BH245" s="25">
        <v>-1.0256770489320985</v>
      </c>
      <c r="BI245" s="25">
        <v>0.4273749958781945</v>
      </c>
      <c r="BJ245" s="25">
        <v>-0.56022368093737474</v>
      </c>
      <c r="BK245" s="18">
        <f t="shared" si="499"/>
        <v>-17.86976775562535</v>
      </c>
      <c r="BL245" s="18">
        <f t="shared" si="500"/>
        <v>-8.6183176076571506</v>
      </c>
      <c r="BM245" s="18">
        <f>IF(ISNUMBER(BK245),BM244+BK245*0.5,IF(ISNUMBER(BK446),0,""))</f>
        <v>761.40963352360734</v>
      </c>
      <c r="BN245" s="18">
        <f>IF(ISNUMBER(BL245),BN244+BL245*0.5,IF(ISNUMBER(BL446),0,""))</f>
        <v>898.69937687769243</v>
      </c>
      <c r="BO245" s="18">
        <f>IF(ISNUMBER(BM245), BM245*COS(RADIANS(-$C245+Графики!$B$3))+BN245*SIN(RADIANS(-$C245+Графики!$B$3)),"")</f>
        <v>761.40963352360734</v>
      </c>
      <c r="BP245" s="19">
        <f>IF(ISNUMBER(BM245), BM245*COS(RADIANS(-$C245+Графики!$B$5))+BN245*SIN(RADIANS(-$C245+Графики!$B$5)),"")</f>
        <v>898.69937687769243</v>
      </c>
      <c r="BQ245" s="24">
        <v>1.1588566372743718</v>
      </c>
      <c r="BR245" s="25">
        <v>-1.2110002280447063</v>
      </c>
      <c r="BS245" s="25">
        <v>0.54644451054701682</v>
      </c>
      <c r="BT245" s="25">
        <v>-0.46158810640240966</v>
      </c>
      <c r="BU245" s="18">
        <f t="shared" si="501"/>
        <v>-20.679428379189826</v>
      </c>
      <c r="BV245" s="18">
        <f t="shared" si="502"/>
        <v>-8.796630614426542</v>
      </c>
      <c r="BW245" s="18">
        <f>IF(ISNUMBER(BU245),BW244+BU245*0.5,IF(ISNUMBER(BU446),0,""))</f>
        <v>763.91664836309246</v>
      </c>
      <c r="BX245" s="18">
        <f>IF(ISNUMBER(BV245),BX244+BV245*0.5,IF(ISNUMBER(BV446),0,""))</f>
        <v>908.5874116700702</v>
      </c>
      <c r="BY245" s="18">
        <f>IF(ISNUMBER(BW245), BW245*COS(RADIANS(-$C245+Графики!$B$3))+BX245*SIN(RADIANS(-$C245+Графики!$B$3)),"")</f>
        <v>763.91664836309246</v>
      </c>
      <c r="BZ245" s="19">
        <f>IF(ISNUMBER(BW245), BW245*COS(RADIANS(-$C245+Графики!$B$5))+BX245*SIN(RADIANS(-$C245+Графики!$B$5)),"")</f>
        <v>908.5874116700702</v>
      </c>
      <c r="CA245" s="29">
        <v>1.146608817594716</v>
      </c>
      <c r="CB245" s="25">
        <v>-1.0663606452940648</v>
      </c>
      <c r="CC245" s="25">
        <v>0.38042168907580787</v>
      </c>
      <c r="CD245" s="25">
        <v>-0.43632851224207181</v>
      </c>
      <c r="CE245" s="18">
        <f t="shared" si="503"/>
        <v>-19.31060133361725</v>
      </c>
      <c r="CF245" s="18">
        <f t="shared" si="504"/>
        <v>-7.1274297424077924</v>
      </c>
      <c r="CG245" s="18">
        <f>IF(ISNUMBER(CE245),CG244+CE245*0.5,IF(ISNUMBER(CE446),0,""))</f>
        <v>772.34666108616807</v>
      </c>
      <c r="CH245" s="18">
        <f>IF(ISNUMBER(CF245),CH244+CF245*0.5,IF(ISNUMBER(CF446),0,""))</f>
        <v>921.81623804168976</v>
      </c>
      <c r="CI245" s="18">
        <f>IF(ISNUMBER(CG245), CG245*COS(RADIANS(-$C245+Графики!$B$3))+CH245*SIN(RADIANS(-$C245+Графики!$B$3)),"")</f>
        <v>772.34666108616807</v>
      </c>
      <c r="CJ245" s="19">
        <f>IF(ISNUMBER(CG245), CG245*COS(RADIANS(-$C245+Графики!$B$5))+CH245*SIN(RADIANS(-$C245+Графики!$B$5)),"")</f>
        <v>921.81623804168976</v>
      </c>
      <c r="CK245" s="24">
        <v>1.1414921888516054</v>
      </c>
      <c r="CL245" s="25">
        <v>-1.1531348273712854</v>
      </c>
      <c r="CM245" s="25">
        <v>0.51371051454490413</v>
      </c>
      <c r="CN245" s="25">
        <v>-0.53457033593484504</v>
      </c>
      <c r="CO245" s="18">
        <f t="shared" si="505"/>
        <v>-20.023060077038512</v>
      </c>
      <c r="CP245" s="18">
        <f t="shared" si="506"/>
        <v>-9.1478485716619797</v>
      </c>
      <c r="CQ245" s="18">
        <f>IF(ISNUMBER(CO245),CQ244+CO245*0.5,IF(ISNUMBER(CO446),0,""))</f>
        <v>766.45864389890858</v>
      </c>
      <c r="CR245" s="18">
        <f>IF(ISNUMBER(CP245),CR244+CP245*0.5,IF(ISNUMBER(CP446),0,""))</f>
        <v>912.88766876899604</v>
      </c>
      <c r="CS245" s="18">
        <f>IF(ISNUMBER(CQ245), CQ245*COS(RADIANS(-$C245+Графики!$B$3))+CR245*SIN(RADIANS(-$C245+Графики!$B$3)),"")</f>
        <v>766.45864389890858</v>
      </c>
      <c r="CT245" s="19">
        <f>IF(ISNUMBER(CQ245), CQ245*COS(RADIANS(-$C245+Графики!$B$5))+CR245*SIN(RADIANS(-$C245+Графики!$B$5)),"")</f>
        <v>912.88766876899604</v>
      </c>
      <c r="CU245" s="24">
        <v>1.1861738525421206</v>
      </c>
      <c r="CV245" s="25">
        <v>-1.0331724067042221</v>
      </c>
      <c r="CW245" s="25">
        <v>0.39306733402036764</v>
      </c>
      <c r="CX245" s="25">
        <v>-0.51279111275145761</v>
      </c>
      <c r="CY245" s="18">
        <f t="shared" si="507"/>
        <v>-19.366238973246411</v>
      </c>
      <c r="CZ245" s="18">
        <f t="shared" si="508"/>
        <v>-7.9050238942328468</v>
      </c>
      <c r="DA245" s="18">
        <f>IF(ISNUMBER(CY245),DA244+CY245*0.5,IF(ISNUMBER(CY446),0,""))</f>
        <v>761.63081823348466</v>
      </c>
      <c r="DB245" s="18">
        <f>IF(ISNUMBER(CZ245),DB244+CZ245*0.5,IF(ISNUMBER(CZ446),0,""))</f>
        <v>915.41459373144676</v>
      </c>
      <c r="DC245" s="18">
        <f>IF(ISNUMBER(DA245), DA245*COS(RADIANS(-$C245+Графики!$B$3))+DB245*SIN(RADIANS(-$C245+Графики!$B$3)),"")</f>
        <v>761.63081823348466</v>
      </c>
      <c r="DD245" s="19">
        <f>IF(ISNUMBER(DA245), DA245*COS(RADIANS(-$C245+Графики!$B$5))+DB245*SIN(RADIANS(-$C245+Графики!$B$5)),"")</f>
        <v>915.41459373144676</v>
      </c>
      <c r="DE245" s="24">
        <v>1.1394877778440964</v>
      </c>
      <c r="DF245" s="25">
        <v>-1.0258868098317293</v>
      </c>
      <c r="DG245" s="25">
        <v>0.5296622861312259</v>
      </c>
      <c r="DH245" s="25">
        <v>-0.52346496693725264</v>
      </c>
      <c r="DI245" s="18">
        <f t="shared" si="509"/>
        <v>-18.895333488048713</v>
      </c>
      <c r="DJ245" s="18">
        <f t="shared" si="510"/>
        <v>-9.1901396348575641</v>
      </c>
      <c r="DK245" s="18">
        <f>IF(ISNUMBER(DI245),DK244+DI245*0.5,IF(ISNUMBER(DI446),0,""))</f>
        <v>752.96672758348359</v>
      </c>
      <c r="DL245" s="18">
        <f>IF(ISNUMBER(DJ245),DL244+DJ245*0.5,IF(ISNUMBER(DJ446),0,""))</f>
        <v>913.95780891695279</v>
      </c>
      <c r="DM245" s="18">
        <f>IF(ISNUMBER(DK245), DK245*COS(RADIANS(-$C245+Графики!$B$3))+DL245*SIN(RADIANS(-$C245+Графики!$B$3)),"")</f>
        <v>752.96672758348359</v>
      </c>
      <c r="DN245" s="19">
        <f>IF(ISNUMBER(DK245), DK245*COS(RADIANS(-$C245+Графики!$B$5))+DL245*SIN(RADIANS(-$C245+Графики!$B$5)),"")</f>
        <v>913.95780891695279</v>
      </c>
      <c r="DO245" s="24">
        <v>1.119345924663141</v>
      </c>
      <c r="DP245" s="25">
        <v>-1.1555125246304454</v>
      </c>
      <c r="DQ245" s="25">
        <v>0.53100889207549296</v>
      </c>
      <c r="DR245" s="25">
        <v>-0.5417494373010272</v>
      </c>
      <c r="DS245" s="18">
        <f t="shared" si="511"/>
        <v>-19.850581075018216</v>
      </c>
      <c r="DT245" s="18">
        <f t="shared" si="512"/>
        <v>-9.36144572319904</v>
      </c>
      <c r="DU245" s="18">
        <f>IF(ISNUMBER(DS245),DU244+DS245*0.5,IF(ISNUMBER(DS446),0,""))</f>
        <v>772.18959140186132</v>
      </c>
      <c r="DV245" s="18">
        <f>IF(ISNUMBER(DT245),DV244+DT245*0.5,IF(ISNUMBER(DT446),0,""))</f>
        <v>913.93214445587967</v>
      </c>
      <c r="DW245" s="18">
        <f>IF(ISNUMBER(DU245), DU245*COS(RADIANS(-$C245+Графики!$B$3))+DV245*SIN(RADIANS(-$C245+Графики!$B$3)),"")</f>
        <v>772.18959140186132</v>
      </c>
      <c r="DX245" s="19">
        <f>IF(ISNUMBER(DU245), DU245*COS(RADIANS(-$C245+Графики!$B$5))+DV245*SIN(RADIANS(-$C245+Графики!$B$5)),"")</f>
        <v>913.93214445587967</v>
      </c>
      <c r="DY245" s="24">
        <v>1.0851924165457596</v>
      </c>
      <c r="DZ245" s="25">
        <v>-1.1264396574812048</v>
      </c>
      <c r="EA245" s="25">
        <v>0.43112954432818429</v>
      </c>
      <c r="EB245" s="25">
        <v>-0.58981810491597808</v>
      </c>
      <c r="EC245" s="18">
        <f t="shared" si="513"/>
        <v>-19.298932589035161</v>
      </c>
      <c r="ED245" s="18">
        <f t="shared" si="514"/>
        <v>-8.9093311159133961</v>
      </c>
      <c r="EE245" s="18">
        <f>IF(ISNUMBER(EC245),EE244+EC245*0.5,IF(ISNUMBER(EC446),0,""))</f>
        <v>759.00124916508116</v>
      </c>
      <c r="EF245" s="18">
        <f>IF(ISNUMBER(ED245),EF244+ED245*0.5,IF(ISNUMBER(ED446),0,""))</f>
        <v>908.58213070116562</v>
      </c>
      <c r="EG245" s="18">
        <f>IF(ISNUMBER(EE245), EE245*COS(RADIANS(-$C245+Графики!$B$3))+EF245*SIN(RADIANS(-$C245+Графики!$B$3)),"")</f>
        <v>759.00124916508116</v>
      </c>
      <c r="EH245" s="19">
        <f>IF(ISNUMBER(EE245), EE245*COS(RADIANS(-$C245+Графики!$B$5))+EF245*SIN(RADIANS(-$C245+Графики!$B$5)),"")</f>
        <v>908.58213070116562</v>
      </c>
      <c r="EI245" s="24">
        <v>1.0817647912359674</v>
      </c>
      <c r="EJ245" s="25">
        <v>-1.2120241709425108</v>
      </c>
      <c r="EK245" s="25">
        <v>0.43602416126751553</v>
      </c>
      <c r="EL245" s="25">
        <v>-0.47187029009355785</v>
      </c>
      <c r="EM245" s="18">
        <f t="shared" si="515"/>
        <v>-20.015748141512887</v>
      </c>
      <c r="EN245" s="18">
        <f t="shared" si="516"/>
        <v>-7.922790829669565</v>
      </c>
      <c r="EO245" s="18">
        <f>IF(ISNUMBER(EM245),EO244+EM245*0.5,IF(ISNUMBER(EM446),0,""))</f>
        <v>765.69722009415818</v>
      </c>
      <c r="EP245" s="18">
        <f>IF(ISNUMBER(EN245),EP244+EN245*0.5,IF(ISNUMBER(EN446),0,""))</f>
        <v>911.76422592942868</v>
      </c>
      <c r="EQ245" s="18">
        <f>IF(ISNUMBER(EO245), EO245*COS(RADIANS(-$C245+Графики!$B$3))+EP245*SIN(RADIANS(-$C245+Графики!$B$3)),"")</f>
        <v>765.69722009415818</v>
      </c>
      <c r="ER245" s="19">
        <f>IF(ISNUMBER(EO245), EO245*COS(RADIANS(-$C245+Графики!$B$5))+EP245*SIN(RADIANS(-$C245+Графики!$B$5)),"")</f>
        <v>911.76422592942868</v>
      </c>
      <c r="ES245" s="24">
        <v>1.1099509519744652</v>
      </c>
      <c r="ET245" s="25">
        <v>-1.1923166073883653</v>
      </c>
      <c r="EU245" s="25">
        <v>0.45587376321529804</v>
      </c>
      <c r="EV245" s="25">
        <v>-0.51388184368344947</v>
      </c>
      <c r="EW245" s="18">
        <f t="shared" si="517"/>
        <v>-20.089722982324506</v>
      </c>
      <c r="EX245" s="18">
        <f t="shared" si="518"/>
        <v>-8.4626131272763683</v>
      </c>
      <c r="EY245" s="18">
        <f>IF(ISNUMBER(EW245),EY244+EW245*0.5,IF(ISNUMBER(EW446),0,""))</f>
        <v>751.92647744992837</v>
      </c>
      <c r="EZ245" s="18">
        <f>IF(ISNUMBER(EX245),EZ244+EX245*0.5,IF(ISNUMBER(EX446),0,""))</f>
        <v>912.71829646029755</v>
      </c>
      <c r="FA245" s="18">
        <f>IF(ISNUMBER(EY245), EY245*COS(RADIANS(-$C245+Графики!$B$3))+EZ245*SIN(RADIANS(-$C245+Графики!$B$3)),"")</f>
        <v>751.92647744992837</v>
      </c>
      <c r="FB245" s="19">
        <f>IF(ISNUMBER(EY245), EY245*COS(RADIANS(-$C245+Графики!$B$5))+EZ245*SIN(RADIANS(-$C245+Графики!$B$5)),"")</f>
        <v>912.71829646029755</v>
      </c>
      <c r="FC245" s="24">
        <v>1.0330642653384412</v>
      </c>
      <c r="FD245" s="25">
        <v>-1.143268499747282</v>
      </c>
      <c r="FE245" s="25">
        <v>0.49621061778427444</v>
      </c>
      <c r="FF245" s="25">
        <v>-0.53906933711083216</v>
      </c>
      <c r="FG245" s="18">
        <f t="shared" si="519"/>
        <v>-18.990944466662199</v>
      </c>
      <c r="FH245" s="18">
        <f t="shared" si="520"/>
        <v>-9.0343990434019545</v>
      </c>
      <c r="FI245" s="18">
        <f>IF(ISNUMBER(FG245),FI244+FG245*0.5,IF(ISNUMBER(FG446),0,""))</f>
        <v>761.61180029682646</v>
      </c>
      <c r="FJ245" s="18">
        <f>IF(ISNUMBER(FH245),FJ244+FH245*0.5,IF(ISNUMBER(FH446),0,""))</f>
        <v>913.93304025316309</v>
      </c>
      <c r="FK245" s="18">
        <f>IF(ISNUMBER(FI245), FI245*COS(RADIANS(-$C245+Графики!$B$3))+FJ245*SIN(RADIANS(-$C245+Графики!$B$3)),"")</f>
        <v>761.61180029682646</v>
      </c>
      <c r="FL245" s="19">
        <f>IF(ISNUMBER(FI245), FI245*COS(RADIANS(-$C245+Графики!$B$5))+FJ245*SIN(RADIANS(-$C245+Графики!$B$5)),"")</f>
        <v>913.93304025316309</v>
      </c>
      <c r="FM245" s="24">
        <v>1.041284238830646</v>
      </c>
      <c r="FN245" s="25">
        <v>-1.1572807599211044</v>
      </c>
      <c r="FO245" s="25">
        <v>0.55430075727433858</v>
      </c>
      <c r="FP245" s="25">
        <v>-0.51428953844099157</v>
      </c>
      <c r="FQ245" s="18">
        <f t="shared" si="521"/>
        <v>-19.184921957699348</v>
      </c>
      <c r="FR245" s="18">
        <f t="shared" si="522"/>
        <v>-9.325074355490834</v>
      </c>
      <c r="FS245" s="18">
        <f>IF(ISNUMBER(FQ245),FS244+FQ245*0.5,IF(ISNUMBER(FQ446),0,""))</f>
        <v>762.77718457843332</v>
      </c>
      <c r="FT245" s="18">
        <f>IF(ISNUMBER(FR245),FT244+FR245*0.5,IF(ISNUMBER(FR446),0,""))</f>
        <v>907.12345516468554</v>
      </c>
      <c r="FU245" s="18">
        <f>IF(ISNUMBER(FS245), FS245*COS(RADIANS(-$C245+Графики!$B$3))+FT245*SIN(RADIANS(-$C245+Графики!$B$3)),"")</f>
        <v>762.77718457843332</v>
      </c>
      <c r="FV245" s="19">
        <f>IF(ISNUMBER(FS245), FS245*COS(RADIANS(-$C245+Графики!$B$5))+FT245*SIN(RADIANS(-$C245+Графики!$B$5)),"")</f>
        <v>907.12345516468554</v>
      </c>
      <c r="FW245" s="24">
        <v>1.0846538655290952</v>
      </c>
      <c r="FX245" s="25">
        <v>-1.1065580422445824</v>
      </c>
      <c r="FY245" s="25">
        <v>0.54280225666510618</v>
      </c>
      <c r="FZ245" s="25">
        <v>-0.53242204375300628</v>
      </c>
      <c r="GA245" s="18">
        <f t="shared" si="523"/>
        <v>-19.120765904294196</v>
      </c>
      <c r="GB245" s="18">
        <f t="shared" si="524"/>
        <v>-9.3829644350209129</v>
      </c>
      <c r="GC245" s="18">
        <f>IF(ISNUMBER(GA245),GC244+GA245*0.5,IF(ISNUMBER(GA446),0,""))</f>
        <v>768.92446501905874</v>
      </c>
      <c r="GD245" s="18">
        <f>IF(ISNUMBER(GB245),GD244+GB245*0.5,IF(ISNUMBER(GB446),0,""))</f>
        <v>899.056967239301</v>
      </c>
      <c r="GE245" s="18">
        <f>IF(ISNUMBER(GC245), GC245*COS(RADIANS(-$C245+Графики!$B$3))+GD245*SIN(RADIANS(-$C245+Графики!$B$3)),"")</f>
        <v>768.92446501905874</v>
      </c>
      <c r="GF245" s="19">
        <f>IF(ISNUMBER(GC245), GC245*COS(RADIANS(-$C245+Графики!$B$5))+GD245*SIN(RADIANS(-$C245+Графики!$B$5)),"")</f>
        <v>899.056967239301</v>
      </c>
      <c r="GG245" s="24">
        <v>1.1198328036174445</v>
      </c>
      <c r="GH245" s="25">
        <v>-1.1098584042492401</v>
      </c>
      <c r="GI245" s="25">
        <v>0.50581184751599328</v>
      </c>
      <c r="GJ245" s="25">
        <v>-0.46979339575650148</v>
      </c>
      <c r="GK245" s="18">
        <f t="shared" si="525"/>
        <v>-19.456498670612969</v>
      </c>
      <c r="GL245" s="18">
        <f t="shared" si="526"/>
        <v>-8.5136589956666615</v>
      </c>
      <c r="GM245" s="18">
        <f>IF(ISNUMBER(GK245),GM244+GK245*0.5,IF(ISNUMBER(GK446),0,""))</f>
        <v>768.95341958930862</v>
      </c>
      <c r="GN245" s="18">
        <f>IF(ISNUMBER(GL245),GN244+GL245*0.5,IF(ISNUMBER(GL446),0,""))</f>
        <v>915.09457550209208</v>
      </c>
      <c r="GO245" s="18">
        <f>IF(ISNUMBER(GM245), GM245*COS(RADIANS(-$C245+Графики!$B$3))+GN245*SIN(RADIANS(-$C245+Графики!$B$3)),"")</f>
        <v>768.95341958930862</v>
      </c>
      <c r="GP245" s="19">
        <f>IF(ISNUMBER(GM245), GM245*COS(RADIANS(-$C245+Графики!$B$5))+GN245*SIN(RADIANS(-$C245+Графики!$B$5)),"")</f>
        <v>915.09457550209208</v>
      </c>
      <c r="GQ245" s="24">
        <v>1.085928906093993</v>
      </c>
      <c r="GR245" s="25">
        <v>-1.1766125165456227</v>
      </c>
      <c r="GS245" s="25">
        <v>0.37339921811236254</v>
      </c>
      <c r="GT245" s="25">
        <v>-0.57260935816324721</v>
      </c>
      <c r="GU245" s="18">
        <f t="shared" si="527"/>
        <v>-19.743115805314872</v>
      </c>
      <c r="GV245" s="18">
        <f t="shared" si="528"/>
        <v>-8.2553884317484378</v>
      </c>
      <c r="GW245" s="18">
        <f>IF(ISNUMBER(GU245),GW244+GU245*0.5,IF(ISNUMBER(GU446),0,""))</f>
        <v>765.41051344016421</v>
      </c>
      <c r="GX245" s="18">
        <f>IF(ISNUMBER(GV245),GX244+GV245*0.5,IF(ISNUMBER(GV446),0,""))</f>
        <v>912.63659326593483</v>
      </c>
      <c r="GY245" s="18">
        <f>IF(ISNUMBER(GW245), GW245*COS(RADIANS(-$C245+Графики!$B$3))+GX245*SIN(RADIANS(-$C245+Графики!$B$3)),"")</f>
        <v>765.41051344016421</v>
      </c>
      <c r="GZ245" s="19">
        <f>IF(ISNUMBER(GW245), GW245*COS(RADIANS(-$C245+Графики!$B$5))+GX245*SIN(RADIANS(-$C245+Графики!$B$5)),"")</f>
        <v>912.63659326593483</v>
      </c>
      <c r="HA245" s="24">
        <v>1.1288135391204006</v>
      </c>
      <c r="HB245" s="25">
        <v>-1.0488513706673526</v>
      </c>
      <c r="HC245" s="25">
        <v>0.47988886805076691</v>
      </c>
      <c r="HD245" s="25">
        <v>-0.46972046635637343</v>
      </c>
      <c r="HE245" s="18">
        <f t="shared" si="529"/>
        <v>-19.00256752443045</v>
      </c>
      <c r="HF245" s="18">
        <f t="shared" si="530"/>
        <v>-8.2868098993852897</v>
      </c>
      <c r="HG245" s="18">
        <f>IF(ISNUMBER(HE245),HG244+HE245*0.5,IF(ISNUMBER(HE446),0,""))</f>
        <v>768.24434215274039</v>
      </c>
      <c r="HH245" s="18">
        <f>IF(ISNUMBER(HF245),HH244+HF245*0.5,IF(ISNUMBER(HF446),0,""))</f>
        <v>905.36052730413462</v>
      </c>
      <c r="HI245" s="18">
        <f>IF(ISNUMBER(HG245), HG245*COS(RADIANS(-$C245+Графики!$B$3))+HH245*SIN(RADIANS(-$C245+Графики!$B$3)),"")</f>
        <v>768.24434215274039</v>
      </c>
      <c r="HJ245" s="19">
        <f>IF(ISNUMBER(HG245), HG245*COS(RADIANS(-$C245+Графики!$B$5))+HH245*SIN(RADIANS(-$C245+Графики!$B$5)),"")</f>
        <v>905.36052730413462</v>
      </c>
      <c r="HK245" s="24">
        <v>1.0107963421804089</v>
      </c>
      <c r="HL245" s="25">
        <v>-1.1209257911241277</v>
      </c>
      <c r="HM245" s="25">
        <v>0.50192409059760279</v>
      </c>
      <c r="HN245" s="25">
        <v>-0.46360222014674768</v>
      </c>
      <c r="HO245" s="18">
        <f t="shared" si="531"/>
        <v>-18.601712042647943</v>
      </c>
      <c r="HP245" s="18">
        <f t="shared" si="532"/>
        <v>-8.4257068716595906</v>
      </c>
      <c r="HQ245" s="18">
        <f>IF(ISNUMBER(HO245),HQ244+HO245*0.5,IF(ISNUMBER(HO446),0,""))</f>
        <v>765.43180750771137</v>
      </c>
      <c r="HR245" s="18">
        <f>IF(ISNUMBER(HP245),HR244+HP245*0.5,IF(ISNUMBER(HP446),0,""))</f>
        <v>920.53760465804851</v>
      </c>
      <c r="HS245" s="18">
        <f>IF(ISNUMBER(HQ245), HQ245*COS(RADIANS(-$C245+Графики!$B$3))+HR245*SIN(RADIANS(-$C245+Графики!$B$3)),"")</f>
        <v>765.43180750771137</v>
      </c>
      <c r="HT245" s="19">
        <f>IF(ISNUMBER(HQ245), HQ245*COS(RADIANS(-$C245+Графики!$B$5))+HR245*SIN(RADIANS(-$C245+Графики!$B$5)),"")</f>
        <v>920.53760465804851</v>
      </c>
      <c r="HU245" s="24">
        <v>1.2077463017192602</v>
      </c>
      <c r="HV245" s="25">
        <v>-1.1772980565487563</v>
      </c>
      <c r="HW245" s="25">
        <v>0.39506541273780538</v>
      </c>
      <c r="HX245" s="25">
        <v>-0.51525914915284432</v>
      </c>
      <c r="HY245" s="18">
        <f t="shared" si="533"/>
        <v>-20.81193573394858</v>
      </c>
      <c r="HZ245" s="18">
        <f t="shared" si="534"/>
        <v>-7.9439968772609726</v>
      </c>
      <c r="IA245" s="18">
        <f>IF(ISNUMBER(HY245),IA244+HY245*0.5,IF(ISNUMBER(HY446),0,""))</f>
        <v>764.65206507327468</v>
      </c>
      <c r="IB245" s="18">
        <f>IF(ISNUMBER(HZ245),IB244+HZ245*0.5,IF(ISNUMBER(HZ446),0,""))</f>
        <v>900.50123163426838</v>
      </c>
      <c r="IC245" s="18">
        <f>IF(ISNUMBER(IA245), IA245*COS(RADIANS(-$C245+Графики!$B$3))+IB245*SIN(RADIANS(-$C245+Графики!$B$3)),"")</f>
        <v>764.65206507327468</v>
      </c>
      <c r="ID245" s="19">
        <f>IF(ISNUMBER(IA245), IA245*COS(RADIANS(-$C245+Графики!$B$5))+IB245*SIN(RADIANS(-$C245+Графики!$B$5)),"")</f>
        <v>900.50123163426838</v>
      </c>
      <c r="IE245" s="24">
        <v>1.10735604973012</v>
      </c>
      <c r="IF245" s="25">
        <v>-1.1975078889918593</v>
      </c>
      <c r="IG245" s="25">
        <v>0.49270068210844176</v>
      </c>
      <c r="IH245" s="25">
        <v>-0.51167132619644018</v>
      </c>
      <c r="II245" s="18">
        <f t="shared" si="535"/>
        <v>-20.112376088642041</v>
      </c>
      <c r="IJ245" s="18">
        <f t="shared" si="536"/>
        <v>-8.7646870091874671</v>
      </c>
      <c r="IK245" s="18">
        <f>IF(ISNUMBER(II245),IK244+II245*0.5,IF(ISNUMBER(II446),0,""))</f>
        <v>761.46205510548668</v>
      </c>
      <c r="IL245" s="18">
        <f>IF(ISNUMBER(IJ245),IL244+IJ245*0.5,IF(ISNUMBER(IJ446),0,""))</f>
        <v>903.58114806624656</v>
      </c>
      <c r="IM245" s="18">
        <f>IF(ISNUMBER(IK245), IK245*COS(RADIANS(-$C245+Графики!$B$3))+IL245*SIN(RADIANS(-$C245+Графики!$B$3)),"")</f>
        <v>761.46205510548668</v>
      </c>
      <c r="IN245" s="19">
        <f>IF(ISNUMBER(IK245), IK245*COS(RADIANS(-$C245+Графики!$B$5))+IL245*SIN(RADIANS(-$C245+Графики!$B$5)),"")</f>
        <v>903.58114806624656</v>
      </c>
      <c r="IO245" s="24">
        <v>1.133288173043185</v>
      </c>
      <c r="IP245" s="25">
        <v>-1.1465428358746581</v>
      </c>
      <c r="IQ245" s="25">
        <v>0.48049163278052487</v>
      </c>
      <c r="IR245" s="25">
        <v>-0.57235939928218682</v>
      </c>
      <c r="IS245" s="18">
        <f t="shared" si="537"/>
        <v>-19.89396627475903</v>
      </c>
      <c r="IT245" s="18">
        <f t="shared" si="538"/>
        <v>-9.1877292536192048</v>
      </c>
      <c r="IU245" s="18">
        <f>IF(ISNUMBER(IS245),IU244+IS245*0.5,IF(ISNUMBER(IS446),0,""))</f>
        <v>756.14326965924545</v>
      </c>
      <c r="IV245" s="18">
        <f>IF(ISNUMBER(IT245),IV244+IT245*0.5,IF(ISNUMBER(IT446),0,""))</f>
        <v>911.9745333628556</v>
      </c>
      <c r="IW245" s="18">
        <f>IF(ISNUMBER(IU245), IU245*COS(RADIANS(-$C245+Графики!$B$3))+IV245*SIN(RADIANS(-$C245+Графики!$B$3)),"")</f>
        <v>756.14326965924545</v>
      </c>
      <c r="IX245" s="19">
        <f>IF(ISNUMBER(IU245), IU245*COS(RADIANS(-$C245+Графики!$B$5))+IV245*SIN(RADIANS(-$C245+Графики!$B$5)),"")</f>
        <v>911.9745333628556</v>
      </c>
    </row>
    <row r="246" spans="1:258" s="88" customFormat="1" x14ac:dyDescent="0.25">
      <c r="A246" s="44">
        <v>246</v>
      </c>
      <c r="B246" s="50">
        <v>0</v>
      </c>
      <c r="C246" s="11">
        <f>IF(Графики!$A$7="Расчитывать с учетом закручивания скважины",B246,0)</f>
        <v>0</v>
      </c>
      <c r="D246" s="47">
        <v>121.5</v>
      </c>
      <c r="E246" s="34">
        <f>IF(ISNUMBER(INDEX($I$1:$IX$303,$A246,E$1) ),INDEX($I$1:$IX$303,$A246,E$1),0)</f>
        <v>-11.862889381554341</v>
      </c>
      <c r="F246" s="35">
        <f>IF(ISNUMBER(INDEX($I$1:$IX$303,$A246,F$1) ),INDEX($I$1:$IX$303,$A246,F$1),0)</f>
        <v>-6.2468344287940205</v>
      </c>
      <c r="G246" s="35">
        <f>IF(ISNUMBER(INDEX($I$1:$IX$303,$A246,G$1) ),INDEX($I$1:$IX$303,$A246,G$1)-$G$305,0)</f>
        <v>-218.36668604968543</v>
      </c>
      <c r="H246" s="36">
        <f>IF(ISNUMBER(INDEX($I$1:$IX$303,$A246,H$1) ),INDEX($I$1:$IX$303,$A246,H$1)-$H$305,0)</f>
        <v>-244.42429840151556</v>
      </c>
      <c r="I246" s="29">
        <v>0.58749528066783396</v>
      </c>
      <c r="J246" s="25">
        <v>-0.77192359414014733</v>
      </c>
      <c r="K246" s="25">
        <v>0.27873230504336632</v>
      </c>
      <c r="L246" s="25">
        <v>-0.43710684687336243</v>
      </c>
      <c r="M246" s="18">
        <f t="shared" si="489"/>
        <v>-11.862889381554341</v>
      </c>
      <c r="N246" s="18">
        <f t="shared" si="490"/>
        <v>-6.2468344287940205</v>
      </c>
      <c r="O246" s="18">
        <f>IF(ISNUMBER(M246),O245+M246*0.5,IF(ISNUMBER(M447),0,""))</f>
        <v>759.54946983972923</v>
      </c>
      <c r="P246" s="18">
        <f>IF(ISNUMBER(N246),P245+N246*0.5,IF(ISNUMBER(N447),0,""))</f>
        <v>911.00536508252196</v>
      </c>
      <c r="Q246" s="18">
        <f>IF(ISNUMBER(O246), O246*COS(RADIANS(-$C246+Графики!$B$3))+P246*SIN(RADIANS(-$C246+Графики!$B$3)),"")</f>
        <v>759.54946983972923</v>
      </c>
      <c r="R246" s="19">
        <f>IF(ISNUMBER(O246), O246*COS(RADIANS(-$C246+Графики!$B$5))+P246*SIN(RADIANS(-$C246+Графики!$B$5)),"")</f>
        <v>911.00536508252196</v>
      </c>
      <c r="S246" s="29">
        <v>0.63657336232369499</v>
      </c>
      <c r="T246" s="25">
        <v>-0.77927128806850265</v>
      </c>
      <c r="U246" s="25">
        <v>0.28248840186284918</v>
      </c>
      <c r="V246" s="25">
        <v>-0.48583539428422984</v>
      </c>
      <c r="W246" s="18">
        <f t="shared" si="491"/>
        <v>-12.355261057918955</v>
      </c>
      <c r="X246" s="18">
        <f t="shared" si="492"/>
        <v>-6.704839745204608</v>
      </c>
      <c r="Y246" s="18">
        <f>IF(ISNUMBER(W246),Y245+W246*0.5,IF(ISNUMBER(W447),0,""))</f>
        <v>757.61568391677167</v>
      </c>
      <c r="Z246" s="18">
        <f>IF(ISNUMBER(X246),Z245+X246*0.5,IF(ISNUMBER(X447),0,""))</f>
        <v>909.62521804147559</v>
      </c>
      <c r="AA246" s="18">
        <f>IF(ISNUMBER(Y246), Y246*COS(RADIANS(-$C246+Графики!$B$3))+Z246*SIN(RADIANS(-$C246+Графики!$B$3)),"")</f>
        <v>757.61568391677167</v>
      </c>
      <c r="AB246" s="18">
        <f>IF(ISNUMBER(Y246), Y246*COS(RADIANS(-$C246+Графики!$B$5))+Z246*SIN(RADIANS(-$C246+Графики!$B$5)),"")</f>
        <v>909.62521804147559</v>
      </c>
      <c r="AC246" s="24">
        <v>0.69616012533289162</v>
      </c>
      <c r="AD246" s="25">
        <v>-0.79396986654824786</v>
      </c>
      <c r="AE246" s="25">
        <v>0.32379888994691419</v>
      </c>
      <c r="AF246" s="25">
        <v>-0.48076517919498107</v>
      </c>
      <c r="AG246" s="18">
        <f t="shared" si="493"/>
        <v>-13.003470832603821</v>
      </c>
      <c r="AH246" s="18">
        <f t="shared" si="494"/>
        <v>-7.0210883387159839</v>
      </c>
      <c r="AI246" s="18">
        <f>IF(ISNUMBER(AG246),AI245+AG246*0.5,IF(ISNUMBER(AG447),0,""))</f>
        <v>756.19836469738652</v>
      </c>
      <c r="AJ246" s="18">
        <f>IF(ISNUMBER(AH246),AJ245+AH246*0.5,IF(ISNUMBER(AH447),0,""))</f>
        <v>911.10821502303349</v>
      </c>
      <c r="AK246" s="18">
        <f>IF(ISNUMBER(AI246), AI246*COS(RADIANS(-$C246+Графики!$B$3))+AJ246*SIN(RADIANS(-$C246+Графики!$B$3)),"")</f>
        <v>756.19836469738652</v>
      </c>
      <c r="AL246" s="19">
        <f>IF(ISNUMBER(AI246), AI246*COS(RADIANS(-$C246+Графики!$B$5))+AJ246*SIN(RADIANS(-$C246+Графики!$B$5)),"")</f>
        <v>911.10821502303349</v>
      </c>
      <c r="AM246" s="24">
        <v>0.65352130719267931</v>
      </c>
      <c r="AN246" s="25">
        <v>-0.82194349379628562</v>
      </c>
      <c r="AO246" s="25">
        <v>0.40616067588762905</v>
      </c>
      <c r="AP246" s="25">
        <v>-0.58904868245051778</v>
      </c>
      <c r="AQ246" s="18">
        <f t="shared" si="495"/>
        <v>-12.875503613582488</v>
      </c>
      <c r="AR246" s="18">
        <f t="shared" si="496"/>
        <v>-8.6847308474722187</v>
      </c>
      <c r="AS246" s="18">
        <f>IF(ISNUMBER(AQ246),AS245+AQ246*0.5,IF(ISNUMBER(AQ447),0,""))</f>
        <v>748.67834588247808</v>
      </c>
      <c r="AT246" s="18">
        <f>IF(ISNUMBER(AR246),AT245+AR246*0.5,IF(ISNUMBER(AR447),0,""))</f>
        <v>899.92747209196159</v>
      </c>
      <c r="AU246" s="18">
        <f>IF(ISNUMBER(AS246), AS246*COS(RADIANS(-$C246+Графики!$B$3))+AT246*SIN(RADIANS(-$C246+Графики!$B$3)),"")</f>
        <v>748.67834588247808</v>
      </c>
      <c r="AV246" s="19">
        <f>IF(ISNUMBER(AS246), AS246*COS(RADIANS(-$C246+Графики!$B$5))+AT246*SIN(RADIANS(-$C246+Графики!$B$5)),"")</f>
        <v>899.92747209196159</v>
      </c>
      <c r="AW246" s="24">
        <v>0.77593146096069721</v>
      </c>
      <c r="AX246" s="25">
        <v>-0.80152523043499235</v>
      </c>
      <c r="AY246" s="25">
        <v>0.39522545080734239</v>
      </c>
      <c r="AZ246" s="25">
        <v>-0.51932895402073864</v>
      </c>
      <c r="BA246" s="18">
        <f t="shared" si="497"/>
        <v>-13.765471766720822</v>
      </c>
      <c r="BB246" s="18">
        <f t="shared" si="498"/>
        <v>-7.9809080501572742</v>
      </c>
      <c r="BC246" s="18">
        <f>IF(ISNUMBER(BA246),BC245+BA246*0.5,IF(ISNUMBER(BA447),0,""))</f>
        <v>745.00239875398358</v>
      </c>
      <c r="BD246" s="18">
        <f>IF(ISNUMBER(BB246),BD245+BB246*0.5,IF(ISNUMBER(BB447),0,""))</f>
        <v>907.52896920833916</v>
      </c>
      <c r="BE246" s="18">
        <f>IF(ISNUMBER(BC246), BC246*COS(RADIANS(-$C246+Графики!$B$3))+BD246*SIN(RADIANS(-$C246+Графики!$B$3)),"")</f>
        <v>745.00239875398358</v>
      </c>
      <c r="BF246" s="19">
        <f>IF(ISNUMBER(BC246), BC246*COS(RADIANS(-$C246+Графики!$B$5))+BD246*SIN(RADIANS(-$C246+Графики!$B$5)),"")</f>
        <v>907.52896920833916</v>
      </c>
      <c r="BG246" s="24">
        <v>0.65084964970937687</v>
      </c>
      <c r="BH246" s="25">
        <v>-0.66927434895860527</v>
      </c>
      <c r="BI246" s="25">
        <v>0.30237308726332723</v>
      </c>
      <c r="BJ246" s="25">
        <v>-0.57851532738295885</v>
      </c>
      <c r="BK246" s="18">
        <f t="shared" si="499"/>
        <v>-11.520000336466422</v>
      </c>
      <c r="BL246" s="18">
        <f t="shared" si="500"/>
        <v>-7.6871258792943422</v>
      </c>
      <c r="BM246" s="18">
        <f>IF(ISNUMBER(BK246),BM245+BK246*0.5,IF(ISNUMBER(BK447),0,""))</f>
        <v>755.64963335537414</v>
      </c>
      <c r="BN246" s="18">
        <f>IF(ISNUMBER(BL246),BN245+BL246*0.5,IF(ISNUMBER(BL447),0,""))</f>
        <v>894.85581393804523</v>
      </c>
      <c r="BO246" s="18">
        <f>IF(ISNUMBER(BM246), BM246*COS(RADIANS(-$C246+Графики!$B$3))+BN246*SIN(RADIANS(-$C246+Графики!$B$3)),"")</f>
        <v>755.64963335537414</v>
      </c>
      <c r="BP246" s="19">
        <f>IF(ISNUMBER(BM246), BM246*COS(RADIANS(-$C246+Графики!$B$5))+BN246*SIN(RADIANS(-$C246+Графики!$B$5)),"")</f>
        <v>894.85581393804523</v>
      </c>
      <c r="BQ246" s="24">
        <v>0.73294272269292693</v>
      </c>
      <c r="BR246" s="25">
        <v>-0.67440972427510515</v>
      </c>
      <c r="BS246" s="25">
        <v>0.30591670657095771</v>
      </c>
      <c r="BT246" s="25">
        <v>-0.47592769755152453</v>
      </c>
      <c r="BU246" s="18">
        <f t="shared" si="501"/>
        <v>-12.281158225443903</v>
      </c>
      <c r="BV246" s="18">
        <f t="shared" si="502"/>
        <v>-6.822826609148211</v>
      </c>
      <c r="BW246" s="18">
        <f>IF(ISNUMBER(BU246),BW245+BU246*0.5,IF(ISNUMBER(BU447),0,""))</f>
        <v>757.77606925037048</v>
      </c>
      <c r="BX246" s="18">
        <f>IF(ISNUMBER(BV246),BX245+BV246*0.5,IF(ISNUMBER(BV447),0,""))</f>
        <v>905.17599836549607</v>
      </c>
      <c r="BY246" s="18">
        <f>IF(ISNUMBER(BW246), BW246*COS(RADIANS(-$C246+Графики!$B$3))+BX246*SIN(RADIANS(-$C246+Графики!$B$3)),"")</f>
        <v>757.77606925037048</v>
      </c>
      <c r="BZ246" s="19">
        <f>IF(ISNUMBER(BW246), BW246*COS(RADIANS(-$C246+Графики!$B$5))+BX246*SIN(RADIANS(-$C246+Графики!$B$5)),"")</f>
        <v>905.17599836549607</v>
      </c>
      <c r="CA246" s="29">
        <v>0.752175462201772</v>
      </c>
      <c r="CB246" s="25">
        <v>-0.84060662063560265</v>
      </c>
      <c r="CC246" s="25">
        <v>0.41595909691272681</v>
      </c>
      <c r="CD246" s="25">
        <v>-0.49859264659064917</v>
      </c>
      <c r="CE246" s="18">
        <f t="shared" si="503"/>
        <v>-13.899198241515487</v>
      </c>
      <c r="CF246" s="18">
        <f t="shared" si="504"/>
        <v>-7.9808848264576389</v>
      </c>
      <c r="CG246" s="18">
        <f>IF(ISNUMBER(CE246),CG245+CE246*0.5,IF(ISNUMBER(CE447),0,""))</f>
        <v>765.39706196541033</v>
      </c>
      <c r="CH246" s="18">
        <f>IF(ISNUMBER(CF246),CH245+CF246*0.5,IF(ISNUMBER(CF447),0,""))</f>
        <v>917.82579562846092</v>
      </c>
      <c r="CI246" s="18">
        <f>IF(ISNUMBER(CG246), CG246*COS(RADIANS(-$C246+Графики!$B$3))+CH246*SIN(RADIANS(-$C246+Графики!$B$3)),"")</f>
        <v>765.39706196541033</v>
      </c>
      <c r="CJ246" s="19">
        <f>IF(ISNUMBER(CG246), CG246*COS(RADIANS(-$C246+Графики!$B$5))+CH246*SIN(RADIANS(-$C246+Графики!$B$5)),"")</f>
        <v>917.82579562846092</v>
      </c>
      <c r="CK246" s="24">
        <v>0.58795296393693031</v>
      </c>
      <c r="CL246" s="25">
        <v>-0.75874231166762007</v>
      </c>
      <c r="CM246" s="25">
        <v>0.39939004483547624</v>
      </c>
      <c r="CN246" s="25">
        <v>-0.45601391147760839</v>
      </c>
      <c r="CO246" s="18">
        <f t="shared" si="505"/>
        <v>-11.75186277235778</v>
      </c>
      <c r="CP246" s="18">
        <f t="shared" si="506"/>
        <v>-7.464738408963016</v>
      </c>
      <c r="CQ246" s="18">
        <f>IF(ISNUMBER(CO246),CQ245+CO246*0.5,IF(ISNUMBER(CO447),0,""))</f>
        <v>760.5827125127297</v>
      </c>
      <c r="CR246" s="18">
        <f>IF(ISNUMBER(CP246),CR245+CP246*0.5,IF(ISNUMBER(CP447),0,""))</f>
        <v>909.15529956451451</v>
      </c>
      <c r="CS246" s="18">
        <f>IF(ISNUMBER(CQ246), CQ246*COS(RADIANS(-$C246+Графики!$B$3))+CR246*SIN(RADIANS(-$C246+Графики!$B$3)),"")</f>
        <v>760.5827125127297</v>
      </c>
      <c r="CT246" s="19">
        <f>IF(ISNUMBER(CQ246), CQ246*COS(RADIANS(-$C246+Графики!$B$5))+CR246*SIN(RADIANS(-$C246+Графики!$B$5)),"")</f>
        <v>909.15529956451451</v>
      </c>
      <c r="CU246" s="24">
        <v>0.64082371742017064</v>
      </c>
      <c r="CV246" s="25">
        <v>-0.71785037974282428</v>
      </c>
      <c r="CW246" s="25">
        <v>0.4278519412113343</v>
      </c>
      <c r="CX246" s="25">
        <v>-0.60602353591966351</v>
      </c>
      <c r="CY246" s="18">
        <f t="shared" si="507"/>
        <v>-11.856390427594818</v>
      </c>
      <c r="CZ246" s="18">
        <f t="shared" si="508"/>
        <v>-9.0221431622916644</v>
      </c>
      <c r="DA246" s="18">
        <f>IF(ISNUMBER(CY246),DA245+CY246*0.5,IF(ISNUMBER(CY447),0,""))</f>
        <v>755.70262301968728</v>
      </c>
      <c r="DB246" s="18">
        <f>IF(ISNUMBER(CZ246),DB245+CZ246*0.5,IF(ISNUMBER(CZ447),0,""))</f>
        <v>910.90352215030089</v>
      </c>
      <c r="DC246" s="18">
        <f>IF(ISNUMBER(DA246), DA246*COS(RADIANS(-$C246+Графики!$B$3))+DB246*SIN(RADIANS(-$C246+Графики!$B$3)),"")</f>
        <v>755.70262301968728</v>
      </c>
      <c r="DD246" s="19">
        <f>IF(ISNUMBER(DA246), DA246*COS(RADIANS(-$C246+Графики!$B$5))+DB246*SIN(RADIANS(-$C246+Графики!$B$5)),"")</f>
        <v>910.90352215030089</v>
      </c>
      <c r="DE246" s="24">
        <v>0.68857393725627369</v>
      </c>
      <c r="DF246" s="25">
        <v>-0.70578843574154104</v>
      </c>
      <c r="DG246" s="25">
        <v>0.32608317155590583</v>
      </c>
      <c r="DH246" s="25">
        <v>-0.6191169013266955</v>
      </c>
      <c r="DI246" s="18">
        <f t="shared" si="509"/>
        <v>-12.167806915520101</v>
      </c>
      <c r="DJ246" s="18">
        <f t="shared" si="510"/>
        <v>-8.2483331488583644</v>
      </c>
      <c r="DK246" s="18">
        <f>IF(ISNUMBER(DI246),DK245+DI246*0.5,IF(ISNUMBER(DI447),0,""))</f>
        <v>746.88282412572357</v>
      </c>
      <c r="DL246" s="18">
        <f>IF(ISNUMBER(DJ246),DL245+DJ246*0.5,IF(ISNUMBER(DJ447),0,""))</f>
        <v>909.8336423425236</v>
      </c>
      <c r="DM246" s="18">
        <f>IF(ISNUMBER(DK246), DK246*COS(RADIANS(-$C246+Графики!$B$3))+DL246*SIN(RADIANS(-$C246+Графики!$B$3)),"")</f>
        <v>746.88282412572357</v>
      </c>
      <c r="DN246" s="19">
        <f>IF(ISNUMBER(DK246), DK246*COS(RADIANS(-$C246+Графики!$B$5))+DL246*SIN(RADIANS(-$C246+Графики!$B$5)),"")</f>
        <v>909.8336423425236</v>
      </c>
      <c r="DO246" s="24">
        <v>0.65064129111254154</v>
      </c>
      <c r="DP246" s="25">
        <v>-0.78812921778055911</v>
      </c>
      <c r="DQ246" s="25">
        <v>0.414942258755574</v>
      </c>
      <c r="DR246" s="25">
        <v>-0.50043072459348625</v>
      </c>
      <c r="DS246" s="18">
        <f t="shared" si="511"/>
        <v>-12.555311395802937</v>
      </c>
      <c r="DT246" s="18">
        <f t="shared" si="512"/>
        <v>-7.9880512676380713</v>
      </c>
      <c r="DU246" s="18">
        <f>IF(ISNUMBER(DS246),DU245+DS246*0.5,IF(ISNUMBER(DS447),0,""))</f>
        <v>765.9119357039599</v>
      </c>
      <c r="DV246" s="18">
        <f>IF(ISNUMBER(DT246),DV245+DT246*0.5,IF(ISNUMBER(DT447),0,""))</f>
        <v>909.93811882206057</v>
      </c>
      <c r="DW246" s="18">
        <f>IF(ISNUMBER(DU246), DU246*COS(RADIANS(-$C246+Графики!$B$3))+DV246*SIN(RADIANS(-$C246+Графики!$B$3)),"")</f>
        <v>765.9119357039599</v>
      </c>
      <c r="DX246" s="19">
        <f>IF(ISNUMBER(DU246), DU246*COS(RADIANS(-$C246+Графики!$B$5))+DV246*SIN(RADIANS(-$C246+Графики!$B$5)),"")</f>
        <v>909.93811882206057</v>
      </c>
      <c r="DY246" s="24">
        <v>0.69807014395458078</v>
      </c>
      <c r="DZ246" s="25">
        <v>-0.83842358688379748</v>
      </c>
      <c r="EA246" s="25">
        <v>0.4585234410131358</v>
      </c>
      <c r="EB246" s="25">
        <v>-0.56110079510206456</v>
      </c>
      <c r="EC246" s="18">
        <f t="shared" si="513"/>
        <v>-13.408035497993822</v>
      </c>
      <c r="ED246" s="18">
        <f t="shared" si="514"/>
        <v>-8.8977826154524386</v>
      </c>
      <c r="EE246" s="18">
        <f>IF(ISNUMBER(EC246),EE245+EC246*0.5,IF(ISNUMBER(EC447),0,""))</f>
        <v>752.29723141608429</v>
      </c>
      <c r="EF246" s="18">
        <f>IF(ISNUMBER(ED246),EF245+ED246*0.5,IF(ISNUMBER(ED447),0,""))</f>
        <v>904.13323939343945</v>
      </c>
      <c r="EG246" s="18">
        <f>IF(ISNUMBER(EE246), EE246*COS(RADIANS(-$C246+Графики!$B$3))+EF246*SIN(RADIANS(-$C246+Графики!$B$3)),"")</f>
        <v>752.29723141608429</v>
      </c>
      <c r="EH246" s="19">
        <f>IF(ISNUMBER(EE246), EE246*COS(RADIANS(-$C246+Графики!$B$5))+EF246*SIN(RADIANS(-$C246+Графики!$B$5)),"")</f>
        <v>904.13323939343945</v>
      </c>
      <c r="EI246" s="24">
        <v>0.73739473735319061</v>
      </c>
      <c r="EJ246" s="25">
        <v>-0.77101844996498103</v>
      </c>
      <c r="EK246" s="25">
        <v>0.42409271187801656</v>
      </c>
      <c r="EL246" s="25">
        <v>-0.59587166910652467</v>
      </c>
      <c r="EM246" s="18">
        <f t="shared" si="515"/>
        <v>-13.163008155668287</v>
      </c>
      <c r="EN246" s="18">
        <f t="shared" si="516"/>
        <v>-8.9007508218608908</v>
      </c>
      <c r="EO246" s="18">
        <f>IF(ISNUMBER(EM246),EO245+EM246*0.5,IF(ISNUMBER(EM447),0,""))</f>
        <v>759.11571601632409</v>
      </c>
      <c r="EP246" s="18">
        <f>IF(ISNUMBER(EN246),EP245+EN246*0.5,IF(ISNUMBER(EN447),0,""))</f>
        <v>907.31385051849827</v>
      </c>
      <c r="EQ246" s="18">
        <f>IF(ISNUMBER(EO246), EO246*COS(RADIANS(-$C246+Графики!$B$3))+EP246*SIN(RADIANS(-$C246+Графики!$B$3)),"")</f>
        <v>759.11571601632409</v>
      </c>
      <c r="ER246" s="19">
        <f>IF(ISNUMBER(EO246), EO246*COS(RADIANS(-$C246+Графики!$B$5))+EP246*SIN(RADIANS(-$C246+Графики!$B$5)),"")</f>
        <v>907.31385051849827</v>
      </c>
      <c r="ES246" s="24">
        <v>0.71737366940317815</v>
      </c>
      <c r="ET246" s="25">
        <v>-0.77846858829527343</v>
      </c>
      <c r="EU246" s="25">
        <v>0.41675231395768753</v>
      </c>
      <c r="EV246" s="25">
        <v>-0.53502776995388346</v>
      </c>
      <c r="EW246" s="18">
        <f t="shared" si="517"/>
        <v>-13.053315524895824</v>
      </c>
      <c r="EX246" s="18">
        <f t="shared" si="518"/>
        <v>-8.3057526104983896</v>
      </c>
      <c r="EY246" s="18">
        <f>IF(ISNUMBER(EW246),EY245+EW246*0.5,IF(ISNUMBER(EW447),0,""))</f>
        <v>745.39981968748043</v>
      </c>
      <c r="EZ246" s="18">
        <f>IF(ISNUMBER(EX246),EZ245+EX246*0.5,IF(ISNUMBER(EX447),0,""))</f>
        <v>908.5654201550484</v>
      </c>
      <c r="FA246" s="18">
        <f>IF(ISNUMBER(EY246), EY246*COS(RADIANS(-$C246+Графики!$B$3))+EZ246*SIN(RADIANS(-$C246+Графики!$B$3)),"")</f>
        <v>745.39981968748043</v>
      </c>
      <c r="FB246" s="19">
        <f>IF(ISNUMBER(EY246), EY246*COS(RADIANS(-$C246+Графики!$B$5))+EZ246*SIN(RADIANS(-$C246+Графики!$B$5)),"")</f>
        <v>908.5654201550484</v>
      </c>
      <c r="FC246" s="24">
        <v>0.58681289695794792</v>
      </c>
      <c r="FD246" s="25">
        <v>-0.8393245643499867</v>
      </c>
      <c r="FE246" s="25">
        <v>0.39783657900831626</v>
      </c>
      <c r="FF246" s="25">
        <v>-0.57610841619304876</v>
      </c>
      <c r="FG246" s="18">
        <f t="shared" si="519"/>
        <v>-12.445075871824217</v>
      </c>
      <c r="FH246" s="18">
        <f t="shared" si="520"/>
        <v>-8.4991711222394084</v>
      </c>
      <c r="FI246" s="18">
        <f>IF(ISNUMBER(FG246),FI245+FG246*0.5,IF(ISNUMBER(FG447),0,""))</f>
        <v>755.38926236091436</v>
      </c>
      <c r="FJ246" s="18">
        <f>IF(ISNUMBER(FH246),FJ245+FH246*0.5,IF(ISNUMBER(FH447),0,""))</f>
        <v>909.68345469204337</v>
      </c>
      <c r="FK246" s="18">
        <f>IF(ISNUMBER(FI246), FI246*COS(RADIANS(-$C246+Графики!$B$3))+FJ246*SIN(RADIANS(-$C246+Графики!$B$3)),"")</f>
        <v>755.38926236091436</v>
      </c>
      <c r="FL246" s="19">
        <f>IF(ISNUMBER(FI246), FI246*COS(RADIANS(-$C246+Графики!$B$5))+FJ246*SIN(RADIANS(-$C246+Графики!$B$5)),"")</f>
        <v>909.68345469204337</v>
      </c>
      <c r="FM246" s="24">
        <v>0.62746605296689917</v>
      </c>
      <c r="FN246" s="25">
        <v>-0.69030674400164593</v>
      </c>
      <c r="FO246" s="25">
        <v>0.41743792697161997</v>
      </c>
      <c r="FP246" s="25">
        <v>-0.49446230212782583</v>
      </c>
      <c r="FQ246" s="18">
        <f t="shared" si="521"/>
        <v>-11.499483590054359</v>
      </c>
      <c r="FR246" s="18">
        <f t="shared" si="522"/>
        <v>-7.9577467329869265</v>
      </c>
      <c r="FS246" s="18">
        <f>IF(ISNUMBER(FQ246),FS245+FQ246*0.5,IF(ISNUMBER(FQ447),0,""))</f>
        <v>757.02744278340617</v>
      </c>
      <c r="FT246" s="18">
        <f>IF(ISNUMBER(FR246),FT245+FR246*0.5,IF(ISNUMBER(FR447),0,""))</f>
        <v>903.14458179819212</v>
      </c>
      <c r="FU246" s="18">
        <f>IF(ISNUMBER(FS246), FS246*COS(RADIANS(-$C246+Графики!$B$3))+FT246*SIN(RADIANS(-$C246+Графики!$B$3)),"")</f>
        <v>757.02744278340617</v>
      </c>
      <c r="FV246" s="19">
        <f>IF(ISNUMBER(FS246), FS246*COS(RADIANS(-$C246+Графики!$B$5))+FT246*SIN(RADIANS(-$C246+Графики!$B$5)),"")</f>
        <v>903.14458179819212</v>
      </c>
      <c r="FW246" s="24">
        <v>0.70982262815897934</v>
      </c>
      <c r="FX246" s="25">
        <v>-0.69335140040915655</v>
      </c>
      <c r="FY246" s="25">
        <v>0.4495942938919858</v>
      </c>
      <c r="FZ246" s="25">
        <v>-0.49558672784039881</v>
      </c>
      <c r="GA246" s="18">
        <f t="shared" si="523"/>
        <v>-12.244697387932513</v>
      </c>
      <c r="GB246" s="18">
        <f t="shared" si="524"/>
        <v>-8.2481669018650621</v>
      </c>
      <c r="GC246" s="18">
        <f>IF(ISNUMBER(GA246),GC245+GA246*0.5,IF(ISNUMBER(GA447),0,""))</f>
        <v>762.80211632509247</v>
      </c>
      <c r="GD246" s="18">
        <f>IF(ISNUMBER(GB246),GD245+GB246*0.5,IF(ISNUMBER(GB447),0,""))</f>
        <v>894.93288378836849</v>
      </c>
      <c r="GE246" s="18">
        <f>IF(ISNUMBER(GC246), GC246*COS(RADIANS(-$C246+Графики!$B$3))+GD246*SIN(RADIANS(-$C246+Графики!$B$3)),"")</f>
        <v>762.80211632509247</v>
      </c>
      <c r="GF246" s="19">
        <f>IF(ISNUMBER(GC246), GC246*COS(RADIANS(-$C246+Графики!$B$5))+GD246*SIN(RADIANS(-$C246+Графики!$B$5)),"")</f>
        <v>894.93288378836849</v>
      </c>
      <c r="GG246" s="24">
        <v>0.62951984374718939</v>
      </c>
      <c r="GH246" s="25">
        <v>-0.83378992282233866</v>
      </c>
      <c r="GI246" s="25">
        <v>0.39026002670596049</v>
      </c>
      <c r="GJ246" s="25">
        <v>-0.53252855749446737</v>
      </c>
      <c r="GK246" s="18">
        <f t="shared" si="525"/>
        <v>-12.769439648346093</v>
      </c>
      <c r="GL246" s="18">
        <f t="shared" si="526"/>
        <v>-8.0527625116236621</v>
      </c>
      <c r="GM246" s="18">
        <f>IF(ISNUMBER(GK246),GM245+GK246*0.5,IF(ISNUMBER(GK447),0,""))</f>
        <v>762.56869976513553</v>
      </c>
      <c r="GN246" s="18">
        <f>IF(ISNUMBER(GL246),GN245+GL246*0.5,IF(ISNUMBER(GL447),0,""))</f>
        <v>911.0681942462802</v>
      </c>
      <c r="GO246" s="18">
        <f>IF(ISNUMBER(GM246), GM246*COS(RADIANS(-$C246+Графики!$B$3))+GN246*SIN(RADIANS(-$C246+Графики!$B$3)),"")</f>
        <v>762.56869976513553</v>
      </c>
      <c r="GP246" s="19">
        <f>IF(ISNUMBER(GM246), GM246*COS(RADIANS(-$C246+Графики!$B$5))+GN246*SIN(RADIANS(-$C246+Графики!$B$5)),"")</f>
        <v>911.0681942462802</v>
      </c>
      <c r="GQ246" s="24">
        <v>0.68212166529948615</v>
      </c>
      <c r="GR246" s="25">
        <v>-0.80040946251287981</v>
      </c>
      <c r="GS246" s="25">
        <v>0.31594342390412533</v>
      </c>
      <c r="GT246" s="25">
        <v>-0.5607229268480769</v>
      </c>
      <c r="GU246" s="18">
        <f t="shared" si="527"/>
        <v>-12.937163812000231</v>
      </c>
      <c r="GV246" s="18">
        <f t="shared" si="528"/>
        <v>-7.6502825046149967</v>
      </c>
      <c r="GW246" s="18">
        <f>IF(ISNUMBER(GU246),GW245+GU246*0.5,IF(ISNUMBER(GU447),0,""))</f>
        <v>758.94193153416404</v>
      </c>
      <c r="GX246" s="18">
        <f>IF(ISNUMBER(GV246),GX245+GV246*0.5,IF(ISNUMBER(GV447),0,""))</f>
        <v>908.81145201362733</v>
      </c>
      <c r="GY246" s="18">
        <f>IF(ISNUMBER(GW246), GW246*COS(RADIANS(-$C246+Графики!$B$3))+GX246*SIN(RADIANS(-$C246+Графики!$B$3)),"")</f>
        <v>758.94193153416404</v>
      </c>
      <c r="GZ246" s="19">
        <f>IF(ISNUMBER(GW246), GW246*COS(RADIANS(-$C246+Графики!$B$5))+GX246*SIN(RADIANS(-$C246+Графики!$B$5)),"")</f>
        <v>908.81145201362733</v>
      </c>
      <c r="HA246" s="24">
        <v>0.72365563233914032</v>
      </c>
      <c r="HB246" s="25">
        <v>-0.67912251329861995</v>
      </c>
      <c r="HC246" s="25">
        <v>0.33913093539602268</v>
      </c>
      <c r="HD246" s="25">
        <v>-0.57317310725804393</v>
      </c>
      <c r="HE246" s="18">
        <f t="shared" si="529"/>
        <v>-12.241242916563781</v>
      </c>
      <c r="HF246" s="18">
        <f t="shared" si="530"/>
        <v>-7.9612705594039186</v>
      </c>
      <c r="HG246" s="18">
        <f>IF(ISNUMBER(HE246),HG245+HE246*0.5,IF(ISNUMBER(HE447),0,""))</f>
        <v>762.12372069445848</v>
      </c>
      <c r="HH246" s="18">
        <f>IF(ISNUMBER(HF246),HH245+HF246*0.5,IF(ISNUMBER(HF447),0,""))</f>
        <v>901.37989202443271</v>
      </c>
      <c r="HI246" s="18">
        <f>IF(ISNUMBER(HG246), HG246*COS(RADIANS(-$C246+Графики!$B$3))+HH246*SIN(RADIANS(-$C246+Графики!$B$3)),"")</f>
        <v>762.12372069445848</v>
      </c>
      <c r="HJ246" s="19">
        <f>IF(ISNUMBER(HG246), HG246*COS(RADIANS(-$C246+Графики!$B$5))+HH246*SIN(RADIANS(-$C246+Графики!$B$5)),"")</f>
        <v>901.37989202443271</v>
      </c>
      <c r="HK246" s="24">
        <v>0.66656612175158736</v>
      </c>
      <c r="HL246" s="25">
        <v>-0.69728380777019672</v>
      </c>
      <c r="HM246" s="25">
        <v>0.36265781116744311</v>
      </c>
      <c r="HN246" s="25">
        <v>-0.62180670461977927</v>
      </c>
      <c r="HO246" s="18">
        <f t="shared" si="531"/>
        <v>-11.901554898770687</v>
      </c>
      <c r="HP246" s="18">
        <f t="shared" si="532"/>
        <v>-8.590967905582346</v>
      </c>
      <c r="HQ246" s="18">
        <f>IF(ISNUMBER(HO246),HQ245+HO246*0.5,IF(ISNUMBER(HO447),0,""))</f>
        <v>759.48103005832604</v>
      </c>
      <c r="HR246" s="18">
        <f>IF(ISNUMBER(HP246),HR245+HP246*0.5,IF(ISNUMBER(HP447),0,""))</f>
        <v>916.24212070525732</v>
      </c>
      <c r="HS246" s="18">
        <f>IF(ISNUMBER(HQ246), HQ246*COS(RADIANS(-$C246+Графики!$B$3))+HR246*SIN(RADIANS(-$C246+Графики!$B$3)),"")</f>
        <v>759.48103005832604</v>
      </c>
      <c r="HT246" s="19">
        <f>IF(ISNUMBER(HQ246), HQ246*COS(RADIANS(-$C246+Графики!$B$5))+HR246*SIN(RADIANS(-$C246+Графики!$B$5)),"")</f>
        <v>916.24212070525732</v>
      </c>
      <c r="HU246" s="24">
        <v>0.64247795467050484</v>
      </c>
      <c r="HV246" s="25">
        <v>-0.72013430648112575</v>
      </c>
      <c r="HW246" s="25">
        <v>0.40695588757301293</v>
      </c>
      <c r="HX246" s="25">
        <v>-0.45745888089565556</v>
      </c>
      <c r="HY246" s="18">
        <f t="shared" si="533"/>
        <v>-11.890754968993315</v>
      </c>
      <c r="HZ246" s="18">
        <f t="shared" si="534"/>
        <v>-7.5433703651306354</v>
      </c>
      <c r="IA246" s="18">
        <f>IF(ISNUMBER(HY246),IA245+HY246*0.5,IF(ISNUMBER(HY447),0,""))</f>
        <v>758.70668758877798</v>
      </c>
      <c r="IB246" s="18">
        <f>IF(ISNUMBER(HZ246),IB245+HZ246*0.5,IF(ISNUMBER(HZ447),0,""))</f>
        <v>896.72954645170307</v>
      </c>
      <c r="IC246" s="18">
        <f>IF(ISNUMBER(IA246), IA246*COS(RADIANS(-$C246+Графики!$B$3))+IB246*SIN(RADIANS(-$C246+Графики!$B$3)),"")</f>
        <v>758.70668758877798</v>
      </c>
      <c r="ID246" s="19">
        <f>IF(ISNUMBER(IA246), IA246*COS(RADIANS(-$C246+Графики!$B$5))+IB246*SIN(RADIANS(-$C246+Графики!$B$5)),"")</f>
        <v>896.72954645170307</v>
      </c>
      <c r="IE246" s="24">
        <v>0.66853286466990269</v>
      </c>
      <c r="IF246" s="25">
        <v>-0.73655258982644212</v>
      </c>
      <c r="IG246" s="25">
        <v>0.42465101832897545</v>
      </c>
      <c r="IH246" s="25">
        <v>-0.61940526413845198</v>
      </c>
      <c r="II246" s="18">
        <f t="shared" si="535"/>
        <v>-12.261376473645704</v>
      </c>
      <c r="IJ246" s="18">
        <f t="shared" si="536"/>
        <v>-9.1109837973855452</v>
      </c>
      <c r="IK246" s="18">
        <f>IF(ISNUMBER(II246),IK245+II246*0.5,IF(ISNUMBER(II447),0,""))</f>
        <v>755.33136686866385</v>
      </c>
      <c r="IL246" s="18">
        <f>IF(ISNUMBER(IJ246),IL245+IJ246*0.5,IF(ISNUMBER(IJ447),0,""))</f>
        <v>899.02565616755373</v>
      </c>
      <c r="IM246" s="18">
        <f>IF(ISNUMBER(IK246), IK246*COS(RADIANS(-$C246+Графики!$B$3))+IL246*SIN(RADIANS(-$C246+Графики!$B$3)),"")</f>
        <v>755.33136686866385</v>
      </c>
      <c r="IN246" s="19">
        <f>IF(ISNUMBER(IK246), IK246*COS(RADIANS(-$C246+Графики!$B$5))+IL246*SIN(RADIANS(-$C246+Графики!$B$5)),"")</f>
        <v>899.02565616755373</v>
      </c>
      <c r="IO246" s="24">
        <v>0.75585464906710997</v>
      </c>
      <c r="IP246" s="25">
        <v>-0.72992641727539864</v>
      </c>
      <c r="IQ246" s="25">
        <v>0.39488891491332856</v>
      </c>
      <c r="IR246" s="25">
        <v>-0.5914361998160228</v>
      </c>
      <c r="IS246" s="18">
        <f t="shared" si="537"/>
        <v>-12.96552249721474</v>
      </c>
      <c r="IT246" s="18">
        <f t="shared" si="538"/>
        <v>-8.6072040940618795</v>
      </c>
      <c r="IU246" s="18">
        <f>IF(ISNUMBER(IS246),IU245+IS246*0.5,IF(ISNUMBER(IS447),0,""))</f>
        <v>749.66050841063804</v>
      </c>
      <c r="IV246" s="18">
        <f>IF(ISNUMBER(IT246),IV245+IT246*0.5,IF(ISNUMBER(IT447),0,""))</f>
        <v>907.67093131582465</v>
      </c>
      <c r="IW246" s="18">
        <f>IF(ISNUMBER(IU246), IU246*COS(RADIANS(-$C246+Графики!$B$3))+IV246*SIN(RADIANS(-$C246+Графики!$B$3)),"")</f>
        <v>749.66050841063804</v>
      </c>
      <c r="IX246" s="19">
        <f>IF(ISNUMBER(IU246), IU246*COS(RADIANS(-$C246+Графики!$B$5))+IV246*SIN(RADIANS(-$C246+Графики!$B$5)),"")</f>
        <v>907.67093131582465</v>
      </c>
    </row>
    <row r="247" spans="1:258" s="88" customFormat="1" x14ac:dyDescent="0.25">
      <c r="A247" s="44">
        <v>247</v>
      </c>
      <c r="B247" s="50">
        <v>0</v>
      </c>
      <c r="C247" s="11">
        <f>IF(Графики!$A$7="Расчитывать с учетом закручивания скважины",B247,0)</f>
        <v>0</v>
      </c>
      <c r="D247" s="47">
        <v>122</v>
      </c>
      <c r="E247" s="34">
        <f>IF(ISNUMBER(INDEX($I$1:$IX$303,$A247,E$1) ),INDEX($I$1:$IX$303,$A247,E$1),0)</f>
        <v>-4.7673650883941781</v>
      </c>
      <c r="F247" s="35">
        <f>IF(ISNUMBER(INDEX($I$1:$IX$303,$A247,F$1) ),INDEX($I$1:$IX$303,$A247,F$1),0)</f>
        <v>-4.6784359067175778</v>
      </c>
      <c r="G247" s="35">
        <f>IF(ISNUMBER(INDEX($I$1:$IX$303,$A247,G$1) ),INDEX($I$1:$IX$303,$A247,G$1)-$G$305,0)</f>
        <v>-220.75036859388251</v>
      </c>
      <c r="H247" s="36">
        <f>IF(ISNUMBER(INDEX($I$1:$IX$303,$A247,H$1) ),INDEX($I$1:$IX$303,$A247,H$1)-$H$305,0)</f>
        <v>-246.76351635487435</v>
      </c>
      <c r="I247" s="29">
        <v>0.27511889100387621</v>
      </c>
      <c r="J247" s="25">
        <v>-0.27118297630596921</v>
      </c>
      <c r="K247" s="25">
        <v>0.28200076653806461</v>
      </c>
      <c r="L247" s="25">
        <v>-0.2541104535413321</v>
      </c>
      <c r="M247" s="18">
        <f t="shared" si="489"/>
        <v>-4.7673650883941781</v>
      </c>
      <c r="N247" s="18">
        <f t="shared" si="490"/>
        <v>-4.6784359067175778</v>
      </c>
      <c r="O247" s="18">
        <f>IF(ISNUMBER(M247),O246+M247*0.5,IF(ISNUMBER(M448),0,""))</f>
        <v>757.16578729553214</v>
      </c>
      <c r="P247" s="18">
        <f>IF(ISNUMBER(N247),P246+N247*0.5,IF(ISNUMBER(N448),0,""))</f>
        <v>908.66614712916316</v>
      </c>
      <c r="Q247" s="18">
        <f>IF(ISNUMBER(O247), O247*COS(RADIANS(-$C247+Графики!$B$3))+P247*SIN(RADIANS(-$C247+Графики!$B$3)),"")</f>
        <v>757.16578729553214</v>
      </c>
      <c r="R247" s="19">
        <f>IF(ISNUMBER(O247), O247*COS(RADIANS(-$C247+Графики!$B$5))+P247*SIN(RADIANS(-$C247+Графики!$B$5)),"")</f>
        <v>908.66614712916316</v>
      </c>
      <c r="S247" s="29">
        <v>0.19386352782647601</v>
      </c>
      <c r="T247" s="25">
        <v>-0.17456657295495565</v>
      </c>
      <c r="U247" s="25">
        <v>0.46392885531389905</v>
      </c>
      <c r="V247" s="25">
        <v>-0.30298262449177793</v>
      </c>
      <c r="W247" s="18">
        <f t="shared" si="491"/>
        <v>-3.2151536217316221</v>
      </c>
      <c r="X247" s="18">
        <f t="shared" si="492"/>
        <v>-6.6925152366098004</v>
      </c>
      <c r="Y247" s="18">
        <f>IF(ISNUMBER(W247),Y246+W247*0.5,IF(ISNUMBER(W448),0,""))</f>
        <v>756.00810710590588</v>
      </c>
      <c r="Z247" s="18">
        <f>IF(ISNUMBER(X247),Z246+X247*0.5,IF(ISNUMBER(X448),0,""))</f>
        <v>906.2789604231707</v>
      </c>
      <c r="AA247" s="18">
        <f>IF(ISNUMBER(Y247), Y247*COS(RADIANS(-$C247+Графики!$B$3))+Z247*SIN(RADIANS(-$C247+Графики!$B$3)),"")</f>
        <v>756.00810710590588</v>
      </c>
      <c r="AB247" s="18">
        <f>IF(ISNUMBER(Y247), Y247*COS(RADIANS(-$C247+Графики!$B$5))+Z247*SIN(RADIANS(-$C247+Графики!$B$5)),"")</f>
        <v>906.2789604231707</v>
      </c>
      <c r="AC247" s="24">
        <v>0.13261231477403573</v>
      </c>
      <c r="AD247" s="25">
        <v>-0.22864859274683311</v>
      </c>
      <c r="AE247" s="25">
        <v>0.36283381585761332</v>
      </c>
      <c r="AF247" s="25">
        <v>-0.23100318417785029</v>
      </c>
      <c r="AG247" s="18">
        <f t="shared" si="493"/>
        <v>-3.1525909252902928</v>
      </c>
      <c r="AH247" s="18">
        <f t="shared" si="494"/>
        <v>-5.1821822405169122</v>
      </c>
      <c r="AI247" s="18">
        <f>IF(ISNUMBER(AG247),AI246+AG247*0.5,IF(ISNUMBER(AG448),0,""))</f>
        <v>754.62206923474139</v>
      </c>
      <c r="AJ247" s="18">
        <f>IF(ISNUMBER(AH247),AJ246+AH247*0.5,IF(ISNUMBER(AH448),0,""))</f>
        <v>908.51712390277498</v>
      </c>
      <c r="AK247" s="18">
        <f>IF(ISNUMBER(AI247), AI247*COS(RADIANS(-$C247+Графики!$B$3))+AJ247*SIN(RADIANS(-$C247+Графики!$B$3)),"")</f>
        <v>754.62206923474139</v>
      </c>
      <c r="AL247" s="19">
        <f>IF(ISNUMBER(AI247), AI247*COS(RADIANS(-$C247+Графики!$B$5))+AJ247*SIN(RADIANS(-$C247+Графики!$B$5)),"")</f>
        <v>908.51712390277498</v>
      </c>
      <c r="AM247" s="24">
        <v>0.20235224312340586</v>
      </c>
      <c r="AN247" s="25">
        <v>-9.2529775667766073E-2</v>
      </c>
      <c r="AO247" s="25">
        <v>0.39874618791452765</v>
      </c>
      <c r="AP247" s="25">
        <v>-0.20826460311456352</v>
      </c>
      <c r="AQ247" s="18">
        <f t="shared" si="495"/>
        <v>-2.573328226304032</v>
      </c>
      <c r="AR247" s="18">
        <f t="shared" si="496"/>
        <v>-5.29714367624576</v>
      </c>
      <c r="AS247" s="18">
        <f>IF(ISNUMBER(AQ247),AS246+AQ247*0.5,IF(ISNUMBER(AQ448),0,""))</f>
        <v>747.39168176932606</v>
      </c>
      <c r="AT247" s="18">
        <f>IF(ISNUMBER(AR247),AT246+AR247*0.5,IF(ISNUMBER(AR448),0,""))</f>
        <v>897.27890025383874</v>
      </c>
      <c r="AU247" s="18">
        <f>IF(ISNUMBER(AS247), AS247*COS(RADIANS(-$C247+Графики!$B$3))+AT247*SIN(RADIANS(-$C247+Графики!$B$3)),"")</f>
        <v>747.39168176932606</v>
      </c>
      <c r="AV247" s="19">
        <f>IF(ISNUMBER(AS247), AS247*COS(RADIANS(-$C247+Графики!$B$5))+AT247*SIN(RADIANS(-$C247+Графики!$B$5)),"")</f>
        <v>897.27890025383874</v>
      </c>
      <c r="AW247" s="24">
        <v>9.0953166780707279E-2</v>
      </c>
      <c r="AX247" s="25">
        <v>-0.25109745872123934</v>
      </c>
      <c r="AY247" s="25">
        <v>0.42531066349145075</v>
      </c>
      <c r="AZ247" s="25">
        <v>-0.26331938473665595</v>
      </c>
      <c r="BA247" s="18">
        <f t="shared" si="497"/>
        <v>-2.9849503791238781</v>
      </c>
      <c r="BB247" s="18">
        <f t="shared" si="498"/>
        <v>-6.009394664917223</v>
      </c>
      <c r="BC247" s="18">
        <f>IF(ISNUMBER(BA247),BC246+BA247*0.5,IF(ISNUMBER(BA448),0,""))</f>
        <v>743.50992356442168</v>
      </c>
      <c r="BD247" s="18">
        <f>IF(ISNUMBER(BB247),BD246+BB247*0.5,IF(ISNUMBER(BB448),0,""))</f>
        <v>904.52427187588057</v>
      </c>
      <c r="BE247" s="18">
        <f>IF(ISNUMBER(BC247), BC247*COS(RADIANS(-$C247+Графики!$B$3))+BD247*SIN(RADIANS(-$C247+Графики!$B$3)),"")</f>
        <v>743.50992356442168</v>
      </c>
      <c r="BF247" s="19">
        <f>IF(ISNUMBER(BC247), BC247*COS(RADIANS(-$C247+Графики!$B$5))+BD247*SIN(RADIANS(-$C247+Графики!$B$5)),"")</f>
        <v>904.52427187588057</v>
      </c>
      <c r="BG247" s="24">
        <v>0.1537162139275616</v>
      </c>
      <c r="BH247" s="25">
        <v>-0.28768884657594779</v>
      </c>
      <c r="BI247" s="25">
        <v>0.38763985744845519</v>
      </c>
      <c r="BJ247" s="25">
        <v>-0.2971086340220922</v>
      </c>
      <c r="BK247" s="18">
        <f t="shared" si="499"/>
        <v>-3.8519762945534057</v>
      </c>
      <c r="BL247" s="18">
        <f t="shared" si="500"/>
        <v>-5.9755223003448323</v>
      </c>
      <c r="BM247" s="18">
        <f>IF(ISNUMBER(BK247),BM246+BK247*0.5,IF(ISNUMBER(BK448),0,""))</f>
        <v>753.72364520809742</v>
      </c>
      <c r="BN247" s="18">
        <f>IF(ISNUMBER(BL247),BN246+BL247*0.5,IF(ISNUMBER(BL448),0,""))</f>
        <v>891.86805278787278</v>
      </c>
      <c r="BO247" s="18">
        <f>IF(ISNUMBER(BM247), BM247*COS(RADIANS(-$C247+Графики!$B$3))+BN247*SIN(RADIANS(-$C247+Графики!$B$3)),"")</f>
        <v>753.72364520809742</v>
      </c>
      <c r="BP247" s="19">
        <f>IF(ISNUMBER(BM247), BM247*COS(RADIANS(-$C247+Графики!$B$5))+BN247*SIN(RADIANS(-$C247+Графики!$B$5)),"")</f>
        <v>891.86805278787278</v>
      </c>
      <c r="BQ247" s="24">
        <v>0.16920339776756091</v>
      </c>
      <c r="BR247" s="25">
        <v>-0.19964852136407799</v>
      </c>
      <c r="BS247" s="25">
        <v>0.3149793789781874</v>
      </c>
      <c r="BT247" s="25">
        <v>-0.35273930662455732</v>
      </c>
      <c r="BU247" s="18">
        <f t="shared" si="501"/>
        <v>-3.2188346622120574</v>
      </c>
      <c r="BV247" s="18">
        <f t="shared" si="502"/>
        <v>-5.8269117964979298</v>
      </c>
      <c r="BW247" s="18">
        <f>IF(ISNUMBER(BU247),BW246+BU247*0.5,IF(ISNUMBER(BU448),0,""))</f>
        <v>756.1666519192645</v>
      </c>
      <c r="BX247" s="18">
        <f>IF(ISNUMBER(BV247),BX246+BV247*0.5,IF(ISNUMBER(BV448),0,""))</f>
        <v>902.26254246724716</v>
      </c>
      <c r="BY247" s="18">
        <f>IF(ISNUMBER(BW247), BW247*COS(RADIANS(-$C247+Графики!$B$3))+BX247*SIN(RADIANS(-$C247+Графики!$B$3)),"")</f>
        <v>756.1666519192645</v>
      </c>
      <c r="BZ247" s="19">
        <f>IF(ISNUMBER(BW247), BW247*COS(RADIANS(-$C247+Графики!$B$5))+BX247*SIN(RADIANS(-$C247+Графики!$B$5)),"")</f>
        <v>902.26254246724716</v>
      </c>
      <c r="CA247" s="29">
        <v>0.20564140750771806</v>
      </c>
      <c r="CB247" s="25">
        <v>-0.25523401195024609</v>
      </c>
      <c r="CC247" s="25">
        <v>0.44402765074895711</v>
      </c>
      <c r="CD247" s="25">
        <v>-0.21298874229848802</v>
      </c>
      <c r="CE247" s="18">
        <f t="shared" si="503"/>
        <v>-4.0218859127330804</v>
      </c>
      <c r="CF247" s="18">
        <f t="shared" si="504"/>
        <v>-5.7335182354509389</v>
      </c>
      <c r="CG247" s="18">
        <f>IF(ISNUMBER(CE247),CG246+CE247*0.5,IF(ISNUMBER(CE448),0,""))</f>
        <v>763.3861190090438</v>
      </c>
      <c r="CH247" s="18">
        <f>IF(ISNUMBER(CF247),CH246+CF247*0.5,IF(ISNUMBER(CF448),0,""))</f>
        <v>914.95903651073547</v>
      </c>
      <c r="CI247" s="18">
        <f>IF(ISNUMBER(CG247), CG247*COS(RADIANS(-$C247+Графики!$B$3))+CH247*SIN(RADIANS(-$C247+Графики!$B$3)),"")</f>
        <v>763.3861190090438</v>
      </c>
      <c r="CJ247" s="19">
        <f>IF(ISNUMBER(CG247), CG247*COS(RADIANS(-$C247+Графики!$B$5))+CH247*SIN(RADIANS(-$C247+Графики!$B$5)),"")</f>
        <v>914.95903651073547</v>
      </c>
      <c r="CK247" s="24">
        <v>0.23531087604369147</v>
      </c>
      <c r="CL247" s="25">
        <v>-0.20884077894767739</v>
      </c>
      <c r="CM247" s="25">
        <v>0.3685660914215817</v>
      </c>
      <c r="CN247" s="25">
        <v>-0.25231267581376304</v>
      </c>
      <c r="CO247" s="18">
        <f t="shared" si="505"/>
        <v>-3.8759446741397281</v>
      </c>
      <c r="CP247" s="18">
        <f t="shared" si="506"/>
        <v>-5.4181628619336903</v>
      </c>
      <c r="CQ247" s="18">
        <f>IF(ISNUMBER(CO247),CQ246+CO247*0.5,IF(ISNUMBER(CO448),0,""))</f>
        <v>758.64474017565988</v>
      </c>
      <c r="CR247" s="18">
        <f>IF(ISNUMBER(CP247),CR246+CP247*0.5,IF(ISNUMBER(CP448),0,""))</f>
        <v>906.44621813354763</v>
      </c>
      <c r="CS247" s="18">
        <f>IF(ISNUMBER(CQ247), CQ247*COS(RADIANS(-$C247+Графики!$B$3))+CR247*SIN(RADIANS(-$C247+Графики!$B$3)),"")</f>
        <v>758.64474017565988</v>
      </c>
      <c r="CT247" s="19">
        <f>IF(ISNUMBER(CQ247), CQ247*COS(RADIANS(-$C247+Графики!$B$5))+CR247*SIN(RADIANS(-$C247+Графики!$B$5)),"")</f>
        <v>906.44621813354763</v>
      </c>
      <c r="CU247" s="24">
        <v>0.24388784852722553</v>
      </c>
      <c r="CV247" s="25">
        <v>-0.21327705410180753</v>
      </c>
      <c r="CW247" s="25">
        <v>0.32891661526655425</v>
      </c>
      <c r="CX247" s="25">
        <v>-0.2779499227637432</v>
      </c>
      <c r="CY247" s="18">
        <f t="shared" si="507"/>
        <v>-3.9895058047089877</v>
      </c>
      <c r="CZ247" s="18">
        <f t="shared" si="508"/>
        <v>-5.2958848490106982</v>
      </c>
      <c r="DA247" s="18">
        <f>IF(ISNUMBER(CY247),DA246+CY247*0.5,IF(ISNUMBER(CY448),0,""))</f>
        <v>753.70787011733273</v>
      </c>
      <c r="DB247" s="18">
        <f>IF(ISNUMBER(CZ247),DB246+CZ247*0.5,IF(ISNUMBER(CZ448),0,""))</f>
        <v>908.25557972579554</v>
      </c>
      <c r="DC247" s="18">
        <f>IF(ISNUMBER(DA247), DA247*COS(RADIANS(-$C247+Графики!$B$3))+DB247*SIN(RADIANS(-$C247+Графики!$B$3)),"")</f>
        <v>753.70787011733273</v>
      </c>
      <c r="DD247" s="19">
        <f>IF(ISNUMBER(DA247), DA247*COS(RADIANS(-$C247+Графики!$B$5))+DB247*SIN(RADIANS(-$C247+Графики!$B$5)),"")</f>
        <v>908.25557972579554</v>
      </c>
      <c r="DE247" s="24">
        <v>9.1405188898831868E-2</v>
      </c>
      <c r="DF247" s="25">
        <v>-0.25259212293622657</v>
      </c>
      <c r="DG247" s="25">
        <v>0.44565736755310725</v>
      </c>
      <c r="DH247" s="25">
        <v>-0.24572070989857306</v>
      </c>
      <c r="DI247" s="18">
        <f t="shared" si="509"/>
        <v>-3.0019383460192355</v>
      </c>
      <c r="DJ247" s="18">
        <f t="shared" si="510"/>
        <v>-6.0333753091169848</v>
      </c>
      <c r="DK247" s="18">
        <f>IF(ISNUMBER(DI247),DK246+DI247*0.5,IF(ISNUMBER(DI448),0,""))</f>
        <v>745.38185495271398</v>
      </c>
      <c r="DL247" s="18">
        <f>IF(ISNUMBER(DJ247),DL246+DJ247*0.5,IF(ISNUMBER(DJ448),0,""))</f>
        <v>906.81695468796511</v>
      </c>
      <c r="DM247" s="18">
        <f>IF(ISNUMBER(DK247), DK247*COS(RADIANS(-$C247+Графики!$B$3))+DL247*SIN(RADIANS(-$C247+Графики!$B$3)),"")</f>
        <v>745.38185495271398</v>
      </c>
      <c r="DN247" s="19">
        <f>IF(ISNUMBER(DK247), DK247*COS(RADIANS(-$C247+Графики!$B$5))+DL247*SIN(RADIANS(-$C247+Графики!$B$5)),"")</f>
        <v>906.81695468796511</v>
      </c>
      <c r="DO247" s="24">
        <v>0.18941015893513882</v>
      </c>
      <c r="DP247" s="25">
        <v>-0.15802027773273242</v>
      </c>
      <c r="DQ247" s="25">
        <v>0.34236909817775329</v>
      </c>
      <c r="DR247" s="25">
        <v>-0.17174973126287821</v>
      </c>
      <c r="DS247" s="18">
        <f t="shared" si="511"/>
        <v>-3.0318978756567185</v>
      </c>
      <c r="DT247" s="18">
        <f t="shared" si="512"/>
        <v>-4.4865181085783465</v>
      </c>
      <c r="DU247" s="18">
        <f>IF(ISNUMBER(DS247),DU246+DS247*0.5,IF(ISNUMBER(DS448),0,""))</f>
        <v>764.3959867661315</v>
      </c>
      <c r="DV247" s="18">
        <f>IF(ISNUMBER(DT247),DV246+DT247*0.5,IF(ISNUMBER(DT448),0,""))</f>
        <v>907.69485976777139</v>
      </c>
      <c r="DW247" s="18">
        <f>IF(ISNUMBER(DU247), DU247*COS(RADIANS(-$C247+Графики!$B$3))+DV247*SIN(RADIANS(-$C247+Графики!$B$3)),"")</f>
        <v>764.3959867661315</v>
      </c>
      <c r="DX247" s="19">
        <f>IF(ISNUMBER(DU247), DU247*COS(RADIANS(-$C247+Графики!$B$5))+DV247*SIN(RADIANS(-$C247+Графики!$B$5)),"")</f>
        <v>907.69485976777139</v>
      </c>
      <c r="DY247" s="24">
        <v>0.27095908334991725</v>
      </c>
      <c r="DZ247" s="25">
        <v>-0.26539411990423895</v>
      </c>
      <c r="EA247" s="25">
        <v>0.42529094601148454</v>
      </c>
      <c r="EB247" s="25">
        <v>-0.20638667592443974</v>
      </c>
      <c r="EC247" s="18">
        <f t="shared" si="513"/>
        <v>-4.680547585163799</v>
      </c>
      <c r="ED247" s="18">
        <f t="shared" si="514"/>
        <v>-5.5123992394649042</v>
      </c>
      <c r="EE247" s="18">
        <f>IF(ISNUMBER(EC247),EE246+EC247*0.5,IF(ISNUMBER(EC448),0,""))</f>
        <v>749.95695762350238</v>
      </c>
      <c r="EF247" s="18">
        <f>IF(ISNUMBER(ED247),EF246+ED247*0.5,IF(ISNUMBER(ED448),0,""))</f>
        <v>901.377039773707</v>
      </c>
      <c r="EG247" s="18">
        <f>IF(ISNUMBER(EE247), EE247*COS(RADIANS(-$C247+Графики!$B$3))+EF247*SIN(RADIANS(-$C247+Графики!$B$3)),"")</f>
        <v>749.95695762350238</v>
      </c>
      <c r="EH247" s="19">
        <f>IF(ISNUMBER(EE247), EE247*COS(RADIANS(-$C247+Графики!$B$5))+EF247*SIN(RADIANS(-$C247+Графики!$B$5)),"")</f>
        <v>901.377039773707</v>
      </c>
      <c r="EI247" s="24">
        <v>0.2431486179434966</v>
      </c>
      <c r="EJ247" s="25">
        <v>-0.10331012615472143</v>
      </c>
      <c r="EK247" s="25">
        <v>0.35221989365645878</v>
      </c>
      <c r="EL247" s="25">
        <v>-0.28376381006053575</v>
      </c>
      <c r="EM247" s="18">
        <f t="shared" si="515"/>
        <v>-3.023418297193138</v>
      </c>
      <c r="EN247" s="18">
        <f t="shared" si="516"/>
        <v>-5.5499763171021366</v>
      </c>
      <c r="EO247" s="18">
        <f>IF(ISNUMBER(EM247),EO246+EM247*0.5,IF(ISNUMBER(EM448),0,""))</f>
        <v>757.60400686772755</v>
      </c>
      <c r="EP247" s="18">
        <f>IF(ISNUMBER(EN247),EP246+EN247*0.5,IF(ISNUMBER(EN448),0,""))</f>
        <v>904.53886235994719</v>
      </c>
      <c r="EQ247" s="18">
        <f>IF(ISNUMBER(EO247), EO247*COS(RADIANS(-$C247+Графики!$B$3))+EP247*SIN(RADIANS(-$C247+Графики!$B$3)),"")</f>
        <v>757.60400686772755</v>
      </c>
      <c r="ER247" s="19">
        <f>IF(ISNUMBER(EO247), EO247*COS(RADIANS(-$C247+Графики!$B$5))+EP247*SIN(RADIANS(-$C247+Графики!$B$5)),"")</f>
        <v>904.53886235994719</v>
      </c>
      <c r="ES247" s="24">
        <v>0.12128836164031911</v>
      </c>
      <c r="ET247" s="25">
        <v>-0.16179625118766566</v>
      </c>
      <c r="EU247" s="25">
        <v>0.4530878096469354</v>
      </c>
      <c r="EV247" s="25">
        <v>-0.30681017551241252</v>
      </c>
      <c r="EW247" s="18">
        <f t="shared" si="517"/>
        <v>-2.4703767650973099</v>
      </c>
      <c r="EX247" s="18">
        <f t="shared" si="518"/>
        <v>-6.6313123079663425</v>
      </c>
      <c r="EY247" s="18">
        <f>IF(ISNUMBER(EW247),EY246+EW247*0.5,IF(ISNUMBER(EW448),0,""))</f>
        <v>744.16463130493173</v>
      </c>
      <c r="EZ247" s="18">
        <f>IF(ISNUMBER(EX247),EZ246+EX247*0.5,IF(ISNUMBER(EX448),0,""))</f>
        <v>905.24976400106527</v>
      </c>
      <c r="FA247" s="18">
        <f>IF(ISNUMBER(EY247), EY247*COS(RADIANS(-$C247+Графики!$B$3))+EZ247*SIN(RADIANS(-$C247+Графики!$B$3)),"")</f>
        <v>744.16463130493173</v>
      </c>
      <c r="FB247" s="19">
        <f>IF(ISNUMBER(EY247), EY247*COS(RADIANS(-$C247+Графики!$B$5))+EZ247*SIN(RADIANS(-$C247+Графики!$B$5)),"")</f>
        <v>905.24976400106527</v>
      </c>
      <c r="FC247" s="24">
        <v>0.23847868123393737</v>
      </c>
      <c r="FD247" s="25">
        <v>-0.14666548355195805</v>
      </c>
      <c r="FE247" s="25">
        <v>0.40672457458856426</v>
      </c>
      <c r="FF247" s="25">
        <v>-0.31421365388553824</v>
      </c>
      <c r="FG247" s="18">
        <f t="shared" si="519"/>
        <v>-3.3610105572644615</v>
      </c>
      <c r="FH247" s="18">
        <f t="shared" si="520"/>
        <v>-6.291331391736807</v>
      </c>
      <c r="FI247" s="18">
        <f>IF(ISNUMBER(FG247),FI246+FG247*0.5,IF(ISNUMBER(FG448),0,""))</f>
        <v>753.70875708228209</v>
      </c>
      <c r="FJ247" s="18">
        <f>IF(ISNUMBER(FH247),FJ246+FH247*0.5,IF(ISNUMBER(FH448),0,""))</f>
        <v>906.53778899617498</v>
      </c>
      <c r="FK247" s="18">
        <f>IF(ISNUMBER(FI247), FI247*COS(RADIANS(-$C247+Графики!$B$3))+FJ247*SIN(RADIANS(-$C247+Графики!$B$3)),"")</f>
        <v>753.70875708228209</v>
      </c>
      <c r="FL247" s="19">
        <f>IF(ISNUMBER(FI247), FI247*COS(RADIANS(-$C247+Графики!$B$5))+FJ247*SIN(RADIANS(-$C247+Графики!$B$5)),"")</f>
        <v>906.53778899617498</v>
      </c>
      <c r="FM247" s="24">
        <v>0.25963231607229997</v>
      </c>
      <c r="FN247" s="25">
        <v>-0.1115820353953707</v>
      </c>
      <c r="FO247" s="25">
        <v>0.41297188590894751</v>
      </c>
      <c r="FP247" s="25">
        <v>-0.30708110142156442</v>
      </c>
      <c r="FQ247" s="18">
        <f t="shared" si="521"/>
        <v>-3.2394506660352484</v>
      </c>
      <c r="FR247" s="18">
        <f t="shared" si="522"/>
        <v>-6.2836063581205046</v>
      </c>
      <c r="FS247" s="18">
        <f>IF(ISNUMBER(FQ247),FS246+FQ247*0.5,IF(ISNUMBER(FQ448),0,""))</f>
        <v>755.40771745038853</v>
      </c>
      <c r="FT247" s="18">
        <f>IF(ISNUMBER(FR247),FT246+FR247*0.5,IF(ISNUMBER(FR448),0,""))</f>
        <v>900.00277861913185</v>
      </c>
      <c r="FU247" s="18">
        <f>IF(ISNUMBER(FS247), FS247*COS(RADIANS(-$C247+Графики!$B$3))+FT247*SIN(RADIANS(-$C247+Графики!$B$3)),"")</f>
        <v>755.40771745038853</v>
      </c>
      <c r="FV247" s="19">
        <f>IF(ISNUMBER(FS247), FS247*COS(RADIANS(-$C247+Графики!$B$5))+FT247*SIN(RADIANS(-$C247+Графики!$B$5)),"")</f>
        <v>900.00277861913185</v>
      </c>
      <c r="FW247" s="24">
        <v>0.2520501121062001</v>
      </c>
      <c r="FX247" s="25">
        <v>-0.12210212386520963</v>
      </c>
      <c r="FY247" s="25">
        <v>0.32414533985542704</v>
      </c>
      <c r="FZ247" s="25">
        <v>-0.34568571962742789</v>
      </c>
      <c r="GA247" s="18">
        <f t="shared" si="523"/>
        <v>-3.2650884092617525</v>
      </c>
      <c r="GB247" s="18">
        <f t="shared" si="524"/>
        <v>-5.845345422181869</v>
      </c>
      <c r="GC247" s="18">
        <f>IF(ISNUMBER(GA247),GC246+GA247*0.5,IF(ISNUMBER(GA448),0,""))</f>
        <v>761.16957212046157</v>
      </c>
      <c r="GD247" s="18">
        <f>IF(ISNUMBER(GB247),GD246+GB247*0.5,IF(ISNUMBER(GB448),0,""))</f>
        <v>892.01021107727752</v>
      </c>
      <c r="GE247" s="18">
        <f>IF(ISNUMBER(GC247), GC247*COS(RADIANS(-$C247+Графики!$B$3))+GD247*SIN(RADIANS(-$C247+Графики!$B$3)),"")</f>
        <v>761.16957212046157</v>
      </c>
      <c r="GF247" s="19">
        <f>IF(ISNUMBER(GC247), GC247*COS(RADIANS(-$C247+Графики!$B$5))+GD247*SIN(RADIANS(-$C247+Графики!$B$5)),"")</f>
        <v>892.01021107727752</v>
      </c>
      <c r="GG247" s="24">
        <v>0.12339993582280637</v>
      </c>
      <c r="GH247" s="25">
        <v>-0.27922673200731041</v>
      </c>
      <c r="GI247" s="25">
        <v>0.32150535086150556</v>
      </c>
      <c r="GJ247" s="25">
        <v>-0.19398000484806127</v>
      </c>
      <c r="GK247" s="18">
        <f t="shared" si="525"/>
        <v>-3.5135732756519014</v>
      </c>
      <c r="GL247" s="18">
        <f t="shared" si="526"/>
        <v>-4.4984431795922415</v>
      </c>
      <c r="GM247" s="18">
        <f>IF(ISNUMBER(GK247),GM246+GK247*0.5,IF(ISNUMBER(GK448),0,""))</f>
        <v>760.81191312730959</v>
      </c>
      <c r="GN247" s="18">
        <f>IF(ISNUMBER(GL247),GN246+GL247*0.5,IF(ISNUMBER(GL448),0,""))</f>
        <v>908.81897265648411</v>
      </c>
      <c r="GO247" s="18">
        <f>IF(ISNUMBER(GM247), GM247*COS(RADIANS(-$C247+Графики!$B$3))+GN247*SIN(RADIANS(-$C247+Графики!$B$3)),"")</f>
        <v>760.81191312730959</v>
      </c>
      <c r="GP247" s="19">
        <f>IF(ISNUMBER(GM247), GM247*COS(RADIANS(-$C247+Графики!$B$5))+GN247*SIN(RADIANS(-$C247+Графики!$B$5)),"")</f>
        <v>908.81897265648411</v>
      </c>
      <c r="GQ247" s="24">
        <v>0.18408102596420881</v>
      </c>
      <c r="GR247" s="25">
        <v>-0.1044087349236936</v>
      </c>
      <c r="GS247" s="25">
        <v>0.3133362919358077</v>
      </c>
      <c r="GT247" s="25">
        <v>-0.28168909955336852</v>
      </c>
      <c r="GU247" s="18">
        <f t="shared" si="527"/>
        <v>-2.517545433503094</v>
      </c>
      <c r="GV247" s="18">
        <f t="shared" si="528"/>
        <v>-5.192552772819778</v>
      </c>
      <c r="GW247" s="18">
        <f>IF(ISNUMBER(GU247),GW246+GU247*0.5,IF(ISNUMBER(GU448),0,""))</f>
        <v>757.6831588174125</v>
      </c>
      <c r="GX247" s="18">
        <f>IF(ISNUMBER(GV247),GX246+GV247*0.5,IF(ISNUMBER(GV448),0,""))</f>
        <v>906.21517562721749</v>
      </c>
      <c r="GY247" s="18">
        <f>IF(ISNUMBER(GW247), GW247*COS(RADIANS(-$C247+Графики!$B$3))+GX247*SIN(RADIANS(-$C247+Графики!$B$3)),"")</f>
        <v>757.6831588174125</v>
      </c>
      <c r="GZ247" s="19">
        <f>IF(ISNUMBER(GW247), GW247*COS(RADIANS(-$C247+Графики!$B$5))+GX247*SIN(RADIANS(-$C247+Графики!$B$5)),"")</f>
        <v>906.21517562721749</v>
      </c>
      <c r="HA247" s="24">
        <v>0.13925960231278808</v>
      </c>
      <c r="HB247" s="25">
        <v>-0.12507771220699898</v>
      </c>
      <c r="HC247" s="25">
        <v>0.45880857003293352</v>
      </c>
      <c r="HD247" s="25">
        <v>-0.22834876605509341</v>
      </c>
      <c r="HE247" s="18">
        <f t="shared" si="529"/>
        <v>-2.3067761913109339</v>
      </c>
      <c r="HF247" s="18">
        <f t="shared" si="530"/>
        <v>-5.9965430585922279</v>
      </c>
      <c r="HG247" s="18">
        <f>IF(ISNUMBER(HE247),HG246+HE247*0.5,IF(ISNUMBER(HE448),0,""))</f>
        <v>760.970332598803</v>
      </c>
      <c r="HH247" s="18">
        <f>IF(ISNUMBER(HF247),HH246+HF247*0.5,IF(ISNUMBER(HF448),0,""))</f>
        <v>898.38162049513664</v>
      </c>
      <c r="HI247" s="18">
        <f>IF(ISNUMBER(HG247), HG247*COS(RADIANS(-$C247+Графики!$B$3))+HH247*SIN(RADIANS(-$C247+Графики!$B$3)),"")</f>
        <v>760.970332598803</v>
      </c>
      <c r="HJ247" s="19">
        <f>IF(ISNUMBER(HG247), HG247*COS(RADIANS(-$C247+Графики!$B$5))+HH247*SIN(RADIANS(-$C247+Графики!$B$5)),"")</f>
        <v>898.38162049513664</v>
      </c>
      <c r="HK247" s="24">
        <v>0.28773103666071276</v>
      </c>
      <c r="HL247" s="25">
        <v>-0.18436889580389335</v>
      </c>
      <c r="HM247" s="25">
        <v>0.27944642643217144</v>
      </c>
      <c r="HN247" s="25">
        <v>-0.2502113263140997</v>
      </c>
      <c r="HO247" s="18">
        <f t="shared" si="531"/>
        <v>-4.1198374555109343</v>
      </c>
      <c r="HP247" s="18">
        <f t="shared" si="532"/>
        <v>-4.6221193890930889</v>
      </c>
      <c r="HQ247" s="18">
        <f>IF(ISNUMBER(HO247),HQ246+HO247*0.5,IF(ISNUMBER(HO448),0,""))</f>
        <v>757.42111133057062</v>
      </c>
      <c r="HR247" s="18">
        <f>IF(ISNUMBER(HP247),HR246+HP247*0.5,IF(ISNUMBER(HP448),0,""))</f>
        <v>913.93106101071078</v>
      </c>
      <c r="HS247" s="18">
        <f>IF(ISNUMBER(HQ247), HQ247*COS(RADIANS(-$C247+Графики!$B$3))+HR247*SIN(RADIANS(-$C247+Графики!$B$3)),"")</f>
        <v>757.42111133057062</v>
      </c>
      <c r="HT247" s="19">
        <f>IF(ISNUMBER(HQ247), HQ247*COS(RADIANS(-$C247+Графики!$B$5))+HR247*SIN(RADIANS(-$C247+Графики!$B$5)),"")</f>
        <v>913.93106101071078</v>
      </c>
      <c r="HU247" s="24">
        <v>0.21102807222626466</v>
      </c>
      <c r="HV247" s="25">
        <v>-0.21206081877500216</v>
      </c>
      <c r="HW247" s="25">
        <v>0.41054718567696491</v>
      </c>
      <c r="HX247" s="25">
        <v>-0.34292621209789764</v>
      </c>
      <c r="HY247" s="18">
        <f t="shared" si="533"/>
        <v>-3.6921386997699832</v>
      </c>
      <c r="HZ247" s="18">
        <f t="shared" si="534"/>
        <v>-6.5752484288283766</v>
      </c>
      <c r="IA247" s="18">
        <f>IF(ISNUMBER(HY247),IA246+HY247*0.5,IF(ISNUMBER(HY448),0,""))</f>
        <v>756.86061823889304</v>
      </c>
      <c r="IB247" s="18">
        <f>IF(ISNUMBER(HZ247),IB246+HZ247*0.5,IF(ISNUMBER(HZ448),0,""))</f>
        <v>893.44192223728885</v>
      </c>
      <c r="IC247" s="18">
        <f>IF(ISNUMBER(IA247), IA247*COS(RADIANS(-$C247+Графики!$B$3))+IB247*SIN(RADIANS(-$C247+Графики!$B$3)),"")</f>
        <v>756.86061823889304</v>
      </c>
      <c r="ID247" s="19">
        <f>IF(ISNUMBER(IA247), IA247*COS(RADIANS(-$C247+Графики!$B$5))+IB247*SIN(RADIANS(-$C247+Графики!$B$5)),"")</f>
        <v>893.44192223728885</v>
      </c>
      <c r="IE247" s="24">
        <v>0.1428262214022131</v>
      </c>
      <c r="IF247" s="25">
        <v>-0.20215118778292579</v>
      </c>
      <c r="IG247" s="25">
        <v>0.29323225267106356</v>
      </c>
      <c r="IH247" s="25">
        <v>-0.27369065712741214</v>
      </c>
      <c r="II247" s="18">
        <f t="shared" si="535"/>
        <v>-3.0104912702456463</v>
      </c>
      <c r="IJ247" s="18">
        <f t="shared" si="536"/>
        <v>-4.9473155085708669</v>
      </c>
      <c r="IK247" s="18">
        <f>IF(ISNUMBER(II247),IK246+II247*0.5,IF(ISNUMBER(II448),0,""))</f>
        <v>753.82612123354102</v>
      </c>
      <c r="IL247" s="18">
        <f>IF(ISNUMBER(IJ247),IL246+IJ247*0.5,IF(ISNUMBER(IJ448),0,""))</f>
        <v>896.55199841326828</v>
      </c>
      <c r="IM247" s="18">
        <f>IF(ISNUMBER(IK247), IK247*COS(RADIANS(-$C247+Графики!$B$3))+IL247*SIN(RADIANS(-$C247+Графики!$B$3)),"")</f>
        <v>753.82612123354102</v>
      </c>
      <c r="IN247" s="19">
        <f>IF(ISNUMBER(IK247), IK247*COS(RADIANS(-$C247+Графики!$B$5))+IL247*SIN(RADIANS(-$C247+Графики!$B$5)),"")</f>
        <v>896.55199841326828</v>
      </c>
      <c r="IO247" s="24">
        <v>0.16193972704463569</v>
      </c>
      <c r="IP247" s="25">
        <v>-0.17901420445291552</v>
      </c>
      <c r="IQ247" s="25">
        <v>0.36840976778013867</v>
      </c>
      <c r="IR247" s="25">
        <v>-0.27989876106652622</v>
      </c>
      <c r="IS247" s="18">
        <f t="shared" si="537"/>
        <v>-2.9753799609916882</v>
      </c>
      <c r="IT247" s="18">
        <f t="shared" si="538"/>
        <v>-5.6575290174458504</v>
      </c>
      <c r="IU247" s="18">
        <f>IF(ISNUMBER(IS247),IU246+IS247*0.5,IF(ISNUMBER(IS448),0,""))</f>
        <v>748.17281843014223</v>
      </c>
      <c r="IV247" s="18">
        <f>IF(ISNUMBER(IT247),IV246+IT247*0.5,IF(ISNUMBER(IT448),0,""))</f>
        <v>904.84216680710176</v>
      </c>
      <c r="IW247" s="18">
        <f>IF(ISNUMBER(IU247), IU247*COS(RADIANS(-$C247+Графики!$B$3))+IV247*SIN(RADIANS(-$C247+Графики!$B$3)),"")</f>
        <v>748.17281843014223</v>
      </c>
      <c r="IX247" s="19">
        <f>IF(ISNUMBER(IU247), IU247*COS(RADIANS(-$C247+Графики!$B$5))+IV247*SIN(RADIANS(-$C247+Графики!$B$5)),"")</f>
        <v>904.84216680710176</v>
      </c>
    </row>
    <row r="248" spans="1:258" s="88" customFormat="1" x14ac:dyDescent="0.25">
      <c r="A248" s="44">
        <v>248</v>
      </c>
      <c r="B248" s="50">
        <v>0</v>
      </c>
      <c r="C248" s="11">
        <f>IF(Графики!$A$7="Расчитывать с учетом закручивания скважины",B248,0)</f>
        <v>0</v>
      </c>
      <c r="D248" s="47">
        <v>122.5</v>
      </c>
      <c r="E248" s="34">
        <f>IF(ISNUMBER(INDEX($I$1:$IX$303,$A248,E$1) ),INDEX($I$1:$IX$303,$A248,E$1),0)</f>
        <v>7.5000369645134919</v>
      </c>
      <c r="F248" s="35">
        <f>IF(ISNUMBER(INDEX($I$1:$IX$303,$A248,F$1) ),INDEX($I$1:$IX$303,$A248,F$1),0)</f>
        <v>-3.1702492587982913</v>
      </c>
      <c r="G248" s="35">
        <f>IF(ISNUMBER(INDEX($I$1:$IX$303,$A248,G$1) ),INDEX($I$1:$IX$303,$A248,G$1)-$G$305,0)</f>
        <v>-217.00035011162572</v>
      </c>
      <c r="H248" s="36">
        <f>IF(ISNUMBER(INDEX($I$1:$IX$303,$A248,H$1) ),INDEX($I$1:$IX$303,$A248,H$1)-$H$305,0)</f>
        <v>-248.34864098427352</v>
      </c>
      <c r="I248" s="29">
        <v>-0.44467193545761197</v>
      </c>
      <c r="J248" s="25">
        <v>0.41477705060193981</v>
      </c>
      <c r="K248" s="25">
        <v>0.21104183685231978</v>
      </c>
      <c r="L248" s="25">
        <v>-0.15224257674712971</v>
      </c>
      <c r="M248" s="18">
        <f t="shared" si="489"/>
        <v>7.5000369645134919</v>
      </c>
      <c r="N248" s="18">
        <f t="shared" si="490"/>
        <v>-3.1702492587982913</v>
      </c>
      <c r="O248" s="18">
        <f>IF(ISNUMBER(M248),O247+M248*0.5,IF(ISNUMBER(M449),0,""))</f>
        <v>760.91580577778893</v>
      </c>
      <c r="P248" s="18">
        <f>IF(ISNUMBER(N248),P247+N248*0.5,IF(ISNUMBER(N449),0,""))</f>
        <v>907.081022499764</v>
      </c>
      <c r="Q248" s="18">
        <f>IF(ISNUMBER(O248), O248*COS(RADIANS(-$C248+Графики!$B$3))+P248*SIN(RADIANS(-$C248+Графики!$B$3)),"")</f>
        <v>760.91580577778893</v>
      </c>
      <c r="R248" s="19">
        <f>IF(ISNUMBER(O248), O248*COS(RADIANS(-$C248+Графики!$B$5))+P248*SIN(RADIANS(-$C248+Графики!$B$5)),"")</f>
        <v>907.081022499764</v>
      </c>
      <c r="S248" s="29">
        <v>-0.41583399344683625</v>
      </c>
      <c r="T248" s="25">
        <v>0.45072074878074253</v>
      </c>
      <c r="U248" s="25">
        <v>0.19298507462796918</v>
      </c>
      <c r="V248" s="25">
        <v>-0.1881537758870982</v>
      </c>
      <c r="W248" s="18">
        <f t="shared" si="491"/>
        <v>7.5620446264856156</v>
      </c>
      <c r="X248" s="18">
        <f t="shared" si="492"/>
        <v>-3.3260577918386871</v>
      </c>
      <c r="Y248" s="18">
        <f>IF(ISNUMBER(W248),Y247+W248*0.5,IF(ISNUMBER(W449),0,""))</f>
        <v>759.78912941914871</v>
      </c>
      <c r="Z248" s="18">
        <f>IF(ISNUMBER(X248),Z247+X248*0.5,IF(ISNUMBER(X449),0,""))</f>
        <v>904.6159315272514</v>
      </c>
      <c r="AA248" s="18">
        <f>IF(ISNUMBER(Y248), Y248*COS(RADIANS(-$C248+Графики!$B$3))+Z248*SIN(RADIANS(-$C248+Графики!$B$3)),"")</f>
        <v>759.78912941914871</v>
      </c>
      <c r="AB248" s="18">
        <f>IF(ISNUMBER(Y248), Y248*COS(RADIANS(-$C248+Графики!$B$5))+Z248*SIN(RADIANS(-$C248+Графики!$B$5)),"")</f>
        <v>904.6159315272514</v>
      </c>
      <c r="AC248" s="24">
        <v>-0.46833288312378696</v>
      </c>
      <c r="AD248" s="25">
        <v>0.46475786481764225</v>
      </c>
      <c r="AE248" s="25">
        <v>0.10480955314783988</v>
      </c>
      <c r="AF248" s="25">
        <v>-7.5002530136293821E-2</v>
      </c>
      <c r="AG248" s="18">
        <f t="shared" si="493"/>
        <v>8.1426629026114661</v>
      </c>
      <c r="AH248" s="18">
        <f t="shared" si="494"/>
        <v>-1.5691558001461903</v>
      </c>
      <c r="AI248" s="18">
        <f>IF(ISNUMBER(AG248),AI247+AG248*0.5,IF(ISNUMBER(AG449),0,""))</f>
        <v>758.69340068604708</v>
      </c>
      <c r="AJ248" s="18">
        <f>IF(ISNUMBER(AH248),AJ247+AH248*0.5,IF(ISNUMBER(AH449),0,""))</f>
        <v>907.73254600270184</v>
      </c>
      <c r="AK248" s="18">
        <f>IF(ISNUMBER(AI248), AI248*COS(RADIANS(-$C248+Графики!$B$3))+AJ248*SIN(RADIANS(-$C248+Графики!$B$3)),"")</f>
        <v>758.69340068604708</v>
      </c>
      <c r="AL248" s="19">
        <f>IF(ISNUMBER(AI248), AI248*COS(RADIANS(-$C248+Графики!$B$5))+AJ248*SIN(RADIANS(-$C248+Графики!$B$5)),"")</f>
        <v>907.73254600270184</v>
      </c>
      <c r="AM248" s="24">
        <v>-0.46238341526493099</v>
      </c>
      <c r="AN248" s="25">
        <v>0.40015990931073775</v>
      </c>
      <c r="AO248" s="25">
        <v>0.23346236599118939</v>
      </c>
      <c r="AP248" s="25">
        <v>-0.16790843664795224</v>
      </c>
      <c r="AQ248" s="18">
        <f t="shared" si="495"/>
        <v>7.5270393999314571</v>
      </c>
      <c r="AR248" s="18">
        <f t="shared" si="496"/>
        <v>-3.5026138518180092</v>
      </c>
      <c r="AS248" s="18">
        <f>IF(ISNUMBER(AQ248),AS247+AQ248*0.5,IF(ISNUMBER(AQ449),0,""))</f>
        <v>751.1552014692918</v>
      </c>
      <c r="AT248" s="18">
        <f>IF(ISNUMBER(AR248),AT247+AR248*0.5,IF(ISNUMBER(AR449),0,""))</f>
        <v>895.52759332792971</v>
      </c>
      <c r="AU248" s="18">
        <f>IF(ISNUMBER(AS248), AS248*COS(RADIANS(-$C248+Графики!$B$3))+AT248*SIN(RADIANS(-$C248+Графики!$B$3)),"")</f>
        <v>751.1552014692918</v>
      </c>
      <c r="AV248" s="19">
        <f>IF(ISNUMBER(AS248), AS248*COS(RADIANS(-$C248+Графики!$B$5))+AT248*SIN(RADIANS(-$C248+Графики!$B$5)),"")</f>
        <v>895.52759332792971</v>
      </c>
      <c r="AW248" s="24">
        <v>-0.40270277490931905</v>
      </c>
      <c r="AX248" s="25">
        <v>0.48990125933418871</v>
      </c>
      <c r="AY248" s="25">
        <v>0.16360330310648072</v>
      </c>
      <c r="AZ248" s="25">
        <v>-0.15592829153274013</v>
      </c>
      <c r="BA248" s="18">
        <f t="shared" si="497"/>
        <v>7.7893608861165813</v>
      </c>
      <c r="BB248" s="18">
        <f t="shared" si="498"/>
        <v>-2.7884355817673705</v>
      </c>
      <c r="BC248" s="18">
        <f>IF(ISNUMBER(BA248),BC247+BA248*0.5,IF(ISNUMBER(BA449),0,""))</f>
        <v>747.40460400747997</v>
      </c>
      <c r="BD248" s="18">
        <f>IF(ISNUMBER(BB248),BD247+BB248*0.5,IF(ISNUMBER(BB449),0,""))</f>
        <v>903.13005408499691</v>
      </c>
      <c r="BE248" s="18">
        <f>IF(ISNUMBER(BC248), BC248*COS(RADIANS(-$C248+Графики!$B$3))+BD248*SIN(RADIANS(-$C248+Графики!$B$3)),"")</f>
        <v>747.40460400747997</v>
      </c>
      <c r="BF248" s="19">
        <f>IF(ISNUMBER(BC248), BC248*COS(RADIANS(-$C248+Графики!$B$5))+BD248*SIN(RADIANS(-$C248+Графики!$B$5)),"")</f>
        <v>903.13005408499691</v>
      </c>
      <c r="BG248" s="24">
        <v>-0.44372398748142006</v>
      </c>
      <c r="BH248" s="25">
        <v>0.48801370227134599</v>
      </c>
      <c r="BI248" s="25">
        <v>0.1048477079505172</v>
      </c>
      <c r="BJ248" s="25">
        <v>-0.2351180814304053</v>
      </c>
      <c r="BK248" s="18">
        <f t="shared" si="499"/>
        <v>8.1308556333103859</v>
      </c>
      <c r="BL248" s="18">
        <f t="shared" si="500"/>
        <v>-2.9667568323448137</v>
      </c>
      <c r="BM248" s="18">
        <f>IF(ISNUMBER(BK248),BM247+BK248*0.5,IF(ISNUMBER(BK449),0,""))</f>
        <v>757.78907302475261</v>
      </c>
      <c r="BN248" s="18">
        <f>IF(ISNUMBER(BL248),BN247+BL248*0.5,IF(ISNUMBER(BL449),0,""))</f>
        <v>890.38467437170038</v>
      </c>
      <c r="BO248" s="18">
        <f>IF(ISNUMBER(BM248), BM248*COS(RADIANS(-$C248+Графики!$B$3))+BN248*SIN(RADIANS(-$C248+Графики!$B$3)),"")</f>
        <v>757.78907302475261</v>
      </c>
      <c r="BP248" s="19">
        <f>IF(ISNUMBER(BM248), BM248*COS(RADIANS(-$C248+Графики!$B$5))+BN248*SIN(RADIANS(-$C248+Графики!$B$5)),"")</f>
        <v>890.38467437170038</v>
      </c>
      <c r="BQ248" s="24">
        <v>-0.50890456507902382</v>
      </c>
      <c r="BR248" s="25">
        <v>0.50084627588114627</v>
      </c>
      <c r="BS248" s="25">
        <v>0.11113889065023838</v>
      </c>
      <c r="BT248" s="25">
        <v>-0.10699147057042091</v>
      </c>
      <c r="BU248" s="18">
        <f t="shared" si="501"/>
        <v>8.81162436642696</v>
      </c>
      <c r="BV248" s="18">
        <f t="shared" si="502"/>
        <v>-1.9035453513526821</v>
      </c>
      <c r="BW248" s="18">
        <f>IF(ISNUMBER(BU248),BW247+BU248*0.5,IF(ISNUMBER(BU449),0,""))</f>
        <v>760.57246410247797</v>
      </c>
      <c r="BX248" s="18">
        <f>IF(ISNUMBER(BV248),BX247+BV248*0.5,IF(ISNUMBER(BV449),0,""))</f>
        <v>901.31076979157081</v>
      </c>
      <c r="BY248" s="18">
        <f>IF(ISNUMBER(BW248), BW248*COS(RADIANS(-$C248+Графики!$B$3))+BX248*SIN(RADIANS(-$C248+Графики!$B$3)),"")</f>
        <v>760.57246410247797</v>
      </c>
      <c r="BZ248" s="19">
        <f>IF(ISNUMBER(BW248), BW248*COS(RADIANS(-$C248+Графики!$B$5))+BX248*SIN(RADIANS(-$C248+Графики!$B$5)),"")</f>
        <v>901.31076979157081</v>
      </c>
      <c r="CA248" s="29">
        <v>-0.37628932583537411</v>
      </c>
      <c r="CB248" s="25">
        <v>0.51432632563383429</v>
      </c>
      <c r="CC248" s="25">
        <v>8.9656084714337808E-2</v>
      </c>
      <c r="CD248" s="25">
        <v>-0.17346130640830468</v>
      </c>
      <c r="CE248" s="18">
        <f t="shared" si="503"/>
        <v>7.7720094982582895</v>
      </c>
      <c r="CF248" s="18">
        <f t="shared" si="504"/>
        <v>-2.2961303795537202</v>
      </c>
      <c r="CG248" s="18">
        <f>IF(ISNUMBER(CE248),CG247+CE248*0.5,IF(ISNUMBER(CE449),0,""))</f>
        <v>767.27212375817294</v>
      </c>
      <c r="CH248" s="18">
        <f>IF(ISNUMBER(CF248),CH247+CF248*0.5,IF(ISNUMBER(CF449),0,""))</f>
        <v>913.81097132095863</v>
      </c>
      <c r="CI248" s="18">
        <f>IF(ISNUMBER(CG248), CG248*COS(RADIANS(-$C248+Графики!$B$3))+CH248*SIN(RADIANS(-$C248+Графики!$B$3)),"")</f>
        <v>767.27212375817294</v>
      </c>
      <c r="CJ248" s="19">
        <f>IF(ISNUMBER(CG248), CG248*COS(RADIANS(-$C248+Графики!$B$5))+CH248*SIN(RADIANS(-$C248+Графики!$B$5)),"")</f>
        <v>913.81097132095863</v>
      </c>
      <c r="CK248" s="24">
        <v>-0.49808132414346207</v>
      </c>
      <c r="CL248" s="25">
        <v>0.4647071448390464</v>
      </c>
      <c r="CM248" s="25">
        <v>0.16033920060113391</v>
      </c>
      <c r="CN248" s="25">
        <v>-0.2341500055299256</v>
      </c>
      <c r="CO248" s="18">
        <f t="shared" si="505"/>
        <v>8.4018155407837991</v>
      </c>
      <c r="CP248" s="18">
        <f t="shared" si="506"/>
        <v>-3.4425609554852534</v>
      </c>
      <c r="CQ248" s="18">
        <f>IF(ISNUMBER(CO248),CQ247+CO248*0.5,IF(ISNUMBER(CO449),0,""))</f>
        <v>762.84564794605183</v>
      </c>
      <c r="CR248" s="18">
        <f>IF(ISNUMBER(CP248),CR247+CP248*0.5,IF(ISNUMBER(CP449),0,""))</f>
        <v>904.72493765580498</v>
      </c>
      <c r="CS248" s="18">
        <f>IF(ISNUMBER(CQ248), CQ248*COS(RADIANS(-$C248+Графики!$B$3))+CR248*SIN(RADIANS(-$C248+Графики!$B$3)),"")</f>
        <v>762.84564794605183</v>
      </c>
      <c r="CT248" s="19">
        <f>IF(ISNUMBER(CQ248), CQ248*COS(RADIANS(-$C248+Графики!$B$5))+CR248*SIN(RADIANS(-$C248+Графики!$B$5)),"")</f>
        <v>904.72493765580498</v>
      </c>
      <c r="CU248" s="24">
        <v>-0.49299031539412297</v>
      </c>
      <c r="CV248" s="25">
        <v>0.33676379748485752</v>
      </c>
      <c r="CW248" s="25">
        <v>5.0160709369081569E-2</v>
      </c>
      <c r="CX248" s="25">
        <v>-0.22131789958026879</v>
      </c>
      <c r="CY248" s="18">
        <f t="shared" si="507"/>
        <v>7.2409073500043144</v>
      </c>
      <c r="CZ248" s="18">
        <f t="shared" si="508"/>
        <v>-2.3690955713081303</v>
      </c>
      <c r="DA248" s="18">
        <f>IF(ISNUMBER(CY248),DA247+CY248*0.5,IF(ISNUMBER(CY449),0,""))</f>
        <v>757.32832379233491</v>
      </c>
      <c r="DB248" s="18">
        <f>IF(ISNUMBER(CZ248),DB247+CZ248*0.5,IF(ISNUMBER(CZ449),0,""))</f>
        <v>907.07103194014144</v>
      </c>
      <c r="DC248" s="18">
        <f>IF(ISNUMBER(DA248), DA248*COS(RADIANS(-$C248+Графики!$B$3))+DB248*SIN(RADIANS(-$C248+Графики!$B$3)),"")</f>
        <v>757.32832379233491</v>
      </c>
      <c r="DD248" s="19">
        <f>IF(ISNUMBER(DA248), DA248*COS(RADIANS(-$C248+Графики!$B$5))+DB248*SIN(RADIANS(-$C248+Графики!$B$5)),"")</f>
        <v>907.07103194014144</v>
      </c>
      <c r="DE248" s="24">
        <v>-0.3411313762571947</v>
      </c>
      <c r="DF248" s="25">
        <v>0.33389485612797931</v>
      </c>
      <c r="DG248" s="25">
        <v>8.3752586320205352E-2</v>
      </c>
      <c r="DH248" s="25">
        <v>-9.494567458105907E-2</v>
      </c>
      <c r="DI248" s="18">
        <f t="shared" si="509"/>
        <v>5.8906810778013066</v>
      </c>
      <c r="DJ248" s="18">
        <f t="shared" si="510"/>
        <v>-1.5594358781069406</v>
      </c>
      <c r="DK248" s="18">
        <f>IF(ISNUMBER(DI248),DK247+DI248*0.5,IF(ISNUMBER(DI449),0,""))</f>
        <v>748.32719549161459</v>
      </c>
      <c r="DL248" s="18">
        <f>IF(ISNUMBER(DJ248),DL247+DJ248*0.5,IF(ISNUMBER(DJ449),0,""))</f>
        <v>906.0372367489116</v>
      </c>
      <c r="DM248" s="18">
        <f>IF(ISNUMBER(DK248), DK248*COS(RADIANS(-$C248+Графики!$B$3))+DL248*SIN(RADIANS(-$C248+Графики!$B$3)),"")</f>
        <v>748.32719549161459</v>
      </c>
      <c r="DN248" s="19">
        <f>IF(ISNUMBER(DK248), DK248*COS(RADIANS(-$C248+Графики!$B$5))+DL248*SIN(RADIANS(-$C248+Графики!$B$5)),"")</f>
        <v>906.0372367489116</v>
      </c>
      <c r="DO248" s="24">
        <v>-0.50403722529121242</v>
      </c>
      <c r="DP248" s="25">
        <v>0.41004028935602355</v>
      </c>
      <c r="DQ248" s="25">
        <v>0.10930461890339713</v>
      </c>
      <c r="DR248" s="25">
        <v>-0.21681225592988559</v>
      </c>
      <c r="DS248" s="18">
        <f t="shared" si="511"/>
        <v>7.9767465307151832</v>
      </c>
      <c r="DT248" s="18">
        <f t="shared" si="512"/>
        <v>-2.8459027644919943</v>
      </c>
      <c r="DU248" s="18">
        <f>IF(ISNUMBER(DS248),DU247+DS248*0.5,IF(ISNUMBER(DS449),0,""))</f>
        <v>768.38436003148911</v>
      </c>
      <c r="DV248" s="18">
        <f>IF(ISNUMBER(DT248),DV247+DT248*0.5,IF(ISNUMBER(DT449),0,""))</f>
        <v>906.27190838552542</v>
      </c>
      <c r="DW248" s="18">
        <f>IF(ISNUMBER(DU248), DU248*COS(RADIANS(-$C248+Графики!$B$3))+DV248*SIN(RADIANS(-$C248+Графики!$B$3)),"")</f>
        <v>768.38436003148911</v>
      </c>
      <c r="DX248" s="19">
        <f>IF(ISNUMBER(DU248), DU248*COS(RADIANS(-$C248+Графики!$B$5))+DV248*SIN(RADIANS(-$C248+Графики!$B$5)),"")</f>
        <v>906.27190838552542</v>
      </c>
      <c r="DY248" s="24">
        <v>-0.51560237389005692</v>
      </c>
      <c r="DZ248" s="25">
        <v>0.45155530949091094</v>
      </c>
      <c r="EA248" s="25">
        <v>6.6628991418803241E-2</v>
      </c>
      <c r="EB248" s="25">
        <v>-7.5068697982216742E-2</v>
      </c>
      <c r="EC248" s="18">
        <f t="shared" si="513"/>
        <v>8.4399427773747604</v>
      </c>
      <c r="ED248" s="18">
        <f t="shared" si="514"/>
        <v>-1.2365452961357353</v>
      </c>
      <c r="EE248" s="18">
        <f>IF(ISNUMBER(EC248),EE247+EC248*0.5,IF(ISNUMBER(EC449),0,""))</f>
        <v>754.1769290121897</v>
      </c>
      <c r="EF248" s="18">
        <f>IF(ISNUMBER(ED248),EF247+ED248*0.5,IF(ISNUMBER(ED449),0,""))</f>
        <v>900.75876712563911</v>
      </c>
      <c r="EG248" s="18">
        <f>IF(ISNUMBER(EE248), EE248*COS(RADIANS(-$C248+Графики!$B$3))+EF248*SIN(RADIANS(-$C248+Графики!$B$3)),"")</f>
        <v>754.1769290121897</v>
      </c>
      <c r="EH248" s="19">
        <f>IF(ISNUMBER(EE248), EE248*COS(RADIANS(-$C248+Графики!$B$5))+EF248*SIN(RADIANS(-$C248+Графики!$B$5)),"")</f>
        <v>900.75876712563911</v>
      </c>
      <c r="EI248" s="24">
        <v>-0.37711639980197631</v>
      </c>
      <c r="EJ248" s="25">
        <v>0.51944542225719392</v>
      </c>
      <c r="EK248" s="25">
        <v>0.17833451571496647</v>
      </c>
      <c r="EL248" s="25">
        <v>-0.21659780811718593</v>
      </c>
      <c r="EM248" s="18">
        <f t="shared" si="515"/>
        <v>7.8238980478989397</v>
      </c>
      <c r="EN248" s="18">
        <f t="shared" si="516"/>
        <v>-3.4464278639744674</v>
      </c>
      <c r="EO248" s="18">
        <f>IF(ISNUMBER(EM248),EO247+EM248*0.5,IF(ISNUMBER(EM449),0,""))</f>
        <v>761.51595589167698</v>
      </c>
      <c r="EP248" s="18">
        <f>IF(ISNUMBER(EN248),EP247+EN248*0.5,IF(ISNUMBER(EN449),0,""))</f>
        <v>902.8156484279599</v>
      </c>
      <c r="EQ248" s="18">
        <f>IF(ISNUMBER(EO248), EO248*COS(RADIANS(-$C248+Графики!$B$3))+EP248*SIN(RADIANS(-$C248+Графики!$B$3)),"")</f>
        <v>761.51595589167698</v>
      </c>
      <c r="ER248" s="19">
        <f>IF(ISNUMBER(EO248), EO248*COS(RADIANS(-$C248+Графики!$B$5))+EP248*SIN(RADIANS(-$C248+Графики!$B$5)),"")</f>
        <v>902.8156484279599</v>
      </c>
      <c r="ES248" s="24">
        <v>-0.49288042280518185</v>
      </c>
      <c r="ET248" s="25">
        <v>0.42450607142708596</v>
      </c>
      <c r="EU248" s="25">
        <v>0.10544886459005215</v>
      </c>
      <c r="EV248" s="25">
        <v>-0.226261820674205</v>
      </c>
      <c r="EW248" s="18">
        <f t="shared" si="517"/>
        <v>8.0056219030134983</v>
      </c>
      <c r="EX248" s="18">
        <f t="shared" si="518"/>
        <v>-2.8947177682767364</v>
      </c>
      <c r="EY248" s="18">
        <f>IF(ISNUMBER(EW248),EY247+EW248*0.5,IF(ISNUMBER(EW449),0,""))</f>
        <v>748.16744225643845</v>
      </c>
      <c r="EZ248" s="18">
        <f>IF(ISNUMBER(EX248),EZ247+EX248*0.5,IF(ISNUMBER(EX449),0,""))</f>
        <v>903.80240511692693</v>
      </c>
      <c r="FA248" s="18">
        <f>IF(ISNUMBER(EY248), EY248*COS(RADIANS(-$C248+Графики!$B$3))+EZ248*SIN(RADIANS(-$C248+Графики!$B$3)),"")</f>
        <v>748.16744225643845</v>
      </c>
      <c r="FB248" s="19">
        <f>IF(ISNUMBER(EY248), EY248*COS(RADIANS(-$C248+Графики!$B$5))+EZ248*SIN(RADIANS(-$C248+Графики!$B$5)),"")</f>
        <v>903.80240511692693</v>
      </c>
      <c r="FC248" s="24">
        <v>-0.41506659251630007</v>
      </c>
      <c r="FD248" s="25">
        <v>0.46465606156063921</v>
      </c>
      <c r="FE248" s="25">
        <v>0.20319633629926334</v>
      </c>
      <c r="FF248" s="25">
        <v>-0.18840584523147705</v>
      </c>
      <c r="FG248" s="18">
        <f t="shared" si="519"/>
        <v>7.6769529993649543</v>
      </c>
      <c r="FH248" s="18">
        <f t="shared" si="520"/>
        <v>-3.4173670612551192</v>
      </c>
      <c r="FI248" s="18">
        <f>IF(ISNUMBER(FG248),FI247+FG248*0.5,IF(ISNUMBER(FG449),0,""))</f>
        <v>757.54723358196452</v>
      </c>
      <c r="FJ248" s="18">
        <f>IF(ISNUMBER(FH248),FJ247+FH248*0.5,IF(ISNUMBER(FH449),0,""))</f>
        <v>904.8291054655474</v>
      </c>
      <c r="FK248" s="18">
        <f>IF(ISNUMBER(FI248), FI248*COS(RADIANS(-$C248+Графики!$B$3))+FJ248*SIN(RADIANS(-$C248+Графики!$B$3)),"")</f>
        <v>757.54723358196452</v>
      </c>
      <c r="FL248" s="19">
        <f>IF(ISNUMBER(FI248), FI248*COS(RADIANS(-$C248+Графики!$B$5))+FJ248*SIN(RADIANS(-$C248+Графики!$B$5)),"")</f>
        <v>904.8291054655474</v>
      </c>
      <c r="FM248" s="24">
        <v>-0.37697970927287272</v>
      </c>
      <c r="FN248" s="25">
        <v>0.5099724716986288</v>
      </c>
      <c r="FO248" s="25">
        <v>4.3242391005699182E-2</v>
      </c>
      <c r="FP248" s="25">
        <v>-0.22149049165230561</v>
      </c>
      <c r="FQ248" s="18">
        <f t="shared" si="521"/>
        <v>7.7400406487435625</v>
      </c>
      <c r="FR248" s="18">
        <f t="shared" si="522"/>
        <v>-2.310228165326738</v>
      </c>
      <c r="FS248" s="18">
        <f>IF(ISNUMBER(FQ248),FS247+FQ248*0.5,IF(ISNUMBER(FQ449),0,""))</f>
        <v>759.27773777476034</v>
      </c>
      <c r="FT248" s="18">
        <f>IF(ISNUMBER(FR248),FT247+FR248*0.5,IF(ISNUMBER(FR449),0,""))</f>
        <v>898.84766453646853</v>
      </c>
      <c r="FU248" s="18">
        <f>IF(ISNUMBER(FS248), FS248*COS(RADIANS(-$C248+Графики!$B$3))+FT248*SIN(RADIANS(-$C248+Графики!$B$3)),"")</f>
        <v>759.27773777476034</v>
      </c>
      <c r="FV248" s="19">
        <f>IF(ISNUMBER(FS248), FS248*COS(RADIANS(-$C248+Графики!$B$5))+FT248*SIN(RADIANS(-$C248+Графики!$B$5)),"")</f>
        <v>898.84766453646853</v>
      </c>
      <c r="FW248" s="24">
        <v>-0.33449984900836505</v>
      </c>
      <c r="FX248" s="25">
        <v>0.41956172100127986</v>
      </c>
      <c r="FY248" s="25">
        <v>0.1910514300946721</v>
      </c>
      <c r="FZ248" s="25">
        <v>-0.20836867150813781</v>
      </c>
      <c r="GA248" s="18">
        <f t="shared" si="523"/>
        <v>6.5803810888185881</v>
      </c>
      <c r="GB248" s="18">
        <f t="shared" si="524"/>
        <v>-3.4855908778307678</v>
      </c>
      <c r="GC248" s="18">
        <f>IF(ISNUMBER(GA248),GC247+GA248*0.5,IF(ISNUMBER(GA449),0,""))</f>
        <v>764.45976266487082</v>
      </c>
      <c r="GD248" s="18">
        <f>IF(ISNUMBER(GB248),GD247+GB248*0.5,IF(ISNUMBER(GB449),0,""))</f>
        <v>890.26741563836208</v>
      </c>
      <c r="GE248" s="18">
        <f>IF(ISNUMBER(GC248), GC248*COS(RADIANS(-$C248+Графики!$B$3))+GD248*SIN(RADIANS(-$C248+Графики!$B$3)),"")</f>
        <v>764.45976266487082</v>
      </c>
      <c r="GF248" s="19">
        <f>IF(ISNUMBER(GC248), GC248*COS(RADIANS(-$C248+Графики!$B$5))+GD248*SIN(RADIANS(-$C248+Графики!$B$5)),"")</f>
        <v>890.26741563836208</v>
      </c>
      <c r="GG248" s="24">
        <v>-0.48512485282361573</v>
      </c>
      <c r="GH248" s="25">
        <v>0.36380257232248381</v>
      </c>
      <c r="GI248" s="25">
        <v>0.20431438090260032</v>
      </c>
      <c r="GJ248" s="25">
        <v>-0.20412393060192369</v>
      </c>
      <c r="GK248" s="18">
        <f t="shared" si="525"/>
        <v>7.4082215752747391</v>
      </c>
      <c r="GL248" s="18">
        <f t="shared" si="526"/>
        <v>-3.5642891165955781</v>
      </c>
      <c r="GM248" s="18">
        <f>IF(ISNUMBER(GK248),GM247+GK248*0.5,IF(ISNUMBER(GK449),0,""))</f>
        <v>764.51602391494691</v>
      </c>
      <c r="GN248" s="18">
        <f>IF(ISNUMBER(GL248),GN247+GL248*0.5,IF(ISNUMBER(GL449),0,""))</f>
        <v>907.03682809818633</v>
      </c>
      <c r="GO248" s="18">
        <f>IF(ISNUMBER(GM248), GM248*COS(RADIANS(-$C248+Графики!$B$3))+GN248*SIN(RADIANS(-$C248+Графики!$B$3)),"")</f>
        <v>764.51602391494691</v>
      </c>
      <c r="GP248" s="19">
        <f>IF(ISNUMBER(GM248), GM248*COS(RADIANS(-$C248+Графики!$B$5))+GN248*SIN(RADIANS(-$C248+Графики!$B$5)),"")</f>
        <v>907.03682809818633</v>
      </c>
      <c r="GQ248" s="24">
        <v>-0.43668488972849406</v>
      </c>
      <c r="GR248" s="25">
        <v>0.34430477852504737</v>
      </c>
      <c r="GS248" s="25">
        <v>9.8230647536634741E-2</v>
      </c>
      <c r="GT248" s="25">
        <v>-8.3501896381986351E-2</v>
      </c>
      <c r="GU248" s="18">
        <f t="shared" si="527"/>
        <v>6.815367804997841</v>
      </c>
      <c r="GV248" s="18">
        <f t="shared" si="528"/>
        <v>-1.5859149599057552</v>
      </c>
      <c r="GW248" s="18">
        <f>IF(ISNUMBER(GU248),GW247+GU248*0.5,IF(ISNUMBER(GU449),0,""))</f>
        <v>761.09084271991139</v>
      </c>
      <c r="GX248" s="18">
        <f>IF(ISNUMBER(GV248),GX247+GV248*0.5,IF(ISNUMBER(GV449),0,""))</f>
        <v>905.42221814726463</v>
      </c>
      <c r="GY248" s="18">
        <f>IF(ISNUMBER(GW248), GW248*COS(RADIANS(-$C248+Графики!$B$3))+GX248*SIN(RADIANS(-$C248+Графики!$B$3)),"")</f>
        <v>761.09084271991139</v>
      </c>
      <c r="GZ248" s="19">
        <f>IF(ISNUMBER(GW248), GW248*COS(RADIANS(-$C248+Графики!$B$5))+GX248*SIN(RADIANS(-$C248+Графики!$B$5)),"")</f>
        <v>905.42221814726463</v>
      </c>
      <c r="HA248" s="24">
        <v>-0.46305337774083621</v>
      </c>
      <c r="HB248" s="25">
        <v>0.37609656930992363</v>
      </c>
      <c r="HC248" s="25">
        <v>0.15111933148160947</v>
      </c>
      <c r="HD248" s="25">
        <v>-0.22735382004177326</v>
      </c>
      <c r="HE248" s="18">
        <f t="shared" si="529"/>
        <v>7.3228992971721052</v>
      </c>
      <c r="HF248" s="18">
        <f t="shared" si="530"/>
        <v>-3.3027953074783887</v>
      </c>
      <c r="HG248" s="18">
        <f>IF(ISNUMBER(HE248),HG247+HE248*0.5,IF(ISNUMBER(HE449),0,""))</f>
        <v>764.63178224738908</v>
      </c>
      <c r="HH248" s="18">
        <f>IF(ISNUMBER(HF248),HH247+HF248*0.5,IF(ISNUMBER(HF449),0,""))</f>
        <v>896.73022284139745</v>
      </c>
      <c r="HI248" s="18">
        <f>IF(ISNUMBER(HG248), HG248*COS(RADIANS(-$C248+Графики!$B$3))+HH248*SIN(RADIANS(-$C248+Графики!$B$3)),"")</f>
        <v>764.63178224738908</v>
      </c>
      <c r="HJ248" s="19">
        <f>IF(ISNUMBER(HG248), HG248*COS(RADIANS(-$C248+Графики!$B$5))+HH248*SIN(RADIANS(-$C248+Графики!$B$5)),"")</f>
        <v>896.73022284139745</v>
      </c>
      <c r="HK248" s="24">
        <v>-0.38391188824419853</v>
      </c>
      <c r="HL248" s="25">
        <v>0.47678770741110788</v>
      </c>
      <c r="HM248" s="25">
        <v>0.12707287628288838</v>
      </c>
      <c r="HN248" s="25">
        <v>-0.20734893481020467</v>
      </c>
      <c r="HO248" s="18">
        <f t="shared" si="531"/>
        <v>7.5109502846649798</v>
      </c>
      <c r="HP248" s="18">
        <f t="shared" si="532"/>
        <v>-2.9183767044145292</v>
      </c>
      <c r="HQ248" s="18">
        <f>IF(ISNUMBER(HO248),HQ247+HO248*0.5,IF(ISNUMBER(HO449),0,""))</f>
        <v>761.17658647290307</v>
      </c>
      <c r="HR248" s="18">
        <f>IF(ISNUMBER(HP248),HR247+HP248*0.5,IF(ISNUMBER(HP449),0,""))</f>
        <v>912.47187265850346</v>
      </c>
      <c r="HS248" s="18">
        <f>IF(ISNUMBER(HQ248), HQ248*COS(RADIANS(-$C248+Графики!$B$3))+HR248*SIN(RADIANS(-$C248+Графики!$B$3)),"")</f>
        <v>761.17658647290307</v>
      </c>
      <c r="HT248" s="19">
        <f>IF(ISNUMBER(HQ248), HQ248*COS(RADIANS(-$C248+Графики!$B$5))+HR248*SIN(RADIANS(-$C248+Графики!$B$5)),"")</f>
        <v>912.47187265850346</v>
      </c>
      <c r="HU248" s="24">
        <v>-0.52853855427545027</v>
      </c>
      <c r="HV248" s="25">
        <v>0.42396808364216743</v>
      </c>
      <c r="HW248" s="25">
        <v>5.1411902616714328E-2</v>
      </c>
      <c r="HX248" s="25">
        <v>-0.15324332539098717</v>
      </c>
      <c r="HY248" s="18">
        <f t="shared" si="533"/>
        <v>8.3120927714299437</v>
      </c>
      <c r="HZ248" s="18">
        <f t="shared" si="534"/>
        <v>-1.7859528306549759</v>
      </c>
      <c r="IA248" s="18">
        <f>IF(ISNUMBER(HY248),IA247+HY248*0.5,IF(ISNUMBER(HY449),0,""))</f>
        <v>761.01666462460798</v>
      </c>
      <c r="IB248" s="18">
        <f>IF(ISNUMBER(HZ248),IB247+HZ248*0.5,IF(ISNUMBER(HZ449),0,""))</f>
        <v>892.54894582196141</v>
      </c>
      <c r="IC248" s="18">
        <f>IF(ISNUMBER(IA248), IA248*COS(RADIANS(-$C248+Графики!$B$3))+IB248*SIN(RADIANS(-$C248+Графики!$B$3)),"")</f>
        <v>761.01666462460798</v>
      </c>
      <c r="ID248" s="19">
        <f>IF(ISNUMBER(IA248), IA248*COS(RADIANS(-$C248+Графики!$B$5))+IB248*SIN(RADIANS(-$C248+Графики!$B$5)),"")</f>
        <v>892.54894582196141</v>
      </c>
      <c r="IE248" s="24">
        <v>-0.46716446210298468</v>
      </c>
      <c r="IF248" s="25">
        <v>0.33876593345611605</v>
      </c>
      <c r="IG248" s="25">
        <v>7.6577533424727728E-2</v>
      </c>
      <c r="IH248" s="25">
        <v>-0.18255863610262968</v>
      </c>
      <c r="II248" s="18">
        <f t="shared" si="535"/>
        <v>7.0330114916443662</v>
      </c>
      <c r="IJ248" s="18">
        <f t="shared" si="536"/>
        <v>-2.2613877572159593</v>
      </c>
      <c r="IK248" s="18">
        <f>IF(ISNUMBER(II248),IK247+II248*0.5,IF(ISNUMBER(II449),0,""))</f>
        <v>757.34262697936322</v>
      </c>
      <c r="IL248" s="18">
        <f>IF(ISNUMBER(IJ248),IL247+IJ248*0.5,IF(ISNUMBER(IJ449),0,""))</f>
        <v>895.42130453466029</v>
      </c>
      <c r="IM248" s="18">
        <f>IF(ISNUMBER(IK248), IK248*COS(RADIANS(-$C248+Графики!$B$3))+IL248*SIN(RADIANS(-$C248+Графики!$B$3)),"")</f>
        <v>757.34262697936322</v>
      </c>
      <c r="IN248" s="19">
        <f>IF(ISNUMBER(IK248), IK248*COS(RADIANS(-$C248+Графики!$B$5))+IL248*SIN(RADIANS(-$C248+Графики!$B$5)),"")</f>
        <v>895.42130453466029</v>
      </c>
      <c r="IO248" s="24">
        <v>-0.47288650614073779</v>
      </c>
      <c r="IP248" s="25">
        <v>0.35747237776918295</v>
      </c>
      <c r="IQ248" s="25">
        <v>0.10018064620849434</v>
      </c>
      <c r="IR248" s="25">
        <v>-0.20463158544343579</v>
      </c>
      <c r="IS248" s="18">
        <f t="shared" si="537"/>
        <v>7.2461848344020945</v>
      </c>
      <c r="IT248" s="18">
        <f t="shared" si="538"/>
        <v>-2.6599853845313137</v>
      </c>
      <c r="IU248" s="18">
        <f>IF(ISNUMBER(IS248),IU247+IS248*0.5,IF(ISNUMBER(IS449),0,""))</f>
        <v>751.79591084734329</v>
      </c>
      <c r="IV248" s="18">
        <f>IF(ISNUMBER(IT248),IV247+IT248*0.5,IF(ISNUMBER(IT449),0,""))</f>
        <v>903.51217411483606</v>
      </c>
      <c r="IW248" s="18">
        <f>IF(ISNUMBER(IU248), IU248*COS(RADIANS(-$C248+Графики!$B$3))+IV248*SIN(RADIANS(-$C248+Графики!$B$3)),"")</f>
        <v>751.79591084734329</v>
      </c>
      <c r="IX248" s="19">
        <f>IF(ISNUMBER(IU248), IU248*COS(RADIANS(-$C248+Графики!$B$5))+IV248*SIN(RADIANS(-$C248+Графики!$B$5)),"")</f>
        <v>903.51217411483606</v>
      </c>
    </row>
    <row r="249" spans="1:258" s="88" customFormat="1" x14ac:dyDescent="0.25">
      <c r="A249" s="44">
        <v>249</v>
      </c>
      <c r="B249" s="50">
        <v>0</v>
      </c>
      <c r="C249" s="11">
        <f>IF(Графики!$A$7="Расчитывать с учетом закручивания скважины",B249,0)</f>
        <v>0</v>
      </c>
      <c r="D249" s="47">
        <v>123</v>
      </c>
      <c r="E249" s="34">
        <f>IF(ISNUMBER(INDEX($I$1:$IX$303,$A249,E$1) ),INDEX($I$1:$IX$303,$A249,E$1),0)</f>
        <v>14.877919048588426</v>
      </c>
      <c r="F249" s="35">
        <f>IF(ISNUMBER(INDEX($I$1:$IX$303,$A249,F$1) ),INDEX($I$1:$IX$303,$A249,F$1),0)</f>
        <v>-1.6946568421251453</v>
      </c>
      <c r="G249" s="35">
        <f>IF(ISNUMBER(INDEX($I$1:$IX$303,$A249,G$1) ),INDEX($I$1:$IX$303,$A249,G$1)-$G$305,0)</f>
        <v>-209.56139058733152</v>
      </c>
      <c r="H249" s="36">
        <f>IF(ISNUMBER(INDEX($I$1:$IX$303,$A249,H$1) ),INDEX($I$1:$IX$303,$A249,H$1)-$H$305,0)</f>
        <v>-249.19596940533609</v>
      </c>
      <c r="I249" s="29">
        <v>-0.80098171374971028</v>
      </c>
      <c r="J249" s="25">
        <v>0.90396512807229301</v>
      </c>
      <c r="K249" s="25">
        <v>0.10799901874000437</v>
      </c>
      <c r="L249" s="25">
        <v>-8.6194443763013523E-2</v>
      </c>
      <c r="M249" s="18">
        <f t="shared" si="489"/>
        <v>14.877919048588426</v>
      </c>
      <c r="N249" s="18">
        <f t="shared" si="490"/>
        <v>-1.6946568421251453</v>
      </c>
      <c r="O249" s="18">
        <f>IF(ISNUMBER(M249),O248+M249*0.5,IF(ISNUMBER(M450),0,""))</f>
        <v>768.35476530208314</v>
      </c>
      <c r="P249" s="18">
        <f>IF(ISNUMBER(N249),P248+N249*0.5,IF(ISNUMBER(N450),0,""))</f>
        <v>906.23369407870143</v>
      </c>
      <c r="Q249" s="18">
        <f>IF(ISNUMBER(O249), O249*COS(RADIANS(-$C249+Графики!$B$3))+P249*SIN(RADIANS(-$C249+Графики!$B$3)),"")</f>
        <v>768.35476530208314</v>
      </c>
      <c r="R249" s="19">
        <f>IF(ISNUMBER(O249), O249*COS(RADIANS(-$C249+Графики!$B$5))+P249*SIN(RADIANS(-$C249+Графики!$B$5)),"")</f>
        <v>906.23369407870143</v>
      </c>
      <c r="S249" s="29">
        <v>-0.81414104080883931</v>
      </c>
      <c r="T249" s="25">
        <v>0.91194475942447795</v>
      </c>
      <c r="U249" s="25">
        <v>4.5598058631767024E-2</v>
      </c>
      <c r="V249" s="25">
        <v>-3.2508751518934287E-2</v>
      </c>
      <c r="W249" s="18">
        <f t="shared" si="491"/>
        <v>15.062370588933941</v>
      </c>
      <c r="X249" s="18">
        <f t="shared" si="492"/>
        <v>-0.68161044990137021</v>
      </c>
      <c r="Y249" s="18">
        <f>IF(ISNUMBER(W249),Y248+W249*0.5,IF(ISNUMBER(W450),0,""))</f>
        <v>767.32031471361563</v>
      </c>
      <c r="Z249" s="18">
        <f>IF(ISNUMBER(X249),Z248+X249*0.5,IF(ISNUMBER(X450),0,""))</f>
        <v>904.27512630230069</v>
      </c>
      <c r="AA249" s="18">
        <f>IF(ISNUMBER(Y249), Y249*COS(RADIANS(-$C249+Графики!$B$3))+Z249*SIN(RADIANS(-$C249+Графики!$B$3)),"")</f>
        <v>767.32031471361563</v>
      </c>
      <c r="AB249" s="18">
        <f>IF(ISNUMBER(Y249), Y249*COS(RADIANS(-$C249+Графики!$B$5))+Z249*SIN(RADIANS(-$C249+Графики!$B$5)),"")</f>
        <v>904.27512630230069</v>
      </c>
      <c r="AC249" s="24">
        <v>-0.8320079825211365</v>
      </c>
      <c r="AD249" s="25">
        <v>0.85805217498235764</v>
      </c>
      <c r="AE249" s="25">
        <v>0.11650358586431833</v>
      </c>
      <c r="AF249" s="25">
        <v>-3.2479147690968074E-2</v>
      </c>
      <c r="AG249" s="18">
        <f t="shared" si="493"/>
        <v>14.748022474213711</v>
      </c>
      <c r="AH249" s="18">
        <f t="shared" si="494"/>
        <v>-1.3001192483128732</v>
      </c>
      <c r="AI249" s="18">
        <f>IF(ISNUMBER(AG249),AI248+AG249*0.5,IF(ISNUMBER(AG450),0,""))</f>
        <v>766.06741192315394</v>
      </c>
      <c r="AJ249" s="18">
        <f>IF(ISNUMBER(AH249),AJ248+AH249*0.5,IF(ISNUMBER(AH450),0,""))</f>
        <v>907.08248637854535</v>
      </c>
      <c r="AK249" s="18">
        <f>IF(ISNUMBER(AI249), AI249*COS(RADIANS(-$C249+Графики!$B$3))+AJ249*SIN(RADIANS(-$C249+Графики!$B$3)),"")</f>
        <v>766.06741192315394</v>
      </c>
      <c r="AL249" s="19">
        <f>IF(ISNUMBER(AI249), AI249*COS(RADIANS(-$C249+Графики!$B$5))+AJ249*SIN(RADIANS(-$C249+Графики!$B$5)),"")</f>
        <v>907.08248637854535</v>
      </c>
      <c r="AM249" s="24">
        <v>-0.91287713066707987</v>
      </c>
      <c r="AN249" s="25">
        <v>0.75297757412243382</v>
      </c>
      <c r="AO249" s="25">
        <v>6.8832007167426962E-2</v>
      </c>
      <c r="AP249" s="25">
        <v>9.8309236977333903E-3</v>
      </c>
      <c r="AQ249" s="18">
        <f t="shared" si="495"/>
        <v>14.536812696580382</v>
      </c>
      <c r="AR249" s="18">
        <f t="shared" si="496"/>
        <v>-0.51488156164563059</v>
      </c>
      <c r="AS249" s="18">
        <f>IF(ISNUMBER(AQ249),AS248+AQ249*0.5,IF(ISNUMBER(AQ450),0,""))</f>
        <v>758.42360781758202</v>
      </c>
      <c r="AT249" s="18">
        <f>IF(ISNUMBER(AR249),AT248+AR249*0.5,IF(ISNUMBER(AR450),0,""))</f>
        <v>895.27015254710693</v>
      </c>
      <c r="AU249" s="18">
        <f>IF(ISNUMBER(AS249), AS249*COS(RADIANS(-$C249+Графики!$B$3))+AT249*SIN(RADIANS(-$C249+Графики!$B$3)),"")</f>
        <v>758.42360781758202</v>
      </c>
      <c r="AV249" s="19">
        <f>IF(ISNUMBER(AS249), AS249*COS(RADIANS(-$C249+Графики!$B$5))+AT249*SIN(RADIANS(-$C249+Графики!$B$5)),"")</f>
        <v>895.27015254710693</v>
      </c>
      <c r="AW249" s="24">
        <v>-0.84248072271848828</v>
      </c>
      <c r="AX249" s="25">
        <v>0.75396120334023153</v>
      </c>
      <c r="AY249" s="25">
        <v>7.6714090627860887E-2</v>
      </c>
      <c r="AZ249" s="25">
        <v>-5.6471388312014842E-2</v>
      </c>
      <c r="BA249" s="18">
        <f t="shared" si="497"/>
        <v>13.931133306402019</v>
      </c>
      <c r="BB249" s="18">
        <f t="shared" si="498"/>
        <v>-1.1622622999986609</v>
      </c>
      <c r="BC249" s="18">
        <f>IF(ISNUMBER(BA249),BC248+BA249*0.5,IF(ISNUMBER(BA450),0,""))</f>
        <v>754.37017066068097</v>
      </c>
      <c r="BD249" s="18">
        <f>IF(ISNUMBER(BB249),BD248+BB249*0.5,IF(ISNUMBER(BB450),0,""))</f>
        <v>902.54892293499756</v>
      </c>
      <c r="BE249" s="18">
        <f>IF(ISNUMBER(BC249), BC249*COS(RADIANS(-$C249+Графики!$B$3))+BD249*SIN(RADIANS(-$C249+Графики!$B$3)),"")</f>
        <v>754.37017066068097</v>
      </c>
      <c r="BF249" s="19">
        <f>IF(ISNUMBER(BC249), BC249*COS(RADIANS(-$C249+Графики!$B$5))+BD249*SIN(RADIANS(-$C249+Графики!$B$5)),"")</f>
        <v>902.54892293499756</v>
      </c>
      <c r="BG249" s="24">
        <v>-0.92041781209776696</v>
      </c>
      <c r="BH249" s="25">
        <v>0.92070950020614328</v>
      </c>
      <c r="BI249" s="25">
        <v>3.1783908450514819E-2</v>
      </c>
      <c r="BJ249" s="25">
        <v>3.0997224767999237E-2</v>
      </c>
      <c r="BK249" s="18">
        <f t="shared" si="499"/>
        <v>16.066175521537875</v>
      </c>
      <c r="BL249" s="18">
        <f t="shared" si="500"/>
        <v>-6.8651102157514018E-3</v>
      </c>
      <c r="BM249" s="18">
        <f>IF(ISNUMBER(BK249),BM248+BK249*0.5,IF(ISNUMBER(BK450),0,""))</f>
        <v>765.82216078552153</v>
      </c>
      <c r="BN249" s="18">
        <f>IF(ISNUMBER(BL249),BN248+BL249*0.5,IF(ISNUMBER(BL450),0,""))</f>
        <v>890.38124181659248</v>
      </c>
      <c r="BO249" s="18">
        <f>IF(ISNUMBER(BM249), BM249*COS(RADIANS(-$C249+Графики!$B$3))+BN249*SIN(RADIANS(-$C249+Графики!$B$3)),"")</f>
        <v>765.82216078552153</v>
      </c>
      <c r="BP249" s="19">
        <f>IF(ISNUMBER(BM249), BM249*COS(RADIANS(-$C249+Графики!$B$5))+BN249*SIN(RADIANS(-$C249+Графики!$B$5)),"")</f>
        <v>890.38124181659248</v>
      </c>
      <c r="BQ249" s="24">
        <v>-0.891715678918516</v>
      </c>
      <c r="BR249" s="25">
        <v>0.76122305831204329</v>
      </c>
      <c r="BS249" s="25">
        <v>-3.9613537501473513E-2</v>
      </c>
      <c r="BT249" s="25">
        <v>-0.1446260922351412</v>
      </c>
      <c r="BU249" s="18">
        <f t="shared" si="501"/>
        <v>14.424111434319764</v>
      </c>
      <c r="BV249" s="18">
        <f t="shared" si="502"/>
        <v>-0.9164072897497525</v>
      </c>
      <c r="BW249" s="18">
        <f>IF(ISNUMBER(BU249),BW248+BU249*0.5,IF(ISNUMBER(BU450),0,""))</f>
        <v>767.78451981963781</v>
      </c>
      <c r="BX249" s="18">
        <f>IF(ISNUMBER(BV249),BX248+BV249*0.5,IF(ISNUMBER(BV450),0,""))</f>
        <v>900.85256614669595</v>
      </c>
      <c r="BY249" s="18">
        <f>IF(ISNUMBER(BW249), BW249*COS(RADIANS(-$C249+Графики!$B$3))+BX249*SIN(RADIANS(-$C249+Графики!$B$3)),"")</f>
        <v>767.78451981963781</v>
      </c>
      <c r="BZ249" s="19">
        <f>IF(ISNUMBER(BW249), BW249*COS(RADIANS(-$C249+Графики!$B$5))+BX249*SIN(RADIANS(-$C249+Графики!$B$5)),"")</f>
        <v>900.85256614669595</v>
      </c>
      <c r="CA249" s="29">
        <v>-0.85995529622446909</v>
      </c>
      <c r="CB249" s="25">
        <v>0.78880289576228702</v>
      </c>
      <c r="CC249" s="25">
        <v>7.0599571668992223E-2</v>
      </c>
      <c r="CD249" s="25">
        <v>-3.6427358639588014E-3</v>
      </c>
      <c r="CE249" s="18">
        <f t="shared" si="503"/>
        <v>14.387633080555537</v>
      </c>
      <c r="CF249" s="18">
        <f t="shared" si="504"/>
        <v>-0.64788631003831665</v>
      </c>
      <c r="CG249" s="18">
        <f>IF(ISNUMBER(CE249),CG248+CE249*0.5,IF(ISNUMBER(CE450),0,""))</f>
        <v>774.46594029845073</v>
      </c>
      <c r="CH249" s="18">
        <f>IF(ISNUMBER(CF249),CH248+CF249*0.5,IF(ISNUMBER(CF450),0,""))</f>
        <v>913.48702816593948</v>
      </c>
      <c r="CI249" s="18">
        <f>IF(ISNUMBER(CG249), CG249*COS(RADIANS(-$C249+Графики!$B$3))+CH249*SIN(RADIANS(-$C249+Графики!$B$3)),"")</f>
        <v>774.46594029845073</v>
      </c>
      <c r="CJ249" s="19">
        <f>IF(ISNUMBER(CG249), CG249*COS(RADIANS(-$C249+Графики!$B$5))+CH249*SIN(RADIANS(-$C249+Графики!$B$5)),"")</f>
        <v>913.48702816593948</v>
      </c>
      <c r="CK249" s="24">
        <v>-0.82273440134750009</v>
      </c>
      <c r="CL249" s="25">
        <v>0.75032992974511592</v>
      </c>
      <c r="CM249" s="25">
        <v>4.2155659912571919E-2</v>
      </c>
      <c r="CN249" s="25">
        <v>-7.0334804262151898E-2</v>
      </c>
      <c r="CO249" s="18">
        <f t="shared" si="505"/>
        <v>13.727144813774693</v>
      </c>
      <c r="CP249" s="18">
        <f t="shared" si="506"/>
        <v>-0.98166433080685689</v>
      </c>
      <c r="CQ249" s="18">
        <f>IF(ISNUMBER(CO249),CQ248+CO249*0.5,IF(ISNUMBER(CO450),0,""))</f>
        <v>769.70922035293916</v>
      </c>
      <c r="CR249" s="18">
        <f>IF(ISNUMBER(CP249),CR248+CP249*0.5,IF(ISNUMBER(CP450),0,""))</f>
        <v>904.23410549040159</v>
      </c>
      <c r="CS249" s="18">
        <f>IF(ISNUMBER(CQ249), CQ249*COS(RADIANS(-$C249+Графики!$B$3))+CR249*SIN(RADIANS(-$C249+Графики!$B$3)),"")</f>
        <v>769.70922035293916</v>
      </c>
      <c r="CT249" s="19">
        <f>IF(ISNUMBER(CQ249), CQ249*COS(RADIANS(-$C249+Графики!$B$5))+CR249*SIN(RADIANS(-$C249+Графики!$B$5)),"")</f>
        <v>904.23410549040159</v>
      </c>
      <c r="CU249" s="24">
        <v>-0.81592482670480893</v>
      </c>
      <c r="CV249" s="25">
        <v>0.76915222052960508</v>
      </c>
      <c r="CW249" s="25">
        <v>9.8873297639978458E-2</v>
      </c>
      <c r="CX249" s="25">
        <v>-9.9812619823430593E-4</v>
      </c>
      <c r="CY249" s="18">
        <f t="shared" si="507"/>
        <v>13.831965585218388</v>
      </c>
      <c r="CZ249" s="18">
        <f t="shared" si="508"/>
        <v>-0.87154247698045906</v>
      </c>
      <c r="DA249" s="18">
        <f>IF(ISNUMBER(CY249),DA248+CY249*0.5,IF(ISNUMBER(CY450),0,""))</f>
        <v>764.24430658494407</v>
      </c>
      <c r="DB249" s="18">
        <f>IF(ISNUMBER(CZ249),DB248+CZ249*0.5,IF(ISNUMBER(CZ450),0,""))</f>
        <v>906.63526070165119</v>
      </c>
      <c r="DC249" s="18">
        <f>IF(ISNUMBER(DA249), DA249*COS(RADIANS(-$C249+Графики!$B$3))+DB249*SIN(RADIANS(-$C249+Графики!$B$3)),"")</f>
        <v>764.24430658494407</v>
      </c>
      <c r="DD249" s="19">
        <f>IF(ISNUMBER(DA249), DA249*COS(RADIANS(-$C249+Графики!$B$5))+DB249*SIN(RADIANS(-$C249+Графики!$B$5)),"")</f>
        <v>906.63526070165119</v>
      </c>
      <c r="DE249" s="24">
        <v>-0.89771842013675207</v>
      </c>
      <c r="DF249" s="25">
        <v>0.8413999304834997</v>
      </c>
      <c r="DG249" s="25">
        <v>0.11734209876538465</v>
      </c>
      <c r="DH249" s="25">
        <v>4.1351709114942625E-3</v>
      </c>
      <c r="DI249" s="18">
        <f t="shared" si="509"/>
        <v>15.176088046336837</v>
      </c>
      <c r="DJ249" s="18">
        <f t="shared" si="510"/>
        <v>-0.98791665286125951</v>
      </c>
      <c r="DK249" s="18">
        <f>IF(ISNUMBER(DI249),DK248+DI249*0.5,IF(ISNUMBER(DI450),0,""))</f>
        <v>755.91523951478302</v>
      </c>
      <c r="DL249" s="18">
        <f>IF(ISNUMBER(DJ249),DL248+DJ249*0.5,IF(ISNUMBER(DJ450),0,""))</f>
        <v>905.54327842248097</v>
      </c>
      <c r="DM249" s="18">
        <f>IF(ISNUMBER(DK249), DK249*COS(RADIANS(-$C249+Графики!$B$3))+DL249*SIN(RADIANS(-$C249+Графики!$B$3)),"")</f>
        <v>755.91523951478302</v>
      </c>
      <c r="DN249" s="19">
        <f>IF(ISNUMBER(DK249), DK249*COS(RADIANS(-$C249+Графики!$B$5))+DL249*SIN(RADIANS(-$C249+Графики!$B$5)),"")</f>
        <v>905.54327842248097</v>
      </c>
      <c r="DO249" s="24">
        <v>-0.9540281373379228</v>
      </c>
      <c r="DP249" s="25">
        <v>0.79670822790261098</v>
      </c>
      <c r="DQ249" s="25">
        <v>4.1758844466353862E-4</v>
      </c>
      <c r="DR249" s="25">
        <v>1.5370496383727728E-2</v>
      </c>
      <c r="DS249" s="18">
        <f t="shared" si="511"/>
        <v>15.277462596001559</v>
      </c>
      <c r="DT249" s="18">
        <f t="shared" si="512"/>
        <v>0.13048873777182282</v>
      </c>
      <c r="DU249" s="18">
        <f>IF(ISNUMBER(DS249),DU248+DS249*0.5,IF(ISNUMBER(DS450),0,""))</f>
        <v>776.02309132948994</v>
      </c>
      <c r="DV249" s="18">
        <f>IF(ISNUMBER(DT249),DV248+DT249*0.5,IF(ISNUMBER(DT450),0,""))</f>
        <v>906.33715275441136</v>
      </c>
      <c r="DW249" s="18">
        <f>IF(ISNUMBER(DU249), DU249*COS(RADIANS(-$C249+Графики!$B$3))+DV249*SIN(RADIANS(-$C249+Графики!$B$3)),"")</f>
        <v>776.02309132948994</v>
      </c>
      <c r="DX249" s="19">
        <f>IF(ISNUMBER(DU249), DU249*COS(RADIANS(-$C249+Графики!$B$5))+DV249*SIN(RADIANS(-$C249+Графики!$B$5)),"")</f>
        <v>906.33715275441136</v>
      </c>
      <c r="DY249" s="24">
        <v>-0.92919292056020042</v>
      </c>
      <c r="DZ249" s="25">
        <v>0.88258798460213372</v>
      </c>
      <c r="EA249" s="25">
        <v>0.12262663361413101</v>
      </c>
      <c r="EB249" s="25">
        <v>-4.9740845773756356E-2</v>
      </c>
      <c r="EC249" s="18">
        <f t="shared" si="513"/>
        <v>15.810112337462604</v>
      </c>
      <c r="ED249" s="18">
        <f t="shared" si="514"/>
        <v>-1.5041894521141606</v>
      </c>
      <c r="EE249" s="18">
        <f>IF(ISNUMBER(EC249),EE248+EC249*0.5,IF(ISNUMBER(EC450),0,""))</f>
        <v>762.08198518092104</v>
      </c>
      <c r="EF249" s="18">
        <f>IF(ISNUMBER(ED249),EF248+ED249*0.5,IF(ISNUMBER(ED450),0,""))</f>
        <v>900.00667239958204</v>
      </c>
      <c r="EG249" s="18">
        <f>IF(ISNUMBER(EE249), EE249*COS(RADIANS(-$C249+Графики!$B$3))+EF249*SIN(RADIANS(-$C249+Графики!$B$3)),"")</f>
        <v>762.08198518092104</v>
      </c>
      <c r="EH249" s="19">
        <f>IF(ISNUMBER(EE249), EE249*COS(RADIANS(-$C249+Графики!$B$5))+EF249*SIN(RADIANS(-$C249+Графики!$B$5)),"")</f>
        <v>900.00667239958204</v>
      </c>
      <c r="EI249" s="24">
        <v>-0.76921346253759648</v>
      </c>
      <c r="EJ249" s="25">
        <v>0.85560883607326732</v>
      </c>
      <c r="EK249" s="25">
        <v>3.9717498976611809E-2</v>
      </c>
      <c r="EL249" s="25">
        <v>-6.2259239882701864E-2</v>
      </c>
      <c r="EM249" s="18">
        <f t="shared" si="515"/>
        <v>14.178774314416831</v>
      </c>
      <c r="EN249" s="18">
        <f t="shared" si="516"/>
        <v>-0.88991480930959632</v>
      </c>
      <c r="EO249" s="18">
        <f>IF(ISNUMBER(EM249),EO248+EM249*0.5,IF(ISNUMBER(EM450),0,""))</f>
        <v>768.6053430488854</v>
      </c>
      <c r="EP249" s="18">
        <f>IF(ISNUMBER(EN249),EP248+EN249*0.5,IF(ISNUMBER(EN450),0,""))</f>
        <v>902.37069102330508</v>
      </c>
      <c r="EQ249" s="18">
        <f>IF(ISNUMBER(EO249), EO249*COS(RADIANS(-$C249+Графики!$B$3))+EP249*SIN(RADIANS(-$C249+Графики!$B$3)),"")</f>
        <v>768.6053430488854</v>
      </c>
      <c r="ER249" s="19">
        <f>IF(ISNUMBER(EO249), EO249*COS(RADIANS(-$C249+Графики!$B$5))+EP249*SIN(RADIANS(-$C249+Графики!$B$5)),"")</f>
        <v>902.37069102330508</v>
      </c>
      <c r="ES249" s="24">
        <v>-0.90510979890723264</v>
      </c>
      <c r="ET249" s="25">
        <v>0.89437209161234776</v>
      </c>
      <c r="EU249" s="25">
        <v>-4.6367204095642163E-2</v>
      </c>
      <c r="EV249" s="25">
        <v>-0.13331638195685741</v>
      </c>
      <c r="EW249" s="18">
        <f t="shared" si="517"/>
        <v>15.702796511289318</v>
      </c>
      <c r="EX249" s="18">
        <f t="shared" si="518"/>
        <v>-0.75877464498081049</v>
      </c>
      <c r="EY249" s="18">
        <f>IF(ISNUMBER(EW249),EY248+EW249*0.5,IF(ISNUMBER(EW450),0,""))</f>
        <v>756.0188405120831</v>
      </c>
      <c r="EZ249" s="18">
        <f>IF(ISNUMBER(EX249),EZ248+EX249*0.5,IF(ISNUMBER(EX450),0,""))</f>
        <v>903.42301779443653</v>
      </c>
      <c r="FA249" s="18">
        <f>IF(ISNUMBER(EY249), EY249*COS(RADIANS(-$C249+Графики!$B$3))+EZ249*SIN(RADIANS(-$C249+Графики!$B$3)),"")</f>
        <v>756.0188405120831</v>
      </c>
      <c r="FB249" s="19">
        <f>IF(ISNUMBER(EY249), EY249*COS(RADIANS(-$C249+Графики!$B$5))+EZ249*SIN(RADIANS(-$C249+Графики!$B$5)),"")</f>
        <v>903.42301779443653</v>
      </c>
      <c r="FC249" s="24">
        <v>-0.82495197718895874</v>
      </c>
      <c r="FD249" s="25">
        <v>0.84237963688608586</v>
      </c>
      <c r="FE249" s="25">
        <v>7.4843670109705662E-2</v>
      </c>
      <c r="FF249" s="25">
        <v>-1.653420782599857E-2</v>
      </c>
      <c r="FG249" s="18">
        <f t="shared" si="519"/>
        <v>14.549699798405332</v>
      </c>
      <c r="FH249" s="18">
        <f t="shared" si="520"/>
        <v>-0.79742233222060044</v>
      </c>
      <c r="FI249" s="18">
        <f>IF(ISNUMBER(FG249),FI248+FG249*0.5,IF(ISNUMBER(FG450),0,""))</f>
        <v>764.82208348116717</v>
      </c>
      <c r="FJ249" s="18">
        <f>IF(ISNUMBER(FH249),FJ248+FH249*0.5,IF(ISNUMBER(FH450),0,""))</f>
        <v>904.43039429943713</v>
      </c>
      <c r="FK249" s="18">
        <f>IF(ISNUMBER(FI249), FI249*COS(RADIANS(-$C249+Графики!$B$3))+FJ249*SIN(RADIANS(-$C249+Графики!$B$3)),"")</f>
        <v>764.82208348116717</v>
      </c>
      <c r="FL249" s="19">
        <f>IF(ISNUMBER(FI249), FI249*COS(RADIANS(-$C249+Графики!$B$5))+FJ249*SIN(RADIANS(-$C249+Графики!$B$5)),"")</f>
        <v>904.43039429943713</v>
      </c>
      <c r="FM249" s="24">
        <v>-0.90522150819200131</v>
      </c>
      <c r="FN249" s="25">
        <v>0.79798813361238741</v>
      </c>
      <c r="FO249" s="25">
        <v>0.10856397679402466</v>
      </c>
      <c r="FP249" s="25">
        <v>1.7052419174532374E-2</v>
      </c>
      <c r="FQ249" s="18">
        <f t="shared" si="521"/>
        <v>14.8627607947797</v>
      </c>
      <c r="FR249" s="18">
        <f t="shared" si="522"/>
        <v>-0.79858890716171826</v>
      </c>
      <c r="FS249" s="18">
        <f>IF(ISNUMBER(FQ249),FS248+FQ249*0.5,IF(ISNUMBER(FQ450),0,""))</f>
        <v>766.70911817215017</v>
      </c>
      <c r="FT249" s="18">
        <f>IF(ISNUMBER(FR249),FT248+FR249*0.5,IF(ISNUMBER(FR450),0,""))</f>
        <v>898.44837008288766</v>
      </c>
      <c r="FU249" s="18">
        <f>IF(ISNUMBER(FS249), FS249*COS(RADIANS(-$C249+Графики!$B$3))+FT249*SIN(RADIANS(-$C249+Графики!$B$3)),"")</f>
        <v>766.70911817215017</v>
      </c>
      <c r="FV249" s="19">
        <f>IF(ISNUMBER(FS249), FS249*COS(RADIANS(-$C249+Графики!$B$5))+FT249*SIN(RADIANS(-$C249+Графики!$B$5)),"")</f>
        <v>898.44837008288766</v>
      </c>
      <c r="FW249" s="24">
        <v>-0.8469892441386595</v>
      </c>
      <c r="FX249" s="25">
        <v>0.76118687178137989</v>
      </c>
      <c r="FY249" s="25">
        <v>2.4232339239944473E-3</v>
      </c>
      <c r="FZ249" s="25">
        <v>-0.1007567929556905</v>
      </c>
      <c r="GA249" s="18">
        <f t="shared" si="523"/>
        <v>14.033523420040986</v>
      </c>
      <c r="GB249" s="18">
        <f t="shared" si="524"/>
        <v>-0.90041547400498767</v>
      </c>
      <c r="GC249" s="18">
        <f>IF(ISNUMBER(GA249),GC248+GA249*0.5,IF(ISNUMBER(GA450),0,""))</f>
        <v>771.47652437489137</v>
      </c>
      <c r="GD249" s="18">
        <f>IF(ISNUMBER(GB249),GD248+GB249*0.5,IF(ISNUMBER(GB450),0,""))</f>
        <v>889.81720790135955</v>
      </c>
      <c r="GE249" s="18">
        <f>IF(ISNUMBER(GC249), GC249*COS(RADIANS(-$C249+Графики!$B$3))+GD249*SIN(RADIANS(-$C249+Графики!$B$3)),"")</f>
        <v>771.47652437489137</v>
      </c>
      <c r="GF249" s="19">
        <f>IF(ISNUMBER(GC249), GC249*COS(RADIANS(-$C249+Графики!$B$5))+GD249*SIN(RADIANS(-$C249+Графики!$B$5)),"")</f>
        <v>889.81720790135955</v>
      </c>
      <c r="GG249" s="24">
        <v>-0.85394144305037079</v>
      </c>
      <c r="GH249" s="25">
        <v>0.80568096469718276</v>
      </c>
      <c r="GI249" s="25">
        <v>0.12567617336653716</v>
      </c>
      <c r="GJ249" s="25">
        <v>-2.8422866832423427E-2</v>
      </c>
      <c r="GK249" s="18">
        <f t="shared" si="525"/>
        <v>14.482431370245566</v>
      </c>
      <c r="GL249" s="18">
        <f t="shared" si="526"/>
        <v>-1.3447674075043925</v>
      </c>
      <c r="GM249" s="18">
        <f>IF(ISNUMBER(GK249),GM248+GK249*0.5,IF(ISNUMBER(GK450),0,""))</f>
        <v>771.75723960006974</v>
      </c>
      <c r="GN249" s="18">
        <f>IF(ISNUMBER(GL249),GN248+GL249*0.5,IF(ISNUMBER(GL450),0,""))</f>
        <v>906.36444439443414</v>
      </c>
      <c r="GO249" s="18">
        <f>IF(ISNUMBER(GM249), GM249*COS(RADIANS(-$C249+Графики!$B$3))+GN249*SIN(RADIANS(-$C249+Графики!$B$3)),"")</f>
        <v>771.75723960006974</v>
      </c>
      <c r="GP249" s="19">
        <f>IF(ISNUMBER(GM249), GM249*COS(RADIANS(-$C249+Графики!$B$5))+GN249*SIN(RADIANS(-$C249+Графики!$B$5)),"")</f>
        <v>906.36444439443414</v>
      </c>
      <c r="GQ249" s="24">
        <v>-0.89780113233795134</v>
      </c>
      <c r="GR249" s="25">
        <v>0.75797944592864375</v>
      </c>
      <c r="GS249" s="25">
        <v>-8.6175106412841873E-4</v>
      </c>
      <c r="GT249" s="25">
        <v>-6.0710619270952032E-2</v>
      </c>
      <c r="GU249" s="18">
        <f t="shared" si="527"/>
        <v>14.448908591340976</v>
      </c>
      <c r="GV249" s="18">
        <f t="shared" si="528"/>
        <v>-0.52227987815635091</v>
      </c>
      <c r="GW249" s="18">
        <f>IF(ISNUMBER(GU249),GW248+GU249*0.5,IF(ISNUMBER(GU450),0,""))</f>
        <v>768.3152970155819</v>
      </c>
      <c r="GX249" s="18">
        <f>IF(ISNUMBER(GV249),GX248+GV249*0.5,IF(ISNUMBER(GV450),0,""))</f>
        <v>905.1610782081865</v>
      </c>
      <c r="GY249" s="18">
        <f>IF(ISNUMBER(GW249), GW249*COS(RADIANS(-$C249+Графики!$B$3))+GX249*SIN(RADIANS(-$C249+Графики!$B$3)),"")</f>
        <v>768.3152970155819</v>
      </c>
      <c r="GZ249" s="19">
        <f>IF(ISNUMBER(GW249), GW249*COS(RADIANS(-$C249+Графики!$B$5))+GX249*SIN(RADIANS(-$C249+Графики!$B$5)),"")</f>
        <v>905.1610782081865</v>
      </c>
      <c r="HA249" s="24">
        <v>-0.80272964992954376</v>
      </c>
      <c r="HB249" s="25">
        <v>0.78027695240854311</v>
      </c>
      <c r="HC249" s="25">
        <v>1.1706906997912853E-2</v>
      </c>
      <c r="HD249" s="25">
        <v>-3.2540094763065019E-2</v>
      </c>
      <c r="HE249" s="18">
        <f t="shared" si="529"/>
        <v>13.813899271251573</v>
      </c>
      <c r="HF249" s="18">
        <f t="shared" si="530"/>
        <v>-0.3861279228374534</v>
      </c>
      <c r="HG249" s="18">
        <f>IF(ISNUMBER(HE249),HG248+HE249*0.5,IF(ISNUMBER(HE450),0,""))</f>
        <v>771.53873188301486</v>
      </c>
      <c r="HH249" s="18">
        <f>IF(ISNUMBER(HF249),HH248+HF249*0.5,IF(ISNUMBER(HF450),0,""))</f>
        <v>896.53715887997873</v>
      </c>
      <c r="HI249" s="18">
        <f>IF(ISNUMBER(HG249), HG249*COS(RADIANS(-$C249+Графики!$B$3))+HH249*SIN(RADIANS(-$C249+Графики!$B$3)),"")</f>
        <v>771.53873188301486</v>
      </c>
      <c r="HJ249" s="19">
        <f>IF(ISNUMBER(HG249), HG249*COS(RADIANS(-$C249+Графики!$B$5))+HH249*SIN(RADIANS(-$C249+Графики!$B$5)),"")</f>
        <v>896.53715887997873</v>
      </c>
      <c r="HK249" s="24">
        <v>-0.90671167623466564</v>
      </c>
      <c r="HL249" s="25">
        <v>0.80993735259744248</v>
      </c>
      <c r="HM249" s="25">
        <v>-1.0764352322862228E-2</v>
      </c>
      <c r="HN249" s="25">
        <v>2.294085458163278E-2</v>
      </c>
      <c r="HO249" s="18">
        <f t="shared" si="531"/>
        <v>14.980028514361143</v>
      </c>
      <c r="HP249" s="18">
        <f t="shared" si="532"/>
        <v>0.29413341353354922</v>
      </c>
      <c r="HQ249" s="18">
        <f>IF(ISNUMBER(HO249),HQ248+HO249*0.5,IF(ISNUMBER(HO450),0,""))</f>
        <v>768.66660073008359</v>
      </c>
      <c r="HR249" s="18">
        <f>IF(ISNUMBER(HP249),HR248+HP249*0.5,IF(ISNUMBER(HP450),0,""))</f>
        <v>912.61893936527019</v>
      </c>
      <c r="HS249" s="18">
        <f>IF(ISNUMBER(HQ249), HQ249*COS(RADIANS(-$C249+Графики!$B$3))+HR249*SIN(RADIANS(-$C249+Графики!$B$3)),"")</f>
        <v>768.66660073008359</v>
      </c>
      <c r="HT249" s="19">
        <f>IF(ISNUMBER(HQ249), HQ249*COS(RADIANS(-$C249+Графики!$B$5))+HR249*SIN(RADIANS(-$C249+Графики!$B$5)),"")</f>
        <v>912.61893936527019</v>
      </c>
      <c r="HU249" s="24">
        <v>-0.96059558913107013</v>
      </c>
      <c r="HV249" s="25">
        <v>0.93445133153960447</v>
      </c>
      <c r="HW249" s="25">
        <v>7.98266809950062E-2</v>
      </c>
      <c r="HX249" s="25">
        <v>-0.15673619573812056</v>
      </c>
      <c r="HY249" s="18">
        <f t="shared" si="533"/>
        <v>16.536650342361771</v>
      </c>
      <c r="HZ249" s="18">
        <f t="shared" si="534"/>
        <v>-2.0643990771652208</v>
      </c>
      <c r="IA249" s="18">
        <f>IF(ISNUMBER(HY249),IA248+HY249*0.5,IF(ISNUMBER(HY450),0,""))</f>
        <v>769.28498979578887</v>
      </c>
      <c r="IB249" s="18">
        <f>IF(ISNUMBER(HZ249),IB248+HZ249*0.5,IF(ISNUMBER(HZ450),0,""))</f>
        <v>891.51674628337878</v>
      </c>
      <c r="IC249" s="18">
        <f>IF(ISNUMBER(IA249), IA249*COS(RADIANS(-$C249+Графики!$B$3))+IB249*SIN(RADIANS(-$C249+Графики!$B$3)),"")</f>
        <v>769.28498979578887</v>
      </c>
      <c r="ID249" s="19">
        <f>IF(ISNUMBER(IA249), IA249*COS(RADIANS(-$C249+Графики!$B$5))+IB249*SIN(RADIANS(-$C249+Графики!$B$5)),"")</f>
        <v>891.51674628337878</v>
      </c>
      <c r="IE249" s="24">
        <v>-0.78585228081011416</v>
      </c>
      <c r="IF249" s="25">
        <v>0.85769849091186268</v>
      </c>
      <c r="IG249" s="25">
        <v>1.5751336734273313E-2</v>
      </c>
      <c r="IH249" s="25">
        <v>1.3943673890180752E-3</v>
      </c>
      <c r="II249" s="18">
        <f t="shared" si="535"/>
        <v>14.34219445485458</v>
      </c>
      <c r="IJ249" s="18">
        <f t="shared" si="536"/>
        <v>-0.12528819251352169</v>
      </c>
      <c r="IK249" s="18">
        <f>IF(ISNUMBER(II249),IK248+II249*0.5,IF(ISNUMBER(II450),0,""))</f>
        <v>764.51372420679047</v>
      </c>
      <c r="IL249" s="18">
        <f>IF(ISNUMBER(IJ249),IL248+IJ249*0.5,IF(ISNUMBER(IJ450),0,""))</f>
        <v>895.35866043840349</v>
      </c>
      <c r="IM249" s="18">
        <f>IF(ISNUMBER(IK249), IK249*COS(RADIANS(-$C249+Графики!$B$3))+IL249*SIN(RADIANS(-$C249+Графики!$B$3)),"")</f>
        <v>764.51372420679047</v>
      </c>
      <c r="IN249" s="19">
        <f>IF(ISNUMBER(IK249), IK249*COS(RADIANS(-$C249+Графики!$B$5))+IL249*SIN(RADIANS(-$C249+Графики!$B$5)),"")</f>
        <v>895.35866043840349</v>
      </c>
      <c r="IO249" s="24">
        <v>-0.88315068880853176</v>
      </c>
      <c r="IP249" s="25">
        <v>0.90286563531774766</v>
      </c>
      <c r="IQ249" s="25">
        <v>8.025686545025168E-2</v>
      </c>
      <c r="IR249" s="25">
        <v>-7.9587635378148711E-2</v>
      </c>
      <c r="IS249" s="18">
        <f t="shared" si="537"/>
        <v>15.58530165701835</v>
      </c>
      <c r="IT249" s="18">
        <f t="shared" si="538"/>
        <v>-1.39490596297148</v>
      </c>
      <c r="IU249" s="18">
        <f>IF(ISNUMBER(IS249),IU248+IS249*0.5,IF(ISNUMBER(IS450),0,""))</f>
        <v>759.58856167585247</v>
      </c>
      <c r="IV249" s="18">
        <f>IF(ISNUMBER(IT249),IV248+IT249*0.5,IF(ISNUMBER(IT450),0,""))</f>
        <v>902.8147211333503</v>
      </c>
      <c r="IW249" s="18">
        <f>IF(ISNUMBER(IU249), IU249*COS(RADIANS(-$C249+Графики!$B$3))+IV249*SIN(RADIANS(-$C249+Графики!$B$3)),"")</f>
        <v>759.58856167585247</v>
      </c>
      <c r="IX249" s="19">
        <f>IF(ISNUMBER(IU249), IU249*COS(RADIANS(-$C249+Графики!$B$5))+IV249*SIN(RADIANS(-$C249+Графики!$B$5)),"")</f>
        <v>902.8147211333503</v>
      </c>
    </row>
    <row r="250" spans="1:258" s="88" customFormat="1" x14ac:dyDescent="0.25">
      <c r="A250" s="44">
        <v>250</v>
      </c>
      <c r="B250" s="50">
        <v>0</v>
      </c>
      <c r="C250" s="11">
        <f>IF(Графики!$A$7="Расчитывать с учетом закручивания скважины",B250,0)</f>
        <v>0</v>
      </c>
      <c r="D250" s="47">
        <v>123.5</v>
      </c>
      <c r="E250" s="34">
        <f>IF(ISNUMBER(INDEX($I$1:$IX$303,$A250,E$1) ),INDEX($I$1:$IX$303,$A250,E$1),0)</f>
        <v>16.45638348405517</v>
      </c>
      <c r="F250" s="35">
        <f>IF(ISNUMBER(INDEX($I$1:$IX$303,$A250,F$1) ),INDEX($I$1:$IX$303,$A250,F$1),0)</f>
        <v>0.49120620713604163</v>
      </c>
      <c r="G250" s="35">
        <f>IF(ISNUMBER(INDEX($I$1:$IX$303,$A250,G$1) ),INDEX($I$1:$IX$303,$A250,G$1)-$G$305,0)</f>
        <v>-201.33319884530397</v>
      </c>
      <c r="H250" s="36">
        <f>IF(ISNUMBER(INDEX($I$1:$IX$303,$A250,H$1) ),INDEX($I$1:$IX$303,$A250,H$1)-$H$305,0)</f>
        <v>-248.9503663017681</v>
      </c>
      <c r="I250" s="29">
        <v>-0.8951767135888834</v>
      </c>
      <c r="J250" s="25">
        <v>0.99067105085615104</v>
      </c>
      <c r="K250" s="25">
        <v>-0.10831015067581579</v>
      </c>
      <c r="L250" s="25">
        <v>-5.202206333320266E-2</v>
      </c>
      <c r="M250" s="18">
        <f t="shared" si="489"/>
        <v>16.45638348405517</v>
      </c>
      <c r="N250" s="18">
        <f t="shared" si="490"/>
        <v>0.49120620713604163</v>
      </c>
      <c r="O250" s="18">
        <f>IF(ISNUMBER(M250),O249+M250*0.5,IF(ISNUMBER(M451),0,""))</f>
        <v>776.58295704411069</v>
      </c>
      <c r="P250" s="18">
        <f>IF(ISNUMBER(N250),P249+N250*0.5,IF(ISNUMBER(N451),0,""))</f>
        <v>906.47929718226942</v>
      </c>
      <c r="Q250" s="18">
        <f>IF(ISNUMBER(O250), O250*COS(RADIANS(-$C250+Графики!$B$3))+P250*SIN(RADIANS(-$C250+Графики!$B$3)),"")</f>
        <v>776.58295704411069</v>
      </c>
      <c r="R250" s="19">
        <f>IF(ISNUMBER(O250), O250*COS(RADIANS(-$C250+Графики!$B$5))+P250*SIN(RADIANS(-$C250+Графики!$B$5)),"")</f>
        <v>906.47929718226942</v>
      </c>
      <c r="S250" s="29">
        <v>-1.0358333260428032</v>
      </c>
      <c r="T250" s="25">
        <v>1.0046026875652549</v>
      </c>
      <c r="U250" s="25">
        <v>-0.13985065607148386</v>
      </c>
      <c r="V250" s="25">
        <v>0.12224716696958368</v>
      </c>
      <c r="W250" s="18">
        <f t="shared" si="491"/>
        <v>17.805222386384873</v>
      </c>
      <c r="X250" s="18">
        <f t="shared" si="492"/>
        <v>2.2872329929316488</v>
      </c>
      <c r="Y250" s="18">
        <f>IF(ISNUMBER(W250),Y249+W250*0.5,IF(ISNUMBER(W451),0,""))</f>
        <v>776.22292590680809</v>
      </c>
      <c r="Z250" s="18">
        <f>IF(ISNUMBER(X250),Z249+X250*0.5,IF(ISNUMBER(X451),0,""))</f>
        <v>905.41874279876652</v>
      </c>
      <c r="AA250" s="18">
        <f>IF(ISNUMBER(Y250), Y250*COS(RADIANS(-$C250+Графики!$B$3))+Z250*SIN(RADIANS(-$C250+Графики!$B$3)),"")</f>
        <v>776.22292590680809</v>
      </c>
      <c r="AB250" s="18">
        <f>IF(ISNUMBER(Y250), Y250*COS(RADIANS(-$C250+Графики!$B$5))+Z250*SIN(RADIANS(-$C250+Графики!$B$5)),"")</f>
        <v>905.41874279876652</v>
      </c>
      <c r="AC250" s="24">
        <v>-1.0703044415656238</v>
      </c>
      <c r="AD250" s="25">
        <v>0.91311432249773949</v>
      </c>
      <c r="AE250" s="25">
        <v>-0.10719005213165758</v>
      </c>
      <c r="AF250" s="25">
        <v>-5.6110627706561361E-3</v>
      </c>
      <c r="AG250" s="18">
        <f t="shared" si="493"/>
        <v>17.307729712804459</v>
      </c>
      <c r="AH250" s="18">
        <f t="shared" si="494"/>
        <v>0.88644379150682484</v>
      </c>
      <c r="AI250" s="18">
        <f>IF(ISNUMBER(AG250),AI249+AG250*0.5,IF(ISNUMBER(AG451),0,""))</f>
        <v>774.72127677955621</v>
      </c>
      <c r="AJ250" s="18">
        <f>IF(ISNUMBER(AH250),AJ249+AH250*0.5,IF(ISNUMBER(AH451),0,""))</f>
        <v>907.52570827429872</v>
      </c>
      <c r="AK250" s="18">
        <f>IF(ISNUMBER(AI250), AI250*COS(RADIANS(-$C250+Графики!$B$3))+AJ250*SIN(RADIANS(-$C250+Графики!$B$3)),"")</f>
        <v>774.72127677955621</v>
      </c>
      <c r="AL250" s="19">
        <f>IF(ISNUMBER(AI250), AI250*COS(RADIANS(-$C250+Графики!$B$5))+AJ250*SIN(RADIANS(-$C250+Графики!$B$5)),"")</f>
        <v>907.52570827429872</v>
      </c>
      <c r="AM250" s="24">
        <v>-0.98634560169357177</v>
      </c>
      <c r="AN250" s="25">
        <v>0.957741002534371</v>
      </c>
      <c r="AO250" s="25">
        <v>-0.1438855877296886</v>
      </c>
      <c r="AP250" s="25">
        <v>-2.090471530054358E-3</v>
      </c>
      <c r="AQ250" s="18">
        <f t="shared" si="495"/>
        <v>16.964542268075082</v>
      </c>
      <c r="AR250" s="18">
        <f t="shared" si="496"/>
        <v>1.2373955046930325</v>
      </c>
      <c r="AS250" s="18">
        <f>IF(ISNUMBER(AQ250),AS249+AQ250*0.5,IF(ISNUMBER(AQ451),0,""))</f>
        <v>766.90587895161957</v>
      </c>
      <c r="AT250" s="18">
        <f>IF(ISNUMBER(AR250),AT249+AR250*0.5,IF(ISNUMBER(AR451),0,""))</f>
        <v>895.88885029945345</v>
      </c>
      <c r="AU250" s="18">
        <f>IF(ISNUMBER(AS250), AS250*COS(RADIANS(-$C250+Графики!$B$3))+AT250*SIN(RADIANS(-$C250+Графики!$B$3)),"")</f>
        <v>766.90587895161957</v>
      </c>
      <c r="AV250" s="19">
        <f>IF(ISNUMBER(AS250), AS250*COS(RADIANS(-$C250+Графики!$B$5))+AT250*SIN(RADIANS(-$C250+Графики!$B$5)),"")</f>
        <v>895.88885029945345</v>
      </c>
      <c r="AW250" s="24">
        <v>-1.0481671661698209</v>
      </c>
      <c r="AX250" s="25">
        <v>0.88153930538473302</v>
      </c>
      <c r="AY250" s="25">
        <v>-0.11376075753243897</v>
      </c>
      <c r="AZ250" s="25">
        <v>0.1033078985117927</v>
      </c>
      <c r="BA250" s="18">
        <f t="shared" si="497"/>
        <v>16.839069862902871</v>
      </c>
      <c r="BB250" s="18">
        <f t="shared" si="498"/>
        <v>1.894280242550084</v>
      </c>
      <c r="BC250" s="18">
        <f>IF(ISNUMBER(BA250),BC249+BA250*0.5,IF(ISNUMBER(BA451),0,""))</f>
        <v>762.78970559213235</v>
      </c>
      <c r="BD250" s="18">
        <f>IF(ISNUMBER(BB250),BD249+BB250*0.5,IF(ISNUMBER(BB451),0,""))</f>
        <v>903.49606305627265</v>
      </c>
      <c r="BE250" s="18">
        <f>IF(ISNUMBER(BC250), BC250*COS(RADIANS(-$C250+Графики!$B$3))+BD250*SIN(RADIANS(-$C250+Графики!$B$3)),"")</f>
        <v>762.78970559213235</v>
      </c>
      <c r="BF250" s="19">
        <f>IF(ISNUMBER(BC250), BC250*COS(RADIANS(-$C250+Графики!$B$5))+BD250*SIN(RADIANS(-$C250+Графики!$B$5)),"")</f>
        <v>903.49606305627265</v>
      </c>
      <c r="BG250" s="24">
        <v>-1.0500725885956916</v>
      </c>
      <c r="BH250" s="25">
        <v>0.88514341064341795</v>
      </c>
      <c r="BI250" s="25">
        <v>-3.2747207545389984E-2</v>
      </c>
      <c r="BJ250" s="25">
        <v>0.1018645954808281</v>
      </c>
      <c r="BK250" s="18">
        <f t="shared" si="499"/>
        <v>16.887142725498528</v>
      </c>
      <c r="BL250" s="18">
        <f t="shared" si="500"/>
        <v>1.1747093172548349</v>
      </c>
      <c r="BM250" s="18">
        <f>IF(ISNUMBER(BK250),BM249+BK250*0.5,IF(ISNUMBER(BK451),0,""))</f>
        <v>774.26573214827079</v>
      </c>
      <c r="BN250" s="18">
        <f>IF(ISNUMBER(BL250),BN249+BL250*0.5,IF(ISNUMBER(BL451),0,""))</f>
        <v>890.9685964752199</v>
      </c>
      <c r="BO250" s="18">
        <f>IF(ISNUMBER(BM250), BM250*COS(RADIANS(-$C250+Графики!$B$3))+BN250*SIN(RADIANS(-$C250+Графики!$B$3)),"")</f>
        <v>774.26573214827079</v>
      </c>
      <c r="BP250" s="19">
        <f>IF(ISNUMBER(BM250), BM250*COS(RADIANS(-$C250+Графики!$B$5))+BN250*SIN(RADIANS(-$C250+Графики!$B$5)),"")</f>
        <v>890.9685964752199</v>
      </c>
      <c r="BQ250" s="24">
        <v>-1.0120713177599148</v>
      </c>
      <c r="BR250" s="25">
        <v>0.92648248195711791</v>
      </c>
      <c r="BS250" s="25">
        <v>-7.0062960825110904E-2</v>
      </c>
      <c r="BT250" s="25">
        <v>-1.1186718517607747E-2</v>
      </c>
      <c r="BU250" s="18">
        <f t="shared" si="501"/>
        <v>16.916266368822345</v>
      </c>
      <c r="BV250" s="18">
        <f t="shared" si="502"/>
        <v>0.51379211712861339</v>
      </c>
      <c r="BW250" s="18">
        <f>IF(ISNUMBER(BU250),BW249+BU250*0.5,IF(ISNUMBER(BU451),0,""))</f>
        <v>776.24265300404898</v>
      </c>
      <c r="BX250" s="18">
        <f>IF(ISNUMBER(BV250),BX249+BV250*0.5,IF(ISNUMBER(BV451),0,""))</f>
        <v>901.10946220526023</v>
      </c>
      <c r="BY250" s="18">
        <f>IF(ISNUMBER(BW250), BW250*COS(RADIANS(-$C250+Графики!$B$3))+BX250*SIN(RADIANS(-$C250+Графики!$B$3)),"")</f>
        <v>776.24265300404898</v>
      </c>
      <c r="BZ250" s="19">
        <f>IF(ISNUMBER(BW250), BW250*COS(RADIANS(-$C250+Графики!$B$5))+BX250*SIN(RADIANS(-$C250+Графики!$B$5)),"")</f>
        <v>901.10946220526023</v>
      </c>
      <c r="CA250" s="29">
        <v>-0.97897428717499069</v>
      </c>
      <c r="CB250" s="25">
        <v>0.92406512504055971</v>
      </c>
      <c r="CC250" s="25">
        <v>4.1736977133561004E-3</v>
      </c>
      <c r="CD250" s="25">
        <v>2.0604842460279396E-2</v>
      </c>
      <c r="CE250" s="18">
        <f t="shared" si="503"/>
        <v>16.606388411254144</v>
      </c>
      <c r="CF250" s="18">
        <f t="shared" si="504"/>
        <v>0.14338878736143715</v>
      </c>
      <c r="CG250" s="18">
        <f>IF(ISNUMBER(CE250),CG249+CE250*0.5,IF(ISNUMBER(CE451),0,""))</f>
        <v>782.76913450407778</v>
      </c>
      <c r="CH250" s="18">
        <f>IF(ISNUMBER(CF250),CH249+CF250*0.5,IF(ISNUMBER(CF451),0,""))</f>
        <v>913.55872255962015</v>
      </c>
      <c r="CI250" s="18">
        <f>IF(ISNUMBER(CG250), CG250*COS(RADIANS(-$C250+Графики!$B$3))+CH250*SIN(RADIANS(-$C250+Графики!$B$3)),"")</f>
        <v>782.76913450407778</v>
      </c>
      <c r="CJ250" s="19">
        <f>IF(ISNUMBER(CG250), CG250*COS(RADIANS(-$C250+Графики!$B$5))+CH250*SIN(RADIANS(-$C250+Графики!$B$5)),"")</f>
        <v>913.55872255962015</v>
      </c>
      <c r="CK250" s="24">
        <v>-0.88978316013260084</v>
      </c>
      <c r="CL250" s="25">
        <v>1.0064490034190001</v>
      </c>
      <c r="CM250" s="25">
        <v>-5.0857030826071882E-2</v>
      </c>
      <c r="CN250" s="25">
        <v>0.11029749687684207</v>
      </c>
      <c r="CO250" s="18">
        <f t="shared" si="505"/>
        <v>16.54699212250506</v>
      </c>
      <c r="CP250" s="18">
        <f t="shared" si="506"/>
        <v>1.4063380928828917</v>
      </c>
      <c r="CQ250" s="18">
        <f>IF(ISNUMBER(CO250),CQ249+CO250*0.5,IF(ISNUMBER(CO451),0,""))</f>
        <v>777.98271641419171</v>
      </c>
      <c r="CR250" s="18">
        <f>IF(ISNUMBER(CP250),CR249+CP250*0.5,IF(ISNUMBER(CP451),0,""))</f>
        <v>904.93727453684301</v>
      </c>
      <c r="CS250" s="18">
        <f>IF(ISNUMBER(CQ250), CQ250*COS(RADIANS(-$C250+Графики!$B$3))+CR250*SIN(RADIANS(-$C250+Графики!$B$3)),"")</f>
        <v>777.98271641419171</v>
      </c>
      <c r="CT250" s="19">
        <f>IF(ISNUMBER(CQ250), CQ250*COS(RADIANS(-$C250+Графики!$B$5))+CR250*SIN(RADIANS(-$C250+Графики!$B$5)),"")</f>
        <v>904.93727453684301</v>
      </c>
      <c r="CU250" s="24">
        <v>-0.90238863363235411</v>
      </c>
      <c r="CV250" s="25">
        <v>1.0109803071418619</v>
      </c>
      <c r="CW250" s="25">
        <v>-7.3272364708721838E-2</v>
      </c>
      <c r="CX250" s="25">
        <v>0.13197718374304188</v>
      </c>
      <c r="CY250" s="18">
        <f t="shared" si="507"/>
        <v>16.696518055224828</v>
      </c>
      <c r="CZ250" s="18">
        <f t="shared" si="508"/>
        <v>1.7911392466399454</v>
      </c>
      <c r="DA250" s="18">
        <f>IF(ISNUMBER(CY250),DA249+CY250*0.5,IF(ISNUMBER(CY451),0,""))</f>
        <v>772.59256561255643</v>
      </c>
      <c r="DB250" s="18">
        <f>IF(ISNUMBER(CZ250),DB249+CZ250*0.5,IF(ISNUMBER(CZ451),0,""))</f>
        <v>907.53083032497113</v>
      </c>
      <c r="DC250" s="18">
        <f>IF(ISNUMBER(DA250), DA250*COS(RADIANS(-$C250+Графики!$B$3))+DB250*SIN(RADIANS(-$C250+Графики!$B$3)),"")</f>
        <v>772.59256561255643</v>
      </c>
      <c r="DD250" s="19">
        <f>IF(ISNUMBER(DA250), DA250*COS(RADIANS(-$C250+Графики!$B$5))+DB250*SIN(RADIANS(-$C250+Графики!$B$5)),"")</f>
        <v>907.53083032497113</v>
      </c>
      <c r="DE250" s="24">
        <v>-1.0701964426998518</v>
      </c>
      <c r="DF250" s="25">
        <v>0.91873133933394258</v>
      </c>
      <c r="DG250" s="25">
        <v>-0.15079217385723781</v>
      </c>
      <c r="DH250" s="25">
        <v>0.13116944127812621</v>
      </c>
      <c r="DI250" s="18">
        <f t="shared" si="509"/>
        <v>17.355797742662123</v>
      </c>
      <c r="DJ250" s="18">
        <f t="shared" si="510"/>
        <v>2.4605767912681609</v>
      </c>
      <c r="DK250" s="18">
        <f>IF(ISNUMBER(DI250),DK249+DI250*0.5,IF(ISNUMBER(DI451),0,""))</f>
        <v>764.59313838611411</v>
      </c>
      <c r="DL250" s="18">
        <f>IF(ISNUMBER(DJ250),DL249+DJ250*0.5,IF(ISNUMBER(DJ451),0,""))</f>
        <v>906.773566818115</v>
      </c>
      <c r="DM250" s="18">
        <f>IF(ISNUMBER(DK250), DK250*COS(RADIANS(-$C250+Графики!$B$3))+DL250*SIN(RADIANS(-$C250+Графики!$B$3)),"")</f>
        <v>764.59313838611411</v>
      </c>
      <c r="DN250" s="19">
        <f>IF(ISNUMBER(DK250), DK250*COS(RADIANS(-$C250+Графики!$B$5))+DL250*SIN(RADIANS(-$C250+Графики!$B$5)),"")</f>
        <v>906.773566818115</v>
      </c>
      <c r="DO250" s="24">
        <v>-1.0482330074387698</v>
      </c>
      <c r="DP250" s="25">
        <v>0.8699062175985256</v>
      </c>
      <c r="DQ250" s="25">
        <v>9.4363665401654973E-3</v>
      </c>
      <c r="DR250" s="25">
        <v>7.0501810147025556E-2</v>
      </c>
      <c r="DS250" s="18">
        <f t="shared" si="511"/>
        <v>16.738140821187322</v>
      </c>
      <c r="DT250" s="18">
        <f t="shared" si="512"/>
        <v>0.53289649984343768</v>
      </c>
      <c r="DU250" s="18">
        <f>IF(ISNUMBER(DS250),DU249+DS250*0.5,IF(ISNUMBER(DS451),0,""))</f>
        <v>784.39216174008357</v>
      </c>
      <c r="DV250" s="18">
        <f>IF(ISNUMBER(DT250),DV249+DT250*0.5,IF(ISNUMBER(DT451),0,""))</f>
        <v>906.60360100433309</v>
      </c>
      <c r="DW250" s="18">
        <f>IF(ISNUMBER(DU250), DU250*COS(RADIANS(-$C250+Графики!$B$3))+DV250*SIN(RADIANS(-$C250+Графики!$B$3)),"")</f>
        <v>784.39216174008357</v>
      </c>
      <c r="DX250" s="19">
        <f>IF(ISNUMBER(DU250), DU250*COS(RADIANS(-$C250+Графики!$B$5))+DV250*SIN(RADIANS(-$C250+Графики!$B$5)),"")</f>
        <v>906.60360100433309</v>
      </c>
      <c r="DY250" s="24">
        <v>-1.0402325619690969</v>
      </c>
      <c r="DZ250" s="25">
        <v>0.96228201653667156</v>
      </c>
      <c r="EA250" s="25">
        <v>3.790882938945403E-2</v>
      </c>
      <c r="EB250" s="25">
        <v>0.11472568781844719</v>
      </c>
      <c r="EC250" s="18">
        <f t="shared" si="513"/>
        <v>17.474346928039893</v>
      </c>
      <c r="ED250" s="18">
        <f t="shared" si="514"/>
        <v>0.67035350010558292</v>
      </c>
      <c r="EE250" s="18">
        <f>IF(ISNUMBER(EC250),EE249+EC250*0.5,IF(ISNUMBER(EC451),0,""))</f>
        <v>770.81915864494101</v>
      </c>
      <c r="EF250" s="18">
        <f>IF(ISNUMBER(ED250),EF249+ED250*0.5,IF(ISNUMBER(ED451),0,""))</f>
        <v>900.34184914963487</v>
      </c>
      <c r="EG250" s="18">
        <f>IF(ISNUMBER(EE250), EE250*COS(RADIANS(-$C250+Графики!$B$3))+EF250*SIN(RADIANS(-$C250+Графики!$B$3)),"")</f>
        <v>770.81915864494101</v>
      </c>
      <c r="EH250" s="19">
        <f>IF(ISNUMBER(EE250), EE250*COS(RADIANS(-$C250+Графики!$B$5))+EF250*SIN(RADIANS(-$C250+Графики!$B$5)),"")</f>
        <v>900.34184914963487</v>
      </c>
      <c r="EI250" s="24">
        <v>-1.0404386682395397</v>
      </c>
      <c r="EJ250" s="25">
        <v>1.0412261503581055</v>
      </c>
      <c r="EK250" s="25">
        <v>-4.9736399743524527E-2</v>
      </c>
      <c r="EL250" s="25">
        <v>8.8126669519252465E-2</v>
      </c>
      <c r="EM250" s="18">
        <f t="shared" si="515"/>
        <v>18.164953387285919</v>
      </c>
      <c r="EN250" s="18">
        <f t="shared" si="516"/>
        <v>1.20308194754533</v>
      </c>
      <c r="EO250" s="18">
        <f>IF(ISNUMBER(EM250),EO249+EM250*0.5,IF(ISNUMBER(EM451),0,""))</f>
        <v>777.6878197425284</v>
      </c>
      <c r="EP250" s="18">
        <f>IF(ISNUMBER(EN250),EP249+EN250*0.5,IF(ISNUMBER(EN451),0,""))</f>
        <v>902.97223199707776</v>
      </c>
      <c r="EQ250" s="18">
        <f>IF(ISNUMBER(EO250), EO250*COS(RADIANS(-$C250+Графики!$B$3))+EP250*SIN(RADIANS(-$C250+Графики!$B$3)),"")</f>
        <v>777.6878197425284</v>
      </c>
      <c r="ER250" s="19">
        <f>IF(ISNUMBER(EO250), EO250*COS(RADIANS(-$C250+Графики!$B$5))+EP250*SIN(RADIANS(-$C250+Графики!$B$5)),"")</f>
        <v>902.97223199707776</v>
      </c>
      <c r="ES250" s="24">
        <v>-1.0750946647395623</v>
      </c>
      <c r="ET250" s="25">
        <v>0.97863313727264611</v>
      </c>
      <c r="EU250" s="25">
        <v>-0.1051965369175529</v>
      </c>
      <c r="EV250" s="25">
        <v>7.7642140634231721E-2</v>
      </c>
      <c r="EW250" s="18">
        <f t="shared" si="517"/>
        <v>17.921196614100964</v>
      </c>
      <c r="EX250" s="18">
        <f t="shared" si="518"/>
        <v>1.5955677846255356</v>
      </c>
      <c r="EY250" s="18">
        <f>IF(ISNUMBER(EW250),EY249+EW250*0.5,IF(ISNUMBER(EW451),0,""))</f>
        <v>764.97943881913363</v>
      </c>
      <c r="EZ250" s="18">
        <f>IF(ISNUMBER(EX250),EZ249+EX250*0.5,IF(ISNUMBER(EX451),0,""))</f>
        <v>904.22080168674927</v>
      </c>
      <c r="FA250" s="18">
        <f>IF(ISNUMBER(EY250), EY250*COS(RADIANS(-$C250+Графики!$B$3))+EZ250*SIN(RADIANS(-$C250+Графики!$B$3)),"")</f>
        <v>764.97943881913363</v>
      </c>
      <c r="FB250" s="19">
        <f>IF(ISNUMBER(EY250), EY250*COS(RADIANS(-$C250+Графики!$B$5))+EZ250*SIN(RADIANS(-$C250+Графики!$B$5)),"")</f>
        <v>904.22080168674927</v>
      </c>
      <c r="FC250" s="24">
        <v>-1.041744751610578</v>
      </c>
      <c r="FD250" s="25">
        <v>1.0523837589107135</v>
      </c>
      <c r="FE250" s="25">
        <v>5.9910004463537281E-3</v>
      </c>
      <c r="FF250" s="25">
        <v>3.3232929403582051E-2</v>
      </c>
      <c r="FG250" s="18">
        <f t="shared" si="519"/>
        <v>18.273701564101838</v>
      </c>
      <c r="FH250" s="18">
        <f t="shared" si="520"/>
        <v>0.23773067520975036</v>
      </c>
      <c r="FI250" s="18">
        <f>IF(ISNUMBER(FG250),FI249+FG250*0.5,IF(ISNUMBER(FG451),0,""))</f>
        <v>773.95893426321811</v>
      </c>
      <c r="FJ250" s="18">
        <f>IF(ISNUMBER(FH250),FJ249+FH250*0.5,IF(ISNUMBER(FH451),0,""))</f>
        <v>904.54925963704204</v>
      </c>
      <c r="FK250" s="18">
        <f>IF(ISNUMBER(FI250), FI250*COS(RADIANS(-$C250+Графики!$B$3))+FJ250*SIN(RADIANS(-$C250+Графики!$B$3)),"")</f>
        <v>773.95893426321811</v>
      </c>
      <c r="FL250" s="19">
        <f>IF(ISNUMBER(FI250), FI250*COS(RADIANS(-$C250+Графики!$B$5))+FJ250*SIN(RADIANS(-$C250+Графики!$B$5)),"")</f>
        <v>904.54925963704204</v>
      </c>
      <c r="FM250" s="24">
        <v>-1.0737401421983079</v>
      </c>
      <c r="FN250" s="25">
        <v>0.90590184977709887</v>
      </c>
      <c r="FO250" s="25">
        <v>-0.13286455102672409</v>
      </c>
      <c r="FP250" s="25">
        <v>0.10366213414654066</v>
      </c>
      <c r="FQ250" s="18">
        <f t="shared" si="521"/>
        <v>17.274776086254789</v>
      </c>
      <c r="FR250" s="18">
        <f t="shared" si="522"/>
        <v>2.0640832468976011</v>
      </c>
      <c r="FS250" s="18">
        <f>IF(ISNUMBER(FQ250),FS249+FQ250*0.5,IF(ISNUMBER(FQ451),0,""))</f>
        <v>775.3465062152776</v>
      </c>
      <c r="FT250" s="18">
        <f>IF(ISNUMBER(FR250),FT249+FR250*0.5,IF(ISNUMBER(FR451),0,""))</f>
        <v>899.48041170633644</v>
      </c>
      <c r="FU250" s="18">
        <f>IF(ISNUMBER(FS250), FS250*COS(RADIANS(-$C250+Графики!$B$3))+FT250*SIN(RADIANS(-$C250+Графики!$B$3)),"")</f>
        <v>775.3465062152776</v>
      </c>
      <c r="FV250" s="19">
        <f>IF(ISNUMBER(FS250), FS250*COS(RADIANS(-$C250+Графики!$B$5))+FT250*SIN(RADIANS(-$C250+Графики!$B$5)),"")</f>
        <v>899.48041170633644</v>
      </c>
      <c r="FW250" s="24">
        <v>-0.9632060059025036</v>
      </c>
      <c r="FX250" s="25">
        <v>1.0037232859727665</v>
      </c>
      <c r="FY250" s="25">
        <v>3.9737126854501065E-2</v>
      </c>
      <c r="FZ250" s="25">
        <v>5.6579227470545723E-2</v>
      </c>
      <c r="GA250" s="18">
        <f t="shared" si="523"/>
        <v>17.163853297756084</v>
      </c>
      <c r="GB250" s="18">
        <f t="shared" si="524"/>
        <v>0.1469750538219213</v>
      </c>
      <c r="GC250" s="18">
        <f>IF(ISNUMBER(GA250),GC249+GA250*0.5,IF(ISNUMBER(GA451),0,""))</f>
        <v>780.05845102376941</v>
      </c>
      <c r="GD250" s="18">
        <f>IF(ISNUMBER(GB250),GD249+GB250*0.5,IF(ISNUMBER(GB451),0,""))</f>
        <v>889.89069542827053</v>
      </c>
      <c r="GE250" s="18">
        <f>IF(ISNUMBER(GC250), GC250*COS(RADIANS(-$C250+Графики!$B$3))+GD250*SIN(RADIANS(-$C250+Графики!$B$3)),"")</f>
        <v>780.05845102376941</v>
      </c>
      <c r="GF250" s="19">
        <f>IF(ISNUMBER(GC250), GC250*COS(RADIANS(-$C250+Графики!$B$5))+GD250*SIN(RADIANS(-$C250+Графики!$B$5)),"")</f>
        <v>889.89069542827053</v>
      </c>
      <c r="GG250" s="24">
        <v>-0.89635652228149432</v>
      </c>
      <c r="GH250" s="25">
        <v>1.0358070929753016</v>
      </c>
      <c r="GI250" s="25">
        <v>-3.6216800065206611E-3</v>
      </c>
      <c r="GJ250" s="25">
        <v>5.9154571952525631E-2</v>
      </c>
      <c r="GK250" s="18">
        <f t="shared" si="525"/>
        <v>16.860509442640062</v>
      </c>
      <c r="GL250" s="18">
        <f t="shared" si="526"/>
        <v>0.54782611697178074</v>
      </c>
      <c r="GM250" s="18">
        <f>IF(ISNUMBER(GK250),GM249+GK250*0.5,IF(ISNUMBER(GK451),0,""))</f>
        <v>780.18749432138975</v>
      </c>
      <c r="GN250" s="18">
        <f>IF(ISNUMBER(GL250),GN249+GL250*0.5,IF(ISNUMBER(GL451),0,""))</f>
        <v>906.63835745291999</v>
      </c>
      <c r="GO250" s="18">
        <f>IF(ISNUMBER(GM250), GM250*COS(RADIANS(-$C250+Графики!$B$3))+GN250*SIN(RADIANS(-$C250+Графики!$B$3)),"")</f>
        <v>780.18749432138975</v>
      </c>
      <c r="GP250" s="19">
        <f>IF(ISNUMBER(GM250), GM250*COS(RADIANS(-$C250+Графики!$B$5))+GN250*SIN(RADIANS(-$C250+Графики!$B$5)),"")</f>
        <v>906.63835745291999</v>
      </c>
      <c r="GQ250" s="24">
        <v>-0.97693564333217653</v>
      </c>
      <c r="GR250" s="25">
        <v>1.0638252615222452</v>
      </c>
      <c r="GS250" s="25">
        <v>-8.5184912134637913E-2</v>
      </c>
      <c r="GT250" s="25">
        <v>0.10753531996170826</v>
      </c>
      <c r="GU250" s="18">
        <f t="shared" si="527"/>
        <v>17.808057147839936</v>
      </c>
      <c r="GV250" s="18">
        <f t="shared" si="528"/>
        <v>1.6818004998278486</v>
      </c>
      <c r="GW250" s="18">
        <f>IF(ISNUMBER(GU250),GW249+GU250*0.5,IF(ISNUMBER(GU451),0,""))</f>
        <v>777.21932558950186</v>
      </c>
      <c r="GX250" s="18">
        <f>IF(ISNUMBER(GV250),GX249+GV250*0.5,IF(ISNUMBER(GV451),0,""))</f>
        <v>906.00197845810044</v>
      </c>
      <c r="GY250" s="18">
        <f>IF(ISNUMBER(GW250), GW250*COS(RADIANS(-$C250+Графики!$B$3))+GX250*SIN(RADIANS(-$C250+Графики!$B$3)),"")</f>
        <v>777.21932558950186</v>
      </c>
      <c r="GZ250" s="19">
        <f>IF(ISNUMBER(GW250), GW250*COS(RADIANS(-$C250+Графики!$B$5))+GX250*SIN(RADIANS(-$C250+Графики!$B$5)),"")</f>
        <v>906.00197845810044</v>
      </c>
      <c r="HA250" s="24">
        <v>-1.0086638295017796</v>
      </c>
      <c r="HB250" s="25">
        <v>0.95000243593528622</v>
      </c>
      <c r="HC250" s="25">
        <v>-2.6738755690389304E-2</v>
      </c>
      <c r="HD250" s="25">
        <v>3.4502752926140967E-2</v>
      </c>
      <c r="HE250" s="18">
        <f t="shared" si="529"/>
        <v>17.091755366721227</v>
      </c>
      <c r="HF250" s="18">
        <f t="shared" si="530"/>
        <v>0.53443295668279778</v>
      </c>
      <c r="HG250" s="18">
        <f>IF(ISNUMBER(HE250),HG249+HE250*0.5,IF(ISNUMBER(HE451),0,""))</f>
        <v>780.08460956637543</v>
      </c>
      <c r="HH250" s="18">
        <f>IF(ISNUMBER(HF250),HH249+HF250*0.5,IF(ISNUMBER(HF451),0,""))</f>
        <v>896.80437535832016</v>
      </c>
      <c r="HI250" s="18">
        <f>IF(ISNUMBER(HG250), HG250*COS(RADIANS(-$C250+Графики!$B$3))+HH250*SIN(RADIANS(-$C250+Графики!$B$3)),"")</f>
        <v>780.08460956637543</v>
      </c>
      <c r="HJ250" s="19">
        <f>IF(ISNUMBER(HG250), HG250*COS(RADIANS(-$C250+Графики!$B$5))+HH250*SIN(RADIANS(-$C250+Графики!$B$5)),"")</f>
        <v>896.80437535832016</v>
      </c>
      <c r="HK250" s="24">
        <v>-1.0541109881277868</v>
      </c>
      <c r="HL250" s="25">
        <v>0.95791305886875622</v>
      </c>
      <c r="HM250" s="25">
        <v>-0.14264210813216358</v>
      </c>
      <c r="HN250" s="25">
        <v>6.3520621360183632E-2</v>
      </c>
      <c r="HO250" s="18">
        <f t="shared" si="531"/>
        <v>17.557319964478623</v>
      </c>
      <c r="HP250" s="18">
        <f t="shared" si="532"/>
        <v>1.7991082417124575</v>
      </c>
      <c r="HQ250" s="18">
        <f>IF(ISNUMBER(HO250),HQ249+HO250*0.5,IF(ISNUMBER(HO451),0,""))</f>
        <v>777.44526071232292</v>
      </c>
      <c r="HR250" s="18">
        <f>IF(ISNUMBER(HP250),HR249+HP250*0.5,IF(ISNUMBER(HP451),0,""))</f>
        <v>913.51849348612643</v>
      </c>
      <c r="HS250" s="18">
        <f>IF(ISNUMBER(HQ250), HQ250*COS(RADIANS(-$C250+Графики!$B$3))+HR250*SIN(RADIANS(-$C250+Графики!$B$3)),"")</f>
        <v>777.44526071232292</v>
      </c>
      <c r="HT250" s="19">
        <f>IF(ISNUMBER(HQ250), HQ250*COS(RADIANS(-$C250+Графики!$B$5))+HR250*SIN(RADIANS(-$C250+Графики!$B$5)),"")</f>
        <v>913.51849348612643</v>
      </c>
      <c r="HU250" s="24">
        <v>-0.96820786640514422</v>
      </c>
      <c r="HV250" s="25">
        <v>0.87035282939930403</v>
      </c>
      <c r="HW250" s="25">
        <v>-8.8190414017875751E-3</v>
      </c>
      <c r="HX250" s="25">
        <v>3.242601403240869E-2</v>
      </c>
      <c r="HY250" s="18">
        <f t="shared" si="533"/>
        <v>16.043780454122881</v>
      </c>
      <c r="HZ250" s="18">
        <f t="shared" si="534"/>
        <v>0.35993100097562197</v>
      </c>
      <c r="IA250" s="18">
        <f>IF(ISNUMBER(HY250),IA249+HY250*0.5,IF(ISNUMBER(HY451),0,""))</f>
        <v>777.30688002285035</v>
      </c>
      <c r="IB250" s="18">
        <f>IF(ISNUMBER(HZ250),IB249+HZ250*0.5,IF(ISNUMBER(HZ451),0,""))</f>
        <v>891.69671178386659</v>
      </c>
      <c r="IC250" s="18">
        <f>IF(ISNUMBER(IA250), IA250*COS(RADIANS(-$C250+Графики!$B$3))+IB250*SIN(RADIANS(-$C250+Графики!$B$3)),"")</f>
        <v>777.30688002285035</v>
      </c>
      <c r="ID250" s="19">
        <f>IF(ISNUMBER(IA250), IA250*COS(RADIANS(-$C250+Графики!$B$5))+IB250*SIN(RADIANS(-$C250+Графики!$B$5)),"")</f>
        <v>891.69671178386659</v>
      </c>
      <c r="IE250" s="24">
        <v>-1.0114536395231526</v>
      </c>
      <c r="IF250" s="25">
        <v>1.0398963673889428</v>
      </c>
      <c r="IG250" s="25">
        <v>-6.4017809003189263E-2</v>
      </c>
      <c r="IH250" s="25">
        <v>5.6005816784753498E-2</v>
      </c>
      <c r="II250" s="18">
        <f t="shared" si="535"/>
        <v>17.900449765954239</v>
      </c>
      <c r="IJ250" s="18">
        <f t="shared" si="536"/>
        <v>1.0474035335807586</v>
      </c>
      <c r="IK250" s="18">
        <f>IF(ISNUMBER(II250),IK249+II250*0.5,IF(ISNUMBER(II451),0,""))</f>
        <v>773.46394908976754</v>
      </c>
      <c r="IL250" s="18">
        <f>IF(ISNUMBER(IJ250),IL249+IJ250*0.5,IF(ISNUMBER(IJ451),0,""))</f>
        <v>895.88236220519389</v>
      </c>
      <c r="IM250" s="18">
        <f>IF(ISNUMBER(IK250), IK250*COS(RADIANS(-$C250+Графики!$B$3))+IL250*SIN(RADIANS(-$C250+Графики!$B$3)),"")</f>
        <v>773.46394908976754</v>
      </c>
      <c r="IN250" s="19">
        <f>IF(ISNUMBER(IK250), IK250*COS(RADIANS(-$C250+Графики!$B$5))+IL250*SIN(RADIANS(-$C250+Графики!$B$5)),"")</f>
        <v>895.88236220519389</v>
      </c>
      <c r="IO250" s="24">
        <v>-1.0092517037128053</v>
      </c>
      <c r="IP250" s="25">
        <v>0.98735239383911788</v>
      </c>
      <c r="IQ250" s="25">
        <v>1.1836496118300344E-2</v>
      </c>
      <c r="IR250" s="25">
        <v>-6.0210989882765999E-2</v>
      </c>
      <c r="IS250" s="18">
        <f t="shared" si="537"/>
        <v>17.422776103756132</v>
      </c>
      <c r="IT250" s="18">
        <f t="shared" si="538"/>
        <v>-0.62873288282801176</v>
      </c>
      <c r="IU250" s="18">
        <f>IF(ISNUMBER(IS250),IU249+IS250*0.5,IF(ISNUMBER(IS451),0,""))</f>
        <v>768.29994972773056</v>
      </c>
      <c r="IV250" s="18">
        <f>IF(ISNUMBER(IT250),IV249+IT250*0.5,IF(ISNUMBER(IT451),0,""))</f>
        <v>902.50035469193631</v>
      </c>
      <c r="IW250" s="18">
        <f>IF(ISNUMBER(IU250), IU250*COS(RADIANS(-$C250+Графики!$B$3))+IV250*SIN(RADIANS(-$C250+Графики!$B$3)),"")</f>
        <v>768.29994972773056</v>
      </c>
      <c r="IX250" s="19">
        <f>IF(ISNUMBER(IU250), IU250*COS(RADIANS(-$C250+Графики!$B$5))+IV250*SIN(RADIANS(-$C250+Графики!$B$5)),"")</f>
        <v>902.50035469193631</v>
      </c>
    </row>
    <row r="251" spans="1:258" s="88" customFormat="1" x14ac:dyDescent="0.25">
      <c r="A251" s="44">
        <v>251</v>
      </c>
      <c r="B251" s="50">
        <v>0</v>
      </c>
      <c r="C251" s="11">
        <f>IF(Графики!$A$7="Расчитывать с учетом закручивания скважины",B251,0)</f>
        <v>0</v>
      </c>
      <c r="D251" s="47">
        <v>124</v>
      </c>
      <c r="E251" s="34">
        <f>IF(ISNUMBER(INDEX($I$1:$IX$303,$A251,E$1) ),INDEX($I$1:$IX$303,$A251,E$1),0)</f>
        <v>16.982274294637058</v>
      </c>
      <c r="F251" s="35">
        <f>IF(ISNUMBER(INDEX($I$1:$IX$303,$A251,F$1) ),INDEX($I$1:$IX$303,$A251,F$1),0)</f>
        <v>2.3433229465347782</v>
      </c>
      <c r="G251" s="35">
        <f>IF(ISNUMBER(INDEX($I$1:$IX$303,$A251,G$1) ),INDEX($I$1:$IX$303,$A251,G$1)-$G$305,0)</f>
        <v>-192.8420616979854</v>
      </c>
      <c r="H251" s="36">
        <f>IF(ISNUMBER(INDEX($I$1:$IX$303,$A251,H$1) ),INDEX($I$1:$IX$303,$A251,H$1)-$H$305,0)</f>
        <v>-247.77870482850074</v>
      </c>
      <c r="I251" s="29">
        <v>-1.0279860293046474</v>
      </c>
      <c r="J251" s="25">
        <v>0.91813280825258448</v>
      </c>
      <c r="K251" s="25">
        <v>-0.16607991762233937</v>
      </c>
      <c r="L251" s="25">
        <v>0.10244535787589984</v>
      </c>
      <c r="M251" s="18">
        <f t="shared" si="489"/>
        <v>16.982274294637058</v>
      </c>
      <c r="N251" s="18">
        <f t="shared" si="490"/>
        <v>2.3433229465347782</v>
      </c>
      <c r="O251" s="18">
        <f>IF(ISNUMBER(M251),O250+M251*0.5,IF(ISNUMBER(M452),0,""))</f>
        <v>785.07409419142925</v>
      </c>
      <c r="P251" s="18">
        <f>IF(ISNUMBER(N251),P250+N251*0.5,IF(ISNUMBER(N452),0,""))</f>
        <v>907.65095865553678</v>
      </c>
      <c r="Q251" s="18">
        <f>IF(ISNUMBER(O251), O251*COS(RADIANS(-$C251+Графики!$B$3))+P251*SIN(RADIANS(-$C251+Графики!$B$3)),"")</f>
        <v>785.07409419142925</v>
      </c>
      <c r="R251" s="19">
        <f>IF(ISNUMBER(O251), O251*COS(RADIANS(-$C251+Графики!$B$5))+P251*SIN(RADIANS(-$C251+Графики!$B$5)),"")</f>
        <v>907.65095865553678</v>
      </c>
      <c r="S251" s="29">
        <v>-0.99819918136686092</v>
      </c>
      <c r="T251" s="25">
        <v>0.82467640001364406</v>
      </c>
      <c r="U251" s="25">
        <v>-0.21996692688244235</v>
      </c>
      <c r="V251" s="25">
        <v>6.6549180285543907E-4</v>
      </c>
      <c r="W251" s="18">
        <f t="shared" si="491"/>
        <v>15.906919476717057</v>
      </c>
      <c r="X251" s="18">
        <f t="shared" si="492"/>
        <v>1.9253798817545587</v>
      </c>
      <c r="Y251" s="18">
        <f>IF(ISNUMBER(W251),Y250+W251*0.5,IF(ISNUMBER(W452),0,""))</f>
        <v>784.17638564516665</v>
      </c>
      <c r="Z251" s="18">
        <f>IF(ISNUMBER(X251),Z250+X251*0.5,IF(ISNUMBER(X452),0,""))</f>
        <v>906.38143273964374</v>
      </c>
      <c r="AA251" s="18">
        <f>IF(ISNUMBER(Y251), Y251*COS(RADIANS(-$C251+Графики!$B$3))+Z251*SIN(RADIANS(-$C251+Графики!$B$3)),"")</f>
        <v>784.17638564516665</v>
      </c>
      <c r="AB251" s="18">
        <f>IF(ISNUMBER(Y251), Y251*COS(RADIANS(-$C251+Графики!$B$5))+Z251*SIN(RADIANS(-$C251+Графики!$B$5)),"")</f>
        <v>906.38143273964374</v>
      </c>
      <c r="AC251" s="24">
        <v>-0.92575225325374833</v>
      </c>
      <c r="AD251" s="25">
        <v>0.88508878445589401</v>
      </c>
      <c r="AE251" s="25">
        <v>-0.1134116584021601</v>
      </c>
      <c r="AF251" s="25">
        <v>3.6631619317029768E-2</v>
      </c>
      <c r="AG251" s="18">
        <f t="shared" si="493"/>
        <v>15.801911471274966</v>
      </c>
      <c r="AH251" s="18">
        <f t="shared" si="494"/>
        <v>1.3093742341966152</v>
      </c>
      <c r="AI251" s="18">
        <f>IF(ISNUMBER(AG251),AI250+AG251*0.5,IF(ISNUMBER(AG452),0,""))</f>
        <v>782.62223251519367</v>
      </c>
      <c r="AJ251" s="18">
        <f>IF(ISNUMBER(AH251),AJ250+AH251*0.5,IF(ISNUMBER(AH452),0,""))</f>
        <v>908.18039539139704</v>
      </c>
      <c r="AK251" s="18">
        <f>IF(ISNUMBER(AI251), AI251*COS(RADIANS(-$C251+Графики!$B$3))+AJ251*SIN(RADIANS(-$C251+Графики!$B$3)),"")</f>
        <v>782.62223251519367</v>
      </c>
      <c r="AL251" s="19">
        <f>IF(ISNUMBER(AI251), AI251*COS(RADIANS(-$C251+Графики!$B$5))+AJ251*SIN(RADIANS(-$C251+Графики!$B$5)),"")</f>
        <v>908.18039539139704</v>
      </c>
      <c r="AM251" s="24">
        <v>-0.98202972721770621</v>
      </c>
      <c r="AN251" s="25">
        <v>0.91230552660833009</v>
      </c>
      <c r="AO251" s="25">
        <v>-7.379680261266211E-2</v>
      </c>
      <c r="AP251" s="25">
        <v>0.11522205983825526</v>
      </c>
      <c r="AQ251" s="18">
        <f t="shared" si="495"/>
        <v>16.530440726452206</v>
      </c>
      <c r="AR251" s="18">
        <f t="shared" si="496"/>
        <v>1.6495000010633949</v>
      </c>
      <c r="AS251" s="18">
        <f>IF(ISNUMBER(AQ251),AS250+AQ251*0.5,IF(ISNUMBER(AQ452),0,""))</f>
        <v>775.17109931484572</v>
      </c>
      <c r="AT251" s="18">
        <f>IF(ISNUMBER(AR251),AT250+AR251*0.5,IF(ISNUMBER(AR452),0,""))</f>
        <v>896.71360029998516</v>
      </c>
      <c r="AU251" s="18">
        <f>IF(ISNUMBER(AS251), AS251*COS(RADIANS(-$C251+Графики!$B$3))+AT251*SIN(RADIANS(-$C251+Графики!$B$3)),"")</f>
        <v>775.17109931484572</v>
      </c>
      <c r="AV251" s="19">
        <f>IF(ISNUMBER(AS251), AS251*COS(RADIANS(-$C251+Графики!$B$5))+AT251*SIN(RADIANS(-$C251+Графики!$B$5)),"")</f>
        <v>896.71360029998516</v>
      </c>
      <c r="AW251" s="24">
        <v>-0.97518636896123956</v>
      </c>
      <c r="AX251" s="25">
        <v>0.86891224251042276</v>
      </c>
      <c r="AY251" s="25">
        <v>-7.3258177444989803E-2</v>
      </c>
      <c r="AZ251" s="25">
        <v>2.4009849624026927E-2</v>
      </c>
      <c r="BA251" s="18">
        <f t="shared" si="497"/>
        <v>16.092101646203414</v>
      </c>
      <c r="BB251" s="18">
        <f t="shared" si="498"/>
        <v>0.84882356270685611</v>
      </c>
      <c r="BC251" s="18">
        <f>IF(ISNUMBER(BA251),BC250+BA251*0.5,IF(ISNUMBER(BA452),0,""))</f>
        <v>770.83575641523407</v>
      </c>
      <c r="BD251" s="18">
        <f>IF(ISNUMBER(BB251),BD250+BB251*0.5,IF(ISNUMBER(BB452),0,""))</f>
        <v>903.9204748376261</v>
      </c>
      <c r="BE251" s="18">
        <f>IF(ISNUMBER(BC251), BC251*COS(RADIANS(-$C251+Графики!$B$3))+BD251*SIN(RADIANS(-$C251+Графики!$B$3)),"")</f>
        <v>770.83575641523407</v>
      </c>
      <c r="BF251" s="19">
        <f>IF(ISNUMBER(BC251), BC251*COS(RADIANS(-$C251+Графики!$B$5))+BD251*SIN(RADIANS(-$C251+Графики!$B$5)),"")</f>
        <v>903.9204748376261</v>
      </c>
      <c r="BG251" s="24">
        <v>-0.99663555134045279</v>
      </c>
      <c r="BH251" s="25">
        <v>0.92414951394387501</v>
      </c>
      <c r="BI251" s="25">
        <v>-0.14914678748858889</v>
      </c>
      <c r="BJ251" s="25">
        <v>6.8166504789942656E-2</v>
      </c>
      <c r="BK251" s="18">
        <f t="shared" si="499"/>
        <v>16.761226893980584</v>
      </c>
      <c r="BL251" s="18">
        <f t="shared" si="500"/>
        <v>1.8964150925946233</v>
      </c>
      <c r="BM251" s="18">
        <f>IF(ISNUMBER(BK251),BM250+BK251*0.5,IF(ISNUMBER(BK452),0,""))</f>
        <v>782.6463455952611</v>
      </c>
      <c r="BN251" s="18">
        <f>IF(ISNUMBER(BL251),BN250+BL251*0.5,IF(ISNUMBER(BL452),0,""))</f>
        <v>891.91680402151724</v>
      </c>
      <c r="BO251" s="18">
        <f>IF(ISNUMBER(BM251), BM251*COS(RADIANS(-$C251+Графики!$B$3))+BN251*SIN(RADIANS(-$C251+Графики!$B$3)),"")</f>
        <v>782.6463455952611</v>
      </c>
      <c r="BP251" s="19">
        <f>IF(ISNUMBER(BM251), BM251*COS(RADIANS(-$C251+Графики!$B$5))+BN251*SIN(RADIANS(-$C251+Графики!$B$5)),"")</f>
        <v>891.91680402151724</v>
      </c>
      <c r="BQ251" s="24">
        <v>-1.0100633542356636</v>
      </c>
      <c r="BR251" s="25">
        <v>0.83390964236663689</v>
      </c>
      <c r="BS251" s="25">
        <v>-0.18894845720844575</v>
      </c>
      <c r="BT251" s="25">
        <v>5.0253620281644235E-2</v>
      </c>
      <c r="BU251" s="18">
        <f t="shared" si="501"/>
        <v>16.091005591606216</v>
      </c>
      <c r="BV251" s="18">
        <f t="shared" si="502"/>
        <v>2.0874303989537761</v>
      </c>
      <c r="BW251" s="18">
        <f>IF(ISNUMBER(BU251),BW250+BU251*0.5,IF(ISNUMBER(BU452),0,""))</f>
        <v>784.28815579985212</v>
      </c>
      <c r="BX251" s="18">
        <f>IF(ISNUMBER(BV251),BX250+BV251*0.5,IF(ISNUMBER(BV452),0,""))</f>
        <v>902.15317740473711</v>
      </c>
      <c r="BY251" s="18">
        <f>IF(ISNUMBER(BW251), BW251*COS(RADIANS(-$C251+Графики!$B$3))+BX251*SIN(RADIANS(-$C251+Графики!$B$3)),"")</f>
        <v>784.28815579985212</v>
      </c>
      <c r="BZ251" s="19">
        <f>IF(ISNUMBER(BW251), BW251*COS(RADIANS(-$C251+Графики!$B$5))+BX251*SIN(RADIANS(-$C251+Графики!$B$5)),"")</f>
        <v>902.15317740473711</v>
      </c>
      <c r="CA251" s="29">
        <v>-0.92381219842756801</v>
      </c>
      <c r="CB251" s="25">
        <v>1.0063364440611988</v>
      </c>
      <c r="CC251" s="25">
        <v>-0.20610314568677707</v>
      </c>
      <c r="CD251" s="25">
        <v>5.0996133136387151E-2</v>
      </c>
      <c r="CE251" s="18">
        <f t="shared" si="503"/>
        <v>16.842927984996944</v>
      </c>
      <c r="CF251" s="18">
        <f t="shared" si="504"/>
        <v>2.2436125776641171</v>
      </c>
      <c r="CG251" s="18">
        <f>IF(ISNUMBER(CE251),CG250+CE251*0.5,IF(ISNUMBER(CE452),0,""))</f>
        <v>791.19059849657629</v>
      </c>
      <c r="CH251" s="18">
        <f>IF(ISNUMBER(CF251),CH250+CF251*0.5,IF(ISNUMBER(CF452),0,""))</f>
        <v>914.68052884845224</v>
      </c>
      <c r="CI251" s="18">
        <f>IF(ISNUMBER(CG251), CG251*COS(RADIANS(-$C251+Графики!$B$3))+CH251*SIN(RADIANS(-$C251+Графики!$B$3)),"")</f>
        <v>791.19059849657629</v>
      </c>
      <c r="CJ251" s="19">
        <f>IF(ISNUMBER(CG251), CG251*COS(RADIANS(-$C251+Графики!$B$5))+CH251*SIN(RADIANS(-$C251+Графики!$B$5)),"")</f>
        <v>914.68052884845224</v>
      </c>
      <c r="CK251" s="24">
        <v>-0.91413712490980481</v>
      </c>
      <c r="CL251" s="25">
        <v>0.87089378093998526</v>
      </c>
      <c r="CM251" s="25">
        <v>-7.0657516858989272E-2</v>
      </c>
      <c r="CN251" s="25">
        <v>0.12712672384107412</v>
      </c>
      <c r="CO251" s="18">
        <f t="shared" si="505"/>
        <v>15.576703304192321</v>
      </c>
      <c r="CP251" s="18">
        <f t="shared" si="506"/>
        <v>1.7259922474160765</v>
      </c>
      <c r="CQ251" s="18">
        <f>IF(ISNUMBER(CO251),CQ250+CO251*0.5,IF(ISNUMBER(CO452),0,""))</f>
        <v>785.77106806628785</v>
      </c>
      <c r="CR251" s="18">
        <f>IF(ISNUMBER(CP251),CR250+CP251*0.5,IF(ISNUMBER(CP452),0,""))</f>
        <v>905.80027066055106</v>
      </c>
      <c r="CS251" s="18">
        <f>IF(ISNUMBER(CQ251), CQ251*COS(RADIANS(-$C251+Графики!$B$3))+CR251*SIN(RADIANS(-$C251+Графики!$B$3)),"")</f>
        <v>785.77106806628785</v>
      </c>
      <c r="CT251" s="19">
        <f>IF(ISNUMBER(CQ251), CQ251*COS(RADIANS(-$C251+Графики!$B$5))+CR251*SIN(RADIANS(-$C251+Графики!$B$5)),"")</f>
        <v>905.80027066055106</v>
      </c>
      <c r="CU251" s="24">
        <v>-0.84549126321094026</v>
      </c>
      <c r="CV251" s="25">
        <v>0.88600664044781818</v>
      </c>
      <c r="CW251" s="25">
        <v>-0.19248360648702256</v>
      </c>
      <c r="CX251" s="25">
        <v>0.18305359824087505</v>
      </c>
      <c r="CY251" s="18">
        <f t="shared" si="507"/>
        <v>15.109594726331455</v>
      </c>
      <c r="CZ251" s="18">
        <f t="shared" si="508"/>
        <v>3.2771744770178617</v>
      </c>
      <c r="DA251" s="18">
        <f>IF(ISNUMBER(CY251),DA250+CY251*0.5,IF(ISNUMBER(CY452),0,""))</f>
        <v>780.1473629757221</v>
      </c>
      <c r="DB251" s="18">
        <f>IF(ISNUMBER(CZ251),DB250+CZ251*0.5,IF(ISNUMBER(CZ452),0,""))</f>
        <v>909.16941756348001</v>
      </c>
      <c r="DC251" s="18">
        <f>IF(ISNUMBER(DA251), DA251*COS(RADIANS(-$C251+Графики!$B$3))+DB251*SIN(RADIANS(-$C251+Графики!$B$3)),"")</f>
        <v>780.1473629757221</v>
      </c>
      <c r="DD251" s="19">
        <f>IF(ISNUMBER(DA251), DA251*COS(RADIANS(-$C251+Графики!$B$5))+DB251*SIN(RADIANS(-$C251+Графики!$B$5)),"")</f>
        <v>909.16941756348001</v>
      </c>
      <c r="DE251" s="24">
        <v>-1.0141953383407791</v>
      </c>
      <c r="DF251" s="25">
        <v>0.87302047726137388</v>
      </c>
      <c r="DG251" s="25">
        <v>-4.8477570241597517E-2</v>
      </c>
      <c r="DH251" s="25">
        <v>0.15393145409223982</v>
      </c>
      <c r="DI251" s="18">
        <f t="shared" si="509"/>
        <v>16.468320364738741</v>
      </c>
      <c r="DJ251" s="18">
        <f t="shared" si="510"/>
        <v>1.7663510366847452</v>
      </c>
      <c r="DK251" s="18">
        <f>IF(ISNUMBER(DI251),DK250+DI251*0.5,IF(ISNUMBER(DI452),0,""))</f>
        <v>772.82729856848346</v>
      </c>
      <c r="DL251" s="18">
        <f>IF(ISNUMBER(DJ251),DL250+DJ251*0.5,IF(ISNUMBER(DJ452),0,""))</f>
        <v>907.65674233645734</v>
      </c>
      <c r="DM251" s="18">
        <f>IF(ISNUMBER(DK251), DK251*COS(RADIANS(-$C251+Графики!$B$3))+DL251*SIN(RADIANS(-$C251+Графики!$B$3)),"")</f>
        <v>772.82729856848346</v>
      </c>
      <c r="DN251" s="19">
        <f>IF(ISNUMBER(DK251), DK251*COS(RADIANS(-$C251+Графики!$B$5))+DL251*SIN(RADIANS(-$C251+Графики!$B$5)),"")</f>
        <v>907.65674233645734</v>
      </c>
      <c r="DO251" s="24">
        <v>-1.016155981529635</v>
      </c>
      <c r="DP251" s="25">
        <v>0.93212899701603746</v>
      </c>
      <c r="DQ251" s="25">
        <v>-0.11634444316954809</v>
      </c>
      <c r="DR251" s="25">
        <v>0.19176196752549765</v>
      </c>
      <c r="DS251" s="18">
        <f t="shared" si="511"/>
        <v>17.001174711749222</v>
      </c>
      <c r="DT251" s="18">
        <f t="shared" si="512"/>
        <v>2.6887324169538553</v>
      </c>
      <c r="DU251" s="18">
        <f>IF(ISNUMBER(DS251),DU250+DS251*0.5,IF(ISNUMBER(DS452),0,""))</f>
        <v>792.89274909595815</v>
      </c>
      <c r="DV251" s="18">
        <f>IF(ISNUMBER(DT251),DV250+DT251*0.5,IF(ISNUMBER(DT452),0,""))</f>
        <v>907.94796721281</v>
      </c>
      <c r="DW251" s="18">
        <f>IF(ISNUMBER(DU251), DU251*COS(RADIANS(-$C251+Графики!$B$3))+DV251*SIN(RADIANS(-$C251+Графики!$B$3)),"")</f>
        <v>792.89274909595815</v>
      </c>
      <c r="DX251" s="19">
        <f>IF(ISNUMBER(DU251), DU251*COS(RADIANS(-$C251+Графики!$B$5))+DV251*SIN(RADIANS(-$C251+Графики!$B$5)),"")</f>
        <v>907.94796721281</v>
      </c>
      <c r="DY251" s="24">
        <v>-1.0235829622217707</v>
      </c>
      <c r="DZ251" s="25">
        <v>0.94102453278030296</v>
      </c>
      <c r="EA251" s="25">
        <v>-0.2098652685965629</v>
      </c>
      <c r="EB251" s="25">
        <v>0.18318757705546343</v>
      </c>
      <c r="EC251" s="18">
        <f t="shared" si="513"/>
        <v>17.143594778951556</v>
      </c>
      <c r="ED251" s="18">
        <f t="shared" si="514"/>
        <v>3.4300264196882804</v>
      </c>
      <c r="EE251" s="18">
        <f>IF(ISNUMBER(EC251),EE250+EC251*0.5,IF(ISNUMBER(EC452),0,""))</f>
        <v>779.39095603441683</v>
      </c>
      <c r="EF251" s="18">
        <f>IF(ISNUMBER(ED251),EF250+ED251*0.5,IF(ISNUMBER(ED452),0,""))</f>
        <v>902.05686235947906</v>
      </c>
      <c r="EG251" s="18">
        <f>IF(ISNUMBER(EE251), EE251*COS(RADIANS(-$C251+Графики!$B$3))+EF251*SIN(RADIANS(-$C251+Графики!$B$3)),"")</f>
        <v>779.39095603441683</v>
      </c>
      <c r="EH251" s="19">
        <f>IF(ISNUMBER(EE251), EE251*COS(RADIANS(-$C251+Графики!$B$5))+EF251*SIN(RADIANS(-$C251+Графики!$B$5)),"")</f>
        <v>902.05686235947906</v>
      </c>
      <c r="EI251" s="24">
        <v>-0.83575000652401688</v>
      </c>
      <c r="EJ251" s="25">
        <v>0.95512684300553163</v>
      </c>
      <c r="EK251" s="25">
        <v>-0.13677575361691471</v>
      </c>
      <c r="EL251" s="25">
        <v>3.0060108550808678E-2</v>
      </c>
      <c r="EM251" s="18">
        <f t="shared" si="515"/>
        <v>15.627712577036611</v>
      </c>
      <c r="EN251" s="18">
        <f t="shared" si="516"/>
        <v>1.4559170382647471</v>
      </c>
      <c r="EO251" s="18">
        <f>IF(ISNUMBER(EM251),EO250+EM251*0.5,IF(ISNUMBER(EM452),0,""))</f>
        <v>785.50167603104671</v>
      </c>
      <c r="EP251" s="18">
        <f>IF(ISNUMBER(EN251),EP250+EN251*0.5,IF(ISNUMBER(EN452),0,""))</f>
        <v>903.70019051621011</v>
      </c>
      <c r="EQ251" s="18">
        <f>IF(ISNUMBER(EO251), EO251*COS(RADIANS(-$C251+Графики!$B$3))+EP251*SIN(RADIANS(-$C251+Графики!$B$3)),"")</f>
        <v>785.50167603104671</v>
      </c>
      <c r="ER251" s="19">
        <f>IF(ISNUMBER(EO251), EO251*COS(RADIANS(-$C251+Графики!$B$5))+EP251*SIN(RADIANS(-$C251+Графики!$B$5)),"")</f>
        <v>903.70019051621011</v>
      </c>
      <c r="ES251" s="24">
        <v>-0.86181568135619802</v>
      </c>
      <c r="ET251" s="25">
        <v>0.82837524860506084</v>
      </c>
      <c r="EU251" s="25">
        <v>-0.12025012570891684</v>
      </c>
      <c r="EV251" s="25">
        <v>8.6540052671903372E-2</v>
      </c>
      <c r="EW251" s="18">
        <f t="shared" si="517"/>
        <v>14.749163555068399</v>
      </c>
      <c r="EX251" s="18">
        <f t="shared" si="518"/>
        <v>1.8045837573198065</v>
      </c>
      <c r="EY251" s="18">
        <f>IF(ISNUMBER(EW251),EY250+EW251*0.5,IF(ISNUMBER(EW452),0,""))</f>
        <v>772.35402059666785</v>
      </c>
      <c r="EZ251" s="18">
        <f>IF(ISNUMBER(EX251),EZ250+EX251*0.5,IF(ISNUMBER(EX452),0,""))</f>
        <v>905.12309356540914</v>
      </c>
      <c r="FA251" s="18">
        <f>IF(ISNUMBER(EY251), EY251*COS(RADIANS(-$C251+Графики!$B$3))+EZ251*SIN(RADIANS(-$C251+Графики!$B$3)),"")</f>
        <v>772.35402059666785</v>
      </c>
      <c r="FB251" s="19">
        <f>IF(ISNUMBER(EY251), EY251*COS(RADIANS(-$C251+Графики!$B$5))+EZ251*SIN(RADIANS(-$C251+Графики!$B$5)),"")</f>
        <v>905.12309356540914</v>
      </c>
      <c r="FC251" s="24">
        <v>-0.84165365718577956</v>
      </c>
      <c r="FD251" s="25">
        <v>0.97569716826652464</v>
      </c>
      <c r="FE251" s="25">
        <v>-3.678066717256151E-2</v>
      </c>
      <c r="FF251" s="25">
        <v>0.14427426514425837</v>
      </c>
      <c r="FG251" s="18">
        <f t="shared" si="519"/>
        <v>15.858712967594096</v>
      </c>
      <c r="FH251" s="18">
        <f t="shared" si="520"/>
        <v>1.5800016905638139</v>
      </c>
      <c r="FI251" s="18">
        <f>IF(ISNUMBER(FG251),FI250+FG251*0.5,IF(ISNUMBER(FG452),0,""))</f>
        <v>781.88829074701516</v>
      </c>
      <c r="FJ251" s="18">
        <f>IF(ISNUMBER(FH251),FJ250+FH251*0.5,IF(ISNUMBER(FH452),0,""))</f>
        <v>905.33926048232399</v>
      </c>
      <c r="FK251" s="18">
        <f>IF(ISNUMBER(FI251), FI251*COS(RADIANS(-$C251+Графики!$B$3))+FJ251*SIN(RADIANS(-$C251+Графики!$B$3)),"")</f>
        <v>781.88829074701516</v>
      </c>
      <c r="FL251" s="19">
        <f>IF(ISNUMBER(FI251), FI251*COS(RADIANS(-$C251+Графики!$B$5))+FJ251*SIN(RADIANS(-$C251+Графики!$B$5)),"")</f>
        <v>905.33926048232399</v>
      </c>
      <c r="FM251" s="24">
        <v>-0.93102035005736228</v>
      </c>
      <c r="FN251" s="25">
        <v>1.0233610907406763</v>
      </c>
      <c r="FO251" s="25">
        <v>-6.6793233384632084E-2</v>
      </c>
      <c r="FP251" s="25">
        <v>1.8835583565463623E-2</v>
      </c>
      <c r="FQ251" s="18">
        <f t="shared" si="521"/>
        <v>17.054368667918194</v>
      </c>
      <c r="FR251" s="18">
        <f t="shared" si="522"/>
        <v>0.74725232564078781</v>
      </c>
      <c r="FS251" s="18">
        <f>IF(ISNUMBER(FQ251),FS250+FQ251*0.5,IF(ISNUMBER(FQ452),0,""))</f>
        <v>783.8736905492367</v>
      </c>
      <c r="FT251" s="18">
        <f>IF(ISNUMBER(FR251),FT250+FR251*0.5,IF(ISNUMBER(FR452),0,""))</f>
        <v>899.85403786915685</v>
      </c>
      <c r="FU251" s="18">
        <f>IF(ISNUMBER(FS251), FS251*COS(RADIANS(-$C251+Графики!$B$3))+FT251*SIN(RADIANS(-$C251+Графики!$B$3)),"")</f>
        <v>783.8736905492367</v>
      </c>
      <c r="FV251" s="19">
        <f>IF(ISNUMBER(FS251), FS251*COS(RADIANS(-$C251+Графики!$B$5))+FT251*SIN(RADIANS(-$C251+Графики!$B$5)),"")</f>
        <v>899.85403786915685</v>
      </c>
      <c r="FW251" s="24">
        <v>-0.99379265832481356</v>
      </c>
      <c r="FX251" s="25">
        <v>0.90080662386580779</v>
      </c>
      <c r="FY251" s="25">
        <v>-7.3590129310753927E-2</v>
      </c>
      <c r="FZ251" s="25">
        <v>0.16309457066945152</v>
      </c>
      <c r="GA251" s="18">
        <f t="shared" si="523"/>
        <v>16.532744493725623</v>
      </c>
      <c r="GB251" s="18">
        <f t="shared" si="524"/>
        <v>2.0654621832822002</v>
      </c>
      <c r="GC251" s="18">
        <f>IF(ISNUMBER(GA251),GC250+GA251*0.5,IF(ISNUMBER(GA452),0,""))</f>
        <v>788.32482327063224</v>
      </c>
      <c r="GD251" s="18">
        <f>IF(ISNUMBER(GB251),GD250+GB251*0.5,IF(ISNUMBER(GB452),0,""))</f>
        <v>890.92342651991169</v>
      </c>
      <c r="GE251" s="18">
        <f>IF(ISNUMBER(GC251), GC251*COS(RADIANS(-$C251+Графики!$B$3))+GD251*SIN(RADIANS(-$C251+Графики!$B$3)),"")</f>
        <v>788.32482327063224</v>
      </c>
      <c r="GF251" s="19">
        <f>IF(ISNUMBER(GC251), GC251*COS(RADIANS(-$C251+Графики!$B$5))+GD251*SIN(RADIANS(-$C251+Графики!$B$5)),"")</f>
        <v>890.92342651991169</v>
      </c>
      <c r="GG251" s="24">
        <v>-0.94614573427545756</v>
      </c>
      <c r="GH251" s="25">
        <v>0.82417768221526311</v>
      </c>
      <c r="GI251" s="25">
        <v>-0.15396019024473223</v>
      </c>
      <c r="GJ251" s="25">
        <v>0.17058454069118864</v>
      </c>
      <c r="GK251" s="18">
        <f t="shared" si="525"/>
        <v>15.448371690842858</v>
      </c>
      <c r="GL251" s="18">
        <f t="shared" si="526"/>
        <v>2.8321832761210581</v>
      </c>
      <c r="GM251" s="18">
        <f>IF(ISNUMBER(GK251),GM250+GK251*0.5,IF(ISNUMBER(GK452),0,""))</f>
        <v>787.91168016681115</v>
      </c>
      <c r="GN251" s="18">
        <f>IF(ISNUMBER(GL251),GN250+GL251*0.5,IF(ISNUMBER(GL452),0,""))</f>
        <v>908.05444909098048</v>
      </c>
      <c r="GO251" s="18">
        <f>IF(ISNUMBER(GM251), GM251*COS(RADIANS(-$C251+Графики!$B$3))+GN251*SIN(RADIANS(-$C251+Графики!$B$3)),"")</f>
        <v>787.91168016681115</v>
      </c>
      <c r="GP251" s="19">
        <f>IF(ISNUMBER(GM251), GM251*COS(RADIANS(-$C251+Графики!$B$5))+GN251*SIN(RADIANS(-$C251+Графики!$B$5)),"")</f>
        <v>908.05444909098048</v>
      </c>
      <c r="GQ251" s="24">
        <v>-0.89346794984025069</v>
      </c>
      <c r="GR251" s="25">
        <v>0.99565838176893851</v>
      </c>
      <c r="GS251" s="25">
        <v>-2.5487518988867586E-2</v>
      </c>
      <c r="GT251" s="25">
        <v>2.6384143701086521E-2</v>
      </c>
      <c r="GU251" s="18">
        <f t="shared" si="527"/>
        <v>16.484990498839675</v>
      </c>
      <c r="GV251" s="18">
        <f t="shared" si="528"/>
        <v>0.45266563575279989</v>
      </c>
      <c r="GW251" s="18">
        <f>IF(ISNUMBER(GU251),GW250+GU251*0.5,IF(ISNUMBER(GU452),0,""))</f>
        <v>785.46182083892165</v>
      </c>
      <c r="GX251" s="18">
        <f>IF(ISNUMBER(GV251),GX250+GV251*0.5,IF(ISNUMBER(GV452),0,""))</f>
        <v>906.22831127597681</v>
      </c>
      <c r="GY251" s="18">
        <f>IF(ISNUMBER(GW251), GW251*COS(RADIANS(-$C251+Графики!$B$3))+GX251*SIN(RADIANS(-$C251+Графики!$B$3)),"")</f>
        <v>785.46182083892165</v>
      </c>
      <c r="GZ251" s="19">
        <f>IF(ISNUMBER(GW251), GW251*COS(RADIANS(-$C251+Графики!$B$5))+GX251*SIN(RADIANS(-$C251+Графики!$B$5)),"")</f>
        <v>906.22831127597681</v>
      </c>
      <c r="HA251" s="24">
        <v>-0.8452080201057407</v>
      </c>
      <c r="HB251" s="25">
        <v>0.90331644069150208</v>
      </c>
      <c r="HC251" s="25">
        <v>-0.20651116395715277</v>
      </c>
      <c r="HD251" s="25">
        <v>0.12910170947486208</v>
      </c>
      <c r="HE251" s="18">
        <f t="shared" si="529"/>
        <v>15.258162338261638</v>
      </c>
      <c r="HF251" s="18">
        <f t="shared" si="530"/>
        <v>2.9287706396995885</v>
      </c>
      <c r="HG251" s="18">
        <f>IF(ISNUMBER(HE251),HG250+HE251*0.5,IF(ISNUMBER(HE452),0,""))</f>
        <v>787.71369073550625</v>
      </c>
      <c r="HH251" s="18">
        <f>IF(ISNUMBER(HF251),HH250+HF251*0.5,IF(ISNUMBER(HF452),0,""))</f>
        <v>898.26876067817</v>
      </c>
      <c r="HI251" s="18">
        <f>IF(ISNUMBER(HG251), HG251*COS(RADIANS(-$C251+Графики!$B$3))+HH251*SIN(RADIANS(-$C251+Графики!$B$3)),"")</f>
        <v>787.71369073550625</v>
      </c>
      <c r="HJ251" s="19">
        <f>IF(ISNUMBER(HG251), HG251*COS(RADIANS(-$C251+Графики!$B$5))+HH251*SIN(RADIANS(-$C251+Графики!$B$5)),"")</f>
        <v>898.26876067817</v>
      </c>
      <c r="HK251" s="24">
        <v>-0.95594317673659857</v>
      </c>
      <c r="HL251" s="25">
        <v>0.96029062775740626</v>
      </c>
      <c r="HM251" s="25">
        <v>-4.8762600958627028E-2</v>
      </c>
      <c r="HN251" s="25">
        <v>0.18836530768170304</v>
      </c>
      <c r="HO251" s="18">
        <f t="shared" si="531"/>
        <v>16.72151521726466</v>
      </c>
      <c r="HP251" s="18">
        <f t="shared" si="532"/>
        <v>2.0693299002128795</v>
      </c>
      <c r="HQ251" s="18">
        <f>IF(ISNUMBER(HO251),HQ250+HO251*0.5,IF(ISNUMBER(HO452),0,""))</f>
        <v>785.80601832095522</v>
      </c>
      <c r="HR251" s="18">
        <f>IF(ISNUMBER(HP251),HR250+HP251*0.5,IF(ISNUMBER(HP452),0,""))</f>
        <v>914.55315843623282</v>
      </c>
      <c r="HS251" s="18">
        <f>IF(ISNUMBER(HQ251), HQ251*COS(RADIANS(-$C251+Графики!$B$3))+HR251*SIN(RADIANS(-$C251+Графики!$B$3)),"")</f>
        <v>785.80601832095522</v>
      </c>
      <c r="HT251" s="19">
        <f>IF(ISNUMBER(HQ251), HQ251*COS(RADIANS(-$C251+Графики!$B$5))+HR251*SIN(RADIANS(-$C251+Графики!$B$5)),"")</f>
        <v>914.55315843623282</v>
      </c>
      <c r="HU251" s="24">
        <v>-0.91635462513074906</v>
      </c>
      <c r="HV251" s="25">
        <v>0.96453002802519971</v>
      </c>
      <c r="HW251" s="25">
        <v>-9.8506363525815849E-2</v>
      </c>
      <c r="HX251" s="25">
        <v>0.14408416181700803</v>
      </c>
      <c r="HY251" s="18">
        <f t="shared" si="533"/>
        <v>16.413078017086278</v>
      </c>
      <c r="HZ251" s="18">
        <f t="shared" si="534"/>
        <v>2.1170001193947856</v>
      </c>
      <c r="IA251" s="18">
        <f>IF(ISNUMBER(HY251),IA250+HY251*0.5,IF(ISNUMBER(HY452),0,""))</f>
        <v>785.51341903139348</v>
      </c>
      <c r="IB251" s="18">
        <f>IF(ISNUMBER(HZ251),IB250+HZ251*0.5,IF(ISNUMBER(HZ452),0,""))</f>
        <v>892.75521184356398</v>
      </c>
      <c r="IC251" s="18">
        <f>IF(ISNUMBER(IA251), IA251*COS(RADIANS(-$C251+Графики!$B$3))+IB251*SIN(RADIANS(-$C251+Графики!$B$3)),"")</f>
        <v>785.51341903139348</v>
      </c>
      <c r="ID251" s="19">
        <f>IF(ISNUMBER(IA251), IA251*COS(RADIANS(-$C251+Графики!$B$5))+IB251*SIN(RADIANS(-$C251+Графики!$B$5)),"")</f>
        <v>892.75521184356398</v>
      </c>
      <c r="IE251" s="24">
        <v>-0.83669489117194429</v>
      </c>
      <c r="IF251" s="25">
        <v>0.91873486565013229</v>
      </c>
      <c r="IG251" s="25">
        <v>-7.0192699561974409E-2</v>
      </c>
      <c r="IH251" s="25">
        <v>0.18096128554052568</v>
      </c>
      <c r="II251" s="18">
        <f t="shared" si="535"/>
        <v>15.318415371222809</v>
      </c>
      <c r="IJ251" s="18">
        <f t="shared" si="536"/>
        <v>2.1917302300389574</v>
      </c>
      <c r="IK251" s="18">
        <f>IF(ISNUMBER(II251),IK250+II251*0.5,IF(ISNUMBER(II452),0,""))</f>
        <v>781.1231567753789</v>
      </c>
      <c r="IL251" s="18">
        <f>IF(ISNUMBER(IJ251),IL250+IJ251*0.5,IF(ISNUMBER(IJ452),0,""))</f>
        <v>896.97822732021336</v>
      </c>
      <c r="IM251" s="18">
        <f>IF(ISNUMBER(IK251), IK251*COS(RADIANS(-$C251+Графики!$B$3))+IL251*SIN(RADIANS(-$C251+Графики!$B$3)),"")</f>
        <v>781.1231567753789</v>
      </c>
      <c r="IN251" s="19">
        <f>IF(ISNUMBER(IK251), IK251*COS(RADIANS(-$C251+Графики!$B$5))+IL251*SIN(RADIANS(-$C251+Графики!$B$5)),"")</f>
        <v>896.97822732021336</v>
      </c>
      <c r="IO251" s="24">
        <v>-0.95392741461139052</v>
      </c>
      <c r="IP251" s="25">
        <v>0.94615380017499062</v>
      </c>
      <c r="IQ251" s="25">
        <v>-0.19036135332763043</v>
      </c>
      <c r="IR251" s="25">
        <v>3.1812399193640734E-2</v>
      </c>
      <c r="IS251" s="18">
        <f t="shared" si="537"/>
        <v>16.580576822986011</v>
      </c>
      <c r="IT251" s="18">
        <f t="shared" si="538"/>
        <v>1.9388305318036083</v>
      </c>
      <c r="IU251" s="18">
        <f>IF(ISNUMBER(IS251),IU250+IS251*0.5,IF(ISNUMBER(IS452),0,""))</f>
        <v>776.59023813922352</v>
      </c>
      <c r="IV251" s="18">
        <f>IF(ISNUMBER(IT251),IV250+IT251*0.5,IF(ISNUMBER(IT452),0,""))</f>
        <v>903.46976995783814</v>
      </c>
      <c r="IW251" s="18">
        <f>IF(ISNUMBER(IU251), IU251*COS(RADIANS(-$C251+Графики!$B$3))+IV251*SIN(RADIANS(-$C251+Графики!$B$3)),"")</f>
        <v>776.59023813922352</v>
      </c>
      <c r="IX251" s="19">
        <f>IF(ISNUMBER(IU251), IU251*COS(RADIANS(-$C251+Графики!$B$5))+IV251*SIN(RADIANS(-$C251+Графики!$B$5)),"")</f>
        <v>903.46976995783814</v>
      </c>
    </row>
    <row r="252" spans="1:258" s="88" customFormat="1" x14ac:dyDescent="0.25">
      <c r="A252" s="44">
        <v>252</v>
      </c>
      <c r="B252" s="50">
        <v>0</v>
      </c>
      <c r="C252" s="11">
        <f>IF(Графики!$A$7="Расчитывать с учетом закручивания скважины",B252,0)</f>
        <v>0</v>
      </c>
      <c r="D252" s="47">
        <v>124.5</v>
      </c>
      <c r="E252" s="34">
        <f>IF(ISNUMBER(INDEX($I$1:$IX$303,$A252,E$1) ),INDEX($I$1:$IX$303,$A252,E$1),0)</f>
        <v>15.307125944624699</v>
      </c>
      <c r="F252" s="35">
        <f>IF(ISNUMBER(INDEX($I$1:$IX$303,$A252,F$1) ),INDEX($I$1:$IX$303,$A252,F$1),0)</f>
        <v>3.1865511620233749</v>
      </c>
      <c r="G252" s="35">
        <f>IF(ISNUMBER(INDEX($I$1:$IX$303,$A252,G$1) ),INDEX($I$1:$IX$303,$A252,G$1)-$G$305,0)</f>
        <v>-185.18849872567307</v>
      </c>
      <c r="H252" s="36">
        <f>IF(ISNUMBER(INDEX($I$1:$IX$303,$A252,H$1) ),INDEX($I$1:$IX$303,$A252,H$1)-$H$305,0)</f>
        <v>-246.18542924748908</v>
      </c>
      <c r="I252" s="29">
        <v>-0.93273197459089674</v>
      </c>
      <c r="J252" s="25">
        <v>0.82140395753927264</v>
      </c>
      <c r="K252" s="25">
        <v>-0.26655389265511714</v>
      </c>
      <c r="L252" s="25">
        <v>9.8598590885866977E-2</v>
      </c>
      <c r="M252" s="18">
        <f t="shared" si="489"/>
        <v>15.307125944624699</v>
      </c>
      <c r="N252" s="18">
        <f t="shared" si="490"/>
        <v>3.1865511620233749</v>
      </c>
      <c r="O252" s="18">
        <f>IF(ISNUMBER(M252),O251+M252*0.5,IF(ISNUMBER(M453),0,""))</f>
        <v>792.72765716374158</v>
      </c>
      <c r="P252" s="18">
        <f>IF(ISNUMBER(N252),P251+N252*0.5,IF(ISNUMBER(N453),0,""))</f>
        <v>909.24423423654844</v>
      </c>
      <c r="Q252" s="18">
        <f>IF(ISNUMBER(O252), O252*COS(RADIANS(-$C252+Графики!$B$3))+P252*SIN(RADIANS(-$C252+Графики!$B$3)),"")</f>
        <v>792.72765716374158</v>
      </c>
      <c r="R252" s="19">
        <f>IF(ISNUMBER(O252), O252*COS(RADIANS(-$C252+Графики!$B$5))+P252*SIN(RADIANS(-$C252+Графики!$B$5)),"")</f>
        <v>909.24423423654844</v>
      </c>
      <c r="S252" s="29">
        <v>-0.94336088279952135</v>
      </c>
      <c r="T252" s="25">
        <v>0.83400982407461999</v>
      </c>
      <c r="U252" s="25">
        <v>-0.207776125988657</v>
      </c>
      <c r="V252" s="25">
        <v>0.1294607124751718</v>
      </c>
      <c r="W252" s="18">
        <f t="shared" si="491"/>
        <v>15.509863532959026</v>
      </c>
      <c r="X252" s="18">
        <f t="shared" si="492"/>
        <v>2.9429423469955118</v>
      </c>
      <c r="Y252" s="18">
        <f>IF(ISNUMBER(W252),Y251+W252*0.5,IF(ISNUMBER(W453),0,""))</f>
        <v>791.93131741164621</v>
      </c>
      <c r="Z252" s="18">
        <f>IF(ISNUMBER(X252),Z251+X252*0.5,IF(ISNUMBER(X453),0,""))</f>
        <v>907.85290391314152</v>
      </c>
      <c r="AA252" s="18">
        <f>IF(ISNUMBER(Y252), Y252*COS(RADIANS(-$C252+Графики!$B$3))+Z252*SIN(RADIANS(-$C252+Графики!$B$3)),"")</f>
        <v>791.93131741164621</v>
      </c>
      <c r="AB252" s="18">
        <f>IF(ISNUMBER(Y252), Y252*COS(RADIANS(-$C252+Графики!$B$5))+Z252*SIN(RADIANS(-$C252+Графики!$B$5)),"")</f>
        <v>907.85290391314152</v>
      </c>
      <c r="AC252" s="24">
        <v>-0.95437171787009867</v>
      </c>
      <c r="AD252" s="25">
        <v>0.89926896121327693</v>
      </c>
      <c r="AE252" s="25">
        <v>-0.22984893377212953</v>
      </c>
      <c r="AF252" s="25">
        <v>0.23152630361698071</v>
      </c>
      <c r="AG252" s="18">
        <f t="shared" si="493"/>
        <v>16.175361056600245</v>
      </c>
      <c r="AH252" s="18">
        <f t="shared" si="494"/>
        <v>4.0262476116974071</v>
      </c>
      <c r="AI252" s="18">
        <f>IF(ISNUMBER(AG252),AI251+AG252*0.5,IF(ISNUMBER(AG453),0,""))</f>
        <v>790.70991304349377</v>
      </c>
      <c r="AJ252" s="18">
        <f>IF(ISNUMBER(AH252),AJ251+AH252*0.5,IF(ISNUMBER(AH453),0,""))</f>
        <v>910.19351919724579</v>
      </c>
      <c r="AK252" s="18">
        <f>IF(ISNUMBER(AI252), AI252*COS(RADIANS(-$C252+Графики!$B$3))+AJ252*SIN(RADIANS(-$C252+Графики!$B$3)),"")</f>
        <v>790.70991304349377</v>
      </c>
      <c r="AL252" s="19">
        <f>IF(ISNUMBER(AI252), AI252*COS(RADIANS(-$C252+Графики!$B$5))+AJ252*SIN(RADIANS(-$C252+Графики!$B$5)),"")</f>
        <v>910.19351919724579</v>
      </c>
      <c r="AM252" s="24">
        <v>-0.86644794373349865</v>
      </c>
      <c r="AN252" s="25">
        <v>0.87187922722550637</v>
      </c>
      <c r="AO252" s="25">
        <v>-0.23575588097886055</v>
      </c>
      <c r="AP252" s="25">
        <v>0.13743439054268869</v>
      </c>
      <c r="AQ252" s="18">
        <f t="shared" si="495"/>
        <v>15.169184496071617</v>
      </c>
      <c r="AR252" s="18">
        <f t="shared" si="496"/>
        <v>3.2566937304255656</v>
      </c>
      <c r="AS252" s="18">
        <f>IF(ISNUMBER(AQ252),AS251+AQ252*0.5,IF(ISNUMBER(AQ453),0,""))</f>
        <v>782.75569156288157</v>
      </c>
      <c r="AT252" s="18">
        <f>IF(ISNUMBER(AR252),AT251+AR252*0.5,IF(ISNUMBER(AR453),0,""))</f>
        <v>898.34194716519789</v>
      </c>
      <c r="AU252" s="18">
        <f>IF(ISNUMBER(AS252), AS252*COS(RADIANS(-$C252+Графики!$B$3))+AT252*SIN(RADIANS(-$C252+Графики!$B$3)),"")</f>
        <v>782.75569156288157</v>
      </c>
      <c r="AV252" s="19">
        <f>IF(ISNUMBER(AS252), AS252*COS(RADIANS(-$C252+Графики!$B$5))+AT252*SIN(RADIANS(-$C252+Графики!$B$5)),"")</f>
        <v>898.34194716519789</v>
      </c>
      <c r="AW252" s="24">
        <v>-0.90801097269638398</v>
      </c>
      <c r="AX252" s="25">
        <v>0.88363763011709828</v>
      </c>
      <c r="AY252" s="25">
        <v>-0.24933409754820865</v>
      </c>
      <c r="AZ252" s="25">
        <v>7.5221705668672229E-2</v>
      </c>
      <c r="BA252" s="18">
        <f t="shared" si="497"/>
        <v>15.634446572133985</v>
      </c>
      <c r="BB252" s="18">
        <f t="shared" si="498"/>
        <v>2.8322798996127507</v>
      </c>
      <c r="BC252" s="18">
        <f>IF(ISNUMBER(BA252),BC251+BA252*0.5,IF(ISNUMBER(BA453),0,""))</f>
        <v>778.65297970130109</v>
      </c>
      <c r="BD252" s="18">
        <f>IF(ISNUMBER(BB252),BD251+BB252*0.5,IF(ISNUMBER(BB453),0,""))</f>
        <v>905.3366147874325</v>
      </c>
      <c r="BE252" s="18">
        <f>IF(ISNUMBER(BC252), BC252*COS(RADIANS(-$C252+Графики!$B$3))+BD252*SIN(RADIANS(-$C252+Графики!$B$3)),"")</f>
        <v>778.65297970130109</v>
      </c>
      <c r="BF252" s="19">
        <f>IF(ISNUMBER(BC252), BC252*COS(RADIANS(-$C252+Графики!$B$5))+BD252*SIN(RADIANS(-$C252+Графики!$B$5)),"")</f>
        <v>905.3366147874325</v>
      </c>
      <c r="BG252" s="24">
        <v>-0.92734884791477024</v>
      </c>
      <c r="BH252" s="25">
        <v>0.83528213901339987</v>
      </c>
      <c r="BI252" s="25">
        <v>-0.21101685848632787</v>
      </c>
      <c r="BJ252" s="25">
        <v>0.18206963747413493</v>
      </c>
      <c r="BK252" s="18">
        <f t="shared" si="499"/>
        <v>15.381250555146163</v>
      </c>
      <c r="BL252" s="18">
        <f t="shared" si="500"/>
        <v>3.430320072298958</v>
      </c>
      <c r="BM252" s="18">
        <f>IF(ISNUMBER(BK252),BM251+BK252*0.5,IF(ISNUMBER(BK453),0,""))</f>
        <v>790.33697087283417</v>
      </c>
      <c r="BN252" s="18">
        <f>IF(ISNUMBER(BL252),BN251+BL252*0.5,IF(ISNUMBER(BL453),0,""))</f>
        <v>893.63196405766666</v>
      </c>
      <c r="BO252" s="18">
        <f>IF(ISNUMBER(BM252), BM252*COS(RADIANS(-$C252+Графики!$B$3))+BN252*SIN(RADIANS(-$C252+Графики!$B$3)),"")</f>
        <v>790.33697087283417</v>
      </c>
      <c r="BP252" s="19">
        <f>IF(ISNUMBER(BM252), BM252*COS(RADIANS(-$C252+Графики!$B$5))+BN252*SIN(RADIANS(-$C252+Графики!$B$5)),"")</f>
        <v>893.63196405766666</v>
      </c>
      <c r="BQ252" s="24">
        <v>-0.99523617552900745</v>
      </c>
      <c r="BR252" s="25">
        <v>0.86996255705120595</v>
      </c>
      <c r="BS252" s="25">
        <v>-0.2202116844123766</v>
      </c>
      <c r="BT252" s="25">
        <v>0.24951204101149912</v>
      </c>
      <c r="BU252" s="18">
        <f t="shared" si="501"/>
        <v>16.276210822588219</v>
      </c>
      <c r="BV252" s="18">
        <f t="shared" si="502"/>
        <v>4.0991013123218973</v>
      </c>
      <c r="BW252" s="18">
        <f>IF(ISNUMBER(BU252),BW251+BU252*0.5,IF(ISNUMBER(BU453),0,""))</f>
        <v>792.4262612111462</v>
      </c>
      <c r="BX252" s="18">
        <f>IF(ISNUMBER(BV252),BX251+BV252*0.5,IF(ISNUMBER(BV453),0,""))</f>
        <v>904.20272806089804</v>
      </c>
      <c r="BY252" s="18">
        <f>IF(ISNUMBER(BW252), BW252*COS(RADIANS(-$C252+Графики!$B$3))+BX252*SIN(RADIANS(-$C252+Графики!$B$3)),"")</f>
        <v>792.4262612111462</v>
      </c>
      <c r="BZ252" s="19">
        <f>IF(ISNUMBER(BW252), BW252*COS(RADIANS(-$C252+Графики!$B$5))+BX252*SIN(RADIANS(-$C252+Графики!$B$5)),"")</f>
        <v>904.20272806089804</v>
      </c>
      <c r="CA252" s="29">
        <v>-0.86164764557434781</v>
      </c>
      <c r="CB252" s="25">
        <v>0.85038636137642609</v>
      </c>
      <c r="CC252" s="25">
        <v>-0.34519010458431876</v>
      </c>
      <c r="CD252" s="25">
        <v>0.12887666434331421</v>
      </c>
      <c r="CE252" s="18">
        <f t="shared" si="503"/>
        <v>14.939759357766858</v>
      </c>
      <c r="CF252" s="18">
        <f t="shared" si="504"/>
        <v>4.1370011953048325</v>
      </c>
      <c r="CG252" s="18">
        <f>IF(ISNUMBER(CE252),CG251+CE252*0.5,IF(ISNUMBER(CE453),0,""))</f>
        <v>798.66047817545973</v>
      </c>
      <c r="CH252" s="18">
        <f>IF(ISNUMBER(CF252),CH251+CF252*0.5,IF(ISNUMBER(CF453),0,""))</f>
        <v>916.7490294461046</v>
      </c>
      <c r="CI252" s="18">
        <f>IF(ISNUMBER(CG252), CG252*COS(RADIANS(-$C252+Графики!$B$3))+CH252*SIN(RADIANS(-$C252+Графики!$B$3)),"")</f>
        <v>798.66047817545973</v>
      </c>
      <c r="CJ252" s="19">
        <f>IF(ISNUMBER(CG252), CG252*COS(RADIANS(-$C252+Графики!$B$5))+CH252*SIN(RADIANS(-$C252+Графики!$B$5)),"")</f>
        <v>916.7490294461046</v>
      </c>
      <c r="CK252" s="24">
        <v>-0.83736048454344769</v>
      </c>
      <c r="CL252" s="25">
        <v>0.8570026419907999</v>
      </c>
      <c r="CM252" s="25">
        <v>-0.27578869370203885</v>
      </c>
      <c r="CN252" s="25">
        <v>0.17567594507789622</v>
      </c>
      <c r="CO252" s="18">
        <f t="shared" si="505"/>
        <v>14.785568868490293</v>
      </c>
      <c r="CP252" s="18">
        <f t="shared" si="506"/>
        <v>3.9397620094636383</v>
      </c>
      <c r="CQ252" s="18">
        <f>IF(ISNUMBER(CO252),CQ251+CO252*0.5,IF(ISNUMBER(CO453),0,""))</f>
        <v>793.16385250053304</v>
      </c>
      <c r="CR252" s="18">
        <f>IF(ISNUMBER(CP252),CR251+CP252*0.5,IF(ISNUMBER(CP453),0,""))</f>
        <v>907.77015166528292</v>
      </c>
      <c r="CS252" s="18">
        <f>IF(ISNUMBER(CQ252), CQ252*COS(RADIANS(-$C252+Графики!$B$3))+CR252*SIN(RADIANS(-$C252+Графики!$B$3)),"")</f>
        <v>793.16385250053304</v>
      </c>
      <c r="CT252" s="19">
        <f>IF(ISNUMBER(CQ252), CQ252*COS(RADIANS(-$C252+Графики!$B$5))+CR252*SIN(RADIANS(-$C252+Графики!$B$5)),"")</f>
        <v>907.77015166528292</v>
      </c>
      <c r="CU252" s="24">
        <v>-1.0226965906467005</v>
      </c>
      <c r="CV252" s="25">
        <v>0.88831014469407366</v>
      </c>
      <c r="CW252" s="25">
        <v>-0.28223230149283451</v>
      </c>
      <c r="CX252" s="25">
        <v>0.12589984063414036</v>
      </c>
      <c r="CY252" s="18">
        <f t="shared" si="507"/>
        <v>16.675906794006984</v>
      </c>
      <c r="CZ252" s="18">
        <f t="shared" si="508"/>
        <v>3.5616173017010921</v>
      </c>
      <c r="DA252" s="18">
        <f>IF(ISNUMBER(CY252),DA251+CY252*0.5,IF(ISNUMBER(CY453),0,""))</f>
        <v>788.48531637272561</v>
      </c>
      <c r="DB252" s="18">
        <f>IF(ISNUMBER(CZ252),DB251+CZ252*0.5,IF(ISNUMBER(CZ453),0,""))</f>
        <v>910.95022621433054</v>
      </c>
      <c r="DC252" s="18">
        <f>IF(ISNUMBER(DA252), DA252*COS(RADIANS(-$C252+Графики!$B$3))+DB252*SIN(RADIANS(-$C252+Графики!$B$3)),"")</f>
        <v>788.48531637272561</v>
      </c>
      <c r="DD252" s="19">
        <f>IF(ISNUMBER(DA252), DA252*COS(RADIANS(-$C252+Графики!$B$5))+DB252*SIN(RADIANS(-$C252+Графики!$B$5)),"")</f>
        <v>910.95022621433054</v>
      </c>
      <c r="DE252" s="24">
        <v>-0.8318120859532564</v>
      </c>
      <c r="DF252" s="25">
        <v>0.8754934893033044</v>
      </c>
      <c r="DG252" s="25">
        <v>-0.23675462145431059</v>
      </c>
      <c r="DH252" s="25">
        <v>0.13484170825489608</v>
      </c>
      <c r="DI252" s="18">
        <f t="shared" si="509"/>
        <v>14.898500599472884</v>
      </c>
      <c r="DJ252" s="18">
        <f t="shared" si="510"/>
        <v>3.2427840375197294</v>
      </c>
      <c r="DK252" s="18">
        <f>IF(ISNUMBER(DI252),DK251+DI252*0.5,IF(ISNUMBER(DI453),0,""))</f>
        <v>780.27654886821995</v>
      </c>
      <c r="DL252" s="18">
        <f>IF(ISNUMBER(DJ252),DL251+DJ252*0.5,IF(ISNUMBER(DJ453),0,""))</f>
        <v>909.27813435521716</v>
      </c>
      <c r="DM252" s="18">
        <f>IF(ISNUMBER(DK252), DK252*COS(RADIANS(-$C252+Графики!$B$3))+DL252*SIN(RADIANS(-$C252+Графики!$B$3)),"")</f>
        <v>780.27654886821995</v>
      </c>
      <c r="DN252" s="19">
        <f>IF(ISNUMBER(DK252), DK252*COS(RADIANS(-$C252+Графики!$B$5))+DL252*SIN(RADIANS(-$C252+Графики!$B$5)),"")</f>
        <v>909.27813435521716</v>
      </c>
      <c r="DO252" s="24">
        <v>-0.93492085229273003</v>
      </c>
      <c r="DP252" s="25">
        <v>0.95405553145197619</v>
      </c>
      <c r="DQ252" s="25">
        <v>-0.21024093027268767</v>
      </c>
      <c r="DR252" s="25">
        <v>0.19917238542674123</v>
      </c>
      <c r="DS252" s="18">
        <f t="shared" si="511"/>
        <v>16.483682134668221</v>
      </c>
      <c r="DT252" s="18">
        <f t="shared" si="512"/>
        <v>3.5727975791304436</v>
      </c>
      <c r="DU252" s="18">
        <f>IF(ISNUMBER(DS252),DU251+DS252*0.5,IF(ISNUMBER(DS453),0,""))</f>
        <v>801.13459016329227</v>
      </c>
      <c r="DV252" s="18">
        <f>IF(ISNUMBER(DT252),DV251+DT252*0.5,IF(ISNUMBER(DT453),0,""))</f>
        <v>909.73436600237517</v>
      </c>
      <c r="DW252" s="18">
        <f>IF(ISNUMBER(DU252), DU252*COS(RADIANS(-$C252+Графики!$B$3))+DV252*SIN(RADIANS(-$C252+Графики!$B$3)),"")</f>
        <v>801.13459016329227</v>
      </c>
      <c r="DX252" s="19">
        <f>IF(ISNUMBER(DU252), DU252*COS(RADIANS(-$C252+Графики!$B$5))+DV252*SIN(RADIANS(-$C252+Графики!$B$5)),"")</f>
        <v>909.73436600237517</v>
      </c>
      <c r="DY252" s="24">
        <v>-0.8672923917191685</v>
      </c>
      <c r="DZ252" s="25">
        <v>0.81501798631875721</v>
      </c>
      <c r="EA252" s="25">
        <v>-0.21410149347500859</v>
      </c>
      <c r="EB252" s="25">
        <v>0.22152735788202713</v>
      </c>
      <c r="EC252" s="18">
        <f t="shared" si="513"/>
        <v>14.680400211807621</v>
      </c>
      <c r="ED252" s="18">
        <f t="shared" si="514"/>
        <v>3.8015697296996067</v>
      </c>
      <c r="EE252" s="18">
        <f>IF(ISNUMBER(EC252),EE251+EC252*0.5,IF(ISNUMBER(EC453),0,""))</f>
        <v>786.73115614032065</v>
      </c>
      <c r="EF252" s="18">
        <f>IF(ISNUMBER(ED252),EF251+ED252*0.5,IF(ISNUMBER(ED453),0,""))</f>
        <v>903.95764722432887</v>
      </c>
      <c r="EG252" s="18">
        <f>IF(ISNUMBER(EE252), EE252*COS(RADIANS(-$C252+Графики!$B$3))+EF252*SIN(RADIANS(-$C252+Графики!$B$3)),"")</f>
        <v>786.73115614032065</v>
      </c>
      <c r="EH252" s="19">
        <f>IF(ISNUMBER(EE252), EE252*COS(RADIANS(-$C252+Графики!$B$5))+EF252*SIN(RADIANS(-$C252+Графики!$B$5)),"")</f>
        <v>903.95764722432887</v>
      </c>
      <c r="EI252" s="24">
        <v>-0.96780364153861465</v>
      </c>
      <c r="EJ252" s="25">
        <v>0.93255337512734349</v>
      </c>
      <c r="EK252" s="25">
        <v>-0.25780453260106173</v>
      </c>
      <c r="EL252" s="25">
        <v>0.15683267616951621</v>
      </c>
      <c r="EM252" s="18">
        <f t="shared" si="515"/>
        <v>16.5829833175193</v>
      </c>
      <c r="EN252" s="18">
        <f t="shared" si="516"/>
        <v>3.6183843513763234</v>
      </c>
      <c r="EO252" s="18">
        <f>IF(ISNUMBER(EM252),EO251+EM252*0.5,IF(ISNUMBER(EM453),0,""))</f>
        <v>793.79316768980641</v>
      </c>
      <c r="EP252" s="18">
        <f>IF(ISNUMBER(EN252),EP251+EN252*0.5,IF(ISNUMBER(EN453),0,""))</f>
        <v>905.50938269189828</v>
      </c>
      <c r="EQ252" s="18">
        <f>IF(ISNUMBER(EO252), EO252*COS(RADIANS(-$C252+Графики!$B$3))+EP252*SIN(RADIANS(-$C252+Графики!$B$3)),"")</f>
        <v>793.79316768980641</v>
      </c>
      <c r="ER252" s="19">
        <f>IF(ISNUMBER(EO252), EO252*COS(RADIANS(-$C252+Графики!$B$5))+EP252*SIN(RADIANS(-$C252+Графики!$B$5)),"")</f>
        <v>905.50938269189828</v>
      </c>
      <c r="ES252" s="24">
        <v>-1.0250711830898946</v>
      </c>
      <c r="ET252" s="25">
        <v>0.93417256304272345</v>
      </c>
      <c r="EU252" s="25">
        <v>-0.24083557577114742</v>
      </c>
      <c r="EV252" s="25">
        <v>0.21908585695346763</v>
      </c>
      <c r="EW252" s="18">
        <f t="shared" si="517"/>
        <v>17.096794100117087</v>
      </c>
      <c r="EX252" s="18">
        <f t="shared" si="518"/>
        <v>4.0135608751670748</v>
      </c>
      <c r="EY252" s="18">
        <f>IF(ISNUMBER(EW252),EY251+EW252*0.5,IF(ISNUMBER(EW453),0,""))</f>
        <v>780.90241764672635</v>
      </c>
      <c r="EZ252" s="18">
        <f>IF(ISNUMBER(EX252),EZ251+EX252*0.5,IF(ISNUMBER(EX453),0,""))</f>
        <v>907.12987400299266</v>
      </c>
      <c r="FA252" s="18">
        <f>IF(ISNUMBER(EY252), EY252*COS(RADIANS(-$C252+Графики!$B$3))+EZ252*SIN(RADIANS(-$C252+Графики!$B$3)),"")</f>
        <v>780.90241764672635</v>
      </c>
      <c r="FB252" s="19">
        <f>IF(ISNUMBER(EY252), EY252*COS(RADIANS(-$C252+Графики!$B$5))+EZ252*SIN(RADIANS(-$C252+Графики!$B$5)),"")</f>
        <v>907.12987400299266</v>
      </c>
      <c r="FC252" s="24">
        <v>-0.95697069191684636</v>
      </c>
      <c r="FD252" s="25">
        <v>0.86049720769667093</v>
      </c>
      <c r="FE252" s="25">
        <v>-0.26583797114978602</v>
      </c>
      <c r="FF252" s="25">
        <v>0.15235451230627919</v>
      </c>
      <c r="FG252" s="18">
        <f t="shared" si="519"/>
        <v>15.85973450389511</v>
      </c>
      <c r="FH252" s="18">
        <f t="shared" si="520"/>
        <v>3.6494097710617712</v>
      </c>
      <c r="FI252" s="18">
        <f>IF(ISNUMBER(FG252),FI251+FG252*0.5,IF(ISNUMBER(FG453),0,""))</f>
        <v>789.81815799896276</v>
      </c>
      <c r="FJ252" s="18">
        <f>IF(ISNUMBER(FH252),FJ251+FH252*0.5,IF(ISNUMBER(FH453),0,""))</f>
        <v>907.16396536785487</v>
      </c>
      <c r="FK252" s="18">
        <f>IF(ISNUMBER(FI252), FI252*COS(RADIANS(-$C252+Графики!$B$3))+FJ252*SIN(RADIANS(-$C252+Графики!$B$3)),"")</f>
        <v>789.81815799896276</v>
      </c>
      <c r="FL252" s="19">
        <f>IF(ISNUMBER(FI252), FI252*COS(RADIANS(-$C252+Графики!$B$5))+FJ252*SIN(RADIANS(-$C252+Графики!$B$5)),"")</f>
        <v>907.16396536785487</v>
      </c>
      <c r="FM252" s="24">
        <v>-1.0101869169440054</v>
      </c>
      <c r="FN252" s="25">
        <v>0.93043389443844948</v>
      </c>
      <c r="FO252" s="25">
        <v>-0.3724262122183486</v>
      </c>
      <c r="FP252" s="25">
        <v>0.19216562221826614</v>
      </c>
      <c r="FQ252" s="18">
        <f t="shared" si="521"/>
        <v>16.934301864614998</v>
      </c>
      <c r="FR252" s="18">
        <f t="shared" si="522"/>
        <v>4.9269732864123021</v>
      </c>
      <c r="FS252" s="18">
        <f>IF(ISNUMBER(FQ252),FS251+FQ252*0.5,IF(ISNUMBER(FQ453),0,""))</f>
        <v>792.3408414815442</v>
      </c>
      <c r="FT252" s="18">
        <f>IF(ISNUMBER(FR252),FT251+FR252*0.5,IF(ISNUMBER(FR453),0,""))</f>
        <v>902.31752451236298</v>
      </c>
      <c r="FU252" s="18">
        <f>IF(ISNUMBER(FS252), FS252*COS(RADIANS(-$C252+Графики!$B$3))+FT252*SIN(RADIANS(-$C252+Графики!$B$3)),"")</f>
        <v>792.3408414815442</v>
      </c>
      <c r="FV252" s="19">
        <f>IF(ISNUMBER(FS252), FS252*COS(RADIANS(-$C252+Графики!$B$5))+FT252*SIN(RADIANS(-$C252+Графики!$B$5)),"")</f>
        <v>902.31752451236298</v>
      </c>
      <c r="FW252" s="24">
        <v>-0.98063674213825069</v>
      </c>
      <c r="FX252" s="25">
        <v>0.90645761876023412</v>
      </c>
      <c r="FY252" s="25">
        <v>-0.23562788422595407</v>
      </c>
      <c r="FZ252" s="25">
        <v>5.8049086685783846E-2</v>
      </c>
      <c r="GA252" s="18">
        <f t="shared" si="523"/>
        <v>16.467260616228057</v>
      </c>
      <c r="GB252" s="18">
        <f t="shared" si="524"/>
        <v>2.5628122344105058</v>
      </c>
      <c r="GC252" s="18">
        <f>IF(ISNUMBER(GA252),GC251+GA252*0.5,IF(ISNUMBER(GA453),0,""))</f>
        <v>796.55845357874625</v>
      </c>
      <c r="GD252" s="18">
        <f>IF(ISNUMBER(GB252),GD251+GB252*0.5,IF(ISNUMBER(GB453),0,""))</f>
        <v>892.20483263711697</v>
      </c>
      <c r="GE252" s="18">
        <f>IF(ISNUMBER(GC252), GC252*COS(RADIANS(-$C252+Графики!$B$3))+GD252*SIN(RADIANS(-$C252+Графики!$B$3)),"")</f>
        <v>796.55845357874625</v>
      </c>
      <c r="GF252" s="19">
        <f>IF(ISNUMBER(GC252), GC252*COS(RADIANS(-$C252+Графики!$B$5))+GD252*SIN(RADIANS(-$C252+Графики!$B$5)),"")</f>
        <v>892.20483263711697</v>
      </c>
      <c r="GG252" s="24">
        <v>-0.9463745852154698</v>
      </c>
      <c r="GH252" s="25">
        <v>0.86710122038863158</v>
      </c>
      <c r="GI252" s="25">
        <v>-0.22935967523683054</v>
      </c>
      <c r="GJ252" s="25">
        <v>0.23235714949094585</v>
      </c>
      <c r="GK252" s="18">
        <f t="shared" si="525"/>
        <v>15.824901283667154</v>
      </c>
      <c r="GL252" s="18">
        <f t="shared" si="526"/>
        <v>4.0292284993895535</v>
      </c>
      <c r="GM252" s="18">
        <f>IF(ISNUMBER(GK252),GM251+GK252*0.5,IF(ISNUMBER(GK453),0,""))</f>
        <v>795.82413080864478</v>
      </c>
      <c r="GN252" s="18">
        <f>IF(ISNUMBER(GL252),GN251+GL252*0.5,IF(ISNUMBER(GL453),0,""))</f>
        <v>910.06906334067526</v>
      </c>
      <c r="GO252" s="18">
        <f>IF(ISNUMBER(GM252), GM252*COS(RADIANS(-$C252+Графики!$B$3))+GN252*SIN(RADIANS(-$C252+Графики!$B$3)),"")</f>
        <v>795.82413080864478</v>
      </c>
      <c r="GP252" s="19">
        <f>IF(ISNUMBER(GM252), GM252*COS(RADIANS(-$C252+Графики!$B$5))+GN252*SIN(RADIANS(-$C252+Графики!$B$5)),"")</f>
        <v>910.06906334067526</v>
      </c>
      <c r="GQ252" s="24">
        <v>-0.90707888081741539</v>
      </c>
      <c r="GR252" s="25">
        <v>0.91110701741991018</v>
      </c>
      <c r="GS252" s="25">
        <v>-0.27044412636259496</v>
      </c>
      <c r="GT252" s="25">
        <v>0.13461794356175272</v>
      </c>
      <c r="GU252" s="18">
        <f t="shared" si="527"/>
        <v>15.865999435527343</v>
      </c>
      <c r="GV252" s="18">
        <f t="shared" si="528"/>
        <v>3.5348260362479542</v>
      </c>
      <c r="GW252" s="18">
        <f>IF(ISNUMBER(GU252),GW251+GU252*0.5,IF(ISNUMBER(GU453),0,""))</f>
        <v>793.39482055668532</v>
      </c>
      <c r="GX252" s="18">
        <f>IF(ISNUMBER(GV252),GX251+GV252*0.5,IF(ISNUMBER(GV453),0,""))</f>
        <v>907.9957242941008</v>
      </c>
      <c r="GY252" s="18">
        <f>IF(ISNUMBER(GW252), GW252*COS(RADIANS(-$C252+Графики!$B$3))+GX252*SIN(RADIANS(-$C252+Графики!$B$3)),"")</f>
        <v>793.39482055668532</v>
      </c>
      <c r="GZ252" s="19">
        <f>IF(ISNUMBER(GW252), GW252*COS(RADIANS(-$C252+Графики!$B$5))+GX252*SIN(RADIANS(-$C252+Графики!$B$5)),"")</f>
        <v>907.9957242941008</v>
      </c>
      <c r="HA252" s="24">
        <v>-1.0056226546373612</v>
      </c>
      <c r="HB252" s="25">
        <v>0.9868115400446128</v>
      </c>
      <c r="HC252" s="25">
        <v>-0.26869428675812979</v>
      </c>
      <c r="HD252" s="25">
        <v>7.9299681732970889E-2</v>
      </c>
      <c r="HE252" s="18">
        <f t="shared" si="529"/>
        <v>17.386392348401372</v>
      </c>
      <c r="HF252" s="18">
        <f t="shared" si="530"/>
        <v>3.0368155958946037</v>
      </c>
      <c r="HG252" s="18">
        <f>IF(ISNUMBER(HE252),HG251+HE252*0.5,IF(ISNUMBER(HE453),0,""))</f>
        <v>796.40688690970694</v>
      </c>
      <c r="HH252" s="18">
        <f>IF(ISNUMBER(HF252),HH251+HF252*0.5,IF(ISNUMBER(HF453),0,""))</f>
        <v>899.78716847611724</v>
      </c>
      <c r="HI252" s="18">
        <f>IF(ISNUMBER(HG252), HG252*COS(RADIANS(-$C252+Графики!$B$3))+HH252*SIN(RADIANS(-$C252+Графики!$B$3)),"")</f>
        <v>796.40688690970694</v>
      </c>
      <c r="HJ252" s="19">
        <f>IF(ISNUMBER(HG252), HG252*COS(RADIANS(-$C252+Графики!$B$5))+HH252*SIN(RADIANS(-$C252+Графики!$B$5)),"")</f>
        <v>899.78716847611724</v>
      </c>
      <c r="HK252" s="24">
        <v>-0.95442687211455735</v>
      </c>
      <c r="HL252" s="25">
        <v>0.82735943299457126</v>
      </c>
      <c r="HM252" s="25">
        <v>-0.38105099713187585</v>
      </c>
      <c r="HN252" s="25">
        <v>0.15555376464918827</v>
      </c>
      <c r="HO252" s="18">
        <f t="shared" si="531"/>
        <v>15.548392250265573</v>
      </c>
      <c r="HP252" s="18">
        <f t="shared" si="532"/>
        <v>4.6827428233840083</v>
      </c>
      <c r="HQ252" s="18">
        <f>IF(ISNUMBER(HO252),HQ251+HO252*0.5,IF(ISNUMBER(HO453),0,""))</f>
        <v>793.58021444608801</v>
      </c>
      <c r="HR252" s="18">
        <f>IF(ISNUMBER(HP252),HR251+HP252*0.5,IF(ISNUMBER(HP453),0,""))</f>
        <v>916.89452984792479</v>
      </c>
      <c r="HS252" s="18">
        <f>IF(ISNUMBER(HQ252), HQ252*COS(RADIANS(-$C252+Графики!$B$3))+HR252*SIN(RADIANS(-$C252+Графики!$B$3)),"")</f>
        <v>793.58021444608801</v>
      </c>
      <c r="HT252" s="19">
        <f>IF(ISNUMBER(HQ252), HQ252*COS(RADIANS(-$C252+Графики!$B$5))+HR252*SIN(RADIANS(-$C252+Графики!$B$5)),"")</f>
        <v>916.89452984792479</v>
      </c>
      <c r="HU252" s="24">
        <v>-0.97695710217177989</v>
      </c>
      <c r="HV252" s="25">
        <v>0.9051615672247989</v>
      </c>
      <c r="HW252" s="25">
        <v>-0.28658359814875717</v>
      </c>
      <c r="HX252" s="25">
        <v>8.2005172605359472E-2</v>
      </c>
      <c r="HY252" s="18">
        <f t="shared" si="533"/>
        <v>16.423845388745757</v>
      </c>
      <c r="HZ252" s="18">
        <f t="shared" si="534"/>
        <v>3.2165382712954771</v>
      </c>
      <c r="IA252" s="18">
        <f>IF(ISNUMBER(HY252),IA251+HY252*0.5,IF(ISNUMBER(HY453),0,""))</f>
        <v>793.72534172576638</v>
      </c>
      <c r="IB252" s="18">
        <f>IF(ISNUMBER(HZ252),IB251+HZ252*0.5,IF(ISNUMBER(HZ453),0,""))</f>
        <v>894.36348097921177</v>
      </c>
      <c r="IC252" s="18">
        <f>IF(ISNUMBER(IA252), IA252*COS(RADIANS(-$C252+Графики!$B$3))+IB252*SIN(RADIANS(-$C252+Графики!$B$3)),"")</f>
        <v>793.72534172576638</v>
      </c>
      <c r="ID252" s="19">
        <f>IF(ISNUMBER(IA252), IA252*COS(RADIANS(-$C252+Графики!$B$5))+IB252*SIN(RADIANS(-$C252+Графики!$B$5)),"")</f>
        <v>894.36348097921177</v>
      </c>
      <c r="IE252" s="24">
        <v>-1.0055920474159443</v>
      </c>
      <c r="IF252" s="25">
        <v>0.85259864858570455</v>
      </c>
      <c r="IG252" s="25">
        <v>-0.23320938038480485</v>
      </c>
      <c r="IH252" s="25">
        <v>0.13454161173229631</v>
      </c>
      <c r="II252" s="18">
        <f t="shared" si="535"/>
        <v>16.215062237186174</v>
      </c>
      <c r="IJ252" s="18">
        <f t="shared" si="536"/>
        <v>3.2092273112205056</v>
      </c>
      <c r="IK252" s="18">
        <f>IF(ISNUMBER(II252),IK251+II252*0.5,IF(ISNUMBER(II453),0,""))</f>
        <v>789.230687893972</v>
      </c>
      <c r="IL252" s="18">
        <f>IF(ISNUMBER(IJ252),IL251+IJ252*0.5,IF(ISNUMBER(IJ453),0,""))</f>
        <v>898.58284097582361</v>
      </c>
      <c r="IM252" s="18">
        <f>IF(ISNUMBER(IK252), IK252*COS(RADIANS(-$C252+Графики!$B$3))+IL252*SIN(RADIANS(-$C252+Графики!$B$3)),"")</f>
        <v>789.230687893972</v>
      </c>
      <c r="IN252" s="19">
        <f>IF(ISNUMBER(IK252), IK252*COS(RADIANS(-$C252+Графики!$B$5))+IL252*SIN(RADIANS(-$C252+Графики!$B$5)),"")</f>
        <v>898.58284097582361</v>
      </c>
      <c r="IO252" s="24">
        <v>-0.98567956615537056</v>
      </c>
      <c r="IP252" s="25">
        <v>0.90870105822505332</v>
      </c>
      <c r="IQ252" s="25">
        <v>-0.24440502395053917</v>
      </c>
      <c r="IR252" s="25">
        <v>0.11069861521080765</v>
      </c>
      <c r="IS252" s="18">
        <f t="shared" si="537"/>
        <v>16.53083660513057</v>
      </c>
      <c r="IT252" s="18">
        <f t="shared" si="538"/>
        <v>3.0988588848826293</v>
      </c>
      <c r="IU252" s="18">
        <f>IF(ISNUMBER(IS252),IU251+IS252*0.5,IF(ISNUMBER(IS453),0,""))</f>
        <v>784.85565644178882</v>
      </c>
      <c r="IV252" s="18">
        <f>IF(ISNUMBER(IT252),IV251+IT252*0.5,IF(ISNUMBER(IT453),0,""))</f>
        <v>905.01919940027949</v>
      </c>
      <c r="IW252" s="18">
        <f>IF(ISNUMBER(IU252), IU252*COS(RADIANS(-$C252+Графики!$B$3))+IV252*SIN(RADIANS(-$C252+Графики!$B$3)),"")</f>
        <v>784.85565644178882</v>
      </c>
      <c r="IX252" s="19">
        <f>IF(ISNUMBER(IU252), IU252*COS(RADIANS(-$C252+Графики!$B$5))+IV252*SIN(RADIANS(-$C252+Графики!$B$5)),"")</f>
        <v>905.01919940027949</v>
      </c>
    </row>
    <row r="253" spans="1:258" s="88" customFormat="1" x14ac:dyDescent="0.25">
      <c r="A253" s="44">
        <v>253</v>
      </c>
      <c r="B253" s="50">
        <v>0</v>
      </c>
      <c r="C253" s="11">
        <f>IF(Графики!$A$7="Расчитывать с учетом закручивания скважины",B253,0)</f>
        <v>0</v>
      </c>
      <c r="D253" s="47">
        <v>125</v>
      </c>
      <c r="E253" s="34">
        <f>IF(ISNUMBER(INDEX($I$1:$IX$303,$A253,E$1) ),INDEX($I$1:$IX$303,$A253,E$1),0)</f>
        <v>13.479466939719593</v>
      </c>
      <c r="F253" s="35">
        <f>IF(ISNUMBER(INDEX($I$1:$IX$303,$A253,F$1) ),INDEX($I$1:$IX$303,$A253,F$1),0)</f>
        <v>7.6882717875894553</v>
      </c>
      <c r="G253" s="35">
        <f>IF(ISNUMBER(INDEX($I$1:$IX$303,$A253,G$1) ),INDEX($I$1:$IX$303,$A253,G$1)-$G$305,0)</f>
        <v>-178.44876525581333</v>
      </c>
      <c r="H253" s="36">
        <f>IF(ISNUMBER(INDEX($I$1:$IX$303,$A253,H$1) ),INDEX($I$1:$IX$303,$A253,H$1)-$H$305,0)</f>
        <v>-242.34129335369437</v>
      </c>
      <c r="I253" s="29">
        <v>-0.82973714730863402</v>
      </c>
      <c r="J253" s="25">
        <v>0.7149427635981197</v>
      </c>
      <c r="K253" s="25">
        <v>-0.41457249278524433</v>
      </c>
      <c r="L253" s="25">
        <v>0.46644723715955105</v>
      </c>
      <c r="M253" s="18">
        <f t="shared" si="489"/>
        <v>13.479466939719593</v>
      </c>
      <c r="N253" s="18">
        <f t="shared" si="490"/>
        <v>7.6882717875894553</v>
      </c>
      <c r="O253" s="18">
        <f>IF(ISNUMBER(M253),O252+M253*0.5,IF(ISNUMBER(M454),0,""))</f>
        <v>799.46739063360133</v>
      </c>
      <c r="P253" s="18">
        <f>IF(ISNUMBER(N253),P252+N253*0.5,IF(ISNUMBER(N454),0,""))</f>
        <v>913.08837013034315</v>
      </c>
      <c r="Q253" s="18">
        <f>IF(ISNUMBER(O253), O253*COS(RADIANS(-$C253+Графики!$B$3))+P253*SIN(RADIANS(-$C253+Графики!$B$3)),"")</f>
        <v>799.46739063360133</v>
      </c>
      <c r="R253" s="19">
        <f>IF(ISNUMBER(O253), O253*COS(RADIANS(-$C253+Графики!$B$5))+P253*SIN(RADIANS(-$C253+Графики!$B$5)),"")</f>
        <v>913.08837013034315</v>
      </c>
      <c r="S253" s="29">
        <v>-0.79424073741070211</v>
      </c>
      <c r="T253" s="25">
        <v>0.75206499947632888</v>
      </c>
      <c r="U253" s="25">
        <v>-0.44849468663260816</v>
      </c>
      <c r="V253" s="25">
        <v>0.43610786814137881</v>
      </c>
      <c r="W253" s="18">
        <f t="shared" si="491"/>
        <v>13.493653657561632</v>
      </c>
      <c r="X253" s="18">
        <f t="shared" si="492"/>
        <v>7.7195369046481082</v>
      </c>
      <c r="Y253" s="18">
        <f>IF(ISNUMBER(W253),Y252+W253*0.5,IF(ISNUMBER(W454),0,""))</f>
        <v>798.67814424042706</v>
      </c>
      <c r="Z253" s="18">
        <f>IF(ISNUMBER(X253),Z252+X253*0.5,IF(ISNUMBER(X454),0,""))</f>
        <v>911.71267236546555</v>
      </c>
      <c r="AA253" s="18">
        <f>IF(ISNUMBER(Y253), Y253*COS(RADIANS(-$C253+Графики!$B$3))+Z253*SIN(RADIANS(-$C253+Графики!$B$3)),"")</f>
        <v>798.67814424042706</v>
      </c>
      <c r="AB253" s="18">
        <f>IF(ISNUMBER(Y253), Y253*COS(RADIANS(-$C253+Графики!$B$5))+Z253*SIN(RADIANS(-$C253+Графики!$B$5)),"")</f>
        <v>911.71267236546555</v>
      </c>
      <c r="AC253" s="24">
        <v>-0.73855191677372856</v>
      </c>
      <c r="AD253" s="25">
        <v>0.61857222171001758</v>
      </c>
      <c r="AE253" s="25">
        <v>-0.49192401348536963</v>
      </c>
      <c r="AF253" s="25">
        <v>0.33514578733064093</v>
      </c>
      <c r="AG253" s="18">
        <f t="shared" si="493"/>
        <v>11.842865436130477</v>
      </c>
      <c r="AH253" s="18">
        <f t="shared" si="494"/>
        <v>7.2174829202990622</v>
      </c>
      <c r="AI253" s="18">
        <f>IF(ISNUMBER(AG253),AI252+AG253*0.5,IF(ISNUMBER(AG454),0,""))</f>
        <v>796.63134576155903</v>
      </c>
      <c r="AJ253" s="18">
        <f>IF(ISNUMBER(AH253),AJ252+AH253*0.5,IF(ISNUMBER(AH454),0,""))</f>
        <v>913.80226065739532</v>
      </c>
      <c r="AK253" s="18">
        <f>IF(ISNUMBER(AI253), AI253*COS(RADIANS(-$C253+Графики!$B$3))+AJ253*SIN(RADIANS(-$C253+Графики!$B$3)),"")</f>
        <v>796.63134576155903</v>
      </c>
      <c r="AL253" s="19">
        <f>IF(ISNUMBER(AI253), AI253*COS(RADIANS(-$C253+Графики!$B$5))+AJ253*SIN(RADIANS(-$C253+Графики!$B$5)),"")</f>
        <v>913.80226065739532</v>
      </c>
      <c r="AM253" s="24">
        <v>-0.73126785873787814</v>
      </c>
      <c r="AN253" s="25">
        <v>0.72065996009918842</v>
      </c>
      <c r="AO253" s="25">
        <v>-0.31418840582159135</v>
      </c>
      <c r="AP253" s="25">
        <v>0.34222132209462564</v>
      </c>
      <c r="AQ253" s="18">
        <f t="shared" si="495"/>
        <v>12.670121452236714</v>
      </c>
      <c r="AR253" s="18">
        <f t="shared" si="496"/>
        <v>5.7282241703907832</v>
      </c>
      <c r="AS253" s="18">
        <f>IF(ISNUMBER(AQ253),AS252+AQ253*0.5,IF(ISNUMBER(AQ454),0,""))</f>
        <v>789.09075228899997</v>
      </c>
      <c r="AT253" s="18">
        <f>IF(ISNUMBER(AR253),AT252+AR253*0.5,IF(ISNUMBER(AR454),0,""))</f>
        <v>901.20605925039331</v>
      </c>
      <c r="AU253" s="18">
        <f>IF(ISNUMBER(AS253), AS253*COS(RADIANS(-$C253+Графики!$B$3))+AT253*SIN(RADIANS(-$C253+Графики!$B$3)),"")</f>
        <v>789.09075228899997</v>
      </c>
      <c r="AV253" s="19">
        <f>IF(ISNUMBER(AS253), AS253*COS(RADIANS(-$C253+Графики!$B$5))+AT253*SIN(RADIANS(-$C253+Графики!$B$5)),"")</f>
        <v>901.20605925039331</v>
      </c>
      <c r="AW253" s="24">
        <v>-0.67908330533143657</v>
      </c>
      <c r="AX253" s="25">
        <v>0.79147668400444349</v>
      </c>
      <c r="AY253" s="25">
        <v>-0.44946204898921305</v>
      </c>
      <c r="AZ253" s="25">
        <v>0.4016829294310692</v>
      </c>
      <c r="BA253" s="18">
        <f t="shared" si="497"/>
        <v>12.832704593553792</v>
      </c>
      <c r="BB253" s="18">
        <f t="shared" si="498"/>
        <v>7.427572845835142</v>
      </c>
      <c r="BC253" s="18">
        <f>IF(ISNUMBER(BA253),BC252+BA253*0.5,IF(ISNUMBER(BA454),0,""))</f>
        <v>785.06933199807804</v>
      </c>
      <c r="BD253" s="18">
        <f>IF(ISNUMBER(BB253),BD252+BB253*0.5,IF(ISNUMBER(BB454),0,""))</f>
        <v>909.05040121035006</v>
      </c>
      <c r="BE253" s="18">
        <f>IF(ISNUMBER(BC253), BC253*COS(RADIANS(-$C253+Графики!$B$3))+BD253*SIN(RADIANS(-$C253+Графики!$B$3)),"")</f>
        <v>785.06933199807804</v>
      </c>
      <c r="BF253" s="19">
        <f>IF(ISNUMBER(BC253), BC253*COS(RADIANS(-$C253+Графики!$B$5))+BD253*SIN(RADIANS(-$C253+Графики!$B$5)),"")</f>
        <v>909.05040121035006</v>
      </c>
      <c r="BG253" s="24">
        <v>-0.78735181503748486</v>
      </c>
      <c r="BH253" s="25">
        <v>0.67437263897757638</v>
      </c>
      <c r="BI253" s="25">
        <v>-0.34188994401642658</v>
      </c>
      <c r="BJ253" s="25">
        <v>0.36206140237704365</v>
      </c>
      <c r="BK253" s="18">
        <f t="shared" si="499"/>
        <v>12.755606313210123</v>
      </c>
      <c r="BL253" s="18">
        <f t="shared" si="500"/>
        <v>6.1430957459094753</v>
      </c>
      <c r="BM253" s="18">
        <f>IF(ISNUMBER(BK253),BM252+BK253*0.5,IF(ISNUMBER(BK454),0,""))</f>
        <v>796.71477402943924</v>
      </c>
      <c r="BN253" s="18">
        <f>IF(ISNUMBER(BL253),BN252+BL253*0.5,IF(ISNUMBER(BL454),0,""))</f>
        <v>896.7035119306214</v>
      </c>
      <c r="BO253" s="18">
        <f>IF(ISNUMBER(BM253), BM253*COS(RADIANS(-$C253+Графики!$B$3))+BN253*SIN(RADIANS(-$C253+Графики!$B$3)),"")</f>
        <v>796.71477402943924</v>
      </c>
      <c r="BP253" s="19">
        <f>IF(ISNUMBER(BM253), BM253*COS(RADIANS(-$C253+Графики!$B$5))+BN253*SIN(RADIANS(-$C253+Графики!$B$5)),"")</f>
        <v>896.7035119306214</v>
      </c>
      <c r="BQ253" s="24">
        <v>-0.85140262048061877</v>
      </c>
      <c r="BR253" s="25">
        <v>0.7574816146408111</v>
      </c>
      <c r="BS253" s="25">
        <v>-0.36365303787603298</v>
      </c>
      <c r="BT253" s="25">
        <v>0.39461026474863381</v>
      </c>
      <c r="BU253" s="18">
        <f t="shared" si="501"/>
        <v>14.039702317028214</v>
      </c>
      <c r="BV253" s="18">
        <f t="shared" si="502"/>
        <v>6.6170473247212556</v>
      </c>
      <c r="BW253" s="18">
        <f>IF(ISNUMBER(BU253),BW252+BU253*0.5,IF(ISNUMBER(BU454),0,""))</f>
        <v>799.44611236966034</v>
      </c>
      <c r="BX253" s="18">
        <f>IF(ISNUMBER(BV253),BX252+BV253*0.5,IF(ISNUMBER(BV454),0,""))</f>
        <v>907.51125172325862</v>
      </c>
      <c r="BY253" s="18">
        <f>IF(ISNUMBER(BW253), BW253*COS(RADIANS(-$C253+Графики!$B$3))+BX253*SIN(RADIANS(-$C253+Графики!$B$3)),"")</f>
        <v>799.44611236966034</v>
      </c>
      <c r="BZ253" s="19">
        <f>IF(ISNUMBER(BW253), BW253*COS(RADIANS(-$C253+Графики!$B$5))+BX253*SIN(RADIANS(-$C253+Графики!$B$5)),"")</f>
        <v>907.51125172325862</v>
      </c>
      <c r="CA253" s="29">
        <v>-0.74464535723411329</v>
      </c>
      <c r="CB253" s="25">
        <v>0.79156054806550391</v>
      </c>
      <c r="CC253" s="25">
        <v>-0.37929849353585188</v>
      </c>
      <c r="CD253" s="25">
        <v>0.34950609313619885</v>
      </c>
      <c r="CE253" s="18">
        <f t="shared" si="503"/>
        <v>13.405523972075924</v>
      </c>
      <c r="CF253" s="18">
        <f t="shared" si="504"/>
        <v>6.3599769436416844</v>
      </c>
      <c r="CG253" s="18">
        <f>IF(ISNUMBER(CE253),CG252+CE253*0.5,IF(ISNUMBER(CE454),0,""))</f>
        <v>805.36324016149774</v>
      </c>
      <c r="CH253" s="18">
        <f>IF(ISNUMBER(CF253),CH252+CF253*0.5,IF(ISNUMBER(CF454),0,""))</f>
        <v>919.92901791792542</v>
      </c>
      <c r="CI253" s="18">
        <f>IF(ISNUMBER(CG253), CG253*COS(RADIANS(-$C253+Графики!$B$3))+CH253*SIN(RADIANS(-$C253+Графики!$B$3)),"")</f>
        <v>805.36324016149774</v>
      </c>
      <c r="CJ253" s="19">
        <f>IF(ISNUMBER(CG253), CG253*COS(RADIANS(-$C253+Графики!$B$5))+CH253*SIN(RADIANS(-$C253+Графики!$B$5)),"")</f>
        <v>919.92901791792542</v>
      </c>
      <c r="CK253" s="24">
        <v>-0.69917302937741455</v>
      </c>
      <c r="CL253" s="25">
        <v>0.64076622344315459</v>
      </c>
      <c r="CM253" s="25">
        <v>-0.31692718734433101</v>
      </c>
      <c r="CN253" s="25">
        <v>0.40360663276285325</v>
      </c>
      <c r="CO253" s="18">
        <f t="shared" si="505"/>
        <v>11.692909402342794</v>
      </c>
      <c r="CP253" s="18">
        <f t="shared" si="506"/>
        <v>6.2878023327786181</v>
      </c>
      <c r="CQ253" s="18">
        <f>IF(ISNUMBER(CO253),CQ252+CO253*0.5,IF(ISNUMBER(CO454),0,""))</f>
        <v>799.01030720170445</v>
      </c>
      <c r="CR253" s="18">
        <f>IF(ISNUMBER(CP253),CR252+CP253*0.5,IF(ISNUMBER(CP454),0,""))</f>
        <v>910.91405283167228</v>
      </c>
      <c r="CS253" s="18">
        <f>IF(ISNUMBER(CQ253), CQ253*COS(RADIANS(-$C253+Графики!$B$3))+CR253*SIN(RADIANS(-$C253+Графики!$B$3)),"")</f>
        <v>799.01030720170445</v>
      </c>
      <c r="CT253" s="19">
        <f>IF(ISNUMBER(CQ253), CQ253*COS(RADIANS(-$C253+Графики!$B$5))+CR253*SIN(RADIANS(-$C253+Графики!$B$5)),"")</f>
        <v>910.91405283167228</v>
      </c>
      <c r="CU253" s="24">
        <v>-0.76508048999478162</v>
      </c>
      <c r="CV253" s="25">
        <v>0.646043993877633</v>
      </c>
      <c r="CW253" s="25">
        <v>-0.44069160619191516</v>
      </c>
      <c r="CX253" s="25">
        <v>0.49805955337475949</v>
      </c>
      <c r="CY253" s="18">
        <f t="shared" si="507"/>
        <v>12.314072968033722</v>
      </c>
      <c r="CZ253" s="18">
        <f t="shared" si="508"/>
        <v>8.1920576650054393</v>
      </c>
      <c r="DA253" s="18">
        <f>IF(ISNUMBER(CY253),DA252+CY253*0.5,IF(ISNUMBER(CY454),0,""))</f>
        <v>794.64235285674249</v>
      </c>
      <c r="DB253" s="18">
        <f>IF(ISNUMBER(CZ253),DB252+CZ253*0.5,IF(ISNUMBER(CZ454),0,""))</f>
        <v>915.04625504683327</v>
      </c>
      <c r="DC253" s="18">
        <f>IF(ISNUMBER(DA253), DA253*COS(RADIANS(-$C253+Графики!$B$3))+DB253*SIN(RADIANS(-$C253+Графики!$B$3)),"")</f>
        <v>794.64235285674249</v>
      </c>
      <c r="DD253" s="19">
        <f>IF(ISNUMBER(DA253), DA253*COS(RADIANS(-$C253+Графики!$B$5))+DB253*SIN(RADIANS(-$C253+Графики!$B$5)),"")</f>
        <v>915.04625504683327</v>
      </c>
      <c r="DE253" s="24">
        <v>-0.80995532449231622</v>
      </c>
      <c r="DF253" s="25">
        <v>0.69963413871394142</v>
      </c>
      <c r="DG253" s="25">
        <v>-0.35490650356885667</v>
      </c>
      <c r="DH253" s="25">
        <v>0.46047996892219867</v>
      </c>
      <c r="DI253" s="18">
        <f t="shared" si="509"/>
        <v>13.173272209238942</v>
      </c>
      <c r="DJ253" s="18">
        <f t="shared" si="510"/>
        <v>7.1155292651222704</v>
      </c>
      <c r="DK253" s="18">
        <f>IF(ISNUMBER(DI253),DK252+DI253*0.5,IF(ISNUMBER(DI454),0,""))</f>
        <v>786.86318497283946</v>
      </c>
      <c r="DL253" s="18">
        <f>IF(ISNUMBER(DJ253),DL252+DJ253*0.5,IF(ISNUMBER(DJ454),0,""))</f>
        <v>912.83589898777825</v>
      </c>
      <c r="DM253" s="18">
        <f>IF(ISNUMBER(DK253), DK253*COS(RADIANS(-$C253+Графики!$B$3))+DL253*SIN(RADIANS(-$C253+Графики!$B$3)),"")</f>
        <v>786.86318497283946</v>
      </c>
      <c r="DN253" s="19">
        <f>IF(ISNUMBER(DK253), DK253*COS(RADIANS(-$C253+Графики!$B$5))+DL253*SIN(RADIANS(-$C253+Графики!$B$5)),"")</f>
        <v>912.83589898777825</v>
      </c>
      <c r="DO253" s="24">
        <v>-0.65608414057829367</v>
      </c>
      <c r="DP253" s="25">
        <v>0.66369113189077711</v>
      </c>
      <c r="DQ253" s="25">
        <v>-0.3363474104051668</v>
      </c>
      <c r="DR253" s="25">
        <v>0.49200393187709257</v>
      </c>
      <c r="DS253" s="18">
        <f t="shared" si="511"/>
        <v>11.516957328173129</v>
      </c>
      <c r="DT253" s="18">
        <f t="shared" si="512"/>
        <v>7.2286661875998091</v>
      </c>
      <c r="DU253" s="18">
        <f>IF(ISNUMBER(DS253),DU252+DS253*0.5,IF(ISNUMBER(DS454),0,""))</f>
        <v>806.89306882737878</v>
      </c>
      <c r="DV253" s="18">
        <f>IF(ISNUMBER(DT253),DV252+DT253*0.5,IF(ISNUMBER(DT454),0,""))</f>
        <v>913.3486990961751</v>
      </c>
      <c r="DW253" s="18">
        <f>IF(ISNUMBER(DU253), DU253*COS(RADIANS(-$C253+Графики!$B$3))+DV253*SIN(RADIANS(-$C253+Графики!$B$3)),"")</f>
        <v>806.89306882737878</v>
      </c>
      <c r="DX253" s="19">
        <f>IF(ISNUMBER(DU253), DU253*COS(RADIANS(-$C253+Графики!$B$5))+DV253*SIN(RADIANS(-$C253+Графики!$B$5)),"")</f>
        <v>913.3486990961751</v>
      </c>
      <c r="DY253" s="24">
        <v>-0.81473278334317234</v>
      </c>
      <c r="DZ253" s="25">
        <v>0.70948756153819881</v>
      </c>
      <c r="EA253" s="25">
        <v>-0.33606748572592227</v>
      </c>
      <c r="EB253" s="25">
        <v>0.43110035721859719</v>
      </c>
      <c r="EC253" s="18">
        <f t="shared" si="513"/>
        <v>13.300939551534379</v>
      </c>
      <c r="ED253" s="18">
        <f t="shared" si="514"/>
        <v>6.6947523769176529</v>
      </c>
      <c r="EE253" s="18">
        <f>IF(ISNUMBER(EC253),EE252+EC253*0.5,IF(ISNUMBER(EC454),0,""))</f>
        <v>793.38162591608784</v>
      </c>
      <c r="EF253" s="18">
        <f>IF(ISNUMBER(ED253),EF252+ED253*0.5,IF(ISNUMBER(ED454),0,""))</f>
        <v>907.3050234127877</v>
      </c>
      <c r="EG253" s="18">
        <f>IF(ISNUMBER(EE253), EE253*COS(RADIANS(-$C253+Графики!$B$3))+EF253*SIN(RADIANS(-$C253+Графики!$B$3)),"")</f>
        <v>793.38162591608784</v>
      </c>
      <c r="EH253" s="19">
        <f>IF(ISNUMBER(EE253), EE253*COS(RADIANS(-$C253+Графики!$B$5))+EF253*SIN(RADIANS(-$C253+Графики!$B$5)),"")</f>
        <v>907.3050234127877</v>
      </c>
      <c r="EI253" s="24">
        <v>-0.78786064430710967</v>
      </c>
      <c r="EJ253" s="25">
        <v>0.73751055403564403</v>
      </c>
      <c r="EK253" s="25">
        <v>-0.45573688702518034</v>
      </c>
      <c r="EL253" s="25">
        <v>0.46175679766046906</v>
      </c>
      <c r="EM253" s="18">
        <f t="shared" si="515"/>
        <v>13.31098175349198</v>
      </c>
      <c r="EN253" s="18">
        <f t="shared" si="516"/>
        <v>8.0065572862033161</v>
      </c>
      <c r="EO253" s="18">
        <f>IF(ISNUMBER(EM253),EO252+EM253*0.5,IF(ISNUMBER(EM454),0,""))</f>
        <v>800.44865856655235</v>
      </c>
      <c r="EP253" s="18">
        <f>IF(ISNUMBER(EN253),EP252+EN253*0.5,IF(ISNUMBER(EN454),0,""))</f>
        <v>909.51266133499996</v>
      </c>
      <c r="EQ253" s="18">
        <f>IF(ISNUMBER(EO253), EO253*COS(RADIANS(-$C253+Графики!$B$3))+EP253*SIN(RADIANS(-$C253+Графики!$B$3)),"")</f>
        <v>800.44865856655235</v>
      </c>
      <c r="ER253" s="19">
        <f>IF(ISNUMBER(EO253), EO253*COS(RADIANS(-$C253+Графики!$B$5))+EP253*SIN(RADIANS(-$C253+Графики!$B$5)),"")</f>
        <v>909.51266133499996</v>
      </c>
      <c r="ES253" s="24">
        <v>-0.75292319248601125</v>
      </c>
      <c r="ET253" s="25">
        <v>0.6277519080180195</v>
      </c>
      <c r="EU253" s="25">
        <v>-0.43884298556663415</v>
      </c>
      <c r="EV253" s="25">
        <v>0.44208503841704128</v>
      </c>
      <c r="EW253" s="18">
        <f t="shared" si="517"/>
        <v>12.04837168618706</v>
      </c>
      <c r="EX253" s="18">
        <f t="shared" si="518"/>
        <v>7.6874715257569655</v>
      </c>
      <c r="EY253" s="18">
        <f>IF(ISNUMBER(EW253),EY252+EW253*0.5,IF(ISNUMBER(EW454),0,""))</f>
        <v>786.92660348981985</v>
      </c>
      <c r="EZ253" s="18">
        <f>IF(ISNUMBER(EX253),EZ252+EX253*0.5,IF(ISNUMBER(EX454),0,""))</f>
        <v>910.97360976587117</v>
      </c>
      <c r="FA253" s="18">
        <f>IF(ISNUMBER(EY253), EY253*COS(RADIANS(-$C253+Графики!$B$3))+EZ253*SIN(RADIANS(-$C253+Графики!$B$3)),"")</f>
        <v>786.92660348981985</v>
      </c>
      <c r="FB253" s="19">
        <f>IF(ISNUMBER(EY253), EY253*COS(RADIANS(-$C253+Графики!$B$5))+EZ253*SIN(RADIANS(-$C253+Графики!$B$5)),"")</f>
        <v>910.97360976587117</v>
      </c>
      <c r="FC253" s="24">
        <v>-0.75168522801322502</v>
      </c>
      <c r="FD253" s="25">
        <v>0.76209935514421256</v>
      </c>
      <c r="FE253" s="25">
        <v>-0.43374556598287928</v>
      </c>
      <c r="FF253" s="25">
        <v>0.42127551626859361</v>
      </c>
      <c r="FG253" s="18">
        <f t="shared" si="519"/>
        <v>13.209878351595654</v>
      </c>
      <c r="FH253" s="18">
        <f t="shared" si="520"/>
        <v>7.4613972955147361</v>
      </c>
      <c r="FI253" s="18">
        <f>IF(ISNUMBER(FG253),FI252+FG253*0.5,IF(ISNUMBER(FG454),0,""))</f>
        <v>796.42309717476064</v>
      </c>
      <c r="FJ253" s="18">
        <f>IF(ISNUMBER(FH253),FJ252+FH253*0.5,IF(ISNUMBER(FH454),0,""))</f>
        <v>910.89466401561219</v>
      </c>
      <c r="FK253" s="18">
        <f>IF(ISNUMBER(FI253), FI253*COS(RADIANS(-$C253+Графики!$B$3))+FJ253*SIN(RADIANS(-$C253+Графики!$B$3)),"")</f>
        <v>796.42309717476064</v>
      </c>
      <c r="FL253" s="19">
        <f>IF(ISNUMBER(FI253), FI253*COS(RADIANS(-$C253+Графики!$B$5))+FJ253*SIN(RADIANS(-$C253+Графики!$B$5)),"")</f>
        <v>910.89466401561219</v>
      </c>
      <c r="FM253" s="24">
        <v>-0.66838034810427949</v>
      </c>
      <c r="FN253" s="25">
        <v>0.75638735462582218</v>
      </c>
      <c r="FO253" s="25">
        <v>-0.39799283942894548</v>
      </c>
      <c r="FP253" s="25">
        <v>0.38581864206097294</v>
      </c>
      <c r="FQ253" s="18">
        <f t="shared" si="521"/>
        <v>12.433123398071606</v>
      </c>
      <c r="FR253" s="18">
        <f t="shared" si="522"/>
        <v>6.8399921969424415</v>
      </c>
      <c r="FS253" s="18">
        <f>IF(ISNUMBER(FQ253),FS252+FQ253*0.5,IF(ISNUMBER(FQ454),0,""))</f>
        <v>798.55740318057997</v>
      </c>
      <c r="FT253" s="18">
        <f>IF(ISNUMBER(FR253),FT252+FR253*0.5,IF(ISNUMBER(FR454),0,""))</f>
        <v>905.73752061083417</v>
      </c>
      <c r="FU253" s="18">
        <f>IF(ISNUMBER(FS253), FS253*COS(RADIANS(-$C253+Графики!$B$3))+FT253*SIN(RADIANS(-$C253+Графики!$B$3)),"")</f>
        <v>798.55740318057997</v>
      </c>
      <c r="FV253" s="19">
        <f>IF(ISNUMBER(FS253), FS253*COS(RADIANS(-$C253+Графики!$B$5))+FT253*SIN(RADIANS(-$C253+Графики!$B$5)),"")</f>
        <v>905.73752061083417</v>
      </c>
      <c r="FW253" s="24">
        <v>-0.8464646049677983</v>
      </c>
      <c r="FX253" s="25">
        <v>0.60313638519576673</v>
      </c>
      <c r="FY253" s="25">
        <v>-0.33246539000032116</v>
      </c>
      <c r="FZ253" s="25">
        <v>0.41386615752050304</v>
      </c>
      <c r="GA253" s="18">
        <f t="shared" si="523"/>
        <v>12.649817668784184</v>
      </c>
      <c r="GB253" s="18">
        <f t="shared" si="524"/>
        <v>6.5129253625675876</v>
      </c>
      <c r="GC253" s="18">
        <f>IF(ISNUMBER(GA253),GC252+GA253*0.5,IF(ISNUMBER(GA454),0,""))</f>
        <v>802.88336241313834</v>
      </c>
      <c r="GD253" s="18">
        <f>IF(ISNUMBER(GB253),GD252+GB253*0.5,IF(ISNUMBER(GB454),0,""))</f>
        <v>895.46129531840074</v>
      </c>
      <c r="GE253" s="18">
        <f>IF(ISNUMBER(GC253), GC253*COS(RADIANS(-$C253+Графики!$B$3))+GD253*SIN(RADIANS(-$C253+Графики!$B$3)),"")</f>
        <v>802.88336241313834</v>
      </c>
      <c r="GF253" s="19">
        <f>IF(ISNUMBER(GC253), GC253*COS(RADIANS(-$C253+Графики!$B$5))+GD253*SIN(RADIANS(-$C253+Графики!$B$5)),"")</f>
        <v>895.46129531840074</v>
      </c>
      <c r="GG253" s="24">
        <v>-0.69665631353440238</v>
      </c>
      <c r="GH253" s="25">
        <v>0.79956297424701017</v>
      </c>
      <c r="GI253" s="25">
        <v>-0.45122007113397744</v>
      </c>
      <c r="GJ253" s="25">
        <v>0.50595581797760303</v>
      </c>
      <c r="GK253" s="18">
        <f t="shared" si="525"/>
        <v>13.056605452668876</v>
      </c>
      <c r="GL253" s="18">
        <f t="shared" si="526"/>
        <v>8.3528382603428568</v>
      </c>
      <c r="GM253" s="18">
        <f>IF(ISNUMBER(GK253),GM252+GK253*0.5,IF(ISNUMBER(GK454),0,""))</f>
        <v>802.35243353497924</v>
      </c>
      <c r="GN253" s="18">
        <f>IF(ISNUMBER(GL253),GN252+GL253*0.5,IF(ISNUMBER(GL454),0,""))</f>
        <v>914.2454824708467</v>
      </c>
      <c r="GO253" s="18">
        <f>IF(ISNUMBER(GM253), GM253*COS(RADIANS(-$C253+Графики!$B$3))+GN253*SIN(RADIANS(-$C253+Графики!$B$3)),"")</f>
        <v>802.35243353497924</v>
      </c>
      <c r="GP253" s="19">
        <f>IF(ISNUMBER(GM253), GM253*COS(RADIANS(-$C253+Графики!$B$5))+GN253*SIN(RADIANS(-$C253+Графики!$B$5)),"")</f>
        <v>914.2454824708467</v>
      </c>
      <c r="GQ253" s="24">
        <v>-0.66908081930348307</v>
      </c>
      <c r="GR253" s="25">
        <v>0.73275965440211743</v>
      </c>
      <c r="GS253" s="25">
        <v>-0.35479310897693839</v>
      </c>
      <c r="GT253" s="25">
        <v>0.50852697887780229</v>
      </c>
      <c r="GU253" s="18">
        <f t="shared" si="527"/>
        <v>12.233060798000231</v>
      </c>
      <c r="GV253" s="18">
        <f t="shared" si="528"/>
        <v>7.5338177460964264</v>
      </c>
      <c r="GW253" s="18">
        <f>IF(ISNUMBER(GU253),GW252+GU253*0.5,IF(ISNUMBER(GU454),0,""))</f>
        <v>799.51135095568543</v>
      </c>
      <c r="GX253" s="18">
        <f>IF(ISNUMBER(GV253),GX252+GV253*0.5,IF(ISNUMBER(GV454),0,""))</f>
        <v>911.76263316714903</v>
      </c>
      <c r="GY253" s="18">
        <f>IF(ISNUMBER(GW253), GW253*COS(RADIANS(-$C253+Графики!$B$3))+GX253*SIN(RADIANS(-$C253+Графики!$B$3)),"")</f>
        <v>799.51135095568543</v>
      </c>
      <c r="GZ253" s="19">
        <f>IF(ISNUMBER(GW253), GW253*COS(RADIANS(-$C253+Графики!$B$5))+GX253*SIN(RADIANS(-$C253+Графики!$B$5)),"")</f>
        <v>911.76263316714903</v>
      </c>
      <c r="HA253" s="24">
        <v>-0.80666912522744738</v>
      </c>
      <c r="HB253" s="25">
        <v>0.74079553081879357</v>
      </c>
      <c r="HC253" s="25">
        <v>-0.39863594205635045</v>
      </c>
      <c r="HD253" s="25">
        <v>0.38015701681468672</v>
      </c>
      <c r="HE253" s="18">
        <f t="shared" si="529"/>
        <v>13.503766213651426</v>
      </c>
      <c r="HF253" s="18">
        <f t="shared" si="530"/>
        <v>6.7961983432485953</v>
      </c>
      <c r="HG253" s="18">
        <f>IF(ISNUMBER(HE253),HG252+HE253*0.5,IF(ISNUMBER(HE454),0,""))</f>
        <v>803.15877001653269</v>
      </c>
      <c r="HH253" s="18">
        <f>IF(ISNUMBER(HF253),HH252+HF253*0.5,IF(ISNUMBER(HF454),0,""))</f>
        <v>903.18526764774151</v>
      </c>
      <c r="HI253" s="18">
        <f>IF(ISNUMBER(HG253), HG253*COS(RADIANS(-$C253+Графики!$B$3))+HH253*SIN(RADIANS(-$C253+Графики!$B$3)),"")</f>
        <v>803.15877001653269</v>
      </c>
      <c r="HJ253" s="19">
        <f>IF(ISNUMBER(HG253), HG253*COS(RADIANS(-$C253+Графики!$B$5))+HH253*SIN(RADIANS(-$C253+Графики!$B$5)),"")</f>
        <v>903.18526764774151</v>
      </c>
      <c r="HK253" s="24">
        <v>-0.67154753235915854</v>
      </c>
      <c r="HL253" s="25">
        <v>0.62537441121869863</v>
      </c>
      <c r="HM253" s="25">
        <v>-0.43981552562348103</v>
      </c>
      <c r="HN253" s="25">
        <v>0.37828938150394187</v>
      </c>
      <c r="HO253" s="18">
        <f t="shared" si="531"/>
        <v>11.317537410224075</v>
      </c>
      <c r="HP253" s="18">
        <f t="shared" si="532"/>
        <v>7.1392514800105671</v>
      </c>
      <c r="HQ253" s="18">
        <f>IF(ISNUMBER(HO253),HQ252+HO253*0.5,IF(ISNUMBER(HO454),0,""))</f>
        <v>799.23898315120005</v>
      </c>
      <c r="HR253" s="18">
        <f>IF(ISNUMBER(HP253),HR252+HP253*0.5,IF(ISNUMBER(HP454),0,""))</f>
        <v>920.46415558793012</v>
      </c>
      <c r="HS253" s="18">
        <f>IF(ISNUMBER(HQ253), HQ253*COS(RADIANS(-$C253+Графики!$B$3))+HR253*SIN(RADIANS(-$C253+Графики!$B$3)),"")</f>
        <v>799.23898315120005</v>
      </c>
      <c r="HT253" s="19">
        <f>IF(ISNUMBER(HQ253), HQ253*COS(RADIANS(-$C253+Графики!$B$5))+HR253*SIN(RADIANS(-$C253+Графики!$B$5)),"")</f>
        <v>920.46415558793012</v>
      </c>
      <c r="HU253" s="24">
        <v>-0.79399437628157932</v>
      </c>
      <c r="HV253" s="25">
        <v>0.6683411445659424</v>
      </c>
      <c r="HW253" s="25">
        <v>-0.48623844807141847</v>
      </c>
      <c r="HX253" s="25">
        <v>0.39894435093441849</v>
      </c>
      <c r="HY253" s="18">
        <f t="shared" si="533"/>
        <v>12.760938443280441</v>
      </c>
      <c r="HZ253" s="18">
        <f t="shared" si="534"/>
        <v>7.7246003398299043</v>
      </c>
      <c r="IA253" s="18">
        <f>IF(ISNUMBER(HY253),IA252+HY253*0.5,IF(ISNUMBER(HY454),0,""))</f>
        <v>800.10581094740655</v>
      </c>
      <c r="IB253" s="18">
        <f>IF(ISNUMBER(HZ253),IB252+HZ253*0.5,IF(ISNUMBER(HZ454),0,""))</f>
        <v>898.22578114912676</v>
      </c>
      <c r="IC253" s="18">
        <f>IF(ISNUMBER(IA253), IA253*COS(RADIANS(-$C253+Графики!$B$3))+IB253*SIN(RADIANS(-$C253+Графики!$B$3)),"")</f>
        <v>800.10581094740655</v>
      </c>
      <c r="ID253" s="19">
        <f>IF(ISNUMBER(IA253), IA253*COS(RADIANS(-$C253+Графики!$B$5))+IB253*SIN(RADIANS(-$C253+Графики!$B$5)),"")</f>
        <v>898.22578114912676</v>
      </c>
      <c r="IE253" s="24">
        <v>-0.75556700966114565</v>
      </c>
      <c r="IF253" s="25">
        <v>0.7872093706961637</v>
      </c>
      <c r="IG253" s="25">
        <v>-0.41765877528138406</v>
      </c>
      <c r="IH253" s="25">
        <v>0.34545086763116828</v>
      </c>
      <c r="II253" s="18">
        <f t="shared" si="535"/>
        <v>13.462857009295238</v>
      </c>
      <c r="IJ253" s="18">
        <f t="shared" si="536"/>
        <v>6.6593386902378002</v>
      </c>
      <c r="IK253" s="18">
        <f>IF(ISNUMBER(II253),IK252+II253*0.5,IF(ISNUMBER(II454),0,""))</f>
        <v>795.96211639861963</v>
      </c>
      <c r="IL253" s="18">
        <f>IF(ISNUMBER(IJ253),IL252+IJ253*0.5,IF(ISNUMBER(IJ454),0,""))</f>
        <v>901.91251032094249</v>
      </c>
      <c r="IM253" s="18">
        <f>IF(ISNUMBER(IK253), IK253*COS(RADIANS(-$C253+Графики!$B$3))+IL253*SIN(RADIANS(-$C253+Графики!$B$3)),"")</f>
        <v>795.96211639861963</v>
      </c>
      <c r="IN253" s="19">
        <f>IF(ISNUMBER(IK253), IK253*COS(RADIANS(-$C253+Графики!$B$5))+IL253*SIN(RADIANS(-$C253+Графики!$B$5)),"")</f>
        <v>901.91251032094249</v>
      </c>
      <c r="IO253" s="24">
        <v>-0.68225713745223082</v>
      </c>
      <c r="IP253" s="25">
        <v>0.6663697525520379</v>
      </c>
      <c r="IQ253" s="25">
        <v>-0.33946946008094014</v>
      </c>
      <c r="IR253" s="25">
        <v>0.38101107122953348</v>
      </c>
      <c r="IS253" s="18">
        <f t="shared" si="537"/>
        <v>11.768718122228885</v>
      </c>
      <c r="IT253" s="18">
        <f t="shared" si="538"/>
        <v>6.2873373094923846</v>
      </c>
      <c r="IU253" s="18">
        <f>IF(ISNUMBER(IS253),IU252+IS253*0.5,IF(ISNUMBER(IS454),0,""))</f>
        <v>790.74001550290325</v>
      </c>
      <c r="IV253" s="18">
        <f>IF(ISNUMBER(IT253),IV252+IT253*0.5,IF(ISNUMBER(IT454),0,""))</f>
        <v>908.16286805502568</v>
      </c>
      <c r="IW253" s="18">
        <f>IF(ISNUMBER(IU253), IU253*COS(RADIANS(-$C253+Графики!$B$3))+IV253*SIN(RADIANS(-$C253+Графики!$B$3)),"")</f>
        <v>790.74001550290325</v>
      </c>
      <c r="IX253" s="19">
        <f>IF(ISNUMBER(IU253), IU253*COS(RADIANS(-$C253+Графики!$B$5))+IV253*SIN(RADIANS(-$C253+Графики!$B$5)),"")</f>
        <v>908.16286805502568</v>
      </c>
    </row>
    <row r="254" spans="1:258" s="88" customFormat="1" x14ac:dyDescent="0.25">
      <c r="A254" s="44">
        <v>254</v>
      </c>
      <c r="B254" s="50">
        <v>0</v>
      </c>
      <c r="C254" s="11">
        <f>IF(Графики!$A$7="Расчитывать с учетом закручивания скважины",B254,0)</f>
        <v>0</v>
      </c>
      <c r="D254" s="47">
        <v>125.5</v>
      </c>
      <c r="E254" s="34">
        <f>IF(ISNUMBER(INDEX($I$1:$IX$303,$A254,E$1) ),INDEX($I$1:$IX$303,$A254,E$1),0)</f>
        <v>8.8536860586834507</v>
      </c>
      <c r="F254" s="35">
        <f>IF(ISNUMBER(INDEX($I$1:$IX$303,$A254,F$1) ),INDEX($I$1:$IX$303,$A254,F$1),0)</f>
        <v>8.7097567450617444</v>
      </c>
      <c r="G254" s="35">
        <f>IF(ISNUMBER(INDEX($I$1:$IX$303,$A254,G$1) ),INDEX($I$1:$IX$303,$A254,G$1)-$G$305,0)</f>
        <v>-174.02192222647159</v>
      </c>
      <c r="H254" s="36">
        <f>IF(ISNUMBER(INDEX($I$1:$IX$303,$A254,H$1) ),INDEX($I$1:$IX$303,$A254,H$1)-$H$305,0)</f>
        <v>-237.98641498116353</v>
      </c>
      <c r="I254" s="29">
        <v>-0.4924792707193254</v>
      </c>
      <c r="J254" s="25">
        <v>0.52209167315790539</v>
      </c>
      <c r="K254" s="25">
        <v>-0.4734309505958183</v>
      </c>
      <c r="L254" s="25">
        <v>0.52464627283086418</v>
      </c>
      <c r="M254" s="18">
        <f t="shared" si="489"/>
        <v>8.8536860586834507</v>
      </c>
      <c r="N254" s="18">
        <f t="shared" si="490"/>
        <v>8.7097567450617444</v>
      </c>
      <c r="O254" s="18">
        <f>IF(ISNUMBER(M254),O253+M254*0.5,IF(ISNUMBER(M455),0,""))</f>
        <v>803.89423366294307</v>
      </c>
      <c r="P254" s="18">
        <f>IF(ISNUMBER(N254),P253+N254*0.5,IF(ISNUMBER(N455),0,""))</f>
        <v>917.44324850287398</v>
      </c>
      <c r="Q254" s="18">
        <f>IF(ISNUMBER(O254), O254*COS(RADIANS(-$C254+Графики!$B$3))+P254*SIN(RADIANS(-$C254+Графики!$B$3)),"")</f>
        <v>803.89423366294307</v>
      </c>
      <c r="R254" s="19">
        <f>IF(ISNUMBER(O254), O254*COS(RADIANS(-$C254+Графики!$B$5))+P254*SIN(RADIANS(-$C254+Графики!$B$5)),"")</f>
        <v>917.44324850287398</v>
      </c>
      <c r="S254" s="29">
        <v>-0.45831418387005718</v>
      </c>
      <c r="T254" s="25">
        <v>0.38132209337599898</v>
      </c>
      <c r="U254" s="25">
        <v>-0.59995312576672288</v>
      </c>
      <c r="V254" s="25">
        <v>0.52845935734537408</v>
      </c>
      <c r="W254" s="18">
        <f t="shared" si="491"/>
        <v>7.3271432148917244</v>
      </c>
      <c r="X254" s="18">
        <f t="shared" si="492"/>
        <v>9.8470974306728287</v>
      </c>
      <c r="Y254" s="18">
        <f>IF(ISNUMBER(W254),Y253+W254*0.5,IF(ISNUMBER(W455),0,""))</f>
        <v>802.34171584787293</v>
      </c>
      <c r="Z254" s="18">
        <f>IF(ISNUMBER(X254),Z253+X254*0.5,IF(ISNUMBER(X455),0,""))</f>
        <v>916.63622108080199</v>
      </c>
      <c r="AA254" s="18">
        <f>IF(ISNUMBER(Y254), Y254*COS(RADIANS(-$C254+Графики!$B$3))+Z254*SIN(RADIANS(-$C254+Графики!$B$3)),"")</f>
        <v>802.34171584787293</v>
      </c>
      <c r="AB254" s="18">
        <f>IF(ISNUMBER(Y254), Y254*COS(RADIANS(-$C254+Графики!$B$5))+Z254*SIN(RADIANS(-$C254+Графики!$B$5)),"")</f>
        <v>916.63622108080199</v>
      </c>
      <c r="AC254" s="24">
        <v>-0.5102257487671561</v>
      </c>
      <c r="AD254" s="25">
        <v>0.45694087371095704</v>
      </c>
      <c r="AE254" s="25">
        <v>-0.4788945253471113</v>
      </c>
      <c r="AF254" s="25">
        <v>0.40502515019986585</v>
      </c>
      <c r="AG254" s="18">
        <f t="shared" si="493"/>
        <v>8.4400207829349849</v>
      </c>
      <c r="AH254" s="18">
        <f t="shared" si="494"/>
        <v>7.7135778366207637</v>
      </c>
      <c r="AI254" s="18">
        <f>IF(ISNUMBER(AG254),AI253+AG254*0.5,IF(ISNUMBER(AG455),0,""))</f>
        <v>800.85135615302647</v>
      </c>
      <c r="AJ254" s="18">
        <f>IF(ISNUMBER(AH254),AJ253+AH254*0.5,IF(ISNUMBER(AH455),0,""))</f>
        <v>917.65904957570569</v>
      </c>
      <c r="AK254" s="18">
        <f>IF(ISNUMBER(AI254), AI254*COS(RADIANS(-$C254+Графики!$B$3))+AJ254*SIN(RADIANS(-$C254+Графики!$B$3)),"")</f>
        <v>800.85135615302647</v>
      </c>
      <c r="AL254" s="19">
        <f>IF(ISNUMBER(AI254), AI254*COS(RADIANS(-$C254+Графики!$B$5))+AJ254*SIN(RADIANS(-$C254+Графики!$B$5)),"")</f>
        <v>917.65904957570569</v>
      </c>
      <c r="AM254" s="24">
        <v>-0.54836005938394949</v>
      </c>
      <c r="AN254" s="25">
        <v>0.42531041818019932</v>
      </c>
      <c r="AO254" s="25">
        <v>-0.53226797197726428</v>
      </c>
      <c r="AP254" s="25">
        <v>0.44397760015188803</v>
      </c>
      <c r="AQ254" s="18">
        <f t="shared" si="495"/>
        <v>8.4967755904293103</v>
      </c>
      <c r="AR254" s="18">
        <f t="shared" si="496"/>
        <v>8.5192467164391275</v>
      </c>
      <c r="AS254" s="18">
        <f>IF(ISNUMBER(AQ254),AS253+AQ254*0.5,IF(ISNUMBER(AQ455),0,""))</f>
        <v>793.33914008421459</v>
      </c>
      <c r="AT254" s="18">
        <f>IF(ISNUMBER(AR254),AT253+AR254*0.5,IF(ISNUMBER(AR455),0,""))</f>
        <v>905.46568260861284</v>
      </c>
      <c r="AU254" s="18">
        <f>IF(ISNUMBER(AS254), AS254*COS(RADIANS(-$C254+Графики!$B$3))+AT254*SIN(RADIANS(-$C254+Графики!$B$3)),"")</f>
        <v>793.33914008421459</v>
      </c>
      <c r="AV254" s="19">
        <f>IF(ISNUMBER(AS254), AS254*COS(RADIANS(-$C254+Графики!$B$5))+AT254*SIN(RADIANS(-$C254+Графики!$B$5)),"")</f>
        <v>905.46568260861284</v>
      </c>
      <c r="AW254" s="24">
        <v>-0.59095669183922273</v>
      </c>
      <c r="AX254" s="25">
        <v>0.55547214968697867</v>
      </c>
      <c r="AY254" s="25">
        <v>-0.44300600057280182</v>
      </c>
      <c r="AZ254" s="25">
        <v>0.5308727607940974</v>
      </c>
      <c r="BA254" s="18">
        <f t="shared" si="497"/>
        <v>10.004312072348354</v>
      </c>
      <c r="BB254" s="18">
        <f t="shared" si="498"/>
        <v>8.4985931438706928</v>
      </c>
      <c r="BC254" s="18">
        <f>IF(ISNUMBER(BA254),BC253+BA254*0.5,IF(ISNUMBER(BA455),0,""))</f>
        <v>790.07148803425218</v>
      </c>
      <c r="BD254" s="18">
        <f>IF(ISNUMBER(BB254),BD253+BB254*0.5,IF(ISNUMBER(BB455),0,""))</f>
        <v>913.29969778228542</v>
      </c>
      <c r="BE254" s="18">
        <f>IF(ISNUMBER(BC254), BC254*COS(RADIANS(-$C254+Графики!$B$3))+BD254*SIN(RADIANS(-$C254+Графики!$B$3)),"")</f>
        <v>790.07148803425218</v>
      </c>
      <c r="BF254" s="19">
        <f>IF(ISNUMBER(BC254), BC254*COS(RADIANS(-$C254+Графики!$B$5))+BD254*SIN(RADIANS(-$C254+Графики!$B$5)),"")</f>
        <v>913.29969778228542</v>
      </c>
      <c r="BG254" s="24">
        <v>-0.48200335690776597</v>
      </c>
      <c r="BH254" s="25">
        <v>0.46254357843399652</v>
      </c>
      <c r="BI254" s="25">
        <v>-0.55120314239743684</v>
      </c>
      <c r="BJ254" s="25">
        <v>0.42654476018186693</v>
      </c>
      <c r="BK254" s="18">
        <f t="shared" si="499"/>
        <v>8.2426336423392605</v>
      </c>
      <c r="BL254" s="18">
        <f t="shared" si="500"/>
        <v>8.5323565463449746</v>
      </c>
      <c r="BM254" s="18">
        <f>IF(ISNUMBER(BK254),BM253+BK254*0.5,IF(ISNUMBER(BK455),0,""))</f>
        <v>800.83609085060891</v>
      </c>
      <c r="BN254" s="18">
        <f>IF(ISNUMBER(BL254),BN253+BL254*0.5,IF(ISNUMBER(BL455),0,""))</f>
        <v>900.9696902037939</v>
      </c>
      <c r="BO254" s="18">
        <f>IF(ISNUMBER(BM254), BM254*COS(RADIANS(-$C254+Графики!$B$3))+BN254*SIN(RADIANS(-$C254+Графики!$B$3)),"")</f>
        <v>800.83609085060891</v>
      </c>
      <c r="BP254" s="19">
        <f>IF(ISNUMBER(BM254), BM254*COS(RADIANS(-$C254+Графики!$B$5))+BN254*SIN(RADIANS(-$C254+Графики!$B$5)),"")</f>
        <v>900.9696902037939</v>
      </c>
      <c r="BQ254" s="24">
        <v>-0.61508997753892725</v>
      </c>
      <c r="BR254" s="25">
        <v>0.40469514516423954</v>
      </c>
      <c r="BS254" s="25">
        <v>-0.58039635205761864</v>
      </c>
      <c r="BT254" s="25">
        <v>0.45761022146407926</v>
      </c>
      <c r="BU254" s="18">
        <f t="shared" si="501"/>
        <v>8.8991865602059956</v>
      </c>
      <c r="BV254" s="18">
        <f t="shared" si="502"/>
        <v>9.0581923060153855</v>
      </c>
      <c r="BW254" s="18">
        <f>IF(ISNUMBER(BU254),BW253+BU254*0.5,IF(ISNUMBER(BU455),0,""))</f>
        <v>803.89570564976339</v>
      </c>
      <c r="BX254" s="18">
        <f>IF(ISNUMBER(BV254),BX253+BV254*0.5,IF(ISNUMBER(BV455),0,""))</f>
        <v>912.04034787626631</v>
      </c>
      <c r="BY254" s="18">
        <f>IF(ISNUMBER(BW254), BW254*COS(RADIANS(-$C254+Графики!$B$3))+BX254*SIN(RADIANS(-$C254+Графики!$B$3)),"")</f>
        <v>803.89570564976339</v>
      </c>
      <c r="BZ254" s="19">
        <f>IF(ISNUMBER(BW254), BW254*COS(RADIANS(-$C254+Графики!$B$5))+BX254*SIN(RADIANS(-$C254+Графики!$B$5)),"")</f>
        <v>912.04034787626631</v>
      </c>
      <c r="CA254" s="29">
        <v>-0.5207024490359724</v>
      </c>
      <c r="CB254" s="25">
        <v>0.38963094151065669</v>
      </c>
      <c r="CC254" s="25">
        <v>-0.54277501946476814</v>
      </c>
      <c r="CD254" s="25">
        <v>0.52213727364440787</v>
      </c>
      <c r="CE254" s="18">
        <f t="shared" si="503"/>
        <v>7.9440739193875638</v>
      </c>
      <c r="CF254" s="18">
        <f t="shared" si="504"/>
        <v>9.2929791185496224</v>
      </c>
      <c r="CG254" s="18">
        <f>IF(ISNUMBER(CE254),CG253+CE254*0.5,IF(ISNUMBER(CE455),0,""))</f>
        <v>809.33527712119155</v>
      </c>
      <c r="CH254" s="18">
        <f>IF(ISNUMBER(CF254),CH253+CF254*0.5,IF(ISNUMBER(CF455),0,""))</f>
        <v>924.57550747720018</v>
      </c>
      <c r="CI254" s="18">
        <f>IF(ISNUMBER(CG254), CG254*COS(RADIANS(-$C254+Графики!$B$3))+CH254*SIN(RADIANS(-$C254+Графики!$B$3)),"")</f>
        <v>809.33527712119155</v>
      </c>
      <c r="CJ254" s="19">
        <f>IF(ISNUMBER(CG254), CG254*COS(RADIANS(-$C254+Графики!$B$5))+CH254*SIN(RADIANS(-$C254+Графики!$B$5)),"")</f>
        <v>924.57550747720018</v>
      </c>
      <c r="CK254" s="24">
        <v>-0.49662226185726754</v>
      </c>
      <c r="CL254" s="25">
        <v>0.51456097103176468</v>
      </c>
      <c r="CM254" s="25">
        <v>-0.4576445722336816</v>
      </c>
      <c r="CN254" s="25">
        <v>0.53739214609844421</v>
      </c>
      <c r="CO254" s="18">
        <f t="shared" si="505"/>
        <v>8.824123858118968</v>
      </c>
      <c r="CP254" s="18">
        <f t="shared" si="506"/>
        <v>8.6832243360166856</v>
      </c>
      <c r="CQ254" s="18">
        <f>IF(ISNUMBER(CO254),CQ253+CO254*0.5,IF(ISNUMBER(CO455),0,""))</f>
        <v>803.42236913076397</v>
      </c>
      <c r="CR254" s="18">
        <f>IF(ISNUMBER(CP254),CR253+CP254*0.5,IF(ISNUMBER(CP455),0,""))</f>
        <v>915.25566499968068</v>
      </c>
      <c r="CS254" s="18">
        <f>IF(ISNUMBER(CQ254), CQ254*COS(RADIANS(-$C254+Графики!$B$3))+CR254*SIN(RADIANS(-$C254+Графики!$B$3)),"")</f>
        <v>803.42236913076397</v>
      </c>
      <c r="CT254" s="19">
        <f>IF(ISNUMBER(CQ254), CQ254*COS(RADIANS(-$C254+Графики!$B$5))+CR254*SIN(RADIANS(-$C254+Графики!$B$5)),"")</f>
        <v>915.25566499968068</v>
      </c>
      <c r="CU254" s="24">
        <v>-0.4751966663362639</v>
      </c>
      <c r="CV254" s="25">
        <v>0.48418720437528973</v>
      </c>
      <c r="CW254" s="25">
        <v>-0.56054971821321842</v>
      </c>
      <c r="CX254" s="25">
        <v>0.44602013176759425</v>
      </c>
      <c r="CY254" s="18">
        <f t="shared" si="507"/>
        <v>8.3721058609780101</v>
      </c>
      <c r="CZ254" s="18">
        <f t="shared" si="508"/>
        <v>8.7838660577082024</v>
      </c>
      <c r="DA254" s="18">
        <f>IF(ISNUMBER(CY254),DA253+CY254*0.5,IF(ISNUMBER(CY455),0,""))</f>
        <v>798.82840578723153</v>
      </c>
      <c r="DB254" s="18">
        <f>IF(ISNUMBER(CZ254),DB253+CZ254*0.5,IF(ISNUMBER(CZ455),0,""))</f>
        <v>919.43818807568732</v>
      </c>
      <c r="DC254" s="18">
        <f>IF(ISNUMBER(DA254), DA254*COS(RADIANS(-$C254+Графики!$B$3))+DB254*SIN(RADIANS(-$C254+Графики!$B$3)),"")</f>
        <v>798.82840578723153</v>
      </c>
      <c r="DD254" s="19">
        <f>IF(ISNUMBER(DA254), DA254*COS(RADIANS(-$C254+Графики!$B$5))+DB254*SIN(RADIANS(-$C254+Графики!$B$5)),"")</f>
        <v>919.43818807568732</v>
      </c>
      <c r="DE254" s="24">
        <v>-0.47235962911364149</v>
      </c>
      <c r="DF254" s="25">
        <v>0.38526457715515205</v>
      </c>
      <c r="DG254" s="25">
        <v>-0.61937060243250464</v>
      </c>
      <c r="DH254" s="25">
        <v>0.43101421958298514</v>
      </c>
      <c r="DI254" s="18">
        <f t="shared" si="509"/>
        <v>7.4841132037059968</v>
      </c>
      <c r="DJ254" s="18">
        <f t="shared" si="510"/>
        <v>9.1662084171994938</v>
      </c>
      <c r="DK254" s="18">
        <f>IF(ISNUMBER(DI254),DK253+DI254*0.5,IF(ISNUMBER(DI455),0,""))</f>
        <v>790.60524157469251</v>
      </c>
      <c r="DL254" s="18">
        <f>IF(ISNUMBER(DJ254),DL253+DJ254*0.5,IF(ISNUMBER(DJ455),0,""))</f>
        <v>917.41900319637796</v>
      </c>
      <c r="DM254" s="18">
        <f>IF(ISNUMBER(DK254), DK254*COS(RADIANS(-$C254+Графики!$B$3))+DL254*SIN(RADIANS(-$C254+Графики!$B$3)),"")</f>
        <v>790.60524157469251</v>
      </c>
      <c r="DN254" s="19">
        <f>IF(ISNUMBER(DK254), DK254*COS(RADIANS(-$C254+Графики!$B$5))+DL254*SIN(RADIANS(-$C254+Графики!$B$5)),"")</f>
        <v>917.41900319637796</v>
      </c>
      <c r="DO254" s="24">
        <v>-0.44923929713937949</v>
      </c>
      <c r="DP254" s="25">
        <v>0.46341066835681666</v>
      </c>
      <c r="DQ254" s="25">
        <v>-0.52390047639210269</v>
      </c>
      <c r="DR254" s="25">
        <v>0.48900649570679255</v>
      </c>
      <c r="DS254" s="18">
        <f t="shared" si="511"/>
        <v>7.9642892099758038</v>
      </c>
      <c r="DT254" s="18">
        <f t="shared" si="512"/>
        <v>8.8391657337956939</v>
      </c>
      <c r="DU254" s="18">
        <f>IF(ISNUMBER(DS254),DU253+DS254*0.5,IF(ISNUMBER(DS455),0,""))</f>
        <v>810.87521343236665</v>
      </c>
      <c r="DV254" s="18">
        <f>IF(ISNUMBER(DT254),DV253+DT254*0.5,IF(ISNUMBER(DT455),0,""))</f>
        <v>917.76828196307292</v>
      </c>
      <c r="DW254" s="18">
        <f>IF(ISNUMBER(DU254), DU254*COS(RADIANS(-$C254+Графики!$B$3))+DV254*SIN(RADIANS(-$C254+Графики!$B$3)),"")</f>
        <v>810.87521343236665</v>
      </c>
      <c r="DX254" s="19">
        <f>IF(ISNUMBER(DU254), DU254*COS(RADIANS(-$C254+Графики!$B$5))+DV254*SIN(RADIANS(-$C254+Графики!$B$5)),"")</f>
        <v>917.76828196307292</v>
      </c>
      <c r="DY254" s="24">
        <v>-0.51995522726840326</v>
      </c>
      <c r="DZ254" s="25">
        <v>0.49506763381428909</v>
      </c>
      <c r="EA254" s="25">
        <v>-0.57530369773517831</v>
      </c>
      <c r="EB254" s="25">
        <v>0.38865605878860032</v>
      </c>
      <c r="EC254" s="18">
        <f t="shared" si="513"/>
        <v>8.8576296256326721</v>
      </c>
      <c r="ED254" s="18">
        <f t="shared" si="514"/>
        <v>8.4120365916124165</v>
      </c>
      <c r="EE254" s="18">
        <f>IF(ISNUMBER(EC254),EE253+EC254*0.5,IF(ISNUMBER(EC455),0,""))</f>
        <v>797.81044072890415</v>
      </c>
      <c r="EF254" s="18">
        <f>IF(ISNUMBER(ED254),EF253+ED254*0.5,IF(ISNUMBER(ED455),0,""))</f>
        <v>911.51104170859389</v>
      </c>
      <c r="EG254" s="18">
        <f>IF(ISNUMBER(EE254), EE254*COS(RADIANS(-$C254+Графики!$B$3))+EF254*SIN(RADIANS(-$C254+Графики!$B$3)),"")</f>
        <v>797.81044072890415</v>
      </c>
      <c r="EH254" s="19">
        <f>IF(ISNUMBER(EE254), EE254*COS(RADIANS(-$C254+Графики!$B$5))+EF254*SIN(RADIANS(-$C254+Графики!$B$5)),"")</f>
        <v>911.51104170859389</v>
      </c>
      <c r="EI254" s="24">
        <v>-0.55308850410725463</v>
      </c>
      <c r="EJ254" s="25">
        <v>0.56529601016729014</v>
      </c>
      <c r="EK254" s="25">
        <v>-0.51143387858176914</v>
      </c>
      <c r="EL254" s="25">
        <v>0.48818591557345092</v>
      </c>
      <c r="EM254" s="18">
        <f t="shared" si="515"/>
        <v>9.7595910991749761</v>
      </c>
      <c r="EN254" s="18">
        <f t="shared" si="516"/>
        <v>8.7232177027488405</v>
      </c>
      <c r="EO254" s="18">
        <f>IF(ISNUMBER(EM254),EO253+EM254*0.5,IF(ISNUMBER(EM455),0,""))</f>
        <v>805.32845411613982</v>
      </c>
      <c r="EP254" s="18">
        <f>IF(ISNUMBER(EN254),EP253+EN254*0.5,IF(ISNUMBER(EN455),0,""))</f>
        <v>913.87427018637436</v>
      </c>
      <c r="EQ254" s="18">
        <f>IF(ISNUMBER(EO254), EO254*COS(RADIANS(-$C254+Графики!$B$3))+EP254*SIN(RADIANS(-$C254+Графики!$B$3)),"")</f>
        <v>805.32845411613982</v>
      </c>
      <c r="ER254" s="19">
        <f>IF(ISNUMBER(EO254), EO254*COS(RADIANS(-$C254+Графики!$B$5))+EP254*SIN(RADIANS(-$C254+Графики!$B$5)),"")</f>
        <v>913.87427018637436</v>
      </c>
      <c r="ES254" s="24">
        <v>-0.62980705114651037</v>
      </c>
      <c r="ET254" s="25">
        <v>0.55046390134898704</v>
      </c>
      <c r="EU254" s="25">
        <v>-0.4601517693999132</v>
      </c>
      <c r="EV254" s="25">
        <v>0.52658495577408349</v>
      </c>
      <c r="EW254" s="18">
        <f t="shared" si="517"/>
        <v>10.29962498337985</v>
      </c>
      <c r="EX254" s="18">
        <f t="shared" si="518"/>
        <v>8.6107959396972014</v>
      </c>
      <c r="EY254" s="18">
        <f>IF(ISNUMBER(EW254),EY253+EW254*0.5,IF(ISNUMBER(EW455),0,""))</f>
        <v>792.07641598150974</v>
      </c>
      <c r="EZ254" s="18">
        <f>IF(ISNUMBER(EX254),EZ253+EX254*0.5,IF(ISNUMBER(EX455),0,""))</f>
        <v>915.2790077357198</v>
      </c>
      <c r="FA254" s="18">
        <f>IF(ISNUMBER(EY254), EY254*COS(RADIANS(-$C254+Графики!$B$3))+EZ254*SIN(RADIANS(-$C254+Графики!$B$3)),"")</f>
        <v>792.07641598150974</v>
      </c>
      <c r="FB254" s="19">
        <f>IF(ISNUMBER(EY254), EY254*COS(RADIANS(-$C254+Графики!$B$5))+EZ254*SIN(RADIANS(-$C254+Графики!$B$5)),"")</f>
        <v>915.2790077357198</v>
      </c>
      <c r="FC254" s="24">
        <v>-0.51517780470045582</v>
      </c>
      <c r="FD254" s="25">
        <v>0.52865761829128066</v>
      </c>
      <c r="FE254" s="25">
        <v>-0.50462443730427509</v>
      </c>
      <c r="FF254" s="25">
        <v>0.41416490940752038</v>
      </c>
      <c r="FG254" s="18">
        <f t="shared" si="519"/>
        <v>9.1090565148479694</v>
      </c>
      <c r="FH254" s="18">
        <f t="shared" si="520"/>
        <v>8.0178637074496582</v>
      </c>
      <c r="FI254" s="18">
        <f>IF(ISNUMBER(FG254),FI253+FG254*0.5,IF(ISNUMBER(FG455),0,""))</f>
        <v>800.9776254321846</v>
      </c>
      <c r="FJ254" s="18">
        <f>IF(ISNUMBER(FH254),FJ253+FH254*0.5,IF(ISNUMBER(FH455),0,""))</f>
        <v>914.90359586933698</v>
      </c>
      <c r="FK254" s="18">
        <f>IF(ISNUMBER(FI254), FI254*COS(RADIANS(-$C254+Графики!$B$3))+FJ254*SIN(RADIANS(-$C254+Графики!$B$3)),"")</f>
        <v>800.9776254321846</v>
      </c>
      <c r="FL254" s="19">
        <f>IF(ISNUMBER(FI254), FI254*COS(RADIANS(-$C254+Графики!$B$5))+FJ254*SIN(RADIANS(-$C254+Графики!$B$5)),"")</f>
        <v>914.90359586933698</v>
      </c>
      <c r="FM254" s="24">
        <v>-0.50843613041074021</v>
      </c>
      <c r="FN254" s="25">
        <v>0.43066590278286887</v>
      </c>
      <c r="FO254" s="25">
        <v>-0.46933046291719549</v>
      </c>
      <c r="FP254" s="25">
        <v>0.54447109148826089</v>
      </c>
      <c r="FQ254" s="18">
        <f t="shared" si="521"/>
        <v>8.1951195122460767</v>
      </c>
      <c r="FR254" s="18">
        <f t="shared" si="522"/>
        <v>8.8469721318879095</v>
      </c>
      <c r="FS254" s="18">
        <f>IF(ISNUMBER(FQ254),FS253+FQ254*0.5,IF(ISNUMBER(FQ455),0,""))</f>
        <v>802.65496293670299</v>
      </c>
      <c r="FT254" s="18">
        <f>IF(ISNUMBER(FR254),FT253+FR254*0.5,IF(ISNUMBER(FR455),0,""))</f>
        <v>910.16100667677813</v>
      </c>
      <c r="FU254" s="18">
        <f>IF(ISNUMBER(FS254), FS254*COS(RADIANS(-$C254+Графики!$B$3))+FT254*SIN(RADIANS(-$C254+Графики!$B$3)),"")</f>
        <v>802.65496293670299</v>
      </c>
      <c r="FV254" s="19">
        <f>IF(ISNUMBER(FS254), FS254*COS(RADIANS(-$C254+Графики!$B$5))+FT254*SIN(RADIANS(-$C254+Графики!$B$5)),"")</f>
        <v>910.16100667677813</v>
      </c>
      <c r="FW254" s="24">
        <v>-0.46902938832992436</v>
      </c>
      <c r="FX254" s="25">
        <v>0.55238153994251249</v>
      </c>
      <c r="FY254" s="25">
        <v>-0.51336781268103304</v>
      </c>
      <c r="FZ254" s="25">
        <v>0.46129459595672084</v>
      </c>
      <c r="GA254" s="18">
        <f t="shared" si="523"/>
        <v>8.9133738275829284</v>
      </c>
      <c r="GB254" s="18">
        <f t="shared" si="524"/>
        <v>8.5054315092296893</v>
      </c>
      <c r="GC254" s="18">
        <f>IF(ISNUMBER(GA254),GC253+GA254*0.5,IF(ISNUMBER(GA455),0,""))</f>
        <v>807.34004932692983</v>
      </c>
      <c r="GD254" s="18">
        <f>IF(ISNUMBER(GB254),GD253+GB254*0.5,IF(ISNUMBER(GB455),0,""))</f>
        <v>899.71401107301563</v>
      </c>
      <c r="GE254" s="18">
        <f>IF(ISNUMBER(GC254), GC254*COS(RADIANS(-$C254+Графики!$B$3))+GD254*SIN(RADIANS(-$C254+Графики!$B$3)),"")</f>
        <v>807.34004932692983</v>
      </c>
      <c r="GF254" s="19">
        <f>IF(ISNUMBER(GC254), GC254*COS(RADIANS(-$C254+Графики!$B$5))+GD254*SIN(RADIANS(-$C254+Графики!$B$5)),"")</f>
        <v>899.71401107301563</v>
      </c>
      <c r="GG254" s="24">
        <v>-0.63000481867660996</v>
      </c>
      <c r="GH254" s="25">
        <v>0.40692116587537996</v>
      </c>
      <c r="GI254" s="25">
        <v>-0.55357629369591832</v>
      </c>
      <c r="GJ254" s="25">
        <v>0.45738544462175168</v>
      </c>
      <c r="GK254" s="18">
        <f t="shared" si="525"/>
        <v>9.0487627747960211</v>
      </c>
      <c r="GL254" s="18">
        <f t="shared" si="526"/>
        <v>8.8221910285841414</v>
      </c>
      <c r="GM254" s="18">
        <f>IF(ISNUMBER(GK254),GM253+GK254*0.5,IF(ISNUMBER(GK455),0,""))</f>
        <v>806.87681492237721</v>
      </c>
      <c r="GN254" s="18">
        <f>IF(ISNUMBER(GL254),GN253+GL254*0.5,IF(ISNUMBER(GL455),0,""))</f>
        <v>918.65657798513871</v>
      </c>
      <c r="GO254" s="18">
        <f>IF(ISNUMBER(GM254), GM254*COS(RADIANS(-$C254+Графики!$B$3))+GN254*SIN(RADIANS(-$C254+Графики!$B$3)),"")</f>
        <v>806.87681492237721</v>
      </c>
      <c r="GP254" s="19">
        <f>IF(ISNUMBER(GM254), GM254*COS(RADIANS(-$C254+Графики!$B$5))+GN254*SIN(RADIANS(-$C254+Графики!$B$5)),"")</f>
        <v>918.65657798513871</v>
      </c>
      <c r="GQ254" s="24">
        <v>-0.58531767464951556</v>
      </c>
      <c r="GR254" s="25">
        <v>0.41982550417500641</v>
      </c>
      <c r="GS254" s="25">
        <v>-0.55989864902456599</v>
      </c>
      <c r="GT254" s="25">
        <v>0.4054669929061554</v>
      </c>
      <c r="GU254" s="18">
        <f t="shared" si="527"/>
        <v>8.7714164828268579</v>
      </c>
      <c r="GV254" s="18">
        <f t="shared" si="528"/>
        <v>8.4243048215199554</v>
      </c>
      <c r="GW254" s="18">
        <f>IF(ISNUMBER(GU254),GW253+GU254*0.5,IF(ISNUMBER(GU455),0,""))</f>
        <v>803.89705919709888</v>
      </c>
      <c r="GX254" s="18">
        <f>IF(ISNUMBER(GV254),GX253+GV254*0.5,IF(ISNUMBER(GV455),0,""))</f>
        <v>915.97478557790896</v>
      </c>
      <c r="GY254" s="18">
        <f>IF(ISNUMBER(GW254), GW254*COS(RADIANS(-$C254+Графики!$B$3))+GX254*SIN(RADIANS(-$C254+Графики!$B$3)),"")</f>
        <v>803.89705919709888</v>
      </c>
      <c r="GZ254" s="19">
        <f>IF(ISNUMBER(GW254), GW254*COS(RADIANS(-$C254+Графики!$B$5))+GX254*SIN(RADIANS(-$C254+Графики!$B$5)),"")</f>
        <v>915.97478557790896</v>
      </c>
      <c r="HA254" s="24">
        <v>-0.52411051265446307</v>
      </c>
      <c r="HB254" s="25">
        <v>0.54932941948088965</v>
      </c>
      <c r="HC254" s="25">
        <v>-0.57268615644863496</v>
      </c>
      <c r="HD254" s="25">
        <v>0.37797368967284761</v>
      </c>
      <c r="HE254" s="18">
        <f t="shared" si="529"/>
        <v>9.3673935685577483</v>
      </c>
      <c r="HF254" s="18">
        <f t="shared" si="530"/>
        <v>8.2959770283847778</v>
      </c>
      <c r="HG254" s="18">
        <f>IF(ISNUMBER(HE254),HG253+HE254*0.5,IF(ISNUMBER(HE455),0,""))</f>
        <v>807.84246680081151</v>
      </c>
      <c r="HH254" s="18">
        <f>IF(ISNUMBER(HF254),HH253+HF254*0.5,IF(ISNUMBER(HF455),0,""))</f>
        <v>907.33325616193395</v>
      </c>
      <c r="HI254" s="18">
        <f>IF(ISNUMBER(HG254), HG254*COS(RADIANS(-$C254+Графики!$B$3))+HH254*SIN(RADIANS(-$C254+Графики!$B$3)),"")</f>
        <v>807.84246680081151</v>
      </c>
      <c r="HJ254" s="19">
        <f>IF(ISNUMBER(HG254), HG254*COS(RADIANS(-$C254+Графики!$B$5))+HH254*SIN(RADIANS(-$C254+Графики!$B$5)),"")</f>
        <v>907.33325616193395</v>
      </c>
      <c r="HK254" s="24">
        <v>-0.53589104400633203</v>
      </c>
      <c r="HL254" s="25">
        <v>0.4652861688040828</v>
      </c>
      <c r="HM254" s="25">
        <v>-0.42912173977950074</v>
      </c>
      <c r="HN254" s="25">
        <v>0.44255868071568094</v>
      </c>
      <c r="HO254" s="18">
        <f t="shared" si="531"/>
        <v>8.7368082265135438</v>
      </c>
      <c r="HP254" s="18">
        <f t="shared" si="532"/>
        <v>7.6067733210400261</v>
      </c>
      <c r="HQ254" s="18">
        <f>IF(ISNUMBER(HO254),HQ253+HO254*0.5,IF(ISNUMBER(HO455),0,""))</f>
        <v>803.60738726445686</v>
      </c>
      <c r="HR254" s="18">
        <f>IF(ISNUMBER(HP254),HR253+HP254*0.5,IF(ISNUMBER(HP455),0,""))</f>
        <v>924.26754224845013</v>
      </c>
      <c r="HS254" s="18">
        <f>IF(ISNUMBER(HQ254), HQ254*COS(RADIANS(-$C254+Графики!$B$3))+HR254*SIN(RADIANS(-$C254+Графики!$B$3)),"")</f>
        <v>803.60738726445686</v>
      </c>
      <c r="HT254" s="19">
        <f>IF(ISNUMBER(HQ254), HQ254*COS(RADIANS(-$C254+Графики!$B$5))+HR254*SIN(RADIANS(-$C254+Графики!$B$5)),"")</f>
        <v>924.26754224845013</v>
      </c>
      <c r="HU254" s="24">
        <v>-0.62793403848709628</v>
      </c>
      <c r="HV254" s="25">
        <v>0.48445951543538901</v>
      </c>
      <c r="HW254" s="25">
        <v>-0.55534567687855041</v>
      </c>
      <c r="HX254" s="25">
        <v>0.5440237892745704</v>
      </c>
      <c r="HY254" s="18">
        <f t="shared" si="533"/>
        <v>9.7073125840424481</v>
      </c>
      <c r="HZ254" s="18">
        <f t="shared" si="534"/>
        <v>9.5936612699325536</v>
      </c>
      <c r="IA254" s="18">
        <f>IF(ISNUMBER(HY254),IA253+HY254*0.5,IF(ISNUMBER(HY455),0,""))</f>
        <v>804.95946723942779</v>
      </c>
      <c r="IB254" s="18">
        <f>IF(ISNUMBER(HZ254),IB253+HZ254*0.5,IF(ISNUMBER(HZ455),0,""))</f>
        <v>903.02261178409299</v>
      </c>
      <c r="IC254" s="18">
        <f>IF(ISNUMBER(IA254), IA254*COS(RADIANS(-$C254+Графики!$B$3))+IB254*SIN(RADIANS(-$C254+Графики!$B$3)),"")</f>
        <v>804.95946723942779</v>
      </c>
      <c r="ID254" s="19">
        <f>IF(ISNUMBER(IA254), IA254*COS(RADIANS(-$C254+Графики!$B$5))+IB254*SIN(RADIANS(-$C254+Графики!$B$5)),"")</f>
        <v>903.02261178409299</v>
      </c>
      <c r="IE254" s="24">
        <v>-0.56307241378299822</v>
      </c>
      <c r="IF254" s="25">
        <v>0.46068773571477539</v>
      </c>
      <c r="IG254" s="25">
        <v>-0.49998984705785277</v>
      </c>
      <c r="IH254" s="25">
        <v>0.51087288543220188</v>
      </c>
      <c r="II254" s="18">
        <f t="shared" si="535"/>
        <v>8.933873833935106</v>
      </c>
      <c r="IJ254" s="18">
        <f t="shared" si="536"/>
        <v>8.8213270733688081</v>
      </c>
      <c r="IK254" s="18">
        <f>IF(ISNUMBER(II254),IK253+II254*0.5,IF(ISNUMBER(II455),0,""))</f>
        <v>800.42905331558723</v>
      </c>
      <c r="IL254" s="18">
        <f>IF(ISNUMBER(IJ254),IL253+IJ254*0.5,IF(ISNUMBER(IJ455),0,""))</f>
        <v>906.3231738576269</v>
      </c>
      <c r="IM254" s="18">
        <f>IF(ISNUMBER(IK254), IK254*COS(RADIANS(-$C254+Графики!$B$3))+IL254*SIN(RADIANS(-$C254+Графики!$B$3)),"")</f>
        <v>800.42905331558723</v>
      </c>
      <c r="IN254" s="19">
        <f>IF(ISNUMBER(IK254), IK254*COS(RADIANS(-$C254+Графики!$B$5))+IL254*SIN(RADIANS(-$C254+Графики!$B$5)),"")</f>
        <v>906.3231738576269</v>
      </c>
      <c r="IO254" s="24">
        <v>-0.4644301903778657</v>
      </c>
      <c r="IP254" s="25">
        <v>0.39779725283679512</v>
      </c>
      <c r="IQ254" s="25">
        <v>-0.54596358330442929</v>
      </c>
      <c r="IR254" s="25">
        <v>0.4523031152797532</v>
      </c>
      <c r="IS254" s="18">
        <f t="shared" si="537"/>
        <v>7.5242828930953145</v>
      </c>
      <c r="IT254" s="18">
        <f t="shared" si="538"/>
        <v>8.7114101650067202</v>
      </c>
      <c r="IU254" s="18">
        <f>IF(ISNUMBER(IS254),IU253+IS254*0.5,IF(ISNUMBER(IS455),0,""))</f>
        <v>794.50215694945086</v>
      </c>
      <c r="IV254" s="18">
        <f>IF(ISNUMBER(IT254),IV253+IT254*0.5,IF(ISNUMBER(IT455),0,""))</f>
        <v>912.51857313752907</v>
      </c>
      <c r="IW254" s="18">
        <f>IF(ISNUMBER(IU254), IU254*COS(RADIANS(-$C254+Графики!$B$3))+IV254*SIN(RADIANS(-$C254+Графики!$B$3)),"")</f>
        <v>794.50215694945086</v>
      </c>
      <c r="IX254" s="19">
        <f>IF(ISNUMBER(IU254), IU254*COS(RADIANS(-$C254+Графики!$B$5))+IV254*SIN(RADIANS(-$C254+Графики!$B$5)),"")</f>
        <v>912.51857313752907</v>
      </c>
    </row>
    <row r="255" spans="1:258" s="88" customFormat="1" x14ac:dyDescent="0.25">
      <c r="A255" s="44">
        <v>255</v>
      </c>
      <c r="B255" s="50">
        <v>0</v>
      </c>
      <c r="C255" s="11">
        <f>IF(Графики!$A$7="Расчитывать с учетом закручивания скважины",B255,0)</f>
        <v>0</v>
      </c>
      <c r="D255" s="47">
        <v>126</v>
      </c>
      <c r="E255" s="34">
        <f>IF(ISNUMBER(INDEX($I$1:$IX$303,$A255,E$1) ),INDEX($I$1:$IX$303,$A255,E$1),0)</f>
        <v>6.9390834052649071</v>
      </c>
      <c r="F255" s="35">
        <f>IF(ISNUMBER(INDEX($I$1:$IX$303,$A255,F$1) ),INDEX($I$1:$IX$303,$A255,F$1),0)</f>
        <v>6.9796633763323159</v>
      </c>
      <c r="G255" s="35">
        <f>IF(ISNUMBER(INDEX($I$1:$IX$303,$A255,G$1) ),INDEX($I$1:$IX$303,$A255,G$1)-$G$305,0)</f>
        <v>-170.55238052383913</v>
      </c>
      <c r="H255" s="36">
        <f>IF(ISNUMBER(INDEX($I$1:$IX$303,$A255,H$1) ),INDEX($I$1:$IX$303,$A255,H$1)-$H$305,0)</f>
        <v>-234.49658329299734</v>
      </c>
      <c r="I255" s="29">
        <v>-0.36394110562833526</v>
      </c>
      <c r="J255" s="25">
        <v>0.43122566141035079</v>
      </c>
      <c r="K255" s="25">
        <v>-0.37112117754897511</v>
      </c>
      <c r="L255" s="25">
        <v>0.42869582425337105</v>
      </c>
      <c r="M255" s="18">
        <f t="shared" si="489"/>
        <v>6.9390834052649071</v>
      </c>
      <c r="N255" s="18">
        <f t="shared" si="490"/>
        <v>6.9796633763323159</v>
      </c>
      <c r="O255" s="18">
        <f>IF(ISNUMBER(M255),O254+M255*0.5,IF(ISNUMBER(M456),0,""))</f>
        <v>807.36377536557552</v>
      </c>
      <c r="P255" s="18">
        <f>IF(ISNUMBER(N255),P254+N255*0.5,IF(ISNUMBER(N456),0,""))</f>
        <v>920.93308019104018</v>
      </c>
      <c r="Q255" s="18">
        <f>IF(ISNUMBER(O255), O255*COS(RADIANS(-$C255+Графики!$B$3))+P255*SIN(RADIANS(-$C255+Графики!$B$3)),"")</f>
        <v>807.36377536557552</v>
      </c>
      <c r="R255" s="19">
        <f>IF(ISNUMBER(O255), O255*COS(RADIANS(-$C255+Графики!$B$5))+P255*SIN(RADIANS(-$C255+Графики!$B$5)),"")</f>
        <v>920.93308019104018</v>
      </c>
      <c r="S255" s="29">
        <v>-0.44211421897324032</v>
      </c>
      <c r="T255" s="25">
        <v>0.33860071222756916</v>
      </c>
      <c r="U255" s="25">
        <v>-0.41783596657676658</v>
      </c>
      <c r="V255" s="25">
        <v>0.29596697172934983</v>
      </c>
      <c r="W255" s="18">
        <f t="shared" si="491"/>
        <v>6.8129703275869957</v>
      </c>
      <c r="X255" s="18">
        <f t="shared" si="492"/>
        <v>6.2290654586280469</v>
      </c>
      <c r="Y255" s="18">
        <f>IF(ISNUMBER(W255),Y254+W255*0.5,IF(ISNUMBER(W456),0,""))</f>
        <v>805.74820101166642</v>
      </c>
      <c r="Z255" s="18">
        <f>IF(ISNUMBER(X255),Z254+X255*0.5,IF(ISNUMBER(X456),0,""))</f>
        <v>919.75075381011607</v>
      </c>
      <c r="AA255" s="18">
        <f>IF(ISNUMBER(Y255), Y255*COS(RADIANS(-$C255+Графики!$B$3))+Z255*SIN(RADIANS(-$C255+Графики!$B$3)),"")</f>
        <v>805.74820101166642</v>
      </c>
      <c r="AB255" s="18">
        <f>IF(ISNUMBER(Y255), Y255*COS(RADIANS(-$C255+Графики!$B$5))+Z255*SIN(RADIANS(-$C255+Графики!$B$5)),"")</f>
        <v>919.75075381011607</v>
      </c>
      <c r="AC255" s="24">
        <v>-0.31092879747317648</v>
      </c>
      <c r="AD255" s="25">
        <v>0.40949441858299329</v>
      </c>
      <c r="AE255" s="25">
        <v>-0.33084194894082564</v>
      </c>
      <c r="AF255" s="25">
        <v>0.41498437002819888</v>
      </c>
      <c r="AG255" s="18">
        <f t="shared" si="493"/>
        <v>6.2868371494280977</v>
      </c>
      <c r="AH255" s="18">
        <f t="shared" si="494"/>
        <v>6.5085165051631702</v>
      </c>
      <c r="AI255" s="18">
        <f>IF(ISNUMBER(AG255),AI254+AG255*0.5,IF(ISNUMBER(AG456),0,""))</f>
        <v>803.99477472774049</v>
      </c>
      <c r="AJ255" s="18">
        <f>IF(ISNUMBER(AH255),AJ254+AH255*0.5,IF(ISNUMBER(AH456),0,""))</f>
        <v>920.91330782828732</v>
      </c>
      <c r="AK255" s="18">
        <f>IF(ISNUMBER(AI255), AI255*COS(RADIANS(-$C255+Графики!$B$3))+AJ255*SIN(RADIANS(-$C255+Графики!$B$3)),"")</f>
        <v>803.99477472774049</v>
      </c>
      <c r="AL255" s="19">
        <f>IF(ISNUMBER(AI255), AI255*COS(RADIANS(-$C255+Графики!$B$5))+AJ255*SIN(RADIANS(-$C255+Графики!$B$5)),"")</f>
        <v>920.91330782828732</v>
      </c>
      <c r="AM255" s="24">
        <v>-0.3994222622620669</v>
      </c>
      <c r="AN255" s="25">
        <v>0.29991637286638639</v>
      </c>
      <c r="AO255" s="25">
        <v>-0.38623514645986923</v>
      </c>
      <c r="AP255" s="25">
        <v>0.34957570568145679</v>
      </c>
      <c r="AQ255" s="18">
        <f t="shared" si="495"/>
        <v>6.1028430009770993</v>
      </c>
      <c r="AR255" s="18">
        <f t="shared" si="496"/>
        <v>6.421116895497744</v>
      </c>
      <c r="AS255" s="18">
        <f>IF(ISNUMBER(AQ255),AS254+AQ255*0.5,IF(ISNUMBER(AQ456),0,""))</f>
        <v>796.39056158470316</v>
      </c>
      <c r="AT255" s="18">
        <f>IF(ISNUMBER(AR255),AT254+AR255*0.5,IF(ISNUMBER(AR456),0,""))</f>
        <v>908.67624105636173</v>
      </c>
      <c r="AU255" s="18">
        <f>IF(ISNUMBER(AS255), AS255*COS(RADIANS(-$C255+Графики!$B$3))+AT255*SIN(RADIANS(-$C255+Графики!$B$3)),"")</f>
        <v>796.39056158470316</v>
      </c>
      <c r="AV255" s="19">
        <f>IF(ISNUMBER(AS255), AS255*COS(RADIANS(-$C255+Графики!$B$5))+AT255*SIN(RADIANS(-$C255+Графики!$B$5)),"")</f>
        <v>908.67624105636173</v>
      </c>
      <c r="AW255" s="24">
        <v>-0.44053676358084781</v>
      </c>
      <c r="AX255" s="25">
        <v>0.46948035891172346</v>
      </c>
      <c r="AY255" s="25">
        <v>-0.42644810354028706</v>
      </c>
      <c r="AZ255" s="25">
        <v>0.37077642469251981</v>
      </c>
      <c r="BA255" s="18">
        <f t="shared" si="497"/>
        <v>7.9413140470157817</v>
      </c>
      <c r="BB255" s="18">
        <f t="shared" si="498"/>
        <v>6.9570403258373297</v>
      </c>
      <c r="BC255" s="18">
        <f>IF(ISNUMBER(BA255),BC254+BA255*0.5,IF(ISNUMBER(BA456),0,""))</f>
        <v>794.04214505776008</v>
      </c>
      <c r="BD255" s="18">
        <f>IF(ISNUMBER(BB255),BD254+BB255*0.5,IF(ISNUMBER(BB456),0,""))</f>
        <v>916.77821794520412</v>
      </c>
      <c r="BE255" s="18">
        <f>IF(ISNUMBER(BC255), BC255*COS(RADIANS(-$C255+Графики!$B$3))+BD255*SIN(RADIANS(-$C255+Графики!$B$3)),"")</f>
        <v>794.04214505776008</v>
      </c>
      <c r="BF255" s="19">
        <f>IF(ISNUMBER(BC255), BC255*COS(RADIANS(-$C255+Графики!$B$5))+BD255*SIN(RADIANS(-$C255+Графики!$B$5)),"")</f>
        <v>916.77821794520412</v>
      </c>
      <c r="BG255" s="24">
        <v>-0.35625980712729688</v>
      </c>
      <c r="BH255" s="25">
        <v>0.38308783632382892</v>
      </c>
      <c r="BI255" s="25">
        <v>-0.30587899314622746</v>
      </c>
      <c r="BJ255" s="25">
        <v>0.37439995106571611</v>
      </c>
      <c r="BK255" s="18">
        <f t="shared" si="499"/>
        <v>6.4519805828043015</v>
      </c>
      <c r="BL255" s="18">
        <f t="shared" si="500"/>
        <v>5.936518834305657</v>
      </c>
      <c r="BM255" s="18">
        <f>IF(ISNUMBER(BK255),BM254+BK255*0.5,IF(ISNUMBER(BK456),0,""))</f>
        <v>804.06208114201104</v>
      </c>
      <c r="BN255" s="18">
        <f>IF(ISNUMBER(BL255),BN254+BL255*0.5,IF(ISNUMBER(BL456),0,""))</f>
        <v>903.93794962094671</v>
      </c>
      <c r="BO255" s="18">
        <f>IF(ISNUMBER(BM255), BM255*COS(RADIANS(-$C255+Графики!$B$3))+BN255*SIN(RADIANS(-$C255+Графики!$B$3)),"")</f>
        <v>804.06208114201104</v>
      </c>
      <c r="BP255" s="19">
        <f>IF(ISNUMBER(BM255), BM255*COS(RADIANS(-$C255+Графики!$B$5))+BN255*SIN(RADIANS(-$C255+Графики!$B$5)),"")</f>
        <v>903.93794962094671</v>
      </c>
      <c r="BQ255" s="24">
        <v>-0.37709465464214809</v>
      </c>
      <c r="BR255" s="25">
        <v>0.38855212613812973</v>
      </c>
      <c r="BS255" s="25">
        <v>-0.3519331709849961</v>
      </c>
      <c r="BT255" s="25">
        <v>0.39838938361452692</v>
      </c>
      <c r="BU255" s="18">
        <f t="shared" si="501"/>
        <v>6.6814789023481165</v>
      </c>
      <c r="BV255" s="18">
        <f t="shared" si="502"/>
        <v>6.547752726926733</v>
      </c>
      <c r="BW255" s="18">
        <f>IF(ISNUMBER(BU255),BW254+BU255*0.5,IF(ISNUMBER(BU456),0,""))</f>
        <v>807.23644510093743</v>
      </c>
      <c r="BX255" s="18">
        <f>IF(ISNUMBER(BV255),BX254+BV255*0.5,IF(ISNUMBER(BV456),0,""))</f>
        <v>915.3142242397297</v>
      </c>
      <c r="BY255" s="18">
        <f>IF(ISNUMBER(BW255), BW255*COS(RADIANS(-$C255+Графики!$B$3))+BX255*SIN(RADIANS(-$C255+Графики!$B$3)),"")</f>
        <v>807.23644510093743</v>
      </c>
      <c r="BZ255" s="19">
        <f>IF(ISNUMBER(BW255), BW255*COS(RADIANS(-$C255+Графики!$B$5))+BX255*SIN(RADIANS(-$C255+Графики!$B$5)),"")</f>
        <v>915.3142242397297</v>
      </c>
      <c r="CA255" s="29">
        <v>-0.40993574023407175</v>
      </c>
      <c r="CB255" s="25">
        <v>0.33208562402551256</v>
      </c>
      <c r="CC255" s="25">
        <v>-0.48541974501276286</v>
      </c>
      <c r="CD255" s="25">
        <v>0.31790839670780835</v>
      </c>
      <c r="CE255" s="18">
        <f t="shared" si="503"/>
        <v>6.4753127110885238</v>
      </c>
      <c r="CF255" s="18">
        <f t="shared" si="504"/>
        <v>7.0103031027415259</v>
      </c>
      <c r="CG255" s="18">
        <f>IF(ISNUMBER(CE255),CG254+CE255*0.5,IF(ISNUMBER(CE456),0,""))</f>
        <v>812.57293347673578</v>
      </c>
      <c r="CH255" s="18">
        <f>IF(ISNUMBER(CF255),CH254+CF255*0.5,IF(ISNUMBER(CF456),0,""))</f>
        <v>928.08065902857095</v>
      </c>
      <c r="CI255" s="18">
        <f>IF(ISNUMBER(CG255), CG255*COS(RADIANS(-$C255+Графики!$B$3))+CH255*SIN(RADIANS(-$C255+Графики!$B$3)),"")</f>
        <v>812.57293347673578</v>
      </c>
      <c r="CJ255" s="19">
        <f>IF(ISNUMBER(CG255), CG255*COS(RADIANS(-$C255+Графики!$B$5))+CH255*SIN(RADIANS(-$C255+Графики!$B$5)),"")</f>
        <v>928.08065902857095</v>
      </c>
      <c r="CK255" s="24">
        <v>-0.37666673085921953</v>
      </c>
      <c r="CL255" s="25">
        <v>0.29917506734794597</v>
      </c>
      <c r="CM255" s="25">
        <v>-0.31645686043952803</v>
      </c>
      <c r="CN255" s="25">
        <v>0.3451200642240152</v>
      </c>
      <c r="CO255" s="18">
        <f t="shared" si="505"/>
        <v>5.8977981085981552</v>
      </c>
      <c r="CP255" s="18">
        <f t="shared" si="506"/>
        <v>5.7733157229186913</v>
      </c>
      <c r="CQ255" s="18">
        <f>IF(ISNUMBER(CO255),CQ254+CO255*0.5,IF(ISNUMBER(CO456),0,""))</f>
        <v>806.37126818506306</v>
      </c>
      <c r="CR255" s="18">
        <f>IF(ISNUMBER(CP255),CR254+CP255*0.5,IF(ISNUMBER(CP456),0,""))</f>
        <v>918.14232286113997</v>
      </c>
      <c r="CS255" s="18">
        <f>IF(ISNUMBER(CQ255), CQ255*COS(RADIANS(-$C255+Графики!$B$3))+CR255*SIN(RADIANS(-$C255+Графики!$B$3)),"")</f>
        <v>806.37126818506306</v>
      </c>
      <c r="CT255" s="19">
        <f>IF(ISNUMBER(CQ255), CQ255*COS(RADIANS(-$C255+Графики!$B$5))+CR255*SIN(RADIANS(-$C255+Графики!$B$5)),"")</f>
        <v>918.14232286113997</v>
      </c>
      <c r="CU255" s="24">
        <v>-0.42438745445887893</v>
      </c>
      <c r="CV255" s="25">
        <v>0.46975651245393557</v>
      </c>
      <c r="CW255" s="25">
        <v>-0.30232592158448779</v>
      </c>
      <c r="CX255" s="25">
        <v>0.29200246635656613</v>
      </c>
      <c r="CY255" s="18">
        <f t="shared" si="507"/>
        <v>7.8027989253927119</v>
      </c>
      <c r="CZ255" s="18">
        <f t="shared" si="508"/>
        <v>5.1864703513179728</v>
      </c>
      <c r="DA255" s="18">
        <f>IF(ISNUMBER(CY255),DA254+CY255*0.5,IF(ISNUMBER(CY456),0,""))</f>
        <v>802.72980524992784</v>
      </c>
      <c r="DB255" s="18">
        <f>IF(ISNUMBER(CZ255),DB254+CZ255*0.5,IF(ISNUMBER(CZ456),0,""))</f>
        <v>922.03142325134627</v>
      </c>
      <c r="DC255" s="18">
        <f>IF(ISNUMBER(DA255), DA255*COS(RADIANS(-$C255+Графики!$B$3))+DB255*SIN(RADIANS(-$C255+Графики!$B$3)),"")</f>
        <v>802.72980524992784</v>
      </c>
      <c r="DD255" s="19">
        <f>IF(ISNUMBER(DA255), DA255*COS(RADIANS(-$C255+Графики!$B$5))+DB255*SIN(RADIANS(-$C255+Графики!$B$5)),"")</f>
        <v>922.03142325134627</v>
      </c>
      <c r="DE255" s="24">
        <v>-0.48986730901254483</v>
      </c>
      <c r="DF255" s="25">
        <v>0.42947704898034089</v>
      </c>
      <c r="DG255" s="25">
        <v>-0.38661010756377168</v>
      </c>
      <c r="DH255" s="25">
        <v>0.28339440327318444</v>
      </c>
      <c r="DI255" s="18">
        <f t="shared" si="509"/>
        <v>8.0227069387921333</v>
      </c>
      <c r="DJ255" s="18">
        <f t="shared" si="510"/>
        <v>5.8468590449262852</v>
      </c>
      <c r="DK255" s="18">
        <f>IF(ISNUMBER(DI255),DK254+DI255*0.5,IF(ISNUMBER(DI456),0,""))</f>
        <v>794.61659504408863</v>
      </c>
      <c r="DL255" s="18">
        <f>IF(ISNUMBER(DJ255),DL254+DJ255*0.5,IF(ISNUMBER(DJ456),0,""))</f>
        <v>920.34243271884111</v>
      </c>
      <c r="DM255" s="18">
        <f>IF(ISNUMBER(DK255), DK255*COS(RADIANS(-$C255+Графики!$B$3))+DL255*SIN(RADIANS(-$C255+Графики!$B$3)),"")</f>
        <v>794.61659504408863</v>
      </c>
      <c r="DN255" s="19">
        <f>IF(ISNUMBER(DK255), DK255*COS(RADIANS(-$C255+Графики!$B$5))+DL255*SIN(RADIANS(-$C255+Графики!$B$5)),"")</f>
        <v>920.34243271884111</v>
      </c>
      <c r="DO255" s="24">
        <v>-0.31967751589225929</v>
      </c>
      <c r="DP255" s="25">
        <v>0.48373015709017841</v>
      </c>
      <c r="DQ255" s="25">
        <v>-0.3358692295450163</v>
      </c>
      <c r="DR255" s="25">
        <v>0.42817848336222752</v>
      </c>
      <c r="DS255" s="18">
        <f t="shared" si="511"/>
        <v>7.0109971268744449</v>
      </c>
      <c r="DT255" s="18">
        <f t="shared" si="512"/>
        <v>6.6675247135073628</v>
      </c>
      <c r="DU255" s="18">
        <f>IF(ISNUMBER(DS255),DU254+DS255*0.5,IF(ISNUMBER(DS456),0,""))</f>
        <v>814.38071199580384</v>
      </c>
      <c r="DV255" s="18">
        <f>IF(ISNUMBER(DT255),DV254+DT255*0.5,IF(ISNUMBER(DT456),0,""))</f>
        <v>921.10204431982663</v>
      </c>
      <c r="DW255" s="18">
        <f>IF(ISNUMBER(DU255), DU255*COS(RADIANS(-$C255+Графики!$B$3))+DV255*SIN(RADIANS(-$C255+Графики!$B$3)),"")</f>
        <v>814.38071199580384</v>
      </c>
      <c r="DX255" s="19">
        <f>IF(ISNUMBER(DU255), DU255*COS(RADIANS(-$C255+Графики!$B$5))+DV255*SIN(RADIANS(-$C255+Графики!$B$5)),"")</f>
        <v>921.10204431982663</v>
      </c>
      <c r="DY255" s="24">
        <v>-0.45760074533823947</v>
      </c>
      <c r="DZ255" s="25">
        <v>0.29420019934600672</v>
      </c>
      <c r="EA255" s="25">
        <v>-0.37681336907101426</v>
      </c>
      <c r="EB255" s="25">
        <v>0.30150282400717332</v>
      </c>
      <c r="EC255" s="18">
        <f t="shared" si="513"/>
        <v>6.5606538371211025</v>
      </c>
      <c r="ED255" s="18">
        <f t="shared" si="514"/>
        <v>5.9193909004165066</v>
      </c>
      <c r="EE255" s="18">
        <f>IF(ISNUMBER(EC255),EE254+EC255*0.5,IF(ISNUMBER(EC456),0,""))</f>
        <v>801.09076764746476</v>
      </c>
      <c r="EF255" s="18">
        <f>IF(ISNUMBER(ED255),EF254+ED255*0.5,IF(ISNUMBER(ED456),0,""))</f>
        <v>914.47073715880219</v>
      </c>
      <c r="EG255" s="18">
        <f>IF(ISNUMBER(EE255), EE255*COS(RADIANS(-$C255+Графики!$B$3))+EF255*SIN(RADIANS(-$C255+Графики!$B$3)),"")</f>
        <v>801.09076764746476</v>
      </c>
      <c r="EH255" s="19">
        <f>IF(ISNUMBER(EE255), EE255*COS(RADIANS(-$C255+Графики!$B$5))+EF255*SIN(RADIANS(-$C255+Графики!$B$5)),"")</f>
        <v>914.47073715880219</v>
      </c>
      <c r="EI255" s="24">
        <v>-0.48840299477998073</v>
      </c>
      <c r="EJ255" s="25">
        <v>0.42641530448224019</v>
      </c>
      <c r="EK255" s="25">
        <v>-0.49881594278425312</v>
      </c>
      <c r="EL255" s="25">
        <v>0.37809631973644608</v>
      </c>
      <c r="EM255" s="18">
        <f t="shared" si="515"/>
        <v>7.9832108901697447</v>
      </c>
      <c r="EN255" s="18">
        <f t="shared" si="516"/>
        <v>7.6524284268124552</v>
      </c>
      <c r="EO255" s="18">
        <f>IF(ISNUMBER(EM255),EO254+EM255*0.5,IF(ISNUMBER(EM456),0,""))</f>
        <v>809.32005956122475</v>
      </c>
      <c r="EP255" s="18">
        <f>IF(ISNUMBER(EN255),EP254+EN255*0.5,IF(ISNUMBER(EN456),0,""))</f>
        <v>917.70048439978063</v>
      </c>
      <c r="EQ255" s="18">
        <f>IF(ISNUMBER(EO255), EO255*COS(RADIANS(-$C255+Графики!$B$3))+EP255*SIN(RADIANS(-$C255+Графики!$B$3)),"")</f>
        <v>809.32005956122475</v>
      </c>
      <c r="ER255" s="19">
        <f>IF(ISNUMBER(EO255), EO255*COS(RADIANS(-$C255+Графики!$B$5))+EP255*SIN(RADIANS(-$C255+Графики!$B$5)),"")</f>
        <v>917.70048439978063</v>
      </c>
      <c r="ES255" s="24">
        <v>-0.33132558031084225</v>
      </c>
      <c r="ET255" s="25">
        <v>0.33820466145510397</v>
      </c>
      <c r="EU255" s="25">
        <v>-0.45647992582888286</v>
      </c>
      <c r="EV255" s="25">
        <v>0.40545247476977075</v>
      </c>
      <c r="EW255" s="18">
        <f t="shared" si="517"/>
        <v>5.8427203372057193</v>
      </c>
      <c r="EX255" s="18">
        <f t="shared" si="518"/>
        <v>7.521708233413924</v>
      </c>
      <c r="EY255" s="18">
        <f>IF(ISNUMBER(EW255),EY254+EW255*0.5,IF(ISNUMBER(EW456),0,""))</f>
        <v>794.9977761501126</v>
      </c>
      <c r="EZ255" s="18">
        <f>IF(ISNUMBER(EX255),EZ254+EX255*0.5,IF(ISNUMBER(EX456),0,""))</f>
        <v>919.03986185242672</v>
      </c>
      <c r="FA255" s="18">
        <f>IF(ISNUMBER(EY255), EY255*COS(RADIANS(-$C255+Графики!$B$3))+EZ255*SIN(RADIANS(-$C255+Графики!$B$3)),"")</f>
        <v>794.9977761501126</v>
      </c>
      <c r="FB255" s="19">
        <f>IF(ISNUMBER(EY255), EY255*COS(RADIANS(-$C255+Графики!$B$5))+EZ255*SIN(RADIANS(-$C255+Графики!$B$5)),"")</f>
        <v>919.03986185242672</v>
      </c>
      <c r="FC255" s="24">
        <v>-0.4319912870692092</v>
      </c>
      <c r="FD255" s="25">
        <v>0.37800328203089406</v>
      </c>
      <c r="FE255" s="25">
        <v>-0.34077147680361464</v>
      </c>
      <c r="FF255" s="25">
        <v>0.34215248228291228</v>
      </c>
      <c r="FG255" s="18">
        <f t="shared" si="519"/>
        <v>7.0684772148874258</v>
      </c>
      <c r="FH255" s="18">
        <f t="shared" si="520"/>
        <v>5.9596005351486365</v>
      </c>
      <c r="FI255" s="18">
        <f>IF(ISNUMBER(FG255),FI254+FG255*0.5,IF(ISNUMBER(FG456),0,""))</f>
        <v>804.51186403962834</v>
      </c>
      <c r="FJ255" s="18">
        <f>IF(ISNUMBER(FH255),FJ254+FH255*0.5,IF(ISNUMBER(FH456),0,""))</f>
        <v>917.8833961369113</v>
      </c>
      <c r="FK255" s="18">
        <f>IF(ISNUMBER(FI255), FI255*COS(RADIANS(-$C255+Графики!$B$3))+FJ255*SIN(RADIANS(-$C255+Графики!$B$3)),"")</f>
        <v>804.51186403962834</v>
      </c>
      <c r="FL255" s="19">
        <f>IF(ISNUMBER(FI255), FI255*COS(RADIANS(-$C255+Графики!$B$5))+FJ255*SIN(RADIANS(-$C255+Графики!$B$5)),"")</f>
        <v>917.8833961369113</v>
      </c>
      <c r="FM255" s="24">
        <v>-0.45487759760607183</v>
      </c>
      <c r="FN255" s="25">
        <v>0.36230021338116791</v>
      </c>
      <c r="FO255" s="25">
        <v>-0.40508987827268839</v>
      </c>
      <c r="FP255" s="25">
        <v>0.38002171472575386</v>
      </c>
      <c r="FQ255" s="18">
        <f t="shared" si="521"/>
        <v>7.131161245895731</v>
      </c>
      <c r="FR255" s="18">
        <f t="shared" si="522"/>
        <v>6.8513375443272118</v>
      </c>
      <c r="FS255" s="18">
        <f>IF(ISNUMBER(FQ255),FS254+FQ255*0.5,IF(ISNUMBER(FQ456),0,""))</f>
        <v>806.22054355965088</v>
      </c>
      <c r="FT255" s="18">
        <f>IF(ISNUMBER(FR255),FT254+FR255*0.5,IF(ISNUMBER(FR456),0,""))</f>
        <v>913.58667544894172</v>
      </c>
      <c r="FU255" s="18">
        <f>IF(ISNUMBER(FS255), FS255*COS(RADIANS(-$C255+Графики!$B$3))+FT255*SIN(RADIANS(-$C255+Графики!$B$3)),"")</f>
        <v>806.22054355965088</v>
      </c>
      <c r="FV255" s="19">
        <f>IF(ISNUMBER(FS255), FS255*COS(RADIANS(-$C255+Графики!$B$5))+FT255*SIN(RADIANS(-$C255+Графики!$B$5)),"")</f>
        <v>913.58667544894172</v>
      </c>
      <c r="FW255" s="24">
        <v>-0.3599100134476616</v>
      </c>
      <c r="FX255" s="25">
        <v>0.39169013604460245</v>
      </c>
      <c r="FY255" s="25">
        <v>-0.418755657011744</v>
      </c>
      <c r="FZ255" s="25">
        <v>0.27834519552048143</v>
      </c>
      <c r="GA255" s="18">
        <f t="shared" si="523"/>
        <v>6.5589016062110357</v>
      </c>
      <c r="GB255" s="18">
        <f t="shared" si="524"/>
        <v>6.0833150263575044</v>
      </c>
      <c r="GC255" s="18">
        <f>IF(ISNUMBER(GA255),GC254+GA255*0.5,IF(ISNUMBER(GA456),0,""))</f>
        <v>810.61950013003536</v>
      </c>
      <c r="GD255" s="18">
        <f>IF(ISNUMBER(GB255),GD254+GB255*0.5,IF(ISNUMBER(GB456),0,""))</f>
        <v>902.75566858619436</v>
      </c>
      <c r="GE255" s="18">
        <f>IF(ISNUMBER(GC255), GC255*COS(RADIANS(-$C255+Графики!$B$3))+GD255*SIN(RADIANS(-$C255+Графики!$B$3)),"")</f>
        <v>810.61950013003536</v>
      </c>
      <c r="GF255" s="19">
        <f>IF(ISNUMBER(GC255), GC255*COS(RADIANS(-$C255+Графики!$B$5))+GD255*SIN(RADIANS(-$C255+Графики!$B$5)),"")</f>
        <v>902.75566858619436</v>
      </c>
      <c r="GG255" s="24">
        <v>-0.45386233818725508</v>
      </c>
      <c r="GH255" s="25">
        <v>0.42854979936671722</v>
      </c>
      <c r="GI255" s="25">
        <v>-0.31655346613766178</v>
      </c>
      <c r="GJ255" s="25">
        <v>0.40240063337166865</v>
      </c>
      <c r="GK255" s="18">
        <f t="shared" si="525"/>
        <v>7.700422476549905</v>
      </c>
      <c r="GL255" s="18">
        <f t="shared" si="526"/>
        <v>6.2740169418553471</v>
      </c>
      <c r="GM255" s="18">
        <f>IF(ISNUMBER(GK255),GM254+GK255*0.5,IF(ISNUMBER(GK456),0,""))</f>
        <v>810.72702616065214</v>
      </c>
      <c r="GN255" s="18">
        <f>IF(ISNUMBER(GL255),GN254+GL255*0.5,IF(ISNUMBER(GL456),0,""))</f>
        <v>921.79358645606635</v>
      </c>
      <c r="GO255" s="18">
        <f>IF(ISNUMBER(GM255), GM255*COS(RADIANS(-$C255+Графики!$B$3))+GN255*SIN(RADIANS(-$C255+Графики!$B$3)),"")</f>
        <v>810.72702616065214</v>
      </c>
      <c r="GP255" s="19">
        <f>IF(ISNUMBER(GM255), GM255*COS(RADIANS(-$C255+Графики!$B$5))+GN255*SIN(RADIANS(-$C255+Графики!$B$5)),"")</f>
        <v>921.79358645606635</v>
      </c>
      <c r="GQ255" s="24">
        <v>-0.39585355345243978</v>
      </c>
      <c r="GR255" s="25">
        <v>0.45515288064768256</v>
      </c>
      <c r="GS255" s="25">
        <v>-0.3281576541269966</v>
      </c>
      <c r="GT255" s="25">
        <v>0.2847048635234557</v>
      </c>
      <c r="GU255" s="18">
        <f t="shared" si="527"/>
        <v>7.4263638519071247</v>
      </c>
      <c r="GV255" s="18">
        <f t="shared" si="528"/>
        <v>5.3482089010980651</v>
      </c>
      <c r="GW255" s="18">
        <f>IF(ISNUMBER(GU255),GW254+GU255*0.5,IF(ISNUMBER(GU456),0,""))</f>
        <v>807.61024112305245</v>
      </c>
      <c r="GX255" s="18">
        <f>IF(ISNUMBER(GV255),GX254+GV255*0.5,IF(ISNUMBER(GV456),0,""))</f>
        <v>918.64889002845803</v>
      </c>
      <c r="GY255" s="18">
        <f>IF(ISNUMBER(GW255), GW255*COS(RADIANS(-$C255+Графики!$B$3))+GX255*SIN(RADIANS(-$C255+Графики!$B$3)),"")</f>
        <v>807.61024112305245</v>
      </c>
      <c r="GZ255" s="19">
        <f>IF(ISNUMBER(GW255), GW255*COS(RADIANS(-$C255+Графики!$B$5))+GX255*SIN(RADIANS(-$C255+Графики!$B$5)),"")</f>
        <v>918.64889002845803</v>
      </c>
      <c r="HA255" s="24">
        <v>-0.33413173214444203</v>
      </c>
      <c r="HB255" s="25">
        <v>0.37903289364411863</v>
      </c>
      <c r="HC255" s="25">
        <v>-0.38072289769898937</v>
      </c>
      <c r="HD255" s="25">
        <v>0.45779687642280964</v>
      </c>
      <c r="HE255" s="18">
        <f t="shared" si="529"/>
        <v>6.2234952390563176</v>
      </c>
      <c r="HF255" s="18">
        <f t="shared" si="530"/>
        <v>7.3174001482792077</v>
      </c>
      <c r="HG255" s="18">
        <f>IF(ISNUMBER(HE255),HG254+HE255*0.5,IF(ISNUMBER(HE456),0,""))</f>
        <v>810.95421442033967</v>
      </c>
      <c r="HH255" s="18">
        <f>IF(ISNUMBER(HF255),HH254+HF255*0.5,IF(ISNUMBER(HF456),0,""))</f>
        <v>910.99195623607352</v>
      </c>
      <c r="HI255" s="18">
        <f>IF(ISNUMBER(HG255), HG255*COS(RADIANS(-$C255+Графики!$B$3))+HH255*SIN(RADIANS(-$C255+Графики!$B$3)),"")</f>
        <v>810.95421442033967</v>
      </c>
      <c r="HJ255" s="19">
        <f>IF(ISNUMBER(HG255), HG255*COS(RADIANS(-$C255+Графики!$B$5))+HH255*SIN(RADIANS(-$C255+Графики!$B$5)),"")</f>
        <v>910.99195623607352</v>
      </c>
      <c r="HK255" s="24">
        <v>-0.48063752433512086</v>
      </c>
      <c r="HL255" s="25">
        <v>0.30577691399219065</v>
      </c>
      <c r="HM255" s="25">
        <v>-0.36941633362519455</v>
      </c>
      <c r="HN255" s="25">
        <v>0.32221539781162623</v>
      </c>
      <c r="HO255" s="18">
        <f t="shared" si="531"/>
        <v>6.8627067473513508</v>
      </c>
      <c r="HP255" s="18">
        <f t="shared" si="532"/>
        <v>6.0355888174142143</v>
      </c>
      <c r="HQ255" s="18">
        <f>IF(ISNUMBER(HO255),HQ254+HO255*0.5,IF(ISNUMBER(HO456),0,""))</f>
        <v>807.03874063813248</v>
      </c>
      <c r="HR255" s="18">
        <f>IF(ISNUMBER(HP255),HR254+HP255*0.5,IF(ISNUMBER(HP456),0,""))</f>
        <v>927.28533665715725</v>
      </c>
      <c r="HS255" s="18">
        <f>IF(ISNUMBER(HQ255), HQ255*COS(RADIANS(-$C255+Графики!$B$3))+HR255*SIN(RADIANS(-$C255+Графики!$B$3)),"")</f>
        <v>807.03874063813248</v>
      </c>
      <c r="HT255" s="19">
        <f>IF(ISNUMBER(HQ255), HQ255*COS(RADIANS(-$C255+Графики!$B$5))+HR255*SIN(RADIANS(-$C255+Графики!$B$5)),"")</f>
        <v>927.28533665715725</v>
      </c>
      <c r="HU255" s="24">
        <v>-0.31321420185017235</v>
      </c>
      <c r="HV255" s="25">
        <v>0.4150393686362065</v>
      </c>
      <c r="HW255" s="25">
        <v>-0.32045485241796667</v>
      </c>
      <c r="HX255" s="25">
        <v>0.38258663242365654</v>
      </c>
      <c r="HY255" s="18">
        <f t="shared" si="533"/>
        <v>6.3551685174839996</v>
      </c>
      <c r="HZ255" s="18">
        <f t="shared" si="534"/>
        <v>6.1351558556279366</v>
      </c>
      <c r="IA255" s="18">
        <f>IF(ISNUMBER(HY255),IA254+HY255*0.5,IF(ISNUMBER(HY456),0,""))</f>
        <v>808.13705149816974</v>
      </c>
      <c r="IB255" s="18">
        <f>IF(ISNUMBER(HZ255),IB254+HZ255*0.5,IF(ISNUMBER(HZ456),0,""))</f>
        <v>906.09018971190699</v>
      </c>
      <c r="IC255" s="18">
        <f>IF(ISNUMBER(IA255), IA255*COS(RADIANS(-$C255+Графики!$B$3))+IB255*SIN(RADIANS(-$C255+Графики!$B$3)),"")</f>
        <v>808.13705149816974</v>
      </c>
      <c r="ID255" s="19">
        <f>IF(ISNUMBER(IA255), IA255*COS(RADIANS(-$C255+Графики!$B$5))+IB255*SIN(RADIANS(-$C255+Графики!$B$5)),"")</f>
        <v>906.09018971190699</v>
      </c>
      <c r="IE255" s="24">
        <v>-0.50389786070066822</v>
      </c>
      <c r="IF255" s="25">
        <v>0.37669283926994801</v>
      </c>
      <c r="IG255" s="25">
        <v>-0.41045921338227676</v>
      </c>
      <c r="IH255" s="25">
        <v>0.45898984342122906</v>
      </c>
      <c r="II255" s="18">
        <f t="shared" si="535"/>
        <v>7.6845279053704436</v>
      </c>
      <c r="IJ255" s="18">
        <f t="shared" si="536"/>
        <v>7.5873015613561474</v>
      </c>
      <c r="IK255" s="18">
        <f>IF(ISNUMBER(II255),IK254+II255*0.5,IF(ISNUMBER(II456),0,""))</f>
        <v>804.27131726827247</v>
      </c>
      <c r="IL255" s="18">
        <f>IF(ISNUMBER(IJ255),IL254+IJ255*0.5,IF(ISNUMBER(IJ456),0,""))</f>
        <v>910.11682463830493</v>
      </c>
      <c r="IM255" s="18">
        <f>IF(ISNUMBER(IK255), IK255*COS(RADIANS(-$C255+Графики!$B$3))+IL255*SIN(RADIANS(-$C255+Графики!$B$3)),"")</f>
        <v>804.27131726827247</v>
      </c>
      <c r="IN255" s="19">
        <f>IF(ISNUMBER(IK255), IK255*COS(RADIANS(-$C255+Графики!$B$5))+IL255*SIN(RADIANS(-$C255+Графики!$B$5)),"")</f>
        <v>910.11682463830493</v>
      </c>
      <c r="IO255" s="24">
        <v>-0.48137321728250748</v>
      </c>
      <c r="IP255" s="25">
        <v>0.36601760922584647</v>
      </c>
      <c r="IQ255" s="25">
        <v>-0.42393982787339624</v>
      </c>
      <c r="IR255" s="25">
        <v>0.43379679381024483</v>
      </c>
      <c r="IS255" s="18">
        <f t="shared" si="537"/>
        <v>7.394812589823343</v>
      </c>
      <c r="IT255" s="18">
        <f t="shared" si="538"/>
        <v>7.4850941857874238</v>
      </c>
      <c r="IU255" s="18">
        <f>IF(ISNUMBER(IS255),IU254+IS255*0.5,IF(ISNUMBER(IS456),0,""))</f>
        <v>798.19956324436248</v>
      </c>
      <c r="IV255" s="18">
        <f>IF(ISNUMBER(IT255),IV254+IT255*0.5,IF(ISNUMBER(IT456),0,""))</f>
        <v>916.26112023042276</v>
      </c>
      <c r="IW255" s="18">
        <f>IF(ISNUMBER(IU255), IU255*COS(RADIANS(-$C255+Графики!$B$3))+IV255*SIN(RADIANS(-$C255+Графики!$B$3)),"")</f>
        <v>798.19956324436248</v>
      </c>
      <c r="IX255" s="19">
        <f>IF(ISNUMBER(IU255), IU255*COS(RADIANS(-$C255+Графики!$B$5))+IV255*SIN(RADIANS(-$C255+Графики!$B$5)),"")</f>
        <v>916.26112023042276</v>
      </c>
    </row>
    <row r="256" spans="1:258" s="88" customFormat="1" x14ac:dyDescent="0.25">
      <c r="A256" s="44">
        <v>256</v>
      </c>
      <c r="B256" s="50">
        <v>0</v>
      </c>
      <c r="C256" s="11">
        <f>IF(Графики!$A$7="Расчитывать с учетом закручивания скважины",B256,0)</f>
        <v>0</v>
      </c>
      <c r="D256" s="47">
        <v>126.5</v>
      </c>
      <c r="E256" s="34">
        <f>IF(ISNUMBER(INDEX($I$1:$IX$303,$A256,E$1) ),INDEX($I$1:$IX$303,$A256,E$1),0)</f>
        <v>8.0550345323094152</v>
      </c>
      <c r="F256" s="35">
        <f>IF(ISNUMBER(INDEX($I$1:$IX$303,$A256,F$1) ),INDEX($I$1:$IX$303,$A256,F$1),0)</f>
        <v>3.6421025918771393</v>
      </c>
      <c r="G256" s="35">
        <f>IF(ISNUMBER(INDEX($I$1:$IX$303,$A256,G$1) ),INDEX($I$1:$IX$303,$A256,G$1)-$G$305,0)</f>
        <v>-166.52486325768439</v>
      </c>
      <c r="H256" s="36">
        <f>IF(ISNUMBER(INDEX($I$1:$IX$303,$A256,H$1) ),INDEX($I$1:$IX$303,$A256,H$1)-$H$305,0)</f>
        <v>-232.67553199705878</v>
      </c>
      <c r="I256" s="29">
        <v>-0.46147837597392316</v>
      </c>
      <c r="J256" s="25">
        <v>0.46157057106341615</v>
      </c>
      <c r="K256" s="25">
        <v>-0.17957518397030683</v>
      </c>
      <c r="L256" s="25">
        <v>0.2377799528660752</v>
      </c>
      <c r="M256" s="18">
        <f t="shared" si="489"/>
        <v>8.0550345323094152</v>
      </c>
      <c r="N256" s="18">
        <f t="shared" si="490"/>
        <v>3.6421025918771393</v>
      </c>
      <c r="O256" s="18">
        <f>IF(ISNUMBER(M256),O255+M256*0.5,IF(ISNUMBER(M457),0,""))</f>
        <v>811.39129263173027</v>
      </c>
      <c r="P256" s="18">
        <f>IF(ISNUMBER(N256),P255+N256*0.5,IF(ISNUMBER(N457),0,""))</f>
        <v>922.75413148697874</v>
      </c>
      <c r="Q256" s="18">
        <f>IF(ISNUMBER(O256), O256*COS(RADIANS(-$C256+Графики!$B$3))+P256*SIN(RADIANS(-$C256+Графики!$B$3)),"")</f>
        <v>811.39129263173027</v>
      </c>
      <c r="R256" s="19">
        <f>IF(ISNUMBER(O256), O256*COS(RADIANS(-$C256+Графики!$B$5))+P256*SIN(RADIANS(-$C256+Графики!$B$5)),"")</f>
        <v>922.75413148697874</v>
      </c>
      <c r="S256" s="29">
        <v>-0.32726851132788326</v>
      </c>
      <c r="T256" s="25">
        <v>0.33547424878675891</v>
      </c>
      <c r="U256" s="25">
        <v>-0.16419463637821227</v>
      </c>
      <c r="V256" s="25">
        <v>0.20261674611330291</v>
      </c>
      <c r="W256" s="18">
        <f t="shared" si="491"/>
        <v>5.7834893866444776</v>
      </c>
      <c r="X256" s="18">
        <f t="shared" si="492"/>
        <v>3.2010277125124924</v>
      </c>
      <c r="Y256" s="18">
        <f>IF(ISNUMBER(W256),Y255+W256*0.5,IF(ISNUMBER(W457),0,""))</f>
        <v>808.63994570498869</v>
      </c>
      <c r="Z256" s="18">
        <f>IF(ISNUMBER(X256),Z255+X256*0.5,IF(ISNUMBER(X457),0,""))</f>
        <v>921.35126766637234</v>
      </c>
      <c r="AA256" s="18">
        <f>IF(ISNUMBER(Y256), Y256*COS(RADIANS(-$C256+Графики!$B$3))+Z256*SIN(RADIANS(-$C256+Графики!$B$3)),"")</f>
        <v>808.63994570498869</v>
      </c>
      <c r="AB256" s="18">
        <f>IF(ISNUMBER(Y256), Y256*COS(RADIANS(-$C256+Графики!$B$5))+Z256*SIN(RADIANS(-$C256+Графики!$B$5)),"")</f>
        <v>921.35126766637234</v>
      </c>
      <c r="AC256" s="24">
        <v>-0.4429223791744068</v>
      </c>
      <c r="AD256" s="25">
        <v>0.48840096481238715</v>
      </c>
      <c r="AE256" s="25">
        <v>-0.30077106635858408</v>
      </c>
      <c r="AF256" s="25">
        <v>0.31681551809368513</v>
      </c>
      <c r="AG256" s="18">
        <f t="shared" si="493"/>
        <v>8.1272399038536189</v>
      </c>
      <c r="AH256" s="18">
        <f t="shared" si="494"/>
        <v>5.3894335668353746</v>
      </c>
      <c r="AI256" s="18">
        <f>IF(ISNUMBER(AG256),AI255+AG256*0.5,IF(ISNUMBER(AG457),0,""))</f>
        <v>808.05839467966734</v>
      </c>
      <c r="AJ256" s="18">
        <f>IF(ISNUMBER(AH256),AJ255+AH256*0.5,IF(ISNUMBER(AH457),0,""))</f>
        <v>923.60802461170499</v>
      </c>
      <c r="AK256" s="18">
        <f>IF(ISNUMBER(AI256), AI256*COS(RADIANS(-$C256+Графики!$B$3))+AJ256*SIN(RADIANS(-$C256+Графики!$B$3)),"")</f>
        <v>808.05839467966734</v>
      </c>
      <c r="AL256" s="19">
        <f>IF(ISNUMBER(AI256), AI256*COS(RADIANS(-$C256+Графики!$B$5))+AJ256*SIN(RADIANS(-$C256+Графики!$B$5)),"")</f>
        <v>923.60802461170499</v>
      </c>
      <c r="AM256" s="24">
        <v>-0.44091631374759332</v>
      </c>
      <c r="AN256" s="25">
        <v>0.31534076084675577</v>
      </c>
      <c r="AO256" s="25">
        <v>-0.30250119042493684</v>
      </c>
      <c r="AP256" s="25">
        <v>0.29909783601586026</v>
      </c>
      <c r="AQ256" s="18">
        <f t="shared" si="495"/>
        <v>6.5995400646636231</v>
      </c>
      <c r="AR256" s="18">
        <f t="shared" si="496"/>
        <v>5.2499177777386645</v>
      </c>
      <c r="AS256" s="18">
        <f>IF(ISNUMBER(AQ256),AS255+AQ256*0.5,IF(ISNUMBER(AQ457),0,""))</f>
        <v>799.69033161703499</v>
      </c>
      <c r="AT256" s="18">
        <f>IF(ISNUMBER(AR256),AT255+AR256*0.5,IF(ISNUMBER(AR457),0,""))</f>
        <v>911.30119994523102</v>
      </c>
      <c r="AU256" s="18">
        <f>IF(ISNUMBER(AS256), AS256*COS(RADIANS(-$C256+Графики!$B$3))+AT256*SIN(RADIANS(-$C256+Графики!$B$3)),"")</f>
        <v>799.69033161703499</v>
      </c>
      <c r="AV256" s="19">
        <f>IF(ISNUMBER(AS256), AS256*COS(RADIANS(-$C256+Графики!$B$5))+AT256*SIN(RADIANS(-$C256+Графики!$B$5)),"")</f>
        <v>911.30119994523102</v>
      </c>
      <c r="AW256" s="24">
        <v>-0.51344480106361035</v>
      </c>
      <c r="AX256" s="25">
        <v>0.36730710760289642</v>
      </c>
      <c r="AY256" s="25">
        <v>-0.23731430102792614</v>
      </c>
      <c r="AZ256" s="25">
        <v>0.29530909354069179</v>
      </c>
      <c r="BA256" s="18">
        <f t="shared" si="497"/>
        <v>7.6859346750878057</v>
      </c>
      <c r="BB256" s="18">
        <f t="shared" si="498"/>
        <v>4.6479992182070768</v>
      </c>
      <c r="BC256" s="18">
        <f>IF(ISNUMBER(BA256),BC255+BA256*0.5,IF(ISNUMBER(BA457),0,""))</f>
        <v>797.88511239530396</v>
      </c>
      <c r="BD256" s="18">
        <f>IF(ISNUMBER(BB256),BD255+BB256*0.5,IF(ISNUMBER(BB457),0,""))</f>
        <v>919.10221755430769</v>
      </c>
      <c r="BE256" s="18">
        <f>IF(ISNUMBER(BC256), BC256*COS(RADIANS(-$C256+Графики!$B$3))+BD256*SIN(RADIANS(-$C256+Графики!$B$3)),"")</f>
        <v>797.88511239530396</v>
      </c>
      <c r="BF256" s="19">
        <f>IF(ISNUMBER(BC256), BC256*COS(RADIANS(-$C256+Графики!$B$5))+BD256*SIN(RADIANS(-$C256+Графики!$B$5)),"")</f>
        <v>919.10221755430769</v>
      </c>
      <c r="BG256" s="24">
        <v>-0.47183745661128329</v>
      </c>
      <c r="BH256" s="25">
        <v>0.45382216486695948</v>
      </c>
      <c r="BI256" s="25">
        <v>-0.30519110101502339</v>
      </c>
      <c r="BJ256" s="25">
        <v>0.2413373855358871</v>
      </c>
      <c r="BK256" s="18">
        <f t="shared" si="499"/>
        <v>8.0778162234478277</v>
      </c>
      <c r="BL256" s="18">
        <f t="shared" si="500"/>
        <v>4.7693426918636908</v>
      </c>
      <c r="BM256" s="18">
        <f>IF(ISNUMBER(BK256),BM255+BK256*0.5,IF(ISNUMBER(BK457),0,""))</f>
        <v>808.10098925373495</v>
      </c>
      <c r="BN256" s="18">
        <f>IF(ISNUMBER(BL256),BN255+BL256*0.5,IF(ISNUMBER(BL457),0,""))</f>
        <v>906.3226209668785</v>
      </c>
      <c r="BO256" s="18">
        <f>IF(ISNUMBER(BM256), BM256*COS(RADIANS(-$C256+Графики!$B$3))+BN256*SIN(RADIANS(-$C256+Графики!$B$3)),"")</f>
        <v>808.10098925373495</v>
      </c>
      <c r="BP256" s="19">
        <f>IF(ISNUMBER(BM256), BM256*COS(RADIANS(-$C256+Графики!$B$5))+BN256*SIN(RADIANS(-$C256+Графики!$B$5)),"")</f>
        <v>906.3226209668785</v>
      </c>
      <c r="BQ256" s="24">
        <v>-0.4615361398279032</v>
      </c>
      <c r="BR256" s="25">
        <v>0.36548732663917316</v>
      </c>
      <c r="BS256" s="25">
        <v>-0.33454371336245309</v>
      </c>
      <c r="BT256" s="25">
        <v>0.21903019287366596</v>
      </c>
      <c r="BU256" s="18">
        <f t="shared" si="501"/>
        <v>7.2170785873573164</v>
      </c>
      <c r="BV256" s="18">
        <f t="shared" si="502"/>
        <v>4.8308248688882163</v>
      </c>
      <c r="BW256" s="18">
        <f>IF(ISNUMBER(BU256),BW255+BU256*0.5,IF(ISNUMBER(BU457),0,""))</f>
        <v>810.84498439461606</v>
      </c>
      <c r="BX256" s="18">
        <f>IF(ISNUMBER(BV256),BX255+BV256*0.5,IF(ISNUMBER(BV457),0,""))</f>
        <v>917.72963667417378</v>
      </c>
      <c r="BY256" s="18">
        <f>IF(ISNUMBER(BW256), BW256*COS(RADIANS(-$C256+Графики!$B$3))+BX256*SIN(RADIANS(-$C256+Графики!$B$3)),"")</f>
        <v>810.84498439461606</v>
      </c>
      <c r="BZ256" s="19">
        <f>IF(ISNUMBER(BW256), BW256*COS(RADIANS(-$C256+Графики!$B$5))+BX256*SIN(RADIANS(-$C256+Графики!$B$5)),"")</f>
        <v>917.72963667417378</v>
      </c>
      <c r="CA256" s="29">
        <v>-0.43200394401895537</v>
      </c>
      <c r="CB256" s="25">
        <v>0.41788339769714822</v>
      </c>
      <c r="CC256" s="25">
        <v>-0.28653622074889107</v>
      </c>
      <c r="CD256" s="25">
        <v>0.3090959073809022</v>
      </c>
      <c r="CE256" s="18">
        <f t="shared" si="503"/>
        <v>7.4165981974889288</v>
      </c>
      <c r="CF256" s="18">
        <f t="shared" si="504"/>
        <v>5.1978474774016403</v>
      </c>
      <c r="CG256" s="18">
        <f>IF(ISNUMBER(CE256),CG255+CE256*0.5,IF(ISNUMBER(CE457),0,""))</f>
        <v>816.2812325754802</v>
      </c>
      <c r="CH256" s="18">
        <f>IF(ISNUMBER(CF256),CH255+CF256*0.5,IF(ISNUMBER(CF457),0,""))</f>
        <v>930.67958276727177</v>
      </c>
      <c r="CI256" s="18">
        <f>IF(ISNUMBER(CG256), CG256*COS(RADIANS(-$C256+Графики!$B$3))+CH256*SIN(RADIANS(-$C256+Графики!$B$3)),"")</f>
        <v>816.2812325754802</v>
      </c>
      <c r="CJ256" s="19">
        <f>IF(ISNUMBER(CG256), CG256*COS(RADIANS(-$C256+Графики!$B$5))+CH256*SIN(RADIANS(-$C256+Графики!$B$5)),"")</f>
        <v>930.67958276727177</v>
      </c>
      <c r="CK256" s="24">
        <v>-0.4877316040649442</v>
      </c>
      <c r="CL256" s="25">
        <v>0.38873706089652704</v>
      </c>
      <c r="CM256" s="25">
        <v>-0.17732889634213292</v>
      </c>
      <c r="CN256" s="25">
        <v>0.28770403868011374</v>
      </c>
      <c r="CO256" s="18">
        <f t="shared" si="505"/>
        <v>7.6485574211213256</v>
      </c>
      <c r="CP256" s="18">
        <f t="shared" si="506"/>
        <v>4.0581667842924869</v>
      </c>
      <c r="CQ256" s="18">
        <f>IF(ISNUMBER(CO256),CQ255+CO256*0.5,IF(ISNUMBER(CO457),0,""))</f>
        <v>810.19554689562369</v>
      </c>
      <c r="CR256" s="18">
        <f>IF(ISNUMBER(CP256),CR255+CP256*0.5,IF(ISNUMBER(CP457),0,""))</f>
        <v>920.17140625328625</v>
      </c>
      <c r="CS256" s="18">
        <f>IF(ISNUMBER(CQ256), CQ256*COS(RADIANS(-$C256+Графики!$B$3))+CR256*SIN(RADIANS(-$C256+Графики!$B$3)),"")</f>
        <v>810.19554689562369</v>
      </c>
      <c r="CT256" s="19">
        <f>IF(ISNUMBER(CQ256), CQ256*COS(RADIANS(-$C256+Графики!$B$5))+CR256*SIN(RADIANS(-$C256+Графики!$B$5)),"")</f>
        <v>920.17140625328625</v>
      </c>
      <c r="CU256" s="24">
        <v>-0.43779752844770892</v>
      </c>
      <c r="CV256" s="25">
        <v>0.45868180658769298</v>
      </c>
      <c r="CW256" s="25">
        <v>-0.31771642592535632</v>
      </c>
      <c r="CX256" s="25">
        <v>0.16821495983937138</v>
      </c>
      <c r="CY256" s="18">
        <f t="shared" si="507"/>
        <v>7.8231782348515546</v>
      </c>
      <c r="CZ256" s="18">
        <f t="shared" si="508"/>
        <v>4.2405386010710995</v>
      </c>
      <c r="DA256" s="18">
        <f>IF(ISNUMBER(CY256),DA255+CY256*0.5,IF(ISNUMBER(CY457),0,""))</f>
        <v>806.64139436735366</v>
      </c>
      <c r="DB256" s="18">
        <f>IF(ISNUMBER(CZ256),DB255+CZ256*0.5,IF(ISNUMBER(CZ457),0,""))</f>
        <v>924.15169255188187</v>
      </c>
      <c r="DC256" s="18">
        <f>IF(ISNUMBER(DA256), DA256*COS(RADIANS(-$C256+Графики!$B$3))+DB256*SIN(RADIANS(-$C256+Графики!$B$3)),"")</f>
        <v>806.64139436735366</v>
      </c>
      <c r="DD256" s="19">
        <f>IF(ISNUMBER(DA256), DA256*COS(RADIANS(-$C256+Графики!$B$5))+DB256*SIN(RADIANS(-$C256+Графики!$B$5)),"")</f>
        <v>924.15169255188187</v>
      </c>
      <c r="DE256" s="24">
        <v>-0.38743407946368624</v>
      </c>
      <c r="DF256" s="25">
        <v>0.39069335324471222</v>
      </c>
      <c r="DG256" s="25">
        <v>-0.15621590569305524</v>
      </c>
      <c r="DH256" s="25">
        <v>0.25079599911249373</v>
      </c>
      <c r="DI256" s="18">
        <f t="shared" si="509"/>
        <v>6.7903906658639546</v>
      </c>
      <c r="DJ256" s="18">
        <f t="shared" si="510"/>
        <v>3.551841448704268</v>
      </c>
      <c r="DK256" s="18">
        <f>IF(ISNUMBER(DI256),DK255+DI256*0.5,IF(ISNUMBER(DI457),0,""))</f>
        <v>798.01179037702059</v>
      </c>
      <c r="DL256" s="18">
        <f>IF(ISNUMBER(DJ256),DL255+DJ256*0.5,IF(ISNUMBER(DJ457),0,""))</f>
        <v>922.1183534431932</v>
      </c>
      <c r="DM256" s="18">
        <f>IF(ISNUMBER(DK256), DK256*COS(RADIANS(-$C256+Графики!$B$3))+DL256*SIN(RADIANS(-$C256+Графики!$B$3)),"")</f>
        <v>798.01179037702059</v>
      </c>
      <c r="DN256" s="19">
        <f>IF(ISNUMBER(DK256), DK256*COS(RADIANS(-$C256+Графики!$B$5))+DL256*SIN(RADIANS(-$C256+Графики!$B$5)),"")</f>
        <v>922.1183534431932</v>
      </c>
      <c r="DO256" s="24">
        <v>-0.37259301509627751</v>
      </c>
      <c r="DP256" s="25">
        <v>0.32515688669503184</v>
      </c>
      <c r="DQ256" s="25">
        <v>-0.25371201264028076</v>
      </c>
      <c r="DR256" s="25">
        <v>0.17856678938203238</v>
      </c>
      <c r="DS256" s="18">
        <f t="shared" si="511"/>
        <v>6.0889789447447802</v>
      </c>
      <c r="DT256" s="18">
        <f t="shared" si="512"/>
        <v>3.77233524383134</v>
      </c>
      <c r="DU256" s="18">
        <f>IF(ISNUMBER(DS256),DU255+DS256*0.5,IF(ISNUMBER(DS457),0,""))</f>
        <v>817.42520146817617</v>
      </c>
      <c r="DV256" s="18">
        <f>IF(ISNUMBER(DT256),DV255+DT256*0.5,IF(ISNUMBER(DT457),0,""))</f>
        <v>922.98821194174229</v>
      </c>
      <c r="DW256" s="18">
        <f>IF(ISNUMBER(DU256), DU256*COS(RADIANS(-$C256+Графики!$B$3))+DV256*SIN(RADIANS(-$C256+Графики!$B$3)),"")</f>
        <v>817.42520146817617</v>
      </c>
      <c r="DX256" s="19">
        <f>IF(ISNUMBER(DU256), DU256*COS(RADIANS(-$C256+Графики!$B$5))+DV256*SIN(RADIANS(-$C256+Графики!$B$5)),"")</f>
        <v>922.98821194174229</v>
      </c>
      <c r="DY256" s="24">
        <v>-0.47760409973369466</v>
      </c>
      <c r="DZ256" s="25">
        <v>0.3328556857488455</v>
      </c>
      <c r="EA256" s="25">
        <v>-0.27584538805576486</v>
      </c>
      <c r="EB256" s="25">
        <v>0.23166948114564126</v>
      </c>
      <c r="EC256" s="18">
        <f t="shared" si="513"/>
        <v>7.0725368922116516</v>
      </c>
      <c r="ED256" s="18">
        <f t="shared" si="514"/>
        <v>4.4288882562570073</v>
      </c>
      <c r="EE256" s="18">
        <f>IF(ISNUMBER(EC256),EE255+EC256*0.5,IF(ISNUMBER(EC457),0,""))</f>
        <v>804.62703609357061</v>
      </c>
      <c r="EF256" s="18">
        <f>IF(ISNUMBER(ED256),EF255+ED256*0.5,IF(ISNUMBER(ED457),0,""))</f>
        <v>916.68518128693074</v>
      </c>
      <c r="EG256" s="18">
        <f>IF(ISNUMBER(EE256), EE256*COS(RADIANS(-$C256+Графики!$B$3))+EF256*SIN(RADIANS(-$C256+Графики!$B$3)),"")</f>
        <v>804.62703609357061</v>
      </c>
      <c r="EH256" s="19">
        <f>IF(ISNUMBER(EE256), EE256*COS(RADIANS(-$C256+Графики!$B$5))+EF256*SIN(RADIANS(-$C256+Графики!$B$5)),"")</f>
        <v>916.68518128693074</v>
      </c>
      <c r="EI256" s="24">
        <v>-0.33772869903256009</v>
      </c>
      <c r="EJ256" s="25">
        <v>0.47267974939762647</v>
      </c>
      <c r="EK256" s="25">
        <v>-0.18474665668631388</v>
      </c>
      <c r="EL256" s="25">
        <v>0.16851242925076396</v>
      </c>
      <c r="EM256" s="18">
        <f t="shared" si="515"/>
        <v>7.0720889031198242</v>
      </c>
      <c r="EN256" s="18">
        <f t="shared" si="516"/>
        <v>3.0827621982741764</v>
      </c>
      <c r="EO256" s="18">
        <f>IF(ISNUMBER(EM256),EO255+EM256*0.5,IF(ISNUMBER(EM457),0,""))</f>
        <v>812.85610401278461</v>
      </c>
      <c r="EP256" s="18">
        <f>IF(ISNUMBER(EN256),EP255+EN256*0.5,IF(ISNUMBER(EN457),0,""))</f>
        <v>919.24186549891772</v>
      </c>
      <c r="EQ256" s="18">
        <f>IF(ISNUMBER(EO256), EO256*COS(RADIANS(-$C256+Графики!$B$3))+EP256*SIN(RADIANS(-$C256+Графики!$B$3)),"")</f>
        <v>812.85610401278461</v>
      </c>
      <c r="ER256" s="19">
        <f>IF(ISNUMBER(EO256), EO256*COS(RADIANS(-$C256+Графики!$B$5))+EP256*SIN(RADIANS(-$C256+Графики!$B$5)),"")</f>
        <v>919.24186549891772</v>
      </c>
      <c r="ES256" s="24">
        <v>-0.49606319554532996</v>
      </c>
      <c r="ET256" s="25">
        <v>0.47350946879916456</v>
      </c>
      <c r="EU256" s="25">
        <v>-0.28311483297286916</v>
      </c>
      <c r="EV256" s="25">
        <v>0.3132467709698149</v>
      </c>
      <c r="EW256" s="18">
        <f t="shared" si="517"/>
        <v>8.4610167094761817</v>
      </c>
      <c r="EX256" s="18">
        <f t="shared" si="518"/>
        <v>5.204213268674577</v>
      </c>
      <c r="EY256" s="18">
        <f>IF(ISNUMBER(EW256),EY255+EW256*0.5,IF(ISNUMBER(EW457),0,""))</f>
        <v>799.22828450485065</v>
      </c>
      <c r="EZ256" s="18">
        <f>IF(ISNUMBER(EX256),EZ255+EX256*0.5,IF(ISNUMBER(EX457),0,""))</f>
        <v>921.64196848676397</v>
      </c>
      <c r="FA256" s="18">
        <f>IF(ISNUMBER(EY256), EY256*COS(RADIANS(-$C256+Графики!$B$3))+EZ256*SIN(RADIANS(-$C256+Графики!$B$3)),"")</f>
        <v>799.22828450485065</v>
      </c>
      <c r="FB256" s="19">
        <f>IF(ISNUMBER(EY256), EY256*COS(RADIANS(-$C256+Графики!$B$5))+EZ256*SIN(RADIANS(-$C256+Графики!$B$5)),"")</f>
        <v>921.64196848676397</v>
      </c>
      <c r="FC256" s="24">
        <v>-0.33817737535846953</v>
      </c>
      <c r="FD256" s="25">
        <v>0.37423418402473829</v>
      </c>
      <c r="FE256" s="25">
        <v>-0.24726695178199851</v>
      </c>
      <c r="FF256" s="25">
        <v>0.21247679054503368</v>
      </c>
      <c r="FG256" s="18">
        <f t="shared" si="519"/>
        <v>6.2169236220614712</v>
      </c>
      <c r="FH256" s="18">
        <f t="shared" si="520"/>
        <v>4.0120102464081855</v>
      </c>
      <c r="FI256" s="18">
        <f>IF(ISNUMBER(FG256),FI255+FG256*0.5,IF(ISNUMBER(FG457),0,""))</f>
        <v>807.62032585065901</v>
      </c>
      <c r="FJ256" s="18">
        <f>IF(ISNUMBER(FH256),FJ255+FH256*0.5,IF(ISNUMBER(FH457),0,""))</f>
        <v>919.88940126011539</v>
      </c>
      <c r="FK256" s="18">
        <f>IF(ISNUMBER(FI256), FI256*COS(RADIANS(-$C256+Графики!$B$3))+FJ256*SIN(RADIANS(-$C256+Графики!$B$3)),"")</f>
        <v>807.62032585065901</v>
      </c>
      <c r="FL256" s="19">
        <f>IF(ISNUMBER(FI256), FI256*COS(RADIANS(-$C256+Графики!$B$5))+FJ256*SIN(RADIANS(-$C256+Графики!$B$5)),"")</f>
        <v>919.88940126011539</v>
      </c>
      <c r="FM256" s="24">
        <v>-0.45173018597492853</v>
      </c>
      <c r="FN256" s="25">
        <v>0.39189645672358386</v>
      </c>
      <c r="FO256" s="25">
        <v>-0.24425052163506114</v>
      </c>
      <c r="FP256" s="25">
        <v>0.256305099999661</v>
      </c>
      <c r="FQ256" s="18">
        <f t="shared" si="521"/>
        <v>7.3619647834227955</v>
      </c>
      <c r="FR256" s="18">
        <f t="shared" si="522"/>
        <v>4.3681579519996108</v>
      </c>
      <c r="FS256" s="18">
        <f>IF(ISNUMBER(FQ256),FS255+FQ256*0.5,IF(ISNUMBER(FQ457),0,""))</f>
        <v>809.90152595136226</v>
      </c>
      <c r="FT256" s="18">
        <f>IF(ISNUMBER(FR256),FT255+FR256*0.5,IF(ISNUMBER(FR457),0,""))</f>
        <v>915.77075442494152</v>
      </c>
      <c r="FU256" s="18">
        <f>IF(ISNUMBER(FS256), FS256*COS(RADIANS(-$C256+Графики!$B$3))+FT256*SIN(RADIANS(-$C256+Графики!$B$3)),"")</f>
        <v>809.90152595136226</v>
      </c>
      <c r="FV256" s="19">
        <f>IF(ISNUMBER(FS256), FS256*COS(RADIANS(-$C256+Графики!$B$5))+FT256*SIN(RADIANS(-$C256+Графики!$B$5)),"")</f>
        <v>915.77075442494152</v>
      </c>
      <c r="FW256" s="24">
        <v>-0.50361556541985397</v>
      </c>
      <c r="FX256" s="25">
        <v>0.36772112151548009</v>
      </c>
      <c r="FY256" s="25">
        <v>-0.29774973940298061</v>
      </c>
      <c r="FZ256" s="25">
        <v>0.27942193763960521</v>
      </c>
      <c r="GA256" s="18">
        <f t="shared" si="523"/>
        <v>7.6037737666067118</v>
      </c>
      <c r="GB256" s="18">
        <f t="shared" si="524"/>
        <v>5.0367517604667835</v>
      </c>
      <c r="GC256" s="18">
        <f>IF(ISNUMBER(GA256),GC255+GA256*0.5,IF(ISNUMBER(GA457),0,""))</f>
        <v>814.42138701333874</v>
      </c>
      <c r="GD256" s="18">
        <f>IF(ISNUMBER(GB256),GD255+GB256*0.5,IF(ISNUMBER(GB457),0,""))</f>
        <v>905.27404446642777</v>
      </c>
      <c r="GE256" s="18">
        <f>IF(ISNUMBER(GC256), GC256*COS(RADIANS(-$C256+Графики!$B$3))+GD256*SIN(RADIANS(-$C256+Графики!$B$3)),"")</f>
        <v>814.42138701333874</v>
      </c>
      <c r="GF256" s="19">
        <f>IF(ISNUMBER(GC256), GC256*COS(RADIANS(-$C256+Графики!$B$5))+GD256*SIN(RADIANS(-$C256+Графики!$B$5)),"")</f>
        <v>905.27404446642777</v>
      </c>
      <c r="GG256" s="24">
        <v>-0.37429285384159439</v>
      </c>
      <c r="GH256" s="25">
        <v>0.36716359538739363</v>
      </c>
      <c r="GI256" s="25">
        <v>-0.14346155999472748</v>
      </c>
      <c r="GJ256" s="25">
        <v>0.12633655169473637</v>
      </c>
      <c r="GK256" s="18">
        <f t="shared" si="525"/>
        <v>6.4703830007247269</v>
      </c>
      <c r="GL256" s="18">
        <f t="shared" si="526"/>
        <v>2.3544305070808633</v>
      </c>
      <c r="GM256" s="18">
        <f>IF(ISNUMBER(GK256),GM255+GK256*0.5,IF(ISNUMBER(GK457),0,""))</f>
        <v>813.96221766101451</v>
      </c>
      <c r="GN256" s="18">
        <f>IF(ISNUMBER(GL256),GN255+GL256*0.5,IF(ISNUMBER(GL457),0,""))</f>
        <v>922.9708017096068</v>
      </c>
      <c r="GO256" s="18">
        <f>IF(ISNUMBER(GM256), GM256*COS(RADIANS(-$C256+Графики!$B$3))+GN256*SIN(RADIANS(-$C256+Графики!$B$3)),"")</f>
        <v>813.96221766101451</v>
      </c>
      <c r="GP256" s="19">
        <f>IF(ISNUMBER(GM256), GM256*COS(RADIANS(-$C256+Графики!$B$5))+GN256*SIN(RADIANS(-$C256+Графики!$B$5)),"")</f>
        <v>922.9708017096068</v>
      </c>
      <c r="GQ256" s="24">
        <v>-0.37452838004379663</v>
      </c>
      <c r="GR256" s="25">
        <v>0.4458417117745036</v>
      </c>
      <c r="GS256" s="25">
        <v>-0.17405468824078196</v>
      </c>
      <c r="GT256" s="25">
        <v>0.12669553839636033</v>
      </c>
      <c r="GU256" s="18">
        <f t="shared" si="527"/>
        <v>7.159018440355708</v>
      </c>
      <c r="GV256" s="18">
        <f t="shared" si="528"/>
        <v>2.6245378274029152</v>
      </c>
      <c r="GW256" s="18">
        <f>IF(ISNUMBER(GU256),GW255+GU256*0.5,IF(ISNUMBER(GU457),0,""))</f>
        <v>811.18975034323034</v>
      </c>
      <c r="GX256" s="18">
        <f>IF(ISNUMBER(GV256),GX255+GV256*0.5,IF(ISNUMBER(GV457),0,""))</f>
        <v>919.9611589421595</v>
      </c>
      <c r="GY256" s="18">
        <f>IF(ISNUMBER(GW256), GW256*COS(RADIANS(-$C256+Графики!$B$3))+GX256*SIN(RADIANS(-$C256+Графики!$B$3)),"")</f>
        <v>811.18975034323034</v>
      </c>
      <c r="GZ256" s="19">
        <f>IF(ISNUMBER(GW256), GW256*COS(RADIANS(-$C256+Графики!$B$5))+GX256*SIN(RADIANS(-$C256+Графики!$B$5)),"")</f>
        <v>919.9611589421595</v>
      </c>
      <c r="HA256" s="24">
        <v>-0.5154567850232491</v>
      </c>
      <c r="HB256" s="25">
        <v>0.47965090378774133</v>
      </c>
      <c r="HC256" s="25">
        <v>-0.24741406099640603</v>
      </c>
      <c r="HD256" s="25">
        <v>0.23505456953207612</v>
      </c>
      <c r="HE256" s="18">
        <f t="shared" si="529"/>
        <v>8.6838436469301303</v>
      </c>
      <c r="HF256" s="18">
        <f t="shared" si="530"/>
        <v>4.2103206308039631</v>
      </c>
      <c r="HG256" s="18">
        <f>IF(ISNUMBER(HE256),HG255+HE256*0.5,IF(ISNUMBER(HE457),0,""))</f>
        <v>815.29613624380477</v>
      </c>
      <c r="HH256" s="18">
        <f>IF(ISNUMBER(HF256),HH255+HF256*0.5,IF(ISNUMBER(HF457),0,""))</f>
        <v>913.09711655147555</v>
      </c>
      <c r="HI256" s="18">
        <f>IF(ISNUMBER(HG256), HG256*COS(RADIANS(-$C256+Графики!$B$3))+HH256*SIN(RADIANS(-$C256+Графики!$B$3)),"")</f>
        <v>815.29613624380477</v>
      </c>
      <c r="HJ256" s="19">
        <f>IF(ISNUMBER(HG256), HG256*COS(RADIANS(-$C256+Графики!$B$5))+HH256*SIN(RADIANS(-$C256+Графики!$B$5)),"")</f>
        <v>913.09711655147555</v>
      </c>
      <c r="HK256" s="24">
        <v>-0.35741611146092711</v>
      </c>
      <c r="HL256" s="25">
        <v>0.39318780959066357</v>
      </c>
      <c r="HM256" s="25">
        <v>-0.18715223679010121</v>
      </c>
      <c r="HN256" s="25">
        <v>0.3118494248312722</v>
      </c>
      <c r="HO256" s="18">
        <f t="shared" si="531"/>
        <v>6.5502080597680941</v>
      </c>
      <c r="HP256" s="18">
        <f t="shared" si="532"/>
        <v>4.3545972216364115</v>
      </c>
      <c r="HQ256" s="18">
        <f>IF(ISNUMBER(HO256),HQ255+HO256*0.5,IF(ISNUMBER(HO457),0,""))</f>
        <v>810.31384466801649</v>
      </c>
      <c r="HR256" s="18">
        <f>IF(ISNUMBER(HP256),HR255+HP256*0.5,IF(ISNUMBER(HP457),0,""))</f>
        <v>929.46263526797543</v>
      </c>
      <c r="HS256" s="18">
        <f>IF(ISNUMBER(HQ256), HQ256*COS(RADIANS(-$C256+Графики!$B$3))+HR256*SIN(RADIANS(-$C256+Графики!$B$3)),"")</f>
        <v>810.31384466801649</v>
      </c>
      <c r="HT256" s="19">
        <f>IF(ISNUMBER(HQ256), HQ256*COS(RADIANS(-$C256+Графики!$B$5))+HR256*SIN(RADIANS(-$C256+Графики!$B$5)),"")</f>
        <v>929.46263526797543</v>
      </c>
      <c r="HU256" s="24">
        <v>-0.40154248883119326</v>
      </c>
      <c r="HV256" s="25">
        <v>0.42735333705070089</v>
      </c>
      <c r="HW256" s="25">
        <v>-0.29099035297972986</v>
      </c>
      <c r="HX256" s="25">
        <v>0.14935172948546269</v>
      </c>
      <c r="HY256" s="18">
        <f t="shared" si="533"/>
        <v>7.2334175791430004</v>
      </c>
      <c r="HZ256" s="18">
        <f t="shared" si="534"/>
        <v>3.8427001298846393</v>
      </c>
      <c r="IA256" s="18">
        <f>IF(ISNUMBER(HY256),IA255+HY256*0.5,IF(ISNUMBER(HY457),0,""))</f>
        <v>811.75376028774122</v>
      </c>
      <c r="IB256" s="18">
        <f>IF(ISNUMBER(HZ256),IB255+HZ256*0.5,IF(ISNUMBER(HZ457),0,""))</f>
        <v>908.0115397768493</v>
      </c>
      <c r="IC256" s="18">
        <f>IF(ISNUMBER(IA256), IA256*COS(RADIANS(-$C256+Графики!$B$3))+IB256*SIN(RADIANS(-$C256+Графики!$B$3)),"")</f>
        <v>811.75376028774122</v>
      </c>
      <c r="ID256" s="19">
        <f>IF(ISNUMBER(IA256), IA256*COS(RADIANS(-$C256+Графики!$B$5))+IB256*SIN(RADIANS(-$C256+Графики!$B$5)),"")</f>
        <v>908.0115397768493</v>
      </c>
      <c r="IE256" s="24">
        <v>-0.44923330256610028</v>
      </c>
      <c r="IF256" s="25">
        <v>0.31639308716012038</v>
      </c>
      <c r="IG256" s="25">
        <v>-0.17507635596160456</v>
      </c>
      <c r="IH256" s="25">
        <v>0.28880950292766394</v>
      </c>
      <c r="II256" s="18">
        <f t="shared" si="535"/>
        <v>6.681300960804367</v>
      </c>
      <c r="IJ256" s="18">
        <f t="shared" si="536"/>
        <v>4.0481567388709001</v>
      </c>
      <c r="IK256" s="18">
        <f>IF(ISNUMBER(II256),IK255+II256*0.5,IF(ISNUMBER(II457),0,""))</f>
        <v>807.6119677486746</v>
      </c>
      <c r="IL256" s="18">
        <f>IF(ISNUMBER(IJ256),IL255+IJ256*0.5,IF(ISNUMBER(IJ457),0,""))</f>
        <v>912.14090300774035</v>
      </c>
      <c r="IM256" s="18">
        <f>IF(ISNUMBER(IK256), IK256*COS(RADIANS(-$C256+Графики!$B$3))+IL256*SIN(RADIANS(-$C256+Графики!$B$3)),"")</f>
        <v>807.6119677486746</v>
      </c>
      <c r="IN256" s="19">
        <f>IF(ISNUMBER(IK256), IK256*COS(RADIANS(-$C256+Графики!$B$5))+IL256*SIN(RADIANS(-$C256+Графики!$B$5)),"")</f>
        <v>912.14090300774035</v>
      </c>
      <c r="IO256" s="24">
        <v>-0.49744519625179529</v>
      </c>
      <c r="IP256" s="25">
        <v>0.47389868808430891</v>
      </c>
      <c r="IQ256" s="25">
        <v>-0.27056232587821416</v>
      </c>
      <c r="IR256" s="25">
        <v>0.31266087816115473</v>
      </c>
      <c r="IS256" s="18">
        <f t="shared" si="537"/>
        <v>8.4764729655030262</v>
      </c>
      <c r="IT256" s="18">
        <f t="shared" si="538"/>
        <v>5.089560618989144</v>
      </c>
      <c r="IU256" s="18">
        <f>IF(ISNUMBER(IS256),IU255+IS256*0.5,IF(ISNUMBER(IS457),0,""))</f>
        <v>802.437799727114</v>
      </c>
      <c r="IV256" s="18">
        <f>IF(ISNUMBER(IT256),IV255+IT256*0.5,IF(ISNUMBER(IT457),0,""))</f>
        <v>918.80590053991739</v>
      </c>
      <c r="IW256" s="18">
        <f>IF(ISNUMBER(IU256), IU256*COS(RADIANS(-$C256+Графики!$B$3))+IV256*SIN(RADIANS(-$C256+Графики!$B$3)),"")</f>
        <v>802.437799727114</v>
      </c>
      <c r="IX256" s="19">
        <f>IF(ISNUMBER(IU256), IU256*COS(RADIANS(-$C256+Графики!$B$5))+IV256*SIN(RADIANS(-$C256+Графики!$B$5)),"")</f>
        <v>918.80590053991739</v>
      </c>
    </row>
    <row r="257" spans="1:258" s="88" customFormat="1" x14ac:dyDescent="0.25">
      <c r="A257" s="44">
        <v>257</v>
      </c>
      <c r="B257" s="50">
        <v>0</v>
      </c>
      <c r="C257" s="11">
        <f>IF(Графики!$A$7="Расчитывать с учетом закручивания скважины",B257,0)</f>
        <v>0</v>
      </c>
      <c r="D257" s="47">
        <v>127</v>
      </c>
      <c r="E257" s="34">
        <f>IF(ISNUMBER(INDEX($I$1:$IX$303,$A257,E$1) ),INDEX($I$1:$IX$303,$A257,E$1),0)</f>
        <v>6.7806087235604808</v>
      </c>
      <c r="F257" s="35">
        <f>IF(ISNUMBER(INDEX($I$1:$IX$303,$A257,F$1) ),INDEX($I$1:$IX$303,$A257,F$1),0)</f>
        <v>2.2706930633827507</v>
      </c>
      <c r="G257" s="35">
        <f>IF(ISNUMBER(INDEX($I$1:$IX$303,$A257,G$1) ),INDEX($I$1:$IX$303,$A257,G$1)-$G$305,0)</f>
        <v>-163.13455889590409</v>
      </c>
      <c r="H257" s="36">
        <f>IF(ISNUMBER(INDEX($I$1:$IX$303,$A257,H$1) ),INDEX($I$1:$IX$303,$A257,H$1)-$H$305,0)</f>
        <v>-231.54018546536736</v>
      </c>
      <c r="I257" s="29">
        <v>-0.41629770371853447</v>
      </c>
      <c r="J257" s="25">
        <v>0.36070877516466149</v>
      </c>
      <c r="K257" s="25">
        <v>-9.771988765698511E-2</v>
      </c>
      <c r="L257" s="25">
        <v>0.16248259414897245</v>
      </c>
      <c r="M257" s="18">
        <f t="shared" si="489"/>
        <v>6.7806087235604808</v>
      </c>
      <c r="N257" s="18">
        <f t="shared" si="490"/>
        <v>2.2706930633827507</v>
      </c>
      <c r="O257" s="18">
        <f>IF(ISNUMBER(M257),O256+M257*0.5,IF(ISNUMBER(M458),0,""))</f>
        <v>814.78159699351056</v>
      </c>
      <c r="P257" s="18">
        <f>IF(ISNUMBER(N257),P256+N257*0.5,IF(ISNUMBER(N458),0,""))</f>
        <v>923.88947801867016</v>
      </c>
      <c r="Q257" s="18">
        <f>IF(ISNUMBER(O257), O257*COS(RADIANS(-$C257+Графики!$B$3))+P257*SIN(RADIANS(-$C257+Графики!$B$3)),"")</f>
        <v>814.78159699351056</v>
      </c>
      <c r="R257" s="19">
        <f>IF(ISNUMBER(O257), O257*COS(RADIANS(-$C257+Графики!$B$5))+P257*SIN(RADIANS(-$C257+Графики!$B$5)),"")</f>
        <v>923.88947801867016</v>
      </c>
      <c r="S257" s="29">
        <v>-0.46855785143831585</v>
      </c>
      <c r="T257" s="25">
        <v>0.37503564406124423</v>
      </c>
      <c r="U257" s="25">
        <v>-0.23281914974225787</v>
      </c>
      <c r="V257" s="25">
        <v>0.15052294742764497</v>
      </c>
      <c r="W257" s="18">
        <f t="shared" si="491"/>
        <v>7.3616755273816672</v>
      </c>
      <c r="X257" s="18">
        <f t="shared" si="492"/>
        <v>3.3452846390520095</v>
      </c>
      <c r="Y257" s="18">
        <f>IF(ISNUMBER(W257),Y256+W257*0.5,IF(ISNUMBER(W458),0,""))</f>
        <v>812.32078346867956</v>
      </c>
      <c r="Z257" s="18">
        <f>IF(ISNUMBER(X257),Z256+X257*0.5,IF(ISNUMBER(X458),0,""))</f>
        <v>923.02390998589829</v>
      </c>
      <c r="AA257" s="18">
        <f>IF(ISNUMBER(Y257), Y257*COS(RADIANS(-$C257+Графики!$B$3))+Z257*SIN(RADIANS(-$C257+Графики!$B$3)),"")</f>
        <v>812.32078346867956</v>
      </c>
      <c r="AB257" s="18">
        <f>IF(ISNUMBER(Y257), Y257*COS(RADIANS(-$C257+Графики!$B$5))+Z257*SIN(RADIANS(-$C257+Графики!$B$5)),"")</f>
        <v>923.02390998589829</v>
      </c>
      <c r="AC257" s="24">
        <v>-0.45205449591118119</v>
      </c>
      <c r="AD257" s="25">
        <v>0.37813816604516881</v>
      </c>
      <c r="AE257" s="25">
        <v>-0.13187748572226959</v>
      </c>
      <c r="AF257" s="25">
        <v>5.3807768029672381E-2</v>
      </c>
      <c r="AG257" s="18">
        <f t="shared" si="493"/>
        <v>7.2447343122879424</v>
      </c>
      <c r="AH257" s="18">
        <f t="shared" si="494"/>
        <v>1.620408816060849</v>
      </c>
      <c r="AI257" s="18">
        <f>IF(ISNUMBER(AG257),AI256+AG257*0.5,IF(ISNUMBER(AG458),0,""))</f>
        <v>811.68076183581127</v>
      </c>
      <c r="AJ257" s="18">
        <f>IF(ISNUMBER(AH257),AJ256+AH257*0.5,IF(ISNUMBER(AH458),0,""))</f>
        <v>924.41822901973546</v>
      </c>
      <c r="AK257" s="18">
        <f>IF(ISNUMBER(AI257), AI257*COS(RADIANS(-$C257+Графики!$B$3))+AJ257*SIN(RADIANS(-$C257+Графики!$B$3)),"")</f>
        <v>811.68076183581127</v>
      </c>
      <c r="AL257" s="19">
        <f>IF(ISNUMBER(AI257), AI257*COS(RADIANS(-$C257+Графики!$B$5))+AJ257*SIN(RADIANS(-$C257+Графики!$B$5)),"")</f>
        <v>924.41822901973546</v>
      </c>
      <c r="AM257" s="24">
        <v>-0.3452697552233448</v>
      </c>
      <c r="AN257" s="25">
        <v>0.34626506076795027</v>
      </c>
      <c r="AO257" s="25">
        <v>-6.7708327435470478E-2</v>
      </c>
      <c r="AP257" s="25">
        <v>0.20364297311461746</v>
      </c>
      <c r="AQ257" s="18">
        <f t="shared" si="495"/>
        <v>6.0347430860065376</v>
      </c>
      <c r="AR257" s="18">
        <f t="shared" si="496"/>
        <v>2.3679845990581243</v>
      </c>
      <c r="AS257" s="18">
        <f>IF(ISNUMBER(AQ257),AS256+AQ257*0.5,IF(ISNUMBER(AQ458),0,""))</f>
        <v>802.70770316003825</v>
      </c>
      <c r="AT257" s="18">
        <f>IF(ISNUMBER(AR257),AT256+AR257*0.5,IF(ISNUMBER(AR458),0,""))</f>
        <v>912.48519224476013</v>
      </c>
      <c r="AU257" s="18">
        <f>IF(ISNUMBER(AS257), AS257*COS(RADIANS(-$C257+Графики!$B$3))+AT257*SIN(RADIANS(-$C257+Графики!$B$3)),"")</f>
        <v>802.70770316003825</v>
      </c>
      <c r="AV257" s="19">
        <f>IF(ISNUMBER(AS257), AS257*COS(RADIANS(-$C257+Графики!$B$5))+AT257*SIN(RADIANS(-$C257+Графики!$B$5)),"")</f>
        <v>912.48519224476013</v>
      </c>
      <c r="AW257" s="24">
        <v>-0.44420376865231126</v>
      </c>
      <c r="AX257" s="25">
        <v>0.47852691845264306</v>
      </c>
      <c r="AY257" s="25">
        <v>-8.3584452883726401E-2</v>
      </c>
      <c r="AZ257" s="25">
        <v>0.1382024979748542</v>
      </c>
      <c r="BA257" s="18">
        <f t="shared" si="497"/>
        <v>8.0522572805331105</v>
      </c>
      <c r="BB257" s="18">
        <f t="shared" si="498"/>
        <v>1.9354550568538307</v>
      </c>
      <c r="BC257" s="18">
        <f>IF(ISNUMBER(BA257),BC256+BA257*0.5,IF(ISNUMBER(BA458),0,""))</f>
        <v>801.91124103557047</v>
      </c>
      <c r="BD257" s="18">
        <f>IF(ISNUMBER(BB257),BD256+BB257*0.5,IF(ISNUMBER(BB458),0,""))</f>
        <v>920.06994508273465</v>
      </c>
      <c r="BE257" s="18">
        <f>IF(ISNUMBER(BC257), BC257*COS(RADIANS(-$C257+Графики!$B$3))+BD257*SIN(RADIANS(-$C257+Графики!$B$3)),"")</f>
        <v>801.91124103557047</v>
      </c>
      <c r="BF257" s="19">
        <f>IF(ISNUMBER(BC257), BC257*COS(RADIANS(-$C257+Графики!$B$5))+BD257*SIN(RADIANS(-$C257+Графики!$B$5)),"")</f>
        <v>920.06994508273465</v>
      </c>
      <c r="BG257" s="24">
        <v>-0.36082319627089299</v>
      </c>
      <c r="BH257" s="25">
        <v>0.39795755062920057</v>
      </c>
      <c r="BI257" s="25">
        <v>-0.20307867695142773</v>
      </c>
      <c r="BJ257" s="25">
        <v>0.13164164797649774</v>
      </c>
      <c r="BK257" s="18">
        <f t="shared" si="499"/>
        <v>6.6215627789461342</v>
      </c>
      <c r="BL257" s="18">
        <f t="shared" si="500"/>
        <v>2.9209817179514932</v>
      </c>
      <c r="BM257" s="18">
        <f>IF(ISNUMBER(BK257),BM256+BK257*0.5,IF(ISNUMBER(BK458),0,""))</f>
        <v>811.411770643208</v>
      </c>
      <c r="BN257" s="18">
        <f>IF(ISNUMBER(BL257),BN256+BL257*0.5,IF(ISNUMBER(BL458),0,""))</f>
        <v>907.78311182585423</v>
      </c>
      <c r="BO257" s="18">
        <f>IF(ISNUMBER(BM257), BM257*COS(RADIANS(-$C257+Графики!$B$3))+BN257*SIN(RADIANS(-$C257+Графики!$B$3)),"")</f>
        <v>811.411770643208</v>
      </c>
      <c r="BP257" s="19">
        <f>IF(ISNUMBER(BM257), BM257*COS(RADIANS(-$C257+Графики!$B$5))+BN257*SIN(RADIANS(-$C257+Графики!$B$5)),"")</f>
        <v>907.78311182585423</v>
      </c>
      <c r="BQ257" s="24">
        <v>-0.51905051385861778</v>
      </c>
      <c r="BR257" s="25">
        <v>0.32535026388963462</v>
      </c>
      <c r="BS257" s="25">
        <v>-0.13297166350474915</v>
      </c>
      <c r="BT257" s="25">
        <v>0.15570396451586818</v>
      </c>
      <c r="BU257" s="18">
        <f t="shared" si="501"/>
        <v>7.3687202029169443</v>
      </c>
      <c r="BV257" s="18">
        <f t="shared" si="502"/>
        <v>2.5191674250781957</v>
      </c>
      <c r="BW257" s="18">
        <f>IF(ISNUMBER(BU257),BW256+BU257*0.5,IF(ISNUMBER(BU458),0,""))</f>
        <v>814.52934449607449</v>
      </c>
      <c r="BX257" s="18">
        <f>IF(ISNUMBER(BV257),BX256+BV257*0.5,IF(ISNUMBER(BV458),0,""))</f>
        <v>918.98922038671287</v>
      </c>
      <c r="BY257" s="18">
        <f>IF(ISNUMBER(BW257), BW257*COS(RADIANS(-$C257+Графики!$B$3))+BX257*SIN(RADIANS(-$C257+Графики!$B$3)),"")</f>
        <v>814.52934449607449</v>
      </c>
      <c r="BZ257" s="19">
        <f>IF(ISNUMBER(BW257), BW257*COS(RADIANS(-$C257+Графики!$B$5))+BX257*SIN(RADIANS(-$C257+Графики!$B$5)),"")</f>
        <v>918.98922038671287</v>
      </c>
      <c r="CA257" s="29">
        <v>-0.52359402689312329</v>
      </c>
      <c r="CB257" s="25">
        <v>0.33378733290599105</v>
      </c>
      <c r="CC257" s="25">
        <v>-9.8619594748694278E-2</v>
      </c>
      <c r="CD257" s="25">
        <v>8.7988927937081768E-2</v>
      </c>
      <c r="CE257" s="18">
        <f t="shared" si="503"/>
        <v>7.4819940278048991</v>
      </c>
      <c r="CF257" s="18">
        <f t="shared" si="504"/>
        <v>1.6284658468187643</v>
      </c>
      <c r="CG257" s="18">
        <f>IF(ISNUMBER(CE257),CG256+CE257*0.5,IF(ISNUMBER(CE458),0,""))</f>
        <v>820.02222958938262</v>
      </c>
      <c r="CH257" s="18">
        <f>IF(ISNUMBER(CF257),CH256+CF257*0.5,IF(ISNUMBER(CF458),0,""))</f>
        <v>931.49381569068112</v>
      </c>
      <c r="CI257" s="18">
        <f>IF(ISNUMBER(CG257), CG257*COS(RADIANS(-$C257+Графики!$B$3))+CH257*SIN(RADIANS(-$C257+Графики!$B$3)),"")</f>
        <v>820.02222958938262</v>
      </c>
      <c r="CJ257" s="19">
        <f>IF(ISNUMBER(CG257), CG257*COS(RADIANS(-$C257+Графики!$B$5))+CH257*SIN(RADIANS(-$C257+Графики!$B$5)),"")</f>
        <v>931.49381569068112</v>
      </c>
      <c r="CK257" s="24">
        <v>-0.44369293178534175</v>
      </c>
      <c r="CL257" s="25">
        <v>0.37355830397441625</v>
      </c>
      <c r="CM257" s="25">
        <v>-0.10255923429789662</v>
      </c>
      <c r="CN257" s="25">
        <v>3.5482067250524052E-2</v>
      </c>
      <c r="CO257" s="18">
        <f t="shared" si="505"/>
        <v>7.1318019816183176</v>
      </c>
      <c r="CP257" s="18">
        <f t="shared" si="506"/>
        <v>1.204637316527166</v>
      </c>
      <c r="CQ257" s="18">
        <f>IF(ISNUMBER(CO257),CQ256+CO257*0.5,IF(ISNUMBER(CO458),0,""))</f>
        <v>813.76144788643285</v>
      </c>
      <c r="CR257" s="18">
        <f>IF(ISNUMBER(CP257),CR256+CP257*0.5,IF(ISNUMBER(CP458),0,""))</f>
        <v>920.77372491154983</v>
      </c>
      <c r="CS257" s="18">
        <f>IF(ISNUMBER(CQ257), CQ257*COS(RADIANS(-$C257+Графики!$B$3))+CR257*SIN(RADIANS(-$C257+Графики!$B$3)),"")</f>
        <v>813.76144788643285</v>
      </c>
      <c r="CT257" s="19">
        <f>IF(ISNUMBER(CQ257), CQ257*COS(RADIANS(-$C257+Графики!$B$5))+CR257*SIN(RADIANS(-$C257+Графики!$B$5)),"")</f>
        <v>920.77372491154983</v>
      </c>
      <c r="CU257" s="24">
        <v>-0.4951630914233659</v>
      </c>
      <c r="CV257" s="25">
        <v>0.44010205743305975</v>
      </c>
      <c r="CW257" s="25">
        <v>-3.9065485758777163E-2</v>
      </c>
      <c r="CX257" s="25">
        <v>0.10209418622526406</v>
      </c>
      <c r="CY257" s="18">
        <f t="shared" si="507"/>
        <v>8.1616374996896432</v>
      </c>
      <c r="CZ257" s="18">
        <f t="shared" si="508"/>
        <v>1.2318502120319461</v>
      </c>
      <c r="DA257" s="18">
        <f>IF(ISNUMBER(CY257),DA256+CY257*0.5,IF(ISNUMBER(CY458),0,""))</f>
        <v>810.72221311719852</v>
      </c>
      <c r="DB257" s="18">
        <f>IF(ISNUMBER(CZ257),DB256+CZ257*0.5,IF(ISNUMBER(CZ458),0,""))</f>
        <v>924.76761765789786</v>
      </c>
      <c r="DC257" s="18">
        <f>IF(ISNUMBER(DA257), DA257*COS(RADIANS(-$C257+Графики!$B$3))+DB257*SIN(RADIANS(-$C257+Графики!$B$3)),"")</f>
        <v>810.72221311719852</v>
      </c>
      <c r="DD257" s="19">
        <f>IF(ISNUMBER(DA257), DA257*COS(RADIANS(-$C257+Графики!$B$5))+DB257*SIN(RADIANS(-$C257+Графики!$B$5)),"")</f>
        <v>924.76761765789786</v>
      </c>
      <c r="DE257" s="24">
        <v>-0.45259294783257908</v>
      </c>
      <c r="DF257" s="25">
        <v>0.34466737872780129</v>
      </c>
      <c r="DG257" s="25">
        <v>-9.0974462578610776E-2</v>
      </c>
      <c r="DH257" s="25">
        <v>0.11134663801962771</v>
      </c>
      <c r="DI257" s="18">
        <f t="shared" si="509"/>
        <v>6.9573527176182033</v>
      </c>
      <c r="DJ257" s="18">
        <f t="shared" si="510"/>
        <v>1.7655837585427543</v>
      </c>
      <c r="DK257" s="18">
        <f>IF(ISNUMBER(DI257),DK256+DI257*0.5,IF(ISNUMBER(DI458),0,""))</f>
        <v>801.49046673582973</v>
      </c>
      <c r="DL257" s="18">
        <f>IF(ISNUMBER(DJ257),DL256+DJ257*0.5,IF(ISNUMBER(DJ458),0,""))</f>
        <v>923.00114532246459</v>
      </c>
      <c r="DM257" s="18">
        <f>IF(ISNUMBER(DK257), DK257*COS(RADIANS(-$C257+Графики!$B$3))+DL257*SIN(RADIANS(-$C257+Графики!$B$3)),"")</f>
        <v>801.49046673582973</v>
      </c>
      <c r="DN257" s="19">
        <f>IF(ISNUMBER(DK257), DK257*COS(RADIANS(-$C257+Графики!$B$5))+DL257*SIN(RADIANS(-$C257+Графики!$B$5)),"")</f>
        <v>923.00114532246459</v>
      </c>
      <c r="DO257" s="24">
        <v>-0.47572320105657551</v>
      </c>
      <c r="DP257" s="25">
        <v>0.34054984891768703</v>
      </c>
      <c r="DQ257" s="25">
        <v>-0.22293747208548659</v>
      </c>
      <c r="DR257" s="25">
        <v>0.20435204115498548</v>
      </c>
      <c r="DS257" s="18">
        <f t="shared" si="511"/>
        <v>7.1232659171235193</v>
      </c>
      <c r="DT257" s="18">
        <f t="shared" si="512"/>
        <v>3.728795791779151</v>
      </c>
      <c r="DU257" s="18">
        <f>IF(ISNUMBER(DS257),DU256+DS257*0.5,IF(ISNUMBER(DS458),0,""))</f>
        <v>820.98683442673791</v>
      </c>
      <c r="DV257" s="18">
        <f>IF(ISNUMBER(DT257),DV256+DT257*0.5,IF(ISNUMBER(DT458),0,""))</f>
        <v>924.85260983763192</v>
      </c>
      <c r="DW257" s="18">
        <f>IF(ISNUMBER(DU257), DU257*COS(RADIANS(-$C257+Графики!$B$3))+DV257*SIN(RADIANS(-$C257+Графики!$B$3)),"")</f>
        <v>820.98683442673791</v>
      </c>
      <c r="DX257" s="19">
        <f>IF(ISNUMBER(DU257), DU257*COS(RADIANS(-$C257+Графики!$B$5))+DV257*SIN(RADIANS(-$C257+Графики!$B$5)),"")</f>
        <v>924.85260983763192</v>
      </c>
      <c r="DY257" s="24">
        <v>-0.45715437031840012</v>
      </c>
      <c r="DZ257" s="25">
        <v>0.42335291576520961</v>
      </c>
      <c r="EA257" s="25">
        <v>-0.23313510196350484</v>
      </c>
      <c r="EB257" s="25">
        <v>0.13008878130465187</v>
      </c>
      <c r="EC257" s="18">
        <f t="shared" si="513"/>
        <v>7.683800003376307</v>
      </c>
      <c r="ED257" s="18">
        <f t="shared" si="514"/>
        <v>3.1697210346631306</v>
      </c>
      <c r="EE257" s="18">
        <f>IF(ISNUMBER(EC257),EE256+EC257*0.5,IF(ISNUMBER(EC458),0,""))</f>
        <v>808.46893609525875</v>
      </c>
      <c r="EF257" s="18">
        <f>IF(ISNUMBER(ED257),EF256+ED257*0.5,IF(ISNUMBER(ED458),0,""))</f>
        <v>918.27004180426229</v>
      </c>
      <c r="EG257" s="18">
        <f>IF(ISNUMBER(EE257), EE257*COS(RADIANS(-$C257+Графики!$B$3))+EF257*SIN(RADIANS(-$C257+Графики!$B$3)),"")</f>
        <v>808.46893609525875</v>
      </c>
      <c r="EH257" s="19">
        <f>IF(ISNUMBER(EE257), EE257*COS(RADIANS(-$C257+Графики!$B$5))+EF257*SIN(RADIANS(-$C257+Графики!$B$5)),"")</f>
        <v>918.27004180426229</v>
      </c>
      <c r="EI257" s="24">
        <v>-0.33866157872917013</v>
      </c>
      <c r="EJ257" s="25">
        <v>0.34812102243728005</v>
      </c>
      <c r="EK257" s="25">
        <v>-0.20223413892515923</v>
      </c>
      <c r="EL257" s="25">
        <v>0.11612594217154867</v>
      </c>
      <c r="EM257" s="18">
        <f t="shared" si="515"/>
        <v>5.993272938254254</v>
      </c>
      <c r="EN257" s="18">
        <f t="shared" si="516"/>
        <v>2.7782122370929416</v>
      </c>
      <c r="EO257" s="18">
        <f>IF(ISNUMBER(EM257),EO256+EM257*0.5,IF(ISNUMBER(EM458),0,""))</f>
        <v>815.85274048191172</v>
      </c>
      <c r="EP257" s="18">
        <f>IF(ISNUMBER(EN257),EP256+EN257*0.5,IF(ISNUMBER(EN458),0,""))</f>
        <v>920.63097161746418</v>
      </c>
      <c r="EQ257" s="18">
        <f>IF(ISNUMBER(EO257), EO257*COS(RADIANS(-$C257+Графики!$B$3))+EP257*SIN(RADIANS(-$C257+Графики!$B$3)),"")</f>
        <v>815.85274048191172</v>
      </c>
      <c r="ER257" s="19">
        <f>IF(ISNUMBER(EO257), EO257*COS(RADIANS(-$C257+Графики!$B$5))+EP257*SIN(RADIANS(-$C257+Графики!$B$5)),"")</f>
        <v>920.63097161746418</v>
      </c>
      <c r="ES257" s="24">
        <v>-0.51241477476125952</v>
      </c>
      <c r="ET257" s="25">
        <v>0.39774584688423609</v>
      </c>
      <c r="EU257" s="25">
        <v>-0.20475028988365296</v>
      </c>
      <c r="EV257" s="25">
        <v>0.11780629744932039</v>
      </c>
      <c r="EW257" s="18">
        <f t="shared" si="517"/>
        <v>7.9425662738683531</v>
      </c>
      <c r="EX257" s="18">
        <f t="shared" si="518"/>
        <v>2.8148335193426033</v>
      </c>
      <c r="EY257" s="18">
        <f>IF(ISNUMBER(EW257),EY256+EW257*0.5,IF(ISNUMBER(EW458),0,""))</f>
        <v>803.19956764178482</v>
      </c>
      <c r="EZ257" s="18">
        <f>IF(ISNUMBER(EX257),EZ256+EX257*0.5,IF(ISNUMBER(EX458),0,""))</f>
        <v>923.04938524643524</v>
      </c>
      <c r="FA257" s="18">
        <f>IF(ISNUMBER(EY257), EY257*COS(RADIANS(-$C257+Графики!$B$3))+EZ257*SIN(RADIANS(-$C257+Графики!$B$3)),"")</f>
        <v>803.19956764178482</v>
      </c>
      <c r="FB257" s="19">
        <f>IF(ISNUMBER(EY257), EY257*COS(RADIANS(-$C257+Графики!$B$5))+EZ257*SIN(RADIANS(-$C257+Графики!$B$5)),"")</f>
        <v>923.04938524643524</v>
      </c>
      <c r="FC257" s="24">
        <v>-0.34203861005978697</v>
      </c>
      <c r="FD257" s="25">
        <v>0.39523385275924916</v>
      </c>
      <c r="FE257" s="25">
        <v>-0.11105190357358316</v>
      </c>
      <c r="FF257" s="25">
        <v>0.20811562890956628</v>
      </c>
      <c r="FG257" s="18">
        <f t="shared" si="519"/>
        <v>6.4338715913783187</v>
      </c>
      <c r="FH257" s="18">
        <f t="shared" si="520"/>
        <v>2.7852585524519915</v>
      </c>
      <c r="FI257" s="18">
        <f>IF(ISNUMBER(FG257),FI256+FG257*0.5,IF(ISNUMBER(FG458),0,""))</f>
        <v>810.83726164634822</v>
      </c>
      <c r="FJ257" s="18">
        <f>IF(ISNUMBER(FH257),FJ256+FH257*0.5,IF(ISNUMBER(FH458),0,""))</f>
        <v>921.28203053634138</v>
      </c>
      <c r="FK257" s="18">
        <f>IF(ISNUMBER(FI257), FI257*COS(RADIANS(-$C257+Графики!$B$3))+FJ257*SIN(RADIANS(-$C257+Графики!$B$3)),"")</f>
        <v>810.83726164634822</v>
      </c>
      <c r="FL257" s="19">
        <f>IF(ISNUMBER(FI257), FI257*COS(RADIANS(-$C257+Графики!$B$5))+FJ257*SIN(RADIANS(-$C257+Графики!$B$5)),"")</f>
        <v>921.28203053634138</v>
      </c>
      <c r="FM257" s="24">
        <v>-0.48391592816264628</v>
      </c>
      <c r="FN257" s="25">
        <v>0.45999667283901935</v>
      </c>
      <c r="FO257" s="25">
        <v>-0.20249191498079575</v>
      </c>
      <c r="FP257" s="25">
        <v>8.4513111409670577E-2</v>
      </c>
      <c r="FQ257" s="18">
        <f t="shared" si="521"/>
        <v>8.2370982188671267</v>
      </c>
      <c r="FR257" s="18">
        <f t="shared" si="522"/>
        <v>2.5045887216032772</v>
      </c>
      <c r="FS257" s="18">
        <f>IF(ISNUMBER(FQ257),FS256+FQ257*0.5,IF(ISNUMBER(FQ458),0,""))</f>
        <v>814.02007506079588</v>
      </c>
      <c r="FT257" s="18">
        <f>IF(ISNUMBER(FR257),FT256+FR257*0.5,IF(ISNUMBER(FR458),0,""))</f>
        <v>917.02304878574319</v>
      </c>
      <c r="FU257" s="18">
        <f>IF(ISNUMBER(FS257), FS257*COS(RADIANS(-$C257+Графики!$B$3))+FT257*SIN(RADIANS(-$C257+Графики!$B$3)),"")</f>
        <v>814.02007506079588</v>
      </c>
      <c r="FV257" s="19">
        <f>IF(ISNUMBER(FS257), FS257*COS(RADIANS(-$C257+Графики!$B$5))+FT257*SIN(RADIANS(-$C257+Графики!$B$5)),"")</f>
        <v>917.02304878574319</v>
      </c>
      <c r="FW257" s="24">
        <v>-0.42238385942087575</v>
      </c>
      <c r="FX257" s="25">
        <v>0.37588323087599218</v>
      </c>
      <c r="FY257" s="25">
        <v>-0.12761399338274465</v>
      </c>
      <c r="FZ257" s="25">
        <v>7.081971549195884E-2</v>
      </c>
      <c r="GA257" s="18">
        <f t="shared" si="523"/>
        <v>6.966138175708565</v>
      </c>
      <c r="GB257" s="18">
        <f t="shared" si="524"/>
        <v>1.7316599179633643</v>
      </c>
      <c r="GC257" s="18">
        <f>IF(ISNUMBER(GA257),GC256+GA257*0.5,IF(ISNUMBER(GA458),0,""))</f>
        <v>817.90445610119298</v>
      </c>
      <c r="GD257" s="18">
        <f>IF(ISNUMBER(GB257),GD256+GB257*0.5,IF(ISNUMBER(GB458),0,""))</f>
        <v>906.1398744254094</v>
      </c>
      <c r="GE257" s="18">
        <f>IF(ISNUMBER(GC257), GC257*COS(RADIANS(-$C257+Графики!$B$3))+GD257*SIN(RADIANS(-$C257+Графики!$B$3)),"")</f>
        <v>817.90445610119298</v>
      </c>
      <c r="GF257" s="19">
        <f>IF(ISNUMBER(GC257), GC257*COS(RADIANS(-$C257+Графики!$B$5))+GD257*SIN(RADIANS(-$C257+Графики!$B$5)),"")</f>
        <v>906.1398744254094</v>
      </c>
      <c r="GG257" s="24">
        <v>-0.44082774720675599</v>
      </c>
      <c r="GH257" s="25">
        <v>0.32828052151804854</v>
      </c>
      <c r="GI257" s="25">
        <v>-0.18286996449851439</v>
      </c>
      <c r="GJ257" s="25">
        <v>0.19755776958417323</v>
      </c>
      <c r="GK257" s="18">
        <f t="shared" si="525"/>
        <v>6.7116854058557962</v>
      </c>
      <c r="GL257" s="18">
        <f t="shared" si="526"/>
        <v>3.3198521645453103</v>
      </c>
      <c r="GM257" s="18">
        <f>IF(ISNUMBER(GK257),GM256+GK257*0.5,IF(ISNUMBER(GK458),0,""))</f>
        <v>817.31806036394244</v>
      </c>
      <c r="GN257" s="18">
        <f>IF(ISNUMBER(GL257),GN256+GL257*0.5,IF(ISNUMBER(GL458),0,""))</f>
        <v>924.63072779187951</v>
      </c>
      <c r="GO257" s="18">
        <f>IF(ISNUMBER(GM257), GM257*COS(RADIANS(-$C257+Графики!$B$3))+GN257*SIN(RADIANS(-$C257+Графики!$B$3)),"")</f>
        <v>817.31806036394244</v>
      </c>
      <c r="GP257" s="19">
        <f>IF(ISNUMBER(GM257), GM257*COS(RADIANS(-$C257+Графики!$B$5))+GN257*SIN(RADIANS(-$C257+Графики!$B$5)),"")</f>
        <v>924.63072779187951</v>
      </c>
      <c r="GQ257" s="24">
        <v>-0.3525193186654304</v>
      </c>
      <c r="GR257" s="25">
        <v>0.47665870139849609</v>
      </c>
      <c r="GS257" s="25">
        <v>-0.22253452568564835</v>
      </c>
      <c r="GT257" s="25">
        <v>0.13517683220198276</v>
      </c>
      <c r="GU257" s="18">
        <f t="shared" si="527"/>
        <v>7.235880123498724</v>
      </c>
      <c r="GV257" s="18">
        <f t="shared" si="528"/>
        <v>3.1216154136826315</v>
      </c>
      <c r="GW257" s="18">
        <f>IF(ISNUMBER(GU257),GW256+GU257*0.5,IF(ISNUMBER(GU458),0,""))</f>
        <v>814.80769040497967</v>
      </c>
      <c r="GX257" s="18">
        <f>IF(ISNUMBER(GV257),GX256+GV257*0.5,IF(ISNUMBER(GV458),0,""))</f>
        <v>921.52196664900077</v>
      </c>
      <c r="GY257" s="18">
        <f>IF(ISNUMBER(GW257), GW257*COS(RADIANS(-$C257+Графики!$B$3))+GX257*SIN(RADIANS(-$C257+Графики!$B$3)),"")</f>
        <v>814.80769040497967</v>
      </c>
      <c r="GZ257" s="19">
        <f>IF(ISNUMBER(GW257), GW257*COS(RADIANS(-$C257+Графики!$B$5))+GX257*SIN(RADIANS(-$C257+Графики!$B$5)),"")</f>
        <v>921.52196664900077</v>
      </c>
      <c r="HA257" s="24">
        <v>-0.46533506926899149</v>
      </c>
      <c r="HB257" s="25">
        <v>0.3974048059679034</v>
      </c>
      <c r="HC257" s="25">
        <v>-0.10777981551019886</v>
      </c>
      <c r="HD257" s="25">
        <v>6.0165907820744019E-2</v>
      </c>
      <c r="HE257" s="18">
        <f t="shared" si="529"/>
        <v>7.5287545794231221</v>
      </c>
      <c r="HF257" s="18">
        <f t="shared" si="530"/>
        <v>1.4656023937003926</v>
      </c>
      <c r="HG257" s="18">
        <f>IF(ISNUMBER(HE257),HG256+HE257*0.5,IF(ISNUMBER(HE458),0,""))</f>
        <v>819.06051353351631</v>
      </c>
      <c r="HH257" s="18">
        <f>IF(ISNUMBER(HF257),HH256+HF257*0.5,IF(ISNUMBER(HF458),0,""))</f>
        <v>913.82991774832578</v>
      </c>
      <c r="HI257" s="18">
        <f>IF(ISNUMBER(HG257), HG257*COS(RADIANS(-$C257+Графики!$B$3))+HH257*SIN(RADIANS(-$C257+Графики!$B$3)),"")</f>
        <v>819.06051353351631</v>
      </c>
      <c r="HJ257" s="19">
        <f>IF(ISNUMBER(HG257), HG257*COS(RADIANS(-$C257+Графики!$B$5))+HH257*SIN(RADIANS(-$C257+Графики!$B$5)),"")</f>
        <v>913.82991774832578</v>
      </c>
      <c r="HK257" s="24">
        <v>-0.40112239419414275</v>
      </c>
      <c r="HL257" s="25">
        <v>0.35065359361908743</v>
      </c>
      <c r="HM257" s="25">
        <v>-6.7919831499879096E-2</v>
      </c>
      <c r="HN257" s="25">
        <v>3.5401505837024921E-2</v>
      </c>
      <c r="HO257" s="18">
        <f t="shared" si="531"/>
        <v>6.5604360520229594</v>
      </c>
      <c r="HP257" s="18">
        <f t="shared" si="532"/>
        <v>0.90164863987739474</v>
      </c>
      <c r="HQ257" s="18">
        <f>IF(ISNUMBER(HO257),HQ256+HO257*0.5,IF(ISNUMBER(HO458),0,""))</f>
        <v>813.59406269402791</v>
      </c>
      <c r="HR257" s="18">
        <f>IF(ISNUMBER(HP257),HR256+HP257*0.5,IF(ISNUMBER(HP458),0,""))</f>
        <v>929.91345958791408</v>
      </c>
      <c r="HS257" s="18">
        <f>IF(ISNUMBER(HQ257), HQ257*COS(RADIANS(-$C257+Графики!$B$3))+HR257*SIN(RADIANS(-$C257+Графики!$B$3)),"")</f>
        <v>813.59406269402791</v>
      </c>
      <c r="HT257" s="19">
        <f>IF(ISNUMBER(HQ257), HQ257*COS(RADIANS(-$C257+Графики!$B$5))+HR257*SIN(RADIANS(-$C257+Графики!$B$5)),"")</f>
        <v>929.91345958791408</v>
      </c>
      <c r="HU257" s="24">
        <v>-0.36967374820334364</v>
      </c>
      <c r="HV257" s="25">
        <v>0.31693017105570576</v>
      </c>
      <c r="HW257" s="25">
        <v>-0.22869594488046405</v>
      </c>
      <c r="HX257" s="25">
        <v>9.0948750753735791E-2</v>
      </c>
      <c r="HY257" s="18">
        <f t="shared" si="533"/>
        <v>5.9917136724526641</v>
      </c>
      <c r="HZ257" s="18">
        <f t="shared" si="534"/>
        <v>2.7894225703037203</v>
      </c>
      <c r="IA257" s="18">
        <f>IF(ISNUMBER(HY257),IA256+HY257*0.5,IF(ISNUMBER(HY458),0,""))</f>
        <v>814.7496171239676</v>
      </c>
      <c r="IB257" s="18">
        <f>IF(ISNUMBER(HZ257),IB256+HZ257*0.5,IF(ISNUMBER(HZ458),0,""))</f>
        <v>909.40625106200116</v>
      </c>
      <c r="IC257" s="18">
        <f>IF(ISNUMBER(IA257), IA257*COS(RADIANS(-$C257+Графики!$B$3))+IB257*SIN(RADIANS(-$C257+Графики!$B$3)),"")</f>
        <v>814.7496171239676</v>
      </c>
      <c r="ID257" s="19">
        <f>IF(ISNUMBER(IA257), IA257*COS(RADIANS(-$C257+Графики!$B$5))+IB257*SIN(RADIANS(-$C257+Графики!$B$5)),"")</f>
        <v>909.40625106200116</v>
      </c>
      <c r="IE257" s="24">
        <v>-0.46478375562414864</v>
      </c>
      <c r="IF257" s="25">
        <v>0.36655371845635309</v>
      </c>
      <c r="IG257" s="25">
        <v>-7.8907635301208229E-2</v>
      </c>
      <c r="IH257" s="25">
        <v>0.20292612983950045</v>
      </c>
      <c r="II257" s="18">
        <f t="shared" si="535"/>
        <v>7.2547244201862275</v>
      </c>
      <c r="IJ257" s="18">
        <f t="shared" si="536"/>
        <v>2.4594610929664116</v>
      </c>
      <c r="IK257" s="18">
        <f>IF(ISNUMBER(II257),IK256+II257*0.5,IF(ISNUMBER(II458),0,""))</f>
        <v>811.23932995876771</v>
      </c>
      <c r="IL257" s="18">
        <f>IF(ISNUMBER(IJ257),IL256+IJ257*0.5,IF(ISNUMBER(IJ458),0,""))</f>
        <v>913.37063355422356</v>
      </c>
      <c r="IM257" s="18">
        <f>IF(ISNUMBER(IK257), IK257*COS(RADIANS(-$C257+Графики!$B$3))+IL257*SIN(RADIANS(-$C257+Графики!$B$3)),"")</f>
        <v>811.23932995876771</v>
      </c>
      <c r="IN257" s="19">
        <f>IF(ISNUMBER(IK257), IK257*COS(RADIANS(-$C257+Графики!$B$5))+IL257*SIN(RADIANS(-$C257+Графики!$B$5)),"")</f>
        <v>913.37063355422356</v>
      </c>
      <c r="IO257" s="24">
        <v>-0.48873892331052315</v>
      </c>
      <c r="IP257" s="25">
        <v>0.41138656305496757</v>
      </c>
      <c r="IQ257" s="25">
        <v>-5.0390358258858209E-2</v>
      </c>
      <c r="IR257" s="25">
        <v>5.8818539948775228E-2</v>
      </c>
      <c r="IS257" s="18">
        <f t="shared" si="537"/>
        <v>7.8549959300540166</v>
      </c>
      <c r="IT257" s="18">
        <f t="shared" si="538"/>
        <v>0.95302727883295901</v>
      </c>
      <c r="IU257" s="18">
        <f>IF(ISNUMBER(IS257),IU256+IS257*0.5,IF(ISNUMBER(IS458),0,""))</f>
        <v>806.36529769214098</v>
      </c>
      <c r="IV257" s="18">
        <f>IF(ISNUMBER(IT257),IV256+IT257*0.5,IF(ISNUMBER(IT458),0,""))</f>
        <v>919.28241417933384</v>
      </c>
      <c r="IW257" s="18">
        <f>IF(ISNUMBER(IU257), IU257*COS(RADIANS(-$C257+Графики!$B$3))+IV257*SIN(RADIANS(-$C257+Графики!$B$3)),"")</f>
        <v>806.36529769214098</v>
      </c>
      <c r="IX257" s="19">
        <f>IF(ISNUMBER(IU257), IU257*COS(RADIANS(-$C257+Графики!$B$5))+IV257*SIN(RADIANS(-$C257+Графики!$B$5)),"")</f>
        <v>919.28241417933384</v>
      </c>
    </row>
    <row r="258" spans="1:258" s="88" customFormat="1" x14ac:dyDescent="0.25">
      <c r="A258" s="44">
        <v>258</v>
      </c>
      <c r="B258" s="50">
        <v>0</v>
      </c>
      <c r="C258" s="11">
        <f>IF(Графики!$A$7="Расчитывать с учетом закручивания скважины",B258,0)</f>
        <v>0</v>
      </c>
      <c r="D258" s="47">
        <v>127.5</v>
      </c>
      <c r="E258" s="34">
        <f>IF(ISNUMBER(INDEX($I$1:$IX$303,$A258,E$1) ),INDEX($I$1:$IX$303,$A258,E$1),0)</f>
        <v>6.1353667989343599</v>
      </c>
      <c r="F258" s="35">
        <f>IF(ISNUMBER(INDEX($I$1:$IX$303,$A258,F$1) ),INDEX($I$1:$IX$303,$A258,F$1),0)</f>
        <v>2.5775814369454833</v>
      </c>
      <c r="G258" s="35">
        <f>IF(ISNUMBER(INDEX($I$1:$IX$303,$A258,G$1) ),INDEX($I$1:$IX$303,$A258,G$1)-$G$305,0)</f>
        <v>-160.06687549643686</v>
      </c>
      <c r="H258" s="36">
        <f>IF(ISNUMBER(INDEX($I$1:$IX$303,$A258,H$1) ),INDEX($I$1:$IX$303,$A258,H$1)-$H$305,0)</f>
        <v>-230.25139474689456</v>
      </c>
      <c r="I258" s="29">
        <v>-0.3417197727538166</v>
      </c>
      <c r="J258" s="25">
        <v>0.3613458848651091</v>
      </c>
      <c r="K258" s="25">
        <v>-0.2443253629539347</v>
      </c>
      <c r="L258" s="25">
        <v>5.1044039491910803E-2</v>
      </c>
      <c r="M258" s="18">
        <f t="shared" si="489"/>
        <v>6.1353667989343599</v>
      </c>
      <c r="N258" s="18">
        <f t="shared" si="490"/>
        <v>2.5775814369454833</v>
      </c>
      <c r="O258" s="18">
        <f>IF(ISNUMBER(M258),O257+M258*0.5,IF(ISNUMBER(M459),0,""))</f>
        <v>817.84928039297779</v>
      </c>
      <c r="P258" s="18">
        <f>IF(ISNUMBER(N258),P257+N258*0.5,IF(ISNUMBER(N459),0,""))</f>
        <v>925.17826873714296</v>
      </c>
      <c r="Q258" s="18">
        <f>IF(ISNUMBER(O258), O258*COS(RADIANS(-$C258+Графики!$B$3))+P258*SIN(RADIANS(-$C258+Графики!$B$3)),"")</f>
        <v>817.84928039297779</v>
      </c>
      <c r="R258" s="19">
        <f>IF(ISNUMBER(O258), O258*COS(RADIANS(-$C258+Графики!$B$5))+P258*SIN(RADIANS(-$C258+Графики!$B$5)),"")</f>
        <v>925.17826873714296</v>
      </c>
      <c r="S258" s="29">
        <v>-0.43014405151573243</v>
      </c>
      <c r="T258" s="25">
        <v>0.30299156002519478</v>
      </c>
      <c r="U258" s="25">
        <v>-0.25614823542932263</v>
      </c>
      <c r="V258" s="25">
        <v>-3.5181907071209773E-2</v>
      </c>
      <c r="W258" s="18">
        <f t="shared" si="491"/>
        <v>6.397771496658927</v>
      </c>
      <c r="X258" s="18">
        <f t="shared" si="492"/>
        <v>1.9282937879427526</v>
      </c>
      <c r="Y258" s="18">
        <f>IF(ISNUMBER(W258),Y257+W258*0.5,IF(ISNUMBER(W459),0,""))</f>
        <v>815.51966921700898</v>
      </c>
      <c r="Z258" s="18">
        <f>IF(ISNUMBER(X258),Z257+X258*0.5,IF(ISNUMBER(X459),0,""))</f>
        <v>923.98805687986965</v>
      </c>
      <c r="AA258" s="18">
        <f>IF(ISNUMBER(Y258), Y258*COS(RADIANS(-$C258+Графики!$B$3))+Z258*SIN(RADIANS(-$C258+Графики!$B$3)),"")</f>
        <v>815.51966921700898</v>
      </c>
      <c r="AB258" s="18">
        <f>IF(ISNUMBER(Y258), Y258*COS(RADIANS(-$C258+Графики!$B$5))+Z258*SIN(RADIANS(-$C258+Графики!$B$5)),"")</f>
        <v>923.98805687986965</v>
      </c>
      <c r="AC258" s="24">
        <v>-0.29432125631194939</v>
      </c>
      <c r="AD258" s="25">
        <v>0.28075498597554638</v>
      </c>
      <c r="AE258" s="25">
        <v>-0.25570957000975436</v>
      </c>
      <c r="AF258" s="25">
        <v>-7.3582926940199481E-2</v>
      </c>
      <c r="AG258" s="18">
        <f t="shared" si="493"/>
        <v>5.0184658737077097</v>
      </c>
      <c r="AH258" s="18">
        <f t="shared" si="494"/>
        <v>1.5893541194529555</v>
      </c>
      <c r="AI258" s="18">
        <f>IF(ISNUMBER(AG258),AI257+AG258*0.5,IF(ISNUMBER(AG459),0,""))</f>
        <v>814.18999477266516</v>
      </c>
      <c r="AJ258" s="18">
        <f>IF(ISNUMBER(AH258),AJ257+AH258*0.5,IF(ISNUMBER(AH459),0,""))</f>
        <v>925.21290607946196</v>
      </c>
      <c r="AK258" s="18">
        <f>IF(ISNUMBER(AI258), AI258*COS(RADIANS(-$C258+Графики!$B$3))+AJ258*SIN(RADIANS(-$C258+Графики!$B$3)),"")</f>
        <v>814.18999477266516</v>
      </c>
      <c r="AL258" s="19">
        <f>IF(ISNUMBER(AI258), AI258*COS(RADIANS(-$C258+Графики!$B$5))+AJ258*SIN(RADIANS(-$C258+Графики!$B$5)),"")</f>
        <v>925.21290607946196</v>
      </c>
      <c r="AM258" s="24">
        <v>-0.37367577946074704</v>
      </c>
      <c r="AN258" s="25">
        <v>0.31509512933173311</v>
      </c>
      <c r="AO258" s="25">
        <v>-0.24086062412447196</v>
      </c>
      <c r="AP258" s="25">
        <v>-6.6682497041376215E-2</v>
      </c>
      <c r="AQ258" s="18">
        <f t="shared" si="495"/>
        <v>6.0106238830340804</v>
      </c>
      <c r="AR258" s="18">
        <f t="shared" si="496"/>
        <v>1.519990315987809</v>
      </c>
      <c r="AS258" s="18">
        <f>IF(ISNUMBER(AQ258),AS257+AQ258*0.5,IF(ISNUMBER(AQ459),0,""))</f>
        <v>805.71301510155524</v>
      </c>
      <c r="AT258" s="18">
        <f>IF(ISNUMBER(AR258),AT257+AR258*0.5,IF(ISNUMBER(AR459),0,""))</f>
        <v>913.24518740275403</v>
      </c>
      <c r="AU258" s="18">
        <f>IF(ISNUMBER(AS258), AS258*COS(RADIANS(-$C258+Графики!$B$3))+AT258*SIN(RADIANS(-$C258+Графики!$B$3)),"")</f>
        <v>805.71301510155524</v>
      </c>
      <c r="AV258" s="19">
        <f>IF(ISNUMBER(AS258), AS258*COS(RADIANS(-$C258+Графики!$B$5))+AT258*SIN(RADIANS(-$C258+Графики!$B$5)),"")</f>
        <v>913.24518740275403</v>
      </c>
      <c r="AW258" s="24">
        <v>-0.41946280742856323</v>
      </c>
      <c r="AX258" s="25">
        <v>0.41027127166756405</v>
      </c>
      <c r="AY258" s="25">
        <v>-9.0517928204729453E-2</v>
      </c>
      <c r="AZ258" s="25">
        <v>6.5470643446735088E-2</v>
      </c>
      <c r="BA258" s="18">
        <f t="shared" si="497"/>
        <v>7.2407325268512279</v>
      </c>
      <c r="BB258" s="18">
        <f t="shared" si="498"/>
        <v>1.3612566649943174</v>
      </c>
      <c r="BC258" s="18">
        <f>IF(ISNUMBER(BA258),BC257+BA258*0.5,IF(ISNUMBER(BA459),0,""))</f>
        <v>805.53160729899605</v>
      </c>
      <c r="BD258" s="18">
        <f>IF(ISNUMBER(BB258),BD257+BB258*0.5,IF(ISNUMBER(BB459),0,""))</f>
        <v>920.75057341523177</v>
      </c>
      <c r="BE258" s="18">
        <f>IF(ISNUMBER(BC258), BC258*COS(RADIANS(-$C258+Графики!$B$3))+BD258*SIN(RADIANS(-$C258+Графики!$B$3)),"")</f>
        <v>805.53160729899605</v>
      </c>
      <c r="BF258" s="19">
        <f>IF(ISNUMBER(BC258), BC258*COS(RADIANS(-$C258+Графики!$B$5))+BD258*SIN(RADIANS(-$C258+Графики!$B$5)),"")</f>
        <v>920.75057341523177</v>
      </c>
      <c r="BG258" s="24">
        <v>-0.33704537022670322</v>
      </c>
      <c r="BH258" s="25">
        <v>0.33425478277497644</v>
      </c>
      <c r="BI258" s="25">
        <v>-0.19876458596599517</v>
      </c>
      <c r="BJ258" s="25">
        <v>6.3592395777414046E-2</v>
      </c>
      <c r="BK258" s="18">
        <f t="shared" si="499"/>
        <v>5.8581654621391621</v>
      </c>
      <c r="BL258" s="18">
        <f t="shared" si="500"/>
        <v>2.2894945733306491</v>
      </c>
      <c r="BM258" s="18">
        <f>IF(ISNUMBER(BK258),BM257+BK258*0.5,IF(ISNUMBER(BK459),0,""))</f>
        <v>814.34085337427757</v>
      </c>
      <c r="BN258" s="18">
        <f>IF(ISNUMBER(BL258),BN257+BL258*0.5,IF(ISNUMBER(BL459),0,""))</f>
        <v>908.92785911251951</v>
      </c>
      <c r="BO258" s="18">
        <f>IF(ISNUMBER(BM258), BM258*COS(RADIANS(-$C258+Графики!$B$3))+BN258*SIN(RADIANS(-$C258+Графики!$B$3)),"")</f>
        <v>814.34085337427757</v>
      </c>
      <c r="BP258" s="19">
        <f>IF(ISNUMBER(BM258), BM258*COS(RADIANS(-$C258+Графики!$B$5))+BN258*SIN(RADIANS(-$C258+Графики!$B$5)),"")</f>
        <v>908.92785911251951</v>
      </c>
      <c r="BQ258" s="24">
        <v>-0.34876904854791874</v>
      </c>
      <c r="BR258" s="25">
        <v>0.45089171765679137</v>
      </c>
      <c r="BS258" s="25">
        <v>-0.10589025363635043</v>
      </c>
      <c r="BT258" s="25">
        <v>-2.4839015798409636E-2</v>
      </c>
      <c r="BU258" s="18">
        <f t="shared" si="501"/>
        <v>6.978299996742253</v>
      </c>
      <c r="BV258" s="18">
        <f t="shared" si="502"/>
        <v>0.70730542256928597</v>
      </c>
      <c r="BW258" s="18">
        <f>IF(ISNUMBER(BU258),BW257+BU258*0.5,IF(ISNUMBER(BU459),0,""))</f>
        <v>818.01849449444558</v>
      </c>
      <c r="BX258" s="18">
        <f>IF(ISNUMBER(BV258),BX257+BV258*0.5,IF(ISNUMBER(BV459),0,""))</f>
        <v>919.34287309799754</v>
      </c>
      <c r="BY258" s="18">
        <f>IF(ISNUMBER(BW258), BW258*COS(RADIANS(-$C258+Графики!$B$3))+BX258*SIN(RADIANS(-$C258+Графики!$B$3)),"")</f>
        <v>818.01849449444558</v>
      </c>
      <c r="BZ258" s="19">
        <f>IF(ISNUMBER(BW258), BW258*COS(RADIANS(-$C258+Графики!$B$5))+BX258*SIN(RADIANS(-$C258+Графики!$B$5)),"")</f>
        <v>919.34287309799754</v>
      </c>
      <c r="CA258" s="29">
        <v>-0.42173625752421251</v>
      </c>
      <c r="CB258" s="25">
        <v>0.40682000887745395</v>
      </c>
      <c r="CC258" s="25">
        <v>-0.15133510372124781</v>
      </c>
      <c r="CD258" s="25">
        <v>-4.7412997567118503E-3</v>
      </c>
      <c r="CE258" s="18">
        <f t="shared" si="503"/>
        <v>7.2304544411652634</v>
      </c>
      <c r="CF258" s="18">
        <f t="shared" si="504"/>
        <v>1.2792719221726467</v>
      </c>
      <c r="CG258" s="18">
        <f>IF(ISNUMBER(CE258),CG257+CE258*0.5,IF(ISNUMBER(CE459),0,""))</f>
        <v>823.63745680996522</v>
      </c>
      <c r="CH258" s="18">
        <f>IF(ISNUMBER(CF258),CH257+CF258*0.5,IF(ISNUMBER(CF459),0,""))</f>
        <v>932.13345165176747</v>
      </c>
      <c r="CI258" s="18">
        <f>IF(ISNUMBER(CG258), CG258*COS(RADIANS(-$C258+Графики!$B$3))+CH258*SIN(RADIANS(-$C258+Графики!$B$3)),"")</f>
        <v>823.63745680996522</v>
      </c>
      <c r="CJ258" s="19">
        <f>IF(ISNUMBER(CG258), CG258*COS(RADIANS(-$C258+Графики!$B$5))+CH258*SIN(RADIANS(-$C258+Графики!$B$5)),"")</f>
        <v>932.13345165176747</v>
      </c>
      <c r="CK258" s="24">
        <v>-0.41544855881806708</v>
      </c>
      <c r="CL258" s="25">
        <v>0.35406943910362643</v>
      </c>
      <c r="CM258" s="25">
        <v>-0.25801025673778688</v>
      </c>
      <c r="CN258" s="25">
        <v>7.7592253134265543E-2</v>
      </c>
      <c r="CO258" s="18">
        <f t="shared" si="505"/>
        <v>6.7152608870419446</v>
      </c>
      <c r="CP258" s="18">
        <f t="shared" si="506"/>
        <v>2.9286802009656716</v>
      </c>
      <c r="CQ258" s="18">
        <f>IF(ISNUMBER(CO258),CQ257+CO258*0.5,IF(ISNUMBER(CO459),0,""))</f>
        <v>817.11907832995382</v>
      </c>
      <c r="CR258" s="18">
        <f>IF(ISNUMBER(CP258),CR257+CP258*0.5,IF(ISNUMBER(CP459),0,""))</f>
        <v>922.23806501203262</v>
      </c>
      <c r="CS258" s="18">
        <f>IF(ISNUMBER(CQ258), CQ258*COS(RADIANS(-$C258+Графики!$B$3))+CR258*SIN(RADIANS(-$C258+Графики!$B$3)),"")</f>
        <v>817.11907832995382</v>
      </c>
      <c r="CT258" s="19">
        <f>IF(ISNUMBER(CQ258), CQ258*COS(RADIANS(-$C258+Графики!$B$5))+CR258*SIN(RADIANS(-$C258+Графики!$B$5)),"")</f>
        <v>922.23806501203262</v>
      </c>
      <c r="CU258" s="24">
        <v>-0.3513896273547038</v>
      </c>
      <c r="CV258" s="25">
        <v>0.44192350941208136</v>
      </c>
      <c r="CW258" s="25">
        <v>-0.11360427265861145</v>
      </c>
      <c r="CX258" s="25">
        <v>2.9630015339165428E-3</v>
      </c>
      <c r="CY258" s="18">
        <f t="shared" si="507"/>
        <v>6.9229078181265189</v>
      </c>
      <c r="CZ258" s="18">
        <f t="shared" si="508"/>
        <v>1.0172411919304862</v>
      </c>
      <c r="DA258" s="18">
        <f>IF(ISNUMBER(CY258),DA257+CY258*0.5,IF(ISNUMBER(CY459),0,""))</f>
        <v>814.18366702626179</v>
      </c>
      <c r="DB258" s="18">
        <f>IF(ISNUMBER(CZ258),DB257+CZ258*0.5,IF(ISNUMBER(CZ459),0,""))</f>
        <v>925.27623825386308</v>
      </c>
      <c r="DC258" s="18">
        <f>IF(ISNUMBER(DA258), DA258*COS(RADIANS(-$C258+Графики!$B$3))+DB258*SIN(RADIANS(-$C258+Графики!$B$3)),"")</f>
        <v>814.18366702626179</v>
      </c>
      <c r="DD258" s="19">
        <f>IF(ISNUMBER(DA258), DA258*COS(RADIANS(-$C258+Графики!$B$5))+DB258*SIN(RADIANS(-$C258+Графики!$B$5)),"")</f>
        <v>925.27623825386308</v>
      </c>
      <c r="DE258" s="24">
        <v>-0.3678518035785282</v>
      </c>
      <c r="DF258" s="25">
        <v>0.3770551189074709</v>
      </c>
      <c r="DG258" s="25">
        <v>-0.23489230869823491</v>
      </c>
      <c r="DH258" s="25">
        <v>-1.4329155796767398E-2</v>
      </c>
      <c r="DI258" s="18">
        <f t="shared" si="509"/>
        <v>6.5004934270110946</v>
      </c>
      <c r="DJ258" s="18">
        <f t="shared" si="510"/>
        <v>1.9247754248811908</v>
      </c>
      <c r="DK258" s="18">
        <f>IF(ISNUMBER(DI258),DK257+DI258*0.5,IF(ISNUMBER(DI459),0,""))</f>
        <v>804.74071344933532</v>
      </c>
      <c r="DL258" s="18">
        <f>IF(ISNUMBER(DJ258),DL257+DJ258*0.5,IF(ISNUMBER(DJ459),0,""))</f>
        <v>923.96353303490514</v>
      </c>
      <c r="DM258" s="18">
        <f>IF(ISNUMBER(DK258), DK258*COS(RADIANS(-$C258+Графики!$B$3))+DL258*SIN(RADIANS(-$C258+Графики!$B$3)),"")</f>
        <v>804.74071344933532</v>
      </c>
      <c r="DN258" s="19">
        <f>IF(ISNUMBER(DK258), DK258*COS(RADIANS(-$C258+Графики!$B$5))+DL258*SIN(RADIANS(-$C258+Графики!$B$5)),"")</f>
        <v>923.96353303490514</v>
      </c>
      <c r="DO258" s="24">
        <v>-0.41269548912581633</v>
      </c>
      <c r="DP258" s="25">
        <v>0.31057174880526317</v>
      </c>
      <c r="DQ258" s="25">
        <v>-0.16376905235473888</v>
      </c>
      <c r="DR258" s="25">
        <v>-6.0132366491003245E-2</v>
      </c>
      <c r="DS258" s="18">
        <f t="shared" si="511"/>
        <v>6.3116554298698286</v>
      </c>
      <c r="DT258" s="18">
        <f t="shared" si="512"/>
        <v>0.90440057379761885</v>
      </c>
      <c r="DU258" s="18">
        <f>IF(ISNUMBER(DS258),DU257+DS258*0.5,IF(ISNUMBER(DS459),0,""))</f>
        <v>824.14266214167287</v>
      </c>
      <c r="DV258" s="18">
        <f>IF(ISNUMBER(DT258),DV257+DT258*0.5,IF(ISNUMBER(DT459),0,""))</f>
        <v>925.30481012453072</v>
      </c>
      <c r="DW258" s="18">
        <f>IF(ISNUMBER(DU258), DU258*COS(RADIANS(-$C258+Графики!$B$3))+DV258*SIN(RADIANS(-$C258+Графики!$B$3)),"")</f>
        <v>824.14266214167287</v>
      </c>
      <c r="DX258" s="19">
        <f>IF(ISNUMBER(DU258), DU258*COS(RADIANS(-$C258+Графики!$B$5))+DV258*SIN(RADIANS(-$C258+Графики!$B$5)),"")</f>
        <v>925.30481012453072</v>
      </c>
      <c r="DY258" s="24">
        <v>-0.41394523894938584</v>
      </c>
      <c r="DZ258" s="25">
        <v>0.32193157885485946</v>
      </c>
      <c r="EA258" s="25">
        <v>-0.12413323337999402</v>
      </c>
      <c r="EB258" s="25">
        <v>-5.6591071132279666E-2</v>
      </c>
      <c r="EC258" s="18">
        <f t="shared" si="513"/>
        <v>6.4216925426347347</v>
      </c>
      <c r="ED258" s="18">
        <f t="shared" si="514"/>
        <v>0.58941652344102957</v>
      </c>
      <c r="EE258" s="18">
        <f>IF(ISNUMBER(EC258),EE257+EC258*0.5,IF(ISNUMBER(EC459),0,""))</f>
        <v>811.67978236657609</v>
      </c>
      <c r="EF258" s="18">
        <f>IF(ISNUMBER(ED258),EF257+ED258*0.5,IF(ISNUMBER(ED459),0,""))</f>
        <v>918.56475006598282</v>
      </c>
      <c r="EG258" s="18">
        <f>IF(ISNUMBER(EE258), EE258*COS(RADIANS(-$C258+Графики!$B$3))+EF258*SIN(RADIANS(-$C258+Графики!$B$3)),"")</f>
        <v>811.67978236657609</v>
      </c>
      <c r="EH258" s="19">
        <f>IF(ISNUMBER(EE258), EE258*COS(RADIANS(-$C258+Графики!$B$5))+EF258*SIN(RADIANS(-$C258+Графики!$B$5)),"")</f>
        <v>918.56475006598282</v>
      </c>
      <c r="EI258" s="24">
        <v>-0.43781031656452596</v>
      </c>
      <c r="EJ258" s="25">
        <v>0.43396949063521206</v>
      </c>
      <c r="EK258" s="25">
        <v>-0.11920702109978126</v>
      </c>
      <c r="EL258" s="25">
        <v>3.7005851089521674E-2</v>
      </c>
      <c r="EM258" s="18">
        <f t="shared" si="515"/>
        <v>7.6076406085577544</v>
      </c>
      <c r="EN258" s="18">
        <f t="shared" si="516"/>
        <v>1.363214054627802</v>
      </c>
      <c r="EO258" s="18">
        <f>IF(ISNUMBER(EM258),EO257+EM258*0.5,IF(ISNUMBER(EM459),0,""))</f>
        <v>819.65656078619065</v>
      </c>
      <c r="EP258" s="18">
        <f>IF(ISNUMBER(EN258),EP257+EN258*0.5,IF(ISNUMBER(EN459),0,""))</f>
        <v>921.31257864477811</v>
      </c>
      <c r="EQ258" s="18">
        <f>IF(ISNUMBER(EO258), EO258*COS(RADIANS(-$C258+Графики!$B$3))+EP258*SIN(RADIANS(-$C258+Графики!$B$3)),"")</f>
        <v>819.65656078619065</v>
      </c>
      <c r="ER258" s="19">
        <f>IF(ISNUMBER(EO258), EO258*COS(RADIANS(-$C258+Графики!$B$5))+EP258*SIN(RADIANS(-$C258+Графики!$B$5)),"")</f>
        <v>921.31257864477811</v>
      </c>
      <c r="ES258" s="24">
        <v>-0.35409588488492649</v>
      </c>
      <c r="ET258" s="25">
        <v>0.34911751251930156</v>
      </c>
      <c r="EU258" s="25">
        <v>-0.2329772494222532</v>
      </c>
      <c r="EV258" s="25">
        <v>9.2361906139988015E-3</v>
      </c>
      <c r="EW258" s="18">
        <f t="shared" si="517"/>
        <v>6.1366560475080183</v>
      </c>
      <c r="EX258" s="18">
        <f t="shared" si="518"/>
        <v>2.1137094366769777</v>
      </c>
      <c r="EY258" s="18">
        <f>IF(ISNUMBER(EW258),EY257+EW258*0.5,IF(ISNUMBER(EW459),0,""))</f>
        <v>806.26789566553884</v>
      </c>
      <c r="EZ258" s="18">
        <f>IF(ISNUMBER(EX258),EZ257+EX258*0.5,IF(ISNUMBER(EX459),0,""))</f>
        <v>924.10623996477375</v>
      </c>
      <c r="FA258" s="18">
        <f>IF(ISNUMBER(EY258), EY258*COS(RADIANS(-$C258+Графики!$B$3))+EZ258*SIN(RADIANS(-$C258+Графики!$B$3)),"")</f>
        <v>806.26789566553884</v>
      </c>
      <c r="FB258" s="19">
        <f>IF(ISNUMBER(EY258), EY258*COS(RADIANS(-$C258+Графики!$B$5))+EZ258*SIN(RADIANS(-$C258+Графики!$B$5)),"")</f>
        <v>924.10623996477375</v>
      </c>
      <c r="FC258" s="24">
        <v>-0.44658725628726392</v>
      </c>
      <c r="FD258" s="25">
        <v>0.32298999753547319</v>
      </c>
      <c r="FE258" s="25">
        <v>-0.13714453362554788</v>
      </c>
      <c r="FF258" s="25">
        <v>7.3969643110739725E-2</v>
      </c>
      <c r="FG258" s="18">
        <f t="shared" si="519"/>
        <v>6.7157779806687783</v>
      </c>
      <c r="FH258" s="18">
        <f t="shared" si="520"/>
        <v>1.8423176986621148</v>
      </c>
      <c r="FI258" s="18">
        <f>IF(ISNUMBER(FG258),FI257+FG258*0.5,IF(ISNUMBER(FG459),0,""))</f>
        <v>814.19515063668257</v>
      </c>
      <c r="FJ258" s="18">
        <f>IF(ISNUMBER(FH258),FJ257+FH258*0.5,IF(ISNUMBER(FH459),0,""))</f>
        <v>922.20318938567243</v>
      </c>
      <c r="FK258" s="18">
        <f>IF(ISNUMBER(FI258), FI258*COS(RADIANS(-$C258+Графики!$B$3))+FJ258*SIN(RADIANS(-$C258+Графики!$B$3)),"")</f>
        <v>814.19515063668257</v>
      </c>
      <c r="FL258" s="19">
        <f>IF(ISNUMBER(FI258), FI258*COS(RADIANS(-$C258+Графики!$B$5))+FJ258*SIN(RADIANS(-$C258+Графики!$B$5)),"")</f>
        <v>922.20318938567243</v>
      </c>
      <c r="FM258" s="24">
        <v>-0.41613864294958958</v>
      </c>
      <c r="FN258" s="25">
        <v>0.42031664606405583</v>
      </c>
      <c r="FO258" s="25">
        <v>-0.14124032910106143</v>
      </c>
      <c r="FP258" s="25">
        <v>-4.3420045462709972E-3</v>
      </c>
      <c r="FQ258" s="18">
        <f t="shared" si="521"/>
        <v>7.2993845981795671</v>
      </c>
      <c r="FR258" s="18">
        <f t="shared" si="522"/>
        <v>1.1946629677978626</v>
      </c>
      <c r="FS258" s="18">
        <f>IF(ISNUMBER(FQ258),FS257+FQ258*0.5,IF(ISNUMBER(FQ459),0,""))</f>
        <v>817.66976735988567</v>
      </c>
      <c r="FT258" s="18">
        <f>IF(ISNUMBER(FR258),FT257+FR258*0.5,IF(ISNUMBER(FR459),0,""))</f>
        <v>917.62038026964217</v>
      </c>
      <c r="FU258" s="18">
        <f>IF(ISNUMBER(FS258), FS258*COS(RADIANS(-$C258+Графики!$B$3))+FT258*SIN(RADIANS(-$C258+Графики!$B$3)),"")</f>
        <v>817.66976735988567</v>
      </c>
      <c r="FV258" s="19">
        <f>IF(ISNUMBER(FS258), FS258*COS(RADIANS(-$C258+Графики!$B$5))+FT258*SIN(RADIANS(-$C258+Графики!$B$5)),"")</f>
        <v>917.62038026964217</v>
      </c>
      <c r="FW258" s="24">
        <v>-0.41699948088567373</v>
      </c>
      <c r="FX258" s="25">
        <v>0.40623416478395902</v>
      </c>
      <c r="FY258" s="25">
        <v>-0.10195188422548751</v>
      </c>
      <c r="FZ258" s="25">
        <v>-1.5314257252363267E-2</v>
      </c>
      <c r="GA258" s="18">
        <f t="shared" si="523"/>
        <v>7.1840070192484902</v>
      </c>
      <c r="GB258" s="18">
        <f t="shared" si="524"/>
        <v>0.7560558513683171</v>
      </c>
      <c r="GC258" s="18">
        <f>IF(ISNUMBER(GA258),GC257+GA258*0.5,IF(ISNUMBER(GA459),0,""))</f>
        <v>821.49645961081717</v>
      </c>
      <c r="GD258" s="18">
        <f>IF(ISNUMBER(GB258),GD257+GB258*0.5,IF(ISNUMBER(GB459),0,""))</f>
        <v>906.51790235109354</v>
      </c>
      <c r="GE258" s="18">
        <f>IF(ISNUMBER(GC258), GC258*COS(RADIANS(-$C258+Графики!$B$3))+GD258*SIN(RADIANS(-$C258+Графики!$B$3)),"")</f>
        <v>821.49645961081717</v>
      </c>
      <c r="GF258" s="19">
        <f>IF(ISNUMBER(GC258), GC258*COS(RADIANS(-$C258+Графики!$B$5))+GD258*SIN(RADIANS(-$C258+Графики!$B$5)),"")</f>
        <v>906.51790235109354</v>
      </c>
      <c r="GG258" s="24">
        <v>-0.43812661536412045</v>
      </c>
      <c r="GH258" s="25">
        <v>0.25735454884017295</v>
      </c>
      <c r="GI258" s="25">
        <v>-9.6917734848974341E-2</v>
      </c>
      <c r="GJ258" s="25">
        <v>1.4062186528806656E-2</v>
      </c>
      <c r="GK258" s="18">
        <f t="shared" si="525"/>
        <v>6.0691808401982321</v>
      </c>
      <c r="GL258" s="18">
        <f t="shared" si="526"/>
        <v>0.96848236442398472</v>
      </c>
      <c r="GM258" s="18">
        <f>IF(ISNUMBER(GK258),GM257+GK258*0.5,IF(ISNUMBER(GK459),0,""))</f>
        <v>820.35265078404154</v>
      </c>
      <c r="GN258" s="18">
        <f>IF(ISNUMBER(GL258),GN257+GL258*0.5,IF(ISNUMBER(GL459),0,""))</f>
        <v>925.11496897409154</v>
      </c>
      <c r="GO258" s="18">
        <f>IF(ISNUMBER(GM258), GM258*COS(RADIANS(-$C258+Графики!$B$3))+GN258*SIN(RADIANS(-$C258+Графики!$B$3)),"")</f>
        <v>820.35265078404154</v>
      </c>
      <c r="GP258" s="19">
        <f>IF(ISNUMBER(GM258), GM258*COS(RADIANS(-$C258+Графики!$B$5))+GN258*SIN(RADIANS(-$C258+Графики!$B$5)),"")</f>
        <v>925.11496897409154</v>
      </c>
      <c r="GQ258" s="24">
        <v>-0.46902139273224441</v>
      </c>
      <c r="GR258" s="25">
        <v>0.29086932187899661</v>
      </c>
      <c r="GS258" s="25">
        <v>-0.11049328884585094</v>
      </c>
      <c r="GT258" s="25">
        <v>3.4226114956301262E-2</v>
      </c>
      <c r="GU258" s="18">
        <f t="shared" si="527"/>
        <v>6.6312488618599295</v>
      </c>
      <c r="GV258" s="18">
        <f t="shared" si="528"/>
        <v>1.2629147082200856</v>
      </c>
      <c r="GW258" s="18">
        <f>IF(ISNUMBER(GU258),GW257+GU258*0.5,IF(ISNUMBER(GU459),0,""))</f>
        <v>818.12331483590958</v>
      </c>
      <c r="GX258" s="18">
        <f>IF(ISNUMBER(GV258),GX257+GV258*0.5,IF(ISNUMBER(GV459),0,""))</f>
        <v>922.15342400311079</v>
      </c>
      <c r="GY258" s="18">
        <f>IF(ISNUMBER(GW258), GW258*COS(RADIANS(-$C258+Графики!$B$3))+GX258*SIN(RADIANS(-$C258+Графики!$B$3)),"")</f>
        <v>818.12331483590958</v>
      </c>
      <c r="GZ258" s="19">
        <f>IF(ISNUMBER(GW258), GW258*COS(RADIANS(-$C258+Графики!$B$5))+GX258*SIN(RADIANS(-$C258+Графики!$B$5)),"")</f>
        <v>922.15342400311079</v>
      </c>
      <c r="HA258" s="24">
        <v>-0.38541761305579947</v>
      </c>
      <c r="HB258" s="25">
        <v>0.42679347470142637</v>
      </c>
      <c r="HC258" s="25">
        <v>-0.24379187870353641</v>
      </c>
      <c r="HD258" s="25">
        <v>-1.7421442583421931E-2</v>
      </c>
      <c r="HE258" s="18">
        <f t="shared" si="529"/>
        <v>7.0878195045921153</v>
      </c>
      <c r="HF258" s="18">
        <f t="shared" si="530"/>
        <v>1.9754534348932193</v>
      </c>
      <c r="HG258" s="18">
        <f>IF(ISNUMBER(HE258),HG257+HE258*0.5,IF(ISNUMBER(HE459),0,""))</f>
        <v>822.60442328581235</v>
      </c>
      <c r="HH258" s="18">
        <f>IF(ISNUMBER(HF258),HH257+HF258*0.5,IF(ISNUMBER(HF459),0,""))</f>
        <v>914.81764446577245</v>
      </c>
      <c r="HI258" s="18">
        <f>IF(ISNUMBER(HG258), HG258*COS(RADIANS(-$C258+Графики!$B$3))+HH258*SIN(RADIANS(-$C258+Графики!$B$3)),"")</f>
        <v>822.60442328581235</v>
      </c>
      <c r="HJ258" s="19">
        <f>IF(ISNUMBER(HG258), HG258*COS(RADIANS(-$C258+Графики!$B$5))+HH258*SIN(RADIANS(-$C258+Графики!$B$5)),"")</f>
        <v>914.81764446577245</v>
      </c>
      <c r="HK258" s="24">
        <v>-0.36500275816463534</v>
      </c>
      <c r="HL258" s="25">
        <v>0.37271741063644048</v>
      </c>
      <c r="HM258" s="25">
        <v>-9.9562984637033225E-2</v>
      </c>
      <c r="HN258" s="25">
        <v>-4.996486553083835E-2</v>
      </c>
      <c r="HO258" s="18">
        <f t="shared" si="531"/>
        <v>6.437778482198131</v>
      </c>
      <c r="HP258" s="18">
        <f t="shared" si="532"/>
        <v>0.43282522708562388</v>
      </c>
      <c r="HQ258" s="18">
        <f>IF(ISNUMBER(HO258),HQ257+HO258*0.5,IF(ISNUMBER(HO459),0,""))</f>
        <v>816.81295193512699</v>
      </c>
      <c r="HR258" s="18">
        <f>IF(ISNUMBER(HP258),HR257+HP258*0.5,IF(ISNUMBER(HP459),0,""))</f>
        <v>930.12987220145692</v>
      </c>
      <c r="HS258" s="18">
        <f>IF(ISNUMBER(HQ258), HQ258*COS(RADIANS(-$C258+Графики!$B$3))+HR258*SIN(RADIANS(-$C258+Графики!$B$3)),"")</f>
        <v>816.81295193512699</v>
      </c>
      <c r="HT258" s="19">
        <f>IF(ISNUMBER(HQ258), HQ258*COS(RADIANS(-$C258+Графики!$B$5))+HR258*SIN(RADIANS(-$C258+Графики!$B$5)),"")</f>
        <v>930.12987220145692</v>
      </c>
      <c r="HU258" s="24">
        <v>-0.29182376949355526</v>
      </c>
      <c r="HV258" s="25">
        <v>0.43870253923744928</v>
      </c>
      <c r="HW258" s="25">
        <v>-0.21087283944733981</v>
      </c>
      <c r="HX258" s="25">
        <v>0.10226448091583656</v>
      </c>
      <c r="HY258" s="18">
        <f t="shared" si="533"/>
        <v>6.3750014984140826</v>
      </c>
      <c r="HZ258" s="18">
        <f t="shared" si="534"/>
        <v>2.7326352246944134</v>
      </c>
      <c r="IA258" s="18">
        <f>IF(ISNUMBER(HY258),IA257+HY258*0.5,IF(ISNUMBER(HY459),0,""))</f>
        <v>817.93711787317466</v>
      </c>
      <c r="IB258" s="18">
        <f>IF(ISNUMBER(HZ258),IB257+HZ258*0.5,IF(ISNUMBER(HZ459),0,""))</f>
        <v>910.77256867434835</v>
      </c>
      <c r="IC258" s="18">
        <f>IF(ISNUMBER(IA258), IA258*COS(RADIANS(-$C258+Графики!$B$3))+IB258*SIN(RADIANS(-$C258+Графики!$B$3)),"")</f>
        <v>817.93711787317466</v>
      </c>
      <c r="ID258" s="19">
        <f>IF(ISNUMBER(IA258), IA258*COS(RADIANS(-$C258+Графики!$B$5))+IB258*SIN(RADIANS(-$C258+Графики!$B$5)),"")</f>
        <v>910.77256867434835</v>
      </c>
      <c r="IE258" s="24">
        <v>-0.32620029747854412</v>
      </c>
      <c r="IF258" s="25">
        <v>0.27686662005291052</v>
      </c>
      <c r="IG258" s="25">
        <v>-0.17863511517613218</v>
      </c>
      <c r="IH258" s="25">
        <v>-1.4986193075449378E-2</v>
      </c>
      <c r="II258" s="18">
        <f t="shared" si="535"/>
        <v>5.262727367073639</v>
      </c>
      <c r="IJ258" s="18">
        <f t="shared" si="536"/>
        <v>1.4281057685642289</v>
      </c>
      <c r="IK258" s="18">
        <f>IF(ISNUMBER(II258),IK257+II258*0.5,IF(ISNUMBER(II459),0,""))</f>
        <v>813.87069364230456</v>
      </c>
      <c r="IL258" s="18">
        <f>IF(ISNUMBER(IJ258),IL257+IJ258*0.5,IF(ISNUMBER(IJ459),0,""))</f>
        <v>914.08468643850563</v>
      </c>
      <c r="IM258" s="18">
        <f>IF(ISNUMBER(IK258), IK258*COS(RADIANS(-$C258+Графики!$B$3))+IL258*SIN(RADIANS(-$C258+Графики!$B$3)),"")</f>
        <v>813.87069364230456</v>
      </c>
      <c r="IN258" s="19">
        <f>IF(ISNUMBER(IK258), IK258*COS(RADIANS(-$C258+Графики!$B$5))+IL258*SIN(RADIANS(-$C258+Графики!$B$5)),"")</f>
        <v>914.08468643850563</v>
      </c>
      <c r="IO258" s="24">
        <v>-0.29125595552106109</v>
      </c>
      <c r="IP258" s="25">
        <v>0.2782558147147377</v>
      </c>
      <c r="IQ258" s="25">
        <v>-0.2116490502419742</v>
      </c>
      <c r="IR258" s="25">
        <v>4.3516197845529625E-2</v>
      </c>
      <c r="IS258" s="18">
        <f t="shared" si="537"/>
        <v>4.9699073000766871</v>
      </c>
      <c r="IT258" s="18">
        <f t="shared" si="538"/>
        <v>2.2267350177386152</v>
      </c>
      <c r="IU258" s="18">
        <f>IF(ISNUMBER(IS258),IU257+IS258*0.5,IF(ISNUMBER(IS459),0,""))</f>
        <v>808.85025134217938</v>
      </c>
      <c r="IV258" s="18">
        <f>IF(ISNUMBER(IT258),IV257+IT258*0.5,IF(ISNUMBER(IT459),0,""))</f>
        <v>920.3957816882031</v>
      </c>
      <c r="IW258" s="18">
        <f>IF(ISNUMBER(IU258), IU258*COS(RADIANS(-$C258+Графики!$B$3))+IV258*SIN(RADIANS(-$C258+Графики!$B$3)),"")</f>
        <v>808.85025134217938</v>
      </c>
      <c r="IX258" s="19">
        <f>IF(ISNUMBER(IU258), IU258*COS(RADIANS(-$C258+Графики!$B$5))+IV258*SIN(RADIANS(-$C258+Графики!$B$5)),"")</f>
        <v>920.3957816882031</v>
      </c>
    </row>
    <row r="259" spans="1:258" s="88" customFormat="1" x14ac:dyDescent="0.25">
      <c r="A259" s="44">
        <v>259</v>
      </c>
      <c r="B259" s="50">
        <v>0</v>
      </c>
      <c r="C259" s="11">
        <f>IF(Графики!$A$7="Расчитывать с учетом закручивания скважины",B259,0)</f>
        <v>0</v>
      </c>
      <c r="D259" s="47">
        <v>128</v>
      </c>
      <c r="E259" s="34">
        <f>IF(ISNUMBER(INDEX($I$1:$IX$303,$A259,E$1) ),INDEX($I$1:$IX$303,$A259,E$1),0)</f>
        <v>5.9918881770322692</v>
      </c>
      <c r="F259" s="35">
        <f>IF(ISNUMBER(INDEX($I$1:$IX$303,$A259,F$1) ),INDEX($I$1:$IX$303,$A259,F$1),0)</f>
        <v>4.698908578737683</v>
      </c>
      <c r="G259" s="35">
        <f>IF(ISNUMBER(INDEX($I$1:$IX$303,$A259,G$1) ),INDEX($I$1:$IX$303,$A259,G$1)-$G$305,0)</f>
        <v>-157.07093140792074</v>
      </c>
      <c r="H259" s="36">
        <f>IF(ISNUMBER(INDEX($I$1:$IX$303,$A259,H$1) ),INDEX($I$1:$IX$303,$A259,H$1)-$H$305,0)</f>
        <v>-227.90194045752571</v>
      </c>
      <c r="I259" s="29">
        <v>-0.40561995099632642</v>
      </c>
      <c r="J259" s="25">
        <v>0.28100396537352534</v>
      </c>
      <c r="K259" s="25">
        <v>-0.31174014489422219</v>
      </c>
      <c r="L259" s="25">
        <v>0.22671709637662377</v>
      </c>
      <c r="M259" s="18">
        <f t="shared" si="489"/>
        <v>5.9918881770322692</v>
      </c>
      <c r="N259" s="18">
        <f t="shared" si="490"/>
        <v>4.698908578737683</v>
      </c>
      <c r="O259" s="18">
        <f>IF(ISNUMBER(M259),O258+M259*0.5,IF(ISNUMBER(M460),0,""))</f>
        <v>820.84522448149391</v>
      </c>
      <c r="P259" s="18">
        <f>IF(ISNUMBER(N259),P258+N259*0.5,IF(ISNUMBER(N460),0,""))</f>
        <v>927.52772302651181</v>
      </c>
      <c r="Q259" s="18">
        <f>IF(ISNUMBER(O259), O259*COS(RADIANS(-$C259+Графики!$B$3))+P259*SIN(RADIANS(-$C259+Графики!$B$3)),"")</f>
        <v>820.84522448149391</v>
      </c>
      <c r="R259" s="19">
        <f>IF(ISNUMBER(O259), O259*COS(RADIANS(-$C259+Графики!$B$5))+P259*SIN(RADIANS(-$C259+Графики!$B$5)),"")</f>
        <v>927.52772302651181</v>
      </c>
      <c r="S259" s="29">
        <v>-0.37267945557870341</v>
      </c>
      <c r="T259" s="25">
        <v>0.2681303540042782</v>
      </c>
      <c r="U259" s="25">
        <v>-0.15521133489084754</v>
      </c>
      <c r="V259" s="25">
        <v>0.27977024513025117</v>
      </c>
      <c r="W259" s="18">
        <f t="shared" si="491"/>
        <v>5.5920913822390679</v>
      </c>
      <c r="X259" s="18">
        <f t="shared" si="492"/>
        <v>3.7959212624721248</v>
      </c>
      <c r="Y259" s="18">
        <f>IF(ISNUMBER(W259),Y258+W259*0.5,IF(ISNUMBER(W460),0,""))</f>
        <v>818.31571490812848</v>
      </c>
      <c r="Z259" s="18">
        <f>IF(ISNUMBER(X259),Z258+X259*0.5,IF(ISNUMBER(X460),0,""))</f>
        <v>925.88601751110571</v>
      </c>
      <c r="AA259" s="18">
        <f>IF(ISNUMBER(Y259), Y259*COS(RADIANS(-$C259+Графики!$B$3))+Z259*SIN(RADIANS(-$C259+Графики!$B$3)),"")</f>
        <v>818.31571490812848</v>
      </c>
      <c r="AB259" s="18">
        <f>IF(ISNUMBER(Y259), Y259*COS(RADIANS(-$C259+Графики!$B$5))+Z259*SIN(RADIANS(-$C259+Графики!$B$5)),"")</f>
        <v>925.88601751110571</v>
      </c>
      <c r="AC259" s="24">
        <v>-0.22688896396888478</v>
      </c>
      <c r="AD259" s="25">
        <v>0.20757543728522346</v>
      </c>
      <c r="AE259" s="25">
        <v>-0.14601670781608669</v>
      </c>
      <c r="AF259" s="25">
        <v>0.33086943180806994</v>
      </c>
      <c r="AG259" s="18">
        <f t="shared" si="493"/>
        <v>3.791408058796554</v>
      </c>
      <c r="AH259" s="18">
        <f t="shared" si="494"/>
        <v>4.1616046342505744</v>
      </c>
      <c r="AI259" s="18">
        <f>IF(ISNUMBER(AG259),AI258+AG259*0.5,IF(ISNUMBER(AG460),0,""))</f>
        <v>816.08569880206346</v>
      </c>
      <c r="AJ259" s="18">
        <f>IF(ISNUMBER(AH259),AJ258+AH259*0.5,IF(ISNUMBER(AH460),0,""))</f>
        <v>927.29370839658725</v>
      </c>
      <c r="AK259" s="18">
        <f>IF(ISNUMBER(AI259), AI259*COS(RADIANS(-$C259+Графики!$B$3))+AJ259*SIN(RADIANS(-$C259+Графики!$B$3)),"")</f>
        <v>816.08569880206346</v>
      </c>
      <c r="AL259" s="19">
        <f>IF(ISNUMBER(AI259), AI259*COS(RADIANS(-$C259+Графики!$B$5))+AJ259*SIN(RADIANS(-$C259+Графики!$B$5)),"")</f>
        <v>927.29370839658725</v>
      </c>
      <c r="AM259" s="24">
        <v>-0.24008037560660903</v>
      </c>
      <c r="AN259" s="25">
        <v>0.36822340286044586</v>
      </c>
      <c r="AO259" s="25">
        <v>-0.17140545050322439</v>
      </c>
      <c r="AP259" s="25">
        <v>0.23038746846071637</v>
      </c>
      <c r="AQ259" s="18">
        <f t="shared" si="495"/>
        <v>5.3084269615916977</v>
      </c>
      <c r="AR259" s="18">
        <f t="shared" si="496"/>
        <v>3.50629748904512</v>
      </c>
      <c r="AS259" s="18">
        <f>IF(ISNUMBER(AQ259),AS258+AQ259*0.5,IF(ISNUMBER(AQ460),0,""))</f>
        <v>808.36722858235112</v>
      </c>
      <c r="AT259" s="18">
        <f>IF(ISNUMBER(AR259),AT258+AR259*0.5,IF(ISNUMBER(AR460),0,""))</f>
        <v>914.99833614727663</v>
      </c>
      <c r="AU259" s="18">
        <f>IF(ISNUMBER(AS259), AS259*COS(RADIANS(-$C259+Графики!$B$3))+AT259*SIN(RADIANS(-$C259+Графики!$B$3)),"")</f>
        <v>808.36722858235112</v>
      </c>
      <c r="AV259" s="19">
        <f>IF(ISNUMBER(AS259), AS259*COS(RADIANS(-$C259+Графики!$B$5))+AT259*SIN(RADIANS(-$C259+Графики!$B$5)),"")</f>
        <v>914.99833614727663</v>
      </c>
      <c r="AW259" s="24">
        <v>-0.3313929440110911</v>
      </c>
      <c r="AX259" s="25">
        <v>0.32047290853924915</v>
      </c>
      <c r="AY259" s="25">
        <v>-0.23116945712747705</v>
      </c>
      <c r="AZ259" s="25">
        <v>0.20728322674775637</v>
      </c>
      <c r="BA259" s="18">
        <f t="shared" si="497"/>
        <v>5.6885720234904049</v>
      </c>
      <c r="BB259" s="18">
        <f t="shared" si="498"/>
        <v>3.8262121379594163</v>
      </c>
      <c r="BC259" s="18">
        <f>IF(ISNUMBER(BA259),BC258+BA259*0.5,IF(ISNUMBER(BA460),0,""))</f>
        <v>808.37589331074128</v>
      </c>
      <c r="BD259" s="18">
        <f>IF(ISNUMBER(BB259),BD258+BB259*0.5,IF(ISNUMBER(BB460),0,""))</f>
        <v>922.66367948421146</v>
      </c>
      <c r="BE259" s="18">
        <f>IF(ISNUMBER(BC259), BC259*COS(RADIANS(-$C259+Графики!$B$3))+BD259*SIN(RADIANS(-$C259+Графики!$B$3)),"")</f>
        <v>808.37589331074128</v>
      </c>
      <c r="BF259" s="19">
        <f>IF(ISNUMBER(BC259), BC259*COS(RADIANS(-$C259+Графики!$B$5))+BD259*SIN(RADIANS(-$C259+Графики!$B$5)),"")</f>
        <v>922.66367948421146</v>
      </c>
      <c r="BG259" s="24">
        <v>-0.35186188010678543</v>
      </c>
      <c r="BH259" s="25">
        <v>0.38419553244131488</v>
      </c>
      <c r="BI259" s="25">
        <v>-0.16144381891584636</v>
      </c>
      <c r="BJ259" s="25">
        <v>0.27685060797006389</v>
      </c>
      <c r="BK259" s="18">
        <f t="shared" si="499"/>
        <v>6.4232684965770854</v>
      </c>
      <c r="BL259" s="18">
        <f t="shared" si="500"/>
        <v>3.8248310953010498</v>
      </c>
      <c r="BM259" s="18">
        <f>IF(ISNUMBER(BK259),BM258+BK259*0.5,IF(ISNUMBER(BK460),0,""))</f>
        <v>817.5524876225661</v>
      </c>
      <c r="BN259" s="18">
        <f>IF(ISNUMBER(BL259),BN258+BL259*0.5,IF(ISNUMBER(BL460),0,""))</f>
        <v>910.84027466017005</v>
      </c>
      <c r="BO259" s="18">
        <f>IF(ISNUMBER(BM259), BM259*COS(RADIANS(-$C259+Графики!$B$3))+BN259*SIN(RADIANS(-$C259+Графики!$B$3)),"")</f>
        <v>817.5524876225661</v>
      </c>
      <c r="BP259" s="19">
        <f>IF(ISNUMBER(BM259), BM259*COS(RADIANS(-$C259+Графики!$B$5))+BN259*SIN(RADIANS(-$C259+Графики!$B$5)),"")</f>
        <v>910.84027466017005</v>
      </c>
      <c r="BQ259" s="24">
        <v>-0.38238630716007926</v>
      </c>
      <c r="BR259" s="25">
        <v>0.24265471519543039</v>
      </c>
      <c r="BS259" s="25">
        <v>-0.29016210597507919</v>
      </c>
      <c r="BT259" s="25">
        <v>0.19347305738078249</v>
      </c>
      <c r="BU259" s="18">
        <f t="shared" si="501"/>
        <v>5.4544848532741197</v>
      </c>
      <c r="BV259" s="18">
        <f t="shared" si="502"/>
        <v>4.2205004596917162</v>
      </c>
      <c r="BW259" s="18">
        <f>IF(ISNUMBER(BU259),BW258+BU259*0.5,IF(ISNUMBER(BU460),0,""))</f>
        <v>820.74573692108265</v>
      </c>
      <c r="BX259" s="18">
        <f>IF(ISNUMBER(BV259),BX258+BV259*0.5,IF(ISNUMBER(BV460),0,""))</f>
        <v>921.4531233278434</v>
      </c>
      <c r="BY259" s="18">
        <f>IF(ISNUMBER(BW259), BW259*COS(RADIANS(-$C259+Графики!$B$3))+BX259*SIN(RADIANS(-$C259+Графики!$B$3)),"")</f>
        <v>820.74573692108265</v>
      </c>
      <c r="BZ259" s="19">
        <f>IF(ISNUMBER(BW259), BW259*COS(RADIANS(-$C259+Графики!$B$5))+BX259*SIN(RADIANS(-$C259+Графики!$B$5)),"")</f>
        <v>921.4531233278434</v>
      </c>
      <c r="CA259" s="29">
        <v>-0.28364582579303188</v>
      </c>
      <c r="CB259" s="25">
        <v>0.27053591116189968</v>
      </c>
      <c r="CC259" s="25">
        <v>-0.1630014560064717</v>
      </c>
      <c r="CD259" s="25">
        <v>0.36946876256962879</v>
      </c>
      <c r="CE259" s="18">
        <f t="shared" si="503"/>
        <v>4.8361291305957401</v>
      </c>
      <c r="CF259" s="18">
        <f t="shared" si="504"/>
        <v>4.6466625199398841</v>
      </c>
      <c r="CG259" s="18">
        <f>IF(ISNUMBER(CE259),CG258+CE259*0.5,IF(ISNUMBER(CE460),0,""))</f>
        <v>826.05552137526308</v>
      </c>
      <c r="CH259" s="18">
        <f>IF(ISNUMBER(CF259),CH258+CF259*0.5,IF(ISNUMBER(CF460),0,""))</f>
        <v>934.45678291173738</v>
      </c>
      <c r="CI259" s="18">
        <f>IF(ISNUMBER(CG259), CG259*COS(RADIANS(-$C259+Графики!$B$3))+CH259*SIN(RADIANS(-$C259+Графики!$B$3)),"")</f>
        <v>826.05552137526308</v>
      </c>
      <c r="CJ259" s="19">
        <f>IF(ISNUMBER(CG259), CG259*COS(RADIANS(-$C259+Графики!$B$5))+CH259*SIN(RADIANS(-$C259+Графики!$B$5)),"")</f>
        <v>934.45678291173738</v>
      </c>
      <c r="CK259" s="24">
        <v>-0.25785874008589738</v>
      </c>
      <c r="CL259" s="25">
        <v>0.31891258253578414</v>
      </c>
      <c r="CM259" s="25">
        <v>-0.19781068247714206</v>
      </c>
      <c r="CN259" s="25">
        <v>0.3675690620952623</v>
      </c>
      <c r="CO259" s="18">
        <f t="shared" si="505"/>
        <v>5.0332580533427427</v>
      </c>
      <c r="CP259" s="18">
        <f t="shared" si="506"/>
        <v>4.9338490158795505</v>
      </c>
      <c r="CQ259" s="18">
        <f>IF(ISNUMBER(CO259),CQ258+CO259*0.5,IF(ISNUMBER(CO460),0,""))</f>
        <v>819.63570735662518</v>
      </c>
      <c r="CR259" s="18">
        <f>IF(ISNUMBER(CP259),CR258+CP259*0.5,IF(ISNUMBER(CP460),0,""))</f>
        <v>924.7049895199724</v>
      </c>
      <c r="CS259" s="18">
        <f>IF(ISNUMBER(CQ259), CQ259*COS(RADIANS(-$C259+Графики!$B$3))+CR259*SIN(RADIANS(-$C259+Графики!$B$3)),"")</f>
        <v>819.63570735662518</v>
      </c>
      <c r="CT259" s="19">
        <f>IF(ISNUMBER(CQ259), CQ259*COS(RADIANS(-$C259+Графики!$B$5))+CR259*SIN(RADIANS(-$C259+Графики!$B$5)),"")</f>
        <v>924.7049895199724</v>
      </c>
      <c r="CU259" s="24">
        <v>-0.26935785273803781</v>
      </c>
      <c r="CV259" s="25">
        <v>0.37596028722059027</v>
      </c>
      <c r="CW259" s="25">
        <v>-0.3000752039285377</v>
      </c>
      <c r="CX259" s="25">
        <v>0.35080428742809355</v>
      </c>
      <c r="CY259" s="18">
        <f t="shared" si="507"/>
        <v>5.6314333671567773</v>
      </c>
      <c r="CZ259" s="18">
        <f t="shared" si="508"/>
        <v>5.6799645373295773</v>
      </c>
      <c r="DA259" s="18">
        <f>IF(ISNUMBER(CY259),DA258+CY259*0.5,IF(ISNUMBER(CY460),0,""))</f>
        <v>816.99938370984023</v>
      </c>
      <c r="DB259" s="18">
        <f>IF(ISNUMBER(CZ259),DB258+CZ259*0.5,IF(ISNUMBER(CZ460),0,""))</f>
        <v>928.1162205225279</v>
      </c>
      <c r="DC259" s="18">
        <f>IF(ISNUMBER(DA259), DA259*COS(RADIANS(-$C259+Графики!$B$3))+DB259*SIN(RADIANS(-$C259+Графики!$B$3)),"")</f>
        <v>816.99938370984023</v>
      </c>
      <c r="DD259" s="19">
        <f>IF(ISNUMBER(DA259), DA259*COS(RADIANS(-$C259+Графики!$B$5))+DB259*SIN(RADIANS(-$C259+Графики!$B$5)),"")</f>
        <v>928.1162205225279</v>
      </c>
      <c r="DE259" s="24">
        <v>-0.4105389292220829</v>
      </c>
      <c r="DF259" s="25">
        <v>0.31936978142781303</v>
      </c>
      <c r="DG259" s="25">
        <v>-0.13742441333963265</v>
      </c>
      <c r="DH259" s="25">
        <v>0.36509143433944546</v>
      </c>
      <c r="DI259" s="18">
        <f t="shared" si="509"/>
        <v>6.369612047855556</v>
      </c>
      <c r="DJ259" s="18">
        <f t="shared" si="510"/>
        <v>4.3852639874375496</v>
      </c>
      <c r="DK259" s="18">
        <f>IF(ISNUMBER(DI259),DK258+DI259*0.5,IF(ISNUMBER(DI460),0,""))</f>
        <v>807.92551947326308</v>
      </c>
      <c r="DL259" s="18">
        <f>IF(ISNUMBER(DJ259),DL258+DJ259*0.5,IF(ISNUMBER(DJ460),0,""))</f>
        <v>926.15616502862395</v>
      </c>
      <c r="DM259" s="18">
        <f>IF(ISNUMBER(DK259), DK259*COS(RADIANS(-$C259+Графики!$B$3))+DL259*SIN(RADIANS(-$C259+Графики!$B$3)),"")</f>
        <v>807.92551947326308</v>
      </c>
      <c r="DN259" s="19">
        <f>IF(ISNUMBER(DK259), DK259*COS(RADIANS(-$C259+Графики!$B$5))+DL259*SIN(RADIANS(-$C259+Графики!$B$5)),"")</f>
        <v>926.15616502862395</v>
      </c>
      <c r="DO259" s="24">
        <v>-0.35949911391694644</v>
      </c>
      <c r="DP259" s="25">
        <v>0.207118559029319</v>
      </c>
      <c r="DQ259" s="25">
        <v>-0.20263848402464948</v>
      </c>
      <c r="DR259" s="25">
        <v>0.3650573835297829</v>
      </c>
      <c r="DS259" s="18">
        <f t="shared" si="511"/>
        <v>4.9446518471169671</v>
      </c>
      <c r="DT259" s="18">
        <f t="shared" si="512"/>
        <v>4.9540607548187943</v>
      </c>
      <c r="DU259" s="18">
        <f>IF(ISNUMBER(DS259),DU258+DS259*0.5,IF(ISNUMBER(DS460),0,""))</f>
        <v>826.61498806523139</v>
      </c>
      <c r="DV259" s="18">
        <f>IF(ISNUMBER(DT259),DV258+DT259*0.5,IF(ISNUMBER(DT460),0,""))</f>
        <v>927.78184050194011</v>
      </c>
      <c r="DW259" s="18">
        <f>IF(ISNUMBER(DU259), DU259*COS(RADIANS(-$C259+Графики!$B$3))+DV259*SIN(RADIANS(-$C259+Графики!$B$3)),"")</f>
        <v>826.61498806523139</v>
      </c>
      <c r="DX259" s="19">
        <f>IF(ISNUMBER(DU259), DU259*COS(RADIANS(-$C259+Графики!$B$5))+DV259*SIN(RADIANS(-$C259+Графики!$B$5)),"")</f>
        <v>927.78184050194011</v>
      </c>
      <c r="DY259" s="24">
        <v>-0.24714073319791138</v>
      </c>
      <c r="DZ259" s="25">
        <v>0.21241892656993275</v>
      </c>
      <c r="EA259" s="25">
        <v>-0.14965575949945506</v>
      </c>
      <c r="EB259" s="25">
        <v>0.27330497254874508</v>
      </c>
      <c r="EC259" s="18">
        <f t="shared" si="513"/>
        <v>4.0104038359550733</v>
      </c>
      <c r="ED259" s="18">
        <f t="shared" si="514"/>
        <v>3.6910203095421763</v>
      </c>
      <c r="EE259" s="18">
        <f>IF(ISNUMBER(EC259),EE258+EC259*0.5,IF(ISNUMBER(EC460),0,""))</f>
        <v>813.68498428455359</v>
      </c>
      <c r="EF259" s="18">
        <f>IF(ISNUMBER(ED259),EF258+ED259*0.5,IF(ISNUMBER(ED460),0,""))</f>
        <v>920.41026022075391</v>
      </c>
      <c r="EG259" s="18">
        <f>IF(ISNUMBER(EE259), EE259*COS(RADIANS(-$C259+Графики!$B$3))+EF259*SIN(RADIANS(-$C259+Графики!$B$3)),"")</f>
        <v>813.68498428455359</v>
      </c>
      <c r="EH259" s="19">
        <f>IF(ISNUMBER(EE259), EE259*COS(RADIANS(-$C259+Графики!$B$5))+EF259*SIN(RADIANS(-$C259+Графики!$B$5)),"")</f>
        <v>920.41026022075391</v>
      </c>
      <c r="EI259" s="24">
        <v>-0.29261422146812605</v>
      </c>
      <c r="EJ259" s="25">
        <v>0.28033712100726271</v>
      </c>
      <c r="EK259" s="25">
        <v>-0.25527895487100299</v>
      </c>
      <c r="EL259" s="25">
        <v>0.36840577296865895</v>
      </c>
      <c r="EM259" s="18">
        <f t="shared" si="515"/>
        <v>4.99992285735516</v>
      </c>
      <c r="EN259" s="18">
        <f t="shared" si="516"/>
        <v>5.4426491264968719</v>
      </c>
      <c r="EO259" s="18">
        <f>IF(ISNUMBER(EM259),EO258+EM259*0.5,IF(ISNUMBER(EM460),0,""))</f>
        <v>822.15652221486823</v>
      </c>
      <c r="EP259" s="18">
        <f>IF(ISNUMBER(EN259),EP258+EN259*0.5,IF(ISNUMBER(EN460),0,""))</f>
        <v>924.03390320802657</v>
      </c>
      <c r="EQ259" s="18">
        <f>IF(ISNUMBER(EO259), EO259*COS(RADIANS(-$C259+Графики!$B$3))+EP259*SIN(RADIANS(-$C259+Графики!$B$3)),"")</f>
        <v>822.15652221486823</v>
      </c>
      <c r="ER259" s="19">
        <f>IF(ISNUMBER(EO259), EO259*COS(RADIANS(-$C259+Графики!$B$5))+EP259*SIN(RADIANS(-$C259+Графики!$B$5)),"")</f>
        <v>924.03390320802657</v>
      </c>
      <c r="ES259" s="24">
        <v>-0.25843352912805562</v>
      </c>
      <c r="ET259" s="25">
        <v>0.30041544959748456</v>
      </c>
      <c r="EU259" s="25">
        <v>-0.27672529186721279</v>
      </c>
      <c r="EV259" s="25">
        <v>0.20530001891984392</v>
      </c>
      <c r="EW259" s="18">
        <f t="shared" si="517"/>
        <v>4.876858018220096</v>
      </c>
      <c r="EX259" s="18">
        <f t="shared" si="518"/>
        <v>4.2064519704989216</v>
      </c>
      <c r="EY259" s="18">
        <f>IF(ISNUMBER(EW259),EY258+EW259*0.5,IF(ISNUMBER(EW460),0,""))</f>
        <v>808.70632467464884</v>
      </c>
      <c r="EZ259" s="18">
        <f>IF(ISNUMBER(EX259),EZ258+EX259*0.5,IF(ISNUMBER(EX460),0,""))</f>
        <v>926.20946595002317</v>
      </c>
      <c r="FA259" s="18">
        <f>IF(ISNUMBER(EY259), EY259*COS(RADIANS(-$C259+Графики!$B$3))+EZ259*SIN(RADIANS(-$C259+Графики!$B$3)),"")</f>
        <v>808.70632467464884</v>
      </c>
      <c r="FB259" s="19">
        <f>IF(ISNUMBER(EY259), EY259*COS(RADIANS(-$C259+Графики!$B$5))+EZ259*SIN(RADIANS(-$C259+Графики!$B$5)),"")</f>
        <v>926.20946595002317</v>
      </c>
      <c r="FC259" s="24">
        <v>-0.33763037399743423</v>
      </c>
      <c r="FD259" s="25">
        <v>0.35565123813525301</v>
      </c>
      <c r="FE259" s="25">
        <v>-0.13284731349126075</v>
      </c>
      <c r="FF259" s="25">
        <v>0.33855666173678634</v>
      </c>
      <c r="FG259" s="18">
        <f t="shared" si="519"/>
        <v>6.0499864797435183</v>
      </c>
      <c r="FH259" s="18">
        <f t="shared" si="520"/>
        <v>4.113764134361551</v>
      </c>
      <c r="FI259" s="18">
        <f>IF(ISNUMBER(FG259),FI258+FG259*0.5,IF(ISNUMBER(FG460),0,""))</f>
        <v>817.22014387655429</v>
      </c>
      <c r="FJ259" s="18">
        <f>IF(ISNUMBER(FH259),FJ258+FH259*0.5,IF(ISNUMBER(FH460),0,""))</f>
        <v>924.26007145285325</v>
      </c>
      <c r="FK259" s="18">
        <f>IF(ISNUMBER(FI259), FI259*COS(RADIANS(-$C259+Графики!$B$3))+FJ259*SIN(RADIANS(-$C259+Графики!$B$3)),"")</f>
        <v>817.22014387655429</v>
      </c>
      <c r="FL259" s="19">
        <f>IF(ISNUMBER(FI259), FI259*COS(RADIANS(-$C259+Графики!$B$5))+FJ259*SIN(RADIANS(-$C259+Графики!$B$5)),"")</f>
        <v>924.26007145285325</v>
      </c>
      <c r="FM259" s="24">
        <v>-0.26277267948118721</v>
      </c>
      <c r="FN259" s="25">
        <v>0.3734743302768968</v>
      </c>
      <c r="FO259" s="25">
        <v>-0.21670060683174075</v>
      </c>
      <c r="FP259" s="25">
        <v>0.23071430485814906</v>
      </c>
      <c r="FQ259" s="18">
        <f t="shared" si="521"/>
        <v>5.5522740603775516</v>
      </c>
      <c r="FR259" s="18">
        <f t="shared" si="522"/>
        <v>3.9044217455205534</v>
      </c>
      <c r="FS259" s="18">
        <f>IF(ISNUMBER(FQ259),FS258+FQ259*0.5,IF(ISNUMBER(FQ460),0,""))</f>
        <v>820.44590439007447</v>
      </c>
      <c r="FT259" s="18">
        <f>IF(ISNUMBER(FR259),FT258+FR259*0.5,IF(ISNUMBER(FR460),0,""))</f>
        <v>919.57259114240242</v>
      </c>
      <c r="FU259" s="18">
        <f>IF(ISNUMBER(FS259), FS259*COS(RADIANS(-$C259+Графики!$B$3))+FT259*SIN(RADIANS(-$C259+Графики!$B$3)),"")</f>
        <v>820.44590439007447</v>
      </c>
      <c r="FV259" s="19">
        <f>IF(ISNUMBER(FS259), FS259*COS(RADIANS(-$C259+Графики!$B$5))+FT259*SIN(RADIANS(-$C259+Графики!$B$5)),"")</f>
        <v>919.57259114240242</v>
      </c>
      <c r="FW259" s="24">
        <v>-0.33842041069909329</v>
      </c>
      <c r="FX259" s="25">
        <v>0.29446277901856099</v>
      </c>
      <c r="FY259" s="25">
        <v>-0.20356395478713035</v>
      </c>
      <c r="FZ259" s="25">
        <v>0.28311637920917399</v>
      </c>
      <c r="GA259" s="18">
        <f t="shared" si="523"/>
        <v>5.5229196428902192</v>
      </c>
      <c r="GB259" s="18">
        <f t="shared" si="524"/>
        <v>4.2470743485002362</v>
      </c>
      <c r="GC259" s="18">
        <f>IF(ISNUMBER(GA259),GC258+GA259*0.5,IF(ISNUMBER(GA460),0,""))</f>
        <v>824.25791943226227</v>
      </c>
      <c r="GD259" s="18">
        <f>IF(ISNUMBER(GB259),GD258+GB259*0.5,IF(ISNUMBER(GB460),0,""))</f>
        <v>908.64143952534369</v>
      </c>
      <c r="GE259" s="18">
        <f>IF(ISNUMBER(GC259), GC259*COS(RADIANS(-$C259+Графики!$B$3))+GD259*SIN(RADIANS(-$C259+Графики!$B$3)),"")</f>
        <v>824.25791943226227</v>
      </c>
      <c r="GF259" s="19">
        <f>IF(ISNUMBER(GC259), GC259*COS(RADIANS(-$C259+Графики!$B$5))+GD259*SIN(RADIANS(-$C259+Графики!$B$5)),"")</f>
        <v>908.64143952534369</v>
      </c>
      <c r="GG259" s="24">
        <v>-0.30071773316652284</v>
      </c>
      <c r="GH259" s="25">
        <v>0.39543047781085228</v>
      </c>
      <c r="GI259" s="25">
        <v>-0.30497704329187619</v>
      </c>
      <c r="GJ259" s="25">
        <v>0.23677319052317355</v>
      </c>
      <c r="GK259" s="18">
        <f t="shared" si="525"/>
        <v>6.075001814112289</v>
      </c>
      <c r="GL259" s="18">
        <f t="shared" si="526"/>
        <v>4.727645040611427</v>
      </c>
      <c r="GM259" s="18">
        <f>IF(ISNUMBER(GK259),GM258+GK259*0.5,IF(ISNUMBER(GK460),0,""))</f>
        <v>823.39015169109769</v>
      </c>
      <c r="GN259" s="18">
        <f>IF(ISNUMBER(GL259),GN258+GL259*0.5,IF(ISNUMBER(GL460),0,""))</f>
        <v>927.47879149439723</v>
      </c>
      <c r="GO259" s="18">
        <f>IF(ISNUMBER(GM259), GM259*COS(RADIANS(-$C259+Графики!$B$3))+GN259*SIN(RADIANS(-$C259+Графики!$B$3)),"")</f>
        <v>823.39015169109769</v>
      </c>
      <c r="GP259" s="19">
        <f>IF(ISNUMBER(GM259), GM259*COS(RADIANS(-$C259+Графики!$B$5))+GN259*SIN(RADIANS(-$C259+Графики!$B$5)),"")</f>
        <v>927.47879149439723</v>
      </c>
      <c r="GQ259" s="24">
        <v>-0.36343923392279709</v>
      </c>
      <c r="GR259" s="25">
        <v>0.28708240433369947</v>
      </c>
      <c r="GS259" s="25">
        <v>-0.20751065746041392</v>
      </c>
      <c r="GT259" s="25">
        <v>0.30436798821366284</v>
      </c>
      <c r="GU259" s="18">
        <f t="shared" si="527"/>
        <v>5.6768417302591923</v>
      </c>
      <c r="GV259" s="18">
        <f t="shared" si="528"/>
        <v>4.4669690131875353</v>
      </c>
      <c r="GW259" s="18">
        <f>IF(ISNUMBER(GU259),GW258+GU259*0.5,IF(ISNUMBER(GU460),0,""))</f>
        <v>820.96173570103917</v>
      </c>
      <c r="GX259" s="18">
        <f>IF(ISNUMBER(GV259),GX258+GV259*0.5,IF(ISNUMBER(GV460),0,""))</f>
        <v>924.38690850970454</v>
      </c>
      <c r="GY259" s="18">
        <f>IF(ISNUMBER(GW259), GW259*COS(RADIANS(-$C259+Графики!$B$3))+GX259*SIN(RADIANS(-$C259+Графики!$B$3)),"")</f>
        <v>820.96173570103917</v>
      </c>
      <c r="GZ259" s="19">
        <f>IF(ISNUMBER(GW259), GW259*COS(RADIANS(-$C259+Графики!$B$5))+GX259*SIN(RADIANS(-$C259+Графики!$B$5)),"")</f>
        <v>924.38690850970454</v>
      </c>
      <c r="HA259" s="24">
        <v>-0.27092579063091132</v>
      </c>
      <c r="HB259" s="25">
        <v>0.25718317711988903</v>
      </c>
      <c r="HC259" s="25">
        <v>-0.251819967001919</v>
      </c>
      <c r="HD259" s="25">
        <v>0.22199921835520611</v>
      </c>
      <c r="HE259" s="18">
        <f t="shared" si="529"/>
        <v>4.6086038342584859</v>
      </c>
      <c r="HF259" s="18">
        <f t="shared" si="530"/>
        <v>4.134840639544529</v>
      </c>
      <c r="HG259" s="18">
        <f>IF(ISNUMBER(HE259),HG258+HE259*0.5,IF(ISNUMBER(HE460),0,""))</f>
        <v>824.90872520294158</v>
      </c>
      <c r="HH259" s="18">
        <f>IF(ISNUMBER(HF259),HH258+HF259*0.5,IF(ISNUMBER(HF460),0,""))</f>
        <v>916.88506478554473</v>
      </c>
      <c r="HI259" s="18">
        <f>IF(ISNUMBER(HG259), HG259*COS(RADIANS(-$C259+Графики!$B$3))+HH259*SIN(RADIANS(-$C259+Графики!$B$3)),"")</f>
        <v>824.90872520294158</v>
      </c>
      <c r="HJ259" s="19">
        <f>IF(ISNUMBER(HG259), HG259*COS(RADIANS(-$C259+Графики!$B$5))+HH259*SIN(RADIANS(-$C259+Графики!$B$5)),"")</f>
        <v>916.88506478554473</v>
      </c>
      <c r="HK259" s="24">
        <v>-0.32335860323871279</v>
      </c>
      <c r="HL259" s="25">
        <v>0.32364609282971024</v>
      </c>
      <c r="HM259" s="25">
        <v>-0.17928092342238577</v>
      </c>
      <c r="HN259" s="25">
        <v>0.31615294199189914</v>
      </c>
      <c r="HO259" s="18">
        <f t="shared" si="531"/>
        <v>5.6461511117362981</v>
      </c>
      <c r="HP259" s="18">
        <f t="shared" si="532"/>
        <v>4.3234626193032692</v>
      </c>
      <c r="HQ259" s="18">
        <f>IF(ISNUMBER(HO259),HQ258+HO259*0.5,IF(ISNUMBER(HO460),0,""))</f>
        <v>819.63602749099516</v>
      </c>
      <c r="HR259" s="18">
        <f>IF(ISNUMBER(HP259),HR258+HP259*0.5,IF(ISNUMBER(HP460),0,""))</f>
        <v>932.29160351110852</v>
      </c>
      <c r="HS259" s="18">
        <f>IF(ISNUMBER(HQ259), HQ259*COS(RADIANS(-$C259+Графики!$B$3))+HR259*SIN(RADIANS(-$C259+Графики!$B$3)),"")</f>
        <v>819.63602749099516</v>
      </c>
      <c r="HT259" s="19">
        <f>IF(ISNUMBER(HQ259), HQ259*COS(RADIANS(-$C259+Графики!$B$5))+HR259*SIN(RADIANS(-$C259+Графики!$B$5)),"")</f>
        <v>932.29160351110852</v>
      </c>
      <c r="HU259" s="24">
        <v>-0.2275894989422613</v>
      </c>
      <c r="HV259" s="25">
        <v>0.34515860958516387</v>
      </c>
      <c r="HW259" s="25">
        <v>-0.12168975615783842</v>
      </c>
      <c r="HX259" s="25">
        <v>0.21830022057425705</v>
      </c>
      <c r="HY259" s="18">
        <f t="shared" si="533"/>
        <v>4.9981493287442413</v>
      </c>
      <c r="HZ259" s="18">
        <f t="shared" si="534"/>
        <v>2.9669679058734966</v>
      </c>
      <c r="IA259" s="18">
        <f>IF(ISNUMBER(HY259),IA258+HY259*0.5,IF(ISNUMBER(HY460),0,""))</f>
        <v>820.43619253754673</v>
      </c>
      <c r="IB259" s="18">
        <f>IF(ISNUMBER(HZ259),IB258+HZ259*0.5,IF(ISNUMBER(HZ460),0,""))</f>
        <v>912.25605262728504</v>
      </c>
      <c r="IC259" s="18">
        <f>IF(ISNUMBER(IA259), IA259*COS(RADIANS(-$C259+Графики!$B$3))+IB259*SIN(RADIANS(-$C259+Графики!$B$3)),"")</f>
        <v>820.43619253754673</v>
      </c>
      <c r="ID259" s="19">
        <f>IF(ISNUMBER(IA259), IA259*COS(RADIANS(-$C259+Графики!$B$5))+IB259*SIN(RADIANS(-$C259+Графики!$B$5)),"")</f>
        <v>912.25605262728504</v>
      </c>
      <c r="IE259" s="24">
        <v>-0.38258938312744251</v>
      </c>
      <c r="IF259" s="25">
        <v>0.22861324289762655</v>
      </c>
      <c r="IG259" s="25">
        <v>-0.22743731025552563</v>
      </c>
      <c r="IH259" s="25">
        <v>0.24728722275254003</v>
      </c>
      <c r="II259" s="18">
        <f t="shared" si="535"/>
        <v>5.3337238206581379</v>
      </c>
      <c r="IJ259" s="18">
        <f t="shared" si="536"/>
        <v>4.1427412205688352</v>
      </c>
      <c r="IK259" s="18">
        <f>IF(ISNUMBER(II259),IK258+II259*0.5,IF(ISNUMBER(II460),0,""))</f>
        <v>816.53755555263365</v>
      </c>
      <c r="IL259" s="18">
        <f>IF(ISNUMBER(IJ259),IL258+IJ259*0.5,IF(ISNUMBER(IJ460),0,""))</f>
        <v>916.15605704878999</v>
      </c>
      <c r="IM259" s="18">
        <f>IF(ISNUMBER(IK259), IK259*COS(RADIANS(-$C259+Графики!$B$3))+IL259*SIN(RADIANS(-$C259+Графики!$B$3)),"")</f>
        <v>816.53755555263365</v>
      </c>
      <c r="IN259" s="19">
        <f>IF(ISNUMBER(IK259), IK259*COS(RADIANS(-$C259+Графики!$B$5))+IL259*SIN(RADIANS(-$C259+Графики!$B$5)),"")</f>
        <v>916.15605704878999</v>
      </c>
      <c r="IO259" s="24">
        <v>-0.22441231017148519</v>
      </c>
      <c r="IP259" s="25">
        <v>0.34947105722228367</v>
      </c>
      <c r="IQ259" s="25">
        <v>-0.30709896868872322</v>
      </c>
      <c r="IR259" s="25">
        <v>0.24194290748417843</v>
      </c>
      <c r="IS259" s="18">
        <f t="shared" si="537"/>
        <v>5.0080562072922268</v>
      </c>
      <c r="IT259" s="18">
        <f t="shared" si="538"/>
        <v>4.7912759034017336</v>
      </c>
      <c r="IU259" s="18">
        <f>IF(ISNUMBER(IS259),IU258+IS259*0.5,IF(ISNUMBER(IS460),0,""))</f>
        <v>811.35427944582545</v>
      </c>
      <c r="IV259" s="18">
        <f>IF(ISNUMBER(IT259),IV258+IT259*0.5,IF(ISNUMBER(IT460),0,""))</f>
        <v>922.79141963990401</v>
      </c>
      <c r="IW259" s="18">
        <f>IF(ISNUMBER(IU259), IU259*COS(RADIANS(-$C259+Графики!$B$3))+IV259*SIN(RADIANS(-$C259+Графики!$B$3)),"")</f>
        <v>811.35427944582545</v>
      </c>
      <c r="IX259" s="19">
        <f>IF(ISNUMBER(IU259), IU259*COS(RADIANS(-$C259+Графики!$B$5))+IV259*SIN(RADIANS(-$C259+Графики!$B$5)),"")</f>
        <v>922.79141963990401</v>
      </c>
    </row>
    <row r="260" spans="1:258" s="88" customFormat="1" x14ac:dyDescent="0.25">
      <c r="A260" s="44">
        <v>260</v>
      </c>
      <c r="B260" s="50">
        <v>0</v>
      </c>
      <c r="C260" s="11">
        <f>IF(Графики!$A$7="Расчитывать с учетом закручивания скважины",B260,0)</f>
        <v>0</v>
      </c>
      <c r="D260" s="47">
        <v>128.5</v>
      </c>
      <c r="E260" s="34">
        <f>IF(ISNUMBER(INDEX($I$1:$IX$303,$A260,E$1) ),INDEX($I$1:$IX$303,$A260,E$1),0)</f>
        <v>3.8746164594942147</v>
      </c>
      <c r="F260" s="35">
        <f>IF(ISNUMBER(INDEX($I$1:$IX$303,$A260,F$1) ),INDEX($I$1:$IX$303,$A260,F$1),0)</f>
        <v>3.4040288159801784</v>
      </c>
      <c r="G260" s="35">
        <f>IF(ISNUMBER(INDEX($I$1:$IX$303,$A260,G$1) ),INDEX($I$1:$IX$303,$A260,G$1)-$G$305,0)</f>
        <v>-155.13362317817359</v>
      </c>
      <c r="H260" s="36">
        <f>IF(ISNUMBER(INDEX($I$1:$IX$303,$A260,H$1) ),INDEX($I$1:$IX$303,$A260,H$1)-$H$305,0)</f>
        <v>-226.19992604953563</v>
      </c>
      <c r="I260" s="29">
        <v>-0.21567025875328222</v>
      </c>
      <c r="J260" s="25">
        <v>0.22832919290825213</v>
      </c>
      <c r="K260" s="25">
        <v>-0.17840297473464153</v>
      </c>
      <c r="L260" s="25">
        <v>0.21167074758515655</v>
      </c>
      <c r="M260" s="18">
        <f t="shared" si="489"/>
        <v>3.8746164594942147</v>
      </c>
      <c r="N260" s="18">
        <f t="shared" si="490"/>
        <v>3.4040288159801784</v>
      </c>
      <c r="O260" s="18">
        <f>IF(ISNUMBER(M260),O259+M260*0.5,IF(ISNUMBER(M461),0,""))</f>
        <v>822.78253271124106</v>
      </c>
      <c r="P260" s="18">
        <f>IF(ISNUMBER(N260),P259+N260*0.5,IF(ISNUMBER(N461),0,""))</f>
        <v>929.22973743450189</v>
      </c>
      <c r="Q260" s="18">
        <f>IF(ISNUMBER(O260), O260*COS(RADIANS(-$C260+Графики!$B$3))+P260*SIN(RADIANS(-$C260+Графики!$B$3)),"")</f>
        <v>822.78253271124106</v>
      </c>
      <c r="R260" s="19">
        <f>IF(ISNUMBER(O260), O260*COS(RADIANS(-$C260+Графики!$B$5))+P260*SIN(RADIANS(-$C260+Графики!$B$5)),"")</f>
        <v>929.22973743450189</v>
      </c>
      <c r="S260" s="29">
        <v>-0.2127755154446376</v>
      </c>
      <c r="T260" s="25">
        <v>0.22596612200454877</v>
      </c>
      <c r="U260" s="25">
        <v>-0.22318494238017492</v>
      </c>
      <c r="V260" s="25">
        <v>0.18616298187350264</v>
      </c>
      <c r="W260" s="18">
        <f t="shared" si="491"/>
        <v>3.8287337151146708</v>
      </c>
      <c r="X260" s="18">
        <f t="shared" si="492"/>
        <v>3.5722269347565008</v>
      </c>
      <c r="Y260" s="18">
        <f>IF(ISNUMBER(W260),Y259+W260*0.5,IF(ISNUMBER(W461),0,""))</f>
        <v>820.23008176568578</v>
      </c>
      <c r="Z260" s="18">
        <f>IF(ISNUMBER(X260),Z259+X260*0.5,IF(ISNUMBER(X461),0,""))</f>
        <v>927.67213097848401</v>
      </c>
      <c r="AA260" s="18">
        <f>IF(ISNUMBER(Y260), Y260*COS(RADIANS(-$C260+Графики!$B$3))+Z260*SIN(RADIANS(-$C260+Графики!$B$3)),"")</f>
        <v>820.23008176568578</v>
      </c>
      <c r="AB260" s="18">
        <f>IF(ISNUMBER(Y260), Y260*COS(RADIANS(-$C260+Графики!$B$5))+Z260*SIN(RADIANS(-$C260+Графики!$B$5)),"")</f>
        <v>927.67213097848401</v>
      </c>
      <c r="AC260" s="24">
        <v>-0.29226749067509139</v>
      </c>
      <c r="AD260" s="25">
        <v>0.30154526380968472</v>
      </c>
      <c r="AE260" s="25">
        <v>-0.22948216161967608</v>
      </c>
      <c r="AF260" s="25">
        <v>0.17742003764388395</v>
      </c>
      <c r="AG260" s="18">
        <f t="shared" si="493"/>
        <v>5.1819706610136107</v>
      </c>
      <c r="AH260" s="18">
        <f t="shared" si="494"/>
        <v>3.5508840932837975</v>
      </c>
      <c r="AI260" s="18">
        <f>IF(ISNUMBER(AG260),AI259+AG260*0.5,IF(ISNUMBER(AG461),0,""))</f>
        <v>818.67668413257024</v>
      </c>
      <c r="AJ260" s="18">
        <f>IF(ISNUMBER(AH260),AJ259+AH260*0.5,IF(ISNUMBER(AH461),0,""))</f>
        <v>929.06915044322909</v>
      </c>
      <c r="AK260" s="18">
        <f>IF(ISNUMBER(AI260), AI260*COS(RADIANS(-$C260+Графики!$B$3))+AJ260*SIN(RADIANS(-$C260+Графики!$B$3)),"")</f>
        <v>818.67668413257024</v>
      </c>
      <c r="AL260" s="19">
        <f>IF(ISNUMBER(AI260), AI260*COS(RADIANS(-$C260+Графики!$B$5))+AJ260*SIN(RADIANS(-$C260+Графики!$B$5)),"")</f>
        <v>929.06915044322909</v>
      </c>
      <c r="AM260" s="24">
        <v>-0.27848092231265942</v>
      </c>
      <c r="AN260" s="25">
        <v>0.26878514989805513</v>
      </c>
      <c r="AO260" s="25">
        <v>-0.33637551666416921</v>
      </c>
      <c r="AP260" s="25">
        <v>0.3157881061422827</v>
      </c>
      <c r="AQ260" s="18">
        <f t="shared" si="495"/>
        <v>4.7757792676979323</v>
      </c>
      <c r="AR260" s="18">
        <f t="shared" si="496"/>
        <v>5.6911705171185698</v>
      </c>
      <c r="AS260" s="18">
        <f>IF(ISNUMBER(AQ260),AS259+AQ260*0.5,IF(ISNUMBER(AQ461),0,""))</f>
        <v>810.75511821620012</v>
      </c>
      <c r="AT260" s="18">
        <f>IF(ISNUMBER(AR260),AT259+AR260*0.5,IF(ISNUMBER(AR461),0,""))</f>
        <v>917.84392140583589</v>
      </c>
      <c r="AU260" s="18">
        <f>IF(ISNUMBER(AS260), AS260*COS(RADIANS(-$C260+Графики!$B$3))+AT260*SIN(RADIANS(-$C260+Графики!$B$3)),"")</f>
        <v>810.75511821620012</v>
      </c>
      <c r="AV260" s="19">
        <f>IF(ISNUMBER(AS260), AS260*COS(RADIANS(-$C260+Графики!$B$5))+AT260*SIN(RADIANS(-$C260+Графики!$B$5)),"")</f>
        <v>917.84392140583589</v>
      </c>
      <c r="AW260" s="24">
        <v>-0.19998002627887429</v>
      </c>
      <c r="AX260" s="25">
        <v>0.18228246905826859</v>
      </c>
      <c r="AY260" s="25">
        <v>-0.28097854233648722</v>
      </c>
      <c r="AZ260" s="25">
        <v>0.14021570873697306</v>
      </c>
      <c r="BA260" s="18">
        <f t="shared" si="497"/>
        <v>3.3358633883242863</v>
      </c>
      <c r="BB260" s="18">
        <f t="shared" si="498"/>
        <v>3.675604959520292</v>
      </c>
      <c r="BC260" s="18">
        <f>IF(ISNUMBER(BA260),BC259+BA260*0.5,IF(ISNUMBER(BA461),0,""))</f>
        <v>810.0438250049034</v>
      </c>
      <c r="BD260" s="18">
        <f>IF(ISNUMBER(BB260),BD259+BB260*0.5,IF(ISNUMBER(BB461),0,""))</f>
        <v>924.50148196397163</v>
      </c>
      <c r="BE260" s="18">
        <f>IF(ISNUMBER(BC260), BC260*COS(RADIANS(-$C260+Графики!$B$3))+BD260*SIN(RADIANS(-$C260+Графики!$B$3)),"")</f>
        <v>810.0438250049034</v>
      </c>
      <c r="BF260" s="19">
        <f>IF(ISNUMBER(BC260), BC260*COS(RADIANS(-$C260+Графики!$B$5))+BD260*SIN(RADIANS(-$C260+Графики!$B$5)),"")</f>
        <v>924.50148196397163</v>
      </c>
      <c r="BG260" s="24">
        <v>-0.31666491641414485</v>
      </c>
      <c r="BH260" s="25">
        <v>0.1623871100417236</v>
      </c>
      <c r="BI260" s="25">
        <v>-0.34424247934191321</v>
      </c>
      <c r="BJ260" s="25">
        <v>0.2581690478256724</v>
      </c>
      <c r="BK260" s="18">
        <f t="shared" si="499"/>
        <v>4.180505398052718</v>
      </c>
      <c r="BL260" s="18">
        <f t="shared" si="500"/>
        <v>5.2570080863230153</v>
      </c>
      <c r="BM260" s="18">
        <f>IF(ISNUMBER(BK260),BM259+BK260*0.5,IF(ISNUMBER(BK461),0,""))</f>
        <v>819.64274032159244</v>
      </c>
      <c r="BN260" s="18">
        <f>IF(ISNUMBER(BL260),BN259+BL260*0.5,IF(ISNUMBER(BL461),0,""))</f>
        <v>913.46877870333151</v>
      </c>
      <c r="BO260" s="18">
        <f>IF(ISNUMBER(BM260), BM260*COS(RADIANS(-$C260+Графики!$B$3))+BN260*SIN(RADIANS(-$C260+Графики!$B$3)),"")</f>
        <v>819.64274032159244</v>
      </c>
      <c r="BP260" s="19">
        <f>IF(ISNUMBER(BM260), BM260*COS(RADIANS(-$C260+Графики!$B$5))+BN260*SIN(RADIANS(-$C260+Графики!$B$5)),"")</f>
        <v>913.46877870333151</v>
      </c>
      <c r="BQ260" s="24">
        <v>-0.236985450967025</v>
      </c>
      <c r="BR260" s="25">
        <v>0.19357807058187879</v>
      </c>
      <c r="BS260" s="25">
        <v>-0.25440652404223907</v>
      </c>
      <c r="BT260" s="25">
        <v>0.2014212287368202</v>
      </c>
      <c r="BU260" s="18">
        <f t="shared" si="501"/>
        <v>3.7573667039873389</v>
      </c>
      <c r="BV260" s="18">
        <f t="shared" si="502"/>
        <v>3.9778370635622098</v>
      </c>
      <c r="BW260" s="18">
        <f>IF(ISNUMBER(BU260),BW259+BU260*0.5,IF(ISNUMBER(BU461),0,""))</f>
        <v>822.62442027307634</v>
      </c>
      <c r="BX260" s="18">
        <f>IF(ISNUMBER(BV260),BX259+BV260*0.5,IF(ISNUMBER(BV461),0,""))</f>
        <v>923.44204185962451</v>
      </c>
      <c r="BY260" s="18">
        <f>IF(ISNUMBER(BW260), BW260*COS(RADIANS(-$C260+Графики!$B$3))+BX260*SIN(RADIANS(-$C260+Графики!$B$3)),"")</f>
        <v>822.62442027307634</v>
      </c>
      <c r="BZ260" s="19">
        <f>IF(ISNUMBER(BW260), BW260*COS(RADIANS(-$C260+Графики!$B$5))+BX260*SIN(RADIANS(-$C260+Графики!$B$5)),"")</f>
        <v>923.44204185962451</v>
      </c>
      <c r="CA260" s="29">
        <v>-0.21167983883359834</v>
      </c>
      <c r="CB260" s="25">
        <v>0.33819154173778021</v>
      </c>
      <c r="CC260" s="25">
        <v>-0.23038340951701561</v>
      </c>
      <c r="CD260" s="25">
        <v>0.20033229847613873</v>
      </c>
      <c r="CE260" s="18">
        <f t="shared" si="503"/>
        <v>4.7985146116442357</v>
      </c>
      <c r="CF260" s="18">
        <f t="shared" si="504"/>
        <v>3.7586947718737616</v>
      </c>
      <c r="CG260" s="18">
        <f>IF(ISNUMBER(CE260),CG259+CE260*0.5,IF(ISNUMBER(CE461),0,""))</f>
        <v>828.45477868108514</v>
      </c>
      <c r="CH260" s="18">
        <f>IF(ISNUMBER(CF260),CH259+CF260*0.5,IF(ISNUMBER(CF461),0,""))</f>
        <v>936.33613029767423</v>
      </c>
      <c r="CI260" s="18">
        <f>IF(ISNUMBER(CG260), CG260*COS(RADIANS(-$C260+Графики!$B$3))+CH260*SIN(RADIANS(-$C260+Графики!$B$3)),"")</f>
        <v>828.45477868108514</v>
      </c>
      <c r="CJ260" s="19">
        <f>IF(ISNUMBER(CG260), CG260*COS(RADIANS(-$C260+Графики!$B$5))+CH260*SIN(RADIANS(-$C260+Графики!$B$5)),"")</f>
        <v>936.33613029767423</v>
      </c>
      <c r="CK260" s="24">
        <v>-0.28765172833598995</v>
      </c>
      <c r="CL260" s="25">
        <v>0.33416026316685787</v>
      </c>
      <c r="CM260" s="25">
        <v>-0.31160382898231576</v>
      </c>
      <c r="CN260" s="25">
        <v>0.31020851906070801</v>
      </c>
      <c r="CO260" s="18">
        <f t="shared" si="505"/>
        <v>5.4263066602783487</v>
      </c>
      <c r="CP260" s="18">
        <f t="shared" si="506"/>
        <v>5.4263097716325337</v>
      </c>
      <c r="CQ260" s="18">
        <f>IF(ISNUMBER(CO260),CQ259+CO260*0.5,IF(ISNUMBER(CO461),0,""))</f>
        <v>822.3488606867644</v>
      </c>
      <c r="CR260" s="18">
        <f>IF(ISNUMBER(CP260),CR259+CP260*0.5,IF(ISNUMBER(CP461),0,""))</f>
        <v>927.41814440578867</v>
      </c>
      <c r="CS260" s="18">
        <f>IF(ISNUMBER(CQ260), CQ260*COS(RADIANS(-$C260+Графики!$B$3))+CR260*SIN(RADIANS(-$C260+Графики!$B$3)),"")</f>
        <v>822.3488606867644</v>
      </c>
      <c r="CT260" s="19">
        <f>IF(ISNUMBER(CQ260), CQ260*COS(RADIANS(-$C260+Графики!$B$5))+CR260*SIN(RADIANS(-$C260+Графики!$B$5)),"")</f>
        <v>927.41814440578867</v>
      </c>
      <c r="CU260" s="24">
        <v>-0.17478688316110755</v>
      </c>
      <c r="CV260" s="25">
        <v>0.23906958579371904</v>
      </c>
      <c r="CW260" s="25">
        <v>-0.24355936884039062</v>
      </c>
      <c r="CX260" s="25">
        <v>0.13913112722221482</v>
      </c>
      <c r="CY260" s="18">
        <f t="shared" si="507"/>
        <v>3.6115711557012742</v>
      </c>
      <c r="CZ260" s="18">
        <f t="shared" si="508"/>
        <v>3.3395983784495029</v>
      </c>
      <c r="DA260" s="18">
        <f>IF(ISNUMBER(CY260),DA259+CY260*0.5,IF(ISNUMBER(CY461),0,""))</f>
        <v>818.80516928769089</v>
      </c>
      <c r="DB260" s="18">
        <f>IF(ISNUMBER(CZ260),DB259+CZ260*0.5,IF(ISNUMBER(CZ461),0,""))</f>
        <v>929.7860197117526</v>
      </c>
      <c r="DC260" s="18">
        <f>IF(ISNUMBER(DA260), DA260*COS(RADIANS(-$C260+Графики!$B$3))+DB260*SIN(RADIANS(-$C260+Графики!$B$3)),"")</f>
        <v>818.80516928769089</v>
      </c>
      <c r="DD260" s="19">
        <f>IF(ISNUMBER(DA260), DA260*COS(RADIANS(-$C260+Графики!$B$5))+DB260*SIN(RADIANS(-$C260+Графики!$B$5)),"")</f>
        <v>929.7860197117526</v>
      </c>
      <c r="DE260" s="24">
        <v>-0.19024028909426635</v>
      </c>
      <c r="DF260" s="25">
        <v>0.17706936178475755</v>
      </c>
      <c r="DG260" s="25">
        <v>-0.16182814827734279</v>
      </c>
      <c r="DH260" s="25">
        <v>0.16594398702444565</v>
      </c>
      <c r="DI260" s="18">
        <f t="shared" si="509"/>
        <v>3.2053759021653287</v>
      </c>
      <c r="DJ260" s="18">
        <f t="shared" si="510"/>
        <v>2.8603475782755479</v>
      </c>
      <c r="DK260" s="18">
        <f>IF(ISNUMBER(DI260),DK259+DI260*0.5,IF(ISNUMBER(DI461),0,""))</f>
        <v>809.52820742434574</v>
      </c>
      <c r="DL260" s="18">
        <f>IF(ISNUMBER(DJ260),DL259+DJ260*0.5,IF(ISNUMBER(DJ461),0,""))</f>
        <v>927.58633881776177</v>
      </c>
      <c r="DM260" s="18">
        <f>IF(ISNUMBER(DK260), DK260*COS(RADIANS(-$C260+Графики!$B$3))+DL260*SIN(RADIANS(-$C260+Графики!$B$3)),"")</f>
        <v>809.52820742434574</v>
      </c>
      <c r="DN260" s="19">
        <f>IF(ISNUMBER(DK260), DK260*COS(RADIANS(-$C260+Графики!$B$5))+DL260*SIN(RADIANS(-$C260+Графики!$B$5)),"")</f>
        <v>927.58633881776177</v>
      </c>
      <c r="DO260" s="24">
        <v>-0.22618611165833249</v>
      </c>
      <c r="DP260" s="25">
        <v>0.27579643076886073</v>
      </c>
      <c r="DQ260" s="25">
        <v>-0.2337384998668591</v>
      </c>
      <c r="DR260" s="25">
        <v>0.14572741141239651</v>
      </c>
      <c r="DS260" s="18">
        <f t="shared" si="511"/>
        <v>4.3806100658576481</v>
      </c>
      <c r="DT260" s="18">
        <f t="shared" si="512"/>
        <v>3.3114587233123358</v>
      </c>
      <c r="DU260" s="18">
        <f>IF(ISNUMBER(DS260),DU259+DS260*0.5,IF(ISNUMBER(DS461),0,""))</f>
        <v>828.80529309816018</v>
      </c>
      <c r="DV260" s="18">
        <f>IF(ISNUMBER(DT260),DV259+DT260*0.5,IF(ISNUMBER(DT461),0,""))</f>
        <v>929.43756986359631</v>
      </c>
      <c r="DW260" s="18">
        <f>IF(ISNUMBER(DU260), DU260*COS(RADIANS(-$C260+Графики!$B$3))+DV260*SIN(RADIANS(-$C260+Графики!$B$3)),"")</f>
        <v>828.80529309816018</v>
      </c>
      <c r="DX260" s="19">
        <f>IF(ISNUMBER(DU260), DU260*COS(RADIANS(-$C260+Графики!$B$5))+DV260*SIN(RADIANS(-$C260+Графики!$B$5)),"")</f>
        <v>929.43756986359631</v>
      </c>
      <c r="DY260" s="24">
        <v>-0.2585024367706964</v>
      </c>
      <c r="DZ260" s="25">
        <v>0.28723960811774107</v>
      </c>
      <c r="EA260" s="25">
        <v>-0.30414796547200229</v>
      </c>
      <c r="EB260" s="25">
        <v>0.24830913443174227</v>
      </c>
      <c r="EC260" s="18">
        <f t="shared" si="513"/>
        <v>4.7624797716144016</v>
      </c>
      <c r="ED260" s="18">
        <f t="shared" si="514"/>
        <v>4.821079008576338</v>
      </c>
      <c r="EE260" s="18">
        <f>IF(ISNUMBER(EC260),EE259+EC260*0.5,IF(ISNUMBER(EC461),0,""))</f>
        <v>816.06622417036078</v>
      </c>
      <c r="EF260" s="18">
        <f>IF(ISNUMBER(ED260),EF259+ED260*0.5,IF(ISNUMBER(ED461),0,""))</f>
        <v>922.82079972504209</v>
      </c>
      <c r="EG260" s="18">
        <f>IF(ISNUMBER(EE260), EE260*COS(RADIANS(-$C260+Графики!$B$3))+EF260*SIN(RADIANS(-$C260+Графики!$B$3)),"")</f>
        <v>816.06622417036078</v>
      </c>
      <c r="EH260" s="19">
        <f>IF(ISNUMBER(EE260), EE260*COS(RADIANS(-$C260+Графики!$B$5))+EF260*SIN(RADIANS(-$C260+Графики!$B$5)),"")</f>
        <v>922.82079972504209</v>
      </c>
      <c r="EI260" s="24">
        <v>-0.31515334822367058</v>
      </c>
      <c r="EJ260" s="25">
        <v>0.22433791019284974</v>
      </c>
      <c r="EK260" s="25">
        <v>-0.19055723256766105</v>
      </c>
      <c r="EL260" s="25">
        <v>0.22924496323382629</v>
      </c>
      <c r="EM260" s="18">
        <f t="shared" si="515"/>
        <v>4.7079319807844602</v>
      </c>
      <c r="EN260" s="18">
        <f t="shared" si="516"/>
        <v>3.6634570673768212</v>
      </c>
      <c r="EO260" s="18">
        <f>IF(ISNUMBER(EM260),EO259+EM260*0.5,IF(ISNUMBER(EM461),0,""))</f>
        <v>824.51048820526046</v>
      </c>
      <c r="EP260" s="18">
        <f>IF(ISNUMBER(EN260),EP259+EN260*0.5,IF(ISNUMBER(EN461),0,""))</f>
        <v>925.86563174171499</v>
      </c>
      <c r="EQ260" s="18">
        <f>IF(ISNUMBER(EO260), EO260*COS(RADIANS(-$C260+Графики!$B$3))+EP260*SIN(RADIANS(-$C260+Графики!$B$3)),"")</f>
        <v>824.51048820526046</v>
      </c>
      <c r="ER260" s="19">
        <f>IF(ISNUMBER(EO260), EO260*COS(RADIANS(-$C260+Графики!$B$5))+EP260*SIN(RADIANS(-$C260+Графики!$B$5)),"")</f>
        <v>925.86563174171499</v>
      </c>
      <c r="ES260" s="24">
        <v>-0.17970216117069412</v>
      </c>
      <c r="ET260" s="25">
        <v>0.30032408234010344</v>
      </c>
      <c r="EU260" s="25">
        <v>-0.32892476715691077</v>
      </c>
      <c r="EV260" s="25">
        <v>0.14232653173611251</v>
      </c>
      <c r="EW260" s="18">
        <f t="shared" si="517"/>
        <v>4.1890069712299542</v>
      </c>
      <c r="EX260" s="18">
        <f t="shared" si="518"/>
        <v>4.1124317932636627</v>
      </c>
      <c r="EY260" s="18">
        <f>IF(ISNUMBER(EW260),EY259+EW260*0.5,IF(ISNUMBER(EW461),0,""))</f>
        <v>810.80082816026379</v>
      </c>
      <c r="EZ260" s="18">
        <f>IF(ISNUMBER(EX260),EZ259+EX260*0.5,IF(ISNUMBER(EX461),0,""))</f>
        <v>928.26568184665496</v>
      </c>
      <c r="FA260" s="18">
        <f>IF(ISNUMBER(EY260), EY260*COS(RADIANS(-$C260+Графики!$B$3))+EZ260*SIN(RADIANS(-$C260+Графики!$B$3)),"")</f>
        <v>810.80082816026379</v>
      </c>
      <c r="FB260" s="19">
        <f>IF(ISNUMBER(EY260), EY260*COS(RADIANS(-$C260+Графики!$B$5))+EZ260*SIN(RADIANS(-$C260+Графики!$B$5)),"")</f>
        <v>928.26568184665496</v>
      </c>
      <c r="FC260" s="24">
        <v>-0.21249393971576055</v>
      </c>
      <c r="FD260" s="25">
        <v>0.27085383114567996</v>
      </c>
      <c r="FE260" s="25">
        <v>-0.20610234204262201</v>
      </c>
      <c r="FF260" s="25">
        <v>0.19815114957539334</v>
      </c>
      <c r="FG260" s="18">
        <f t="shared" si="519"/>
        <v>4.2179925093787487</v>
      </c>
      <c r="FH260" s="18">
        <f t="shared" si="520"/>
        <v>3.5277699033907504</v>
      </c>
      <c r="FI260" s="18">
        <f>IF(ISNUMBER(FG260),FI259+FG260*0.5,IF(ISNUMBER(FG461),0,""))</f>
        <v>819.32914013124366</v>
      </c>
      <c r="FJ260" s="18">
        <f>IF(ISNUMBER(FH260),FJ259+FH260*0.5,IF(ISNUMBER(FH461),0,""))</f>
        <v>926.02395640454858</v>
      </c>
      <c r="FK260" s="18">
        <f>IF(ISNUMBER(FI260), FI260*COS(RADIANS(-$C260+Графики!$B$3))+FJ260*SIN(RADIANS(-$C260+Графики!$B$3)),"")</f>
        <v>819.32914013124366</v>
      </c>
      <c r="FL260" s="19">
        <f>IF(ISNUMBER(FI260), FI260*COS(RADIANS(-$C260+Графики!$B$5))+FJ260*SIN(RADIANS(-$C260+Графики!$B$5)),"")</f>
        <v>926.02395640454858</v>
      </c>
      <c r="FM260" s="24">
        <v>-0.18776006884819799</v>
      </c>
      <c r="FN260" s="25">
        <v>0.29559754193077925</v>
      </c>
      <c r="FO260" s="25">
        <v>-0.29228603255832891</v>
      </c>
      <c r="FP260" s="25">
        <v>0.24582577941152331</v>
      </c>
      <c r="FQ260" s="18">
        <f t="shared" si="521"/>
        <v>4.2180783780944271</v>
      </c>
      <c r="FR260" s="18">
        <f t="shared" si="522"/>
        <v>4.6958941726779422</v>
      </c>
      <c r="FS260" s="18">
        <f>IF(ISNUMBER(FQ260),FS259+FQ260*0.5,IF(ISNUMBER(FQ461),0,""))</f>
        <v>822.55494357912164</v>
      </c>
      <c r="FT260" s="18">
        <f>IF(ISNUMBER(FR260),FT259+FR260*0.5,IF(ISNUMBER(FR461),0,""))</f>
        <v>921.92053822874141</v>
      </c>
      <c r="FU260" s="18">
        <f>IF(ISNUMBER(FS260), FS260*COS(RADIANS(-$C260+Графики!$B$3))+FT260*SIN(RADIANS(-$C260+Графики!$B$3)),"")</f>
        <v>822.55494357912164</v>
      </c>
      <c r="FV260" s="19">
        <f>IF(ISNUMBER(FS260), FS260*COS(RADIANS(-$C260+Графики!$B$5))+FT260*SIN(RADIANS(-$C260+Графики!$B$5)),"")</f>
        <v>921.92053822874141</v>
      </c>
      <c r="FW260" s="24">
        <v>-0.35939789038579306</v>
      </c>
      <c r="FX260" s="25">
        <v>0.35202594289860012</v>
      </c>
      <c r="FY260" s="25">
        <v>-0.22359760802489825</v>
      </c>
      <c r="FZ260" s="25">
        <v>0.13537080203666166</v>
      </c>
      <c r="GA260" s="18">
        <f t="shared" si="523"/>
        <v>6.2083042521392811</v>
      </c>
      <c r="GB260" s="18">
        <f t="shared" si="524"/>
        <v>3.1325852096989064</v>
      </c>
      <c r="GC260" s="18">
        <f>IF(ISNUMBER(GA260),GC259+GA260*0.5,IF(ISNUMBER(GA461),0,""))</f>
        <v>827.36207155833188</v>
      </c>
      <c r="GD260" s="18">
        <f>IF(ISNUMBER(GB260),GD259+GB260*0.5,IF(ISNUMBER(GB461),0,""))</f>
        <v>910.20773213019311</v>
      </c>
      <c r="GE260" s="18">
        <f>IF(ISNUMBER(GC260), GC260*COS(RADIANS(-$C260+Графики!$B$3))+GD260*SIN(RADIANS(-$C260+Графики!$B$3)),"")</f>
        <v>827.36207155833188</v>
      </c>
      <c r="GF260" s="19">
        <f>IF(ISNUMBER(GC260), GC260*COS(RADIANS(-$C260+Графики!$B$5))+GD260*SIN(RADIANS(-$C260+Графики!$B$5)),"")</f>
        <v>910.20773213019311</v>
      </c>
      <c r="GG260" s="24">
        <v>-0.21647742440118392</v>
      </c>
      <c r="GH260" s="25">
        <v>0.35607337202604994</v>
      </c>
      <c r="GI260" s="25">
        <v>-0.21711345569206045</v>
      </c>
      <c r="GJ260" s="25">
        <v>0.27631758081211399</v>
      </c>
      <c r="GK260" s="18">
        <f t="shared" si="525"/>
        <v>4.996427477343266</v>
      </c>
      <c r="GL260" s="18">
        <f t="shared" si="526"/>
        <v>4.3059848025788492</v>
      </c>
      <c r="GM260" s="18">
        <f>IF(ISNUMBER(GK260),GM259+GK260*0.5,IF(ISNUMBER(GK461),0,""))</f>
        <v>825.88836542976935</v>
      </c>
      <c r="GN260" s="18">
        <f>IF(ISNUMBER(GL260),GN259+GL260*0.5,IF(ISNUMBER(GL461),0,""))</f>
        <v>929.63178389568668</v>
      </c>
      <c r="GO260" s="18">
        <f>IF(ISNUMBER(GM260), GM260*COS(RADIANS(-$C260+Графики!$B$3))+GN260*SIN(RADIANS(-$C260+Графики!$B$3)),"")</f>
        <v>825.88836542976935</v>
      </c>
      <c r="GP260" s="19">
        <f>IF(ISNUMBER(GM260), GM260*COS(RADIANS(-$C260+Графики!$B$5))+GN260*SIN(RADIANS(-$C260+Графики!$B$5)),"")</f>
        <v>929.63178389568668</v>
      </c>
      <c r="GQ260" s="24">
        <v>-0.32176777812092255</v>
      </c>
      <c r="GR260" s="25">
        <v>0.17995575529524041</v>
      </c>
      <c r="GS260" s="25">
        <v>-0.16769226163530715</v>
      </c>
      <c r="GT260" s="25">
        <v>0.17704422729384364</v>
      </c>
      <c r="GU260" s="18">
        <f t="shared" si="527"/>
        <v>4.3783498075162566</v>
      </c>
      <c r="GV260" s="18">
        <f t="shared" si="528"/>
        <v>3.0083888539153492</v>
      </c>
      <c r="GW260" s="18">
        <f>IF(ISNUMBER(GU260),GW259+GU260*0.5,IF(ISNUMBER(GU461),0,""))</f>
        <v>823.15091060479733</v>
      </c>
      <c r="GX260" s="18">
        <f>IF(ISNUMBER(GV260),GX259+GV260*0.5,IF(ISNUMBER(GV461),0,""))</f>
        <v>925.89110293666226</v>
      </c>
      <c r="GY260" s="18">
        <f>IF(ISNUMBER(GW260), GW260*COS(RADIANS(-$C260+Графики!$B$3))+GX260*SIN(RADIANS(-$C260+Графики!$B$3)),"")</f>
        <v>823.15091060479733</v>
      </c>
      <c r="GZ260" s="19">
        <f>IF(ISNUMBER(GW260), GW260*COS(RADIANS(-$C260+Графики!$B$5))+GX260*SIN(RADIANS(-$C260+Графики!$B$5)),"")</f>
        <v>925.89110293666226</v>
      </c>
      <c r="HA260" s="24">
        <v>-0.20598878194064679</v>
      </c>
      <c r="HB260" s="25">
        <v>0.18063907655451425</v>
      </c>
      <c r="HC260" s="25">
        <v>-0.17017358915987985</v>
      </c>
      <c r="HD260" s="25">
        <v>0.24308306931831927</v>
      </c>
      <c r="HE260" s="18">
        <f t="shared" si="529"/>
        <v>3.3739581540100976</v>
      </c>
      <c r="HF260" s="18">
        <f t="shared" si="530"/>
        <v>3.6063368559362576</v>
      </c>
      <c r="HG260" s="18">
        <f>IF(ISNUMBER(HE260),HG259+HE260*0.5,IF(ISNUMBER(HE461),0,""))</f>
        <v>826.59570427994663</v>
      </c>
      <c r="HH260" s="18">
        <f>IF(ISNUMBER(HF260),HH259+HF260*0.5,IF(ISNUMBER(HF461),0,""))</f>
        <v>918.68823321351283</v>
      </c>
      <c r="HI260" s="18">
        <f>IF(ISNUMBER(HG260), HG260*COS(RADIANS(-$C260+Графики!$B$3))+HH260*SIN(RADIANS(-$C260+Графики!$B$3)),"")</f>
        <v>826.59570427994663</v>
      </c>
      <c r="HJ260" s="19">
        <f>IF(ISNUMBER(HG260), HG260*COS(RADIANS(-$C260+Графики!$B$5))+HH260*SIN(RADIANS(-$C260+Графики!$B$5)),"")</f>
        <v>918.68823321351283</v>
      </c>
      <c r="HK260" s="24">
        <v>-0.36166053047079683</v>
      </c>
      <c r="HL260" s="25">
        <v>0.29760123519261761</v>
      </c>
      <c r="HM260" s="25">
        <v>-0.28585110606445441</v>
      </c>
      <c r="HN260" s="25">
        <v>0.1774166872484679</v>
      </c>
      <c r="HO260" s="18">
        <f t="shared" si="531"/>
        <v>5.7531124848192867</v>
      </c>
      <c r="HP260" s="18">
        <f t="shared" si="532"/>
        <v>4.0427631433563178</v>
      </c>
      <c r="HQ260" s="18">
        <f>IF(ISNUMBER(HO260),HQ259+HO260*0.5,IF(ISNUMBER(HO461),0,""))</f>
        <v>822.51258373340477</v>
      </c>
      <c r="HR260" s="18">
        <f>IF(ISNUMBER(HP260),HR259+HP260*0.5,IF(ISNUMBER(HP461),0,""))</f>
        <v>934.31298508278667</v>
      </c>
      <c r="HS260" s="18">
        <f>IF(ISNUMBER(HQ260), HQ260*COS(RADIANS(-$C260+Графики!$B$3))+HR260*SIN(RADIANS(-$C260+Графики!$B$3)),"")</f>
        <v>822.51258373340477</v>
      </c>
      <c r="HT260" s="19">
        <f>IF(ISNUMBER(HQ260), HQ260*COS(RADIANS(-$C260+Графики!$B$5))+HR260*SIN(RADIANS(-$C260+Графики!$B$5)),"")</f>
        <v>934.31298508278667</v>
      </c>
      <c r="HU260" s="24">
        <v>-0.25387817325830409</v>
      </c>
      <c r="HV260" s="25">
        <v>0.23552174487491226</v>
      </c>
      <c r="HW260" s="25">
        <v>-0.3320771574582152</v>
      </c>
      <c r="HX260" s="25">
        <v>0.1480764173227454</v>
      </c>
      <c r="HY260" s="18">
        <f t="shared" si="533"/>
        <v>4.2708069819957295</v>
      </c>
      <c r="HZ260" s="18">
        <f t="shared" si="534"/>
        <v>4.1901181364305451</v>
      </c>
      <c r="IA260" s="18">
        <f>IF(ISNUMBER(HY260),IA259+HY260*0.5,IF(ISNUMBER(HY461),0,""))</f>
        <v>822.5715960285446</v>
      </c>
      <c r="IB260" s="18">
        <f>IF(ISNUMBER(HZ260),IB259+HZ260*0.5,IF(ISNUMBER(HZ461),0,""))</f>
        <v>914.35111169550032</v>
      </c>
      <c r="IC260" s="18">
        <f>IF(ISNUMBER(IA260), IA260*COS(RADIANS(-$C260+Графики!$B$3))+IB260*SIN(RADIANS(-$C260+Графики!$B$3)),"")</f>
        <v>822.5715960285446</v>
      </c>
      <c r="ID260" s="19">
        <f>IF(ISNUMBER(IA260), IA260*COS(RADIANS(-$C260+Графики!$B$5))+IB260*SIN(RADIANS(-$C260+Графики!$B$5)),"")</f>
        <v>914.35111169550032</v>
      </c>
      <c r="IE260" s="24">
        <v>-0.20487482541996849</v>
      </c>
      <c r="IF260" s="25">
        <v>0.24189603592302919</v>
      </c>
      <c r="IG260" s="25">
        <v>-0.18475023852823874</v>
      </c>
      <c r="IH260" s="25">
        <v>0.26101109269501965</v>
      </c>
      <c r="II260" s="18">
        <f t="shared" si="535"/>
        <v>3.8988013887482551</v>
      </c>
      <c r="IJ260" s="18">
        <f t="shared" si="536"/>
        <v>3.8899916433110198</v>
      </c>
      <c r="IK260" s="18">
        <f>IF(ISNUMBER(II260),IK259+II260*0.5,IF(ISNUMBER(II461),0,""))</f>
        <v>818.48695624700781</v>
      </c>
      <c r="IL260" s="18">
        <f>IF(ISNUMBER(IJ260),IL259+IJ260*0.5,IF(ISNUMBER(IJ461),0,""))</f>
        <v>918.10105287044553</v>
      </c>
      <c r="IM260" s="18">
        <f>IF(ISNUMBER(IK260), IK260*COS(RADIANS(-$C260+Графики!$B$3))+IL260*SIN(RADIANS(-$C260+Графики!$B$3)),"")</f>
        <v>818.48695624700781</v>
      </c>
      <c r="IN260" s="19">
        <f>IF(ISNUMBER(IK260), IK260*COS(RADIANS(-$C260+Графики!$B$5))+IL260*SIN(RADIANS(-$C260+Графики!$B$5)),"")</f>
        <v>918.10105287044553</v>
      </c>
      <c r="IO260" s="24">
        <v>-0.28795211024076905</v>
      </c>
      <c r="IP260" s="25">
        <v>0.23951440675675958</v>
      </c>
      <c r="IQ260" s="25">
        <v>-0.31594766931849738</v>
      </c>
      <c r="IR260" s="25">
        <v>0.30151600777918108</v>
      </c>
      <c r="IS260" s="18">
        <f t="shared" si="537"/>
        <v>4.6029974532613851</v>
      </c>
      <c r="IT260" s="18">
        <f t="shared" si="538"/>
        <v>5.3883610134030411</v>
      </c>
      <c r="IU260" s="18">
        <f>IF(ISNUMBER(IS260),IU259+IS260*0.5,IF(ISNUMBER(IS461),0,""))</f>
        <v>813.65577817245617</v>
      </c>
      <c r="IV260" s="18">
        <f>IF(ISNUMBER(IT260),IV259+IT260*0.5,IF(ISNUMBER(IT461),0,""))</f>
        <v>925.48560014660552</v>
      </c>
      <c r="IW260" s="18">
        <f>IF(ISNUMBER(IU260), IU260*COS(RADIANS(-$C260+Графики!$B$3))+IV260*SIN(RADIANS(-$C260+Графики!$B$3)),"")</f>
        <v>813.65577817245617</v>
      </c>
      <c r="IX260" s="19">
        <f>IF(ISNUMBER(IU260), IU260*COS(RADIANS(-$C260+Графики!$B$5))+IV260*SIN(RADIANS(-$C260+Графики!$B$5)),"")</f>
        <v>925.48560014660552</v>
      </c>
    </row>
    <row r="261" spans="1:258" s="88" customFormat="1" x14ac:dyDescent="0.25">
      <c r="A261" s="44">
        <v>261</v>
      </c>
      <c r="B261" s="50">
        <v>0</v>
      </c>
      <c r="C261" s="11">
        <f>IF(Графики!$A$7="Расчитывать с учетом закручивания скважины",B261,0)</f>
        <v>0</v>
      </c>
      <c r="D261" s="47">
        <v>129</v>
      </c>
      <c r="E261" s="34">
        <f>IF(ISNUMBER(INDEX($I$1:$IX$303,$A261,E$1) ),INDEX($I$1:$IX$303,$A261,E$1),0)</f>
        <v>2.6948429214000482</v>
      </c>
      <c r="F261" s="35">
        <f>IF(ISNUMBER(INDEX($I$1:$IX$303,$A261,F$1) ),INDEX($I$1:$IX$303,$A261,F$1),0)</f>
        <v>5.2246965375091339</v>
      </c>
      <c r="G261" s="35">
        <f>IF(ISNUMBER(INDEX($I$1:$IX$303,$A261,G$1) ),INDEX($I$1:$IX$303,$A261,G$1)-$G$305,0)</f>
        <v>-153.78620171747355</v>
      </c>
      <c r="H261" s="36">
        <f>IF(ISNUMBER(INDEX($I$1:$IX$303,$A261,H$1) ),INDEX($I$1:$IX$303,$A261,H$1)-$H$305,0)</f>
        <v>-223.58757778078109</v>
      </c>
      <c r="I261" s="29">
        <v>-0.19455313237500527</v>
      </c>
      <c r="J261" s="25">
        <v>0.11425349308775215</v>
      </c>
      <c r="K261" s="25">
        <v>-0.28065088331811727</v>
      </c>
      <c r="L261" s="25">
        <v>0.31805796224591232</v>
      </c>
      <c r="M261" s="18">
        <f t="shared" si="489"/>
        <v>2.6948429214000482</v>
      </c>
      <c r="N261" s="18">
        <f t="shared" si="490"/>
        <v>5.2246965375091339</v>
      </c>
      <c r="O261" s="18">
        <f>IF(ISNUMBER(M261),O260+M261*0.5,IF(ISNUMBER(M462),0,""))</f>
        <v>824.12995417194111</v>
      </c>
      <c r="P261" s="18">
        <f>IF(ISNUMBER(N261),P260+N261*0.5,IF(ISNUMBER(N462),0,""))</f>
        <v>931.84208570325643</v>
      </c>
      <c r="Q261" s="18">
        <f>IF(ISNUMBER(O261), O261*COS(RADIANS(-$C261+Графики!$B$3))+P261*SIN(RADIANS(-$C261+Графики!$B$3)),"")</f>
        <v>824.12995417194111</v>
      </c>
      <c r="R261" s="19">
        <f>IF(ISNUMBER(O261), O261*COS(RADIANS(-$C261+Графики!$B$5))+P261*SIN(RADIANS(-$C261+Графики!$B$5)),"")</f>
        <v>931.84208570325643</v>
      </c>
      <c r="S261" s="29">
        <v>-0.15414891815602216</v>
      </c>
      <c r="T261" s="25">
        <v>0.25917345837986672</v>
      </c>
      <c r="U261" s="25">
        <v>-0.36890966757748844</v>
      </c>
      <c r="V261" s="25">
        <v>0.29000936481092043</v>
      </c>
      <c r="W261" s="18">
        <f t="shared" si="491"/>
        <v>3.6069103504486399</v>
      </c>
      <c r="X261" s="18">
        <f t="shared" si="492"/>
        <v>5.750121622238531</v>
      </c>
      <c r="Y261" s="18">
        <f>IF(ISNUMBER(W261),Y260+W261*0.5,IF(ISNUMBER(W462),0,""))</f>
        <v>822.03353694091015</v>
      </c>
      <c r="Z261" s="18">
        <f>IF(ISNUMBER(X261),Z260+X261*0.5,IF(ISNUMBER(X462),0,""))</f>
        <v>930.54719178960329</v>
      </c>
      <c r="AA261" s="18">
        <f>IF(ISNUMBER(Y261), Y261*COS(RADIANS(-$C261+Графики!$B$3))+Z261*SIN(RADIANS(-$C261+Графики!$B$3)),"")</f>
        <v>822.03353694091015</v>
      </c>
      <c r="AB261" s="18">
        <f>IF(ISNUMBER(Y261), Y261*COS(RADIANS(-$C261+Графики!$B$5))+Z261*SIN(RADIANS(-$C261+Графики!$B$5)),"")</f>
        <v>930.54719178960329</v>
      </c>
      <c r="AC261" s="24">
        <v>-0.16494200536590756</v>
      </c>
      <c r="AD261" s="25">
        <v>0.24390472026428042</v>
      </c>
      <c r="AE261" s="25">
        <v>-0.23594178848047792</v>
      </c>
      <c r="AF261" s="25">
        <v>0.31239254837130692</v>
      </c>
      <c r="AG261" s="18">
        <f t="shared" si="493"/>
        <v>3.5678531795357546</v>
      </c>
      <c r="AH261" s="18">
        <f t="shared" si="494"/>
        <v>4.7851015288117278</v>
      </c>
      <c r="AI261" s="18">
        <f>IF(ISNUMBER(AG261),AI260+AG261*0.5,IF(ISNUMBER(AG462),0,""))</f>
        <v>820.46061072233817</v>
      </c>
      <c r="AJ261" s="18">
        <f>IF(ISNUMBER(AH261),AJ260+AH261*0.5,IF(ISNUMBER(AH462),0,""))</f>
        <v>931.46170120763497</v>
      </c>
      <c r="AK261" s="18">
        <f>IF(ISNUMBER(AI261), AI261*COS(RADIANS(-$C261+Графики!$B$3))+AJ261*SIN(RADIANS(-$C261+Графики!$B$3)),"")</f>
        <v>820.46061072233817</v>
      </c>
      <c r="AL261" s="19">
        <f>IF(ISNUMBER(AI261), AI261*COS(RADIANS(-$C261+Графики!$B$5))+AJ261*SIN(RADIANS(-$C261+Графики!$B$5)),"")</f>
        <v>931.46170120763497</v>
      </c>
      <c r="AM261" s="24">
        <v>-0.12291354054823922</v>
      </c>
      <c r="AN261" s="25">
        <v>9.706063634182055E-2</v>
      </c>
      <c r="AO261" s="25">
        <v>-0.37252491710105196</v>
      </c>
      <c r="AP261" s="25">
        <v>0.2187222343882492</v>
      </c>
      <c r="AQ261" s="18">
        <f t="shared" si="495"/>
        <v>1.919635649069471</v>
      </c>
      <c r="AR261" s="18">
        <f t="shared" si="496"/>
        <v>5.1595818505390438</v>
      </c>
      <c r="AS261" s="18">
        <f>IF(ISNUMBER(AQ261),AS260+AQ261*0.5,IF(ISNUMBER(AQ462),0,""))</f>
        <v>811.71493604073487</v>
      </c>
      <c r="AT261" s="18">
        <f>IF(ISNUMBER(AR261),AT260+AR261*0.5,IF(ISNUMBER(AR462),0,""))</f>
        <v>920.42371233110543</v>
      </c>
      <c r="AU261" s="18">
        <f>IF(ISNUMBER(AS261), AS261*COS(RADIANS(-$C261+Графики!$B$3))+AT261*SIN(RADIANS(-$C261+Графики!$B$3)),"")</f>
        <v>811.71493604073487</v>
      </c>
      <c r="AV261" s="19">
        <f>IF(ISNUMBER(AS261), AS261*COS(RADIANS(-$C261+Графики!$B$5))+AT261*SIN(RADIANS(-$C261+Графики!$B$5)),"")</f>
        <v>920.42371233110543</v>
      </c>
      <c r="AW261" s="24">
        <v>-0.1680865080820414</v>
      </c>
      <c r="AX261" s="25">
        <v>0.10886468124447971</v>
      </c>
      <c r="AY261" s="25">
        <v>-0.19673518848312435</v>
      </c>
      <c r="AZ261" s="25">
        <v>0.15358132766696589</v>
      </c>
      <c r="BA261" s="18">
        <f t="shared" si="497"/>
        <v>2.4168527076473882</v>
      </c>
      <c r="BB261" s="18">
        <f t="shared" si="498"/>
        <v>3.057083553652665</v>
      </c>
      <c r="BC261" s="18">
        <f>IF(ISNUMBER(BA261),BC260+BA261*0.5,IF(ISNUMBER(BA462),0,""))</f>
        <v>811.25225135872711</v>
      </c>
      <c r="BD261" s="18">
        <f>IF(ISNUMBER(BB261),BD260+BB261*0.5,IF(ISNUMBER(BB462),0,""))</f>
        <v>926.03002374079801</v>
      </c>
      <c r="BE261" s="18">
        <f>IF(ISNUMBER(BC261), BC261*COS(RADIANS(-$C261+Графики!$B$3))+BD261*SIN(RADIANS(-$C261+Графики!$B$3)),"")</f>
        <v>811.25225135872711</v>
      </c>
      <c r="BF261" s="19">
        <f>IF(ISNUMBER(BC261), BC261*COS(RADIANS(-$C261+Графики!$B$5))+BD261*SIN(RADIANS(-$C261+Графики!$B$5)),"")</f>
        <v>926.03002374079801</v>
      </c>
      <c r="BG261" s="24">
        <v>-0.14206677511125598</v>
      </c>
      <c r="BH261" s="25">
        <v>0.12941012586219738</v>
      </c>
      <c r="BI261" s="25">
        <v>-0.3107546838673314</v>
      </c>
      <c r="BJ261" s="25">
        <v>0.21200610467465439</v>
      </c>
      <c r="BK261" s="18">
        <f t="shared" si="499"/>
        <v>2.3690806664484838</v>
      </c>
      <c r="BL261" s="18">
        <f t="shared" si="500"/>
        <v>4.5619326568035987</v>
      </c>
      <c r="BM261" s="18">
        <f>IF(ISNUMBER(BK261),BM260+BK261*0.5,IF(ISNUMBER(BK462),0,""))</f>
        <v>820.82728065481672</v>
      </c>
      <c r="BN261" s="18">
        <f>IF(ISNUMBER(BL261),BN260+BL261*0.5,IF(ISNUMBER(BL462),0,""))</f>
        <v>915.74974503173326</v>
      </c>
      <c r="BO261" s="18">
        <f>IF(ISNUMBER(BM261), BM261*COS(RADIANS(-$C261+Графики!$B$3))+BN261*SIN(RADIANS(-$C261+Графики!$B$3)),"")</f>
        <v>820.82728065481672</v>
      </c>
      <c r="BP261" s="19">
        <f>IF(ISNUMBER(BM261), BM261*COS(RADIANS(-$C261+Графики!$B$5))+BN261*SIN(RADIANS(-$C261+Графики!$B$5)),"")</f>
        <v>915.74974503173326</v>
      </c>
      <c r="BQ261" s="24">
        <v>-0.28325870458590674</v>
      </c>
      <c r="BR261" s="25">
        <v>0.14640059766051675</v>
      </c>
      <c r="BS261" s="25">
        <v>-0.32012072514450551</v>
      </c>
      <c r="BT261" s="25">
        <v>0.23555136379772171</v>
      </c>
      <c r="BU261" s="18">
        <f t="shared" si="501"/>
        <v>3.7494759575768577</v>
      </c>
      <c r="BV261" s="18">
        <f t="shared" si="502"/>
        <v>4.8491347526909721</v>
      </c>
      <c r="BW261" s="18">
        <f>IF(ISNUMBER(BU261),BW260+BU261*0.5,IF(ISNUMBER(BU462),0,""))</f>
        <v>824.49915825186474</v>
      </c>
      <c r="BX261" s="18">
        <f>IF(ISNUMBER(BV261),BX260+BV261*0.5,IF(ISNUMBER(BV462),0,""))</f>
        <v>925.86660923597003</v>
      </c>
      <c r="BY261" s="18">
        <f>IF(ISNUMBER(BW261), BW261*COS(RADIANS(-$C261+Графики!$B$3))+BX261*SIN(RADIANS(-$C261+Графики!$B$3)),"")</f>
        <v>824.49915825186474</v>
      </c>
      <c r="BZ261" s="19">
        <f>IF(ISNUMBER(BW261), BW261*COS(RADIANS(-$C261+Графики!$B$5))+BX261*SIN(RADIANS(-$C261+Графики!$B$5)),"")</f>
        <v>925.86660923597003</v>
      </c>
      <c r="CA261" s="29">
        <v>-0.27277121426679996</v>
      </c>
      <c r="CB261" s="25">
        <v>0.1096204711706508</v>
      </c>
      <c r="CC261" s="25">
        <v>-0.31710844044505271</v>
      </c>
      <c r="CD261" s="25">
        <v>0.23228643219585435</v>
      </c>
      <c r="CE261" s="18">
        <f t="shared" si="503"/>
        <v>3.3369907783550019</v>
      </c>
      <c r="CF261" s="18">
        <f t="shared" si="504"/>
        <v>4.7943563433278991</v>
      </c>
      <c r="CG261" s="18">
        <f>IF(ISNUMBER(CE261),CG260+CE261*0.5,IF(ISNUMBER(CE462),0,""))</f>
        <v>830.1232740702626</v>
      </c>
      <c r="CH261" s="18">
        <f>IF(ISNUMBER(CF261),CH260+CF261*0.5,IF(ISNUMBER(CF462),0,""))</f>
        <v>938.73330846933823</v>
      </c>
      <c r="CI261" s="18">
        <f>IF(ISNUMBER(CG261), CG261*COS(RADIANS(-$C261+Графики!$B$3))+CH261*SIN(RADIANS(-$C261+Графики!$B$3)),"")</f>
        <v>830.1232740702626</v>
      </c>
      <c r="CJ261" s="19">
        <f>IF(ISNUMBER(CG261), CG261*COS(RADIANS(-$C261+Графики!$B$5))+CH261*SIN(RADIANS(-$C261+Графики!$B$5)),"")</f>
        <v>938.73330846933823</v>
      </c>
      <c r="CK261" s="24">
        <v>-0.2430098906981894</v>
      </c>
      <c r="CL261" s="25">
        <v>0.13285971376289465</v>
      </c>
      <c r="CM261" s="25">
        <v>-0.21705747243709139</v>
      </c>
      <c r="CN261" s="25">
        <v>0.2862477485410746</v>
      </c>
      <c r="CO261" s="18">
        <f t="shared" si="505"/>
        <v>3.280075196315694</v>
      </c>
      <c r="CP261" s="18">
        <f t="shared" si="506"/>
        <v>4.3921525026457644</v>
      </c>
      <c r="CQ261" s="18">
        <f>IF(ISNUMBER(CO261),CQ260+CO261*0.5,IF(ISNUMBER(CO462),0,""))</f>
        <v>823.98889828492224</v>
      </c>
      <c r="CR261" s="18">
        <f>IF(ISNUMBER(CP261),CR260+CP261*0.5,IF(ISNUMBER(CP462),0,""))</f>
        <v>929.61422065711156</v>
      </c>
      <c r="CS261" s="18">
        <f>IF(ISNUMBER(CQ261), CQ261*COS(RADIANS(-$C261+Графики!$B$3))+CR261*SIN(RADIANS(-$C261+Графики!$B$3)),"")</f>
        <v>823.98889828492224</v>
      </c>
      <c r="CT261" s="19">
        <f>IF(ISNUMBER(CQ261), CQ261*COS(RADIANS(-$C261+Графики!$B$5))+CR261*SIN(RADIANS(-$C261+Графики!$B$5)),"")</f>
        <v>929.61422065711156</v>
      </c>
      <c r="CU261" s="24">
        <v>-0.1655574734425895</v>
      </c>
      <c r="CV261" s="25">
        <v>0.16315975632934157</v>
      </c>
      <c r="CW261" s="25">
        <v>-0.2712755259862808</v>
      </c>
      <c r="CX261" s="25">
        <v>0.25799135850841393</v>
      </c>
      <c r="CY261" s="18">
        <f t="shared" si="507"/>
        <v>2.8685950495624479</v>
      </c>
      <c r="CZ261" s="18">
        <f t="shared" si="508"/>
        <v>4.6187084565365897</v>
      </c>
      <c r="DA261" s="18">
        <f>IF(ISNUMBER(CY261),DA260+CY261*0.5,IF(ISNUMBER(CY462),0,""))</f>
        <v>820.23946681247207</v>
      </c>
      <c r="DB261" s="18">
        <f>IF(ISNUMBER(CZ261),DB260+CZ261*0.5,IF(ISNUMBER(CZ462),0,""))</f>
        <v>932.09537394002086</v>
      </c>
      <c r="DC261" s="18">
        <f>IF(ISNUMBER(DA261), DA261*COS(RADIANS(-$C261+Графики!$B$3))+DB261*SIN(RADIANS(-$C261+Графики!$B$3)),"")</f>
        <v>820.23946681247207</v>
      </c>
      <c r="DD261" s="19">
        <f>IF(ISNUMBER(DA261), DA261*COS(RADIANS(-$C261+Графики!$B$5))+DB261*SIN(RADIANS(-$C261+Графики!$B$5)),"")</f>
        <v>932.09537394002086</v>
      </c>
      <c r="DE261" s="24">
        <v>-0.10655444886846879</v>
      </c>
      <c r="DF261" s="25">
        <v>0.2266705923958369</v>
      </c>
      <c r="DG261" s="25">
        <v>-0.34485454079713129</v>
      </c>
      <c r="DH261" s="25">
        <v>0.20906674099293218</v>
      </c>
      <c r="DI261" s="18">
        <f t="shared" si="509"/>
        <v>2.9079329617796845</v>
      </c>
      <c r="DJ261" s="18">
        <f t="shared" si="510"/>
        <v>4.833856257072477</v>
      </c>
      <c r="DK261" s="18">
        <f>IF(ISNUMBER(DI261),DK260+DI261*0.5,IF(ISNUMBER(DI462),0,""))</f>
        <v>810.98217390523553</v>
      </c>
      <c r="DL261" s="18">
        <f>IF(ISNUMBER(DJ261),DL260+DJ261*0.5,IF(ISNUMBER(DJ462),0,""))</f>
        <v>930.00326694629803</v>
      </c>
      <c r="DM261" s="18">
        <f>IF(ISNUMBER(DK261), DK261*COS(RADIANS(-$C261+Графики!$B$3))+DL261*SIN(RADIANS(-$C261+Графики!$B$3)),"")</f>
        <v>810.98217390523553</v>
      </c>
      <c r="DN261" s="19">
        <f>IF(ISNUMBER(DK261), DK261*COS(RADIANS(-$C261+Графики!$B$5))+DL261*SIN(RADIANS(-$C261+Графики!$B$5)),"")</f>
        <v>930.00326694629803</v>
      </c>
      <c r="DO261" s="24">
        <v>-0.15955556818612202</v>
      </c>
      <c r="DP261" s="25">
        <v>0.16442040920467102</v>
      </c>
      <c r="DQ261" s="25">
        <v>-0.35082429815340199</v>
      </c>
      <c r="DR261" s="25">
        <v>0.2288118005230915</v>
      </c>
      <c r="DS261" s="18">
        <f t="shared" si="511"/>
        <v>2.8272199849948079</v>
      </c>
      <c r="DT261" s="18">
        <f t="shared" si="512"/>
        <v>5.0582576223399807</v>
      </c>
      <c r="DU261" s="18">
        <f>IF(ISNUMBER(DS261),DU260+DS261*0.5,IF(ISNUMBER(DS462),0,""))</f>
        <v>830.21890309065759</v>
      </c>
      <c r="DV261" s="18">
        <f>IF(ISNUMBER(DT261),DV260+DT261*0.5,IF(ISNUMBER(DT462),0,""))</f>
        <v>931.96669867476635</v>
      </c>
      <c r="DW261" s="18">
        <f>IF(ISNUMBER(DU261), DU261*COS(RADIANS(-$C261+Графики!$B$3))+DV261*SIN(RADIANS(-$C261+Графики!$B$3)),"")</f>
        <v>830.21890309065759</v>
      </c>
      <c r="DX261" s="19">
        <f>IF(ISNUMBER(DU261), DU261*COS(RADIANS(-$C261+Графики!$B$5))+DV261*SIN(RADIANS(-$C261+Графики!$B$5)),"")</f>
        <v>931.96669867476635</v>
      </c>
      <c r="DY261" s="24">
        <v>-0.25126314353631846</v>
      </c>
      <c r="DZ261" s="25">
        <v>0.23186188475784406</v>
      </c>
      <c r="EA261" s="25">
        <v>-0.33940395014418512</v>
      </c>
      <c r="EB261" s="25">
        <v>0.2412271527343752</v>
      </c>
      <c r="EC261" s="18">
        <f t="shared" si="513"/>
        <v>4.2160487310706669</v>
      </c>
      <c r="ED261" s="18">
        <f t="shared" si="514"/>
        <v>5.0669405607649747</v>
      </c>
      <c r="EE261" s="18">
        <f>IF(ISNUMBER(EC261),EE260+EC261*0.5,IF(ISNUMBER(EC462),0,""))</f>
        <v>818.17424853589614</v>
      </c>
      <c r="EF261" s="18">
        <f>IF(ISNUMBER(ED261),EF260+ED261*0.5,IF(ISNUMBER(ED462),0,""))</f>
        <v>925.35427000542461</v>
      </c>
      <c r="EG261" s="18">
        <f>IF(ISNUMBER(EE261), EE261*COS(RADIANS(-$C261+Графики!$B$3))+EF261*SIN(RADIANS(-$C261+Графики!$B$3)),"")</f>
        <v>818.17424853589614</v>
      </c>
      <c r="EH261" s="19">
        <f>IF(ISNUMBER(EE261), EE261*COS(RADIANS(-$C261+Графики!$B$5))+EF261*SIN(RADIANS(-$C261+Графики!$B$5)),"")</f>
        <v>925.35427000542461</v>
      </c>
      <c r="EI261" s="24">
        <v>-0.15484891399679301</v>
      </c>
      <c r="EJ261" s="25">
        <v>0.19718131093719257</v>
      </c>
      <c r="EK261" s="25">
        <v>-0.34447190183793042</v>
      </c>
      <c r="EL261" s="25">
        <v>0.19358611152936619</v>
      </c>
      <c r="EM261" s="18">
        <f t="shared" si="515"/>
        <v>3.0720384137771535</v>
      </c>
      <c r="EN261" s="18">
        <f t="shared" si="516"/>
        <v>4.6954246964800355</v>
      </c>
      <c r="EO261" s="18">
        <f>IF(ISNUMBER(EM261),EO260+EM261*0.5,IF(ISNUMBER(EM462),0,""))</f>
        <v>826.04650741214903</v>
      </c>
      <c r="EP261" s="18">
        <f>IF(ISNUMBER(EN261),EP260+EN261*0.5,IF(ISNUMBER(EN462),0,""))</f>
        <v>928.21334408995506</v>
      </c>
      <c r="EQ261" s="18">
        <f>IF(ISNUMBER(EO261), EO261*COS(RADIANS(-$C261+Графики!$B$3))+EP261*SIN(RADIANS(-$C261+Графики!$B$3)),"")</f>
        <v>826.04650741214903</v>
      </c>
      <c r="ER261" s="19">
        <f>IF(ISNUMBER(EO261), EO261*COS(RADIANS(-$C261+Графики!$B$5))+EP261*SIN(RADIANS(-$C261+Графики!$B$5)),"")</f>
        <v>928.21334408995506</v>
      </c>
      <c r="ES261" s="24">
        <v>-0.13712769275842759</v>
      </c>
      <c r="ET261" s="25">
        <v>6.3666632224145286E-2</v>
      </c>
      <c r="EU261" s="25">
        <v>-0.34855338018823123</v>
      </c>
      <c r="EV261" s="25">
        <v>0.20886407382080566</v>
      </c>
      <c r="EW261" s="18">
        <f t="shared" si="517"/>
        <v>1.7522601484369715</v>
      </c>
      <c r="EX261" s="18">
        <f t="shared" si="518"/>
        <v>4.8643657565855714</v>
      </c>
      <c r="EY261" s="18">
        <f>IF(ISNUMBER(EW261),EY260+EW261*0.5,IF(ISNUMBER(EW462),0,""))</f>
        <v>811.6769582344823</v>
      </c>
      <c r="EZ261" s="18">
        <f>IF(ISNUMBER(EX261),EZ260+EX261*0.5,IF(ISNUMBER(EX462),0,""))</f>
        <v>930.69786472494775</v>
      </c>
      <c r="FA261" s="18">
        <f>IF(ISNUMBER(EY261), EY261*COS(RADIANS(-$C261+Графики!$B$3))+EZ261*SIN(RADIANS(-$C261+Графики!$B$3)),"")</f>
        <v>811.6769582344823</v>
      </c>
      <c r="FB261" s="19">
        <f>IF(ISNUMBER(EY261), EY261*COS(RADIANS(-$C261+Графики!$B$5))+EZ261*SIN(RADIANS(-$C261+Графики!$B$5)),"")</f>
        <v>930.69786472494775</v>
      </c>
      <c r="FC261" s="24">
        <v>-0.11424533737195028</v>
      </c>
      <c r="FD261" s="25">
        <v>0.12620935774885764</v>
      </c>
      <c r="FE261" s="25">
        <v>-0.29762701821714899</v>
      </c>
      <c r="FF261" s="25">
        <v>0.27063237206764224</v>
      </c>
      <c r="FG261" s="18">
        <f t="shared" si="519"/>
        <v>2.0983615259755872</v>
      </c>
      <c r="FH261" s="18">
        <f t="shared" si="520"/>
        <v>4.9589783579393814</v>
      </c>
      <c r="FI261" s="18">
        <f>IF(ISNUMBER(FG261),FI260+FG261*0.5,IF(ISNUMBER(FG462),0,""))</f>
        <v>820.37832089423148</v>
      </c>
      <c r="FJ261" s="18">
        <f>IF(ISNUMBER(FH261),FJ260+FH261*0.5,IF(ISNUMBER(FH462),0,""))</f>
        <v>928.50344558351833</v>
      </c>
      <c r="FK261" s="18">
        <f>IF(ISNUMBER(FI261), FI261*COS(RADIANS(-$C261+Графики!$B$3))+FJ261*SIN(RADIANS(-$C261+Графики!$B$3)),"")</f>
        <v>820.37832089423148</v>
      </c>
      <c r="FL261" s="19">
        <f>IF(ISNUMBER(FI261), FI261*COS(RADIANS(-$C261+Графики!$B$5))+FJ261*SIN(RADIANS(-$C261+Графики!$B$5)),"")</f>
        <v>928.50344558351833</v>
      </c>
      <c r="FM261" s="24">
        <v>-0.26455556864552665</v>
      </c>
      <c r="FN261" s="25">
        <v>0.1838998091323458</v>
      </c>
      <c r="FO261" s="25">
        <v>-0.21285880483542607</v>
      </c>
      <c r="FP261" s="25">
        <v>0.33210925123346935</v>
      </c>
      <c r="FQ261" s="18">
        <f t="shared" si="521"/>
        <v>3.9135014556461498</v>
      </c>
      <c r="FR261" s="18">
        <f t="shared" si="522"/>
        <v>4.7557255214670988</v>
      </c>
      <c r="FS261" s="18">
        <f>IF(ISNUMBER(FQ261),FS260+FQ261*0.5,IF(ISNUMBER(FQ462),0,""))</f>
        <v>824.51169430694472</v>
      </c>
      <c r="FT261" s="18">
        <f>IF(ISNUMBER(FR261),FT260+FR261*0.5,IF(ISNUMBER(FR462),0,""))</f>
        <v>924.298400989475</v>
      </c>
      <c r="FU261" s="18">
        <f>IF(ISNUMBER(FS261), FS261*COS(RADIANS(-$C261+Графики!$B$3))+FT261*SIN(RADIANS(-$C261+Графики!$B$3)),"")</f>
        <v>824.51169430694472</v>
      </c>
      <c r="FV261" s="19">
        <f>IF(ISNUMBER(FS261), FS261*COS(RADIANS(-$C261+Графики!$B$5))+FT261*SIN(RADIANS(-$C261+Графики!$B$5)),"")</f>
        <v>924.298400989475</v>
      </c>
      <c r="FW261" s="24">
        <v>-0.26883571707430498</v>
      </c>
      <c r="FX261" s="25">
        <v>9.4070217008151574E-2</v>
      </c>
      <c r="FY261" s="25">
        <v>-0.25323160759843655</v>
      </c>
      <c r="FZ261" s="25">
        <v>0.22941733352818042</v>
      </c>
      <c r="GA261" s="18">
        <f t="shared" si="523"/>
        <v>3.1669464185172531</v>
      </c>
      <c r="GB261" s="18">
        <f t="shared" si="524"/>
        <v>4.2118941236589134</v>
      </c>
      <c r="GC261" s="18">
        <f>IF(ISNUMBER(GA261),GC260+GA261*0.5,IF(ISNUMBER(GA462),0,""))</f>
        <v>828.94554476759049</v>
      </c>
      <c r="GD261" s="18">
        <f>IF(ISNUMBER(GB261),GD260+GB261*0.5,IF(ISNUMBER(GB462),0,""))</f>
        <v>912.31367919202262</v>
      </c>
      <c r="GE261" s="18">
        <f>IF(ISNUMBER(GC261), GC261*COS(RADIANS(-$C261+Графики!$B$3))+GD261*SIN(RADIANS(-$C261+Графики!$B$3)),"")</f>
        <v>828.94554476759049</v>
      </c>
      <c r="GF261" s="19">
        <f>IF(ISNUMBER(GC261), GC261*COS(RADIANS(-$C261+Графики!$B$5))+GD261*SIN(RADIANS(-$C261+Графики!$B$5)),"")</f>
        <v>912.31367919202262</v>
      </c>
      <c r="GG261" s="24">
        <v>-0.19401983429564887</v>
      </c>
      <c r="GH261" s="25">
        <v>0.20768620521103728</v>
      </c>
      <c r="GI261" s="25">
        <v>-0.35091050811816216</v>
      </c>
      <c r="GJ261" s="25">
        <v>0.23314304734906741</v>
      </c>
      <c r="GK261" s="18">
        <f t="shared" si="525"/>
        <v>3.5055393274139024</v>
      </c>
      <c r="GL261" s="18">
        <f t="shared" si="526"/>
        <v>5.0968067081860413</v>
      </c>
      <c r="GM261" s="18">
        <f>IF(ISNUMBER(GK261),GM260+GK261*0.5,IF(ISNUMBER(GK462),0,""))</f>
        <v>827.64113509347635</v>
      </c>
      <c r="GN261" s="18">
        <f>IF(ISNUMBER(GL261),GN260+GL261*0.5,IF(ISNUMBER(GL462),0,""))</f>
        <v>932.18018724977969</v>
      </c>
      <c r="GO261" s="18">
        <f>IF(ISNUMBER(GM261), GM261*COS(RADIANS(-$C261+Графики!$B$3))+GN261*SIN(RADIANS(-$C261+Графики!$B$3)),"")</f>
        <v>827.64113509347635</v>
      </c>
      <c r="GP261" s="19">
        <f>IF(ISNUMBER(GM261), GM261*COS(RADIANS(-$C261+Графики!$B$5))+GN261*SIN(RADIANS(-$C261+Графики!$B$5)),"")</f>
        <v>932.18018724977969</v>
      </c>
      <c r="GQ261" s="24">
        <v>-0.10860903263254229</v>
      </c>
      <c r="GR261" s="25">
        <v>0.12973026545227478</v>
      </c>
      <c r="GS261" s="25">
        <v>-0.30141987005091708</v>
      </c>
      <c r="GT261" s="25">
        <v>0.24813934385977901</v>
      </c>
      <c r="GU261" s="18">
        <f t="shared" si="527"/>
        <v>2.0799012446281679</v>
      </c>
      <c r="GV261" s="18">
        <f t="shared" si="528"/>
        <v>4.7957904749676787</v>
      </c>
      <c r="GW261" s="18">
        <f>IF(ISNUMBER(GU261),GW260+GU261*0.5,IF(ISNUMBER(GU462),0,""))</f>
        <v>824.19086122711144</v>
      </c>
      <c r="GX261" s="18">
        <f>IF(ISNUMBER(GV261),GX260+GV261*0.5,IF(ISNUMBER(GV462),0,""))</f>
        <v>928.28899817414606</v>
      </c>
      <c r="GY261" s="18">
        <f>IF(ISNUMBER(GW261), GW261*COS(RADIANS(-$C261+Графики!$B$3))+GX261*SIN(RADIANS(-$C261+Графики!$B$3)),"")</f>
        <v>824.19086122711144</v>
      </c>
      <c r="GZ261" s="19">
        <f>IF(ISNUMBER(GW261), GW261*COS(RADIANS(-$C261+Графики!$B$5))+GX261*SIN(RADIANS(-$C261+Графики!$B$5)),"")</f>
        <v>928.28899817414606</v>
      </c>
      <c r="HA261" s="24">
        <v>-0.18278018206544364</v>
      </c>
      <c r="HB261" s="25">
        <v>9.3130012212317953E-2</v>
      </c>
      <c r="HC261" s="25">
        <v>-0.21809505455813721</v>
      </c>
      <c r="HD261" s="25">
        <v>0.29102997951079956</v>
      </c>
      <c r="HE261" s="18">
        <f t="shared" si="529"/>
        <v>2.4077683385307003</v>
      </c>
      <c r="HF261" s="18">
        <f t="shared" si="530"/>
        <v>4.4429394572289542</v>
      </c>
      <c r="HG261" s="18">
        <f>IF(ISNUMBER(HE261),HG260+HE261*0.5,IF(ISNUMBER(HE462),0,""))</f>
        <v>827.79958844921202</v>
      </c>
      <c r="HH261" s="18">
        <f>IF(ISNUMBER(HF261),HH260+HF261*0.5,IF(ISNUMBER(HF462),0,""))</f>
        <v>920.9097029421273</v>
      </c>
      <c r="HI261" s="18">
        <f>IF(ISNUMBER(HG261), HG261*COS(RADIANS(-$C261+Графики!$B$3))+HH261*SIN(RADIANS(-$C261+Графики!$B$3)),"")</f>
        <v>827.79958844921202</v>
      </c>
      <c r="HJ261" s="19">
        <f>IF(ISNUMBER(HG261), HG261*COS(RADIANS(-$C261+Графики!$B$5))+HH261*SIN(RADIANS(-$C261+Графики!$B$5)),"")</f>
        <v>920.9097029421273</v>
      </c>
      <c r="HK261" s="24">
        <v>-0.18771311770105825</v>
      </c>
      <c r="HL261" s="25">
        <v>0.11019868380646861</v>
      </c>
      <c r="HM261" s="25">
        <v>-0.23582481545302092</v>
      </c>
      <c r="HN261" s="25">
        <v>0.29386451907645383</v>
      </c>
      <c r="HO261" s="18">
        <f t="shared" si="531"/>
        <v>2.5997679798689926</v>
      </c>
      <c r="HP261" s="18">
        <f t="shared" si="532"/>
        <v>4.6223949891991847</v>
      </c>
      <c r="HQ261" s="18">
        <f>IF(ISNUMBER(HO261),HQ260+HO261*0.5,IF(ISNUMBER(HO462),0,""))</f>
        <v>823.8124677233393</v>
      </c>
      <c r="HR261" s="18">
        <f>IF(ISNUMBER(HP261),HR260+HP261*0.5,IF(ISNUMBER(HP462),0,""))</f>
        <v>936.62418257738625</v>
      </c>
      <c r="HS261" s="18">
        <f>IF(ISNUMBER(HQ261), HQ261*COS(RADIANS(-$C261+Графики!$B$3))+HR261*SIN(RADIANS(-$C261+Графики!$B$3)),"")</f>
        <v>823.8124677233393</v>
      </c>
      <c r="HT261" s="19">
        <f>IF(ISNUMBER(HQ261), HQ261*COS(RADIANS(-$C261+Графики!$B$5))+HR261*SIN(RADIANS(-$C261+Графики!$B$5)),"")</f>
        <v>936.62418257738625</v>
      </c>
      <c r="HU261" s="24">
        <v>-0.28882755289629636</v>
      </c>
      <c r="HV261" s="25">
        <v>0.25315114489965651</v>
      </c>
      <c r="HW261" s="25">
        <v>-0.36333490304052452</v>
      </c>
      <c r="HX261" s="25">
        <v>0.27816315566486072</v>
      </c>
      <c r="HY261" s="18">
        <f t="shared" si="533"/>
        <v>4.7296387426658972</v>
      </c>
      <c r="HZ261" s="18">
        <f t="shared" si="534"/>
        <v>5.5980973948574491</v>
      </c>
      <c r="IA261" s="18">
        <f>IF(ISNUMBER(HY261),IA260+HY261*0.5,IF(ISNUMBER(HY462),0,""))</f>
        <v>824.93641539987755</v>
      </c>
      <c r="IB261" s="18">
        <f>IF(ISNUMBER(HZ261),IB260+HZ261*0.5,IF(ISNUMBER(HZ462),0,""))</f>
        <v>917.15016039292902</v>
      </c>
      <c r="IC261" s="18">
        <f>IF(ISNUMBER(IA261), IA261*COS(RADIANS(-$C261+Графики!$B$3))+IB261*SIN(RADIANS(-$C261+Графики!$B$3)),"")</f>
        <v>824.93641539987755</v>
      </c>
      <c r="ID261" s="19">
        <f>IF(ISNUMBER(IA261), IA261*COS(RADIANS(-$C261+Графики!$B$5))+IB261*SIN(RADIANS(-$C261+Графики!$B$5)),"")</f>
        <v>917.15016039292902</v>
      </c>
      <c r="IE261" s="24">
        <v>-0.17622684153282744</v>
      </c>
      <c r="IF261" s="25">
        <v>0.10691913240671308</v>
      </c>
      <c r="IG261" s="25">
        <v>-0.23330061226802223</v>
      </c>
      <c r="IH261" s="25">
        <v>0.15048338159111782</v>
      </c>
      <c r="II261" s="18">
        <f t="shared" si="535"/>
        <v>2.4709122401776753</v>
      </c>
      <c r="IJ261" s="18">
        <f t="shared" si="536"/>
        <v>3.3491408935398352</v>
      </c>
      <c r="IK261" s="18">
        <f>IF(ISNUMBER(II261),IK260+II261*0.5,IF(ISNUMBER(II462),0,""))</f>
        <v>819.72241236709669</v>
      </c>
      <c r="IL261" s="18">
        <f>IF(ISNUMBER(IJ261),IL260+IJ261*0.5,IF(ISNUMBER(IJ462),0,""))</f>
        <v>919.77562331721549</v>
      </c>
      <c r="IM261" s="18">
        <f>IF(ISNUMBER(IK261), IK261*COS(RADIANS(-$C261+Графики!$B$3))+IL261*SIN(RADIANS(-$C261+Графики!$B$3)),"")</f>
        <v>819.72241236709669</v>
      </c>
      <c r="IN261" s="19">
        <f>IF(ISNUMBER(IK261), IK261*COS(RADIANS(-$C261+Графики!$B$5))+IL261*SIN(RADIANS(-$C261+Графики!$B$5)),"")</f>
        <v>919.77562331721549</v>
      </c>
      <c r="IO261" s="24">
        <v>-0.27334827358485536</v>
      </c>
      <c r="IP261" s="25">
        <v>0.10829348289850721</v>
      </c>
      <c r="IQ261" s="25">
        <v>-0.25687650235903536</v>
      </c>
      <c r="IR261" s="25">
        <v>0.24824128142130106</v>
      </c>
      <c r="IS261" s="18">
        <f t="shared" si="537"/>
        <v>3.3304464500186639</v>
      </c>
      <c r="IT261" s="18">
        <f t="shared" si="538"/>
        <v>4.4079699439248081</v>
      </c>
      <c r="IU261" s="18">
        <f>IF(ISNUMBER(IS261),IU260+IS261*0.5,IF(ISNUMBER(IS462),0,""))</f>
        <v>815.32100139746547</v>
      </c>
      <c r="IV261" s="18">
        <f>IF(ISNUMBER(IT261),IV260+IT261*0.5,IF(ISNUMBER(IT462),0,""))</f>
        <v>927.68958511856795</v>
      </c>
      <c r="IW261" s="18">
        <f>IF(ISNUMBER(IU261), IU261*COS(RADIANS(-$C261+Графики!$B$3))+IV261*SIN(RADIANS(-$C261+Графики!$B$3)),"")</f>
        <v>815.32100139746547</v>
      </c>
      <c r="IX261" s="19">
        <f>IF(ISNUMBER(IU261), IU261*COS(RADIANS(-$C261+Графики!$B$5))+IV261*SIN(RADIANS(-$C261+Графики!$B$5)),"")</f>
        <v>927.68958511856795</v>
      </c>
    </row>
    <row r="262" spans="1:258" s="88" customFormat="1" x14ac:dyDescent="0.25">
      <c r="A262" s="44">
        <v>262</v>
      </c>
      <c r="B262" s="50">
        <v>0</v>
      </c>
      <c r="C262" s="11">
        <f>IF(Графики!$A$7="Расчитывать с учетом закручивания скважины",B262,0)</f>
        <v>0</v>
      </c>
      <c r="D262" s="47">
        <v>129.5</v>
      </c>
      <c r="E262" s="34">
        <f>IF(ISNUMBER(INDEX($I$1:$IX$303,$A262,E$1) ),INDEX($I$1:$IX$303,$A262,E$1),0)</f>
        <v>3.9394597147906749</v>
      </c>
      <c r="F262" s="35">
        <f>IF(ISNUMBER(INDEX($I$1:$IX$303,$A262,F$1) ),INDEX($I$1:$IX$303,$A262,F$1),0)</f>
        <v>8.1819466342175868</v>
      </c>
      <c r="G262" s="35">
        <f>IF(ISNUMBER(INDEX($I$1:$IX$303,$A262,G$1) ),INDEX($I$1:$IX$303,$A262,G$1)-$G$305,0)</f>
        <v>-151.8164718600782</v>
      </c>
      <c r="H262" s="36">
        <f>IF(ISNUMBER(INDEX($I$1:$IX$303,$A262,H$1) ),INDEX($I$1:$IX$303,$A262,H$1)-$H$305,0)</f>
        <v>-219.49660446367227</v>
      </c>
      <c r="I262" s="29">
        <v>-0.20832973089715906</v>
      </c>
      <c r="J262" s="25">
        <v>0.24310026719609371</v>
      </c>
      <c r="K262" s="25">
        <v>-0.49097250006376514</v>
      </c>
      <c r="L262" s="25">
        <v>0.44661998188956786</v>
      </c>
      <c r="M262" s="18">
        <f t="shared" si="489"/>
        <v>3.9394597147906749</v>
      </c>
      <c r="N262" s="18">
        <f t="shared" si="490"/>
        <v>8.1819466342175868</v>
      </c>
      <c r="O262" s="18">
        <f>IF(ISNUMBER(M262),O261+M262*0.5,IF(ISNUMBER(M463),0,""))</f>
        <v>826.09968402933646</v>
      </c>
      <c r="P262" s="18">
        <f>IF(ISNUMBER(N262),P261+N262*0.5,IF(ISNUMBER(N463),0,""))</f>
        <v>935.93305902036525</v>
      </c>
      <c r="Q262" s="18">
        <f>IF(ISNUMBER(O262), O262*COS(RADIANS(-$C262+Графики!$B$3))+P262*SIN(RADIANS(-$C262+Графики!$B$3)),"")</f>
        <v>826.09968402933646</v>
      </c>
      <c r="R262" s="19">
        <f>IF(ISNUMBER(O262), O262*COS(RADIANS(-$C262+Графики!$B$5))+P262*SIN(RADIANS(-$C262+Графики!$B$5)),"")</f>
        <v>935.93305902036525</v>
      </c>
      <c r="S262" s="29">
        <v>-0.23506371478466789</v>
      </c>
      <c r="T262" s="25">
        <v>0.17918331572652671</v>
      </c>
      <c r="U262" s="25">
        <v>-0.38643017577038696</v>
      </c>
      <c r="V262" s="25">
        <v>0.40810306394386742</v>
      </c>
      <c r="W262" s="18">
        <f t="shared" si="491"/>
        <v>3.6149794259974457</v>
      </c>
      <c r="X262" s="18">
        <f t="shared" si="492"/>
        <v>6.933554969406873</v>
      </c>
      <c r="Y262" s="18">
        <f>IF(ISNUMBER(W262),Y261+W262*0.5,IF(ISNUMBER(W463),0,""))</f>
        <v>823.8410266539089</v>
      </c>
      <c r="Z262" s="18">
        <f>IF(ISNUMBER(X262),Z261+X262*0.5,IF(ISNUMBER(X463),0,""))</f>
        <v>934.01396927430676</v>
      </c>
      <c r="AA262" s="18">
        <f>IF(ISNUMBER(Y262), Y262*COS(RADIANS(-$C262+Графики!$B$3))+Z262*SIN(RADIANS(-$C262+Графики!$B$3)),"")</f>
        <v>823.8410266539089</v>
      </c>
      <c r="AB262" s="18">
        <f>IF(ISNUMBER(Y262), Y262*COS(RADIANS(-$C262+Графики!$B$5))+Z262*SIN(RADIANS(-$C262+Графики!$B$5)),"")</f>
        <v>934.01396927430676</v>
      </c>
      <c r="AC262" s="24">
        <v>-0.27933687650066374</v>
      </c>
      <c r="AD262" s="25">
        <v>0.15641524422927108</v>
      </c>
      <c r="AE262" s="25">
        <v>-0.43783210082391455</v>
      </c>
      <c r="AF262" s="25">
        <v>0.49508395006677985</v>
      </c>
      <c r="AG262" s="18">
        <f t="shared" si="493"/>
        <v>3.8026454501361826</v>
      </c>
      <c r="AH262" s="18">
        <f t="shared" si="494"/>
        <v>8.141138433778492</v>
      </c>
      <c r="AI262" s="18">
        <f>IF(ISNUMBER(AG262),AI261+AG262*0.5,IF(ISNUMBER(AG463),0,""))</f>
        <v>822.36193344740627</v>
      </c>
      <c r="AJ262" s="18">
        <f>IF(ISNUMBER(AH262),AJ261+AH262*0.5,IF(ISNUMBER(AH463),0,""))</f>
        <v>935.5322704245242</v>
      </c>
      <c r="AK262" s="18">
        <f>IF(ISNUMBER(AI262), AI262*COS(RADIANS(-$C262+Графики!$B$3))+AJ262*SIN(RADIANS(-$C262+Графики!$B$3)),"")</f>
        <v>822.36193344740627</v>
      </c>
      <c r="AL262" s="19">
        <f>IF(ISNUMBER(AI262), AI262*COS(RADIANS(-$C262+Графики!$B$5))+AJ262*SIN(RADIANS(-$C262+Графики!$B$5)),"")</f>
        <v>935.5322704245242</v>
      </c>
      <c r="AM262" s="24">
        <v>-0.30548092492062418</v>
      </c>
      <c r="AN262" s="25">
        <v>0.20376719266313545</v>
      </c>
      <c r="AO262" s="25">
        <v>-0.38586680928017514</v>
      </c>
      <c r="AP262" s="25">
        <v>0.36957586274341891</v>
      </c>
      <c r="AQ262" s="18">
        <f t="shared" si="495"/>
        <v>4.4440135529193583</v>
      </c>
      <c r="AR262" s="18">
        <f t="shared" si="496"/>
        <v>6.5924332161194634</v>
      </c>
      <c r="AS262" s="18">
        <f>IF(ISNUMBER(AQ262),AS261+AQ262*0.5,IF(ISNUMBER(AQ463),0,""))</f>
        <v>813.93694281719456</v>
      </c>
      <c r="AT262" s="18">
        <f>IF(ISNUMBER(AR262),AT261+AR262*0.5,IF(ISNUMBER(AR463),0,""))</f>
        <v>923.71992893916513</v>
      </c>
      <c r="AU262" s="18">
        <f>IF(ISNUMBER(AS262), AS262*COS(RADIANS(-$C262+Графики!$B$3))+AT262*SIN(RADIANS(-$C262+Графики!$B$3)),"")</f>
        <v>813.93694281719456</v>
      </c>
      <c r="AV262" s="19">
        <f>IF(ISNUMBER(AS262), AS262*COS(RADIANS(-$C262+Графики!$B$5))+AT262*SIN(RADIANS(-$C262+Графики!$B$5)),"")</f>
        <v>923.71992893916513</v>
      </c>
      <c r="AW262" s="24">
        <v>-0.13122482794869328</v>
      </c>
      <c r="AX262" s="25">
        <v>0.27990315473880922</v>
      </c>
      <c r="AY262" s="25">
        <v>-0.54243455198609203</v>
      </c>
      <c r="AZ262" s="25">
        <v>0.39823139860989176</v>
      </c>
      <c r="BA262" s="18">
        <f t="shared" si="497"/>
        <v>3.5877607754858407</v>
      </c>
      <c r="BB262" s="18">
        <f t="shared" si="498"/>
        <v>8.2087668071336122</v>
      </c>
      <c r="BC262" s="18">
        <f>IF(ISNUMBER(BA262),BC261+BA262*0.5,IF(ISNUMBER(BA463),0,""))</f>
        <v>813.04613174647</v>
      </c>
      <c r="BD262" s="18">
        <f>IF(ISNUMBER(BB262),BD261+BB262*0.5,IF(ISNUMBER(BB463),0,""))</f>
        <v>930.13440714436479</v>
      </c>
      <c r="BE262" s="18">
        <f>IF(ISNUMBER(BC262), BC262*COS(RADIANS(-$C262+Графики!$B$3))+BD262*SIN(RADIANS(-$C262+Графики!$B$3)),"")</f>
        <v>813.04613174647</v>
      </c>
      <c r="BF262" s="19">
        <f>IF(ISNUMBER(BC262), BC262*COS(RADIANS(-$C262+Графики!$B$5))+BD262*SIN(RADIANS(-$C262+Графики!$B$5)),"")</f>
        <v>930.13440714436479</v>
      </c>
      <c r="BG262" s="24">
        <v>-0.14826801286192681</v>
      </c>
      <c r="BH262" s="25">
        <v>0.21257504311105338</v>
      </c>
      <c r="BI262" s="25">
        <v>-0.36117862337261908</v>
      </c>
      <c r="BJ262" s="25">
        <v>0.46825588489063819</v>
      </c>
      <c r="BK262" s="18">
        <f t="shared" si="499"/>
        <v>3.1489445007424668</v>
      </c>
      <c r="BL262" s="18">
        <f t="shared" si="500"/>
        <v>7.238118346669312</v>
      </c>
      <c r="BM262" s="18">
        <f>IF(ISNUMBER(BK262),BM261+BK262*0.5,IF(ISNUMBER(BK463),0,""))</f>
        <v>822.401752905188</v>
      </c>
      <c r="BN262" s="18">
        <f>IF(ISNUMBER(BL262),BN261+BL262*0.5,IF(ISNUMBER(BL463),0,""))</f>
        <v>919.36880420506793</v>
      </c>
      <c r="BO262" s="18">
        <f>IF(ISNUMBER(BM262), BM262*COS(RADIANS(-$C262+Графики!$B$3))+BN262*SIN(RADIANS(-$C262+Графики!$B$3)),"")</f>
        <v>822.401752905188</v>
      </c>
      <c r="BP262" s="19">
        <f>IF(ISNUMBER(BM262), BM262*COS(RADIANS(-$C262+Графики!$B$5))+BN262*SIN(RADIANS(-$C262+Графики!$B$5)),"")</f>
        <v>919.36880420506793</v>
      </c>
      <c r="BQ262" s="24">
        <v>-0.19688149873262481</v>
      </c>
      <c r="BR262" s="25">
        <v>0.20545534180518368</v>
      </c>
      <c r="BS262" s="25">
        <v>-0.41412610143352457</v>
      </c>
      <c r="BT262" s="25">
        <v>0.36650187874269691</v>
      </c>
      <c r="BU262" s="18">
        <f t="shared" si="501"/>
        <v>3.5110440709961157</v>
      </c>
      <c r="BV262" s="18">
        <f t="shared" si="502"/>
        <v>6.8122115543619488</v>
      </c>
      <c r="BW262" s="18">
        <f>IF(ISNUMBER(BU262),BW261+BU262*0.5,IF(ISNUMBER(BU463),0,""))</f>
        <v>826.25468028736282</v>
      </c>
      <c r="BX262" s="18">
        <f>IF(ISNUMBER(BV262),BX261+BV262*0.5,IF(ISNUMBER(BV463),0,""))</f>
        <v>929.27271501315101</v>
      </c>
      <c r="BY262" s="18">
        <f>IF(ISNUMBER(BW262), BW262*COS(RADIANS(-$C262+Графики!$B$3))+BX262*SIN(RADIANS(-$C262+Графики!$B$3)),"")</f>
        <v>826.25468028736282</v>
      </c>
      <c r="BZ262" s="19">
        <f>IF(ISNUMBER(BW262), BW262*COS(RADIANS(-$C262+Графики!$B$5))+BX262*SIN(RADIANS(-$C262+Графики!$B$5)),"")</f>
        <v>929.27271501315101</v>
      </c>
      <c r="CA262" s="29">
        <v>-0.16692123888740742</v>
      </c>
      <c r="CB262" s="25">
        <v>0.19323333918098631</v>
      </c>
      <c r="CC262" s="25">
        <v>-0.39424853649513647</v>
      </c>
      <c r="CD262" s="25">
        <v>0.47297672210713204</v>
      </c>
      <c r="CE262" s="18">
        <f t="shared" si="503"/>
        <v>3.1429364273423399</v>
      </c>
      <c r="CF262" s="18">
        <f t="shared" si="504"/>
        <v>7.5678958182635894</v>
      </c>
      <c r="CG262" s="18">
        <f>IF(ISNUMBER(CE262),CG261+CE262*0.5,IF(ISNUMBER(CE463),0,""))</f>
        <v>831.69474228393381</v>
      </c>
      <c r="CH262" s="18">
        <f>IF(ISNUMBER(CF262),CH261+CF262*0.5,IF(ISNUMBER(CF463),0,""))</f>
        <v>942.51725637847005</v>
      </c>
      <c r="CI262" s="18">
        <f>IF(ISNUMBER(CG262), CG262*COS(RADIANS(-$C262+Графики!$B$3))+CH262*SIN(RADIANS(-$C262+Графики!$B$3)),"")</f>
        <v>831.69474228393381</v>
      </c>
      <c r="CJ262" s="19">
        <f>IF(ISNUMBER(CG262), CG262*COS(RADIANS(-$C262+Графики!$B$5))+CH262*SIN(RADIANS(-$C262+Графики!$B$5)),"")</f>
        <v>942.51725637847005</v>
      </c>
      <c r="CK262" s="24">
        <v>-0.31774894430548428</v>
      </c>
      <c r="CL262" s="25">
        <v>0.15107622318046018</v>
      </c>
      <c r="CM262" s="25">
        <v>-0.51450329788495575</v>
      </c>
      <c r="CN262" s="25">
        <v>0.43790292533366082</v>
      </c>
      <c r="CO262" s="18">
        <f t="shared" si="505"/>
        <v>4.0912599808058721</v>
      </c>
      <c r="CP262" s="18">
        <f t="shared" si="506"/>
        <v>8.3112165181413964</v>
      </c>
      <c r="CQ262" s="18">
        <f>IF(ISNUMBER(CO262),CQ261+CO262*0.5,IF(ISNUMBER(CO463),0,""))</f>
        <v>826.03452827532521</v>
      </c>
      <c r="CR262" s="18">
        <f>IF(ISNUMBER(CP262),CR261+CP262*0.5,IF(ISNUMBER(CP463),0,""))</f>
        <v>933.76982891618229</v>
      </c>
      <c r="CS262" s="18">
        <f>IF(ISNUMBER(CQ262), CQ262*COS(RADIANS(-$C262+Графики!$B$3))+CR262*SIN(RADIANS(-$C262+Графики!$B$3)),"")</f>
        <v>826.03452827532521</v>
      </c>
      <c r="CT262" s="19">
        <f>IF(ISNUMBER(CQ262), CQ262*COS(RADIANS(-$C262+Графики!$B$5))+CR262*SIN(RADIANS(-$C262+Графики!$B$5)),"")</f>
        <v>933.76982891618229</v>
      </c>
      <c r="CU262" s="24">
        <v>-0.32360305668732736</v>
      </c>
      <c r="CV262" s="25">
        <v>0.14476556419477332</v>
      </c>
      <c r="CW262" s="25">
        <v>-0.43517164051363622</v>
      </c>
      <c r="CX262" s="25">
        <v>0.30367601233516373</v>
      </c>
      <c r="CY262" s="18">
        <f t="shared" si="507"/>
        <v>4.0872758934045343</v>
      </c>
      <c r="CZ262" s="18">
        <f t="shared" si="508"/>
        <v>6.447617432440655</v>
      </c>
      <c r="DA262" s="18">
        <f>IF(ISNUMBER(CY262),DA261+CY262*0.5,IF(ISNUMBER(CY463),0,""))</f>
        <v>822.28310475917431</v>
      </c>
      <c r="DB262" s="18">
        <f>IF(ISNUMBER(CZ262),DB261+CZ262*0.5,IF(ISNUMBER(CZ463),0,""))</f>
        <v>935.3191826562412</v>
      </c>
      <c r="DC262" s="18">
        <f>IF(ISNUMBER(DA262), DA262*COS(RADIANS(-$C262+Графики!$B$3))+DB262*SIN(RADIANS(-$C262+Графики!$B$3)),"")</f>
        <v>822.28310475917431</v>
      </c>
      <c r="DD262" s="19">
        <f>IF(ISNUMBER(DA262), DA262*COS(RADIANS(-$C262+Графики!$B$5))+DB262*SIN(RADIANS(-$C262+Графики!$B$5)),"")</f>
        <v>935.3191826562412</v>
      </c>
      <c r="DE262" s="24">
        <v>-0.28987636179895759</v>
      </c>
      <c r="DF262" s="25">
        <v>0.22158447235346432</v>
      </c>
      <c r="DG262" s="25">
        <v>-0.54044248267406136</v>
      </c>
      <c r="DH262" s="25">
        <v>0.33337956505206912</v>
      </c>
      <c r="DI262" s="18">
        <f t="shared" si="509"/>
        <v>4.4633229561819432</v>
      </c>
      <c r="DJ262" s="18">
        <f t="shared" si="510"/>
        <v>7.6254620022605879</v>
      </c>
      <c r="DK262" s="18">
        <f>IF(ISNUMBER(DI262),DK261+DI262*0.5,IF(ISNUMBER(DI463),0,""))</f>
        <v>813.21383538332645</v>
      </c>
      <c r="DL262" s="18">
        <f>IF(ISNUMBER(DJ262),DL261+DJ262*0.5,IF(ISNUMBER(DJ463),0,""))</f>
        <v>933.81599794742829</v>
      </c>
      <c r="DM262" s="18">
        <f>IF(ISNUMBER(DK262), DK262*COS(RADIANS(-$C262+Графики!$B$3))+DL262*SIN(RADIANS(-$C262+Графики!$B$3)),"")</f>
        <v>813.21383538332645</v>
      </c>
      <c r="DN262" s="19">
        <f>IF(ISNUMBER(DK262), DK262*COS(RADIANS(-$C262+Графики!$B$5))+DL262*SIN(RADIANS(-$C262+Графики!$B$5)),"")</f>
        <v>933.81599794742829</v>
      </c>
      <c r="DO262" s="24">
        <v>-0.21566655310242822</v>
      </c>
      <c r="DP262" s="25">
        <v>0.14290709229845436</v>
      </c>
      <c r="DQ262" s="25">
        <v>-0.36879818217610127</v>
      </c>
      <c r="DR262" s="25">
        <v>0.44276173947934649</v>
      </c>
      <c r="DS262" s="18">
        <f t="shared" si="511"/>
        <v>3.1291402550336058</v>
      </c>
      <c r="DT262" s="18">
        <f t="shared" si="512"/>
        <v>7.0821371509891078</v>
      </c>
      <c r="DU262" s="18">
        <f>IF(ISNUMBER(DS262),DU261+DS262*0.5,IF(ISNUMBER(DS463),0,""))</f>
        <v>831.78347321817444</v>
      </c>
      <c r="DV262" s="18">
        <f>IF(ISNUMBER(DT262),DV261+DT262*0.5,IF(ISNUMBER(DT463),0,""))</f>
        <v>935.50776725026094</v>
      </c>
      <c r="DW262" s="18">
        <f>IF(ISNUMBER(DU262), DU262*COS(RADIANS(-$C262+Графики!$B$3))+DV262*SIN(RADIANS(-$C262+Графики!$B$3)),"")</f>
        <v>831.78347321817444</v>
      </c>
      <c r="DX262" s="19">
        <f>IF(ISNUMBER(DU262), DU262*COS(RADIANS(-$C262+Графики!$B$5))+DV262*SIN(RADIANS(-$C262+Графики!$B$5)),"")</f>
        <v>935.50776725026094</v>
      </c>
      <c r="DY262" s="24">
        <v>-0.24858588567742645</v>
      </c>
      <c r="DZ262" s="25">
        <v>9.2709090794437066E-2</v>
      </c>
      <c r="EA262" s="25">
        <v>-0.47882500524303206</v>
      </c>
      <c r="EB262" s="25">
        <v>0.39507126830134554</v>
      </c>
      <c r="EC262" s="18">
        <f t="shared" si="513"/>
        <v>2.9783561266541563</v>
      </c>
      <c r="ED262" s="18">
        <f t="shared" si="514"/>
        <v>7.6261097258855566</v>
      </c>
      <c r="EE262" s="18">
        <f>IF(ISNUMBER(EC262),EE261+EC262*0.5,IF(ISNUMBER(EC463),0,""))</f>
        <v>819.66342659922327</v>
      </c>
      <c r="EF262" s="18">
        <f>IF(ISNUMBER(ED262),EF261+ED262*0.5,IF(ISNUMBER(ED463),0,""))</f>
        <v>929.16732486836736</v>
      </c>
      <c r="EG262" s="18">
        <f>IF(ISNUMBER(EE262), EE262*COS(RADIANS(-$C262+Графики!$B$3))+EF262*SIN(RADIANS(-$C262+Графики!$B$3)),"")</f>
        <v>819.66342659922327</v>
      </c>
      <c r="EH262" s="19">
        <f>IF(ISNUMBER(EE262), EE262*COS(RADIANS(-$C262+Графики!$B$5))+EF262*SIN(RADIANS(-$C262+Графики!$B$5)),"")</f>
        <v>929.16732486836736</v>
      </c>
      <c r="EI262" s="24">
        <v>-0.23034393975584852</v>
      </c>
      <c r="EJ262" s="25">
        <v>0.15472704310928262</v>
      </c>
      <c r="EK262" s="25">
        <v>-0.4264290267155989</v>
      </c>
      <c r="EL262" s="25">
        <v>0.48773422581082226</v>
      </c>
      <c r="EM262" s="18">
        <f t="shared" si="515"/>
        <v>3.3603719281357738</v>
      </c>
      <c r="EN262" s="18">
        <f t="shared" si="516"/>
        <v>7.9774947110517518</v>
      </c>
      <c r="EO262" s="18">
        <f>IF(ISNUMBER(EM262),EO261+EM262*0.5,IF(ISNUMBER(EM463),0,""))</f>
        <v>827.72669337621687</v>
      </c>
      <c r="EP262" s="18">
        <f>IF(ISNUMBER(EN262),EP261+EN262*0.5,IF(ISNUMBER(EN463),0,""))</f>
        <v>932.20209144548096</v>
      </c>
      <c r="EQ262" s="18">
        <f>IF(ISNUMBER(EO262), EO262*COS(RADIANS(-$C262+Графики!$B$3))+EP262*SIN(RADIANS(-$C262+Графики!$B$3)),"")</f>
        <v>827.72669337621687</v>
      </c>
      <c r="ER262" s="19">
        <f>IF(ISNUMBER(EO262), EO262*COS(RADIANS(-$C262+Графики!$B$5))+EP262*SIN(RADIANS(-$C262+Графики!$B$5)),"")</f>
        <v>932.20209144548096</v>
      </c>
      <c r="ES262" s="24">
        <v>-0.23103556477841541</v>
      </c>
      <c r="ET262" s="25">
        <v>0.14392645163408188</v>
      </c>
      <c r="EU262" s="25">
        <v>-0.4917167374758068</v>
      </c>
      <c r="EV262" s="25">
        <v>0.32843184445626661</v>
      </c>
      <c r="EW262" s="18">
        <f t="shared" si="517"/>
        <v>3.2721550389695095</v>
      </c>
      <c r="EX262" s="18">
        <f t="shared" si="518"/>
        <v>7.157085451458383</v>
      </c>
      <c r="EY262" s="18">
        <f>IF(ISNUMBER(EW262),EY261+EW262*0.5,IF(ISNUMBER(EW463),0,""))</f>
        <v>813.31303575396703</v>
      </c>
      <c r="EZ262" s="18">
        <f>IF(ISNUMBER(EX262),EZ261+EX262*0.5,IF(ISNUMBER(EX463),0,""))</f>
        <v>934.27640745067697</v>
      </c>
      <c r="FA262" s="18">
        <f>IF(ISNUMBER(EY262), EY262*COS(RADIANS(-$C262+Графики!$B$3))+EZ262*SIN(RADIANS(-$C262+Графики!$B$3)),"")</f>
        <v>813.31303575396703</v>
      </c>
      <c r="FB262" s="19">
        <f>IF(ISNUMBER(EY262), EY262*COS(RADIANS(-$C262+Графики!$B$5))+EZ262*SIN(RADIANS(-$C262+Графики!$B$5)),"")</f>
        <v>934.27640745067697</v>
      </c>
      <c r="FC262" s="24">
        <v>-0.26796271602590888</v>
      </c>
      <c r="FD262" s="25">
        <v>0.11504435514144667</v>
      </c>
      <c r="FE262" s="25">
        <v>-0.38565464608299982</v>
      </c>
      <c r="FF262" s="25">
        <v>0.41543152296593877</v>
      </c>
      <c r="FG262" s="18">
        <f t="shared" si="519"/>
        <v>3.3423610019848384</v>
      </c>
      <c r="FH262" s="18">
        <f t="shared" si="520"/>
        <v>6.9907386797293007</v>
      </c>
      <c r="FI262" s="18">
        <f>IF(ISNUMBER(FG262),FI261+FG262*0.5,IF(ISNUMBER(FG463),0,""))</f>
        <v>822.04950139522384</v>
      </c>
      <c r="FJ262" s="18">
        <f>IF(ISNUMBER(FH262),FJ261+FH262*0.5,IF(ISNUMBER(FH463),0,""))</f>
        <v>931.99881492338295</v>
      </c>
      <c r="FK262" s="18">
        <f>IF(ISNUMBER(FI262), FI262*COS(RADIANS(-$C262+Графики!$B$3))+FJ262*SIN(RADIANS(-$C262+Графики!$B$3)),"")</f>
        <v>822.04950139522384</v>
      </c>
      <c r="FL262" s="19">
        <f>IF(ISNUMBER(FI262), FI262*COS(RADIANS(-$C262+Графики!$B$5))+FJ262*SIN(RADIANS(-$C262+Графики!$B$5)),"")</f>
        <v>931.99881492338295</v>
      </c>
      <c r="FM262" s="24">
        <v>-0.12776763337852923</v>
      </c>
      <c r="FN262" s="25">
        <v>0.28523030475808753</v>
      </c>
      <c r="FO262" s="25">
        <v>-0.41310743980131071</v>
      </c>
      <c r="FP262" s="25">
        <v>0.40606099351104941</v>
      </c>
      <c r="FQ262" s="18">
        <f t="shared" si="521"/>
        <v>3.6040791097077087</v>
      </c>
      <c r="FR262" s="18">
        <f t="shared" si="522"/>
        <v>7.1485322599824448</v>
      </c>
      <c r="FS262" s="18">
        <f>IF(ISNUMBER(FQ262),FS261+FQ262*0.5,IF(ISNUMBER(FQ463),0,""))</f>
        <v>826.3137338617986</v>
      </c>
      <c r="FT262" s="18">
        <f>IF(ISNUMBER(FR262),FT261+FR262*0.5,IF(ISNUMBER(FR463),0,""))</f>
        <v>927.8726671194662</v>
      </c>
      <c r="FU262" s="18">
        <f>IF(ISNUMBER(FS262), FS262*COS(RADIANS(-$C262+Графики!$B$3))+FT262*SIN(RADIANS(-$C262+Графики!$B$3)),"")</f>
        <v>826.3137338617986</v>
      </c>
      <c r="FV262" s="19">
        <f>IF(ISNUMBER(FS262), FS262*COS(RADIANS(-$C262+Графики!$B$5))+FT262*SIN(RADIANS(-$C262+Графики!$B$5)),"")</f>
        <v>927.8726671194662</v>
      </c>
      <c r="FW262" s="24">
        <v>-0.1639944361077969</v>
      </c>
      <c r="FX262" s="25">
        <v>0.28066678911150744</v>
      </c>
      <c r="FY262" s="25">
        <v>-0.39398530700039713</v>
      </c>
      <c r="FZ262" s="25">
        <v>0.431542093956925</v>
      </c>
      <c r="GA262" s="18">
        <f t="shared" si="523"/>
        <v>3.880391479822757</v>
      </c>
      <c r="GB262" s="18">
        <f t="shared" si="524"/>
        <v>7.2040232922710183</v>
      </c>
      <c r="GC262" s="18">
        <f>IF(ISNUMBER(GA262),GC261+GA262*0.5,IF(ISNUMBER(GA463),0,""))</f>
        <v>830.88574050750185</v>
      </c>
      <c r="GD262" s="18">
        <f>IF(ISNUMBER(GB262),GD261+GB262*0.5,IF(ISNUMBER(GB463),0,""))</f>
        <v>915.91569083815818</v>
      </c>
      <c r="GE262" s="18">
        <f>IF(ISNUMBER(GC262), GC262*COS(RADIANS(-$C262+Графики!$B$3))+GD262*SIN(RADIANS(-$C262+Графики!$B$3)),"")</f>
        <v>830.88574050750185</v>
      </c>
      <c r="GF262" s="19">
        <f>IF(ISNUMBER(GC262), GC262*COS(RADIANS(-$C262+Графики!$B$5))+GD262*SIN(RADIANS(-$C262+Графики!$B$5)),"")</f>
        <v>915.91569083815818</v>
      </c>
      <c r="GG262" s="24">
        <v>-0.23779449554247029</v>
      </c>
      <c r="GH262" s="25">
        <v>0.12749033009734786</v>
      </c>
      <c r="GI262" s="25">
        <v>-0.39218007878932093</v>
      </c>
      <c r="GJ262" s="25">
        <v>0.39514453078146217</v>
      </c>
      <c r="GK262" s="18">
        <f t="shared" si="525"/>
        <v>3.1877060588395576</v>
      </c>
      <c r="GL262" s="18">
        <f t="shared" si="526"/>
        <v>6.870649302571711</v>
      </c>
      <c r="GM262" s="18">
        <f>IF(ISNUMBER(GK262),GM261+GK262*0.5,IF(ISNUMBER(GK463),0,""))</f>
        <v>829.23498812289608</v>
      </c>
      <c r="GN262" s="18">
        <f>IF(ISNUMBER(GL262),GN261+GL262*0.5,IF(ISNUMBER(GL463),0,""))</f>
        <v>935.61551190106559</v>
      </c>
      <c r="GO262" s="18">
        <f>IF(ISNUMBER(GM262), GM262*COS(RADIANS(-$C262+Графики!$B$3))+GN262*SIN(RADIANS(-$C262+Графики!$B$3)),"")</f>
        <v>829.23498812289608</v>
      </c>
      <c r="GP262" s="19">
        <f>IF(ISNUMBER(GM262), GM262*COS(RADIANS(-$C262+Графики!$B$5))+GN262*SIN(RADIANS(-$C262+Графики!$B$5)),"")</f>
        <v>935.61551190106559</v>
      </c>
      <c r="GQ262" s="24">
        <v>-0.13945265322851516</v>
      </c>
      <c r="GR262" s="25">
        <v>0.18693321881057859</v>
      </c>
      <c r="GS262" s="25">
        <v>-0.51417321288085693</v>
      </c>
      <c r="GT262" s="25">
        <v>0.38861494806790353</v>
      </c>
      <c r="GU262" s="18">
        <f t="shared" si="527"/>
        <v>2.8482501984380026</v>
      </c>
      <c r="GV262" s="18">
        <f t="shared" si="528"/>
        <v>7.8782314302654095</v>
      </c>
      <c r="GW262" s="18">
        <f>IF(ISNUMBER(GU262),GW261+GU262*0.5,IF(ISNUMBER(GU463),0,""))</f>
        <v>825.6149863263305</v>
      </c>
      <c r="GX262" s="18">
        <f>IF(ISNUMBER(GV262),GX261+GV262*0.5,IF(ISNUMBER(GV463),0,""))</f>
        <v>932.2281138892788</v>
      </c>
      <c r="GY262" s="18">
        <f>IF(ISNUMBER(GW262), GW262*COS(RADIANS(-$C262+Графики!$B$3))+GX262*SIN(RADIANS(-$C262+Графики!$B$3)),"")</f>
        <v>825.6149863263305</v>
      </c>
      <c r="GZ262" s="19">
        <f>IF(ISNUMBER(GW262), GW262*COS(RADIANS(-$C262+Графики!$B$5))+GX262*SIN(RADIANS(-$C262+Графики!$B$5)),"")</f>
        <v>932.2281138892788</v>
      </c>
      <c r="HA262" s="24">
        <v>-0.14891101291723158</v>
      </c>
      <c r="HB262" s="25">
        <v>0.10224937417066901</v>
      </c>
      <c r="HC262" s="25">
        <v>-0.45530378324578813</v>
      </c>
      <c r="HD262" s="25">
        <v>0.43191534438226753</v>
      </c>
      <c r="HE262" s="18">
        <f t="shared" si="529"/>
        <v>2.1917860977667192</v>
      </c>
      <c r="HF262" s="18">
        <f t="shared" si="530"/>
        <v>7.7423701279839641</v>
      </c>
      <c r="HG262" s="18">
        <f>IF(ISNUMBER(HE262),HG261+HE262*0.5,IF(ISNUMBER(HE463),0,""))</f>
        <v>828.89548149809536</v>
      </c>
      <c r="HH262" s="18">
        <f>IF(ISNUMBER(HF262),HH261+HF262*0.5,IF(ISNUMBER(HF463),0,""))</f>
        <v>924.78088800611931</v>
      </c>
      <c r="HI262" s="18">
        <f>IF(ISNUMBER(HG262), HG262*COS(RADIANS(-$C262+Графики!$B$3))+HH262*SIN(RADIANS(-$C262+Графики!$B$3)),"")</f>
        <v>828.89548149809536</v>
      </c>
      <c r="HJ262" s="19">
        <f>IF(ISNUMBER(HG262), HG262*COS(RADIANS(-$C262+Графики!$B$5))+HH262*SIN(RADIANS(-$C262+Графики!$B$5)),"")</f>
        <v>924.78088800611931</v>
      </c>
      <c r="HK262" s="24">
        <v>-0.15780122890839038</v>
      </c>
      <c r="HL262" s="25">
        <v>0.1352231039743888</v>
      </c>
      <c r="HM262" s="25">
        <v>-0.39515699127471848</v>
      </c>
      <c r="HN262" s="25">
        <v>0.39382483719388006</v>
      </c>
      <c r="HO262" s="18">
        <f t="shared" si="531"/>
        <v>2.5571169118579933</v>
      </c>
      <c r="HP262" s="18">
        <f t="shared" si="532"/>
        <v>6.885110923600835</v>
      </c>
      <c r="HQ262" s="18">
        <f>IF(ISNUMBER(HO262),HQ261+HO262*0.5,IF(ISNUMBER(HO463),0,""))</f>
        <v>825.09102617926828</v>
      </c>
      <c r="HR262" s="18">
        <f>IF(ISNUMBER(HP262),HR261+HP262*0.5,IF(ISNUMBER(HP463),0,""))</f>
        <v>940.0667380391867</v>
      </c>
      <c r="HS262" s="18">
        <f>IF(ISNUMBER(HQ262), HQ262*COS(RADIANS(-$C262+Графики!$B$3))+HR262*SIN(RADIANS(-$C262+Графики!$B$3)),"")</f>
        <v>825.09102617926828</v>
      </c>
      <c r="HT262" s="19">
        <f>IF(ISNUMBER(HQ262), HQ262*COS(RADIANS(-$C262+Графики!$B$5))+HR262*SIN(RADIANS(-$C262+Графики!$B$5)),"")</f>
        <v>940.0667380391867</v>
      </c>
      <c r="HU262" s="24">
        <v>-0.30329973930056608</v>
      </c>
      <c r="HV262" s="25">
        <v>9.8344636207688269E-2</v>
      </c>
      <c r="HW262" s="25">
        <v>-0.54230415073443794</v>
      </c>
      <c r="HX262" s="25">
        <v>0.49518512399008507</v>
      </c>
      <c r="HY262" s="18">
        <f t="shared" si="533"/>
        <v>3.5050012108185409</v>
      </c>
      <c r="HZ262" s="18">
        <f t="shared" si="534"/>
        <v>9.0536782075136468</v>
      </c>
      <c r="IA262" s="18">
        <f>IF(ISNUMBER(HY262),IA261+HY262*0.5,IF(ISNUMBER(HY463),0,""))</f>
        <v>826.68891600528684</v>
      </c>
      <c r="IB262" s="18">
        <f>IF(ISNUMBER(HZ262),IB261+HZ262*0.5,IF(ISNUMBER(HZ463),0,""))</f>
        <v>921.67699949668588</v>
      </c>
      <c r="IC262" s="18">
        <f>IF(ISNUMBER(IA262), IA262*COS(RADIANS(-$C262+Графики!$B$3))+IB262*SIN(RADIANS(-$C262+Графики!$B$3)),"")</f>
        <v>826.68891600528684</v>
      </c>
      <c r="ID262" s="19">
        <f>IF(ISNUMBER(IA262), IA262*COS(RADIANS(-$C262+Графики!$B$5))+IB262*SIN(RADIANS(-$C262+Графики!$B$5)),"")</f>
        <v>921.67699949668588</v>
      </c>
      <c r="IE262" s="24">
        <v>-0.27428423050336947</v>
      </c>
      <c r="IF262" s="25">
        <v>0.13496526035957662</v>
      </c>
      <c r="IG262" s="25">
        <v>-0.41183872092946361</v>
      </c>
      <c r="IH262" s="25">
        <v>0.47924061371472115</v>
      </c>
      <c r="II262" s="18">
        <f t="shared" si="535"/>
        <v>3.5713679468548412</v>
      </c>
      <c r="IJ262" s="18">
        <f t="shared" si="536"/>
        <v>7.7760557750279151</v>
      </c>
      <c r="IK262" s="18">
        <f>IF(ISNUMBER(II262),IK261+II262*0.5,IF(ISNUMBER(II463),0,""))</f>
        <v>821.50809634052416</v>
      </c>
      <c r="IL262" s="18">
        <f>IF(ISNUMBER(IJ262),IL261+IJ262*0.5,IF(ISNUMBER(IJ463),0,""))</f>
        <v>923.66365120472949</v>
      </c>
      <c r="IM262" s="18">
        <f>IF(ISNUMBER(IK262), IK262*COS(RADIANS(-$C262+Графики!$B$3))+IL262*SIN(RADIANS(-$C262+Графики!$B$3)),"")</f>
        <v>821.50809634052416</v>
      </c>
      <c r="IN262" s="19">
        <f>IF(ISNUMBER(IK262), IK262*COS(RADIANS(-$C262+Графики!$B$5))+IL262*SIN(RADIANS(-$C262+Графики!$B$5)),"")</f>
        <v>923.66365120472949</v>
      </c>
      <c r="IO262" s="24">
        <v>-0.24574473642856554</v>
      </c>
      <c r="IP262" s="25">
        <v>0.23822140206559259</v>
      </c>
      <c r="IQ262" s="25">
        <v>-0.53767221861319303</v>
      </c>
      <c r="IR262" s="25">
        <v>0.494707538904823</v>
      </c>
      <c r="IS262" s="18">
        <f t="shared" si="537"/>
        <v>4.223388736902626</v>
      </c>
      <c r="IT262" s="18">
        <f t="shared" si="538"/>
        <v>9.0090910768030774</v>
      </c>
      <c r="IU262" s="18">
        <f>IF(ISNUMBER(IS262),IU261+IS262*0.5,IF(ISNUMBER(IS463),0,""))</f>
        <v>817.43269576591683</v>
      </c>
      <c r="IV262" s="18">
        <f>IF(ISNUMBER(IT262),IV261+IT262*0.5,IF(ISNUMBER(IT463),0,""))</f>
        <v>932.19413065696949</v>
      </c>
      <c r="IW262" s="18">
        <f>IF(ISNUMBER(IU262), IU262*COS(RADIANS(-$C262+Графики!$B$3))+IV262*SIN(RADIANS(-$C262+Графики!$B$3)),"")</f>
        <v>817.43269576591683</v>
      </c>
      <c r="IX262" s="19">
        <f>IF(ISNUMBER(IU262), IU262*COS(RADIANS(-$C262+Графики!$B$5))+IV262*SIN(RADIANS(-$C262+Графики!$B$5)),"")</f>
        <v>932.19413065696949</v>
      </c>
    </row>
    <row r="263" spans="1:258" s="88" customFormat="1" x14ac:dyDescent="0.25">
      <c r="A263" s="44">
        <v>263</v>
      </c>
      <c r="B263" s="50">
        <v>0</v>
      </c>
      <c r="C263" s="11">
        <f>IF(Графики!$A$7="Расчитывать с учетом закручивания скважины",B263,0)</f>
        <v>0</v>
      </c>
      <c r="D263" s="47">
        <v>130</v>
      </c>
      <c r="E263" s="34">
        <f>IF(ISNUMBER(INDEX($I$1:$IX$303,$A263,E$1) ),INDEX($I$1:$IX$303,$A263,E$1),0)</f>
        <v>4.9912158791568908</v>
      </c>
      <c r="F263" s="35">
        <f>IF(ISNUMBER(INDEX($I$1:$IX$303,$A263,F$1) ),INDEX($I$1:$IX$303,$A263,F$1),0)</f>
        <v>10.336442556874186</v>
      </c>
      <c r="G263" s="35">
        <f>IF(ISNUMBER(INDEX($I$1:$IX$303,$A263,G$1) ),INDEX($I$1:$IX$303,$A263,G$1)-$G$305,0)</f>
        <v>-149.32086392049973</v>
      </c>
      <c r="H263" s="36">
        <f>IF(ISNUMBER(INDEX($I$1:$IX$303,$A263,H$1) ),INDEX($I$1:$IX$303,$A263,H$1)-$H$305,0)</f>
        <v>-214.32838318523523</v>
      </c>
      <c r="I263" s="29">
        <v>-0.21312412887248885</v>
      </c>
      <c r="J263" s="25">
        <v>0.35882945494678298</v>
      </c>
      <c r="K263" s="25">
        <v>-0.56802445105506127</v>
      </c>
      <c r="L263" s="25">
        <v>0.61646570918519816</v>
      </c>
      <c r="M263" s="18">
        <f t="shared" si="489"/>
        <v>4.9912158791568908</v>
      </c>
      <c r="N263" s="18">
        <f t="shared" si="490"/>
        <v>10.336442556874186</v>
      </c>
      <c r="O263" s="18">
        <f>IF(ISNUMBER(M263),O262+M263*0.5,IF(ISNUMBER(M464),0,""))</f>
        <v>828.59529196891492</v>
      </c>
      <c r="P263" s="18">
        <f>IF(ISNUMBER(N263),P262+N263*0.5,IF(ISNUMBER(N464),0,""))</f>
        <v>941.10128029880229</v>
      </c>
      <c r="Q263" s="18">
        <f>IF(ISNUMBER(O263), O263*COS(RADIANS(-$C263+Графики!$B$3))+P263*SIN(RADIANS(-$C263+Графики!$B$3)),"")</f>
        <v>828.59529196891492</v>
      </c>
      <c r="R263" s="19">
        <f>IF(ISNUMBER(O263), O263*COS(RADIANS(-$C263+Графики!$B$5))+P263*SIN(RADIANS(-$C263+Графики!$B$5)),"")</f>
        <v>941.10128029880229</v>
      </c>
      <c r="S263" s="29">
        <v>-0.38711586770555484</v>
      </c>
      <c r="T263" s="25">
        <v>0.27076812689377927</v>
      </c>
      <c r="U263" s="25">
        <v>-0.6924701539960606</v>
      </c>
      <c r="V263" s="25">
        <v>0.66383003001794261</v>
      </c>
      <c r="W263" s="18">
        <f t="shared" si="491"/>
        <v>5.7410893626776911</v>
      </c>
      <c r="X263" s="18">
        <f t="shared" si="492"/>
        <v>11.835675580886692</v>
      </c>
      <c r="Y263" s="18">
        <f>IF(ISNUMBER(W263),Y262+W263*0.5,IF(ISNUMBER(W464),0,""))</f>
        <v>826.71157133524775</v>
      </c>
      <c r="Z263" s="18">
        <f>IF(ISNUMBER(X263),Z262+X263*0.5,IF(ISNUMBER(X464),0,""))</f>
        <v>939.93180706475016</v>
      </c>
      <c r="AA263" s="18">
        <f>IF(ISNUMBER(Y263), Y263*COS(RADIANS(-$C263+Графики!$B$3))+Z263*SIN(RADIANS(-$C263+Графики!$B$3)),"")</f>
        <v>826.71157133524775</v>
      </c>
      <c r="AB263" s="18">
        <f>IF(ISNUMBER(Y263), Y263*COS(RADIANS(-$C263+Графики!$B$5))+Z263*SIN(RADIANS(-$C263+Графики!$B$5)),"")</f>
        <v>939.93180706475016</v>
      </c>
      <c r="AC263" s="24">
        <v>-0.31822913373930006</v>
      </c>
      <c r="AD263" s="25">
        <v>0.3288118368400943</v>
      </c>
      <c r="AE263" s="25">
        <v>-0.61245852777459775</v>
      </c>
      <c r="AF263" s="25">
        <v>0.4794059269029185</v>
      </c>
      <c r="AG263" s="18">
        <f t="shared" si="493"/>
        <v>5.6464676615157456</v>
      </c>
      <c r="AH263" s="18">
        <f t="shared" si="494"/>
        <v>9.528170683108625</v>
      </c>
      <c r="AI263" s="18">
        <f>IF(ISNUMBER(AG263),AI262+AG263*0.5,IF(ISNUMBER(AG464),0,""))</f>
        <v>825.18516727816416</v>
      </c>
      <c r="AJ263" s="18">
        <f>IF(ISNUMBER(AH263),AJ262+AH263*0.5,IF(ISNUMBER(AH464),0,""))</f>
        <v>940.29635576607848</v>
      </c>
      <c r="AK263" s="18">
        <f>IF(ISNUMBER(AI263), AI263*COS(RADIANS(-$C263+Графики!$B$3))+AJ263*SIN(RADIANS(-$C263+Графики!$B$3)),"")</f>
        <v>825.18516727816416</v>
      </c>
      <c r="AL263" s="19">
        <f>IF(ISNUMBER(AI263), AI263*COS(RADIANS(-$C263+Графики!$B$5))+AJ263*SIN(RADIANS(-$C263+Графики!$B$5)),"")</f>
        <v>940.29635576607848</v>
      </c>
      <c r="AM263" s="24">
        <v>-0.34181085711784848</v>
      </c>
      <c r="AN263" s="25">
        <v>0.29082114292556371</v>
      </c>
      <c r="AO263" s="25">
        <v>-0.57796124329465826</v>
      </c>
      <c r="AP263" s="25">
        <v>0.66198526718407502</v>
      </c>
      <c r="AQ263" s="18">
        <f t="shared" si="495"/>
        <v>5.5207276328774952</v>
      </c>
      <c r="AR263" s="18">
        <f t="shared" si="496"/>
        <v>10.820363425273532</v>
      </c>
      <c r="AS263" s="18">
        <f>IF(ISNUMBER(AQ263),AS262+AQ263*0.5,IF(ISNUMBER(AQ464),0,""))</f>
        <v>816.69730663363327</v>
      </c>
      <c r="AT263" s="18">
        <f>IF(ISNUMBER(AR263),AT262+AR263*0.5,IF(ISNUMBER(AR464),0,""))</f>
        <v>929.13011065180194</v>
      </c>
      <c r="AU263" s="18">
        <f>IF(ISNUMBER(AS263), AS263*COS(RADIANS(-$C263+Графики!$B$3))+AT263*SIN(RADIANS(-$C263+Графики!$B$3)),"")</f>
        <v>816.69730663363327</v>
      </c>
      <c r="AV263" s="19">
        <f>IF(ISNUMBER(AS263), AS263*COS(RADIANS(-$C263+Графики!$B$5))+AT263*SIN(RADIANS(-$C263+Графики!$B$5)),"")</f>
        <v>929.13011065180194</v>
      </c>
      <c r="AW263" s="24">
        <v>-0.38850263178594779</v>
      </c>
      <c r="AX263" s="25">
        <v>0.34605110900929348</v>
      </c>
      <c r="AY263" s="25">
        <v>-0.55486963973458503</v>
      </c>
      <c r="AZ263" s="25">
        <v>0.49408437792464244</v>
      </c>
      <c r="BA263" s="18">
        <f t="shared" si="497"/>
        <v>6.4101467552453961</v>
      </c>
      <c r="BB263" s="18">
        <f t="shared" si="498"/>
        <v>9.1537228175501468</v>
      </c>
      <c r="BC263" s="18">
        <f>IF(ISNUMBER(BA263),BC262+BA263*0.5,IF(ISNUMBER(BA464),0,""))</f>
        <v>816.25120512409273</v>
      </c>
      <c r="BD263" s="18">
        <f>IF(ISNUMBER(BB263),BD262+BB263*0.5,IF(ISNUMBER(BB464),0,""))</f>
        <v>934.71126855313992</v>
      </c>
      <c r="BE263" s="18">
        <f>IF(ISNUMBER(BC263), BC263*COS(RADIANS(-$C263+Графики!$B$3))+BD263*SIN(RADIANS(-$C263+Графики!$B$3)),"")</f>
        <v>816.25120512409273</v>
      </c>
      <c r="BF263" s="19">
        <f>IF(ISNUMBER(BC263), BC263*COS(RADIANS(-$C263+Графики!$B$5))+BD263*SIN(RADIANS(-$C263+Графики!$B$5)),"")</f>
        <v>934.71126855313992</v>
      </c>
      <c r="BG263" s="24">
        <v>-0.32443337389979604</v>
      </c>
      <c r="BH263" s="25">
        <v>0.37196584493823281</v>
      </c>
      <c r="BI263" s="25">
        <v>-0.60248547926582874</v>
      </c>
      <c r="BJ263" s="25">
        <v>0.54502375563903205</v>
      </c>
      <c r="BK263" s="18">
        <f t="shared" si="499"/>
        <v>6.0771922304856236</v>
      </c>
      <c r="BL263" s="18">
        <f t="shared" si="500"/>
        <v>10.013739810911757</v>
      </c>
      <c r="BM263" s="18">
        <f>IF(ISNUMBER(BK263),BM262+BK263*0.5,IF(ISNUMBER(BK464),0,""))</f>
        <v>825.44034902043086</v>
      </c>
      <c r="BN263" s="18">
        <f>IF(ISNUMBER(BL263),BN262+BL263*0.5,IF(ISNUMBER(BL464),0,""))</f>
        <v>924.37567411052385</v>
      </c>
      <c r="BO263" s="18">
        <f>IF(ISNUMBER(BM263), BM263*COS(RADIANS(-$C263+Графики!$B$3))+BN263*SIN(RADIANS(-$C263+Графики!$B$3)),"")</f>
        <v>825.44034902043086</v>
      </c>
      <c r="BP263" s="19">
        <f>IF(ISNUMBER(BM263), BM263*COS(RADIANS(-$C263+Графики!$B$5))+BN263*SIN(RADIANS(-$C263+Графики!$B$5)),"")</f>
        <v>924.37567411052385</v>
      </c>
      <c r="BQ263" s="24">
        <v>-0.24327673665139021</v>
      </c>
      <c r="BR263" s="25">
        <v>0.25173603823723767</v>
      </c>
      <c r="BS263" s="25">
        <v>-0.66845185673438168</v>
      </c>
      <c r="BT263" s="25">
        <v>0.51193635458268638</v>
      </c>
      <c r="BU263" s="18">
        <f t="shared" si="501"/>
        <v>4.319787945557839</v>
      </c>
      <c r="BV263" s="18">
        <f t="shared" si="502"/>
        <v>10.300648205353991</v>
      </c>
      <c r="BW263" s="18">
        <f>IF(ISNUMBER(BU263),BW262+BU263*0.5,IF(ISNUMBER(BU464),0,""))</f>
        <v>828.41457426014176</v>
      </c>
      <c r="BX263" s="18">
        <f>IF(ISNUMBER(BV263),BX262+BV263*0.5,IF(ISNUMBER(BV464),0,""))</f>
        <v>934.42303911582803</v>
      </c>
      <c r="BY263" s="18">
        <f>IF(ISNUMBER(BW263), BW263*COS(RADIANS(-$C263+Графики!$B$3))+BX263*SIN(RADIANS(-$C263+Графики!$B$3)),"")</f>
        <v>828.41457426014176</v>
      </c>
      <c r="BZ263" s="19">
        <f>IF(ISNUMBER(BW263), BW263*COS(RADIANS(-$C263+Графики!$B$5))+BX263*SIN(RADIANS(-$C263+Графики!$B$5)),"")</f>
        <v>934.42303911582803</v>
      </c>
      <c r="CA263" s="29">
        <v>-0.28082295440981297</v>
      </c>
      <c r="CB263" s="25">
        <v>0.30476266905920524</v>
      </c>
      <c r="CC263" s="25">
        <v>-0.6344835525999678</v>
      </c>
      <c r="CD263" s="25">
        <v>0.51494390534711842</v>
      </c>
      <c r="CE263" s="18">
        <f t="shared" si="503"/>
        <v>5.1101763495700334</v>
      </c>
      <c r="CF263" s="18">
        <f t="shared" si="504"/>
        <v>10.030478624139883</v>
      </c>
      <c r="CG263" s="18">
        <f>IF(ISNUMBER(CE263),CG262+CE263*0.5,IF(ISNUMBER(CE464),0,""))</f>
        <v>834.24983045871886</v>
      </c>
      <c r="CH263" s="18">
        <f>IF(ISNUMBER(CF263),CH262+CF263*0.5,IF(ISNUMBER(CF464),0,""))</f>
        <v>947.53249569054003</v>
      </c>
      <c r="CI263" s="18">
        <f>IF(ISNUMBER(CG263), CG263*COS(RADIANS(-$C263+Графики!$B$3))+CH263*SIN(RADIANS(-$C263+Графики!$B$3)),"")</f>
        <v>834.24983045871886</v>
      </c>
      <c r="CJ263" s="19">
        <f>IF(ISNUMBER(CG263), CG263*COS(RADIANS(-$C263+Графики!$B$5))+CH263*SIN(RADIANS(-$C263+Графики!$B$5)),"")</f>
        <v>947.53249569054003</v>
      </c>
      <c r="CK263" s="24">
        <v>-0.36495636728226588</v>
      </c>
      <c r="CL263" s="25">
        <v>0.3034209590307736</v>
      </c>
      <c r="CM263" s="25">
        <v>-0.5737605501392643</v>
      </c>
      <c r="CN263" s="25">
        <v>0.58763982743398124</v>
      </c>
      <c r="CO263" s="18">
        <f t="shared" si="505"/>
        <v>5.8326594233160183</v>
      </c>
      <c r="CP263" s="18">
        <f t="shared" si="506"/>
        <v>10.134956747278483</v>
      </c>
      <c r="CQ263" s="18">
        <f>IF(ISNUMBER(CO263),CQ262+CO263*0.5,IF(ISNUMBER(CO464),0,""))</f>
        <v>828.95085798698324</v>
      </c>
      <c r="CR263" s="18">
        <f>IF(ISNUMBER(CP263),CR262+CP263*0.5,IF(ISNUMBER(CP464),0,""))</f>
        <v>938.83730728982152</v>
      </c>
      <c r="CS263" s="18">
        <f>IF(ISNUMBER(CQ263), CQ263*COS(RADIANS(-$C263+Графики!$B$3))+CR263*SIN(RADIANS(-$C263+Графики!$B$3)),"")</f>
        <v>828.95085798698324</v>
      </c>
      <c r="CT263" s="19">
        <f>IF(ISNUMBER(CQ263), CQ263*COS(RADIANS(-$C263+Графики!$B$5))+CR263*SIN(RADIANS(-$C263+Графики!$B$5)),"")</f>
        <v>938.83730728982152</v>
      </c>
      <c r="CU263" s="24">
        <v>-0.2341136318311669</v>
      </c>
      <c r="CV263" s="25">
        <v>0.23023576580849689</v>
      </c>
      <c r="CW263" s="25">
        <v>-0.59377461211584304</v>
      </c>
      <c r="CX263" s="25">
        <v>0.53691576686366116</v>
      </c>
      <c r="CY263" s="18">
        <f t="shared" si="507"/>
        <v>4.0522018443951193</v>
      </c>
      <c r="CZ263" s="18">
        <f t="shared" si="508"/>
        <v>9.8669748563971531</v>
      </c>
      <c r="DA263" s="18">
        <f>IF(ISNUMBER(CY263),DA262+CY263*0.5,IF(ISNUMBER(CY464),0,""))</f>
        <v>824.30920568137185</v>
      </c>
      <c r="DB263" s="18">
        <f>IF(ISNUMBER(CZ263),DB262+CZ263*0.5,IF(ISNUMBER(CZ464),0,""))</f>
        <v>940.25267008443973</v>
      </c>
      <c r="DC263" s="18">
        <f>IF(ISNUMBER(DA263), DA263*COS(RADIANS(-$C263+Графики!$B$3))+DB263*SIN(RADIANS(-$C263+Графики!$B$3)),"")</f>
        <v>824.30920568137185</v>
      </c>
      <c r="DD263" s="19">
        <f>IF(ISNUMBER(DA263), DA263*COS(RADIANS(-$C263+Графики!$B$5))+DB263*SIN(RADIANS(-$C263+Графики!$B$5)),"")</f>
        <v>940.25267008443973</v>
      </c>
      <c r="DE263" s="24">
        <v>-0.24331644930506152</v>
      </c>
      <c r="DF263" s="25">
        <v>0.30405770088749129</v>
      </c>
      <c r="DG263" s="25">
        <v>-0.6777343129436304</v>
      </c>
      <c r="DH263" s="25">
        <v>0.49356565395918406</v>
      </c>
      <c r="DI263" s="18">
        <f t="shared" si="509"/>
        <v>4.7767224152559331</v>
      </c>
      <c r="DJ263" s="18">
        <f t="shared" si="510"/>
        <v>10.22134248654841</v>
      </c>
      <c r="DK263" s="18">
        <f>IF(ISNUMBER(DI263),DK262+DI263*0.5,IF(ISNUMBER(DI464),0,""))</f>
        <v>815.60219659095446</v>
      </c>
      <c r="DL263" s="18">
        <f>IF(ISNUMBER(DJ263),DL262+DJ263*0.5,IF(ISNUMBER(DJ464),0,""))</f>
        <v>938.92666919070246</v>
      </c>
      <c r="DM263" s="18">
        <f>IF(ISNUMBER(DK263), DK263*COS(RADIANS(-$C263+Графики!$B$3))+DL263*SIN(RADIANS(-$C263+Графики!$B$3)),"")</f>
        <v>815.60219659095446</v>
      </c>
      <c r="DN263" s="19">
        <f>IF(ISNUMBER(DK263), DK263*COS(RADIANS(-$C263+Графики!$B$5))+DL263*SIN(RADIANS(-$C263+Графики!$B$5)),"")</f>
        <v>938.92666919070246</v>
      </c>
      <c r="DO263" s="24">
        <v>-0.38025840124803312</v>
      </c>
      <c r="DP263" s="25">
        <v>0.35543995383104432</v>
      </c>
      <c r="DQ263" s="25">
        <v>-0.58320743222017313</v>
      </c>
      <c r="DR263" s="25">
        <v>0.50143393175453088</v>
      </c>
      <c r="DS263" s="18">
        <f t="shared" si="511"/>
        <v>6.4201351936658932</v>
      </c>
      <c r="DT263" s="18">
        <f t="shared" si="512"/>
        <v>9.4651401680938392</v>
      </c>
      <c r="DU263" s="18">
        <f>IF(ISNUMBER(DS263),DU262+DS263*0.5,IF(ISNUMBER(DS464),0,""))</f>
        <v>834.99354081500735</v>
      </c>
      <c r="DV263" s="18">
        <f>IF(ISNUMBER(DT263),DV262+DT263*0.5,IF(ISNUMBER(DT464),0,""))</f>
        <v>940.24033733430781</v>
      </c>
      <c r="DW263" s="18">
        <f>IF(ISNUMBER(DU263), DU263*COS(RADIANS(-$C263+Графики!$B$3))+DV263*SIN(RADIANS(-$C263+Графики!$B$3)),"")</f>
        <v>834.99354081500735</v>
      </c>
      <c r="DX263" s="19">
        <f>IF(ISNUMBER(DU263), DU263*COS(RADIANS(-$C263+Графики!$B$5))+DV263*SIN(RADIANS(-$C263+Графики!$B$5)),"")</f>
        <v>940.24033733430781</v>
      </c>
      <c r="DY263" s="24">
        <v>-0.34977474075144988</v>
      </c>
      <c r="DZ263" s="25">
        <v>0.19052222123744575</v>
      </c>
      <c r="EA263" s="25">
        <v>-0.64838088451452391</v>
      </c>
      <c r="EB263" s="25">
        <v>0.5456928416661061</v>
      </c>
      <c r="EC263" s="18">
        <f t="shared" si="513"/>
        <v>4.7149629928133816</v>
      </c>
      <c r="ED263" s="18">
        <f t="shared" si="514"/>
        <v>10.420070442651825</v>
      </c>
      <c r="EE263" s="18">
        <f>IF(ISNUMBER(EC263),EE262+EC263*0.5,IF(ISNUMBER(EC464),0,""))</f>
        <v>822.02090809562992</v>
      </c>
      <c r="EF263" s="18">
        <f>IF(ISNUMBER(ED263),EF262+ED263*0.5,IF(ISNUMBER(ED464),0,""))</f>
        <v>934.3773600896933</v>
      </c>
      <c r="EG263" s="18">
        <f>IF(ISNUMBER(EE263), EE263*COS(RADIANS(-$C263+Графики!$B$3))+EF263*SIN(RADIANS(-$C263+Графики!$B$3)),"")</f>
        <v>822.02090809562992</v>
      </c>
      <c r="EH263" s="19">
        <f>IF(ISNUMBER(EE263), EE263*COS(RADIANS(-$C263+Графики!$B$5))+EF263*SIN(RADIANS(-$C263+Графики!$B$5)),"")</f>
        <v>934.3773600896933</v>
      </c>
      <c r="EI263" s="24">
        <v>-0.19548214598828006</v>
      </c>
      <c r="EJ263" s="25">
        <v>0.28376836419112894</v>
      </c>
      <c r="EK263" s="25">
        <v>-0.56821974486754057</v>
      </c>
      <c r="EL263" s="25">
        <v>0.51885240574408886</v>
      </c>
      <c r="EM263" s="18">
        <f t="shared" si="515"/>
        <v>4.1822374801544733</v>
      </c>
      <c r="EN263" s="18">
        <f t="shared" si="516"/>
        <v>9.4863518308481432</v>
      </c>
      <c r="EO263" s="18">
        <f>IF(ISNUMBER(EM263),EO262+EM263*0.5,IF(ISNUMBER(EM464),0,""))</f>
        <v>829.81781211629414</v>
      </c>
      <c r="EP263" s="18">
        <f>IF(ISNUMBER(EN263),EP262+EN263*0.5,IF(ISNUMBER(EN464),0,""))</f>
        <v>936.94526736090506</v>
      </c>
      <c r="EQ263" s="18">
        <f>IF(ISNUMBER(EO263), EO263*COS(RADIANS(-$C263+Графики!$B$3))+EP263*SIN(RADIANS(-$C263+Графики!$B$3)),"")</f>
        <v>829.81781211629414</v>
      </c>
      <c r="ER263" s="19">
        <f>IF(ISNUMBER(EO263), EO263*COS(RADIANS(-$C263+Графики!$B$5))+EP263*SIN(RADIANS(-$C263+Графики!$B$5)),"")</f>
        <v>936.94526736090506</v>
      </c>
      <c r="ES263" s="24">
        <v>-0.3678997783647775</v>
      </c>
      <c r="ET263" s="25">
        <v>0.30378447940623743</v>
      </c>
      <c r="EU263" s="25">
        <v>-0.69325190339489284</v>
      </c>
      <c r="EV263" s="25">
        <v>0.50405140322432973</v>
      </c>
      <c r="EW263" s="18">
        <f t="shared" si="517"/>
        <v>5.8615173510382892</v>
      </c>
      <c r="EX263" s="18">
        <f t="shared" si="518"/>
        <v>10.448252314476857</v>
      </c>
      <c r="EY263" s="18">
        <f>IF(ISNUMBER(EW263),EY262+EW263*0.5,IF(ISNUMBER(EW464),0,""))</f>
        <v>816.24379442948623</v>
      </c>
      <c r="EZ263" s="18">
        <f>IF(ISNUMBER(EX263),EZ262+EX263*0.5,IF(ISNUMBER(EX464),0,""))</f>
        <v>939.50053360791537</v>
      </c>
      <c r="FA263" s="18">
        <f>IF(ISNUMBER(EY263), EY263*COS(RADIANS(-$C263+Графики!$B$3))+EZ263*SIN(RADIANS(-$C263+Графики!$B$3)),"")</f>
        <v>816.24379442948623</v>
      </c>
      <c r="FB263" s="19">
        <f>IF(ISNUMBER(EY263), EY263*COS(RADIANS(-$C263+Графики!$B$5))+EZ263*SIN(RADIANS(-$C263+Графики!$B$5)),"")</f>
        <v>939.50053360791537</v>
      </c>
      <c r="FC263" s="24">
        <v>-0.38807220390288089</v>
      </c>
      <c r="FD263" s="25">
        <v>0.20932146876629767</v>
      </c>
      <c r="FE263" s="25">
        <v>-0.63759107819198424</v>
      </c>
      <c r="FF263" s="25">
        <v>0.62958488197237406</v>
      </c>
      <c r="FG263" s="18">
        <f t="shared" si="519"/>
        <v>5.2132196451893842</v>
      </c>
      <c r="FH263" s="18">
        <f t="shared" si="520"/>
        <v>11.05797098199919</v>
      </c>
      <c r="FI263" s="18">
        <f>IF(ISNUMBER(FG263),FI262+FG263*0.5,IF(ISNUMBER(FG464),0,""))</f>
        <v>824.65611121781853</v>
      </c>
      <c r="FJ263" s="18">
        <f>IF(ISNUMBER(FH263),FJ262+FH263*0.5,IF(ISNUMBER(FH464),0,""))</f>
        <v>937.52780041438257</v>
      </c>
      <c r="FK263" s="18">
        <f>IF(ISNUMBER(FI263), FI263*COS(RADIANS(-$C263+Графики!$B$3))+FJ263*SIN(RADIANS(-$C263+Графики!$B$3)),"")</f>
        <v>824.65611121781853</v>
      </c>
      <c r="FL263" s="19">
        <f>IF(ISNUMBER(FI263), FI263*COS(RADIANS(-$C263+Графики!$B$5))+FJ263*SIN(RADIANS(-$C263+Графики!$B$5)),"")</f>
        <v>937.52780041438257</v>
      </c>
      <c r="FM263" s="24">
        <v>-0.3595683966619595</v>
      </c>
      <c r="FN263" s="25">
        <v>0.33879884469889754</v>
      </c>
      <c r="FO263" s="25">
        <v>-0.55151099434189632</v>
      </c>
      <c r="FP263" s="25">
        <v>0.48339061138696393</v>
      </c>
      <c r="FQ263" s="18">
        <f t="shared" si="521"/>
        <v>6.0943661488322549</v>
      </c>
      <c r="FR263" s="18">
        <f t="shared" si="522"/>
        <v>9.03109745876265</v>
      </c>
      <c r="FS263" s="18">
        <f>IF(ISNUMBER(FQ263),FS262+FQ263*0.5,IF(ISNUMBER(FQ464),0,""))</f>
        <v>829.36091693621472</v>
      </c>
      <c r="FT263" s="18">
        <f>IF(ISNUMBER(FR263),FT262+FR263*0.5,IF(ISNUMBER(FR464),0,""))</f>
        <v>932.38821584884749</v>
      </c>
      <c r="FU263" s="18">
        <f>IF(ISNUMBER(FS263), FS263*COS(RADIANS(-$C263+Графики!$B$3))+FT263*SIN(RADIANS(-$C263+Графики!$B$3)),"")</f>
        <v>829.36091693621472</v>
      </c>
      <c r="FV263" s="19">
        <f>IF(ISNUMBER(FS263), FS263*COS(RADIANS(-$C263+Графики!$B$5))+FT263*SIN(RADIANS(-$C263+Графики!$B$5)),"")</f>
        <v>932.38821584884749</v>
      </c>
      <c r="FW263" s="24">
        <v>-0.33414081100295351</v>
      </c>
      <c r="FX263" s="25">
        <v>0.27581722698222777</v>
      </c>
      <c r="FY263" s="25">
        <v>-0.51781555824517367</v>
      </c>
      <c r="FZ263" s="25">
        <v>0.5228599442501205</v>
      </c>
      <c r="GA263" s="18">
        <f t="shared" si="523"/>
        <v>5.3228628952726735</v>
      </c>
      <c r="GB263" s="18">
        <f t="shared" si="524"/>
        <v>9.0814821470674776</v>
      </c>
      <c r="GC263" s="18">
        <f>IF(ISNUMBER(GA263),GC262+GA263*0.5,IF(ISNUMBER(GA464),0,""))</f>
        <v>833.5471719551382</v>
      </c>
      <c r="GD263" s="18">
        <f>IF(ISNUMBER(GB263),GD262+GB263*0.5,IF(ISNUMBER(GB464),0,""))</f>
        <v>920.45643191169188</v>
      </c>
      <c r="GE263" s="18">
        <f>IF(ISNUMBER(GC263), GC263*COS(RADIANS(-$C263+Графики!$B$3))+GD263*SIN(RADIANS(-$C263+Графики!$B$3)),"")</f>
        <v>833.5471719551382</v>
      </c>
      <c r="GF263" s="19">
        <f>IF(ISNUMBER(GC263), GC263*COS(RADIANS(-$C263+Графики!$B$5))+GD263*SIN(RADIANS(-$C263+Графики!$B$5)),"")</f>
        <v>920.45643191169188</v>
      </c>
      <c r="GG263" s="24">
        <v>-0.24998851850494691</v>
      </c>
      <c r="GH263" s="25">
        <v>0.18270220742544849</v>
      </c>
      <c r="GI263" s="25">
        <v>-0.58915161622436629</v>
      </c>
      <c r="GJ263" s="25">
        <v>0.59767449558041696</v>
      </c>
      <c r="GK263" s="18">
        <f t="shared" si="525"/>
        <v>3.7759299324614126</v>
      </c>
      <c r="GL263" s="18">
        <f t="shared" si="526"/>
        <v>10.35682648869129</v>
      </c>
      <c r="GM263" s="18">
        <f>IF(ISNUMBER(GK263),GM262+GK263*0.5,IF(ISNUMBER(GK464),0,""))</f>
        <v>831.12295308912678</v>
      </c>
      <c r="GN263" s="18">
        <f>IF(ISNUMBER(GL263),GN262+GL263*0.5,IF(ISNUMBER(GL464),0,""))</f>
        <v>940.79392514541121</v>
      </c>
      <c r="GO263" s="18">
        <f>IF(ISNUMBER(GM263), GM263*COS(RADIANS(-$C263+Графики!$B$3))+GN263*SIN(RADIANS(-$C263+Графики!$B$3)),"")</f>
        <v>831.12295308912678</v>
      </c>
      <c r="GP263" s="19">
        <f>IF(ISNUMBER(GM263), GM263*COS(RADIANS(-$C263+Графики!$B$5))+GN263*SIN(RADIANS(-$C263+Графики!$B$5)),"")</f>
        <v>940.79392514541121</v>
      </c>
      <c r="GQ263" s="24">
        <v>-0.24212261083325498</v>
      </c>
      <c r="GR263" s="25">
        <v>0.26140904090537775</v>
      </c>
      <c r="GS263" s="25">
        <v>-0.68086579845778128</v>
      </c>
      <c r="GT263" s="25">
        <v>0.52931503879342168</v>
      </c>
      <c r="GU263" s="18">
        <f t="shared" si="527"/>
        <v>4.3941284647267373</v>
      </c>
      <c r="GV263" s="18">
        <f t="shared" si="528"/>
        <v>10.560623768717859</v>
      </c>
      <c r="GW263" s="18">
        <f>IF(ISNUMBER(GU263),GW262+GU263*0.5,IF(ISNUMBER(GU464),0,""))</f>
        <v>827.81205055869384</v>
      </c>
      <c r="GX263" s="18">
        <f>IF(ISNUMBER(GV263),GX262+GV263*0.5,IF(ISNUMBER(GV464),0,""))</f>
        <v>937.50842577363778</v>
      </c>
      <c r="GY263" s="18">
        <f>IF(ISNUMBER(GW263), GW263*COS(RADIANS(-$C263+Графики!$B$3))+GX263*SIN(RADIANS(-$C263+Графики!$B$3)),"")</f>
        <v>827.81205055869384</v>
      </c>
      <c r="GZ263" s="19">
        <f>IF(ISNUMBER(GW263), GW263*COS(RADIANS(-$C263+Графики!$B$5))+GX263*SIN(RADIANS(-$C263+Графики!$B$5)),"")</f>
        <v>937.50842577363778</v>
      </c>
      <c r="HA263" s="24">
        <v>-0.2102431752605366</v>
      </c>
      <c r="HB263" s="25">
        <v>0.18747098866099673</v>
      </c>
      <c r="HC263" s="25">
        <v>-0.55669515687322368</v>
      </c>
      <c r="HD263" s="25">
        <v>0.54671060698017937</v>
      </c>
      <c r="HE263" s="18">
        <f t="shared" si="529"/>
        <v>3.4707038531936232</v>
      </c>
      <c r="HF263" s="18">
        <f t="shared" si="530"/>
        <v>9.6288829852180093</v>
      </c>
      <c r="HG263" s="18">
        <f>IF(ISNUMBER(HE263),HG262+HE263*0.5,IF(ISNUMBER(HE464),0,""))</f>
        <v>830.63083342469213</v>
      </c>
      <c r="HH263" s="18">
        <f>IF(ISNUMBER(HF263),HH262+HF263*0.5,IF(ISNUMBER(HF464),0,""))</f>
        <v>929.59532949872835</v>
      </c>
      <c r="HI263" s="18">
        <f>IF(ISNUMBER(HG263), HG263*COS(RADIANS(-$C263+Графики!$B$3))+HH263*SIN(RADIANS(-$C263+Графики!$B$3)),"")</f>
        <v>830.63083342469213</v>
      </c>
      <c r="HJ263" s="19">
        <f>IF(ISNUMBER(HG263), HG263*COS(RADIANS(-$C263+Графики!$B$5))+HH263*SIN(RADIANS(-$C263+Графики!$B$5)),"")</f>
        <v>929.59532949872835</v>
      </c>
      <c r="HK263" s="24">
        <v>-0.35120280857043074</v>
      </c>
      <c r="HL263" s="25">
        <v>0.35183457555780062</v>
      </c>
      <c r="HM263" s="25">
        <v>-0.6497873790441252</v>
      </c>
      <c r="HN263" s="25">
        <v>0.63819306422675737</v>
      </c>
      <c r="HO263" s="18">
        <f t="shared" si="531"/>
        <v>6.1351200708262397</v>
      </c>
      <c r="HP263" s="18">
        <f t="shared" si="532"/>
        <v>11.239513063053648</v>
      </c>
      <c r="HQ263" s="18">
        <f>IF(ISNUMBER(HO263),HQ262+HO263*0.5,IF(ISNUMBER(HO464),0,""))</f>
        <v>828.15858621468135</v>
      </c>
      <c r="HR263" s="18">
        <f>IF(ISNUMBER(HP263),HR262+HP263*0.5,IF(ISNUMBER(HP464),0,""))</f>
        <v>945.68649457071353</v>
      </c>
      <c r="HS263" s="18">
        <f>IF(ISNUMBER(HQ263), HQ263*COS(RADIANS(-$C263+Графики!$B$3))+HR263*SIN(RADIANS(-$C263+Графики!$B$3)),"")</f>
        <v>828.15858621468135</v>
      </c>
      <c r="HT263" s="19">
        <f>IF(ISNUMBER(HQ263), HQ263*COS(RADIANS(-$C263+Графики!$B$5))+HR263*SIN(RADIANS(-$C263+Графики!$B$5)),"")</f>
        <v>945.68649457071353</v>
      </c>
      <c r="HU263" s="24">
        <v>-0.35098043257484868</v>
      </c>
      <c r="HV263" s="25">
        <v>0.30222379728900095</v>
      </c>
      <c r="HW263" s="25">
        <v>-0.66580154133295988</v>
      </c>
      <c r="HX263" s="25">
        <v>0.48001517839796048</v>
      </c>
      <c r="HY263" s="18">
        <f t="shared" si="533"/>
        <v>5.7002513795038068</v>
      </c>
      <c r="HZ263" s="18">
        <f t="shared" si="534"/>
        <v>9.9989705691558086</v>
      </c>
      <c r="IA263" s="18">
        <f>IF(ISNUMBER(HY263),IA262+HY263*0.5,IF(ISNUMBER(HY464),0,""))</f>
        <v>829.53904169503869</v>
      </c>
      <c r="IB263" s="18">
        <f>IF(ISNUMBER(HZ263),IB262+HZ263*0.5,IF(ISNUMBER(HZ464),0,""))</f>
        <v>926.67648478126375</v>
      </c>
      <c r="IC263" s="18">
        <f>IF(ISNUMBER(IA263), IA263*COS(RADIANS(-$C263+Графики!$B$3))+IB263*SIN(RADIANS(-$C263+Графики!$B$3)),"")</f>
        <v>829.53904169503869</v>
      </c>
      <c r="ID263" s="19">
        <f>IF(ISNUMBER(IA263), IA263*COS(RADIANS(-$C263+Графики!$B$5))+IB263*SIN(RADIANS(-$C263+Графики!$B$5)),"")</f>
        <v>926.67648478126375</v>
      </c>
      <c r="IE263" s="24">
        <v>-0.22084636142274394</v>
      </c>
      <c r="IF263" s="25">
        <v>0.27999573933577304</v>
      </c>
      <c r="IG263" s="25">
        <v>-0.51938881684560589</v>
      </c>
      <c r="IH263" s="25">
        <v>0.56791558226368954</v>
      </c>
      <c r="II263" s="18">
        <f t="shared" si="535"/>
        <v>4.3706579301090445</v>
      </c>
      <c r="IJ263" s="18">
        <f t="shared" si="536"/>
        <v>9.4883784901156254</v>
      </c>
      <c r="IK263" s="18">
        <f>IF(ISNUMBER(II263),IK262+II263*0.5,IF(ISNUMBER(II464),0,""))</f>
        <v>823.69342530557867</v>
      </c>
      <c r="IL263" s="18">
        <f>IF(ISNUMBER(IJ263),IL262+IJ263*0.5,IF(ISNUMBER(IJ464),0,""))</f>
        <v>928.40784044978727</v>
      </c>
      <c r="IM263" s="18">
        <f>IF(ISNUMBER(IK263), IK263*COS(RADIANS(-$C263+Графики!$B$3))+IL263*SIN(RADIANS(-$C263+Графики!$B$3)),"")</f>
        <v>823.69342530557867</v>
      </c>
      <c r="IN263" s="19">
        <f>IF(ISNUMBER(IK263), IK263*COS(RADIANS(-$C263+Графики!$B$5))+IL263*SIN(RADIANS(-$C263+Графики!$B$5)),"")</f>
        <v>928.40784044978727</v>
      </c>
      <c r="IO263" s="24">
        <v>-0.20850222300215707</v>
      </c>
      <c r="IP263" s="25">
        <v>0.2700678493572175</v>
      </c>
      <c r="IQ263" s="25">
        <v>-0.54788491725465249</v>
      </c>
      <c r="IR263" s="25">
        <v>0.56712792022678538</v>
      </c>
      <c r="IS263" s="18">
        <f t="shared" si="537"/>
        <v>4.1762995918542405</v>
      </c>
      <c r="IT263" s="18">
        <f t="shared" si="538"/>
        <v>9.7301690655968383</v>
      </c>
      <c r="IU263" s="18">
        <f>IF(ISNUMBER(IS263),IU262+IS263*0.5,IF(ISNUMBER(IS464),0,""))</f>
        <v>819.520845561844</v>
      </c>
      <c r="IV263" s="18">
        <f>IF(ISNUMBER(IT263),IV262+IT263*0.5,IF(ISNUMBER(IT464),0,""))</f>
        <v>937.05921518976788</v>
      </c>
      <c r="IW263" s="18">
        <f>IF(ISNUMBER(IU263), IU263*COS(RADIANS(-$C263+Графики!$B$3))+IV263*SIN(RADIANS(-$C263+Графики!$B$3)),"")</f>
        <v>819.520845561844</v>
      </c>
      <c r="IX263" s="19">
        <f>IF(ISNUMBER(IU263), IU263*COS(RADIANS(-$C263+Графики!$B$5))+IV263*SIN(RADIANS(-$C263+Графики!$B$5)),"")</f>
        <v>937.05921518976788</v>
      </c>
    </row>
    <row r="264" spans="1:258" s="88" customFormat="1" x14ac:dyDescent="0.25">
      <c r="A264" s="44">
        <v>264</v>
      </c>
      <c r="B264" s="50">
        <v>0</v>
      </c>
      <c r="C264" s="11">
        <f>IF(Графики!$A$7="Расчитывать с учетом закручивания скважины",B264,0)</f>
        <v>0</v>
      </c>
      <c r="D264" s="47">
        <v>130.5</v>
      </c>
      <c r="E264" s="34">
        <f>IF(ISNUMBER(INDEX($I$1:$IX$303,$A264,E$1) ),INDEX($I$1:$IX$303,$A264,E$1),0)</f>
        <v>7.823498572491582</v>
      </c>
      <c r="F264" s="35">
        <f>IF(ISNUMBER(INDEX($I$1:$IX$303,$A264,F$1) ),INDEX($I$1:$IX$303,$A264,F$1),0)</f>
        <v>13.181262615646238</v>
      </c>
      <c r="G264" s="35">
        <f>IF(ISNUMBER(INDEX($I$1:$IX$303,$A264,G$1) ),INDEX($I$1:$IX$303,$A264,G$1)-$G$305,0)</f>
        <v>-145.40911463425391</v>
      </c>
      <c r="H264" s="36">
        <f>IF(ISNUMBER(INDEX($I$1:$IX$303,$A264,H$1) ),INDEX($I$1:$IX$303,$A264,H$1)-$H$305,0)</f>
        <v>-207.73775187741205</v>
      </c>
      <c r="I264" s="29">
        <v>-0.4457754070678619</v>
      </c>
      <c r="J264" s="25">
        <v>0.45074063708052636</v>
      </c>
      <c r="K264" s="25">
        <v>-0.79967366302349807</v>
      </c>
      <c r="L264" s="25">
        <v>0.71083151281602142</v>
      </c>
      <c r="M264" s="18">
        <f t="shared" si="489"/>
        <v>7.823498572491582</v>
      </c>
      <c r="N264" s="18">
        <f t="shared" si="490"/>
        <v>13.181262615646238</v>
      </c>
      <c r="O264" s="18">
        <f>IF(ISNUMBER(M264),O263+M264*0.5,IF(ISNUMBER(M465),0,""))</f>
        <v>832.50704125516074</v>
      </c>
      <c r="P264" s="18">
        <f>IF(ISNUMBER(N264),P263+N264*0.5,IF(ISNUMBER(N465),0,""))</f>
        <v>947.69191160662547</v>
      </c>
      <c r="Q264" s="18">
        <f>IF(ISNUMBER(O264), O264*COS(RADIANS(-$C264+Графики!$B$3))+P264*SIN(RADIANS(-$C264+Графики!$B$3)),"")</f>
        <v>832.50704125516074</v>
      </c>
      <c r="R264" s="19">
        <f>IF(ISNUMBER(O264), O264*COS(RADIANS(-$C264+Графики!$B$5))+P264*SIN(RADIANS(-$C264+Графики!$B$5)),"")</f>
        <v>947.69191160662547</v>
      </c>
      <c r="S264" s="29">
        <v>-0.45563607506436754</v>
      </c>
      <c r="T264" s="25">
        <v>0.45876907244391807</v>
      </c>
      <c r="U264" s="25">
        <v>-0.75391382553179043</v>
      </c>
      <c r="V264" s="25">
        <v>0.71545935926334259</v>
      </c>
      <c r="W264" s="18">
        <f t="shared" si="491"/>
        <v>7.9796055758014024</v>
      </c>
      <c r="X264" s="18">
        <f t="shared" si="492"/>
        <v>12.822348622266093</v>
      </c>
      <c r="Y264" s="18">
        <f>IF(ISNUMBER(W264),Y263+W264*0.5,IF(ISNUMBER(W465),0,""))</f>
        <v>830.70137412314841</v>
      </c>
      <c r="Z264" s="18">
        <f>IF(ISNUMBER(X264),Z263+X264*0.5,IF(ISNUMBER(X465),0,""))</f>
        <v>946.34298137588326</v>
      </c>
      <c r="AA264" s="18">
        <f>IF(ISNUMBER(Y264), Y264*COS(RADIANS(-$C264+Графики!$B$3))+Z264*SIN(RADIANS(-$C264+Графики!$B$3)),"")</f>
        <v>830.70137412314841</v>
      </c>
      <c r="AB264" s="18">
        <f>IF(ISNUMBER(Y264), Y264*COS(RADIANS(-$C264+Графики!$B$5))+Z264*SIN(RADIANS(-$C264+Графики!$B$5)),"")</f>
        <v>946.34298137588326</v>
      </c>
      <c r="AC264" s="24">
        <v>-0.37246443249588301</v>
      </c>
      <c r="AD264" s="25">
        <v>0.37628044292955853</v>
      </c>
      <c r="AE264" s="25">
        <v>-0.78396087047354024</v>
      </c>
      <c r="AF264" s="25">
        <v>0.67687540635165289</v>
      </c>
      <c r="AG264" s="18">
        <f t="shared" si="493"/>
        <v>6.533985173380751</v>
      </c>
      <c r="AH264" s="18">
        <f t="shared" si="494"/>
        <v>12.747856135250077</v>
      </c>
      <c r="AI264" s="18">
        <f>IF(ISNUMBER(AG264),AI263+AG264*0.5,IF(ISNUMBER(AG465),0,""))</f>
        <v>828.45215986485448</v>
      </c>
      <c r="AJ264" s="18">
        <f>IF(ISNUMBER(AH264),AJ263+AH264*0.5,IF(ISNUMBER(AH465),0,""))</f>
        <v>946.67028383370348</v>
      </c>
      <c r="AK264" s="18">
        <f>IF(ISNUMBER(AI264), AI264*COS(RADIANS(-$C264+Графики!$B$3))+AJ264*SIN(RADIANS(-$C264+Графики!$B$3)),"")</f>
        <v>828.45215986485448</v>
      </c>
      <c r="AL264" s="19">
        <f>IF(ISNUMBER(AI264), AI264*COS(RADIANS(-$C264+Графики!$B$5))+AJ264*SIN(RADIANS(-$C264+Графики!$B$5)),"")</f>
        <v>946.67028383370348</v>
      </c>
      <c r="AM264" s="24">
        <v>-0.43637533347020963</v>
      </c>
      <c r="AN264" s="25">
        <v>0.50901757549079563</v>
      </c>
      <c r="AO264" s="25">
        <v>-0.89994563726128884</v>
      </c>
      <c r="AP264" s="25">
        <v>0.80357418583706153</v>
      </c>
      <c r="AQ264" s="18">
        <f t="shared" si="495"/>
        <v>8.250015903843039</v>
      </c>
      <c r="AR264" s="18">
        <f t="shared" si="496"/>
        <v>14.865467338164606</v>
      </c>
      <c r="AS264" s="18">
        <f>IF(ISNUMBER(AQ264),AS263+AQ264*0.5,IF(ISNUMBER(AQ465),0,""))</f>
        <v>820.82231458555475</v>
      </c>
      <c r="AT264" s="18">
        <f>IF(ISNUMBER(AR264),AT263+AR264*0.5,IF(ISNUMBER(AR465),0,""))</f>
        <v>936.56284432088421</v>
      </c>
      <c r="AU264" s="18">
        <f>IF(ISNUMBER(AS264), AS264*COS(RADIANS(-$C264+Графики!$B$3))+AT264*SIN(RADIANS(-$C264+Графики!$B$3)),"")</f>
        <v>820.82231458555475</v>
      </c>
      <c r="AV264" s="19">
        <f>IF(ISNUMBER(AS264), AS264*COS(RADIANS(-$C264+Графики!$B$5))+AT264*SIN(RADIANS(-$C264+Графики!$B$5)),"")</f>
        <v>936.56284432088421</v>
      </c>
      <c r="AW264" s="24">
        <v>-0.44276137641962821</v>
      </c>
      <c r="AX264" s="25">
        <v>0.50290858978003017</v>
      </c>
      <c r="AY264" s="25">
        <v>-0.87293829468998585</v>
      </c>
      <c r="AZ264" s="25">
        <v>0.67933506015034484</v>
      </c>
      <c r="BA264" s="18">
        <f t="shared" si="497"/>
        <v>8.2524336020526032</v>
      </c>
      <c r="BB264" s="18">
        <f t="shared" si="498"/>
        <v>13.545726188835244</v>
      </c>
      <c r="BC264" s="18">
        <f>IF(ISNUMBER(BA264),BC263+BA264*0.5,IF(ISNUMBER(BA465),0,""))</f>
        <v>820.37742192511905</v>
      </c>
      <c r="BD264" s="18">
        <f>IF(ISNUMBER(BB264),BD263+BB264*0.5,IF(ISNUMBER(BB465),0,""))</f>
        <v>941.48413164755755</v>
      </c>
      <c r="BE264" s="18">
        <f>IF(ISNUMBER(BC264), BC264*COS(RADIANS(-$C264+Графики!$B$3))+BD264*SIN(RADIANS(-$C264+Графики!$B$3)),"")</f>
        <v>820.37742192511905</v>
      </c>
      <c r="BF264" s="19">
        <f>IF(ISNUMBER(BC264), BC264*COS(RADIANS(-$C264+Графики!$B$5))+BD264*SIN(RADIANS(-$C264+Графики!$B$5)),"")</f>
        <v>941.48413164755755</v>
      </c>
      <c r="BG264" s="24">
        <v>-0.4720470944291788</v>
      </c>
      <c r="BH264" s="25">
        <v>0.46141212150179844</v>
      </c>
      <c r="BI264" s="25">
        <v>-0.75967454824836034</v>
      </c>
      <c r="BJ264" s="25">
        <v>0.69989173402487714</v>
      </c>
      <c r="BK264" s="18">
        <f t="shared" si="499"/>
        <v>8.1458782857722642</v>
      </c>
      <c r="BL264" s="18">
        <f t="shared" si="500"/>
        <v>12.736774241817356</v>
      </c>
      <c r="BM264" s="18">
        <f>IF(ISNUMBER(BK264),BM263+BK264*0.5,IF(ISNUMBER(BK465),0,""))</f>
        <v>829.51328816331704</v>
      </c>
      <c r="BN264" s="18">
        <f>IF(ISNUMBER(BL264),BN263+BL264*0.5,IF(ISNUMBER(BL465),0,""))</f>
        <v>930.74406123143251</v>
      </c>
      <c r="BO264" s="18">
        <f>IF(ISNUMBER(BM264), BM264*COS(RADIANS(-$C264+Графики!$B$3))+BN264*SIN(RADIANS(-$C264+Графики!$B$3)),"")</f>
        <v>829.51328816331704</v>
      </c>
      <c r="BP264" s="19">
        <f>IF(ISNUMBER(BM264), BM264*COS(RADIANS(-$C264+Графики!$B$5))+BN264*SIN(RADIANS(-$C264+Графики!$B$5)),"")</f>
        <v>930.74406123143251</v>
      </c>
      <c r="BQ264" s="24">
        <v>-0.4676129995360091</v>
      </c>
      <c r="BR264" s="25">
        <v>0.45912173945151313</v>
      </c>
      <c r="BS264" s="25">
        <v>-0.83496045118139317</v>
      </c>
      <c r="BT264" s="25">
        <v>0.703954761179023</v>
      </c>
      <c r="BU264" s="18">
        <f t="shared" si="501"/>
        <v>8.0871980871800222</v>
      </c>
      <c r="BV264" s="18">
        <f t="shared" si="502"/>
        <v>13.429165008126915</v>
      </c>
      <c r="BW264" s="18">
        <f>IF(ISNUMBER(BU264),BW263+BU264*0.5,IF(ISNUMBER(BU465),0,""))</f>
        <v>832.45817330373177</v>
      </c>
      <c r="BX264" s="18">
        <f>IF(ISNUMBER(BV264),BX263+BV264*0.5,IF(ISNUMBER(BV465),0,""))</f>
        <v>941.13762161989143</v>
      </c>
      <c r="BY264" s="18">
        <f>IF(ISNUMBER(BW264), BW264*COS(RADIANS(-$C264+Графики!$B$3))+BX264*SIN(RADIANS(-$C264+Графики!$B$3)),"")</f>
        <v>832.45817330373177</v>
      </c>
      <c r="BZ264" s="19">
        <f>IF(ISNUMBER(BW264), BW264*COS(RADIANS(-$C264+Графики!$B$5))+BX264*SIN(RADIANS(-$C264+Графики!$B$5)),"")</f>
        <v>941.13762161989143</v>
      </c>
      <c r="CA264" s="29">
        <v>-0.44191346857368785</v>
      </c>
      <c r="CB264" s="25">
        <v>0.36564895121279495</v>
      </c>
      <c r="CC264" s="25">
        <v>-0.79366906935532644</v>
      </c>
      <c r="CD264" s="25">
        <v>0.70778711003035399</v>
      </c>
      <c r="CE264" s="18">
        <f t="shared" si="503"/>
        <v>7.0472532368160827</v>
      </c>
      <c r="CF264" s="18">
        <f t="shared" si="504"/>
        <v>13.102302043989429</v>
      </c>
      <c r="CG264" s="18">
        <f>IF(ISNUMBER(CE264),CG263+CE264*0.5,IF(ISNUMBER(CE465),0,""))</f>
        <v>837.77345707712686</v>
      </c>
      <c r="CH264" s="18">
        <f>IF(ISNUMBER(CF264),CH263+CF264*0.5,IF(ISNUMBER(CF465),0,""))</f>
        <v>954.0836467125348</v>
      </c>
      <c r="CI264" s="18">
        <f>IF(ISNUMBER(CG264), CG264*COS(RADIANS(-$C264+Графики!$B$3))+CH264*SIN(RADIANS(-$C264+Графики!$B$3)),"")</f>
        <v>837.77345707712686</v>
      </c>
      <c r="CJ264" s="19">
        <f>IF(ISNUMBER(CG264), CG264*COS(RADIANS(-$C264+Графики!$B$5))+CH264*SIN(RADIANS(-$C264+Графики!$B$5)),"")</f>
        <v>954.0836467125348</v>
      </c>
      <c r="CK264" s="24">
        <v>-0.4913043345843483</v>
      </c>
      <c r="CL264" s="25">
        <v>0.44052901907448672</v>
      </c>
      <c r="CM264" s="25">
        <v>-0.77255257335420946</v>
      </c>
      <c r="CN264" s="25">
        <v>0.73035240936194079</v>
      </c>
      <c r="CO264" s="18">
        <f t="shared" si="505"/>
        <v>8.1316904307797255</v>
      </c>
      <c r="CP264" s="18">
        <f t="shared" si="506"/>
        <v>13.114944151830001</v>
      </c>
      <c r="CQ264" s="18">
        <f>IF(ISNUMBER(CO264),CQ263+CO264*0.5,IF(ISNUMBER(CO465),0,""))</f>
        <v>833.01670320237315</v>
      </c>
      <c r="CR264" s="18">
        <f>IF(ISNUMBER(CP264),CR263+CP264*0.5,IF(ISNUMBER(CP465),0,""))</f>
        <v>945.39477936573655</v>
      </c>
      <c r="CS264" s="18">
        <f>IF(ISNUMBER(CQ264), CQ264*COS(RADIANS(-$C264+Графики!$B$3))+CR264*SIN(RADIANS(-$C264+Графики!$B$3)),"")</f>
        <v>833.01670320237315</v>
      </c>
      <c r="CT264" s="19">
        <f>IF(ISNUMBER(CQ264), CQ264*COS(RADIANS(-$C264+Графики!$B$5))+CR264*SIN(RADIANS(-$C264+Графики!$B$5)),"")</f>
        <v>945.39477936573655</v>
      </c>
      <c r="CU264" s="24">
        <v>-0.54125831286655257</v>
      </c>
      <c r="CV264" s="25">
        <v>0.45442213733860293</v>
      </c>
      <c r="CW264" s="25">
        <v>-0.73129338489245377</v>
      </c>
      <c r="CX264" s="25">
        <v>0.75758044576685701</v>
      </c>
      <c r="CY264" s="18">
        <f t="shared" si="507"/>
        <v>8.6888417444381023</v>
      </c>
      <c r="CZ264" s="18">
        <f t="shared" si="508"/>
        <v>12.992509684023522</v>
      </c>
      <c r="DA264" s="18">
        <f>IF(ISNUMBER(CY264),DA263+CY264*0.5,IF(ISNUMBER(CY465),0,""))</f>
        <v>828.65362655359093</v>
      </c>
      <c r="DB264" s="18">
        <f>IF(ISNUMBER(CZ264),DB263+CZ264*0.5,IF(ISNUMBER(CZ465),0,""))</f>
        <v>946.74892492645154</v>
      </c>
      <c r="DC264" s="18">
        <f>IF(ISNUMBER(DA264), DA264*COS(RADIANS(-$C264+Графики!$B$3))+DB264*SIN(RADIANS(-$C264+Графики!$B$3)),"")</f>
        <v>828.65362655359093</v>
      </c>
      <c r="DD264" s="19">
        <f>IF(ISNUMBER(DA264), DA264*COS(RADIANS(-$C264+Графики!$B$5))+DB264*SIN(RADIANS(-$C264+Графики!$B$5)),"")</f>
        <v>946.74892492645154</v>
      </c>
      <c r="DE264" s="24">
        <v>-0.52868136222764905</v>
      </c>
      <c r="DF264" s="25">
        <v>0.47815349760286641</v>
      </c>
      <c r="DG264" s="25">
        <v>-0.83628627239164788</v>
      </c>
      <c r="DH264" s="25">
        <v>0.6332855700400134</v>
      </c>
      <c r="DI264" s="18">
        <f t="shared" si="509"/>
        <v>8.786178615679102</v>
      </c>
      <c r="DJ264" s="18">
        <f t="shared" si="510"/>
        <v>12.824082094647702</v>
      </c>
      <c r="DK264" s="18">
        <f>IF(ISNUMBER(DI264),DK263+DI264*0.5,IF(ISNUMBER(DI465),0,""))</f>
        <v>819.99528589879401</v>
      </c>
      <c r="DL264" s="18">
        <f>IF(ISNUMBER(DJ264),DL263+DJ264*0.5,IF(ISNUMBER(DJ465),0,""))</f>
        <v>945.33871023802635</v>
      </c>
      <c r="DM264" s="18">
        <f>IF(ISNUMBER(DK264), DK264*COS(RADIANS(-$C264+Графики!$B$3))+DL264*SIN(RADIANS(-$C264+Графики!$B$3)),"")</f>
        <v>819.99528589879401</v>
      </c>
      <c r="DN264" s="19">
        <f>IF(ISNUMBER(DK264), DK264*COS(RADIANS(-$C264+Графики!$B$5))+DL264*SIN(RADIANS(-$C264+Графики!$B$5)),"")</f>
        <v>945.33871023802635</v>
      </c>
      <c r="DO264" s="24">
        <v>-0.38126491273906704</v>
      </c>
      <c r="DP264" s="25">
        <v>0.40795608567220965</v>
      </c>
      <c r="DQ264" s="25">
        <v>-0.91591170966067292</v>
      </c>
      <c r="DR264" s="25">
        <v>0.65066659293542717</v>
      </c>
      <c r="DS264" s="18">
        <f t="shared" si="511"/>
        <v>6.8871980256005711</v>
      </c>
      <c r="DT264" s="18">
        <f t="shared" si="512"/>
        <v>13.670548848562847</v>
      </c>
      <c r="DU264" s="18">
        <f>IF(ISNUMBER(DS264),DU263+DS264*0.5,IF(ISNUMBER(DS465),0,""))</f>
        <v>838.43713982780764</v>
      </c>
      <c r="DV264" s="18">
        <f>IF(ISNUMBER(DT264),DV263+DT264*0.5,IF(ISNUMBER(DT465),0,""))</f>
        <v>947.07561175858928</v>
      </c>
      <c r="DW264" s="18">
        <f>IF(ISNUMBER(DU264), DU264*COS(RADIANS(-$C264+Графики!$B$3))+DV264*SIN(RADIANS(-$C264+Графики!$B$3)),"")</f>
        <v>838.43713982780764</v>
      </c>
      <c r="DX264" s="19">
        <f>IF(ISNUMBER(DU264), DU264*COS(RADIANS(-$C264+Графики!$B$5))+DV264*SIN(RADIANS(-$C264+Графики!$B$5)),"")</f>
        <v>947.07561175858928</v>
      </c>
      <c r="DY264" s="24">
        <v>-0.41136150594945486</v>
      </c>
      <c r="DZ264" s="25">
        <v>0.51836301985847932</v>
      </c>
      <c r="EA264" s="25">
        <v>-0.82511972311578596</v>
      </c>
      <c r="EB264" s="25">
        <v>0.66760897317708756</v>
      </c>
      <c r="EC264" s="18">
        <f t="shared" si="513"/>
        <v>8.113288043179244</v>
      </c>
      <c r="ED264" s="18">
        <f t="shared" si="514"/>
        <v>13.026146886000271</v>
      </c>
      <c r="EE264" s="18">
        <f>IF(ISNUMBER(EC264),EE263+EC264*0.5,IF(ISNUMBER(EC465),0,""))</f>
        <v>826.07755211721951</v>
      </c>
      <c r="EF264" s="18">
        <f>IF(ISNUMBER(ED264),EF263+ED264*0.5,IF(ISNUMBER(ED465),0,""))</f>
        <v>940.89043353269346</v>
      </c>
      <c r="EG264" s="18">
        <f>IF(ISNUMBER(EE264), EE264*COS(RADIANS(-$C264+Графики!$B$3))+EF264*SIN(RADIANS(-$C264+Графики!$B$3)),"")</f>
        <v>826.07755211721951</v>
      </c>
      <c r="EH264" s="19">
        <f>IF(ISNUMBER(EE264), EE264*COS(RADIANS(-$C264+Графики!$B$5))+EF264*SIN(RADIANS(-$C264+Графики!$B$5)),"")</f>
        <v>940.89043353269346</v>
      </c>
      <c r="EI264" s="24">
        <v>-0.52496378429222623</v>
      </c>
      <c r="EJ264" s="25">
        <v>0.51288777491907067</v>
      </c>
      <c r="EK264" s="25">
        <v>-0.9147744890913343</v>
      </c>
      <c r="EL264" s="25">
        <v>0.76216253654408783</v>
      </c>
      <c r="EM264" s="18">
        <f t="shared" si="515"/>
        <v>9.0568396064534831</v>
      </c>
      <c r="EN264" s="18">
        <f t="shared" si="516"/>
        <v>14.633513903184898</v>
      </c>
      <c r="EO264" s="18">
        <f>IF(ISNUMBER(EM264),EO263+EM264*0.5,IF(ISNUMBER(EM465),0,""))</f>
        <v>834.34623191952085</v>
      </c>
      <c r="EP264" s="18">
        <f>IF(ISNUMBER(EN264),EP263+EN264*0.5,IF(ISNUMBER(EN465),0,""))</f>
        <v>944.26202431249749</v>
      </c>
      <c r="EQ264" s="18">
        <f>IF(ISNUMBER(EO264), EO264*COS(RADIANS(-$C264+Графики!$B$3))+EP264*SIN(RADIANS(-$C264+Графики!$B$3)),"")</f>
        <v>834.34623191952085</v>
      </c>
      <c r="ER264" s="19">
        <f>IF(ISNUMBER(EO264), EO264*COS(RADIANS(-$C264+Графики!$B$5))+EP264*SIN(RADIANS(-$C264+Графики!$B$5)),"")</f>
        <v>944.26202431249749</v>
      </c>
      <c r="ES264" s="24">
        <v>-0.4333782449622795</v>
      </c>
      <c r="ET264" s="25">
        <v>0.36315366401075799</v>
      </c>
      <c r="EU264" s="25">
        <v>-0.81614826529782303</v>
      </c>
      <c r="EV264" s="25">
        <v>0.68842915648565406</v>
      </c>
      <c r="EW264" s="18">
        <f t="shared" si="517"/>
        <v>6.9509962287111318</v>
      </c>
      <c r="EX264" s="18">
        <f t="shared" si="518"/>
        <v>13.129537679346351</v>
      </c>
      <c r="EY264" s="18">
        <f>IF(ISNUMBER(EW264),EY263+EW264*0.5,IF(ISNUMBER(EW465),0,""))</f>
        <v>819.71929254384179</v>
      </c>
      <c r="EZ264" s="18">
        <f>IF(ISNUMBER(EX264),EZ263+EX264*0.5,IF(ISNUMBER(EX465),0,""))</f>
        <v>946.06530244758858</v>
      </c>
      <c r="FA264" s="18">
        <f>IF(ISNUMBER(EY264), EY264*COS(RADIANS(-$C264+Графики!$B$3))+EZ264*SIN(RADIANS(-$C264+Графики!$B$3)),"")</f>
        <v>819.71929254384179</v>
      </c>
      <c r="FB264" s="19">
        <f>IF(ISNUMBER(EY264), EY264*COS(RADIANS(-$C264+Графики!$B$5))+EZ264*SIN(RADIANS(-$C264+Графики!$B$5)),"")</f>
        <v>946.06530244758858</v>
      </c>
      <c r="FC264" s="24">
        <v>-0.40908842153061553</v>
      </c>
      <c r="FD264" s="25">
        <v>0.53021657248701193</v>
      </c>
      <c r="FE264" s="25">
        <v>-0.86341664791492512</v>
      </c>
      <c r="FF264" s="25">
        <v>0.74002309783410447</v>
      </c>
      <c r="FG264" s="18">
        <f t="shared" si="519"/>
        <v>8.1968906200722778</v>
      </c>
      <c r="FH264" s="18">
        <f t="shared" si="520"/>
        <v>13.992194851246365</v>
      </c>
      <c r="FI264" s="18">
        <f>IF(ISNUMBER(FG264),FI263+FG264*0.5,IF(ISNUMBER(FG465),0,""))</f>
        <v>828.75455652785467</v>
      </c>
      <c r="FJ264" s="18">
        <f>IF(ISNUMBER(FH264),FJ263+FH264*0.5,IF(ISNUMBER(FH465),0,""))</f>
        <v>944.5238978400057</v>
      </c>
      <c r="FK264" s="18">
        <f>IF(ISNUMBER(FI264), FI264*COS(RADIANS(-$C264+Графики!$B$3))+FJ264*SIN(RADIANS(-$C264+Графики!$B$3)),"")</f>
        <v>828.75455652785467</v>
      </c>
      <c r="FL264" s="19">
        <f>IF(ISNUMBER(FI264), FI264*COS(RADIANS(-$C264+Графики!$B$5))+FJ264*SIN(RADIANS(-$C264+Графики!$B$5)),"")</f>
        <v>944.5238978400057</v>
      </c>
      <c r="FM264" s="24">
        <v>-0.43245943386419816</v>
      </c>
      <c r="FN264" s="25">
        <v>0.42634515738646095</v>
      </c>
      <c r="FO264" s="25">
        <v>-0.92179769880241536</v>
      </c>
      <c r="FP264" s="25">
        <v>0.6165721743702286</v>
      </c>
      <c r="FQ264" s="18">
        <f t="shared" si="521"/>
        <v>7.4944137170080323</v>
      </c>
      <c r="FR264" s="18">
        <f t="shared" si="522"/>
        <v>13.424406454934129</v>
      </c>
      <c r="FS264" s="18">
        <f>IF(ISNUMBER(FQ264),FS263+FQ264*0.5,IF(ISNUMBER(FQ465),0,""))</f>
        <v>833.10812379471872</v>
      </c>
      <c r="FT264" s="18">
        <f>IF(ISNUMBER(FR264),FT263+FR264*0.5,IF(ISNUMBER(FR465),0,""))</f>
        <v>939.10041907631455</v>
      </c>
      <c r="FU264" s="18">
        <f>IF(ISNUMBER(FS264), FS264*COS(RADIANS(-$C264+Графики!$B$3))+FT264*SIN(RADIANS(-$C264+Графики!$B$3)),"")</f>
        <v>833.10812379471872</v>
      </c>
      <c r="FV264" s="19">
        <f>IF(ISNUMBER(FS264), FS264*COS(RADIANS(-$C264+Графики!$B$5))+FT264*SIN(RADIANS(-$C264+Графики!$B$5)),"")</f>
        <v>939.10041907631455</v>
      </c>
      <c r="FW264" s="24">
        <v>-0.52158925582192583</v>
      </c>
      <c r="FX264" s="25">
        <v>0.4993582613631633</v>
      </c>
      <c r="FY264" s="25">
        <v>-0.90223496017602489</v>
      </c>
      <c r="FZ264" s="25">
        <v>0.7814768044015955</v>
      </c>
      <c r="GA264" s="18">
        <f t="shared" si="523"/>
        <v>8.9093299635263161</v>
      </c>
      <c r="GB264" s="18">
        <f t="shared" si="524"/>
        <v>14.692628297439052</v>
      </c>
      <c r="GC264" s="18">
        <f>IF(ISNUMBER(GA264),GC263+GA264*0.5,IF(ISNUMBER(GA465),0,""))</f>
        <v>838.00183693690133</v>
      </c>
      <c r="GD264" s="18">
        <f>IF(ISNUMBER(GB264),GD263+GB264*0.5,IF(ISNUMBER(GB465),0,""))</f>
        <v>927.80274606041144</v>
      </c>
      <c r="GE264" s="18">
        <f>IF(ISNUMBER(GC264), GC264*COS(RADIANS(-$C264+Графики!$B$3))+GD264*SIN(RADIANS(-$C264+Графики!$B$3)),"")</f>
        <v>838.00183693690133</v>
      </c>
      <c r="GF264" s="19">
        <f>IF(ISNUMBER(GC264), GC264*COS(RADIANS(-$C264+Графики!$B$5))+GD264*SIN(RADIANS(-$C264+Графики!$B$5)),"")</f>
        <v>927.80274606041144</v>
      </c>
      <c r="GG264" s="24">
        <v>-0.3799517372886817</v>
      </c>
      <c r="GH264" s="25">
        <v>0.36684550104749747</v>
      </c>
      <c r="GI264" s="25">
        <v>-0.74857505993940066</v>
      </c>
      <c r="GJ264" s="25">
        <v>0.62553780616277488</v>
      </c>
      <c r="GK264" s="18">
        <f t="shared" si="525"/>
        <v>6.5169891953329424</v>
      </c>
      <c r="GL264" s="18">
        <f t="shared" si="526"/>
        <v>11.9911095247946</v>
      </c>
      <c r="GM264" s="18">
        <f>IF(ISNUMBER(GK264),GM263+GK264*0.5,IF(ISNUMBER(GK465),0,""))</f>
        <v>834.38144768679331</v>
      </c>
      <c r="GN264" s="18">
        <f>IF(ISNUMBER(GL264),GN263+GL264*0.5,IF(ISNUMBER(GL465),0,""))</f>
        <v>946.78947990780853</v>
      </c>
      <c r="GO264" s="18">
        <f>IF(ISNUMBER(GM264), GM264*COS(RADIANS(-$C264+Графики!$B$3))+GN264*SIN(RADIANS(-$C264+Графики!$B$3)),"")</f>
        <v>834.38144768679331</v>
      </c>
      <c r="GP264" s="19">
        <f>IF(ISNUMBER(GM264), GM264*COS(RADIANS(-$C264+Графики!$B$5))+GN264*SIN(RADIANS(-$C264+Графики!$B$5)),"")</f>
        <v>946.78947990780853</v>
      </c>
      <c r="GQ264" s="24">
        <v>-0.38527784647393581</v>
      </c>
      <c r="GR264" s="25">
        <v>0.3957601203336959</v>
      </c>
      <c r="GS264" s="25">
        <v>-0.81477866030124568</v>
      </c>
      <c r="GT264" s="25">
        <v>0.68232856844093737</v>
      </c>
      <c r="GU264" s="18">
        <f t="shared" si="527"/>
        <v>6.8157892796047213</v>
      </c>
      <c r="GV264" s="18">
        <f t="shared" si="528"/>
        <v>13.064353538429469</v>
      </c>
      <c r="GW264" s="18">
        <f>IF(ISNUMBER(GU264),GW263+GU264*0.5,IF(ISNUMBER(GU465),0,""))</f>
        <v>831.21994519849625</v>
      </c>
      <c r="GX264" s="18">
        <f>IF(ISNUMBER(GV264),GX263+GV264*0.5,IF(ISNUMBER(GV465),0,""))</f>
        <v>944.04060254285253</v>
      </c>
      <c r="GY264" s="18">
        <f>IF(ISNUMBER(GW264), GW264*COS(RADIANS(-$C264+Графики!$B$3))+GX264*SIN(RADIANS(-$C264+Графики!$B$3)),"")</f>
        <v>831.21994519849625</v>
      </c>
      <c r="GZ264" s="19">
        <f>IF(ISNUMBER(GW264), GW264*COS(RADIANS(-$C264+Графики!$B$5))+GX264*SIN(RADIANS(-$C264+Графики!$B$5)),"")</f>
        <v>944.04060254285253</v>
      </c>
      <c r="HA264" s="24">
        <v>-0.53074842926245247</v>
      </c>
      <c r="HB264" s="25">
        <v>0.46056126121900165</v>
      </c>
      <c r="HC264" s="25">
        <v>-0.75907130777983822</v>
      </c>
      <c r="HD264" s="25">
        <v>0.6762969230878032</v>
      </c>
      <c r="HE264" s="18">
        <f t="shared" si="529"/>
        <v>8.6507011039445647</v>
      </c>
      <c r="HF264" s="18">
        <f t="shared" si="530"/>
        <v>12.525623253701051</v>
      </c>
      <c r="HG264" s="18">
        <f>IF(ISNUMBER(HE264),HG263+HE264*0.5,IF(ISNUMBER(HE465),0,""))</f>
        <v>834.95618397666442</v>
      </c>
      <c r="HH264" s="18">
        <f>IF(ISNUMBER(HF264),HH263+HF264*0.5,IF(ISNUMBER(HF465),0,""))</f>
        <v>935.85814112557887</v>
      </c>
      <c r="HI264" s="18">
        <f>IF(ISNUMBER(HG264), HG264*COS(RADIANS(-$C264+Графики!$B$3))+HH264*SIN(RADIANS(-$C264+Графики!$B$3)),"")</f>
        <v>834.95618397666442</v>
      </c>
      <c r="HJ264" s="19">
        <f>IF(ISNUMBER(HG264), HG264*COS(RADIANS(-$C264+Графики!$B$5))+HH264*SIN(RADIANS(-$C264+Графики!$B$5)),"")</f>
        <v>935.85814112557887</v>
      </c>
      <c r="HK264" s="24">
        <v>-0.40549109645808834</v>
      </c>
      <c r="HL264" s="25">
        <v>0.54442590307323802</v>
      </c>
      <c r="HM264" s="25">
        <v>-0.82244680910051871</v>
      </c>
      <c r="HN264" s="25">
        <v>0.80694573559273908</v>
      </c>
      <c r="HO264" s="18">
        <f t="shared" si="531"/>
        <v>8.289494691871985</v>
      </c>
      <c r="HP264" s="18">
        <f t="shared" si="532"/>
        <v>14.218653214825942</v>
      </c>
      <c r="HQ264" s="18">
        <f>IF(ISNUMBER(HO264),HQ263+HO264*0.5,IF(ISNUMBER(HO465),0,""))</f>
        <v>832.30333356061738</v>
      </c>
      <c r="HR264" s="18">
        <f>IF(ISNUMBER(HP264),HR263+HP264*0.5,IF(ISNUMBER(HP465),0,""))</f>
        <v>952.79582117812652</v>
      </c>
      <c r="HS264" s="18">
        <f>IF(ISNUMBER(HQ264), HQ264*COS(RADIANS(-$C264+Графики!$B$3))+HR264*SIN(RADIANS(-$C264+Графики!$B$3)),"")</f>
        <v>832.30333356061738</v>
      </c>
      <c r="HT264" s="19">
        <f>IF(ISNUMBER(HQ264), HQ264*COS(RADIANS(-$C264+Графики!$B$5))+HR264*SIN(RADIANS(-$C264+Графики!$B$5)),"")</f>
        <v>952.79582117812652</v>
      </c>
      <c r="HU264" s="24">
        <v>-0.39854196215565563</v>
      </c>
      <c r="HV264" s="25">
        <v>0.44058245812620977</v>
      </c>
      <c r="HW264" s="25">
        <v>-0.91646848321672991</v>
      </c>
      <c r="HX264" s="25">
        <v>0.63416427783259011</v>
      </c>
      <c r="HY264" s="18">
        <f t="shared" si="533"/>
        <v>7.3226765400625222</v>
      </c>
      <c r="HZ264" s="18">
        <f t="shared" si="534"/>
        <v>13.531410619315952</v>
      </c>
      <c r="IA264" s="18">
        <f>IF(ISNUMBER(HY264),IA263+HY264*0.5,IF(ISNUMBER(HY465),0,""))</f>
        <v>833.20037996506994</v>
      </c>
      <c r="IB264" s="18">
        <f>IF(ISNUMBER(HZ264),IB263+HZ264*0.5,IF(ISNUMBER(HZ465),0,""))</f>
        <v>933.44219009092171</v>
      </c>
      <c r="IC264" s="18">
        <f>IF(ISNUMBER(IA264), IA264*COS(RADIANS(-$C264+Графики!$B$3))+IB264*SIN(RADIANS(-$C264+Графики!$B$3)),"")</f>
        <v>833.20037996506994</v>
      </c>
      <c r="ID264" s="19">
        <f>IF(ISNUMBER(IA264), IA264*COS(RADIANS(-$C264+Графики!$B$5))+IB264*SIN(RADIANS(-$C264+Графики!$B$5)),"")</f>
        <v>933.44219009092171</v>
      </c>
      <c r="IE264" s="24">
        <v>-0.39254646051201092</v>
      </c>
      <c r="IF264" s="25">
        <v>0.48281509368775255</v>
      </c>
      <c r="IG264" s="25">
        <v>-0.87446461332110959</v>
      </c>
      <c r="IH264" s="25">
        <v>0.64557098495210963</v>
      </c>
      <c r="II264" s="18">
        <f t="shared" si="535"/>
        <v>7.6388963393775882</v>
      </c>
      <c r="IJ264" s="18">
        <f t="shared" si="536"/>
        <v>13.264423969841122</v>
      </c>
      <c r="IK264" s="18">
        <f>IF(ISNUMBER(II264),IK263+II264*0.5,IF(ISNUMBER(II465),0,""))</f>
        <v>827.5128734752675</v>
      </c>
      <c r="IL264" s="18">
        <f>IF(ISNUMBER(IJ264),IL263+IJ264*0.5,IF(ISNUMBER(IJ465),0,""))</f>
        <v>935.04005243470783</v>
      </c>
      <c r="IM264" s="18">
        <f>IF(ISNUMBER(IK264), IK264*COS(RADIANS(-$C264+Графики!$B$3))+IL264*SIN(RADIANS(-$C264+Графики!$B$3)),"")</f>
        <v>827.5128734752675</v>
      </c>
      <c r="IN264" s="19">
        <f>IF(ISNUMBER(IK264), IK264*COS(RADIANS(-$C264+Графики!$B$5))+IL264*SIN(RADIANS(-$C264+Графики!$B$5)),"")</f>
        <v>935.04005243470783</v>
      </c>
      <c r="IO264" s="24">
        <v>-0.3694282704274402</v>
      </c>
      <c r="IP264" s="25">
        <v>0.37343311326584527</v>
      </c>
      <c r="IQ264" s="25">
        <v>-0.90348984723749359</v>
      </c>
      <c r="IR264" s="25">
        <v>0.68422855448000874</v>
      </c>
      <c r="IS264" s="18">
        <f t="shared" si="537"/>
        <v>6.4826431096784365</v>
      </c>
      <c r="IT264" s="18">
        <f t="shared" si="538"/>
        <v>13.855013542640828</v>
      </c>
      <c r="IU264" s="18">
        <f>IF(ISNUMBER(IS264),IU263+IS264*0.5,IF(ISNUMBER(IS465),0,""))</f>
        <v>822.76216711668326</v>
      </c>
      <c r="IV264" s="18">
        <f>IF(ISNUMBER(IT264),IV263+IT264*0.5,IF(ISNUMBER(IT465),0,""))</f>
        <v>943.98672196108828</v>
      </c>
      <c r="IW264" s="18">
        <f>IF(ISNUMBER(IU264), IU264*COS(RADIANS(-$C264+Графики!$B$3))+IV264*SIN(RADIANS(-$C264+Графики!$B$3)),"")</f>
        <v>822.76216711668326</v>
      </c>
      <c r="IX264" s="19">
        <f>IF(ISNUMBER(IU264), IU264*COS(RADIANS(-$C264+Графики!$B$5))+IV264*SIN(RADIANS(-$C264+Графики!$B$5)),"")</f>
        <v>943.98672196108828</v>
      </c>
    </row>
    <row r="265" spans="1:258" s="88" customFormat="1" x14ac:dyDescent="0.25">
      <c r="A265" s="44">
        <v>265</v>
      </c>
      <c r="B265" s="50">
        <v>0</v>
      </c>
      <c r="C265" s="11">
        <f>IF(Графики!$A$7="Расчитывать с учетом закручивания скважины",B265,0)</f>
        <v>0</v>
      </c>
      <c r="D265" s="47">
        <v>131</v>
      </c>
      <c r="E265" s="34">
        <f>IF(ISNUMBER(INDEX($I$1:$IX$303,$A265,E$1) ),INDEX($I$1:$IX$303,$A265,E$1),0)</f>
        <v>8.2348318021192775</v>
      </c>
      <c r="F265" s="35">
        <f>IF(ISNUMBER(INDEX($I$1:$IX$303,$A265,F$1) ),INDEX($I$1:$IX$303,$A265,F$1),0)</f>
        <v>17.340165135329055</v>
      </c>
      <c r="G265" s="35">
        <f>IF(ISNUMBER(INDEX($I$1:$IX$303,$A265,G$1) ),INDEX($I$1:$IX$303,$A265,G$1)-$G$305,0)</f>
        <v>-141.29169873319427</v>
      </c>
      <c r="H265" s="36">
        <f>IF(ISNUMBER(INDEX($I$1:$IX$303,$A265,H$1) ),INDEX($I$1:$IX$303,$A265,H$1)-$H$305,0)</f>
        <v>-199.06766930974754</v>
      </c>
      <c r="I265" s="29">
        <v>-0.48494388360501817</v>
      </c>
      <c r="J265" s="25">
        <v>0.45870899635937445</v>
      </c>
      <c r="K265" s="25">
        <v>-0.93722025083841043</v>
      </c>
      <c r="L265" s="25">
        <v>1.0499158967307389</v>
      </c>
      <c r="M265" s="18">
        <f t="shared" si="489"/>
        <v>8.2348318021192775</v>
      </c>
      <c r="N265" s="18">
        <f t="shared" si="490"/>
        <v>17.340165135329055</v>
      </c>
      <c r="O265" s="18">
        <f>IF(ISNUMBER(M265),O264+M265*0.5,IF(ISNUMBER(M466),0,""))</f>
        <v>836.62445715622039</v>
      </c>
      <c r="P265" s="18">
        <f>IF(ISNUMBER(N265),P264+N265*0.5,IF(ISNUMBER(N466),0,""))</f>
        <v>956.36199417428998</v>
      </c>
      <c r="Q265" s="18">
        <f>IF(ISNUMBER(O265), O265*COS(RADIANS(-$C265+Графики!$B$3))+P265*SIN(RADIANS(-$C265+Графики!$B$3)),"")</f>
        <v>836.62445715622039</v>
      </c>
      <c r="R265" s="19">
        <f>IF(ISNUMBER(O265), O265*COS(RADIANS(-$C265+Графики!$B$5))+P265*SIN(RADIANS(-$C265+Графики!$B$5)),"")</f>
        <v>956.36199417428998</v>
      </c>
      <c r="S265" s="29">
        <v>-0.49410107305538742</v>
      </c>
      <c r="T265" s="25">
        <v>0.42563260112545087</v>
      </c>
      <c r="U265" s="25">
        <v>-0.88082565647133426</v>
      </c>
      <c r="V265" s="25">
        <v>0.92077035244612515</v>
      </c>
      <c r="W265" s="18">
        <f t="shared" si="491"/>
        <v>8.0261042540639824</v>
      </c>
      <c r="X265" s="18">
        <f t="shared" si="492"/>
        <v>15.721243397308404</v>
      </c>
      <c r="Y265" s="18">
        <f>IF(ISNUMBER(W265),Y264+W265*0.5,IF(ISNUMBER(W466),0,""))</f>
        <v>834.7144262501804</v>
      </c>
      <c r="Z265" s="18">
        <f>IF(ISNUMBER(X265),Z264+X265*0.5,IF(ISNUMBER(X466),0,""))</f>
        <v>954.20360307453745</v>
      </c>
      <c r="AA265" s="18">
        <f>IF(ISNUMBER(Y265), Y265*COS(RADIANS(-$C265+Графики!$B$3))+Z265*SIN(RADIANS(-$C265+Графики!$B$3)),"")</f>
        <v>834.7144262501804</v>
      </c>
      <c r="AB265" s="18">
        <f>IF(ISNUMBER(Y265), Y265*COS(RADIANS(-$C265+Графики!$B$5))+Z265*SIN(RADIANS(-$C265+Графики!$B$5)),"")</f>
        <v>954.20360307453745</v>
      </c>
      <c r="AC265" s="24">
        <v>-0.44620974466709773</v>
      </c>
      <c r="AD265" s="25">
        <v>0.52652061468055222</v>
      </c>
      <c r="AE265" s="25">
        <v>-0.95118323785201586</v>
      </c>
      <c r="AF265" s="25">
        <v>0.9517264064107368</v>
      </c>
      <c r="AG265" s="18">
        <f t="shared" si="493"/>
        <v>8.488571807178408</v>
      </c>
      <c r="AH265" s="18">
        <f t="shared" si="494"/>
        <v>16.605256128381889</v>
      </c>
      <c r="AI265" s="18">
        <f>IF(ISNUMBER(AG265),AI264+AG265*0.5,IF(ISNUMBER(AG466),0,""))</f>
        <v>832.69644576844371</v>
      </c>
      <c r="AJ265" s="18">
        <f>IF(ISNUMBER(AH265),AJ264+AH265*0.5,IF(ISNUMBER(AH466),0,""))</f>
        <v>954.97291189789439</v>
      </c>
      <c r="AK265" s="18">
        <f>IF(ISNUMBER(AI265), AI265*COS(RADIANS(-$C265+Графики!$B$3))+AJ265*SIN(RADIANS(-$C265+Графики!$B$3)),"")</f>
        <v>832.69644576844371</v>
      </c>
      <c r="AL265" s="19">
        <f>IF(ISNUMBER(AI265), AI265*COS(RADIANS(-$C265+Графики!$B$5))+AJ265*SIN(RADIANS(-$C265+Графики!$B$5)),"")</f>
        <v>954.97291189789439</v>
      </c>
      <c r="AM265" s="24">
        <v>-0.46579403820865417</v>
      </c>
      <c r="AN265" s="25">
        <v>0.55313798727048136</v>
      </c>
      <c r="AO265" s="25">
        <v>-0.86726477689788439</v>
      </c>
      <c r="AP265" s="25">
        <v>0.97812877970512002</v>
      </c>
      <c r="AQ265" s="18">
        <f t="shared" si="495"/>
        <v>8.8917421770583722</v>
      </c>
      <c r="AR265" s="18">
        <f t="shared" si="496"/>
        <v>16.10340070999996</v>
      </c>
      <c r="AS265" s="18">
        <f>IF(ISNUMBER(AQ265),AS264+AQ265*0.5,IF(ISNUMBER(AQ466),0,""))</f>
        <v>825.26818567408395</v>
      </c>
      <c r="AT265" s="18">
        <f>IF(ISNUMBER(AR265),AT264+AR265*0.5,IF(ISNUMBER(AR466),0,""))</f>
        <v>944.61454467588419</v>
      </c>
      <c r="AU265" s="18">
        <f>IF(ISNUMBER(AS265), AS265*COS(RADIANS(-$C265+Графики!$B$3))+AT265*SIN(RADIANS(-$C265+Графики!$B$3)),"")</f>
        <v>825.26818567408395</v>
      </c>
      <c r="AV265" s="19">
        <f>IF(ISNUMBER(AS265), AS265*COS(RADIANS(-$C265+Графики!$B$5))+AT265*SIN(RADIANS(-$C265+Графики!$B$5)),"")</f>
        <v>944.61454467588419</v>
      </c>
      <c r="AW265" s="24">
        <v>-0.46591826579809992</v>
      </c>
      <c r="AX265" s="25">
        <v>0.49243182551886866</v>
      </c>
      <c r="AY265" s="25">
        <v>-0.7712244050384971</v>
      </c>
      <c r="AZ265" s="25">
        <v>0.92332336716268781</v>
      </c>
      <c r="BA265" s="18">
        <f t="shared" si="497"/>
        <v>8.3630847497212368</v>
      </c>
      <c r="BB265" s="18">
        <f t="shared" si="498"/>
        <v>14.787180029750578</v>
      </c>
      <c r="BC265" s="18">
        <f>IF(ISNUMBER(BA265),BC264+BA265*0.5,IF(ISNUMBER(BA466),0,""))</f>
        <v>824.55896429997972</v>
      </c>
      <c r="BD265" s="18">
        <f>IF(ISNUMBER(BB265),BD264+BB265*0.5,IF(ISNUMBER(BB466),0,""))</f>
        <v>948.8777216624328</v>
      </c>
      <c r="BE265" s="18">
        <f>IF(ISNUMBER(BC265), BC265*COS(RADIANS(-$C265+Графики!$B$3))+BD265*SIN(RADIANS(-$C265+Графики!$B$3)),"")</f>
        <v>824.55896429997972</v>
      </c>
      <c r="BF265" s="19">
        <f>IF(ISNUMBER(BC265), BC265*COS(RADIANS(-$C265+Графики!$B$5))+BD265*SIN(RADIANS(-$C265+Графики!$B$5)),"")</f>
        <v>948.8777216624328</v>
      </c>
      <c r="BG265" s="24">
        <v>-0.51543224922516873</v>
      </c>
      <c r="BH265" s="25">
        <v>0.49270770938833652</v>
      </c>
      <c r="BI265" s="25">
        <v>-0.901100808901524</v>
      </c>
      <c r="BJ265" s="25">
        <v>1.0535481087774383</v>
      </c>
      <c r="BK265" s="18">
        <f t="shared" si="499"/>
        <v>8.7975673109108321</v>
      </c>
      <c r="BL265" s="18">
        <f t="shared" si="500"/>
        <v>17.056702504520288</v>
      </c>
      <c r="BM265" s="18">
        <f>IF(ISNUMBER(BK265),BM264+BK265*0.5,IF(ISNUMBER(BK466),0,""))</f>
        <v>833.91207181877246</v>
      </c>
      <c r="BN265" s="18">
        <f>IF(ISNUMBER(BL265),BN264+BL265*0.5,IF(ISNUMBER(BL466),0,""))</f>
        <v>939.27241248369262</v>
      </c>
      <c r="BO265" s="18">
        <f>IF(ISNUMBER(BM265), BM265*COS(RADIANS(-$C265+Графики!$B$3))+BN265*SIN(RADIANS(-$C265+Графики!$B$3)),"")</f>
        <v>833.91207181877246</v>
      </c>
      <c r="BP265" s="19">
        <f>IF(ISNUMBER(BM265), BM265*COS(RADIANS(-$C265+Графики!$B$5))+BN265*SIN(RADIANS(-$C265+Графики!$B$5)),"")</f>
        <v>939.27241248369262</v>
      </c>
      <c r="BQ265" s="24">
        <v>-0.58809892659373797</v>
      </c>
      <c r="BR265" s="25">
        <v>0.43292185656352311</v>
      </c>
      <c r="BS265" s="25">
        <v>-0.78456239165962527</v>
      </c>
      <c r="BT265" s="25">
        <v>1.0313164685298624</v>
      </c>
      <c r="BU265" s="18">
        <f t="shared" si="501"/>
        <v>8.9099693043708132</v>
      </c>
      <c r="BV265" s="18">
        <f t="shared" si="502"/>
        <v>15.845869261523253</v>
      </c>
      <c r="BW265" s="18">
        <f>IF(ISNUMBER(BU265),BW264+BU265*0.5,IF(ISNUMBER(BU466),0,""))</f>
        <v>836.9131579559172</v>
      </c>
      <c r="BX265" s="18">
        <f>IF(ISNUMBER(BV265),BX264+BV265*0.5,IF(ISNUMBER(BV466),0,""))</f>
        <v>949.06055625065301</v>
      </c>
      <c r="BY265" s="18">
        <f>IF(ISNUMBER(BW265), BW265*COS(RADIANS(-$C265+Графики!$B$3))+BX265*SIN(RADIANS(-$C265+Графики!$B$3)),"")</f>
        <v>836.9131579559172</v>
      </c>
      <c r="BZ265" s="19">
        <f>IF(ISNUMBER(BW265), BW265*COS(RADIANS(-$C265+Графики!$B$5))+BX265*SIN(RADIANS(-$C265+Графики!$B$5)),"")</f>
        <v>949.06055625065301</v>
      </c>
      <c r="CA265" s="29">
        <v>-0.56302384681750617</v>
      </c>
      <c r="CB265" s="25">
        <v>0.59941761396790139</v>
      </c>
      <c r="CC265" s="25">
        <v>-0.7776822959141354</v>
      </c>
      <c r="CD265" s="25">
        <v>0.90111295535924263</v>
      </c>
      <c r="CE265" s="18">
        <f t="shared" si="503"/>
        <v>10.14404144516581</v>
      </c>
      <c r="CF265" s="18">
        <f t="shared" si="504"/>
        <v>14.649728242727601</v>
      </c>
      <c r="CG265" s="18">
        <f>IF(ISNUMBER(CE265),CG264+CE265*0.5,IF(ISNUMBER(CE466),0,""))</f>
        <v>842.84547779970978</v>
      </c>
      <c r="CH265" s="18">
        <f>IF(ISNUMBER(CF265),CH264+CF265*0.5,IF(ISNUMBER(CF466),0,""))</f>
        <v>961.40851083389862</v>
      </c>
      <c r="CI265" s="18">
        <f>IF(ISNUMBER(CG265), CG265*COS(RADIANS(-$C265+Графики!$B$3))+CH265*SIN(RADIANS(-$C265+Графики!$B$3)),"")</f>
        <v>842.84547779970978</v>
      </c>
      <c r="CJ265" s="19">
        <f>IF(ISNUMBER(CG265), CG265*COS(RADIANS(-$C265+Графики!$B$5))+CH265*SIN(RADIANS(-$C265+Графики!$B$5)),"")</f>
        <v>961.40851083389862</v>
      </c>
      <c r="CK265" s="24">
        <v>-0.58353361877868004</v>
      </c>
      <c r="CL265" s="25">
        <v>0.46731228629703336</v>
      </c>
      <c r="CM265" s="25">
        <v>-0.96259324033330274</v>
      </c>
      <c r="CN265" s="25">
        <v>0.98861342031795496</v>
      </c>
      <c r="CO265" s="18">
        <f t="shared" si="505"/>
        <v>9.1702319568500155</v>
      </c>
      <c r="CP265" s="18">
        <f t="shared" si="506"/>
        <v>17.026667507422264</v>
      </c>
      <c r="CQ265" s="18">
        <f>IF(ISNUMBER(CO265),CQ264+CO265*0.5,IF(ISNUMBER(CO466),0,""))</f>
        <v>837.6018191807982</v>
      </c>
      <c r="CR265" s="18">
        <f>IF(ISNUMBER(CP265),CR264+CP265*0.5,IF(ISNUMBER(CP466),0,""))</f>
        <v>953.90811311944765</v>
      </c>
      <c r="CS265" s="18">
        <f>IF(ISNUMBER(CQ265), CQ265*COS(RADIANS(-$C265+Графики!$B$3))+CR265*SIN(RADIANS(-$C265+Графики!$B$3)),"")</f>
        <v>837.6018191807982</v>
      </c>
      <c r="CT265" s="19">
        <f>IF(ISNUMBER(CQ265), CQ265*COS(RADIANS(-$C265+Графики!$B$5))+CR265*SIN(RADIANS(-$C265+Графики!$B$5)),"")</f>
        <v>953.90811311944765</v>
      </c>
      <c r="CU265" s="24">
        <v>-0.50424048559785528</v>
      </c>
      <c r="CV265" s="25">
        <v>0.53495980068103788</v>
      </c>
      <c r="CW265" s="25">
        <v>-0.92788406737244977</v>
      </c>
      <c r="CX265" s="25">
        <v>0.94665670942213709</v>
      </c>
      <c r="CY265" s="18">
        <f t="shared" si="507"/>
        <v>9.0686089871166988</v>
      </c>
      <c r="CZ265" s="18">
        <f t="shared" si="508"/>
        <v>16.357724684336844</v>
      </c>
      <c r="DA265" s="18">
        <f>IF(ISNUMBER(CY265),DA264+CY265*0.5,IF(ISNUMBER(CY466),0,""))</f>
        <v>833.18793104714928</v>
      </c>
      <c r="DB265" s="18">
        <f>IF(ISNUMBER(CZ265),DB264+CZ265*0.5,IF(ISNUMBER(CZ466),0,""))</f>
        <v>954.92778726861991</v>
      </c>
      <c r="DC265" s="18">
        <f>IF(ISNUMBER(DA265), DA265*COS(RADIANS(-$C265+Графики!$B$3))+DB265*SIN(RADIANS(-$C265+Графики!$B$3)),"")</f>
        <v>833.18793104714928</v>
      </c>
      <c r="DD265" s="19">
        <f>IF(ISNUMBER(DA265), DA265*COS(RADIANS(-$C265+Графики!$B$5))+DB265*SIN(RADIANS(-$C265+Графики!$B$5)),"")</f>
        <v>954.92778726861991</v>
      </c>
      <c r="DE265" s="24">
        <v>-0.43360991438561813</v>
      </c>
      <c r="DF265" s="25">
        <v>0.52665873746644931</v>
      </c>
      <c r="DG265" s="25">
        <v>-0.83355565298960765</v>
      </c>
      <c r="DH265" s="25">
        <v>1.0144929477544671</v>
      </c>
      <c r="DI265" s="18">
        <f t="shared" si="509"/>
        <v>8.3798267621575935</v>
      </c>
      <c r="DJ265" s="18">
        <f t="shared" si="510"/>
        <v>16.126567332335689</v>
      </c>
      <c r="DK265" s="18">
        <f>IF(ISNUMBER(DI265),DK264+DI265*0.5,IF(ISNUMBER(DI466),0,""))</f>
        <v>824.18519927987279</v>
      </c>
      <c r="DL265" s="18">
        <f>IF(ISNUMBER(DJ265),DL264+DJ265*0.5,IF(ISNUMBER(DJ466),0,""))</f>
        <v>953.40199390419423</v>
      </c>
      <c r="DM265" s="18">
        <f>IF(ISNUMBER(DK265), DK265*COS(RADIANS(-$C265+Графики!$B$3))+DL265*SIN(RADIANS(-$C265+Графики!$B$3)),"")</f>
        <v>824.18519927987279</v>
      </c>
      <c r="DN265" s="19">
        <f>IF(ISNUMBER(DK265), DK265*COS(RADIANS(-$C265+Графики!$B$5))+DL265*SIN(RADIANS(-$C265+Графики!$B$5)),"")</f>
        <v>953.40199390419423</v>
      </c>
      <c r="DO265" s="24">
        <v>-0.51958920665675257</v>
      </c>
      <c r="DP265" s="25">
        <v>0.61495070112913142</v>
      </c>
      <c r="DQ265" s="25">
        <v>-0.88192994834810523</v>
      </c>
      <c r="DR265" s="25">
        <v>0.94996525008917521</v>
      </c>
      <c r="DS265" s="18">
        <f t="shared" si="511"/>
        <v>9.900566691661064</v>
      </c>
      <c r="DT265" s="18">
        <f t="shared" si="512"/>
        <v>15.985620476059086</v>
      </c>
      <c r="DU265" s="18">
        <f>IF(ISNUMBER(DS265),DU264+DS265*0.5,IF(ISNUMBER(DS466),0,""))</f>
        <v>843.38742317363813</v>
      </c>
      <c r="DV265" s="18">
        <f>IF(ISNUMBER(DT265),DV264+DT265*0.5,IF(ISNUMBER(DT466),0,""))</f>
        <v>955.06842199661878</v>
      </c>
      <c r="DW265" s="18">
        <f>IF(ISNUMBER(DU265), DU265*COS(RADIANS(-$C265+Графики!$B$3))+DV265*SIN(RADIANS(-$C265+Графики!$B$3)),"")</f>
        <v>843.38742317363813</v>
      </c>
      <c r="DX265" s="19">
        <f>IF(ISNUMBER(DU265), DU265*COS(RADIANS(-$C265+Графики!$B$5))+DV265*SIN(RADIANS(-$C265+Графики!$B$5)),"")</f>
        <v>955.06842199661878</v>
      </c>
      <c r="DY265" s="24">
        <v>-0.57784420042184281</v>
      </c>
      <c r="DZ265" s="25">
        <v>0.54530704976488609</v>
      </c>
      <c r="EA265" s="25">
        <v>-0.80548004107229398</v>
      </c>
      <c r="EB265" s="25">
        <v>0.89165650197611623</v>
      </c>
      <c r="EC265" s="18">
        <f t="shared" si="513"/>
        <v>9.8011867277137004</v>
      </c>
      <c r="ED265" s="18">
        <f t="shared" si="514"/>
        <v>14.809768843358762</v>
      </c>
      <c r="EE265" s="18">
        <f>IF(ISNUMBER(EC265),EE264+EC265*0.5,IF(ISNUMBER(EC466),0,""))</f>
        <v>830.97814548107635</v>
      </c>
      <c r="EF265" s="18">
        <f>IF(ISNUMBER(ED265),EF264+ED265*0.5,IF(ISNUMBER(ED466),0,""))</f>
        <v>948.29531795437288</v>
      </c>
      <c r="EG265" s="18">
        <f>IF(ISNUMBER(EE265), EE265*COS(RADIANS(-$C265+Графики!$B$3))+EF265*SIN(RADIANS(-$C265+Графики!$B$3)),"")</f>
        <v>830.97814548107635</v>
      </c>
      <c r="EH265" s="19">
        <f>IF(ISNUMBER(EE265), EE265*COS(RADIANS(-$C265+Графики!$B$5))+EF265*SIN(RADIANS(-$C265+Графики!$B$5)),"")</f>
        <v>948.29531795437288</v>
      </c>
      <c r="EI265" s="24">
        <v>-0.56144071414231744</v>
      </c>
      <c r="EJ265" s="25">
        <v>0.476954106622961</v>
      </c>
      <c r="EK265" s="25">
        <v>-0.87703841781772962</v>
      </c>
      <c r="EL265" s="25">
        <v>1.0551426871808407</v>
      </c>
      <c r="EM265" s="18">
        <f t="shared" si="515"/>
        <v>9.0615802633185858</v>
      </c>
      <c r="EN265" s="18">
        <f t="shared" si="516"/>
        <v>16.860662047733843</v>
      </c>
      <c r="EO265" s="18">
        <f>IF(ISNUMBER(EM265),EO264+EM265*0.5,IF(ISNUMBER(EM466),0,""))</f>
        <v>838.87702205118012</v>
      </c>
      <c r="EP265" s="18">
        <f>IF(ISNUMBER(EN265),EP264+EN265*0.5,IF(ISNUMBER(EN466),0,""))</f>
        <v>952.69235533636436</v>
      </c>
      <c r="EQ265" s="18">
        <f>IF(ISNUMBER(EO265), EO265*COS(RADIANS(-$C265+Графики!$B$3))+EP265*SIN(RADIANS(-$C265+Графики!$B$3)),"")</f>
        <v>838.87702205118012</v>
      </c>
      <c r="ER265" s="19">
        <f>IF(ISNUMBER(EO265), EO265*COS(RADIANS(-$C265+Графики!$B$5))+EP265*SIN(RADIANS(-$C265+Графики!$B$5)),"")</f>
        <v>952.69235533636436</v>
      </c>
      <c r="ES265" s="24">
        <v>-0.61514305253235479</v>
      </c>
      <c r="ET265" s="25">
        <v>0.47528087853928691</v>
      </c>
      <c r="EU265" s="25">
        <v>-0.78365008914535261</v>
      </c>
      <c r="EV265" s="25">
        <v>1.0365864907584779</v>
      </c>
      <c r="EW265" s="18">
        <f t="shared" si="517"/>
        <v>9.5156003130643452</v>
      </c>
      <c r="EX265" s="18">
        <f t="shared" si="518"/>
        <v>15.883892753913658</v>
      </c>
      <c r="EY265" s="18">
        <f>IF(ISNUMBER(EW265),EY264+EW265*0.5,IF(ISNUMBER(EW466),0,""))</f>
        <v>824.47709270037399</v>
      </c>
      <c r="EZ265" s="18">
        <f>IF(ISNUMBER(EX265),EZ264+EX265*0.5,IF(ISNUMBER(EX466),0,""))</f>
        <v>954.0072488245454</v>
      </c>
      <c r="FA265" s="18">
        <f>IF(ISNUMBER(EY265), EY265*COS(RADIANS(-$C265+Графики!$B$3))+EZ265*SIN(RADIANS(-$C265+Графики!$B$3)),"")</f>
        <v>824.47709270037399</v>
      </c>
      <c r="FB265" s="19">
        <f>IF(ISNUMBER(EY265), EY265*COS(RADIANS(-$C265+Графики!$B$5))+EZ265*SIN(RADIANS(-$C265+Графики!$B$5)),"")</f>
        <v>954.0072488245454</v>
      </c>
      <c r="FC265" s="24">
        <v>-0.48483846910453243</v>
      </c>
      <c r="FD265" s="25">
        <v>0.42963678185320953</v>
      </c>
      <c r="FE265" s="25">
        <v>-0.89991535348308549</v>
      </c>
      <c r="FF265" s="25">
        <v>1.0295428837082514</v>
      </c>
      <c r="FG265" s="18">
        <f t="shared" si="519"/>
        <v>7.980217324327719</v>
      </c>
      <c r="FH265" s="18">
        <f t="shared" si="520"/>
        <v>16.836903916532989</v>
      </c>
      <c r="FI265" s="18">
        <f>IF(ISNUMBER(FG265),FI264+FG265*0.5,IF(ISNUMBER(FG466),0,""))</f>
        <v>832.74466519001851</v>
      </c>
      <c r="FJ265" s="18">
        <f>IF(ISNUMBER(FH265),FJ264+FH265*0.5,IF(ISNUMBER(FH466),0,""))</f>
        <v>952.94234979827218</v>
      </c>
      <c r="FK265" s="18">
        <f>IF(ISNUMBER(FI265), FI265*COS(RADIANS(-$C265+Графики!$B$3))+FJ265*SIN(RADIANS(-$C265+Графики!$B$3)),"")</f>
        <v>832.74466519001851</v>
      </c>
      <c r="FL265" s="19">
        <f>IF(ISNUMBER(FI265), FI265*COS(RADIANS(-$C265+Графики!$B$5))+FJ265*SIN(RADIANS(-$C265+Графики!$B$5)),"")</f>
        <v>952.94234979827218</v>
      </c>
      <c r="FM265" s="24">
        <v>-0.62201485894179853</v>
      </c>
      <c r="FN265" s="25">
        <v>0.52432909165076791</v>
      </c>
      <c r="FO265" s="25">
        <v>-0.83452069953318897</v>
      </c>
      <c r="FP265" s="25">
        <v>0.98330980610759389</v>
      </c>
      <c r="FQ265" s="18">
        <f t="shared" si="521"/>
        <v>10.003571296270634</v>
      </c>
      <c r="FR265" s="18">
        <f t="shared" si="522"/>
        <v>15.862898440357956</v>
      </c>
      <c r="FS265" s="18">
        <f>IF(ISNUMBER(FQ265),FS264+FQ265*0.5,IF(ISNUMBER(FQ466),0,""))</f>
        <v>838.10990944285402</v>
      </c>
      <c r="FT265" s="18">
        <f>IF(ISNUMBER(FR265),FT264+FR265*0.5,IF(ISNUMBER(FR466),0,""))</f>
        <v>947.03186829649349</v>
      </c>
      <c r="FU265" s="18">
        <f>IF(ISNUMBER(FS265), FS265*COS(RADIANS(-$C265+Графики!$B$3))+FT265*SIN(RADIANS(-$C265+Графики!$B$3)),"")</f>
        <v>838.10990944285402</v>
      </c>
      <c r="FV265" s="19">
        <f>IF(ISNUMBER(FS265), FS265*COS(RADIANS(-$C265+Графики!$B$5))+FT265*SIN(RADIANS(-$C265+Графики!$B$5)),"")</f>
        <v>947.03186829649349</v>
      </c>
      <c r="FW265" s="24">
        <v>-0.58043676819112633</v>
      </c>
      <c r="FX265" s="25">
        <v>0.51619490255873712</v>
      </c>
      <c r="FY265" s="25">
        <v>-0.84821702509853625</v>
      </c>
      <c r="FZ265" s="25">
        <v>0.94956197097873252</v>
      </c>
      <c r="GA265" s="18">
        <f t="shared" si="523"/>
        <v>9.5697705946850906</v>
      </c>
      <c r="GB265" s="18">
        <f t="shared" si="524"/>
        <v>15.687937784394732</v>
      </c>
      <c r="GC265" s="18">
        <f>IF(ISNUMBER(GA265),GC264+GA265*0.5,IF(ISNUMBER(GA466),0,""))</f>
        <v>842.78672223424383</v>
      </c>
      <c r="GD265" s="18">
        <f>IF(ISNUMBER(GB265),GD264+GB265*0.5,IF(ISNUMBER(GB466),0,""))</f>
        <v>935.64671495260882</v>
      </c>
      <c r="GE265" s="18">
        <f>IF(ISNUMBER(GC265), GC265*COS(RADIANS(-$C265+Графики!$B$3))+GD265*SIN(RADIANS(-$C265+Графики!$B$3)),"")</f>
        <v>842.78672223424383</v>
      </c>
      <c r="GF265" s="19">
        <f>IF(ISNUMBER(GC265), GC265*COS(RADIANS(-$C265+Графики!$B$5))+GD265*SIN(RADIANS(-$C265+Графики!$B$5)),"")</f>
        <v>935.64671495260882</v>
      </c>
      <c r="GG265" s="24">
        <v>-0.59142587544548852</v>
      </c>
      <c r="GH265" s="25">
        <v>0.51667899932528316</v>
      </c>
      <c r="GI265" s="25">
        <v>-0.85126145249116969</v>
      </c>
      <c r="GJ265" s="25">
        <v>0.86441076371714787</v>
      </c>
      <c r="GK265" s="18">
        <f t="shared" si="525"/>
        <v>9.6698885547665299</v>
      </c>
      <c r="GL265" s="18">
        <f t="shared" si="526"/>
        <v>14.971505172072169</v>
      </c>
      <c r="GM265" s="18">
        <f>IF(ISNUMBER(GK265),GM264+GK265*0.5,IF(ISNUMBER(GK466),0,""))</f>
        <v>839.21639196417652</v>
      </c>
      <c r="GN265" s="18">
        <f>IF(ISNUMBER(GL265),GN264+GL265*0.5,IF(ISNUMBER(GL466),0,""))</f>
        <v>954.27523249384456</v>
      </c>
      <c r="GO265" s="18">
        <f>IF(ISNUMBER(GM265), GM265*COS(RADIANS(-$C265+Графики!$B$3))+GN265*SIN(RADIANS(-$C265+Графики!$B$3)),"")</f>
        <v>839.21639196417652</v>
      </c>
      <c r="GP265" s="19">
        <f>IF(ISNUMBER(GM265), GM265*COS(RADIANS(-$C265+Графики!$B$5))+GN265*SIN(RADIANS(-$C265+Графики!$B$5)),"")</f>
        <v>954.27523249384456</v>
      </c>
      <c r="GQ265" s="24">
        <v>-0.44070392821284465</v>
      </c>
      <c r="GR265" s="25">
        <v>0.56186508288973069</v>
      </c>
      <c r="GS265" s="25">
        <v>-0.8671727869191459</v>
      </c>
      <c r="GT265" s="25">
        <v>0.88428019910640365</v>
      </c>
      <c r="GU265" s="18">
        <f t="shared" si="527"/>
        <v>8.7489534936680151</v>
      </c>
      <c r="GV265" s="18">
        <f t="shared" si="528"/>
        <v>15.283715561944533</v>
      </c>
      <c r="GW265" s="18">
        <f>IF(ISNUMBER(GU265),GW264+GU265*0.5,IF(ISNUMBER(GU466),0,""))</f>
        <v>835.59442194533028</v>
      </c>
      <c r="GX265" s="18">
        <f>IF(ISNUMBER(GV265),GX264+GV265*0.5,IF(ISNUMBER(GV466),0,""))</f>
        <v>951.68246032382478</v>
      </c>
      <c r="GY265" s="18">
        <f>IF(ISNUMBER(GW265), GW265*COS(RADIANS(-$C265+Графики!$B$3))+GX265*SIN(RADIANS(-$C265+Графики!$B$3)),"")</f>
        <v>835.59442194533028</v>
      </c>
      <c r="GZ265" s="19">
        <f>IF(ISNUMBER(GW265), GW265*COS(RADIANS(-$C265+Графики!$B$5))+GX265*SIN(RADIANS(-$C265+Графики!$B$5)),"")</f>
        <v>951.68246032382478</v>
      </c>
      <c r="HA265" s="24">
        <v>-0.54519719343150275</v>
      </c>
      <c r="HB265" s="25">
        <v>0.54759800312335727</v>
      </c>
      <c r="HC265" s="25">
        <v>-0.8084380517523011</v>
      </c>
      <c r="HD265" s="25">
        <v>1.0528233928318342</v>
      </c>
      <c r="HE265" s="18">
        <f t="shared" si="529"/>
        <v>9.5362925692151208</v>
      </c>
      <c r="HF265" s="18">
        <f t="shared" si="530"/>
        <v>16.241856044873721</v>
      </c>
      <c r="HG265" s="18">
        <f>IF(ISNUMBER(HE265),HG264+HE265*0.5,IF(ISNUMBER(HE466),0,""))</f>
        <v>839.72433026127203</v>
      </c>
      <c r="HH265" s="18">
        <f>IF(ISNUMBER(HF265),HH264+HF265*0.5,IF(ISNUMBER(HF466),0,""))</f>
        <v>943.9790691480157</v>
      </c>
      <c r="HI265" s="18">
        <f>IF(ISNUMBER(HG265), HG265*COS(RADIANS(-$C265+Графики!$B$3))+HH265*SIN(RADIANS(-$C265+Графики!$B$3)),"")</f>
        <v>839.72433026127203</v>
      </c>
      <c r="HJ265" s="19">
        <f>IF(ISNUMBER(HG265), HG265*COS(RADIANS(-$C265+Графики!$B$5))+HH265*SIN(RADIANS(-$C265+Графики!$B$5)),"")</f>
        <v>943.9790691480157</v>
      </c>
      <c r="HK265" s="24">
        <v>-0.55882593923246793</v>
      </c>
      <c r="HL265" s="25">
        <v>0.56847954357120867</v>
      </c>
      <c r="HM265" s="25">
        <v>-0.90064148401173794</v>
      </c>
      <c r="HN265" s="25">
        <v>0.92399896614731614</v>
      </c>
      <c r="HO265" s="18">
        <f t="shared" si="531"/>
        <v>9.8374374984855173</v>
      </c>
      <c r="HP265" s="18">
        <f t="shared" si="532"/>
        <v>15.9223189117253</v>
      </c>
      <c r="HQ265" s="18">
        <f>IF(ISNUMBER(HO265),HQ264+HO265*0.5,IF(ISNUMBER(HO466),0,""))</f>
        <v>837.22205230986015</v>
      </c>
      <c r="HR265" s="18">
        <f>IF(ISNUMBER(HP265),HR264+HP265*0.5,IF(ISNUMBER(HP466),0,""))</f>
        <v>960.7569806339892</v>
      </c>
      <c r="HS265" s="18">
        <f>IF(ISNUMBER(HQ265), HQ265*COS(RADIANS(-$C265+Графики!$B$3))+HR265*SIN(RADIANS(-$C265+Графики!$B$3)),"")</f>
        <v>837.22205230986015</v>
      </c>
      <c r="HT265" s="19">
        <f>IF(ISNUMBER(HQ265), HQ265*COS(RADIANS(-$C265+Графики!$B$5))+HR265*SIN(RADIANS(-$C265+Графики!$B$5)),"")</f>
        <v>960.7569806339892</v>
      </c>
      <c r="HU265" s="24">
        <v>-0.58149097593012067</v>
      </c>
      <c r="HV265" s="25">
        <v>0.45843652910696775</v>
      </c>
      <c r="HW265" s="25">
        <v>-0.77505381002795992</v>
      </c>
      <c r="HX265" s="25">
        <v>0.91864143222017269</v>
      </c>
      <c r="HY265" s="18">
        <f t="shared" si="533"/>
        <v>9.0749549068311541</v>
      </c>
      <c r="HZ265" s="18">
        <f t="shared" si="534"/>
        <v>14.779741115447532</v>
      </c>
      <c r="IA265" s="18">
        <f>IF(ISNUMBER(HY265),IA264+HY265*0.5,IF(ISNUMBER(HY466),0,""))</f>
        <v>837.73785741848553</v>
      </c>
      <c r="IB265" s="18">
        <f>IF(ISNUMBER(HZ265),IB264+HZ265*0.5,IF(ISNUMBER(HZ466),0,""))</f>
        <v>940.83206064864544</v>
      </c>
      <c r="IC265" s="18">
        <f>IF(ISNUMBER(IA265), IA265*COS(RADIANS(-$C265+Графики!$B$3))+IB265*SIN(RADIANS(-$C265+Графики!$B$3)),"")</f>
        <v>837.73785741848553</v>
      </c>
      <c r="ID265" s="19">
        <f>IF(ISNUMBER(IA265), IA265*COS(RADIANS(-$C265+Графики!$B$5))+IB265*SIN(RADIANS(-$C265+Графики!$B$5)),"")</f>
        <v>940.83206064864544</v>
      </c>
      <c r="IE265" s="24">
        <v>-0.44121478817722193</v>
      </c>
      <c r="IF265" s="25">
        <v>0.60277967664116983</v>
      </c>
      <c r="IG265" s="25">
        <v>-0.76645542048032578</v>
      </c>
      <c r="IH265" s="25">
        <v>1.0042495583109299</v>
      </c>
      <c r="II265" s="18">
        <f t="shared" si="535"/>
        <v>9.110444359019251</v>
      </c>
      <c r="IJ265" s="18">
        <f t="shared" si="536"/>
        <v>15.45170105262925</v>
      </c>
      <c r="IK265" s="18">
        <f>IF(ISNUMBER(II265),IK264+II265*0.5,IF(ISNUMBER(II466),0,""))</f>
        <v>832.06809565477715</v>
      </c>
      <c r="IL265" s="18">
        <f>IF(ISNUMBER(IJ265),IL264+IJ265*0.5,IF(ISNUMBER(IJ466),0,""))</f>
        <v>942.76590296102245</v>
      </c>
      <c r="IM265" s="18">
        <f>IF(ISNUMBER(IK265), IK265*COS(RADIANS(-$C265+Графики!$B$3))+IL265*SIN(RADIANS(-$C265+Графики!$B$3)),"")</f>
        <v>832.06809565477715</v>
      </c>
      <c r="IN265" s="19">
        <f>IF(ISNUMBER(IK265), IK265*COS(RADIANS(-$C265+Графики!$B$5))+IL265*SIN(RADIANS(-$C265+Графики!$B$5)),"")</f>
        <v>942.76590296102245</v>
      </c>
      <c r="IO265" s="24">
        <v>-0.47435278093444944</v>
      </c>
      <c r="IP265" s="25">
        <v>0.50084809007308695</v>
      </c>
      <c r="IQ265" s="25">
        <v>-0.83596277667780716</v>
      </c>
      <c r="IR265" s="25">
        <v>0.88648529918194974</v>
      </c>
      <c r="IS265" s="18">
        <f t="shared" si="537"/>
        <v>8.510130309790771</v>
      </c>
      <c r="IT265" s="18">
        <f t="shared" si="538"/>
        <v>15.03062904884337</v>
      </c>
      <c r="IU265" s="18">
        <f>IF(ISNUMBER(IS265),IU264+IS265*0.5,IF(ISNUMBER(IS466),0,""))</f>
        <v>827.01723227157868</v>
      </c>
      <c r="IV265" s="18">
        <f>IF(ISNUMBER(IT265),IV264+IT265*0.5,IF(ISNUMBER(IT466),0,""))</f>
        <v>951.50203648550996</v>
      </c>
      <c r="IW265" s="18">
        <f>IF(ISNUMBER(IU265), IU265*COS(RADIANS(-$C265+Графики!$B$3))+IV265*SIN(RADIANS(-$C265+Графики!$B$3)),"")</f>
        <v>827.01723227157868</v>
      </c>
      <c r="IX265" s="19">
        <f>IF(ISNUMBER(IU265), IU265*COS(RADIANS(-$C265+Графики!$B$5))+IV265*SIN(RADIANS(-$C265+Графики!$B$5)),"")</f>
        <v>951.50203648550996</v>
      </c>
    </row>
    <row r="266" spans="1:258" s="88" customFormat="1" x14ac:dyDescent="0.25">
      <c r="A266" s="44">
        <v>266</v>
      </c>
      <c r="B266" s="50">
        <v>0</v>
      </c>
      <c r="C266" s="11">
        <f>IF(Графики!$A$7="Расчитывать с учетом закручивания скважины",B266,0)</f>
        <v>0</v>
      </c>
      <c r="D266" s="47">
        <v>131.5</v>
      </c>
      <c r="E266" s="34">
        <f>IF(ISNUMBER(INDEX($I$1:$IX$303,$A266,E$1) ),INDEX($I$1:$IX$303,$A266,E$1),0)</f>
        <v>12.343104629048533</v>
      </c>
      <c r="F266" s="35">
        <f>IF(ISNUMBER(INDEX($I$1:$IX$303,$A266,F$1) ),INDEX($I$1:$IX$303,$A266,F$1),0)</f>
        <v>17.254016018135658</v>
      </c>
      <c r="G266" s="35">
        <f>IF(ISNUMBER(INDEX($I$1:$IX$303,$A266,G$1) ),INDEX($I$1:$IX$303,$A266,G$1)-$G$305,0)</f>
        <v>-135.12014641866995</v>
      </c>
      <c r="H266" s="36">
        <f>IF(ISNUMBER(INDEX($I$1:$IX$303,$A266,H$1) ),INDEX($I$1:$IX$303,$A266,H$1)-$H$305,0)</f>
        <v>-190.44066130067972</v>
      </c>
      <c r="I266" s="29">
        <v>-0.79616469959404257</v>
      </c>
      <c r="J266" s="25">
        <v>0.61828682042983951</v>
      </c>
      <c r="K266" s="25">
        <v>-0.93543876858548414</v>
      </c>
      <c r="L266" s="25">
        <v>1.0418239402083689</v>
      </c>
      <c r="M266" s="18">
        <f t="shared" si="489"/>
        <v>12.343104629048533</v>
      </c>
      <c r="N266" s="18">
        <f t="shared" si="490"/>
        <v>17.254016018135658</v>
      </c>
      <c r="O266" s="18">
        <f>IF(ISNUMBER(M266),O265+M266*0.5,IF(ISNUMBER(M467),0,""))</f>
        <v>842.79600947074471</v>
      </c>
      <c r="P266" s="18">
        <f>IF(ISNUMBER(N266),P265+N266*0.5,IF(ISNUMBER(N467),0,""))</f>
        <v>964.9890021833578</v>
      </c>
      <c r="Q266" s="18">
        <f>IF(ISNUMBER(O266), O266*COS(RADIANS(-$C266+Графики!$B$3))+P266*SIN(RADIANS(-$C266+Графики!$B$3)),"")</f>
        <v>842.79600947074471</v>
      </c>
      <c r="R266" s="19">
        <f>IF(ISNUMBER(O266), O266*COS(RADIANS(-$C266+Графики!$B$5))+P266*SIN(RADIANS(-$C266+Графики!$B$5)),"")</f>
        <v>964.9890021833578</v>
      </c>
      <c r="S266" s="29">
        <v>-0.78202500516213058</v>
      </c>
      <c r="T266" s="25">
        <v>0.65035062631336937</v>
      </c>
      <c r="U266" s="25">
        <v>-1.1008346822288728</v>
      </c>
      <c r="V266" s="25">
        <v>0.962868013811642</v>
      </c>
      <c r="W266" s="18">
        <f t="shared" si="491"/>
        <v>12.499509941855331</v>
      </c>
      <c r="X266" s="18">
        <f t="shared" si="492"/>
        <v>18.008229938166398</v>
      </c>
      <c r="Y266" s="18">
        <f>IF(ISNUMBER(W266),Y265+W266*0.5,IF(ISNUMBER(W467),0,""))</f>
        <v>840.96418122110811</v>
      </c>
      <c r="Z266" s="18">
        <f>IF(ISNUMBER(X266),Z265+X266*0.5,IF(ISNUMBER(X467),0,""))</f>
        <v>963.20771804362062</v>
      </c>
      <c r="AA266" s="18">
        <f>IF(ISNUMBER(Y266), Y266*COS(RADIANS(-$C266+Графики!$B$3))+Z266*SIN(RADIANS(-$C266+Графики!$B$3)),"")</f>
        <v>840.96418122110811</v>
      </c>
      <c r="AB266" s="18">
        <f>IF(ISNUMBER(Y266), Y266*COS(RADIANS(-$C266+Графики!$B$5))+Z266*SIN(RADIANS(-$C266+Графики!$B$5)),"")</f>
        <v>963.20771804362062</v>
      </c>
      <c r="AC266" s="24">
        <v>-0.7466969088497144</v>
      </c>
      <c r="AD266" s="25">
        <v>0.78339577506750546</v>
      </c>
      <c r="AE266" s="25">
        <v>-0.99627417079597769</v>
      </c>
      <c r="AF266" s="25">
        <v>0.8890304800684421</v>
      </c>
      <c r="AG266" s="18">
        <f t="shared" si="493"/>
        <v>13.352180826253459</v>
      </c>
      <c r="AH266" s="18">
        <f t="shared" si="494"/>
        <v>16.451644565582992</v>
      </c>
      <c r="AI266" s="18">
        <f>IF(ISNUMBER(AG266),AI265+AG266*0.5,IF(ISNUMBER(AG467),0,""))</f>
        <v>839.37253618157047</v>
      </c>
      <c r="AJ266" s="18">
        <f>IF(ISNUMBER(AH266),AJ265+AH266*0.5,IF(ISNUMBER(AH467),0,""))</f>
        <v>963.19873418068585</v>
      </c>
      <c r="AK266" s="18">
        <f>IF(ISNUMBER(AI266), AI266*COS(RADIANS(-$C266+Графики!$B$3))+AJ266*SIN(RADIANS(-$C266+Графики!$B$3)),"")</f>
        <v>839.37253618157047</v>
      </c>
      <c r="AL266" s="19">
        <f>IF(ISNUMBER(AI266), AI266*COS(RADIANS(-$C266+Графики!$B$5))+AJ266*SIN(RADIANS(-$C266+Графики!$B$5)),"")</f>
        <v>963.19873418068585</v>
      </c>
      <c r="AM266" s="24">
        <v>-0.85742606573997981</v>
      </c>
      <c r="AN266" s="25">
        <v>0.77342212683431355</v>
      </c>
      <c r="AO266" s="25">
        <v>-0.97238499912268417</v>
      </c>
      <c r="AP266" s="25">
        <v>0.95649865316415583</v>
      </c>
      <c r="AQ266" s="18">
        <f t="shared" si="495"/>
        <v>14.231354853674659</v>
      </c>
      <c r="AR266" s="18">
        <f t="shared" si="496"/>
        <v>16.831890427879802</v>
      </c>
      <c r="AS266" s="18">
        <f>IF(ISNUMBER(AQ266),AS265+AQ266*0.5,IF(ISNUMBER(AQ467),0,""))</f>
        <v>832.3838631009213</v>
      </c>
      <c r="AT266" s="18">
        <f>IF(ISNUMBER(AR266),AT265+AR266*0.5,IF(ISNUMBER(AR467),0,""))</f>
        <v>953.03048988982414</v>
      </c>
      <c r="AU266" s="18">
        <f>IF(ISNUMBER(AS266), AS266*COS(RADIANS(-$C266+Графики!$B$3))+AT266*SIN(RADIANS(-$C266+Графики!$B$3)),"")</f>
        <v>832.3838631009213</v>
      </c>
      <c r="AV266" s="19">
        <f>IF(ISNUMBER(AS266), AS266*COS(RADIANS(-$C266+Графики!$B$5))+AT266*SIN(RADIANS(-$C266+Графики!$B$5)),"")</f>
        <v>953.03048988982414</v>
      </c>
      <c r="AW266" s="24">
        <v>-0.85847919006902118</v>
      </c>
      <c r="AX266" s="25">
        <v>0.65220553347906607</v>
      </c>
      <c r="AY266" s="25">
        <v>-0.99614320718577598</v>
      </c>
      <c r="AZ266" s="25">
        <v>0.97209037344426219</v>
      </c>
      <c r="BA266" s="18">
        <f t="shared" si="497"/>
        <v>13.182829328846948</v>
      </c>
      <c r="BB266" s="18">
        <f t="shared" si="498"/>
        <v>17.175233686538029</v>
      </c>
      <c r="BC266" s="18">
        <f>IF(ISNUMBER(BA266),BC265+BA266*0.5,IF(ISNUMBER(BA467),0,""))</f>
        <v>831.15037896440322</v>
      </c>
      <c r="BD266" s="18">
        <f>IF(ISNUMBER(BB266),BD265+BB266*0.5,IF(ISNUMBER(BB467),0,""))</f>
        <v>957.46533850570177</v>
      </c>
      <c r="BE266" s="18">
        <f>IF(ISNUMBER(BC266), BC266*COS(RADIANS(-$C266+Графики!$B$3))+BD266*SIN(RADIANS(-$C266+Графики!$B$3)),"")</f>
        <v>831.15037896440322</v>
      </c>
      <c r="BF266" s="19">
        <f>IF(ISNUMBER(BC266), BC266*COS(RADIANS(-$C266+Графики!$B$5))+BD266*SIN(RADIANS(-$C266+Графики!$B$5)),"")</f>
        <v>957.46533850570177</v>
      </c>
      <c r="BG266" s="24">
        <v>-0.73627259861500349</v>
      </c>
      <c r="BH266" s="25">
        <v>0.64978741837226028</v>
      </c>
      <c r="BI266" s="25">
        <v>-1.061914239277721</v>
      </c>
      <c r="BJ266" s="25">
        <v>0.92383086632284039</v>
      </c>
      <c r="BK266" s="18">
        <f t="shared" si="499"/>
        <v>12.095360523256668</v>
      </c>
      <c r="BL266" s="18">
        <f t="shared" si="500"/>
        <v>17.328027828001346</v>
      </c>
      <c r="BM266" s="18">
        <f>IF(ISNUMBER(BK266),BM265+BK266*0.5,IF(ISNUMBER(BK467),0,""))</f>
        <v>839.95975208040079</v>
      </c>
      <c r="BN266" s="18">
        <f>IF(ISNUMBER(BL266),BN265+BL266*0.5,IF(ISNUMBER(BL467),0,""))</f>
        <v>947.93642639769325</v>
      </c>
      <c r="BO266" s="18">
        <f>IF(ISNUMBER(BM266), BM266*COS(RADIANS(-$C266+Графики!$B$3))+BN266*SIN(RADIANS(-$C266+Графики!$B$3)),"")</f>
        <v>839.95975208040079</v>
      </c>
      <c r="BP266" s="19">
        <f>IF(ISNUMBER(BM266), BM266*COS(RADIANS(-$C266+Графики!$B$5))+BN266*SIN(RADIANS(-$C266+Графики!$B$5)),"")</f>
        <v>947.93642639769325</v>
      </c>
      <c r="BQ266" s="24">
        <v>-0.73551905134272122</v>
      </c>
      <c r="BR266" s="25">
        <v>0.72945565151445613</v>
      </c>
      <c r="BS266" s="25">
        <v>-1.0497541791143428</v>
      </c>
      <c r="BT266" s="25">
        <v>1.0390629962862183</v>
      </c>
      <c r="BU266" s="18">
        <f t="shared" si="501"/>
        <v>12.78396777241278</v>
      </c>
      <c r="BV266" s="18">
        <f t="shared" si="502"/>
        <v>18.227359141177942</v>
      </c>
      <c r="BW266" s="18">
        <f>IF(ISNUMBER(BU266),BW265+BU266*0.5,IF(ISNUMBER(BU467),0,""))</f>
        <v>843.30514184212359</v>
      </c>
      <c r="BX266" s="18">
        <f>IF(ISNUMBER(BV266),BX265+BV266*0.5,IF(ISNUMBER(BV467),0,""))</f>
        <v>958.17423582124195</v>
      </c>
      <c r="BY266" s="18">
        <f>IF(ISNUMBER(BW266), BW266*COS(RADIANS(-$C266+Графики!$B$3))+BX266*SIN(RADIANS(-$C266+Графики!$B$3)),"")</f>
        <v>843.30514184212359</v>
      </c>
      <c r="BZ266" s="19">
        <f>IF(ISNUMBER(BW266), BW266*COS(RADIANS(-$C266+Графики!$B$5))+BX266*SIN(RADIANS(-$C266+Графики!$B$5)),"")</f>
        <v>958.17423582124195</v>
      </c>
      <c r="CA266" s="29">
        <v>-0.80521144997921446</v>
      </c>
      <c r="CB266" s="25">
        <v>0.68480989938791281</v>
      </c>
      <c r="CC266" s="25">
        <v>-1.033846217692113</v>
      </c>
      <c r="CD266" s="25">
        <v>0.91361447261706774</v>
      </c>
      <c r="CE266" s="18">
        <f t="shared" si="503"/>
        <v>13.002522827968736</v>
      </c>
      <c r="CF266" s="18">
        <f t="shared" si="504"/>
        <v>16.993982479099888</v>
      </c>
      <c r="CG266" s="18">
        <f>IF(ISNUMBER(CE266),CG265+CE266*0.5,IF(ISNUMBER(CE467),0,""))</f>
        <v>849.34673921369415</v>
      </c>
      <c r="CH266" s="18">
        <f>IF(ISNUMBER(CF266),CH265+CF266*0.5,IF(ISNUMBER(CF467),0,""))</f>
        <v>969.90550207344859</v>
      </c>
      <c r="CI266" s="18">
        <f>IF(ISNUMBER(CG266), CG266*COS(RADIANS(-$C266+Графики!$B$3))+CH266*SIN(RADIANS(-$C266+Графики!$B$3)),"")</f>
        <v>849.34673921369415</v>
      </c>
      <c r="CJ266" s="19">
        <f>IF(ISNUMBER(CG266), CG266*COS(RADIANS(-$C266+Графики!$B$5))+CH266*SIN(RADIANS(-$C266+Графики!$B$5)),"")</f>
        <v>969.90550207344859</v>
      </c>
      <c r="CK266" s="24">
        <v>-0.69835337766680428</v>
      </c>
      <c r="CL266" s="25">
        <v>0.6786268873729715</v>
      </c>
      <c r="CM266" s="25">
        <v>-1.11097567629783</v>
      </c>
      <c r="CN266" s="25">
        <v>1.0399771545098195</v>
      </c>
      <c r="CO266" s="18">
        <f t="shared" si="505"/>
        <v>12.016130498216615</v>
      </c>
      <c r="CP266" s="18">
        <f t="shared" si="506"/>
        <v>18.769502237086421</v>
      </c>
      <c r="CQ266" s="18">
        <f>IF(ISNUMBER(CO266),CQ265+CO266*0.5,IF(ISNUMBER(CO467),0,""))</f>
        <v>843.60988442990651</v>
      </c>
      <c r="CR266" s="18">
        <f>IF(ISNUMBER(CP266),CR265+CP266*0.5,IF(ISNUMBER(CP467),0,""))</f>
        <v>963.2928642379909</v>
      </c>
      <c r="CS266" s="18">
        <f>IF(ISNUMBER(CQ266), CQ266*COS(RADIANS(-$C266+Графики!$B$3))+CR266*SIN(RADIANS(-$C266+Графики!$B$3)),"")</f>
        <v>843.60988442990651</v>
      </c>
      <c r="CT266" s="19">
        <f>IF(ISNUMBER(CQ266), CQ266*COS(RADIANS(-$C266+Графики!$B$5))+CR266*SIN(RADIANS(-$C266+Графики!$B$5)),"")</f>
        <v>963.2928642379909</v>
      </c>
      <c r="CU266" s="24">
        <v>-0.86627666095312283</v>
      </c>
      <c r="CV266" s="25">
        <v>0.66663956314918793</v>
      </c>
      <c r="CW266" s="25">
        <v>-0.96123742676908797</v>
      </c>
      <c r="CX266" s="25">
        <v>0.89398226686428439</v>
      </c>
      <c r="CY266" s="18">
        <f t="shared" si="507"/>
        <v>13.376818662074028</v>
      </c>
      <c r="CZ266" s="18">
        <f t="shared" si="508"/>
        <v>16.189138753713145</v>
      </c>
      <c r="DA266" s="18">
        <f>IF(ISNUMBER(CY266),DA265+CY266*0.5,IF(ISNUMBER(CY467),0,""))</f>
        <v>839.87634037818634</v>
      </c>
      <c r="DB266" s="18">
        <f>IF(ISNUMBER(CZ266),DB265+CZ266*0.5,IF(ISNUMBER(CZ467),0,""))</f>
        <v>963.02235664547652</v>
      </c>
      <c r="DC266" s="18">
        <f>IF(ISNUMBER(DA266), DA266*COS(RADIANS(-$C266+Графики!$B$3))+DB266*SIN(RADIANS(-$C266+Графики!$B$3)),"")</f>
        <v>839.87634037818634</v>
      </c>
      <c r="DD266" s="19">
        <f>IF(ISNUMBER(DA266), DA266*COS(RADIANS(-$C266+Графики!$B$5))+DB266*SIN(RADIANS(-$C266+Графики!$B$5)),"")</f>
        <v>963.02235664547652</v>
      </c>
      <c r="DE266" s="24">
        <v>-0.75727980981514709</v>
      </c>
      <c r="DF266" s="25">
        <v>0.68132496602940462</v>
      </c>
      <c r="DG266" s="25">
        <v>-1.1230188892699196</v>
      </c>
      <c r="DH266" s="25">
        <v>0.89741641213595269</v>
      </c>
      <c r="DI266" s="18">
        <f t="shared" si="509"/>
        <v>12.553865216099886</v>
      </c>
      <c r="DJ266" s="18">
        <f t="shared" si="510"/>
        <v>17.630710644637588</v>
      </c>
      <c r="DK266" s="18">
        <f>IF(ISNUMBER(DI266),DK265+DI266*0.5,IF(ISNUMBER(DI467),0,""))</f>
        <v>830.46213188792274</v>
      </c>
      <c r="DL266" s="18">
        <f>IF(ISNUMBER(DJ266),DL265+DJ266*0.5,IF(ISNUMBER(DJ467),0,""))</f>
        <v>962.21734922651308</v>
      </c>
      <c r="DM266" s="18">
        <f>IF(ISNUMBER(DK266), DK266*COS(RADIANS(-$C266+Графики!$B$3))+DL266*SIN(RADIANS(-$C266+Графики!$B$3)),"")</f>
        <v>830.46213188792274</v>
      </c>
      <c r="DN266" s="19">
        <f>IF(ISNUMBER(DK266), DK266*COS(RADIANS(-$C266+Графики!$B$5))+DL266*SIN(RADIANS(-$C266+Графики!$B$5)),"")</f>
        <v>962.21734922651308</v>
      </c>
      <c r="DO266" s="24">
        <v>-0.82585137968349154</v>
      </c>
      <c r="DP266" s="25">
        <v>0.77885135212104806</v>
      </c>
      <c r="DQ266" s="25">
        <v>-0.96481915552515718</v>
      </c>
      <c r="DR266" s="25">
        <v>0.85457845295700863</v>
      </c>
      <c r="DS266" s="18">
        <f t="shared" si="511"/>
        <v>14.003215403965216</v>
      </c>
      <c r="DT266" s="18">
        <f t="shared" si="512"/>
        <v>15.876572270315508</v>
      </c>
      <c r="DU266" s="18">
        <f>IF(ISNUMBER(DS266),DU265+DS266*0.5,IF(ISNUMBER(DS467),0,""))</f>
        <v>850.38903087562073</v>
      </c>
      <c r="DV266" s="18">
        <f>IF(ISNUMBER(DT266),DV265+DT266*0.5,IF(ISNUMBER(DT467),0,""))</f>
        <v>963.00670813177658</v>
      </c>
      <c r="DW266" s="18">
        <f>IF(ISNUMBER(DU266), DU266*COS(RADIANS(-$C266+Графики!$B$3))+DV266*SIN(RADIANS(-$C266+Графики!$B$3)),"")</f>
        <v>850.38903087562073</v>
      </c>
      <c r="DX266" s="19">
        <f>IF(ISNUMBER(DU266), DU266*COS(RADIANS(-$C266+Графики!$B$5))+DV266*SIN(RADIANS(-$C266+Графики!$B$5)),"")</f>
        <v>963.00670813177658</v>
      </c>
      <c r="DY266" s="24">
        <v>-0.83678351913877824</v>
      </c>
      <c r="DZ266" s="25">
        <v>0.74115819234503622</v>
      </c>
      <c r="EA266" s="25">
        <v>-0.93987248253326428</v>
      </c>
      <c r="EB266" s="25">
        <v>1.0154428630692407</v>
      </c>
      <c r="EC266" s="18">
        <f t="shared" si="513"/>
        <v>13.769703964302767</v>
      </c>
      <c r="ED266" s="18">
        <f t="shared" si="514"/>
        <v>17.062517338935592</v>
      </c>
      <c r="EE266" s="18">
        <f>IF(ISNUMBER(EC266),EE265+EC266*0.5,IF(ISNUMBER(EC467),0,""))</f>
        <v>837.86299746322777</v>
      </c>
      <c r="EF266" s="18">
        <f>IF(ISNUMBER(ED266),EF265+ED266*0.5,IF(ISNUMBER(ED467),0,""))</f>
        <v>956.82657662384065</v>
      </c>
      <c r="EG266" s="18">
        <f>IF(ISNUMBER(EE266), EE266*COS(RADIANS(-$C266+Графики!$B$3))+EF266*SIN(RADIANS(-$C266+Графики!$B$3)),"")</f>
        <v>837.86299746322777</v>
      </c>
      <c r="EH266" s="19">
        <f>IF(ISNUMBER(EE266), EE266*COS(RADIANS(-$C266+Графики!$B$5))+EF266*SIN(RADIANS(-$C266+Графики!$B$5)),"")</f>
        <v>956.82657662384065</v>
      </c>
      <c r="EI266" s="24">
        <v>-0.77163146707439945</v>
      </c>
      <c r="EJ266" s="25">
        <v>0.67682224277346237</v>
      </c>
      <c r="EK266" s="25">
        <v>-0.9738181723074667</v>
      </c>
      <c r="EL266" s="25">
        <v>0.94150274648415511</v>
      </c>
      <c r="EM266" s="18">
        <f t="shared" si="515"/>
        <v>12.639806559748529</v>
      </c>
      <c r="EN266" s="18">
        <f t="shared" si="516"/>
        <v>16.71354989995465</v>
      </c>
      <c r="EO266" s="18">
        <f>IF(ISNUMBER(EM266),EO265+EM266*0.5,IF(ISNUMBER(EM467),0,""))</f>
        <v>845.19692533105433</v>
      </c>
      <c r="EP266" s="18">
        <f>IF(ISNUMBER(EN266),EP265+EN266*0.5,IF(ISNUMBER(EN467),0,""))</f>
        <v>961.04913028634166</v>
      </c>
      <c r="EQ266" s="18">
        <f>IF(ISNUMBER(EO266), EO266*COS(RADIANS(-$C266+Графики!$B$3))+EP266*SIN(RADIANS(-$C266+Графики!$B$3)),"")</f>
        <v>845.19692533105433</v>
      </c>
      <c r="ER266" s="19">
        <f>IF(ISNUMBER(EO266), EO266*COS(RADIANS(-$C266+Графики!$B$5))+EP266*SIN(RADIANS(-$C266+Графики!$B$5)),"")</f>
        <v>961.04913028634166</v>
      </c>
      <c r="ES266" s="24">
        <v>-0.80495199587052113</v>
      </c>
      <c r="ET266" s="25">
        <v>0.72319492909174554</v>
      </c>
      <c r="EU266" s="25">
        <v>-1.0355020598506151</v>
      </c>
      <c r="EV266" s="25">
        <v>0.94288053802350935</v>
      </c>
      <c r="EW266" s="18">
        <f t="shared" si="517"/>
        <v>13.335202387888828</v>
      </c>
      <c r="EX266" s="18">
        <f t="shared" si="518"/>
        <v>17.263787438359401</v>
      </c>
      <c r="EY266" s="18">
        <f>IF(ISNUMBER(EW266),EY265+EW266*0.5,IF(ISNUMBER(EW467),0,""))</f>
        <v>831.14469389431838</v>
      </c>
      <c r="EZ266" s="18">
        <f>IF(ISNUMBER(EX266),EZ265+EX266*0.5,IF(ISNUMBER(EX467),0,""))</f>
        <v>962.63914254372514</v>
      </c>
      <c r="FA266" s="18">
        <f>IF(ISNUMBER(EY266), EY266*COS(RADIANS(-$C266+Графики!$B$3))+EZ266*SIN(RADIANS(-$C266+Графики!$B$3)),"")</f>
        <v>831.14469389431838</v>
      </c>
      <c r="FB266" s="19">
        <f>IF(ISNUMBER(EY266), EY266*COS(RADIANS(-$C266+Графики!$B$5))+EZ266*SIN(RADIANS(-$C266+Графики!$B$5)),"")</f>
        <v>962.63914254372514</v>
      </c>
      <c r="FC266" s="24">
        <v>-0.6880343921146842</v>
      </c>
      <c r="FD266" s="25">
        <v>0.75739566836611238</v>
      </c>
      <c r="FE266" s="25">
        <v>-0.95706515333462971</v>
      </c>
      <c r="FF266" s="25">
        <v>1.0299032795803289</v>
      </c>
      <c r="FG266" s="18">
        <f t="shared" si="519"/>
        <v>12.613422344796319</v>
      </c>
      <c r="FH266" s="18">
        <f t="shared" si="520"/>
        <v>17.338701768903853</v>
      </c>
      <c r="FI266" s="18">
        <f>IF(ISNUMBER(FG266),FI265+FG266*0.5,IF(ISNUMBER(FG467),0,""))</f>
        <v>839.0513763624167</v>
      </c>
      <c r="FJ266" s="18">
        <f>IF(ISNUMBER(FH266),FJ265+FH266*0.5,IF(ISNUMBER(FH467),0,""))</f>
        <v>961.61170068272406</v>
      </c>
      <c r="FK266" s="18">
        <f>IF(ISNUMBER(FI266), FI266*COS(RADIANS(-$C266+Графики!$B$3))+FJ266*SIN(RADIANS(-$C266+Графики!$B$3)),"")</f>
        <v>839.0513763624167</v>
      </c>
      <c r="FL266" s="19">
        <f>IF(ISNUMBER(FI266), FI266*COS(RADIANS(-$C266+Графики!$B$5))+FJ266*SIN(RADIANS(-$C266+Графики!$B$5)),"")</f>
        <v>961.61170068272406</v>
      </c>
      <c r="FM266" s="24">
        <v>-0.71290197509701103</v>
      </c>
      <c r="FN266" s="25">
        <v>0.79692019626399624</v>
      </c>
      <c r="FO266" s="25">
        <v>-1.0778546384739829</v>
      </c>
      <c r="FP266" s="25">
        <v>0.90101810805276406</v>
      </c>
      <c r="FQ266" s="18">
        <f t="shared" si="521"/>
        <v>13.17530279474822</v>
      </c>
      <c r="FR266" s="18">
        <f t="shared" si="522"/>
        <v>17.268064154652432</v>
      </c>
      <c r="FS266" s="18">
        <f>IF(ISNUMBER(FQ266),FS265+FQ266*0.5,IF(ISNUMBER(FQ467),0,""))</f>
        <v>844.69756084022811</v>
      </c>
      <c r="FT266" s="18">
        <f>IF(ISNUMBER(FR266),FT265+FR266*0.5,IF(ISNUMBER(FR467),0,""))</f>
        <v>955.66590037381968</v>
      </c>
      <c r="FU266" s="18">
        <f>IF(ISNUMBER(FS266), FS266*COS(RADIANS(-$C266+Графики!$B$3))+FT266*SIN(RADIANS(-$C266+Графики!$B$3)),"")</f>
        <v>844.69756084022811</v>
      </c>
      <c r="FV266" s="19">
        <f>IF(ISNUMBER(FS266), FS266*COS(RADIANS(-$C266+Графики!$B$5))+FT266*SIN(RADIANS(-$C266+Графики!$B$5)),"")</f>
        <v>955.66590037381968</v>
      </c>
      <c r="FW266" s="24">
        <v>-0.83728263822127469</v>
      </c>
      <c r="FX266" s="25">
        <v>0.67979023177631415</v>
      </c>
      <c r="FY266" s="25">
        <v>-1.0303614264530756</v>
      </c>
      <c r="FZ266" s="25">
        <v>0.92346015642147672</v>
      </c>
      <c r="GA266" s="18">
        <f t="shared" si="523"/>
        <v>13.238571558385063</v>
      </c>
      <c r="GB266" s="18">
        <f t="shared" si="524"/>
        <v>17.049483696216186</v>
      </c>
      <c r="GC266" s="18">
        <f>IF(ISNUMBER(GA266),GC265+GA266*0.5,IF(ISNUMBER(GA467),0,""))</f>
        <v>849.40600801343635</v>
      </c>
      <c r="GD266" s="18">
        <f>IF(ISNUMBER(GB266),GD265+GB266*0.5,IF(ISNUMBER(GB467),0,""))</f>
        <v>944.1714568007169</v>
      </c>
      <c r="GE266" s="18">
        <f>IF(ISNUMBER(GC266), GC266*COS(RADIANS(-$C266+Графики!$B$3))+GD266*SIN(RADIANS(-$C266+Графики!$B$3)),"")</f>
        <v>849.40600801343635</v>
      </c>
      <c r="GF266" s="19">
        <f>IF(ISNUMBER(GC266), GC266*COS(RADIANS(-$C266+Графики!$B$5))+GD266*SIN(RADIANS(-$C266+Графики!$B$5)),"")</f>
        <v>944.1714568007169</v>
      </c>
      <c r="GG266" s="24">
        <v>-0.69282402698092371</v>
      </c>
      <c r="GH266" s="25">
        <v>0.73053301483865696</v>
      </c>
      <c r="GI266" s="25">
        <v>-1.1139965790634914</v>
      </c>
      <c r="GJ266" s="25">
        <v>0.94459577997543753</v>
      </c>
      <c r="GK266" s="18">
        <f t="shared" si="525"/>
        <v>12.420814009889543</v>
      </c>
      <c r="GL266" s="18">
        <f t="shared" si="526"/>
        <v>17.963641048754614</v>
      </c>
      <c r="GM266" s="18">
        <f>IF(ISNUMBER(GK266),GM265+GK266*0.5,IF(ISNUMBER(GK467),0,""))</f>
        <v>845.42679896912125</v>
      </c>
      <c r="GN266" s="18">
        <f>IF(ISNUMBER(GL266),GN265+GL266*0.5,IF(ISNUMBER(GL467),0,""))</f>
        <v>963.25705301822188</v>
      </c>
      <c r="GO266" s="18">
        <f>IF(ISNUMBER(GM266), GM266*COS(RADIANS(-$C266+Графики!$B$3))+GN266*SIN(RADIANS(-$C266+Графики!$B$3)),"")</f>
        <v>845.42679896912125</v>
      </c>
      <c r="GP266" s="19">
        <f>IF(ISNUMBER(GM266), GM266*COS(RADIANS(-$C266+Графики!$B$5))+GN266*SIN(RADIANS(-$C266+Графики!$B$5)),"")</f>
        <v>963.25705301822188</v>
      </c>
      <c r="GQ266" s="24">
        <v>-0.74674466317742183</v>
      </c>
      <c r="GR266" s="25">
        <v>0.76702341506453564</v>
      </c>
      <c r="GS266" s="25">
        <v>-1.1214760167071673</v>
      </c>
      <c r="GT266" s="25">
        <v>0.91247137446570192</v>
      </c>
      <c r="GU266" s="18">
        <f t="shared" si="527"/>
        <v>13.209734331604023</v>
      </c>
      <c r="GV266" s="18">
        <f t="shared" si="528"/>
        <v>17.748607421500747</v>
      </c>
      <c r="GW266" s="18">
        <f>IF(ISNUMBER(GU266),GW265+GU266*0.5,IF(ISNUMBER(GU467),0,""))</f>
        <v>842.19928911113232</v>
      </c>
      <c r="GX266" s="18">
        <f>IF(ISNUMBER(GV266),GX265+GV266*0.5,IF(ISNUMBER(GV467),0,""))</f>
        <v>960.55676403457517</v>
      </c>
      <c r="GY266" s="18">
        <f>IF(ISNUMBER(GW266), GW266*COS(RADIANS(-$C266+Графики!$B$3))+GX266*SIN(RADIANS(-$C266+Графики!$B$3)),"")</f>
        <v>842.19928911113232</v>
      </c>
      <c r="GZ266" s="19">
        <f>IF(ISNUMBER(GW266), GW266*COS(RADIANS(-$C266+Графики!$B$5))+GX266*SIN(RADIANS(-$C266+Графики!$B$5)),"")</f>
        <v>960.55676403457517</v>
      </c>
      <c r="HA266" s="24">
        <v>-0.7938076861507708</v>
      </c>
      <c r="HB266" s="25">
        <v>0.74566390743064093</v>
      </c>
      <c r="HC266" s="25">
        <v>-1.0456938847222501</v>
      </c>
      <c r="HD266" s="25">
        <v>0.9851103483525222</v>
      </c>
      <c r="HE266" s="18">
        <f t="shared" si="529"/>
        <v>13.434019912237984</v>
      </c>
      <c r="HF266" s="18">
        <f t="shared" si="530"/>
        <v>17.721182506589255</v>
      </c>
      <c r="HG266" s="18">
        <f>IF(ISNUMBER(HE266),HG265+HE266*0.5,IF(ISNUMBER(HE467),0,""))</f>
        <v>846.44134021739103</v>
      </c>
      <c r="HH266" s="18">
        <f>IF(ISNUMBER(HF266),HH265+HF266*0.5,IF(ISNUMBER(HF467),0,""))</f>
        <v>952.83966040131031</v>
      </c>
      <c r="HI266" s="18">
        <f>IF(ISNUMBER(HG266), HG266*COS(RADIANS(-$C266+Графики!$B$3))+HH266*SIN(RADIANS(-$C266+Графики!$B$3)),"")</f>
        <v>846.44134021739103</v>
      </c>
      <c r="HJ266" s="19">
        <f>IF(ISNUMBER(HG266), HG266*COS(RADIANS(-$C266+Графики!$B$5))+HH266*SIN(RADIANS(-$C266+Графики!$B$5)),"")</f>
        <v>952.83966040131031</v>
      </c>
      <c r="HK266" s="24">
        <v>-0.83841775980991295</v>
      </c>
      <c r="HL266" s="25">
        <v>0.74123065004292987</v>
      </c>
      <c r="HM266" s="25">
        <v>-1.0537276369982536</v>
      </c>
      <c r="HN266" s="25">
        <v>0.89525784157943866</v>
      </c>
      <c r="HO266" s="18">
        <f t="shared" si="531"/>
        <v>13.784596303683907</v>
      </c>
      <c r="HP266" s="18">
        <f t="shared" si="532"/>
        <v>17.007286843899319</v>
      </c>
      <c r="HQ266" s="18">
        <f>IF(ISNUMBER(HO266),HQ265+HO266*0.5,IF(ISNUMBER(HO467),0,""))</f>
        <v>844.11435046170209</v>
      </c>
      <c r="HR266" s="18">
        <f>IF(ISNUMBER(HP266),HR265+HP266*0.5,IF(ISNUMBER(HP467),0,""))</f>
        <v>969.26062405593882</v>
      </c>
      <c r="HS266" s="18">
        <f>IF(ISNUMBER(HQ266), HQ266*COS(RADIANS(-$C266+Графики!$B$3))+HR266*SIN(RADIANS(-$C266+Графики!$B$3)),"")</f>
        <v>844.11435046170209</v>
      </c>
      <c r="HT266" s="19">
        <f>IF(ISNUMBER(HQ266), HQ266*COS(RADIANS(-$C266+Графики!$B$5))+HR266*SIN(RADIANS(-$C266+Графики!$B$5)),"")</f>
        <v>969.26062405593882</v>
      </c>
      <c r="HU266" s="24">
        <v>-0.68388205605354324</v>
      </c>
      <c r="HV266" s="25">
        <v>0.66665410349914411</v>
      </c>
      <c r="HW266" s="25">
        <v>-0.95973512641423075</v>
      </c>
      <c r="HX266" s="25">
        <v>0.98775939325498074</v>
      </c>
      <c r="HY266" s="18">
        <f t="shared" si="533"/>
        <v>11.785378486685639</v>
      </c>
      <c r="HZ266" s="18">
        <f t="shared" si="534"/>
        <v>16.994277653325614</v>
      </c>
      <c r="IA266" s="18">
        <f>IF(ISNUMBER(HY266),IA265+HY266*0.5,IF(ISNUMBER(HY467),0,""))</f>
        <v>843.63054666182836</v>
      </c>
      <c r="IB266" s="18">
        <f>IF(ISNUMBER(HZ266),IB265+HZ266*0.5,IF(ISNUMBER(HZ467),0,""))</f>
        <v>949.3291994753082</v>
      </c>
      <c r="IC266" s="18">
        <f>IF(ISNUMBER(IA266), IA266*COS(RADIANS(-$C266+Графики!$B$3))+IB266*SIN(RADIANS(-$C266+Графики!$B$3)),"")</f>
        <v>843.63054666182836</v>
      </c>
      <c r="ID266" s="19">
        <f>IF(ISNUMBER(IA266), IA266*COS(RADIANS(-$C266+Графики!$B$5))+IB266*SIN(RADIANS(-$C266+Графики!$B$5)),"")</f>
        <v>949.3291994753082</v>
      </c>
      <c r="IE266" s="24">
        <v>-0.72609960900545634</v>
      </c>
      <c r="IF266" s="25">
        <v>0.78533565902284719</v>
      </c>
      <c r="IG266" s="25">
        <v>-1.0220028380901514</v>
      </c>
      <c r="IH266" s="25">
        <v>0.85711119135421698</v>
      </c>
      <c r="II266" s="18">
        <f t="shared" si="535"/>
        <v>13.189378495591166</v>
      </c>
      <c r="IJ266" s="18">
        <f t="shared" si="536"/>
        <v>16.39762848972472</v>
      </c>
      <c r="IK266" s="18">
        <f>IF(ISNUMBER(II266),IK265+II266*0.5,IF(ISNUMBER(II467),0,""))</f>
        <v>838.66278490257275</v>
      </c>
      <c r="IL266" s="18">
        <f>IF(ISNUMBER(IJ266),IL265+IJ266*0.5,IF(ISNUMBER(IJ467),0,""))</f>
        <v>950.96471720588477</v>
      </c>
      <c r="IM266" s="18">
        <f>IF(ISNUMBER(IK266), IK266*COS(RADIANS(-$C266+Графики!$B$3))+IL266*SIN(RADIANS(-$C266+Графики!$B$3)),"")</f>
        <v>838.66278490257275</v>
      </c>
      <c r="IN266" s="19">
        <f>IF(ISNUMBER(IK266), IK266*COS(RADIANS(-$C266+Графики!$B$5))+IL266*SIN(RADIANS(-$C266+Графики!$B$5)),"")</f>
        <v>950.96471720588477</v>
      </c>
      <c r="IO266" s="24">
        <v>-0.71451620109981751</v>
      </c>
      <c r="IP266" s="25">
        <v>0.78179709136706399</v>
      </c>
      <c r="IQ266" s="25">
        <v>-1.0249564802474083</v>
      </c>
      <c r="IR266" s="25">
        <v>0.99703329540510766</v>
      </c>
      <c r="IS266" s="18">
        <f t="shared" si="537"/>
        <v>13.057425728374181</v>
      </c>
      <c r="IT266" s="18">
        <f t="shared" si="538"/>
        <v>17.644273881382322</v>
      </c>
      <c r="IU266" s="18">
        <f>IF(ISNUMBER(IS266),IU265+IS266*0.5,IF(ISNUMBER(IS467),0,""))</f>
        <v>833.54594513576581</v>
      </c>
      <c r="IV266" s="18">
        <f>IF(ISNUMBER(IT266),IV265+IT266*0.5,IF(ISNUMBER(IT467),0,""))</f>
        <v>960.32417342620113</v>
      </c>
      <c r="IW266" s="18">
        <f>IF(ISNUMBER(IU266), IU266*COS(RADIANS(-$C266+Графики!$B$3))+IV266*SIN(RADIANS(-$C266+Графики!$B$3)),"")</f>
        <v>833.54594513576581</v>
      </c>
      <c r="IX266" s="19">
        <f>IF(ISNUMBER(IU266), IU266*COS(RADIANS(-$C266+Графики!$B$5))+IV266*SIN(RADIANS(-$C266+Графики!$B$5)),"")</f>
        <v>960.32417342620113</v>
      </c>
    </row>
    <row r="267" spans="1:258" s="88" customFormat="1" x14ac:dyDescent="0.25">
      <c r="A267" s="44">
        <v>267</v>
      </c>
      <c r="B267" s="50">
        <v>0</v>
      </c>
      <c r="C267" s="11">
        <f>IF(Графики!$A$7="Расчитывать с учетом закручивания скважины",B267,0)</f>
        <v>0</v>
      </c>
      <c r="D267" s="47">
        <v>132</v>
      </c>
      <c r="E267" s="34">
        <f>IF(ISNUMBER(INDEX($I$1:$IX$303,$A267,E$1) ),INDEX($I$1:$IX$303,$A267,E$1),0)</f>
        <v>12.806328662973906</v>
      </c>
      <c r="F267" s="35">
        <f>IF(ISNUMBER(INDEX($I$1:$IX$303,$A267,F$1) ),INDEX($I$1:$IX$303,$A267,F$1),0)</f>
        <v>19.52307345056936</v>
      </c>
      <c r="G267" s="35">
        <f>IF(ISNUMBER(INDEX($I$1:$IX$303,$A267,G$1) ),INDEX($I$1:$IX$303,$A267,G$1)-$G$305,0)</f>
        <v>-128.71698208718294</v>
      </c>
      <c r="H267" s="36">
        <f>IF(ISNUMBER(INDEX($I$1:$IX$303,$A267,H$1) ),INDEX($I$1:$IX$303,$A267,H$1)-$H$305,0)</f>
        <v>-180.67912457539501</v>
      </c>
      <c r="I267" s="29">
        <v>-0.73746368468072188</v>
      </c>
      <c r="J267" s="25">
        <v>0.73007359726307375</v>
      </c>
      <c r="K267" s="25">
        <v>-1.0777761566018909</v>
      </c>
      <c r="L267" s="25">
        <v>1.1595454084331798</v>
      </c>
      <c r="M267" s="18">
        <f t="shared" si="489"/>
        <v>12.806328662973906</v>
      </c>
      <c r="N267" s="18">
        <f t="shared" si="490"/>
        <v>19.52307345056936</v>
      </c>
      <c r="O267" s="18">
        <f>IF(ISNUMBER(M267),O266+M267*0.5,IF(ISNUMBER(M468),0,""))</f>
        <v>849.19917380223171</v>
      </c>
      <c r="P267" s="18">
        <f>IF(ISNUMBER(N267),P266+N267*0.5,IF(ISNUMBER(N468),0,""))</f>
        <v>974.75053890864251</v>
      </c>
      <c r="Q267" s="18">
        <f>IF(ISNUMBER(O267), O267*COS(RADIANS(-$C267+Графики!$B$3))+P267*SIN(RADIANS(-$C267+Графики!$B$3)),"")</f>
        <v>849.19917380223171</v>
      </c>
      <c r="R267" s="19">
        <f>IF(ISNUMBER(O267), O267*COS(RADIANS(-$C267+Графики!$B$5))+P267*SIN(RADIANS(-$C267+Графики!$B$5)),"")</f>
        <v>974.75053890864251</v>
      </c>
      <c r="S267" s="29">
        <v>-0.80455812362694878</v>
      </c>
      <c r="T267" s="25">
        <v>0.81249664868245774</v>
      </c>
      <c r="U267" s="25">
        <v>-1.1132414983860888</v>
      </c>
      <c r="V267" s="25">
        <v>1.1262315776168277</v>
      </c>
      <c r="W267" s="18">
        <f t="shared" si="491"/>
        <v>14.11099664150294</v>
      </c>
      <c r="X267" s="18">
        <f t="shared" si="492"/>
        <v>19.541845343787049</v>
      </c>
      <c r="Y267" s="18">
        <f>IF(ISNUMBER(W267),Y266+W267*0.5,IF(ISNUMBER(W468),0,""))</f>
        <v>848.01967954185955</v>
      </c>
      <c r="Z267" s="18">
        <f>IF(ISNUMBER(X267),Z266+X267*0.5,IF(ISNUMBER(X468),0,""))</f>
        <v>972.97864071551419</v>
      </c>
      <c r="AA267" s="18">
        <f>IF(ISNUMBER(Y267), Y267*COS(RADIANS(-$C267+Графики!$B$3))+Z267*SIN(RADIANS(-$C267+Графики!$B$3)),"")</f>
        <v>848.01967954185955</v>
      </c>
      <c r="AB267" s="18">
        <f>IF(ISNUMBER(Y267), Y267*COS(RADIANS(-$C267+Графики!$B$5))+Z267*SIN(RADIANS(-$C267+Графики!$B$5)),"")</f>
        <v>972.97864071551419</v>
      </c>
      <c r="AC267" s="24">
        <v>-0.84122031964133559</v>
      </c>
      <c r="AD267" s="25">
        <v>0.70118414187063427</v>
      </c>
      <c r="AE267" s="25">
        <v>-1.1850829499673701</v>
      </c>
      <c r="AF267" s="25">
        <v>1.0013383410965631</v>
      </c>
      <c r="AG267" s="18">
        <f t="shared" si="493"/>
        <v>13.459611699167446</v>
      </c>
      <c r="AH267" s="18">
        <f t="shared" si="494"/>
        <v>19.078967513119949</v>
      </c>
      <c r="AI267" s="18">
        <f>IF(ISNUMBER(AG267),AI266+AG267*0.5,IF(ISNUMBER(AG468),0,""))</f>
        <v>846.10234203115419</v>
      </c>
      <c r="AJ267" s="18">
        <f>IF(ISNUMBER(AH267),AJ266+AH267*0.5,IF(ISNUMBER(AH468),0,""))</f>
        <v>972.73821793724585</v>
      </c>
      <c r="AK267" s="18">
        <f>IF(ISNUMBER(AI267), AI267*COS(RADIANS(-$C267+Графики!$B$3))+AJ267*SIN(RADIANS(-$C267+Графики!$B$3)),"")</f>
        <v>846.10234203115419</v>
      </c>
      <c r="AL267" s="19">
        <f>IF(ISNUMBER(AI267), AI267*COS(RADIANS(-$C267+Графики!$B$5))+AJ267*SIN(RADIANS(-$C267+Графики!$B$5)),"")</f>
        <v>972.73821793724585</v>
      </c>
      <c r="AM267" s="24">
        <v>-0.77051992999710972</v>
      </c>
      <c r="AN267" s="25">
        <v>0.72658282691188036</v>
      </c>
      <c r="AO267" s="25">
        <v>-1.1144493145474799</v>
      </c>
      <c r="AP267" s="25">
        <v>1.1680643222086333</v>
      </c>
      <c r="AQ267" s="18">
        <f t="shared" si="495"/>
        <v>13.064314517653456</v>
      </c>
      <c r="AR267" s="18">
        <f t="shared" si="496"/>
        <v>19.917371980484081</v>
      </c>
      <c r="AS267" s="18">
        <f>IF(ISNUMBER(AQ267),AS266+AQ267*0.5,IF(ISNUMBER(AQ468),0,""))</f>
        <v>838.91602035974802</v>
      </c>
      <c r="AT267" s="18">
        <f>IF(ISNUMBER(AR267),AT266+AR267*0.5,IF(ISNUMBER(AR468),0,""))</f>
        <v>962.98917588006623</v>
      </c>
      <c r="AU267" s="18">
        <f>IF(ISNUMBER(AS267), AS267*COS(RADIANS(-$C267+Графики!$B$3))+AT267*SIN(RADIANS(-$C267+Графики!$B$3)),"")</f>
        <v>838.91602035974802</v>
      </c>
      <c r="AV267" s="19">
        <f>IF(ISNUMBER(AS267), AS267*COS(RADIANS(-$C267+Графики!$B$5))+AT267*SIN(RADIANS(-$C267+Графики!$B$5)),"")</f>
        <v>962.98917588006623</v>
      </c>
      <c r="AW267" s="24">
        <v>-0.77259787401071345</v>
      </c>
      <c r="AX267" s="25">
        <v>0.82867805367988401</v>
      </c>
      <c r="AY267" s="25">
        <v>-1.2158347862387411</v>
      </c>
      <c r="AZ267" s="25">
        <v>1.1349384927101376</v>
      </c>
      <c r="BA267" s="18">
        <f t="shared" si="497"/>
        <v>13.973313822535479</v>
      </c>
      <c r="BB267" s="18">
        <f t="shared" si="498"/>
        <v>20.512927997941308</v>
      </c>
      <c r="BC267" s="18">
        <f>IF(ISNUMBER(BA267),BC266+BA267*0.5,IF(ISNUMBER(BA468),0,""))</f>
        <v>838.1370358756709</v>
      </c>
      <c r="BD267" s="18">
        <f>IF(ISNUMBER(BB267),BD266+BB267*0.5,IF(ISNUMBER(BB468),0,""))</f>
        <v>967.72180250467238</v>
      </c>
      <c r="BE267" s="18">
        <f>IF(ISNUMBER(BC267), BC267*COS(RADIANS(-$C267+Графики!$B$3))+BD267*SIN(RADIANS(-$C267+Графики!$B$3)),"")</f>
        <v>838.1370358756709</v>
      </c>
      <c r="BF267" s="19">
        <f>IF(ISNUMBER(BC267), BC267*COS(RADIANS(-$C267+Графики!$B$5))+BD267*SIN(RADIANS(-$C267+Графики!$B$5)),"")</f>
        <v>967.72180250467238</v>
      </c>
      <c r="BG267" s="24">
        <v>-0.80673776107628992</v>
      </c>
      <c r="BH267" s="25">
        <v>0.76059715807367323</v>
      </c>
      <c r="BI267" s="25">
        <v>-1.0925766582468746</v>
      </c>
      <c r="BJ267" s="25">
        <v>1.0643524806794331</v>
      </c>
      <c r="BK267" s="18">
        <f t="shared" si="499"/>
        <v>13.677150956284461</v>
      </c>
      <c r="BL267" s="18">
        <f t="shared" si="500"/>
        <v>18.8216461509972</v>
      </c>
      <c r="BM267" s="18">
        <f>IF(ISNUMBER(BK267),BM266+BK267*0.5,IF(ISNUMBER(BK468),0,""))</f>
        <v>846.79832755854306</v>
      </c>
      <c r="BN267" s="18">
        <f>IF(ISNUMBER(BL267),BN266+BL267*0.5,IF(ISNUMBER(BL468),0,""))</f>
        <v>957.34724947319182</v>
      </c>
      <c r="BO267" s="18">
        <f>IF(ISNUMBER(BM267), BM267*COS(RADIANS(-$C267+Графики!$B$3))+BN267*SIN(RADIANS(-$C267+Графики!$B$3)),"")</f>
        <v>846.79832755854306</v>
      </c>
      <c r="BP267" s="19">
        <f>IF(ISNUMBER(BM267), BM267*COS(RADIANS(-$C267+Графики!$B$5))+BN267*SIN(RADIANS(-$C267+Графики!$B$5)),"")</f>
        <v>957.34724947319182</v>
      </c>
      <c r="BQ267" s="24">
        <v>-0.80555537350898931</v>
      </c>
      <c r="BR267" s="25">
        <v>0.85179396125456741</v>
      </c>
      <c r="BS267" s="25">
        <v>-1.1624350148321976</v>
      </c>
      <c r="BT267" s="25">
        <v>1.1594137644189799</v>
      </c>
      <c r="BU267" s="18">
        <f t="shared" si="501"/>
        <v>14.462597143893552</v>
      </c>
      <c r="BV267" s="18">
        <f t="shared" si="502"/>
        <v>20.260566581015244</v>
      </c>
      <c r="BW267" s="18">
        <f>IF(ISNUMBER(BU267),BW266+BU267*0.5,IF(ISNUMBER(BU468),0,""))</f>
        <v>850.5364404140704</v>
      </c>
      <c r="BX267" s="18">
        <f>IF(ISNUMBER(BV267),BX266+BV267*0.5,IF(ISNUMBER(BV468),0,""))</f>
        <v>968.30451911174953</v>
      </c>
      <c r="BY267" s="18">
        <f>IF(ISNUMBER(BW267), BW267*COS(RADIANS(-$C267+Графики!$B$3))+BX267*SIN(RADIANS(-$C267+Графики!$B$3)),"")</f>
        <v>850.5364404140704</v>
      </c>
      <c r="BZ267" s="19">
        <f>IF(ISNUMBER(BW267), BW267*COS(RADIANS(-$C267+Графики!$B$5))+BX267*SIN(RADIANS(-$C267+Графики!$B$5)),"")</f>
        <v>968.30451911174953</v>
      </c>
      <c r="CA267" s="29">
        <v>-0.82765893131516499</v>
      </c>
      <c r="CB267" s="25">
        <v>0.79683063103704432</v>
      </c>
      <c r="CC267" s="25">
        <v>-1.1315390586933749</v>
      </c>
      <c r="CD267" s="25">
        <v>1.0441752692989474</v>
      </c>
      <c r="CE267" s="18">
        <f t="shared" si="503"/>
        <v>14.175870934618235</v>
      </c>
      <c r="CF267" s="18">
        <f t="shared" si="504"/>
        <v>18.985548557934081</v>
      </c>
      <c r="CG267" s="18">
        <f>IF(ISNUMBER(CE267),CG266+CE267*0.5,IF(ISNUMBER(CE468),0,""))</f>
        <v>856.43467468100323</v>
      </c>
      <c r="CH267" s="18">
        <f>IF(ISNUMBER(CF267),CH266+CF267*0.5,IF(ISNUMBER(CF468),0,""))</f>
        <v>979.39827635241568</v>
      </c>
      <c r="CI267" s="18">
        <f>IF(ISNUMBER(CG267), CG267*COS(RADIANS(-$C267+Графики!$B$3))+CH267*SIN(RADIANS(-$C267+Графики!$B$3)),"")</f>
        <v>856.43467468100323</v>
      </c>
      <c r="CJ267" s="19">
        <f>IF(ISNUMBER(CG267), CG267*COS(RADIANS(-$C267+Графики!$B$5))+CH267*SIN(RADIANS(-$C267+Графики!$B$5)),"")</f>
        <v>979.39827635241568</v>
      </c>
      <c r="CK267" s="24">
        <v>-0.79574147574662213</v>
      </c>
      <c r="CL267" s="25">
        <v>0.81651249682737914</v>
      </c>
      <c r="CM267" s="25">
        <v>-1.0813974739821635</v>
      </c>
      <c r="CN267" s="25">
        <v>1.0020406288848882</v>
      </c>
      <c r="CO267" s="18">
        <f t="shared" si="505"/>
        <v>14.069105919342421</v>
      </c>
      <c r="CP267" s="18">
        <f t="shared" si="506"/>
        <v>18.180425656357812</v>
      </c>
      <c r="CQ267" s="18">
        <f>IF(ISNUMBER(CO267),CQ266+CO267*0.5,IF(ISNUMBER(CO468),0,""))</f>
        <v>850.64443738957777</v>
      </c>
      <c r="CR267" s="18">
        <f>IF(ISNUMBER(CP267),CR266+CP267*0.5,IF(ISNUMBER(CP468),0,""))</f>
        <v>972.38307706616979</v>
      </c>
      <c r="CS267" s="18">
        <f>IF(ISNUMBER(CQ267), CQ267*COS(RADIANS(-$C267+Графики!$B$3))+CR267*SIN(RADIANS(-$C267+Графики!$B$3)),"")</f>
        <v>850.64443738957777</v>
      </c>
      <c r="CT267" s="19">
        <f>IF(ISNUMBER(CQ267), CQ267*COS(RADIANS(-$C267+Графики!$B$5))+CR267*SIN(RADIANS(-$C267+Графики!$B$5)),"")</f>
        <v>972.38307706616979</v>
      </c>
      <c r="CU267" s="24">
        <v>-0.92996768736702862</v>
      </c>
      <c r="CV267" s="25">
        <v>0.74213238485728383</v>
      </c>
      <c r="CW267" s="25">
        <v>-1.1465778802104951</v>
      </c>
      <c r="CX267" s="25">
        <v>1.1740735472516697</v>
      </c>
      <c r="CY267" s="18">
        <f t="shared" si="507"/>
        <v>14.591308028468124</v>
      </c>
      <c r="CZ267" s="18">
        <f t="shared" si="508"/>
        <v>20.25011985919841</v>
      </c>
      <c r="DA267" s="18">
        <f>IF(ISNUMBER(CY267),DA266+CY267*0.5,IF(ISNUMBER(CY468),0,""))</f>
        <v>847.1719943924204</v>
      </c>
      <c r="DB267" s="18">
        <f>IF(ISNUMBER(CZ267),DB266+CZ267*0.5,IF(ISNUMBER(CZ468),0,""))</f>
        <v>973.14741657507568</v>
      </c>
      <c r="DC267" s="18">
        <f>IF(ISNUMBER(DA267), DA267*COS(RADIANS(-$C267+Графики!$B$3))+DB267*SIN(RADIANS(-$C267+Графики!$B$3)),"")</f>
        <v>847.1719943924204</v>
      </c>
      <c r="DD267" s="19">
        <f>IF(ISNUMBER(DA267), DA267*COS(RADIANS(-$C267+Графики!$B$5))+DB267*SIN(RADIANS(-$C267+Графики!$B$5)),"")</f>
        <v>973.14741657507568</v>
      </c>
      <c r="DE267" s="24">
        <v>-0.78098733576464263</v>
      </c>
      <c r="DF267" s="25">
        <v>0.89282143699385663</v>
      </c>
      <c r="DG267" s="25">
        <v>-1.1673404770812876</v>
      </c>
      <c r="DH267" s="25">
        <v>1.0799000745273108</v>
      </c>
      <c r="DI267" s="18">
        <f t="shared" si="509"/>
        <v>14.606217664540333</v>
      </c>
      <c r="DJ267" s="18">
        <f t="shared" si="510"/>
        <v>19.609616366743513</v>
      </c>
      <c r="DK267" s="18">
        <f>IF(ISNUMBER(DI267),DK266+DI267*0.5,IF(ISNUMBER(DI468),0,""))</f>
        <v>837.76524072019288</v>
      </c>
      <c r="DL267" s="18">
        <f>IF(ISNUMBER(DJ267),DL266+DJ267*0.5,IF(ISNUMBER(DJ468),0,""))</f>
        <v>972.02215740988481</v>
      </c>
      <c r="DM267" s="18">
        <f>IF(ISNUMBER(DK267), DK267*COS(RADIANS(-$C267+Графики!$B$3))+DL267*SIN(RADIANS(-$C267+Графики!$B$3)),"")</f>
        <v>837.76524072019288</v>
      </c>
      <c r="DN267" s="19">
        <f>IF(ISNUMBER(DK267), DK267*COS(RADIANS(-$C267+Графики!$B$5))+DL267*SIN(RADIANS(-$C267+Графики!$B$5)),"")</f>
        <v>972.02215740988481</v>
      </c>
      <c r="DO267" s="24">
        <v>-0.78951973189320734</v>
      </c>
      <c r="DP267" s="25">
        <v>0.77974308701099038</v>
      </c>
      <c r="DQ267" s="25">
        <v>-1.0484468555287969</v>
      </c>
      <c r="DR267" s="25">
        <v>1.1489378900580003</v>
      </c>
      <c r="DS267" s="18">
        <f t="shared" si="511"/>
        <v>13.6939734798588</v>
      </c>
      <c r="DT267" s="18">
        <f t="shared" si="512"/>
        <v>19.174624200439887</v>
      </c>
      <c r="DU267" s="18">
        <f>IF(ISNUMBER(DS267),DU266+DS267*0.5,IF(ISNUMBER(DS468),0,""))</f>
        <v>857.23601761555017</v>
      </c>
      <c r="DV267" s="18">
        <f>IF(ISNUMBER(DT267),DV266+DT267*0.5,IF(ISNUMBER(DT468),0,""))</f>
        <v>972.59402023199652</v>
      </c>
      <c r="DW267" s="18">
        <f>IF(ISNUMBER(DU267), DU267*COS(RADIANS(-$C267+Графики!$B$3))+DV267*SIN(RADIANS(-$C267+Графики!$B$3)),"")</f>
        <v>857.23601761555017</v>
      </c>
      <c r="DX267" s="19">
        <f>IF(ISNUMBER(DU267), DU267*COS(RADIANS(-$C267+Графики!$B$5))+DV267*SIN(RADIANS(-$C267+Графики!$B$5)),"")</f>
        <v>972.59402023199652</v>
      </c>
      <c r="DY267" s="24">
        <v>-0.83489933312526987</v>
      </c>
      <c r="DZ267" s="25">
        <v>0.88792124350521606</v>
      </c>
      <c r="EA267" s="25">
        <v>-1.1320442033007436</v>
      </c>
      <c r="EB267" s="25">
        <v>1.0605152523059116</v>
      </c>
      <c r="EC267" s="18">
        <f t="shared" si="513"/>
        <v>15.033879364004147</v>
      </c>
      <c r="ED267" s="18">
        <f t="shared" si="514"/>
        <v>19.132523326360435</v>
      </c>
      <c r="EE267" s="18">
        <f>IF(ISNUMBER(EC267),EE266+EC267*0.5,IF(ISNUMBER(EC468),0,""))</f>
        <v>845.37993714522986</v>
      </c>
      <c r="EF267" s="18">
        <f>IF(ISNUMBER(ED267),EF266+ED267*0.5,IF(ISNUMBER(ED468),0,""))</f>
        <v>966.39283828702082</v>
      </c>
      <c r="EG267" s="18">
        <f>IF(ISNUMBER(EE267), EE267*COS(RADIANS(-$C267+Графики!$B$3))+EF267*SIN(RADIANS(-$C267+Графики!$B$3)),"")</f>
        <v>845.37993714522986</v>
      </c>
      <c r="EH267" s="19">
        <f>IF(ISNUMBER(EE267), EE267*COS(RADIANS(-$C267+Графики!$B$5))+EF267*SIN(RADIANS(-$C267+Графики!$B$5)),"")</f>
        <v>966.39283828702082</v>
      </c>
      <c r="EI267" s="24">
        <v>-0.76327128175292269</v>
      </c>
      <c r="EJ267" s="25">
        <v>0.83881000052492516</v>
      </c>
      <c r="EK267" s="25">
        <v>-1.1594104394594251</v>
      </c>
      <c r="EL267" s="25">
        <v>1.1065499540091606</v>
      </c>
      <c r="EM267" s="18">
        <f t="shared" si="515"/>
        <v>13.980341180628461</v>
      </c>
      <c r="EN267" s="18">
        <f t="shared" si="516"/>
        <v>19.772946130028117</v>
      </c>
      <c r="EO267" s="18">
        <f>IF(ISNUMBER(EM267),EO266+EM267*0.5,IF(ISNUMBER(EM468),0,""))</f>
        <v>852.18709592136861</v>
      </c>
      <c r="EP267" s="18">
        <f>IF(ISNUMBER(EN267),EP266+EN267*0.5,IF(ISNUMBER(EN468),0,""))</f>
        <v>970.93560335135567</v>
      </c>
      <c r="EQ267" s="18">
        <f>IF(ISNUMBER(EO267), EO267*COS(RADIANS(-$C267+Графики!$B$3))+EP267*SIN(RADIANS(-$C267+Графики!$B$3)),"")</f>
        <v>852.18709592136861</v>
      </c>
      <c r="ER267" s="19">
        <f>IF(ISNUMBER(EO267), EO267*COS(RADIANS(-$C267+Графики!$B$5))+EP267*SIN(RADIANS(-$C267+Графики!$B$5)),"")</f>
        <v>970.93560335135567</v>
      </c>
      <c r="ES267" s="24">
        <v>-0.82800709706032138</v>
      </c>
      <c r="ET267" s="25">
        <v>0.70161964151142886</v>
      </c>
      <c r="EU267" s="25">
        <v>-1.1817621965319722</v>
      </c>
      <c r="EV267" s="25">
        <v>1.0105866763211619</v>
      </c>
      <c r="EW267" s="18">
        <f t="shared" si="517"/>
        <v>13.348115048410083</v>
      </c>
      <c r="EX267" s="18">
        <f t="shared" si="518"/>
        <v>19.130685981505255</v>
      </c>
      <c r="EY267" s="18">
        <f>IF(ISNUMBER(EW267),EY266+EW267*0.5,IF(ISNUMBER(EW468),0,""))</f>
        <v>837.81875141852345</v>
      </c>
      <c r="EZ267" s="18">
        <f>IF(ISNUMBER(EX267),EZ266+EX267*0.5,IF(ISNUMBER(EX468),0,""))</f>
        <v>972.20448553447773</v>
      </c>
      <c r="FA267" s="18">
        <f>IF(ISNUMBER(EY267), EY267*COS(RADIANS(-$C267+Графики!$B$3))+EZ267*SIN(RADIANS(-$C267+Графики!$B$3)),"")</f>
        <v>837.81875141852345</v>
      </c>
      <c r="FB267" s="19">
        <f>IF(ISNUMBER(EY267), EY267*COS(RADIANS(-$C267+Графики!$B$5))+EZ267*SIN(RADIANS(-$C267+Графики!$B$5)),"")</f>
        <v>972.20448553447773</v>
      </c>
      <c r="FC267" s="24">
        <v>-0.836073568398085</v>
      </c>
      <c r="FD267" s="25">
        <v>0.79185390827424451</v>
      </c>
      <c r="FE267" s="25">
        <v>-1.0574121880325524</v>
      </c>
      <c r="FF267" s="25">
        <v>1.1211610320950198</v>
      </c>
      <c r="FG267" s="18">
        <f t="shared" si="519"/>
        <v>14.205869375749629</v>
      </c>
      <c r="FH267" s="18">
        <f t="shared" si="520"/>
        <v>19.010492595613563</v>
      </c>
      <c r="FI267" s="18">
        <f>IF(ISNUMBER(FG267),FI266+FG267*0.5,IF(ISNUMBER(FG468),0,""))</f>
        <v>846.15431105029154</v>
      </c>
      <c r="FJ267" s="18">
        <f>IF(ISNUMBER(FH267),FJ266+FH267*0.5,IF(ISNUMBER(FH468),0,""))</f>
        <v>971.11694698053088</v>
      </c>
      <c r="FK267" s="18">
        <f>IF(ISNUMBER(FI267), FI267*COS(RADIANS(-$C267+Графики!$B$3))+FJ267*SIN(RADIANS(-$C267+Графики!$B$3)),"")</f>
        <v>846.15431105029154</v>
      </c>
      <c r="FL267" s="19">
        <f>IF(ISNUMBER(FI267), FI267*COS(RADIANS(-$C267+Графики!$B$5))+FJ267*SIN(RADIANS(-$C267+Графики!$B$5)),"")</f>
        <v>971.11694698053088</v>
      </c>
      <c r="FM267" s="24">
        <v>-0.83139566979040458</v>
      </c>
      <c r="FN267" s="25">
        <v>0.77927273391565099</v>
      </c>
      <c r="FO267" s="25">
        <v>-1.1069362966833336</v>
      </c>
      <c r="FP267" s="25">
        <v>1.1597074110828398</v>
      </c>
      <c r="FQ267" s="18">
        <f t="shared" si="521"/>
        <v>14.05527058884873</v>
      </c>
      <c r="FR267" s="18">
        <f t="shared" si="522"/>
        <v>19.778908006038506</v>
      </c>
      <c r="FS267" s="18">
        <f>IF(ISNUMBER(FQ267),FS266+FQ267*0.5,IF(ISNUMBER(FQ468),0,""))</f>
        <v>851.72519613465249</v>
      </c>
      <c r="FT267" s="18">
        <f>IF(ISNUMBER(FR267),FT266+FR267*0.5,IF(ISNUMBER(FR468),0,""))</f>
        <v>965.55535437683898</v>
      </c>
      <c r="FU267" s="18">
        <f>IF(ISNUMBER(FS267), FS267*COS(RADIANS(-$C267+Графики!$B$3))+FT267*SIN(RADIANS(-$C267+Графики!$B$3)),"")</f>
        <v>851.72519613465249</v>
      </c>
      <c r="FV267" s="19">
        <f>IF(ISNUMBER(FS267), FS267*COS(RADIANS(-$C267+Графики!$B$5))+FT267*SIN(RADIANS(-$C267+Графики!$B$5)),"")</f>
        <v>965.55535437683898</v>
      </c>
      <c r="FW267" s="24">
        <v>-0.84501931167124489</v>
      </c>
      <c r="FX267" s="25">
        <v>0.70313125134541343</v>
      </c>
      <c r="FY267" s="25">
        <v>-1.0868774736942231</v>
      </c>
      <c r="FZ267" s="25">
        <v>1.1890530682779337</v>
      </c>
      <c r="GA267" s="18">
        <f t="shared" si="523"/>
        <v>13.509751335134354</v>
      </c>
      <c r="GB267" s="18">
        <f t="shared" si="524"/>
        <v>19.859935004230923</v>
      </c>
      <c r="GC267" s="18">
        <f>IF(ISNUMBER(GA267),GC266+GA267*0.5,IF(ISNUMBER(GA468),0,""))</f>
        <v>856.1608836810035</v>
      </c>
      <c r="GD267" s="18">
        <f>IF(ISNUMBER(GB267),GD266+GB267*0.5,IF(ISNUMBER(GB468),0,""))</f>
        <v>954.10142430283236</v>
      </c>
      <c r="GE267" s="18">
        <f>IF(ISNUMBER(GC267), GC267*COS(RADIANS(-$C267+Графики!$B$3))+GD267*SIN(RADIANS(-$C267+Графики!$B$3)),"")</f>
        <v>856.1608836810035</v>
      </c>
      <c r="GF267" s="19">
        <f>IF(ISNUMBER(GC267), GC267*COS(RADIANS(-$C267+Графики!$B$5))+GD267*SIN(RADIANS(-$C267+Графики!$B$5)),"")</f>
        <v>954.10142430283236</v>
      </c>
      <c r="GG267" s="24">
        <v>-0.76858485418142986</v>
      </c>
      <c r="GH267" s="25">
        <v>0.86853542978147891</v>
      </c>
      <c r="GI267" s="25">
        <v>-1.0594151836163188</v>
      </c>
      <c r="GJ267" s="25">
        <v>1.0493356603126611</v>
      </c>
      <c r="GK267" s="18">
        <f t="shared" si="525"/>
        <v>14.286083612196659</v>
      </c>
      <c r="GL267" s="18">
        <f t="shared" si="526"/>
        <v>18.401284039074252</v>
      </c>
      <c r="GM267" s="18">
        <f>IF(ISNUMBER(GK267),GM266+GK267*0.5,IF(ISNUMBER(GK468),0,""))</f>
        <v>852.56984077521963</v>
      </c>
      <c r="GN267" s="18">
        <f>IF(ISNUMBER(GL267),GN266+GL267*0.5,IF(ISNUMBER(GL468),0,""))</f>
        <v>972.45769503775898</v>
      </c>
      <c r="GO267" s="18">
        <f>IF(ISNUMBER(GM267), GM267*COS(RADIANS(-$C267+Графики!$B$3))+GN267*SIN(RADIANS(-$C267+Графики!$B$3)),"")</f>
        <v>852.56984077521963</v>
      </c>
      <c r="GP267" s="19">
        <f>IF(ISNUMBER(GM267), GM267*COS(RADIANS(-$C267+Графики!$B$5))+GN267*SIN(RADIANS(-$C267+Графики!$B$5)),"")</f>
        <v>972.45769503775898</v>
      </c>
      <c r="GQ267" s="24">
        <v>-0.76026517481432809</v>
      </c>
      <c r="GR267" s="25">
        <v>0.76535655035253569</v>
      </c>
      <c r="GS267" s="25">
        <v>-1.1612134001566718</v>
      </c>
      <c r="GT267" s="25">
        <v>1.1473754963998051</v>
      </c>
      <c r="GU267" s="18">
        <f t="shared" si="527"/>
        <v>13.313167818741105</v>
      </c>
      <c r="GV267" s="18">
        <f t="shared" si="528"/>
        <v>20.144875892158321</v>
      </c>
      <c r="GW267" s="18">
        <f>IF(ISNUMBER(GU267),GW266+GU267*0.5,IF(ISNUMBER(GU468),0,""))</f>
        <v>848.85587302050283</v>
      </c>
      <c r="GX267" s="18">
        <f>IF(ISNUMBER(GV267),GX266+GV267*0.5,IF(ISNUMBER(GV468),0,""))</f>
        <v>970.62920198065433</v>
      </c>
      <c r="GY267" s="18">
        <f>IF(ISNUMBER(GW267), GW267*COS(RADIANS(-$C267+Графики!$B$3))+GX267*SIN(RADIANS(-$C267+Графики!$B$3)),"")</f>
        <v>848.85587302050283</v>
      </c>
      <c r="GZ267" s="19">
        <f>IF(ISNUMBER(GW267), GW267*COS(RADIANS(-$C267+Графики!$B$5))+GX267*SIN(RADIANS(-$C267+Графики!$B$5)),"")</f>
        <v>970.62920198065433</v>
      </c>
      <c r="HA267" s="24">
        <v>-0.7699926078241669</v>
      </c>
      <c r="HB267" s="25">
        <v>0.82128715282872256</v>
      </c>
      <c r="HC267" s="25">
        <v>-1.0705925995670869</v>
      </c>
      <c r="HD267" s="25">
        <v>1.0033593411838784</v>
      </c>
      <c r="HE267" s="18">
        <f t="shared" si="529"/>
        <v>13.886089272478111</v>
      </c>
      <c r="HF267" s="18">
        <f t="shared" si="530"/>
        <v>18.097656895079009</v>
      </c>
      <c r="HG267" s="18">
        <f>IF(ISNUMBER(HE267),HG266+HE267*0.5,IF(ISNUMBER(HE468),0,""))</f>
        <v>853.38438485363008</v>
      </c>
      <c r="HH267" s="18">
        <f>IF(ISNUMBER(HF267),HH266+HF267*0.5,IF(ISNUMBER(HF468),0,""))</f>
        <v>961.88848884884976</v>
      </c>
      <c r="HI267" s="18">
        <f>IF(ISNUMBER(HG267), HG267*COS(RADIANS(-$C267+Графики!$B$3))+HH267*SIN(RADIANS(-$C267+Графики!$B$3)),"")</f>
        <v>853.38438485363008</v>
      </c>
      <c r="HJ267" s="19">
        <f>IF(ISNUMBER(HG267), HG267*COS(RADIANS(-$C267+Графики!$B$5))+HH267*SIN(RADIANS(-$C267+Графики!$B$5)),"")</f>
        <v>961.88848884884976</v>
      </c>
      <c r="HK267" s="24">
        <v>-0.83644272400302933</v>
      </c>
      <c r="HL267" s="25">
        <v>0.74246548860166561</v>
      </c>
      <c r="HM267" s="25">
        <v>-1.0836449073814423</v>
      </c>
      <c r="HN267" s="25">
        <v>1.0795228353015287</v>
      </c>
      <c r="HO267" s="18">
        <f t="shared" si="531"/>
        <v>13.77813747757385</v>
      </c>
      <c r="HP267" s="18">
        <f t="shared" si="532"/>
        <v>18.876078567189875</v>
      </c>
      <c r="HQ267" s="18">
        <f>IF(ISNUMBER(HO267),HQ266+HO267*0.5,IF(ISNUMBER(HO468),0,""))</f>
        <v>851.00341920048902</v>
      </c>
      <c r="HR267" s="18">
        <f>IF(ISNUMBER(HP267),HR266+HP267*0.5,IF(ISNUMBER(HP468),0,""))</f>
        <v>978.69866333953371</v>
      </c>
      <c r="HS267" s="18">
        <f>IF(ISNUMBER(HQ267), HQ267*COS(RADIANS(-$C267+Графики!$B$3))+HR267*SIN(RADIANS(-$C267+Графики!$B$3)),"")</f>
        <v>851.00341920048902</v>
      </c>
      <c r="HT267" s="19">
        <f>IF(ISNUMBER(HQ267), HQ267*COS(RADIANS(-$C267+Графики!$B$5))+HR267*SIN(RADIANS(-$C267+Графики!$B$5)),"")</f>
        <v>978.69866333953371</v>
      </c>
      <c r="HU267" s="24">
        <v>-0.8281188256302735</v>
      </c>
      <c r="HV267" s="25">
        <v>0.77577037890270728</v>
      </c>
      <c r="HW267" s="25">
        <v>-1.1849713735508987</v>
      </c>
      <c r="HX267" s="25">
        <v>1.1392898691207751</v>
      </c>
      <c r="HY267" s="18">
        <f t="shared" si="533"/>
        <v>13.996116734982142</v>
      </c>
      <c r="HZ267" s="18">
        <f t="shared" si="534"/>
        <v>20.281614969995704</v>
      </c>
      <c r="IA267" s="18">
        <f>IF(ISNUMBER(HY267),IA266+HY267*0.5,IF(ISNUMBER(HY468),0,""))</f>
        <v>850.62860502931949</v>
      </c>
      <c r="IB267" s="18">
        <f>IF(ISNUMBER(HZ267),IB266+HZ267*0.5,IF(ISNUMBER(HZ468),0,""))</f>
        <v>959.47000696030602</v>
      </c>
      <c r="IC267" s="18">
        <f>IF(ISNUMBER(IA267), IA267*COS(RADIANS(-$C267+Графики!$B$3))+IB267*SIN(RADIANS(-$C267+Графики!$B$3)),"")</f>
        <v>850.62860502931949</v>
      </c>
      <c r="ID267" s="19">
        <f>IF(ISNUMBER(IA267), IA267*COS(RADIANS(-$C267+Графики!$B$5))+IB267*SIN(RADIANS(-$C267+Графики!$B$5)),"")</f>
        <v>959.47000696030602</v>
      </c>
      <c r="IE267" s="24">
        <v>-0.82252588958547967</v>
      </c>
      <c r="IF267" s="25">
        <v>0.87548494219710082</v>
      </c>
      <c r="IG267" s="25">
        <v>-1.1191977311278611</v>
      </c>
      <c r="IH267" s="25">
        <v>1.1869073930880678</v>
      </c>
      <c r="II267" s="18">
        <f t="shared" si="535"/>
        <v>14.817397614695773</v>
      </c>
      <c r="IJ267" s="18">
        <f t="shared" si="536"/>
        <v>20.123205283299647</v>
      </c>
      <c r="IK267" s="18">
        <f>IF(ISNUMBER(II267),IK266+II267*0.5,IF(ISNUMBER(II468),0,""))</f>
        <v>846.07148370992059</v>
      </c>
      <c r="IL267" s="18">
        <f>IF(ISNUMBER(IJ267),IL266+IJ267*0.5,IF(ISNUMBER(IJ468),0,""))</f>
        <v>961.02631984753464</v>
      </c>
      <c r="IM267" s="18">
        <f>IF(ISNUMBER(IK267), IK267*COS(RADIANS(-$C267+Графики!$B$3))+IL267*SIN(RADIANS(-$C267+Графики!$B$3)),"")</f>
        <v>846.07148370992059</v>
      </c>
      <c r="IN267" s="19">
        <f>IF(ISNUMBER(IK267), IK267*COS(RADIANS(-$C267+Графики!$B$5))+IL267*SIN(RADIANS(-$C267+Графики!$B$5)),"")</f>
        <v>961.02631984753464</v>
      </c>
      <c r="IO267" s="24">
        <v>-0.90600589432743983</v>
      </c>
      <c r="IP267" s="25">
        <v>0.85911778493947255</v>
      </c>
      <c r="IQ267" s="25">
        <v>-1.1370122610972087</v>
      </c>
      <c r="IR267" s="25">
        <v>1.1488663497133631</v>
      </c>
      <c r="IS267" s="18">
        <f t="shared" si="537"/>
        <v>15.403000822453139</v>
      </c>
      <c r="IT267" s="18">
        <f t="shared" si="538"/>
        <v>19.946731085001399</v>
      </c>
      <c r="IU267" s="18">
        <f>IF(ISNUMBER(IS267),IU266+IS267*0.5,IF(ISNUMBER(IS468),0,""))</f>
        <v>841.24744554699237</v>
      </c>
      <c r="IV267" s="18">
        <f>IF(ISNUMBER(IT267),IV266+IT267*0.5,IF(ISNUMBER(IT468),0,""))</f>
        <v>970.29753896870182</v>
      </c>
      <c r="IW267" s="18">
        <f>IF(ISNUMBER(IU267), IU267*COS(RADIANS(-$C267+Графики!$B$3))+IV267*SIN(RADIANS(-$C267+Графики!$B$3)),"")</f>
        <v>841.24744554699237</v>
      </c>
      <c r="IX267" s="19">
        <f>IF(ISNUMBER(IU267), IU267*COS(RADIANS(-$C267+Графики!$B$5))+IV267*SIN(RADIANS(-$C267+Графики!$B$5)),"")</f>
        <v>970.29753896870182</v>
      </c>
    </row>
    <row r="268" spans="1:258" s="88" customFormat="1" x14ac:dyDescent="0.25">
      <c r="A268" s="44">
        <v>268</v>
      </c>
      <c r="B268" s="50">
        <v>0</v>
      </c>
      <c r="C268" s="11">
        <f>IF(Графики!$A$7="Расчитывать с учетом закручивания скважины",B268,0)</f>
        <v>0</v>
      </c>
      <c r="D268" s="47">
        <v>132.5</v>
      </c>
      <c r="E268" s="34">
        <f>IF(ISNUMBER(INDEX($I$1:$IX$303,$A268,E$1) ),INDEX($I$1:$IX$303,$A268,E$1),0)</f>
        <v>11.758304784218225</v>
      </c>
      <c r="F268" s="35">
        <f>IF(ISNUMBER(INDEX($I$1:$IX$303,$A268,F$1) ),INDEX($I$1:$IX$303,$A268,F$1),0)</f>
        <v>20.771694173946543</v>
      </c>
      <c r="G268" s="35">
        <f>IF(ISNUMBER(INDEX($I$1:$IX$303,$A268,G$1) ),INDEX($I$1:$IX$303,$A268,G$1)-$G$305,0)</f>
        <v>-122.83782969507388</v>
      </c>
      <c r="H268" s="36">
        <f>IF(ISNUMBER(INDEX($I$1:$IX$303,$A268,H$1) ),INDEX($I$1:$IX$303,$A268,H$1)-$H$305,0)</f>
        <v>-170.29327748842172</v>
      </c>
      <c r="I268" s="29">
        <v>-0.61966881124358897</v>
      </c>
      <c r="J268" s="25">
        <v>0.72776471555158939</v>
      </c>
      <c r="K268" s="25">
        <v>-1.2097608247518603</v>
      </c>
      <c r="L268" s="25">
        <v>1.170671193353465</v>
      </c>
      <c r="M268" s="18">
        <f t="shared" si="489"/>
        <v>11.758304784218225</v>
      </c>
      <c r="N268" s="18">
        <f t="shared" si="490"/>
        <v>20.771694173946543</v>
      </c>
      <c r="O268" s="18">
        <f>IF(ISNUMBER(M268),O267+M268*0.5,IF(ISNUMBER(M469),0,""))</f>
        <v>855.07832619434078</v>
      </c>
      <c r="P268" s="18">
        <f>IF(ISNUMBER(N268),P267+N268*0.5,IF(ISNUMBER(N469),0,""))</f>
        <v>985.1363859956158</v>
      </c>
      <c r="Q268" s="18">
        <f>IF(ISNUMBER(O268), O268*COS(RADIANS(-$C268+Графики!$B$3))+P268*SIN(RADIANS(-$C268+Графики!$B$3)),"")</f>
        <v>855.07832619434078</v>
      </c>
      <c r="R268" s="19">
        <f>IF(ISNUMBER(O268), O268*COS(RADIANS(-$C268+Графики!$B$5))+P268*SIN(RADIANS(-$C268+Графики!$B$5)),"")</f>
        <v>985.1363859956158</v>
      </c>
      <c r="S268" s="29">
        <v>-0.67475675503821253</v>
      </c>
      <c r="T268" s="25">
        <v>0.6655275246586968</v>
      </c>
      <c r="U268" s="25">
        <v>-1.1657367212415346</v>
      </c>
      <c r="V268" s="25">
        <v>1.2524291250207369</v>
      </c>
      <c r="W268" s="18">
        <f t="shared" si="491"/>
        <v>11.695920123949531</v>
      </c>
      <c r="X268" s="18">
        <f t="shared" si="492"/>
        <v>21.100911766315296</v>
      </c>
      <c r="Y268" s="18">
        <f>IF(ISNUMBER(W268),Y267+W268*0.5,IF(ISNUMBER(W469),0,""))</f>
        <v>853.86763960383428</v>
      </c>
      <c r="Z268" s="18">
        <f>IF(ISNUMBER(X268),Z267+X268*0.5,IF(ISNUMBER(X469),0,""))</f>
        <v>983.5290965986718</v>
      </c>
      <c r="AA268" s="18">
        <f>IF(ISNUMBER(Y268), Y268*COS(RADIANS(-$C268+Графики!$B$3))+Z268*SIN(RADIANS(-$C268+Графики!$B$3)),"")</f>
        <v>853.86763960383428</v>
      </c>
      <c r="AB268" s="18">
        <f>IF(ISNUMBER(Y268), Y268*COS(RADIANS(-$C268+Графики!$B$5))+Z268*SIN(RADIANS(-$C268+Графики!$B$5)),"")</f>
        <v>983.5290965986718</v>
      </c>
      <c r="AC268" s="24">
        <v>-0.64813835557683053</v>
      </c>
      <c r="AD268" s="25">
        <v>0.68572593507806523</v>
      </c>
      <c r="AE268" s="25">
        <v>-1.1705196979548855</v>
      </c>
      <c r="AF268" s="25">
        <v>1.2420286432789667</v>
      </c>
      <c r="AG268" s="18">
        <f t="shared" si="493"/>
        <v>11.639898964347228</v>
      </c>
      <c r="AH268" s="18">
        <f t="shared" si="494"/>
        <v>21.051900676429803</v>
      </c>
      <c r="AI268" s="18">
        <f>IF(ISNUMBER(AG268),AI267+AG268*0.5,IF(ISNUMBER(AG469),0,""))</f>
        <v>851.92229151332776</v>
      </c>
      <c r="AJ268" s="18">
        <f>IF(ISNUMBER(AH268),AJ267+AH268*0.5,IF(ISNUMBER(AH469),0,""))</f>
        <v>983.26416827546075</v>
      </c>
      <c r="AK268" s="18">
        <f>IF(ISNUMBER(AI268), AI268*COS(RADIANS(-$C268+Графики!$B$3))+AJ268*SIN(RADIANS(-$C268+Графики!$B$3)),"")</f>
        <v>851.92229151332776</v>
      </c>
      <c r="AL268" s="19">
        <f>IF(ISNUMBER(AI268), AI268*COS(RADIANS(-$C268+Графики!$B$5))+AJ268*SIN(RADIANS(-$C268+Графики!$B$5)),"")</f>
        <v>983.26416827546075</v>
      </c>
      <c r="AM268" s="24">
        <v>-0.7682111779415014</v>
      </c>
      <c r="AN268" s="25">
        <v>0.75291274739926339</v>
      </c>
      <c r="AO268" s="25">
        <v>-1.2760412123215104</v>
      </c>
      <c r="AP268" s="25">
        <v>1.2406262694408612</v>
      </c>
      <c r="AQ268" s="18">
        <f t="shared" si="495"/>
        <v>13.273920579025873</v>
      </c>
      <c r="AR268" s="18">
        <f t="shared" si="496"/>
        <v>21.960301407223721</v>
      </c>
      <c r="AS268" s="18">
        <f>IF(ISNUMBER(AQ268),AS267+AQ268*0.5,IF(ISNUMBER(AQ469),0,""))</f>
        <v>845.55298064926092</v>
      </c>
      <c r="AT268" s="18">
        <f>IF(ISNUMBER(AR268),AT267+AR268*0.5,IF(ISNUMBER(AR469),0,""))</f>
        <v>973.96932658367814</v>
      </c>
      <c r="AU268" s="18">
        <f>IF(ISNUMBER(AS268), AS268*COS(RADIANS(-$C268+Графики!$B$3))+AT268*SIN(RADIANS(-$C268+Графики!$B$3)),"")</f>
        <v>845.55298064926092</v>
      </c>
      <c r="AV268" s="19">
        <f>IF(ISNUMBER(AS268), AS268*COS(RADIANS(-$C268+Графики!$B$5))+AT268*SIN(RADIANS(-$C268+Графики!$B$5)),"")</f>
        <v>973.96932658367814</v>
      </c>
      <c r="AW268" s="24">
        <v>-0.81364221495045885</v>
      </c>
      <c r="AX268" s="25">
        <v>0.58269673273975997</v>
      </c>
      <c r="AY268" s="25">
        <v>-1.1684587552612724</v>
      </c>
      <c r="AZ268" s="25">
        <v>1.2144486548755817</v>
      </c>
      <c r="BA268" s="18">
        <f t="shared" si="497"/>
        <v>12.185054504913783</v>
      </c>
      <c r="BB268" s="18">
        <f t="shared" si="498"/>
        <v>20.793291379002561</v>
      </c>
      <c r="BC268" s="18">
        <f>IF(ISNUMBER(BA268),BC267+BA268*0.5,IF(ISNUMBER(BA469),0,""))</f>
        <v>844.22956312812778</v>
      </c>
      <c r="BD268" s="18">
        <f>IF(ISNUMBER(BB268),BD267+BB268*0.5,IF(ISNUMBER(BB469),0,""))</f>
        <v>978.11844819417365</v>
      </c>
      <c r="BE268" s="18">
        <f>IF(ISNUMBER(BC268), BC268*COS(RADIANS(-$C268+Графики!$B$3))+BD268*SIN(RADIANS(-$C268+Графики!$B$3)),"")</f>
        <v>844.22956312812778</v>
      </c>
      <c r="BF268" s="19">
        <f>IF(ISNUMBER(BC268), BC268*COS(RADIANS(-$C268+Графики!$B$5))+BD268*SIN(RADIANS(-$C268+Графики!$B$5)),"")</f>
        <v>978.11844819417365</v>
      </c>
      <c r="BG268" s="24">
        <v>-0.63741671941124034</v>
      </c>
      <c r="BH268" s="25">
        <v>0.74482118296881494</v>
      </c>
      <c r="BI268" s="25">
        <v>-1.1102682057804938</v>
      </c>
      <c r="BJ268" s="25">
        <v>1.2342875631420456</v>
      </c>
      <c r="BK268" s="18">
        <f t="shared" si="499"/>
        <v>12.062008714307066</v>
      </c>
      <c r="BL268" s="18">
        <f t="shared" si="500"/>
        <v>20.458681373705684</v>
      </c>
      <c r="BM268" s="18">
        <f>IF(ISNUMBER(BK268),BM267+BK268*0.5,IF(ISNUMBER(BK469),0,""))</f>
        <v>852.82933191569657</v>
      </c>
      <c r="BN268" s="18">
        <f>IF(ISNUMBER(BL268),BN267+BL268*0.5,IF(ISNUMBER(BL469),0,""))</f>
        <v>967.5765901600447</v>
      </c>
      <c r="BO268" s="18">
        <f>IF(ISNUMBER(BM268), BM268*COS(RADIANS(-$C268+Графики!$B$3))+BN268*SIN(RADIANS(-$C268+Графики!$B$3)),"")</f>
        <v>852.82933191569657</v>
      </c>
      <c r="BP268" s="19">
        <f>IF(ISNUMBER(BM268), BM268*COS(RADIANS(-$C268+Графики!$B$5))+BN268*SIN(RADIANS(-$C268+Графики!$B$5)),"")</f>
        <v>967.5765901600447</v>
      </c>
      <c r="BQ268" s="24">
        <v>-0.80687831338166061</v>
      </c>
      <c r="BR268" s="25">
        <v>0.62193739002503556</v>
      </c>
      <c r="BS268" s="25">
        <v>-1.201389275032728</v>
      </c>
      <c r="BT268" s="25">
        <v>1.2512506554404448</v>
      </c>
      <c r="BU268" s="18">
        <f t="shared" si="501"/>
        <v>12.468446129815177</v>
      </c>
      <c r="BV268" s="18">
        <f t="shared" si="502"/>
        <v>21.401686962506091</v>
      </c>
      <c r="BW268" s="18">
        <f>IF(ISNUMBER(BU268),BW267+BU268*0.5,IF(ISNUMBER(BU469),0,""))</f>
        <v>856.77066347897801</v>
      </c>
      <c r="BX268" s="18">
        <f>IF(ISNUMBER(BV268),BX267+BV268*0.5,IF(ISNUMBER(BV469),0,""))</f>
        <v>979.00536259300259</v>
      </c>
      <c r="BY268" s="18">
        <f>IF(ISNUMBER(BW268), BW268*COS(RADIANS(-$C268+Графики!$B$3))+BX268*SIN(RADIANS(-$C268+Графики!$B$3)),"")</f>
        <v>856.77066347897801</v>
      </c>
      <c r="BZ268" s="19">
        <f>IF(ISNUMBER(BW268), BW268*COS(RADIANS(-$C268+Графики!$B$5))+BX268*SIN(RADIANS(-$C268+Графики!$B$5)),"")</f>
        <v>979.00536259300259</v>
      </c>
      <c r="CA268" s="29">
        <v>-0.73692645341079366</v>
      </c>
      <c r="CB268" s="25">
        <v>0.72782229037049317</v>
      </c>
      <c r="CC268" s="25">
        <v>-1.1218558127626854</v>
      </c>
      <c r="CD268" s="25">
        <v>1.1658181663789318</v>
      </c>
      <c r="CE268" s="18">
        <f t="shared" si="503"/>
        <v>12.781996068600762</v>
      </c>
      <c r="CF268" s="18">
        <f t="shared" si="504"/>
        <v>19.962395509734648</v>
      </c>
      <c r="CG268" s="18">
        <f>IF(ISNUMBER(CE268),CG267+CE268*0.5,IF(ISNUMBER(CE469),0,""))</f>
        <v>862.82567271530365</v>
      </c>
      <c r="CH268" s="18">
        <f>IF(ISNUMBER(CF268),CH267+CF268*0.5,IF(ISNUMBER(CF469),0,""))</f>
        <v>989.37947410728304</v>
      </c>
      <c r="CI268" s="18">
        <f>IF(ISNUMBER(CG268), CG268*COS(RADIANS(-$C268+Графики!$B$3))+CH268*SIN(RADIANS(-$C268+Графики!$B$3)),"")</f>
        <v>862.82567271530365</v>
      </c>
      <c r="CJ268" s="19">
        <f>IF(ISNUMBER(CG268), CG268*COS(RADIANS(-$C268+Графики!$B$5))+CH268*SIN(RADIANS(-$C268+Графики!$B$5)),"")</f>
        <v>989.37947410728304</v>
      </c>
      <c r="CK268" s="24">
        <v>-0.74921575358383496</v>
      </c>
      <c r="CL268" s="25">
        <v>0.60981430898695188</v>
      </c>
      <c r="CM268" s="25">
        <v>-1.1780622747699372</v>
      </c>
      <c r="CN268" s="25">
        <v>1.149135255888839</v>
      </c>
      <c r="CO268" s="18">
        <f t="shared" si="505"/>
        <v>11.859496593386103</v>
      </c>
      <c r="CP268" s="18">
        <f t="shared" si="506"/>
        <v>20.307233639246231</v>
      </c>
      <c r="CQ268" s="18">
        <f>IF(ISNUMBER(CO268),CQ267+CO268*0.5,IF(ISNUMBER(CO469),0,""))</f>
        <v>856.57418568627088</v>
      </c>
      <c r="CR268" s="18">
        <f>IF(ISNUMBER(CP268),CR267+CP268*0.5,IF(ISNUMBER(CP469),0,""))</f>
        <v>982.53669388579294</v>
      </c>
      <c r="CS268" s="18">
        <f>IF(ISNUMBER(CQ268), CQ268*COS(RADIANS(-$C268+Графики!$B$3))+CR268*SIN(RADIANS(-$C268+Графики!$B$3)),"")</f>
        <v>856.57418568627088</v>
      </c>
      <c r="CT268" s="19">
        <f>IF(ISNUMBER(CQ268), CQ268*COS(RADIANS(-$C268+Графики!$B$5))+CR268*SIN(RADIANS(-$C268+Графики!$B$5)),"")</f>
        <v>982.53669388579294</v>
      </c>
      <c r="CU268" s="24">
        <v>-0.67927150429752348</v>
      </c>
      <c r="CV268" s="25">
        <v>0.68868234735748957</v>
      </c>
      <c r="CW268" s="25">
        <v>-1.2641518890568779</v>
      </c>
      <c r="CX268" s="25">
        <v>1.1561344917703205</v>
      </c>
      <c r="CY268" s="18">
        <f t="shared" si="507"/>
        <v>11.937365831339935</v>
      </c>
      <c r="CZ268" s="18">
        <f t="shared" si="508"/>
        <v>21.119412797576764</v>
      </c>
      <c r="DA268" s="18">
        <f>IF(ISNUMBER(CY268),DA267+CY268*0.5,IF(ISNUMBER(CY469),0,""))</f>
        <v>853.1406773080904</v>
      </c>
      <c r="DB268" s="18">
        <f>IF(ISNUMBER(CZ268),DB267+CZ268*0.5,IF(ISNUMBER(CZ469),0,""))</f>
        <v>983.7071229738641</v>
      </c>
      <c r="DC268" s="18">
        <f>IF(ISNUMBER(DA268), DA268*COS(RADIANS(-$C268+Графики!$B$3))+DB268*SIN(RADIANS(-$C268+Графики!$B$3)),"")</f>
        <v>853.1406773080904</v>
      </c>
      <c r="DD268" s="19">
        <f>IF(ISNUMBER(DA268), DA268*COS(RADIANS(-$C268+Графики!$B$5))+DB268*SIN(RADIANS(-$C268+Графики!$B$5)),"")</f>
        <v>983.7071229738641</v>
      </c>
      <c r="DE268" s="24">
        <v>-0.7165267416613047</v>
      </c>
      <c r="DF268" s="25">
        <v>0.58919470998313961</v>
      </c>
      <c r="DG268" s="25">
        <v>-1.2778256950089331</v>
      </c>
      <c r="DH268" s="25">
        <v>1.1649675764132053</v>
      </c>
      <c r="DI268" s="18">
        <f t="shared" si="509"/>
        <v>11.394322652882263</v>
      </c>
      <c r="DJ268" s="18">
        <f t="shared" si="510"/>
        <v>21.315778254439987</v>
      </c>
      <c r="DK268" s="18">
        <f>IF(ISNUMBER(DI268),DK267+DI268*0.5,IF(ISNUMBER(DI469),0,""))</f>
        <v>843.462402046634</v>
      </c>
      <c r="DL268" s="18">
        <f>IF(ISNUMBER(DJ268),DL267+DJ268*0.5,IF(ISNUMBER(DJ469),0,""))</f>
        <v>982.68004653710477</v>
      </c>
      <c r="DM268" s="18">
        <f>IF(ISNUMBER(DK268), DK268*COS(RADIANS(-$C268+Графики!$B$3))+DL268*SIN(RADIANS(-$C268+Графики!$B$3)),"")</f>
        <v>843.462402046634</v>
      </c>
      <c r="DN268" s="19">
        <f>IF(ISNUMBER(DK268), DK268*COS(RADIANS(-$C268+Графики!$B$5))+DL268*SIN(RADIANS(-$C268+Графики!$B$5)),"")</f>
        <v>982.68004653710477</v>
      </c>
      <c r="DO268" s="24">
        <v>-0.67266067350599223</v>
      </c>
      <c r="DP268" s="25">
        <v>0.63345084105012839</v>
      </c>
      <c r="DQ268" s="25">
        <v>-1.1202905705840962</v>
      </c>
      <c r="DR268" s="25">
        <v>1.1799913165181237</v>
      </c>
      <c r="DS268" s="18">
        <f t="shared" si="511"/>
        <v>11.397726372890569</v>
      </c>
      <c r="DT268" s="18">
        <f t="shared" si="512"/>
        <v>20.072398217072024</v>
      </c>
      <c r="DU268" s="18">
        <f>IF(ISNUMBER(DS268),DU267+DS268*0.5,IF(ISNUMBER(DS469),0,""))</f>
        <v>862.9348808019954</v>
      </c>
      <c r="DV268" s="18">
        <f>IF(ISNUMBER(DT268),DV267+DT268*0.5,IF(ISNUMBER(DT469),0,""))</f>
        <v>982.63021934053256</v>
      </c>
      <c r="DW268" s="18">
        <f>IF(ISNUMBER(DU268), DU268*COS(RADIANS(-$C268+Графики!$B$3))+DV268*SIN(RADIANS(-$C268+Графики!$B$3)),"")</f>
        <v>862.9348808019954</v>
      </c>
      <c r="DX268" s="19">
        <f>IF(ISNUMBER(DU268), DU268*COS(RADIANS(-$C268+Графики!$B$5))+DV268*SIN(RADIANS(-$C268+Графики!$B$5)),"")</f>
        <v>982.63021934053256</v>
      </c>
      <c r="DY268" s="24">
        <v>-0.66233388777849855</v>
      </c>
      <c r="DZ268" s="25">
        <v>0.729699448594893</v>
      </c>
      <c r="EA268" s="25">
        <v>-1.133362199227939</v>
      </c>
      <c r="EB268" s="25">
        <v>1.1475856789247556</v>
      </c>
      <c r="EC268" s="18">
        <f t="shared" si="513"/>
        <v>12.147483738906612</v>
      </c>
      <c r="ED268" s="18">
        <f t="shared" si="514"/>
        <v>19.903710867664159</v>
      </c>
      <c r="EE268" s="18">
        <f>IF(ISNUMBER(EC268),EE267+EC268*0.5,IF(ISNUMBER(EC469),0,""))</f>
        <v>851.45367901468319</v>
      </c>
      <c r="EF268" s="18">
        <f>IF(ISNUMBER(ED268),EF267+ED268*0.5,IF(ISNUMBER(ED469),0,""))</f>
        <v>976.34469372085289</v>
      </c>
      <c r="EG268" s="18">
        <f>IF(ISNUMBER(EE268), EE268*COS(RADIANS(-$C268+Графики!$B$3))+EF268*SIN(RADIANS(-$C268+Графики!$B$3)),"")</f>
        <v>851.45367901468319</v>
      </c>
      <c r="EH268" s="19">
        <f>IF(ISNUMBER(EE268), EE268*COS(RADIANS(-$C268+Графики!$B$5))+EF268*SIN(RADIANS(-$C268+Графики!$B$5)),"")</f>
        <v>976.34469372085289</v>
      </c>
      <c r="EI268" s="24">
        <v>-0.61596076908164554</v>
      </c>
      <c r="EJ268" s="25">
        <v>0.57685946258867427</v>
      </c>
      <c r="EK268" s="25">
        <v>-1.2806985140486487</v>
      </c>
      <c r="EL268" s="25">
        <v>1.1327899120134746</v>
      </c>
      <c r="EM268" s="18">
        <f t="shared" si="515"/>
        <v>10.409132232720415</v>
      </c>
      <c r="EN268" s="18">
        <f t="shared" si="516"/>
        <v>21.060102645382852</v>
      </c>
      <c r="EO268" s="18">
        <f>IF(ISNUMBER(EM268),EO267+EM268*0.5,IF(ISNUMBER(EM469),0,""))</f>
        <v>857.39166203772879</v>
      </c>
      <c r="EP268" s="18">
        <f>IF(ISNUMBER(EN268),EP267+EN268*0.5,IF(ISNUMBER(EN469),0,""))</f>
        <v>981.46565467404707</v>
      </c>
      <c r="EQ268" s="18">
        <f>IF(ISNUMBER(EO268), EO268*COS(RADIANS(-$C268+Графики!$B$3))+EP268*SIN(RADIANS(-$C268+Графики!$B$3)),"")</f>
        <v>857.39166203772879</v>
      </c>
      <c r="ER268" s="19">
        <f>IF(ISNUMBER(EO268), EO268*COS(RADIANS(-$C268+Графики!$B$5))+EP268*SIN(RADIANS(-$C268+Графики!$B$5)),"")</f>
        <v>981.46565467404707</v>
      </c>
      <c r="ES268" s="24">
        <v>-0.65267025155221281</v>
      </c>
      <c r="ET268" s="25">
        <v>0.64058626131715002</v>
      </c>
      <c r="EU268" s="25">
        <v>-1.1092229005232279</v>
      </c>
      <c r="EV268" s="25">
        <v>1.1390249117308588</v>
      </c>
      <c r="EW268" s="18">
        <f t="shared" si="517"/>
        <v>11.285552535870403</v>
      </c>
      <c r="EX268" s="18">
        <f t="shared" si="518"/>
        <v>19.618404683126343</v>
      </c>
      <c r="EY268" s="18">
        <f>IF(ISNUMBER(EW268),EY267+EW268*0.5,IF(ISNUMBER(EW469),0,""))</f>
        <v>843.46152768645868</v>
      </c>
      <c r="EZ268" s="18">
        <f>IF(ISNUMBER(EX268),EZ267+EX268*0.5,IF(ISNUMBER(EX469),0,""))</f>
        <v>982.01368787604088</v>
      </c>
      <c r="FA268" s="18">
        <f>IF(ISNUMBER(EY268), EY268*COS(RADIANS(-$C268+Графики!$B$3))+EZ268*SIN(RADIANS(-$C268+Графики!$B$3)),"")</f>
        <v>843.46152768645868</v>
      </c>
      <c r="FB268" s="19">
        <f>IF(ISNUMBER(EY268), EY268*COS(RADIANS(-$C268+Графики!$B$5))+EZ268*SIN(RADIANS(-$C268+Графики!$B$5)),"")</f>
        <v>982.01368787604088</v>
      </c>
      <c r="FC268" s="24">
        <v>-0.69184098723725951</v>
      </c>
      <c r="FD268" s="25">
        <v>0.66641933886475868</v>
      </c>
      <c r="FE268" s="25">
        <v>-1.1654605707153618</v>
      </c>
      <c r="FF268" s="25">
        <v>1.172298085956772</v>
      </c>
      <c r="FG268" s="18">
        <f t="shared" si="519"/>
        <v>11.852779847639352</v>
      </c>
      <c r="FH268" s="18">
        <f t="shared" si="520"/>
        <v>20.399377758431665</v>
      </c>
      <c r="FI268" s="18">
        <f>IF(ISNUMBER(FG268),FI267+FG268*0.5,IF(ISNUMBER(FG469),0,""))</f>
        <v>852.08070097411121</v>
      </c>
      <c r="FJ268" s="18">
        <f>IF(ISNUMBER(FH268),FJ267+FH268*0.5,IF(ISNUMBER(FH469),0,""))</f>
        <v>981.31663585974673</v>
      </c>
      <c r="FK268" s="18">
        <f>IF(ISNUMBER(FI268), FI268*COS(RADIANS(-$C268+Графики!$B$3))+FJ268*SIN(RADIANS(-$C268+Графики!$B$3)),"")</f>
        <v>852.08070097411121</v>
      </c>
      <c r="FL268" s="19">
        <f>IF(ISNUMBER(FI268), FI268*COS(RADIANS(-$C268+Графики!$B$5))+FJ268*SIN(RADIANS(-$C268+Графики!$B$5)),"")</f>
        <v>981.31663585974673</v>
      </c>
      <c r="FM268" s="24">
        <v>-0.70964976667760782</v>
      </c>
      <c r="FN268" s="25">
        <v>0.760789963068493</v>
      </c>
      <c r="FO268" s="25">
        <v>-1.1485656333500549</v>
      </c>
      <c r="FP268" s="25">
        <v>1.2149563749340755</v>
      </c>
      <c r="FQ268" s="18">
        <f t="shared" si="521"/>
        <v>12.831655217062798</v>
      </c>
      <c r="FR268" s="18">
        <f t="shared" si="522"/>
        <v>20.624158112806203</v>
      </c>
      <c r="FS268" s="18">
        <f>IF(ISNUMBER(FQ268),FS267+FQ268*0.5,IF(ISNUMBER(FQ469),0,""))</f>
        <v>858.14102374318384</v>
      </c>
      <c r="FT268" s="18">
        <f>IF(ISNUMBER(FR268),FT267+FR268*0.5,IF(ISNUMBER(FR469),0,""))</f>
        <v>975.86743343324213</v>
      </c>
      <c r="FU268" s="18">
        <f>IF(ISNUMBER(FS268), FS268*COS(RADIANS(-$C268+Графики!$B$3))+FT268*SIN(RADIANS(-$C268+Графики!$B$3)),"")</f>
        <v>858.14102374318384</v>
      </c>
      <c r="FV268" s="19">
        <f>IF(ISNUMBER(FS268), FS268*COS(RADIANS(-$C268+Графики!$B$5))+FT268*SIN(RADIANS(-$C268+Графики!$B$5)),"")</f>
        <v>975.86743343324213</v>
      </c>
      <c r="FW268" s="24">
        <v>-0.68135186740121956</v>
      </c>
      <c r="FX268" s="25">
        <v>0.73084872217354224</v>
      </c>
      <c r="FY268" s="25">
        <v>-1.2726898619805798</v>
      </c>
      <c r="FZ268" s="25">
        <v>1.2405995898394675</v>
      </c>
      <c r="GA268" s="18">
        <f t="shared" si="523"/>
        <v>12.323463049273292</v>
      </c>
      <c r="GB268" s="18">
        <f t="shared" si="524"/>
        <v>21.930829634345542</v>
      </c>
      <c r="GC268" s="18">
        <f>IF(ISNUMBER(GA268),GC267+GA268*0.5,IF(ISNUMBER(GA469),0,""))</f>
        <v>862.32261520564009</v>
      </c>
      <c r="GD268" s="18">
        <f>IF(ISNUMBER(GB268),GD267+GB268*0.5,IF(ISNUMBER(GB469),0,""))</f>
        <v>965.06683912000517</v>
      </c>
      <c r="GE268" s="18">
        <f>IF(ISNUMBER(GC268), GC268*COS(RADIANS(-$C268+Графики!$B$3))+GD268*SIN(RADIANS(-$C268+Графики!$B$3)),"")</f>
        <v>862.32261520564009</v>
      </c>
      <c r="GF268" s="19">
        <f>IF(ISNUMBER(GC268), GC268*COS(RADIANS(-$C268+Графики!$B$5))+GD268*SIN(RADIANS(-$C268+Графики!$B$5)),"")</f>
        <v>965.06683912000517</v>
      </c>
      <c r="GG268" s="24">
        <v>-0.7369249904117291</v>
      </c>
      <c r="GH268" s="25">
        <v>0.62278367789577627</v>
      </c>
      <c r="GI268" s="25">
        <v>-1.1803481252701933</v>
      </c>
      <c r="GJ268" s="25">
        <v>1.2371070941189735</v>
      </c>
      <c r="GK268" s="18">
        <f t="shared" si="525"/>
        <v>11.865418128923441</v>
      </c>
      <c r="GL268" s="18">
        <f t="shared" si="526"/>
        <v>21.094711757298469</v>
      </c>
      <c r="GM268" s="18">
        <f>IF(ISNUMBER(GK268),GM267+GK268*0.5,IF(ISNUMBER(GK469),0,""))</f>
        <v>858.50254983968136</v>
      </c>
      <c r="GN268" s="18">
        <f>IF(ISNUMBER(GL268),GN267+GL268*0.5,IF(ISNUMBER(GL469),0,""))</f>
        <v>983.00505091640821</v>
      </c>
      <c r="GO268" s="18">
        <f>IF(ISNUMBER(GM268), GM268*COS(RADIANS(-$C268+Графики!$B$3))+GN268*SIN(RADIANS(-$C268+Графики!$B$3)),"")</f>
        <v>858.50254983968136</v>
      </c>
      <c r="GP268" s="19">
        <f>IF(ISNUMBER(GM268), GM268*COS(RADIANS(-$C268+Графики!$B$5))+GN268*SIN(RADIANS(-$C268+Графики!$B$5)),"")</f>
        <v>983.00505091640821</v>
      </c>
      <c r="GQ268" s="24">
        <v>-0.65769799914486782</v>
      </c>
      <c r="GR268" s="25">
        <v>0.56967976965112599</v>
      </c>
      <c r="GS268" s="25">
        <v>-1.1433746275977534</v>
      </c>
      <c r="GT268" s="25">
        <v>1.2844939376198381</v>
      </c>
      <c r="GU268" s="18">
        <f t="shared" si="527"/>
        <v>10.710686818851912</v>
      </c>
      <c r="GV268" s="18">
        <f t="shared" si="528"/>
        <v>21.185565034475005</v>
      </c>
      <c r="GW268" s="18">
        <f>IF(ISNUMBER(GU268),GW267+GU268*0.5,IF(ISNUMBER(GU469),0,""))</f>
        <v>854.21121642992875</v>
      </c>
      <c r="GX268" s="18">
        <f>IF(ISNUMBER(GV268),GX267+GV268*0.5,IF(ISNUMBER(GV469),0,""))</f>
        <v>981.22198449789187</v>
      </c>
      <c r="GY268" s="18">
        <f>IF(ISNUMBER(GW268), GW268*COS(RADIANS(-$C268+Графики!$B$3))+GX268*SIN(RADIANS(-$C268+Графики!$B$3)),"")</f>
        <v>854.21121642992875</v>
      </c>
      <c r="GZ268" s="19">
        <f>IF(ISNUMBER(GW268), GW268*COS(RADIANS(-$C268+Графики!$B$5))+GX268*SIN(RADIANS(-$C268+Графики!$B$5)),"")</f>
        <v>981.22198449789187</v>
      </c>
      <c r="HA268" s="24">
        <v>-0.69429808784269398</v>
      </c>
      <c r="HB268" s="25">
        <v>0.63401022550219455</v>
      </c>
      <c r="HC268" s="25">
        <v>-1.1524769205605629</v>
      </c>
      <c r="HD268" s="25">
        <v>1.1444974532274776</v>
      </c>
      <c r="HE268" s="18">
        <f t="shared" si="529"/>
        <v>11.591417186735987</v>
      </c>
      <c r="HF268" s="18">
        <f t="shared" si="530"/>
        <v>20.043540525176354</v>
      </c>
      <c r="HG268" s="18">
        <f>IF(ISNUMBER(HE268),HG267+HE268*0.5,IF(ISNUMBER(HE469),0,""))</f>
        <v>859.18009344699806</v>
      </c>
      <c r="HH268" s="18">
        <f>IF(ISNUMBER(HF268),HH267+HF268*0.5,IF(ISNUMBER(HF469),0,""))</f>
        <v>971.91025911143788</v>
      </c>
      <c r="HI268" s="18">
        <f>IF(ISNUMBER(HG268), HG268*COS(RADIANS(-$C268+Графики!$B$3))+HH268*SIN(RADIANS(-$C268+Графики!$B$3)),"")</f>
        <v>859.18009344699806</v>
      </c>
      <c r="HJ268" s="19">
        <f>IF(ISNUMBER(HG268), HG268*COS(RADIANS(-$C268+Графики!$B$5))+HH268*SIN(RADIANS(-$C268+Графики!$B$5)),"")</f>
        <v>971.91025911143788</v>
      </c>
      <c r="HK268" s="24">
        <v>-0.70086219483346068</v>
      </c>
      <c r="HL268" s="25">
        <v>0.68113981596313988</v>
      </c>
      <c r="HM268" s="25">
        <v>-1.2727300902289183</v>
      </c>
      <c r="HN268" s="25">
        <v>1.1194773426024758</v>
      </c>
      <c r="HO268" s="18">
        <f t="shared" si="531"/>
        <v>12.059950321633226</v>
      </c>
      <c r="HP268" s="18">
        <f t="shared" si="532"/>
        <v>20.874431772025396</v>
      </c>
      <c r="HQ268" s="18">
        <f>IF(ISNUMBER(HO268),HQ267+HO268*0.5,IF(ISNUMBER(HO469),0,""))</f>
        <v>857.03339436130568</v>
      </c>
      <c r="HR268" s="18">
        <f>IF(ISNUMBER(HP268),HR267+HP268*0.5,IF(ISNUMBER(HP469),0,""))</f>
        <v>989.13587922554643</v>
      </c>
      <c r="HS268" s="18">
        <f>IF(ISNUMBER(HQ268), HQ268*COS(RADIANS(-$C268+Графики!$B$3))+HR268*SIN(RADIANS(-$C268+Графики!$B$3)),"")</f>
        <v>857.03339436130568</v>
      </c>
      <c r="HT268" s="19">
        <f>IF(ISNUMBER(HQ268), HQ268*COS(RADIANS(-$C268+Графики!$B$5))+HR268*SIN(RADIANS(-$C268+Графики!$B$5)),"")</f>
        <v>989.13587922554643</v>
      </c>
      <c r="HU268" s="24">
        <v>-0.73188571382566026</v>
      </c>
      <c r="HV268" s="25">
        <v>0.72447359844640757</v>
      </c>
      <c r="HW268" s="25">
        <v>-1.254747179262899</v>
      </c>
      <c r="HX268" s="25">
        <v>1.1240245368138364</v>
      </c>
      <c r="HY268" s="18">
        <f t="shared" si="533"/>
        <v>12.708790414186474</v>
      </c>
      <c r="HZ268" s="18">
        <f t="shared" si="534"/>
        <v>20.757208429323143</v>
      </c>
      <c r="IA268" s="18">
        <f>IF(ISNUMBER(HY268),IA267+HY268*0.5,IF(ISNUMBER(HY469),0,""))</f>
        <v>856.98300023641275</v>
      </c>
      <c r="IB268" s="18">
        <f>IF(ISNUMBER(HZ268),IB267+HZ268*0.5,IF(ISNUMBER(HZ469),0,""))</f>
        <v>969.84861117496757</v>
      </c>
      <c r="IC268" s="18">
        <f>IF(ISNUMBER(IA268), IA268*COS(RADIANS(-$C268+Графики!$B$3))+IB268*SIN(RADIANS(-$C268+Графики!$B$3)),"")</f>
        <v>856.98300023641275</v>
      </c>
      <c r="ID268" s="19">
        <f>IF(ISNUMBER(IA268), IA268*COS(RADIANS(-$C268+Графики!$B$5))+IB268*SIN(RADIANS(-$C268+Графики!$B$5)),"")</f>
        <v>969.84861117496757</v>
      </c>
      <c r="IE268" s="24">
        <v>-0.65171432865358037</v>
      </c>
      <c r="IF268" s="25">
        <v>0.63715849652612522</v>
      </c>
      <c r="IG268" s="25">
        <v>-1.1926927705537131</v>
      </c>
      <c r="IH268" s="25">
        <v>1.2244326150965537</v>
      </c>
      <c r="II268" s="18">
        <f t="shared" si="535"/>
        <v>11.247300072059833</v>
      </c>
      <c r="IJ268" s="18">
        <f t="shared" si="536"/>
        <v>21.09183405533064</v>
      </c>
      <c r="IK268" s="18">
        <f>IF(ISNUMBER(II268),IK267+II268*0.5,IF(ISNUMBER(II469),0,""))</f>
        <v>851.69513374595056</v>
      </c>
      <c r="IL268" s="18">
        <f>IF(ISNUMBER(IJ268),IL267+IJ268*0.5,IF(ISNUMBER(IJ469),0,""))</f>
        <v>971.57223687519991</v>
      </c>
      <c r="IM268" s="18">
        <f>IF(ISNUMBER(IK268), IK268*COS(RADIANS(-$C268+Графики!$B$3))+IL268*SIN(RADIANS(-$C268+Графики!$B$3)),"")</f>
        <v>851.69513374595056</v>
      </c>
      <c r="IN268" s="19">
        <f>IF(ISNUMBER(IK268), IK268*COS(RADIANS(-$C268+Графики!$B$5))+IL268*SIN(RADIANS(-$C268+Графики!$B$5)),"")</f>
        <v>971.57223687519991</v>
      </c>
      <c r="IO268" s="24">
        <v>-0.72204805761797697</v>
      </c>
      <c r="IP268" s="25">
        <v>0.69999381593794707</v>
      </c>
      <c r="IQ268" s="25">
        <v>-1.2155280466951892</v>
      </c>
      <c r="IR268" s="25">
        <v>1.1227867734056034</v>
      </c>
      <c r="IS268" s="18">
        <f t="shared" si="537"/>
        <v>12.409337886213645</v>
      </c>
      <c r="IT268" s="18">
        <f t="shared" si="538"/>
        <v>20.404230189748446</v>
      </c>
      <c r="IU268" s="18">
        <f>IF(ISNUMBER(IS268),IU267+IS268*0.5,IF(ISNUMBER(IS469),0,""))</f>
        <v>847.45211449009923</v>
      </c>
      <c r="IV268" s="18">
        <f>IF(ISNUMBER(IT268),IV267+IT268*0.5,IF(ISNUMBER(IT469),0,""))</f>
        <v>980.49965406357603</v>
      </c>
      <c r="IW268" s="18">
        <f>IF(ISNUMBER(IU268), IU268*COS(RADIANS(-$C268+Графики!$B$3))+IV268*SIN(RADIANS(-$C268+Графики!$B$3)),"")</f>
        <v>847.45211449009923</v>
      </c>
      <c r="IX268" s="19">
        <f>IF(ISNUMBER(IU268), IU268*COS(RADIANS(-$C268+Графики!$B$5))+IV268*SIN(RADIANS(-$C268+Графики!$B$5)),"")</f>
        <v>980.49965406357603</v>
      </c>
    </row>
    <row r="269" spans="1:258" s="88" customFormat="1" x14ac:dyDescent="0.25">
      <c r="A269" s="44">
        <v>269</v>
      </c>
      <c r="B269" s="50">
        <v>0</v>
      </c>
      <c r="C269" s="11">
        <f>IF(Графики!$A$7="Расчитывать с учетом закручивания скважины",B269,0)</f>
        <v>0</v>
      </c>
      <c r="D269" s="47">
        <v>133</v>
      </c>
      <c r="E269" s="34">
        <f>IF(ISNUMBER(INDEX($I$1:$IX$303,$A269,E$1) ),INDEX($I$1:$IX$303,$A269,E$1),0)</f>
        <v>8.8408427153534497</v>
      </c>
      <c r="F269" s="35">
        <f>IF(ISNUMBER(INDEX($I$1:$IX$303,$A269,F$1) ),INDEX($I$1:$IX$303,$A269,F$1),0)</f>
        <v>20.535035451548737</v>
      </c>
      <c r="G269" s="35">
        <f>IF(ISNUMBER(INDEX($I$1:$IX$303,$A269,G$1) ),INDEX($I$1:$IX$303,$A269,G$1)-$G$305,0)</f>
        <v>-118.41740833739721</v>
      </c>
      <c r="H269" s="36">
        <f>IF(ISNUMBER(INDEX($I$1:$IX$303,$A269,H$1) ),INDEX($I$1:$IX$303,$A269,H$1)-$H$305,0)</f>
        <v>-160.02575976264734</v>
      </c>
      <c r="I269" s="29">
        <v>-0.5304773922670537</v>
      </c>
      <c r="J269" s="25">
        <v>0.48262175527198947</v>
      </c>
      <c r="K269" s="25">
        <v>-1.0890846681833166</v>
      </c>
      <c r="L269" s="25">
        <v>1.2642224720708455</v>
      </c>
      <c r="M269" s="18">
        <f t="shared" si="489"/>
        <v>8.8408427153534497</v>
      </c>
      <c r="N269" s="18">
        <f t="shared" si="490"/>
        <v>20.535035451548737</v>
      </c>
      <c r="O269" s="18">
        <f>IF(ISNUMBER(M269),O268+M269*0.5,IF(ISNUMBER(M470),0,""))</f>
        <v>859.49874755201745</v>
      </c>
      <c r="P269" s="18">
        <f>IF(ISNUMBER(N269),P268+N269*0.5,IF(ISNUMBER(N470),0,""))</f>
        <v>995.40390372139018</v>
      </c>
      <c r="Q269" s="18">
        <f>IF(ISNUMBER(O269), O269*COS(RADIANS(-$C269+Графики!$B$3))+P269*SIN(RADIANS(-$C269+Графики!$B$3)),"")</f>
        <v>859.49874755201745</v>
      </c>
      <c r="R269" s="19">
        <f>IF(ISNUMBER(O269), O269*COS(RADIANS(-$C269+Графики!$B$5))+P269*SIN(RADIANS(-$C269+Графики!$B$5)),"")</f>
        <v>995.40390372139018</v>
      </c>
      <c r="S269" s="29">
        <v>-0.52752926805489864</v>
      </c>
      <c r="T269" s="25">
        <v>0.58639689664001549</v>
      </c>
      <c r="U269" s="25">
        <v>-1.2074569988346995</v>
      </c>
      <c r="V269" s="25">
        <v>1.2546202736885663</v>
      </c>
      <c r="W269" s="18">
        <f t="shared" si="491"/>
        <v>9.7206865050693523</v>
      </c>
      <c r="X269" s="18">
        <f t="shared" si="492"/>
        <v>21.484024372449817</v>
      </c>
      <c r="Y269" s="18">
        <f>IF(ISNUMBER(W269),Y268+W269*0.5,IF(ISNUMBER(W470),0,""))</f>
        <v>858.72798285636895</v>
      </c>
      <c r="Z269" s="18">
        <f>IF(ISNUMBER(X269),Z268+X269*0.5,IF(ISNUMBER(X470),0,""))</f>
        <v>994.27110878489668</v>
      </c>
      <c r="AA269" s="18">
        <f>IF(ISNUMBER(Y269), Y269*COS(RADIANS(-$C269+Графики!$B$3))+Z269*SIN(RADIANS(-$C269+Графики!$B$3)),"")</f>
        <v>858.72798285636895</v>
      </c>
      <c r="AB269" s="18">
        <f>IF(ISNUMBER(Y269), Y269*COS(RADIANS(-$C269+Графики!$B$5))+Z269*SIN(RADIANS(-$C269+Графики!$B$5)),"")</f>
        <v>994.27110878489668</v>
      </c>
      <c r="AC269" s="24">
        <v>-0.61762663160626607</v>
      </c>
      <c r="AD269" s="25">
        <v>0.45828663750498533</v>
      </c>
      <c r="AE269" s="25">
        <v>-1.1023959043930682</v>
      </c>
      <c r="AF269" s="25">
        <v>1.1623234523445831</v>
      </c>
      <c r="AG269" s="18">
        <f t="shared" si="493"/>
        <v>9.3889765562493768</v>
      </c>
      <c r="AH269" s="18">
        <f t="shared" si="494"/>
        <v>19.762118157645816</v>
      </c>
      <c r="AI269" s="18">
        <f>IF(ISNUMBER(AG269),AI268+AG269*0.5,IF(ISNUMBER(AG470),0,""))</f>
        <v>856.61677979145247</v>
      </c>
      <c r="AJ269" s="18">
        <f>IF(ISNUMBER(AH269),AJ268+AH269*0.5,IF(ISNUMBER(AH470),0,""))</f>
        <v>993.14522735428363</v>
      </c>
      <c r="AK269" s="18">
        <f>IF(ISNUMBER(AI269), AI269*COS(RADIANS(-$C269+Графики!$B$3))+AJ269*SIN(RADIANS(-$C269+Графики!$B$3)),"")</f>
        <v>856.61677979145247</v>
      </c>
      <c r="AL269" s="19">
        <f>IF(ISNUMBER(AI269), AI269*COS(RADIANS(-$C269+Графики!$B$5))+AJ269*SIN(RADIANS(-$C269+Графики!$B$5)),"")</f>
        <v>993.14522735428363</v>
      </c>
      <c r="AM269" s="24">
        <v>-0.64421321906745377</v>
      </c>
      <c r="AN269" s="25">
        <v>0.45705483764979904</v>
      </c>
      <c r="AO269" s="25">
        <v>-1.2707015482560435</v>
      </c>
      <c r="AP269" s="25">
        <v>1.1790528641460114</v>
      </c>
      <c r="AQ269" s="18">
        <f t="shared" si="495"/>
        <v>9.6102288343824895</v>
      </c>
      <c r="AR269" s="18">
        <f t="shared" si="496"/>
        <v>21.376511827731228</v>
      </c>
      <c r="AS269" s="18">
        <f>IF(ISNUMBER(AQ269),AS268+AQ269*0.5,IF(ISNUMBER(AQ470),0,""))</f>
        <v>850.35809506645217</v>
      </c>
      <c r="AT269" s="18">
        <f>IF(ISNUMBER(AR269),AT268+AR269*0.5,IF(ISNUMBER(AR470),0,""))</f>
        <v>984.65758249754379</v>
      </c>
      <c r="AU269" s="18">
        <f>IF(ISNUMBER(AS269), AS269*COS(RADIANS(-$C269+Графики!$B$3))+AT269*SIN(RADIANS(-$C269+Графики!$B$3)),"")</f>
        <v>850.35809506645217</v>
      </c>
      <c r="AV269" s="19">
        <f>IF(ISNUMBER(AS269), AS269*COS(RADIANS(-$C269+Графики!$B$5))+AT269*SIN(RADIANS(-$C269+Графики!$B$5)),"")</f>
        <v>984.65758249754379</v>
      </c>
      <c r="AW269" s="24">
        <v>-0.52037278798207198</v>
      </c>
      <c r="AX269" s="25">
        <v>0.5581462999776573</v>
      </c>
      <c r="AY269" s="25">
        <v>-1.2232715672961691</v>
      </c>
      <c r="AZ269" s="25">
        <v>1.1870639945942869</v>
      </c>
      <c r="BA269" s="18">
        <f t="shared" si="497"/>
        <v>9.4117156108051248</v>
      </c>
      <c r="BB269" s="18">
        <f t="shared" si="498"/>
        <v>21.032594809357921</v>
      </c>
      <c r="BC269" s="18">
        <f>IF(ISNUMBER(BA269),BC268+BA269*0.5,IF(ISNUMBER(BA470),0,""))</f>
        <v>848.93542093353039</v>
      </c>
      <c r="BD269" s="18">
        <f>IF(ISNUMBER(BB269),BD268+BB269*0.5,IF(ISNUMBER(BB470),0,""))</f>
        <v>988.63474559885265</v>
      </c>
      <c r="BE269" s="18">
        <f>IF(ISNUMBER(BC269), BC269*COS(RADIANS(-$C269+Графики!$B$3))+BD269*SIN(RADIANS(-$C269+Графики!$B$3)),"")</f>
        <v>848.93542093353039</v>
      </c>
      <c r="BF269" s="19">
        <f>IF(ISNUMBER(BC269), BC269*COS(RADIANS(-$C269+Графики!$B$5))+BD269*SIN(RADIANS(-$C269+Графики!$B$5)),"")</f>
        <v>988.63474559885265</v>
      </c>
      <c r="BG269" s="24">
        <v>-0.63531343690264497</v>
      </c>
      <c r="BH269" s="25">
        <v>0.46226315659568495</v>
      </c>
      <c r="BI269" s="25">
        <v>-1.1452734944830472</v>
      </c>
      <c r="BJ269" s="25">
        <v>1.20846545362288</v>
      </c>
      <c r="BK269" s="18">
        <f t="shared" si="499"/>
        <v>9.5780162233331207</v>
      </c>
      <c r="BL269" s="18">
        <f t="shared" si="500"/>
        <v>20.53880289118478</v>
      </c>
      <c r="BM269" s="18">
        <f>IF(ISNUMBER(BK269),BM268+BK269*0.5,IF(ISNUMBER(BK470),0,""))</f>
        <v>857.61834002736316</v>
      </c>
      <c r="BN269" s="18">
        <f>IF(ISNUMBER(BL269),BN268+BL269*0.5,IF(ISNUMBER(BL470),0,""))</f>
        <v>977.8459916056371</v>
      </c>
      <c r="BO269" s="18">
        <f>IF(ISNUMBER(BM269), BM269*COS(RADIANS(-$C269+Графики!$B$3))+BN269*SIN(RADIANS(-$C269+Графики!$B$3)),"")</f>
        <v>857.61834002736316</v>
      </c>
      <c r="BP269" s="19">
        <f>IF(ISNUMBER(BM269), BM269*COS(RADIANS(-$C269+Графики!$B$5))+BN269*SIN(RADIANS(-$C269+Графики!$B$5)),"")</f>
        <v>977.8459916056371</v>
      </c>
      <c r="BQ269" s="24">
        <v>-0.5935060271669188</v>
      </c>
      <c r="BR269" s="25">
        <v>0.52600107138001007</v>
      </c>
      <c r="BS269" s="25">
        <v>-1.0860496657712775</v>
      </c>
      <c r="BT269" s="25">
        <v>1.2637071424524826</v>
      </c>
      <c r="BU269" s="18">
        <f t="shared" si="501"/>
        <v>9.7693870279860189</v>
      </c>
      <c r="BV269" s="18">
        <f t="shared" si="502"/>
        <v>20.504059483119338</v>
      </c>
      <c r="BW269" s="18">
        <f>IF(ISNUMBER(BU269),BW268+BU269*0.5,IF(ISNUMBER(BU470),0,""))</f>
        <v>861.65535699297106</v>
      </c>
      <c r="BX269" s="18">
        <f>IF(ISNUMBER(BV269),BX268+BV269*0.5,IF(ISNUMBER(BV470),0,""))</f>
        <v>989.25739233456227</v>
      </c>
      <c r="BY269" s="18">
        <f>IF(ISNUMBER(BW269), BW269*COS(RADIANS(-$C269+Графики!$B$3))+BX269*SIN(RADIANS(-$C269+Графики!$B$3)),"")</f>
        <v>861.65535699297106</v>
      </c>
      <c r="BZ269" s="19">
        <f>IF(ISNUMBER(BW269), BW269*COS(RADIANS(-$C269+Графики!$B$5))+BX269*SIN(RADIANS(-$C269+Графики!$B$5)),"")</f>
        <v>989.25739233456227</v>
      </c>
      <c r="CA269" s="29">
        <v>-0.63600528378720567</v>
      </c>
      <c r="CB269" s="25">
        <v>0.49029086952875411</v>
      </c>
      <c r="CC269" s="25">
        <v>-1.1617221613003914</v>
      </c>
      <c r="CD269" s="25">
        <v>1.0710710344245005</v>
      </c>
      <c r="CE269" s="18">
        <f t="shared" si="503"/>
        <v>9.8286298629161255</v>
      </c>
      <c r="CF269" s="18">
        <f t="shared" si="504"/>
        <v>19.483563490000073</v>
      </c>
      <c r="CG269" s="18">
        <f>IF(ISNUMBER(CE269),CG268+CE269*0.5,IF(ISNUMBER(CE470),0,""))</f>
        <v>867.73998764676173</v>
      </c>
      <c r="CH269" s="18">
        <f>IF(ISNUMBER(CF269),CH268+CF269*0.5,IF(ISNUMBER(CF470),0,""))</f>
        <v>999.12125585228307</v>
      </c>
      <c r="CI269" s="18">
        <f>IF(ISNUMBER(CG269), CG269*COS(RADIANS(-$C269+Графики!$B$3))+CH269*SIN(RADIANS(-$C269+Графики!$B$3)),"")</f>
        <v>867.73998764676173</v>
      </c>
      <c r="CJ269" s="19">
        <f>IF(ISNUMBER(CG269), CG269*COS(RADIANS(-$C269+Графики!$B$5))+CH269*SIN(RADIANS(-$C269+Графики!$B$5)),"")</f>
        <v>999.12125585228307</v>
      </c>
      <c r="CK269" s="24">
        <v>-0.65413072164405295</v>
      </c>
      <c r="CL269" s="25">
        <v>0.46233672331263498</v>
      </c>
      <c r="CM269" s="25">
        <v>-1.1109680479598216</v>
      </c>
      <c r="CN269" s="25">
        <v>1.2175965435442548</v>
      </c>
      <c r="CO269" s="18">
        <f t="shared" si="505"/>
        <v>9.7428623087795287</v>
      </c>
      <c r="CP269" s="18">
        <f t="shared" si="506"/>
        <v>20.319161034120619</v>
      </c>
      <c r="CQ269" s="18">
        <f>IF(ISNUMBER(CO269),CQ268+CO269*0.5,IF(ISNUMBER(CO470),0,""))</f>
        <v>861.44561684066059</v>
      </c>
      <c r="CR269" s="18">
        <f>IF(ISNUMBER(CP269),CR268+CP269*0.5,IF(ISNUMBER(CP470),0,""))</f>
        <v>992.69627440285331</v>
      </c>
      <c r="CS269" s="18">
        <f>IF(ISNUMBER(CQ269), CQ269*COS(RADIANS(-$C269+Графики!$B$3))+CR269*SIN(RADIANS(-$C269+Графики!$B$3)),"")</f>
        <v>861.44561684066059</v>
      </c>
      <c r="CT269" s="19">
        <f>IF(ISNUMBER(CQ269), CQ269*COS(RADIANS(-$C269+Графики!$B$5))+CR269*SIN(RADIANS(-$C269+Графики!$B$5)),"")</f>
        <v>992.69627440285331</v>
      </c>
      <c r="CU269" s="24">
        <v>-0.65118866585794077</v>
      </c>
      <c r="CV269" s="25">
        <v>0.52966805488348567</v>
      </c>
      <c r="CW269" s="25">
        <v>-1.2128936376991193</v>
      </c>
      <c r="CX269" s="25">
        <v>1.2502549771007425</v>
      </c>
      <c r="CY269" s="18">
        <f t="shared" si="507"/>
        <v>10.304736504375342</v>
      </c>
      <c r="CZ269" s="18">
        <f t="shared" si="508"/>
        <v>21.493371438703313</v>
      </c>
      <c r="DA269" s="18">
        <f>IF(ISNUMBER(CY269),DA268+CY269*0.5,IF(ISNUMBER(CY470),0,""))</f>
        <v>858.29304556027807</v>
      </c>
      <c r="DB269" s="18">
        <f>IF(ISNUMBER(CZ269),DB268+CZ269*0.5,IF(ISNUMBER(CZ470),0,""))</f>
        <v>994.45380869321571</v>
      </c>
      <c r="DC269" s="18">
        <f>IF(ISNUMBER(DA269), DA269*COS(RADIANS(-$C269+Графики!$B$3))+DB269*SIN(RADIANS(-$C269+Графики!$B$3)),"")</f>
        <v>858.29304556027807</v>
      </c>
      <c r="DD269" s="19">
        <f>IF(ISNUMBER(DA269), DA269*COS(RADIANS(-$C269+Графики!$B$5))+DB269*SIN(RADIANS(-$C269+Графики!$B$5)),"")</f>
        <v>994.45380869321571</v>
      </c>
      <c r="DE269" s="24">
        <v>-0.52010788108859363</v>
      </c>
      <c r="DF269" s="25">
        <v>0.51788507312189858</v>
      </c>
      <c r="DG269" s="25">
        <v>-1.1933816233023429</v>
      </c>
      <c r="DH269" s="25">
        <v>1.2618681809334842</v>
      </c>
      <c r="DI269" s="18">
        <f t="shared" si="509"/>
        <v>9.058073459980136</v>
      </c>
      <c r="DJ269" s="18">
        <f t="shared" si="510"/>
        <v>21.424457185522161</v>
      </c>
      <c r="DK269" s="18">
        <f>IF(ISNUMBER(DI269),DK268+DI269*0.5,IF(ISNUMBER(DI470),0,""))</f>
        <v>847.99143877662402</v>
      </c>
      <c r="DL269" s="18">
        <f>IF(ISNUMBER(DJ269),DL268+DJ269*0.5,IF(ISNUMBER(DJ470),0,""))</f>
        <v>993.39227512986588</v>
      </c>
      <c r="DM269" s="18">
        <f>IF(ISNUMBER(DK269), DK269*COS(RADIANS(-$C269+Графики!$B$3))+DL269*SIN(RADIANS(-$C269+Графики!$B$3)),"")</f>
        <v>847.99143877662402</v>
      </c>
      <c r="DN269" s="19">
        <f>IF(ISNUMBER(DK269), DK269*COS(RADIANS(-$C269+Графики!$B$5))+DL269*SIN(RADIANS(-$C269+Графики!$B$5)),"")</f>
        <v>993.39227512986588</v>
      </c>
      <c r="DO269" s="24">
        <v>-0.61253619001619186</v>
      </c>
      <c r="DP269" s="25">
        <v>0.51190265376820565</v>
      </c>
      <c r="DQ269" s="25">
        <v>-1.0897876300460738</v>
      </c>
      <c r="DR269" s="25">
        <v>1.1099552283330933</v>
      </c>
      <c r="DS269" s="18">
        <f t="shared" si="511"/>
        <v>9.8124225612338716</v>
      </c>
      <c r="DT269" s="18">
        <f t="shared" si="512"/>
        <v>19.195198829216654</v>
      </c>
      <c r="DU269" s="18">
        <f>IF(ISNUMBER(DS269),DU268+DS269*0.5,IF(ISNUMBER(DS470),0,""))</f>
        <v>867.84109208261236</v>
      </c>
      <c r="DV269" s="18">
        <f>IF(ISNUMBER(DT269),DV268+DT269*0.5,IF(ISNUMBER(DT470),0,""))</f>
        <v>992.2278187551409</v>
      </c>
      <c r="DW269" s="18">
        <f>IF(ISNUMBER(DU269), DU269*COS(RADIANS(-$C269+Графики!$B$3))+DV269*SIN(RADIANS(-$C269+Графики!$B$3)),"")</f>
        <v>867.84109208261236</v>
      </c>
      <c r="DX269" s="19">
        <f>IF(ISNUMBER(DU269), DU269*COS(RADIANS(-$C269+Графики!$B$5))+DV269*SIN(RADIANS(-$C269+Графики!$B$5)),"")</f>
        <v>992.2278187551409</v>
      </c>
      <c r="DY269" s="24">
        <v>-0.51843654681291496</v>
      </c>
      <c r="DZ269" s="25">
        <v>0.46388666223106845</v>
      </c>
      <c r="EA269" s="25">
        <v>-1.1574422670057369</v>
      </c>
      <c r="EB269" s="25">
        <v>1.1061026566019521</v>
      </c>
      <c r="EC269" s="18">
        <f t="shared" si="513"/>
        <v>8.5722821671872378</v>
      </c>
      <c r="ED269" s="18">
        <f t="shared" si="514"/>
        <v>19.751871295624468</v>
      </c>
      <c r="EE269" s="18">
        <f>IF(ISNUMBER(EC269),EE268+EC269*0.5,IF(ISNUMBER(EC470),0,""))</f>
        <v>855.73982009827682</v>
      </c>
      <c r="EF269" s="18">
        <f>IF(ISNUMBER(ED269),EF268+ED269*0.5,IF(ISNUMBER(ED470),0,""))</f>
        <v>986.22062936866507</v>
      </c>
      <c r="EG269" s="18">
        <f>IF(ISNUMBER(EE269), EE269*COS(RADIANS(-$C269+Графики!$B$3))+EF269*SIN(RADIANS(-$C269+Графики!$B$3)),"")</f>
        <v>855.73982009827682</v>
      </c>
      <c r="EH269" s="19">
        <f>IF(ISNUMBER(EE269), EE269*COS(RADIANS(-$C269+Графики!$B$5))+EF269*SIN(RADIANS(-$C269+Графики!$B$5)),"")</f>
        <v>986.22062936866507</v>
      </c>
      <c r="EI269" s="24">
        <v>-0.61808536070993192</v>
      </c>
      <c r="EJ269" s="25">
        <v>0.54786276324334338</v>
      </c>
      <c r="EK269" s="25">
        <v>-1.1658658537090261</v>
      </c>
      <c r="EL269" s="25">
        <v>1.1283901314169953</v>
      </c>
      <c r="EM269" s="18">
        <f t="shared" si="515"/>
        <v>10.174641274923088</v>
      </c>
      <c r="EN269" s="18">
        <f t="shared" si="516"/>
        <v>20.019822868930397</v>
      </c>
      <c r="EO269" s="18">
        <f>IF(ISNUMBER(EM269),EO268+EM269*0.5,IF(ISNUMBER(EM470),0,""))</f>
        <v>862.47898267519031</v>
      </c>
      <c r="EP269" s="18">
        <f>IF(ISNUMBER(EN269),EP268+EN269*0.5,IF(ISNUMBER(EN470),0,""))</f>
        <v>991.47556610851223</v>
      </c>
      <c r="EQ269" s="18">
        <f>IF(ISNUMBER(EO269), EO269*COS(RADIANS(-$C269+Графики!$B$3))+EP269*SIN(RADIANS(-$C269+Графики!$B$3)),"")</f>
        <v>862.47898267519031</v>
      </c>
      <c r="ER269" s="19">
        <f>IF(ISNUMBER(EO269), EO269*COS(RADIANS(-$C269+Графики!$B$5))+EP269*SIN(RADIANS(-$C269+Графики!$B$5)),"")</f>
        <v>991.47556610851223</v>
      </c>
      <c r="ES269" s="24">
        <v>-0.53554998577078972</v>
      </c>
      <c r="ET269" s="25">
        <v>0.44606660621136074</v>
      </c>
      <c r="EU269" s="25">
        <v>-1.1552233852642091</v>
      </c>
      <c r="EV269" s="25">
        <v>1.1711428533881327</v>
      </c>
      <c r="EW269" s="18">
        <f t="shared" si="517"/>
        <v>8.5661159964544158</v>
      </c>
      <c r="EX269" s="18">
        <f t="shared" si="518"/>
        <v>20.299980743383788</v>
      </c>
      <c r="EY269" s="18">
        <f>IF(ISNUMBER(EW269),EY268+EW269*0.5,IF(ISNUMBER(EW470),0,""))</f>
        <v>847.74458568468594</v>
      </c>
      <c r="EZ269" s="18">
        <f>IF(ISNUMBER(EX269),EZ268+EX269*0.5,IF(ISNUMBER(EX470),0,""))</f>
        <v>992.16367824773272</v>
      </c>
      <c r="FA269" s="18">
        <f>IF(ISNUMBER(EY269), EY269*COS(RADIANS(-$C269+Графики!$B$3))+EZ269*SIN(RADIANS(-$C269+Графики!$B$3)),"")</f>
        <v>847.74458568468594</v>
      </c>
      <c r="FB269" s="19">
        <f>IF(ISNUMBER(EY269), EY269*COS(RADIANS(-$C269+Графики!$B$5))+EZ269*SIN(RADIANS(-$C269+Графики!$B$5)),"")</f>
        <v>992.16367824773272</v>
      </c>
      <c r="FC269" s="24">
        <v>-0.48217237992691486</v>
      </c>
      <c r="FD269" s="25">
        <v>0.56503703895888613</v>
      </c>
      <c r="FE269" s="25">
        <v>-1.1700442154682837</v>
      </c>
      <c r="FF269" s="25">
        <v>1.1963605186673867</v>
      </c>
      <c r="FG269" s="18">
        <f t="shared" si="519"/>
        <v>9.1384989579771325</v>
      </c>
      <c r="FH269" s="18">
        <f t="shared" si="520"/>
        <v>20.649309284240406</v>
      </c>
      <c r="FI269" s="18">
        <f>IF(ISNUMBER(FG269),FI268+FG269*0.5,IF(ISNUMBER(FG470),0,""))</f>
        <v>856.64995045309979</v>
      </c>
      <c r="FJ269" s="18">
        <f>IF(ISNUMBER(FH269),FJ268+FH269*0.5,IF(ISNUMBER(FH470),0,""))</f>
        <v>991.64129050186693</v>
      </c>
      <c r="FK269" s="18">
        <f>IF(ISNUMBER(FI269), FI269*COS(RADIANS(-$C269+Графики!$B$3))+FJ269*SIN(RADIANS(-$C269+Графики!$B$3)),"")</f>
        <v>856.64995045309979</v>
      </c>
      <c r="FL269" s="19">
        <f>IF(ISNUMBER(FI269), FI269*COS(RADIANS(-$C269+Графики!$B$5))+FJ269*SIN(RADIANS(-$C269+Графики!$B$5)),"")</f>
        <v>991.64129050186693</v>
      </c>
      <c r="FM269" s="24">
        <v>-0.55851224569900226</v>
      </c>
      <c r="FN269" s="25">
        <v>0.56322438747436943</v>
      </c>
      <c r="FO269" s="25">
        <v>-1.1488245413874676</v>
      </c>
      <c r="FP269" s="25">
        <v>1.1621530238130684</v>
      </c>
      <c r="FQ269" s="18">
        <f t="shared" si="521"/>
        <v>9.7888424576563846</v>
      </c>
      <c r="FR269" s="18">
        <f t="shared" si="522"/>
        <v>20.165716724008991</v>
      </c>
      <c r="FS269" s="18">
        <f>IF(ISNUMBER(FQ269),FS268+FQ269*0.5,IF(ISNUMBER(FQ470),0,""))</f>
        <v>863.03544497201199</v>
      </c>
      <c r="FT269" s="18">
        <f>IF(ISNUMBER(FR269),FT268+FR269*0.5,IF(ISNUMBER(FR470),0,""))</f>
        <v>985.95029179524659</v>
      </c>
      <c r="FU269" s="18">
        <f>IF(ISNUMBER(FS269), FS269*COS(RADIANS(-$C269+Графики!$B$3))+FT269*SIN(RADIANS(-$C269+Графики!$B$3)),"")</f>
        <v>863.03544497201199</v>
      </c>
      <c r="FV269" s="19">
        <f>IF(ISNUMBER(FS269), FS269*COS(RADIANS(-$C269+Графики!$B$5))+FT269*SIN(RADIANS(-$C269+Графики!$B$5)),"")</f>
        <v>985.95029179524659</v>
      </c>
      <c r="FW269" s="24">
        <v>-0.5551997825740882</v>
      </c>
      <c r="FX269" s="25">
        <v>0.58208694319393595</v>
      </c>
      <c r="FY269" s="25">
        <v>-1.1554758149674349</v>
      </c>
      <c r="FZ269" s="25">
        <v>1.0889235954087599</v>
      </c>
      <c r="GA269" s="18">
        <f t="shared" si="523"/>
        <v>9.924536022847013</v>
      </c>
      <c r="GB269" s="18">
        <f t="shared" si="524"/>
        <v>19.584827493702946</v>
      </c>
      <c r="GC269" s="18">
        <f>IF(ISNUMBER(GA269),GC268+GA269*0.5,IF(ISNUMBER(GA470),0,""))</f>
        <v>867.28488321706357</v>
      </c>
      <c r="GD269" s="18">
        <f>IF(ISNUMBER(GB269),GD268+GB269*0.5,IF(ISNUMBER(GB470),0,""))</f>
        <v>974.85925286685665</v>
      </c>
      <c r="GE269" s="18">
        <f>IF(ISNUMBER(GC269), GC269*COS(RADIANS(-$C269+Графики!$B$3))+GD269*SIN(RADIANS(-$C269+Графики!$B$3)),"")</f>
        <v>867.28488321706357</v>
      </c>
      <c r="GF269" s="19">
        <f>IF(ISNUMBER(GC269), GC269*COS(RADIANS(-$C269+Графики!$B$5))+GD269*SIN(RADIANS(-$C269+Графики!$B$5)),"")</f>
        <v>974.85925286685665</v>
      </c>
      <c r="GG269" s="24">
        <v>-0.60468997756156662</v>
      </c>
      <c r="GH269" s="25">
        <v>0.56329010142013791</v>
      </c>
      <c r="GI269" s="25">
        <v>-1.1778156842522989</v>
      </c>
      <c r="GJ269" s="25">
        <v>1.0761580365508325</v>
      </c>
      <c r="GK269" s="18">
        <f t="shared" si="525"/>
        <v>10.192372508202368</v>
      </c>
      <c r="GL269" s="18">
        <f t="shared" si="526"/>
        <v>19.668363020230188</v>
      </c>
      <c r="GM269" s="18">
        <f>IF(ISNUMBER(GK269),GM268+GK269*0.5,IF(ISNUMBER(GK470),0,""))</f>
        <v>863.59873609378258</v>
      </c>
      <c r="GN269" s="18">
        <f>IF(ISNUMBER(GL269),GN268+GL269*0.5,IF(ISNUMBER(GL470),0,""))</f>
        <v>992.83923242652327</v>
      </c>
      <c r="GO269" s="18">
        <f>IF(ISNUMBER(GM269), GM269*COS(RADIANS(-$C269+Графики!$B$3))+GN269*SIN(RADIANS(-$C269+Графики!$B$3)),"")</f>
        <v>863.59873609378258</v>
      </c>
      <c r="GP269" s="19">
        <f>IF(ISNUMBER(GM269), GM269*COS(RADIANS(-$C269+Графики!$B$5))+GN269*SIN(RADIANS(-$C269+Графики!$B$5)),"")</f>
        <v>992.83923242652327</v>
      </c>
      <c r="GQ269" s="24">
        <v>-0.64736839211370723</v>
      </c>
      <c r="GR269" s="25">
        <v>0.57542443655624609</v>
      </c>
      <c r="GS269" s="25">
        <v>-1.1944994929604751</v>
      </c>
      <c r="GT269" s="25">
        <v>1.1968666685331624</v>
      </c>
      <c r="GU269" s="18">
        <f t="shared" si="527"/>
        <v>10.670677954767815</v>
      </c>
      <c r="GV269" s="18">
        <f t="shared" si="528"/>
        <v>20.867091893758609</v>
      </c>
      <c r="GW269" s="18">
        <f>IF(ISNUMBER(GU269),GW268+GU269*0.5,IF(ISNUMBER(GU470),0,""))</f>
        <v>859.54655540731267</v>
      </c>
      <c r="GX269" s="18">
        <f>IF(ISNUMBER(GV269),GX268+GV269*0.5,IF(ISNUMBER(GV470),0,""))</f>
        <v>991.65553044477122</v>
      </c>
      <c r="GY269" s="18">
        <f>IF(ISNUMBER(GW269), GW269*COS(RADIANS(-$C269+Графики!$B$3))+GX269*SIN(RADIANS(-$C269+Графики!$B$3)),"")</f>
        <v>859.54655540731267</v>
      </c>
      <c r="GZ269" s="19">
        <f>IF(ISNUMBER(GW269), GW269*COS(RADIANS(-$C269+Графики!$B$5))+GX269*SIN(RADIANS(-$C269+Графики!$B$5)),"")</f>
        <v>991.65553044477122</v>
      </c>
      <c r="HA269" s="24">
        <v>-0.64825523928204665</v>
      </c>
      <c r="HB269" s="25">
        <v>0.4490710846372854</v>
      </c>
      <c r="HC269" s="25">
        <v>-1.1260322123063899</v>
      </c>
      <c r="HD269" s="25">
        <v>1.2192402660993518</v>
      </c>
      <c r="HE269" s="18">
        <f t="shared" si="529"/>
        <v>9.5758323094060032</v>
      </c>
      <c r="HF269" s="18">
        <f t="shared" si="530"/>
        <v>20.464934534371427</v>
      </c>
      <c r="HG269" s="18">
        <f>IF(ISNUMBER(HE269),HG268+HE269*0.5,IF(ISNUMBER(HE470),0,""))</f>
        <v>863.96800960170106</v>
      </c>
      <c r="HH269" s="18">
        <f>IF(ISNUMBER(HF269),HH268+HF269*0.5,IF(ISNUMBER(HF470),0,""))</f>
        <v>982.14272637862359</v>
      </c>
      <c r="HI269" s="18">
        <f>IF(ISNUMBER(HG269), HG269*COS(RADIANS(-$C269+Графики!$B$3))+HH269*SIN(RADIANS(-$C269+Графики!$B$3)),"")</f>
        <v>863.96800960170106</v>
      </c>
      <c r="HJ269" s="19">
        <f>IF(ISNUMBER(HG269), HG269*COS(RADIANS(-$C269+Графики!$B$5))+HH269*SIN(RADIANS(-$C269+Графики!$B$5)),"")</f>
        <v>982.14272637862359</v>
      </c>
      <c r="HK269" s="24">
        <v>-0.63061679239936863</v>
      </c>
      <c r="HL269" s="25">
        <v>0.5643231885808323</v>
      </c>
      <c r="HM269" s="25">
        <v>-1.2076955900061821</v>
      </c>
      <c r="HN269" s="25">
        <v>1.2393042261103593</v>
      </c>
      <c r="HO269" s="18">
        <f t="shared" si="531"/>
        <v>10.427629531152585</v>
      </c>
      <c r="HP269" s="18">
        <f t="shared" si="532"/>
        <v>21.352478927046008</v>
      </c>
      <c r="HQ269" s="18">
        <f>IF(ISNUMBER(HO269),HQ268+HO269*0.5,IF(ISNUMBER(HO470),0,""))</f>
        <v>862.24720912688201</v>
      </c>
      <c r="HR269" s="18">
        <f>IF(ISNUMBER(HP269),HR268+HP269*0.5,IF(ISNUMBER(HP470),0,""))</f>
        <v>999.81211868906939</v>
      </c>
      <c r="HS269" s="18">
        <f>IF(ISNUMBER(HQ269), HQ269*COS(RADIANS(-$C269+Графики!$B$3))+HR269*SIN(RADIANS(-$C269+Графики!$B$3)),"")</f>
        <v>862.24720912688201</v>
      </c>
      <c r="HT269" s="19">
        <f>IF(ISNUMBER(HQ269), HQ269*COS(RADIANS(-$C269+Графики!$B$5))+HR269*SIN(RADIANS(-$C269+Графики!$B$5)),"")</f>
        <v>999.81211868906939</v>
      </c>
      <c r="HU269" s="24">
        <v>-0.55891564587174181</v>
      </c>
      <c r="HV269" s="25">
        <v>0.55010701955605745</v>
      </c>
      <c r="HW269" s="25">
        <v>-1.0959250347816507</v>
      </c>
      <c r="HX269" s="25">
        <v>1.2157975112057715</v>
      </c>
      <c r="HY269" s="18">
        <f t="shared" si="533"/>
        <v>9.6778974143934065</v>
      </c>
      <c r="HZ269" s="18">
        <f t="shared" si="534"/>
        <v>20.17221658537288</v>
      </c>
      <c r="IA269" s="18">
        <f>IF(ISNUMBER(HY269),IA268+HY269*0.5,IF(ISNUMBER(HY470),0,""))</f>
        <v>861.82194894360941</v>
      </c>
      <c r="IB269" s="18">
        <f>IF(ISNUMBER(HZ269),IB268+HZ269*0.5,IF(ISNUMBER(HZ470),0,""))</f>
        <v>979.93471946765396</v>
      </c>
      <c r="IC269" s="18">
        <f>IF(ISNUMBER(IA269), IA269*COS(RADIANS(-$C269+Графики!$B$3))+IB269*SIN(RADIANS(-$C269+Графики!$B$3)),"")</f>
        <v>861.82194894360941</v>
      </c>
      <c r="ID269" s="19">
        <f>IF(ISNUMBER(IA269), IA269*COS(RADIANS(-$C269+Графики!$B$5))+IB269*SIN(RADIANS(-$C269+Графики!$B$5)),"")</f>
        <v>979.93471946765396</v>
      </c>
      <c r="IE269" s="24">
        <v>-0.49192306351475024</v>
      </c>
      <c r="IF269" s="25">
        <v>0.60579423700749413</v>
      </c>
      <c r="IG269" s="25">
        <v>-1.1327215277871656</v>
      </c>
      <c r="IH269" s="25">
        <v>1.2228981099128555</v>
      </c>
      <c r="II269" s="18">
        <f t="shared" si="535"/>
        <v>9.5792440674257939</v>
      </c>
      <c r="IJ269" s="18">
        <f t="shared" si="536"/>
        <v>20.555211539202499</v>
      </c>
      <c r="IK269" s="18">
        <f>IF(ISNUMBER(II269),IK268+II269*0.5,IF(ISNUMBER(II470),0,""))</f>
        <v>856.48475577966349</v>
      </c>
      <c r="IL269" s="18">
        <f>IF(ISNUMBER(IJ269),IL268+IJ269*0.5,IF(ISNUMBER(IJ470),0,""))</f>
        <v>981.84984264480113</v>
      </c>
      <c r="IM269" s="18">
        <f>IF(ISNUMBER(IK269), IK269*COS(RADIANS(-$C269+Графики!$B$3))+IL269*SIN(RADIANS(-$C269+Графики!$B$3)),"")</f>
        <v>856.48475577966349</v>
      </c>
      <c r="IN269" s="19">
        <f>IF(ISNUMBER(IK269), IK269*COS(RADIANS(-$C269+Графики!$B$5))+IL269*SIN(RADIANS(-$C269+Графики!$B$5)),"")</f>
        <v>981.84984264480113</v>
      </c>
      <c r="IO269" s="24">
        <v>-0.50836225514666855</v>
      </c>
      <c r="IP269" s="25">
        <v>0.44358106669189346</v>
      </c>
      <c r="IQ269" s="25">
        <v>-1.143192940151377</v>
      </c>
      <c r="IR269" s="25">
        <v>1.121205803951699</v>
      </c>
      <c r="IS269" s="18">
        <f t="shared" si="537"/>
        <v>8.3071770809985583</v>
      </c>
      <c r="IT269" s="18">
        <f t="shared" si="538"/>
        <v>19.759320830915915</v>
      </c>
      <c r="IU269" s="18">
        <f>IF(ISNUMBER(IS269),IU268+IS269*0.5,IF(ISNUMBER(IS470),0,""))</f>
        <v>851.60570303059853</v>
      </c>
      <c r="IV269" s="18">
        <f>IF(ISNUMBER(IT269),IV268+IT269*0.5,IF(ISNUMBER(IT470),0,""))</f>
        <v>990.37931447903395</v>
      </c>
      <c r="IW269" s="18">
        <f>IF(ISNUMBER(IU269), IU269*COS(RADIANS(-$C269+Графики!$B$3))+IV269*SIN(RADIANS(-$C269+Графики!$B$3)),"")</f>
        <v>851.60570303059853</v>
      </c>
      <c r="IX269" s="19">
        <f>IF(ISNUMBER(IU269), IU269*COS(RADIANS(-$C269+Графики!$B$5))+IV269*SIN(RADIANS(-$C269+Графики!$B$5)),"")</f>
        <v>990.37931447903395</v>
      </c>
    </row>
    <row r="270" spans="1:258" s="88" customFormat="1" x14ac:dyDescent="0.25">
      <c r="A270" s="44">
        <v>270</v>
      </c>
      <c r="B270" s="50">
        <v>0</v>
      </c>
      <c r="C270" s="11">
        <f>IF(Графики!$A$7="Расчитывать с учетом закручивания скважины",B270,0)</f>
        <v>0</v>
      </c>
      <c r="D270" s="47">
        <v>133.5</v>
      </c>
      <c r="E270" s="34">
        <f>IF(ISNUMBER(INDEX($I$1:$IX$303,$A270,E$1) ),INDEX($I$1:$IX$303,$A270,E$1),0)</f>
        <v>8.6685951481528196</v>
      </c>
      <c r="F270" s="35">
        <f>IF(ISNUMBER(INDEX($I$1:$IX$303,$A270,F$1) ),INDEX($I$1:$IX$303,$A270,F$1),0)</f>
        <v>20.950244756498446</v>
      </c>
      <c r="G270" s="35">
        <f>IF(ISNUMBER(INDEX($I$1:$IX$303,$A270,G$1) ),INDEX($I$1:$IX$303,$A270,G$1)-$G$305,0)</f>
        <v>-114.08311076332075</v>
      </c>
      <c r="H270" s="36">
        <f>IF(ISNUMBER(INDEX($I$1:$IX$303,$A270,H$1) ),INDEX($I$1:$IX$303,$A270,H$1)-$H$305,0)</f>
        <v>-149.5506373843981</v>
      </c>
      <c r="I270" s="29">
        <v>-0.50105441999379108</v>
      </c>
      <c r="J270" s="25">
        <v>0.49230585379835323</v>
      </c>
      <c r="K270" s="25">
        <v>-1.3251584142403059</v>
      </c>
      <c r="L270" s="25">
        <v>1.0757384469421476</v>
      </c>
      <c r="M270" s="18">
        <f t="shared" si="489"/>
        <v>8.6685951481528196</v>
      </c>
      <c r="N270" s="18">
        <f t="shared" si="490"/>
        <v>20.950244756498446</v>
      </c>
      <c r="O270" s="18">
        <f>IF(ISNUMBER(M270),O269+M270*0.5,IF(ISNUMBER(M471),0,""))</f>
        <v>863.83304512609391</v>
      </c>
      <c r="P270" s="18">
        <f>IF(ISNUMBER(N270),P269+N270*0.5,IF(ISNUMBER(N471),0,""))</f>
        <v>1005.8790260996394</v>
      </c>
      <c r="Q270" s="18">
        <f>IF(ISNUMBER(O270), O270*COS(RADIANS(-$C270+Графики!$B$3))+P270*SIN(RADIANS(-$C270+Графики!$B$3)),"")</f>
        <v>863.83304512609391</v>
      </c>
      <c r="R270" s="19">
        <f>IF(ISNUMBER(O270), O270*COS(RADIANS(-$C270+Графики!$B$5))+P270*SIN(RADIANS(-$C270+Графики!$B$5)),"")</f>
        <v>1005.8790260996394</v>
      </c>
      <c r="S270" s="29">
        <v>-0.50859089127566537</v>
      </c>
      <c r="T270" s="25">
        <v>0.56045419697365584</v>
      </c>
      <c r="U270" s="25">
        <v>-1.3451356445070481</v>
      </c>
      <c r="V270" s="25">
        <v>1.1362898122414931</v>
      </c>
      <c r="W270" s="18">
        <f t="shared" si="491"/>
        <v>9.3290429964213608</v>
      </c>
      <c r="X270" s="18">
        <f t="shared" si="492"/>
        <v>21.652829854145409</v>
      </c>
      <c r="Y270" s="18">
        <f>IF(ISNUMBER(W270),Y269+W270*0.5,IF(ISNUMBER(W471),0,""))</f>
        <v>863.39250435457961</v>
      </c>
      <c r="Z270" s="18">
        <f>IF(ISNUMBER(X270),Z269+X270*0.5,IF(ISNUMBER(X471),0,""))</f>
        <v>1005.0975237119694</v>
      </c>
      <c r="AA270" s="18">
        <f>IF(ISNUMBER(Y270), Y270*COS(RADIANS(-$C270+Графики!$B$3))+Z270*SIN(RADIANS(-$C270+Графики!$B$3)),"")</f>
        <v>863.39250435457961</v>
      </c>
      <c r="AB270" s="18">
        <f>IF(ISNUMBER(Y270), Y270*COS(RADIANS(-$C270+Графики!$B$5))+Z270*SIN(RADIANS(-$C270+Графики!$B$5)),"")</f>
        <v>1005.0975237119694</v>
      </c>
      <c r="AC270" s="24">
        <v>-0.46445257123204753</v>
      </c>
      <c r="AD270" s="25">
        <v>0.52462738621882987</v>
      </c>
      <c r="AE270" s="25">
        <v>-1.1844513449671135</v>
      </c>
      <c r="AF270" s="25">
        <v>1.1732020613721772</v>
      </c>
      <c r="AG270" s="18">
        <f t="shared" si="493"/>
        <v>8.6312437389792755</v>
      </c>
      <c r="AH270" s="18">
        <f t="shared" si="494"/>
        <v>20.572955765648562</v>
      </c>
      <c r="AI270" s="18">
        <f>IF(ISNUMBER(AG270),AI269+AG270*0.5,IF(ISNUMBER(AG471),0,""))</f>
        <v>860.93240166094211</v>
      </c>
      <c r="AJ270" s="18">
        <f>IF(ISNUMBER(AH270),AJ269+AH270*0.5,IF(ISNUMBER(AH471),0,""))</f>
        <v>1003.431705237108</v>
      </c>
      <c r="AK270" s="18">
        <f>IF(ISNUMBER(AI270), AI270*COS(RADIANS(-$C270+Графики!$B$3))+AJ270*SIN(RADIANS(-$C270+Графики!$B$3)),"")</f>
        <v>860.93240166094211</v>
      </c>
      <c r="AL270" s="19">
        <f>IF(ISNUMBER(AI270), AI270*COS(RADIANS(-$C270+Графики!$B$5))+AJ270*SIN(RADIANS(-$C270+Графики!$B$5)),"")</f>
        <v>1003.431705237108</v>
      </c>
      <c r="AM270" s="24">
        <v>-0.46910072529110936</v>
      </c>
      <c r="AN270" s="25">
        <v>0.48434684286672602</v>
      </c>
      <c r="AO270" s="25">
        <v>-1.2332106737711463</v>
      </c>
      <c r="AP270" s="25">
        <v>1.045891128422533</v>
      </c>
      <c r="AQ270" s="18">
        <f t="shared" si="495"/>
        <v>8.3203036528480823</v>
      </c>
      <c r="AR270" s="18">
        <f t="shared" si="496"/>
        <v>19.887604004595353</v>
      </c>
      <c r="AS270" s="18">
        <f>IF(ISNUMBER(AQ270),AS269+AQ270*0.5,IF(ISNUMBER(AQ471),0,""))</f>
        <v>854.51824689287616</v>
      </c>
      <c r="AT270" s="18">
        <f>IF(ISNUMBER(AR270),AT269+AR270*0.5,IF(ISNUMBER(AR471),0,""))</f>
        <v>994.60138449984152</v>
      </c>
      <c r="AU270" s="18">
        <f>IF(ISNUMBER(AS270), AS270*COS(RADIANS(-$C270+Графики!$B$3))+AT270*SIN(RADIANS(-$C270+Графики!$B$3)),"")</f>
        <v>854.51824689287616</v>
      </c>
      <c r="AV270" s="19">
        <f>IF(ISNUMBER(AS270), AS270*COS(RADIANS(-$C270+Графики!$B$5))+AT270*SIN(RADIANS(-$C270+Графики!$B$5)),"")</f>
        <v>994.60138449984152</v>
      </c>
      <c r="AW270" s="24">
        <v>-0.47793986599720384</v>
      </c>
      <c r="AX270" s="25">
        <v>0.41853283611224823</v>
      </c>
      <c r="AY270" s="25">
        <v>-1.3063753479578091</v>
      </c>
      <c r="AZ270" s="25">
        <v>1.1459789377681737</v>
      </c>
      <c r="BA270" s="18">
        <f t="shared" si="497"/>
        <v>7.8231203534244242</v>
      </c>
      <c r="BB270" s="18">
        <f t="shared" si="498"/>
        <v>21.399194812713414</v>
      </c>
      <c r="BC270" s="18">
        <f>IF(ISNUMBER(BA270),BC269+BA270*0.5,IF(ISNUMBER(BA471),0,""))</f>
        <v>852.84698111024261</v>
      </c>
      <c r="BD270" s="18">
        <f>IF(ISNUMBER(BB270),BD269+BB270*0.5,IF(ISNUMBER(BB471),0,""))</f>
        <v>999.33434300520935</v>
      </c>
      <c r="BE270" s="18">
        <f>IF(ISNUMBER(BC270), BC270*COS(RADIANS(-$C270+Графики!$B$3))+BD270*SIN(RADIANS(-$C270+Графики!$B$3)),"")</f>
        <v>852.84698111024261</v>
      </c>
      <c r="BF270" s="19">
        <f>IF(ISNUMBER(BC270), BC270*COS(RADIANS(-$C270+Графики!$B$5))+BD270*SIN(RADIANS(-$C270+Графики!$B$5)),"")</f>
        <v>999.33434300520935</v>
      </c>
      <c r="BG270" s="24">
        <v>-0.50931514206588735</v>
      </c>
      <c r="BH270" s="25">
        <v>0.46508310590327073</v>
      </c>
      <c r="BI270" s="25">
        <v>-1.2101977890075721</v>
      </c>
      <c r="BJ270" s="25">
        <v>1.0680747037497831</v>
      </c>
      <c r="BK270" s="18">
        <f t="shared" si="499"/>
        <v>8.5031263558811041</v>
      </c>
      <c r="BL270" s="18">
        <f t="shared" si="500"/>
        <v>19.880368345320623</v>
      </c>
      <c r="BM270" s="18">
        <f>IF(ISNUMBER(BK270),BM269+BK270*0.5,IF(ISNUMBER(BK471),0,""))</f>
        <v>861.86990320530367</v>
      </c>
      <c r="BN270" s="18">
        <f>IF(ISNUMBER(BL270),BN269+BL270*0.5,IF(ISNUMBER(BL471),0,""))</f>
        <v>987.78617577829743</v>
      </c>
      <c r="BO270" s="18">
        <f>IF(ISNUMBER(BM270), BM270*COS(RADIANS(-$C270+Графики!$B$3))+BN270*SIN(RADIANS(-$C270+Графики!$B$3)),"")</f>
        <v>861.86990320530367</v>
      </c>
      <c r="BP270" s="19">
        <f>IF(ISNUMBER(BM270), BM270*COS(RADIANS(-$C270+Графики!$B$5))+BN270*SIN(RADIANS(-$C270+Графики!$B$5)),"")</f>
        <v>987.78617577829743</v>
      </c>
      <c r="BQ270" s="24">
        <v>-0.59447481342508879</v>
      </c>
      <c r="BR270" s="25">
        <v>0.47944753053187184</v>
      </c>
      <c r="BS270" s="25">
        <v>-1.2616768428148433</v>
      </c>
      <c r="BT270" s="25">
        <v>1.1085775656316095</v>
      </c>
      <c r="BU270" s="18">
        <f t="shared" si="501"/>
        <v>9.3716032210869429</v>
      </c>
      <c r="BV270" s="18">
        <f t="shared" si="502"/>
        <v>20.682896855445641</v>
      </c>
      <c r="BW270" s="18">
        <f>IF(ISNUMBER(BU270),BW269+BU270*0.5,IF(ISNUMBER(BU471),0,""))</f>
        <v>866.34115860351449</v>
      </c>
      <c r="BX270" s="18">
        <f>IF(ISNUMBER(BV270),BX269+BV270*0.5,IF(ISNUMBER(BV471),0,""))</f>
        <v>999.59884076228514</v>
      </c>
      <c r="BY270" s="18">
        <f>IF(ISNUMBER(BW270), BW270*COS(RADIANS(-$C270+Графики!$B$3))+BX270*SIN(RADIANS(-$C270+Графики!$B$3)),"")</f>
        <v>866.34115860351449</v>
      </c>
      <c r="BZ270" s="19">
        <f>IF(ISNUMBER(BW270), BW270*COS(RADIANS(-$C270+Графики!$B$5))+BX270*SIN(RADIANS(-$C270+Графики!$B$5)),"")</f>
        <v>999.59884076228514</v>
      </c>
      <c r="CA270" s="29">
        <v>-0.6176025744805439</v>
      </c>
      <c r="CB270" s="25">
        <v>0.57280967045240994</v>
      </c>
      <c r="CC270" s="25">
        <v>-1.3442362539017112</v>
      </c>
      <c r="CD270" s="25">
        <v>1.1895596466716465</v>
      </c>
      <c r="CE270" s="18">
        <f t="shared" si="503"/>
        <v>10.388119720413666</v>
      </c>
      <c r="CF270" s="18">
        <f t="shared" si="504"/>
        <v>22.109738766758436</v>
      </c>
      <c r="CG270" s="18">
        <f>IF(ISNUMBER(CE270),CG269+CE270*0.5,IF(ISNUMBER(CE471),0,""))</f>
        <v>872.93404750696857</v>
      </c>
      <c r="CH270" s="18">
        <f>IF(ISNUMBER(CF270),CH269+CF270*0.5,IF(ISNUMBER(CF471),0,""))</f>
        <v>1010.1761252356623</v>
      </c>
      <c r="CI270" s="18">
        <f>IF(ISNUMBER(CG270), CG270*COS(RADIANS(-$C270+Графики!$B$3))+CH270*SIN(RADIANS(-$C270+Графики!$B$3)),"")</f>
        <v>872.93404750696857</v>
      </c>
      <c r="CJ270" s="19">
        <f>IF(ISNUMBER(CG270), CG270*COS(RADIANS(-$C270+Графики!$B$5))+CH270*SIN(RADIANS(-$C270+Графики!$B$5)),"")</f>
        <v>1010.1761252356623</v>
      </c>
      <c r="CK270" s="24">
        <v>-0.64258774473122449</v>
      </c>
      <c r="CL270" s="25">
        <v>0.54441013591090359</v>
      </c>
      <c r="CM270" s="25">
        <v>-1.2461001085732231</v>
      </c>
      <c r="CN270" s="25">
        <v>1.1713232475531035</v>
      </c>
      <c r="CO270" s="18">
        <f t="shared" si="505"/>
        <v>10.358325374167066</v>
      </c>
      <c r="CP270" s="18">
        <f t="shared" si="506"/>
        <v>21.094433759747439</v>
      </c>
      <c r="CQ270" s="18">
        <f>IF(ISNUMBER(CO270),CQ269+CO270*0.5,IF(ISNUMBER(CO471),0,""))</f>
        <v>866.62477952774407</v>
      </c>
      <c r="CR270" s="18">
        <f>IF(ISNUMBER(CP270),CR269+CP270*0.5,IF(ISNUMBER(CP471),0,""))</f>
        <v>1003.2434912827271</v>
      </c>
      <c r="CS270" s="18">
        <f>IF(ISNUMBER(CQ270), CQ270*COS(RADIANS(-$C270+Графики!$B$3))+CR270*SIN(RADIANS(-$C270+Графики!$B$3)),"")</f>
        <v>866.62477952774407</v>
      </c>
      <c r="CT270" s="19">
        <f>IF(ISNUMBER(CQ270), CQ270*COS(RADIANS(-$C270+Графики!$B$5))+CR270*SIN(RADIANS(-$C270+Графики!$B$5)),"")</f>
        <v>1003.2434912827271</v>
      </c>
      <c r="CU270" s="24">
        <v>-0.53581196805420495</v>
      </c>
      <c r="CV270" s="25">
        <v>0.50652898811176972</v>
      </c>
      <c r="CW270" s="25">
        <v>-1.1500648063827703</v>
      </c>
      <c r="CX270" s="25">
        <v>1.1951718493629191</v>
      </c>
      <c r="CY270" s="18">
        <f t="shared" si="507"/>
        <v>9.0960153718154739</v>
      </c>
      <c r="CZ270" s="18">
        <f t="shared" si="508"/>
        <v>20.464621988157919</v>
      </c>
      <c r="DA270" s="18">
        <f>IF(ISNUMBER(CY270),DA269+CY270*0.5,IF(ISNUMBER(CY471),0,""))</f>
        <v>862.84105324618577</v>
      </c>
      <c r="DB270" s="18">
        <f>IF(ISNUMBER(CZ270),DB269+CZ270*0.5,IF(ISNUMBER(CZ471),0,""))</f>
        <v>1004.6861196872946</v>
      </c>
      <c r="DC270" s="18">
        <f>IF(ISNUMBER(DA270), DA270*COS(RADIANS(-$C270+Графики!$B$3))+DB270*SIN(RADIANS(-$C270+Графики!$B$3)),"")</f>
        <v>862.84105324618577</v>
      </c>
      <c r="DD270" s="19">
        <f>IF(ISNUMBER(DA270), DA270*COS(RADIANS(-$C270+Графики!$B$5))+DB270*SIN(RADIANS(-$C270+Графики!$B$5)),"")</f>
        <v>1004.6861196872946</v>
      </c>
      <c r="DE270" s="24">
        <v>-0.47834215054678986</v>
      </c>
      <c r="DF270" s="25">
        <v>0.4664676306717549</v>
      </c>
      <c r="DG270" s="25">
        <v>-1.1742738906433519</v>
      </c>
      <c r="DH270" s="25">
        <v>1.010735856377901</v>
      </c>
      <c r="DI270" s="18">
        <f t="shared" si="509"/>
        <v>8.244927327383536</v>
      </c>
      <c r="DJ270" s="18">
        <f t="shared" si="510"/>
        <v>19.066651708263418</v>
      </c>
      <c r="DK270" s="18">
        <f>IF(ISNUMBER(DI270),DK269+DI270*0.5,IF(ISNUMBER(DI471),0,""))</f>
        <v>852.11390244031577</v>
      </c>
      <c r="DL270" s="18">
        <f>IF(ISNUMBER(DJ270),DL269+DJ270*0.5,IF(ISNUMBER(DJ471),0,""))</f>
        <v>1002.9256009839976</v>
      </c>
      <c r="DM270" s="18">
        <f>IF(ISNUMBER(DK270), DK270*COS(RADIANS(-$C270+Графики!$B$3))+DL270*SIN(RADIANS(-$C270+Графики!$B$3)),"")</f>
        <v>852.11390244031577</v>
      </c>
      <c r="DN270" s="19">
        <f>IF(ISNUMBER(DK270), DK270*COS(RADIANS(-$C270+Графики!$B$5))+DL270*SIN(RADIANS(-$C270+Графики!$B$5)),"")</f>
        <v>1002.9256009839976</v>
      </c>
      <c r="DO270" s="24">
        <v>-0.49902968787639368</v>
      </c>
      <c r="DP270" s="25">
        <v>0.60281422126399919</v>
      </c>
      <c r="DQ270" s="25">
        <v>-1.2617483646661809</v>
      </c>
      <c r="DR270" s="25">
        <v>1.0105499507128131</v>
      </c>
      <c r="DS270" s="18">
        <f t="shared" si="511"/>
        <v>9.6152538625927306</v>
      </c>
      <c r="DT270" s="18">
        <f t="shared" si="512"/>
        <v>19.828244089210397</v>
      </c>
      <c r="DU270" s="18">
        <f>IF(ISNUMBER(DS270),DU269+DS270*0.5,IF(ISNUMBER(DS471),0,""))</f>
        <v>872.6487190139087</v>
      </c>
      <c r="DV270" s="18">
        <f>IF(ISNUMBER(DT270),DV269+DT270*0.5,IF(ISNUMBER(DT471),0,""))</f>
        <v>1002.1419407997461</v>
      </c>
      <c r="DW270" s="18">
        <f>IF(ISNUMBER(DU270), DU270*COS(RADIANS(-$C270+Графики!$B$3))+DV270*SIN(RADIANS(-$C270+Графики!$B$3)),"")</f>
        <v>872.6487190139087</v>
      </c>
      <c r="DX270" s="19">
        <f>IF(ISNUMBER(DU270), DU270*COS(RADIANS(-$C270+Графики!$B$5))+DV270*SIN(RADIANS(-$C270+Графики!$B$5)),"")</f>
        <v>1002.1419407997461</v>
      </c>
      <c r="DY270" s="24">
        <v>-0.4541114439277687</v>
      </c>
      <c r="DZ270" s="25">
        <v>0.52536055129249282</v>
      </c>
      <c r="EA270" s="25">
        <v>-1.1902283775121676</v>
      </c>
      <c r="EB270" s="25">
        <v>1.1809041566594158</v>
      </c>
      <c r="EC270" s="18">
        <f t="shared" si="513"/>
        <v>8.5474015442995377</v>
      </c>
      <c r="ED270" s="18">
        <f t="shared" si="514"/>
        <v>20.690558308170573</v>
      </c>
      <c r="EE270" s="18">
        <f>IF(ISNUMBER(EC270),EE269+EC270*0.5,IF(ISNUMBER(EC471),0,""))</f>
        <v>860.01352087042665</v>
      </c>
      <c r="EF270" s="18">
        <f>IF(ISNUMBER(ED270),EF269+ED270*0.5,IF(ISNUMBER(ED471),0,""))</f>
        <v>996.56590852275031</v>
      </c>
      <c r="EG270" s="18">
        <f>IF(ISNUMBER(EE270), EE270*COS(RADIANS(-$C270+Графики!$B$3))+EF270*SIN(RADIANS(-$C270+Графики!$B$3)),"")</f>
        <v>860.01352087042665</v>
      </c>
      <c r="EH270" s="19">
        <f>IF(ISNUMBER(EE270), EE270*COS(RADIANS(-$C270+Графики!$B$5))+EF270*SIN(RADIANS(-$C270+Графики!$B$5)),"")</f>
        <v>996.56590852275031</v>
      </c>
      <c r="EI270" s="24">
        <v>-0.54105857246370626</v>
      </c>
      <c r="EJ270" s="25">
        <v>0.47385553884246601</v>
      </c>
      <c r="EK270" s="25">
        <v>-1.1502487296384389</v>
      </c>
      <c r="EL270" s="25">
        <v>1.1517511569562504</v>
      </c>
      <c r="EM270" s="18">
        <f t="shared" si="515"/>
        <v>8.8566806420278237</v>
      </c>
      <c r="EN270" s="18">
        <f t="shared" si="516"/>
        <v>20.087387568134446</v>
      </c>
      <c r="EO270" s="18">
        <f>IF(ISNUMBER(EM270),EO269+EM270*0.5,IF(ISNUMBER(EM471),0,""))</f>
        <v>866.90732299620424</v>
      </c>
      <c r="EP270" s="18">
        <f>IF(ISNUMBER(EN270),EP269+EN270*0.5,IF(ISNUMBER(EN471),0,""))</f>
        <v>1001.5192598925795</v>
      </c>
      <c r="EQ270" s="18">
        <f>IF(ISNUMBER(EO270), EO270*COS(RADIANS(-$C270+Графики!$B$3))+EP270*SIN(RADIANS(-$C270+Графики!$B$3)),"")</f>
        <v>866.90732299620424</v>
      </c>
      <c r="ER270" s="19">
        <f>IF(ISNUMBER(EO270), EO270*COS(RADIANS(-$C270+Графики!$B$5))+EP270*SIN(RADIANS(-$C270+Графики!$B$5)),"")</f>
        <v>1001.5192598925795</v>
      </c>
      <c r="ES270" s="24">
        <v>-0.50364094105034074</v>
      </c>
      <c r="ET270" s="25">
        <v>0.45819587388261873</v>
      </c>
      <c r="EU270" s="25">
        <v>-1.2571892101342084</v>
      </c>
      <c r="EV270" s="25">
        <v>1.0097678599557671</v>
      </c>
      <c r="EW270" s="18">
        <f t="shared" si="517"/>
        <v>8.3935110853652368</v>
      </c>
      <c r="EX270" s="18">
        <f t="shared" si="518"/>
        <v>19.781642073167951</v>
      </c>
      <c r="EY270" s="18">
        <f>IF(ISNUMBER(EW270),EY269+EW270*0.5,IF(ISNUMBER(EW471),0,""))</f>
        <v>851.94134122736853</v>
      </c>
      <c r="EZ270" s="18">
        <f>IF(ISNUMBER(EX270),EZ269+EX270*0.5,IF(ISNUMBER(EX471),0,""))</f>
        <v>1002.0544992843166</v>
      </c>
      <c r="FA270" s="18">
        <f>IF(ISNUMBER(EY270), EY270*COS(RADIANS(-$C270+Графики!$B$3))+EZ270*SIN(RADIANS(-$C270+Графики!$B$3)),"")</f>
        <v>851.94134122736853</v>
      </c>
      <c r="FB270" s="19">
        <f>IF(ISNUMBER(EY270), EY270*COS(RADIANS(-$C270+Графики!$B$5))+EZ270*SIN(RADIANS(-$C270+Графики!$B$5)),"")</f>
        <v>1002.0544992843166</v>
      </c>
      <c r="FC270" s="24">
        <v>-0.57869040414611772</v>
      </c>
      <c r="FD270" s="25">
        <v>0.54244889904474414</v>
      </c>
      <c r="FE270" s="25">
        <v>-1.2435989617246004</v>
      </c>
      <c r="FF270" s="25">
        <v>1.1672204208725434</v>
      </c>
      <c r="FG270" s="18">
        <f t="shared" si="519"/>
        <v>9.7836300198151598</v>
      </c>
      <c r="FH270" s="18">
        <f t="shared" si="520"/>
        <v>21.036816007355256</v>
      </c>
      <c r="FI270" s="18">
        <f>IF(ISNUMBER(FG270),FI269+FG270*0.5,IF(ISNUMBER(FG471),0,""))</f>
        <v>861.54176546300732</v>
      </c>
      <c r="FJ270" s="18">
        <f>IF(ISNUMBER(FH270),FJ269+FH270*0.5,IF(ISNUMBER(FH471),0,""))</f>
        <v>1002.1596985055446</v>
      </c>
      <c r="FK270" s="18">
        <f>IF(ISNUMBER(FI270), FI270*COS(RADIANS(-$C270+Графики!$B$3))+FJ270*SIN(RADIANS(-$C270+Графики!$B$3)),"")</f>
        <v>861.54176546300732</v>
      </c>
      <c r="FL270" s="19">
        <f>IF(ISNUMBER(FI270), FI270*COS(RADIANS(-$C270+Графики!$B$5))+FJ270*SIN(RADIANS(-$C270+Графики!$B$5)),"")</f>
        <v>1002.1596985055446</v>
      </c>
      <c r="FM270" s="24">
        <v>-0.57628081782371809</v>
      </c>
      <c r="FN270" s="25">
        <v>0.59641434999141341</v>
      </c>
      <c r="FO270" s="25">
        <v>-1.2719524946258238</v>
      </c>
      <c r="FP270" s="25">
        <v>1.1865856813519731</v>
      </c>
      <c r="FQ270" s="18">
        <f t="shared" si="521"/>
        <v>10.233517274578386</v>
      </c>
      <c r="FR270" s="18">
        <f t="shared" si="522"/>
        <v>21.453147046961824</v>
      </c>
      <c r="FS270" s="18">
        <f>IF(ISNUMBER(FQ270),FS269+FQ270*0.5,IF(ISNUMBER(FQ471),0,""))</f>
        <v>868.15220360930118</v>
      </c>
      <c r="FT270" s="18">
        <f>IF(ISNUMBER(FR270),FT269+FR270*0.5,IF(ISNUMBER(FR471),0,""))</f>
        <v>996.67686531872755</v>
      </c>
      <c r="FU270" s="18">
        <f>IF(ISNUMBER(FS270), FS270*COS(RADIANS(-$C270+Графики!$B$3))+FT270*SIN(RADIANS(-$C270+Графики!$B$3)),"")</f>
        <v>868.15220360930118</v>
      </c>
      <c r="FV270" s="19">
        <f>IF(ISNUMBER(FS270), FS270*COS(RADIANS(-$C270+Графики!$B$5))+FT270*SIN(RADIANS(-$C270+Графики!$B$5)),"")</f>
        <v>996.67686531872755</v>
      </c>
      <c r="FW270" s="24">
        <v>-0.47037787197339476</v>
      </c>
      <c r="FX270" s="25">
        <v>0.46076609093294363</v>
      </c>
      <c r="FY270" s="25">
        <v>-1.3083508028110358</v>
      </c>
      <c r="FZ270" s="25">
        <v>1.1275519652902211</v>
      </c>
      <c r="GA270" s="18">
        <f t="shared" si="523"/>
        <v>8.1256745603084113</v>
      </c>
      <c r="GB270" s="18">
        <f t="shared" si="524"/>
        <v>21.255660893087104</v>
      </c>
      <c r="GC270" s="18">
        <f>IF(ISNUMBER(GA270),GC269+GA270*0.5,IF(ISNUMBER(GA471),0,""))</f>
        <v>871.34772049721778</v>
      </c>
      <c r="GD270" s="18">
        <f>IF(ISNUMBER(GB270),GD269+GB270*0.5,IF(ISNUMBER(GB471),0,""))</f>
        <v>985.48708331340015</v>
      </c>
      <c r="GE270" s="18">
        <f>IF(ISNUMBER(GC270), GC270*COS(RADIANS(-$C270+Графики!$B$3))+GD270*SIN(RADIANS(-$C270+Графики!$B$3)),"")</f>
        <v>871.34772049721778</v>
      </c>
      <c r="GF270" s="19">
        <f>IF(ISNUMBER(GC270), GC270*COS(RADIANS(-$C270+Графики!$B$5))+GD270*SIN(RADIANS(-$C270+Графики!$B$5)),"")</f>
        <v>985.48708331340015</v>
      </c>
      <c r="GG270" s="24">
        <v>-0.56210060892183067</v>
      </c>
      <c r="GH270" s="25">
        <v>0.55928389880461038</v>
      </c>
      <c r="GI270" s="25">
        <v>-1.2716388777906347</v>
      </c>
      <c r="GJ270" s="25">
        <v>1.1192327519076102</v>
      </c>
      <c r="GK270" s="18">
        <f t="shared" si="525"/>
        <v>9.7857697306228122</v>
      </c>
      <c r="GL270" s="18">
        <f t="shared" si="526"/>
        <v>20.862777229207563</v>
      </c>
      <c r="GM270" s="18">
        <f>IF(ISNUMBER(GK270),GM269+GK270*0.5,IF(ISNUMBER(GK471),0,""))</f>
        <v>868.49162095909401</v>
      </c>
      <c r="GN270" s="18">
        <f>IF(ISNUMBER(GL270),GN269+GL270*0.5,IF(ISNUMBER(GL471),0,""))</f>
        <v>1003.270621041127</v>
      </c>
      <c r="GO270" s="18">
        <f>IF(ISNUMBER(GM270), GM270*COS(RADIANS(-$C270+Графики!$B$3))+GN270*SIN(RADIANS(-$C270+Графики!$B$3)),"")</f>
        <v>868.49162095909401</v>
      </c>
      <c r="GP270" s="19">
        <f>IF(ISNUMBER(GM270), GM270*COS(RADIANS(-$C270+Графики!$B$5))+GN270*SIN(RADIANS(-$C270+Графики!$B$5)),"")</f>
        <v>1003.270621041127</v>
      </c>
      <c r="GQ270" s="24">
        <v>-0.47801210986770759</v>
      </c>
      <c r="GR270" s="25">
        <v>0.48097413297942249</v>
      </c>
      <c r="GS270" s="25">
        <v>-1.2918232303513193</v>
      </c>
      <c r="GT270" s="25">
        <v>0.99896833029130805</v>
      </c>
      <c r="GU270" s="18">
        <f t="shared" si="527"/>
        <v>8.3686360248222247</v>
      </c>
      <c r="GV270" s="18">
        <f t="shared" si="528"/>
        <v>19.989596111985286</v>
      </c>
      <c r="GW270" s="18">
        <f>IF(ISNUMBER(GU270),GW269+GU270*0.5,IF(ISNUMBER(GU471),0,""))</f>
        <v>863.73087341972382</v>
      </c>
      <c r="GX270" s="18">
        <f>IF(ISNUMBER(GV270),GX269+GV270*0.5,IF(ISNUMBER(GV471),0,""))</f>
        <v>1001.6503285007639</v>
      </c>
      <c r="GY270" s="18">
        <f>IF(ISNUMBER(GW270), GW270*COS(RADIANS(-$C270+Графики!$B$3))+GX270*SIN(RADIANS(-$C270+Графики!$B$3)),"")</f>
        <v>863.73087341972382</v>
      </c>
      <c r="GZ270" s="19">
        <f>IF(ISNUMBER(GW270), GW270*COS(RADIANS(-$C270+Графики!$B$5))+GX270*SIN(RADIANS(-$C270+Графики!$B$5)),"")</f>
        <v>1001.6503285007639</v>
      </c>
      <c r="HA270" s="24">
        <v>-0.57686177189278021</v>
      </c>
      <c r="HB270" s="25">
        <v>0.43319237396820376</v>
      </c>
      <c r="HC270" s="25">
        <v>-1.3406649052793911</v>
      </c>
      <c r="HD270" s="25">
        <v>1.0108740405989161</v>
      </c>
      <c r="HE270" s="18">
        <f t="shared" si="529"/>
        <v>8.814271098216043</v>
      </c>
      <c r="HF270" s="18">
        <f t="shared" si="530"/>
        <v>20.519608296017008</v>
      </c>
      <c r="HG270" s="18">
        <f>IF(ISNUMBER(HE270),HG269+HE270*0.5,IF(ISNUMBER(HE471),0,""))</f>
        <v>868.37514515080909</v>
      </c>
      <c r="HH270" s="18">
        <f>IF(ISNUMBER(HF270),HH269+HF270*0.5,IF(ISNUMBER(HF471),0,""))</f>
        <v>992.40253052663206</v>
      </c>
      <c r="HI270" s="18">
        <f>IF(ISNUMBER(HG270), HG270*COS(RADIANS(-$C270+Графики!$B$3))+HH270*SIN(RADIANS(-$C270+Графики!$B$3)),"")</f>
        <v>868.37514515080909</v>
      </c>
      <c r="HJ270" s="19">
        <f>IF(ISNUMBER(HG270), HG270*COS(RADIANS(-$C270+Графики!$B$5))+HH270*SIN(RADIANS(-$C270+Графики!$B$5)),"")</f>
        <v>992.40253052663206</v>
      </c>
      <c r="HK270" s="24">
        <v>-0.45500950331707835</v>
      </c>
      <c r="HL270" s="25">
        <v>0.57634842216299376</v>
      </c>
      <c r="HM270" s="25">
        <v>-1.1701158269605998</v>
      </c>
      <c r="HN270" s="25">
        <v>1.0506160502563571</v>
      </c>
      <c r="HO270" s="18">
        <f t="shared" si="531"/>
        <v>9.0001742715953341</v>
      </c>
      <c r="HP270" s="18">
        <f t="shared" si="532"/>
        <v>19.378328501976966</v>
      </c>
      <c r="HQ270" s="18">
        <f>IF(ISNUMBER(HO270),HQ269+HO270*0.5,IF(ISNUMBER(HO471),0,""))</f>
        <v>866.7472962626797</v>
      </c>
      <c r="HR270" s="18">
        <f>IF(ISNUMBER(HP270),HR269+HP270*0.5,IF(ISNUMBER(HP471),0,""))</f>
        <v>1009.5012829400579</v>
      </c>
      <c r="HS270" s="18">
        <f>IF(ISNUMBER(HQ270), HQ270*COS(RADIANS(-$C270+Графики!$B$3))+HR270*SIN(RADIANS(-$C270+Графики!$B$3)),"")</f>
        <v>866.7472962626797</v>
      </c>
      <c r="HT270" s="19">
        <f>IF(ISNUMBER(HQ270), HQ270*COS(RADIANS(-$C270+Графики!$B$5))+HR270*SIN(RADIANS(-$C270+Графики!$B$5)),"")</f>
        <v>1009.5012829400579</v>
      </c>
      <c r="HU270" s="24">
        <v>-0.62381970221227356</v>
      </c>
      <c r="HV270" s="25">
        <v>0.4322381828646592</v>
      </c>
      <c r="HW270" s="25">
        <v>-1.1941496975246306</v>
      </c>
      <c r="HX270" s="25">
        <v>1.041399673651453</v>
      </c>
      <c r="HY270" s="18">
        <f t="shared" si="533"/>
        <v>9.2157131406846151</v>
      </c>
      <c r="HZ270" s="18">
        <f t="shared" si="534"/>
        <v>19.507611086908984</v>
      </c>
      <c r="IA270" s="18">
        <f>IF(ISNUMBER(HY270),IA269+HY270*0.5,IF(ISNUMBER(HY471),0,""))</f>
        <v>866.42980551395169</v>
      </c>
      <c r="IB270" s="18">
        <f>IF(ISNUMBER(HZ270),IB269+HZ270*0.5,IF(ISNUMBER(HZ471),0,""))</f>
        <v>989.68852501110848</v>
      </c>
      <c r="IC270" s="18">
        <f>IF(ISNUMBER(IA270), IA270*COS(RADIANS(-$C270+Графики!$B$3))+IB270*SIN(RADIANS(-$C270+Графики!$B$3)),"")</f>
        <v>866.42980551395169</v>
      </c>
      <c r="ID270" s="19">
        <f>IF(ISNUMBER(IA270), IA270*COS(RADIANS(-$C270+Графики!$B$5))+IB270*SIN(RADIANS(-$C270+Графики!$B$5)),"")</f>
        <v>989.68852501110848</v>
      </c>
      <c r="IE270" s="24">
        <v>-0.60953709467500761</v>
      </c>
      <c r="IF270" s="25">
        <v>0.50260577919060323</v>
      </c>
      <c r="IG270" s="25">
        <v>-1.2431522436209812</v>
      </c>
      <c r="IH270" s="25">
        <v>1.1467338679759402</v>
      </c>
      <c r="II270" s="18">
        <f t="shared" si="535"/>
        <v>9.7051250909115705</v>
      </c>
      <c r="IJ270" s="18">
        <f t="shared" si="536"/>
        <v>20.854178832443601</v>
      </c>
      <c r="IK270" s="18">
        <f>IF(ISNUMBER(II270),IK269+II270*0.5,IF(ISNUMBER(II471),0,""))</f>
        <v>861.33731832511933</v>
      </c>
      <c r="IL270" s="18">
        <f>IF(ISNUMBER(IJ270),IL269+IJ270*0.5,IF(ISNUMBER(IJ471),0,""))</f>
        <v>992.27693206102288</v>
      </c>
      <c r="IM270" s="18">
        <f>IF(ISNUMBER(IK270), IK270*COS(RADIANS(-$C270+Графики!$B$3))+IL270*SIN(RADIANS(-$C270+Графики!$B$3)),"")</f>
        <v>861.33731832511933</v>
      </c>
      <c r="IN270" s="19">
        <f>IF(ISNUMBER(IK270), IK270*COS(RADIANS(-$C270+Графики!$B$5))+IL270*SIN(RADIANS(-$C270+Графики!$B$5)),"")</f>
        <v>992.27693206102288</v>
      </c>
      <c r="IO270" s="24">
        <v>-0.57459919675240168</v>
      </c>
      <c r="IP270" s="25">
        <v>0.58017595709977299</v>
      </c>
      <c r="IQ270" s="25">
        <v>-1.3280822692377576</v>
      </c>
      <c r="IR270" s="25">
        <v>1.1231081729430259</v>
      </c>
      <c r="IS270" s="18">
        <f t="shared" si="537"/>
        <v>10.077143715993259</v>
      </c>
      <c r="IT270" s="18">
        <f t="shared" si="538"/>
        <v>21.389040686404389</v>
      </c>
      <c r="IU270" s="18">
        <f>IF(ISNUMBER(IS270),IU269+IS270*0.5,IF(ISNUMBER(IS471),0,""))</f>
        <v>856.64427488859519</v>
      </c>
      <c r="IV270" s="18">
        <f>IF(ISNUMBER(IT270),IV269+IT270*0.5,IF(ISNUMBER(IT471),0,""))</f>
        <v>1001.0738348222361</v>
      </c>
      <c r="IW270" s="18">
        <f>IF(ISNUMBER(IU270), IU270*COS(RADIANS(-$C270+Графики!$B$3))+IV270*SIN(RADIANS(-$C270+Графики!$B$3)),"")</f>
        <v>856.64427488859519</v>
      </c>
      <c r="IX270" s="19">
        <f>IF(ISNUMBER(IU270), IU270*COS(RADIANS(-$C270+Графики!$B$5))+IV270*SIN(RADIANS(-$C270+Графики!$B$5)),"")</f>
        <v>1001.0738348222361</v>
      </c>
    </row>
    <row r="271" spans="1:258" s="88" customFormat="1" x14ac:dyDescent="0.25">
      <c r="A271" s="44">
        <v>271</v>
      </c>
      <c r="B271" s="50">
        <v>0</v>
      </c>
      <c r="C271" s="11">
        <f>IF(Графики!$A$7="Расчитывать с учетом закручивания скважины",B271,0)</f>
        <v>0</v>
      </c>
      <c r="D271" s="47">
        <v>134</v>
      </c>
      <c r="E271" s="34">
        <f>IF(ISNUMBER(INDEX($I$1:$IX$303,$A271,E$1) ),INDEX($I$1:$IX$303,$A271,E$1),0)</f>
        <v>9.9042980143912516</v>
      </c>
      <c r="F271" s="35">
        <f>IF(ISNUMBER(INDEX($I$1:$IX$303,$A271,F$1) ),INDEX($I$1:$IX$303,$A271,F$1),0)</f>
        <v>23.806761560503947</v>
      </c>
      <c r="G271" s="35">
        <f>IF(ISNUMBER(INDEX($I$1:$IX$303,$A271,G$1) ),INDEX($I$1:$IX$303,$A271,G$1)-$G$305,0)</f>
        <v>-109.13096175612509</v>
      </c>
      <c r="H271" s="36">
        <f>IF(ISNUMBER(INDEX($I$1:$IX$303,$A271,H$1) ),INDEX($I$1:$IX$303,$A271,H$1)-$H$305,0)</f>
        <v>-137.64725660414615</v>
      </c>
      <c r="I271" s="29">
        <v>-0.53247411123428723</v>
      </c>
      <c r="J271" s="25">
        <v>0.6024933956057823</v>
      </c>
      <c r="K271" s="25">
        <v>-1.2529101862058607</v>
      </c>
      <c r="L271" s="25">
        <v>1.4754014949569436</v>
      </c>
      <c r="M271" s="18">
        <f t="shared" si="489"/>
        <v>9.9042980143912516</v>
      </c>
      <c r="N271" s="18">
        <f t="shared" si="490"/>
        <v>23.806761560503947</v>
      </c>
      <c r="O271" s="18">
        <f>IF(ISNUMBER(M271),O270+M271*0.5,IF(ISNUMBER(M472),0,""))</f>
        <v>868.78519413328956</v>
      </c>
      <c r="P271" s="18">
        <f>IF(ISNUMBER(N271),P270+N271*0.5,IF(ISNUMBER(N472),0,""))</f>
        <v>1017.7824068798914</v>
      </c>
      <c r="Q271" s="18">
        <f>IF(ISNUMBER(O271), O271*COS(RADIANS(-$C271+Графики!$B$3))+P271*SIN(RADIANS(-$C271+Графики!$B$3)),"")</f>
        <v>868.78519413328956</v>
      </c>
      <c r="R271" s="19">
        <f>IF(ISNUMBER(O271), O271*COS(RADIANS(-$C271+Графики!$B$5))+P271*SIN(RADIANS(-$C271+Графики!$B$5)),"")</f>
        <v>1017.7824068798914</v>
      </c>
      <c r="S271" s="29">
        <v>-0.46758133606934704</v>
      </c>
      <c r="T271" s="25">
        <v>0.46597519812160682</v>
      </c>
      <c r="U271" s="25">
        <v>-1.217216206647636</v>
      </c>
      <c r="V271" s="25">
        <v>1.4766834154956816</v>
      </c>
      <c r="W271" s="18">
        <f t="shared" si="491"/>
        <v>8.146727519621777</v>
      </c>
      <c r="X271" s="18">
        <f t="shared" si="492"/>
        <v>23.506543737303424</v>
      </c>
      <c r="Y271" s="18">
        <f>IF(ISNUMBER(W271),Y270+W271*0.5,IF(ISNUMBER(W472),0,""))</f>
        <v>867.46586811439056</v>
      </c>
      <c r="Z271" s="18">
        <f>IF(ISNUMBER(X271),Z270+X271*0.5,IF(ISNUMBER(X472),0,""))</f>
        <v>1016.8507955806211</v>
      </c>
      <c r="AA271" s="18">
        <f>IF(ISNUMBER(Y271), Y271*COS(RADIANS(-$C271+Графики!$B$3))+Z271*SIN(RADIANS(-$C271+Графики!$B$3)),"")</f>
        <v>867.46586811439056</v>
      </c>
      <c r="AB271" s="18">
        <f>IF(ISNUMBER(Y271), Y271*COS(RADIANS(-$C271+Графики!$B$5))+Z271*SIN(RADIANS(-$C271+Графики!$B$5)),"")</f>
        <v>1016.8507955806211</v>
      </c>
      <c r="AC271" s="24">
        <v>-0.58077259419852922</v>
      </c>
      <c r="AD271" s="25">
        <v>0.5840122156325166</v>
      </c>
      <c r="AE271" s="25">
        <v>-1.2487270442806271</v>
      </c>
      <c r="AF271" s="25">
        <v>1.4743033042099485</v>
      </c>
      <c r="AG271" s="18">
        <f t="shared" si="493"/>
        <v>10.164489969054282</v>
      </c>
      <c r="AH271" s="18">
        <f t="shared" si="494"/>
        <v>23.760686275627588</v>
      </c>
      <c r="AI271" s="18">
        <f>IF(ISNUMBER(AG271),AI270+AG271*0.5,IF(ISNUMBER(AG472),0,""))</f>
        <v>866.01464664546927</v>
      </c>
      <c r="AJ271" s="18">
        <f>IF(ISNUMBER(AH271),AJ270+AH271*0.5,IF(ISNUMBER(AH472),0,""))</f>
        <v>1015.3120483749218</v>
      </c>
      <c r="AK271" s="18">
        <f>IF(ISNUMBER(AI271), AI271*COS(RADIANS(-$C271+Графики!$B$3))+AJ271*SIN(RADIANS(-$C271+Графики!$B$3)),"")</f>
        <v>866.01464664546927</v>
      </c>
      <c r="AL271" s="19">
        <f>IF(ISNUMBER(AI271), AI271*COS(RADIANS(-$C271+Графики!$B$5))+AJ271*SIN(RADIANS(-$C271+Графики!$B$5)),"")</f>
        <v>1015.3120483749218</v>
      </c>
      <c r="AM271" s="24">
        <v>-0.59809736592341345</v>
      </c>
      <c r="AN271" s="25">
        <v>0.50714046166352011</v>
      </c>
      <c r="AO271" s="25">
        <v>-1.1687703551808293</v>
      </c>
      <c r="AP271" s="25">
        <v>1.4552995231036003</v>
      </c>
      <c r="AQ271" s="18">
        <f t="shared" si="495"/>
        <v>9.6448700149415316</v>
      </c>
      <c r="AR271" s="18">
        <f t="shared" si="496"/>
        <v>22.897328319320263</v>
      </c>
      <c r="AS271" s="18">
        <f>IF(ISNUMBER(AQ271),AS270+AQ271*0.5,IF(ISNUMBER(AQ472),0,""))</f>
        <v>859.34068190034691</v>
      </c>
      <c r="AT271" s="18">
        <f>IF(ISNUMBER(AR271),AT270+AR271*0.5,IF(ISNUMBER(AR472),0,""))</f>
        <v>1006.0500486595016</v>
      </c>
      <c r="AU271" s="18">
        <f>IF(ISNUMBER(AS271), AS271*COS(RADIANS(-$C271+Графики!$B$3))+AT271*SIN(RADIANS(-$C271+Графики!$B$3)),"")</f>
        <v>859.34068190034691</v>
      </c>
      <c r="AV271" s="19">
        <f>IF(ISNUMBER(AS271), AS271*COS(RADIANS(-$C271+Графики!$B$5))+AT271*SIN(RADIANS(-$C271+Графики!$B$5)),"")</f>
        <v>1006.0500486595016</v>
      </c>
      <c r="AW271" s="24">
        <v>-0.50867372786527987</v>
      </c>
      <c r="AX271" s="25">
        <v>0.50120866018515375</v>
      </c>
      <c r="AY271" s="25">
        <v>-1.2657828312195725</v>
      </c>
      <c r="AZ271" s="25">
        <v>1.3890738977361001</v>
      </c>
      <c r="BA271" s="18">
        <f t="shared" si="497"/>
        <v>8.8127722867768377</v>
      </c>
      <c r="BB271" s="18">
        <f t="shared" si="498"/>
        <v>23.165923006620872</v>
      </c>
      <c r="BC271" s="18">
        <f>IF(ISNUMBER(BA271),BC270+BA271*0.5,IF(ISNUMBER(BA472),0,""))</f>
        <v>857.25336725363104</v>
      </c>
      <c r="BD271" s="18">
        <f>IF(ISNUMBER(BB271),BD270+BB271*0.5,IF(ISNUMBER(BB472),0,""))</f>
        <v>1010.9173045085198</v>
      </c>
      <c r="BE271" s="18">
        <f>IF(ISNUMBER(BC271), BC271*COS(RADIANS(-$C271+Графики!$B$3))+BD271*SIN(RADIANS(-$C271+Графики!$B$3)),"")</f>
        <v>857.25336725363104</v>
      </c>
      <c r="BF271" s="19">
        <f>IF(ISNUMBER(BC271), BC271*COS(RADIANS(-$C271+Графики!$B$5))+BD271*SIN(RADIANS(-$C271+Графики!$B$5)),"")</f>
        <v>1010.9173045085198</v>
      </c>
      <c r="BG271" s="24">
        <v>-0.49209147538642295</v>
      </c>
      <c r="BH271" s="25">
        <v>0.52891106861233284</v>
      </c>
      <c r="BI271" s="25">
        <v>-1.2391675489727971</v>
      </c>
      <c r="BJ271" s="25">
        <v>1.4807296243047343</v>
      </c>
      <c r="BK271" s="18">
        <f t="shared" si="499"/>
        <v>8.909810144004398</v>
      </c>
      <c r="BL271" s="18">
        <f t="shared" si="500"/>
        <v>23.733351874355211</v>
      </c>
      <c r="BM271" s="18">
        <f>IF(ISNUMBER(BK271),BM270+BK271*0.5,IF(ISNUMBER(BK472),0,""))</f>
        <v>866.32480827730592</v>
      </c>
      <c r="BN271" s="18">
        <f>IF(ISNUMBER(BL271),BN270+BL271*0.5,IF(ISNUMBER(BL472),0,""))</f>
        <v>999.65285171547509</v>
      </c>
      <c r="BO271" s="18">
        <f>IF(ISNUMBER(BM271), BM271*COS(RADIANS(-$C271+Графики!$B$3))+BN271*SIN(RADIANS(-$C271+Графики!$B$3)),"")</f>
        <v>866.32480827730592</v>
      </c>
      <c r="BP271" s="19">
        <f>IF(ISNUMBER(BM271), BM271*COS(RADIANS(-$C271+Графики!$B$5))+BN271*SIN(RADIANS(-$C271+Графики!$B$5)),"")</f>
        <v>999.65285171547509</v>
      </c>
      <c r="BQ271" s="24">
        <v>-0.53781364020637112</v>
      </c>
      <c r="BR271" s="25">
        <v>0.45931144681703218</v>
      </c>
      <c r="BS271" s="25">
        <v>-1.18040893852373</v>
      </c>
      <c r="BT271" s="25">
        <v>1.3864136261650424</v>
      </c>
      <c r="BU271" s="18">
        <f t="shared" si="501"/>
        <v>8.7014481023426917</v>
      </c>
      <c r="BV271" s="18">
        <f t="shared" si="502"/>
        <v>22.39787940589494</v>
      </c>
      <c r="BW271" s="18">
        <f>IF(ISNUMBER(BU271),BW270+BU271*0.5,IF(ISNUMBER(BU472),0,""))</f>
        <v>870.69188265468586</v>
      </c>
      <c r="BX271" s="18">
        <f>IF(ISNUMBER(BV271),BX270+BV271*0.5,IF(ISNUMBER(BV472),0,""))</f>
        <v>1010.7977804652326</v>
      </c>
      <c r="BY271" s="18">
        <f>IF(ISNUMBER(BW271), BW271*COS(RADIANS(-$C271+Графики!$B$3))+BX271*SIN(RADIANS(-$C271+Графики!$B$3)),"")</f>
        <v>870.69188265468586</v>
      </c>
      <c r="BZ271" s="19">
        <f>IF(ISNUMBER(BW271), BW271*COS(RADIANS(-$C271+Графики!$B$5))+BX271*SIN(RADIANS(-$C271+Графики!$B$5)),"")</f>
        <v>1010.7977804652326</v>
      </c>
      <c r="CA271" s="29">
        <v>-0.6401030417014878</v>
      </c>
      <c r="CB271" s="25">
        <v>0.41610599991940111</v>
      </c>
      <c r="CC271" s="25">
        <v>-1.2165441063657054</v>
      </c>
      <c r="CD271" s="25">
        <v>1.3446926637247254</v>
      </c>
      <c r="CE271" s="18">
        <f t="shared" si="503"/>
        <v>9.217032174349665</v>
      </c>
      <c r="CF271" s="18">
        <f t="shared" si="504"/>
        <v>22.349146354191543</v>
      </c>
      <c r="CG271" s="18">
        <f>IF(ISNUMBER(CE271),CG270+CE271*0.5,IF(ISNUMBER(CE472),0,""))</f>
        <v>877.54256359414342</v>
      </c>
      <c r="CH271" s="18">
        <f>IF(ISNUMBER(CF271),CH270+CF271*0.5,IF(ISNUMBER(CF472),0,""))</f>
        <v>1021.3506984127581</v>
      </c>
      <c r="CI271" s="18">
        <f>IF(ISNUMBER(CG271), CG271*COS(RADIANS(-$C271+Графики!$B$3))+CH271*SIN(RADIANS(-$C271+Графики!$B$3)),"")</f>
        <v>877.54256359414342</v>
      </c>
      <c r="CJ271" s="19">
        <f>IF(ISNUMBER(CG271), CG271*COS(RADIANS(-$C271+Графики!$B$5))+CH271*SIN(RADIANS(-$C271+Графики!$B$5)),"")</f>
        <v>1021.3506984127581</v>
      </c>
      <c r="CK271" s="24">
        <v>-0.53116132865673138</v>
      </c>
      <c r="CL271" s="25">
        <v>0.46762512590484995</v>
      </c>
      <c r="CM271" s="25">
        <v>-1.3318321582483916</v>
      </c>
      <c r="CN271" s="25">
        <v>1.4998906975431849</v>
      </c>
      <c r="CO271" s="18">
        <f t="shared" si="505"/>
        <v>8.7159457193649725</v>
      </c>
      <c r="CP271" s="18">
        <f t="shared" si="506"/>
        <v>24.708928715941322</v>
      </c>
      <c r="CQ271" s="18">
        <f>IF(ISNUMBER(CO271),CQ270+CO271*0.5,IF(ISNUMBER(CO472),0,""))</f>
        <v>870.98275238742656</v>
      </c>
      <c r="CR271" s="18">
        <f>IF(ISNUMBER(CP271),CR270+CP271*0.5,IF(ISNUMBER(CP472),0,""))</f>
        <v>1015.5979556406977</v>
      </c>
      <c r="CS271" s="18">
        <f>IF(ISNUMBER(CQ271), CQ271*COS(RADIANS(-$C271+Графики!$B$3))+CR271*SIN(RADIANS(-$C271+Графики!$B$3)),"")</f>
        <v>870.98275238742656</v>
      </c>
      <c r="CT271" s="19">
        <f>IF(ISNUMBER(CQ271), CQ271*COS(RADIANS(-$C271+Графики!$B$5))+CR271*SIN(RADIANS(-$C271+Графики!$B$5)),"")</f>
        <v>1015.5979556406977</v>
      </c>
      <c r="CU271" s="24">
        <v>-0.56697459605188605</v>
      </c>
      <c r="CV271" s="25">
        <v>0.59973819333311584</v>
      </c>
      <c r="CW271" s="25">
        <v>-1.1638188236392346</v>
      </c>
      <c r="CX271" s="25">
        <v>1.3907111576351459</v>
      </c>
      <c r="CY271" s="18">
        <f t="shared" si="507"/>
        <v>10.181313894013725</v>
      </c>
      <c r="CZ271" s="18">
        <f t="shared" si="508"/>
        <v>22.290633161087371</v>
      </c>
      <c r="DA271" s="18">
        <f>IF(ISNUMBER(CY271),DA270+CY271*0.5,IF(ISNUMBER(CY472),0,""))</f>
        <v>867.93171019319266</v>
      </c>
      <c r="DB271" s="18">
        <f>IF(ISNUMBER(CZ271),DB270+CZ271*0.5,IF(ISNUMBER(CZ472),0,""))</f>
        <v>1015.8314362678383</v>
      </c>
      <c r="DC271" s="18">
        <f>IF(ISNUMBER(DA271), DA271*COS(RADIANS(-$C271+Графики!$B$3))+DB271*SIN(RADIANS(-$C271+Графики!$B$3)),"")</f>
        <v>867.93171019319266</v>
      </c>
      <c r="DD271" s="19">
        <f>IF(ISNUMBER(DA271), DA271*COS(RADIANS(-$C271+Графики!$B$5))+DB271*SIN(RADIANS(-$C271+Графики!$B$5)),"")</f>
        <v>1015.8314362678383</v>
      </c>
      <c r="DE271" s="24">
        <v>-0.45811195122194204</v>
      </c>
      <c r="DF271" s="25">
        <v>0.59755018223720813</v>
      </c>
      <c r="DG271" s="25">
        <v>-1.1842950047877416</v>
      </c>
      <c r="DH271" s="25">
        <v>1.3881017269864055</v>
      </c>
      <c r="DI271" s="18">
        <f t="shared" si="509"/>
        <v>9.2122597029129487</v>
      </c>
      <c r="DJ271" s="18">
        <f t="shared" si="510"/>
        <v>22.446510960751951</v>
      </c>
      <c r="DK271" s="18">
        <f>IF(ISNUMBER(DI271),DK270+DI271*0.5,IF(ISNUMBER(DI472),0,""))</f>
        <v>856.72003229177221</v>
      </c>
      <c r="DL271" s="18">
        <f>IF(ISNUMBER(DJ271),DL270+DJ271*0.5,IF(ISNUMBER(DJ472),0,""))</f>
        <v>1014.1488564643736</v>
      </c>
      <c r="DM271" s="18">
        <f>IF(ISNUMBER(DK271), DK271*COS(RADIANS(-$C271+Графики!$B$3))+DL271*SIN(RADIANS(-$C271+Графики!$B$3)),"")</f>
        <v>856.72003229177221</v>
      </c>
      <c r="DN271" s="19">
        <f>IF(ISNUMBER(DK271), DK271*COS(RADIANS(-$C271+Графики!$B$5))+DL271*SIN(RADIANS(-$C271+Графики!$B$5)),"")</f>
        <v>1014.1488564643736</v>
      </c>
      <c r="DO271" s="24">
        <v>-0.54319013793149362</v>
      </c>
      <c r="DP271" s="25">
        <v>0.46846236203244906</v>
      </c>
      <c r="DQ271" s="25">
        <v>-1.2356445848864819</v>
      </c>
      <c r="DR271" s="25">
        <v>1.3353489939227312</v>
      </c>
      <c r="DS271" s="18">
        <f t="shared" si="511"/>
        <v>8.828218826372165</v>
      </c>
      <c r="DT271" s="18">
        <f t="shared" si="512"/>
        <v>22.434269224635326</v>
      </c>
      <c r="DU271" s="18">
        <f>IF(ISNUMBER(DS271),DU270+DS271*0.5,IF(ISNUMBER(DS472),0,""))</f>
        <v>877.06282842709481</v>
      </c>
      <c r="DV271" s="18">
        <f>IF(ISNUMBER(DT271),DV270+DT271*0.5,IF(ISNUMBER(DT472),0,""))</f>
        <v>1013.3590754120637</v>
      </c>
      <c r="DW271" s="18">
        <f>IF(ISNUMBER(DU271), DU271*COS(RADIANS(-$C271+Графики!$B$3))+DV271*SIN(RADIANS(-$C271+Графики!$B$3)),"")</f>
        <v>877.06282842709481</v>
      </c>
      <c r="DX271" s="19">
        <f>IF(ISNUMBER(DU271), DU271*COS(RADIANS(-$C271+Графики!$B$5))+DV271*SIN(RADIANS(-$C271+Графики!$B$5)),"")</f>
        <v>1013.3590754120637</v>
      </c>
      <c r="DY271" s="24">
        <v>-0.52945164274643397</v>
      </c>
      <c r="DZ271" s="25">
        <v>0.58090618316890386</v>
      </c>
      <c r="EA271" s="25">
        <v>-1.1820680170857376</v>
      </c>
      <c r="EB271" s="25">
        <v>1.5089556423118633</v>
      </c>
      <c r="EC271" s="18">
        <f t="shared" si="513"/>
        <v>9.6895483413500987</v>
      </c>
      <c r="ED271" s="18">
        <f t="shared" si="514"/>
        <v>23.481453155232032</v>
      </c>
      <c r="EE271" s="18">
        <f>IF(ISNUMBER(EC271),EE270+EC271*0.5,IF(ISNUMBER(EC472),0,""))</f>
        <v>864.85829504110166</v>
      </c>
      <c r="EF271" s="18">
        <f>IF(ISNUMBER(ED271),EF270+ED271*0.5,IF(ISNUMBER(ED472),0,""))</f>
        <v>1008.3066351003663</v>
      </c>
      <c r="EG271" s="18">
        <f>IF(ISNUMBER(EE271), EE271*COS(RADIANS(-$C271+Графики!$B$3))+EF271*SIN(RADIANS(-$C271+Графики!$B$3)),"")</f>
        <v>864.85829504110166</v>
      </c>
      <c r="EH271" s="19">
        <f>IF(ISNUMBER(EE271), EE271*COS(RADIANS(-$C271+Графики!$B$5))+EF271*SIN(RADIANS(-$C271+Графики!$B$5)),"")</f>
        <v>1008.3066351003663</v>
      </c>
      <c r="EI271" s="24">
        <v>-0.62465495528933324</v>
      </c>
      <c r="EJ271" s="25">
        <v>0.54841301535036824</v>
      </c>
      <c r="EK271" s="25">
        <v>-1.2803256021309277</v>
      </c>
      <c r="EL271" s="25">
        <v>1.4333828561055191</v>
      </c>
      <c r="EM271" s="18">
        <f t="shared" si="515"/>
        <v>10.236770422542822</v>
      </c>
      <c r="EN271" s="18">
        <f t="shared" si="516"/>
        <v>23.67936032518309</v>
      </c>
      <c r="EO271" s="18">
        <f>IF(ISNUMBER(EM271),EO270+EM271*0.5,IF(ISNUMBER(EM472),0,""))</f>
        <v>872.02570820747565</v>
      </c>
      <c r="EP271" s="18">
        <f>IF(ISNUMBER(EN271),EP270+EN271*0.5,IF(ISNUMBER(EN472),0,""))</f>
        <v>1013.358940055171</v>
      </c>
      <c r="EQ271" s="18">
        <f>IF(ISNUMBER(EO271), EO271*COS(RADIANS(-$C271+Графики!$B$3))+EP271*SIN(RADIANS(-$C271+Графики!$B$3)),"")</f>
        <v>872.02570820747565</v>
      </c>
      <c r="ER271" s="19">
        <f>IF(ISNUMBER(EO271), EO271*COS(RADIANS(-$C271+Графики!$B$5))+EP271*SIN(RADIANS(-$C271+Графики!$B$5)),"")</f>
        <v>1013.358940055171</v>
      </c>
      <c r="ES271" s="24">
        <v>-0.53330239397000756</v>
      </c>
      <c r="ET271" s="25">
        <v>0.43286432750079473</v>
      </c>
      <c r="EU271" s="25">
        <v>-1.3474824343804916</v>
      </c>
      <c r="EV271" s="25">
        <v>1.3692569244616053</v>
      </c>
      <c r="EW271" s="18">
        <f t="shared" si="517"/>
        <v>8.4312953110195092</v>
      </c>
      <c r="EX271" s="18">
        <f t="shared" si="518"/>
        <v>23.705802497987346</v>
      </c>
      <c r="EY271" s="18">
        <f>IF(ISNUMBER(EW271),EY270+EW271*0.5,IF(ISNUMBER(EW472),0,""))</f>
        <v>856.1569888828783</v>
      </c>
      <c r="EZ271" s="18">
        <f>IF(ISNUMBER(EX271),EZ270+EX271*0.5,IF(ISNUMBER(EX472),0,""))</f>
        <v>1013.9074005333104</v>
      </c>
      <c r="FA271" s="18">
        <f>IF(ISNUMBER(EY271), EY271*COS(RADIANS(-$C271+Графики!$B$3))+EZ271*SIN(RADIANS(-$C271+Графики!$B$3)),"")</f>
        <v>856.1569888828783</v>
      </c>
      <c r="FB271" s="19">
        <f>IF(ISNUMBER(EY271), EY271*COS(RADIANS(-$C271+Графики!$B$5))+EZ271*SIN(RADIANS(-$C271+Графики!$B$5)),"")</f>
        <v>1013.9074005333104</v>
      </c>
      <c r="FC271" s="24">
        <v>-0.48792565181497494</v>
      </c>
      <c r="FD271" s="25">
        <v>0.60311478830170007</v>
      </c>
      <c r="FE271" s="25">
        <v>-1.2493580006338951</v>
      </c>
      <c r="FF271" s="25">
        <v>1.3811785247205415</v>
      </c>
      <c r="FG271" s="18">
        <f t="shared" si="519"/>
        <v>9.5209801257001327</v>
      </c>
      <c r="FH271" s="18">
        <f t="shared" si="520"/>
        <v>22.953745629022336</v>
      </c>
      <c r="FI271" s="18">
        <f>IF(ISNUMBER(FG271),FI270+FG271*0.5,IF(ISNUMBER(FG472),0,""))</f>
        <v>866.30225552585739</v>
      </c>
      <c r="FJ271" s="18">
        <f>IF(ISNUMBER(FH271),FJ270+FH271*0.5,IF(ISNUMBER(FH472),0,""))</f>
        <v>1013.6365713200557</v>
      </c>
      <c r="FK271" s="18">
        <f>IF(ISNUMBER(FI271), FI271*COS(RADIANS(-$C271+Графики!$B$3))+FJ271*SIN(RADIANS(-$C271+Графики!$B$3)),"")</f>
        <v>866.30225552585739</v>
      </c>
      <c r="FL271" s="19">
        <f>IF(ISNUMBER(FI271), FI271*COS(RADIANS(-$C271+Графики!$B$5))+FJ271*SIN(RADIANS(-$C271+Графики!$B$5)),"")</f>
        <v>1013.6365713200557</v>
      </c>
      <c r="FM271" s="24">
        <v>-0.61837409335746973</v>
      </c>
      <c r="FN271" s="25">
        <v>0.51085645160955917</v>
      </c>
      <c r="FO271" s="25">
        <v>-1.3175052781013497</v>
      </c>
      <c r="FP271" s="25">
        <v>1.3788146330839597</v>
      </c>
      <c r="FQ271" s="18">
        <f t="shared" si="521"/>
        <v>9.8542360207255637</v>
      </c>
      <c r="FR271" s="18">
        <f t="shared" si="522"/>
        <v>23.527658902282532</v>
      </c>
      <c r="FS271" s="18">
        <f>IF(ISNUMBER(FQ271),FS270+FQ271*0.5,IF(ISNUMBER(FQ472),0,""))</f>
        <v>873.07932161966392</v>
      </c>
      <c r="FT271" s="18">
        <f>IF(ISNUMBER(FR271),FT270+FR271*0.5,IF(ISNUMBER(FR472),0,""))</f>
        <v>1008.4406947698689</v>
      </c>
      <c r="FU271" s="18">
        <f>IF(ISNUMBER(FS271), FS271*COS(RADIANS(-$C271+Графики!$B$3))+FT271*SIN(RADIANS(-$C271+Графики!$B$3)),"")</f>
        <v>873.07932161966392</v>
      </c>
      <c r="FV271" s="19">
        <f>IF(ISNUMBER(FS271), FS271*COS(RADIANS(-$C271+Графики!$B$5))+FT271*SIN(RADIANS(-$C271+Графики!$B$5)),"")</f>
        <v>1008.4406947698689</v>
      </c>
      <c r="FW271" s="24">
        <v>-0.58449433423174646</v>
      </c>
      <c r="FX271" s="25">
        <v>0.43687541088637338</v>
      </c>
      <c r="FY271" s="25">
        <v>-1.1816543082516426</v>
      </c>
      <c r="FZ271" s="25">
        <v>1.4624463477579124</v>
      </c>
      <c r="GA271" s="18">
        <f t="shared" si="523"/>
        <v>8.9130144510395244</v>
      </c>
      <c r="GB271" s="18">
        <f t="shared" si="524"/>
        <v>23.072083650985117</v>
      </c>
      <c r="GC271" s="18">
        <f>IF(ISNUMBER(GA271),GC270+GA271*0.5,IF(ISNUMBER(GA472),0,""))</f>
        <v>875.80422772273755</v>
      </c>
      <c r="GD271" s="18">
        <f>IF(ISNUMBER(GB271),GD270+GB271*0.5,IF(ISNUMBER(GB472),0,""))</f>
        <v>997.02312513889274</v>
      </c>
      <c r="GE271" s="18">
        <f>IF(ISNUMBER(GC271), GC271*COS(RADIANS(-$C271+Графики!$B$3))+GD271*SIN(RADIANS(-$C271+Графики!$B$3)),"")</f>
        <v>875.80422772273755</v>
      </c>
      <c r="GF271" s="19">
        <f>IF(ISNUMBER(GC271), GC271*COS(RADIANS(-$C271+Графики!$B$5))+GD271*SIN(RADIANS(-$C271+Графики!$B$5)),"")</f>
        <v>997.02312513889274</v>
      </c>
      <c r="GG271" s="24">
        <v>-0.56028403975446839</v>
      </c>
      <c r="GH271" s="25">
        <v>0.5915073848239899</v>
      </c>
      <c r="GI271" s="25">
        <v>-1.1790500311678116</v>
      </c>
      <c r="GJ271" s="25">
        <v>1.4291840305730881</v>
      </c>
      <c r="GK271" s="18">
        <f t="shared" si="525"/>
        <v>10.051107084768113</v>
      </c>
      <c r="GL271" s="18">
        <f t="shared" si="526"/>
        <v>22.759170763246331</v>
      </c>
      <c r="GM271" s="18">
        <f>IF(ISNUMBER(GK271),GM270+GK271*0.5,IF(ISNUMBER(GK472),0,""))</f>
        <v>873.51717450147805</v>
      </c>
      <c r="GN271" s="18">
        <f>IF(ISNUMBER(GL271),GN270+GL271*0.5,IF(ISNUMBER(GL472),0,""))</f>
        <v>1014.6502064227502</v>
      </c>
      <c r="GO271" s="18">
        <f>IF(ISNUMBER(GM271), GM271*COS(RADIANS(-$C271+Графики!$B$3))+GN271*SIN(RADIANS(-$C271+Графики!$B$3)),"")</f>
        <v>873.51717450147805</v>
      </c>
      <c r="GP271" s="19">
        <f>IF(ISNUMBER(GM271), GM271*COS(RADIANS(-$C271+Графики!$B$5))+GN271*SIN(RADIANS(-$C271+Графики!$B$5)),"")</f>
        <v>1014.6502064227502</v>
      </c>
      <c r="GQ271" s="24">
        <v>-0.45418820510374347</v>
      </c>
      <c r="GR271" s="25">
        <v>0.44568866675548491</v>
      </c>
      <c r="GS271" s="25">
        <v>-1.2887974884231259</v>
      </c>
      <c r="GT271" s="25">
        <v>1.4351036061075997</v>
      </c>
      <c r="GU271" s="18">
        <f t="shared" si="527"/>
        <v>7.8528264261176171</v>
      </c>
      <c r="GV271" s="18">
        <f t="shared" si="528"/>
        <v>23.768282822315598</v>
      </c>
      <c r="GW271" s="18">
        <f>IF(ISNUMBER(GU271),GW270+GU271*0.5,IF(ISNUMBER(GU472),0,""))</f>
        <v>867.65728663278264</v>
      </c>
      <c r="GX271" s="18">
        <f>IF(ISNUMBER(GV271),GX270+GV271*0.5,IF(ISNUMBER(GV472),0,""))</f>
        <v>1013.5344699119216</v>
      </c>
      <c r="GY271" s="18">
        <f>IF(ISNUMBER(GW271), GW271*COS(RADIANS(-$C271+Графики!$B$3))+GX271*SIN(RADIANS(-$C271+Графики!$B$3)),"")</f>
        <v>867.65728663278264</v>
      </c>
      <c r="GZ271" s="19">
        <f>IF(ISNUMBER(GW271), GW271*COS(RADIANS(-$C271+Графики!$B$5))+GX271*SIN(RADIANS(-$C271+Графики!$B$5)),"")</f>
        <v>1013.5344699119216</v>
      </c>
      <c r="HA271" s="24">
        <v>-0.60344448605576928</v>
      </c>
      <c r="HB271" s="25">
        <v>0.49545398951410391</v>
      </c>
      <c r="HC271" s="25">
        <v>-1.3495747320315308</v>
      </c>
      <c r="HD271" s="25">
        <v>1.4866967824272717</v>
      </c>
      <c r="HE271" s="18">
        <f t="shared" si="529"/>
        <v>9.5895512907906255</v>
      </c>
      <c r="HF271" s="18">
        <f t="shared" si="530"/>
        <v>24.748611112385419</v>
      </c>
      <c r="HG271" s="18">
        <f>IF(ISNUMBER(HE271),HG270+HE271*0.5,IF(ISNUMBER(HE472),0,""))</f>
        <v>873.16992079620445</v>
      </c>
      <c r="HH271" s="18">
        <f>IF(ISNUMBER(HF271),HH270+HF271*0.5,IF(ISNUMBER(HF472),0,""))</f>
        <v>1004.7768360828247</v>
      </c>
      <c r="HI271" s="18">
        <f>IF(ISNUMBER(HG271), HG271*COS(RADIANS(-$C271+Графики!$B$3))+HH271*SIN(RADIANS(-$C271+Графики!$B$3)),"")</f>
        <v>873.16992079620445</v>
      </c>
      <c r="HJ271" s="19">
        <f>IF(ISNUMBER(HG271), HG271*COS(RADIANS(-$C271+Графики!$B$5))+HH271*SIN(RADIANS(-$C271+Графики!$B$5)),"")</f>
        <v>1004.7768360828247</v>
      </c>
      <c r="HK271" s="24">
        <v>-0.55154959451512997</v>
      </c>
      <c r="HL271" s="25">
        <v>0.57027556858343831</v>
      </c>
      <c r="HM271" s="25">
        <v>-1.2564962227268608</v>
      </c>
      <c r="HN271" s="25">
        <v>1.4638905264172706</v>
      </c>
      <c r="HO271" s="18">
        <f t="shared" si="531"/>
        <v>9.7896149899788352</v>
      </c>
      <c r="HP271" s="18">
        <f t="shared" si="532"/>
        <v>23.737623026125274</v>
      </c>
      <c r="HQ271" s="18">
        <f>IF(ISNUMBER(HO271),HQ270+HO271*0.5,IF(ISNUMBER(HO472),0,""))</f>
        <v>871.64210375766913</v>
      </c>
      <c r="HR271" s="18">
        <f>IF(ISNUMBER(HP271),HR270+HP271*0.5,IF(ISNUMBER(HP472),0,""))</f>
        <v>1021.3700944531205</v>
      </c>
      <c r="HS271" s="18">
        <f>IF(ISNUMBER(HQ271), HQ271*COS(RADIANS(-$C271+Графики!$B$3))+HR271*SIN(RADIANS(-$C271+Графики!$B$3)),"")</f>
        <v>871.64210375766913</v>
      </c>
      <c r="HT271" s="19">
        <f>IF(ISNUMBER(HQ271), HQ271*COS(RADIANS(-$C271+Графики!$B$5))+HR271*SIN(RADIANS(-$C271+Графики!$B$5)),"")</f>
        <v>1021.3700944531205</v>
      </c>
      <c r="HU271" s="24">
        <v>-0.58213610793409887</v>
      </c>
      <c r="HV271" s="25">
        <v>0.43900813018734886</v>
      </c>
      <c r="HW271" s="25">
        <v>-1.2513772490447788</v>
      </c>
      <c r="HX271" s="25">
        <v>1.3706016286259861</v>
      </c>
      <c r="HY271" s="18">
        <f t="shared" si="533"/>
        <v>8.9110466094022822</v>
      </c>
      <c r="HZ271" s="18">
        <f t="shared" si="534"/>
        <v>22.879085676900662</v>
      </c>
      <c r="IA271" s="18">
        <f>IF(ISNUMBER(HY271),IA270+HY271*0.5,IF(ISNUMBER(HY472),0,""))</f>
        <v>870.88532881865285</v>
      </c>
      <c r="IB271" s="18">
        <f>IF(ISNUMBER(HZ271),IB270+HZ271*0.5,IF(ISNUMBER(HZ472),0,""))</f>
        <v>1001.1280678495588</v>
      </c>
      <c r="IC271" s="18">
        <f>IF(ISNUMBER(IA271), IA271*COS(RADIANS(-$C271+Графики!$B$3))+IB271*SIN(RADIANS(-$C271+Графики!$B$3)),"")</f>
        <v>870.88532881865285</v>
      </c>
      <c r="ID271" s="19">
        <f>IF(ISNUMBER(IA271), IA271*COS(RADIANS(-$C271+Графики!$B$5))+IB271*SIN(RADIANS(-$C271+Графики!$B$5)),"")</f>
        <v>1001.1280678495588</v>
      </c>
      <c r="IE271" s="24">
        <v>-0.49464662677420146</v>
      </c>
      <c r="IF271" s="25">
        <v>0.43335337664570572</v>
      </c>
      <c r="IG271" s="25">
        <v>-1.3253137561949706</v>
      </c>
      <c r="IH271" s="25">
        <v>1.3514415356536436</v>
      </c>
      <c r="II271" s="18">
        <f t="shared" si="535"/>
        <v>8.0982392407348129</v>
      </c>
      <c r="IJ271" s="18">
        <f t="shared" si="536"/>
        <v>23.356972309406352</v>
      </c>
      <c r="IK271" s="18">
        <f>IF(ISNUMBER(II271),IK270+II271*0.5,IF(ISNUMBER(II472),0,""))</f>
        <v>865.3864379454867</v>
      </c>
      <c r="IL271" s="18">
        <f>IF(ISNUMBER(IJ271),IL270+IJ271*0.5,IF(ISNUMBER(IJ472),0,""))</f>
        <v>1003.955418215726</v>
      </c>
      <c r="IM271" s="18">
        <f>IF(ISNUMBER(IK271), IK271*COS(RADIANS(-$C271+Графики!$B$3))+IL271*SIN(RADIANS(-$C271+Графики!$B$3)),"")</f>
        <v>865.3864379454867</v>
      </c>
      <c r="IN271" s="19">
        <f>IF(ISNUMBER(IK271), IK271*COS(RADIANS(-$C271+Графики!$B$5))+IL271*SIN(RADIANS(-$C271+Графики!$B$5)),"")</f>
        <v>1003.955418215726</v>
      </c>
      <c r="IO271" s="24">
        <v>-0.48649738377608942</v>
      </c>
      <c r="IP271" s="25">
        <v>0.49242582775095434</v>
      </c>
      <c r="IQ271" s="25">
        <v>-1.3477220050911305</v>
      </c>
      <c r="IR271" s="25">
        <v>1.3686877282784433</v>
      </c>
      <c r="IS271" s="18">
        <f t="shared" si="537"/>
        <v>8.5426126779798413</v>
      </c>
      <c r="IT271" s="18">
        <f t="shared" si="538"/>
        <v>23.702926781359132</v>
      </c>
      <c r="IU271" s="18">
        <f>IF(ISNUMBER(IS271),IU270+IS271*0.5,IF(ISNUMBER(IS472),0,""))</f>
        <v>860.91558122758511</v>
      </c>
      <c r="IV271" s="18">
        <f>IF(ISNUMBER(IT271),IV270+IT271*0.5,IF(ISNUMBER(IT472),0,""))</f>
        <v>1012.9252982129157</v>
      </c>
      <c r="IW271" s="18">
        <f>IF(ISNUMBER(IU271), IU271*COS(RADIANS(-$C271+Графики!$B$3))+IV271*SIN(RADIANS(-$C271+Графики!$B$3)),"")</f>
        <v>860.91558122758511</v>
      </c>
      <c r="IX271" s="19">
        <f>IF(ISNUMBER(IU271), IU271*COS(RADIANS(-$C271+Графики!$B$5))+IV271*SIN(RADIANS(-$C271+Графики!$B$5)),"")</f>
        <v>1012.9252982129157</v>
      </c>
    </row>
    <row r="272" spans="1:258" s="88" customFormat="1" x14ac:dyDescent="0.25">
      <c r="A272" s="44">
        <v>272</v>
      </c>
      <c r="B272" s="50">
        <v>0</v>
      </c>
      <c r="C272" s="11">
        <f>IF(Графики!$A$7="Расчитывать с учетом закручивания скважины",B272,0)</f>
        <v>0</v>
      </c>
      <c r="D272" s="47">
        <v>134.5</v>
      </c>
      <c r="E272" s="34">
        <f>IF(ISNUMBER(INDEX($I$1:$IX$303,$A272,E$1) ),INDEX($I$1:$IX$303,$A272,E$1),0)</f>
        <v>13.510333620892601</v>
      </c>
      <c r="F272" s="35">
        <f>IF(ISNUMBER(INDEX($I$1:$IX$303,$A272,F$1) ),INDEX($I$1:$IX$303,$A272,F$1),0)</f>
        <v>22.389880264845132</v>
      </c>
      <c r="G272" s="35">
        <f>IF(ISNUMBER(INDEX($I$1:$IX$303,$A272,G$1) ),INDEX($I$1:$IX$303,$A272,G$1)-$G$305,0)</f>
        <v>-102.37579494567876</v>
      </c>
      <c r="H272" s="36">
        <f>IF(ISNUMBER(INDEX($I$1:$IX$303,$A272,H$1) ),INDEX($I$1:$IX$303,$A272,H$1)-$H$305,0)</f>
        <v>-126.45231647172363</v>
      </c>
      <c r="I272" s="29">
        <v>-0.82828089746900169</v>
      </c>
      <c r="J272" s="25">
        <v>0.71993639667069476</v>
      </c>
      <c r="K272" s="25">
        <v>-1.3415608431321442</v>
      </c>
      <c r="L272" s="25">
        <v>1.2243448575868729</v>
      </c>
      <c r="M272" s="18">
        <f t="shared" si="489"/>
        <v>13.510333620892601</v>
      </c>
      <c r="N272" s="18">
        <f t="shared" si="490"/>
        <v>22.389880264845132</v>
      </c>
      <c r="O272" s="18">
        <f>IF(ISNUMBER(M272),O271+M272*0.5,IF(ISNUMBER(M473),0,""))</f>
        <v>875.54036094373589</v>
      </c>
      <c r="P272" s="18">
        <f>IF(ISNUMBER(N272),P271+N272*0.5,IF(ISNUMBER(N473),0,""))</f>
        <v>1028.9773470123139</v>
      </c>
      <c r="Q272" s="18">
        <f>IF(ISNUMBER(O272), O272*COS(RADIANS(-$C272+Графики!$B$3))+P272*SIN(RADIANS(-$C272+Графики!$B$3)),"")</f>
        <v>875.54036094373589</v>
      </c>
      <c r="R272" s="19">
        <f>IF(ISNUMBER(O272), O272*COS(RADIANS(-$C272+Графики!$B$5))+P272*SIN(RADIANS(-$C272+Графики!$B$5)),"")</f>
        <v>1028.9773470123139</v>
      </c>
      <c r="S272" s="29">
        <v>-0.6749713031546436</v>
      </c>
      <c r="T272" s="25">
        <v>0.64252475326603087</v>
      </c>
      <c r="U272" s="25">
        <v>-1.2445154631215616</v>
      </c>
      <c r="V272" s="25">
        <v>1.1734371868079794</v>
      </c>
      <c r="W272" s="18">
        <f t="shared" si="491"/>
        <v>11.497068732837697</v>
      </c>
      <c r="X272" s="18">
        <f t="shared" si="492"/>
        <v>21.099051691535173</v>
      </c>
      <c r="Y272" s="18">
        <f>IF(ISNUMBER(W272),Y271+W272*0.5,IF(ISNUMBER(W473),0,""))</f>
        <v>873.21440248080944</v>
      </c>
      <c r="Z272" s="18">
        <f>IF(ISNUMBER(X272),Z271+X272*0.5,IF(ISNUMBER(X473),0,""))</f>
        <v>1027.4003214263887</v>
      </c>
      <c r="AA272" s="18">
        <f>IF(ISNUMBER(Y272), Y272*COS(RADIANS(-$C272+Графики!$B$3))+Z272*SIN(RADIANS(-$C272+Графики!$B$3)),"")</f>
        <v>873.21440248080944</v>
      </c>
      <c r="AB272" s="18">
        <f>IF(ISNUMBER(Y272), Y272*COS(RADIANS(-$C272+Графики!$B$5))+Z272*SIN(RADIANS(-$C272+Графики!$B$5)),"")</f>
        <v>1027.4003214263887</v>
      </c>
      <c r="AC272" s="24">
        <v>-0.65579539650623209</v>
      </c>
      <c r="AD272" s="25">
        <v>0.61903187096082313</v>
      </c>
      <c r="AE272" s="25">
        <v>-1.2117805759466957</v>
      </c>
      <c r="AF272" s="25">
        <v>1.2563364603279938</v>
      </c>
      <c r="AG272" s="18">
        <f t="shared" si="493"/>
        <v>11.124737127141497</v>
      </c>
      <c r="AH272" s="18">
        <f t="shared" si="494"/>
        <v>21.536719059151277</v>
      </c>
      <c r="AI272" s="18">
        <f>IF(ISNUMBER(AG272),AI271+AG272*0.5,IF(ISNUMBER(AG473),0,""))</f>
        <v>871.57701520904004</v>
      </c>
      <c r="AJ272" s="18">
        <f>IF(ISNUMBER(AH272),AJ271+AH272*0.5,IF(ISNUMBER(AH473),0,""))</f>
        <v>1026.0804079044974</v>
      </c>
      <c r="AK272" s="18">
        <f>IF(ISNUMBER(AI272), AI272*COS(RADIANS(-$C272+Графики!$B$3))+AJ272*SIN(RADIANS(-$C272+Графики!$B$3)),"")</f>
        <v>871.57701520904004</v>
      </c>
      <c r="AL272" s="19">
        <f>IF(ISNUMBER(AI272), AI272*COS(RADIANS(-$C272+Графики!$B$5))+AJ272*SIN(RADIANS(-$C272+Графики!$B$5)),"")</f>
        <v>1026.0804079044974</v>
      </c>
      <c r="AM272" s="24">
        <v>-0.7477866584315257</v>
      </c>
      <c r="AN272" s="25">
        <v>0.74473022398675737</v>
      </c>
      <c r="AO272" s="25">
        <v>-1.3520931956546196</v>
      </c>
      <c r="AP272" s="25">
        <v>1.2525857478163842</v>
      </c>
      <c r="AQ272" s="18">
        <f t="shared" si="495"/>
        <v>13.024298618048988</v>
      </c>
      <c r="AR272" s="18">
        <f t="shared" si="496"/>
        <v>22.728154528756129</v>
      </c>
      <c r="AS272" s="18">
        <f>IF(ISNUMBER(AQ272),AS271+AQ272*0.5,IF(ISNUMBER(AQ473),0,""))</f>
        <v>865.8528312093714</v>
      </c>
      <c r="AT272" s="18">
        <f>IF(ISNUMBER(AR272),AT271+AR272*0.5,IF(ISNUMBER(AR473),0,""))</f>
        <v>1017.4141259238796</v>
      </c>
      <c r="AU272" s="18">
        <f>IF(ISNUMBER(AS272), AS272*COS(RADIANS(-$C272+Графики!$B$3))+AT272*SIN(RADIANS(-$C272+Графики!$B$3)),"")</f>
        <v>865.8528312093714</v>
      </c>
      <c r="AV272" s="19">
        <f>IF(ISNUMBER(AS272), AS272*COS(RADIANS(-$C272+Графики!$B$5))+AT272*SIN(RADIANS(-$C272+Графики!$B$5)),"")</f>
        <v>1017.4141259238796</v>
      </c>
      <c r="AW272" s="24">
        <v>-0.66598806771338848</v>
      </c>
      <c r="AX272" s="25">
        <v>0.61394228100819559</v>
      </c>
      <c r="AY272" s="25">
        <v>-1.3054699075411291</v>
      </c>
      <c r="AZ272" s="25">
        <v>1.2249807231124841</v>
      </c>
      <c r="BA272" s="18">
        <f t="shared" si="497"/>
        <v>11.169267145270814</v>
      </c>
      <c r="BB272" s="18">
        <f t="shared" si="498"/>
        <v>22.080552906337719</v>
      </c>
      <c r="BC272" s="18">
        <f>IF(ISNUMBER(BA272),BC271+BA272*0.5,IF(ISNUMBER(BA473),0,""))</f>
        <v>862.83800082626647</v>
      </c>
      <c r="BD272" s="18">
        <f>IF(ISNUMBER(BB272),BD271+BB272*0.5,IF(ISNUMBER(BB473),0,""))</f>
        <v>1021.9575809616887</v>
      </c>
      <c r="BE272" s="18">
        <f>IF(ISNUMBER(BC272), BC272*COS(RADIANS(-$C272+Графики!$B$3))+BD272*SIN(RADIANS(-$C272+Графики!$B$3)),"")</f>
        <v>862.83800082626647</v>
      </c>
      <c r="BF272" s="19">
        <f>IF(ISNUMBER(BC272), BC272*COS(RADIANS(-$C272+Графики!$B$5))+BD272*SIN(RADIANS(-$C272+Графики!$B$5)),"")</f>
        <v>1021.9575809616887</v>
      </c>
      <c r="BG272" s="24">
        <v>-0.65066312379575464</v>
      </c>
      <c r="BH272" s="25">
        <v>0.70077142355218058</v>
      </c>
      <c r="BI272" s="25">
        <v>-1.2013433257031503</v>
      </c>
      <c r="BJ272" s="25">
        <v>1.2409405496477517</v>
      </c>
      <c r="BK272" s="18">
        <f t="shared" si="499"/>
        <v>11.793217854334969</v>
      </c>
      <c r="BL272" s="18">
        <f t="shared" si="500"/>
        <v>21.311333944917216</v>
      </c>
      <c r="BM272" s="18">
        <f>IF(ISNUMBER(BK272),BM271+BK272*0.5,IF(ISNUMBER(BK473),0,""))</f>
        <v>872.22141720447337</v>
      </c>
      <c r="BN272" s="18">
        <f>IF(ISNUMBER(BL272),BN271+BL272*0.5,IF(ISNUMBER(BL473),0,""))</f>
        <v>1010.3085186879337</v>
      </c>
      <c r="BO272" s="18">
        <f>IF(ISNUMBER(BM272), BM272*COS(RADIANS(-$C272+Графики!$B$3))+BN272*SIN(RADIANS(-$C272+Графики!$B$3)),"")</f>
        <v>872.22141720447337</v>
      </c>
      <c r="BP272" s="19">
        <f>IF(ISNUMBER(BM272), BM272*COS(RADIANS(-$C272+Графики!$B$5))+BN272*SIN(RADIANS(-$C272+Графики!$B$5)),"")</f>
        <v>1010.3085186879337</v>
      </c>
      <c r="BQ272" s="24">
        <v>-0.71532206447346403</v>
      </c>
      <c r="BR272" s="25">
        <v>0.724376927611457</v>
      </c>
      <c r="BS272" s="25">
        <v>-1.350069238280819</v>
      </c>
      <c r="BT272" s="25">
        <v>1.1833023974501136</v>
      </c>
      <c r="BU272" s="18">
        <f t="shared" si="501"/>
        <v>12.563413301113176</v>
      </c>
      <c r="BV272" s="18">
        <f t="shared" si="502"/>
        <v>22.106037262461008</v>
      </c>
      <c r="BW272" s="18">
        <f>IF(ISNUMBER(BU272),BW271+BU272*0.5,IF(ISNUMBER(BU473),0,""))</f>
        <v>876.9735893052424</v>
      </c>
      <c r="BX272" s="18">
        <f>IF(ISNUMBER(BV272),BX271+BV272*0.5,IF(ISNUMBER(BV473),0,""))</f>
        <v>1021.8507990964631</v>
      </c>
      <c r="BY272" s="18">
        <f>IF(ISNUMBER(BW272), BW272*COS(RADIANS(-$C272+Графики!$B$3))+BX272*SIN(RADIANS(-$C272+Графики!$B$3)),"")</f>
        <v>876.9735893052424</v>
      </c>
      <c r="BZ272" s="19">
        <f>IF(ISNUMBER(BW272), BW272*COS(RADIANS(-$C272+Графики!$B$5))+BX272*SIN(RADIANS(-$C272+Графики!$B$5)),"")</f>
        <v>1021.8507990964631</v>
      </c>
      <c r="CA272" s="29">
        <v>-0.7998876364484272</v>
      </c>
      <c r="CB272" s="25">
        <v>0.77985326730373183</v>
      </c>
      <c r="CC272" s="25">
        <v>-1.3538711899245885</v>
      </c>
      <c r="CD272" s="25">
        <v>1.2402647565202134</v>
      </c>
      <c r="CE272" s="18">
        <f t="shared" si="503"/>
        <v>13.785403388529874</v>
      </c>
      <c r="CF272" s="18">
        <f t="shared" si="504"/>
        <v>22.636173193659193</v>
      </c>
      <c r="CG272" s="18">
        <f>IF(ISNUMBER(CE272),CG271+CE272*0.5,IF(ISNUMBER(CE473),0,""))</f>
        <v>884.43526528840835</v>
      </c>
      <c r="CH272" s="18">
        <f>IF(ISNUMBER(CF272),CH271+CF272*0.5,IF(ISNUMBER(CF473),0,""))</f>
        <v>1032.6687850095877</v>
      </c>
      <c r="CI272" s="18">
        <f>IF(ISNUMBER(CG272), CG272*COS(RADIANS(-$C272+Графики!$B$3))+CH272*SIN(RADIANS(-$C272+Графики!$B$3)),"")</f>
        <v>884.43526528840835</v>
      </c>
      <c r="CJ272" s="19">
        <f>IF(ISNUMBER(CG272), CG272*COS(RADIANS(-$C272+Графики!$B$5))+CH272*SIN(RADIANS(-$C272+Графики!$B$5)),"")</f>
        <v>1032.6687850095877</v>
      </c>
      <c r="CK272" s="24">
        <v>-0.8113847117841505</v>
      </c>
      <c r="CL272" s="25">
        <v>0.65335831733266314</v>
      </c>
      <c r="CM272" s="25">
        <v>-1.3570157858340779</v>
      </c>
      <c r="CN272" s="25">
        <v>1.2988401345780007</v>
      </c>
      <c r="CO272" s="18">
        <f t="shared" si="505"/>
        <v>12.781946202819414</v>
      </c>
      <c r="CP272" s="18">
        <f t="shared" si="506"/>
        <v>23.174640256084508</v>
      </c>
      <c r="CQ272" s="18">
        <f>IF(ISNUMBER(CO272),CQ271+CO272*0.5,IF(ISNUMBER(CO473),0,""))</f>
        <v>877.37372548883627</v>
      </c>
      <c r="CR272" s="18">
        <f>IF(ISNUMBER(CP272),CR271+CP272*0.5,IF(ISNUMBER(CP473),0,""))</f>
        <v>1027.18527576874</v>
      </c>
      <c r="CS272" s="18">
        <f>IF(ISNUMBER(CQ272), CQ272*COS(RADIANS(-$C272+Графики!$B$3))+CR272*SIN(RADIANS(-$C272+Графики!$B$3)),"")</f>
        <v>877.37372548883627</v>
      </c>
      <c r="CT272" s="19">
        <f>IF(ISNUMBER(CQ272), CQ272*COS(RADIANS(-$C272+Графики!$B$5))+CR272*SIN(RADIANS(-$C272+Графики!$B$5)),"")</f>
        <v>1027.18527576874</v>
      </c>
      <c r="CU272" s="24">
        <v>-0.79945853608656403</v>
      </c>
      <c r="CV272" s="25">
        <v>0.63406756724329949</v>
      </c>
      <c r="CW272" s="25">
        <v>-1.1969559416719902</v>
      </c>
      <c r="CX272" s="25">
        <v>1.2071479647243712</v>
      </c>
      <c r="CY272" s="18">
        <f t="shared" si="507"/>
        <v>12.509548917804832</v>
      </c>
      <c r="CZ272" s="18">
        <f t="shared" si="508"/>
        <v>20.978225354866915</v>
      </c>
      <c r="DA272" s="18">
        <f>IF(ISNUMBER(CY272),DA271+CY272*0.5,IF(ISNUMBER(CY473),0,""))</f>
        <v>874.18648465209503</v>
      </c>
      <c r="DB272" s="18">
        <f>IF(ISNUMBER(CZ272),DB271+CZ272*0.5,IF(ISNUMBER(CZ473),0,""))</f>
        <v>1026.3205489452716</v>
      </c>
      <c r="DC272" s="18">
        <f>IF(ISNUMBER(DA272), DA272*COS(RADIANS(-$C272+Графики!$B$3))+DB272*SIN(RADIANS(-$C272+Графики!$B$3)),"")</f>
        <v>874.18648465209503</v>
      </c>
      <c r="DD272" s="19">
        <f>IF(ISNUMBER(DA272), DA272*COS(RADIANS(-$C272+Графики!$B$5))+DB272*SIN(RADIANS(-$C272+Графики!$B$5)),"")</f>
        <v>1026.3205489452716</v>
      </c>
      <c r="DE272" s="24">
        <v>-0.77331482337342516</v>
      </c>
      <c r="DF272" s="25">
        <v>0.72872441012726952</v>
      </c>
      <c r="DG272" s="25">
        <v>-1.3338235570635815</v>
      </c>
      <c r="DH272" s="25">
        <v>1.2985518695702416</v>
      </c>
      <c r="DI272" s="18">
        <f t="shared" si="509"/>
        <v>13.107389714074731</v>
      </c>
      <c r="DJ272" s="18">
        <f t="shared" si="510"/>
        <v>22.969788838988123</v>
      </c>
      <c r="DK272" s="18">
        <f>IF(ISNUMBER(DI272),DK271+DI272*0.5,IF(ISNUMBER(DI473),0,""))</f>
        <v>863.2737271488096</v>
      </c>
      <c r="DL272" s="18">
        <f>IF(ISNUMBER(DJ272),DL271+DJ272*0.5,IF(ISNUMBER(DJ473),0,""))</f>
        <v>1025.6337508838676</v>
      </c>
      <c r="DM272" s="18">
        <f>IF(ISNUMBER(DK272), DK272*COS(RADIANS(-$C272+Графики!$B$3))+DL272*SIN(RADIANS(-$C272+Графики!$B$3)),"")</f>
        <v>863.2737271488096</v>
      </c>
      <c r="DN272" s="19">
        <f>IF(ISNUMBER(DK272), DK272*COS(RADIANS(-$C272+Графики!$B$5))+DL272*SIN(RADIANS(-$C272+Графики!$B$5)),"")</f>
        <v>1025.6337508838676</v>
      </c>
      <c r="DO272" s="24">
        <v>-0.83774241735116584</v>
      </c>
      <c r="DP272" s="25">
        <v>0.64918531464505136</v>
      </c>
      <c r="DQ272" s="25">
        <v>-1.2761565610581103</v>
      </c>
      <c r="DR272" s="25">
        <v>1.3022379099728378</v>
      </c>
      <c r="DS272" s="18">
        <f t="shared" si="511"/>
        <v>12.975528200994434</v>
      </c>
      <c r="DT272" s="18">
        <f t="shared" si="512"/>
        <v>22.498837891490879</v>
      </c>
      <c r="DU272" s="18">
        <f>IF(ISNUMBER(DS272),DU271+DS272*0.5,IF(ISNUMBER(DS473),0,""))</f>
        <v>883.55059252759202</v>
      </c>
      <c r="DV272" s="18">
        <f>IF(ISNUMBER(DT272),DV271+DT272*0.5,IF(ISNUMBER(DT473),0,""))</f>
        <v>1024.6084943578091</v>
      </c>
      <c r="DW272" s="18">
        <f>IF(ISNUMBER(DU272), DU272*COS(RADIANS(-$C272+Графики!$B$3))+DV272*SIN(RADIANS(-$C272+Графики!$B$3)),"")</f>
        <v>883.55059252759202</v>
      </c>
      <c r="DX272" s="19">
        <f>IF(ISNUMBER(DU272), DU272*COS(RADIANS(-$C272+Графики!$B$5))+DV272*SIN(RADIANS(-$C272+Графики!$B$5)),"")</f>
        <v>1024.6084943578091</v>
      </c>
      <c r="DY272" s="24">
        <v>-0.74956766480352799</v>
      </c>
      <c r="DZ272" s="25">
        <v>0.80641930537105166</v>
      </c>
      <c r="EA272" s="25">
        <v>-1.2752384258048566</v>
      </c>
      <c r="EB272" s="25">
        <v>1.3038487048081535</v>
      </c>
      <c r="EC272" s="18">
        <f t="shared" si="513"/>
        <v>13.578130615783557</v>
      </c>
      <c r="ED272" s="18">
        <f t="shared" si="514"/>
        <v>22.504880956157304</v>
      </c>
      <c r="EE272" s="18">
        <f>IF(ISNUMBER(EC272),EE271+EC272*0.5,IF(ISNUMBER(EC473),0,""))</f>
        <v>871.6473603489934</v>
      </c>
      <c r="EF272" s="18">
        <f>IF(ISNUMBER(ED272),EF271+ED272*0.5,IF(ISNUMBER(ED473),0,""))</f>
        <v>1019.5590755784449</v>
      </c>
      <c r="EG272" s="18">
        <f>IF(ISNUMBER(EE272), EE272*COS(RADIANS(-$C272+Графики!$B$3))+EF272*SIN(RADIANS(-$C272+Графики!$B$3)),"")</f>
        <v>871.6473603489934</v>
      </c>
      <c r="EH272" s="19">
        <f>IF(ISNUMBER(EE272), EE272*COS(RADIANS(-$C272+Графики!$B$5))+EF272*SIN(RADIANS(-$C272+Графики!$B$5)),"")</f>
        <v>1019.5590755784449</v>
      </c>
      <c r="EI272" s="24">
        <v>-0.71961767211222094</v>
      </c>
      <c r="EJ272" s="25">
        <v>0.64151398535130799</v>
      </c>
      <c r="EK272" s="25">
        <v>-1.3610977510742384</v>
      </c>
      <c r="EL272" s="25">
        <v>1.3628601606106634</v>
      </c>
      <c r="EM272" s="18">
        <f t="shared" si="515"/>
        <v>11.877835176825707</v>
      </c>
      <c r="EN272" s="18">
        <f t="shared" si="516"/>
        <v>23.768778505445866</v>
      </c>
      <c r="EO272" s="18">
        <f>IF(ISNUMBER(EM272),EO271+EM272*0.5,IF(ISNUMBER(EM473),0,""))</f>
        <v>877.96462579588854</v>
      </c>
      <c r="EP272" s="18">
        <f>IF(ISNUMBER(EN272),EP271+EN272*0.5,IF(ISNUMBER(EN473),0,""))</f>
        <v>1025.2433293078939</v>
      </c>
      <c r="EQ272" s="18">
        <f>IF(ISNUMBER(EO272), EO272*COS(RADIANS(-$C272+Графики!$B$3))+EP272*SIN(RADIANS(-$C272+Графики!$B$3)),"")</f>
        <v>877.96462579588854</v>
      </c>
      <c r="ER272" s="19">
        <f>IF(ISNUMBER(EO272), EO272*COS(RADIANS(-$C272+Графики!$B$5))+EP272*SIN(RADIANS(-$C272+Графики!$B$5)),"")</f>
        <v>1025.2433293078939</v>
      </c>
      <c r="ES272" s="24">
        <v>-0.66703909910222936</v>
      </c>
      <c r="ET272" s="25">
        <v>0.70083629907812239</v>
      </c>
      <c r="EU272" s="25">
        <v>-1.255408776886743</v>
      </c>
      <c r="EV272" s="25">
        <v>1.358366416335524</v>
      </c>
      <c r="EW272" s="18">
        <f t="shared" si="517"/>
        <v>11.936681244398176</v>
      </c>
      <c r="EX272" s="18">
        <f t="shared" si="518"/>
        <v>22.807513705728919</v>
      </c>
      <c r="EY272" s="18">
        <f>IF(ISNUMBER(EW272),EY271+EW272*0.5,IF(ISNUMBER(EW473),0,""))</f>
        <v>862.12532950507739</v>
      </c>
      <c r="EZ272" s="18">
        <f>IF(ISNUMBER(EX272),EZ271+EX272*0.5,IF(ISNUMBER(EX473),0,""))</f>
        <v>1025.3111573861747</v>
      </c>
      <c r="FA272" s="18">
        <f>IF(ISNUMBER(EY272), EY272*COS(RADIANS(-$C272+Графики!$B$3))+EZ272*SIN(RADIANS(-$C272+Графики!$B$3)),"")</f>
        <v>862.12532950507739</v>
      </c>
      <c r="FB272" s="19">
        <f>IF(ISNUMBER(EY272), EY272*COS(RADIANS(-$C272+Графики!$B$5))+EZ272*SIN(RADIANS(-$C272+Графики!$B$5)),"")</f>
        <v>1025.3111573861747</v>
      </c>
      <c r="FC272" s="24">
        <v>-0.63906482512125495</v>
      </c>
      <c r="FD272" s="25">
        <v>0.68756711448774488</v>
      </c>
      <c r="FE272" s="25">
        <v>-1.2062804085330276</v>
      </c>
      <c r="FF272" s="25">
        <v>1.3601634480731086</v>
      </c>
      <c r="FG272" s="18">
        <f t="shared" si="519"/>
        <v>11.576789047727853</v>
      </c>
      <c r="FH272" s="18">
        <f t="shared" si="520"/>
        <v>22.394575383367826</v>
      </c>
      <c r="FI272" s="18">
        <f>IF(ISNUMBER(FG272),FI271+FG272*0.5,IF(ISNUMBER(FG473),0,""))</f>
        <v>872.09065004972126</v>
      </c>
      <c r="FJ272" s="18">
        <f>IF(ISNUMBER(FH272),FJ271+FH272*0.5,IF(ISNUMBER(FH473),0,""))</f>
        <v>1024.8338590117396</v>
      </c>
      <c r="FK272" s="18">
        <f>IF(ISNUMBER(FI272), FI272*COS(RADIANS(-$C272+Графики!$B$3))+FJ272*SIN(RADIANS(-$C272+Графики!$B$3)),"")</f>
        <v>872.09065004972126</v>
      </c>
      <c r="FL272" s="19">
        <f>IF(ISNUMBER(FI272), FI272*COS(RADIANS(-$C272+Графики!$B$5))+FJ272*SIN(RADIANS(-$C272+Графики!$B$5)),"")</f>
        <v>1024.8338590117396</v>
      </c>
      <c r="FM272" s="24">
        <v>-0.75553824465441644</v>
      </c>
      <c r="FN272" s="25">
        <v>0.73131026137203214</v>
      </c>
      <c r="FO272" s="25">
        <v>-1.3169075942684072</v>
      </c>
      <c r="FP272" s="25">
        <v>1.3046531260178449</v>
      </c>
      <c r="FQ272" s="18">
        <f t="shared" si="521"/>
        <v>12.974836882182624</v>
      </c>
      <c r="FR272" s="18">
        <f t="shared" si="522"/>
        <v>22.875437520366116</v>
      </c>
      <c r="FS272" s="18">
        <f>IF(ISNUMBER(FQ272),FS271+FQ272*0.5,IF(ISNUMBER(FQ473),0,""))</f>
        <v>879.56674006075525</v>
      </c>
      <c r="FT272" s="18">
        <f>IF(ISNUMBER(FR272),FT271+FR272*0.5,IF(ISNUMBER(FR473),0,""))</f>
        <v>1019.8784135300519</v>
      </c>
      <c r="FU272" s="18">
        <f>IF(ISNUMBER(FS272), FS272*COS(RADIANS(-$C272+Графики!$B$3))+FT272*SIN(RADIANS(-$C272+Графики!$B$3)),"")</f>
        <v>879.56674006075525</v>
      </c>
      <c r="FV272" s="19">
        <f>IF(ISNUMBER(FS272), FS272*COS(RADIANS(-$C272+Графики!$B$5))+FT272*SIN(RADIANS(-$C272+Графики!$B$5)),"")</f>
        <v>1019.8784135300519</v>
      </c>
      <c r="FW272" s="24">
        <v>-0.78899228475106642</v>
      </c>
      <c r="FX272" s="25">
        <v>0.77748389818731722</v>
      </c>
      <c r="FY272" s="25">
        <v>-1.2478680991557769</v>
      </c>
      <c r="FZ272" s="25">
        <v>1.3554245664957687</v>
      </c>
      <c r="GA272" s="18">
        <f t="shared" si="523"/>
        <v>13.669657769704159</v>
      </c>
      <c r="GB272" s="18">
        <f t="shared" si="524"/>
        <v>22.71606009595974</v>
      </c>
      <c r="GC272" s="18">
        <f>IF(ISNUMBER(GA272),GC271+GA272*0.5,IF(ISNUMBER(GA473),0,""))</f>
        <v>882.63905660758962</v>
      </c>
      <c r="GD272" s="18">
        <f>IF(ISNUMBER(GB272),GD271+GB272*0.5,IF(ISNUMBER(GB473),0,""))</f>
        <v>1008.3811551868727</v>
      </c>
      <c r="GE272" s="18">
        <f>IF(ISNUMBER(GC272), GC272*COS(RADIANS(-$C272+Графики!$B$3))+GD272*SIN(RADIANS(-$C272+Графики!$B$3)),"")</f>
        <v>882.63905660758962</v>
      </c>
      <c r="GF272" s="19">
        <f>IF(ISNUMBER(GC272), GC272*COS(RADIANS(-$C272+Графики!$B$5))+GD272*SIN(RADIANS(-$C272+Графики!$B$5)),"")</f>
        <v>1008.3811551868727</v>
      </c>
      <c r="GG272" s="24">
        <v>-0.71519746977692822</v>
      </c>
      <c r="GH272" s="25">
        <v>0.65086842879616402</v>
      </c>
      <c r="GI272" s="25">
        <v>-1.210175323720929</v>
      </c>
      <c r="GJ272" s="25">
        <v>1.2033604262285893</v>
      </c>
      <c r="GK272" s="18">
        <f t="shared" si="525"/>
        <v>11.920891504946079</v>
      </c>
      <c r="GL272" s="18">
        <f t="shared" si="526"/>
        <v>21.060515532612015</v>
      </c>
      <c r="GM272" s="18">
        <f>IF(ISNUMBER(GK272),GM271+GK272*0.5,IF(ISNUMBER(GK473),0,""))</f>
        <v>879.47762025395105</v>
      </c>
      <c r="GN272" s="18">
        <f>IF(ISNUMBER(GL272),GN271+GL272*0.5,IF(ISNUMBER(GL473),0,""))</f>
        <v>1025.1804641890562</v>
      </c>
      <c r="GO272" s="18">
        <f>IF(ISNUMBER(GM272), GM272*COS(RADIANS(-$C272+Графики!$B$3))+GN272*SIN(RADIANS(-$C272+Графики!$B$3)),"")</f>
        <v>879.47762025395105</v>
      </c>
      <c r="GP272" s="19">
        <f>IF(ISNUMBER(GM272), GM272*COS(RADIANS(-$C272+Графики!$B$5))+GN272*SIN(RADIANS(-$C272+Графики!$B$5)),"")</f>
        <v>1025.1804641890562</v>
      </c>
      <c r="GQ272" s="24">
        <v>-0.68800784547878258</v>
      </c>
      <c r="GR272" s="25">
        <v>0.72974070938634483</v>
      </c>
      <c r="GS272" s="25">
        <v>-1.2007700663959602</v>
      </c>
      <c r="GT272" s="25">
        <v>1.3245792476485776</v>
      </c>
      <c r="GU272" s="18">
        <f t="shared" si="527"/>
        <v>12.371874488874891</v>
      </c>
      <c r="GV272" s="18">
        <f t="shared" si="528"/>
        <v>22.036046352532214</v>
      </c>
      <c r="GW272" s="18">
        <f>IF(ISNUMBER(GU272),GW271+GU272*0.5,IF(ISNUMBER(GU473),0,""))</f>
        <v>873.84322387722011</v>
      </c>
      <c r="GX272" s="18">
        <f>IF(ISNUMBER(GV272),GX271+GV272*0.5,IF(ISNUMBER(GV473),0,""))</f>
        <v>1024.5524930881877</v>
      </c>
      <c r="GY272" s="18">
        <f>IF(ISNUMBER(GW272), GW272*COS(RADIANS(-$C272+Графики!$B$3))+GX272*SIN(RADIANS(-$C272+Графики!$B$3)),"")</f>
        <v>873.84322387722011</v>
      </c>
      <c r="GZ272" s="19">
        <f>IF(ISNUMBER(GW272), GW272*COS(RADIANS(-$C272+Графики!$B$5))+GX272*SIN(RADIANS(-$C272+Графики!$B$5)),"")</f>
        <v>1024.5524930881877</v>
      </c>
      <c r="HA272" s="24">
        <v>-0.82219287379892858</v>
      </c>
      <c r="HB272" s="25">
        <v>0.77558324085733699</v>
      </c>
      <c r="HC272" s="25">
        <v>-1.331535092155236</v>
      </c>
      <c r="HD272" s="25">
        <v>1.2963371869779141</v>
      </c>
      <c r="HE272" s="18">
        <f t="shared" si="529"/>
        <v>13.942775167522138</v>
      </c>
      <c r="HF272" s="18">
        <f t="shared" si="530"/>
        <v>22.930501814202888</v>
      </c>
      <c r="HG272" s="18">
        <f>IF(ISNUMBER(HE272),HG271+HE272*0.5,IF(ISNUMBER(HE473),0,""))</f>
        <v>880.14130837996549</v>
      </c>
      <c r="HH272" s="18">
        <f>IF(ISNUMBER(HF272),HH271+HF272*0.5,IF(ISNUMBER(HF473),0,""))</f>
        <v>1016.2420869899262</v>
      </c>
      <c r="HI272" s="18">
        <f>IF(ISNUMBER(HG272), HG272*COS(RADIANS(-$C272+Графики!$B$3))+HH272*SIN(RADIANS(-$C272+Графики!$B$3)),"")</f>
        <v>880.14130837996549</v>
      </c>
      <c r="HJ272" s="19">
        <f>IF(ISNUMBER(HG272), HG272*COS(RADIANS(-$C272+Графики!$B$5))+HH272*SIN(RADIANS(-$C272+Графики!$B$5)),"")</f>
        <v>1016.2420869899262</v>
      </c>
      <c r="HK272" s="24">
        <v>-0.72022712394064159</v>
      </c>
      <c r="HL272" s="25">
        <v>0.71708997861368107</v>
      </c>
      <c r="HM272" s="25">
        <v>-1.3524056582268102</v>
      </c>
      <c r="HN272" s="25">
        <v>1.2659553551462457</v>
      </c>
      <c r="HO272" s="18">
        <f t="shared" si="531"/>
        <v>12.542629031518603</v>
      </c>
      <c r="HP272" s="18">
        <f t="shared" si="532"/>
        <v>22.847522107817671</v>
      </c>
      <c r="HQ272" s="18">
        <f>IF(ISNUMBER(HO272),HQ271+HO272*0.5,IF(ISNUMBER(HO473),0,""))</f>
        <v>877.91341827342842</v>
      </c>
      <c r="HR272" s="18">
        <f>IF(ISNUMBER(HP272),HR271+HP272*0.5,IF(ISNUMBER(HP473),0,""))</f>
        <v>1032.7938555070293</v>
      </c>
      <c r="HS272" s="18">
        <f>IF(ISNUMBER(HQ272), HQ272*COS(RADIANS(-$C272+Графики!$B$3))+HR272*SIN(RADIANS(-$C272+Графики!$B$3)),"")</f>
        <v>877.91341827342842</v>
      </c>
      <c r="HT272" s="19">
        <f>IF(ISNUMBER(HQ272), HQ272*COS(RADIANS(-$C272+Графики!$B$5))+HR272*SIN(RADIANS(-$C272+Графики!$B$5)),"")</f>
        <v>1032.7938555070293</v>
      </c>
      <c r="HU272" s="24">
        <v>-0.73523101869540286</v>
      </c>
      <c r="HV272" s="25">
        <v>0.73939083335895406</v>
      </c>
      <c r="HW272" s="25">
        <v>-1.1976493733739748</v>
      </c>
      <c r="HX272" s="25">
        <v>1.3524341961878794</v>
      </c>
      <c r="HY272" s="18">
        <f t="shared" si="533"/>
        <v>12.868148105835296</v>
      </c>
      <c r="HZ272" s="18">
        <f t="shared" si="534"/>
        <v>22.251840523258014</v>
      </c>
      <c r="IA272" s="18">
        <f>IF(ISNUMBER(HY272),IA271+HY272*0.5,IF(ISNUMBER(HY473),0,""))</f>
        <v>877.31940287157045</v>
      </c>
      <c r="IB272" s="18">
        <f>IF(ISNUMBER(HZ272),IB271+HZ272*0.5,IF(ISNUMBER(HZ473),0,""))</f>
        <v>1012.2539881111878</v>
      </c>
      <c r="IC272" s="18">
        <f>IF(ISNUMBER(IA272), IA272*COS(RADIANS(-$C272+Графики!$B$3))+IB272*SIN(RADIANS(-$C272+Графики!$B$3)),"")</f>
        <v>877.31940287157045</v>
      </c>
      <c r="ID272" s="19">
        <f>IF(ISNUMBER(IA272), IA272*COS(RADIANS(-$C272+Графики!$B$5))+IB272*SIN(RADIANS(-$C272+Графики!$B$5)),"")</f>
        <v>1012.2539881111878</v>
      </c>
      <c r="IE272" s="24">
        <v>-0.74132722884833158</v>
      </c>
      <c r="IF272" s="25">
        <v>0.75728968387779427</v>
      </c>
      <c r="IG272" s="25">
        <v>-1.233640742504883</v>
      </c>
      <c r="IH272" s="25">
        <v>1.361339406830762</v>
      </c>
      <c r="II272" s="18">
        <f t="shared" si="535"/>
        <v>13.077526891047158</v>
      </c>
      <c r="IJ272" s="18">
        <f t="shared" si="536"/>
        <v>22.643538365375761</v>
      </c>
      <c r="IK272" s="18">
        <f>IF(ISNUMBER(II272),IK271+II272*0.5,IF(ISNUMBER(II473),0,""))</f>
        <v>871.92520139101032</v>
      </c>
      <c r="IL272" s="18">
        <f>IF(ISNUMBER(IJ272),IL271+IJ272*0.5,IF(ISNUMBER(IJ473),0,""))</f>
        <v>1015.2771873984138</v>
      </c>
      <c r="IM272" s="18">
        <f>IF(ISNUMBER(IK272), IK272*COS(RADIANS(-$C272+Графики!$B$3))+IL272*SIN(RADIANS(-$C272+Графики!$B$3)),"")</f>
        <v>871.92520139101032</v>
      </c>
      <c r="IN272" s="19">
        <f>IF(ISNUMBER(IK272), IK272*COS(RADIANS(-$C272+Графики!$B$5))+IL272*SIN(RADIANS(-$C272+Графики!$B$5)),"")</f>
        <v>1015.2771873984138</v>
      </c>
      <c r="IO272" s="24">
        <v>-0.83738751869638817</v>
      </c>
      <c r="IP272" s="25">
        <v>0.64865958867849705</v>
      </c>
      <c r="IQ272" s="25">
        <v>-1.2749521670317112</v>
      </c>
      <c r="IR272" s="25">
        <v>1.1664096102080277</v>
      </c>
      <c r="IS272" s="18">
        <f t="shared" si="537"/>
        <v>12.967843948011895</v>
      </c>
      <c r="IT272" s="18">
        <f t="shared" si="538"/>
        <v>21.303288947726681</v>
      </c>
      <c r="IU272" s="18">
        <f>IF(ISNUMBER(IS272),IU271+IS272*0.5,IF(ISNUMBER(IS473),0,""))</f>
        <v>867.39950320159107</v>
      </c>
      <c r="IV272" s="18">
        <f>IF(ISNUMBER(IT272),IV271+IT272*0.5,IF(ISNUMBER(IT473),0,""))</f>
        <v>1023.576942686779</v>
      </c>
      <c r="IW272" s="18">
        <f>IF(ISNUMBER(IU272), IU272*COS(RADIANS(-$C272+Графики!$B$3))+IV272*SIN(RADIANS(-$C272+Графики!$B$3)),"")</f>
        <v>867.39950320159107</v>
      </c>
      <c r="IX272" s="19">
        <f>IF(ISNUMBER(IU272), IU272*COS(RADIANS(-$C272+Графики!$B$5))+IV272*SIN(RADIANS(-$C272+Графики!$B$5)),"")</f>
        <v>1023.576942686779</v>
      </c>
    </row>
    <row r="273" spans="1:258" s="88" customFormat="1" x14ac:dyDescent="0.25">
      <c r="A273" s="44">
        <v>273</v>
      </c>
      <c r="B273" s="50">
        <v>0</v>
      </c>
      <c r="C273" s="11">
        <f>IF(Графики!$A$7="Расчитывать с учетом закручивания скважины",B273,0)</f>
        <v>0</v>
      </c>
      <c r="D273" s="47">
        <v>135</v>
      </c>
      <c r="E273" s="34">
        <f>IF(ISNUMBER(INDEX($I$1:$IX$303,$A273,E$1) ),INDEX($I$1:$IX$303,$A273,E$1),0)</f>
        <v>15.567358606992171</v>
      </c>
      <c r="F273" s="35">
        <f>IF(ISNUMBER(INDEX($I$1:$IX$303,$A273,F$1) ),INDEX($I$1:$IX$303,$A273,F$1),0)</f>
        <v>21.998566781729217</v>
      </c>
      <c r="G273" s="35">
        <f>IF(ISNUMBER(INDEX($I$1:$IX$303,$A273,G$1) ),INDEX($I$1:$IX$303,$A273,G$1)-$G$305,0)</f>
        <v>-94.592115642182648</v>
      </c>
      <c r="H273" s="36">
        <f>IF(ISNUMBER(INDEX($I$1:$IX$303,$A273,H$1) ),INDEX($I$1:$IX$303,$A273,H$1)-$H$305,0)</f>
        <v>-115.45303308085909</v>
      </c>
      <c r="I273" s="29">
        <v>-0.93879782763323749</v>
      </c>
      <c r="J273" s="25">
        <v>0.84516212494114518</v>
      </c>
      <c r="K273" s="25">
        <v>-1.2612480285036973</v>
      </c>
      <c r="L273" s="25">
        <v>1.2598054017242615</v>
      </c>
      <c r="M273" s="18">
        <f t="shared" si="489"/>
        <v>15.567358606992171</v>
      </c>
      <c r="N273" s="18">
        <f t="shared" si="490"/>
        <v>21.998566781729217</v>
      </c>
      <c r="O273" s="18">
        <f>IF(ISNUMBER(M273),O272+M273*0.5,IF(ISNUMBER(M474),0,""))</f>
        <v>883.32404024723201</v>
      </c>
      <c r="P273" s="18">
        <f>IF(ISNUMBER(N273),P272+N273*0.5,IF(ISNUMBER(N474),0,""))</f>
        <v>1039.9766304031784</v>
      </c>
      <c r="Q273" s="18">
        <f>IF(ISNUMBER(O273), O273*COS(RADIANS(-$C273+Графики!$B$3))+P273*SIN(RADIANS(-$C273+Графики!$B$3)),"")</f>
        <v>883.32404024723201</v>
      </c>
      <c r="R273" s="19">
        <f>IF(ISNUMBER(O273), O273*COS(RADIANS(-$C273+Графики!$B$5))+P273*SIN(RADIANS(-$C273+Графики!$B$5)),"")</f>
        <v>1039.9766304031784</v>
      </c>
      <c r="S273" s="29">
        <v>-1.0044637036602815</v>
      </c>
      <c r="T273" s="25">
        <v>0.94542261970202779</v>
      </c>
      <c r="U273" s="25">
        <v>-1.2284633632068678</v>
      </c>
      <c r="V273" s="25">
        <v>1.1343617769706327</v>
      </c>
      <c r="W273" s="18">
        <f t="shared" si="491"/>
        <v>17.015147060122306</v>
      </c>
      <c r="X273" s="18">
        <f t="shared" si="492"/>
        <v>20.618078084468994</v>
      </c>
      <c r="Y273" s="18">
        <f>IF(ISNUMBER(W273),Y272+W273*0.5,IF(ISNUMBER(W474),0,""))</f>
        <v>881.72197601087055</v>
      </c>
      <c r="Z273" s="18">
        <f>IF(ISNUMBER(X273),Z272+X273*0.5,IF(ISNUMBER(X474),0,""))</f>
        <v>1037.7093604686231</v>
      </c>
      <c r="AA273" s="18">
        <f>IF(ISNUMBER(Y273), Y273*COS(RADIANS(-$C273+Графики!$B$3))+Z273*SIN(RADIANS(-$C273+Графики!$B$3)),"")</f>
        <v>881.72197601087055</v>
      </c>
      <c r="AB273" s="18">
        <f>IF(ISNUMBER(Y273), Y273*COS(RADIANS(-$C273+Графики!$B$5))+Z273*SIN(RADIANS(-$C273+Графики!$B$5)),"")</f>
        <v>1037.7093604686231</v>
      </c>
      <c r="AC273" s="24">
        <v>-0.91407031124321614</v>
      </c>
      <c r="AD273" s="25">
        <v>0.81064841353539741</v>
      </c>
      <c r="AE273" s="25">
        <v>-1.2279626433071964</v>
      </c>
      <c r="AF273" s="25">
        <v>1.1520197896916513</v>
      </c>
      <c r="AG273" s="18">
        <f t="shared" si="493"/>
        <v>15.050441957342828</v>
      </c>
      <c r="AH273" s="18">
        <f t="shared" si="494"/>
        <v>20.767771650085106</v>
      </c>
      <c r="AI273" s="18">
        <f>IF(ISNUMBER(AG273),AI272+AG273*0.5,IF(ISNUMBER(AG474),0,""))</f>
        <v>879.10223618771147</v>
      </c>
      <c r="AJ273" s="18">
        <f>IF(ISNUMBER(AH273),AJ272+AH273*0.5,IF(ISNUMBER(AH474),0,""))</f>
        <v>1036.46429372954</v>
      </c>
      <c r="AK273" s="18">
        <f>IF(ISNUMBER(AI273), AI273*COS(RADIANS(-$C273+Графики!$B$3))+AJ273*SIN(RADIANS(-$C273+Графики!$B$3)),"")</f>
        <v>879.10223618771147</v>
      </c>
      <c r="AL273" s="19">
        <f>IF(ISNUMBER(AI273), AI273*COS(RADIANS(-$C273+Графики!$B$5))+AJ273*SIN(RADIANS(-$C273+Графики!$B$5)),"")</f>
        <v>1036.46429372954</v>
      </c>
      <c r="AM273" s="24">
        <v>-0.90927014181876087</v>
      </c>
      <c r="AN273" s="25">
        <v>0.84945471701179331</v>
      </c>
      <c r="AO273" s="25">
        <v>-1.2354962037267094</v>
      </c>
      <c r="AP273" s="25">
        <v>1.2690856129302128</v>
      </c>
      <c r="AQ273" s="18">
        <f t="shared" si="495"/>
        <v>15.347167180548347</v>
      </c>
      <c r="AR273" s="18">
        <f t="shared" si="496"/>
        <v>21.854859395221805</v>
      </c>
      <c r="AS273" s="18">
        <f>IF(ISNUMBER(AQ273),AS272+AQ273*0.5,IF(ISNUMBER(AQ474),0,""))</f>
        <v>873.52641479964552</v>
      </c>
      <c r="AT273" s="18">
        <f>IF(ISNUMBER(AR273),AT272+AR273*0.5,IF(ISNUMBER(AR474),0,""))</f>
        <v>1028.3415556214904</v>
      </c>
      <c r="AU273" s="18">
        <f>IF(ISNUMBER(AS273), AS273*COS(RADIANS(-$C273+Графики!$B$3))+AT273*SIN(RADIANS(-$C273+Графики!$B$3)),"")</f>
        <v>873.52641479964552</v>
      </c>
      <c r="AV273" s="19">
        <f>IF(ISNUMBER(AS273), AS273*COS(RADIANS(-$C273+Графики!$B$5))+AT273*SIN(RADIANS(-$C273+Графики!$B$5)),"")</f>
        <v>1028.3415556214904</v>
      </c>
      <c r="AW273" s="24">
        <v>-0.87327916097822489</v>
      </c>
      <c r="AX273" s="25">
        <v>0.90710778250834878</v>
      </c>
      <c r="AY273" s="25">
        <v>-1.131973150174215</v>
      </c>
      <c r="AZ273" s="25">
        <v>1.2544015856642496</v>
      </c>
      <c r="BA273" s="18">
        <f t="shared" si="497"/>
        <v>15.536181991434551</v>
      </c>
      <c r="BB273" s="18">
        <f t="shared" si="498"/>
        <v>20.82354295242207</v>
      </c>
      <c r="BC273" s="18">
        <f>IF(ISNUMBER(BA273),BC272+BA273*0.5,IF(ISNUMBER(BA474),0,""))</f>
        <v>870.6060918219838</v>
      </c>
      <c r="BD273" s="18">
        <f>IF(ISNUMBER(BB273),BD272+BB273*0.5,IF(ISNUMBER(BB474),0,""))</f>
        <v>1032.3693524378998</v>
      </c>
      <c r="BE273" s="18">
        <f>IF(ISNUMBER(BC273), BC273*COS(RADIANS(-$C273+Графики!$B$3))+BD273*SIN(RADIANS(-$C273+Графики!$B$3)),"")</f>
        <v>870.6060918219838</v>
      </c>
      <c r="BF273" s="19">
        <f>IF(ISNUMBER(BC273), BC273*COS(RADIANS(-$C273+Графики!$B$5))+BD273*SIN(RADIANS(-$C273+Графики!$B$5)),"")</f>
        <v>1032.3693524378998</v>
      </c>
      <c r="BG273" s="24">
        <v>-0.945187094068204</v>
      </c>
      <c r="BH273" s="25">
        <v>0.96551835109674367</v>
      </c>
      <c r="BI273" s="25">
        <v>-1.1307236621926233</v>
      </c>
      <c r="BJ273" s="25">
        <v>1.2869168644864906</v>
      </c>
      <c r="BK273" s="18">
        <f t="shared" si="499"/>
        <v>16.673277906767741</v>
      </c>
      <c r="BL273" s="18">
        <f t="shared" si="500"/>
        <v>21.096328508603001</v>
      </c>
      <c r="BM273" s="18">
        <f>IF(ISNUMBER(BK273),BM272+BK273*0.5,IF(ISNUMBER(BK474),0,""))</f>
        <v>880.55805615785721</v>
      </c>
      <c r="BN273" s="18">
        <f>IF(ISNUMBER(BL273),BN272+BL273*0.5,IF(ISNUMBER(BL474),0,""))</f>
        <v>1020.8566829422351</v>
      </c>
      <c r="BO273" s="18">
        <f>IF(ISNUMBER(BM273), BM273*COS(RADIANS(-$C273+Графики!$B$3))+BN273*SIN(RADIANS(-$C273+Графики!$B$3)),"")</f>
        <v>880.55805615785721</v>
      </c>
      <c r="BP273" s="19">
        <f>IF(ISNUMBER(BM273), BM273*COS(RADIANS(-$C273+Графики!$B$5))+BN273*SIN(RADIANS(-$C273+Графики!$B$5)),"")</f>
        <v>1020.8566829422351</v>
      </c>
      <c r="BQ273" s="24">
        <v>-1.052191996900196</v>
      </c>
      <c r="BR273" s="25">
        <v>0.84992794431106422</v>
      </c>
      <c r="BS273" s="25">
        <v>-1.1217645355717583</v>
      </c>
      <c r="BT273" s="25">
        <v>1.2806044678749795</v>
      </c>
      <c r="BU273" s="18">
        <f t="shared" si="501"/>
        <v>16.598365618978971</v>
      </c>
      <c r="BV273" s="18">
        <f t="shared" si="502"/>
        <v>20.963088799918186</v>
      </c>
      <c r="BW273" s="18">
        <f>IF(ISNUMBER(BU273),BW272+BU273*0.5,IF(ISNUMBER(BU474),0,""))</f>
        <v>885.27277211473188</v>
      </c>
      <c r="BX273" s="18">
        <f>IF(ISNUMBER(BV273),BX272+BV273*0.5,IF(ISNUMBER(BV474),0,""))</f>
        <v>1032.3323434964223</v>
      </c>
      <c r="BY273" s="18">
        <f>IF(ISNUMBER(BW273), BW273*COS(RADIANS(-$C273+Графики!$B$3))+BX273*SIN(RADIANS(-$C273+Графики!$B$3)),"")</f>
        <v>885.27277211473188</v>
      </c>
      <c r="BZ273" s="19">
        <f>IF(ISNUMBER(BW273), BW273*COS(RADIANS(-$C273+Графики!$B$5))+BX273*SIN(RADIANS(-$C273+Графики!$B$5)),"")</f>
        <v>1032.3323434964223</v>
      </c>
      <c r="CA273" s="29">
        <v>-0.86140152423551208</v>
      </c>
      <c r="CB273" s="25">
        <v>0.97277545345745209</v>
      </c>
      <c r="CC273" s="25">
        <v>-1.2056908781732092</v>
      </c>
      <c r="CD273" s="25">
        <v>1.2234609362241398</v>
      </c>
      <c r="CE273" s="18">
        <f t="shared" si="503"/>
        <v>16.005530208941082</v>
      </c>
      <c r="CF273" s="18">
        <f t="shared" si="504"/>
        <v>21.196760981426966</v>
      </c>
      <c r="CG273" s="18">
        <f>IF(ISNUMBER(CE273),CG272+CE273*0.5,IF(ISNUMBER(CE474),0,""))</f>
        <v>892.43803039287889</v>
      </c>
      <c r="CH273" s="18">
        <f>IF(ISNUMBER(CF273),CH272+CF273*0.5,IF(ISNUMBER(CF474),0,""))</f>
        <v>1043.2671655003012</v>
      </c>
      <c r="CI273" s="18">
        <f>IF(ISNUMBER(CG273), CG273*COS(RADIANS(-$C273+Графики!$B$3))+CH273*SIN(RADIANS(-$C273+Графики!$B$3)),"")</f>
        <v>892.43803039287889</v>
      </c>
      <c r="CJ273" s="19">
        <f>IF(ISNUMBER(CG273), CG273*COS(RADIANS(-$C273+Графики!$B$5))+CH273*SIN(RADIANS(-$C273+Графики!$B$5)),"")</f>
        <v>1043.2671655003012</v>
      </c>
      <c r="CK273" s="24">
        <v>-0.94683313350501119</v>
      </c>
      <c r="CL273" s="25">
        <v>0.90163046905425903</v>
      </c>
      <c r="CM273" s="25">
        <v>-1.1849815354614968</v>
      </c>
      <c r="CN273" s="25">
        <v>1.1506993690702709</v>
      </c>
      <c r="CO273" s="18">
        <f t="shared" si="505"/>
        <v>16.130188435313308</v>
      </c>
      <c r="CP273" s="18">
        <f t="shared" si="506"/>
        <v>20.381249720163517</v>
      </c>
      <c r="CQ273" s="18">
        <f>IF(ISNUMBER(CO273),CQ272+CO273*0.5,IF(ISNUMBER(CO474),0,""))</f>
        <v>885.43881970649295</v>
      </c>
      <c r="CR273" s="18">
        <f>IF(ISNUMBER(CP273),CR272+CP273*0.5,IF(ISNUMBER(CP474),0,""))</f>
        <v>1037.3759006288217</v>
      </c>
      <c r="CS273" s="18">
        <f>IF(ISNUMBER(CQ273), CQ273*COS(RADIANS(-$C273+Графики!$B$3))+CR273*SIN(RADIANS(-$C273+Графики!$B$3)),"")</f>
        <v>885.43881970649295</v>
      </c>
      <c r="CT273" s="19">
        <f>IF(ISNUMBER(CQ273), CQ273*COS(RADIANS(-$C273+Графики!$B$5))+CR273*SIN(RADIANS(-$C273+Графики!$B$5)),"")</f>
        <v>1037.3759006288217</v>
      </c>
      <c r="CU273" s="24">
        <v>-0.93135262582802669</v>
      </c>
      <c r="CV273" s="25">
        <v>0.97031164582299378</v>
      </c>
      <c r="CW273" s="25">
        <v>-1.1947105828535705</v>
      </c>
      <c r="CX273" s="25">
        <v>1.1773752753661977</v>
      </c>
      <c r="CY273" s="18">
        <f t="shared" si="507"/>
        <v>16.594389699591591</v>
      </c>
      <c r="CZ273" s="18">
        <f t="shared" si="508"/>
        <v>20.69887584825597</v>
      </c>
      <c r="DA273" s="18">
        <f>IF(ISNUMBER(CY273),DA272+CY273*0.5,IF(ISNUMBER(CY474),0,""))</f>
        <v>882.48367950189083</v>
      </c>
      <c r="DB273" s="18">
        <f>IF(ISNUMBER(CZ273),DB272+CZ273*0.5,IF(ISNUMBER(CZ474),0,""))</f>
        <v>1036.6699868693997</v>
      </c>
      <c r="DC273" s="18">
        <f>IF(ISNUMBER(DA273), DA273*COS(RADIANS(-$C273+Графики!$B$3))+DB273*SIN(RADIANS(-$C273+Графики!$B$3)),"")</f>
        <v>882.48367950189083</v>
      </c>
      <c r="DD273" s="19">
        <f>IF(ISNUMBER(DA273), DA273*COS(RADIANS(-$C273+Графики!$B$5))+DB273*SIN(RADIANS(-$C273+Графики!$B$5)),"")</f>
        <v>1036.6699868693997</v>
      </c>
      <c r="DE273" s="24">
        <v>-0.95790602941568093</v>
      </c>
      <c r="DF273" s="25">
        <v>0.81700183015226191</v>
      </c>
      <c r="DG273" s="25">
        <v>-1.1794781660827891</v>
      </c>
      <c r="DH273" s="25">
        <v>1.2348992914846786</v>
      </c>
      <c r="DI273" s="18">
        <f t="shared" si="509"/>
        <v>15.488373717361585</v>
      </c>
      <c r="DJ273" s="18">
        <f t="shared" si="510"/>
        <v>21.067859187516014</v>
      </c>
      <c r="DK273" s="18">
        <f>IF(ISNUMBER(DI273),DK272+DI273*0.5,IF(ISNUMBER(DI474),0,""))</f>
        <v>871.01791400749039</v>
      </c>
      <c r="DL273" s="18">
        <f>IF(ISNUMBER(DJ273),DL272+DJ273*0.5,IF(ISNUMBER(DJ474),0,""))</f>
        <v>1036.1676804776257</v>
      </c>
      <c r="DM273" s="18">
        <f>IF(ISNUMBER(DK273), DK273*COS(RADIANS(-$C273+Графики!$B$3))+DL273*SIN(RADIANS(-$C273+Графики!$B$3)),"")</f>
        <v>871.01791400749039</v>
      </c>
      <c r="DN273" s="19">
        <f>IF(ISNUMBER(DK273), DK273*COS(RADIANS(-$C273+Графики!$B$5))+DL273*SIN(RADIANS(-$C273+Графики!$B$5)),"")</f>
        <v>1036.1676804776257</v>
      </c>
      <c r="DO273" s="24">
        <v>-0.99182106232778955</v>
      </c>
      <c r="DP273" s="25">
        <v>0.90692457480542343</v>
      </c>
      <c r="DQ273" s="25">
        <v>-1.1618987578706761</v>
      </c>
      <c r="DR273" s="25">
        <v>1.1849548633359885</v>
      </c>
      <c r="DS273" s="18">
        <f t="shared" si="511"/>
        <v>16.568923310324184</v>
      </c>
      <c r="DT273" s="18">
        <f t="shared" si="512"/>
        <v>20.478729716620297</v>
      </c>
      <c r="DU273" s="18">
        <f>IF(ISNUMBER(DS273),DU272+DS273*0.5,IF(ISNUMBER(DS474),0,""))</f>
        <v>891.83505418275411</v>
      </c>
      <c r="DV273" s="18">
        <f>IF(ISNUMBER(DT273),DV272+DT273*0.5,IF(ISNUMBER(DT474),0,""))</f>
        <v>1034.8478592161193</v>
      </c>
      <c r="DW273" s="18">
        <f>IF(ISNUMBER(DU273), DU273*COS(RADIANS(-$C273+Графики!$B$3))+DV273*SIN(RADIANS(-$C273+Графики!$B$3)),"")</f>
        <v>891.83505418275411</v>
      </c>
      <c r="DX273" s="19">
        <f>IF(ISNUMBER(DU273), DU273*COS(RADIANS(-$C273+Графики!$B$5))+DV273*SIN(RADIANS(-$C273+Графики!$B$5)),"")</f>
        <v>1034.8478592161193</v>
      </c>
      <c r="DY273" s="24">
        <v>-0.97664979024191867</v>
      </c>
      <c r="DZ273" s="25">
        <v>0.89846797725467309</v>
      </c>
      <c r="EA273" s="25">
        <v>-1.1804700319229855</v>
      </c>
      <c r="EB273" s="25">
        <v>1.1391875116643508</v>
      </c>
      <c r="EC273" s="18">
        <f t="shared" si="513"/>
        <v>16.362759204189704</v>
      </c>
      <c r="ED273" s="18">
        <f t="shared" si="514"/>
        <v>20.241448363933134</v>
      </c>
      <c r="EE273" s="18">
        <f>IF(ISNUMBER(EC273),EE272+EC273*0.5,IF(ISNUMBER(EC474),0,""))</f>
        <v>879.82873995108821</v>
      </c>
      <c r="EF273" s="18">
        <f>IF(ISNUMBER(ED273),EF272+ED273*0.5,IF(ISNUMBER(ED474),0,""))</f>
        <v>1029.6797997604115</v>
      </c>
      <c r="EG273" s="18">
        <f>IF(ISNUMBER(EE273), EE273*COS(RADIANS(-$C273+Графики!$B$3))+EF273*SIN(RADIANS(-$C273+Графики!$B$3)),"")</f>
        <v>879.82873995108821</v>
      </c>
      <c r="EH273" s="19">
        <f>IF(ISNUMBER(EE273), EE273*COS(RADIANS(-$C273+Графики!$B$5))+EF273*SIN(RADIANS(-$C273+Графики!$B$5)),"")</f>
        <v>1029.6797997604115</v>
      </c>
      <c r="EI273" s="24">
        <v>-0.9272686771749995</v>
      </c>
      <c r="EJ273" s="25">
        <v>0.89988324620447768</v>
      </c>
      <c r="EK273" s="25">
        <v>-1.3034753473337353</v>
      </c>
      <c r="EL273" s="25">
        <v>1.1844719383974582</v>
      </c>
      <c r="EM273" s="18">
        <f t="shared" si="515"/>
        <v>15.944232867940993</v>
      </c>
      <c r="EN273" s="18">
        <f t="shared" si="516"/>
        <v>21.709730170129859</v>
      </c>
      <c r="EO273" s="18">
        <f>IF(ISNUMBER(EM273),EO272+EM273*0.5,IF(ISNUMBER(EM474),0,""))</f>
        <v>885.93674222985908</v>
      </c>
      <c r="EP273" s="18">
        <f>IF(ISNUMBER(EN273),EP272+EN273*0.5,IF(ISNUMBER(EN474),0,""))</f>
        <v>1036.0981943929587</v>
      </c>
      <c r="EQ273" s="18">
        <f>IF(ISNUMBER(EO273), EO273*COS(RADIANS(-$C273+Графики!$B$3))+EP273*SIN(RADIANS(-$C273+Графики!$B$3)),"")</f>
        <v>885.93674222985908</v>
      </c>
      <c r="ER273" s="19">
        <f>IF(ISNUMBER(EO273), EO273*COS(RADIANS(-$C273+Графики!$B$5))+EP273*SIN(RADIANS(-$C273+Графики!$B$5)),"")</f>
        <v>1036.0981943929587</v>
      </c>
      <c r="ES273" s="24">
        <v>-1.0284230690399043</v>
      </c>
      <c r="ET273" s="25">
        <v>0.9892577999595239</v>
      </c>
      <c r="EU273" s="25">
        <v>-1.2322403658538823</v>
      </c>
      <c r="EV273" s="25">
        <v>1.2322219036121413</v>
      </c>
      <c r="EW273" s="18">
        <f t="shared" si="517"/>
        <v>17.606677418426358</v>
      </c>
      <c r="EX273" s="18">
        <f t="shared" si="518"/>
        <v>21.504832588627046</v>
      </c>
      <c r="EY273" s="18">
        <f>IF(ISNUMBER(EW273),EY272+EW273*0.5,IF(ISNUMBER(EW474),0,""))</f>
        <v>870.92866821429061</v>
      </c>
      <c r="EZ273" s="18">
        <f>IF(ISNUMBER(EX273),EZ272+EX273*0.5,IF(ISNUMBER(EX474),0,""))</f>
        <v>1036.0635736804882</v>
      </c>
      <c r="FA273" s="18">
        <f>IF(ISNUMBER(EY273), EY273*COS(RADIANS(-$C273+Графики!$B$3))+EZ273*SIN(RADIANS(-$C273+Графики!$B$3)),"")</f>
        <v>870.92866821429061</v>
      </c>
      <c r="FB273" s="19">
        <f>IF(ISNUMBER(EY273), EY273*COS(RADIANS(-$C273+Графики!$B$5))+EZ273*SIN(RADIANS(-$C273+Графики!$B$5)),"")</f>
        <v>1036.0635736804882</v>
      </c>
      <c r="FC273" s="24">
        <v>-1.0360088814553583</v>
      </c>
      <c r="FD273" s="25">
        <v>0.98609402443609617</v>
      </c>
      <c r="FE273" s="25">
        <v>-1.1231015091201844</v>
      </c>
      <c r="FF273" s="25">
        <v>1.2297971089895949</v>
      </c>
      <c r="FG273" s="18">
        <f t="shared" si="519"/>
        <v>17.645260975263131</v>
      </c>
      <c r="FH273" s="18">
        <f t="shared" si="520"/>
        <v>20.531471174918359</v>
      </c>
      <c r="FI273" s="18">
        <f>IF(ISNUMBER(FG273),FI272+FG273*0.5,IF(ISNUMBER(FG474),0,""))</f>
        <v>880.91328053735288</v>
      </c>
      <c r="FJ273" s="18">
        <f>IF(ISNUMBER(FH273),FJ272+FH273*0.5,IF(ISNUMBER(FH474),0,""))</f>
        <v>1035.0995945991988</v>
      </c>
      <c r="FK273" s="18">
        <f>IF(ISNUMBER(FI273), FI273*COS(RADIANS(-$C273+Графики!$B$3))+FJ273*SIN(RADIANS(-$C273+Графики!$B$3)),"")</f>
        <v>880.91328053735288</v>
      </c>
      <c r="FL273" s="19">
        <f>IF(ISNUMBER(FI273), FI273*COS(RADIANS(-$C273+Графики!$B$5))+FJ273*SIN(RADIANS(-$C273+Графики!$B$5)),"")</f>
        <v>1035.0995945991988</v>
      </c>
      <c r="FM273" s="24">
        <v>-1.0345361346711686</v>
      </c>
      <c r="FN273" s="25">
        <v>0.99802436545117879</v>
      </c>
      <c r="FO273" s="25">
        <v>-1.1736227874565528</v>
      </c>
      <c r="FP273" s="25">
        <v>1.2617096510116801</v>
      </c>
      <c r="FQ273" s="18">
        <f t="shared" si="521"/>
        <v>17.736506419039269</v>
      </c>
      <c r="FR273" s="18">
        <f t="shared" si="522"/>
        <v>21.250684952318647</v>
      </c>
      <c r="FS273" s="18">
        <f>IF(ISNUMBER(FQ273),FS272+FQ273*0.5,IF(ISNUMBER(FQ474),0,""))</f>
        <v>888.43499327027484</v>
      </c>
      <c r="FT273" s="18">
        <f>IF(ISNUMBER(FR273),FT272+FR273*0.5,IF(ISNUMBER(FR474),0,""))</f>
        <v>1030.5037560062112</v>
      </c>
      <c r="FU273" s="18">
        <f>IF(ISNUMBER(FS273), FS273*COS(RADIANS(-$C273+Графики!$B$3))+FT273*SIN(RADIANS(-$C273+Графики!$B$3)),"")</f>
        <v>888.43499327027484</v>
      </c>
      <c r="FV273" s="19">
        <f>IF(ISNUMBER(FS273), FS273*COS(RADIANS(-$C273+Графики!$B$5))+FT273*SIN(RADIANS(-$C273+Графики!$B$5)),"")</f>
        <v>1030.5037560062112</v>
      </c>
      <c r="FW273" s="24">
        <v>-0.98182436256891581</v>
      </c>
      <c r="FX273" s="25">
        <v>0.85017308262812663</v>
      </c>
      <c r="FY273" s="25">
        <v>-1.2303386028010057</v>
      </c>
      <c r="FZ273" s="25">
        <v>1.123074093957332</v>
      </c>
      <c r="GA273" s="18">
        <f t="shared" si="523"/>
        <v>15.986512633343576</v>
      </c>
      <c r="GB273" s="18">
        <f t="shared" si="524"/>
        <v>20.535956411572219</v>
      </c>
      <c r="GC273" s="18">
        <f>IF(ISNUMBER(GA273),GC272+GA273*0.5,IF(ISNUMBER(GA474),0,""))</f>
        <v>890.63231292426144</v>
      </c>
      <c r="GD273" s="18">
        <f>IF(ISNUMBER(GB273),GD272+GB273*0.5,IF(ISNUMBER(GB474),0,""))</f>
        <v>1018.6491333926588</v>
      </c>
      <c r="GE273" s="18">
        <f>IF(ISNUMBER(GC273), GC273*COS(RADIANS(-$C273+Графики!$B$3))+GD273*SIN(RADIANS(-$C273+Графики!$B$3)),"")</f>
        <v>890.63231292426144</v>
      </c>
      <c r="GF273" s="19">
        <f>IF(ISNUMBER(GC273), GC273*COS(RADIANS(-$C273+Графики!$B$5))+GD273*SIN(RADIANS(-$C273+Графики!$B$5)),"")</f>
        <v>1018.6491333926588</v>
      </c>
      <c r="GG273" s="24">
        <v>-1.0511679005639565</v>
      </c>
      <c r="GH273" s="25">
        <v>0.98873049489769083</v>
      </c>
      <c r="GI273" s="25">
        <v>-1.1853528271244531</v>
      </c>
      <c r="GJ273" s="25">
        <v>1.1868557959949726</v>
      </c>
      <c r="GK273" s="18">
        <f t="shared" si="525"/>
        <v>17.80053152654121</v>
      </c>
      <c r="GL273" s="18">
        <f t="shared" si="526"/>
        <v>20.69994694457068</v>
      </c>
      <c r="GM273" s="18">
        <f>IF(ISNUMBER(GK273),GM272+GK273*0.5,IF(ISNUMBER(GK474),0,""))</f>
        <v>888.37788601722161</v>
      </c>
      <c r="GN273" s="18">
        <f>IF(ISNUMBER(GL273),GN272+GL273*0.5,IF(ISNUMBER(GL474),0,""))</f>
        <v>1035.5304376613415</v>
      </c>
      <c r="GO273" s="18">
        <f>IF(ISNUMBER(GM273), GM273*COS(RADIANS(-$C273+Графики!$B$3))+GN273*SIN(RADIANS(-$C273+Графики!$B$3)),"")</f>
        <v>888.37788601722161</v>
      </c>
      <c r="GP273" s="19">
        <f>IF(ISNUMBER(GM273), GM273*COS(RADIANS(-$C273+Графики!$B$5))+GN273*SIN(RADIANS(-$C273+Графики!$B$5)),"")</f>
        <v>1035.5304376613415</v>
      </c>
      <c r="GQ273" s="24">
        <v>-0.93277070009947882</v>
      </c>
      <c r="GR273" s="25">
        <v>0.91921436333861684</v>
      </c>
      <c r="GS273" s="25">
        <v>-1.1192649089663402</v>
      </c>
      <c r="GT273" s="25">
        <v>1.292028121408735</v>
      </c>
      <c r="GU273" s="18">
        <f t="shared" si="527"/>
        <v>16.160914973057672</v>
      </c>
      <c r="GV273" s="18">
        <f t="shared" si="528"/>
        <v>21.040948449080577</v>
      </c>
      <c r="GW273" s="18">
        <f>IF(ISNUMBER(GU273),GW272+GU273*0.5,IF(ISNUMBER(GU474),0,""))</f>
        <v>881.92368136374898</v>
      </c>
      <c r="GX273" s="18">
        <f>IF(ISNUMBER(GV273),GX272+GV273*0.5,IF(ISNUMBER(GV474),0,""))</f>
        <v>1035.072967312728</v>
      </c>
      <c r="GY273" s="18">
        <f>IF(ISNUMBER(GW273), GW273*COS(RADIANS(-$C273+Графики!$B$3))+GX273*SIN(RADIANS(-$C273+Графики!$B$3)),"")</f>
        <v>881.92368136374898</v>
      </c>
      <c r="GZ273" s="19">
        <f>IF(ISNUMBER(GW273), GW273*COS(RADIANS(-$C273+Графики!$B$5))+GX273*SIN(RADIANS(-$C273+Графики!$B$5)),"")</f>
        <v>1035.072967312728</v>
      </c>
      <c r="HA273" s="24">
        <v>-0.95713406285414526</v>
      </c>
      <c r="HB273" s="25">
        <v>0.87789085978760961</v>
      </c>
      <c r="HC273" s="25">
        <v>-1.1481585126786142</v>
      </c>
      <c r="HD273" s="25">
        <v>1.1802187338158752</v>
      </c>
      <c r="HE273" s="18">
        <f t="shared" si="529"/>
        <v>16.012928976239667</v>
      </c>
      <c r="HF273" s="18">
        <f t="shared" si="530"/>
        <v>20.31752647799895</v>
      </c>
      <c r="HG273" s="18">
        <f>IF(ISNUMBER(HE273),HG272+HE273*0.5,IF(ISNUMBER(HE474),0,""))</f>
        <v>888.14777286808533</v>
      </c>
      <c r="HH273" s="18">
        <f>IF(ISNUMBER(HF273),HH272+HF273*0.5,IF(ISNUMBER(HF474),0,""))</f>
        <v>1026.4008502289257</v>
      </c>
      <c r="HI273" s="18">
        <f>IF(ISNUMBER(HG273), HG273*COS(RADIANS(-$C273+Графики!$B$3))+HH273*SIN(RADIANS(-$C273+Графики!$B$3)),"")</f>
        <v>888.14777286808533</v>
      </c>
      <c r="HJ273" s="19">
        <f>IF(ISNUMBER(HG273), HG273*COS(RADIANS(-$C273+Графики!$B$5))+HH273*SIN(RADIANS(-$C273+Графики!$B$5)),"")</f>
        <v>1026.4008502289257</v>
      </c>
      <c r="HK273" s="24">
        <v>-0.86106678992465646</v>
      </c>
      <c r="HL273" s="25">
        <v>0.92513954642242557</v>
      </c>
      <c r="HM273" s="25">
        <v>-1.1770725264200581</v>
      </c>
      <c r="HN273" s="25">
        <v>1.2377638864312857</v>
      </c>
      <c r="HO273" s="18">
        <f t="shared" si="531"/>
        <v>15.586959625034684</v>
      </c>
      <c r="HP273" s="18">
        <f t="shared" si="532"/>
        <v>21.071863438809725</v>
      </c>
      <c r="HQ273" s="18">
        <f>IF(ISNUMBER(HO273),HQ272+HO273*0.5,IF(ISNUMBER(HO474),0,""))</f>
        <v>885.7068980859458</v>
      </c>
      <c r="HR273" s="18">
        <f>IF(ISNUMBER(HP273),HR272+HP273*0.5,IF(ISNUMBER(HP474),0,""))</f>
        <v>1043.3297872264343</v>
      </c>
      <c r="HS273" s="18">
        <f>IF(ISNUMBER(HQ273), HQ273*COS(RADIANS(-$C273+Графики!$B$3))+HR273*SIN(RADIANS(-$C273+Графики!$B$3)),"")</f>
        <v>885.7068980859458</v>
      </c>
      <c r="HT273" s="19">
        <f>IF(ISNUMBER(HQ273), HQ273*COS(RADIANS(-$C273+Графики!$B$5))+HR273*SIN(RADIANS(-$C273+Графики!$B$5)),"")</f>
        <v>1043.3297872264343</v>
      </c>
      <c r="HU273" s="24">
        <v>-1.0151190165134698</v>
      </c>
      <c r="HV273" s="25">
        <v>0.94366901885636512</v>
      </c>
      <c r="HW273" s="25">
        <v>-1.2210081413586158</v>
      </c>
      <c r="HX273" s="25">
        <v>1.1252228137783151</v>
      </c>
      <c r="HY273" s="18">
        <f t="shared" si="533"/>
        <v>17.092817854614655</v>
      </c>
      <c r="HZ273" s="18">
        <f t="shared" si="534"/>
        <v>20.473297069315098</v>
      </c>
      <c r="IA273" s="18">
        <f>IF(ISNUMBER(HY273),IA272+HY273*0.5,IF(ISNUMBER(HY474),0,""))</f>
        <v>885.86581179887776</v>
      </c>
      <c r="IB273" s="18">
        <f>IF(ISNUMBER(HZ273),IB272+HZ273*0.5,IF(ISNUMBER(HZ474),0,""))</f>
        <v>1022.4906366458454</v>
      </c>
      <c r="IC273" s="18">
        <f>IF(ISNUMBER(IA273), IA273*COS(RADIANS(-$C273+Графики!$B$3))+IB273*SIN(RADIANS(-$C273+Графики!$B$3)),"")</f>
        <v>885.86581179887776</v>
      </c>
      <c r="ID273" s="19">
        <f>IF(ISNUMBER(IA273), IA273*COS(RADIANS(-$C273+Графики!$B$5))+IB273*SIN(RADIANS(-$C273+Графики!$B$5)),"")</f>
        <v>1022.4906366458454</v>
      </c>
      <c r="IE273" s="24">
        <v>-0.89625873996255401</v>
      </c>
      <c r="IF273" s="25">
        <v>0.99540562920726983</v>
      </c>
      <c r="IG273" s="25">
        <v>-1.1511334398118875</v>
      </c>
      <c r="IH273" s="25">
        <v>1.1250021550994493</v>
      </c>
      <c r="II273" s="18">
        <f t="shared" si="535"/>
        <v>16.507136041086696</v>
      </c>
      <c r="IJ273" s="18">
        <f t="shared" si="536"/>
        <v>19.861724075739389</v>
      </c>
      <c r="IK273" s="18">
        <f>IF(ISNUMBER(II273),IK272+II273*0.5,IF(ISNUMBER(II474),0,""))</f>
        <v>880.17876941155362</v>
      </c>
      <c r="IL273" s="18">
        <f>IF(ISNUMBER(IJ273),IL272+IJ273*0.5,IF(ISNUMBER(IJ474),0,""))</f>
        <v>1025.2080494362835</v>
      </c>
      <c r="IM273" s="18">
        <f>IF(ISNUMBER(IK273), IK273*COS(RADIANS(-$C273+Графики!$B$3))+IL273*SIN(RADIANS(-$C273+Графики!$B$3)),"")</f>
        <v>880.17876941155362</v>
      </c>
      <c r="IN273" s="19">
        <f>IF(ISNUMBER(IK273), IK273*COS(RADIANS(-$C273+Графики!$B$5))+IL273*SIN(RADIANS(-$C273+Графики!$B$5)),"")</f>
        <v>1025.2080494362835</v>
      </c>
      <c r="IO273" s="24">
        <v>-0.99765310132664953</v>
      </c>
      <c r="IP273" s="25">
        <v>0.87569268934231492</v>
      </c>
      <c r="IQ273" s="25">
        <v>-1.1676187335188333</v>
      </c>
      <c r="IR273" s="25">
        <v>1.1230340496476594</v>
      </c>
      <c r="IS273" s="18">
        <f t="shared" si="537"/>
        <v>16.34729785750352</v>
      </c>
      <c r="IT273" s="18">
        <f t="shared" si="538"/>
        <v>19.988385292012179</v>
      </c>
      <c r="IU273" s="18">
        <f>IF(ISNUMBER(IS273),IU272+IS273*0.5,IF(ISNUMBER(IS474),0,""))</f>
        <v>875.57315213034281</v>
      </c>
      <c r="IV273" s="18">
        <f>IF(ISNUMBER(IT273),IV272+IT273*0.5,IF(ISNUMBER(IT474),0,""))</f>
        <v>1033.5711353327852</v>
      </c>
      <c r="IW273" s="18">
        <f>IF(ISNUMBER(IU273), IU273*COS(RADIANS(-$C273+Графики!$B$3))+IV273*SIN(RADIANS(-$C273+Графики!$B$3)),"")</f>
        <v>875.57315213034281</v>
      </c>
      <c r="IX273" s="19">
        <f>IF(ISNUMBER(IU273), IU273*COS(RADIANS(-$C273+Графики!$B$5))+IV273*SIN(RADIANS(-$C273+Графики!$B$5)),"")</f>
        <v>1033.5711353327852</v>
      </c>
    </row>
    <row r="274" spans="1:258" s="88" customFormat="1" x14ac:dyDescent="0.25">
      <c r="A274" s="44">
        <v>274</v>
      </c>
      <c r="B274" s="50">
        <v>0</v>
      </c>
      <c r="C274" s="11">
        <f>IF(Графики!$A$7="Расчитывать с учетом закручивания скважины",B274,0)</f>
        <v>0</v>
      </c>
      <c r="D274" s="47">
        <v>135.5</v>
      </c>
      <c r="E274" s="34">
        <f>IF(ISNUMBER(INDEX($I$1:$IX$303,$A274,E$1) ),INDEX($I$1:$IX$303,$A274,E$1),0)</f>
        <v>-24.986401401889193</v>
      </c>
      <c r="F274" s="35">
        <f>IF(ISNUMBER(INDEX($I$1:$IX$303,$A274,F$1) ),INDEX($I$1:$IX$303,$A274,F$1),0)</f>
        <v>-7.9970411024033323</v>
      </c>
      <c r="G274" s="35">
        <f>IF(ISNUMBER(INDEX($I$1:$IX$303,$A274,G$1) ),INDEX($I$1:$IX$303,$A274,G$1)-$G$305,0)</f>
        <v>-107.08531634312726</v>
      </c>
      <c r="H274" s="36">
        <f>IF(ISNUMBER(INDEX($I$1:$IX$303,$A274,H$1) ),INDEX($I$1:$IX$303,$A274,H$1)-$H$305,0)</f>
        <v>-119.45155363206072</v>
      </c>
      <c r="I274" s="29">
        <v>1.4591069973382476</v>
      </c>
      <c r="J274" s="25">
        <v>-1.4044217063094535</v>
      </c>
      <c r="K274" s="25">
        <v>0.47389292815603667</v>
      </c>
      <c r="L274" s="25">
        <v>-0.442510247279436</v>
      </c>
      <c r="M274" s="18">
        <f t="shared" si="489"/>
        <v>-24.986401401889193</v>
      </c>
      <c r="N274" s="18">
        <f t="shared" si="490"/>
        <v>-7.9970411024033323</v>
      </c>
      <c r="O274" s="18">
        <f>IF(ISNUMBER(M274),O273+M274*0.5,IF(ISNUMBER(M475),0,""))</f>
        <v>870.83083954628739</v>
      </c>
      <c r="P274" s="18">
        <f>IF(ISNUMBER(N274),P273+N274*0.5,IF(ISNUMBER(N475),0,""))</f>
        <v>1035.9781098519768</v>
      </c>
      <c r="Q274" s="18">
        <f>IF(ISNUMBER(O274), O274*COS(RADIANS(-$C274+Графики!$B$3))+P274*SIN(RADIANS(-$C274+Графики!$B$3)),"")</f>
        <v>870.83083954628739</v>
      </c>
      <c r="R274" s="19">
        <f>IF(ISNUMBER(O274), O274*COS(RADIANS(-$C274+Графики!$B$5))+P274*SIN(RADIANS(-$C274+Графики!$B$5)),"")</f>
        <v>1035.9781098519768</v>
      </c>
      <c r="S274" s="29">
        <v>1.3192611867932804</v>
      </c>
      <c r="T274" s="25">
        <v>-1.3239509864284702</v>
      </c>
      <c r="U274" s="25">
        <v>0.27602626387780271</v>
      </c>
      <c r="V274" s="25">
        <v>-0.35425967441783179</v>
      </c>
      <c r="W274" s="18">
        <f t="shared" si="491"/>
        <v>-23.064332239238105</v>
      </c>
      <c r="X274" s="18">
        <f t="shared" si="492"/>
        <v>-5.5002546927436891</v>
      </c>
      <c r="Y274" s="18">
        <f>IF(ISNUMBER(W274),Y273+W274*0.5,IF(ISNUMBER(W475),0,""))</f>
        <v>870.18980989125146</v>
      </c>
      <c r="Z274" s="18">
        <f>IF(ISNUMBER(X274),Z273+X274*0.5,IF(ISNUMBER(X475),0,""))</f>
        <v>1034.9592331222514</v>
      </c>
      <c r="AA274" s="18">
        <f>IF(ISNUMBER(Y274), Y274*COS(RADIANS(-$C274+Графики!$B$3))+Z274*SIN(RADIANS(-$C274+Графики!$B$3)),"")</f>
        <v>870.18980989125146</v>
      </c>
      <c r="AB274" s="18">
        <f>IF(ISNUMBER(Y274), Y274*COS(RADIANS(-$C274+Графики!$B$5))+Z274*SIN(RADIANS(-$C274+Графики!$B$5)),"")</f>
        <v>1034.9592331222514</v>
      </c>
      <c r="AC274" s="24">
        <v>1.4945554252763977</v>
      </c>
      <c r="AD274" s="25">
        <v>-1.4716310497681131</v>
      </c>
      <c r="AE274" s="25">
        <v>0.44622362939859694</v>
      </c>
      <c r="AF274" s="25">
        <v>-0.45954992746033108</v>
      </c>
      <c r="AG274" s="18">
        <f t="shared" si="493"/>
        <v>-25.881969617523339</v>
      </c>
      <c r="AH274" s="18">
        <f t="shared" si="494"/>
        <v>-7.9042831131363505</v>
      </c>
      <c r="AI274" s="18">
        <f>IF(ISNUMBER(AG274),AI273+AG274*0.5,IF(ISNUMBER(AG475),0,""))</f>
        <v>866.16125137894983</v>
      </c>
      <c r="AJ274" s="18">
        <f>IF(ISNUMBER(AH274),AJ273+AH274*0.5,IF(ISNUMBER(AH475),0,""))</f>
        <v>1032.5121521729718</v>
      </c>
      <c r="AK274" s="18">
        <f>IF(ISNUMBER(AI274), AI274*COS(RADIANS(-$C274+Графики!$B$3))+AJ274*SIN(RADIANS(-$C274+Графики!$B$3)),"")</f>
        <v>866.16125137894983</v>
      </c>
      <c r="AL274" s="19">
        <f>IF(ISNUMBER(AI274), AI274*COS(RADIANS(-$C274+Графики!$B$5))+AJ274*SIN(RADIANS(-$C274+Графики!$B$5)),"")</f>
        <v>1032.5121521729718</v>
      </c>
      <c r="AM274" s="24">
        <v>1.4789152118620175</v>
      </c>
      <c r="AN274" s="25">
        <v>-1.4949384460914115</v>
      </c>
      <c r="AO274" s="25">
        <v>0.46134941935939455</v>
      </c>
      <c r="AP274" s="25">
        <v>-0.33975692770726867</v>
      </c>
      <c r="AQ274" s="18">
        <f t="shared" si="495"/>
        <v>-25.948855938532656</v>
      </c>
      <c r="AR274" s="18">
        <f t="shared" si="496"/>
        <v>-6.990914761849341</v>
      </c>
      <c r="AS274" s="18">
        <f>IF(ISNUMBER(AQ274),AS273+AQ274*0.5,IF(ISNUMBER(AQ475),0,""))</f>
        <v>860.55198683037918</v>
      </c>
      <c r="AT274" s="18">
        <f>IF(ISNUMBER(AR274),AT273+AR274*0.5,IF(ISNUMBER(AR475),0,""))</f>
        <v>1024.8460982405659</v>
      </c>
      <c r="AU274" s="18">
        <f>IF(ISNUMBER(AS274), AS274*COS(RADIANS(-$C274+Графики!$B$3))+AT274*SIN(RADIANS(-$C274+Графики!$B$3)),"")</f>
        <v>860.55198683037918</v>
      </c>
      <c r="AV274" s="19">
        <f>IF(ISNUMBER(AS274), AS274*COS(RADIANS(-$C274+Графики!$B$5))+AT274*SIN(RADIANS(-$C274+Графики!$B$5)),"")</f>
        <v>1024.8460982405659</v>
      </c>
      <c r="AW274" s="24">
        <v>1.3860862506434466</v>
      </c>
      <c r="AX274" s="25">
        <v>-1.3928224679401733</v>
      </c>
      <c r="AY274" s="25">
        <v>0.40116299168896274</v>
      </c>
      <c r="AZ274" s="25">
        <v>-0.43024764828040252</v>
      </c>
      <c r="BA274" s="18">
        <f t="shared" si="497"/>
        <v>-24.248176530403629</v>
      </c>
      <c r="BB274" s="18">
        <f t="shared" si="498"/>
        <v>-7.2553628962126693</v>
      </c>
      <c r="BC274" s="18">
        <f>IF(ISNUMBER(BA274),BC273+BA274*0.5,IF(ISNUMBER(BA475),0,""))</f>
        <v>858.48200355678193</v>
      </c>
      <c r="BD274" s="18">
        <f>IF(ISNUMBER(BB274),BD273+BB274*0.5,IF(ISNUMBER(BB475),0,""))</f>
        <v>1028.7416709897934</v>
      </c>
      <c r="BE274" s="18">
        <f>IF(ISNUMBER(BC274), BC274*COS(RADIANS(-$C274+Графики!$B$3))+BD274*SIN(RADIANS(-$C274+Графики!$B$3)),"")</f>
        <v>858.48200355678193</v>
      </c>
      <c r="BF274" s="19">
        <f>IF(ISNUMBER(BC274), BC274*COS(RADIANS(-$C274+Графики!$B$5))+BD274*SIN(RADIANS(-$C274+Графики!$B$5)),"")</f>
        <v>1028.7416709897934</v>
      </c>
      <c r="BG274" s="24">
        <v>1.4760508152217691</v>
      </c>
      <c r="BH274" s="25">
        <v>-1.367419351035756</v>
      </c>
      <c r="BI274" s="25">
        <v>0.31027131612806691</v>
      </c>
      <c r="BJ274" s="25">
        <v>-0.47091817225107713</v>
      </c>
      <c r="BK274" s="18">
        <f t="shared" si="499"/>
        <v>-24.811411909904365</v>
      </c>
      <c r="BL274" s="18">
        <f t="shared" si="500"/>
        <v>-6.8171115240406133</v>
      </c>
      <c r="BM274" s="18">
        <f>IF(ISNUMBER(BK274),BM273+BK274*0.5,IF(ISNUMBER(BK475),0,""))</f>
        <v>868.15235020290504</v>
      </c>
      <c r="BN274" s="18">
        <f>IF(ISNUMBER(BL274),BN273+BL274*0.5,IF(ISNUMBER(BL475),0,""))</f>
        <v>1017.4481271802148</v>
      </c>
      <c r="BO274" s="18">
        <f>IF(ISNUMBER(BM274), BM274*COS(RADIANS(-$C274+Графики!$B$3))+BN274*SIN(RADIANS(-$C274+Графики!$B$3)),"")</f>
        <v>868.15235020290504</v>
      </c>
      <c r="BP274" s="19">
        <f>IF(ISNUMBER(BM274), BM274*COS(RADIANS(-$C274+Графики!$B$5))+BN274*SIN(RADIANS(-$C274+Графики!$B$5)),"")</f>
        <v>1017.4481271802148</v>
      </c>
      <c r="BQ274" s="24">
        <v>1.3665212666633164</v>
      </c>
      <c r="BR274" s="25">
        <v>-1.4012094212377608</v>
      </c>
      <c r="BS274" s="25">
        <v>0.40403045426425166</v>
      </c>
      <c r="BT274" s="25">
        <v>-0.3289168196301428</v>
      </c>
      <c r="BU274" s="18">
        <f t="shared" si="501"/>
        <v>-24.150658377230815</v>
      </c>
      <c r="BV274" s="18">
        <f t="shared" si="502"/>
        <v>-6.3961279742684933</v>
      </c>
      <c r="BW274" s="18">
        <f>IF(ISNUMBER(BU274),BW273+BU274*0.5,IF(ISNUMBER(BU475),0,""))</f>
        <v>873.19744292611642</v>
      </c>
      <c r="BX274" s="18">
        <f>IF(ISNUMBER(BV274),BX273+BV274*0.5,IF(ISNUMBER(BV475),0,""))</f>
        <v>1029.134279509288</v>
      </c>
      <c r="BY274" s="18">
        <f>IF(ISNUMBER(BW274), BW274*COS(RADIANS(-$C274+Графики!$B$3))+BX274*SIN(RADIANS(-$C274+Графики!$B$3)),"")</f>
        <v>873.19744292611642</v>
      </c>
      <c r="BZ274" s="19">
        <f>IF(ISNUMBER(BW274), BW274*COS(RADIANS(-$C274+Графики!$B$5))+BX274*SIN(RADIANS(-$C274+Графики!$B$5)),"")</f>
        <v>1029.134279509288</v>
      </c>
      <c r="CA274" s="29">
        <v>1.4245297688496485</v>
      </c>
      <c r="CB274" s="25">
        <v>-1.4825109819755857</v>
      </c>
      <c r="CC274" s="25">
        <v>0.28243926354877857</v>
      </c>
      <c r="CD274" s="25">
        <v>-0.37035159964395414</v>
      </c>
      <c r="CE274" s="18">
        <f t="shared" si="503"/>
        <v>-25.365995285073925</v>
      </c>
      <c r="CF274" s="18">
        <f t="shared" si="504"/>
        <v>-5.6966441333585376</v>
      </c>
      <c r="CG274" s="18">
        <f>IF(ISNUMBER(CE274),CG273+CE274*0.5,IF(ISNUMBER(CE475),0,""))</f>
        <v>879.75503275034191</v>
      </c>
      <c r="CH274" s="18">
        <f>IF(ISNUMBER(CF274),CH273+CF274*0.5,IF(ISNUMBER(CF475),0,""))</f>
        <v>1040.418843433622</v>
      </c>
      <c r="CI274" s="18">
        <f>IF(ISNUMBER(CG274), CG274*COS(RADIANS(-$C274+Графики!$B$3))+CH274*SIN(RADIANS(-$C274+Графики!$B$3)),"")</f>
        <v>879.75503275034191</v>
      </c>
      <c r="CJ274" s="19">
        <f>IF(ISNUMBER(CG274), CG274*COS(RADIANS(-$C274+Графики!$B$5))+CH274*SIN(RADIANS(-$C274+Графики!$B$5)),"")</f>
        <v>1040.418843433622</v>
      </c>
      <c r="CK274" s="24">
        <v>1.4515574533190116</v>
      </c>
      <c r="CL274" s="25">
        <v>-1.3569824138119684</v>
      </c>
      <c r="CM274" s="25">
        <v>0.41706744254532002</v>
      </c>
      <c r="CN274" s="25">
        <v>-0.47173834147776339</v>
      </c>
      <c r="CO274" s="18">
        <f t="shared" si="505"/>
        <v>-24.506680238001824</v>
      </c>
      <c r="CP274" s="18">
        <f t="shared" si="506"/>
        <v>-7.756215901330636</v>
      </c>
      <c r="CQ274" s="18">
        <f>IF(ISNUMBER(CO274),CQ273+CO274*0.5,IF(ISNUMBER(CO475),0,""))</f>
        <v>873.18547958749207</v>
      </c>
      <c r="CR274" s="18">
        <f>IF(ISNUMBER(CP274),CR273+CP274*0.5,IF(ISNUMBER(CP475),0,""))</f>
        <v>1033.4977926781564</v>
      </c>
      <c r="CS274" s="18">
        <f>IF(ISNUMBER(CQ274), CQ274*COS(RADIANS(-$C274+Графики!$B$3))+CR274*SIN(RADIANS(-$C274+Графики!$B$3)),"")</f>
        <v>873.18547958749207</v>
      </c>
      <c r="CT274" s="19">
        <f>IF(ISNUMBER(CQ274), CQ274*COS(RADIANS(-$C274+Графики!$B$5))+CR274*SIN(RADIANS(-$C274+Графики!$B$5)),"")</f>
        <v>1033.4977926781564</v>
      </c>
      <c r="CU274" s="24">
        <v>1.4109363610985923</v>
      </c>
      <c r="CV274" s="25">
        <v>-1.4757056319878843</v>
      </c>
      <c r="CW274" s="25">
        <v>0.38570360758960953</v>
      </c>
      <c r="CX274" s="25">
        <v>-0.30538554390989464</v>
      </c>
      <c r="CY274" s="18">
        <f t="shared" si="507"/>
        <v>-25.188039420094846</v>
      </c>
      <c r="CZ274" s="18">
        <f t="shared" si="508"/>
        <v>-6.0308540004089535</v>
      </c>
      <c r="DA274" s="18">
        <f>IF(ISNUMBER(CY274),DA273+CY274*0.5,IF(ISNUMBER(CY475),0,""))</f>
        <v>869.88965979184343</v>
      </c>
      <c r="DB274" s="18">
        <f>IF(ISNUMBER(CZ274),DB273+CZ274*0.5,IF(ISNUMBER(CZ475),0,""))</f>
        <v>1033.6545598691953</v>
      </c>
      <c r="DC274" s="18">
        <f>IF(ISNUMBER(DA274), DA274*COS(RADIANS(-$C274+Графики!$B$3))+DB274*SIN(RADIANS(-$C274+Графики!$B$3)),"")</f>
        <v>869.88965979184343</v>
      </c>
      <c r="DD274" s="19">
        <f>IF(ISNUMBER(DA274), DA274*COS(RADIANS(-$C274+Графики!$B$5))+DB274*SIN(RADIANS(-$C274+Графики!$B$5)),"")</f>
        <v>1033.6545598691953</v>
      </c>
      <c r="DE274" s="24">
        <v>1.4235356734916018</v>
      </c>
      <c r="DF274" s="25">
        <v>-1.4111371401081634</v>
      </c>
      <c r="DG274" s="25">
        <v>0.42937224559918885</v>
      </c>
      <c r="DH274" s="25">
        <v>-0.30987267131334251</v>
      </c>
      <c r="DI274" s="18">
        <f t="shared" si="509"/>
        <v>-24.73466408630053</v>
      </c>
      <c r="DJ274" s="18">
        <f t="shared" si="510"/>
        <v>-6.451084143296983</v>
      </c>
      <c r="DK274" s="18">
        <f>IF(ISNUMBER(DI274),DK273+DI274*0.5,IF(ISNUMBER(DI475),0,""))</f>
        <v>858.65058196434018</v>
      </c>
      <c r="DL274" s="18">
        <f>IF(ISNUMBER(DJ274),DL273+DJ274*0.5,IF(ISNUMBER(DJ475),0,""))</f>
        <v>1032.9421384059772</v>
      </c>
      <c r="DM274" s="18">
        <f>IF(ISNUMBER(DK274), DK274*COS(RADIANS(-$C274+Графики!$B$3))+DL274*SIN(RADIANS(-$C274+Графики!$B$3)),"")</f>
        <v>858.65058196434018</v>
      </c>
      <c r="DN274" s="19">
        <f>IF(ISNUMBER(DK274), DK274*COS(RADIANS(-$C274+Графики!$B$5))+DL274*SIN(RADIANS(-$C274+Графики!$B$5)),"")</f>
        <v>1032.9421384059772</v>
      </c>
      <c r="DO274" s="24">
        <v>1.3670740699895159</v>
      </c>
      <c r="DP274" s="25">
        <v>-1.3677903761603789</v>
      </c>
      <c r="DQ274" s="25">
        <v>0.47492147247228245</v>
      </c>
      <c r="DR274" s="25">
        <v>-0.44603623587949803</v>
      </c>
      <c r="DS274" s="18">
        <f t="shared" si="511"/>
        <v>-23.863928976559073</v>
      </c>
      <c r="DT274" s="18">
        <f t="shared" si="512"/>
        <v>-8.0367856227711165</v>
      </c>
      <c r="DU274" s="18">
        <f>IF(ISNUMBER(DS274),DU273+DS274*0.5,IF(ISNUMBER(DS475),0,""))</f>
        <v>879.9030896944746</v>
      </c>
      <c r="DV274" s="18">
        <f>IF(ISNUMBER(DT274),DV273+DT274*0.5,IF(ISNUMBER(DT475),0,""))</f>
        <v>1030.8294664047337</v>
      </c>
      <c r="DW274" s="18">
        <f>IF(ISNUMBER(DU274), DU274*COS(RADIANS(-$C274+Графики!$B$3))+DV274*SIN(RADIANS(-$C274+Графики!$B$3)),"")</f>
        <v>879.9030896944746</v>
      </c>
      <c r="DX274" s="19">
        <f>IF(ISNUMBER(DU274), DU274*COS(RADIANS(-$C274+Графики!$B$5))+DV274*SIN(RADIANS(-$C274+Графики!$B$5)),"")</f>
        <v>1030.8294664047337</v>
      </c>
      <c r="DY274" s="24">
        <v>1.3851490746261352</v>
      </c>
      <c r="DZ274" s="25">
        <v>-1.3904916253722539</v>
      </c>
      <c r="EA274" s="25">
        <v>0.44917335612646592</v>
      </c>
      <c r="EB274" s="25">
        <v>-0.48085311616149085</v>
      </c>
      <c r="EC274" s="18">
        <f t="shared" si="513"/>
        <v>-24.219666063784921</v>
      </c>
      <c r="ED274" s="18">
        <f t="shared" si="514"/>
        <v>-8.1159229365458838</v>
      </c>
      <c r="EE274" s="18">
        <f>IF(ISNUMBER(EC274),EE273+EC274*0.5,IF(ISNUMBER(EC475),0,""))</f>
        <v>867.71890691919577</v>
      </c>
      <c r="EF274" s="18">
        <f>IF(ISNUMBER(ED274),EF273+ED274*0.5,IF(ISNUMBER(ED475),0,""))</f>
        <v>1025.6218382921386</v>
      </c>
      <c r="EG274" s="18">
        <f>IF(ISNUMBER(EE274), EE274*COS(RADIANS(-$C274+Графики!$B$3))+EF274*SIN(RADIANS(-$C274+Графики!$B$3)),"")</f>
        <v>867.71890691919577</v>
      </c>
      <c r="EH274" s="19">
        <f>IF(ISNUMBER(EE274), EE274*COS(RADIANS(-$C274+Графики!$B$5))+EF274*SIN(RADIANS(-$C274+Графики!$B$5)),"")</f>
        <v>1025.6218382921386</v>
      </c>
      <c r="EI274" s="24">
        <v>1.4877085208843526</v>
      </c>
      <c r="EJ274" s="25">
        <v>-1.4305012341921655</v>
      </c>
      <c r="EK274" s="25">
        <v>0.46535312964727227</v>
      </c>
      <c r="EL274" s="25">
        <v>-0.49526404173340932</v>
      </c>
      <c r="EM274" s="18">
        <f t="shared" si="515"/>
        <v>-25.463431751480154</v>
      </c>
      <c r="EN274" s="18">
        <f t="shared" si="516"/>
        <v>-8.3828680619718003</v>
      </c>
      <c r="EO274" s="18">
        <f>IF(ISNUMBER(EM274),EO273+EM274*0.5,IF(ISNUMBER(EM475),0,""))</f>
        <v>873.20502635411901</v>
      </c>
      <c r="EP274" s="18">
        <f>IF(ISNUMBER(EN274),EP273+EN274*0.5,IF(ISNUMBER(EN475),0,""))</f>
        <v>1031.9067603619728</v>
      </c>
      <c r="EQ274" s="18">
        <f>IF(ISNUMBER(EO274), EO274*COS(RADIANS(-$C274+Графики!$B$3))+EP274*SIN(RADIANS(-$C274+Графики!$B$3)),"")</f>
        <v>873.20502635411901</v>
      </c>
      <c r="ER274" s="19">
        <f>IF(ISNUMBER(EO274), EO274*COS(RADIANS(-$C274+Графики!$B$5))+EP274*SIN(RADIANS(-$C274+Графики!$B$5)),"")</f>
        <v>1031.9067603619728</v>
      </c>
      <c r="ES274" s="24">
        <v>1.396642439545889</v>
      </c>
      <c r="ET274" s="25">
        <v>-1.4489833003761656</v>
      </c>
      <c r="EU274" s="25">
        <v>0.46398064653834237</v>
      </c>
      <c r="EV274" s="25">
        <v>-0.39561296105714305</v>
      </c>
      <c r="EW274" s="18">
        <f t="shared" si="517"/>
        <v>-24.830217043417921</v>
      </c>
      <c r="EX274" s="18">
        <f t="shared" si="518"/>
        <v>-7.5012989899968705</v>
      </c>
      <c r="EY274" s="18">
        <f>IF(ISNUMBER(EW274),EY273+EW274*0.5,IF(ISNUMBER(EW475),0,""))</f>
        <v>858.51355969258168</v>
      </c>
      <c r="EZ274" s="18">
        <f>IF(ISNUMBER(EX274),EZ273+EX274*0.5,IF(ISNUMBER(EX475),0,""))</f>
        <v>1032.3129241854897</v>
      </c>
      <c r="FA274" s="18">
        <f>IF(ISNUMBER(EY274), EY274*COS(RADIANS(-$C274+Графики!$B$3))+EZ274*SIN(RADIANS(-$C274+Графики!$B$3)),"")</f>
        <v>858.51355969258168</v>
      </c>
      <c r="FB274" s="19">
        <f>IF(ISNUMBER(EY274), EY274*COS(RADIANS(-$C274+Графики!$B$5))+EZ274*SIN(RADIANS(-$C274+Графики!$B$5)),"")</f>
        <v>1032.3129241854897</v>
      </c>
      <c r="FC274" s="24">
        <v>1.3685199389657638</v>
      </c>
      <c r="FD274" s="25">
        <v>-1.351212633414437</v>
      </c>
      <c r="FE274" s="25">
        <v>0.32967738263748769</v>
      </c>
      <c r="FF274" s="25">
        <v>-0.33074287929607726</v>
      </c>
      <c r="FG274" s="18">
        <f t="shared" si="519"/>
        <v>-23.73191586512846</v>
      </c>
      <c r="FH274" s="18">
        <f t="shared" si="520"/>
        <v>-5.763222104358424</v>
      </c>
      <c r="FI274" s="18">
        <f>IF(ISNUMBER(FG274),FI273+FG274*0.5,IF(ISNUMBER(FG475),0,""))</f>
        <v>869.04732260478863</v>
      </c>
      <c r="FJ274" s="18">
        <f>IF(ISNUMBER(FH274),FJ273+FH274*0.5,IF(ISNUMBER(FH475),0,""))</f>
        <v>1032.2179835470195</v>
      </c>
      <c r="FK274" s="18">
        <f>IF(ISNUMBER(FI274), FI274*COS(RADIANS(-$C274+Графики!$B$3))+FJ274*SIN(RADIANS(-$C274+Графики!$B$3)),"")</f>
        <v>869.04732260478863</v>
      </c>
      <c r="FL274" s="19">
        <f>IF(ISNUMBER(FI274), FI274*COS(RADIANS(-$C274+Графики!$B$5))+FJ274*SIN(RADIANS(-$C274+Графики!$B$5)),"")</f>
        <v>1032.2179835470195</v>
      </c>
      <c r="FM274" s="24">
        <v>1.3061302002266677</v>
      </c>
      <c r="FN274" s="25">
        <v>-1.3842938725461</v>
      </c>
      <c r="FO274" s="25">
        <v>0.31034290454490787</v>
      </c>
      <c r="FP274" s="25">
        <v>-0.34163777772738707</v>
      </c>
      <c r="FQ274" s="18">
        <f t="shared" si="521"/>
        <v>-23.476222217243784</v>
      </c>
      <c r="FR274" s="18">
        <f t="shared" si="522"/>
        <v>-5.689574085637493</v>
      </c>
      <c r="FS274" s="18">
        <f>IF(ISNUMBER(FQ274),FS273+FQ274*0.5,IF(ISNUMBER(FQ475),0,""))</f>
        <v>876.69688216165298</v>
      </c>
      <c r="FT274" s="18">
        <f>IF(ISNUMBER(FR274),FT273+FR274*0.5,IF(ISNUMBER(FR475),0,""))</f>
        <v>1027.6589689633925</v>
      </c>
      <c r="FU274" s="18">
        <f>IF(ISNUMBER(FS274), FS274*COS(RADIANS(-$C274+Графики!$B$3))+FT274*SIN(RADIANS(-$C274+Графики!$B$3)),"")</f>
        <v>876.69688216165298</v>
      </c>
      <c r="FV274" s="19">
        <f>IF(ISNUMBER(FS274), FS274*COS(RADIANS(-$C274+Графики!$B$5))+FT274*SIN(RADIANS(-$C274+Графики!$B$5)),"")</f>
        <v>1027.6589689633925</v>
      </c>
      <c r="FW274" s="24">
        <v>1.4768772463011015</v>
      </c>
      <c r="FX274" s="25">
        <v>-1.3368915432645752</v>
      </c>
      <c r="FY274" s="25">
        <v>0.41187089153762901</v>
      </c>
      <c r="FZ274" s="25">
        <v>-0.34191092772421422</v>
      </c>
      <c r="GA274" s="18">
        <f t="shared" si="523"/>
        <v>-24.552297464362706</v>
      </c>
      <c r="GB274" s="18">
        <f t="shared" si="524"/>
        <v>-6.5779398558380926</v>
      </c>
      <c r="GC274" s="18">
        <f>IF(ISNUMBER(GA274),GC273+GA274*0.5,IF(ISNUMBER(GA475),0,""))</f>
        <v>878.35616419208009</v>
      </c>
      <c r="GD274" s="18">
        <f>IF(ISNUMBER(GB274),GD273+GB274*0.5,IF(ISNUMBER(GB475),0,""))</f>
        <v>1015.3601634647397</v>
      </c>
      <c r="GE274" s="18">
        <f>IF(ISNUMBER(GC274), GC274*COS(RADIANS(-$C274+Графики!$B$3))+GD274*SIN(RADIANS(-$C274+Графики!$B$3)),"")</f>
        <v>878.35616419208009</v>
      </c>
      <c r="GF274" s="19">
        <f>IF(ISNUMBER(GC274), GC274*COS(RADIANS(-$C274+Графики!$B$5))+GD274*SIN(RADIANS(-$C274+Графики!$B$5)),"")</f>
        <v>1015.3601634647397</v>
      </c>
      <c r="GG274" s="24">
        <v>1.4747959636033652</v>
      </c>
      <c r="GH274" s="25">
        <v>-1.3719880097663339</v>
      </c>
      <c r="GI274" s="25">
        <v>0.36125605172802766</v>
      </c>
      <c r="GJ274" s="25">
        <v>-0.46733383179718235</v>
      </c>
      <c r="GK274" s="18">
        <f t="shared" si="525"/>
        <v>-24.840321419417634</v>
      </c>
      <c r="GL274" s="18">
        <f t="shared" si="526"/>
        <v>-7.2307477982418176</v>
      </c>
      <c r="GM274" s="18">
        <f>IF(ISNUMBER(GK274),GM273+GK274*0.5,IF(ISNUMBER(GK475),0,""))</f>
        <v>875.95772530751276</v>
      </c>
      <c r="GN274" s="18">
        <f>IF(ISNUMBER(GL274),GN273+GL274*0.5,IF(ISNUMBER(GL475),0,""))</f>
        <v>1031.9150637622206</v>
      </c>
      <c r="GO274" s="18">
        <f>IF(ISNUMBER(GM274), GM274*COS(RADIANS(-$C274+Графики!$B$3))+GN274*SIN(RADIANS(-$C274+Графики!$B$3)),"")</f>
        <v>875.95772530751276</v>
      </c>
      <c r="GP274" s="19">
        <f>IF(ISNUMBER(GM274), GM274*COS(RADIANS(-$C274+Графики!$B$5))+GN274*SIN(RADIANS(-$C274+Графики!$B$5)),"")</f>
        <v>1031.9150637622206</v>
      </c>
      <c r="GQ274" s="24">
        <v>1.3332190404056299</v>
      </c>
      <c r="GR274" s="25">
        <v>-1.3728857484981507</v>
      </c>
      <c r="GS274" s="25">
        <v>0.46671176948284976</v>
      </c>
      <c r="GT274" s="25">
        <v>-0.32671081585587003</v>
      </c>
      <c r="GU274" s="18">
        <f t="shared" si="527"/>
        <v>-23.613024346061856</v>
      </c>
      <c r="GV274" s="18">
        <f t="shared" si="528"/>
        <v>-6.9238629142061923</v>
      </c>
      <c r="GW274" s="18">
        <f>IF(ISNUMBER(GU274),GW273+GU274*0.5,IF(ISNUMBER(GU475),0,""))</f>
        <v>870.11716919071807</v>
      </c>
      <c r="GX274" s="18">
        <f>IF(ISNUMBER(GV274),GX273+GV274*0.5,IF(ISNUMBER(GV475),0,""))</f>
        <v>1031.611035855625</v>
      </c>
      <c r="GY274" s="18">
        <f>IF(ISNUMBER(GW274), GW274*COS(RADIANS(-$C274+Графики!$B$3))+GX274*SIN(RADIANS(-$C274+Графики!$B$3)),"")</f>
        <v>870.11716919071807</v>
      </c>
      <c r="GZ274" s="19">
        <f>IF(ISNUMBER(GW274), GW274*COS(RADIANS(-$C274+Графики!$B$5))+GX274*SIN(RADIANS(-$C274+Графики!$B$5)),"")</f>
        <v>1031.611035855625</v>
      </c>
      <c r="HA274" s="24">
        <v>1.4365981674113588</v>
      </c>
      <c r="HB274" s="25">
        <v>-1.3183187830672936</v>
      </c>
      <c r="HC274" s="25">
        <v>0.45812008032339868</v>
      </c>
      <c r="HD274" s="25">
        <v>-0.37912469857248976</v>
      </c>
      <c r="HE274" s="18">
        <f t="shared" si="529"/>
        <v>-24.03886988750353</v>
      </c>
      <c r="HF274" s="18">
        <f t="shared" si="530"/>
        <v>-7.3062740133895776</v>
      </c>
      <c r="HG274" s="18">
        <f>IF(ISNUMBER(HE274),HG273+HE274*0.5,IF(ISNUMBER(HE475),0,""))</f>
        <v>876.12833792433355</v>
      </c>
      <c r="HH274" s="18">
        <f>IF(ISNUMBER(HF274),HH273+HF274*0.5,IF(ISNUMBER(HF475),0,""))</f>
        <v>1022.7477132222309</v>
      </c>
      <c r="HI274" s="18">
        <f>IF(ISNUMBER(HG274), HG274*COS(RADIANS(-$C274+Графики!$B$3))+HH274*SIN(RADIANS(-$C274+Графики!$B$3)),"")</f>
        <v>876.12833792433355</v>
      </c>
      <c r="HJ274" s="19">
        <f>IF(ISNUMBER(HG274), HG274*COS(RADIANS(-$C274+Графики!$B$5))+HH274*SIN(RADIANS(-$C274+Графики!$B$5)),"")</f>
        <v>1022.7477132222309</v>
      </c>
      <c r="HK274" s="24">
        <v>1.3554651681233023</v>
      </c>
      <c r="HL274" s="25">
        <v>-1.4603502601765985</v>
      </c>
      <c r="HM274" s="25">
        <v>0.29177313902820357</v>
      </c>
      <c r="HN274" s="25">
        <v>-0.46744432443673867</v>
      </c>
      <c r="HO274" s="18">
        <f t="shared" si="531"/>
        <v>-24.570152368660988</v>
      </c>
      <c r="HP274" s="18">
        <f t="shared" si="532"/>
        <v>-6.625373766326045</v>
      </c>
      <c r="HQ274" s="18">
        <f>IF(ISNUMBER(HO274),HQ273+HO274*0.5,IF(ISNUMBER(HO475),0,""))</f>
        <v>873.42182190161532</v>
      </c>
      <c r="HR274" s="18">
        <f>IF(ISNUMBER(HP274),HR273+HP274*0.5,IF(ISNUMBER(HP475),0,""))</f>
        <v>1040.0171003432713</v>
      </c>
      <c r="HS274" s="18">
        <f>IF(ISNUMBER(HQ274), HQ274*COS(RADIANS(-$C274+Графики!$B$3))+HR274*SIN(RADIANS(-$C274+Графики!$B$3)),"")</f>
        <v>873.42182190161532</v>
      </c>
      <c r="HT274" s="19">
        <f>IF(ISNUMBER(HQ274), HQ274*COS(RADIANS(-$C274+Графики!$B$5))+HR274*SIN(RADIANS(-$C274+Графики!$B$5)),"")</f>
        <v>1040.0171003432713</v>
      </c>
      <c r="HU274" s="24">
        <v>1.3779738213657253</v>
      </c>
      <c r="HV274" s="25">
        <v>-1.4541688842001403</v>
      </c>
      <c r="HW274" s="25">
        <v>0.474853719179964</v>
      </c>
      <c r="HX274" s="25">
        <v>-0.46580117005400945</v>
      </c>
      <c r="HY274" s="18">
        <f t="shared" si="533"/>
        <v>-24.712591477610662</v>
      </c>
      <c r="HZ274" s="18">
        <f t="shared" si="534"/>
        <v>-8.2086702817924451</v>
      </c>
      <c r="IA274" s="18">
        <f>IF(ISNUMBER(HY274),IA273+HY274*0.5,IF(ISNUMBER(HY475),0,""))</f>
        <v>873.50951606007243</v>
      </c>
      <c r="IB274" s="18">
        <f>IF(ISNUMBER(HZ274),IB273+HZ274*0.5,IF(ISNUMBER(HZ475),0,""))</f>
        <v>1018.3863015049492</v>
      </c>
      <c r="IC274" s="18">
        <f>IF(ISNUMBER(IA274), IA274*COS(RADIANS(-$C274+Графики!$B$3))+IB274*SIN(RADIANS(-$C274+Графики!$B$3)),"")</f>
        <v>873.50951606007243</v>
      </c>
      <c r="ID274" s="19">
        <f>IF(ISNUMBER(IA274), IA274*COS(RADIANS(-$C274+Графики!$B$5))+IB274*SIN(RADIANS(-$C274+Графики!$B$5)),"")</f>
        <v>1018.3863015049492</v>
      </c>
      <c r="IE274" s="24">
        <v>1.4307868824645973</v>
      </c>
      <c r="IF274" s="25">
        <v>-1.4009175686850646</v>
      </c>
      <c r="IG274" s="25">
        <v>0.29961793550874816</v>
      </c>
      <c r="IH274" s="25">
        <v>-0.40067780359233618</v>
      </c>
      <c r="II274" s="18">
        <f t="shared" si="535"/>
        <v>-24.708768154177911</v>
      </c>
      <c r="IJ274" s="18">
        <f t="shared" si="536"/>
        <v>-6.11119515302628</v>
      </c>
      <c r="IK274" s="18">
        <f>IF(ISNUMBER(II274),IK273+II274*0.5,IF(ISNUMBER(II475),0,""))</f>
        <v>867.82438533446464</v>
      </c>
      <c r="IL274" s="18">
        <f>IF(ISNUMBER(IJ274),IL273+IJ274*0.5,IF(ISNUMBER(IJ475),0,""))</f>
        <v>1022.1524518597704</v>
      </c>
      <c r="IM274" s="18">
        <f>IF(ISNUMBER(IK274), IK274*COS(RADIANS(-$C274+Графики!$B$3))+IL274*SIN(RADIANS(-$C274+Графики!$B$3)),"")</f>
        <v>867.82438533446464</v>
      </c>
      <c r="IN274" s="19">
        <f>IF(ISNUMBER(IK274), IK274*COS(RADIANS(-$C274+Графики!$B$5))+IL274*SIN(RADIANS(-$C274+Графики!$B$5)),"")</f>
        <v>1022.1524518597704</v>
      </c>
      <c r="IO274" s="24">
        <v>1.3744122846497089</v>
      </c>
      <c r="IP274" s="25">
        <v>-1.4162613073650729</v>
      </c>
      <c r="IQ274" s="25">
        <v>0.33775617781791323</v>
      </c>
      <c r="IR274" s="25">
        <v>-0.34096309441846911</v>
      </c>
      <c r="IS274" s="18">
        <f t="shared" si="537"/>
        <v>-24.350814103688137</v>
      </c>
      <c r="IT274" s="18">
        <f t="shared" si="538"/>
        <v>-5.9229083679819876</v>
      </c>
      <c r="IU274" s="18">
        <f>IF(ISNUMBER(IS274),IU273+IS274*0.5,IF(ISNUMBER(IS475),0,""))</f>
        <v>863.3977450784987</v>
      </c>
      <c r="IV274" s="18">
        <f>IF(ISNUMBER(IT274),IV273+IT274*0.5,IF(ISNUMBER(IT475),0,""))</f>
        <v>1030.6096811487942</v>
      </c>
      <c r="IW274" s="18">
        <f>IF(ISNUMBER(IU274), IU274*COS(RADIANS(-$C274+Графики!$B$3))+IV274*SIN(RADIANS(-$C274+Графики!$B$3)),"")</f>
        <v>863.3977450784987</v>
      </c>
      <c r="IX274" s="19">
        <f>IF(ISNUMBER(IU274), IU274*COS(RADIANS(-$C274+Графики!$B$5))+IV274*SIN(RADIANS(-$C274+Графики!$B$5)),"")</f>
        <v>1030.6096811487942</v>
      </c>
    </row>
    <row r="275" spans="1:258" s="88" customFormat="1" x14ac:dyDescent="0.25">
      <c r="A275" s="44">
        <v>275</v>
      </c>
      <c r="B275" s="50">
        <v>0</v>
      </c>
      <c r="C275" s="11">
        <f>IF(Графики!$A$7="Расчитывать с учетом закручивания скважины",B275,0)</f>
        <v>0</v>
      </c>
      <c r="D275" s="47">
        <v>136</v>
      </c>
      <c r="E275" s="34">
        <f>IF(ISNUMBER(INDEX($I$1:$IX$303,$A275,E$1) ),INDEX($I$1:$IX$303,$A275,E$1),0)</f>
        <v>-20.294008679595287</v>
      </c>
      <c r="F275" s="35">
        <f>IF(ISNUMBER(INDEX($I$1:$IX$303,$A275,F$1) ),INDEX($I$1:$IX$303,$A275,F$1),0)</f>
        <v>-9.7459390940519786</v>
      </c>
      <c r="G275" s="35">
        <f>IF(ISNUMBER(INDEX($I$1:$IX$303,$A275,G$1) ),INDEX($I$1:$IX$303,$A275,G$1)-$G$305,0)</f>
        <v>-117.23232068292486</v>
      </c>
      <c r="H275" s="36">
        <f>IF(ISNUMBER(INDEX($I$1:$IX$303,$A275,H$1) ),INDEX($I$1:$IX$303,$A275,H$1)-$H$305,0)</f>
        <v>-124.32452317908678</v>
      </c>
      <c r="I275" s="29">
        <v>1.1094577790638349</v>
      </c>
      <c r="J275" s="25">
        <v>-1.2162239704800506</v>
      </c>
      <c r="K275" s="25">
        <v>0.53079000487390904</v>
      </c>
      <c r="L275" s="25">
        <v>-0.58603003044415236</v>
      </c>
      <c r="M275" s="18">
        <f t="shared" si="489"/>
        <v>-20.294008679595287</v>
      </c>
      <c r="N275" s="18">
        <f t="shared" si="490"/>
        <v>-9.7459390940519786</v>
      </c>
      <c r="O275" s="18">
        <f>IF(ISNUMBER(M275),O274+M275*0.5,IF(ISNUMBER(M476),0,""))</f>
        <v>860.68383520648979</v>
      </c>
      <c r="P275" s="18">
        <f>IF(ISNUMBER(N275),P274+N275*0.5,IF(ISNUMBER(N476),0,""))</f>
        <v>1031.1051403049507</v>
      </c>
      <c r="Q275" s="18">
        <f>IF(ISNUMBER(O275), O275*COS(RADIANS(-$C275+Графики!$B$3))+P275*SIN(RADIANS(-$C275+Графики!$B$3)),"")</f>
        <v>860.68383520648979</v>
      </c>
      <c r="R275" s="19">
        <f>IF(ISNUMBER(O275), O275*COS(RADIANS(-$C275+Графики!$B$5))+P275*SIN(RADIANS(-$C275+Графики!$B$5)),"")</f>
        <v>1031.1051403049507</v>
      </c>
      <c r="S275" s="29">
        <v>1.1572007095877792</v>
      </c>
      <c r="T275" s="25">
        <v>-1.0482262914091514</v>
      </c>
      <c r="U275" s="25">
        <v>0.46886232949595208</v>
      </c>
      <c r="V275" s="25">
        <v>-0.41149666550351804</v>
      </c>
      <c r="W275" s="18">
        <f t="shared" si="491"/>
        <v>-19.244793168310405</v>
      </c>
      <c r="X275" s="18">
        <f t="shared" si="492"/>
        <v>-7.6825059577375043</v>
      </c>
      <c r="Y275" s="18">
        <f>IF(ISNUMBER(W275),Y274+W275*0.5,IF(ISNUMBER(W476),0,""))</f>
        <v>860.56741330709622</v>
      </c>
      <c r="Z275" s="18">
        <f>IF(ISNUMBER(X275),Z274+X275*0.5,IF(ISNUMBER(X476),0,""))</f>
        <v>1031.1179801433825</v>
      </c>
      <c r="AA275" s="18">
        <f>IF(ISNUMBER(Y275), Y275*COS(RADIANS(-$C275+Графики!$B$3))+Z275*SIN(RADIANS(-$C275+Графики!$B$3)),"")</f>
        <v>860.56741330709622</v>
      </c>
      <c r="AB275" s="18">
        <f>IF(ISNUMBER(Y275), Y275*COS(RADIANS(-$C275+Графики!$B$5))+Z275*SIN(RADIANS(-$C275+Графики!$B$5)),"")</f>
        <v>1031.1179801433825</v>
      </c>
      <c r="AC275" s="24">
        <v>1.0956827042380581</v>
      </c>
      <c r="AD275" s="25">
        <v>-1.1434806272103211</v>
      </c>
      <c r="AE275" s="25">
        <v>0.51662864740208325</v>
      </c>
      <c r="AF275" s="25">
        <v>-0.45072909017968599</v>
      </c>
      <c r="AG275" s="18">
        <f t="shared" si="493"/>
        <v>-19.539142828728345</v>
      </c>
      <c r="AH275" s="18">
        <f t="shared" si="494"/>
        <v>-8.441688517424959</v>
      </c>
      <c r="AI275" s="18">
        <f>IF(ISNUMBER(AG275),AI274+AG275*0.5,IF(ISNUMBER(AG476),0,""))</f>
        <v>856.39167996458571</v>
      </c>
      <c r="AJ275" s="18">
        <f>IF(ISNUMBER(AH275),AJ274+AH275*0.5,IF(ISNUMBER(AH476),0,""))</f>
        <v>1028.2913079142593</v>
      </c>
      <c r="AK275" s="18">
        <f>IF(ISNUMBER(AI275), AI275*COS(RADIANS(-$C275+Графики!$B$3))+AJ275*SIN(RADIANS(-$C275+Графики!$B$3)),"")</f>
        <v>856.39167996458571</v>
      </c>
      <c r="AL275" s="19">
        <f>IF(ISNUMBER(AI275), AI275*COS(RADIANS(-$C275+Графики!$B$5))+AJ275*SIN(RADIANS(-$C275+Графики!$B$5)),"")</f>
        <v>1028.2913079142593</v>
      </c>
      <c r="AM275" s="24">
        <v>1.0981416788977487</v>
      </c>
      <c r="AN275" s="25">
        <v>-1.0508704897148275</v>
      </c>
      <c r="AO275" s="25">
        <v>0.53897314914539074</v>
      </c>
      <c r="AP275" s="25">
        <v>-0.4398457574477117</v>
      </c>
      <c r="AQ275" s="18">
        <f t="shared" si="495"/>
        <v>-18.752569745306349</v>
      </c>
      <c r="AR275" s="18">
        <f t="shared" si="496"/>
        <v>-8.5417024789278919</v>
      </c>
      <c r="AS275" s="18">
        <f>IF(ISNUMBER(AQ275),AS274+AQ275*0.5,IF(ISNUMBER(AQ476),0,""))</f>
        <v>851.17570195772601</v>
      </c>
      <c r="AT275" s="18">
        <f>IF(ISNUMBER(AR275),AT274+AR275*0.5,IF(ISNUMBER(AR476),0,""))</f>
        <v>1020.575247001102</v>
      </c>
      <c r="AU275" s="18">
        <f>IF(ISNUMBER(AS275), AS275*COS(RADIANS(-$C275+Графики!$B$3))+AT275*SIN(RADIANS(-$C275+Графики!$B$3)),"")</f>
        <v>851.17570195772601</v>
      </c>
      <c r="AV275" s="19">
        <f>IF(ISNUMBER(AS275), AS275*COS(RADIANS(-$C275+Графики!$B$5))+AT275*SIN(RADIANS(-$C275+Графики!$B$5)),"")</f>
        <v>1020.575247001102</v>
      </c>
      <c r="AW275" s="24">
        <v>1.0150583269880953</v>
      </c>
      <c r="AX275" s="25">
        <v>-1.0458697531894048</v>
      </c>
      <c r="AY275" s="25">
        <v>0.39684267357395309</v>
      </c>
      <c r="AZ275" s="25">
        <v>-0.51304168688152174</v>
      </c>
      <c r="BA275" s="18">
        <f t="shared" si="497"/>
        <v>-17.984020768172893</v>
      </c>
      <c r="BB275" s="18">
        <f t="shared" si="498"/>
        <v>-7.9401555162087503</v>
      </c>
      <c r="BC275" s="18">
        <f>IF(ISNUMBER(BA275),BC274+BA275*0.5,IF(ISNUMBER(BA476),0,""))</f>
        <v>849.48999317269545</v>
      </c>
      <c r="BD275" s="18">
        <f>IF(ISNUMBER(BB275),BD274+BB275*0.5,IF(ISNUMBER(BB476),0,""))</f>
        <v>1024.7715932316889</v>
      </c>
      <c r="BE275" s="18">
        <f>IF(ISNUMBER(BC275), BC275*COS(RADIANS(-$C275+Графики!$B$3))+BD275*SIN(RADIANS(-$C275+Графики!$B$3)),"")</f>
        <v>849.48999317269545</v>
      </c>
      <c r="BF275" s="19">
        <f>IF(ISNUMBER(BC275), BC275*COS(RADIANS(-$C275+Графики!$B$5))+BD275*SIN(RADIANS(-$C275+Графики!$B$5)),"")</f>
        <v>1024.7715932316889</v>
      </c>
      <c r="BG275" s="24">
        <v>1.0736294697071003</v>
      </c>
      <c r="BH275" s="25">
        <v>-1.1232547129983621</v>
      </c>
      <c r="BI275" s="25">
        <v>0.42868731577232599</v>
      </c>
      <c r="BJ275" s="25">
        <v>-0.53865656764767755</v>
      </c>
      <c r="BK275" s="18">
        <f t="shared" si="499"/>
        <v>-19.170256768160751</v>
      </c>
      <c r="BL275" s="18">
        <f t="shared" si="500"/>
        <v>-8.4415676213638235</v>
      </c>
      <c r="BM275" s="18">
        <f>IF(ISNUMBER(BK275),BM274+BK275*0.5,IF(ISNUMBER(BK476),0,""))</f>
        <v>858.56722181882469</v>
      </c>
      <c r="BN275" s="18">
        <f>IF(ISNUMBER(BL275),BN274+BL275*0.5,IF(ISNUMBER(BL476),0,""))</f>
        <v>1013.2273433695328</v>
      </c>
      <c r="BO275" s="18">
        <f>IF(ISNUMBER(BM275), BM275*COS(RADIANS(-$C275+Графики!$B$3))+BN275*SIN(RADIANS(-$C275+Графики!$B$3)),"")</f>
        <v>858.56722181882469</v>
      </c>
      <c r="BP275" s="19">
        <f>IF(ISNUMBER(BM275), BM275*COS(RADIANS(-$C275+Графики!$B$5))+BN275*SIN(RADIANS(-$C275+Графики!$B$5)),"")</f>
        <v>1013.2273433695328</v>
      </c>
      <c r="BQ275" s="24">
        <v>1.0372554641929381</v>
      </c>
      <c r="BR275" s="25">
        <v>-1.1284952619758448</v>
      </c>
      <c r="BS275" s="25">
        <v>0.47855804191294427</v>
      </c>
      <c r="BT275" s="25">
        <v>-0.47884110058149743</v>
      </c>
      <c r="BU275" s="18">
        <f t="shared" si="501"/>
        <v>-18.898615329498888</v>
      </c>
      <c r="BV275" s="18">
        <f t="shared" si="502"/>
        <v>-8.3547864456596628</v>
      </c>
      <c r="BW275" s="18">
        <f>IF(ISNUMBER(BU275),BW274+BU275*0.5,IF(ISNUMBER(BU476),0,""))</f>
        <v>863.748135261367</v>
      </c>
      <c r="BX275" s="18">
        <f>IF(ISNUMBER(BV275),BX274+BV275*0.5,IF(ISNUMBER(BV476),0,""))</f>
        <v>1024.9568862864583</v>
      </c>
      <c r="BY275" s="18">
        <f>IF(ISNUMBER(BW275), BW275*COS(RADIANS(-$C275+Графики!$B$3))+BX275*SIN(RADIANS(-$C275+Графики!$B$3)),"")</f>
        <v>863.748135261367</v>
      </c>
      <c r="BZ275" s="19">
        <f>IF(ISNUMBER(BW275), BW275*COS(RADIANS(-$C275+Графики!$B$5))+BX275*SIN(RADIANS(-$C275+Графики!$B$5)),"")</f>
        <v>1024.9568862864583</v>
      </c>
      <c r="CA275" s="29">
        <v>1.1019983763596706</v>
      </c>
      <c r="CB275" s="25">
        <v>-1.0270372402159691</v>
      </c>
      <c r="CC275" s="25">
        <v>0.51379358335143732</v>
      </c>
      <c r="CD275" s="25">
        <v>-0.50500991362174474</v>
      </c>
      <c r="CE275" s="18">
        <f t="shared" si="503"/>
        <v>-18.578271812862727</v>
      </c>
      <c r="CF275" s="18">
        <f t="shared" si="504"/>
        <v>-8.8906205985873541</v>
      </c>
      <c r="CG275" s="18">
        <f>IF(ISNUMBER(CE275),CG274+CE275*0.5,IF(ISNUMBER(CE476),0,""))</f>
        <v>870.46589684391051</v>
      </c>
      <c r="CH275" s="18">
        <f>IF(ISNUMBER(CF275),CH274+CF275*0.5,IF(ISNUMBER(CF476),0,""))</f>
        <v>1035.9735331343284</v>
      </c>
      <c r="CI275" s="18">
        <f>IF(ISNUMBER(CG275), CG275*COS(RADIANS(-$C275+Графики!$B$3))+CH275*SIN(RADIANS(-$C275+Графики!$B$3)),"")</f>
        <v>870.46589684391051</v>
      </c>
      <c r="CJ275" s="19">
        <f>IF(ISNUMBER(CG275), CG275*COS(RADIANS(-$C275+Графики!$B$5))+CH275*SIN(RADIANS(-$C275+Графики!$B$5)),"")</f>
        <v>1035.9735331343284</v>
      </c>
      <c r="CK275" s="24">
        <v>1.1135940260598871</v>
      </c>
      <c r="CL275" s="25">
        <v>-1.0844721570903741</v>
      </c>
      <c r="CM275" s="25">
        <v>0.5273714900055122</v>
      </c>
      <c r="CN275" s="25">
        <v>-0.50817971952007412</v>
      </c>
      <c r="CO275" s="18">
        <f t="shared" si="505"/>
        <v>-19.180569771371104</v>
      </c>
      <c r="CP275" s="18">
        <f t="shared" si="506"/>
        <v>-9.0367660899776983</v>
      </c>
      <c r="CQ275" s="18">
        <f>IF(ISNUMBER(CO275),CQ274+CO275*0.5,IF(ISNUMBER(CO476),0,""))</f>
        <v>863.59519470180646</v>
      </c>
      <c r="CR275" s="18">
        <f>IF(ISNUMBER(CP275),CR274+CP275*0.5,IF(ISNUMBER(CP476),0,""))</f>
        <v>1028.9794096331675</v>
      </c>
      <c r="CS275" s="18">
        <f>IF(ISNUMBER(CQ275), CQ275*COS(RADIANS(-$C275+Графики!$B$3))+CR275*SIN(RADIANS(-$C275+Графики!$B$3)),"")</f>
        <v>863.59519470180646</v>
      </c>
      <c r="CT275" s="19">
        <f>IF(ISNUMBER(CQ275), CQ275*COS(RADIANS(-$C275+Графики!$B$5))+CR275*SIN(RADIANS(-$C275+Графики!$B$5)),"")</f>
        <v>1028.9794096331675</v>
      </c>
      <c r="CU275" s="24">
        <v>1.0581849458946189</v>
      </c>
      <c r="CV275" s="25">
        <v>-1.0440608787019126</v>
      </c>
      <c r="CW275" s="25">
        <v>0.42093500227493263</v>
      </c>
      <c r="CX275" s="25">
        <v>-0.5654714071692809</v>
      </c>
      <c r="CY275" s="18">
        <f t="shared" si="507"/>
        <v>-18.344526618500343</v>
      </c>
      <c r="CZ275" s="18">
        <f t="shared" si="508"/>
        <v>-8.6079134979999328</v>
      </c>
      <c r="DA275" s="18">
        <f>IF(ISNUMBER(CY275),DA274+CY275*0.5,IF(ISNUMBER(CY476),0,""))</f>
        <v>860.71739648259324</v>
      </c>
      <c r="DB275" s="18">
        <f>IF(ISNUMBER(CZ275),DB274+CZ275*0.5,IF(ISNUMBER(CZ476),0,""))</f>
        <v>1029.3506031201953</v>
      </c>
      <c r="DC275" s="18">
        <f>IF(ISNUMBER(DA275), DA275*COS(RADIANS(-$C275+Графики!$B$3))+DB275*SIN(RADIANS(-$C275+Графики!$B$3)),"")</f>
        <v>860.71739648259324</v>
      </c>
      <c r="DD275" s="19">
        <f>IF(ISNUMBER(DA275), DA275*COS(RADIANS(-$C275+Графики!$B$5))+DB275*SIN(RADIANS(-$C275+Графики!$B$5)),"")</f>
        <v>1029.3506031201953</v>
      </c>
      <c r="DE275" s="24">
        <v>1.0134384161619183</v>
      </c>
      <c r="DF275" s="25">
        <v>-1.021477573549544</v>
      </c>
      <c r="DG275" s="25">
        <v>0.53179503720256716</v>
      </c>
      <c r="DH275" s="25">
        <v>-0.54943636376472282</v>
      </c>
      <c r="DI275" s="18">
        <f t="shared" si="509"/>
        <v>-17.7570587062336</v>
      </c>
      <c r="DJ275" s="18">
        <f t="shared" si="510"/>
        <v>-9.4353839559844062</v>
      </c>
      <c r="DK275" s="18">
        <f>IF(ISNUMBER(DI275),DK274+DI275*0.5,IF(ISNUMBER(DI476),0,""))</f>
        <v>849.77205261122333</v>
      </c>
      <c r="DL275" s="18">
        <f>IF(ISNUMBER(DJ275),DL274+DJ275*0.5,IF(ISNUMBER(DJ476),0,""))</f>
        <v>1028.224446427985</v>
      </c>
      <c r="DM275" s="18">
        <f>IF(ISNUMBER(DK275), DK275*COS(RADIANS(-$C275+Графики!$B$3))+DL275*SIN(RADIANS(-$C275+Графики!$B$3)),"")</f>
        <v>849.77205261122333</v>
      </c>
      <c r="DN275" s="19">
        <f>IF(ISNUMBER(DK275), DK275*COS(RADIANS(-$C275+Графики!$B$5))+DL275*SIN(RADIANS(-$C275+Графики!$B$5)),"")</f>
        <v>1028.224446427985</v>
      </c>
      <c r="DO275" s="24">
        <v>1.0567419430073699</v>
      </c>
      <c r="DP275" s="25">
        <v>-1.0553982155098771</v>
      </c>
      <c r="DQ275" s="25">
        <v>0.518540723377374</v>
      </c>
      <c r="DR275" s="25">
        <v>-0.54940538288023211</v>
      </c>
      <c r="DS275" s="18">
        <f t="shared" si="511"/>
        <v>-18.43085637252009</v>
      </c>
      <c r="DT275" s="18">
        <f t="shared" si="512"/>
        <v>-9.3194529862462243</v>
      </c>
      <c r="DU275" s="18">
        <f>IF(ISNUMBER(DS275),DU274+DS275*0.5,IF(ISNUMBER(DS476),0,""))</f>
        <v>870.68766150821455</v>
      </c>
      <c r="DV275" s="18">
        <f>IF(ISNUMBER(DT275),DV274+DT275*0.5,IF(ISNUMBER(DT476),0,""))</f>
        <v>1026.1697399116106</v>
      </c>
      <c r="DW275" s="18">
        <f>IF(ISNUMBER(DU275), DU275*COS(RADIANS(-$C275+Графики!$B$3))+DV275*SIN(RADIANS(-$C275+Графики!$B$3)),"")</f>
        <v>870.68766150821455</v>
      </c>
      <c r="DX275" s="19">
        <f>IF(ISNUMBER(DU275), DU275*COS(RADIANS(-$C275+Графики!$B$5))+DV275*SIN(RADIANS(-$C275+Графики!$B$5)),"")</f>
        <v>1026.1697399116106</v>
      </c>
      <c r="DY275" s="24">
        <v>1.2003854014758066</v>
      </c>
      <c r="DZ275" s="25">
        <v>-1.1133772960323789</v>
      </c>
      <c r="EA275" s="25">
        <v>0.47085008005651796</v>
      </c>
      <c r="EB275" s="25">
        <v>-0.56554154778647192</v>
      </c>
      <c r="EC275" s="18">
        <f t="shared" si="513"/>
        <v>-20.190016640122884</v>
      </c>
      <c r="ED275" s="18">
        <f t="shared" si="514"/>
        <v>-9.0440998236347632</v>
      </c>
      <c r="EE275" s="18">
        <f>IF(ISNUMBER(EC275),EE274+EC275*0.5,IF(ISNUMBER(EC476),0,""))</f>
        <v>857.62389859913435</v>
      </c>
      <c r="EF275" s="18">
        <f>IF(ISNUMBER(ED275),EF274+ED275*0.5,IF(ISNUMBER(ED476),0,""))</f>
        <v>1021.0997883803212</v>
      </c>
      <c r="EG275" s="18">
        <f>IF(ISNUMBER(EE275), EE275*COS(RADIANS(-$C275+Графики!$B$3))+EF275*SIN(RADIANS(-$C275+Графики!$B$3)),"")</f>
        <v>857.62389859913435</v>
      </c>
      <c r="EH275" s="19">
        <f>IF(ISNUMBER(EE275), EE275*COS(RADIANS(-$C275+Графики!$B$5))+EF275*SIN(RADIANS(-$C275+Графики!$B$5)),"")</f>
        <v>1021.0997883803212</v>
      </c>
      <c r="EI275" s="24">
        <v>1.0526307276973026</v>
      </c>
      <c r="EJ275" s="25">
        <v>-1.0691473374417966</v>
      </c>
      <c r="EK275" s="25">
        <v>0.50443139319866803</v>
      </c>
      <c r="EL275" s="25">
        <v>-0.42167716247943277</v>
      </c>
      <c r="EM275" s="18">
        <f t="shared" si="515"/>
        <v>-18.514948622436187</v>
      </c>
      <c r="EN275" s="18">
        <f t="shared" si="516"/>
        <v>-8.0817337855230882</v>
      </c>
      <c r="EO275" s="18">
        <f>IF(ISNUMBER(EM275),EO274+EM275*0.5,IF(ISNUMBER(EM476),0,""))</f>
        <v>863.94755204290095</v>
      </c>
      <c r="EP275" s="18">
        <f>IF(ISNUMBER(EN275),EP274+EN275*0.5,IF(ISNUMBER(EN476),0,""))</f>
        <v>1027.8658934692112</v>
      </c>
      <c r="EQ275" s="18">
        <f>IF(ISNUMBER(EO275), EO275*COS(RADIANS(-$C275+Графики!$B$3))+EP275*SIN(RADIANS(-$C275+Графики!$B$3)),"")</f>
        <v>863.94755204290095</v>
      </c>
      <c r="ER275" s="19">
        <f>IF(ISNUMBER(EO275), EO275*COS(RADIANS(-$C275+Графики!$B$5))+EP275*SIN(RADIANS(-$C275+Графики!$B$5)),"")</f>
        <v>1027.8658934692112</v>
      </c>
      <c r="ES275" s="24">
        <v>1.0552689274033726</v>
      </c>
      <c r="ET275" s="25">
        <v>-1.1363643628036886</v>
      </c>
      <c r="EU275" s="25">
        <v>0.55114670049593539</v>
      </c>
      <c r="EV275" s="25">
        <v>-0.58303379811096123</v>
      </c>
      <c r="EW275" s="18">
        <f t="shared" si="517"/>
        <v>-19.124442487330693</v>
      </c>
      <c r="EX275" s="18">
        <f t="shared" si="518"/>
        <v>-9.8974304085672102</v>
      </c>
      <c r="EY275" s="18">
        <f>IF(ISNUMBER(EW275),EY274+EW275*0.5,IF(ISNUMBER(EW476),0,""))</f>
        <v>848.95133844891632</v>
      </c>
      <c r="EZ275" s="18">
        <f>IF(ISNUMBER(EX275),EZ274+EX275*0.5,IF(ISNUMBER(EX476),0,""))</f>
        <v>1027.364208981206</v>
      </c>
      <c r="FA275" s="18">
        <f>IF(ISNUMBER(EY275), EY275*COS(RADIANS(-$C275+Графики!$B$3))+EZ275*SIN(RADIANS(-$C275+Графики!$B$3)),"")</f>
        <v>848.95133844891632</v>
      </c>
      <c r="FB275" s="19">
        <f>IF(ISNUMBER(EY275), EY275*COS(RADIANS(-$C275+Графики!$B$5))+EZ275*SIN(RADIANS(-$C275+Графики!$B$5)),"")</f>
        <v>1027.364208981206</v>
      </c>
      <c r="FC275" s="24">
        <v>1.2030770988101811</v>
      </c>
      <c r="FD275" s="25">
        <v>-1.0480153290040835</v>
      </c>
      <c r="FE275" s="25">
        <v>0.51032450930997497</v>
      </c>
      <c r="FF275" s="25">
        <v>-0.42481688689927866</v>
      </c>
      <c r="FG275" s="18">
        <f t="shared" si="519"/>
        <v>-19.643223853214586</v>
      </c>
      <c r="FH275" s="18">
        <f t="shared" si="520"/>
        <v>-8.1605575900787208</v>
      </c>
      <c r="FI275" s="18">
        <f>IF(ISNUMBER(FG275),FI274+FG275*0.5,IF(ISNUMBER(FG476),0,""))</f>
        <v>859.22571067818137</v>
      </c>
      <c r="FJ275" s="18">
        <f>IF(ISNUMBER(FH275),FJ274+FH275*0.5,IF(ISNUMBER(FH476),0,""))</f>
        <v>1028.1377047519802</v>
      </c>
      <c r="FK275" s="18">
        <f>IF(ISNUMBER(FI275), FI275*COS(RADIANS(-$C275+Графики!$B$3))+FJ275*SIN(RADIANS(-$C275+Графики!$B$3)),"")</f>
        <v>859.22571067818137</v>
      </c>
      <c r="FL275" s="19">
        <f>IF(ISNUMBER(FI275), FI275*COS(RADIANS(-$C275+Графики!$B$5))+FJ275*SIN(RADIANS(-$C275+Графики!$B$5)),"")</f>
        <v>1028.1377047519802</v>
      </c>
      <c r="FM275" s="24">
        <v>1.0931259380857259</v>
      </c>
      <c r="FN275" s="25">
        <v>-1.0676389628924545</v>
      </c>
      <c r="FO275" s="25">
        <v>0.42570040060449577</v>
      </c>
      <c r="FP275" s="25">
        <v>-0.55777920627812427</v>
      </c>
      <c r="FQ275" s="18">
        <f t="shared" si="521"/>
        <v>-18.85511354944725</v>
      </c>
      <c r="FR275" s="18">
        <f t="shared" si="522"/>
        <v>-8.5823732708362641</v>
      </c>
      <c r="FS275" s="18">
        <f>IF(ISNUMBER(FQ275),FS274+FQ275*0.5,IF(ISNUMBER(FQ476),0,""))</f>
        <v>867.26932538692938</v>
      </c>
      <c r="FT275" s="18">
        <f>IF(ISNUMBER(FR275),FT274+FR275*0.5,IF(ISNUMBER(FR476),0,""))</f>
        <v>1023.3677823279743</v>
      </c>
      <c r="FU275" s="18">
        <f>IF(ISNUMBER(FS275), FS275*COS(RADIANS(-$C275+Графики!$B$3))+FT275*SIN(RADIANS(-$C275+Графики!$B$3)),"")</f>
        <v>867.26932538692938</v>
      </c>
      <c r="FV275" s="19">
        <f>IF(ISNUMBER(FS275), FS275*COS(RADIANS(-$C275+Графики!$B$5))+FT275*SIN(RADIANS(-$C275+Графики!$B$5)),"")</f>
        <v>1023.3677823279743</v>
      </c>
      <c r="FW275" s="24">
        <v>1.1914927958435131</v>
      </c>
      <c r="FX275" s="25">
        <v>-1.0955305026932884</v>
      </c>
      <c r="FY275" s="25">
        <v>0.40494122532347487</v>
      </c>
      <c r="FZ275" s="25">
        <v>-0.56485426270532146</v>
      </c>
      <c r="GA275" s="18">
        <f t="shared" si="523"/>
        <v>-19.956718381444492</v>
      </c>
      <c r="GB275" s="18">
        <f t="shared" si="524"/>
        <v>-8.462961143327842</v>
      </c>
      <c r="GC275" s="18">
        <f>IF(ISNUMBER(GA275),GC274+GA275*0.5,IF(ISNUMBER(GA476),0,""))</f>
        <v>868.37780500135784</v>
      </c>
      <c r="GD275" s="18">
        <f>IF(ISNUMBER(GB275),GD274+GB275*0.5,IF(ISNUMBER(GB476),0,""))</f>
        <v>1011.1286828930757</v>
      </c>
      <c r="GE275" s="18">
        <f>IF(ISNUMBER(GC275), GC275*COS(RADIANS(-$C275+Графики!$B$3))+GD275*SIN(RADIANS(-$C275+Графики!$B$3)),"")</f>
        <v>868.37780500135784</v>
      </c>
      <c r="GF275" s="19">
        <f>IF(ISNUMBER(GC275), GC275*COS(RADIANS(-$C275+Графики!$B$5))+GD275*SIN(RADIANS(-$C275+Графики!$B$5)),"")</f>
        <v>1011.1286828930757</v>
      </c>
      <c r="GG275" s="24">
        <v>1.0164686342723688</v>
      </c>
      <c r="GH275" s="25">
        <v>-1.0295674214836736</v>
      </c>
      <c r="GI275" s="25">
        <v>0.51368118018073516</v>
      </c>
      <c r="GJ275" s="25">
        <v>-0.47434085640616874</v>
      </c>
      <c r="GK275" s="18">
        <f t="shared" si="525"/>
        <v>-17.854084204892757</v>
      </c>
      <c r="GL275" s="18">
        <f t="shared" si="526"/>
        <v>-8.6220119813552802</v>
      </c>
      <c r="GM275" s="18">
        <f>IF(ISNUMBER(GK275),GM274+GK275*0.5,IF(ISNUMBER(GK476),0,""))</f>
        <v>867.03068320506634</v>
      </c>
      <c r="GN275" s="18">
        <f>IF(ISNUMBER(GL275),GN274+GL275*0.5,IF(ISNUMBER(GL476),0,""))</f>
        <v>1027.604057771543</v>
      </c>
      <c r="GO275" s="18">
        <f>IF(ISNUMBER(GM275), GM275*COS(RADIANS(-$C275+Графики!$B$3))+GN275*SIN(RADIANS(-$C275+Графики!$B$3)),"")</f>
        <v>867.03068320506634</v>
      </c>
      <c r="GP275" s="19">
        <f>IF(ISNUMBER(GM275), GM275*COS(RADIANS(-$C275+Графики!$B$5))+GN275*SIN(RADIANS(-$C275+Графики!$B$5)),"")</f>
        <v>1027.604057771543</v>
      </c>
      <c r="GQ275" s="24">
        <v>1.0579858242690237</v>
      </c>
      <c r="GR275" s="25">
        <v>-1.2097997178134055</v>
      </c>
      <c r="GS275" s="25">
        <v>0.44270876340532661</v>
      </c>
      <c r="GT275" s="25">
        <v>-0.4095104001022426</v>
      </c>
      <c r="GU275" s="18">
        <f t="shared" si="527"/>
        <v>-19.78887043997177</v>
      </c>
      <c r="GV275" s="18">
        <f t="shared" si="528"/>
        <v>-7.4369466202023249</v>
      </c>
      <c r="GW275" s="18">
        <f>IF(ISNUMBER(GU275),GW274+GU275*0.5,IF(ISNUMBER(GU476),0,""))</f>
        <v>860.22273397073218</v>
      </c>
      <c r="GX275" s="18">
        <f>IF(ISNUMBER(GV275),GX274+GV275*0.5,IF(ISNUMBER(GV476),0,""))</f>
        <v>1027.8925625455238</v>
      </c>
      <c r="GY275" s="18">
        <f>IF(ISNUMBER(GW275), GW275*COS(RADIANS(-$C275+Графики!$B$3))+GX275*SIN(RADIANS(-$C275+Графики!$B$3)),"")</f>
        <v>860.22273397073218</v>
      </c>
      <c r="GZ275" s="19">
        <f>IF(ISNUMBER(GW275), GW275*COS(RADIANS(-$C275+Графики!$B$5))+GX275*SIN(RADIANS(-$C275+Графики!$B$5)),"")</f>
        <v>1027.8925625455238</v>
      </c>
      <c r="HA275" s="24">
        <v>1.0698759040093486</v>
      </c>
      <c r="HB275" s="25">
        <v>-1.0218719910169209</v>
      </c>
      <c r="HC275" s="25">
        <v>0.50956388344224668</v>
      </c>
      <c r="HD275" s="25">
        <v>-0.49885186489289446</v>
      </c>
      <c r="HE275" s="18">
        <f t="shared" si="529"/>
        <v>-18.252930239787172</v>
      </c>
      <c r="HF275" s="18">
        <f t="shared" si="530"/>
        <v>-8.7999739370897441</v>
      </c>
      <c r="HG275" s="18">
        <f>IF(ISNUMBER(HE275),HG274+HE275*0.5,IF(ISNUMBER(HE476),0,""))</f>
        <v>867.00187280443993</v>
      </c>
      <c r="HH275" s="18">
        <f>IF(ISNUMBER(HF275),HH274+HF275*0.5,IF(ISNUMBER(HF476),0,""))</f>
        <v>1018.347726253686</v>
      </c>
      <c r="HI275" s="18">
        <f>IF(ISNUMBER(HG275), HG275*COS(RADIANS(-$C275+Графики!$B$3))+HH275*SIN(RADIANS(-$C275+Графики!$B$3)),"")</f>
        <v>867.00187280443993</v>
      </c>
      <c r="HJ275" s="19">
        <f>IF(ISNUMBER(HG275), HG275*COS(RADIANS(-$C275+Графики!$B$5))+HH275*SIN(RADIANS(-$C275+Графики!$B$5)),"")</f>
        <v>1018.347726253686</v>
      </c>
      <c r="HK275" s="24">
        <v>1.1907896275305536</v>
      </c>
      <c r="HL275" s="25">
        <v>-1.1798062659529112</v>
      </c>
      <c r="HM275" s="25">
        <v>0.56586165537833988</v>
      </c>
      <c r="HN275" s="25">
        <v>-0.50685469907604441</v>
      </c>
      <c r="HO275" s="18">
        <f t="shared" si="531"/>
        <v>-20.685876237007097</v>
      </c>
      <c r="HP275" s="18">
        <f t="shared" si="532"/>
        <v>-9.3610794389521637</v>
      </c>
      <c r="HQ275" s="18">
        <f>IF(ISNUMBER(HO275),HQ274+HO275*0.5,IF(ISNUMBER(HO476),0,""))</f>
        <v>863.07888378311179</v>
      </c>
      <c r="HR275" s="18">
        <f>IF(ISNUMBER(HP275),HR274+HP275*0.5,IF(ISNUMBER(HP476),0,""))</f>
        <v>1035.3365606237953</v>
      </c>
      <c r="HS275" s="18">
        <f>IF(ISNUMBER(HQ275), HQ275*COS(RADIANS(-$C275+Графики!$B$3))+HR275*SIN(RADIANS(-$C275+Графики!$B$3)),"")</f>
        <v>863.07888378311179</v>
      </c>
      <c r="HT275" s="19">
        <f>IF(ISNUMBER(HQ275), HQ275*COS(RADIANS(-$C275+Графики!$B$5))+HR275*SIN(RADIANS(-$C275+Графики!$B$5)),"")</f>
        <v>1035.3365606237953</v>
      </c>
      <c r="HU275" s="24">
        <v>1.131830039688676</v>
      </c>
      <c r="HV275" s="25">
        <v>-1.1877617555421516</v>
      </c>
      <c r="HW275" s="25">
        <v>0.51276552057355584</v>
      </c>
      <c r="HX275" s="25">
        <v>-0.44503624654384544</v>
      </c>
      <c r="HY275" s="18">
        <f t="shared" si="533"/>
        <v>-20.240874718832359</v>
      </c>
      <c r="HZ275" s="18">
        <f t="shared" si="534"/>
        <v>-8.3582998856384165</v>
      </c>
      <c r="IA275" s="18">
        <f>IF(ISNUMBER(HY275),IA274+HY275*0.5,IF(ISNUMBER(HY476),0,""))</f>
        <v>863.38907870065623</v>
      </c>
      <c r="IB275" s="18">
        <f>IF(ISNUMBER(HZ275),IB274+HZ275*0.5,IF(ISNUMBER(HZ476),0,""))</f>
        <v>1014.20715156213</v>
      </c>
      <c r="IC275" s="18">
        <f>IF(ISNUMBER(IA275), IA275*COS(RADIANS(-$C275+Графики!$B$3))+IB275*SIN(RADIANS(-$C275+Графики!$B$3)),"")</f>
        <v>863.38907870065623</v>
      </c>
      <c r="ID275" s="19">
        <f>IF(ISNUMBER(IA275), IA275*COS(RADIANS(-$C275+Графики!$B$5))+IB275*SIN(RADIANS(-$C275+Графики!$B$5)),"")</f>
        <v>1014.20715156213</v>
      </c>
      <c r="IE275" s="24">
        <v>1.0457496302357312</v>
      </c>
      <c r="IF275" s="25">
        <v>-1.1690009653388389</v>
      </c>
      <c r="IG275" s="25">
        <v>0.38231198689319212</v>
      </c>
      <c r="IH275" s="25">
        <v>-0.41732794512228499</v>
      </c>
      <c r="II275" s="18">
        <f t="shared" si="535"/>
        <v>-19.326141747858884</v>
      </c>
      <c r="IJ275" s="18">
        <f t="shared" si="536"/>
        <v>-6.978118188569475</v>
      </c>
      <c r="IK275" s="18">
        <f>IF(ISNUMBER(II275),IK274+II275*0.5,IF(ISNUMBER(II476),0,""))</f>
        <v>858.16131446053521</v>
      </c>
      <c r="IL275" s="18">
        <f>IF(ISNUMBER(IJ275),IL274+IJ275*0.5,IF(ISNUMBER(IJ476),0,""))</f>
        <v>1018.6633927654857</v>
      </c>
      <c r="IM275" s="18">
        <f>IF(ISNUMBER(IK275), IK275*COS(RADIANS(-$C275+Графики!$B$3))+IL275*SIN(RADIANS(-$C275+Графики!$B$3)),"")</f>
        <v>858.16131446053521</v>
      </c>
      <c r="IN275" s="19">
        <f>IF(ISNUMBER(IK275), IK275*COS(RADIANS(-$C275+Графики!$B$5))+IL275*SIN(RADIANS(-$C275+Графики!$B$5)),"")</f>
        <v>1018.6633927654857</v>
      </c>
      <c r="IO275" s="24">
        <v>1.1599935729328559</v>
      </c>
      <c r="IP275" s="25">
        <v>-1.115867733149529</v>
      </c>
      <c r="IQ275" s="25">
        <v>0.53833496600924335</v>
      </c>
      <c r="IR275" s="25">
        <v>-0.58881198774516197</v>
      </c>
      <c r="IS275" s="18">
        <f t="shared" si="537"/>
        <v>-19.85933092627333</v>
      </c>
      <c r="IT275" s="18">
        <f t="shared" si="538"/>
        <v>-9.8360541384834974</v>
      </c>
      <c r="IU275" s="18">
        <f>IF(ISNUMBER(IS275),IU274+IS275*0.5,IF(ISNUMBER(IS476),0,""))</f>
        <v>853.46807961536206</v>
      </c>
      <c r="IV275" s="18">
        <f>IF(ISNUMBER(IT275),IV274+IT275*0.5,IF(ISNUMBER(IT476),0,""))</f>
        <v>1025.6916540795523</v>
      </c>
      <c r="IW275" s="18">
        <f>IF(ISNUMBER(IU275), IU275*COS(RADIANS(-$C275+Графики!$B$3))+IV275*SIN(RADIANS(-$C275+Графики!$B$3)),"")</f>
        <v>853.46807961536206</v>
      </c>
      <c r="IX275" s="19">
        <f>IF(ISNUMBER(IU275), IU275*COS(RADIANS(-$C275+Графики!$B$5))+IV275*SIN(RADIANS(-$C275+Графики!$B$5)),"")</f>
        <v>1025.6916540795523</v>
      </c>
    </row>
    <row r="276" spans="1:258" s="88" customFormat="1" x14ac:dyDescent="0.25">
      <c r="A276" s="44">
        <v>276</v>
      </c>
      <c r="B276" s="50">
        <v>0</v>
      </c>
      <c r="C276" s="11">
        <f>IF(Графики!$A$7="Расчитывать с учетом закручивания скважины",B276,0)</f>
        <v>0</v>
      </c>
      <c r="D276" s="47">
        <v>136.5</v>
      </c>
      <c r="E276" s="34">
        <f>IF(ISNUMBER(INDEX($I$1:$IX$303,$A276,E$1) ),INDEX($I$1:$IX$303,$A276,E$1),0)</f>
        <v>-13.222940140101864</v>
      </c>
      <c r="F276" s="35">
        <f>IF(ISNUMBER(INDEX($I$1:$IX$303,$A276,F$1) ),INDEX($I$1:$IX$303,$A276,F$1),0)</f>
        <v>-6.5989149934871554</v>
      </c>
      <c r="G276" s="35">
        <f>IF(ISNUMBER(INDEX($I$1:$IX$303,$A276,G$1) ),INDEX($I$1:$IX$303,$A276,G$1)-$G$305,0)</f>
        <v>-123.84379075297579</v>
      </c>
      <c r="H276" s="36">
        <f>IF(ISNUMBER(INDEX($I$1:$IX$303,$A276,H$1) ),INDEX($I$1:$IX$303,$A276,H$1)-$H$305,0)</f>
        <v>-127.62398067583035</v>
      </c>
      <c r="I276" s="29">
        <v>0.74379583511870817</v>
      </c>
      <c r="J276" s="25">
        <v>-0.77148564948753373</v>
      </c>
      <c r="K276" s="25">
        <v>0.28934699908716977</v>
      </c>
      <c r="L276" s="25">
        <v>-0.46683844606682456</v>
      </c>
      <c r="M276" s="18">
        <f t="shared" si="489"/>
        <v>-13.222940140101864</v>
      </c>
      <c r="N276" s="18">
        <f t="shared" si="490"/>
        <v>-6.5989149934871554</v>
      </c>
      <c r="O276" s="18">
        <f>IF(ISNUMBER(M276),O275+M276*0.5,IF(ISNUMBER(M477),0,""))</f>
        <v>854.07236513643886</v>
      </c>
      <c r="P276" s="18">
        <f>IF(ISNUMBER(N276),P275+N276*0.5,IF(ISNUMBER(N477),0,""))</f>
        <v>1027.8056828082072</v>
      </c>
      <c r="Q276" s="18">
        <f>IF(ISNUMBER(O276), O276*COS(RADIANS(-$C276+Графики!$B$3))+P276*SIN(RADIANS(-$C276+Графики!$B$3)),"")</f>
        <v>854.07236513643886</v>
      </c>
      <c r="R276" s="19">
        <f>IF(ISNUMBER(O276), O276*COS(RADIANS(-$C276+Графики!$B$5))+P276*SIN(RADIANS(-$C276+Графики!$B$5)),"")</f>
        <v>1027.8056828082072</v>
      </c>
      <c r="S276" s="29">
        <v>0.6874631252921537</v>
      </c>
      <c r="T276" s="25">
        <v>-0.70766432471797203</v>
      </c>
      <c r="U276" s="25">
        <v>0.28137973256758275</v>
      </c>
      <c r="V276" s="25">
        <v>-0.4535357513507291</v>
      </c>
      <c r="W276" s="18">
        <f t="shared" si="491"/>
        <v>-12.174482977428095</v>
      </c>
      <c r="X276" s="18">
        <f t="shared" si="492"/>
        <v>-6.4133034946282841</v>
      </c>
      <c r="Y276" s="18">
        <f>IF(ISNUMBER(W276),Y275+W276*0.5,IF(ISNUMBER(W477),0,""))</f>
        <v>854.48017181838213</v>
      </c>
      <c r="Z276" s="18">
        <f>IF(ISNUMBER(X276),Z275+X276*0.5,IF(ISNUMBER(X477),0,""))</f>
        <v>1027.9113283960683</v>
      </c>
      <c r="AA276" s="18">
        <f>IF(ISNUMBER(Y276), Y276*COS(RADIANS(-$C276+Графики!$B$3))+Z276*SIN(RADIANS(-$C276+Графики!$B$3)),"")</f>
        <v>854.48017181838213</v>
      </c>
      <c r="AB276" s="18">
        <f>IF(ISNUMBER(Y276), Y276*COS(RADIANS(-$C276+Графики!$B$5))+Z276*SIN(RADIANS(-$C276+Графики!$B$5)),"")</f>
        <v>1027.9113283960683</v>
      </c>
      <c r="AC276" s="24">
        <v>0.76599963266826787</v>
      </c>
      <c r="AD276" s="25">
        <v>-0.71064773691276051</v>
      </c>
      <c r="AE276" s="25">
        <v>0.36000934437412435</v>
      </c>
      <c r="AF276" s="25">
        <v>-0.46951961018089228</v>
      </c>
      <c r="AG276" s="18">
        <f t="shared" si="493"/>
        <v>-12.885822615236568</v>
      </c>
      <c r="AH276" s="18">
        <f t="shared" si="494"/>
        <v>-7.238942524455271</v>
      </c>
      <c r="AI276" s="18">
        <f>IF(ISNUMBER(AG276),AI275+AG276*0.5,IF(ISNUMBER(AG477),0,""))</f>
        <v>849.94876865696745</v>
      </c>
      <c r="AJ276" s="18">
        <f>IF(ISNUMBER(AH276),AJ275+AH276*0.5,IF(ISNUMBER(AH477),0,""))</f>
        <v>1024.6718366520317</v>
      </c>
      <c r="AK276" s="18">
        <f>IF(ISNUMBER(AI276), AI276*COS(RADIANS(-$C276+Графики!$B$3))+AJ276*SIN(RADIANS(-$C276+Графики!$B$3)),"")</f>
        <v>849.94876865696745</v>
      </c>
      <c r="AL276" s="19">
        <f>IF(ISNUMBER(AI276), AI276*COS(RADIANS(-$C276+Графики!$B$5))+AJ276*SIN(RADIANS(-$C276+Графики!$B$5)),"")</f>
        <v>1024.6718366520317</v>
      </c>
      <c r="AM276" s="24">
        <v>0.64322936593523994</v>
      </c>
      <c r="AN276" s="25">
        <v>-0.78205874742479309</v>
      </c>
      <c r="AO276" s="25">
        <v>0.42428473159754532</v>
      </c>
      <c r="AP276" s="25">
        <v>-0.50740212740117974</v>
      </c>
      <c r="AQ276" s="18">
        <f t="shared" si="495"/>
        <v>-12.437664486393484</v>
      </c>
      <c r="AR276" s="18">
        <f t="shared" si="496"/>
        <v>-8.1304120659629682</v>
      </c>
      <c r="AS276" s="18">
        <f>IF(ISNUMBER(AQ276),AS275+AQ276*0.5,IF(ISNUMBER(AQ477),0,""))</f>
        <v>844.95686971452926</v>
      </c>
      <c r="AT276" s="18">
        <f>IF(ISNUMBER(AR276),AT275+AR276*0.5,IF(ISNUMBER(AR477),0,""))</f>
        <v>1016.5100409681205</v>
      </c>
      <c r="AU276" s="18">
        <f>IF(ISNUMBER(AS276), AS276*COS(RADIANS(-$C276+Графики!$B$3))+AT276*SIN(RADIANS(-$C276+Графики!$B$3)),"")</f>
        <v>844.95686971452926</v>
      </c>
      <c r="AV276" s="19">
        <f>IF(ISNUMBER(AS276), AS276*COS(RADIANS(-$C276+Графики!$B$5))+AT276*SIN(RADIANS(-$C276+Графики!$B$5)),"")</f>
        <v>1016.5100409681205</v>
      </c>
      <c r="AW276" s="24">
        <v>0.6106404671900294</v>
      </c>
      <c r="AX276" s="25">
        <v>-0.83735218322672855</v>
      </c>
      <c r="AY276" s="25">
        <v>0.31430970165458338</v>
      </c>
      <c r="AZ276" s="25">
        <v>-0.51614155881549995</v>
      </c>
      <c r="BA276" s="18">
        <f t="shared" si="497"/>
        <v>-12.63578337850586</v>
      </c>
      <c r="BB276" s="18">
        <f t="shared" si="498"/>
        <v>-7.246990950798704</v>
      </c>
      <c r="BC276" s="18">
        <f>IF(ISNUMBER(BA276),BC275+BA276*0.5,IF(ISNUMBER(BA477),0,""))</f>
        <v>843.17210148344248</v>
      </c>
      <c r="BD276" s="18">
        <f>IF(ISNUMBER(BB276),BD275+BB276*0.5,IF(ISNUMBER(BB477),0,""))</f>
        <v>1021.1480977562896</v>
      </c>
      <c r="BE276" s="18">
        <f>IF(ISNUMBER(BC276), BC276*COS(RADIANS(-$C276+Графики!$B$3))+BD276*SIN(RADIANS(-$C276+Графики!$B$3)),"")</f>
        <v>843.17210148344248</v>
      </c>
      <c r="BF276" s="19">
        <f>IF(ISNUMBER(BC276), BC276*COS(RADIANS(-$C276+Графики!$B$5))+BD276*SIN(RADIANS(-$C276+Графики!$B$5)),"")</f>
        <v>1021.1480977562896</v>
      </c>
      <c r="BG276" s="24">
        <v>0.69930072637377139</v>
      </c>
      <c r="BH276" s="25">
        <v>-0.81406916160502107</v>
      </c>
      <c r="BI276" s="25">
        <v>0.46325912607493203</v>
      </c>
      <c r="BJ276" s="25">
        <v>-0.555089269426842</v>
      </c>
      <c r="BK276" s="18">
        <f t="shared" si="499"/>
        <v>-13.206259769143649</v>
      </c>
      <c r="BL276" s="18">
        <f t="shared" si="500"/>
        <v>-8.886649245927261</v>
      </c>
      <c r="BM276" s="18">
        <f>IF(ISNUMBER(BK276),BM275+BK276*0.5,IF(ISNUMBER(BK477),0,""))</f>
        <v>851.96409193425291</v>
      </c>
      <c r="BN276" s="18">
        <f>IF(ISNUMBER(BL276),BN275+BL276*0.5,IF(ISNUMBER(BL477),0,""))</f>
        <v>1008.7840187465692</v>
      </c>
      <c r="BO276" s="18">
        <f>IF(ISNUMBER(BM276), BM276*COS(RADIANS(-$C276+Графики!$B$3))+BN276*SIN(RADIANS(-$C276+Графики!$B$3)),"")</f>
        <v>851.96409193425291</v>
      </c>
      <c r="BP276" s="19">
        <f>IF(ISNUMBER(BM276), BM276*COS(RADIANS(-$C276+Графики!$B$5))+BN276*SIN(RADIANS(-$C276+Графики!$B$5)),"")</f>
        <v>1008.7840187465692</v>
      </c>
      <c r="BQ276" s="24">
        <v>0.65174849177919003</v>
      </c>
      <c r="BR276" s="25">
        <v>-0.7330131367009517</v>
      </c>
      <c r="BS276" s="25">
        <v>0.40817367813608363</v>
      </c>
      <c r="BT276" s="25">
        <v>-0.49548055076245268</v>
      </c>
      <c r="BU276" s="18">
        <f t="shared" si="501"/>
        <v>-12.084030774120103</v>
      </c>
      <c r="BV276" s="18">
        <f t="shared" si="502"/>
        <v>-7.8857890641261408</v>
      </c>
      <c r="BW276" s="18">
        <f>IF(ISNUMBER(BU276),BW275+BU276*0.5,IF(ISNUMBER(BU477),0,""))</f>
        <v>857.70611987430698</v>
      </c>
      <c r="BX276" s="18">
        <f>IF(ISNUMBER(BV276),BX275+BV276*0.5,IF(ISNUMBER(BV477),0,""))</f>
        <v>1021.0139917543952</v>
      </c>
      <c r="BY276" s="18">
        <f>IF(ISNUMBER(BW276), BW276*COS(RADIANS(-$C276+Графики!$B$3))+BX276*SIN(RADIANS(-$C276+Графики!$B$3)),"")</f>
        <v>857.70611987430698</v>
      </c>
      <c r="BZ276" s="19">
        <f>IF(ISNUMBER(BW276), BW276*COS(RADIANS(-$C276+Графики!$B$5))+BX276*SIN(RADIANS(-$C276+Графики!$B$5)),"")</f>
        <v>1021.0139917543952</v>
      </c>
      <c r="CA276" s="29">
        <v>0.68734656779944359</v>
      </c>
      <c r="CB276" s="25">
        <v>-0.83300194429338159</v>
      </c>
      <c r="CC276" s="25">
        <v>0.47543460151636763</v>
      </c>
      <c r="CD276" s="25">
        <v>-0.56017662689178038</v>
      </c>
      <c r="CE276" s="18">
        <f t="shared" si="503"/>
        <v>-13.267154417769266</v>
      </c>
      <c r="CF276" s="18">
        <f t="shared" si="504"/>
        <v>-9.0372898321469677</v>
      </c>
      <c r="CG276" s="18">
        <f>IF(ISNUMBER(CE276),CG275+CE276*0.5,IF(ISNUMBER(CE477),0,""))</f>
        <v>863.8323196350259</v>
      </c>
      <c r="CH276" s="18">
        <f>IF(ISNUMBER(CF276),CH275+CF276*0.5,IF(ISNUMBER(CF477),0,""))</f>
        <v>1031.4548882182548</v>
      </c>
      <c r="CI276" s="18">
        <f>IF(ISNUMBER(CG276), CG276*COS(RADIANS(-$C276+Графики!$B$3))+CH276*SIN(RADIANS(-$C276+Графики!$B$3)),"")</f>
        <v>863.8323196350259</v>
      </c>
      <c r="CJ276" s="19">
        <f>IF(ISNUMBER(CG276), CG276*COS(RADIANS(-$C276+Графики!$B$5))+CH276*SIN(RADIANS(-$C276+Графики!$B$5)),"")</f>
        <v>1031.4548882182548</v>
      </c>
      <c r="CK276" s="24">
        <v>0.69636464234408735</v>
      </c>
      <c r="CL276" s="25">
        <v>-0.82340224014784147</v>
      </c>
      <c r="CM276" s="25">
        <v>0.42706530775155849</v>
      </c>
      <c r="CN276" s="25">
        <v>-0.47803793812546314</v>
      </c>
      <c r="CO276" s="18">
        <f t="shared" si="505"/>
        <v>-13.262079188540287</v>
      </c>
      <c r="CP276" s="18">
        <f t="shared" si="506"/>
        <v>-7.8984337289144513</v>
      </c>
      <c r="CQ276" s="18">
        <f>IF(ISNUMBER(CO276),CQ275+CO276*0.5,IF(ISNUMBER(CO477),0,""))</f>
        <v>856.96415510753627</v>
      </c>
      <c r="CR276" s="18">
        <f>IF(ISNUMBER(CP276),CR275+CP276*0.5,IF(ISNUMBER(CP477),0,""))</f>
        <v>1025.0301927687103</v>
      </c>
      <c r="CS276" s="18">
        <f>IF(ISNUMBER(CQ276), CQ276*COS(RADIANS(-$C276+Графики!$B$3))+CR276*SIN(RADIANS(-$C276+Графики!$B$3)),"")</f>
        <v>856.96415510753627</v>
      </c>
      <c r="CT276" s="19">
        <f>IF(ISNUMBER(CQ276), CQ276*COS(RADIANS(-$C276+Графики!$B$5))+CR276*SIN(RADIANS(-$C276+Графики!$B$5)),"")</f>
        <v>1025.0301927687103</v>
      </c>
      <c r="CU276" s="24">
        <v>0.59704528584794014</v>
      </c>
      <c r="CV276" s="25">
        <v>-0.71869719885986716</v>
      </c>
      <c r="CW276" s="25">
        <v>0.34458035546907584</v>
      </c>
      <c r="CX276" s="25">
        <v>-0.57491653273843124</v>
      </c>
      <c r="CY276" s="18">
        <f t="shared" si="507"/>
        <v>-11.481766942877737</v>
      </c>
      <c r="CZ276" s="18">
        <f t="shared" si="508"/>
        <v>-8.024037973174682</v>
      </c>
      <c r="DA276" s="18">
        <f>IF(ISNUMBER(CY276),DA275+CY276*0.5,IF(ISNUMBER(CY477),0,""))</f>
        <v>854.97651301115434</v>
      </c>
      <c r="DB276" s="18">
        <f>IF(ISNUMBER(CZ276),DB275+CZ276*0.5,IF(ISNUMBER(CZ477),0,""))</f>
        <v>1025.338584133608</v>
      </c>
      <c r="DC276" s="18">
        <f>IF(ISNUMBER(DA276), DA276*COS(RADIANS(-$C276+Графики!$B$3))+DB276*SIN(RADIANS(-$C276+Графики!$B$3)),"")</f>
        <v>854.97651301115434</v>
      </c>
      <c r="DD276" s="19">
        <f>IF(ISNUMBER(DA276), DA276*COS(RADIANS(-$C276+Графики!$B$5))+DB276*SIN(RADIANS(-$C276+Графики!$B$5)),"")</f>
        <v>1025.338584133608</v>
      </c>
      <c r="DE276" s="24">
        <v>0.67056544897910852</v>
      </c>
      <c r="DF276" s="25">
        <v>-0.68809130135624785</v>
      </c>
      <c r="DG276" s="25">
        <v>0.35747314181578949</v>
      </c>
      <c r="DH276" s="25">
        <v>-0.59051251333440313</v>
      </c>
      <c r="DI276" s="18">
        <f t="shared" si="509"/>
        <v>-11.85623905860654</v>
      </c>
      <c r="DJ276" s="18">
        <f t="shared" si="510"/>
        <v>-8.2726411105578865</v>
      </c>
      <c r="DK276" s="18">
        <f>IF(ISNUMBER(DI276),DK275+DI276*0.5,IF(ISNUMBER(DI477),0,""))</f>
        <v>843.84393308192011</v>
      </c>
      <c r="DL276" s="18">
        <f>IF(ISNUMBER(DJ276),DL275+DJ276*0.5,IF(ISNUMBER(DJ477),0,""))</f>
        <v>1024.0881258727061</v>
      </c>
      <c r="DM276" s="18">
        <f>IF(ISNUMBER(DK276), DK276*COS(RADIANS(-$C276+Графики!$B$3))+DL276*SIN(RADIANS(-$C276+Графики!$B$3)),"")</f>
        <v>843.84393308192011</v>
      </c>
      <c r="DN276" s="19">
        <f>IF(ISNUMBER(DK276), DK276*COS(RADIANS(-$C276+Графики!$B$5))+DL276*SIN(RADIANS(-$C276+Графики!$B$5)),"")</f>
        <v>1024.0881258727061</v>
      </c>
      <c r="DO276" s="24">
        <v>0.62252692707932855</v>
      </c>
      <c r="DP276" s="25">
        <v>-0.68453540201943808</v>
      </c>
      <c r="DQ276" s="25">
        <v>0.34410742728701638</v>
      </c>
      <c r="DR276" s="25">
        <v>-0.53736427603702264</v>
      </c>
      <c r="DS276" s="18">
        <f t="shared" si="511"/>
        <v>-11.406023255701676</v>
      </c>
      <c r="DT276" s="18">
        <f t="shared" si="512"/>
        <v>-7.6922158827572646</v>
      </c>
      <c r="DU276" s="18">
        <f>IF(ISNUMBER(DS276),DU275+DS276*0.5,IF(ISNUMBER(DS477),0,""))</f>
        <v>864.98464988036369</v>
      </c>
      <c r="DV276" s="18">
        <f>IF(ISNUMBER(DT276),DV275+DT276*0.5,IF(ISNUMBER(DT477),0,""))</f>
        <v>1022.323631970232</v>
      </c>
      <c r="DW276" s="18">
        <f>IF(ISNUMBER(DU276), DU276*COS(RADIANS(-$C276+Графики!$B$3))+DV276*SIN(RADIANS(-$C276+Графики!$B$3)),"")</f>
        <v>864.98464988036369</v>
      </c>
      <c r="DX276" s="19">
        <f>IF(ISNUMBER(DU276), DU276*COS(RADIANS(-$C276+Графики!$B$5))+DV276*SIN(RADIANS(-$C276+Графики!$B$5)),"")</f>
        <v>1022.323631970232</v>
      </c>
      <c r="DY276" s="24">
        <v>0.6515998751663723</v>
      </c>
      <c r="DZ276" s="25">
        <v>-0.65313777175663601</v>
      </c>
      <c r="EA276" s="25">
        <v>0.35506610001621985</v>
      </c>
      <c r="EB276" s="25">
        <v>-0.53565611029732252</v>
      </c>
      <c r="EC276" s="18">
        <f t="shared" si="513"/>
        <v>-11.385737894005976</v>
      </c>
      <c r="ED276" s="18">
        <f t="shared" si="514"/>
        <v>-7.7729393715099366</v>
      </c>
      <c r="EE276" s="18">
        <f>IF(ISNUMBER(EC276),EE275+EC276*0.5,IF(ISNUMBER(EC477),0,""))</f>
        <v>851.93102965213131</v>
      </c>
      <c r="EF276" s="18">
        <f>IF(ISNUMBER(ED276),EF275+ED276*0.5,IF(ISNUMBER(ED477),0,""))</f>
        <v>1017.2133186945663</v>
      </c>
      <c r="EG276" s="18">
        <f>IF(ISNUMBER(EE276), EE276*COS(RADIANS(-$C276+Графики!$B$3))+EF276*SIN(RADIANS(-$C276+Графики!$B$3)),"")</f>
        <v>851.93102965213131</v>
      </c>
      <c r="EH276" s="19">
        <f>IF(ISNUMBER(EE276), EE276*COS(RADIANS(-$C276+Графики!$B$5))+EF276*SIN(RADIANS(-$C276+Графики!$B$5)),"")</f>
        <v>1017.2133186945663</v>
      </c>
      <c r="EI276" s="24">
        <v>0.77164552938657338</v>
      </c>
      <c r="EJ276" s="25">
        <v>-0.84050452289901256</v>
      </c>
      <c r="EK276" s="25">
        <v>0.34152281794279293</v>
      </c>
      <c r="EL276" s="25">
        <v>-0.57555805721687125</v>
      </c>
      <c r="EM276" s="18">
        <f t="shared" si="515"/>
        <v>-14.068199133498203</v>
      </c>
      <c r="EN276" s="18">
        <f t="shared" si="516"/>
        <v>-8.0029549589144224</v>
      </c>
      <c r="EO276" s="18">
        <f>IF(ISNUMBER(EM276),EO275+EM276*0.5,IF(ISNUMBER(EM477),0,""))</f>
        <v>856.91345247615186</v>
      </c>
      <c r="EP276" s="18">
        <f>IF(ISNUMBER(EN276),EP275+EN276*0.5,IF(ISNUMBER(EN477),0,""))</f>
        <v>1023.864415989754</v>
      </c>
      <c r="EQ276" s="18">
        <f>IF(ISNUMBER(EO276), EO276*COS(RADIANS(-$C276+Графики!$B$3))+EP276*SIN(RADIANS(-$C276+Графики!$B$3)),"")</f>
        <v>856.91345247615186</v>
      </c>
      <c r="ER276" s="19">
        <f>IF(ISNUMBER(EO276), EO276*COS(RADIANS(-$C276+Графики!$B$5))+EP276*SIN(RADIANS(-$C276+Графики!$B$5)),"")</f>
        <v>1023.864415989754</v>
      </c>
      <c r="ES276" s="24">
        <v>0.70538904769646937</v>
      </c>
      <c r="ET276" s="25">
        <v>-0.76792152756876297</v>
      </c>
      <c r="EU276" s="25">
        <v>0.44157802070606245</v>
      </c>
      <c r="EV276" s="25">
        <v>-0.45785317736867692</v>
      </c>
      <c r="EW276" s="18">
        <f t="shared" si="517"/>
        <v>-12.856706003767515</v>
      </c>
      <c r="EX276" s="18">
        <f t="shared" si="518"/>
        <v>-7.848937308514083</v>
      </c>
      <c r="EY276" s="18">
        <f>IF(ISNUMBER(EW276),EY275+EW276*0.5,IF(ISNUMBER(EW477),0,""))</f>
        <v>842.52298544703251</v>
      </c>
      <c r="EZ276" s="18">
        <f>IF(ISNUMBER(EX276),EZ275+EX276*0.5,IF(ISNUMBER(EX477),0,""))</f>
        <v>1023.439740326949</v>
      </c>
      <c r="FA276" s="18">
        <f>IF(ISNUMBER(EY276), EY276*COS(RADIANS(-$C276+Графики!$B$3))+EZ276*SIN(RADIANS(-$C276+Графики!$B$3)),"")</f>
        <v>842.52298544703251</v>
      </c>
      <c r="FB276" s="19">
        <f>IF(ISNUMBER(EY276), EY276*COS(RADIANS(-$C276+Графики!$B$5))+EZ276*SIN(RADIANS(-$C276+Графики!$B$5)),"")</f>
        <v>1023.439740326949</v>
      </c>
      <c r="FC276" s="24">
        <v>0.68280455058080147</v>
      </c>
      <c r="FD276" s="25">
        <v>-0.823719723022307</v>
      </c>
      <c r="FE276" s="25">
        <v>0.37313232924714368</v>
      </c>
      <c r="FF276" s="25">
        <v>-0.55327034639784856</v>
      </c>
      <c r="FG276" s="18">
        <f t="shared" si="519"/>
        <v>-13.146525700173722</v>
      </c>
      <c r="FH276" s="18">
        <f t="shared" si="520"/>
        <v>-8.0843003825835122</v>
      </c>
      <c r="FI276" s="18">
        <f>IF(ISNUMBER(FG276),FI275+FG276*0.5,IF(ISNUMBER(FG477),0,""))</f>
        <v>852.65244782809452</v>
      </c>
      <c r="FJ276" s="18">
        <f>IF(ISNUMBER(FH276),FJ275+FH276*0.5,IF(ISNUMBER(FH477),0,""))</f>
        <v>1024.0955545606885</v>
      </c>
      <c r="FK276" s="18">
        <f>IF(ISNUMBER(FI276), FI276*COS(RADIANS(-$C276+Графики!$B$3))+FJ276*SIN(RADIANS(-$C276+Графики!$B$3)),"")</f>
        <v>852.65244782809452</v>
      </c>
      <c r="FL276" s="19">
        <f>IF(ISNUMBER(FI276), FI276*COS(RADIANS(-$C276+Графики!$B$5))+FJ276*SIN(RADIANS(-$C276+Графики!$B$5)),"")</f>
        <v>1024.0955545606885</v>
      </c>
      <c r="FM276" s="24">
        <v>0.59858247749398652</v>
      </c>
      <c r="FN276" s="25">
        <v>-0.77954283583140527</v>
      </c>
      <c r="FO276" s="25">
        <v>0.32449002066398969</v>
      </c>
      <c r="FP276" s="25">
        <v>-0.48083126976165713</v>
      </c>
      <c r="FQ276" s="18">
        <f t="shared" si="521"/>
        <v>-12.026122207539116</v>
      </c>
      <c r="FR276" s="18">
        <f t="shared" si="522"/>
        <v>-7.0276961779714728</v>
      </c>
      <c r="FS276" s="18">
        <f>IF(ISNUMBER(FQ276),FS275+FQ276*0.5,IF(ISNUMBER(FQ477),0,""))</f>
        <v>861.25626428315979</v>
      </c>
      <c r="FT276" s="18">
        <f>IF(ISNUMBER(FR276),FT275+FR276*0.5,IF(ISNUMBER(FR477),0,""))</f>
        <v>1019.8539342389886</v>
      </c>
      <c r="FU276" s="18">
        <f>IF(ISNUMBER(FS276), FS276*COS(RADIANS(-$C276+Графики!$B$3))+FT276*SIN(RADIANS(-$C276+Графики!$B$3)),"")</f>
        <v>861.25626428315979</v>
      </c>
      <c r="FV276" s="19">
        <f>IF(ISNUMBER(FS276), FS276*COS(RADIANS(-$C276+Графики!$B$5))+FT276*SIN(RADIANS(-$C276+Графики!$B$5)),"")</f>
        <v>1019.8539342389886</v>
      </c>
      <c r="FW276" s="24">
        <v>0.74006630190768552</v>
      </c>
      <c r="FX276" s="25">
        <v>-0.79875007064688941</v>
      </c>
      <c r="FY276" s="25">
        <v>0.42990353741406406</v>
      </c>
      <c r="FZ276" s="25">
        <v>-0.6136530584713803</v>
      </c>
      <c r="GA276" s="18">
        <f t="shared" si="523"/>
        <v>-13.428302545879747</v>
      </c>
      <c r="GB276" s="18">
        <f t="shared" si="524"/>
        <v>-9.1066233902471332</v>
      </c>
      <c r="GC276" s="18">
        <f>IF(ISNUMBER(GA276),GC275+GA276*0.5,IF(ISNUMBER(GA477),0,""))</f>
        <v>861.66365372841801</v>
      </c>
      <c r="GD276" s="18">
        <f>IF(ISNUMBER(GB276),GD275+GB276*0.5,IF(ISNUMBER(GB477),0,""))</f>
        <v>1006.5753711979522</v>
      </c>
      <c r="GE276" s="18">
        <f>IF(ISNUMBER(GC276), GC276*COS(RADIANS(-$C276+Графики!$B$3))+GD276*SIN(RADIANS(-$C276+Графики!$B$3)),"")</f>
        <v>861.66365372841801</v>
      </c>
      <c r="GF276" s="19">
        <f>IF(ISNUMBER(GC276), GC276*COS(RADIANS(-$C276+Графики!$B$5))+GD276*SIN(RADIANS(-$C276+Графики!$B$5)),"")</f>
        <v>1006.5753711979522</v>
      </c>
      <c r="GG276" s="24">
        <v>0.60669245567226904</v>
      </c>
      <c r="GH276" s="25">
        <v>-0.70882460545588688</v>
      </c>
      <c r="GI276" s="25">
        <v>0.35354889647825105</v>
      </c>
      <c r="GJ276" s="25">
        <v>-0.62935665190925205</v>
      </c>
      <c r="GK276" s="18">
        <f t="shared" si="525"/>
        <v>-11.479799880689924</v>
      </c>
      <c r="GL276" s="18">
        <f t="shared" si="526"/>
        <v>-8.5773638498091529</v>
      </c>
      <c r="GM276" s="18">
        <f>IF(ISNUMBER(GK276),GM275+GK276*0.5,IF(ISNUMBER(GK477),0,""))</f>
        <v>861.29078326472143</v>
      </c>
      <c r="GN276" s="18">
        <f>IF(ISNUMBER(GL276),GN275+GL276*0.5,IF(ISNUMBER(GL477),0,""))</f>
        <v>1023.3153758466384</v>
      </c>
      <c r="GO276" s="18">
        <f>IF(ISNUMBER(GM276), GM276*COS(RADIANS(-$C276+Графики!$B$3))+GN276*SIN(RADIANS(-$C276+Графики!$B$3)),"")</f>
        <v>861.29078326472143</v>
      </c>
      <c r="GP276" s="19">
        <f>IF(ISNUMBER(GM276), GM276*COS(RADIANS(-$C276+Графики!$B$5))+GN276*SIN(RADIANS(-$C276+Графики!$B$5)),"")</f>
        <v>1023.3153758466384</v>
      </c>
      <c r="GQ276" s="24">
        <v>0.5882830975882527</v>
      </c>
      <c r="GR276" s="25">
        <v>-0.79113782581411407</v>
      </c>
      <c r="GS276" s="25">
        <v>0.43988573174521073</v>
      </c>
      <c r="GT276" s="25">
        <v>-0.50435104741514392</v>
      </c>
      <c r="GU276" s="18">
        <f t="shared" si="527"/>
        <v>-12.037427719969424</v>
      </c>
      <c r="GV276" s="18">
        <f t="shared" si="528"/>
        <v>-8.2399271109755023</v>
      </c>
      <c r="GW276" s="18">
        <f>IF(ISNUMBER(GU276),GW275+GU276*0.5,IF(ISNUMBER(GU477),0,""))</f>
        <v>854.20402011074748</v>
      </c>
      <c r="GX276" s="18">
        <f>IF(ISNUMBER(GV276),GX275+GV276*0.5,IF(ISNUMBER(GV477),0,""))</f>
        <v>1023.772598990036</v>
      </c>
      <c r="GY276" s="18">
        <f>IF(ISNUMBER(GW276), GW276*COS(RADIANS(-$C276+Графики!$B$3))+GX276*SIN(RADIANS(-$C276+Графики!$B$3)),"")</f>
        <v>854.20402011074748</v>
      </c>
      <c r="GZ276" s="19">
        <f>IF(ISNUMBER(GW276), GW276*COS(RADIANS(-$C276+Графики!$B$5))+GX276*SIN(RADIANS(-$C276+Графики!$B$5)),"")</f>
        <v>1023.772598990036</v>
      </c>
      <c r="HA276" s="24">
        <v>0.71913361524817254</v>
      </c>
      <c r="HB276" s="25">
        <v>-0.65946582623272842</v>
      </c>
      <c r="HC276" s="25">
        <v>0.35505752206872621</v>
      </c>
      <c r="HD276" s="25">
        <v>-0.56520919987215157</v>
      </c>
      <c r="HE276" s="18">
        <f t="shared" si="529"/>
        <v>-12.030259456918468</v>
      </c>
      <c r="HF276" s="18">
        <f t="shared" si="530"/>
        <v>-8.0307558233882137</v>
      </c>
      <c r="HG276" s="18">
        <f>IF(ISNUMBER(HE276),HG275+HE276*0.5,IF(ISNUMBER(HE477),0,""))</f>
        <v>860.98674307598071</v>
      </c>
      <c r="HH276" s="18">
        <f>IF(ISNUMBER(HF276),HH275+HF276*0.5,IF(ISNUMBER(HF477),0,""))</f>
        <v>1014.3323483419919</v>
      </c>
      <c r="HI276" s="18">
        <f>IF(ISNUMBER(HG276), HG276*COS(RADIANS(-$C276+Графики!$B$3))+HH276*SIN(RADIANS(-$C276+Графики!$B$3)),"")</f>
        <v>860.98674307598071</v>
      </c>
      <c r="HJ276" s="19">
        <f>IF(ISNUMBER(HG276), HG276*COS(RADIANS(-$C276+Графики!$B$5))+HH276*SIN(RADIANS(-$C276+Графики!$B$5)),"")</f>
        <v>1014.3323483419919</v>
      </c>
      <c r="HK276" s="24">
        <v>0.68290845405057377</v>
      </c>
      <c r="HL276" s="25">
        <v>-0.7017150924169262</v>
      </c>
      <c r="HM276" s="25">
        <v>0.32674085423672028</v>
      </c>
      <c r="HN276" s="25">
        <v>-0.59835903429922976</v>
      </c>
      <c r="HO276" s="18">
        <f t="shared" si="531"/>
        <v>-12.082825869214172</v>
      </c>
      <c r="HP276" s="18">
        <f t="shared" si="532"/>
        <v>-8.0729317913291592</v>
      </c>
      <c r="HQ276" s="18">
        <f>IF(ISNUMBER(HO276),HQ275+HO276*0.5,IF(ISNUMBER(HO477),0,""))</f>
        <v>857.03747084850465</v>
      </c>
      <c r="HR276" s="18">
        <f>IF(ISNUMBER(HP276),HR275+HP276*0.5,IF(ISNUMBER(HP477),0,""))</f>
        <v>1031.3000947281307</v>
      </c>
      <c r="HS276" s="18">
        <f>IF(ISNUMBER(HQ276), HQ276*COS(RADIANS(-$C276+Графики!$B$3))+HR276*SIN(RADIANS(-$C276+Графики!$B$3)),"")</f>
        <v>857.03747084850465</v>
      </c>
      <c r="HT276" s="19">
        <f>IF(ISNUMBER(HQ276), HQ276*COS(RADIANS(-$C276+Графики!$B$5))+HR276*SIN(RADIANS(-$C276+Графики!$B$5)),"")</f>
        <v>1031.3000947281307</v>
      </c>
      <c r="HU276" s="24">
        <v>0.77771243542378332</v>
      </c>
      <c r="HV276" s="25">
        <v>-0.8284507249466736</v>
      </c>
      <c r="HW276" s="25">
        <v>0.44694066720142345</v>
      </c>
      <c r="HX276" s="25">
        <v>-0.53215533760237133</v>
      </c>
      <c r="HY276" s="18">
        <f t="shared" si="533"/>
        <v>-14.015958796700248</v>
      </c>
      <c r="HZ276" s="18">
        <f t="shared" si="534"/>
        <v>-8.5441205287507884</v>
      </c>
      <c r="IA276" s="18">
        <f>IF(ISNUMBER(HY276),IA275+HY276*0.5,IF(ISNUMBER(HY477),0,""))</f>
        <v>856.3810993023061</v>
      </c>
      <c r="IB276" s="18">
        <f>IF(ISNUMBER(HZ276),IB275+HZ276*0.5,IF(ISNUMBER(HZ477),0,""))</f>
        <v>1009.9350912977546</v>
      </c>
      <c r="IC276" s="18">
        <f>IF(ISNUMBER(IA276), IA276*COS(RADIANS(-$C276+Графики!$B$3))+IB276*SIN(RADIANS(-$C276+Графики!$B$3)),"")</f>
        <v>856.3810993023061</v>
      </c>
      <c r="ID276" s="19">
        <f>IF(ISNUMBER(IA276), IA276*COS(RADIANS(-$C276+Графики!$B$5))+IB276*SIN(RADIANS(-$C276+Графики!$B$5)),"")</f>
        <v>1009.9350912977546</v>
      </c>
      <c r="IE276" s="24">
        <v>0.65609780868831347</v>
      </c>
      <c r="IF276" s="25">
        <v>-0.77661676750158504</v>
      </c>
      <c r="IG276" s="25">
        <v>0.33832006039381446</v>
      </c>
      <c r="IH276" s="25">
        <v>-0.51980439925038791</v>
      </c>
      <c r="II276" s="18">
        <f t="shared" si="535"/>
        <v>-12.502467561351905</v>
      </c>
      <c r="IJ276" s="18">
        <f t="shared" si="536"/>
        <v>-7.4884786156194609</v>
      </c>
      <c r="IK276" s="18">
        <f>IF(ISNUMBER(II276),IK275+II276*0.5,IF(ISNUMBER(II477),0,""))</f>
        <v>851.91008067985922</v>
      </c>
      <c r="IL276" s="18">
        <f>IF(ISNUMBER(IJ276),IL275+IJ276*0.5,IF(ISNUMBER(IJ477),0,""))</f>
        <v>1014.919153457676</v>
      </c>
      <c r="IM276" s="18">
        <f>IF(ISNUMBER(IK276), IK276*COS(RADIANS(-$C276+Графики!$B$3))+IL276*SIN(RADIANS(-$C276+Графики!$B$3)),"")</f>
        <v>851.91008067985922</v>
      </c>
      <c r="IN276" s="19">
        <f>IF(ISNUMBER(IK276), IK276*COS(RADIANS(-$C276+Графики!$B$5))+IL276*SIN(RADIANS(-$C276+Графики!$B$5)),"")</f>
        <v>1014.919153457676</v>
      </c>
      <c r="IO276" s="24">
        <v>0.63484227415026628</v>
      </c>
      <c r="IP276" s="25">
        <v>-0.7747158178187119</v>
      </c>
      <c r="IQ276" s="25">
        <v>0.44469531543146423</v>
      </c>
      <c r="IR276" s="25">
        <v>-0.48069753707050933</v>
      </c>
      <c r="IS276" s="18">
        <f t="shared" si="537"/>
        <v>-12.300404655262534</v>
      </c>
      <c r="IT276" s="18">
        <f t="shared" si="538"/>
        <v>-8.0754883008903935</v>
      </c>
      <c r="IU276" s="18">
        <f>IF(ISNUMBER(IS276),IU275+IS276*0.5,IF(ISNUMBER(IS477),0,""))</f>
        <v>847.31787728773077</v>
      </c>
      <c r="IV276" s="18">
        <f>IF(ISNUMBER(IT276),IV275+IT276*0.5,IF(ISNUMBER(IT477),0,""))</f>
        <v>1021.6539099291072</v>
      </c>
      <c r="IW276" s="18">
        <f>IF(ISNUMBER(IU276), IU276*COS(RADIANS(-$C276+Графики!$B$3))+IV276*SIN(RADIANS(-$C276+Графики!$B$3)),"")</f>
        <v>847.31787728773077</v>
      </c>
      <c r="IX276" s="19">
        <f>IF(ISNUMBER(IU276), IU276*COS(RADIANS(-$C276+Графики!$B$5))+IV276*SIN(RADIANS(-$C276+Графики!$B$5)),"")</f>
        <v>1021.6539099291072</v>
      </c>
    </row>
    <row r="277" spans="1:258" s="88" customFormat="1" x14ac:dyDescent="0.25">
      <c r="A277" s="44">
        <v>277</v>
      </c>
      <c r="B277" s="50">
        <v>0</v>
      </c>
      <c r="C277" s="11">
        <f>IF(Графики!$A$7="Расчитывать с учетом закручивания скважины",B277,0)</f>
        <v>0</v>
      </c>
      <c r="D277" s="47">
        <v>137</v>
      </c>
      <c r="E277" s="34">
        <f>IF(ISNUMBER(INDEX($I$1:$IX$303,$A277,E$1) ),INDEX($I$1:$IX$303,$A277,E$1),0)</f>
        <v>-3.9543392064038172</v>
      </c>
      <c r="F277" s="35">
        <f>IF(ISNUMBER(INDEX($I$1:$IX$303,$A277,F$1) ),INDEX($I$1:$IX$303,$A277,F$1),0)</f>
        <v>-5.0226212179935299</v>
      </c>
      <c r="G277" s="35">
        <f>IF(ISNUMBER(INDEX($I$1:$IX$303,$A277,G$1) ),INDEX($I$1:$IX$303,$A277,G$1)-$G$305,0)</f>
        <v>-125.82096035617769</v>
      </c>
      <c r="H277" s="36">
        <f>IF(ISNUMBER(INDEX($I$1:$IX$303,$A277,H$1) ),INDEX($I$1:$IX$303,$A277,H$1)-$H$305,0)</f>
        <v>-130.13529128482719</v>
      </c>
      <c r="I277" s="29">
        <v>0.25592573221414971</v>
      </c>
      <c r="J277" s="25">
        <v>-0.19720934330149836</v>
      </c>
      <c r="K277" s="25">
        <v>0.31825180526673313</v>
      </c>
      <c r="L277" s="25">
        <v>-0.2573006104019826</v>
      </c>
      <c r="M277" s="18">
        <f t="shared" si="489"/>
        <v>-3.9543392064038172</v>
      </c>
      <c r="N277" s="18">
        <f t="shared" si="490"/>
        <v>-5.0226212179935299</v>
      </c>
      <c r="O277" s="18">
        <f>IF(ISNUMBER(M277),O276+M277*0.5,IF(ISNUMBER(M478),0,""))</f>
        <v>852.09519553323696</v>
      </c>
      <c r="P277" s="18">
        <f>IF(ISNUMBER(N277),P276+N277*0.5,IF(ISNUMBER(N478),0,""))</f>
        <v>1025.2943721992103</v>
      </c>
      <c r="Q277" s="18">
        <f>IF(ISNUMBER(O277), O277*COS(RADIANS(-$C277+Графики!$B$3))+P277*SIN(RADIANS(-$C277+Графики!$B$3)),"")</f>
        <v>852.09519553323696</v>
      </c>
      <c r="R277" s="19">
        <f>IF(ISNUMBER(O277), O277*COS(RADIANS(-$C277+Графики!$B$5))+P277*SIN(RADIANS(-$C277+Графики!$B$5)),"")</f>
        <v>1025.2943721992103</v>
      </c>
      <c r="S277" s="29">
        <v>0.26384250770243456</v>
      </c>
      <c r="T277" s="25">
        <v>-9.5597696117538405E-2</v>
      </c>
      <c r="U277" s="25">
        <v>0.42309320864256128</v>
      </c>
      <c r="V277" s="25">
        <v>-0.16276362029702776</v>
      </c>
      <c r="W277" s="18">
        <f t="shared" si="491"/>
        <v>-3.1367023667085134</v>
      </c>
      <c r="X277" s="18">
        <f t="shared" si="492"/>
        <v>-5.1125430328588868</v>
      </c>
      <c r="Y277" s="18">
        <f>IF(ISNUMBER(W277),Y276+W277*0.5,IF(ISNUMBER(W478),0,""))</f>
        <v>852.91182063502788</v>
      </c>
      <c r="Z277" s="18">
        <f>IF(ISNUMBER(X277),Z276+X277*0.5,IF(ISNUMBER(X478),0,""))</f>
        <v>1025.3550568796388</v>
      </c>
      <c r="AA277" s="18">
        <f>IF(ISNUMBER(Y277), Y277*COS(RADIANS(-$C277+Графики!$B$3))+Z277*SIN(RADIANS(-$C277+Графики!$B$3)),"")</f>
        <v>852.91182063502788</v>
      </c>
      <c r="AB277" s="18">
        <f>IF(ISNUMBER(Y277), Y277*COS(RADIANS(-$C277+Графики!$B$5))+Z277*SIN(RADIANS(-$C277+Графики!$B$5)),"")</f>
        <v>1025.3550568796388</v>
      </c>
      <c r="AC277" s="24">
        <v>8.9910501341153692E-2</v>
      </c>
      <c r="AD277" s="25">
        <v>-9.1796158800554917E-2</v>
      </c>
      <c r="AE277" s="25">
        <v>0.29324835445484498</v>
      </c>
      <c r="AF277" s="25">
        <v>-0.25053826691342151</v>
      </c>
      <c r="AG277" s="18">
        <f t="shared" si="493"/>
        <v>-1.5856890816247844</v>
      </c>
      <c r="AH277" s="18">
        <f t="shared" si="494"/>
        <v>-4.7454156750933691</v>
      </c>
      <c r="AI277" s="18">
        <f>IF(ISNUMBER(AG277),AI276+AG277*0.5,IF(ISNUMBER(AG478),0,""))</f>
        <v>849.15592411615501</v>
      </c>
      <c r="AJ277" s="18">
        <f>IF(ISNUMBER(AH277),AJ276+AH277*0.5,IF(ISNUMBER(AH478),0,""))</f>
        <v>1022.299128814485</v>
      </c>
      <c r="AK277" s="18">
        <f>IF(ISNUMBER(AI277), AI277*COS(RADIANS(-$C277+Графики!$B$3))+AJ277*SIN(RADIANS(-$C277+Графики!$B$3)),"")</f>
        <v>849.15592411615501</v>
      </c>
      <c r="AL277" s="19">
        <f>IF(ISNUMBER(AI277), AI277*COS(RADIANS(-$C277+Графики!$B$5))+AJ277*SIN(RADIANS(-$C277+Графики!$B$5)),"")</f>
        <v>1022.299128814485</v>
      </c>
      <c r="AM277" s="24">
        <v>0.14929309262462159</v>
      </c>
      <c r="AN277" s="25">
        <v>-9.897213749708908E-2</v>
      </c>
      <c r="AO277" s="25">
        <v>0.33204062450518224</v>
      </c>
      <c r="AP277" s="25">
        <v>-0.19154194005200084</v>
      </c>
      <c r="AQ277" s="18">
        <f t="shared" si="495"/>
        <v>-2.1665211470445414</v>
      </c>
      <c r="AR277" s="18">
        <f t="shared" si="496"/>
        <v>-4.5691039306531085</v>
      </c>
      <c r="AS277" s="18">
        <f>IF(ISNUMBER(AQ277),AS276+AQ277*0.5,IF(ISNUMBER(AQ478),0,""))</f>
        <v>843.87360914100702</v>
      </c>
      <c r="AT277" s="18">
        <f>IF(ISNUMBER(AR277),AT276+AR277*0.5,IF(ISNUMBER(AR478),0,""))</f>
        <v>1014.225489002794</v>
      </c>
      <c r="AU277" s="18">
        <f>IF(ISNUMBER(AS277), AS277*COS(RADIANS(-$C277+Графики!$B$3))+AT277*SIN(RADIANS(-$C277+Графики!$B$3)),"")</f>
        <v>843.87360914100702</v>
      </c>
      <c r="AV277" s="19">
        <f>IF(ISNUMBER(AS277), AS277*COS(RADIANS(-$C277+Графики!$B$5))+AT277*SIN(RADIANS(-$C277+Графики!$B$5)),"")</f>
        <v>1014.225489002794</v>
      </c>
      <c r="AW277" s="24">
        <v>0.2013503035994135</v>
      </c>
      <c r="AX277" s="25">
        <v>-0.18974887428685619</v>
      </c>
      <c r="AY277" s="25">
        <v>0.40405746080217853</v>
      </c>
      <c r="AZ277" s="25">
        <v>-0.25767261973429711</v>
      </c>
      <c r="BA277" s="18">
        <f t="shared" si="497"/>
        <v>-3.4129775519808798</v>
      </c>
      <c r="BB277" s="18">
        <f t="shared" si="498"/>
        <v>-5.774652237764891</v>
      </c>
      <c r="BC277" s="18">
        <f>IF(ISNUMBER(BA277),BC276+BA277*0.5,IF(ISNUMBER(BA478),0,""))</f>
        <v>841.46561270745201</v>
      </c>
      <c r="BD277" s="18">
        <f>IF(ISNUMBER(BB277),BD276+BB277*0.5,IF(ISNUMBER(BB478),0,""))</f>
        <v>1018.2607716374072</v>
      </c>
      <c r="BE277" s="18">
        <f>IF(ISNUMBER(BC277), BC277*COS(RADIANS(-$C277+Графики!$B$3))+BD277*SIN(RADIANS(-$C277+Графики!$B$3)),"")</f>
        <v>841.46561270745201</v>
      </c>
      <c r="BF277" s="19">
        <f>IF(ISNUMBER(BC277), BC277*COS(RADIANS(-$C277+Графики!$B$5))+BD277*SIN(RADIANS(-$C277+Графики!$B$5)),"")</f>
        <v>1018.2607716374072</v>
      </c>
      <c r="BG277" s="24">
        <v>0.15785977494144118</v>
      </c>
      <c r="BH277" s="25">
        <v>-0.15925651518057254</v>
      </c>
      <c r="BI277" s="25">
        <v>0.4675762085732813</v>
      </c>
      <c r="BJ277" s="25">
        <v>-0.35625021515308231</v>
      </c>
      <c r="BK277" s="18">
        <f t="shared" si="499"/>
        <v>-2.7673581549606583</v>
      </c>
      <c r="BL277" s="18">
        <f t="shared" si="500"/>
        <v>-7.1891798500741517</v>
      </c>
      <c r="BM277" s="18">
        <f>IF(ISNUMBER(BK277),BM276+BK277*0.5,IF(ISNUMBER(BK478),0,""))</f>
        <v>850.58041285677257</v>
      </c>
      <c r="BN277" s="18">
        <f>IF(ISNUMBER(BL277),BN276+BL277*0.5,IF(ISNUMBER(BL478),0,""))</f>
        <v>1005.1894288215321</v>
      </c>
      <c r="BO277" s="18">
        <f>IF(ISNUMBER(BM277), BM277*COS(RADIANS(-$C277+Графики!$B$3))+BN277*SIN(RADIANS(-$C277+Графики!$B$3)),"")</f>
        <v>850.58041285677257</v>
      </c>
      <c r="BP277" s="19">
        <f>IF(ISNUMBER(BM277), BM277*COS(RADIANS(-$C277+Графики!$B$5))+BN277*SIN(RADIANS(-$C277+Графики!$B$5)),"")</f>
        <v>1005.1894288215321</v>
      </c>
      <c r="BQ277" s="24">
        <v>0.1385561852971019</v>
      </c>
      <c r="BR277" s="25">
        <v>-0.22946046851650329</v>
      </c>
      <c r="BS277" s="25">
        <v>0.38879622670395486</v>
      </c>
      <c r="BT277" s="25">
        <v>-0.16742935525209687</v>
      </c>
      <c r="BU277" s="18">
        <f t="shared" si="501"/>
        <v>-3.2115456349236315</v>
      </c>
      <c r="BV277" s="18">
        <f t="shared" si="502"/>
        <v>-4.8539648335848762</v>
      </c>
      <c r="BW277" s="18">
        <f>IF(ISNUMBER(BU277),BW276+BU277*0.5,IF(ISNUMBER(BU478),0,""))</f>
        <v>856.10034705684518</v>
      </c>
      <c r="BX277" s="18">
        <f>IF(ISNUMBER(BV277),BX276+BV277*0.5,IF(ISNUMBER(BV478),0,""))</f>
        <v>1018.5870093376028</v>
      </c>
      <c r="BY277" s="18">
        <f>IF(ISNUMBER(BW277), BW277*COS(RADIANS(-$C277+Графики!$B$3))+BX277*SIN(RADIANS(-$C277+Графики!$B$3)),"")</f>
        <v>856.10034705684518</v>
      </c>
      <c r="BZ277" s="19">
        <f>IF(ISNUMBER(BW277), BW277*COS(RADIANS(-$C277+Графики!$B$5))+BX277*SIN(RADIANS(-$C277+Графики!$B$5)),"")</f>
        <v>1018.5870093376028</v>
      </c>
      <c r="CA277" s="29">
        <v>0.11846694244156397</v>
      </c>
      <c r="CB277" s="25">
        <v>-0.16002728612004283</v>
      </c>
      <c r="CC277" s="25">
        <v>0.45973541467574164</v>
      </c>
      <c r="CD277" s="25">
        <v>-0.31536163131175421</v>
      </c>
      <c r="CE277" s="18">
        <f t="shared" si="503"/>
        <v>-2.430318225670308</v>
      </c>
      <c r="CF277" s="18">
        <f t="shared" si="504"/>
        <v>-6.76394616023964</v>
      </c>
      <c r="CG277" s="18">
        <f>IF(ISNUMBER(CE277),CG276+CE277*0.5,IF(ISNUMBER(CE478),0,""))</f>
        <v>862.61716052219072</v>
      </c>
      <c r="CH277" s="18">
        <f>IF(ISNUMBER(CF277),CH276+CF277*0.5,IF(ISNUMBER(CF478),0,""))</f>
        <v>1028.0729151381349</v>
      </c>
      <c r="CI277" s="18">
        <f>IF(ISNUMBER(CG277), CG277*COS(RADIANS(-$C277+Графики!$B$3))+CH277*SIN(RADIANS(-$C277+Графики!$B$3)),"")</f>
        <v>862.61716052219072</v>
      </c>
      <c r="CJ277" s="19">
        <f>IF(ISNUMBER(CG277), CG277*COS(RADIANS(-$C277+Графики!$B$5))+CH277*SIN(RADIANS(-$C277+Графики!$B$5)),"")</f>
        <v>1028.0729151381349</v>
      </c>
      <c r="CK277" s="24">
        <v>0.16128644881327844</v>
      </c>
      <c r="CL277" s="25">
        <v>-0.15071373167809507</v>
      </c>
      <c r="CM277" s="25">
        <v>0.36490078123596759</v>
      </c>
      <c r="CN277" s="25">
        <v>-0.24596389239495134</v>
      </c>
      <c r="CO277" s="18">
        <f t="shared" si="505"/>
        <v>-2.7227118442013096</v>
      </c>
      <c r="CP277" s="18">
        <f t="shared" si="506"/>
        <v>-5.3307746715889781</v>
      </c>
      <c r="CQ277" s="18">
        <f>IF(ISNUMBER(CO277),CQ276+CO277*0.5,IF(ISNUMBER(CO478),0,""))</f>
        <v>855.60279918543563</v>
      </c>
      <c r="CR277" s="18">
        <f>IF(ISNUMBER(CP277),CR276+CP277*0.5,IF(ISNUMBER(CP478),0,""))</f>
        <v>1022.3648054329159</v>
      </c>
      <c r="CS277" s="18">
        <f>IF(ISNUMBER(CQ277), CQ277*COS(RADIANS(-$C277+Графики!$B$3))+CR277*SIN(RADIANS(-$C277+Графики!$B$3)),"")</f>
        <v>855.60279918543563</v>
      </c>
      <c r="CT277" s="19">
        <f>IF(ISNUMBER(CQ277), CQ277*COS(RADIANS(-$C277+Графики!$B$5))+CR277*SIN(RADIANS(-$C277+Графики!$B$5)),"")</f>
        <v>1022.3648054329159</v>
      </c>
      <c r="CU277" s="24">
        <v>0.11705135877219136</v>
      </c>
      <c r="CV277" s="25">
        <v>-0.17466392211848919</v>
      </c>
      <c r="CW277" s="25">
        <v>0.37150220594729388</v>
      </c>
      <c r="CX277" s="25">
        <v>-0.35543354516524517</v>
      </c>
      <c r="CY277" s="18">
        <f t="shared" si="507"/>
        <v>-2.5456933153691912</v>
      </c>
      <c r="CZ277" s="18">
        <f t="shared" si="508"/>
        <v>-6.3436686057911729</v>
      </c>
      <c r="DA277" s="18">
        <f>IF(ISNUMBER(CY277),DA276+CY277*0.5,IF(ISNUMBER(CY478),0,""))</f>
        <v>853.70366635346977</v>
      </c>
      <c r="DB277" s="18">
        <f>IF(ISNUMBER(CZ277),DB276+CZ277*0.5,IF(ISNUMBER(CZ478),0,""))</f>
        <v>1022.1667498307124</v>
      </c>
      <c r="DC277" s="18">
        <f>IF(ISNUMBER(DA277), DA277*COS(RADIANS(-$C277+Графики!$B$3))+DB277*SIN(RADIANS(-$C277+Графики!$B$3)),"")</f>
        <v>853.70366635346977</v>
      </c>
      <c r="DD277" s="19">
        <f>IF(ISNUMBER(DA277), DA277*COS(RADIANS(-$C277+Графики!$B$5))+DB277*SIN(RADIANS(-$C277+Графики!$B$5)),"")</f>
        <v>1022.1667498307124</v>
      </c>
      <c r="DE277" s="24">
        <v>9.7382347795938656E-2</v>
      </c>
      <c r="DF277" s="25">
        <v>-0.14858733023900669</v>
      </c>
      <c r="DG277" s="25">
        <v>0.29626677093678311</v>
      </c>
      <c r="DH277" s="25">
        <v>-0.35113939816114037</v>
      </c>
      <c r="DI277" s="18">
        <f t="shared" si="509"/>
        <v>-2.1464887225930287</v>
      </c>
      <c r="DJ277" s="18">
        <f t="shared" si="510"/>
        <v>-5.649654568968276</v>
      </c>
      <c r="DK277" s="18">
        <f>IF(ISNUMBER(DI277),DK276+DI277*0.5,IF(ISNUMBER(DI478),0,""))</f>
        <v>842.77068872062364</v>
      </c>
      <c r="DL277" s="18">
        <f>IF(ISNUMBER(DJ277),DL276+DJ277*0.5,IF(ISNUMBER(DJ478),0,""))</f>
        <v>1021.2632985882219</v>
      </c>
      <c r="DM277" s="18">
        <f>IF(ISNUMBER(DK277), DK277*COS(RADIANS(-$C277+Графики!$B$3))+DL277*SIN(RADIANS(-$C277+Графики!$B$3)),"")</f>
        <v>842.77068872062364</v>
      </c>
      <c r="DN277" s="19">
        <f>IF(ISNUMBER(DK277), DK277*COS(RADIANS(-$C277+Графики!$B$5))+DL277*SIN(RADIANS(-$C277+Графики!$B$5)),"")</f>
        <v>1021.2632985882219</v>
      </c>
      <c r="DO277" s="24">
        <v>0.19068236826012883</v>
      </c>
      <c r="DP277" s="25">
        <v>-0.21979443712690702</v>
      </c>
      <c r="DQ277" s="25">
        <v>0.36304578940404153</v>
      </c>
      <c r="DR277" s="25">
        <v>-0.3205571799191359</v>
      </c>
      <c r="DS277" s="18">
        <f t="shared" si="511"/>
        <v>-3.5820782180476178</v>
      </c>
      <c r="DT277" s="18">
        <f t="shared" si="512"/>
        <v>-5.9655259119579958</v>
      </c>
      <c r="DU277" s="18">
        <f>IF(ISNUMBER(DS277),DU276+DS277*0.5,IF(ISNUMBER(DS478),0,""))</f>
        <v>863.19361077133988</v>
      </c>
      <c r="DV277" s="18">
        <f>IF(ISNUMBER(DT277),DV276+DT277*0.5,IF(ISNUMBER(DT478),0,""))</f>
        <v>1019.340869014253</v>
      </c>
      <c r="DW277" s="18">
        <f>IF(ISNUMBER(DU277), DU277*COS(RADIANS(-$C277+Графики!$B$3))+DV277*SIN(RADIANS(-$C277+Графики!$B$3)),"")</f>
        <v>863.19361077133988</v>
      </c>
      <c r="DX277" s="19">
        <f>IF(ISNUMBER(DU277), DU277*COS(RADIANS(-$C277+Графики!$B$5))+DV277*SIN(RADIANS(-$C277+Графики!$B$5)),"")</f>
        <v>1019.340869014253</v>
      </c>
      <c r="DY277" s="24">
        <v>0.14230790268953314</v>
      </c>
      <c r="DZ277" s="25">
        <v>-0.12983304192250208</v>
      </c>
      <c r="EA277" s="25">
        <v>0.33577714249603485</v>
      </c>
      <c r="EB277" s="25">
        <v>-0.23226426980797982</v>
      </c>
      <c r="EC277" s="18">
        <f t="shared" si="513"/>
        <v>-2.374875524081749</v>
      </c>
      <c r="ED277" s="18">
        <f t="shared" si="514"/>
        <v>-4.9570761645890054</v>
      </c>
      <c r="EE277" s="18">
        <f>IF(ISNUMBER(EC277),EE276+EC277*0.5,IF(ISNUMBER(EC478),0,""))</f>
        <v>850.74359189009044</v>
      </c>
      <c r="EF277" s="18">
        <f>IF(ISNUMBER(ED277),EF276+ED277*0.5,IF(ISNUMBER(ED478),0,""))</f>
        <v>1014.7347806122718</v>
      </c>
      <c r="EG277" s="18">
        <f>IF(ISNUMBER(EE277), EE277*COS(RADIANS(-$C277+Графики!$B$3))+EF277*SIN(RADIANS(-$C277+Графики!$B$3)),"")</f>
        <v>850.74359189009044</v>
      </c>
      <c r="EH277" s="19">
        <f>IF(ISNUMBER(EE277), EE277*COS(RADIANS(-$C277+Графики!$B$5))+EF277*SIN(RADIANS(-$C277+Графики!$B$5)),"")</f>
        <v>1014.7347806122718</v>
      </c>
      <c r="EI277" s="24">
        <v>0.15786912279342966</v>
      </c>
      <c r="EJ277" s="25">
        <v>-0.13430324288475456</v>
      </c>
      <c r="EK277" s="25">
        <v>0.32489284437492172</v>
      </c>
      <c r="EL277" s="25">
        <v>-0.21054745487163076</v>
      </c>
      <c r="EM277" s="18">
        <f t="shared" si="515"/>
        <v>-2.5496821196753929</v>
      </c>
      <c r="EN277" s="18">
        <f t="shared" si="516"/>
        <v>-4.6725810819363041</v>
      </c>
      <c r="EO277" s="18">
        <f>IF(ISNUMBER(EM277),EO276+EM277*0.5,IF(ISNUMBER(EM478),0,""))</f>
        <v>855.63861141631412</v>
      </c>
      <c r="EP277" s="18">
        <f>IF(ISNUMBER(EN277),EP276+EN277*0.5,IF(ISNUMBER(EN478),0,""))</f>
        <v>1021.5281254487858</v>
      </c>
      <c r="EQ277" s="18">
        <f>IF(ISNUMBER(EO277), EO277*COS(RADIANS(-$C277+Графики!$B$3))+EP277*SIN(RADIANS(-$C277+Графики!$B$3)),"")</f>
        <v>855.63861141631412</v>
      </c>
      <c r="ER277" s="19">
        <f>IF(ISNUMBER(EO277), EO277*COS(RADIANS(-$C277+Графики!$B$5))+EP277*SIN(RADIANS(-$C277+Графики!$B$5)),"")</f>
        <v>1021.5281254487858</v>
      </c>
      <c r="ES277" s="24">
        <v>0.10315532214250828</v>
      </c>
      <c r="ET277" s="25">
        <v>-0.24201371139973207</v>
      </c>
      <c r="EU277" s="25">
        <v>0.38962751982303889</v>
      </c>
      <c r="EV277" s="25">
        <v>-0.34916602029007204</v>
      </c>
      <c r="EW277" s="18">
        <f t="shared" si="517"/>
        <v>-3.0121635006428438</v>
      </c>
      <c r="EX277" s="18">
        <f t="shared" si="518"/>
        <v>-6.4471452195530867</v>
      </c>
      <c r="EY277" s="18">
        <f>IF(ISNUMBER(EW277),EY276+EW277*0.5,IF(ISNUMBER(EW478),0,""))</f>
        <v>841.0169036967111</v>
      </c>
      <c r="EZ277" s="18">
        <f>IF(ISNUMBER(EX277),EZ276+EX277*0.5,IF(ISNUMBER(EX478),0,""))</f>
        <v>1020.2161677171725</v>
      </c>
      <c r="FA277" s="18">
        <f>IF(ISNUMBER(EY277), EY277*COS(RADIANS(-$C277+Графики!$B$3))+EZ277*SIN(RADIANS(-$C277+Графики!$B$3)),"")</f>
        <v>841.0169036967111</v>
      </c>
      <c r="FB277" s="19">
        <f>IF(ISNUMBER(EY277), EY277*COS(RADIANS(-$C277+Графики!$B$5))+EZ277*SIN(RADIANS(-$C277+Графики!$B$5)),"")</f>
        <v>1020.2161677171725</v>
      </c>
      <c r="FC277" s="24">
        <v>0.21276769749344401</v>
      </c>
      <c r="FD277" s="25">
        <v>-0.14398603345308233</v>
      </c>
      <c r="FE277" s="25">
        <v>0.41534124622092727</v>
      </c>
      <c r="FF277" s="25">
        <v>-0.34340991192262504</v>
      </c>
      <c r="FG277" s="18">
        <f t="shared" si="519"/>
        <v>-3.1132585827264809</v>
      </c>
      <c r="FH277" s="18">
        <f t="shared" si="520"/>
        <v>-6.6213045739950012</v>
      </c>
      <c r="FI277" s="18">
        <f>IF(ISNUMBER(FG277),FI276+FG277*0.5,IF(ISNUMBER(FG478),0,""))</f>
        <v>851.09581853673126</v>
      </c>
      <c r="FJ277" s="18">
        <f>IF(ISNUMBER(FH277),FJ276+FH277*0.5,IF(ISNUMBER(FH478),0,""))</f>
        <v>1020.7849022736909</v>
      </c>
      <c r="FK277" s="18">
        <f>IF(ISNUMBER(FI277), FI277*COS(RADIANS(-$C277+Графики!$B$3))+FJ277*SIN(RADIANS(-$C277+Графики!$B$3)),"")</f>
        <v>851.09581853673126</v>
      </c>
      <c r="FL277" s="19">
        <f>IF(ISNUMBER(FI277), FI277*COS(RADIANS(-$C277+Графики!$B$5))+FJ277*SIN(RADIANS(-$C277+Графики!$B$5)),"")</f>
        <v>1020.7849022736909</v>
      </c>
      <c r="FM277" s="24">
        <v>0.16419135005943128</v>
      </c>
      <c r="FN277" s="25">
        <v>-0.20890612203584152</v>
      </c>
      <c r="FO277" s="25">
        <v>0.39446437764736497</v>
      </c>
      <c r="FP277" s="25">
        <v>-0.31406714200144004</v>
      </c>
      <c r="FQ277" s="18">
        <f t="shared" si="521"/>
        <v>-3.2558839069528047</v>
      </c>
      <c r="FR277" s="18">
        <f t="shared" si="522"/>
        <v>-6.1830645386154233</v>
      </c>
      <c r="FS277" s="18">
        <f>IF(ISNUMBER(FQ277),FS276+FQ277*0.5,IF(ISNUMBER(FQ478),0,""))</f>
        <v>859.62832232968344</v>
      </c>
      <c r="FT277" s="18">
        <f>IF(ISNUMBER(FR277),FT276+FR277*0.5,IF(ISNUMBER(FR478),0,""))</f>
        <v>1016.7624019696809</v>
      </c>
      <c r="FU277" s="18">
        <f>IF(ISNUMBER(FS277), FS277*COS(RADIANS(-$C277+Графики!$B$3))+FT277*SIN(RADIANS(-$C277+Графики!$B$3)),"")</f>
        <v>859.62832232968344</v>
      </c>
      <c r="FV277" s="19">
        <f>IF(ISNUMBER(FS277), FS277*COS(RADIANS(-$C277+Графики!$B$5))+FT277*SIN(RADIANS(-$C277+Графики!$B$5)),"")</f>
        <v>1016.7624019696809</v>
      </c>
      <c r="FW277" s="24">
        <v>0.16021433295952334</v>
      </c>
      <c r="FX277" s="25">
        <v>-0.17412647673712803</v>
      </c>
      <c r="FY277" s="25">
        <v>0.36205533736526163</v>
      </c>
      <c r="FZ277" s="25">
        <v>-0.31739103221178966</v>
      </c>
      <c r="GA277" s="18">
        <f t="shared" si="523"/>
        <v>-2.9176698368906768</v>
      </c>
      <c r="GB277" s="18">
        <f t="shared" si="524"/>
        <v>-5.9292533778542191</v>
      </c>
      <c r="GC277" s="18">
        <f>IF(ISNUMBER(GA277),GC276+GA277*0.5,IF(ISNUMBER(GA478),0,""))</f>
        <v>860.20481880997272</v>
      </c>
      <c r="GD277" s="18">
        <f>IF(ISNUMBER(GB277),GD276+GB277*0.5,IF(ISNUMBER(GB478),0,""))</f>
        <v>1003.6107445090252</v>
      </c>
      <c r="GE277" s="18">
        <f>IF(ISNUMBER(GC277), GC277*COS(RADIANS(-$C277+Графики!$B$3))+GD277*SIN(RADIANS(-$C277+Графики!$B$3)),"")</f>
        <v>860.20481880997272</v>
      </c>
      <c r="GF277" s="19">
        <f>IF(ISNUMBER(GC277), GC277*COS(RADIANS(-$C277+Графики!$B$5))+GD277*SIN(RADIANS(-$C277+Графики!$B$5)),"")</f>
        <v>1003.6107445090252</v>
      </c>
      <c r="GG277" s="24">
        <v>0.25959040968026093</v>
      </c>
      <c r="GH277" s="25">
        <v>-0.16545532767435114</v>
      </c>
      <c r="GI277" s="25">
        <v>0.34117596528226479</v>
      </c>
      <c r="GJ277" s="25">
        <v>-0.33019715111171843</v>
      </c>
      <c r="GK277" s="18">
        <f t="shared" si="525"/>
        <v>-3.7092152887473038</v>
      </c>
      <c r="GL277" s="18">
        <f t="shared" si="526"/>
        <v>-5.858802176926833</v>
      </c>
      <c r="GM277" s="18">
        <f>IF(ISNUMBER(GK277),GM276+GK277*0.5,IF(ISNUMBER(GK478),0,""))</f>
        <v>859.43617562034774</v>
      </c>
      <c r="GN277" s="18">
        <f>IF(ISNUMBER(GL277),GN276+GL277*0.5,IF(ISNUMBER(GL478),0,""))</f>
        <v>1020.3859747581749</v>
      </c>
      <c r="GO277" s="18">
        <f>IF(ISNUMBER(GM277), GM277*COS(RADIANS(-$C277+Графики!$B$3))+GN277*SIN(RADIANS(-$C277+Графики!$B$3)),"")</f>
        <v>859.43617562034774</v>
      </c>
      <c r="GP277" s="19">
        <f>IF(ISNUMBER(GM277), GM277*COS(RADIANS(-$C277+Графики!$B$5))+GN277*SIN(RADIANS(-$C277+Графики!$B$5)),"")</f>
        <v>1020.3859747581749</v>
      </c>
      <c r="GQ277" s="24">
        <v>9.0310326745014019E-2</v>
      </c>
      <c r="GR277" s="25">
        <v>-0.22736571298757405</v>
      </c>
      <c r="GS277" s="25">
        <v>0.33765491736931375</v>
      </c>
      <c r="GT277" s="25">
        <v>-0.18262865346445686</v>
      </c>
      <c r="GU277" s="18">
        <f t="shared" si="527"/>
        <v>-2.7722428730689073</v>
      </c>
      <c r="GV277" s="18">
        <f t="shared" si="528"/>
        <v>-4.5403150780384847</v>
      </c>
      <c r="GW277" s="18">
        <f>IF(ISNUMBER(GU277),GW276+GU277*0.5,IF(ISNUMBER(GU478),0,""))</f>
        <v>852.81789867421298</v>
      </c>
      <c r="GX277" s="18">
        <f>IF(ISNUMBER(GV277),GX276+GV277*0.5,IF(ISNUMBER(GV478),0,""))</f>
        <v>1021.5024414510168</v>
      </c>
      <c r="GY277" s="18">
        <f>IF(ISNUMBER(GW277), GW277*COS(RADIANS(-$C277+Графики!$B$3))+GX277*SIN(RADIANS(-$C277+Графики!$B$3)),"")</f>
        <v>852.81789867421298</v>
      </c>
      <c r="GZ277" s="19">
        <f>IF(ISNUMBER(GW277), GW277*COS(RADIANS(-$C277+Графики!$B$5))+GX277*SIN(RADIANS(-$C277+Графики!$B$5)),"")</f>
        <v>1021.5024414510168</v>
      </c>
      <c r="HA277" s="24">
        <v>0.16507302990775855</v>
      </c>
      <c r="HB277" s="25">
        <v>-0.28977483496444856</v>
      </c>
      <c r="HC277" s="25">
        <v>0.46827758150141174</v>
      </c>
      <c r="HD277" s="25">
        <v>-0.2321885583297362</v>
      </c>
      <c r="HE277" s="18">
        <f t="shared" si="529"/>
        <v>-3.9692859959327333</v>
      </c>
      <c r="HF277" s="18">
        <f t="shared" si="530"/>
        <v>-6.1126821521451911</v>
      </c>
      <c r="HG277" s="18">
        <f>IF(ISNUMBER(HE277),HG276+HE277*0.5,IF(ISNUMBER(HE478),0,""))</f>
        <v>859.00210007801434</v>
      </c>
      <c r="HH277" s="18">
        <f>IF(ISNUMBER(HF277),HH276+HF277*0.5,IF(ISNUMBER(HF478),0,""))</f>
        <v>1011.2760072659192</v>
      </c>
      <c r="HI277" s="18">
        <f>IF(ISNUMBER(HG277), HG277*COS(RADIANS(-$C277+Графики!$B$3))+HH277*SIN(RADIANS(-$C277+Графики!$B$3)),"")</f>
        <v>859.00210007801434</v>
      </c>
      <c r="HJ277" s="19">
        <f>IF(ISNUMBER(HG277), HG277*COS(RADIANS(-$C277+Графики!$B$5))+HH277*SIN(RADIANS(-$C277+Графики!$B$5)),"")</f>
        <v>1011.2760072659192</v>
      </c>
      <c r="HK277" s="24">
        <v>0.20054742175174081</v>
      </c>
      <c r="HL277" s="25">
        <v>-0.26537410074223344</v>
      </c>
      <c r="HM277" s="25">
        <v>0.28216135970937051</v>
      </c>
      <c r="HN277" s="25">
        <v>-0.32332354852984202</v>
      </c>
      <c r="HO277" s="18">
        <f t="shared" si="531"/>
        <v>-4.0659211088545275</v>
      </c>
      <c r="HP277" s="18">
        <f t="shared" si="532"/>
        <v>-5.2838280232558272</v>
      </c>
      <c r="HQ277" s="18">
        <f>IF(ISNUMBER(HO277),HQ276+HO277*0.5,IF(ISNUMBER(HO478),0,""))</f>
        <v>855.00451029407736</v>
      </c>
      <c r="HR277" s="18">
        <f>IF(ISNUMBER(HP277),HR276+HP277*0.5,IF(ISNUMBER(HP478),0,""))</f>
        <v>1028.6581807165028</v>
      </c>
      <c r="HS277" s="18">
        <f>IF(ISNUMBER(HQ277), HQ277*COS(RADIANS(-$C277+Графики!$B$3))+HR277*SIN(RADIANS(-$C277+Графики!$B$3)),"")</f>
        <v>855.00451029407736</v>
      </c>
      <c r="HT277" s="19">
        <f>IF(ISNUMBER(HQ277), HQ277*COS(RADIANS(-$C277+Графики!$B$5))+HR277*SIN(RADIANS(-$C277+Графики!$B$5)),"")</f>
        <v>1028.6581807165028</v>
      </c>
      <c r="HU277" s="24">
        <v>0.23525211525735304</v>
      </c>
      <c r="HV277" s="25">
        <v>-0.12926662110123213</v>
      </c>
      <c r="HW277" s="25">
        <v>0.43006631396019113</v>
      </c>
      <c r="HX277" s="25">
        <v>-0.17758528647390978</v>
      </c>
      <c r="HY277" s="18">
        <f t="shared" si="533"/>
        <v>-3.1810207025742767</v>
      </c>
      <c r="HZ277" s="18">
        <f t="shared" si="534"/>
        <v>-5.3027357147032879</v>
      </c>
      <c r="IA277" s="18">
        <f>IF(ISNUMBER(HY277),IA276+HY277*0.5,IF(ISNUMBER(HY478),0,""))</f>
        <v>854.790588951019</v>
      </c>
      <c r="IB277" s="18">
        <f>IF(ISNUMBER(HZ277),IB276+HZ277*0.5,IF(ISNUMBER(HZ478),0,""))</f>
        <v>1007.283723440403</v>
      </c>
      <c r="IC277" s="18">
        <f>IF(ISNUMBER(IA277), IA277*COS(RADIANS(-$C277+Графики!$B$3))+IB277*SIN(RADIANS(-$C277+Графики!$B$3)),"")</f>
        <v>854.790588951019</v>
      </c>
      <c r="ID277" s="19">
        <f>IF(ISNUMBER(IA277), IA277*COS(RADIANS(-$C277+Графики!$B$5))+IB277*SIN(RADIANS(-$C277+Графики!$B$5)),"")</f>
        <v>1007.283723440403</v>
      </c>
      <c r="IE277" s="24">
        <v>0.24089560046250505</v>
      </c>
      <c r="IF277" s="25">
        <v>-9.9351485562198832E-2</v>
      </c>
      <c r="IG277" s="25">
        <v>0.35687611245537176</v>
      </c>
      <c r="IH277" s="25">
        <v>-0.18754418477443022</v>
      </c>
      <c r="II277" s="18">
        <f t="shared" si="535"/>
        <v>-2.96921159783721</v>
      </c>
      <c r="IJ277" s="18">
        <f t="shared" si="536"/>
        <v>-4.7509454778441045</v>
      </c>
      <c r="IK277" s="18">
        <f>IF(ISNUMBER(II277),IK276+II277*0.5,IF(ISNUMBER(II478),0,""))</f>
        <v>850.42547488094067</v>
      </c>
      <c r="IL277" s="18">
        <f>IF(ISNUMBER(IJ277),IL276+IJ277*0.5,IF(ISNUMBER(IJ478),0,""))</f>
        <v>1012.5436807187539</v>
      </c>
      <c r="IM277" s="18">
        <f>IF(ISNUMBER(IK277), IK277*COS(RADIANS(-$C277+Графики!$B$3))+IL277*SIN(RADIANS(-$C277+Графики!$B$3)),"")</f>
        <v>850.42547488094067</v>
      </c>
      <c r="IN277" s="19">
        <f>IF(ISNUMBER(IK277), IK277*COS(RADIANS(-$C277+Графики!$B$5))+IL277*SIN(RADIANS(-$C277+Графики!$B$5)),"")</f>
        <v>1012.5436807187539</v>
      </c>
      <c r="IO277" s="24">
        <v>0.10581972371205631</v>
      </c>
      <c r="IP277" s="25">
        <v>-9.283768495066938E-2</v>
      </c>
      <c r="IQ277" s="25">
        <v>0.38744096024292263</v>
      </c>
      <c r="IR277" s="25">
        <v>-0.29818147684789564</v>
      </c>
      <c r="IS277" s="18">
        <f t="shared" si="537"/>
        <v>-1.7336120639516599</v>
      </c>
      <c r="IT277" s="18">
        <f t="shared" si="538"/>
        <v>-5.983148778287064</v>
      </c>
      <c r="IU277" s="18">
        <f>IF(ISNUMBER(IS277),IU276+IS277*0.5,IF(ISNUMBER(IS478),0,""))</f>
        <v>846.45107125575498</v>
      </c>
      <c r="IV277" s="18">
        <f>IF(ISNUMBER(IT277),IV276+IT277*0.5,IF(ISNUMBER(IT478),0,""))</f>
        <v>1018.6623355399636</v>
      </c>
      <c r="IW277" s="18">
        <f>IF(ISNUMBER(IU277), IU277*COS(RADIANS(-$C277+Графики!$B$3))+IV277*SIN(RADIANS(-$C277+Графики!$B$3)),"")</f>
        <v>846.45107125575498</v>
      </c>
      <c r="IX277" s="19">
        <f>IF(ISNUMBER(IU277), IU277*COS(RADIANS(-$C277+Графики!$B$5))+IV277*SIN(RADIANS(-$C277+Графики!$B$5)),"")</f>
        <v>1018.6623355399636</v>
      </c>
    </row>
    <row r="278" spans="1:258" s="88" customFormat="1" x14ac:dyDescent="0.25">
      <c r="A278" s="44">
        <v>278</v>
      </c>
      <c r="B278" s="50">
        <v>0</v>
      </c>
      <c r="C278" s="11">
        <f>IF(Графики!$A$7="Расчитывать с учетом закручивания скважины",B278,0)</f>
        <v>0</v>
      </c>
      <c r="D278" s="47">
        <v>137.5</v>
      </c>
      <c r="E278" s="34">
        <f>IF(ISNUMBER(INDEX($I$1:$IX$303,$A278,E$1) ),INDEX($I$1:$IX$303,$A278,E$1),0)</f>
        <v>6.3124765610121019</v>
      </c>
      <c r="F278" s="35">
        <f>IF(ISNUMBER(INDEX($I$1:$IX$303,$A278,F$1) ),INDEX($I$1:$IX$303,$A278,F$1),0)</f>
        <v>-2.6584379716719777</v>
      </c>
      <c r="G278" s="35">
        <f>IF(ISNUMBER(INDEX($I$1:$IX$303,$A278,G$1) ),INDEX($I$1:$IX$303,$A278,G$1)-$G$305,0)</f>
        <v>-122.66472207567165</v>
      </c>
      <c r="H278" s="36">
        <f>IF(ISNUMBER(INDEX($I$1:$IX$303,$A278,H$1) ),INDEX($I$1:$IX$303,$A278,H$1)-$H$305,0)</f>
        <v>-131.46451027066314</v>
      </c>
      <c r="I278" s="29">
        <v>-0.37174951320184979</v>
      </c>
      <c r="J278" s="25">
        <v>0.35161182130151258</v>
      </c>
      <c r="K278" s="25">
        <v>0.20638190835886647</v>
      </c>
      <c r="L278" s="25">
        <v>-9.8253002214099383E-2</v>
      </c>
      <c r="M278" s="18">
        <f t="shared" si="489"/>
        <v>6.3124765610121019</v>
      </c>
      <c r="N278" s="18">
        <f t="shared" si="490"/>
        <v>-2.6584379716719777</v>
      </c>
      <c r="O278" s="18">
        <f>IF(ISNUMBER(M278),O277+M278*0.5,IF(ISNUMBER(M479),0,""))</f>
        <v>855.25143381374301</v>
      </c>
      <c r="P278" s="18">
        <f>IF(ISNUMBER(N278),P277+N278*0.5,IF(ISNUMBER(N479),0,""))</f>
        <v>1023.9651532133744</v>
      </c>
      <c r="Q278" s="18">
        <f>IF(ISNUMBER(O278), O278*COS(RADIANS(-$C278+Графики!$B$3))+P278*SIN(RADIANS(-$C278+Графики!$B$3)),"")</f>
        <v>855.25143381374301</v>
      </c>
      <c r="R278" s="19">
        <f>IF(ISNUMBER(O278), O278*COS(RADIANS(-$C278+Графики!$B$5))+P278*SIN(RADIANS(-$C278+Графики!$B$5)),"")</f>
        <v>1023.9651532133744</v>
      </c>
      <c r="S278" s="29">
        <v>-0.43402461290024041</v>
      </c>
      <c r="T278" s="25">
        <v>0.45391303755083079</v>
      </c>
      <c r="U278" s="25">
        <v>0.13300221206260801</v>
      </c>
      <c r="V278" s="25">
        <v>-0.25318067098878183</v>
      </c>
      <c r="W278" s="18">
        <f t="shared" si="491"/>
        <v>7.7486402344008845</v>
      </c>
      <c r="X278" s="18">
        <f t="shared" si="492"/>
        <v>-3.3700750327946296</v>
      </c>
      <c r="Y278" s="18">
        <f>IF(ISNUMBER(W278),Y277+W278*0.5,IF(ISNUMBER(W479),0,""))</f>
        <v>856.78614075222833</v>
      </c>
      <c r="Z278" s="18">
        <f>IF(ISNUMBER(X278),Z277+X278*0.5,IF(ISNUMBER(X479),0,""))</f>
        <v>1023.6700193632415</v>
      </c>
      <c r="AA278" s="18">
        <f>IF(ISNUMBER(Y278), Y278*COS(RADIANS(-$C278+Графики!$B$3))+Z278*SIN(RADIANS(-$C278+Графики!$B$3)),"")</f>
        <v>856.78614075222833</v>
      </c>
      <c r="AB278" s="18">
        <f>IF(ISNUMBER(Y278), Y278*COS(RADIANS(-$C278+Графики!$B$5))+Z278*SIN(RADIANS(-$C278+Графики!$B$5)),"")</f>
        <v>1023.6700193632415</v>
      </c>
      <c r="AC278" s="24">
        <v>-0.34361426966950875</v>
      </c>
      <c r="AD278" s="25">
        <v>0.45847518590681269</v>
      </c>
      <c r="AE278" s="25">
        <v>0.19165451071881265</v>
      </c>
      <c r="AF278" s="25">
        <v>-0.26820553504981171</v>
      </c>
      <c r="AG278" s="18">
        <f t="shared" si="493"/>
        <v>6.9994937921422231</v>
      </c>
      <c r="AH278" s="18">
        <f t="shared" si="494"/>
        <v>-4.0130251772313343</v>
      </c>
      <c r="AI278" s="18">
        <f>IF(ISNUMBER(AG278),AI277+AG278*0.5,IF(ISNUMBER(AG479),0,""))</f>
        <v>852.65567101222609</v>
      </c>
      <c r="AJ278" s="18">
        <f>IF(ISNUMBER(AH278),AJ277+AH278*0.5,IF(ISNUMBER(AH479),0,""))</f>
        <v>1020.2926162258693</v>
      </c>
      <c r="AK278" s="18">
        <f>IF(ISNUMBER(AI278), AI278*COS(RADIANS(-$C278+Графики!$B$3))+AJ278*SIN(RADIANS(-$C278+Графики!$B$3)),"")</f>
        <v>852.65567101222609</v>
      </c>
      <c r="AL278" s="19">
        <f>IF(ISNUMBER(AI278), AI278*COS(RADIANS(-$C278+Графики!$B$5))+AJ278*SIN(RADIANS(-$C278+Графики!$B$5)),"")</f>
        <v>1020.2926162258693</v>
      </c>
      <c r="AM278" s="24">
        <v>-0.4797407645665539</v>
      </c>
      <c r="AN278" s="25">
        <v>0.34688770057591523</v>
      </c>
      <c r="AO278" s="25">
        <v>9.3351172817175837E-2</v>
      </c>
      <c r="AP278" s="25">
        <v>-9.0237540048114601E-2</v>
      </c>
      <c r="AQ278" s="18">
        <f t="shared" si="495"/>
        <v>7.2136316402551133</v>
      </c>
      <c r="AR278" s="18">
        <f t="shared" si="496"/>
        <v>-1.6021130691231351</v>
      </c>
      <c r="AS278" s="18">
        <f>IF(ISNUMBER(AQ278),AS277+AQ278*0.5,IF(ISNUMBER(AQ479),0,""))</f>
        <v>847.48042496113453</v>
      </c>
      <c r="AT278" s="18">
        <f>IF(ISNUMBER(AR278),AT277+AR278*0.5,IF(ISNUMBER(AR479),0,""))</f>
        <v>1013.4244324682325</v>
      </c>
      <c r="AU278" s="18">
        <f>IF(ISNUMBER(AS278), AS278*COS(RADIANS(-$C278+Графики!$B$3))+AT278*SIN(RADIANS(-$C278+Графики!$B$3)),"")</f>
        <v>847.48042496113453</v>
      </c>
      <c r="AV278" s="19">
        <f>IF(ISNUMBER(AS278), AS278*COS(RADIANS(-$C278+Графики!$B$5))+AT278*SIN(RADIANS(-$C278+Графики!$B$5)),"")</f>
        <v>1013.4244324682325</v>
      </c>
      <c r="AW278" s="24">
        <v>-0.46979134477131701</v>
      </c>
      <c r="AX278" s="25">
        <v>0.36738103278371625</v>
      </c>
      <c r="AY278" s="25">
        <v>0.10612429551255659</v>
      </c>
      <c r="AZ278" s="25">
        <v>-0.23535414575127422</v>
      </c>
      <c r="BA278" s="18">
        <f t="shared" si="497"/>
        <v>7.3056422093617703</v>
      </c>
      <c r="BB278" s="18">
        <f t="shared" si="498"/>
        <v>-2.9799571518899173</v>
      </c>
      <c r="BC278" s="18">
        <f>IF(ISNUMBER(BA278),BC277+BA278*0.5,IF(ISNUMBER(BA479),0,""))</f>
        <v>845.11843381213293</v>
      </c>
      <c r="BD278" s="18">
        <f>IF(ISNUMBER(BB278),BD277+BB278*0.5,IF(ISNUMBER(BB479),0,""))</f>
        <v>1016.7707930614622</v>
      </c>
      <c r="BE278" s="18">
        <f>IF(ISNUMBER(BC278), BC278*COS(RADIANS(-$C278+Графики!$B$3))+BD278*SIN(RADIANS(-$C278+Графики!$B$3)),"")</f>
        <v>845.11843381213293</v>
      </c>
      <c r="BF278" s="19">
        <f>IF(ISNUMBER(BC278), BC278*COS(RADIANS(-$C278+Графики!$B$5))+BD278*SIN(RADIANS(-$C278+Графики!$B$5)),"")</f>
        <v>1016.7707930614622</v>
      </c>
      <c r="BG278" s="24">
        <v>-0.35631623096215603</v>
      </c>
      <c r="BH278" s="25">
        <v>0.49506991386030108</v>
      </c>
      <c r="BI278" s="25">
        <v>5.0485537254734703E-2</v>
      </c>
      <c r="BJ278" s="25">
        <v>-0.15188947750880949</v>
      </c>
      <c r="BK278" s="18">
        <f t="shared" si="499"/>
        <v>7.4296773616460126</v>
      </c>
      <c r="BL278" s="18">
        <f t="shared" si="500"/>
        <v>-1.766054247658257</v>
      </c>
      <c r="BM278" s="18">
        <f>IF(ISNUMBER(BK278),BM277+BK278*0.5,IF(ISNUMBER(BK479),0,""))</f>
        <v>854.29525153759562</v>
      </c>
      <c r="BN278" s="18">
        <f>IF(ISNUMBER(BL278),BN277+BL278*0.5,IF(ISNUMBER(BL479),0,""))</f>
        <v>1004.306401697703</v>
      </c>
      <c r="BO278" s="18">
        <f>IF(ISNUMBER(BM278), BM278*COS(RADIANS(-$C278+Графики!$B$3))+BN278*SIN(RADIANS(-$C278+Графики!$B$3)),"")</f>
        <v>854.29525153759562</v>
      </c>
      <c r="BP278" s="19">
        <f>IF(ISNUMBER(BM278), BM278*COS(RADIANS(-$C278+Графики!$B$5))+BN278*SIN(RADIANS(-$C278+Графики!$B$5)),"")</f>
        <v>1004.306401697703</v>
      </c>
      <c r="BQ278" s="24">
        <v>-0.48043715585915303</v>
      </c>
      <c r="BR278" s="25">
        <v>0.406131530851228</v>
      </c>
      <c r="BS278" s="25">
        <v>0.23736315315537612</v>
      </c>
      <c r="BT278" s="25">
        <v>-7.3645968960994068E-2</v>
      </c>
      <c r="BU278" s="18">
        <f t="shared" si="501"/>
        <v>7.7366941301871996</v>
      </c>
      <c r="BV278" s="18">
        <f t="shared" si="502"/>
        <v>-2.7140632602947985</v>
      </c>
      <c r="BW278" s="18">
        <f>IF(ISNUMBER(BU278),BW277+BU278*0.5,IF(ISNUMBER(BU479),0,""))</f>
        <v>859.96869412193882</v>
      </c>
      <c r="BX278" s="18">
        <f>IF(ISNUMBER(BV278),BX277+BV278*0.5,IF(ISNUMBER(BV479),0,""))</f>
        <v>1017.2299777074554</v>
      </c>
      <c r="BY278" s="18">
        <f>IF(ISNUMBER(BW278), BW278*COS(RADIANS(-$C278+Графики!$B$3))+BX278*SIN(RADIANS(-$C278+Графики!$B$3)),"")</f>
        <v>859.96869412193882</v>
      </c>
      <c r="BZ278" s="19">
        <f>IF(ISNUMBER(BW278), BW278*COS(RADIANS(-$C278+Графики!$B$5))+BX278*SIN(RADIANS(-$C278+Графики!$B$5)),"")</f>
        <v>1017.2299777074554</v>
      </c>
      <c r="CA278" s="29">
        <v>-0.41666257813977625</v>
      </c>
      <c r="CB278" s="25">
        <v>0.4306034068479937</v>
      </c>
      <c r="CC278" s="25">
        <v>0.20697247387398784</v>
      </c>
      <c r="CD278" s="25">
        <v>-0.14606754652722825</v>
      </c>
      <c r="CE278" s="18">
        <f t="shared" si="503"/>
        <v>7.3937231718179435</v>
      </c>
      <c r="CF278" s="18">
        <f t="shared" si="504"/>
        <v>-3.0808504999132311</v>
      </c>
      <c r="CG278" s="18">
        <f>IF(ISNUMBER(CE278),CG277+CE278*0.5,IF(ISNUMBER(CE479),0,""))</f>
        <v>866.31402210809972</v>
      </c>
      <c r="CH278" s="18">
        <f>IF(ISNUMBER(CF278),CH277+CF278*0.5,IF(ISNUMBER(CF479),0,""))</f>
        <v>1026.5324898881784</v>
      </c>
      <c r="CI278" s="18">
        <f>IF(ISNUMBER(CG278), CG278*COS(RADIANS(-$C278+Графики!$B$3))+CH278*SIN(RADIANS(-$C278+Графики!$B$3)),"")</f>
        <v>866.31402210809972</v>
      </c>
      <c r="CJ278" s="19">
        <f>IF(ISNUMBER(CG278), CG278*COS(RADIANS(-$C278+Графики!$B$5))+CH278*SIN(RADIANS(-$C278+Графики!$B$5)),"")</f>
        <v>1026.5324898881784</v>
      </c>
      <c r="CK278" s="24">
        <v>-0.50063820987413854</v>
      </c>
      <c r="CL278" s="25">
        <v>0.4665847964167481</v>
      </c>
      <c r="CM278" s="25">
        <v>0.10200069196121103</v>
      </c>
      <c r="CN278" s="25">
        <v>-0.19200034111816378</v>
      </c>
      <c r="CO278" s="18">
        <f t="shared" si="505"/>
        <v>8.4405128069974822</v>
      </c>
      <c r="CP278" s="18">
        <f t="shared" si="506"/>
        <v>-2.5656402010163628</v>
      </c>
      <c r="CQ278" s="18">
        <f>IF(ISNUMBER(CO278),CQ277+CO278*0.5,IF(ISNUMBER(CO479),0,""))</f>
        <v>859.82305558893438</v>
      </c>
      <c r="CR278" s="18">
        <f>IF(ISNUMBER(CP278),CR277+CP278*0.5,IF(ISNUMBER(CP479),0,""))</f>
        <v>1021.0819853324077</v>
      </c>
      <c r="CS278" s="18">
        <f>IF(ISNUMBER(CQ278), CQ278*COS(RADIANS(-$C278+Графики!$B$3))+CR278*SIN(RADIANS(-$C278+Графики!$B$3)),"")</f>
        <v>859.82305558893438</v>
      </c>
      <c r="CT278" s="19">
        <f>IF(ISNUMBER(CQ278), CQ278*COS(RADIANS(-$C278+Графики!$B$5))+CR278*SIN(RADIANS(-$C278+Графики!$B$5)),"")</f>
        <v>1021.0819853324077</v>
      </c>
      <c r="CU278" s="24">
        <v>-0.37354464085140793</v>
      </c>
      <c r="CV278" s="25">
        <v>0.36876145587337494</v>
      </c>
      <c r="CW278" s="25">
        <v>0.21495513431501753</v>
      </c>
      <c r="CX278" s="25">
        <v>-0.1733344722524186</v>
      </c>
      <c r="CY278" s="18">
        <f t="shared" si="507"/>
        <v>6.4777974184779232</v>
      </c>
      <c r="CZ278" s="18">
        <f t="shared" si="508"/>
        <v>-3.3884595587150081</v>
      </c>
      <c r="DA278" s="18">
        <f>IF(ISNUMBER(CY278),DA277+CY278*0.5,IF(ISNUMBER(CY479),0,""))</f>
        <v>856.9425650627087</v>
      </c>
      <c r="DB278" s="18">
        <f>IF(ISNUMBER(CZ278),DB277+CZ278*0.5,IF(ISNUMBER(CZ479),0,""))</f>
        <v>1020.4725200513549</v>
      </c>
      <c r="DC278" s="18">
        <f>IF(ISNUMBER(DA278), DA278*COS(RADIANS(-$C278+Графики!$B$3))+DB278*SIN(RADIANS(-$C278+Графики!$B$3)),"")</f>
        <v>856.9425650627087</v>
      </c>
      <c r="DD278" s="19">
        <f>IF(ISNUMBER(DA278), DA278*COS(RADIANS(-$C278+Графики!$B$5))+DB278*SIN(RADIANS(-$C278+Графики!$B$5)),"")</f>
        <v>1020.4725200513549</v>
      </c>
      <c r="DE278" s="24">
        <v>-0.47934087131540248</v>
      </c>
      <c r="DF278" s="25">
        <v>0.44011485498232317</v>
      </c>
      <c r="DG278" s="25">
        <v>0.19378127495048678</v>
      </c>
      <c r="DH278" s="25">
        <v>-0.15209438603152192</v>
      </c>
      <c r="DI278" s="18">
        <f t="shared" si="509"/>
        <v>8.023678779312057</v>
      </c>
      <c r="DJ278" s="18">
        <f t="shared" si="510"/>
        <v>-3.0183299603152505</v>
      </c>
      <c r="DK278" s="18">
        <f>IF(ISNUMBER(DI278),DK277+DI278*0.5,IF(ISNUMBER(DI479),0,""))</f>
        <v>846.78252811027971</v>
      </c>
      <c r="DL278" s="18">
        <f>IF(ISNUMBER(DJ278),DL277+DJ278*0.5,IF(ISNUMBER(DJ479),0,""))</f>
        <v>1019.7541336080643</v>
      </c>
      <c r="DM278" s="18">
        <f>IF(ISNUMBER(DK278), DK278*COS(RADIANS(-$C278+Графики!$B$3))+DL278*SIN(RADIANS(-$C278+Графики!$B$3)),"")</f>
        <v>846.78252811027971</v>
      </c>
      <c r="DN278" s="19">
        <f>IF(ISNUMBER(DK278), DK278*COS(RADIANS(-$C278+Графики!$B$5))+DL278*SIN(RADIANS(-$C278+Графики!$B$5)),"")</f>
        <v>1019.7541336080643</v>
      </c>
      <c r="DO278" s="24">
        <v>-0.40963514373500387</v>
      </c>
      <c r="DP278" s="25">
        <v>0.34631527257428141</v>
      </c>
      <c r="DQ278" s="25">
        <v>0.14637217145454376</v>
      </c>
      <c r="DR278" s="25">
        <v>-0.18561974139166501</v>
      </c>
      <c r="DS278" s="18">
        <f t="shared" si="511"/>
        <v>6.596864024541488</v>
      </c>
      <c r="DT278" s="18">
        <f t="shared" si="512"/>
        <v>-2.8971719316119935</v>
      </c>
      <c r="DU278" s="18">
        <f>IF(ISNUMBER(DS278),DU277+DS278*0.5,IF(ISNUMBER(DS479),0,""))</f>
        <v>866.4920427836106</v>
      </c>
      <c r="DV278" s="18">
        <f>IF(ISNUMBER(DT278),DV277+DT278*0.5,IF(ISNUMBER(DT479),0,""))</f>
        <v>1017.892283048447</v>
      </c>
      <c r="DW278" s="18">
        <f>IF(ISNUMBER(DU278), DU278*COS(RADIANS(-$C278+Графики!$B$3))+DV278*SIN(RADIANS(-$C278+Графики!$B$3)),"")</f>
        <v>866.4920427836106</v>
      </c>
      <c r="DX278" s="19">
        <f>IF(ISNUMBER(DU278), DU278*COS(RADIANS(-$C278+Графики!$B$5))+DV278*SIN(RADIANS(-$C278+Графики!$B$5)),"")</f>
        <v>1017.892283048447</v>
      </c>
      <c r="DY278" s="24">
        <v>-0.35700901387491712</v>
      </c>
      <c r="DZ278" s="25">
        <v>0.45714248765499943</v>
      </c>
      <c r="EA278" s="25">
        <v>0.18351367320847864</v>
      </c>
      <c r="EB278" s="25">
        <v>-8.5889733185892991E-2</v>
      </c>
      <c r="EC278" s="18">
        <f t="shared" si="513"/>
        <v>7.1047523828212622</v>
      </c>
      <c r="ED278" s="18">
        <f t="shared" si="514"/>
        <v>-2.3509860631266029</v>
      </c>
      <c r="EE278" s="18">
        <f>IF(ISNUMBER(EC278),EE277+EC278*0.5,IF(ISNUMBER(EC479),0,""))</f>
        <v>854.29596808150109</v>
      </c>
      <c r="EF278" s="18">
        <f>IF(ISNUMBER(ED278),EF277+ED278*0.5,IF(ISNUMBER(ED479),0,""))</f>
        <v>1013.5592875807085</v>
      </c>
      <c r="EG278" s="18">
        <f>IF(ISNUMBER(EE278), EE278*COS(RADIANS(-$C278+Графики!$B$3))+EF278*SIN(RADIANS(-$C278+Графики!$B$3)),"")</f>
        <v>854.29596808150109</v>
      </c>
      <c r="EH278" s="19">
        <f>IF(ISNUMBER(EE278), EE278*COS(RADIANS(-$C278+Графики!$B$5))+EF278*SIN(RADIANS(-$C278+Графики!$B$5)),"")</f>
        <v>1013.5592875807085</v>
      </c>
      <c r="EI278" s="24">
        <v>-0.33472997618635636</v>
      </c>
      <c r="EJ278" s="25">
        <v>0.47328313025682367</v>
      </c>
      <c r="EK278" s="25">
        <v>0.12080221132644023</v>
      </c>
      <c r="EL278" s="25">
        <v>-0.22300519814877967</v>
      </c>
      <c r="EM278" s="18">
        <f t="shared" si="515"/>
        <v>7.0511861221240437</v>
      </c>
      <c r="EN278" s="18">
        <f t="shared" si="516"/>
        <v>-3.0002811427639737</v>
      </c>
      <c r="EO278" s="18">
        <f>IF(ISNUMBER(EM278),EO277+EM278*0.5,IF(ISNUMBER(EM479),0,""))</f>
        <v>859.16420447737619</v>
      </c>
      <c r="EP278" s="18">
        <f>IF(ISNUMBER(EN278),EP277+EN278*0.5,IF(ISNUMBER(EN479),0,""))</f>
        <v>1020.0279848774038</v>
      </c>
      <c r="EQ278" s="18">
        <f>IF(ISNUMBER(EO278), EO278*COS(RADIANS(-$C278+Графики!$B$3))+EP278*SIN(RADIANS(-$C278+Графики!$B$3)),"")</f>
        <v>859.16420447737619</v>
      </c>
      <c r="ER278" s="19">
        <f>IF(ISNUMBER(EO278), EO278*COS(RADIANS(-$C278+Графики!$B$5))+EP278*SIN(RADIANS(-$C278+Графики!$B$5)),"")</f>
        <v>1020.0279848774038</v>
      </c>
      <c r="ES278" s="24">
        <v>-0.48278058643658173</v>
      </c>
      <c r="ET278" s="25">
        <v>0.41217751946751213</v>
      </c>
      <c r="EU278" s="25">
        <v>0.16090396190217685</v>
      </c>
      <c r="EV278" s="25">
        <v>-7.2296132809494179E-2</v>
      </c>
      <c r="EW278" s="18">
        <f t="shared" si="517"/>
        <v>7.8099034118955748</v>
      </c>
      <c r="EX278" s="18">
        <f t="shared" si="518"/>
        <v>-2.0350533296621127</v>
      </c>
      <c r="EY278" s="18">
        <f>IF(ISNUMBER(EW278),EY277+EW278*0.5,IF(ISNUMBER(EW479),0,""))</f>
        <v>844.92185540265893</v>
      </c>
      <c r="EZ278" s="18">
        <f>IF(ISNUMBER(EX278),EZ277+EX278*0.5,IF(ISNUMBER(EX479),0,""))</f>
        <v>1019.1986410523415</v>
      </c>
      <c r="FA278" s="18">
        <f>IF(ISNUMBER(EY278), EY278*COS(RADIANS(-$C278+Графики!$B$3))+EZ278*SIN(RADIANS(-$C278+Графики!$B$3)),"")</f>
        <v>844.92185540265893</v>
      </c>
      <c r="FB278" s="19">
        <f>IF(ISNUMBER(EY278), EY278*COS(RADIANS(-$C278+Графики!$B$5))+EZ278*SIN(RADIANS(-$C278+Графики!$B$5)),"")</f>
        <v>1019.1986410523415</v>
      </c>
      <c r="FC278" s="24">
        <v>-0.37797490838984682</v>
      </c>
      <c r="FD278" s="25">
        <v>0.51618092354821432</v>
      </c>
      <c r="FE278" s="25">
        <v>0.12361945652491721</v>
      </c>
      <c r="FF278" s="25">
        <v>-0.1698246878632341</v>
      </c>
      <c r="FG278" s="18">
        <f t="shared" si="519"/>
        <v>7.8029024641188096</v>
      </c>
      <c r="FH278" s="18">
        <f t="shared" si="520"/>
        <v>-2.5607804463663686</v>
      </c>
      <c r="FI278" s="18">
        <f>IF(ISNUMBER(FG278),FI277+FG278*0.5,IF(ISNUMBER(FG479),0,""))</f>
        <v>854.99726976879072</v>
      </c>
      <c r="FJ278" s="18">
        <f>IF(ISNUMBER(FH278),FJ277+FH278*0.5,IF(ISNUMBER(FH479),0,""))</f>
        <v>1019.5045120505077</v>
      </c>
      <c r="FK278" s="18">
        <f>IF(ISNUMBER(FI278), FI278*COS(RADIANS(-$C278+Графики!$B$3))+FJ278*SIN(RADIANS(-$C278+Графики!$B$3)),"")</f>
        <v>854.99726976879072</v>
      </c>
      <c r="FL278" s="19">
        <f>IF(ISNUMBER(FI278), FI278*COS(RADIANS(-$C278+Графики!$B$5))+FJ278*SIN(RADIANS(-$C278+Графики!$B$5)),"")</f>
        <v>1019.5045120505077</v>
      </c>
      <c r="FM278" s="24">
        <v>-0.51722575308380481</v>
      </c>
      <c r="FN278" s="25">
        <v>0.33290799167109719</v>
      </c>
      <c r="FO278" s="25">
        <v>7.6198603570891144E-2</v>
      </c>
      <c r="FP278" s="25">
        <v>-0.16887438137399743</v>
      </c>
      <c r="FQ278" s="18">
        <f t="shared" si="521"/>
        <v>7.4187484104890853</v>
      </c>
      <c r="FR278" s="18">
        <f t="shared" si="522"/>
        <v>-2.1386636171535165</v>
      </c>
      <c r="FS278" s="18">
        <f>IF(ISNUMBER(FQ278),FS277+FQ278*0.5,IF(ISNUMBER(FQ479),0,""))</f>
        <v>863.337696534928</v>
      </c>
      <c r="FT278" s="18">
        <f>IF(ISNUMBER(FR278),FT277+FR278*0.5,IF(ISNUMBER(FR479),0,""))</f>
        <v>1015.6930701611042</v>
      </c>
      <c r="FU278" s="18">
        <f>IF(ISNUMBER(FS278), FS278*COS(RADIANS(-$C278+Графики!$B$3))+FT278*SIN(RADIANS(-$C278+Графики!$B$3)),"")</f>
        <v>863.337696534928</v>
      </c>
      <c r="FV278" s="19">
        <f>IF(ISNUMBER(FS278), FS278*COS(RADIANS(-$C278+Графики!$B$5))+FT278*SIN(RADIANS(-$C278+Графики!$B$5)),"")</f>
        <v>1015.6930701611042</v>
      </c>
      <c r="FW278" s="24">
        <v>-0.35020358394416973</v>
      </c>
      <c r="FX278" s="25">
        <v>0.34759543576276264</v>
      </c>
      <c r="FY278" s="25">
        <v>9.406154826307514E-2</v>
      </c>
      <c r="FZ278" s="25">
        <v>-0.18676707120729663</v>
      </c>
      <c r="GA278" s="18">
        <f t="shared" si="523"/>
        <v>6.0894075714728597</v>
      </c>
      <c r="GB278" s="18">
        <f t="shared" si="524"/>
        <v>-2.4506895686965069</v>
      </c>
      <c r="GC278" s="18">
        <f>IF(ISNUMBER(GA278),GC277+GA278*0.5,IF(ISNUMBER(GA479),0,""))</f>
        <v>863.2495225957091</v>
      </c>
      <c r="GD278" s="18">
        <f>IF(ISNUMBER(GB278),GD277+GB278*0.5,IF(ISNUMBER(GB479),0,""))</f>
        <v>1002.3853997246769</v>
      </c>
      <c r="GE278" s="18">
        <f>IF(ISNUMBER(GC278), GC278*COS(RADIANS(-$C278+Графики!$B$3))+GD278*SIN(RADIANS(-$C278+Графики!$B$3)),"")</f>
        <v>863.2495225957091</v>
      </c>
      <c r="GF278" s="19">
        <f>IF(ISNUMBER(GC278), GC278*COS(RADIANS(-$C278+Графики!$B$5))+GD278*SIN(RADIANS(-$C278+Графики!$B$5)),"")</f>
        <v>1002.3853997246769</v>
      </c>
      <c r="GG278" s="24">
        <v>-0.48315929688428205</v>
      </c>
      <c r="GH278" s="25">
        <v>0.46709428729675229</v>
      </c>
      <c r="GI278" s="25">
        <v>0.17623345466784954</v>
      </c>
      <c r="GJ278" s="25">
        <v>-0.2210120153677004</v>
      </c>
      <c r="GK278" s="18">
        <f t="shared" si="525"/>
        <v>8.2924318460912207</v>
      </c>
      <c r="GL278" s="18">
        <f t="shared" si="526"/>
        <v>-3.4666137520518778</v>
      </c>
      <c r="GM278" s="18">
        <f>IF(ISNUMBER(GK278),GM277+GK278*0.5,IF(ISNUMBER(GK479),0,""))</f>
        <v>863.58239154339333</v>
      </c>
      <c r="GN278" s="18">
        <f>IF(ISNUMBER(GL278),GN277+GL278*0.5,IF(ISNUMBER(GL479),0,""))</f>
        <v>1018.652667882149</v>
      </c>
      <c r="GO278" s="18">
        <f>IF(ISNUMBER(GM278), GM278*COS(RADIANS(-$C278+Графики!$B$3))+GN278*SIN(RADIANS(-$C278+Графики!$B$3)),"")</f>
        <v>863.58239154339333</v>
      </c>
      <c r="GP278" s="19">
        <f>IF(ISNUMBER(GM278), GM278*COS(RADIANS(-$C278+Графики!$B$5))+GN278*SIN(RADIANS(-$C278+Графики!$B$5)),"")</f>
        <v>1018.652667882149</v>
      </c>
      <c r="GQ278" s="24">
        <v>-0.46711832923089847</v>
      </c>
      <c r="GR278" s="25">
        <v>0.50093646929426383</v>
      </c>
      <c r="GS278" s="25">
        <v>0.11113389677659732</v>
      </c>
      <c r="GT278" s="25">
        <v>-8.5108683274014774E-2</v>
      </c>
      <c r="GU278" s="18">
        <f t="shared" si="527"/>
        <v>8.4477713047956655</v>
      </c>
      <c r="GV278" s="18">
        <f t="shared" si="528"/>
        <v>-1.7125387401589778</v>
      </c>
      <c r="GW278" s="18">
        <f>IF(ISNUMBER(GU278),GW277+GU278*0.5,IF(ISNUMBER(GU479),0,""))</f>
        <v>857.04178432661081</v>
      </c>
      <c r="GX278" s="18">
        <f>IF(ISNUMBER(GV278),GX277+GV278*0.5,IF(ISNUMBER(GV479),0,""))</f>
        <v>1020.6461720809373</v>
      </c>
      <c r="GY278" s="18">
        <f>IF(ISNUMBER(GW278), GW278*COS(RADIANS(-$C278+Графики!$B$3))+GX278*SIN(RADIANS(-$C278+Графики!$B$3)),"")</f>
        <v>857.04178432661081</v>
      </c>
      <c r="GZ278" s="19">
        <f>IF(ISNUMBER(GW278), GW278*COS(RADIANS(-$C278+Графики!$B$5))+GX278*SIN(RADIANS(-$C278+Графики!$B$5)),"")</f>
        <v>1020.6461720809373</v>
      </c>
      <c r="HA278" s="24">
        <v>-0.51478980137004515</v>
      </c>
      <c r="HB278" s="25">
        <v>0.33631166532819556</v>
      </c>
      <c r="HC278" s="25">
        <v>0.11524049115512389</v>
      </c>
      <c r="HD278" s="25">
        <v>-0.1773391883393598</v>
      </c>
      <c r="HE278" s="18">
        <f t="shared" si="529"/>
        <v>7.4271931449024509</v>
      </c>
      <c r="HF278" s="18">
        <f t="shared" si="530"/>
        <v>-2.5532365916972708</v>
      </c>
      <c r="HG278" s="18">
        <f>IF(ISNUMBER(HE278),HG277+HE278*0.5,IF(ISNUMBER(HE479),0,""))</f>
        <v>862.71569665046559</v>
      </c>
      <c r="HH278" s="18">
        <f>IF(ISNUMBER(HF278),HH277+HF278*0.5,IF(ISNUMBER(HF479),0,""))</f>
        <v>1009.9993889700706</v>
      </c>
      <c r="HI278" s="18">
        <f>IF(ISNUMBER(HG278), HG278*COS(RADIANS(-$C278+Графики!$B$3))+HH278*SIN(RADIANS(-$C278+Графики!$B$3)),"")</f>
        <v>862.71569665046559</v>
      </c>
      <c r="HJ278" s="19">
        <f>IF(ISNUMBER(HG278), HG278*COS(RADIANS(-$C278+Графики!$B$5))+HH278*SIN(RADIANS(-$C278+Графики!$B$5)),"")</f>
        <v>1009.9993889700706</v>
      </c>
      <c r="HK278" s="24">
        <v>-0.36713848844403663</v>
      </c>
      <c r="HL278" s="25">
        <v>0.43247647978499171</v>
      </c>
      <c r="HM278" s="25">
        <v>0.18458254983642483</v>
      </c>
      <c r="HN278" s="25">
        <v>-0.20140172095872863</v>
      </c>
      <c r="HO278" s="18">
        <f t="shared" si="531"/>
        <v>6.9779003437397389</v>
      </c>
      <c r="HP278" s="18">
        <f t="shared" si="532"/>
        <v>-3.368341823728962</v>
      </c>
      <c r="HQ278" s="18">
        <f>IF(ISNUMBER(HO278),HQ277+HO278*0.5,IF(ISNUMBER(HO479),0,""))</f>
        <v>858.49346046594724</v>
      </c>
      <c r="HR278" s="18">
        <f>IF(ISNUMBER(HP278),HR277+HP278*0.5,IF(ISNUMBER(HP479),0,""))</f>
        <v>1026.9740098046384</v>
      </c>
      <c r="HS278" s="18">
        <f>IF(ISNUMBER(HQ278), HQ278*COS(RADIANS(-$C278+Графики!$B$3))+HR278*SIN(RADIANS(-$C278+Графики!$B$3)),"")</f>
        <v>858.49346046594724</v>
      </c>
      <c r="HT278" s="19">
        <f>IF(ISNUMBER(HQ278), HQ278*COS(RADIANS(-$C278+Графики!$B$5))+HR278*SIN(RADIANS(-$C278+Графики!$B$5)),"")</f>
        <v>1026.9740098046384</v>
      </c>
      <c r="HU278" s="24">
        <v>-0.50810171035505169</v>
      </c>
      <c r="HV278" s="25">
        <v>0.4314991468447027</v>
      </c>
      <c r="HW278" s="25">
        <v>7.3854522372759912E-2</v>
      </c>
      <c r="HX278" s="25">
        <v>-0.11700332368668617</v>
      </c>
      <c r="HY278" s="18">
        <f t="shared" si="533"/>
        <v>8.1994724266378345</v>
      </c>
      <c r="HZ278" s="18">
        <f t="shared" si="534"/>
        <v>-1.6655481384474791</v>
      </c>
      <c r="IA278" s="18">
        <f>IF(ISNUMBER(HY278),IA277+HY278*0.5,IF(ISNUMBER(HY479),0,""))</f>
        <v>858.89032516433792</v>
      </c>
      <c r="IB278" s="18">
        <f>IF(ISNUMBER(HZ278),IB277+HZ278*0.5,IF(ISNUMBER(HZ479),0,""))</f>
        <v>1006.4509493711793</v>
      </c>
      <c r="IC278" s="18">
        <f>IF(ISNUMBER(IA278), IA278*COS(RADIANS(-$C278+Графики!$B$3))+IB278*SIN(RADIANS(-$C278+Графики!$B$3)),"")</f>
        <v>858.89032516433792</v>
      </c>
      <c r="ID278" s="19">
        <f>IF(ISNUMBER(IA278), IA278*COS(RADIANS(-$C278+Графики!$B$5))+IB278*SIN(RADIANS(-$C278+Графики!$B$5)),"")</f>
        <v>1006.4509493711793</v>
      </c>
      <c r="IE278" s="24">
        <v>-0.3461918406516139</v>
      </c>
      <c r="IF278" s="25">
        <v>0.45934266512462096</v>
      </c>
      <c r="IG278" s="25">
        <v>0.19086804971619523</v>
      </c>
      <c r="IH278" s="25">
        <v>-0.1341996387870299</v>
      </c>
      <c r="II278" s="18">
        <f t="shared" si="535"/>
        <v>7.0295567869530258</v>
      </c>
      <c r="IJ278" s="18">
        <f t="shared" si="536"/>
        <v>-2.8367469234871727</v>
      </c>
      <c r="IK278" s="18">
        <f>IF(ISNUMBER(II278),IK277+II278*0.5,IF(ISNUMBER(II479),0,""))</f>
        <v>853.94025327441716</v>
      </c>
      <c r="IL278" s="18">
        <f>IF(ISNUMBER(IJ278),IL277+IJ278*0.5,IF(ISNUMBER(IJ479),0,""))</f>
        <v>1011.1253072570103</v>
      </c>
      <c r="IM278" s="18">
        <f>IF(ISNUMBER(IK278), IK278*COS(RADIANS(-$C278+Графики!$B$3))+IL278*SIN(RADIANS(-$C278+Графики!$B$3)),"")</f>
        <v>853.94025327441716</v>
      </c>
      <c r="IN278" s="19">
        <f>IF(ISNUMBER(IK278), IK278*COS(RADIANS(-$C278+Графики!$B$5))+IL278*SIN(RADIANS(-$C278+Графики!$B$5)),"")</f>
        <v>1011.1253072570103</v>
      </c>
      <c r="IO278" s="24">
        <v>-0.39097245675840819</v>
      </c>
      <c r="IP278" s="25">
        <v>0.39338874989037997</v>
      </c>
      <c r="IQ278" s="25">
        <v>8.550614198423187E-2</v>
      </c>
      <c r="IR278" s="25">
        <v>-0.14541882040776272</v>
      </c>
      <c r="IS278" s="18">
        <f t="shared" si="537"/>
        <v>6.8447893416430485</v>
      </c>
      <c r="IT278" s="18">
        <f t="shared" si="538"/>
        <v>-2.0151990954265786</v>
      </c>
      <c r="IU278" s="18">
        <f>IF(ISNUMBER(IS278),IU277+IS278*0.5,IF(ISNUMBER(IS479),0,""))</f>
        <v>849.8734659265765</v>
      </c>
      <c r="IV278" s="18">
        <f>IF(ISNUMBER(IT278),IV277+IT278*0.5,IF(ISNUMBER(IT479),0,""))</f>
        <v>1017.6547359922503</v>
      </c>
      <c r="IW278" s="18">
        <f>IF(ISNUMBER(IU278), IU278*COS(RADIANS(-$C278+Графики!$B$3))+IV278*SIN(RADIANS(-$C278+Графики!$B$3)),"")</f>
        <v>849.8734659265765</v>
      </c>
      <c r="IX278" s="19">
        <f>IF(ISNUMBER(IU278), IU278*COS(RADIANS(-$C278+Графики!$B$5))+IV278*SIN(RADIANS(-$C278+Графики!$B$5)),"")</f>
        <v>1017.6547359922503</v>
      </c>
    </row>
    <row r="279" spans="1:258" s="88" customFormat="1" x14ac:dyDescent="0.25">
      <c r="A279" s="44">
        <v>279</v>
      </c>
      <c r="B279" s="50">
        <v>0</v>
      </c>
      <c r="C279" s="11">
        <f>IF(Графики!$A$7="Расчитывать с учетом закручивания скважины",B279,0)</f>
        <v>0</v>
      </c>
      <c r="D279" s="47">
        <v>138</v>
      </c>
      <c r="E279" s="34">
        <f>IF(ISNUMBER(INDEX($I$1:$IX$303,$A279,E$1) ),INDEX($I$1:$IX$303,$A279,E$1),0)</f>
        <v>14.494698552047623</v>
      </c>
      <c r="F279" s="35">
        <f>IF(ISNUMBER(INDEX($I$1:$IX$303,$A279,F$1) ),INDEX($I$1:$IX$303,$A279,F$1),0)</f>
        <v>-1.8861080153996128</v>
      </c>
      <c r="G279" s="35">
        <f>IF(ISNUMBER(INDEX($I$1:$IX$303,$A279,G$1) ),INDEX($I$1:$IX$303,$A279,G$1)-$G$305,0)</f>
        <v>-115.41737279964786</v>
      </c>
      <c r="H279" s="36">
        <f>IF(ISNUMBER(INDEX($I$1:$IX$303,$A279,H$1) ),INDEX($I$1:$IX$303,$A279,H$1)-$H$305,0)</f>
        <v>-132.407564278363</v>
      </c>
      <c r="I279" s="29">
        <v>-0.84239337257082758</v>
      </c>
      <c r="J279" s="25">
        <v>0.81863489823037672</v>
      </c>
      <c r="K279" s="25">
        <v>0.10973284488909124</v>
      </c>
      <c r="L279" s="25">
        <v>-0.1063993412323222</v>
      </c>
      <c r="M279" s="18">
        <f t="shared" si="489"/>
        <v>14.494698552047623</v>
      </c>
      <c r="N279" s="18">
        <f t="shared" si="490"/>
        <v>-1.8861080153996128</v>
      </c>
      <c r="O279" s="18">
        <f>IF(ISNUMBER(M279),O278+M279*0.5,IF(ISNUMBER(M480),0,""))</f>
        <v>862.49878308976679</v>
      </c>
      <c r="P279" s="18">
        <f>IF(ISNUMBER(N279),P278+N279*0.5,IF(ISNUMBER(N480),0,""))</f>
        <v>1023.0220992056745</v>
      </c>
      <c r="Q279" s="18">
        <f>IF(ISNUMBER(O279), O279*COS(RADIANS(-$C279+Графики!$B$3))+P279*SIN(RADIANS(-$C279+Графики!$B$3)),"")</f>
        <v>862.49878308976679</v>
      </c>
      <c r="R279" s="19">
        <f>IF(ISNUMBER(O279), O279*COS(RADIANS(-$C279+Графики!$B$5))+P279*SIN(RADIANS(-$C279+Графики!$B$5)),"")</f>
        <v>1023.0220992056745</v>
      </c>
      <c r="S279" s="29">
        <v>-0.87482589685256829</v>
      </c>
      <c r="T279" s="25">
        <v>0.7966624260833679</v>
      </c>
      <c r="U279" s="25">
        <v>-3.696531280418236E-2</v>
      </c>
      <c r="V279" s="25">
        <v>-2.7031000064077021E-2</v>
      </c>
      <c r="W279" s="18">
        <f t="shared" si="491"/>
        <v>14.585970076953178</v>
      </c>
      <c r="X279" s="18">
        <f t="shared" si="492"/>
        <v>8.6693233010235307E-2</v>
      </c>
      <c r="Y279" s="18">
        <f>IF(ISNUMBER(W279),Y278+W279*0.5,IF(ISNUMBER(W480),0,""))</f>
        <v>864.07912579070489</v>
      </c>
      <c r="Z279" s="18">
        <f>IF(ISNUMBER(X279),Z278+X279*0.5,IF(ISNUMBER(X480),0,""))</f>
        <v>1023.7133659797466</v>
      </c>
      <c r="AA279" s="18">
        <f>IF(ISNUMBER(Y279), Y279*COS(RADIANS(-$C279+Графики!$B$3))+Z279*SIN(RADIANS(-$C279+Графики!$B$3)),"")</f>
        <v>864.07912579070489</v>
      </c>
      <c r="AB279" s="18">
        <f>IF(ISNUMBER(Y279), Y279*COS(RADIANS(-$C279+Графики!$B$5))+Z279*SIN(RADIANS(-$C279+Графики!$B$5)),"")</f>
        <v>1023.7133659797466</v>
      </c>
      <c r="AC279" s="24">
        <v>-0.82059809659575422</v>
      </c>
      <c r="AD279" s="25">
        <v>0.91271706978840295</v>
      </c>
      <c r="AE279" s="25">
        <v>-4.8349542002541705E-2</v>
      </c>
      <c r="AF279" s="25">
        <v>-3.9505695598355595E-2</v>
      </c>
      <c r="AG279" s="18">
        <f t="shared" si="493"/>
        <v>15.1254515230344</v>
      </c>
      <c r="AH279" s="18">
        <f t="shared" si="494"/>
        <v>7.7177119070239331E-2</v>
      </c>
      <c r="AI279" s="18">
        <f>IF(ISNUMBER(AG279),AI278+AG279*0.5,IF(ISNUMBER(AG480),0,""))</f>
        <v>860.21839677374328</v>
      </c>
      <c r="AJ279" s="18">
        <f>IF(ISNUMBER(AH279),AJ278+AH279*0.5,IF(ISNUMBER(AH480),0,""))</f>
        <v>1020.3312047854045</v>
      </c>
      <c r="AK279" s="18">
        <f>IF(ISNUMBER(AI279), AI279*COS(RADIANS(-$C279+Графики!$B$3))+AJ279*SIN(RADIANS(-$C279+Графики!$B$3)),"")</f>
        <v>860.21839677374328</v>
      </c>
      <c r="AL279" s="19">
        <f>IF(ISNUMBER(AI279), AI279*COS(RADIANS(-$C279+Графики!$B$5))+AJ279*SIN(RADIANS(-$C279+Графики!$B$5)),"")</f>
        <v>1020.3312047854045</v>
      </c>
      <c r="AM279" s="24">
        <v>-0.83473507460379937</v>
      </c>
      <c r="AN279" s="25">
        <v>0.92781872306535551</v>
      </c>
      <c r="AO279" s="25">
        <v>-5.3613289100672951E-2</v>
      </c>
      <c r="AP279" s="25">
        <v>-2.3582563897720177E-2</v>
      </c>
      <c r="AQ279" s="18">
        <f t="shared" si="495"/>
        <v>15.3805770314704</v>
      </c>
      <c r="AR279" s="18">
        <f t="shared" si="496"/>
        <v>0.26206751277681162</v>
      </c>
      <c r="AS279" s="18">
        <f>IF(ISNUMBER(AQ279),AS278+AQ279*0.5,IF(ISNUMBER(AQ480),0,""))</f>
        <v>855.17071347686976</v>
      </c>
      <c r="AT279" s="18">
        <f>IF(ISNUMBER(AR279),AT278+AR279*0.5,IF(ISNUMBER(AR480),0,""))</f>
        <v>1013.5554662246209</v>
      </c>
      <c r="AU279" s="18">
        <f>IF(ISNUMBER(AS279), AS279*COS(RADIANS(-$C279+Графики!$B$3))+AT279*SIN(RADIANS(-$C279+Графики!$B$3)),"")</f>
        <v>855.17071347686976</v>
      </c>
      <c r="AV279" s="19">
        <f>IF(ISNUMBER(AS279), AS279*COS(RADIANS(-$C279+Графики!$B$5))+AT279*SIN(RADIANS(-$C279+Графики!$B$5)),"")</f>
        <v>1013.5554662246209</v>
      </c>
      <c r="AW279" s="24">
        <v>-0.95792590209594386</v>
      </c>
      <c r="AX279" s="25">
        <v>0.75865027212062341</v>
      </c>
      <c r="AY279" s="25">
        <v>0.13634433336302876</v>
      </c>
      <c r="AZ279" s="25">
        <v>3.4437417281474675E-2</v>
      </c>
      <c r="BA279" s="18">
        <f t="shared" si="497"/>
        <v>14.979392809238403</v>
      </c>
      <c r="BB279" s="18">
        <f t="shared" si="498"/>
        <v>-0.88930549086830923</v>
      </c>
      <c r="BC279" s="18">
        <f>IF(ISNUMBER(BA279),BC278+BA279*0.5,IF(ISNUMBER(BA480),0,""))</f>
        <v>852.6081302167521</v>
      </c>
      <c r="BD279" s="18">
        <f>IF(ISNUMBER(BB279),BD278+BB279*0.5,IF(ISNUMBER(BB480),0,""))</f>
        <v>1016.326140316028</v>
      </c>
      <c r="BE279" s="18">
        <f>IF(ISNUMBER(BC279), BC279*COS(RADIANS(-$C279+Графики!$B$3))+BD279*SIN(RADIANS(-$C279+Графики!$B$3)),"")</f>
        <v>852.6081302167521</v>
      </c>
      <c r="BF279" s="19">
        <f>IF(ISNUMBER(BC279), BC279*COS(RADIANS(-$C279+Графики!$B$5))+BD279*SIN(RADIANS(-$C279+Графики!$B$5)),"")</f>
        <v>1016.326140316028</v>
      </c>
      <c r="BG279" s="24">
        <v>-0.77853613019332102</v>
      </c>
      <c r="BH279" s="25">
        <v>0.78855158913535961</v>
      </c>
      <c r="BI279" s="25">
        <v>4.5170362370687889E-2</v>
      </c>
      <c r="BJ279" s="25">
        <v>-0.14575747466288425</v>
      </c>
      <c r="BK279" s="18">
        <f t="shared" si="499"/>
        <v>13.674993932636314</v>
      </c>
      <c r="BL279" s="18">
        <f t="shared" si="500"/>
        <v>-1.6661589240725807</v>
      </c>
      <c r="BM279" s="18">
        <f>IF(ISNUMBER(BK279),BM278+BK279*0.5,IF(ISNUMBER(BK480),0,""))</f>
        <v>861.13274850391383</v>
      </c>
      <c r="BN279" s="18">
        <f>IF(ISNUMBER(BL279),BN278+BL279*0.5,IF(ISNUMBER(BL480),0,""))</f>
        <v>1003.4733222356667</v>
      </c>
      <c r="BO279" s="18">
        <f>IF(ISNUMBER(BM279), BM279*COS(RADIANS(-$C279+Графики!$B$3))+BN279*SIN(RADIANS(-$C279+Графики!$B$3)),"")</f>
        <v>861.13274850391383</v>
      </c>
      <c r="BP279" s="19">
        <f>IF(ISNUMBER(BM279), BM279*COS(RADIANS(-$C279+Графики!$B$5))+BN279*SIN(RADIANS(-$C279+Графики!$B$5)),"")</f>
        <v>1003.4733222356667</v>
      </c>
      <c r="BQ279" s="24">
        <v>-0.80110219208299605</v>
      </c>
      <c r="BR279" s="25">
        <v>0.86641033183482619</v>
      </c>
      <c r="BS279" s="25">
        <v>8.000161023912003E-2</v>
      </c>
      <c r="BT279" s="25">
        <v>8.3366799299578465E-3</v>
      </c>
      <c r="BU279" s="18">
        <f t="shared" si="501"/>
        <v>14.55127836747692</v>
      </c>
      <c r="BV279" s="18">
        <f t="shared" si="502"/>
        <v>-0.62539445528637705</v>
      </c>
      <c r="BW279" s="18">
        <f>IF(ISNUMBER(BU279),BW278+BU279*0.5,IF(ISNUMBER(BU480),0,""))</f>
        <v>867.24433330567729</v>
      </c>
      <c r="BX279" s="18">
        <f>IF(ISNUMBER(BV279),BX278+BV279*0.5,IF(ISNUMBER(BV480),0,""))</f>
        <v>1016.9172804798122</v>
      </c>
      <c r="BY279" s="18">
        <f>IF(ISNUMBER(BW279), BW279*COS(RADIANS(-$C279+Графики!$B$3))+BX279*SIN(RADIANS(-$C279+Графики!$B$3)),"")</f>
        <v>867.24433330567729</v>
      </c>
      <c r="BZ279" s="19">
        <f>IF(ISNUMBER(BW279), BW279*COS(RADIANS(-$C279+Графики!$B$5))+BX279*SIN(RADIANS(-$C279+Графики!$B$5)),"")</f>
        <v>1016.9172804798122</v>
      </c>
      <c r="CA279" s="29">
        <v>-0.87769588263734777</v>
      </c>
      <c r="CB279" s="25">
        <v>0.84552399952698087</v>
      </c>
      <c r="CC279" s="25">
        <v>2.2542476483351531E-2</v>
      </c>
      <c r="CD279" s="25">
        <v>-0.13133572313194708</v>
      </c>
      <c r="CE279" s="18">
        <f t="shared" si="503"/>
        <v>15.037363568243974</v>
      </c>
      <c r="CF279" s="18">
        <f t="shared" si="504"/>
        <v>-1.3428402115910048</v>
      </c>
      <c r="CG279" s="18">
        <f>IF(ISNUMBER(CE279),CG278+CE279*0.5,IF(ISNUMBER(CE480),0,""))</f>
        <v>873.83270389222173</v>
      </c>
      <c r="CH279" s="18">
        <f>IF(ISNUMBER(CF279),CH278+CF279*0.5,IF(ISNUMBER(CF480),0,""))</f>
        <v>1025.8610697823829</v>
      </c>
      <c r="CI279" s="18">
        <f>IF(ISNUMBER(CG279), CG279*COS(RADIANS(-$C279+Графики!$B$3))+CH279*SIN(RADIANS(-$C279+Графики!$B$3)),"")</f>
        <v>873.83270389222173</v>
      </c>
      <c r="CJ279" s="19">
        <f>IF(ISNUMBER(CG279), CG279*COS(RADIANS(-$C279+Графики!$B$5))+CH279*SIN(RADIANS(-$C279+Графики!$B$5)),"")</f>
        <v>1025.8610697823829</v>
      </c>
      <c r="CK279" s="24">
        <v>-0.81717075748730506</v>
      </c>
      <c r="CL279" s="25">
        <v>0.85506399988243187</v>
      </c>
      <c r="CM279" s="25">
        <v>2.077146715710354E-2</v>
      </c>
      <c r="CN279" s="25">
        <v>-8.4332512197293708E-2</v>
      </c>
      <c r="CO279" s="18">
        <f t="shared" si="505"/>
        <v>14.592483252952324</v>
      </c>
      <c r="CP279" s="18">
        <f t="shared" si="506"/>
        <v>-0.91720511973900976</v>
      </c>
      <c r="CQ279" s="18">
        <f>IF(ISNUMBER(CO279),CQ278+CO279*0.5,IF(ISNUMBER(CO480),0,""))</f>
        <v>867.1192972154106</v>
      </c>
      <c r="CR279" s="18">
        <f>IF(ISNUMBER(CP279),CR278+CP279*0.5,IF(ISNUMBER(CP480),0,""))</f>
        <v>1020.6233827725382</v>
      </c>
      <c r="CS279" s="18">
        <f>IF(ISNUMBER(CQ279), CQ279*COS(RADIANS(-$C279+Графики!$B$3))+CR279*SIN(RADIANS(-$C279+Графики!$B$3)),"")</f>
        <v>867.1192972154106</v>
      </c>
      <c r="CT279" s="19">
        <f>IF(ISNUMBER(CQ279), CQ279*COS(RADIANS(-$C279+Графики!$B$5))+CR279*SIN(RADIANS(-$C279+Графики!$B$5)),"")</f>
        <v>1020.6233827725382</v>
      </c>
      <c r="CU279" s="24">
        <v>-0.784646126447055</v>
      </c>
      <c r="CV279" s="25">
        <v>0.80101525624395209</v>
      </c>
      <c r="CW279" s="25">
        <v>-4.2967890114774525E-2</v>
      </c>
      <c r="CX279" s="25">
        <v>-0.12314807865065536</v>
      </c>
      <c r="CY279" s="18">
        <f t="shared" si="507"/>
        <v>13.837064386035731</v>
      </c>
      <c r="CZ279" s="18">
        <f t="shared" si="508"/>
        <v>-0.69970408531625528</v>
      </c>
      <c r="DA279" s="18">
        <f>IF(ISNUMBER(CY279),DA278+CY279*0.5,IF(ISNUMBER(CY480),0,""))</f>
        <v>863.86109725572658</v>
      </c>
      <c r="DB279" s="18">
        <f>IF(ISNUMBER(CZ279),DB278+CZ279*0.5,IF(ISNUMBER(CZ480),0,""))</f>
        <v>1020.1226680086968</v>
      </c>
      <c r="DC279" s="18">
        <f>IF(ISNUMBER(DA279), DA279*COS(RADIANS(-$C279+Графики!$B$3))+DB279*SIN(RADIANS(-$C279+Графики!$B$3)),"")</f>
        <v>863.86109725572658</v>
      </c>
      <c r="DD279" s="19">
        <f>IF(ISNUMBER(DA279), DA279*COS(RADIANS(-$C279+Графики!$B$5))+DB279*SIN(RADIANS(-$C279+Графики!$B$5)),"")</f>
        <v>1020.1226680086968</v>
      </c>
      <c r="DE279" s="24">
        <v>-0.93285894550663184</v>
      </c>
      <c r="DF279" s="25">
        <v>0.87939648627255396</v>
      </c>
      <c r="DG279" s="25">
        <v>-3.4516230666230219E-2</v>
      </c>
      <c r="DH279" s="25">
        <v>3.1597247580943455E-2</v>
      </c>
      <c r="DI279" s="18">
        <f t="shared" si="509"/>
        <v>15.814252845676197</v>
      </c>
      <c r="DJ279" s="18">
        <f t="shared" si="510"/>
        <v>0.57694890567124257</v>
      </c>
      <c r="DK279" s="18">
        <f>IF(ISNUMBER(DI279),DK278+DI279*0.5,IF(ISNUMBER(DI480),0,""))</f>
        <v>854.68965453311785</v>
      </c>
      <c r="DL279" s="18">
        <f>IF(ISNUMBER(DJ279),DL278+DJ279*0.5,IF(ISNUMBER(DJ480),0,""))</f>
        <v>1020.0426080609</v>
      </c>
      <c r="DM279" s="18">
        <f>IF(ISNUMBER(DK279), DK279*COS(RADIANS(-$C279+Графики!$B$3))+DL279*SIN(RADIANS(-$C279+Графики!$B$3)),"")</f>
        <v>854.68965453311785</v>
      </c>
      <c r="DN279" s="19">
        <f>IF(ISNUMBER(DK279), DK279*COS(RADIANS(-$C279+Графики!$B$5))+DL279*SIN(RADIANS(-$C279+Графики!$B$5)),"")</f>
        <v>1020.0426080609</v>
      </c>
      <c r="DO279" s="24">
        <v>-0.94924473746910665</v>
      </c>
      <c r="DP279" s="25">
        <v>0.77647556946231999</v>
      </c>
      <c r="DQ279" s="25">
        <v>0.13341314765169568</v>
      </c>
      <c r="DR279" s="25">
        <v>-0.15473798142352232</v>
      </c>
      <c r="DS279" s="18">
        <f t="shared" si="511"/>
        <v>15.059181419934275</v>
      </c>
      <c r="DT279" s="18">
        <f t="shared" si="512"/>
        <v>-2.5145903228152786</v>
      </c>
      <c r="DU279" s="18">
        <f>IF(ISNUMBER(DS279),DU278+DS279*0.5,IF(ISNUMBER(DS480),0,""))</f>
        <v>874.02163349357772</v>
      </c>
      <c r="DV279" s="18">
        <f>IF(ISNUMBER(DT279),DV278+DT279*0.5,IF(ISNUMBER(DT480),0,""))</f>
        <v>1016.6349878870393</v>
      </c>
      <c r="DW279" s="18">
        <f>IF(ISNUMBER(DU279), DU279*COS(RADIANS(-$C279+Графики!$B$3))+DV279*SIN(RADIANS(-$C279+Графики!$B$3)),"")</f>
        <v>874.02163349357772</v>
      </c>
      <c r="DX279" s="19">
        <f>IF(ISNUMBER(DU279), DU279*COS(RADIANS(-$C279+Графики!$B$5))+DV279*SIN(RADIANS(-$C279+Графики!$B$5)),"")</f>
        <v>1016.6349878870393</v>
      </c>
      <c r="DY279" s="24">
        <v>-0.82368306710981987</v>
      </c>
      <c r="DZ279" s="25">
        <v>0.75064726002861548</v>
      </c>
      <c r="EA279" s="25">
        <v>5.1869142718312444E-2</v>
      </c>
      <c r="EB279" s="25">
        <v>-4.1254019997446392E-2</v>
      </c>
      <c r="EC279" s="18">
        <f t="shared" si="513"/>
        <v>13.738191671643325</v>
      </c>
      <c r="ED279" s="18">
        <f t="shared" si="514"/>
        <v>-0.81265281018357383</v>
      </c>
      <c r="EE279" s="18">
        <f>IF(ISNUMBER(EC279),EE278+EC279*0.5,IF(ISNUMBER(EC480),0,""))</f>
        <v>861.16506391732275</v>
      </c>
      <c r="EF279" s="18">
        <f>IF(ISNUMBER(ED279),EF278+ED279*0.5,IF(ISNUMBER(ED480),0,""))</f>
        <v>1013.1529611756167</v>
      </c>
      <c r="EG279" s="18">
        <f>IF(ISNUMBER(EE279), EE279*COS(RADIANS(-$C279+Графики!$B$3))+EF279*SIN(RADIANS(-$C279+Графики!$B$3)),"")</f>
        <v>861.16506391732275</v>
      </c>
      <c r="EH279" s="19">
        <f>IF(ISNUMBER(EE279), EE279*COS(RADIANS(-$C279+Графики!$B$5))+EF279*SIN(RADIANS(-$C279+Графики!$B$5)),"")</f>
        <v>1013.1529611756167</v>
      </c>
      <c r="EI279" s="24">
        <v>-0.92712144495649129</v>
      </c>
      <c r="EJ279" s="25">
        <v>0.75847522409693635</v>
      </c>
      <c r="EK279" s="25">
        <v>1.4448871708886479E-2</v>
      </c>
      <c r="EL279" s="25">
        <v>-0.10545701123791337</v>
      </c>
      <c r="EM279" s="18">
        <f t="shared" si="515"/>
        <v>14.709075414510229</v>
      </c>
      <c r="EN279" s="18">
        <f t="shared" si="516"/>
        <v>-1.0463760340195194</v>
      </c>
      <c r="EO279" s="18">
        <f>IF(ISNUMBER(EM279),EO278+EM279*0.5,IF(ISNUMBER(EM480),0,""))</f>
        <v>866.51874218463126</v>
      </c>
      <c r="EP279" s="18">
        <f>IF(ISNUMBER(EN279),EP278+EN279*0.5,IF(ISNUMBER(EN480),0,""))</f>
        <v>1019.5047968603941</v>
      </c>
      <c r="EQ279" s="18">
        <f>IF(ISNUMBER(EO279), EO279*COS(RADIANS(-$C279+Графики!$B$3))+EP279*SIN(RADIANS(-$C279+Графики!$B$3)),"")</f>
        <v>866.51874218463126</v>
      </c>
      <c r="ER279" s="19">
        <f>IF(ISNUMBER(EO279), EO279*COS(RADIANS(-$C279+Графики!$B$5))+EP279*SIN(RADIANS(-$C279+Графики!$B$5)),"")</f>
        <v>1019.5047968603941</v>
      </c>
      <c r="ES279" s="24">
        <v>-0.82037674121632798</v>
      </c>
      <c r="ET279" s="25">
        <v>0.78217579886327404</v>
      </c>
      <c r="EU279" s="25">
        <v>8.8627396115859597E-2</v>
      </c>
      <c r="EV279" s="25">
        <v>-0.10952122133591048</v>
      </c>
      <c r="EW279" s="18">
        <f t="shared" si="517"/>
        <v>13.984453278729797</v>
      </c>
      <c r="EX279" s="18">
        <f t="shared" si="518"/>
        <v>-1.7291720296884727</v>
      </c>
      <c r="EY279" s="18">
        <f>IF(ISNUMBER(EW279),EY278+EW279*0.5,IF(ISNUMBER(EW480),0,""))</f>
        <v>851.91408204202378</v>
      </c>
      <c r="EZ279" s="18">
        <f>IF(ISNUMBER(EX279),EZ278+EX279*0.5,IF(ISNUMBER(EX480),0,""))</f>
        <v>1018.3340550374973</v>
      </c>
      <c r="FA279" s="18">
        <f>IF(ISNUMBER(EY279), EY279*COS(RADIANS(-$C279+Графики!$B$3))+EZ279*SIN(RADIANS(-$C279+Графики!$B$3)),"")</f>
        <v>851.91408204202378</v>
      </c>
      <c r="FB279" s="19">
        <f>IF(ISNUMBER(EY279), EY279*COS(RADIANS(-$C279+Графики!$B$5))+EZ279*SIN(RADIANS(-$C279+Графики!$B$5)),"")</f>
        <v>1018.3340550374973</v>
      </c>
      <c r="FC279" s="24">
        <v>-0.8195749866764146</v>
      </c>
      <c r="FD279" s="25">
        <v>0.88712121922574982</v>
      </c>
      <c r="FE279" s="25">
        <v>5.6629186920669677E-2</v>
      </c>
      <c r="FF279" s="25">
        <v>-0.14359207715193922</v>
      </c>
      <c r="FG279" s="18">
        <f t="shared" si="519"/>
        <v>14.893183438675655</v>
      </c>
      <c r="FH279" s="18">
        <f t="shared" si="520"/>
        <v>-1.7472592562458347</v>
      </c>
      <c r="FI279" s="18">
        <f>IF(ISNUMBER(FG279),FI278+FG279*0.5,IF(ISNUMBER(FG480),0,""))</f>
        <v>862.4438614881285</v>
      </c>
      <c r="FJ279" s="18">
        <f>IF(ISNUMBER(FH279),FJ278+FH279*0.5,IF(ISNUMBER(FH480),0,""))</f>
        <v>1018.6308824223848</v>
      </c>
      <c r="FK279" s="18">
        <f>IF(ISNUMBER(FI279), FI279*COS(RADIANS(-$C279+Графики!$B$3))+FJ279*SIN(RADIANS(-$C279+Графики!$B$3)),"")</f>
        <v>862.4438614881285</v>
      </c>
      <c r="FL279" s="19">
        <f>IF(ISNUMBER(FI279), FI279*COS(RADIANS(-$C279+Графики!$B$5))+FJ279*SIN(RADIANS(-$C279+Графики!$B$5)),"")</f>
        <v>1018.6308824223848</v>
      </c>
      <c r="FM279" s="24">
        <v>-0.8996002324732435</v>
      </c>
      <c r="FN279" s="25">
        <v>0.81018564162105733</v>
      </c>
      <c r="FO279" s="25">
        <v>8.4758014723201575E-2</v>
      </c>
      <c r="FP279" s="25">
        <v>-0.11141971281450996</v>
      </c>
      <c r="FQ279" s="18">
        <f t="shared" si="521"/>
        <v>14.920142884238599</v>
      </c>
      <c r="FR279" s="18">
        <f t="shared" si="522"/>
        <v>-1.7119727960494491</v>
      </c>
      <c r="FS279" s="18">
        <f>IF(ISNUMBER(FQ279),FS278+FQ279*0.5,IF(ISNUMBER(FQ480),0,""))</f>
        <v>870.79776797704733</v>
      </c>
      <c r="FT279" s="18">
        <f>IF(ISNUMBER(FR279),FT278+FR279*0.5,IF(ISNUMBER(FR480),0,""))</f>
        <v>1014.8370837630795</v>
      </c>
      <c r="FU279" s="18">
        <f>IF(ISNUMBER(FS279), FS279*COS(RADIANS(-$C279+Графики!$B$3))+FT279*SIN(RADIANS(-$C279+Графики!$B$3)),"")</f>
        <v>870.79776797704733</v>
      </c>
      <c r="FV279" s="19">
        <f>IF(ISNUMBER(FS279), FS279*COS(RADIANS(-$C279+Графики!$B$5))+FT279*SIN(RADIANS(-$C279+Графики!$B$5)),"")</f>
        <v>1014.8370837630795</v>
      </c>
      <c r="FW279" s="24">
        <v>-0.96495254795848129</v>
      </c>
      <c r="FX279" s="25">
        <v>0.8942432179798242</v>
      </c>
      <c r="FY279" s="25">
        <v>6.271769918490297E-2</v>
      </c>
      <c r="FZ279" s="25">
        <v>-2.5276525314616993E-2</v>
      </c>
      <c r="GA279" s="18">
        <f t="shared" si="523"/>
        <v>16.223831973232972</v>
      </c>
      <c r="GB279" s="18">
        <f t="shared" si="524"/>
        <v>-0.76789439466148945</v>
      </c>
      <c r="GC279" s="18">
        <f>IF(ISNUMBER(GA279),GC278+GA279*0.5,IF(ISNUMBER(GA480),0,""))</f>
        <v>871.3614385823256</v>
      </c>
      <c r="GD279" s="18">
        <f>IF(ISNUMBER(GB279),GD278+GB279*0.5,IF(ISNUMBER(GB480),0,""))</f>
        <v>1002.0014525273461</v>
      </c>
      <c r="GE279" s="18">
        <f>IF(ISNUMBER(GC279), GC279*COS(RADIANS(-$C279+Графики!$B$3))+GD279*SIN(RADIANS(-$C279+Графики!$B$3)),"")</f>
        <v>871.3614385823256</v>
      </c>
      <c r="GF279" s="19">
        <f>IF(ISNUMBER(GC279), GC279*COS(RADIANS(-$C279+Графики!$B$5))+GD279*SIN(RADIANS(-$C279+Графики!$B$5)),"")</f>
        <v>1002.0014525273461</v>
      </c>
      <c r="GG279" s="24">
        <v>-0.94627720325658871</v>
      </c>
      <c r="GH279" s="25">
        <v>0.77446212079830601</v>
      </c>
      <c r="GI279" s="25">
        <v>0.11470011727929461</v>
      </c>
      <c r="GJ279" s="25">
        <v>-9.8170071993481989E-2</v>
      </c>
      <c r="GK279" s="18">
        <f t="shared" si="525"/>
        <v>15.01571905914197</v>
      </c>
      <c r="GL279" s="18">
        <f t="shared" si="526"/>
        <v>-1.8576417726731653</v>
      </c>
      <c r="GM279" s="18">
        <f>IF(ISNUMBER(GK279),GM278+GK279*0.5,IF(ISNUMBER(GK480),0,""))</f>
        <v>871.09025107296429</v>
      </c>
      <c r="GN279" s="18">
        <f>IF(ISNUMBER(GL279),GN278+GL279*0.5,IF(ISNUMBER(GL480),0,""))</f>
        <v>1017.7238469958124</v>
      </c>
      <c r="GO279" s="18">
        <f>IF(ISNUMBER(GM279), GM279*COS(RADIANS(-$C279+Графики!$B$3))+GN279*SIN(RADIANS(-$C279+Графики!$B$3)),"")</f>
        <v>871.09025107296429</v>
      </c>
      <c r="GP279" s="19">
        <f>IF(ISNUMBER(GM279), GM279*COS(RADIANS(-$C279+Графики!$B$5))+GN279*SIN(RADIANS(-$C279+Графики!$B$5)),"")</f>
        <v>1017.7238469958124</v>
      </c>
      <c r="GQ279" s="24">
        <v>-0.93824497126785911</v>
      </c>
      <c r="GR279" s="25">
        <v>0.75179231863122897</v>
      </c>
      <c r="GS279" s="25">
        <v>-3.9510990975833923E-2</v>
      </c>
      <c r="GT279" s="25">
        <v>-0.16175849263481287</v>
      </c>
      <c r="GU279" s="18">
        <f t="shared" si="527"/>
        <v>14.747822938422425</v>
      </c>
      <c r="GV279" s="18">
        <f t="shared" si="528"/>
        <v>-1.0668105007896613</v>
      </c>
      <c r="GW279" s="18">
        <f>IF(ISNUMBER(GU279),GW278+GU279*0.5,IF(ISNUMBER(GU480),0,""))</f>
        <v>864.41569579582199</v>
      </c>
      <c r="GX279" s="18">
        <f>IF(ISNUMBER(GV279),GX278+GV279*0.5,IF(ISNUMBER(GV480),0,""))</f>
        <v>1020.1127668305425</v>
      </c>
      <c r="GY279" s="18">
        <f>IF(ISNUMBER(GW279), GW279*COS(RADIANS(-$C279+Графики!$B$3))+GX279*SIN(RADIANS(-$C279+Графики!$B$3)),"")</f>
        <v>864.41569579582199</v>
      </c>
      <c r="GZ279" s="19">
        <f>IF(ISNUMBER(GW279), GW279*COS(RADIANS(-$C279+Графики!$B$5))+GX279*SIN(RADIANS(-$C279+Графики!$B$5)),"")</f>
        <v>1020.1127668305425</v>
      </c>
      <c r="HA279" s="24">
        <v>-0.77704538353016217</v>
      </c>
      <c r="HB279" s="25">
        <v>0.78392126628462466</v>
      </c>
      <c r="HC279" s="25">
        <v>7.4783862262775863E-2</v>
      </c>
      <c r="HD279" s="25">
        <v>-1.3527305629662284E-2</v>
      </c>
      <c r="HE279" s="18">
        <f t="shared" si="529"/>
        <v>13.621582499585262</v>
      </c>
      <c r="HF279" s="18">
        <f t="shared" si="530"/>
        <v>-0.77066024671752187</v>
      </c>
      <c r="HG279" s="18">
        <f>IF(ISNUMBER(HE279),HG278+HE279*0.5,IF(ISNUMBER(HE480),0,""))</f>
        <v>869.52648790025819</v>
      </c>
      <c r="HH279" s="18">
        <f>IF(ISNUMBER(HF279),HH278+HF279*0.5,IF(ISNUMBER(HF480),0,""))</f>
        <v>1009.6140588467118</v>
      </c>
      <c r="HI279" s="18">
        <f>IF(ISNUMBER(HG279), HG279*COS(RADIANS(-$C279+Графики!$B$3))+HH279*SIN(RADIANS(-$C279+Графики!$B$3)),"")</f>
        <v>869.52648790025819</v>
      </c>
      <c r="HJ279" s="19">
        <f>IF(ISNUMBER(HG279), HG279*COS(RADIANS(-$C279+Графики!$B$5))+HH279*SIN(RADIANS(-$C279+Графики!$B$5)),"")</f>
        <v>1009.6140588467118</v>
      </c>
      <c r="HK279" s="24">
        <v>-0.79493069706892705</v>
      </c>
      <c r="HL279" s="25">
        <v>0.84329189513753711</v>
      </c>
      <c r="HM279" s="25">
        <v>0.11828794408270799</v>
      </c>
      <c r="HN279" s="25">
        <v>2.4603672961543893E-2</v>
      </c>
      <c r="HO279" s="18">
        <f t="shared" si="531"/>
        <v>14.295702083968704</v>
      </c>
      <c r="HP279" s="18">
        <f t="shared" si="532"/>
        <v>-0.81754940312441327</v>
      </c>
      <c r="HQ279" s="18">
        <f>IF(ISNUMBER(HO279),HQ278+HO279*0.5,IF(ISNUMBER(HO480),0,""))</f>
        <v>865.64131150793162</v>
      </c>
      <c r="HR279" s="18">
        <f>IF(ISNUMBER(HP279),HR278+HP279*0.5,IF(ISNUMBER(HP480),0,""))</f>
        <v>1026.5652351030762</v>
      </c>
      <c r="HS279" s="18">
        <f>IF(ISNUMBER(HQ279), HQ279*COS(RADIANS(-$C279+Графики!$B$3))+HR279*SIN(RADIANS(-$C279+Графики!$B$3)),"")</f>
        <v>865.64131150793162</v>
      </c>
      <c r="HT279" s="19">
        <f>IF(ISNUMBER(HQ279), HQ279*COS(RADIANS(-$C279+Графики!$B$5))+HR279*SIN(RADIANS(-$C279+Графики!$B$5)),"")</f>
        <v>1026.5652351030762</v>
      </c>
      <c r="HU279" s="24">
        <v>-0.89728668784401333</v>
      </c>
      <c r="HV279" s="25">
        <v>0.85252429584216616</v>
      </c>
      <c r="HW279" s="25">
        <v>5.8537342992591279E-2</v>
      </c>
      <c r="HX279" s="25">
        <v>-2.9880721928295439E-2</v>
      </c>
      <c r="HY279" s="18">
        <f t="shared" si="533"/>
        <v>15.269388060489852</v>
      </c>
      <c r="HZ279" s="18">
        <f t="shared" si="534"/>
        <v>-0.77159309899368056</v>
      </c>
      <c r="IA279" s="18">
        <f>IF(ISNUMBER(HY279),IA278+HY279*0.5,IF(ISNUMBER(HY480),0,""))</f>
        <v>866.5250191945828</v>
      </c>
      <c r="IB279" s="18">
        <f>IF(ISNUMBER(HZ279),IB278+HZ279*0.5,IF(ISNUMBER(HZ480),0,""))</f>
        <v>1006.0651528216824</v>
      </c>
      <c r="IC279" s="18">
        <f>IF(ISNUMBER(IA279), IA279*COS(RADIANS(-$C279+Графики!$B$3))+IB279*SIN(RADIANS(-$C279+Графики!$B$3)),"")</f>
        <v>866.5250191945828</v>
      </c>
      <c r="ID279" s="19">
        <f>IF(ISNUMBER(IA279), IA279*COS(RADIANS(-$C279+Графики!$B$5))+IB279*SIN(RADIANS(-$C279+Графики!$B$5)),"")</f>
        <v>1006.0651528216824</v>
      </c>
      <c r="IE279" s="24">
        <v>-0.87621940859493519</v>
      </c>
      <c r="IF279" s="25">
        <v>0.89045933011147771</v>
      </c>
      <c r="IG279" s="25">
        <v>7.1260876164570081E-2</v>
      </c>
      <c r="IH279" s="25">
        <v>-0.10455594699694332</v>
      </c>
      <c r="II279" s="18">
        <f t="shared" si="535"/>
        <v>15.416569664769112</v>
      </c>
      <c r="IJ279" s="18">
        <f t="shared" si="536"/>
        <v>-1.5342906203163267</v>
      </c>
      <c r="IK279" s="18">
        <f>IF(ISNUMBER(II279),IK278+II279*0.5,IF(ISNUMBER(II480),0,""))</f>
        <v>861.64853810680177</v>
      </c>
      <c r="IL279" s="18">
        <f>IF(ISNUMBER(IJ279),IL278+IJ279*0.5,IF(ISNUMBER(IJ480),0,""))</f>
        <v>1010.3581619468521</v>
      </c>
      <c r="IM279" s="18">
        <f>IF(ISNUMBER(IK279), IK279*COS(RADIANS(-$C279+Графики!$B$3))+IL279*SIN(RADIANS(-$C279+Графики!$B$3)),"")</f>
        <v>861.64853810680177</v>
      </c>
      <c r="IN279" s="19">
        <f>IF(ISNUMBER(IK279), IK279*COS(RADIANS(-$C279+Графики!$B$5))+IL279*SIN(RADIANS(-$C279+Графики!$B$5)),"")</f>
        <v>1010.3581619468521</v>
      </c>
      <c r="IO279" s="24">
        <v>-0.84549424104323034</v>
      </c>
      <c r="IP279" s="25">
        <v>0.91127246765280912</v>
      </c>
      <c r="IQ279" s="25">
        <v>5.0907324282932043E-2</v>
      </c>
      <c r="IR279" s="25">
        <v>2.0165972230636459E-2</v>
      </c>
      <c r="IS279" s="18">
        <f t="shared" si="537"/>
        <v>15.330081107304657</v>
      </c>
      <c r="IT279" s="18">
        <f t="shared" si="538"/>
        <v>-0.26826890169583173</v>
      </c>
      <c r="IU279" s="18">
        <f>IF(ISNUMBER(IS279),IU278+IS279*0.5,IF(ISNUMBER(IS480),0,""))</f>
        <v>857.53850648022888</v>
      </c>
      <c r="IV279" s="18">
        <f>IF(ISNUMBER(IT279),IV278+IT279*0.5,IF(ISNUMBER(IT480),0,""))</f>
        <v>1017.5206015414024</v>
      </c>
      <c r="IW279" s="18">
        <f>IF(ISNUMBER(IU279), IU279*COS(RADIANS(-$C279+Графики!$B$3))+IV279*SIN(RADIANS(-$C279+Графики!$B$3)),"")</f>
        <v>857.53850648022888</v>
      </c>
      <c r="IX279" s="19">
        <f>IF(ISNUMBER(IU279), IU279*COS(RADIANS(-$C279+Графики!$B$5))+IV279*SIN(RADIANS(-$C279+Графики!$B$5)),"")</f>
        <v>1017.5206015414024</v>
      </c>
    </row>
    <row r="280" spans="1:258" s="88" customFormat="1" x14ac:dyDescent="0.25">
      <c r="A280" s="44">
        <v>280</v>
      </c>
      <c r="B280" s="50">
        <v>0</v>
      </c>
      <c r="C280" s="11">
        <f>IF(Графики!$A$7="Расчитывать с учетом закручивания скважины",B280,0)</f>
        <v>0</v>
      </c>
      <c r="D280" s="47">
        <v>138.5</v>
      </c>
      <c r="E280" s="34">
        <f>IF(ISNUMBER(INDEX($I$1:$IX$303,$A280,E$1) ),INDEX($I$1:$IX$303,$A280,E$1),0)</f>
        <v>18.058281891916742</v>
      </c>
      <c r="F280" s="35">
        <f>IF(ISNUMBER(INDEX($I$1:$IX$303,$A280,F$1) ),INDEX($I$1:$IX$303,$A280,F$1),0)</f>
        <v>1.5240106755417659</v>
      </c>
      <c r="G280" s="35">
        <f>IF(ISNUMBER(INDEX($I$1:$IX$303,$A280,G$1) ),INDEX($I$1:$IX$303,$A280,G$1)-$G$305,0)</f>
        <v>-106.38823185368949</v>
      </c>
      <c r="H280" s="36">
        <f>IF(ISNUMBER(INDEX($I$1:$IX$303,$A280,H$1) ),INDEX($I$1:$IX$303,$A280,H$1)-$H$305,0)</f>
        <v>-131.64555894059208</v>
      </c>
      <c r="I280" s="29">
        <v>-1.019859140243226</v>
      </c>
      <c r="J280" s="25">
        <v>1.0495800200305518</v>
      </c>
      <c r="K280" s="25">
        <v>-0.11639117017216799</v>
      </c>
      <c r="L280" s="25">
        <v>5.8247656713664248E-2</v>
      </c>
      <c r="M280" s="18">
        <f t="shared" si="489"/>
        <v>18.058281891916742</v>
      </c>
      <c r="N280" s="18">
        <f t="shared" si="490"/>
        <v>1.5240106755417659</v>
      </c>
      <c r="O280" s="18">
        <f>IF(ISNUMBER(M280),O279+M280*0.5,IF(ISNUMBER(M481),0,""))</f>
        <v>871.52792403572516</v>
      </c>
      <c r="P280" s="18">
        <f>IF(ISNUMBER(N280),P279+N280*0.5,IF(ISNUMBER(N481),0,""))</f>
        <v>1023.7841045434454</v>
      </c>
      <c r="Q280" s="18">
        <f>IF(ISNUMBER(O280), O280*COS(RADIANS(-$C280+Графики!$B$3))+P280*SIN(RADIANS(-$C280+Графики!$B$3)),"")</f>
        <v>871.52792403572516</v>
      </c>
      <c r="R280" s="19">
        <f>IF(ISNUMBER(O280), O280*COS(RADIANS(-$C280+Графики!$B$5))+P280*SIN(RADIANS(-$C280+Графики!$B$5)),"")</f>
        <v>1023.7841045434454</v>
      </c>
      <c r="S280" s="29">
        <v>-0.87806465975335068</v>
      </c>
      <c r="T280" s="25">
        <v>0.97656990022439205</v>
      </c>
      <c r="U280" s="25">
        <v>-0.1401227275654694</v>
      </c>
      <c r="V280" s="25">
        <v>2.3593046520857003E-2</v>
      </c>
      <c r="W280" s="18">
        <f t="shared" si="491"/>
        <v>16.184033168263028</v>
      </c>
      <c r="X280" s="18">
        <f t="shared" si="492"/>
        <v>1.4286891615995625</v>
      </c>
      <c r="Y280" s="18">
        <f>IF(ISNUMBER(W280),Y279+W280*0.5,IF(ISNUMBER(W481),0,""))</f>
        <v>872.17114237483645</v>
      </c>
      <c r="Z280" s="18">
        <f>IF(ISNUMBER(X280),Z279+X280*0.5,IF(ISNUMBER(X481),0,""))</f>
        <v>1024.4277105605465</v>
      </c>
      <c r="AA280" s="18">
        <f>IF(ISNUMBER(Y280), Y280*COS(RADIANS(-$C280+Графики!$B$3))+Z280*SIN(RADIANS(-$C280+Графики!$B$3)),"")</f>
        <v>872.17114237483645</v>
      </c>
      <c r="AB280" s="18">
        <f>IF(ISNUMBER(Y280), Y280*COS(RADIANS(-$C280+Графики!$B$5))+Z280*SIN(RADIANS(-$C280+Графики!$B$5)),"")</f>
        <v>1024.4277105605465</v>
      </c>
      <c r="AC280" s="24">
        <v>-1.0185769252839025</v>
      </c>
      <c r="AD280" s="25">
        <v>0.91362574732307789</v>
      </c>
      <c r="AE280" s="25">
        <v>2.091606731598139E-3</v>
      </c>
      <c r="AF280" s="25">
        <v>3.143219884412754E-2</v>
      </c>
      <c r="AG280" s="18">
        <f t="shared" si="493"/>
        <v>16.860850233868149</v>
      </c>
      <c r="AH280" s="18">
        <f t="shared" si="494"/>
        <v>0.25604496562648194</v>
      </c>
      <c r="AI280" s="18">
        <f>IF(ISNUMBER(AG280),AI279+AG280*0.5,IF(ISNUMBER(AG481),0,""))</f>
        <v>868.64882189067737</v>
      </c>
      <c r="AJ280" s="18">
        <f>IF(ISNUMBER(AH280),AJ279+AH280*0.5,IF(ISNUMBER(AH481),0,""))</f>
        <v>1020.4592272682177</v>
      </c>
      <c r="AK280" s="18">
        <f>IF(ISNUMBER(AI280), AI280*COS(RADIANS(-$C280+Графики!$B$3))+AJ280*SIN(RADIANS(-$C280+Графики!$B$3)),"")</f>
        <v>868.64882189067737</v>
      </c>
      <c r="AL280" s="19">
        <f>IF(ISNUMBER(AI280), AI280*COS(RADIANS(-$C280+Графики!$B$5))+AJ280*SIN(RADIANS(-$C280+Графики!$B$5)),"")</f>
        <v>1020.4592272682177</v>
      </c>
      <c r="AM280" s="24">
        <v>-0.88861806190112813</v>
      </c>
      <c r="AN280" s="25">
        <v>0.93369298508199983</v>
      </c>
      <c r="AO280" s="25">
        <v>-1.5932863075549364E-2</v>
      </c>
      <c r="AP280" s="25">
        <v>-2.4348399440438651E-2</v>
      </c>
      <c r="AQ280" s="18">
        <f t="shared" si="495"/>
        <v>15.901993607851328</v>
      </c>
      <c r="AR280" s="18">
        <f t="shared" si="496"/>
        <v>-7.3439408878302456E-2</v>
      </c>
      <c r="AS280" s="18">
        <f>IF(ISNUMBER(AQ280),AS279+AQ280*0.5,IF(ISNUMBER(AQ481),0,""))</f>
        <v>863.12171028079547</v>
      </c>
      <c r="AT280" s="18">
        <f>IF(ISNUMBER(AR280),AT279+AR280*0.5,IF(ISNUMBER(AR481),0,""))</f>
        <v>1013.5187465201817</v>
      </c>
      <c r="AU280" s="18">
        <f>IF(ISNUMBER(AS280), AS280*COS(RADIANS(-$C280+Графики!$B$3))+AT280*SIN(RADIANS(-$C280+Графики!$B$3)),"")</f>
        <v>863.12171028079547</v>
      </c>
      <c r="AV280" s="19">
        <f>IF(ISNUMBER(AS280), AS280*COS(RADIANS(-$C280+Графики!$B$5))+AT280*SIN(RADIANS(-$C280+Графики!$B$5)),"")</f>
        <v>1013.5187465201817</v>
      </c>
      <c r="AW280" s="24">
        <v>-1.0635275965625934</v>
      </c>
      <c r="AX280" s="25">
        <v>1.0300916896818395</v>
      </c>
      <c r="AY280" s="25">
        <v>-3.4543138508050686E-2</v>
      </c>
      <c r="AZ280" s="25">
        <v>2.2687666387837035E-2</v>
      </c>
      <c r="BA280" s="18">
        <f t="shared" si="497"/>
        <v>18.2692584858106</v>
      </c>
      <c r="BB280" s="18">
        <f t="shared" si="498"/>
        <v>0.49943296873732862</v>
      </c>
      <c r="BC280" s="18">
        <f>IF(ISNUMBER(BA280),BC279+BA280*0.5,IF(ISNUMBER(BA481),0,""))</f>
        <v>861.74275945965735</v>
      </c>
      <c r="BD280" s="18">
        <f>IF(ISNUMBER(BB280),BD279+BB280*0.5,IF(ISNUMBER(BB481),0,""))</f>
        <v>1016.5758568003968</v>
      </c>
      <c r="BE280" s="18">
        <f>IF(ISNUMBER(BC280), BC280*COS(RADIANS(-$C280+Графики!$B$3))+BD280*SIN(RADIANS(-$C280+Графики!$B$3)),"")</f>
        <v>861.74275945965735</v>
      </c>
      <c r="BF280" s="19">
        <f>IF(ISNUMBER(BC280), BC280*COS(RADIANS(-$C280+Графики!$B$5))+BD280*SIN(RADIANS(-$C280+Графики!$B$5)),"")</f>
        <v>1016.5758568003968</v>
      </c>
      <c r="BG280" s="24">
        <v>-0.92544357113477027</v>
      </c>
      <c r="BH280" s="25">
        <v>0.91965485223336507</v>
      </c>
      <c r="BI280" s="25">
        <v>-5.1107874709781308E-2</v>
      </c>
      <c r="BJ280" s="25">
        <v>1.7211503907284736E-2</v>
      </c>
      <c r="BK280" s="18">
        <f t="shared" si="499"/>
        <v>16.100825520569671</v>
      </c>
      <c r="BL280" s="18">
        <f t="shared" si="500"/>
        <v>0.59619901457205304</v>
      </c>
      <c r="BM280" s="18">
        <f>IF(ISNUMBER(BK280),BM279+BK280*0.5,IF(ISNUMBER(BK481),0,""))</f>
        <v>869.1831612641987</v>
      </c>
      <c r="BN280" s="18">
        <f>IF(ISNUMBER(BL280),BN279+BL280*0.5,IF(ISNUMBER(BL481),0,""))</f>
        <v>1003.7714217429527</v>
      </c>
      <c r="BO280" s="18">
        <f>IF(ISNUMBER(BM280), BM280*COS(RADIANS(-$C280+Графики!$B$3))+BN280*SIN(RADIANS(-$C280+Графики!$B$3)),"")</f>
        <v>869.1831612641987</v>
      </c>
      <c r="BP280" s="19">
        <f>IF(ISNUMBER(BM280), BM280*COS(RADIANS(-$C280+Графики!$B$5))+BN280*SIN(RADIANS(-$C280+Графики!$B$5)),"")</f>
        <v>1003.7714217429527</v>
      </c>
      <c r="BQ280" s="24">
        <v>-1.068839123341194</v>
      </c>
      <c r="BR280" s="25">
        <v>0.9127989673072382</v>
      </c>
      <c r="BS280" s="25">
        <v>-1.9657595169435049E-2</v>
      </c>
      <c r="BT280" s="25">
        <v>6.1474027283664051E-2</v>
      </c>
      <c r="BU280" s="18">
        <f t="shared" si="501"/>
        <v>17.292192731351165</v>
      </c>
      <c r="BV280" s="18">
        <f t="shared" si="502"/>
        <v>0.70800691049487163</v>
      </c>
      <c r="BW280" s="18">
        <f>IF(ISNUMBER(BU280),BW279+BU280*0.5,IF(ISNUMBER(BU481),0,""))</f>
        <v>875.89042967135288</v>
      </c>
      <c r="BX280" s="18">
        <f>IF(ISNUMBER(BV280),BX279+BV280*0.5,IF(ISNUMBER(BV481),0,""))</f>
        <v>1017.2712839350596</v>
      </c>
      <c r="BY280" s="18">
        <f>IF(ISNUMBER(BW280), BW280*COS(RADIANS(-$C280+Графики!$B$3))+BX280*SIN(RADIANS(-$C280+Графики!$B$3)),"")</f>
        <v>875.89042967135288</v>
      </c>
      <c r="BZ280" s="19">
        <f>IF(ISNUMBER(BW280), BW280*COS(RADIANS(-$C280+Графики!$B$5))+BX280*SIN(RADIANS(-$C280+Графики!$B$5)),"")</f>
        <v>1017.2712839350596</v>
      </c>
      <c r="CA280" s="29">
        <v>-0.94820622379103769</v>
      </c>
      <c r="CB280" s="25">
        <v>0.90252265961184552</v>
      </c>
      <c r="CC280" s="25">
        <v>4.3785290771528318E-3</v>
      </c>
      <c r="CD280" s="25">
        <v>-5.0606613252099059E-2</v>
      </c>
      <c r="CE280" s="18">
        <f t="shared" si="503"/>
        <v>16.149954164906507</v>
      </c>
      <c r="CF280" s="18">
        <f t="shared" si="504"/>
        <v>-0.47983586824847435</v>
      </c>
      <c r="CG280" s="18">
        <f>IF(ISNUMBER(CE280),CG279+CE280*0.5,IF(ISNUMBER(CE481),0,""))</f>
        <v>881.90768097467503</v>
      </c>
      <c r="CH280" s="18">
        <f>IF(ISNUMBER(CF280),CH279+CF280*0.5,IF(ISNUMBER(CF481),0,""))</f>
        <v>1025.6211518482587</v>
      </c>
      <c r="CI280" s="18">
        <f>IF(ISNUMBER(CG280), CG280*COS(RADIANS(-$C280+Графики!$B$3))+CH280*SIN(RADIANS(-$C280+Графики!$B$3)),"")</f>
        <v>881.90768097467503</v>
      </c>
      <c r="CJ280" s="19">
        <f>IF(ISNUMBER(CG280), CG280*COS(RADIANS(-$C280+Графики!$B$5))+CH280*SIN(RADIANS(-$C280+Графики!$B$5)),"")</f>
        <v>1025.6211518482587</v>
      </c>
      <c r="CK280" s="24">
        <v>-1.0223921481823659</v>
      </c>
      <c r="CL280" s="25">
        <v>0.87312397258685814</v>
      </c>
      <c r="CM280" s="25">
        <v>-8.7088499945339654E-2</v>
      </c>
      <c r="CN280" s="25">
        <v>0.10217016745613683</v>
      </c>
      <c r="CO280" s="18">
        <f t="shared" si="505"/>
        <v>16.540744325621493</v>
      </c>
      <c r="CP280" s="18">
        <f t="shared" si="506"/>
        <v>1.6515926911877468</v>
      </c>
      <c r="CQ280" s="18">
        <f>IF(ISNUMBER(CO280),CQ279+CO280*0.5,IF(ISNUMBER(CO481),0,""))</f>
        <v>875.38966937822136</v>
      </c>
      <c r="CR280" s="18">
        <f>IF(ISNUMBER(CP280),CR279+CP280*0.5,IF(ISNUMBER(CP481),0,""))</f>
        <v>1021.4491791181321</v>
      </c>
      <c r="CS280" s="18">
        <f>IF(ISNUMBER(CQ280), CQ280*COS(RADIANS(-$C280+Графики!$B$3))+CR280*SIN(RADIANS(-$C280+Графики!$B$3)),"")</f>
        <v>875.38966937822136</v>
      </c>
      <c r="CT280" s="19">
        <f>IF(ISNUMBER(CQ280), CQ280*COS(RADIANS(-$C280+Графики!$B$5))+CR280*SIN(RADIANS(-$C280+Графики!$B$5)),"")</f>
        <v>1021.4491791181321</v>
      </c>
      <c r="CU280" s="24">
        <v>-1.0141935103417807</v>
      </c>
      <c r="CV280" s="25">
        <v>0.97951539051874759</v>
      </c>
      <c r="CW280" s="25">
        <v>5.4929664548972745E-3</v>
      </c>
      <c r="CX280" s="25">
        <v>9.9735243579638228E-2</v>
      </c>
      <c r="CY280" s="18">
        <f t="shared" si="507"/>
        <v>17.397514575799338</v>
      </c>
      <c r="CZ280" s="18">
        <f t="shared" si="508"/>
        <v>0.82241892249149418</v>
      </c>
      <c r="DA280" s="18">
        <f>IF(ISNUMBER(CY280),DA279+CY280*0.5,IF(ISNUMBER(CY481),0,""))</f>
        <v>872.55985454362622</v>
      </c>
      <c r="DB280" s="18">
        <f>IF(ISNUMBER(CZ280),DB279+CZ280*0.5,IF(ISNUMBER(CZ481),0,""))</f>
        <v>1020.5338774699426</v>
      </c>
      <c r="DC280" s="18">
        <f>IF(ISNUMBER(DA280), DA280*COS(RADIANS(-$C280+Графики!$B$3))+DB280*SIN(RADIANS(-$C280+Графики!$B$3)),"")</f>
        <v>872.55985454362622</v>
      </c>
      <c r="DD280" s="19">
        <f>IF(ISNUMBER(DA280), DA280*COS(RADIANS(-$C280+Графики!$B$5))+DB280*SIN(RADIANS(-$C280+Графики!$B$5)),"")</f>
        <v>1020.5338774699426</v>
      </c>
      <c r="DE280" s="24">
        <v>-1.0494266043716678</v>
      </c>
      <c r="DF280" s="25">
        <v>0.95409945205998803</v>
      </c>
      <c r="DG280" s="25">
        <v>-5.3174756368407315E-2</v>
      </c>
      <c r="DH280" s="25">
        <v>-1.6001959028285606E-2</v>
      </c>
      <c r="DI280" s="18">
        <f t="shared" si="509"/>
        <v>17.483172389669555</v>
      </c>
      <c r="DJ280" s="18">
        <f t="shared" si="510"/>
        <v>0.32439384719145548</v>
      </c>
      <c r="DK280" s="18">
        <f>IF(ISNUMBER(DI280),DK279+DI280*0.5,IF(ISNUMBER(DI481),0,""))</f>
        <v>863.43124072795263</v>
      </c>
      <c r="DL280" s="18">
        <f>IF(ISNUMBER(DJ280),DL279+DJ280*0.5,IF(ISNUMBER(DJ481),0,""))</f>
        <v>1020.2048049844957</v>
      </c>
      <c r="DM280" s="18">
        <f>IF(ISNUMBER(DK280), DK280*COS(RADIANS(-$C280+Графики!$B$3))+DL280*SIN(RADIANS(-$C280+Графики!$B$3)),"")</f>
        <v>863.43124072795263</v>
      </c>
      <c r="DN280" s="19">
        <f>IF(ISNUMBER(DK280), DK280*COS(RADIANS(-$C280+Графики!$B$5))+DL280*SIN(RADIANS(-$C280+Графики!$B$5)),"")</f>
        <v>1020.2048049844957</v>
      </c>
      <c r="DO280" s="24">
        <v>-0.95186394737618829</v>
      </c>
      <c r="DP280" s="25">
        <v>0.96438503935368669</v>
      </c>
      <c r="DQ280" s="25">
        <v>-1.3171515395990402E-2</v>
      </c>
      <c r="DR280" s="25">
        <v>8.693389417821884E-3</v>
      </c>
      <c r="DS280" s="18">
        <f t="shared" si="511"/>
        <v>16.72164768874239</v>
      </c>
      <c r="DT280" s="18">
        <f t="shared" si="512"/>
        <v>0.19080728866029079</v>
      </c>
      <c r="DU280" s="18">
        <f>IF(ISNUMBER(DS280),DU279+DS280*0.5,IF(ISNUMBER(DS481),0,""))</f>
        <v>882.38245733794895</v>
      </c>
      <c r="DV280" s="18">
        <f>IF(ISNUMBER(DT280),DV279+DT280*0.5,IF(ISNUMBER(DT481),0,""))</f>
        <v>1016.7303915313695</v>
      </c>
      <c r="DW280" s="18">
        <f>IF(ISNUMBER(DU280), DU280*COS(RADIANS(-$C280+Графики!$B$3))+DV280*SIN(RADIANS(-$C280+Графики!$B$3)),"")</f>
        <v>882.38245733794895</v>
      </c>
      <c r="DX280" s="19">
        <f>IF(ISNUMBER(DU280), DU280*COS(RADIANS(-$C280+Графики!$B$5))+DV280*SIN(RADIANS(-$C280+Графики!$B$5)),"")</f>
        <v>1016.7303915313695</v>
      </c>
      <c r="DY280" s="24">
        <v>-0.99347040470860659</v>
      </c>
      <c r="DZ280" s="25">
        <v>0.94460024791722164</v>
      </c>
      <c r="EA280" s="25">
        <v>3.3333054189822797E-2</v>
      </c>
      <c r="EB280" s="25">
        <v>9.56032511857485E-2</v>
      </c>
      <c r="EC280" s="18">
        <f t="shared" si="513"/>
        <v>16.912050718220421</v>
      </c>
      <c r="ED280" s="18">
        <f t="shared" si="514"/>
        <v>0.5434099549778717</v>
      </c>
      <c r="EE280" s="18">
        <f>IF(ISNUMBER(EC280),EE279+EC280*0.5,IF(ISNUMBER(EC481),0,""))</f>
        <v>869.62108927643294</v>
      </c>
      <c r="EF280" s="18">
        <f>IF(ISNUMBER(ED280),EF279+ED280*0.5,IF(ISNUMBER(ED481),0,""))</f>
        <v>1013.4246661531057</v>
      </c>
      <c r="EG280" s="18">
        <f>IF(ISNUMBER(EE280), EE280*COS(RADIANS(-$C280+Графики!$B$3))+EF280*SIN(RADIANS(-$C280+Графики!$B$3)),"")</f>
        <v>869.62108927643294</v>
      </c>
      <c r="EH280" s="19">
        <f>IF(ISNUMBER(EE280), EE280*COS(RADIANS(-$C280+Графики!$B$5))+EF280*SIN(RADIANS(-$C280+Графики!$B$5)),"")</f>
        <v>1013.4246661531057</v>
      </c>
      <c r="EI280" s="24">
        <v>-0.89151162148708074</v>
      </c>
      <c r="EJ280" s="25">
        <v>1.0509726522881353</v>
      </c>
      <c r="EK280" s="25">
        <v>-6.5051534491638197E-2</v>
      </c>
      <c r="EL280" s="25">
        <v>1.9600714629127505E-2</v>
      </c>
      <c r="EM280" s="18">
        <f t="shared" si="515"/>
        <v>16.95056130762875</v>
      </c>
      <c r="EN280" s="18">
        <f t="shared" si="516"/>
        <v>0.73873016599765262</v>
      </c>
      <c r="EO280" s="18">
        <f>IF(ISNUMBER(EM280),EO279+EM280*0.5,IF(ISNUMBER(EM481),0,""))</f>
        <v>874.99402283844563</v>
      </c>
      <c r="EP280" s="18">
        <f>IF(ISNUMBER(EN280),EP279+EN280*0.5,IF(ISNUMBER(EN481),0,""))</f>
        <v>1019.8741619433929</v>
      </c>
      <c r="EQ280" s="18">
        <f>IF(ISNUMBER(EO280), EO280*COS(RADIANS(-$C280+Графики!$B$3))+EP280*SIN(RADIANS(-$C280+Графики!$B$3)),"")</f>
        <v>874.99402283844563</v>
      </c>
      <c r="ER280" s="19">
        <f>IF(ISNUMBER(EO280), EO280*COS(RADIANS(-$C280+Графики!$B$5))+EP280*SIN(RADIANS(-$C280+Графики!$B$5)),"")</f>
        <v>1019.8741619433929</v>
      </c>
      <c r="ES280" s="24">
        <v>-0.95859391227876123</v>
      </c>
      <c r="ET280" s="25">
        <v>0.99163085662353889</v>
      </c>
      <c r="EU280" s="25">
        <v>-0.14434889871804996</v>
      </c>
      <c r="EV280" s="25">
        <v>-4.0517776768481104E-2</v>
      </c>
      <c r="EW280" s="18">
        <f t="shared" si="517"/>
        <v>17.018100126982091</v>
      </c>
      <c r="EX280" s="18">
        <f t="shared" si="518"/>
        <v>0.90609734804362563</v>
      </c>
      <c r="EY280" s="18">
        <f>IF(ISNUMBER(EW280),EY279+EW280*0.5,IF(ISNUMBER(EW481),0,""))</f>
        <v>860.42313210551481</v>
      </c>
      <c r="EZ280" s="18">
        <f>IF(ISNUMBER(EX280),EZ279+EX280*0.5,IF(ISNUMBER(EX481),0,""))</f>
        <v>1018.7871037115191</v>
      </c>
      <c r="FA280" s="18">
        <f>IF(ISNUMBER(EY280), EY280*COS(RADIANS(-$C280+Графики!$B$3))+EZ280*SIN(RADIANS(-$C280+Графики!$B$3)),"")</f>
        <v>860.42313210551481</v>
      </c>
      <c r="FB280" s="19">
        <f>IF(ISNUMBER(EY280), EY280*COS(RADIANS(-$C280+Графики!$B$5))+EZ280*SIN(RADIANS(-$C280+Графики!$B$5)),"")</f>
        <v>1018.7871037115191</v>
      </c>
      <c r="FC280" s="24">
        <v>-0.94173966870556525</v>
      </c>
      <c r="FD280" s="25">
        <v>0.89198118922007918</v>
      </c>
      <c r="FE280" s="25">
        <v>-0.10019405109618233</v>
      </c>
      <c r="FF280" s="25">
        <v>2.2047971257716972E-2</v>
      </c>
      <c r="FG280" s="18">
        <f t="shared" si="519"/>
        <v>16.001550322828304</v>
      </c>
      <c r="FH280" s="18">
        <f t="shared" si="520"/>
        <v>1.0667626848596889</v>
      </c>
      <c r="FI280" s="18">
        <f>IF(ISNUMBER(FG280),FI279+FG280*0.5,IF(ISNUMBER(FG481),0,""))</f>
        <v>870.44463664954264</v>
      </c>
      <c r="FJ280" s="18">
        <f>IF(ISNUMBER(FH280),FJ279+FH280*0.5,IF(ISNUMBER(FH481),0,""))</f>
        <v>1019.1642637648147</v>
      </c>
      <c r="FK280" s="18">
        <f>IF(ISNUMBER(FI280), FI280*COS(RADIANS(-$C280+Графики!$B$3))+FJ280*SIN(RADIANS(-$C280+Графики!$B$3)),"")</f>
        <v>870.44463664954264</v>
      </c>
      <c r="FL280" s="19">
        <f>IF(ISNUMBER(FI280), FI280*COS(RADIANS(-$C280+Графики!$B$5))+FJ280*SIN(RADIANS(-$C280+Графики!$B$5)),"")</f>
        <v>1019.1642637648147</v>
      </c>
      <c r="FM280" s="24">
        <v>-1.0554946454500189</v>
      </c>
      <c r="FN280" s="25">
        <v>0.95776829848699296</v>
      </c>
      <c r="FO280" s="25">
        <v>-1.7352709080761142E-2</v>
      </c>
      <c r="FP280" s="25">
        <v>-4.6839416020929767E-2</v>
      </c>
      <c r="FQ280" s="18">
        <f t="shared" si="521"/>
        <v>17.568129712315237</v>
      </c>
      <c r="FR280" s="18">
        <f t="shared" si="522"/>
        <v>-0.25732005799862073</v>
      </c>
      <c r="FS280" s="18">
        <f>IF(ISNUMBER(FQ280),FS279+FQ280*0.5,IF(ISNUMBER(FQ481),0,""))</f>
        <v>879.581832833205</v>
      </c>
      <c r="FT280" s="18">
        <f>IF(ISNUMBER(FR280),FT279+FR280*0.5,IF(ISNUMBER(FR481),0,""))</f>
        <v>1014.7084237340802</v>
      </c>
      <c r="FU280" s="18">
        <f>IF(ISNUMBER(FS280), FS280*COS(RADIANS(-$C280+Графики!$B$3))+FT280*SIN(RADIANS(-$C280+Графики!$B$3)),"")</f>
        <v>879.581832833205</v>
      </c>
      <c r="FV280" s="19">
        <f>IF(ISNUMBER(FS280), FS280*COS(RADIANS(-$C280+Графики!$B$5))+FT280*SIN(RADIANS(-$C280+Графики!$B$5)),"")</f>
        <v>1014.7084237340802</v>
      </c>
      <c r="FW280" s="24">
        <v>-0.88984567475780063</v>
      </c>
      <c r="FX280" s="25">
        <v>1.0232735591764726</v>
      </c>
      <c r="FY280" s="25">
        <v>-6.2634985985701552E-2</v>
      </c>
      <c r="FZ280" s="25">
        <v>-2.6925983400817893E-2</v>
      </c>
      <c r="GA280" s="18">
        <f t="shared" si="523"/>
        <v>16.69433925568384</v>
      </c>
      <c r="GB280" s="18">
        <f t="shared" si="524"/>
        <v>0.31161982881128586</v>
      </c>
      <c r="GC280" s="18">
        <f>IF(ISNUMBER(GA280),GC279+GA280*0.5,IF(ISNUMBER(GA481),0,""))</f>
        <v>879.70860821016754</v>
      </c>
      <c r="GD280" s="18">
        <f>IF(ISNUMBER(GB280),GD279+GB280*0.5,IF(ISNUMBER(GB481),0,""))</f>
        <v>1002.1572624417518</v>
      </c>
      <c r="GE280" s="18">
        <f>IF(ISNUMBER(GC280), GC280*COS(RADIANS(-$C280+Графики!$B$3))+GD280*SIN(RADIANS(-$C280+Графики!$B$3)),"")</f>
        <v>879.70860821016754</v>
      </c>
      <c r="GF280" s="19">
        <f>IF(ISNUMBER(GC280), GC280*COS(RADIANS(-$C280+Графики!$B$5))+GD280*SIN(RADIANS(-$C280+Графики!$B$5)),"")</f>
        <v>1002.1572624417518</v>
      </c>
      <c r="GG280" s="24">
        <v>-0.91964126605990182</v>
      </c>
      <c r="GH280" s="25">
        <v>0.8849539065733617</v>
      </c>
      <c r="GI280" s="25">
        <v>-6.7383238561031622E-2</v>
      </c>
      <c r="GJ280" s="25">
        <v>8.7001385764269301E-3</v>
      </c>
      <c r="GK280" s="18">
        <f t="shared" si="525"/>
        <v>15.747412798162362</v>
      </c>
      <c r="GL280" s="18">
        <f t="shared" si="526"/>
        <v>0.66395266976054779</v>
      </c>
      <c r="GM280" s="18">
        <f>IF(ISNUMBER(GK280),GM279+GK280*0.5,IF(ISNUMBER(GK481),0,""))</f>
        <v>878.96395747204542</v>
      </c>
      <c r="GN280" s="18">
        <f>IF(ISNUMBER(GL280),GN279+GL280*0.5,IF(ISNUMBER(GL481),0,""))</f>
        <v>1018.0558233306928</v>
      </c>
      <c r="GO280" s="18">
        <f>IF(ISNUMBER(GM280), GM280*COS(RADIANS(-$C280+Графики!$B$3))+GN280*SIN(RADIANS(-$C280+Графики!$B$3)),"")</f>
        <v>878.96395747204542</v>
      </c>
      <c r="GP280" s="19">
        <f>IF(ISNUMBER(GM280), GM280*COS(RADIANS(-$C280+Графики!$B$5))+GN280*SIN(RADIANS(-$C280+Графики!$B$5)),"")</f>
        <v>1018.0558233306928</v>
      </c>
      <c r="GQ280" s="24">
        <v>-1.0370696124432104</v>
      </c>
      <c r="GR280" s="25">
        <v>0.88398862949104517</v>
      </c>
      <c r="GS280" s="25">
        <v>-7.7482789209034508E-2</v>
      </c>
      <c r="GT280" s="25">
        <v>-2.5503864266019777E-3</v>
      </c>
      <c r="GU280" s="18">
        <f t="shared" si="527"/>
        <v>16.763610475032678</v>
      </c>
      <c r="GV280" s="18">
        <f t="shared" si="528"/>
        <v>0.65390852589051063</v>
      </c>
      <c r="GW280" s="18">
        <f>IF(ISNUMBER(GU280),GW279+GU280*0.5,IF(ISNUMBER(GU481),0,""))</f>
        <v>872.79750103333834</v>
      </c>
      <c r="GX280" s="18">
        <f>IF(ISNUMBER(GV280),GX279+GV280*0.5,IF(ISNUMBER(GV481),0,""))</f>
        <v>1020.4397210934877</v>
      </c>
      <c r="GY280" s="18">
        <f>IF(ISNUMBER(GW280), GW280*COS(RADIANS(-$C280+Графики!$B$3))+GX280*SIN(RADIANS(-$C280+Графики!$B$3)),"")</f>
        <v>872.79750103333834</v>
      </c>
      <c r="GZ280" s="19">
        <f>IF(ISNUMBER(GW280), GW280*COS(RADIANS(-$C280+Графики!$B$5))+GX280*SIN(RADIANS(-$C280+Графики!$B$5)),"")</f>
        <v>1020.4397210934877</v>
      </c>
      <c r="HA280" s="24">
        <v>-0.89880159986094499</v>
      </c>
      <c r="HB280" s="25">
        <v>1.0358156043725011</v>
      </c>
      <c r="HC280" s="25">
        <v>-6.1728697998207217E-2</v>
      </c>
      <c r="HD280" s="25">
        <v>9.0201555330227112E-2</v>
      </c>
      <c r="HE280" s="18">
        <f t="shared" si="529"/>
        <v>16.881917998213016</v>
      </c>
      <c r="HF280" s="18">
        <f t="shared" si="530"/>
        <v>1.3258411885454238</v>
      </c>
      <c r="HG280" s="18">
        <f>IF(ISNUMBER(HE280),HG279+HE280*0.5,IF(ISNUMBER(HE481),0,""))</f>
        <v>877.96744689936475</v>
      </c>
      <c r="HH280" s="18">
        <f>IF(ISNUMBER(HF280),HH279+HF280*0.5,IF(ISNUMBER(HF481),0,""))</f>
        <v>1010.2769794409845</v>
      </c>
      <c r="HI280" s="18">
        <f>IF(ISNUMBER(HG280), HG280*COS(RADIANS(-$C280+Графики!$B$3))+HH280*SIN(RADIANS(-$C280+Графики!$B$3)),"")</f>
        <v>877.96744689936475</v>
      </c>
      <c r="HJ280" s="19">
        <f>IF(ISNUMBER(HG280), HG280*COS(RADIANS(-$C280+Графики!$B$5))+HH280*SIN(RADIANS(-$C280+Графики!$B$5)),"")</f>
        <v>1010.2769794409845</v>
      </c>
      <c r="HK280" s="24">
        <v>-1.0005174758870556</v>
      </c>
      <c r="HL280" s="25">
        <v>1.0471994032680252</v>
      </c>
      <c r="HM280" s="25">
        <v>3.724797330365015E-5</v>
      </c>
      <c r="HN280" s="25">
        <v>-4.9955114649531313E-2</v>
      </c>
      <c r="HO280" s="18">
        <f t="shared" si="531"/>
        <v>17.868749816175033</v>
      </c>
      <c r="HP280" s="18">
        <f t="shared" si="532"/>
        <v>-0.43626565047080029</v>
      </c>
      <c r="HQ280" s="18">
        <f>IF(ISNUMBER(HO280),HQ279+HO280*0.5,IF(ISNUMBER(HO481),0,""))</f>
        <v>874.57568641601915</v>
      </c>
      <c r="HR280" s="18">
        <f>IF(ISNUMBER(HP280),HR279+HP280*0.5,IF(ISNUMBER(HP481),0,""))</f>
        <v>1026.3471022778408</v>
      </c>
      <c r="HS280" s="18">
        <f>IF(ISNUMBER(HQ280), HQ280*COS(RADIANS(-$C280+Графики!$B$3))+HR280*SIN(RADIANS(-$C280+Графики!$B$3)),"")</f>
        <v>874.57568641601915</v>
      </c>
      <c r="HT280" s="19">
        <f>IF(ISNUMBER(HQ280), HQ280*COS(RADIANS(-$C280+Графики!$B$5))+HR280*SIN(RADIANS(-$C280+Графики!$B$5)),"")</f>
        <v>1026.3471022778408</v>
      </c>
      <c r="HU280" s="24">
        <v>-0.88762362778040449</v>
      </c>
      <c r="HV280" s="25">
        <v>0.95606250370937584</v>
      </c>
      <c r="HW280" s="25">
        <v>-3.4457045315504836E-2</v>
      </c>
      <c r="HX280" s="25">
        <v>-1.5633588585932834E-2</v>
      </c>
      <c r="HY280" s="18">
        <f t="shared" si="533"/>
        <v>16.08850254530239</v>
      </c>
      <c r="HZ280" s="18">
        <f t="shared" si="534"/>
        <v>0.16426564753012207</v>
      </c>
      <c r="IA280" s="18">
        <f>IF(ISNUMBER(HY280),IA279+HY280*0.5,IF(ISNUMBER(HY481),0,""))</f>
        <v>874.56927046723399</v>
      </c>
      <c r="IB280" s="18">
        <f>IF(ISNUMBER(HZ280),IB279+HZ280*0.5,IF(ISNUMBER(HZ481),0,""))</f>
        <v>1006.1472856454475</v>
      </c>
      <c r="IC280" s="18">
        <f>IF(ISNUMBER(IA280), IA280*COS(RADIANS(-$C280+Графики!$B$3))+IB280*SIN(RADIANS(-$C280+Графики!$B$3)),"")</f>
        <v>874.56927046723399</v>
      </c>
      <c r="ID280" s="19">
        <f>IF(ISNUMBER(IA280), IA280*COS(RADIANS(-$C280+Графики!$B$5))+IB280*SIN(RADIANS(-$C280+Графики!$B$5)),"")</f>
        <v>1006.1472856454475</v>
      </c>
      <c r="IE280" s="24">
        <v>-0.92398781511982875</v>
      </c>
      <c r="IF280" s="25">
        <v>0.98794615311340961</v>
      </c>
      <c r="IG280" s="25">
        <v>-8.7919506885018428E-2</v>
      </c>
      <c r="IH280" s="25">
        <v>1.5910681934006701E-2</v>
      </c>
      <c r="II280" s="18">
        <f t="shared" si="535"/>
        <v>16.683997301751432</v>
      </c>
      <c r="IJ280" s="18">
        <f t="shared" si="536"/>
        <v>0.9060892049467989</v>
      </c>
      <c r="IK280" s="18">
        <f>IF(ISNUMBER(II280),IK279+II280*0.5,IF(ISNUMBER(II481),0,""))</f>
        <v>869.99053675767743</v>
      </c>
      <c r="IL280" s="18">
        <f>IF(ISNUMBER(IJ280),IL279+IJ280*0.5,IF(ISNUMBER(IJ481),0,""))</f>
        <v>1010.8112065493254</v>
      </c>
      <c r="IM280" s="18">
        <f>IF(ISNUMBER(IK280), IK280*COS(RADIANS(-$C280+Графики!$B$3))+IL280*SIN(RADIANS(-$C280+Графики!$B$3)),"")</f>
        <v>869.99053675767743</v>
      </c>
      <c r="IN280" s="19">
        <f>IF(ISNUMBER(IK280), IK280*COS(RADIANS(-$C280+Графики!$B$5))+IL280*SIN(RADIANS(-$C280+Графики!$B$5)),"")</f>
        <v>1010.8112065493254</v>
      </c>
      <c r="IO280" s="24">
        <v>-1.0059198903220723</v>
      </c>
      <c r="IP280" s="25">
        <v>0.92925110477830175</v>
      </c>
      <c r="IQ280" s="25">
        <v>-5.7151727746812542E-4</v>
      </c>
      <c r="IR280" s="25">
        <v>-2.9620793896287578E-2</v>
      </c>
      <c r="IS280" s="18">
        <f t="shared" si="537"/>
        <v>16.886750046301479</v>
      </c>
      <c r="IT280" s="18">
        <f t="shared" si="538"/>
        <v>-0.25350275844533382</v>
      </c>
      <c r="IU280" s="18">
        <f>IF(ISNUMBER(IS280),IU279+IS280*0.5,IF(ISNUMBER(IS481),0,""))</f>
        <v>865.98188150337967</v>
      </c>
      <c r="IV280" s="18">
        <f>IF(ISNUMBER(IT280),IV279+IT280*0.5,IF(ISNUMBER(IT481),0,""))</f>
        <v>1017.3938501621797</v>
      </c>
      <c r="IW280" s="18">
        <f>IF(ISNUMBER(IU280), IU280*COS(RADIANS(-$C280+Графики!$B$3))+IV280*SIN(RADIANS(-$C280+Графики!$B$3)),"")</f>
        <v>865.98188150337967</v>
      </c>
      <c r="IX280" s="19">
        <f>IF(ISNUMBER(IU280), IU280*COS(RADIANS(-$C280+Графики!$B$5))+IV280*SIN(RADIANS(-$C280+Графики!$B$5)),"")</f>
        <v>1017.3938501621797</v>
      </c>
    </row>
    <row r="281" spans="1:258" s="88" customFormat="1" x14ac:dyDescent="0.25">
      <c r="A281" s="44">
        <v>281</v>
      </c>
      <c r="B281" s="50">
        <v>0</v>
      </c>
      <c r="C281" s="11">
        <f>IF(Графики!$A$7="Расчитывать с учетом закручивания скважины",B281,0)</f>
        <v>0</v>
      </c>
      <c r="D281" s="47">
        <v>139</v>
      </c>
      <c r="E281" s="34">
        <f>IF(ISNUMBER(INDEX($I$1:$IX$303,$A281,E$1) ),INDEX($I$1:$IX$303,$A281,E$1),0)</f>
        <v>15.904966957735345</v>
      </c>
      <c r="F281" s="35">
        <f>IF(ISNUMBER(INDEX($I$1:$IX$303,$A281,F$1) ),INDEX($I$1:$IX$303,$A281,F$1),0)</f>
        <v>2.8772587819290409</v>
      </c>
      <c r="G281" s="35">
        <f>IF(ISNUMBER(INDEX($I$1:$IX$303,$A281,G$1) ),INDEX($I$1:$IX$303,$A281,G$1)-$G$305,0)</f>
        <v>-98.435748374821856</v>
      </c>
      <c r="H281" s="36">
        <f>IF(ISNUMBER(INDEX($I$1:$IX$303,$A281,H$1) ),INDEX($I$1:$IX$303,$A281,H$1)-$H$305,0)</f>
        <v>-130.2069295496276</v>
      </c>
      <c r="I281" s="29">
        <v>-0.84821006488528872</v>
      </c>
      <c r="J281" s="25">
        <v>0.97444174599242295</v>
      </c>
      <c r="K281" s="25">
        <v>-0.15093249035685119</v>
      </c>
      <c r="L281" s="25">
        <v>0.17877753411108407</v>
      </c>
      <c r="M281" s="18">
        <f t="shared" si="489"/>
        <v>15.904966957735345</v>
      </c>
      <c r="N281" s="18">
        <f t="shared" si="490"/>
        <v>2.8772587819290409</v>
      </c>
      <c r="O281" s="18">
        <f>IF(ISNUMBER(M281),O280+M281*0.5,IF(ISNUMBER(M482),0,""))</f>
        <v>879.4804075145928</v>
      </c>
      <c r="P281" s="18">
        <f>IF(ISNUMBER(N281),P280+N281*0.5,IF(ISNUMBER(N482),0,""))</f>
        <v>1025.2227339344099</v>
      </c>
      <c r="Q281" s="18">
        <f>IF(ISNUMBER(O281), O281*COS(RADIANS(-$C281+Графики!$B$3))+P281*SIN(RADIANS(-$C281+Графики!$B$3)),"")</f>
        <v>879.4804075145928</v>
      </c>
      <c r="R281" s="19">
        <f>IF(ISNUMBER(O281), O281*COS(RADIANS(-$C281+Графики!$B$5))+P281*SIN(RADIANS(-$C281+Графики!$B$5)),"")</f>
        <v>1025.2227339344099</v>
      </c>
      <c r="S281" s="29">
        <v>-1.0158751846404506</v>
      </c>
      <c r="T281" s="25">
        <v>0.95422218502072431</v>
      </c>
      <c r="U281" s="25">
        <v>-0.10833225279769469</v>
      </c>
      <c r="V281" s="25">
        <v>4.2136564209841076E-2</v>
      </c>
      <c r="W281" s="18">
        <f t="shared" si="491"/>
        <v>17.191495912726285</v>
      </c>
      <c r="X281" s="18">
        <f t="shared" si="492"/>
        <v>1.3130877618433403</v>
      </c>
      <c r="Y281" s="18">
        <f>IF(ISNUMBER(W281),Y280+W281*0.5,IF(ISNUMBER(W482),0,""))</f>
        <v>880.76689033119965</v>
      </c>
      <c r="Z281" s="18">
        <f>IF(ISNUMBER(X281),Z280+X281*0.5,IF(ISNUMBER(X482),0,""))</f>
        <v>1025.0842544414681</v>
      </c>
      <c r="AA281" s="18">
        <f>IF(ISNUMBER(Y281), Y281*COS(RADIANS(-$C281+Графики!$B$3))+Z281*SIN(RADIANS(-$C281+Графики!$B$3)),"")</f>
        <v>880.76689033119965</v>
      </c>
      <c r="AB281" s="18">
        <f>IF(ISNUMBER(Y281), Y281*COS(RADIANS(-$C281+Графики!$B$5))+Z281*SIN(RADIANS(-$C281+Графики!$B$5)),"")</f>
        <v>1025.0842544414681</v>
      </c>
      <c r="AC281" s="24">
        <v>-0.91884295922569248</v>
      </c>
      <c r="AD281" s="25">
        <v>0.85073312199124329</v>
      </c>
      <c r="AE281" s="25">
        <v>-2.7012984054415184E-2</v>
      </c>
      <c r="AF281" s="25">
        <v>0.15701401676754748</v>
      </c>
      <c r="AG281" s="18">
        <f t="shared" si="493"/>
        <v>15.44185073820152</v>
      </c>
      <c r="AH281" s="18">
        <f t="shared" si="494"/>
        <v>1.6059378481606248</v>
      </c>
      <c r="AI281" s="18">
        <f>IF(ISNUMBER(AG281),AI280+AG281*0.5,IF(ISNUMBER(AG482),0,""))</f>
        <v>876.36974725977814</v>
      </c>
      <c r="AJ281" s="18">
        <f>IF(ISNUMBER(AH281),AJ280+AH281*0.5,IF(ISNUMBER(AH482),0,""))</f>
        <v>1021.262196192298</v>
      </c>
      <c r="AK281" s="18">
        <f>IF(ISNUMBER(AI281), AI281*COS(RADIANS(-$C281+Графики!$B$3))+AJ281*SIN(RADIANS(-$C281+Графики!$B$3)),"")</f>
        <v>876.36974725977814</v>
      </c>
      <c r="AL281" s="19">
        <f>IF(ISNUMBER(AI281), AI281*COS(RADIANS(-$C281+Графики!$B$5))+AJ281*SIN(RADIANS(-$C281+Графики!$B$5)),"")</f>
        <v>1021.262196192298</v>
      </c>
      <c r="AM281" s="24">
        <v>-0.88597648016122654</v>
      </c>
      <c r="AN281" s="25">
        <v>0.8298395135673905</v>
      </c>
      <c r="AO281" s="25">
        <v>-9.5949471021371441E-2</v>
      </c>
      <c r="AP281" s="25">
        <v>0.13339949035728135</v>
      </c>
      <c r="AQ281" s="18">
        <f t="shared" si="495"/>
        <v>14.972759726994818</v>
      </c>
      <c r="AR281" s="18">
        <f t="shared" si="496"/>
        <v>2.0014459198137291</v>
      </c>
      <c r="AS281" s="18">
        <f>IF(ISNUMBER(AQ281),AS280+AQ281*0.5,IF(ISNUMBER(AQ482),0,""))</f>
        <v>870.60809014429287</v>
      </c>
      <c r="AT281" s="18">
        <f>IF(ISNUMBER(AR281),AT280+AR281*0.5,IF(ISNUMBER(AR482),0,""))</f>
        <v>1014.5194694800886</v>
      </c>
      <c r="AU281" s="18">
        <f>IF(ISNUMBER(AS281), AS281*COS(RADIANS(-$C281+Графики!$B$3))+AT281*SIN(RADIANS(-$C281+Графики!$B$3)),"")</f>
        <v>870.60809014429287</v>
      </c>
      <c r="AV281" s="19">
        <f>IF(ISNUMBER(AS281), AS281*COS(RADIANS(-$C281+Графики!$B$5))+AT281*SIN(RADIANS(-$C281+Графики!$B$5)),"")</f>
        <v>1014.5194694800886</v>
      </c>
      <c r="AW281" s="24">
        <v>-0.91870927286183435</v>
      </c>
      <c r="AX281" s="25">
        <v>0.86488757056594101</v>
      </c>
      <c r="AY281" s="25">
        <v>-0.14708613756646444</v>
      </c>
      <c r="AZ281" s="25">
        <v>5.8981505711233895E-3</v>
      </c>
      <c r="BA281" s="18">
        <f t="shared" si="497"/>
        <v>15.564190265819704</v>
      </c>
      <c r="BB281" s="18">
        <f t="shared" si="498"/>
        <v>1.3350393693298415</v>
      </c>
      <c r="BC281" s="18">
        <f>IF(ISNUMBER(BA281),BC280+BA281*0.5,IF(ISNUMBER(BA482),0,""))</f>
        <v>869.52485459256718</v>
      </c>
      <c r="BD281" s="18">
        <f>IF(ISNUMBER(BB281),BD280+BB281*0.5,IF(ISNUMBER(BB482),0,""))</f>
        <v>1017.2433764850617</v>
      </c>
      <c r="BE281" s="18">
        <f>IF(ISNUMBER(BC281), BC281*COS(RADIANS(-$C281+Графики!$B$3))+BD281*SIN(RADIANS(-$C281+Графики!$B$3)),"")</f>
        <v>869.52485459256718</v>
      </c>
      <c r="BF281" s="19">
        <f>IF(ISNUMBER(BC281), BC281*COS(RADIANS(-$C281+Графики!$B$5))+BD281*SIN(RADIANS(-$C281+Графики!$B$5)),"")</f>
        <v>1017.2433764850617</v>
      </c>
      <c r="BG281" s="24">
        <v>-0.88515580298128105</v>
      </c>
      <c r="BH281" s="25">
        <v>0.9658453682325735</v>
      </c>
      <c r="BI281" s="25">
        <v>-8.3292350016148764E-2</v>
      </c>
      <c r="BJ281" s="25">
        <v>0.10903039461593478</v>
      </c>
      <c r="BK281" s="18">
        <f t="shared" si="499"/>
        <v>16.152330014371792</v>
      </c>
      <c r="BL281" s="18">
        <f t="shared" si="500"/>
        <v>1.6783317722299214</v>
      </c>
      <c r="BM281" s="18">
        <f>IF(ISNUMBER(BK281),BM280+BK281*0.5,IF(ISNUMBER(BK482),0,""))</f>
        <v>877.25932627138457</v>
      </c>
      <c r="BN281" s="18">
        <f>IF(ISNUMBER(BL281),BN280+BL281*0.5,IF(ISNUMBER(BL482),0,""))</f>
        <v>1004.6105876290677</v>
      </c>
      <c r="BO281" s="18">
        <f>IF(ISNUMBER(BM281), BM281*COS(RADIANS(-$C281+Графики!$B$3))+BN281*SIN(RADIANS(-$C281+Графики!$B$3)),"")</f>
        <v>877.25932627138457</v>
      </c>
      <c r="BP281" s="19">
        <f>IF(ISNUMBER(BM281), BM281*COS(RADIANS(-$C281+Графики!$B$5))+BN281*SIN(RADIANS(-$C281+Графики!$B$5)),"")</f>
        <v>1004.6105876290677</v>
      </c>
      <c r="BQ281" s="24">
        <v>-0.9197764442523445</v>
      </c>
      <c r="BR281" s="25">
        <v>0.91691739892130231</v>
      </c>
      <c r="BS281" s="25">
        <v>-7.6511863520356688E-2</v>
      </c>
      <c r="BT281" s="25">
        <v>0.17583532797375354</v>
      </c>
      <c r="BU281" s="18">
        <f t="shared" si="501"/>
        <v>16.027491186322877</v>
      </c>
      <c r="BV281" s="18">
        <f t="shared" si="502"/>
        <v>2.202142895005017</v>
      </c>
      <c r="BW281" s="18">
        <f>IF(ISNUMBER(BU281),BW280+BU281*0.5,IF(ISNUMBER(BU482),0,""))</f>
        <v>883.90417526451427</v>
      </c>
      <c r="BX281" s="18">
        <f>IF(ISNUMBER(BV281),BX280+BV281*0.5,IF(ISNUMBER(BV482),0,""))</f>
        <v>1018.3723553825621</v>
      </c>
      <c r="BY281" s="18">
        <f>IF(ISNUMBER(BW281), BW281*COS(RADIANS(-$C281+Графики!$B$3))+BX281*SIN(RADIANS(-$C281+Графики!$B$3)),"")</f>
        <v>883.90417526451427</v>
      </c>
      <c r="BZ281" s="19">
        <f>IF(ISNUMBER(BW281), BW281*COS(RADIANS(-$C281+Графики!$B$5))+BX281*SIN(RADIANS(-$C281+Графики!$B$5)),"")</f>
        <v>1018.3723553825621</v>
      </c>
      <c r="CA281" s="29">
        <v>-1.0230826914879148</v>
      </c>
      <c r="CB281" s="25">
        <v>0.99241443012202557</v>
      </c>
      <c r="CC281" s="25">
        <v>-0.13781775237794394</v>
      </c>
      <c r="CD281" s="25">
        <v>7.7251959042560159E-2</v>
      </c>
      <c r="CE281" s="18">
        <f t="shared" si="503"/>
        <v>17.58762357822604</v>
      </c>
      <c r="CF281" s="18">
        <f t="shared" si="504"/>
        <v>1.8768361909355233</v>
      </c>
      <c r="CG281" s="18">
        <f>IF(ISNUMBER(CE281),CG280+CE281*0.5,IF(ISNUMBER(CE482),0,""))</f>
        <v>890.701492763788</v>
      </c>
      <c r="CH281" s="18">
        <f>IF(ISNUMBER(CF281),CH280+CF281*0.5,IF(ISNUMBER(CF482),0,""))</f>
        <v>1026.5595699437265</v>
      </c>
      <c r="CI281" s="18">
        <f>IF(ISNUMBER(CG281), CG281*COS(RADIANS(-$C281+Графики!$B$3))+CH281*SIN(RADIANS(-$C281+Графики!$B$3)),"")</f>
        <v>890.701492763788</v>
      </c>
      <c r="CJ281" s="19">
        <f>IF(ISNUMBER(CG281), CG281*COS(RADIANS(-$C281+Графики!$B$5))+CH281*SIN(RADIANS(-$C281+Графики!$B$5)),"")</f>
        <v>1026.5595699437265</v>
      </c>
      <c r="CK281" s="24">
        <v>-0.86677231529173637</v>
      </c>
      <c r="CL281" s="25">
        <v>0.92612558424342495</v>
      </c>
      <c r="CM281" s="25">
        <v>-0.17028897166776641</v>
      </c>
      <c r="CN281" s="25">
        <v>-2.5089985592978287E-3</v>
      </c>
      <c r="CO281" s="18">
        <f t="shared" si="505"/>
        <v>15.645347409245995</v>
      </c>
      <c r="CP281" s="18">
        <f t="shared" si="506"/>
        <v>1.4641559516932892</v>
      </c>
      <c r="CQ281" s="18">
        <f>IF(ISNUMBER(CO281),CQ280+CO281*0.5,IF(ISNUMBER(CO482),0,""))</f>
        <v>883.21234308284431</v>
      </c>
      <c r="CR281" s="18">
        <f>IF(ISNUMBER(CP281),CR280+CP281*0.5,IF(ISNUMBER(CP482),0,""))</f>
        <v>1022.1812570939787</v>
      </c>
      <c r="CS281" s="18">
        <f>IF(ISNUMBER(CQ281), CQ281*COS(RADIANS(-$C281+Графики!$B$3))+CR281*SIN(RADIANS(-$C281+Графики!$B$3)),"")</f>
        <v>883.21234308284431</v>
      </c>
      <c r="CT281" s="19">
        <f>IF(ISNUMBER(CQ281), CQ281*COS(RADIANS(-$C281+Графики!$B$5))+CR281*SIN(RADIANS(-$C281+Графики!$B$5)),"")</f>
        <v>1022.1812570939787</v>
      </c>
      <c r="CU281" s="24">
        <v>-0.8331105421440822</v>
      </c>
      <c r="CV281" s="25">
        <v>1.0026661324184629</v>
      </c>
      <c r="CW281" s="25">
        <v>-9.9418126332810192E-2</v>
      </c>
      <c r="CX281" s="25">
        <v>0.13316886295994576</v>
      </c>
      <c r="CY281" s="18">
        <f t="shared" si="507"/>
        <v>16.019488407856528</v>
      </c>
      <c r="CZ281" s="18">
        <f t="shared" si="508"/>
        <v>2.0297029866011691</v>
      </c>
      <c r="DA281" s="18">
        <f>IF(ISNUMBER(CY281),DA280+CY281*0.5,IF(ISNUMBER(CY482),0,""))</f>
        <v>880.56959874755444</v>
      </c>
      <c r="DB281" s="18">
        <f>IF(ISNUMBER(CZ281),DB280+CZ281*0.5,IF(ISNUMBER(CZ482),0,""))</f>
        <v>1021.5487289632432</v>
      </c>
      <c r="DC281" s="18">
        <f>IF(ISNUMBER(DA281), DA281*COS(RADIANS(-$C281+Графики!$B$3))+DB281*SIN(RADIANS(-$C281+Графики!$B$3)),"")</f>
        <v>880.56959874755444</v>
      </c>
      <c r="DD281" s="19">
        <f>IF(ISNUMBER(DA281), DA281*COS(RADIANS(-$C281+Графики!$B$5))+DB281*SIN(RADIANS(-$C281+Графики!$B$5)),"")</f>
        <v>1021.5487289632432</v>
      </c>
      <c r="DE281" s="24">
        <v>-0.85278966991433813</v>
      </c>
      <c r="DF281" s="25">
        <v>0.93377854901943047</v>
      </c>
      <c r="DG281" s="25">
        <v>-0.20424660635324976</v>
      </c>
      <c r="DH281" s="25">
        <v>0.16918259691713097</v>
      </c>
      <c r="DI281" s="18">
        <f t="shared" si="509"/>
        <v>15.590117262629438</v>
      </c>
      <c r="DJ281" s="18">
        <f t="shared" si="510"/>
        <v>3.2587787922135867</v>
      </c>
      <c r="DK281" s="18">
        <f>IF(ISNUMBER(DI281),DK280+DI281*0.5,IF(ISNUMBER(DI482),0,""))</f>
        <v>871.22629935926739</v>
      </c>
      <c r="DL281" s="18">
        <f>IF(ISNUMBER(DJ281),DL280+DJ281*0.5,IF(ISNUMBER(DJ482),0,""))</f>
        <v>1021.8341943806025</v>
      </c>
      <c r="DM281" s="18">
        <f>IF(ISNUMBER(DK281), DK281*COS(RADIANS(-$C281+Графики!$B$3))+DL281*SIN(RADIANS(-$C281+Графики!$B$3)),"")</f>
        <v>871.22629935926739</v>
      </c>
      <c r="DN281" s="19">
        <f>IF(ISNUMBER(DK281), DK281*COS(RADIANS(-$C281+Графики!$B$5))+DL281*SIN(RADIANS(-$C281+Графики!$B$5)),"")</f>
        <v>1021.8341943806025</v>
      </c>
      <c r="DO281" s="24">
        <v>-0.84982770912788397</v>
      </c>
      <c r="DP281" s="25">
        <v>0.91064058137984516</v>
      </c>
      <c r="DQ281" s="25">
        <v>-0.18334433600660455</v>
      </c>
      <c r="DR281" s="25">
        <v>0.17235127631911698</v>
      </c>
      <c r="DS281" s="18">
        <f t="shared" si="511"/>
        <v>15.362379698435587</v>
      </c>
      <c r="DT281" s="18">
        <f t="shared" si="512"/>
        <v>3.1040248004380198</v>
      </c>
      <c r="DU281" s="18">
        <f>IF(ISNUMBER(DS281),DU280+DS281*0.5,IF(ISNUMBER(DS482),0,""))</f>
        <v>890.06364718716679</v>
      </c>
      <c r="DV281" s="18">
        <f>IF(ISNUMBER(DT281),DV280+DT281*0.5,IF(ISNUMBER(DT482),0,""))</f>
        <v>1018.2824039315885</v>
      </c>
      <c r="DW281" s="18">
        <f>IF(ISNUMBER(DU281), DU281*COS(RADIANS(-$C281+Графики!$B$3))+DV281*SIN(RADIANS(-$C281+Графики!$B$3)),"")</f>
        <v>890.06364718716679</v>
      </c>
      <c r="DX281" s="19">
        <f>IF(ISNUMBER(DU281), DU281*COS(RADIANS(-$C281+Графики!$B$5))+DV281*SIN(RADIANS(-$C281+Графики!$B$5)),"")</f>
        <v>1018.2824039315885</v>
      </c>
      <c r="DY281" s="24">
        <v>-0.96729992357979122</v>
      </c>
      <c r="DZ281" s="25">
        <v>0.85637857211702439</v>
      </c>
      <c r="EA281" s="25">
        <v>-0.20464880978917935</v>
      </c>
      <c r="EB281" s="25">
        <v>0.18083437455163417</v>
      </c>
      <c r="EC281" s="18">
        <f t="shared" si="513"/>
        <v>15.913925339026774</v>
      </c>
      <c r="ED281" s="18">
        <f t="shared" si="514"/>
        <v>3.3639690442704753</v>
      </c>
      <c r="EE281" s="18">
        <f>IF(ISNUMBER(EC281),EE280+EC281*0.5,IF(ISNUMBER(EC482),0,""))</f>
        <v>877.5780519459463</v>
      </c>
      <c r="EF281" s="18">
        <f>IF(ISNUMBER(ED281),EF280+ED281*0.5,IF(ISNUMBER(ED482),0,""))</f>
        <v>1015.106650675241</v>
      </c>
      <c r="EG281" s="18">
        <f>IF(ISNUMBER(EE281), EE281*COS(RADIANS(-$C281+Графики!$B$3))+EF281*SIN(RADIANS(-$C281+Графики!$B$3)),"")</f>
        <v>877.5780519459463</v>
      </c>
      <c r="EH281" s="19">
        <f>IF(ISNUMBER(EE281), EE281*COS(RADIANS(-$C281+Графики!$B$5))+EF281*SIN(RADIANS(-$C281+Графики!$B$5)),"")</f>
        <v>1015.106650675241</v>
      </c>
      <c r="EI281" s="24">
        <v>-0.86026581660563139</v>
      </c>
      <c r="EJ281" s="25">
        <v>0.83738026761040263</v>
      </c>
      <c r="EK281" s="25">
        <v>-0.14903560634003687</v>
      </c>
      <c r="EL281" s="25">
        <v>4.0291990724516946E-3</v>
      </c>
      <c r="EM281" s="18">
        <f t="shared" si="515"/>
        <v>14.814214941077198</v>
      </c>
      <c r="EN281" s="18">
        <f t="shared" si="516"/>
        <v>1.335742014479214</v>
      </c>
      <c r="EO281" s="18">
        <f>IF(ISNUMBER(EM281),EO280+EM281*0.5,IF(ISNUMBER(EM482),0,""))</f>
        <v>882.40113030898419</v>
      </c>
      <c r="EP281" s="18">
        <f>IF(ISNUMBER(EN281),EP280+EN281*0.5,IF(ISNUMBER(EN482),0,""))</f>
        <v>1020.5420329506325</v>
      </c>
      <c r="EQ281" s="18">
        <f>IF(ISNUMBER(EO281), EO281*COS(RADIANS(-$C281+Графики!$B$3))+EP281*SIN(RADIANS(-$C281+Графики!$B$3)),"")</f>
        <v>882.40113030898419</v>
      </c>
      <c r="ER281" s="19">
        <f>IF(ISNUMBER(EO281), EO281*COS(RADIANS(-$C281+Графики!$B$5))+EP281*SIN(RADIANS(-$C281+Графики!$B$5)),"")</f>
        <v>1020.5420329506325</v>
      </c>
      <c r="ES281" s="24">
        <v>-0.91745915093549157</v>
      </c>
      <c r="ET281" s="25">
        <v>0.97448114424957255</v>
      </c>
      <c r="EU281" s="25">
        <v>-5.3432788601385089E-2</v>
      </c>
      <c r="EV281" s="25">
        <v>0.16254371723632929</v>
      </c>
      <c r="EW281" s="18">
        <f t="shared" si="517"/>
        <v>16.509543621685257</v>
      </c>
      <c r="EX281" s="18">
        <f t="shared" si="518"/>
        <v>1.8847494510488663</v>
      </c>
      <c r="EY281" s="18">
        <f>IF(ISNUMBER(EW281),EY280+EW281*0.5,IF(ISNUMBER(EW482),0,""))</f>
        <v>868.67790391635742</v>
      </c>
      <c r="EZ281" s="18">
        <f>IF(ISNUMBER(EX281),EZ280+EX281*0.5,IF(ISNUMBER(EX482),0,""))</f>
        <v>1019.7294784370436</v>
      </c>
      <c r="FA281" s="18">
        <f>IF(ISNUMBER(EY281), EY281*COS(RADIANS(-$C281+Графики!$B$3))+EZ281*SIN(RADIANS(-$C281+Графики!$B$3)),"")</f>
        <v>868.67790391635742</v>
      </c>
      <c r="FB281" s="19">
        <f>IF(ISNUMBER(EY281), EY281*COS(RADIANS(-$C281+Графики!$B$5))+EZ281*SIN(RADIANS(-$C281+Графики!$B$5)),"")</f>
        <v>1019.7294784370436</v>
      </c>
      <c r="FC281" s="24">
        <v>-1.0064085035852743</v>
      </c>
      <c r="FD281" s="25">
        <v>0.96918053601126475</v>
      </c>
      <c r="FE281" s="25">
        <v>-0.19915797456565321</v>
      </c>
      <c r="FF281" s="25">
        <v>0.14718389958027944</v>
      </c>
      <c r="FG281" s="18">
        <f t="shared" si="519"/>
        <v>17.239412671455828</v>
      </c>
      <c r="FH281" s="18">
        <f t="shared" si="520"/>
        <v>3.0223984191209659</v>
      </c>
      <c r="FI281" s="18">
        <f>IF(ISNUMBER(FG281),FI280+FG281*0.5,IF(ISNUMBER(FG482),0,""))</f>
        <v>879.06434298527051</v>
      </c>
      <c r="FJ281" s="18">
        <f>IF(ISNUMBER(FH281),FJ280+FH281*0.5,IF(ISNUMBER(FH482),0,""))</f>
        <v>1020.6754629743751</v>
      </c>
      <c r="FK281" s="18">
        <f>IF(ISNUMBER(FI281), FI281*COS(RADIANS(-$C281+Графики!$B$3))+FJ281*SIN(RADIANS(-$C281+Графики!$B$3)),"")</f>
        <v>879.06434298527051</v>
      </c>
      <c r="FL281" s="19">
        <f>IF(ISNUMBER(FI281), FI281*COS(RADIANS(-$C281+Графики!$B$5))+FJ281*SIN(RADIANS(-$C281+Графики!$B$5)),"")</f>
        <v>1020.6754629743751</v>
      </c>
      <c r="FM281" s="24">
        <v>-1.0163505580679044</v>
      </c>
      <c r="FN281" s="25">
        <v>0.83137546325272282</v>
      </c>
      <c r="FO281" s="25">
        <v>-0.16638780461684849</v>
      </c>
      <c r="FP281" s="25">
        <v>5.0389612801069877E-2</v>
      </c>
      <c r="FQ281" s="18">
        <f t="shared" si="521"/>
        <v>16.123752661824312</v>
      </c>
      <c r="FR281" s="18">
        <f t="shared" si="522"/>
        <v>1.8917387106347912</v>
      </c>
      <c r="FS281" s="18">
        <f>IF(ISNUMBER(FQ281),FS280+FQ281*0.5,IF(ISNUMBER(FQ482),0,""))</f>
        <v>887.64370916411713</v>
      </c>
      <c r="FT281" s="18">
        <f>IF(ISNUMBER(FR281),FT280+FR281*0.5,IF(ISNUMBER(FR482),0,""))</f>
        <v>1015.6542930893976</v>
      </c>
      <c r="FU281" s="18">
        <f>IF(ISNUMBER(FS281), FS281*COS(RADIANS(-$C281+Графики!$B$3))+FT281*SIN(RADIANS(-$C281+Графики!$B$3)),"")</f>
        <v>887.64370916411713</v>
      </c>
      <c r="FV281" s="19">
        <f>IF(ISNUMBER(FS281), FS281*COS(RADIANS(-$C281+Графики!$B$5))+FT281*SIN(RADIANS(-$C281+Графики!$B$5)),"")</f>
        <v>1015.6542930893976</v>
      </c>
      <c r="FW281" s="24">
        <v>-0.8375323566083156</v>
      </c>
      <c r="FX281" s="25">
        <v>0.9939667216761322</v>
      </c>
      <c r="FY281" s="25">
        <v>-7.3783336236105779E-2</v>
      </c>
      <c r="FZ281" s="25">
        <v>0.19180031301319109</v>
      </c>
      <c r="GA281" s="18">
        <f t="shared" si="523"/>
        <v>15.982164117217087</v>
      </c>
      <c r="GB281" s="18">
        <f t="shared" si="524"/>
        <v>2.3176524845425597</v>
      </c>
      <c r="GC281" s="18">
        <f>IF(ISNUMBER(GA281),GC280+GA281*0.5,IF(ISNUMBER(GA482),0,""))</f>
        <v>887.69969026877607</v>
      </c>
      <c r="GD281" s="18">
        <f>IF(ISNUMBER(GB281),GD280+GB281*0.5,IF(ISNUMBER(GB482),0,""))</f>
        <v>1003.316088684023</v>
      </c>
      <c r="GE281" s="18">
        <f>IF(ISNUMBER(GC281), GC281*COS(RADIANS(-$C281+Графики!$B$3))+GD281*SIN(RADIANS(-$C281+Графики!$B$3)),"")</f>
        <v>887.69969026877607</v>
      </c>
      <c r="GF281" s="19">
        <f>IF(ISNUMBER(GC281), GC281*COS(RADIANS(-$C281+Графики!$B$5))+GD281*SIN(RADIANS(-$C281+Графики!$B$5)),"")</f>
        <v>1003.316088684023</v>
      </c>
      <c r="GG281" s="24">
        <v>-0.89852575658678335</v>
      </c>
      <c r="GH281" s="25">
        <v>1.006137181871108</v>
      </c>
      <c r="GI281" s="25">
        <v>-2.9316183388585298E-2</v>
      </c>
      <c r="GJ281" s="25">
        <v>7.4991832316692181E-2</v>
      </c>
      <c r="GK281" s="18">
        <f t="shared" si="525"/>
        <v>16.620554395101532</v>
      </c>
      <c r="GL281" s="18">
        <f t="shared" si="526"/>
        <v>0.91025902943702841</v>
      </c>
      <c r="GM281" s="18">
        <f>IF(ISNUMBER(GK281),GM280+GK281*0.5,IF(ISNUMBER(GK482),0,""))</f>
        <v>887.27423466959624</v>
      </c>
      <c r="GN281" s="18">
        <f>IF(ISNUMBER(GL281),GN280+GL281*0.5,IF(ISNUMBER(GL482),0,""))</f>
        <v>1018.5109528454112</v>
      </c>
      <c r="GO281" s="18">
        <f>IF(ISNUMBER(GM281), GM281*COS(RADIANS(-$C281+Графики!$B$3))+GN281*SIN(RADIANS(-$C281+Графики!$B$3)),"")</f>
        <v>887.27423466959624</v>
      </c>
      <c r="GP281" s="19">
        <f>IF(ISNUMBER(GM281), GM281*COS(RADIANS(-$C281+Графики!$B$5))+GN281*SIN(RADIANS(-$C281+Графики!$B$5)),"")</f>
        <v>1018.5109528454112</v>
      </c>
      <c r="GQ281" s="24">
        <v>-0.85059392922998311</v>
      </c>
      <c r="GR281" s="25">
        <v>0.83125928598494025</v>
      </c>
      <c r="GS281" s="25">
        <v>-4.0012527465440706E-2</v>
      </c>
      <c r="GT281" s="25">
        <v>1.2361292673830071E-3</v>
      </c>
      <c r="GU281" s="18">
        <f t="shared" si="527"/>
        <v>14.676411143371082</v>
      </c>
      <c r="GV281" s="18">
        <f t="shared" si="528"/>
        <v>0.35996242823278435</v>
      </c>
      <c r="GW281" s="18">
        <f>IF(ISNUMBER(GU281),GW280+GU281*0.5,IF(ISNUMBER(GU482),0,""))</f>
        <v>880.13570660502387</v>
      </c>
      <c r="GX281" s="18">
        <f>IF(ISNUMBER(GV281),GX280+GV281*0.5,IF(ISNUMBER(GV482),0,""))</f>
        <v>1020.6197023076041</v>
      </c>
      <c r="GY281" s="18">
        <f>IF(ISNUMBER(GW281), GW281*COS(RADIANS(-$C281+Графики!$B$3))+GX281*SIN(RADIANS(-$C281+Графики!$B$3)),"")</f>
        <v>880.13570660502387</v>
      </c>
      <c r="GZ281" s="19">
        <f>IF(ISNUMBER(GW281), GW281*COS(RADIANS(-$C281+Графики!$B$5))+GX281*SIN(RADIANS(-$C281+Графики!$B$5)),"")</f>
        <v>1020.6197023076041</v>
      </c>
      <c r="HA281" s="24">
        <v>-0.87361107238270586</v>
      </c>
      <c r="HB281" s="25">
        <v>0.89035186761781182</v>
      </c>
      <c r="HC281" s="25">
        <v>-0.14449556378078265</v>
      </c>
      <c r="HD281" s="25">
        <v>4.3590772731114336E-2</v>
      </c>
      <c r="HE281" s="18">
        <f t="shared" si="529"/>
        <v>15.392872662364274</v>
      </c>
      <c r="HF281" s="18">
        <f t="shared" si="530"/>
        <v>1.6413621880816951</v>
      </c>
      <c r="HG281" s="18">
        <f>IF(ISNUMBER(HE281),HG280+HE281*0.5,IF(ISNUMBER(HE482),0,""))</f>
        <v>885.66388323054684</v>
      </c>
      <c r="HH281" s="18">
        <f>IF(ISNUMBER(HF281),HH280+HF281*0.5,IF(ISNUMBER(HF482),0,""))</f>
        <v>1011.0976605350254</v>
      </c>
      <c r="HI281" s="18">
        <f>IF(ISNUMBER(HG281), HG281*COS(RADIANS(-$C281+Графики!$B$3))+HH281*SIN(RADIANS(-$C281+Графики!$B$3)),"")</f>
        <v>885.66388323054684</v>
      </c>
      <c r="HJ281" s="19">
        <f>IF(ISNUMBER(HG281), HG281*COS(RADIANS(-$C281+Графики!$B$5))+HH281*SIN(RADIANS(-$C281+Графики!$B$5)),"")</f>
        <v>1011.0976605350254</v>
      </c>
      <c r="HK281" s="24">
        <v>-0.86370009000924053</v>
      </c>
      <c r="HL281" s="25">
        <v>0.89155230641990946</v>
      </c>
      <c r="HM281" s="25">
        <v>-0.11712471083384006</v>
      </c>
      <c r="HN281" s="25">
        <v>0.18554218867803193</v>
      </c>
      <c r="HO281" s="18">
        <f t="shared" si="531"/>
        <v>15.316867791399604</v>
      </c>
      <c r="HP281" s="18">
        <f t="shared" si="532"/>
        <v>2.6412638956023184</v>
      </c>
      <c r="HQ281" s="18">
        <f>IF(ISNUMBER(HO281),HQ280+HO281*0.5,IF(ISNUMBER(HO482),0,""))</f>
        <v>882.23412031171893</v>
      </c>
      <c r="HR281" s="18">
        <f>IF(ISNUMBER(HP281),HR280+HP281*0.5,IF(ISNUMBER(HP482),0,""))</f>
        <v>1027.6677342256419</v>
      </c>
      <c r="HS281" s="18">
        <f>IF(ISNUMBER(HQ281), HQ281*COS(RADIANS(-$C281+Графики!$B$3))+HR281*SIN(RADIANS(-$C281+Графики!$B$3)),"")</f>
        <v>882.23412031171893</v>
      </c>
      <c r="HT281" s="19">
        <f>IF(ISNUMBER(HQ281), HQ281*COS(RADIANS(-$C281+Графики!$B$5))+HR281*SIN(RADIANS(-$C281+Графики!$B$5)),"")</f>
        <v>1027.6677342256419</v>
      </c>
      <c r="HU281" s="24">
        <v>-0.84965374029712415</v>
      </c>
      <c r="HV281" s="25">
        <v>0.95723958399538189</v>
      </c>
      <c r="HW281" s="25">
        <v>-4.8835059968646372E-2</v>
      </c>
      <c r="HX281" s="25">
        <v>0.16525962208102332</v>
      </c>
      <c r="HY281" s="18">
        <f t="shared" si="533"/>
        <v>15.767465464772947</v>
      </c>
      <c r="HZ281" s="18">
        <f t="shared" si="534"/>
        <v>1.8683274694414165</v>
      </c>
      <c r="IA281" s="18">
        <f>IF(ISNUMBER(HY281),IA280+HY281*0.5,IF(ISNUMBER(HY482),0,""))</f>
        <v>882.45300319962041</v>
      </c>
      <c r="IB281" s="18">
        <f>IF(ISNUMBER(HZ281),IB280+HZ281*0.5,IF(ISNUMBER(HZ482),0,""))</f>
        <v>1007.0814493801682</v>
      </c>
      <c r="IC281" s="18">
        <f>IF(ISNUMBER(IA281), IA281*COS(RADIANS(-$C281+Графики!$B$3))+IB281*SIN(RADIANS(-$C281+Графики!$B$3)),"")</f>
        <v>882.45300319962041</v>
      </c>
      <c r="ID281" s="19">
        <f>IF(ISNUMBER(IA281), IA281*COS(RADIANS(-$C281+Графики!$B$5))+IB281*SIN(RADIANS(-$C281+Графики!$B$5)),"")</f>
        <v>1007.0814493801682</v>
      </c>
      <c r="IE281" s="24">
        <v>-0.91829845825937551</v>
      </c>
      <c r="IF281" s="25">
        <v>0.96083228097286588</v>
      </c>
      <c r="IG281" s="25">
        <v>-0.18701999382980664</v>
      </c>
      <c r="IH281" s="25">
        <v>2.8024347235472091E-2</v>
      </c>
      <c r="II281" s="18">
        <f t="shared" si="535"/>
        <v>16.397774290526822</v>
      </c>
      <c r="IJ281" s="18">
        <f t="shared" si="536"/>
        <v>1.8766147932098751</v>
      </c>
      <c r="IK281" s="18">
        <f>IF(ISNUMBER(II281),IK280+II281*0.5,IF(ISNUMBER(II482),0,""))</f>
        <v>878.1894239029408</v>
      </c>
      <c r="IL281" s="18">
        <f>IF(ISNUMBER(IJ281),IL280+IJ281*0.5,IF(ISNUMBER(IJ482),0,""))</f>
        <v>1011.7495139459304</v>
      </c>
      <c r="IM281" s="18">
        <f>IF(ISNUMBER(IK281), IK281*COS(RADIANS(-$C281+Графики!$B$3))+IL281*SIN(RADIANS(-$C281+Графики!$B$3)),"")</f>
        <v>878.1894239029408</v>
      </c>
      <c r="IN281" s="19">
        <f>IF(ISNUMBER(IK281), IK281*COS(RADIANS(-$C281+Графики!$B$5))+IL281*SIN(RADIANS(-$C281+Графики!$B$5)),"")</f>
        <v>1011.7495139459304</v>
      </c>
      <c r="IO281" s="24">
        <v>-0.9275176222641025</v>
      </c>
      <c r="IP281" s="25">
        <v>0.86477354469349699</v>
      </c>
      <c r="IQ281" s="25">
        <v>-0.21098737900923609</v>
      </c>
      <c r="IR281" s="25">
        <v>9.7074762357845512E-2</v>
      </c>
      <c r="IS281" s="18">
        <f t="shared" si="537"/>
        <v>15.640053316502673</v>
      </c>
      <c r="IT281" s="18">
        <f t="shared" si="538"/>
        <v>2.6883460955847651</v>
      </c>
      <c r="IU281" s="18">
        <f>IF(ISNUMBER(IS281),IU280+IS281*0.5,IF(ISNUMBER(IS482),0,""))</f>
        <v>873.80190816163099</v>
      </c>
      <c r="IV281" s="18">
        <f>IF(ISNUMBER(IT281),IV280+IT281*0.5,IF(ISNUMBER(IT482),0,""))</f>
        <v>1018.7380232099721</v>
      </c>
      <c r="IW281" s="18">
        <f>IF(ISNUMBER(IU281), IU281*COS(RADIANS(-$C281+Графики!$B$3))+IV281*SIN(RADIANS(-$C281+Графики!$B$3)),"")</f>
        <v>873.80190816163099</v>
      </c>
      <c r="IX281" s="19">
        <f>IF(ISNUMBER(IU281), IU281*COS(RADIANS(-$C281+Графики!$B$5))+IV281*SIN(RADIANS(-$C281+Графики!$B$5)),"")</f>
        <v>1018.7380232099721</v>
      </c>
    </row>
    <row r="282" spans="1:258" s="88" customFormat="1" x14ac:dyDescent="0.25">
      <c r="A282" s="44">
        <v>282</v>
      </c>
      <c r="B282" s="50">
        <v>0</v>
      </c>
      <c r="C282" s="11">
        <f>IF(Графики!$A$7="Расчитывать с учетом закручивания скважины",B282,0)</f>
        <v>0</v>
      </c>
      <c r="D282" s="47">
        <v>139.5</v>
      </c>
      <c r="E282" s="34">
        <f>IF(ISNUMBER(INDEX($I$1:$IX$303,$A282,E$1) ),INDEX($I$1:$IX$303,$A282,E$1),0)</f>
        <v>16.130446177660996</v>
      </c>
      <c r="F282" s="35">
        <f>IF(ISNUMBER(INDEX($I$1:$IX$303,$A282,F$1) ),INDEX($I$1:$IX$303,$A282,F$1),0)</f>
        <v>3.6175914545370689</v>
      </c>
      <c r="G282" s="35">
        <f>IF(ISNUMBER(INDEX($I$1:$IX$303,$A282,G$1) ),INDEX($I$1:$IX$303,$A282,G$1)-$G$305,0)</f>
        <v>-90.370525285991334</v>
      </c>
      <c r="H282" s="36">
        <f>IF(ISNUMBER(INDEX($I$1:$IX$303,$A282,H$1) ),INDEX($I$1:$IX$303,$A282,H$1)-$H$305,0)</f>
        <v>-128.39813382235911</v>
      </c>
      <c r="I282" s="29">
        <v>-0.92408591740024926</v>
      </c>
      <c r="J282" s="25">
        <v>0.9244072240995459</v>
      </c>
      <c r="K282" s="25">
        <v>-0.27347391394458176</v>
      </c>
      <c r="L282" s="25">
        <v>0.1410724349463667</v>
      </c>
      <c r="M282" s="18">
        <f t="shared" si="489"/>
        <v>16.130446177660996</v>
      </c>
      <c r="N282" s="18">
        <f t="shared" si="490"/>
        <v>3.6175914545370689</v>
      </c>
      <c r="O282" s="18">
        <f>IF(ISNUMBER(M282),O281+M282*0.5,IF(ISNUMBER(M483),0,""))</f>
        <v>887.54563060342332</v>
      </c>
      <c r="P282" s="18">
        <f>IF(ISNUMBER(N282),P281+N282*0.5,IF(ISNUMBER(N483),0,""))</f>
        <v>1027.0315296616784</v>
      </c>
      <c r="Q282" s="18">
        <f>IF(ISNUMBER(O282), O282*COS(RADIANS(-$C282+Графики!$B$3))+P282*SIN(RADIANS(-$C282+Графики!$B$3)),"")</f>
        <v>887.54563060342332</v>
      </c>
      <c r="R282" s="19">
        <f>IF(ISNUMBER(O282), O282*COS(RADIANS(-$C282+Графики!$B$5))+P282*SIN(RADIANS(-$C282+Графики!$B$5)),"")</f>
        <v>1027.0315296616784</v>
      </c>
      <c r="S282" s="29">
        <v>-0.92898633790702223</v>
      </c>
      <c r="T282" s="25">
        <v>0.85774567642241117</v>
      </c>
      <c r="U282" s="25">
        <v>-0.38653051178751408</v>
      </c>
      <c r="V282" s="25">
        <v>0.17091496675420279</v>
      </c>
      <c r="W282" s="18">
        <f t="shared" si="491"/>
        <v>15.591546473372729</v>
      </c>
      <c r="X282" s="18">
        <f t="shared" si="492"/>
        <v>4.8646103138753105</v>
      </c>
      <c r="Y282" s="18">
        <f>IF(ISNUMBER(W282),Y281+W282*0.5,IF(ISNUMBER(W483),0,""))</f>
        <v>888.56266356788603</v>
      </c>
      <c r="Z282" s="18">
        <f>IF(ISNUMBER(X282),Z281+X282*0.5,IF(ISNUMBER(X483),0,""))</f>
        <v>1027.5165595984058</v>
      </c>
      <c r="AA282" s="18">
        <f>IF(ISNUMBER(Y282), Y282*COS(RADIANS(-$C282+Графики!$B$3))+Z282*SIN(RADIANS(-$C282+Графики!$B$3)),"")</f>
        <v>888.56266356788603</v>
      </c>
      <c r="AB282" s="18">
        <f>IF(ISNUMBER(Y282), Y282*COS(RADIANS(-$C282+Графики!$B$5))+Z282*SIN(RADIANS(-$C282+Графики!$B$5)),"")</f>
        <v>1027.5165595984058</v>
      </c>
      <c r="AC282" s="24">
        <v>-0.95640929103953432</v>
      </c>
      <c r="AD282" s="25">
        <v>0.89441910072085584</v>
      </c>
      <c r="AE282" s="25">
        <v>-0.26151853794749891</v>
      </c>
      <c r="AF282" s="25">
        <v>0.18265462864619783</v>
      </c>
      <c r="AG282" s="18">
        <f t="shared" si="493"/>
        <v>16.150822425883778</v>
      </c>
      <c r="AH282" s="18">
        <f t="shared" si="494"/>
        <v>3.8761323968735706</v>
      </c>
      <c r="AI282" s="18">
        <f>IF(ISNUMBER(AG282),AI281+AG282*0.5,IF(ISNUMBER(AG483),0,""))</f>
        <v>884.44515847271998</v>
      </c>
      <c r="AJ282" s="18">
        <f>IF(ISNUMBER(AH282),AJ281+AH282*0.5,IF(ISNUMBER(AH483),0,""))</f>
        <v>1023.2002623907348</v>
      </c>
      <c r="AK282" s="18">
        <f>IF(ISNUMBER(AI282), AI282*COS(RADIANS(-$C282+Графики!$B$3))+AJ282*SIN(RADIANS(-$C282+Графики!$B$3)),"")</f>
        <v>884.44515847271998</v>
      </c>
      <c r="AL282" s="19">
        <f>IF(ISNUMBER(AI282), AI282*COS(RADIANS(-$C282+Графики!$B$5))+AJ282*SIN(RADIANS(-$C282+Графики!$B$5)),"")</f>
        <v>1023.2002623907348</v>
      </c>
      <c r="AM282" s="24">
        <v>-0.84389688682735797</v>
      </c>
      <c r="AN282" s="25">
        <v>0.99467252967221287</v>
      </c>
      <c r="AO282" s="25">
        <v>-0.25728175720410423</v>
      </c>
      <c r="AP282" s="25">
        <v>9.890762050325097E-2</v>
      </c>
      <c r="AQ282" s="18">
        <f t="shared" si="495"/>
        <v>16.04385654674919</v>
      </c>
      <c r="AR282" s="18">
        <f t="shared" si="496"/>
        <v>3.1083336954719396</v>
      </c>
      <c r="AS282" s="18">
        <f>IF(ISNUMBER(AQ282),AS281+AQ282*0.5,IF(ISNUMBER(AQ483),0,""))</f>
        <v>878.63001841766743</v>
      </c>
      <c r="AT282" s="18">
        <f>IF(ISNUMBER(AR282),AT281+AR282*0.5,IF(ISNUMBER(AR483),0,""))</f>
        <v>1016.0736363278245</v>
      </c>
      <c r="AU282" s="18">
        <f>IF(ISNUMBER(AS282), AS282*COS(RADIANS(-$C282+Графики!$B$3))+AT282*SIN(RADIANS(-$C282+Графики!$B$3)),"")</f>
        <v>878.63001841766743</v>
      </c>
      <c r="AV282" s="19">
        <f>IF(ISNUMBER(AS282), AS282*COS(RADIANS(-$C282+Графики!$B$5))+AT282*SIN(RADIANS(-$C282+Графики!$B$5)),"")</f>
        <v>1016.0736363278245</v>
      </c>
      <c r="AW282" s="24">
        <v>-0.88057057232000513</v>
      </c>
      <c r="AX282" s="25">
        <v>0.92380281118154384</v>
      </c>
      <c r="AY282" s="25">
        <v>-0.32140656223804354</v>
      </c>
      <c r="AZ282" s="25">
        <v>8.6879925704449246E-2</v>
      </c>
      <c r="BA282" s="18">
        <f t="shared" si="497"/>
        <v>15.745477562831528</v>
      </c>
      <c r="BB282" s="18">
        <f t="shared" si="498"/>
        <v>3.5629642144886371</v>
      </c>
      <c r="BC282" s="18">
        <f>IF(ISNUMBER(BA282),BC281+BA282*0.5,IF(ISNUMBER(BA483),0,""))</f>
        <v>877.397593373983</v>
      </c>
      <c r="BD282" s="18">
        <f>IF(ISNUMBER(BB282),BD281+BB282*0.5,IF(ISNUMBER(BB483),0,""))</f>
        <v>1019.024858592306</v>
      </c>
      <c r="BE282" s="18">
        <f>IF(ISNUMBER(BC282), BC282*COS(RADIANS(-$C282+Графики!$B$3))+BD282*SIN(RADIANS(-$C282+Графики!$B$3)),"")</f>
        <v>877.397593373983</v>
      </c>
      <c r="BF282" s="19">
        <f>IF(ISNUMBER(BC282), BC282*COS(RADIANS(-$C282+Графики!$B$5))+BD282*SIN(RADIANS(-$C282+Графики!$B$5)),"")</f>
        <v>1019.024858592306</v>
      </c>
      <c r="BG282" s="24">
        <v>-0.96172557142155601</v>
      </c>
      <c r="BH282" s="25">
        <v>0.98298987382169967</v>
      </c>
      <c r="BI282" s="25">
        <v>-0.28869652625366271</v>
      </c>
      <c r="BJ282" s="25">
        <v>0.17078220824009774</v>
      </c>
      <c r="BK282" s="18">
        <f t="shared" si="499"/>
        <v>16.97002915119284</v>
      </c>
      <c r="BL282" s="18">
        <f t="shared" si="500"/>
        <v>4.0096976353927536</v>
      </c>
      <c r="BM282" s="18">
        <f>IF(ISNUMBER(BK282),BM281+BK282*0.5,IF(ISNUMBER(BK483),0,""))</f>
        <v>885.744340846981</v>
      </c>
      <c r="BN282" s="18">
        <f>IF(ISNUMBER(BL282),BN281+BL282*0.5,IF(ISNUMBER(BL483),0,""))</f>
        <v>1006.6154364467641</v>
      </c>
      <c r="BO282" s="18">
        <f>IF(ISNUMBER(BM282), BM282*COS(RADIANS(-$C282+Графики!$B$3))+BN282*SIN(RADIANS(-$C282+Графики!$B$3)),"")</f>
        <v>885.744340846981</v>
      </c>
      <c r="BP282" s="19">
        <f>IF(ISNUMBER(BM282), BM282*COS(RADIANS(-$C282+Графики!$B$5))+BN282*SIN(RADIANS(-$C282+Графики!$B$5)),"")</f>
        <v>1006.6154364467641</v>
      </c>
      <c r="BQ282" s="24">
        <v>-0.97538671510862585</v>
      </c>
      <c r="BR282" s="25">
        <v>0.87986905652430458</v>
      </c>
      <c r="BS282" s="25">
        <v>-0.30732895125239379</v>
      </c>
      <c r="BT282" s="25">
        <v>8.6340806891335109E-2</v>
      </c>
      <c r="BU282" s="18">
        <f t="shared" si="501"/>
        <v>16.189453552391633</v>
      </c>
      <c r="BV282" s="18">
        <f t="shared" si="502"/>
        <v>3.4354099650577901</v>
      </c>
      <c r="BW282" s="18">
        <f>IF(ISNUMBER(BU282),BW281+BU282*0.5,IF(ISNUMBER(BU483),0,""))</f>
        <v>891.99890204071005</v>
      </c>
      <c r="BX282" s="18">
        <f>IF(ISNUMBER(BV282),BX281+BV282*0.5,IF(ISNUMBER(BV483),0,""))</f>
        <v>1020.0900603650909</v>
      </c>
      <c r="BY282" s="18">
        <f>IF(ISNUMBER(BW282), BW282*COS(RADIANS(-$C282+Графики!$B$3))+BX282*SIN(RADIANS(-$C282+Графики!$B$3)),"")</f>
        <v>891.99890204071005</v>
      </c>
      <c r="BZ282" s="19">
        <f>IF(ISNUMBER(BW282), BW282*COS(RADIANS(-$C282+Графики!$B$5))+BX282*SIN(RADIANS(-$C282+Графики!$B$5)),"")</f>
        <v>1020.0900603650909</v>
      </c>
      <c r="CA282" s="29">
        <v>-0.90867784533000917</v>
      </c>
      <c r="CB282" s="25">
        <v>0.86203590997272372</v>
      </c>
      <c r="CC282" s="25">
        <v>-0.21841124662058969</v>
      </c>
      <c r="CD282" s="25">
        <v>0.2180584010984751</v>
      </c>
      <c r="CE282" s="18">
        <f t="shared" si="503"/>
        <v>15.451777632996652</v>
      </c>
      <c r="CF282" s="18">
        <f t="shared" si="504"/>
        <v>3.8089070090058006</v>
      </c>
      <c r="CG282" s="18">
        <f>IF(ISNUMBER(CE282),CG281+CE282*0.5,IF(ISNUMBER(CE483),0,""))</f>
        <v>898.42738158028635</v>
      </c>
      <c r="CH282" s="18">
        <f>IF(ISNUMBER(CF282),CH281+CF282*0.5,IF(ISNUMBER(CF483),0,""))</f>
        <v>1028.4640234482295</v>
      </c>
      <c r="CI282" s="18">
        <f>IF(ISNUMBER(CG282), CG282*COS(RADIANS(-$C282+Графики!$B$3))+CH282*SIN(RADIANS(-$C282+Графики!$B$3)),"")</f>
        <v>898.42738158028635</v>
      </c>
      <c r="CJ282" s="19">
        <f>IF(ISNUMBER(CG282), CG282*COS(RADIANS(-$C282+Графики!$B$5))+CH282*SIN(RADIANS(-$C282+Графики!$B$5)),"")</f>
        <v>1028.4640234482295</v>
      </c>
      <c r="CK282" s="24">
        <v>-1.0133583505249764</v>
      </c>
      <c r="CL282" s="25">
        <v>0.81215252830817108</v>
      </c>
      <c r="CM282" s="25">
        <v>-0.36657432436118331</v>
      </c>
      <c r="CN282" s="25">
        <v>0.14618869221401384</v>
      </c>
      <c r="CO282" s="18">
        <f t="shared" si="505"/>
        <v>15.929913871478071</v>
      </c>
      <c r="CP282" s="18">
        <f t="shared" si="506"/>
        <v>4.4746865280730459</v>
      </c>
      <c r="CQ282" s="18">
        <f>IF(ISNUMBER(CO282),CQ281+CO282*0.5,IF(ISNUMBER(CO483),0,""))</f>
        <v>891.17730001858331</v>
      </c>
      <c r="CR282" s="18">
        <f>IF(ISNUMBER(CP282),CR281+CP282*0.5,IF(ISNUMBER(CP483),0,""))</f>
        <v>1024.4186003580153</v>
      </c>
      <c r="CS282" s="18">
        <f>IF(ISNUMBER(CQ282), CQ282*COS(RADIANS(-$C282+Графики!$B$3))+CR282*SIN(RADIANS(-$C282+Графики!$B$3)),"")</f>
        <v>891.17730001858331</v>
      </c>
      <c r="CT282" s="19">
        <f>IF(ISNUMBER(CQ282), CQ282*COS(RADIANS(-$C282+Графики!$B$5))+CR282*SIN(RADIANS(-$C282+Графики!$B$5)),"")</f>
        <v>1024.4186003580153</v>
      </c>
      <c r="CU282" s="24">
        <v>-0.95603449548832242</v>
      </c>
      <c r="CV282" s="25">
        <v>0.95810207377810619</v>
      </c>
      <c r="CW282" s="25">
        <v>-0.21946198958434024</v>
      </c>
      <c r="CX282" s="25">
        <v>0.20727589260997967</v>
      </c>
      <c r="CY282" s="18">
        <f t="shared" si="507"/>
        <v>16.703215943367898</v>
      </c>
      <c r="CZ282" s="18">
        <f t="shared" si="508"/>
        <v>3.7239819361962518</v>
      </c>
      <c r="DA282" s="18">
        <f>IF(ISNUMBER(CY282),DA281+CY282*0.5,IF(ISNUMBER(CY483),0,""))</f>
        <v>888.9212067192384</v>
      </c>
      <c r="DB282" s="18">
        <f>IF(ISNUMBER(CZ282),DB281+CZ282*0.5,IF(ISNUMBER(CZ483),0,""))</f>
        <v>1023.4107199313413</v>
      </c>
      <c r="DC282" s="18">
        <f>IF(ISNUMBER(DA282), DA282*COS(RADIANS(-$C282+Графики!$B$3))+DB282*SIN(RADIANS(-$C282+Графики!$B$3)),"")</f>
        <v>888.9212067192384</v>
      </c>
      <c r="DD282" s="19">
        <f>IF(ISNUMBER(DA282), DA282*COS(RADIANS(-$C282+Графики!$B$5))+DB282*SIN(RADIANS(-$C282+Графики!$B$5)),"")</f>
        <v>1023.4107199313413</v>
      </c>
      <c r="DE282" s="24">
        <v>-0.96760763675767725</v>
      </c>
      <c r="DF282" s="25">
        <v>0.87288774062793406</v>
      </c>
      <c r="DG282" s="25">
        <v>-0.39059474906212477</v>
      </c>
      <c r="DH282" s="25">
        <v>8.7915417660101136E-2</v>
      </c>
      <c r="DI282" s="18">
        <f t="shared" si="509"/>
        <v>16.060661560577355</v>
      </c>
      <c r="DJ282" s="18">
        <f t="shared" si="510"/>
        <v>4.1757768211083031</v>
      </c>
      <c r="DK282" s="18">
        <f>IF(ISNUMBER(DI282),DK281+DI282*0.5,IF(ISNUMBER(DI483),0,""))</f>
        <v>879.25663013955602</v>
      </c>
      <c r="DL282" s="18">
        <f>IF(ISNUMBER(DJ282),DL281+DJ282*0.5,IF(ISNUMBER(DJ483),0,""))</f>
        <v>1023.9220827911566</v>
      </c>
      <c r="DM282" s="18">
        <f>IF(ISNUMBER(DK282), DK282*COS(RADIANS(-$C282+Графики!$B$3))+DL282*SIN(RADIANS(-$C282+Графики!$B$3)),"")</f>
        <v>879.25663013955602</v>
      </c>
      <c r="DN282" s="19">
        <f>IF(ISNUMBER(DK282), DK282*COS(RADIANS(-$C282+Графики!$B$5))+DL282*SIN(RADIANS(-$C282+Графики!$B$5)),"")</f>
        <v>1023.9220827911566</v>
      </c>
      <c r="DO282" s="24">
        <v>-0.88362514982936435</v>
      </c>
      <c r="DP282" s="25">
        <v>0.94984364117644737</v>
      </c>
      <c r="DQ282" s="25">
        <v>-0.2995789988670286</v>
      </c>
      <c r="DR282" s="25">
        <v>6.9624804116744876E-2</v>
      </c>
      <c r="DS282" s="18">
        <f t="shared" si="511"/>
        <v>15.999350905580423</v>
      </c>
      <c r="DT282" s="18">
        <f t="shared" si="512"/>
        <v>3.2219054121910657</v>
      </c>
      <c r="DU282" s="18">
        <f>IF(ISNUMBER(DS282),DU281+DS282*0.5,IF(ISNUMBER(DS483),0,""))</f>
        <v>898.06332263995705</v>
      </c>
      <c r="DV282" s="18">
        <f>IF(ISNUMBER(DT282),DV281+DT282*0.5,IF(ISNUMBER(DT483),0,""))</f>
        <v>1019.8933566376841</v>
      </c>
      <c r="DW282" s="18">
        <f>IF(ISNUMBER(DU282), DU282*COS(RADIANS(-$C282+Графики!$B$3))+DV282*SIN(RADIANS(-$C282+Графики!$B$3)),"")</f>
        <v>898.06332263995705</v>
      </c>
      <c r="DX282" s="19">
        <f>IF(ISNUMBER(DU282), DU282*COS(RADIANS(-$C282+Графики!$B$5))+DV282*SIN(RADIANS(-$C282+Графики!$B$5)),"")</f>
        <v>1019.8933566376841</v>
      </c>
      <c r="DY282" s="24">
        <v>-0.99998941492304383</v>
      </c>
      <c r="DZ282" s="25">
        <v>0.99693871761685704</v>
      </c>
      <c r="EA282" s="25">
        <v>-0.30599313057655331</v>
      </c>
      <c r="EB282" s="25">
        <v>9.5980491231093312E-2</v>
      </c>
      <c r="EC282" s="18">
        <f t="shared" si="513"/>
        <v>17.425603413185367</v>
      </c>
      <c r="ED282" s="18">
        <f t="shared" si="514"/>
        <v>3.5078744091424383</v>
      </c>
      <c r="EE282" s="18">
        <f>IF(ISNUMBER(EC282),EE281+EC282*0.5,IF(ISNUMBER(EC483),0,""))</f>
        <v>886.290853652539</v>
      </c>
      <c r="EF282" s="18">
        <f>IF(ISNUMBER(ED282),EF281+ED282*0.5,IF(ISNUMBER(ED483),0,""))</f>
        <v>1016.8605878798122</v>
      </c>
      <c r="EG282" s="18">
        <f>IF(ISNUMBER(EE282), EE282*COS(RADIANS(-$C282+Графики!$B$3))+EF282*SIN(RADIANS(-$C282+Графики!$B$3)),"")</f>
        <v>886.290853652539</v>
      </c>
      <c r="EH282" s="19">
        <f>IF(ISNUMBER(EE282), EE282*COS(RADIANS(-$C282+Графики!$B$5))+EF282*SIN(RADIANS(-$C282+Графики!$B$5)),"")</f>
        <v>1016.8605878798122</v>
      </c>
      <c r="EI282" s="24">
        <v>-0.9059336576261442</v>
      </c>
      <c r="EJ282" s="25">
        <v>0.86219489472626931</v>
      </c>
      <c r="EK282" s="25">
        <v>-0.23768108671366875</v>
      </c>
      <c r="EL282" s="25">
        <v>0.22846465151768311</v>
      </c>
      <c r="EM282" s="18">
        <f t="shared" si="515"/>
        <v>15.429220170771432</v>
      </c>
      <c r="EN282" s="18">
        <f t="shared" si="516"/>
        <v>4.0678777440992882</v>
      </c>
      <c r="EO282" s="18">
        <f>IF(ISNUMBER(EM282),EO281+EM282*0.5,IF(ISNUMBER(EM483),0,""))</f>
        <v>890.11574039436994</v>
      </c>
      <c r="EP282" s="18">
        <f>IF(ISNUMBER(EN282),EP281+EN282*0.5,IF(ISNUMBER(EN483),0,""))</f>
        <v>1022.575971822682</v>
      </c>
      <c r="EQ282" s="18">
        <f>IF(ISNUMBER(EO282), EO282*COS(RADIANS(-$C282+Графики!$B$3))+EP282*SIN(RADIANS(-$C282+Графики!$B$3)),"")</f>
        <v>890.11574039436994</v>
      </c>
      <c r="ER282" s="19">
        <f>IF(ISNUMBER(EO282), EO282*COS(RADIANS(-$C282+Графики!$B$5))+EP282*SIN(RADIANS(-$C282+Графики!$B$5)),"")</f>
        <v>1022.575971822682</v>
      </c>
      <c r="ES282" s="24">
        <v>-0.87461823989338805</v>
      </c>
      <c r="ET282" s="25">
        <v>0.83845880687189578</v>
      </c>
      <c r="EU282" s="25">
        <v>-0.27949645071158163</v>
      </c>
      <c r="EV282" s="25">
        <v>0.19804796511035452</v>
      </c>
      <c r="EW282" s="18">
        <f t="shared" si="517"/>
        <v>14.948860580793868</v>
      </c>
      <c r="EX282" s="18">
        <f t="shared" si="518"/>
        <v>4.1673491279563022</v>
      </c>
      <c r="EY282" s="18">
        <f>IF(ISNUMBER(EW282),EY281+EW282*0.5,IF(ISNUMBER(EW483),0,""))</f>
        <v>876.1523342067544</v>
      </c>
      <c r="EZ282" s="18">
        <f>IF(ISNUMBER(EX282),EZ281+EX282*0.5,IF(ISNUMBER(EX483),0,""))</f>
        <v>1021.8131530010218</v>
      </c>
      <c r="FA282" s="18">
        <f>IF(ISNUMBER(EY282), EY282*COS(RADIANS(-$C282+Графики!$B$3))+EZ282*SIN(RADIANS(-$C282+Графики!$B$3)),"")</f>
        <v>876.1523342067544</v>
      </c>
      <c r="FB282" s="19">
        <f>IF(ISNUMBER(EY282), EY282*COS(RADIANS(-$C282+Графики!$B$5))+EZ282*SIN(RADIANS(-$C282+Графики!$B$5)),"")</f>
        <v>1021.8131530010218</v>
      </c>
      <c r="FC282" s="24">
        <v>-0.9606367142376393</v>
      </c>
      <c r="FD282" s="25">
        <v>0.84981663160664722</v>
      </c>
      <c r="FE282" s="25">
        <v>-0.23746598705513167</v>
      </c>
      <c r="FF282" s="25">
        <v>5.7774145150956219E-2</v>
      </c>
      <c r="FG282" s="18">
        <f t="shared" si="519"/>
        <v>15.798528643843495</v>
      </c>
      <c r="FH282" s="18">
        <f t="shared" si="520"/>
        <v>2.5764533450370353</v>
      </c>
      <c r="FI282" s="18">
        <f>IF(ISNUMBER(FG282),FI281+FG282*0.5,IF(ISNUMBER(FG483),0,""))</f>
        <v>886.96360730719221</v>
      </c>
      <c r="FJ282" s="18">
        <f>IF(ISNUMBER(FH282),FJ281+FH282*0.5,IF(ISNUMBER(FH483),0,""))</f>
        <v>1021.9636896468936</v>
      </c>
      <c r="FK282" s="18">
        <f>IF(ISNUMBER(FI282), FI282*COS(RADIANS(-$C282+Графики!$B$3))+FJ282*SIN(RADIANS(-$C282+Графики!$B$3)),"")</f>
        <v>886.96360730719221</v>
      </c>
      <c r="FL282" s="19">
        <f>IF(ISNUMBER(FI282), FI282*COS(RADIANS(-$C282+Графики!$B$5))+FJ282*SIN(RADIANS(-$C282+Графики!$B$5)),"")</f>
        <v>1021.9636896468936</v>
      </c>
      <c r="FM282" s="24">
        <v>-0.9886837840129723</v>
      </c>
      <c r="FN282" s="25">
        <v>0.88408055041358247</v>
      </c>
      <c r="FO282" s="25">
        <v>-0.26131112798319323</v>
      </c>
      <c r="FP282" s="25">
        <v>0.14702165805554956</v>
      </c>
      <c r="FQ282" s="18">
        <f t="shared" si="521"/>
        <v>16.342224372390039</v>
      </c>
      <c r="FR282" s="18">
        <f t="shared" si="522"/>
        <v>3.5633682390323176</v>
      </c>
      <c r="FS282" s="18">
        <f>IF(ISNUMBER(FQ282),FS281+FQ282*0.5,IF(ISNUMBER(FQ483),0,""))</f>
        <v>895.81482135031217</v>
      </c>
      <c r="FT282" s="18">
        <f>IF(ISNUMBER(FR282),FT281+FR282*0.5,IF(ISNUMBER(FR483),0,""))</f>
        <v>1017.4359772089138</v>
      </c>
      <c r="FU282" s="18">
        <f>IF(ISNUMBER(FS282), FS282*COS(RADIANS(-$C282+Графики!$B$3))+FT282*SIN(RADIANS(-$C282+Графики!$B$3)),"")</f>
        <v>895.81482135031217</v>
      </c>
      <c r="FV282" s="19">
        <f>IF(ISNUMBER(FS282), FS282*COS(RADIANS(-$C282+Графики!$B$5))+FT282*SIN(RADIANS(-$C282+Графики!$B$5)),"")</f>
        <v>1017.4359772089138</v>
      </c>
      <c r="FW282" s="24">
        <v>-0.82808283203850552</v>
      </c>
      <c r="FX282" s="25">
        <v>0.95593439128692881</v>
      </c>
      <c r="FY282" s="25">
        <v>-0.21495337967207559</v>
      </c>
      <c r="FZ282" s="25">
        <v>0.10943388401210682</v>
      </c>
      <c r="GA282" s="18">
        <f t="shared" si="523"/>
        <v>15.567858328012829</v>
      </c>
      <c r="GB282" s="18">
        <f t="shared" si="524"/>
        <v>2.8308091206261974</v>
      </c>
      <c r="GC282" s="18">
        <f>IF(ISNUMBER(GA282),GC281+GA282*0.5,IF(ISNUMBER(GA483),0,""))</f>
        <v>895.48361943278246</v>
      </c>
      <c r="GD282" s="18">
        <f>IF(ISNUMBER(GB282),GD281+GB282*0.5,IF(ISNUMBER(GB483),0,""))</f>
        <v>1004.7314932443361</v>
      </c>
      <c r="GE282" s="18">
        <f>IF(ISNUMBER(GC282), GC282*COS(RADIANS(-$C282+Графики!$B$3))+GD282*SIN(RADIANS(-$C282+Графики!$B$3)),"")</f>
        <v>895.48361943278246</v>
      </c>
      <c r="GF282" s="19">
        <f>IF(ISNUMBER(GC282), GC282*COS(RADIANS(-$C282+Графики!$B$5))+GD282*SIN(RADIANS(-$C282+Графики!$B$5)),"")</f>
        <v>1004.7314932443361</v>
      </c>
      <c r="GG282" s="24">
        <v>-0.87111467443336943</v>
      </c>
      <c r="GH282" s="25">
        <v>0.93370678138282781</v>
      </c>
      <c r="GI282" s="25">
        <v>-0.33830437913305367</v>
      </c>
      <c r="GJ282" s="25">
        <v>0.19420404266328264</v>
      </c>
      <c r="GK282" s="18">
        <f t="shared" si="525"/>
        <v>15.749387246565304</v>
      </c>
      <c r="GL282" s="18">
        <f t="shared" si="526"/>
        <v>4.646995902329448</v>
      </c>
      <c r="GM282" s="18">
        <f>IF(ISNUMBER(GK282),GM281+GK282*0.5,IF(ISNUMBER(GK483),0,""))</f>
        <v>895.14892829287885</v>
      </c>
      <c r="GN282" s="18">
        <f>IF(ISNUMBER(GL282),GN281+GL282*0.5,IF(ISNUMBER(GL483),0,""))</f>
        <v>1020.834450796576</v>
      </c>
      <c r="GO282" s="18">
        <f>IF(ISNUMBER(GM282), GM282*COS(RADIANS(-$C282+Графики!$B$3))+GN282*SIN(RADIANS(-$C282+Графики!$B$3)),"")</f>
        <v>895.14892829287885</v>
      </c>
      <c r="GP282" s="19">
        <f>IF(ISNUMBER(GM282), GM282*COS(RADIANS(-$C282+Графики!$B$5))+GN282*SIN(RADIANS(-$C282+Графики!$B$5)),"")</f>
        <v>1020.834450796576</v>
      </c>
      <c r="GQ282" s="24">
        <v>-0.85476015196999866</v>
      </c>
      <c r="GR282" s="25">
        <v>0.96705506375968231</v>
      </c>
      <c r="GS282" s="25">
        <v>-0.35830950655969407</v>
      </c>
      <c r="GT282" s="25">
        <v>7.0361235430120461E-2</v>
      </c>
      <c r="GU282" s="18">
        <f t="shared" si="527"/>
        <v>15.897667210868116</v>
      </c>
      <c r="GV282" s="18">
        <f t="shared" si="528"/>
        <v>3.7408492024119089</v>
      </c>
      <c r="GW282" s="18">
        <f>IF(ISNUMBER(GU282),GW281+GU282*0.5,IF(ISNUMBER(GU483),0,""))</f>
        <v>888.08454021045793</v>
      </c>
      <c r="GX282" s="18">
        <f>IF(ISNUMBER(GV282),GX281+GV282*0.5,IF(ISNUMBER(GV483),0,""))</f>
        <v>1022.4901269088101</v>
      </c>
      <c r="GY282" s="18">
        <f>IF(ISNUMBER(GW282), GW282*COS(RADIANS(-$C282+Графики!$B$3))+GX282*SIN(RADIANS(-$C282+Графики!$B$3)),"")</f>
        <v>888.08454021045793</v>
      </c>
      <c r="GZ282" s="19">
        <f>IF(ISNUMBER(GW282), GW282*COS(RADIANS(-$C282+Графики!$B$5))+GX282*SIN(RADIANS(-$C282+Графики!$B$5)),"")</f>
        <v>1022.4901269088101</v>
      </c>
      <c r="HA282" s="24">
        <v>-0.97383368372686729</v>
      </c>
      <c r="HB282" s="25">
        <v>0.91107806345862941</v>
      </c>
      <c r="HC282" s="25">
        <v>-0.2455775792343225</v>
      </c>
      <c r="HD282" s="25">
        <v>0.24632812903573395</v>
      </c>
      <c r="HE282" s="18">
        <f t="shared" si="529"/>
        <v>16.448216298101901</v>
      </c>
      <c r="HF282" s="18">
        <f t="shared" si="530"/>
        <v>4.292673925671834</v>
      </c>
      <c r="HG282" s="18">
        <f>IF(ISNUMBER(HE282),HG281+HE282*0.5,IF(ISNUMBER(HE483),0,""))</f>
        <v>893.88799137959779</v>
      </c>
      <c r="HH282" s="18">
        <f>IF(ISNUMBER(HF282),HH281+HF282*0.5,IF(ISNUMBER(HF483),0,""))</f>
        <v>1013.2439974978613</v>
      </c>
      <c r="HI282" s="18">
        <f>IF(ISNUMBER(HG282), HG282*COS(RADIANS(-$C282+Графики!$B$3))+HH282*SIN(RADIANS(-$C282+Графики!$B$3)),"")</f>
        <v>893.88799137959779</v>
      </c>
      <c r="HJ282" s="19">
        <f>IF(ISNUMBER(HG282), HG282*COS(RADIANS(-$C282+Графики!$B$5))+HH282*SIN(RADIANS(-$C282+Графики!$B$5)),"")</f>
        <v>1013.2439974978613</v>
      </c>
      <c r="HK282" s="24">
        <v>-0.92829655000989941</v>
      </c>
      <c r="HL282" s="25">
        <v>0.80947323433226026</v>
      </c>
      <c r="HM282" s="25">
        <v>-0.29496904871753515</v>
      </c>
      <c r="HN282" s="25">
        <v>0.21445996643993157</v>
      </c>
      <c r="HO282" s="18">
        <f t="shared" si="531"/>
        <v>15.164320939715772</v>
      </c>
      <c r="HP282" s="18">
        <f t="shared" si="532"/>
        <v>4.4455921664603961</v>
      </c>
      <c r="HQ282" s="18">
        <f>IF(ISNUMBER(HO282),HQ281+HO282*0.5,IF(ISNUMBER(HO483),0,""))</f>
        <v>889.81628078157678</v>
      </c>
      <c r="HR282" s="18">
        <f>IF(ISNUMBER(HP282),HR281+HP282*0.5,IF(ISNUMBER(HP483),0,""))</f>
        <v>1029.890530308872</v>
      </c>
      <c r="HS282" s="18">
        <f>IF(ISNUMBER(HQ282), HQ282*COS(RADIANS(-$C282+Графики!$B$3))+HR282*SIN(RADIANS(-$C282+Графики!$B$3)),"")</f>
        <v>889.81628078157678</v>
      </c>
      <c r="HT282" s="19">
        <f>IF(ISNUMBER(HQ282), HQ282*COS(RADIANS(-$C282+Графики!$B$5))+HR282*SIN(RADIANS(-$C282+Графики!$B$5)),"")</f>
        <v>1029.890530308872</v>
      </c>
      <c r="HU282" s="24">
        <v>-0.94952677503539085</v>
      </c>
      <c r="HV282" s="25">
        <v>0.93052389108315137</v>
      </c>
      <c r="HW282" s="25">
        <v>-0.36885191515582005</v>
      </c>
      <c r="HX282" s="25">
        <v>0.17810422186989214</v>
      </c>
      <c r="HY282" s="18">
        <f t="shared" si="533"/>
        <v>16.405801087151737</v>
      </c>
      <c r="HZ282" s="18">
        <f t="shared" si="534"/>
        <v>4.7730746038020389</v>
      </c>
      <c r="IA282" s="18">
        <f>IF(ISNUMBER(HY282),IA281+HY282*0.5,IF(ISNUMBER(HY483),0,""))</f>
        <v>890.65590374319629</v>
      </c>
      <c r="IB282" s="18">
        <f>IF(ISNUMBER(HZ282),IB281+HZ282*0.5,IF(ISNUMBER(HZ483),0,""))</f>
        <v>1009.4679866820693</v>
      </c>
      <c r="IC282" s="18">
        <f>IF(ISNUMBER(IA282), IA282*COS(RADIANS(-$C282+Графики!$B$3))+IB282*SIN(RADIANS(-$C282+Графики!$B$3)),"")</f>
        <v>890.65590374319629</v>
      </c>
      <c r="ID282" s="19">
        <f>IF(ISNUMBER(IA282), IA282*COS(RADIANS(-$C282+Графики!$B$5))+IB282*SIN(RADIANS(-$C282+Графики!$B$5)),"")</f>
        <v>1009.4679866820693</v>
      </c>
      <c r="IE282" s="24">
        <v>-0.972774228484514</v>
      </c>
      <c r="IF282" s="25">
        <v>0.93855809265663226</v>
      </c>
      <c r="IG282" s="25">
        <v>-0.29098468229922592</v>
      </c>
      <c r="IH282" s="25">
        <v>0.22332756456560046</v>
      </c>
      <c r="II282" s="18">
        <f t="shared" si="535"/>
        <v>16.678747670960508</v>
      </c>
      <c r="IJ282" s="18">
        <f t="shared" si="536"/>
        <v>4.488205977025741</v>
      </c>
      <c r="IK282" s="18">
        <f>IF(ISNUMBER(II282),IK281+II282*0.5,IF(ISNUMBER(II483),0,""))</f>
        <v>886.52879773842108</v>
      </c>
      <c r="IL282" s="18">
        <f>IF(ISNUMBER(IJ282),IL281+IJ282*0.5,IF(ISNUMBER(IJ483),0,""))</f>
        <v>1013.9936169344433</v>
      </c>
      <c r="IM282" s="18">
        <f>IF(ISNUMBER(IK282), IK282*COS(RADIANS(-$C282+Графики!$B$3))+IL282*SIN(RADIANS(-$C282+Графики!$B$3)),"")</f>
        <v>886.52879773842108</v>
      </c>
      <c r="IN282" s="19">
        <f>IF(ISNUMBER(IK282), IK282*COS(RADIANS(-$C282+Графики!$B$5))+IL282*SIN(RADIANS(-$C282+Графики!$B$5)),"")</f>
        <v>1013.9936169344433</v>
      </c>
      <c r="IO282" s="24">
        <v>-0.88321660666144397</v>
      </c>
      <c r="IP282" s="25">
        <v>0.9622750086517341</v>
      </c>
      <c r="IQ282" s="25">
        <v>-0.26849478133775095</v>
      </c>
      <c r="IR282" s="25">
        <v>0.22236848145630536</v>
      </c>
      <c r="IS282" s="18">
        <f t="shared" si="537"/>
        <v>16.104256322710338</v>
      </c>
      <c r="IT282" s="18">
        <f t="shared" si="538"/>
        <v>4.2835769563962831</v>
      </c>
      <c r="IU282" s="18">
        <f>IF(ISNUMBER(IS282),IU281+IS282*0.5,IF(ISNUMBER(IS483),0,""))</f>
        <v>881.85403632298619</v>
      </c>
      <c r="IV282" s="18">
        <f>IF(ISNUMBER(IT282),IV281+IT282*0.5,IF(ISNUMBER(IT483),0,""))</f>
        <v>1020.8798116881702</v>
      </c>
      <c r="IW282" s="18">
        <f>IF(ISNUMBER(IU282), IU282*COS(RADIANS(-$C282+Графики!$B$3))+IV282*SIN(RADIANS(-$C282+Графики!$B$3)),"")</f>
        <v>881.85403632298619</v>
      </c>
      <c r="IX282" s="19">
        <f>IF(ISNUMBER(IU282), IU282*COS(RADIANS(-$C282+Графики!$B$5))+IV282*SIN(RADIANS(-$C282+Графики!$B$5)),"")</f>
        <v>1020.8798116881702</v>
      </c>
    </row>
    <row r="283" spans="1:258" s="88" customFormat="1" x14ac:dyDescent="0.25">
      <c r="A283" s="44">
        <v>283</v>
      </c>
      <c r="B283" s="50">
        <v>0</v>
      </c>
      <c r="C283" s="11">
        <f>IF(Графики!$A$7="Расчитывать с учетом закручивания скважины",B283,0)</f>
        <v>0</v>
      </c>
      <c r="D283" s="47">
        <v>140</v>
      </c>
      <c r="E283" s="34">
        <f>IF(ISNUMBER(INDEX($I$1:$IX$303,$A283,E$1) ),INDEX($I$1:$IX$303,$A283,E$1),0)</f>
        <v>11.860795885184983</v>
      </c>
      <c r="F283" s="35">
        <f>IF(ISNUMBER(INDEX($I$1:$IX$303,$A283,F$1) ),INDEX($I$1:$IX$303,$A283,F$1),0)</f>
        <v>8.635981578141962</v>
      </c>
      <c r="G283" s="35">
        <f>IF(ISNUMBER(INDEX($I$1:$IX$303,$A283,G$1) ),INDEX($I$1:$IX$303,$A283,G$1)-$G$305,0)</f>
        <v>-84.440127343398899</v>
      </c>
      <c r="H283" s="36">
        <f>IF(ISNUMBER(INDEX($I$1:$IX$303,$A283,H$1) ),INDEX($I$1:$IX$303,$A283,H$1)-$H$305,0)</f>
        <v>-124.0801430332881</v>
      </c>
      <c r="I283" s="29">
        <v>-0.67092192283895413</v>
      </c>
      <c r="J283" s="25">
        <v>0.68825703807731364</v>
      </c>
      <c r="K283" s="25">
        <v>-0.46228565756729945</v>
      </c>
      <c r="L283" s="25">
        <v>0.52733723649507158</v>
      </c>
      <c r="M283" s="18">
        <f t="shared" si="489"/>
        <v>11.860795885184983</v>
      </c>
      <c r="N283" s="18">
        <f t="shared" si="490"/>
        <v>8.635981578141962</v>
      </c>
      <c r="O283" s="18">
        <f>IF(ISNUMBER(M283),O282+M283*0.5,IF(ISNUMBER(M484),0,""))</f>
        <v>893.47602854601575</v>
      </c>
      <c r="P283" s="18">
        <f>IF(ISNUMBER(N283),P282+N283*0.5,IF(ISNUMBER(N484),0,""))</f>
        <v>1031.3495204507494</v>
      </c>
      <c r="Q283" s="18">
        <f>IF(ISNUMBER(O283), O283*COS(RADIANS(-$C283+Графики!$B$3))+P283*SIN(RADIANS(-$C283+Графики!$B$3)),"")</f>
        <v>893.47602854601575</v>
      </c>
      <c r="R283" s="19">
        <f>IF(ISNUMBER(O283), O283*COS(RADIANS(-$C283+Графики!$B$5))+P283*SIN(RADIANS(-$C283+Графики!$B$5)),"")</f>
        <v>1031.3495204507494</v>
      </c>
      <c r="S283" s="29">
        <v>-0.70283832630420473</v>
      </c>
      <c r="T283" s="25">
        <v>0.7181754565087104</v>
      </c>
      <c r="U283" s="25">
        <v>-0.49876132976197007</v>
      </c>
      <c r="V283" s="25">
        <v>0.35627768786795799</v>
      </c>
      <c r="W283" s="18">
        <f t="shared" si="491"/>
        <v>12.400366792293546</v>
      </c>
      <c r="X283" s="18">
        <f t="shared" si="492"/>
        <v>7.4615538068610947</v>
      </c>
      <c r="Y283" s="18">
        <f>IF(ISNUMBER(W283),Y282+W283*0.5,IF(ISNUMBER(W484),0,""))</f>
        <v>894.76284696403286</v>
      </c>
      <c r="Z283" s="18">
        <f>IF(ISNUMBER(X283),Z282+X283*0.5,IF(ISNUMBER(X484),0,""))</f>
        <v>1031.2473365018363</v>
      </c>
      <c r="AA283" s="18">
        <f>IF(ISNUMBER(Y283), Y283*COS(RADIANS(-$C283+Графики!$B$3))+Z283*SIN(RADIANS(-$C283+Графики!$B$3)),"")</f>
        <v>894.76284696403286</v>
      </c>
      <c r="AB283" s="18">
        <f>IF(ISNUMBER(Y283), Y283*COS(RADIANS(-$C283+Графики!$B$5))+Z283*SIN(RADIANS(-$C283+Графики!$B$5)),"")</f>
        <v>1031.2473365018363</v>
      </c>
      <c r="AC283" s="24">
        <v>-0.7522499144924466</v>
      </c>
      <c r="AD283" s="25">
        <v>0.75729978396544406</v>
      </c>
      <c r="AE283" s="25">
        <v>-0.31445596419249033</v>
      </c>
      <c r="AF283" s="25">
        <v>0.4934274097635224</v>
      </c>
      <c r="AG283" s="18">
        <f t="shared" si="493"/>
        <v>13.172925226456298</v>
      </c>
      <c r="AH283" s="18">
        <f t="shared" si="494"/>
        <v>7.0500540207402409</v>
      </c>
      <c r="AI283" s="18">
        <f>IF(ISNUMBER(AG283),AI282+AG283*0.5,IF(ISNUMBER(AG484),0,""))</f>
        <v>891.03162108594813</v>
      </c>
      <c r="AJ283" s="18">
        <f>IF(ISNUMBER(AH283),AJ282+AH283*0.5,IF(ISNUMBER(AH484),0,""))</f>
        <v>1026.7252894011049</v>
      </c>
      <c r="AK283" s="18">
        <f>IF(ISNUMBER(AI283), AI283*COS(RADIANS(-$C283+Графики!$B$3))+AJ283*SIN(RADIANS(-$C283+Графики!$B$3)),"")</f>
        <v>891.03162108594813</v>
      </c>
      <c r="AL283" s="19">
        <f>IF(ISNUMBER(AI283), AI283*COS(RADIANS(-$C283+Графики!$B$5))+AJ283*SIN(RADIANS(-$C283+Графики!$B$5)),"")</f>
        <v>1026.7252894011049</v>
      </c>
      <c r="AM283" s="24">
        <v>-0.85086123882075382</v>
      </c>
      <c r="AN283" s="25">
        <v>0.73843702948050283</v>
      </c>
      <c r="AO283" s="25">
        <v>-0.42932742277609304</v>
      </c>
      <c r="AP283" s="25">
        <v>0.35867523183098593</v>
      </c>
      <c r="AQ283" s="18">
        <f t="shared" si="495"/>
        <v>13.868799154794628</v>
      </c>
      <c r="AR283" s="18">
        <f t="shared" si="496"/>
        <v>6.8765662219700152</v>
      </c>
      <c r="AS283" s="18">
        <f>IF(ISNUMBER(AQ283),AS282+AQ283*0.5,IF(ISNUMBER(AQ484),0,""))</f>
        <v>885.56441799506479</v>
      </c>
      <c r="AT283" s="18">
        <f>IF(ISNUMBER(AR283),AT282+AR283*0.5,IF(ISNUMBER(AR484),0,""))</f>
        <v>1019.5119194388095</v>
      </c>
      <c r="AU283" s="18">
        <f>IF(ISNUMBER(AS283), AS283*COS(RADIANS(-$C283+Графики!$B$3))+AT283*SIN(RADIANS(-$C283+Графики!$B$3)),"")</f>
        <v>885.56441799506479</v>
      </c>
      <c r="AV283" s="19">
        <f>IF(ISNUMBER(AS283), AS283*COS(RADIANS(-$C283+Графики!$B$5))+AT283*SIN(RADIANS(-$C283+Графики!$B$5)),"")</f>
        <v>1019.5119194388095</v>
      </c>
      <c r="AW283" s="24">
        <v>-0.78754608032424445</v>
      </c>
      <c r="AX283" s="25">
        <v>0.74591926411293319</v>
      </c>
      <c r="AY283" s="25">
        <v>-0.31445313979689171</v>
      </c>
      <c r="AZ283" s="25">
        <v>0.3531598406576415</v>
      </c>
      <c r="BA283" s="18">
        <f t="shared" si="497"/>
        <v>13.38161021208116</v>
      </c>
      <c r="BB283" s="18">
        <f t="shared" si="498"/>
        <v>5.8259893607192348</v>
      </c>
      <c r="BC283" s="18">
        <f>IF(ISNUMBER(BA283),BC282+BA283*0.5,IF(ISNUMBER(BA484),0,""))</f>
        <v>884.08839848002356</v>
      </c>
      <c r="BD283" s="18">
        <f>IF(ISNUMBER(BB283),BD282+BB283*0.5,IF(ISNUMBER(BB484),0,""))</f>
        <v>1021.9378532726656</v>
      </c>
      <c r="BE283" s="18">
        <f>IF(ISNUMBER(BC283), BC283*COS(RADIANS(-$C283+Графики!$B$3))+BD283*SIN(RADIANS(-$C283+Графики!$B$3)),"")</f>
        <v>884.08839848002356</v>
      </c>
      <c r="BF283" s="19">
        <f>IF(ISNUMBER(BC283), BC283*COS(RADIANS(-$C283+Графики!$B$5))+BD283*SIN(RADIANS(-$C283+Графики!$B$5)),"")</f>
        <v>1021.9378532726656</v>
      </c>
      <c r="BG283" s="24">
        <v>-0.85008859419579319</v>
      </c>
      <c r="BH283" s="25">
        <v>0.76058699873646407</v>
      </c>
      <c r="BI283" s="25">
        <v>-0.43100322006272618</v>
      </c>
      <c r="BJ283" s="25">
        <v>0.47818076563886203</v>
      </c>
      <c r="BK283" s="18">
        <f t="shared" si="499"/>
        <v>14.05533332048539</v>
      </c>
      <c r="BL283" s="18">
        <f t="shared" si="500"/>
        <v>7.9340437860032917</v>
      </c>
      <c r="BM283" s="18">
        <f>IF(ISNUMBER(BK283),BM282+BK283*0.5,IF(ISNUMBER(BK484),0,""))</f>
        <v>892.77200750722375</v>
      </c>
      <c r="BN283" s="18">
        <f>IF(ISNUMBER(BL283),BN282+BL283*0.5,IF(ISNUMBER(BL484),0,""))</f>
        <v>1010.5824583397657</v>
      </c>
      <c r="BO283" s="18">
        <f>IF(ISNUMBER(BM283), BM283*COS(RADIANS(-$C283+Графики!$B$3))+BN283*SIN(RADIANS(-$C283+Графики!$B$3)),"")</f>
        <v>892.77200750722375</v>
      </c>
      <c r="BP283" s="19">
        <f>IF(ISNUMBER(BM283), BM283*COS(RADIANS(-$C283+Графики!$B$5))+BN283*SIN(RADIANS(-$C283+Графики!$B$5)),"")</f>
        <v>1010.5824583397657</v>
      </c>
      <c r="BQ283" s="24">
        <v>-0.84111782519916767</v>
      </c>
      <c r="BR283" s="25">
        <v>0.65343218887205645</v>
      </c>
      <c r="BS283" s="25">
        <v>-0.31127357317890281</v>
      </c>
      <c r="BT283" s="25">
        <v>0.39666362986442438</v>
      </c>
      <c r="BU283" s="18">
        <f t="shared" si="501"/>
        <v>13.042039531825115</v>
      </c>
      <c r="BV283" s="18">
        <f t="shared" si="502"/>
        <v>6.1778782468894082</v>
      </c>
      <c r="BW283" s="18">
        <f>IF(ISNUMBER(BU283),BW282+BU283*0.5,IF(ISNUMBER(BU484),0,""))</f>
        <v>898.51992180662262</v>
      </c>
      <c r="BX283" s="18">
        <f>IF(ISNUMBER(BV283),BX282+BV283*0.5,IF(ISNUMBER(BV484),0,""))</f>
        <v>1023.1789994885356</v>
      </c>
      <c r="BY283" s="18">
        <f>IF(ISNUMBER(BW283), BW283*COS(RADIANS(-$C283+Графики!$B$3))+BX283*SIN(RADIANS(-$C283+Графики!$B$3)),"")</f>
        <v>898.51992180662262</v>
      </c>
      <c r="BZ283" s="19">
        <f>IF(ISNUMBER(BW283), BW283*COS(RADIANS(-$C283+Графики!$B$5))+BX283*SIN(RADIANS(-$C283+Графики!$B$5)),"")</f>
        <v>1023.1789994885356</v>
      </c>
      <c r="CA283" s="29">
        <v>-0.84210836820260826</v>
      </c>
      <c r="CB283" s="25">
        <v>0.76912528989657825</v>
      </c>
      <c r="CC283" s="25">
        <v>-0.30389466433670032</v>
      </c>
      <c r="CD283" s="25">
        <v>0.36904384132798196</v>
      </c>
      <c r="CE283" s="18">
        <f t="shared" si="503"/>
        <v>14.060202876552973</v>
      </c>
      <c r="CF283" s="18">
        <f t="shared" si="504"/>
        <v>5.8724625403484145</v>
      </c>
      <c r="CG283" s="18">
        <f>IF(ISNUMBER(CE283),CG282+CE283*0.5,IF(ISNUMBER(CE484),0,""))</f>
        <v>905.45748301856281</v>
      </c>
      <c r="CH283" s="18">
        <f>IF(ISNUMBER(CF283),CH282+CF283*0.5,IF(ISNUMBER(CF484),0,""))</f>
        <v>1031.4002547184036</v>
      </c>
      <c r="CI283" s="18">
        <f>IF(ISNUMBER(CG283), CG283*COS(RADIANS(-$C283+Графики!$B$3))+CH283*SIN(RADIANS(-$C283+Графики!$B$3)),"")</f>
        <v>905.45748301856281</v>
      </c>
      <c r="CJ283" s="19">
        <f>IF(ISNUMBER(CG283), CG283*COS(RADIANS(-$C283+Графики!$B$5))+CH283*SIN(RADIANS(-$C283+Графики!$B$5)),"")</f>
        <v>1031.4002547184036</v>
      </c>
      <c r="CK283" s="24">
        <v>-0.77703234184735059</v>
      </c>
      <c r="CL283" s="25">
        <v>0.62326874674145261</v>
      </c>
      <c r="CM283" s="25">
        <v>-0.45295027128902765</v>
      </c>
      <c r="CN283" s="25">
        <v>0.40326555725260804</v>
      </c>
      <c r="CO283" s="18">
        <f t="shared" si="505"/>
        <v>12.219628132721652</v>
      </c>
      <c r="CP283" s="18">
        <f t="shared" si="506"/>
        <v>7.4718231331255796</v>
      </c>
      <c r="CQ283" s="18">
        <f>IF(ISNUMBER(CO283),CQ282+CO283*0.5,IF(ISNUMBER(CO484),0,""))</f>
        <v>897.28711408494416</v>
      </c>
      <c r="CR283" s="18">
        <f>IF(ISNUMBER(CP283),CR282+CP283*0.5,IF(ISNUMBER(CP484),0,""))</f>
        <v>1028.1545119245782</v>
      </c>
      <c r="CS283" s="18">
        <f>IF(ISNUMBER(CQ283), CQ283*COS(RADIANS(-$C283+Графики!$B$3))+CR283*SIN(RADIANS(-$C283+Графики!$B$3)),"")</f>
        <v>897.28711408494416</v>
      </c>
      <c r="CT283" s="19">
        <f>IF(ISNUMBER(CQ283), CQ283*COS(RADIANS(-$C283+Графики!$B$5))+CR283*SIN(RADIANS(-$C283+Графики!$B$5)),"")</f>
        <v>1028.1545119245782</v>
      </c>
      <c r="CU283" s="24">
        <v>-0.78029442039701113</v>
      </c>
      <c r="CV283" s="25">
        <v>0.7575918308978703</v>
      </c>
      <c r="CW283" s="25">
        <v>-0.413335376126998</v>
      </c>
      <c r="CX283" s="25">
        <v>0.44933220431771215</v>
      </c>
      <c r="CY283" s="18">
        <f t="shared" si="507"/>
        <v>13.420186438069674</v>
      </c>
      <c r="CZ283" s="18">
        <f t="shared" si="508"/>
        <v>7.5281237062241733</v>
      </c>
      <c r="DA283" s="18">
        <f>IF(ISNUMBER(CY283),DA282+CY283*0.5,IF(ISNUMBER(CY484),0,""))</f>
        <v>895.63129993827329</v>
      </c>
      <c r="DB283" s="18">
        <f>IF(ISNUMBER(CZ283),DB282+CZ283*0.5,IF(ISNUMBER(CZ484),0,""))</f>
        <v>1027.1747817844534</v>
      </c>
      <c r="DC283" s="18">
        <f>IF(ISNUMBER(DA283), DA283*COS(RADIANS(-$C283+Графики!$B$3))+DB283*SIN(RADIANS(-$C283+Графики!$B$3)),"")</f>
        <v>895.63129993827329</v>
      </c>
      <c r="DD283" s="19">
        <f>IF(ISNUMBER(DA283), DA283*COS(RADIANS(-$C283+Графики!$B$5))+DB283*SIN(RADIANS(-$C283+Графики!$B$5)),"")</f>
        <v>1027.1747817844534</v>
      </c>
      <c r="DE283" s="24">
        <v>-0.69584975642074498</v>
      </c>
      <c r="DF283" s="25">
        <v>0.79124841664277434</v>
      </c>
      <c r="DG283" s="25">
        <v>-0.34829322891728809</v>
      </c>
      <c r="DH283" s="25">
        <v>0.51092034624414928</v>
      </c>
      <c r="DI283" s="18">
        <f t="shared" si="509"/>
        <v>12.977015454666551</v>
      </c>
      <c r="DJ283" s="18">
        <f t="shared" si="510"/>
        <v>7.497982674643989</v>
      </c>
      <c r="DK283" s="18">
        <f>IF(ISNUMBER(DI283),DK282+DI283*0.5,IF(ISNUMBER(DI484),0,""))</f>
        <v>885.74513786688931</v>
      </c>
      <c r="DL283" s="18">
        <f>IF(ISNUMBER(DJ283),DL282+DJ283*0.5,IF(ISNUMBER(DJ484),0,""))</f>
        <v>1027.6710741284787</v>
      </c>
      <c r="DM283" s="18">
        <f>IF(ISNUMBER(DK283), DK283*COS(RADIANS(-$C283+Графики!$B$3))+DL283*SIN(RADIANS(-$C283+Графики!$B$3)),"")</f>
        <v>885.74513786688931</v>
      </c>
      <c r="DN283" s="19">
        <f>IF(ISNUMBER(DK283), DK283*COS(RADIANS(-$C283+Графики!$B$5))+DL283*SIN(RADIANS(-$C283+Графики!$B$5)),"")</f>
        <v>1027.6710741284787</v>
      </c>
      <c r="DO283" s="24">
        <v>-0.73661077694359112</v>
      </c>
      <c r="DP283" s="25">
        <v>0.67339500860915147</v>
      </c>
      <c r="DQ283" s="25">
        <v>-0.32689193603660827</v>
      </c>
      <c r="DR283" s="25">
        <v>0.52818524717141457</v>
      </c>
      <c r="DS283" s="18">
        <f t="shared" si="511"/>
        <v>12.304311223141701</v>
      </c>
      <c r="DT283" s="18">
        <f t="shared" si="512"/>
        <v>7.461886855088439</v>
      </c>
      <c r="DU283" s="18">
        <f>IF(ISNUMBER(DS283),DU282+DS283*0.5,IF(ISNUMBER(DS484),0,""))</f>
        <v>904.21547825152788</v>
      </c>
      <c r="DV283" s="18">
        <f>IF(ISNUMBER(DT283),DV282+DT283*0.5,IF(ISNUMBER(DT484),0,""))</f>
        <v>1023.6243000652283</v>
      </c>
      <c r="DW283" s="18">
        <f>IF(ISNUMBER(DU283), DU283*COS(RADIANS(-$C283+Графики!$B$3))+DV283*SIN(RADIANS(-$C283+Графики!$B$3)),"")</f>
        <v>904.21547825152788</v>
      </c>
      <c r="DX283" s="19">
        <f>IF(ISNUMBER(DU283), DU283*COS(RADIANS(-$C283+Графики!$B$5))+DV283*SIN(RADIANS(-$C283+Графики!$B$5)),"")</f>
        <v>1023.6243000652283</v>
      </c>
      <c r="DY283" s="24">
        <v>-0.76978183667036826</v>
      </c>
      <c r="DZ283" s="25">
        <v>0.62504593842472933</v>
      </c>
      <c r="EA283" s="25">
        <v>-0.35911072195668103</v>
      </c>
      <c r="EB283" s="25">
        <v>0.41567052559778528</v>
      </c>
      <c r="EC283" s="18">
        <f t="shared" si="513"/>
        <v>12.171868014223929</v>
      </c>
      <c r="ED283" s="18">
        <f t="shared" si="514"/>
        <v>6.7611903620418357</v>
      </c>
      <c r="EE283" s="18">
        <f>IF(ISNUMBER(EC283),EE282+EC283*0.5,IF(ISNUMBER(EC484),0,""))</f>
        <v>892.37678765965097</v>
      </c>
      <c r="EF283" s="18">
        <f>IF(ISNUMBER(ED283),EF282+ED283*0.5,IF(ISNUMBER(ED484),0,""))</f>
        <v>1020.2411830608331</v>
      </c>
      <c r="EG283" s="18">
        <f>IF(ISNUMBER(EE283), EE283*COS(RADIANS(-$C283+Графики!$B$3))+EF283*SIN(RADIANS(-$C283+Графики!$B$3)),"")</f>
        <v>892.37678765965097</v>
      </c>
      <c r="EH283" s="19">
        <f>IF(ISNUMBER(EE283), EE283*COS(RADIANS(-$C283+Графики!$B$5))+EF283*SIN(RADIANS(-$C283+Графики!$B$5)),"")</f>
        <v>1020.2411830608331</v>
      </c>
      <c r="EI283" s="24">
        <v>-0.66511940986850904</v>
      </c>
      <c r="EJ283" s="25">
        <v>0.64559676117794873</v>
      </c>
      <c r="EK283" s="25">
        <v>-0.47725627433232176</v>
      </c>
      <c r="EL283" s="25">
        <v>0.44454584420723986</v>
      </c>
      <c r="EM283" s="18">
        <f t="shared" si="515"/>
        <v>11.43790696186948</v>
      </c>
      <c r="EN283" s="18">
        <f t="shared" si="516"/>
        <v>8.0441542535787498</v>
      </c>
      <c r="EO283" s="18">
        <f>IF(ISNUMBER(EM283),EO282+EM283*0.5,IF(ISNUMBER(EM484),0,""))</f>
        <v>895.83469387530465</v>
      </c>
      <c r="EP283" s="18">
        <f>IF(ISNUMBER(EN283),EP282+EN283*0.5,IF(ISNUMBER(EN484),0,""))</f>
        <v>1026.5980489494714</v>
      </c>
      <c r="EQ283" s="18">
        <f>IF(ISNUMBER(EO283), EO283*COS(RADIANS(-$C283+Графики!$B$3))+EP283*SIN(RADIANS(-$C283+Графики!$B$3)),"")</f>
        <v>895.83469387530465</v>
      </c>
      <c r="ER283" s="19">
        <f>IF(ISNUMBER(EO283), EO283*COS(RADIANS(-$C283+Графики!$B$5))+EP283*SIN(RADIANS(-$C283+Графики!$B$5)),"")</f>
        <v>1026.5980489494714</v>
      </c>
      <c r="ES283" s="24">
        <v>-0.75397769783413149</v>
      </c>
      <c r="ET283" s="25">
        <v>0.70947354655823192</v>
      </c>
      <c r="EU283" s="25">
        <v>-0.34597118858602549</v>
      </c>
      <c r="EV283" s="25">
        <v>0.37188425015954485</v>
      </c>
      <c r="EW283" s="18">
        <f t="shared" si="517"/>
        <v>12.77067417458751</v>
      </c>
      <c r="EX283" s="18">
        <f t="shared" si="518"/>
        <v>6.2644295064241469</v>
      </c>
      <c r="EY283" s="18">
        <f>IF(ISNUMBER(EW283),EY282+EW283*0.5,IF(ISNUMBER(EW484),0,""))</f>
        <v>882.53767129404821</v>
      </c>
      <c r="EZ283" s="18">
        <f>IF(ISNUMBER(EX283),EZ282+EX283*0.5,IF(ISNUMBER(EX484),0,""))</f>
        <v>1024.9453677542338</v>
      </c>
      <c r="FA283" s="18">
        <f>IF(ISNUMBER(EY283), EY283*COS(RADIANS(-$C283+Графики!$B$3))+EZ283*SIN(RADIANS(-$C283+Графики!$B$3)),"")</f>
        <v>882.53767129404821</v>
      </c>
      <c r="FB283" s="19">
        <f>IF(ISNUMBER(EY283), EY283*COS(RADIANS(-$C283+Графики!$B$5))+EZ283*SIN(RADIANS(-$C283+Графики!$B$5)),"")</f>
        <v>1024.9453677542338</v>
      </c>
      <c r="FC283" s="24">
        <v>-0.79432578101155416</v>
      </c>
      <c r="FD283" s="25">
        <v>0.66837586051993936</v>
      </c>
      <c r="FE283" s="25">
        <v>-0.35525230003560127</v>
      </c>
      <c r="FF283" s="25">
        <v>0.42740148129278188</v>
      </c>
      <c r="FG283" s="18">
        <f t="shared" si="519"/>
        <v>12.764133188762351</v>
      </c>
      <c r="FH283" s="18">
        <f t="shared" si="520"/>
        <v>6.8298895931446486</v>
      </c>
      <c r="FI283" s="18">
        <f>IF(ISNUMBER(FG283),FI282+FG283*0.5,IF(ISNUMBER(FG484),0,""))</f>
        <v>893.34567390157338</v>
      </c>
      <c r="FJ283" s="18">
        <f>IF(ISNUMBER(FH283),FJ282+FH283*0.5,IF(ISNUMBER(FH484),0,""))</f>
        <v>1025.3786344434659</v>
      </c>
      <c r="FK283" s="18">
        <f>IF(ISNUMBER(FI283), FI283*COS(RADIANS(-$C283+Графики!$B$3))+FJ283*SIN(RADIANS(-$C283+Графики!$B$3)),"")</f>
        <v>893.34567390157338</v>
      </c>
      <c r="FL283" s="19">
        <f>IF(ISNUMBER(FI283), FI283*COS(RADIANS(-$C283+Графики!$B$5))+FJ283*SIN(RADIANS(-$C283+Графики!$B$5)),"")</f>
        <v>1025.3786344434659</v>
      </c>
      <c r="FM283" s="24">
        <v>-0.83446552213044023</v>
      </c>
      <c r="FN283" s="25">
        <v>0.66906311393904927</v>
      </c>
      <c r="FO283" s="25">
        <v>-0.45294659706800222</v>
      </c>
      <c r="FP283" s="25">
        <v>0.35601631410029555</v>
      </c>
      <c r="FQ283" s="18">
        <f t="shared" si="521"/>
        <v>13.12038608576767</v>
      </c>
      <c r="FR283" s="18">
        <f t="shared" si="522"/>
        <v>7.0594745256796951</v>
      </c>
      <c r="FS283" s="18">
        <f>IF(ISNUMBER(FQ283),FS282+FQ283*0.5,IF(ISNUMBER(FQ484),0,""))</f>
        <v>902.37501439319601</v>
      </c>
      <c r="FT283" s="18">
        <f>IF(ISNUMBER(FR283),FT282+FR283*0.5,IF(ISNUMBER(FR484),0,""))</f>
        <v>1020.9657144717536</v>
      </c>
      <c r="FU283" s="18">
        <f>IF(ISNUMBER(FS283), FS283*COS(RADIANS(-$C283+Графики!$B$3))+FT283*SIN(RADIANS(-$C283+Графики!$B$3)),"")</f>
        <v>902.37501439319601</v>
      </c>
      <c r="FV283" s="19">
        <f>IF(ISNUMBER(FS283), FS283*COS(RADIANS(-$C283+Графики!$B$5))+FT283*SIN(RADIANS(-$C283+Графики!$B$5)),"")</f>
        <v>1020.9657144717536</v>
      </c>
      <c r="FW283" s="24">
        <v>-0.69723315653117135</v>
      </c>
      <c r="FX283" s="25">
        <v>0.74249782641780404</v>
      </c>
      <c r="FY283" s="25">
        <v>-0.31350429999673068</v>
      </c>
      <c r="FZ283" s="25">
        <v>0.49745632340667223</v>
      </c>
      <c r="GA283" s="18">
        <f t="shared" si="523"/>
        <v>12.563692452033731</v>
      </c>
      <c r="GB283" s="18">
        <f t="shared" si="524"/>
        <v>7.0769074182003777</v>
      </c>
      <c r="GC283" s="18">
        <f>IF(ISNUMBER(GA283),GC282+GA283*0.5,IF(ISNUMBER(GA484),0,""))</f>
        <v>901.76546565879937</v>
      </c>
      <c r="GD283" s="18">
        <f>IF(ISNUMBER(GB283),GD282+GB283*0.5,IF(ISNUMBER(GB484),0,""))</f>
        <v>1008.2699469534363</v>
      </c>
      <c r="GE283" s="18">
        <f>IF(ISNUMBER(GC283), GC283*COS(RADIANS(-$C283+Графики!$B$3))+GD283*SIN(RADIANS(-$C283+Графики!$B$3)),"")</f>
        <v>901.76546565879937</v>
      </c>
      <c r="GF283" s="19">
        <f>IF(ISNUMBER(GC283), GC283*COS(RADIANS(-$C283+Графики!$B$5))+GD283*SIN(RADIANS(-$C283+Графики!$B$5)),"")</f>
        <v>1008.2699469534363</v>
      </c>
      <c r="GG283" s="24">
        <v>-0.74139085963523044</v>
      </c>
      <c r="GH283" s="25">
        <v>0.62900969276636942</v>
      </c>
      <c r="GI283" s="25">
        <v>-0.43212837655032621</v>
      </c>
      <c r="GJ283" s="25">
        <v>0.34231674450515348</v>
      </c>
      <c r="GK283" s="18">
        <f t="shared" si="525"/>
        <v>11.95871579918124</v>
      </c>
      <c r="GL283" s="18">
        <f t="shared" si="526"/>
        <v>6.7582571720032698</v>
      </c>
      <c r="GM283" s="18">
        <f>IF(ISNUMBER(GK283),GM282+GK283*0.5,IF(ISNUMBER(GK484),0,""))</f>
        <v>901.12828619246943</v>
      </c>
      <c r="GN283" s="18">
        <f>IF(ISNUMBER(GL283),GN282+GL283*0.5,IF(ISNUMBER(GL484),0,""))</f>
        <v>1024.2135793825776</v>
      </c>
      <c r="GO283" s="18">
        <f>IF(ISNUMBER(GM283), GM283*COS(RADIANS(-$C283+Графики!$B$3))+GN283*SIN(RADIANS(-$C283+Графики!$B$3)),"")</f>
        <v>901.12828619246943</v>
      </c>
      <c r="GP283" s="19">
        <f>IF(ISNUMBER(GM283), GM283*COS(RADIANS(-$C283+Графики!$B$5))+GN283*SIN(RADIANS(-$C283+Графики!$B$5)),"")</f>
        <v>1024.2135793825776</v>
      </c>
      <c r="GQ283" s="24">
        <v>-0.79047668470425325</v>
      </c>
      <c r="GR283" s="25">
        <v>0.71157138233306771</v>
      </c>
      <c r="GS283" s="25">
        <v>-0.38091368609607323</v>
      </c>
      <c r="GT283" s="25">
        <v>0.48974947018563642</v>
      </c>
      <c r="GU283" s="18">
        <f t="shared" si="527"/>
        <v>13.107466794601843</v>
      </c>
      <c r="GV283" s="18">
        <f t="shared" si="528"/>
        <v>7.5978962726339763</v>
      </c>
      <c r="GW283" s="18">
        <f>IF(ISNUMBER(GU283),GW282+GU283*0.5,IF(ISNUMBER(GU484),0,""))</f>
        <v>894.63827360775883</v>
      </c>
      <c r="GX283" s="18">
        <f>IF(ISNUMBER(GV283),GX282+GV283*0.5,IF(ISNUMBER(GV484),0,""))</f>
        <v>1026.289075045127</v>
      </c>
      <c r="GY283" s="18">
        <f>IF(ISNUMBER(GW283), GW283*COS(RADIANS(-$C283+Графики!$B$3))+GX283*SIN(RADIANS(-$C283+Графики!$B$3)),"")</f>
        <v>894.63827360775883</v>
      </c>
      <c r="GZ283" s="19">
        <f>IF(ISNUMBER(GW283), GW283*COS(RADIANS(-$C283+Графики!$B$5))+GX283*SIN(RADIANS(-$C283+Графики!$B$5)),"")</f>
        <v>1026.289075045127</v>
      </c>
      <c r="HA283" s="24">
        <v>-0.82850217778851698</v>
      </c>
      <c r="HB283" s="25">
        <v>0.77028282136968274</v>
      </c>
      <c r="HC283" s="25">
        <v>-0.35099413545180935</v>
      </c>
      <c r="HD283" s="25">
        <v>0.4111716371439289</v>
      </c>
      <c r="HE283" s="18">
        <f t="shared" si="529"/>
        <v>13.951578489335171</v>
      </c>
      <c r="HF283" s="18">
        <f t="shared" si="530"/>
        <v>6.6511020502822147</v>
      </c>
      <c r="HG283" s="18">
        <f>IF(ISNUMBER(HE283),HG282+HE283*0.5,IF(ISNUMBER(HE484),0,""))</f>
        <v>900.86378062426536</v>
      </c>
      <c r="HH283" s="18">
        <f>IF(ISNUMBER(HF283),HH282+HF283*0.5,IF(ISNUMBER(HF484),0,""))</f>
        <v>1016.5695485230024</v>
      </c>
      <c r="HI283" s="18">
        <f>IF(ISNUMBER(HG283), HG283*COS(RADIANS(-$C283+Графики!$B$3))+HH283*SIN(RADIANS(-$C283+Графики!$B$3)),"")</f>
        <v>900.86378062426536</v>
      </c>
      <c r="HJ283" s="19">
        <f>IF(ISNUMBER(HG283), HG283*COS(RADIANS(-$C283+Графики!$B$5))+HH283*SIN(RADIANS(-$C283+Графики!$B$5)),"")</f>
        <v>1016.5695485230024</v>
      </c>
      <c r="HK283" s="24">
        <v>-0.83614031512371589</v>
      </c>
      <c r="HL283" s="25">
        <v>0.72960168184283236</v>
      </c>
      <c r="HM283" s="25">
        <v>-0.49114396567493279</v>
      </c>
      <c r="HN283" s="25">
        <v>0.5004522169995852</v>
      </c>
      <c r="HO283" s="18">
        <f t="shared" si="531"/>
        <v>13.663251386789158</v>
      </c>
      <c r="HP283" s="18">
        <f t="shared" si="532"/>
        <v>8.6532011263932613</v>
      </c>
      <c r="HQ283" s="18">
        <f>IF(ISNUMBER(HO283),HQ282+HO283*0.5,IF(ISNUMBER(HO484),0,""))</f>
        <v>896.64790647497136</v>
      </c>
      <c r="HR283" s="18">
        <f>IF(ISNUMBER(HP283),HR282+HP283*0.5,IF(ISNUMBER(HP484),0,""))</f>
        <v>1034.2171308720688</v>
      </c>
      <c r="HS283" s="18">
        <f>IF(ISNUMBER(HQ283), HQ283*COS(RADIANS(-$C283+Графики!$B$3))+HR283*SIN(RADIANS(-$C283+Графики!$B$3)),"")</f>
        <v>896.64790647497136</v>
      </c>
      <c r="HT283" s="19">
        <f>IF(ISNUMBER(HQ283), HQ283*COS(RADIANS(-$C283+Графики!$B$5))+HR283*SIN(RADIANS(-$C283+Графики!$B$5)),"")</f>
        <v>1034.2171308720688</v>
      </c>
      <c r="HU283" s="24">
        <v>-0.65903919754106588</v>
      </c>
      <c r="HV283" s="25">
        <v>0.65241950191804277</v>
      </c>
      <c r="HW283" s="25">
        <v>-0.43999727526510057</v>
      </c>
      <c r="HX283" s="25">
        <v>0.38311268388891717</v>
      </c>
      <c r="HY283" s="18">
        <f t="shared" si="533"/>
        <v>11.444386320549519</v>
      </c>
      <c r="HZ283" s="18">
        <f t="shared" si="534"/>
        <v>7.1829276786288441</v>
      </c>
      <c r="IA283" s="18">
        <f>IF(ISNUMBER(HY283),IA282+HY283*0.5,IF(ISNUMBER(HY484),0,""))</f>
        <v>896.37809690347103</v>
      </c>
      <c r="IB283" s="18">
        <f>IF(ISNUMBER(HZ283),IB282+HZ283*0.5,IF(ISNUMBER(HZ484),0,""))</f>
        <v>1013.0594505213837</v>
      </c>
      <c r="IC283" s="18">
        <f>IF(ISNUMBER(IA283), IA283*COS(RADIANS(-$C283+Графики!$B$3))+IB283*SIN(RADIANS(-$C283+Графики!$B$3)),"")</f>
        <v>896.37809690347103</v>
      </c>
      <c r="ID283" s="19">
        <f>IF(ISNUMBER(IA283), IA283*COS(RADIANS(-$C283+Графики!$B$5))+IB283*SIN(RADIANS(-$C283+Графики!$B$5)),"")</f>
        <v>1013.0594505213837</v>
      </c>
      <c r="IE283" s="24">
        <v>-0.74960042517990544</v>
      </c>
      <c r="IF283" s="25">
        <v>0.67828612134407129</v>
      </c>
      <c r="IG283" s="25">
        <v>-0.32314785170180266</v>
      </c>
      <c r="IH283" s="25">
        <v>0.48853715877806014</v>
      </c>
      <c r="II283" s="18">
        <f t="shared" si="535"/>
        <v>12.460338336270841</v>
      </c>
      <c r="IJ283" s="18">
        <f t="shared" si="536"/>
        <v>7.0832287295306333</v>
      </c>
      <c r="IK283" s="18">
        <f>IF(ISNUMBER(II283),IK282+II283*0.5,IF(ISNUMBER(II484),0,""))</f>
        <v>892.75896690655645</v>
      </c>
      <c r="IL283" s="18">
        <f>IF(ISNUMBER(IJ283),IL282+IJ283*0.5,IF(ISNUMBER(IJ484),0,""))</f>
        <v>1017.5352312992086</v>
      </c>
      <c r="IM283" s="18">
        <f>IF(ISNUMBER(IK283), IK283*COS(RADIANS(-$C283+Графики!$B$3))+IL283*SIN(RADIANS(-$C283+Графики!$B$3)),"")</f>
        <v>892.75896690655645</v>
      </c>
      <c r="IN283" s="19">
        <f>IF(ISNUMBER(IK283), IK283*COS(RADIANS(-$C283+Графики!$B$5))+IL283*SIN(RADIANS(-$C283+Графики!$B$5)),"")</f>
        <v>1017.5352312992086</v>
      </c>
      <c r="IO283" s="24">
        <v>-0.67508307447349125</v>
      </c>
      <c r="IP283" s="25">
        <v>0.61295341504698397</v>
      </c>
      <c r="IQ283" s="25">
        <v>-0.31940722361810647</v>
      </c>
      <c r="IR283" s="25">
        <v>0.39235615053958872</v>
      </c>
      <c r="IS283" s="18">
        <f t="shared" si="537"/>
        <v>11.240002127952804</v>
      </c>
      <c r="IT283" s="18">
        <f t="shared" si="538"/>
        <v>6.2112672481010414</v>
      </c>
      <c r="IU283" s="18">
        <f>IF(ISNUMBER(IS283),IU282+IS283*0.5,IF(ISNUMBER(IS484),0,""))</f>
        <v>887.47403738696255</v>
      </c>
      <c r="IV283" s="18">
        <f>IF(ISNUMBER(IT283),IV282+IT283*0.5,IF(ISNUMBER(IT484),0,""))</f>
        <v>1023.9854453122207</v>
      </c>
      <c r="IW283" s="18">
        <f>IF(ISNUMBER(IU283), IU283*COS(RADIANS(-$C283+Графики!$B$3))+IV283*SIN(RADIANS(-$C283+Графики!$B$3)),"")</f>
        <v>887.47403738696255</v>
      </c>
      <c r="IX283" s="19">
        <f>IF(ISNUMBER(IU283), IU283*COS(RADIANS(-$C283+Графики!$B$5))+IV283*SIN(RADIANS(-$C283+Графики!$B$5)),"")</f>
        <v>1023.9854453122207</v>
      </c>
    </row>
    <row r="284" spans="1:258" s="88" customFormat="1" x14ac:dyDescent="0.25">
      <c r="A284" s="44">
        <v>284</v>
      </c>
      <c r="B284" s="50">
        <v>0</v>
      </c>
      <c r="C284" s="11">
        <f>IF(Графики!$A$7="Расчитывать с учетом закручивания скважины",B284,0)</f>
        <v>0</v>
      </c>
      <c r="D284" s="47">
        <v>140.5</v>
      </c>
      <c r="E284" s="34">
        <f>IF(ISNUMBER(INDEX($I$1:$IX$303,$A284,E$1) ),INDEX($I$1:$IX$303,$A284,E$1),0)</f>
        <v>7.2561110296896025</v>
      </c>
      <c r="F284" s="35">
        <f>IF(ISNUMBER(INDEX($I$1:$IX$303,$A284,F$1) ),INDEX($I$1:$IX$303,$A284,F$1),0)</f>
        <v>8.0479477349190613</v>
      </c>
      <c r="G284" s="35">
        <f>IF(ISNUMBER(INDEX($I$1:$IX$303,$A284,G$1) ),INDEX($I$1:$IX$303,$A284,G$1)-$G$305,0)</f>
        <v>-80.812071828554053</v>
      </c>
      <c r="H284" s="36">
        <f>IF(ISNUMBER(INDEX($I$1:$IX$303,$A284,H$1) ),INDEX($I$1:$IX$303,$A284,H$1)-$H$305,0)</f>
        <v>-120.05616916582858</v>
      </c>
      <c r="I284" s="29">
        <v>-0.44394944039513329</v>
      </c>
      <c r="J284" s="25">
        <v>0.38754693161245546</v>
      </c>
      <c r="K284" s="25">
        <v>-0.54032507824365539</v>
      </c>
      <c r="L284" s="25">
        <v>0.38191175530855126</v>
      </c>
      <c r="M284" s="18">
        <f t="shared" si="489"/>
        <v>7.2561110296896025</v>
      </c>
      <c r="N284" s="18">
        <f t="shared" si="490"/>
        <v>8.0479477349190613</v>
      </c>
      <c r="O284" s="18">
        <f>IF(ISNUMBER(M284),O283+M284*0.5,IF(ISNUMBER(M485),0,""))</f>
        <v>897.1040840608606</v>
      </c>
      <c r="P284" s="18">
        <f>IF(ISNUMBER(N284),P283+N284*0.5,IF(ISNUMBER(N485),0,""))</f>
        <v>1035.3734943182089</v>
      </c>
      <c r="Q284" s="18">
        <f>IF(ISNUMBER(O284), O284*COS(RADIANS(-$C284+Графики!$B$3))+P284*SIN(RADIANS(-$C284+Графики!$B$3)),"")</f>
        <v>897.1040840608606</v>
      </c>
      <c r="R284" s="19">
        <f>IF(ISNUMBER(O284), O284*COS(RADIANS(-$C284+Графики!$B$5))+P284*SIN(RADIANS(-$C284+Графики!$B$5)),"")</f>
        <v>1035.3734943182089</v>
      </c>
      <c r="S284" s="29">
        <v>-0.62304254025657824</v>
      </c>
      <c r="T284" s="25">
        <v>0.52803808535003138</v>
      </c>
      <c r="U284" s="25">
        <v>-0.50180689202112461</v>
      </c>
      <c r="V284" s="25">
        <v>0.4510819233089608</v>
      </c>
      <c r="W284" s="18">
        <f t="shared" si="491"/>
        <v>10.044904506716204</v>
      </c>
      <c r="X284" s="18">
        <f t="shared" si="492"/>
        <v>8.3154277832554335</v>
      </c>
      <c r="Y284" s="18">
        <f>IF(ISNUMBER(W284),Y283+W284*0.5,IF(ISNUMBER(W485),0,""))</f>
        <v>899.78529921739096</v>
      </c>
      <c r="Z284" s="18">
        <f>IF(ISNUMBER(X284),Z283+X284*0.5,IF(ISNUMBER(X485),0,""))</f>
        <v>1035.4050503934641</v>
      </c>
      <c r="AA284" s="18">
        <f>IF(ISNUMBER(Y284), Y284*COS(RADIANS(-$C284+Графики!$B$3))+Z284*SIN(RADIANS(-$C284+Графики!$B$3)),"")</f>
        <v>899.78529921739096</v>
      </c>
      <c r="AB284" s="18">
        <f>IF(ISNUMBER(Y284), Y284*COS(RADIANS(-$C284+Графики!$B$5))+Z284*SIN(RADIANS(-$C284+Графики!$B$5)),"")</f>
        <v>1035.4050503934641</v>
      </c>
      <c r="AC284" s="24">
        <v>-0.53412754329095136</v>
      </c>
      <c r="AD284" s="25">
        <v>0.39124049180741882</v>
      </c>
      <c r="AE284" s="25">
        <v>-0.49976023599123021</v>
      </c>
      <c r="AF284" s="25">
        <v>0.51515924325101559</v>
      </c>
      <c r="AG284" s="18">
        <f t="shared" si="493"/>
        <v>8.0752717352497143</v>
      </c>
      <c r="AH284" s="18">
        <f t="shared" si="494"/>
        <v>8.8567274842697952</v>
      </c>
      <c r="AI284" s="18">
        <f>IF(ISNUMBER(AG284),AI283+AG284*0.5,IF(ISNUMBER(AG485),0,""))</f>
        <v>895.06925695357302</v>
      </c>
      <c r="AJ284" s="18">
        <f>IF(ISNUMBER(AH284),AJ283+AH284*0.5,IF(ISNUMBER(AH485),0,""))</f>
        <v>1031.1536531432398</v>
      </c>
      <c r="AK284" s="18">
        <f>IF(ISNUMBER(AI284), AI284*COS(RADIANS(-$C284+Графики!$B$3))+AJ284*SIN(RADIANS(-$C284+Графики!$B$3)),"")</f>
        <v>895.06925695357302</v>
      </c>
      <c r="AL284" s="19">
        <f>IF(ISNUMBER(AI284), AI284*COS(RADIANS(-$C284+Графики!$B$5))+AJ284*SIN(RADIANS(-$C284+Графики!$B$5)),"")</f>
        <v>1031.1536531432398</v>
      </c>
      <c r="AM284" s="24">
        <v>-0.56877961091695217</v>
      </c>
      <c r="AN284" s="25">
        <v>0.480267015713156</v>
      </c>
      <c r="AO284" s="25">
        <v>-0.48991132825044958</v>
      </c>
      <c r="AP284" s="25">
        <v>0.49495340143461031</v>
      </c>
      <c r="AQ284" s="18">
        <f t="shared" si="495"/>
        <v>9.1545309494174614</v>
      </c>
      <c r="AR284" s="18">
        <f t="shared" si="496"/>
        <v>8.5944603017598826</v>
      </c>
      <c r="AS284" s="18">
        <f>IF(ISNUMBER(AQ284),AS283+AQ284*0.5,IF(ISNUMBER(AQ485),0,""))</f>
        <v>890.14168346977351</v>
      </c>
      <c r="AT284" s="18">
        <f>IF(ISNUMBER(AR284),AT283+AR284*0.5,IF(ISNUMBER(AR485),0,""))</f>
        <v>1023.8091495896895</v>
      </c>
      <c r="AU284" s="18">
        <f>IF(ISNUMBER(AS284), AS284*COS(RADIANS(-$C284+Графики!$B$3))+AT284*SIN(RADIANS(-$C284+Графики!$B$3)),"")</f>
        <v>890.14168346977351</v>
      </c>
      <c r="AV284" s="19">
        <f>IF(ISNUMBER(AS284), AS284*COS(RADIANS(-$C284+Графики!$B$5))+AT284*SIN(RADIANS(-$C284+Графики!$B$5)),"")</f>
        <v>1023.8091495896895</v>
      </c>
      <c r="AW284" s="24">
        <v>-0.48919813092105768</v>
      </c>
      <c r="AX284" s="25">
        <v>0.39337549957881512</v>
      </c>
      <c r="AY284" s="25">
        <v>-0.53630888013098765</v>
      </c>
      <c r="AZ284" s="25">
        <v>0.43239699710318669</v>
      </c>
      <c r="BA284" s="18">
        <f t="shared" si="497"/>
        <v>7.7018317265709531</v>
      </c>
      <c r="BB284" s="18">
        <f t="shared" si="498"/>
        <v>8.453452835498604</v>
      </c>
      <c r="BC284" s="18">
        <f>IF(ISNUMBER(BA284),BC283+BA284*0.5,IF(ISNUMBER(BA485),0,""))</f>
        <v>887.93931434330898</v>
      </c>
      <c r="BD284" s="18">
        <f>IF(ISNUMBER(BB284),BD283+BB284*0.5,IF(ISNUMBER(BB485),0,""))</f>
        <v>1026.1645796904149</v>
      </c>
      <c r="BE284" s="18">
        <f>IF(ISNUMBER(BC284), BC284*COS(RADIANS(-$C284+Графики!$B$3))+BD284*SIN(RADIANS(-$C284+Графики!$B$3)),"")</f>
        <v>887.93931434330898</v>
      </c>
      <c r="BF284" s="19">
        <f>IF(ISNUMBER(BC284), BC284*COS(RADIANS(-$C284+Графики!$B$5))+BD284*SIN(RADIANS(-$C284+Графики!$B$5)),"")</f>
        <v>1026.1645796904149</v>
      </c>
      <c r="BG284" s="24">
        <v>-0.60401905152655966</v>
      </c>
      <c r="BH284" s="25">
        <v>0.55170305069386827</v>
      </c>
      <c r="BI284" s="25">
        <v>-0.45961160458601924</v>
      </c>
      <c r="BJ284" s="25">
        <v>0.43422644225285367</v>
      </c>
      <c r="BK284" s="18">
        <f t="shared" si="499"/>
        <v>10.085406979490967</v>
      </c>
      <c r="BL284" s="18">
        <f t="shared" si="500"/>
        <v>7.8001293503662703</v>
      </c>
      <c r="BM284" s="18">
        <f>IF(ISNUMBER(BK284),BM283+BK284*0.5,IF(ISNUMBER(BK485),0,""))</f>
        <v>897.81471099696921</v>
      </c>
      <c r="BN284" s="18">
        <f>IF(ISNUMBER(BL284),BN283+BL284*0.5,IF(ISNUMBER(BL485),0,""))</f>
        <v>1014.4825230149488</v>
      </c>
      <c r="BO284" s="18">
        <f>IF(ISNUMBER(BM284), BM284*COS(RADIANS(-$C284+Графики!$B$3))+BN284*SIN(RADIANS(-$C284+Графики!$B$3)),"")</f>
        <v>897.81471099696921</v>
      </c>
      <c r="BP284" s="19">
        <f>IF(ISNUMBER(BM284), BM284*COS(RADIANS(-$C284+Графики!$B$5))+BN284*SIN(RADIANS(-$C284+Графики!$B$5)),"")</f>
        <v>1014.4825230149488</v>
      </c>
      <c r="BQ284" s="24">
        <v>-0.60201183673842118</v>
      </c>
      <c r="BR284" s="25">
        <v>0.51641616597958795</v>
      </c>
      <c r="BS284" s="25">
        <v>-0.61857393895709789</v>
      </c>
      <c r="BT284" s="25">
        <v>0.5143466318185993</v>
      </c>
      <c r="BU284" s="18">
        <f t="shared" si="501"/>
        <v>9.7599705893623447</v>
      </c>
      <c r="BV284" s="18">
        <f t="shared" si="502"/>
        <v>9.8864360020139976</v>
      </c>
      <c r="BW284" s="18">
        <f>IF(ISNUMBER(BU284),BW283+BU284*0.5,IF(ISNUMBER(BU485),0,""))</f>
        <v>903.39990710130382</v>
      </c>
      <c r="BX284" s="18">
        <f>IF(ISNUMBER(BV284),BX283+BV284*0.5,IF(ISNUMBER(BV485),0,""))</f>
        <v>1028.1222174895427</v>
      </c>
      <c r="BY284" s="18">
        <f>IF(ISNUMBER(BW284), BW284*COS(RADIANS(-$C284+Графики!$B$3))+BX284*SIN(RADIANS(-$C284+Графики!$B$3)),"")</f>
        <v>903.39990710130382</v>
      </c>
      <c r="BZ284" s="19">
        <f>IF(ISNUMBER(BW284), BW284*COS(RADIANS(-$C284+Графики!$B$5))+BX284*SIN(RADIANS(-$C284+Графики!$B$5)),"")</f>
        <v>1028.1222174895427</v>
      </c>
      <c r="CA284" s="29">
        <v>-0.57923175179672715</v>
      </c>
      <c r="CB284" s="25">
        <v>0.47401405062610791</v>
      </c>
      <c r="CC284" s="25">
        <v>-0.46532614344638723</v>
      </c>
      <c r="CD284" s="25">
        <v>0.46940475981640328</v>
      </c>
      <c r="CE284" s="18">
        <f t="shared" si="503"/>
        <v>9.1911741294436773</v>
      </c>
      <c r="CF284" s="18">
        <f t="shared" si="504"/>
        <v>8.156975482571017</v>
      </c>
      <c r="CG284" s="18">
        <f>IF(ISNUMBER(CE284),CG283+CE284*0.5,IF(ISNUMBER(CE485),0,""))</f>
        <v>910.05307008328464</v>
      </c>
      <c r="CH284" s="18">
        <f>IF(ISNUMBER(CF284),CH283+CF284*0.5,IF(ISNUMBER(CF485),0,""))</f>
        <v>1035.4787424596891</v>
      </c>
      <c r="CI284" s="18">
        <f>IF(ISNUMBER(CG284), CG284*COS(RADIANS(-$C284+Графики!$B$3))+CH284*SIN(RADIANS(-$C284+Графики!$B$3)),"")</f>
        <v>910.05307008328464</v>
      </c>
      <c r="CJ284" s="19">
        <f>IF(ISNUMBER(CG284), CG284*COS(RADIANS(-$C284+Графики!$B$5))+CH284*SIN(RADIANS(-$C284+Графики!$B$5)),"")</f>
        <v>1035.4787424596891</v>
      </c>
      <c r="CK284" s="24">
        <v>-0.51179022229089932</v>
      </c>
      <c r="CL284" s="25">
        <v>0.53022295551762366</v>
      </c>
      <c r="CM284" s="25">
        <v>-0.4576907001841457</v>
      </c>
      <c r="CN284" s="25">
        <v>0.52773230044016595</v>
      </c>
      <c r="CO284" s="18">
        <f t="shared" si="505"/>
        <v>9.0931550843349616</v>
      </c>
      <c r="CP284" s="18">
        <f t="shared" si="506"/>
        <v>8.5993319547302622</v>
      </c>
      <c r="CQ284" s="18">
        <f>IF(ISNUMBER(CO284),CQ283+CO284*0.5,IF(ISNUMBER(CO485),0,""))</f>
        <v>901.83369162711165</v>
      </c>
      <c r="CR284" s="18">
        <f>IF(ISNUMBER(CP284),CR283+CP284*0.5,IF(ISNUMBER(CP485),0,""))</f>
        <v>1032.4541779019432</v>
      </c>
      <c r="CS284" s="18">
        <f>IF(ISNUMBER(CQ284), CQ284*COS(RADIANS(-$C284+Графики!$B$3))+CR284*SIN(RADIANS(-$C284+Графики!$B$3)),"")</f>
        <v>901.83369162711165</v>
      </c>
      <c r="CT284" s="19">
        <f>IF(ISNUMBER(CQ284), CQ284*COS(RADIANS(-$C284+Графики!$B$5))+CR284*SIN(RADIANS(-$C284+Графики!$B$5)),"")</f>
        <v>1032.4541779019432</v>
      </c>
      <c r="CU284" s="24">
        <v>-0.44163445554652936</v>
      </c>
      <c r="CV284" s="25">
        <v>0.51500699513932569</v>
      </c>
      <c r="CW284" s="25">
        <v>-0.59657738056900145</v>
      </c>
      <c r="CX284" s="25">
        <v>0.53737238888762784</v>
      </c>
      <c r="CY284" s="18">
        <f t="shared" si="507"/>
        <v>8.3481745678641932</v>
      </c>
      <c r="CZ284" s="18">
        <f t="shared" si="508"/>
        <v>9.8954170154932655</v>
      </c>
      <c r="DA284" s="18">
        <f>IF(ISNUMBER(CY284),DA283+CY284*0.5,IF(ISNUMBER(CY485),0,""))</f>
        <v>899.80538722220535</v>
      </c>
      <c r="DB284" s="18">
        <f>IF(ISNUMBER(CZ284),DB283+CZ284*0.5,IF(ISNUMBER(CZ485),0,""))</f>
        <v>1032.1224902922002</v>
      </c>
      <c r="DC284" s="18">
        <f>IF(ISNUMBER(DA284), DA284*COS(RADIANS(-$C284+Графики!$B$3))+DB284*SIN(RADIANS(-$C284+Графики!$B$3)),"")</f>
        <v>899.80538722220535</v>
      </c>
      <c r="DD284" s="19">
        <f>IF(ISNUMBER(DA284), DA284*COS(RADIANS(-$C284+Графики!$B$5))+DB284*SIN(RADIANS(-$C284+Графики!$B$5)),"")</f>
        <v>1032.1224902922002</v>
      </c>
      <c r="DE284" s="24">
        <v>-0.54814493876594017</v>
      </c>
      <c r="DF284" s="25">
        <v>0.54432591181639201</v>
      </c>
      <c r="DG284" s="25">
        <v>-0.46457100188859557</v>
      </c>
      <c r="DH284" s="25">
        <v>0.41065866263655681</v>
      </c>
      <c r="DI284" s="18">
        <f t="shared" si="509"/>
        <v>9.5334622453136717</v>
      </c>
      <c r="DJ284" s="18">
        <f t="shared" si="510"/>
        <v>7.6377454184180182</v>
      </c>
      <c r="DK284" s="18">
        <f>IF(ISNUMBER(DI284),DK283+DI284*0.5,IF(ISNUMBER(DI485),0,""))</f>
        <v>890.5118689895462</v>
      </c>
      <c r="DL284" s="18">
        <f>IF(ISNUMBER(DJ284),DL283+DJ284*0.5,IF(ISNUMBER(DJ485),0,""))</f>
        <v>1031.4899468376877</v>
      </c>
      <c r="DM284" s="18">
        <f>IF(ISNUMBER(DK284), DK284*COS(RADIANS(-$C284+Графики!$B$3))+DL284*SIN(RADIANS(-$C284+Графики!$B$3)),"")</f>
        <v>890.5118689895462</v>
      </c>
      <c r="DN284" s="19">
        <f>IF(ISNUMBER(DK284), DK284*COS(RADIANS(-$C284+Графики!$B$5))+DL284*SIN(RADIANS(-$C284+Графики!$B$5)),"")</f>
        <v>1031.4899468376877</v>
      </c>
      <c r="DO284" s="24">
        <v>-0.57669550645546397</v>
      </c>
      <c r="DP284" s="25">
        <v>0.40993003978550258</v>
      </c>
      <c r="DQ284" s="25">
        <v>-0.61046396728060848</v>
      </c>
      <c r="DR284" s="25">
        <v>0.52332963004870425</v>
      </c>
      <c r="DS284" s="18">
        <f t="shared" si="511"/>
        <v>8.6098257564425431</v>
      </c>
      <c r="DT284" s="18">
        <f t="shared" si="512"/>
        <v>9.8940542233000297</v>
      </c>
      <c r="DU284" s="18">
        <f>IF(ISNUMBER(DS284),DU283+DS284*0.5,IF(ISNUMBER(DS485),0,""))</f>
        <v>908.5203911297491</v>
      </c>
      <c r="DV284" s="18">
        <f>IF(ISNUMBER(DT284),DV283+DT284*0.5,IF(ISNUMBER(DT485),0,""))</f>
        <v>1028.5713271768784</v>
      </c>
      <c r="DW284" s="18">
        <f>IF(ISNUMBER(DU284), DU284*COS(RADIANS(-$C284+Графики!$B$3))+DV284*SIN(RADIANS(-$C284+Графики!$B$3)),"")</f>
        <v>908.5203911297491</v>
      </c>
      <c r="DX284" s="19">
        <f>IF(ISNUMBER(DU284), DU284*COS(RADIANS(-$C284+Графики!$B$5))+DV284*SIN(RADIANS(-$C284+Графики!$B$5)),"")</f>
        <v>1028.5713271768784</v>
      </c>
      <c r="DY284" s="24">
        <v>-0.59446783429850336</v>
      </c>
      <c r="DZ284" s="25">
        <v>0.48269752304669378</v>
      </c>
      <c r="EA284" s="25">
        <v>-0.42128142761958454</v>
      </c>
      <c r="EB284" s="25">
        <v>0.55812952654643033</v>
      </c>
      <c r="EC284" s="18">
        <f t="shared" si="513"/>
        <v>9.3999026051793955</v>
      </c>
      <c r="ED284" s="18">
        <f t="shared" si="514"/>
        <v>8.5468688800693542</v>
      </c>
      <c r="EE284" s="18">
        <f>IF(ISNUMBER(EC284),EE283+EC284*0.5,IF(ISNUMBER(EC485),0,""))</f>
        <v>897.07673896224071</v>
      </c>
      <c r="EF284" s="18">
        <f>IF(ISNUMBER(ED284),EF283+ED284*0.5,IF(ISNUMBER(ED485),0,""))</f>
        <v>1024.5146175008679</v>
      </c>
      <c r="EG284" s="18">
        <f>IF(ISNUMBER(EE284), EE284*COS(RADIANS(-$C284+Графики!$B$3))+EF284*SIN(RADIANS(-$C284+Графики!$B$3)),"")</f>
        <v>897.07673896224071</v>
      </c>
      <c r="EH284" s="19">
        <f>IF(ISNUMBER(EE284), EE284*COS(RADIANS(-$C284+Графики!$B$5))+EF284*SIN(RADIANS(-$C284+Графики!$B$5)),"")</f>
        <v>1024.5146175008679</v>
      </c>
      <c r="EI284" s="24">
        <v>-0.5265046120208321</v>
      </c>
      <c r="EJ284" s="25">
        <v>0.4821671354933762</v>
      </c>
      <c r="EK284" s="25">
        <v>-0.54010716532347325</v>
      </c>
      <c r="EL284" s="25">
        <v>0.43605666657808873</v>
      </c>
      <c r="EM284" s="18">
        <f t="shared" si="515"/>
        <v>8.8022078648441493</v>
      </c>
      <c r="EN284" s="18">
        <f t="shared" si="516"/>
        <v>8.5185334242714816</v>
      </c>
      <c r="EO284" s="18">
        <f>IF(ISNUMBER(EM284),EO283+EM284*0.5,IF(ISNUMBER(EM485),0,""))</f>
        <v>900.23579780772673</v>
      </c>
      <c r="EP284" s="18">
        <f>IF(ISNUMBER(EN284),EP283+EN284*0.5,IF(ISNUMBER(EN485),0,""))</f>
        <v>1030.8573156616071</v>
      </c>
      <c r="EQ284" s="18">
        <f>IF(ISNUMBER(EO284), EO284*COS(RADIANS(-$C284+Графики!$B$3))+EP284*SIN(RADIANS(-$C284+Графики!$B$3)),"")</f>
        <v>900.23579780772673</v>
      </c>
      <c r="ER284" s="19">
        <f>IF(ISNUMBER(EO284), EO284*COS(RADIANS(-$C284+Графики!$B$5))+EP284*SIN(RADIANS(-$C284+Графики!$B$5)),"")</f>
        <v>1030.8573156616071</v>
      </c>
      <c r="ES284" s="24">
        <v>-0.48856038030996196</v>
      </c>
      <c r="ET284" s="25">
        <v>0.53495535208801803</v>
      </c>
      <c r="EU284" s="25">
        <v>-0.52791870939605223</v>
      </c>
      <c r="EV284" s="25">
        <v>0.52668134263397259</v>
      </c>
      <c r="EW284" s="18">
        <f t="shared" si="517"/>
        <v>8.9317409774661058</v>
      </c>
      <c r="EX284" s="18">
        <f t="shared" si="518"/>
        <v>9.2029916868796207</v>
      </c>
      <c r="EY284" s="18">
        <f>IF(ISNUMBER(EW284),EY283+EW284*0.5,IF(ISNUMBER(EW485),0,""))</f>
        <v>887.00354178278121</v>
      </c>
      <c r="EZ284" s="18">
        <f>IF(ISNUMBER(EX284),EZ283+EX284*0.5,IF(ISNUMBER(EX485),0,""))</f>
        <v>1029.5468635976736</v>
      </c>
      <c r="FA284" s="18">
        <f>IF(ISNUMBER(EY284), EY284*COS(RADIANS(-$C284+Графики!$B$3))+EZ284*SIN(RADIANS(-$C284+Графики!$B$3)),"")</f>
        <v>887.00354178278121</v>
      </c>
      <c r="FB284" s="19">
        <f>IF(ISNUMBER(EY284), EY284*COS(RADIANS(-$C284+Графики!$B$5))+EZ284*SIN(RADIANS(-$C284+Графики!$B$5)),"")</f>
        <v>1029.5468635976736</v>
      </c>
      <c r="FC284" s="24">
        <v>-0.45267822492517051</v>
      </c>
      <c r="FD284" s="25">
        <v>0.45707321368613119</v>
      </c>
      <c r="FE284" s="25">
        <v>-0.52868936153292534</v>
      </c>
      <c r="FF284" s="25">
        <v>0.56720662944277322</v>
      </c>
      <c r="FG284" s="18">
        <f t="shared" si="519"/>
        <v>7.9389955908551837</v>
      </c>
      <c r="FH284" s="18">
        <f t="shared" si="520"/>
        <v>9.5633508713191127</v>
      </c>
      <c r="FI284" s="18">
        <f>IF(ISNUMBER(FG284),FI283+FG284*0.5,IF(ISNUMBER(FG485),0,""))</f>
        <v>897.31517169700101</v>
      </c>
      <c r="FJ284" s="18">
        <f>IF(ISNUMBER(FH284),FJ283+FH284*0.5,IF(ISNUMBER(FH485),0,""))</f>
        <v>1030.1603098791254</v>
      </c>
      <c r="FK284" s="18">
        <f>IF(ISNUMBER(FI284), FI284*COS(RADIANS(-$C284+Графики!$B$3))+FJ284*SIN(RADIANS(-$C284+Графики!$B$3)),"")</f>
        <v>897.31517169700101</v>
      </c>
      <c r="FL284" s="19">
        <f>IF(ISNUMBER(FI284), FI284*COS(RADIANS(-$C284+Графики!$B$5))+FJ284*SIN(RADIANS(-$C284+Графики!$B$5)),"")</f>
        <v>1030.1603098791254</v>
      </c>
      <c r="FM284" s="24">
        <v>-0.56479619481813081</v>
      </c>
      <c r="FN284" s="25">
        <v>0.47868959524101939</v>
      </c>
      <c r="FO284" s="25">
        <v>-0.51494084071542423</v>
      </c>
      <c r="FP284" s="25">
        <v>0.43570825255302059</v>
      </c>
      <c r="FQ284" s="18">
        <f t="shared" si="521"/>
        <v>9.1060055184680078</v>
      </c>
      <c r="FR284" s="18">
        <f t="shared" si="522"/>
        <v>8.2958831952691146</v>
      </c>
      <c r="FS284" s="18">
        <f>IF(ISNUMBER(FQ284),FS283+FQ284*0.5,IF(ISNUMBER(FQ485),0,""))</f>
        <v>906.92801715243002</v>
      </c>
      <c r="FT284" s="18">
        <f>IF(ISNUMBER(FR284),FT283+FR284*0.5,IF(ISNUMBER(FR485),0,""))</f>
        <v>1025.1136560693881</v>
      </c>
      <c r="FU284" s="18">
        <f>IF(ISNUMBER(FS284), FS284*COS(RADIANS(-$C284+Графики!$B$3))+FT284*SIN(RADIANS(-$C284+Графики!$B$3)),"")</f>
        <v>906.92801715243002</v>
      </c>
      <c r="FV284" s="19">
        <f>IF(ISNUMBER(FS284), FS284*COS(RADIANS(-$C284+Графики!$B$5))+FT284*SIN(RADIANS(-$C284+Графики!$B$5)),"")</f>
        <v>1025.1136560693881</v>
      </c>
      <c r="FW284" s="24">
        <v>-0.52907699340882308</v>
      </c>
      <c r="FX284" s="25">
        <v>0.42215424837947046</v>
      </c>
      <c r="FY284" s="25">
        <v>-0.54894720137787367</v>
      </c>
      <c r="FZ284" s="25">
        <v>0.53464406322115909</v>
      </c>
      <c r="GA284" s="18">
        <f t="shared" si="523"/>
        <v>8.3009632245484291</v>
      </c>
      <c r="GB284" s="18">
        <f t="shared" si="524"/>
        <v>9.4559767324057695</v>
      </c>
      <c r="GC284" s="18">
        <f>IF(ISNUMBER(GA284),GC283+GA284*0.5,IF(ISNUMBER(GA485),0,""))</f>
        <v>905.91594727107361</v>
      </c>
      <c r="GD284" s="18">
        <f>IF(ISNUMBER(GB284),GD283+GB284*0.5,IF(ISNUMBER(GB485),0,""))</f>
        <v>1012.9979353196392</v>
      </c>
      <c r="GE284" s="18">
        <f>IF(ISNUMBER(GC284), GC284*COS(RADIANS(-$C284+Графики!$B$3))+GD284*SIN(RADIANS(-$C284+Графики!$B$3)),"")</f>
        <v>905.91594727107361</v>
      </c>
      <c r="GF284" s="19">
        <f>IF(ISNUMBER(GC284), GC284*COS(RADIANS(-$C284+Графики!$B$5))+GD284*SIN(RADIANS(-$C284+Графики!$B$5)),"")</f>
        <v>1012.9979353196392</v>
      </c>
      <c r="GG284" s="24">
        <v>-0.53123621776485985</v>
      </c>
      <c r="GH284" s="25">
        <v>0.49713368696482918</v>
      </c>
      <c r="GI284" s="25">
        <v>-0.58714156123473604</v>
      </c>
      <c r="GJ284" s="25">
        <v>0.39536982345399529</v>
      </c>
      <c r="GK284" s="18">
        <f t="shared" si="525"/>
        <v>8.9740999245485025</v>
      </c>
      <c r="GL284" s="18">
        <f t="shared" si="526"/>
        <v>8.5739242491254188</v>
      </c>
      <c r="GM284" s="18">
        <f>IF(ISNUMBER(GK284),GM283+GK284*0.5,IF(ISNUMBER(GK485),0,""))</f>
        <v>905.61533615474366</v>
      </c>
      <c r="GN284" s="18">
        <f>IF(ISNUMBER(GL284),GN283+GL284*0.5,IF(ISNUMBER(GL485),0,""))</f>
        <v>1028.5005415071403</v>
      </c>
      <c r="GO284" s="18">
        <f>IF(ISNUMBER(GM284), GM284*COS(RADIANS(-$C284+Графики!$B$3))+GN284*SIN(RADIANS(-$C284+Графики!$B$3)),"")</f>
        <v>905.61533615474366</v>
      </c>
      <c r="GP284" s="19">
        <f>IF(ISNUMBER(GM284), GM284*COS(RADIANS(-$C284+Графики!$B$5))+GN284*SIN(RADIANS(-$C284+Графики!$B$5)),"")</f>
        <v>1028.5005415071403</v>
      </c>
      <c r="GQ284" s="24">
        <v>-0.44412760212416735</v>
      </c>
      <c r="GR284" s="25">
        <v>0.52034882549784511</v>
      </c>
      <c r="GS284" s="25">
        <v>-0.56667151774583024</v>
      </c>
      <c r="GT284" s="25">
        <v>0.48475298493199404</v>
      </c>
      <c r="GU284" s="18">
        <f t="shared" si="527"/>
        <v>8.4165452379042396</v>
      </c>
      <c r="GV284" s="18">
        <f t="shared" si="528"/>
        <v>9.1752809610268518</v>
      </c>
      <c r="GW284" s="18">
        <f>IF(ISNUMBER(GU284),GW283+GU284*0.5,IF(ISNUMBER(GU485),0,""))</f>
        <v>898.84654622671098</v>
      </c>
      <c r="GX284" s="18">
        <f>IF(ISNUMBER(GV284),GX283+GV284*0.5,IF(ISNUMBER(GV485),0,""))</f>
        <v>1030.8767155256405</v>
      </c>
      <c r="GY284" s="18">
        <f>IF(ISNUMBER(GW284), GW284*COS(RADIANS(-$C284+Графики!$B$3))+GX284*SIN(RADIANS(-$C284+Графики!$B$3)),"")</f>
        <v>898.84654622671098</v>
      </c>
      <c r="GZ284" s="19">
        <f>IF(ISNUMBER(GW284), GW284*COS(RADIANS(-$C284+Графики!$B$5))+GX284*SIN(RADIANS(-$C284+Графики!$B$5)),"")</f>
        <v>1030.8767155256405</v>
      </c>
      <c r="HA284" s="24">
        <v>-0.44723554995701131</v>
      </c>
      <c r="HB284" s="25">
        <v>0.38663018103031288</v>
      </c>
      <c r="HC284" s="25">
        <v>-0.49194103811770085</v>
      </c>
      <c r="HD284" s="25">
        <v>0.42153104925049267</v>
      </c>
      <c r="HE284" s="18">
        <f t="shared" si="529"/>
        <v>7.2767870414866946</v>
      </c>
      <c r="HF284" s="18">
        <f t="shared" si="530"/>
        <v>7.9714633489919811</v>
      </c>
      <c r="HG284" s="18">
        <f>IF(ISNUMBER(HE284),HG283+HE284*0.5,IF(ISNUMBER(HE485),0,""))</f>
        <v>904.50217414500867</v>
      </c>
      <c r="HH284" s="18">
        <f>IF(ISNUMBER(HF284),HH283+HF284*0.5,IF(ISNUMBER(HF485),0,""))</f>
        <v>1020.5552801974984</v>
      </c>
      <c r="HI284" s="18">
        <f>IF(ISNUMBER(HG284), HG284*COS(RADIANS(-$C284+Графики!$B$3))+HH284*SIN(RADIANS(-$C284+Графики!$B$3)),"")</f>
        <v>904.50217414500867</v>
      </c>
      <c r="HJ284" s="19">
        <f>IF(ISNUMBER(HG284), HG284*COS(RADIANS(-$C284+Графики!$B$5))+HH284*SIN(RADIANS(-$C284+Графики!$B$5)),"")</f>
        <v>1020.5552801974984</v>
      </c>
      <c r="HK284" s="24">
        <v>-0.5749417317333233</v>
      </c>
      <c r="HL284" s="25">
        <v>0.45949580238441035</v>
      </c>
      <c r="HM284" s="25">
        <v>-0.4811758047759882</v>
      </c>
      <c r="HN284" s="25">
        <v>0.53451360748960008</v>
      </c>
      <c r="HO284" s="18">
        <f t="shared" si="531"/>
        <v>9.0270478350542209</v>
      </c>
      <c r="HP284" s="18">
        <f t="shared" si="532"/>
        <v>8.8634461536812363</v>
      </c>
      <c r="HQ284" s="18">
        <f>IF(ISNUMBER(HO284),HQ283+HO284*0.5,IF(ISNUMBER(HO485),0,""))</f>
        <v>901.16143039249846</v>
      </c>
      <c r="HR284" s="18">
        <f>IF(ISNUMBER(HP284),HR283+HP284*0.5,IF(ISNUMBER(HP485),0,""))</f>
        <v>1038.6488539489094</v>
      </c>
      <c r="HS284" s="18">
        <f>IF(ISNUMBER(HQ284), HQ284*COS(RADIANS(-$C284+Графики!$B$3))+HR284*SIN(RADIANS(-$C284+Графики!$B$3)),"")</f>
        <v>901.16143039249846</v>
      </c>
      <c r="HT284" s="19">
        <f>IF(ISNUMBER(HQ284), HQ284*COS(RADIANS(-$C284+Графики!$B$5))+HR284*SIN(RADIANS(-$C284+Графики!$B$5)),"")</f>
        <v>1038.6488539489094</v>
      </c>
      <c r="HU284" s="24">
        <v>-0.44444731498235313</v>
      </c>
      <c r="HV284" s="25">
        <v>0.38378939644356114</v>
      </c>
      <c r="HW284" s="25">
        <v>-0.54993333383678022</v>
      </c>
      <c r="HX284" s="25">
        <v>0.4033961219448321</v>
      </c>
      <c r="HY284" s="18">
        <f t="shared" si="533"/>
        <v>7.2276658707985</v>
      </c>
      <c r="HZ284" s="18">
        <f t="shared" si="534"/>
        <v>8.3192729635952851</v>
      </c>
      <c r="IA284" s="18">
        <f>IF(ISNUMBER(HY284),IA283+HY284*0.5,IF(ISNUMBER(HY485),0,""))</f>
        <v>899.99192983887031</v>
      </c>
      <c r="IB284" s="18">
        <f>IF(ISNUMBER(HZ284),IB283+HZ284*0.5,IF(ISNUMBER(HZ485),0,""))</f>
        <v>1017.2190870031814</v>
      </c>
      <c r="IC284" s="18">
        <f>IF(ISNUMBER(IA284), IA284*COS(RADIANS(-$C284+Графики!$B$3))+IB284*SIN(RADIANS(-$C284+Графики!$B$3)),"")</f>
        <v>899.99192983887031</v>
      </c>
      <c r="ID284" s="19">
        <f>IF(ISNUMBER(IA284), IA284*COS(RADIANS(-$C284+Графики!$B$5))+IB284*SIN(RADIANS(-$C284+Графики!$B$5)),"")</f>
        <v>1017.2190870031814</v>
      </c>
      <c r="IE284" s="24">
        <v>-0.44626316055478432</v>
      </c>
      <c r="IF284" s="25">
        <v>0.46650883520379505</v>
      </c>
      <c r="IG284" s="25">
        <v>-0.51635514345207678</v>
      </c>
      <c r="IH284" s="25">
        <v>0.4303839926278642</v>
      </c>
      <c r="II284" s="18">
        <f t="shared" si="535"/>
        <v>7.9653540911298562</v>
      </c>
      <c r="IJ284" s="18">
        <f t="shared" si="536"/>
        <v>8.2617635513168821</v>
      </c>
      <c r="IK284" s="18">
        <f>IF(ISNUMBER(II284),IK283+II284*0.5,IF(ISNUMBER(II485),0,""))</f>
        <v>896.74164395212142</v>
      </c>
      <c r="IL284" s="18">
        <f>IF(ISNUMBER(IJ284),IL283+IJ284*0.5,IF(ISNUMBER(IJ485),0,""))</f>
        <v>1021.666113074867</v>
      </c>
      <c r="IM284" s="18">
        <f>IF(ISNUMBER(IK284), IK284*COS(RADIANS(-$C284+Графики!$B$3))+IL284*SIN(RADIANS(-$C284+Графики!$B$3)),"")</f>
        <v>896.74164395212142</v>
      </c>
      <c r="IN284" s="19">
        <f>IF(ISNUMBER(IK284), IK284*COS(RADIANS(-$C284+Графики!$B$5))+IL284*SIN(RADIANS(-$C284+Графики!$B$5)),"")</f>
        <v>1021.666113074867</v>
      </c>
      <c r="IO284" s="24">
        <v>-0.55641271847470675</v>
      </c>
      <c r="IP284" s="25">
        <v>0.45667894328802594</v>
      </c>
      <c r="IQ284" s="25">
        <v>-0.43934328290587443</v>
      </c>
      <c r="IR284" s="25">
        <v>0.49544109150150695</v>
      </c>
      <c r="IS284" s="18">
        <f t="shared" si="537"/>
        <v>8.8407773921845845</v>
      </c>
      <c r="IT284" s="18">
        <f t="shared" si="538"/>
        <v>8.1574420908101324</v>
      </c>
      <c r="IU284" s="18">
        <f>IF(ISNUMBER(IS284),IU283+IS284*0.5,IF(ISNUMBER(IS485),0,""))</f>
        <v>891.8944260830549</v>
      </c>
      <c r="IV284" s="18">
        <f>IF(ISNUMBER(IT284),IV283+IT284*0.5,IF(ISNUMBER(IT485),0,""))</f>
        <v>1028.0641663576257</v>
      </c>
      <c r="IW284" s="18">
        <f>IF(ISNUMBER(IU284), IU284*COS(RADIANS(-$C284+Графики!$B$3))+IV284*SIN(RADIANS(-$C284+Графики!$B$3)),"")</f>
        <v>891.8944260830549</v>
      </c>
      <c r="IX284" s="19">
        <f>IF(ISNUMBER(IU284), IU284*COS(RADIANS(-$C284+Графики!$B$5))+IV284*SIN(RADIANS(-$C284+Графики!$B$5)),"")</f>
        <v>1028.0641663576257</v>
      </c>
    </row>
    <row r="285" spans="1:258" s="88" customFormat="1" x14ac:dyDescent="0.25">
      <c r="A285" s="44">
        <v>285</v>
      </c>
      <c r="B285" s="50">
        <v>0</v>
      </c>
      <c r="C285" s="11">
        <f>IF(Графики!$A$7="Расчитывать с учетом закручивания скважины",B285,0)</f>
        <v>0</v>
      </c>
      <c r="D285" s="47">
        <v>141</v>
      </c>
      <c r="E285" s="34">
        <f>IF(ISNUMBER(INDEX($I$1:$IX$303,$A285,E$1) ),INDEX($I$1:$IX$303,$A285,E$1),0)</f>
        <v>6.6038633804264713</v>
      </c>
      <c r="F285" s="35">
        <f>IF(ISNUMBER(INDEX($I$1:$IX$303,$A285,F$1) ),INDEX($I$1:$IX$303,$A285,F$1),0)</f>
        <v>5.5229158480037945</v>
      </c>
      <c r="G285" s="35">
        <f>IF(ISNUMBER(INDEX($I$1:$IX$303,$A285,G$1) ),INDEX($I$1:$IX$303,$A285,G$1)-$G$305,0)</f>
        <v>-77.51014013834083</v>
      </c>
      <c r="H285" s="36">
        <f>IF(ISNUMBER(INDEX($I$1:$IX$303,$A285,H$1) ),INDEX($I$1:$IX$303,$A285,H$1)-$H$305,0)</f>
        <v>-117.29471124182669</v>
      </c>
      <c r="I285" s="29">
        <v>-0.37610496308934849</v>
      </c>
      <c r="J285" s="25">
        <v>0.38064753779449545</v>
      </c>
      <c r="K285" s="25">
        <v>-0.33426417581588708</v>
      </c>
      <c r="L285" s="25">
        <v>0.29861857903318312</v>
      </c>
      <c r="M285" s="18">
        <f t="shared" si="489"/>
        <v>6.6038633804264713</v>
      </c>
      <c r="N285" s="18">
        <f t="shared" si="490"/>
        <v>5.5229158480037945</v>
      </c>
      <c r="O285" s="18">
        <f>IF(ISNUMBER(M285),O284+M285*0.5,IF(ISNUMBER(M486),0,""))</f>
        <v>900.40601575107382</v>
      </c>
      <c r="P285" s="18">
        <f>IF(ISNUMBER(N285),P284+N285*0.5,IF(ISNUMBER(N486),0,""))</f>
        <v>1038.1349522422108</v>
      </c>
      <c r="Q285" s="18">
        <f>IF(ISNUMBER(O285), O285*COS(RADIANS(-$C285+Графики!$B$3))+P285*SIN(RADIANS(-$C285+Графики!$B$3)),"")</f>
        <v>900.40601575107382</v>
      </c>
      <c r="R285" s="19">
        <f>IF(ISNUMBER(O285), O285*COS(RADIANS(-$C285+Графики!$B$5))+P285*SIN(RADIANS(-$C285+Графики!$B$5)),"")</f>
        <v>1038.1349522422108</v>
      </c>
      <c r="S285" s="29">
        <v>-0.39758275600949022</v>
      </c>
      <c r="T285" s="25">
        <v>0.33254397728637941</v>
      </c>
      <c r="U285" s="25">
        <v>-0.37361456124615211</v>
      </c>
      <c r="V285" s="25">
        <v>0.45962260591758775</v>
      </c>
      <c r="W285" s="18">
        <f t="shared" si="491"/>
        <v>6.3715146157554754</v>
      </c>
      <c r="X285" s="18">
        <f t="shared" si="492"/>
        <v>7.2713019324655104</v>
      </c>
      <c r="Y285" s="18">
        <f>IF(ISNUMBER(W285),Y284+W285*0.5,IF(ISNUMBER(W486),0,""))</f>
        <v>902.97105652526875</v>
      </c>
      <c r="Z285" s="18">
        <f>IF(ISNUMBER(X285),Z284+X285*0.5,IF(ISNUMBER(X486),0,""))</f>
        <v>1039.0407013596969</v>
      </c>
      <c r="AA285" s="18">
        <f>IF(ISNUMBER(Y285), Y285*COS(RADIANS(-$C285+Графики!$B$3))+Z285*SIN(RADIANS(-$C285+Графики!$B$3)),"")</f>
        <v>902.97105652526875</v>
      </c>
      <c r="AB285" s="18">
        <f>IF(ISNUMBER(Y285), Y285*COS(RADIANS(-$C285+Графики!$B$5))+Z285*SIN(RADIANS(-$C285+Графики!$B$5)),"")</f>
        <v>1039.0407013596969</v>
      </c>
      <c r="AC285" s="24">
        <v>-0.42884583885858163</v>
      </c>
      <c r="AD285" s="25">
        <v>0.30464072044574675</v>
      </c>
      <c r="AE285" s="25">
        <v>-0.4182275463256715</v>
      </c>
      <c r="AF285" s="25">
        <v>0.44853029878991912</v>
      </c>
      <c r="AG285" s="18">
        <f t="shared" si="493"/>
        <v>6.4008340309368918</v>
      </c>
      <c r="AH285" s="18">
        <f t="shared" si="494"/>
        <v>7.5638169828539477</v>
      </c>
      <c r="AI285" s="18">
        <f>IF(ISNUMBER(AG285),AI284+AG285*0.5,IF(ISNUMBER(AG486),0,""))</f>
        <v>898.26967396904149</v>
      </c>
      <c r="AJ285" s="18">
        <f>IF(ISNUMBER(AH285),AJ284+AH285*0.5,IF(ISNUMBER(AH486),0,""))</f>
        <v>1034.9355616346668</v>
      </c>
      <c r="AK285" s="18">
        <f>IF(ISNUMBER(AI285), AI285*COS(RADIANS(-$C285+Графики!$B$3))+AJ285*SIN(RADIANS(-$C285+Графики!$B$3)),"")</f>
        <v>898.26967396904149</v>
      </c>
      <c r="AL285" s="19">
        <f>IF(ISNUMBER(AI285), AI285*COS(RADIANS(-$C285+Графики!$B$5))+AJ285*SIN(RADIANS(-$C285+Графики!$B$5)),"")</f>
        <v>1034.9355616346668</v>
      </c>
      <c r="AM285" s="24">
        <v>-0.36847468786461623</v>
      </c>
      <c r="AN285" s="25">
        <v>0.39449441049165779</v>
      </c>
      <c r="AO285" s="25">
        <v>-0.29918779527111139</v>
      </c>
      <c r="AP285" s="25">
        <v>0.32486114444550052</v>
      </c>
      <c r="AQ285" s="18">
        <f t="shared" si="495"/>
        <v>6.6581122348019717</v>
      </c>
      <c r="AR285" s="18">
        <f t="shared" si="496"/>
        <v>5.4458274276076519</v>
      </c>
      <c r="AS285" s="18">
        <f>IF(ISNUMBER(AQ285),AS284+AQ285*0.5,IF(ISNUMBER(AQ486),0,""))</f>
        <v>893.47073958717453</v>
      </c>
      <c r="AT285" s="18">
        <f>IF(ISNUMBER(AR285),AT284+AR285*0.5,IF(ISNUMBER(AR486),0,""))</f>
        <v>1026.5320633034933</v>
      </c>
      <c r="AU285" s="18">
        <f>IF(ISNUMBER(AS285), AS285*COS(RADIANS(-$C285+Графики!$B$3))+AT285*SIN(RADIANS(-$C285+Графики!$B$3)),"")</f>
        <v>893.47073958717453</v>
      </c>
      <c r="AV285" s="19">
        <f>IF(ISNUMBER(AS285), AS285*COS(RADIANS(-$C285+Графики!$B$5))+AT285*SIN(RADIANS(-$C285+Графики!$B$5)),"")</f>
        <v>1026.5320633034933</v>
      </c>
      <c r="AW285" s="24">
        <v>-0.46428820220627753</v>
      </c>
      <c r="AX285" s="25">
        <v>0.46339466705325094</v>
      </c>
      <c r="AY285" s="25">
        <v>-0.44849972666371574</v>
      </c>
      <c r="AZ285" s="25">
        <v>0.46182946140848447</v>
      </c>
      <c r="BA285" s="18">
        <f t="shared" si="497"/>
        <v>8.0954718138196622</v>
      </c>
      <c r="BB285" s="18">
        <f t="shared" si="498"/>
        <v>7.9440372470370217</v>
      </c>
      <c r="BC285" s="18">
        <f>IF(ISNUMBER(BA285),BC284+BA285*0.5,IF(ISNUMBER(BA486),0,""))</f>
        <v>891.98705025021877</v>
      </c>
      <c r="BD285" s="18">
        <f>IF(ISNUMBER(BB285),BD284+BB285*0.5,IF(ISNUMBER(BB486),0,""))</f>
        <v>1030.1365983139335</v>
      </c>
      <c r="BE285" s="18">
        <f>IF(ISNUMBER(BC285), BC285*COS(RADIANS(-$C285+Графики!$B$3))+BD285*SIN(RADIANS(-$C285+Графики!$B$3)),"")</f>
        <v>891.98705025021877</v>
      </c>
      <c r="BF285" s="19">
        <f>IF(ISNUMBER(BC285), BC285*COS(RADIANS(-$C285+Графики!$B$5))+BD285*SIN(RADIANS(-$C285+Графики!$B$5)),"")</f>
        <v>1030.1365983139335</v>
      </c>
      <c r="BG285" s="24">
        <v>-0.45618527628118044</v>
      </c>
      <c r="BH285" s="25">
        <v>0.38609272786209614</v>
      </c>
      <c r="BI285" s="25">
        <v>-0.34329999533747102</v>
      </c>
      <c r="BJ285" s="25">
        <v>0.29560199691726485</v>
      </c>
      <c r="BK285" s="18">
        <f t="shared" si="499"/>
        <v>7.3501960102471342</v>
      </c>
      <c r="BL285" s="18">
        <f t="shared" si="500"/>
        <v>5.5754427948317016</v>
      </c>
      <c r="BM285" s="18">
        <f>IF(ISNUMBER(BK285),BM284+BK285*0.5,IF(ISNUMBER(BK486),0,""))</f>
        <v>901.48980900209278</v>
      </c>
      <c r="BN285" s="18">
        <f>IF(ISNUMBER(BL285),BN284+BL285*0.5,IF(ISNUMBER(BL486),0,""))</f>
        <v>1017.2702444123647</v>
      </c>
      <c r="BO285" s="18">
        <f>IF(ISNUMBER(BM285), BM285*COS(RADIANS(-$C285+Графики!$B$3))+BN285*SIN(RADIANS(-$C285+Графики!$B$3)),"")</f>
        <v>901.48980900209278</v>
      </c>
      <c r="BP285" s="19">
        <f>IF(ISNUMBER(BM285), BM285*COS(RADIANS(-$C285+Графики!$B$5))+BN285*SIN(RADIANS(-$C285+Графики!$B$5)),"")</f>
        <v>1017.2702444123647</v>
      </c>
      <c r="BQ285" s="24">
        <v>-0.34157117249825114</v>
      </c>
      <c r="BR285" s="25">
        <v>0.37279565314007668</v>
      </c>
      <c r="BS285" s="25">
        <v>-0.42388741677196407</v>
      </c>
      <c r="BT285" s="25">
        <v>0.36851179051614469</v>
      </c>
      <c r="BU285" s="18">
        <f t="shared" si="501"/>
        <v>6.2339862083628814</v>
      </c>
      <c r="BV285" s="18">
        <f t="shared" si="502"/>
        <v>6.914932469762193</v>
      </c>
      <c r="BW285" s="18">
        <f>IF(ISNUMBER(BU285),BW284+BU285*0.5,IF(ISNUMBER(BU486),0,""))</f>
        <v>906.51690020548529</v>
      </c>
      <c r="BX285" s="18">
        <f>IF(ISNUMBER(BV285),BX284+BV285*0.5,IF(ISNUMBER(BV486),0,""))</f>
        <v>1031.5796837244238</v>
      </c>
      <c r="BY285" s="18">
        <f>IF(ISNUMBER(BW285), BW285*COS(RADIANS(-$C285+Графики!$B$3))+BX285*SIN(RADIANS(-$C285+Графики!$B$3)),"")</f>
        <v>906.51690020548529</v>
      </c>
      <c r="BZ285" s="19">
        <f>IF(ISNUMBER(BW285), BW285*COS(RADIANS(-$C285+Графики!$B$5))+BX285*SIN(RADIANS(-$C285+Графики!$B$5)),"")</f>
        <v>1031.5796837244238</v>
      </c>
      <c r="CA285" s="29">
        <v>-0.33463238539684481</v>
      </c>
      <c r="CB285" s="25">
        <v>0.33260039781060324</v>
      </c>
      <c r="CC285" s="25">
        <v>-0.46686440177150534</v>
      </c>
      <c r="CD285" s="25">
        <v>0.36269720609261402</v>
      </c>
      <c r="CE285" s="18">
        <f t="shared" si="503"/>
        <v>5.8226715701107574</v>
      </c>
      <c r="CF285" s="18">
        <f t="shared" si="504"/>
        <v>7.2392274708665187</v>
      </c>
      <c r="CG285" s="18">
        <f>IF(ISNUMBER(CE285),CG284+CE285*0.5,IF(ISNUMBER(CE486),0,""))</f>
        <v>912.96440586834001</v>
      </c>
      <c r="CH285" s="18">
        <f>IF(ISNUMBER(CF285),CH284+CF285*0.5,IF(ISNUMBER(CF486),0,""))</f>
        <v>1039.0983561951223</v>
      </c>
      <c r="CI285" s="18">
        <f>IF(ISNUMBER(CG285), CG285*COS(RADIANS(-$C285+Графики!$B$3))+CH285*SIN(RADIANS(-$C285+Графики!$B$3)),"")</f>
        <v>912.96440586834001</v>
      </c>
      <c r="CJ285" s="19">
        <f>IF(ISNUMBER(CG285), CG285*COS(RADIANS(-$C285+Графики!$B$5))+CH285*SIN(RADIANS(-$C285+Графики!$B$5)),"")</f>
        <v>1039.0983561951223</v>
      </c>
      <c r="CK285" s="24">
        <v>-0.48272568804851945</v>
      </c>
      <c r="CL285" s="25">
        <v>0.41434563754894005</v>
      </c>
      <c r="CM285" s="25">
        <v>-0.45569560202308557</v>
      </c>
      <c r="CN285" s="25">
        <v>0.29959591395439933</v>
      </c>
      <c r="CO285" s="18">
        <f t="shared" si="505"/>
        <v>7.8283441688811459</v>
      </c>
      <c r="CP285" s="18">
        <f t="shared" si="506"/>
        <v>6.5911141594334293</v>
      </c>
      <c r="CQ285" s="18">
        <f>IF(ISNUMBER(CO285),CQ284+CO285*0.5,IF(ISNUMBER(CO486),0,""))</f>
        <v>905.74786371155221</v>
      </c>
      <c r="CR285" s="18">
        <f>IF(ISNUMBER(CP285),CR284+CP285*0.5,IF(ISNUMBER(CP486),0,""))</f>
        <v>1035.7497349816599</v>
      </c>
      <c r="CS285" s="18">
        <f>IF(ISNUMBER(CQ285), CQ285*COS(RADIANS(-$C285+Графики!$B$3))+CR285*SIN(RADIANS(-$C285+Графики!$B$3)),"")</f>
        <v>905.74786371155221</v>
      </c>
      <c r="CT285" s="19">
        <f>IF(ISNUMBER(CQ285), CQ285*COS(RADIANS(-$C285+Графики!$B$5))+CR285*SIN(RADIANS(-$C285+Графики!$B$5)),"")</f>
        <v>1035.7497349816599</v>
      </c>
      <c r="CU285" s="24">
        <v>-0.49194779730612237</v>
      </c>
      <c r="CV285" s="25">
        <v>0.33353736018453406</v>
      </c>
      <c r="CW285" s="25">
        <v>-0.43990768225410037</v>
      </c>
      <c r="CX285" s="25">
        <v>0.34127240314900165</v>
      </c>
      <c r="CY285" s="18">
        <f t="shared" si="507"/>
        <v>7.2036546580461955</v>
      </c>
      <c r="CZ285" s="18">
        <f t="shared" si="508"/>
        <v>6.8170294695016072</v>
      </c>
      <c r="DA285" s="18">
        <f>IF(ISNUMBER(CY285),DA284+CY285*0.5,IF(ISNUMBER(CY486),0,""))</f>
        <v>903.40721455122844</v>
      </c>
      <c r="DB285" s="18">
        <f>IF(ISNUMBER(CZ285),DB284+CZ285*0.5,IF(ISNUMBER(CZ486),0,""))</f>
        <v>1035.5310050269509</v>
      </c>
      <c r="DC285" s="18">
        <f>IF(ISNUMBER(DA285), DA285*COS(RADIANS(-$C285+Графики!$B$3))+DB285*SIN(RADIANS(-$C285+Графики!$B$3)),"")</f>
        <v>903.40721455122844</v>
      </c>
      <c r="DD285" s="19">
        <f>IF(ISNUMBER(DA285), DA285*COS(RADIANS(-$C285+Графики!$B$5))+DB285*SIN(RADIANS(-$C285+Графики!$B$5)),"")</f>
        <v>1035.5310050269509</v>
      </c>
      <c r="DE285" s="24">
        <v>-0.49534836360182755</v>
      </c>
      <c r="DF285" s="25">
        <v>0.41093135667585601</v>
      </c>
      <c r="DG285" s="25">
        <v>-0.3457990131850962</v>
      </c>
      <c r="DH285" s="25">
        <v>0.41633497624470972</v>
      </c>
      <c r="DI285" s="18">
        <f t="shared" si="509"/>
        <v>7.9087000841768988</v>
      </c>
      <c r="DJ285" s="18">
        <f t="shared" si="510"/>
        <v>6.6508246959707327</v>
      </c>
      <c r="DK285" s="18">
        <f>IF(ISNUMBER(DI285),DK284+DI285*0.5,IF(ISNUMBER(DI486),0,""))</f>
        <v>894.46621903163464</v>
      </c>
      <c r="DL285" s="18">
        <f>IF(ISNUMBER(DJ285),DL284+DJ285*0.5,IF(ISNUMBER(DJ486),0,""))</f>
        <v>1034.8153591856731</v>
      </c>
      <c r="DM285" s="18">
        <f>IF(ISNUMBER(DK285), DK285*COS(RADIANS(-$C285+Графики!$B$3))+DL285*SIN(RADIANS(-$C285+Графики!$B$3)),"")</f>
        <v>894.46621903163464</v>
      </c>
      <c r="DN285" s="19">
        <f>IF(ISNUMBER(DK285), DK285*COS(RADIANS(-$C285+Графики!$B$5))+DL285*SIN(RADIANS(-$C285+Графики!$B$5)),"")</f>
        <v>1034.8153591856731</v>
      </c>
      <c r="DO285" s="24">
        <v>-0.37157222828725534</v>
      </c>
      <c r="DP285" s="25">
        <v>0.29476154115421316</v>
      </c>
      <c r="DQ285" s="25">
        <v>-0.38143041699066071</v>
      </c>
      <c r="DR285" s="25">
        <v>0.40797787090962268</v>
      </c>
      <c r="DS285" s="18">
        <f t="shared" si="511"/>
        <v>5.8148263278070775</v>
      </c>
      <c r="DT285" s="18">
        <f t="shared" si="512"/>
        <v>6.8888323959468138</v>
      </c>
      <c r="DU285" s="18">
        <f>IF(ISNUMBER(DS285),DU284+DS285*0.5,IF(ISNUMBER(DS486),0,""))</f>
        <v>911.42780429365268</v>
      </c>
      <c r="DV285" s="18">
        <f>IF(ISNUMBER(DT285),DV284+DT285*0.5,IF(ISNUMBER(DT486),0,""))</f>
        <v>1032.0157433748518</v>
      </c>
      <c r="DW285" s="18">
        <f>IF(ISNUMBER(DU285), DU285*COS(RADIANS(-$C285+Графики!$B$3))+DV285*SIN(RADIANS(-$C285+Графики!$B$3)),"")</f>
        <v>911.42780429365268</v>
      </c>
      <c r="DX285" s="19">
        <f>IF(ISNUMBER(DU285), DU285*COS(RADIANS(-$C285+Графики!$B$5))+DV285*SIN(RADIANS(-$C285+Графики!$B$5)),"")</f>
        <v>1032.0157433748518</v>
      </c>
      <c r="DY285" s="24">
        <v>-0.38639430657965412</v>
      </c>
      <c r="DZ285" s="25">
        <v>0.38171373933509845</v>
      </c>
      <c r="EA285" s="25">
        <v>-0.42596345596124119</v>
      </c>
      <c r="EB285" s="25">
        <v>0.34025410820471691</v>
      </c>
      <c r="EC285" s="18">
        <f t="shared" si="513"/>
        <v>6.7029570115551609</v>
      </c>
      <c r="ED285" s="18">
        <f t="shared" si="514"/>
        <v>6.6864598157800188</v>
      </c>
      <c r="EE285" s="18">
        <f>IF(ISNUMBER(EC285),EE284+EC285*0.5,IF(ISNUMBER(EC486),0,""))</f>
        <v>900.42821746801826</v>
      </c>
      <c r="EF285" s="18">
        <f>IF(ISNUMBER(ED285),EF284+ED285*0.5,IF(ISNUMBER(ED486),0,""))</f>
        <v>1027.8578474087578</v>
      </c>
      <c r="EG285" s="18">
        <f>IF(ISNUMBER(EE285), EE285*COS(RADIANS(-$C285+Графики!$B$3))+EF285*SIN(RADIANS(-$C285+Графики!$B$3)),"")</f>
        <v>900.42821746801826</v>
      </c>
      <c r="EH285" s="19">
        <f>IF(ISNUMBER(EE285), EE285*COS(RADIANS(-$C285+Графики!$B$5))+EF285*SIN(RADIANS(-$C285+Графики!$B$5)),"")</f>
        <v>1027.8578474087578</v>
      </c>
      <c r="EI285" s="24">
        <v>-0.40086579458232663</v>
      </c>
      <c r="EJ285" s="25">
        <v>0.3981872898715495</v>
      </c>
      <c r="EK285" s="25">
        <v>-0.4634841393066631</v>
      </c>
      <c r="EL285" s="25">
        <v>0.29965780306456169</v>
      </c>
      <c r="EM285" s="18">
        <f t="shared" si="515"/>
        <v>6.9729971020873585</v>
      </c>
      <c r="EN285" s="18">
        <f t="shared" si="516"/>
        <v>6.6596205499377632</v>
      </c>
      <c r="EO285" s="18">
        <f>IF(ISNUMBER(EM285),EO284+EM285*0.5,IF(ISNUMBER(EM486),0,""))</f>
        <v>903.72229635877045</v>
      </c>
      <c r="EP285" s="18">
        <f>IF(ISNUMBER(EN285),EP284+EN285*0.5,IF(ISNUMBER(EN486),0,""))</f>
        <v>1034.187125936576</v>
      </c>
      <c r="EQ285" s="18">
        <f>IF(ISNUMBER(EO285), EO285*COS(RADIANS(-$C285+Графики!$B$3))+EP285*SIN(RADIANS(-$C285+Графики!$B$3)),"")</f>
        <v>903.72229635877045</v>
      </c>
      <c r="ER285" s="19">
        <f>IF(ISNUMBER(EO285), EO285*COS(RADIANS(-$C285+Графики!$B$5))+EP285*SIN(RADIANS(-$C285+Графики!$B$5)),"")</f>
        <v>1034.187125936576</v>
      </c>
      <c r="ES285" s="24">
        <v>-0.34329514223232382</v>
      </c>
      <c r="ET285" s="25">
        <v>0.40703810676605445</v>
      </c>
      <c r="EU285" s="25">
        <v>-0.41570307810597973</v>
      </c>
      <c r="EV285" s="25">
        <v>0.31270567871583821</v>
      </c>
      <c r="EW285" s="18">
        <f t="shared" si="517"/>
        <v>6.5478460511618648</v>
      </c>
      <c r="EX285" s="18">
        <f t="shared" si="518"/>
        <v>6.35652274638369</v>
      </c>
      <c r="EY285" s="18">
        <f>IF(ISNUMBER(EW285),EY284+EW285*0.5,IF(ISNUMBER(EW486),0,""))</f>
        <v>890.2774648083622</v>
      </c>
      <c r="EZ285" s="18">
        <f>IF(ISNUMBER(EX285),EZ284+EX285*0.5,IF(ISNUMBER(EX486),0,""))</f>
        <v>1032.7251249708654</v>
      </c>
      <c r="FA285" s="18">
        <f>IF(ISNUMBER(EY285), EY285*COS(RADIANS(-$C285+Графики!$B$3))+EZ285*SIN(RADIANS(-$C285+Графики!$B$3)),"")</f>
        <v>890.2774648083622</v>
      </c>
      <c r="FB285" s="19">
        <f>IF(ISNUMBER(EY285), EY285*COS(RADIANS(-$C285+Графики!$B$5))+EZ285*SIN(RADIANS(-$C285+Графики!$B$5)),"")</f>
        <v>1032.7251249708654</v>
      </c>
      <c r="FC285" s="24">
        <v>-0.33012534349687295</v>
      </c>
      <c r="FD285" s="25">
        <v>0.3641855973447522</v>
      </c>
      <c r="FE285" s="25">
        <v>-0.31618564316238096</v>
      </c>
      <c r="FF285" s="25">
        <v>0.34794960525849461</v>
      </c>
      <c r="FG285" s="18">
        <f t="shared" si="519"/>
        <v>6.0589689026341054</v>
      </c>
      <c r="FH285" s="18">
        <f t="shared" si="520"/>
        <v>5.7956409358546468</v>
      </c>
      <c r="FI285" s="18">
        <f>IF(ISNUMBER(FG285),FI284+FG285*0.5,IF(ISNUMBER(FG486),0,""))</f>
        <v>900.34465614831811</v>
      </c>
      <c r="FJ285" s="18">
        <f>IF(ISNUMBER(FH285),FJ284+FH285*0.5,IF(ISNUMBER(FH486),0,""))</f>
        <v>1033.0581303470528</v>
      </c>
      <c r="FK285" s="18">
        <f>IF(ISNUMBER(FI285), FI285*COS(RADIANS(-$C285+Графики!$B$3))+FJ285*SIN(RADIANS(-$C285+Графики!$B$3)),"")</f>
        <v>900.34465614831811</v>
      </c>
      <c r="FL285" s="19">
        <f>IF(ISNUMBER(FI285), FI285*COS(RADIANS(-$C285+Графики!$B$5))+FJ285*SIN(RADIANS(-$C285+Графики!$B$5)),"")</f>
        <v>1033.0581303470528</v>
      </c>
      <c r="FM285" s="24">
        <v>-0.33833091125978682</v>
      </c>
      <c r="FN285" s="25">
        <v>0.33458903599281564</v>
      </c>
      <c r="FO285" s="25">
        <v>-0.37909126591624231</v>
      </c>
      <c r="FP285" s="25">
        <v>0.35329035893184624</v>
      </c>
      <c r="FQ285" s="18">
        <f t="shared" si="521"/>
        <v>5.8723005904435297</v>
      </c>
      <c r="FR285" s="18">
        <f t="shared" si="522"/>
        <v>6.3911918560287004</v>
      </c>
      <c r="FS285" s="18">
        <f>IF(ISNUMBER(FQ285),FS284+FQ285*0.5,IF(ISNUMBER(FQ486),0,""))</f>
        <v>909.86416744765177</v>
      </c>
      <c r="FT285" s="18">
        <f>IF(ISNUMBER(FR285),FT284+FR285*0.5,IF(ISNUMBER(FR486),0,""))</f>
        <v>1028.3092519974025</v>
      </c>
      <c r="FU285" s="18">
        <f>IF(ISNUMBER(FS285), FS285*COS(RADIANS(-$C285+Графики!$B$3))+FT285*SIN(RADIANS(-$C285+Графики!$B$3)),"")</f>
        <v>909.86416744765177</v>
      </c>
      <c r="FV285" s="19">
        <f>IF(ISNUMBER(FS285), FS285*COS(RADIANS(-$C285+Графики!$B$5))+FT285*SIN(RADIANS(-$C285+Графики!$B$5)),"")</f>
        <v>1028.3092519974025</v>
      </c>
      <c r="FW285" s="24">
        <v>-0.48509605307061632</v>
      </c>
      <c r="FX285" s="25">
        <v>0.48323560221531014</v>
      </c>
      <c r="FY285" s="25">
        <v>-0.42587088158732789</v>
      </c>
      <c r="FZ285" s="25">
        <v>0.41936840043246904</v>
      </c>
      <c r="GA285" s="18">
        <f t="shared" si="523"/>
        <v>8.4501872495755066</v>
      </c>
      <c r="GB285" s="18">
        <f t="shared" si="524"/>
        <v>7.3760373342238195</v>
      </c>
      <c r="GC285" s="18">
        <f>IF(ISNUMBER(GA285),GC284+GA285*0.5,IF(ISNUMBER(GA486),0,""))</f>
        <v>910.14104089586135</v>
      </c>
      <c r="GD285" s="18">
        <f>IF(ISNUMBER(GB285),GD284+GB285*0.5,IF(ISNUMBER(GB486),0,""))</f>
        <v>1016.6859539867511</v>
      </c>
      <c r="GE285" s="18">
        <f>IF(ISNUMBER(GC285), GC285*COS(RADIANS(-$C285+Графики!$B$3))+GD285*SIN(RADIANS(-$C285+Графики!$B$3)),"")</f>
        <v>910.14104089586135</v>
      </c>
      <c r="GF285" s="19">
        <f>IF(ISNUMBER(GC285), GC285*COS(RADIANS(-$C285+Графики!$B$5))+GD285*SIN(RADIANS(-$C285+Графики!$B$5)),"")</f>
        <v>1016.6859539867511</v>
      </c>
      <c r="GG285" s="24">
        <v>-0.30467266492798184</v>
      </c>
      <c r="GH285" s="25">
        <v>0.30557050798120278</v>
      </c>
      <c r="GI285" s="25">
        <v>-0.45643074143314644</v>
      </c>
      <c r="GJ285" s="25">
        <v>0.35904221651725299</v>
      </c>
      <c r="GK285" s="18">
        <f t="shared" si="525"/>
        <v>5.3253511316241484</v>
      </c>
      <c r="GL285" s="18">
        <f t="shared" si="526"/>
        <v>7.1162839740241033</v>
      </c>
      <c r="GM285" s="18">
        <f>IF(ISNUMBER(GK285),GM284+GK285*0.5,IF(ISNUMBER(GK486),0,""))</f>
        <v>908.2780117205557</v>
      </c>
      <c r="GN285" s="18">
        <f>IF(ISNUMBER(GL285),GN284+GL285*0.5,IF(ISNUMBER(GL486),0,""))</f>
        <v>1032.0586834941523</v>
      </c>
      <c r="GO285" s="18">
        <f>IF(ISNUMBER(GM285), GM285*COS(RADIANS(-$C285+Графики!$B$3))+GN285*SIN(RADIANS(-$C285+Графики!$B$3)),"")</f>
        <v>908.2780117205557</v>
      </c>
      <c r="GP285" s="19">
        <f>IF(ISNUMBER(GM285), GM285*COS(RADIANS(-$C285+Графики!$B$5))+GN285*SIN(RADIANS(-$C285+Графики!$B$5)),"")</f>
        <v>1032.0586834941523</v>
      </c>
      <c r="GQ285" s="24">
        <v>-0.48773033078485606</v>
      </c>
      <c r="GR285" s="25">
        <v>0.35184955437738064</v>
      </c>
      <c r="GS285" s="25">
        <v>-0.31681808150418178</v>
      </c>
      <c r="GT285" s="25">
        <v>0.35438522361827307</v>
      </c>
      <c r="GU285" s="18">
        <f t="shared" si="527"/>
        <v>7.3266511143337221</v>
      </c>
      <c r="GV285" s="18">
        <f t="shared" si="528"/>
        <v>5.8573203194562673</v>
      </c>
      <c r="GW285" s="18">
        <f>IF(ISNUMBER(GU285),GW284+GU285*0.5,IF(ISNUMBER(GU486),0,""))</f>
        <v>902.50987178387788</v>
      </c>
      <c r="GX285" s="18">
        <f>IF(ISNUMBER(GV285),GX284+GV285*0.5,IF(ISNUMBER(GV486),0,""))</f>
        <v>1033.8053756853687</v>
      </c>
      <c r="GY285" s="18">
        <f>IF(ISNUMBER(GW285), GW285*COS(RADIANS(-$C285+Графики!$B$3))+GX285*SIN(RADIANS(-$C285+Графики!$B$3)),"")</f>
        <v>902.50987178387788</v>
      </c>
      <c r="GZ285" s="19">
        <f>IF(ISNUMBER(GW285), GW285*COS(RADIANS(-$C285+Графики!$B$5))+GX285*SIN(RADIANS(-$C285+Графики!$B$5)),"")</f>
        <v>1033.8053756853687</v>
      </c>
      <c r="HA285" s="24">
        <v>-0.3486777327472278</v>
      </c>
      <c r="HB285" s="25">
        <v>0.37094397199540063</v>
      </c>
      <c r="HC285" s="25">
        <v>-0.40551097562623917</v>
      </c>
      <c r="HD285" s="25">
        <v>0.28490981536991855</v>
      </c>
      <c r="HE285" s="18">
        <f t="shared" si="529"/>
        <v>6.2798427817956393</v>
      </c>
      <c r="HF285" s="18">
        <f t="shared" si="530"/>
        <v>6.0250215606888728</v>
      </c>
      <c r="HG285" s="18">
        <f>IF(ISNUMBER(HE285),HG284+HE285*0.5,IF(ISNUMBER(HE486),0,""))</f>
        <v>907.64209553590649</v>
      </c>
      <c r="HH285" s="18">
        <f>IF(ISNUMBER(HF285),HH284+HF285*0.5,IF(ISNUMBER(HF486),0,""))</f>
        <v>1023.5677909778428</v>
      </c>
      <c r="HI285" s="18">
        <f>IF(ISNUMBER(HG285), HG285*COS(RADIANS(-$C285+Графики!$B$3))+HH285*SIN(RADIANS(-$C285+Графики!$B$3)),"")</f>
        <v>907.64209553590649</v>
      </c>
      <c r="HJ285" s="19">
        <f>IF(ISNUMBER(HG285), HG285*COS(RADIANS(-$C285+Графики!$B$5))+HH285*SIN(RADIANS(-$C285+Графики!$B$5)),"")</f>
        <v>1023.5677909778428</v>
      </c>
      <c r="HK285" s="24">
        <v>-0.39703598674159835</v>
      </c>
      <c r="HL285" s="25">
        <v>0.38657265700111665</v>
      </c>
      <c r="HM285" s="25">
        <v>-0.33322876566425663</v>
      </c>
      <c r="HN285" s="25">
        <v>0.4768250976016466</v>
      </c>
      <c r="HO285" s="18">
        <f t="shared" si="531"/>
        <v>6.8382221450715406</v>
      </c>
      <c r="HP285" s="18">
        <f t="shared" si="532"/>
        <v>7.0689946411700308</v>
      </c>
      <c r="HQ285" s="18">
        <f>IF(ISNUMBER(HO285),HQ284+HO285*0.5,IF(ISNUMBER(HO486),0,""))</f>
        <v>904.58054146503423</v>
      </c>
      <c r="HR285" s="18">
        <f>IF(ISNUMBER(HP285),HR284+HP285*0.5,IF(ISNUMBER(HP486),0,""))</f>
        <v>1042.1833512694943</v>
      </c>
      <c r="HS285" s="18">
        <f>IF(ISNUMBER(HQ285), HQ285*COS(RADIANS(-$C285+Графики!$B$3))+HR285*SIN(RADIANS(-$C285+Графики!$B$3)),"")</f>
        <v>904.58054146503423</v>
      </c>
      <c r="HT285" s="19">
        <f>IF(ISNUMBER(HQ285), HQ285*COS(RADIANS(-$C285+Графики!$B$5))+HR285*SIN(RADIANS(-$C285+Графики!$B$5)),"")</f>
        <v>1042.1833512694943</v>
      </c>
      <c r="HU285" s="24">
        <v>-0.46847897272226469</v>
      </c>
      <c r="HV285" s="25">
        <v>0.48034977848924709</v>
      </c>
      <c r="HW285" s="25">
        <v>-0.40485977776390547</v>
      </c>
      <c r="HX285" s="25">
        <v>0.30495149566634405</v>
      </c>
      <c r="HY285" s="18">
        <f t="shared" si="533"/>
        <v>8.2799982596621913</v>
      </c>
      <c r="HZ285" s="18">
        <f t="shared" si="534"/>
        <v>6.1942322833009618</v>
      </c>
      <c r="IA285" s="18">
        <f>IF(ISNUMBER(HY285),IA284+HY285*0.5,IF(ISNUMBER(HY486),0,""))</f>
        <v>904.13192896870135</v>
      </c>
      <c r="IB285" s="18">
        <f>IF(ISNUMBER(HZ285),IB284+HZ285*0.5,IF(ISNUMBER(HZ486),0,""))</f>
        <v>1020.3162031448319</v>
      </c>
      <c r="IC285" s="18">
        <f>IF(ISNUMBER(IA285), IA285*COS(RADIANS(-$C285+Графики!$B$3))+IB285*SIN(RADIANS(-$C285+Графики!$B$3)),"")</f>
        <v>904.13192896870135</v>
      </c>
      <c r="ID285" s="19">
        <f>IF(ISNUMBER(IA285), IA285*COS(RADIANS(-$C285+Графики!$B$5))+IB285*SIN(RADIANS(-$C285+Графики!$B$5)),"")</f>
        <v>1020.3162031448319</v>
      </c>
      <c r="IE285" s="24">
        <v>-0.35831999738010178</v>
      </c>
      <c r="IF285" s="25">
        <v>0.32715748370724762</v>
      </c>
      <c r="IG285" s="25">
        <v>-0.33164452427689628</v>
      </c>
      <c r="IH285" s="25">
        <v>0.35089007476878309</v>
      </c>
      <c r="II285" s="18">
        <f t="shared" si="535"/>
        <v>5.9818838211588652</v>
      </c>
      <c r="IJ285" s="18">
        <f t="shared" si="536"/>
        <v>5.95620278811022</v>
      </c>
      <c r="IK285" s="18">
        <f>IF(ISNUMBER(II285),IK284+II285*0.5,IF(ISNUMBER(II486),0,""))</f>
        <v>899.73258586270083</v>
      </c>
      <c r="IL285" s="18">
        <f>IF(ISNUMBER(IJ285),IL284+IJ285*0.5,IF(ISNUMBER(IJ486),0,""))</f>
        <v>1024.6442144689222</v>
      </c>
      <c r="IM285" s="18">
        <f>IF(ISNUMBER(IK285), IK285*COS(RADIANS(-$C285+Графики!$B$3))+IL285*SIN(RADIANS(-$C285+Графики!$B$3)),"")</f>
        <v>899.73258586270083</v>
      </c>
      <c r="IN285" s="19">
        <f>IF(ISNUMBER(IK285), IK285*COS(RADIANS(-$C285+Графики!$B$5))+IL285*SIN(RADIANS(-$C285+Графики!$B$5)),"")</f>
        <v>1024.6442144689222</v>
      </c>
      <c r="IO285" s="24">
        <v>-0.44601942762900826</v>
      </c>
      <c r="IP285" s="25">
        <v>0.32172880803687265</v>
      </c>
      <c r="IQ285" s="25">
        <v>-0.3874085106517221</v>
      </c>
      <c r="IR285" s="25">
        <v>0.35789478680902886</v>
      </c>
      <c r="IS285" s="18">
        <f t="shared" si="537"/>
        <v>6.699817145298403</v>
      </c>
      <c r="IT285" s="18">
        <f t="shared" si="538"/>
        <v>6.5039523780794104</v>
      </c>
      <c r="IU285" s="18">
        <f>IF(ISNUMBER(IS285),IU284+IS285*0.5,IF(ISNUMBER(IS486),0,""))</f>
        <v>895.24433465570405</v>
      </c>
      <c r="IV285" s="18">
        <f>IF(ISNUMBER(IT285),IV284+IT285*0.5,IF(ISNUMBER(IT486),0,""))</f>
        <v>1031.3161425466653</v>
      </c>
      <c r="IW285" s="18">
        <f>IF(ISNUMBER(IU285), IU285*COS(RADIANS(-$C285+Графики!$B$3))+IV285*SIN(RADIANS(-$C285+Графики!$B$3)),"")</f>
        <v>895.24433465570405</v>
      </c>
      <c r="IX285" s="19">
        <f>IF(ISNUMBER(IU285), IU285*COS(RADIANS(-$C285+Графики!$B$5))+IV285*SIN(RADIANS(-$C285+Графики!$B$5)),"")</f>
        <v>1031.3161425466653</v>
      </c>
    </row>
    <row r="286" spans="1:258" s="88" customFormat="1" x14ac:dyDescent="0.25">
      <c r="A286" s="44">
        <v>286</v>
      </c>
      <c r="B286" s="50">
        <v>0</v>
      </c>
      <c r="C286" s="11">
        <f>IF(Графики!$A$7="Расчитывать с учетом закручивания скважины",B286,0)</f>
        <v>0</v>
      </c>
      <c r="D286" s="47">
        <v>141.5</v>
      </c>
      <c r="E286" s="34">
        <f>IF(ISNUMBER(INDEX($I$1:$IX$303,$A286,E$1) ),INDEX($I$1:$IX$303,$A286,E$1),0)</f>
        <v>7.1590482388447381</v>
      </c>
      <c r="F286" s="35">
        <f>IF(ISNUMBER(INDEX($I$1:$IX$303,$A286,F$1) ),INDEX($I$1:$IX$303,$A286,F$1),0)</f>
        <v>4.020075206670624</v>
      </c>
      <c r="G286" s="35">
        <f>IF(ISNUMBER(INDEX($I$1:$IX$303,$A286,G$1) ),INDEX($I$1:$IX$303,$A286,G$1)-$G$305,0)</f>
        <v>-73.930616018918499</v>
      </c>
      <c r="H286" s="36">
        <f>IF(ISNUMBER(INDEX($I$1:$IX$303,$A286,H$1) ),INDEX($I$1:$IX$303,$A286,H$1)-$H$305,0)</f>
        <v>-115.28467363849131</v>
      </c>
      <c r="I286" s="29">
        <v>-0.48677413617166077</v>
      </c>
      <c r="J286" s="25">
        <v>0.33359937038946086</v>
      </c>
      <c r="K286" s="25">
        <v>-0.14975137762327023</v>
      </c>
      <c r="L286" s="25">
        <v>0.31091654852664663</v>
      </c>
      <c r="M286" s="18">
        <f t="shared" si="489"/>
        <v>7.1590482388447381</v>
      </c>
      <c r="N286" s="18">
        <f t="shared" si="490"/>
        <v>4.020075206670624</v>
      </c>
      <c r="O286" s="18">
        <f>IF(ISNUMBER(M286),O285+M286*0.5,IF(ISNUMBER(M487),0,""))</f>
        <v>903.98553987049615</v>
      </c>
      <c r="P286" s="18">
        <f>IF(ISNUMBER(N286),P285+N286*0.5,IF(ISNUMBER(N487),0,""))</f>
        <v>1040.1449898455462</v>
      </c>
      <c r="Q286" s="18">
        <f>IF(ISNUMBER(O286), O286*COS(RADIANS(-$C286+Графики!$B$3))+P286*SIN(RADIANS(-$C286+Графики!$B$3)),"")</f>
        <v>903.98553987049615</v>
      </c>
      <c r="R286" s="19">
        <f>IF(ISNUMBER(O286), O286*COS(RADIANS(-$C286+Графики!$B$5))+P286*SIN(RADIANS(-$C286+Графики!$B$5)),"")</f>
        <v>1040.1449898455462</v>
      </c>
      <c r="S286" s="29">
        <v>-0.40971499815529056</v>
      </c>
      <c r="T286" s="25">
        <v>0.43561830075328201</v>
      </c>
      <c r="U286" s="25">
        <v>-0.23605535263222358</v>
      </c>
      <c r="V286" s="25">
        <v>0.14503856891183647</v>
      </c>
      <c r="W286" s="18">
        <f t="shared" si="491"/>
        <v>7.3768577640331126</v>
      </c>
      <c r="X286" s="18">
        <f t="shared" si="492"/>
        <v>3.3256657147703521</v>
      </c>
      <c r="Y286" s="18">
        <f>IF(ISNUMBER(W286),Y285+W286*0.5,IF(ISNUMBER(W487),0,""))</f>
        <v>906.65948540728527</v>
      </c>
      <c r="Z286" s="18">
        <f>IF(ISNUMBER(X286),Z285+X286*0.5,IF(ISNUMBER(X487),0,""))</f>
        <v>1040.7035342170821</v>
      </c>
      <c r="AA286" s="18">
        <f>IF(ISNUMBER(Y286), Y286*COS(RADIANS(-$C286+Графики!$B$3))+Z286*SIN(RADIANS(-$C286+Графики!$B$3)),"")</f>
        <v>906.65948540728527</v>
      </c>
      <c r="AB286" s="18">
        <f>IF(ISNUMBER(Y286), Y286*COS(RADIANS(-$C286+Графики!$B$5))+Z286*SIN(RADIANS(-$C286+Графики!$B$5)),"")</f>
        <v>1040.7035342170821</v>
      </c>
      <c r="AC286" s="24">
        <v>-0.33779019628522766</v>
      </c>
      <c r="AD286" s="25">
        <v>0.33250737779070971</v>
      </c>
      <c r="AE286" s="25">
        <v>-0.33684676765004307</v>
      </c>
      <c r="AF286" s="25">
        <v>0.20348822970937649</v>
      </c>
      <c r="AG286" s="18">
        <f t="shared" si="493"/>
        <v>5.8494164604108345</v>
      </c>
      <c r="AH286" s="18">
        <f t="shared" si="494"/>
        <v>4.7152949103475814</v>
      </c>
      <c r="AI286" s="18">
        <f>IF(ISNUMBER(AG286),AI285+AG286*0.5,IF(ISNUMBER(AG487),0,""))</f>
        <v>901.19438219924689</v>
      </c>
      <c r="AJ286" s="18">
        <f>IF(ISNUMBER(AH286),AJ285+AH286*0.5,IF(ISNUMBER(AH487),0,""))</f>
        <v>1037.2932090898405</v>
      </c>
      <c r="AK286" s="18">
        <f>IF(ISNUMBER(AI286), AI286*COS(RADIANS(-$C286+Графики!$B$3))+AJ286*SIN(RADIANS(-$C286+Графики!$B$3)),"")</f>
        <v>901.19438219924689</v>
      </c>
      <c r="AL286" s="19">
        <f>IF(ISNUMBER(AI286), AI286*COS(RADIANS(-$C286+Графики!$B$5))+AJ286*SIN(RADIANS(-$C286+Графики!$B$5)),"")</f>
        <v>1037.2932090898405</v>
      </c>
      <c r="AM286" s="24">
        <v>-0.43221272788531861</v>
      </c>
      <c r="AN286" s="25">
        <v>0.37986662936822557</v>
      </c>
      <c r="AO286" s="25">
        <v>-0.309933421191112</v>
      </c>
      <c r="AP286" s="25">
        <v>0.1639685197508233</v>
      </c>
      <c r="AQ286" s="18">
        <f t="shared" si="495"/>
        <v>7.0866699679559835</v>
      </c>
      <c r="AR286" s="18">
        <f t="shared" si="496"/>
        <v>4.1355628120845882</v>
      </c>
      <c r="AS286" s="18">
        <f>IF(ISNUMBER(AQ286),AS285+AQ286*0.5,IF(ISNUMBER(AQ487),0,""))</f>
        <v>897.01407457115249</v>
      </c>
      <c r="AT286" s="18">
        <f>IF(ISNUMBER(AR286),AT285+AR286*0.5,IF(ISNUMBER(AR487),0,""))</f>
        <v>1028.5998447095355</v>
      </c>
      <c r="AU286" s="18">
        <f>IF(ISNUMBER(AS286), AS286*COS(RADIANS(-$C286+Графики!$B$3))+AT286*SIN(RADIANS(-$C286+Графики!$B$3)),"")</f>
        <v>897.01407457115249</v>
      </c>
      <c r="AV286" s="19">
        <f>IF(ISNUMBER(AS286), AS286*COS(RADIANS(-$C286+Графики!$B$5))+AT286*SIN(RADIANS(-$C286+Графики!$B$5)),"")</f>
        <v>1028.5998447095355</v>
      </c>
      <c r="AW286" s="24">
        <v>-0.4673255316629622</v>
      </c>
      <c r="AX286" s="25">
        <v>0.44092117710498935</v>
      </c>
      <c r="AY286" s="25">
        <v>-0.14047252760072451</v>
      </c>
      <c r="AZ286" s="25">
        <v>0.13040625025678254</v>
      </c>
      <c r="BA286" s="18">
        <f t="shared" si="497"/>
        <v>7.9258647589336499</v>
      </c>
      <c r="BB286" s="18">
        <f t="shared" si="498"/>
        <v>2.3638610722111206</v>
      </c>
      <c r="BC286" s="18">
        <f>IF(ISNUMBER(BA286),BC285+BA286*0.5,IF(ISNUMBER(BA487),0,""))</f>
        <v>895.94998262968556</v>
      </c>
      <c r="BD286" s="18">
        <f>IF(ISNUMBER(BB286),BD285+BB286*0.5,IF(ISNUMBER(BB487),0,""))</f>
        <v>1031.318528850039</v>
      </c>
      <c r="BE286" s="18">
        <f>IF(ISNUMBER(BC286), BC286*COS(RADIANS(-$C286+Графики!$B$3))+BD286*SIN(RADIANS(-$C286+Графики!$B$3)),"")</f>
        <v>895.94998262968556</v>
      </c>
      <c r="BF286" s="19">
        <f>IF(ISNUMBER(BC286), BC286*COS(RADIANS(-$C286+Графики!$B$5))+BD286*SIN(RADIANS(-$C286+Графики!$B$5)),"")</f>
        <v>1031.318528850039</v>
      </c>
      <c r="BG286" s="24">
        <v>-0.42490795732557884</v>
      </c>
      <c r="BH286" s="25">
        <v>0.32484711079233008</v>
      </c>
      <c r="BI286" s="25">
        <v>-0.16618073923596069</v>
      </c>
      <c r="BJ286" s="25">
        <v>0.13381900483232045</v>
      </c>
      <c r="BK286" s="18">
        <f t="shared" si="499"/>
        <v>6.5428005792243873</v>
      </c>
      <c r="BL286" s="18">
        <f t="shared" si="500"/>
        <v>2.6179886540000701</v>
      </c>
      <c r="BM286" s="18">
        <f>IF(ISNUMBER(BK286),BM285+BK286*0.5,IF(ISNUMBER(BK487),0,""))</f>
        <v>904.76120929170497</v>
      </c>
      <c r="BN286" s="18">
        <f>IF(ISNUMBER(BL286),BN285+BL286*0.5,IF(ISNUMBER(BL487),0,""))</f>
        <v>1018.5792387393648</v>
      </c>
      <c r="BO286" s="18">
        <f>IF(ISNUMBER(BM286), BM286*COS(RADIANS(-$C286+Графики!$B$3))+BN286*SIN(RADIANS(-$C286+Графики!$B$3)),"")</f>
        <v>904.76120929170497</v>
      </c>
      <c r="BP286" s="19">
        <f>IF(ISNUMBER(BM286), BM286*COS(RADIANS(-$C286+Графики!$B$5))+BN286*SIN(RADIANS(-$C286+Графики!$B$5)),"")</f>
        <v>1018.5792387393648</v>
      </c>
      <c r="BQ286" s="24">
        <v>-0.44022084756862023</v>
      </c>
      <c r="BR286" s="25">
        <v>0.38422881787195373</v>
      </c>
      <c r="BS286" s="25">
        <v>-0.20876896485796947</v>
      </c>
      <c r="BT286" s="25">
        <v>0.24273085634082212</v>
      </c>
      <c r="BU286" s="18">
        <f t="shared" si="501"/>
        <v>7.19461851938979</v>
      </c>
      <c r="BV286" s="18">
        <f t="shared" si="502"/>
        <v>3.9400690316046001</v>
      </c>
      <c r="BW286" s="18">
        <f>IF(ISNUMBER(BU286),BW285+BU286*0.5,IF(ISNUMBER(BU487),0,""))</f>
        <v>910.11420946518012</v>
      </c>
      <c r="BX286" s="18">
        <f>IF(ISNUMBER(BV286),BX285+BV286*0.5,IF(ISNUMBER(BV487),0,""))</f>
        <v>1033.5497182402262</v>
      </c>
      <c r="BY286" s="18">
        <f>IF(ISNUMBER(BW286), BW286*COS(RADIANS(-$C286+Графики!$B$3))+BX286*SIN(RADIANS(-$C286+Графики!$B$3)),"")</f>
        <v>910.11420946518012</v>
      </c>
      <c r="BZ286" s="19">
        <f>IF(ISNUMBER(BW286), BW286*COS(RADIANS(-$C286+Графики!$B$5))+BX286*SIN(RADIANS(-$C286+Графики!$B$5)),"")</f>
        <v>1033.5497182402262</v>
      </c>
      <c r="CA286" s="29">
        <v>-0.4106188310550255</v>
      </c>
      <c r="CB286" s="25">
        <v>0.33652558610116778</v>
      </c>
      <c r="CC286" s="25">
        <v>-0.29764214899511948</v>
      </c>
      <c r="CD286" s="25">
        <v>0.27679678872541214</v>
      </c>
      <c r="CE286" s="18">
        <f t="shared" si="503"/>
        <v>6.520018837716</v>
      </c>
      <c r="CF286" s="18">
        <f t="shared" si="504"/>
        <v>5.0129044121483926</v>
      </c>
      <c r="CG286" s="18">
        <f>IF(ISNUMBER(CE286),CG285+CE286*0.5,IF(ISNUMBER(CE487),0,""))</f>
        <v>916.22441528719798</v>
      </c>
      <c r="CH286" s="18">
        <f>IF(ISNUMBER(CF286),CH285+CF286*0.5,IF(ISNUMBER(CF487),0,""))</f>
        <v>1041.6048084011966</v>
      </c>
      <c r="CI286" s="18">
        <f>IF(ISNUMBER(CG286), CG286*COS(RADIANS(-$C286+Графики!$B$3))+CH286*SIN(RADIANS(-$C286+Графики!$B$3)),"")</f>
        <v>916.22441528719798</v>
      </c>
      <c r="CJ286" s="19">
        <f>IF(ISNUMBER(CG286), CG286*COS(RADIANS(-$C286+Графики!$B$5))+CH286*SIN(RADIANS(-$C286+Графики!$B$5)),"")</f>
        <v>1041.6048084011966</v>
      </c>
      <c r="CK286" s="24">
        <v>-0.36091183705832497</v>
      </c>
      <c r="CL286" s="25">
        <v>0.35548018693064032</v>
      </c>
      <c r="CM286" s="25">
        <v>-0.29808057206715921</v>
      </c>
      <c r="CN286" s="25">
        <v>0.3003924201170034</v>
      </c>
      <c r="CO286" s="18">
        <f t="shared" si="505"/>
        <v>6.251659053584441</v>
      </c>
      <c r="CP286" s="18">
        <f t="shared" si="506"/>
        <v>5.2226383565748762</v>
      </c>
      <c r="CQ286" s="18">
        <f>IF(ISNUMBER(CO286),CQ285+CO286*0.5,IF(ISNUMBER(CO487),0,""))</f>
        <v>908.87369323834446</v>
      </c>
      <c r="CR286" s="18">
        <f>IF(ISNUMBER(CP286),CR285+CP286*0.5,IF(ISNUMBER(CP487),0,""))</f>
        <v>1038.3610541599473</v>
      </c>
      <c r="CS286" s="18">
        <f>IF(ISNUMBER(CQ286), CQ286*COS(RADIANS(-$C286+Графики!$B$3))+CR286*SIN(RADIANS(-$C286+Графики!$B$3)),"")</f>
        <v>908.87369323834446</v>
      </c>
      <c r="CT286" s="19">
        <f>IF(ISNUMBER(CQ286), CQ286*COS(RADIANS(-$C286+Графики!$B$5))+CR286*SIN(RADIANS(-$C286+Графики!$B$5)),"")</f>
        <v>1038.3610541599473</v>
      </c>
      <c r="CU286" s="24">
        <v>-0.37399330037027267</v>
      </c>
      <c r="CV286" s="25">
        <v>0.4080606088369908</v>
      </c>
      <c r="CW286" s="25">
        <v>-0.26474187175454555</v>
      </c>
      <c r="CX286" s="25">
        <v>0.30117923111990963</v>
      </c>
      <c r="CY286" s="18">
        <f t="shared" si="507"/>
        <v>6.8246548433468419</v>
      </c>
      <c r="CZ286" s="18">
        <f t="shared" si="508"/>
        <v>4.9385732007252221</v>
      </c>
      <c r="DA286" s="18">
        <f>IF(ISNUMBER(CY286),DA285+CY286*0.5,IF(ISNUMBER(CY487),0,""))</f>
        <v>906.8195419729019</v>
      </c>
      <c r="DB286" s="18">
        <f>IF(ISNUMBER(CZ286),DB285+CZ286*0.5,IF(ISNUMBER(CZ487),0,""))</f>
        <v>1038.0002916273136</v>
      </c>
      <c r="DC286" s="18">
        <f>IF(ISNUMBER(DA286), DA286*COS(RADIANS(-$C286+Графики!$B$3))+DB286*SIN(RADIANS(-$C286+Графики!$B$3)),"")</f>
        <v>906.8195419729019</v>
      </c>
      <c r="DD286" s="19">
        <f>IF(ISNUMBER(DA286), DA286*COS(RADIANS(-$C286+Графики!$B$5))+DB286*SIN(RADIANS(-$C286+Графики!$B$5)),"")</f>
        <v>1038.0002916273136</v>
      </c>
      <c r="DE286" s="24">
        <v>-0.47847386517021662</v>
      </c>
      <c r="DF286" s="25">
        <v>0.45016513562924665</v>
      </c>
      <c r="DG286" s="25">
        <v>-0.16202224179178867</v>
      </c>
      <c r="DH286" s="25">
        <v>0.27349744394929421</v>
      </c>
      <c r="DI286" s="18">
        <f t="shared" si="509"/>
        <v>8.1038153618471789</v>
      </c>
      <c r="DJ286" s="18">
        <f t="shared" si="510"/>
        <v>3.8006170868675491</v>
      </c>
      <c r="DK286" s="18">
        <f>IF(ISNUMBER(DI286),DK285+DI286*0.5,IF(ISNUMBER(DI487),0,""))</f>
        <v>898.51812671255823</v>
      </c>
      <c r="DL286" s="18">
        <f>IF(ISNUMBER(DJ286),DL285+DJ286*0.5,IF(ISNUMBER(DJ487),0,""))</f>
        <v>1036.7156677291068</v>
      </c>
      <c r="DM286" s="18">
        <f>IF(ISNUMBER(DK286), DK286*COS(RADIANS(-$C286+Графики!$B$3))+DL286*SIN(RADIANS(-$C286+Графики!$B$3)),"")</f>
        <v>898.51812671255823</v>
      </c>
      <c r="DN286" s="19">
        <f>IF(ISNUMBER(DK286), DK286*COS(RADIANS(-$C286+Графики!$B$5))+DL286*SIN(RADIANS(-$C286+Графики!$B$5)),"")</f>
        <v>1036.7156677291068</v>
      </c>
      <c r="DO286" s="24">
        <v>-0.49132730981349482</v>
      </c>
      <c r="DP286" s="25">
        <v>0.49991565586207465</v>
      </c>
      <c r="DQ286" s="25">
        <v>-0.22347702377005671</v>
      </c>
      <c r="DR286" s="25">
        <v>0.30329833987481092</v>
      </c>
      <c r="DS286" s="18">
        <f t="shared" si="511"/>
        <v>8.6501188419532813</v>
      </c>
      <c r="DT286" s="18">
        <f t="shared" si="512"/>
        <v>4.5969660662539091</v>
      </c>
      <c r="DU286" s="18">
        <f>IF(ISNUMBER(DS286),DU285+DS286*0.5,IF(ISNUMBER(DS487),0,""))</f>
        <v>915.75286371462937</v>
      </c>
      <c r="DV286" s="18">
        <f>IF(ISNUMBER(DT286),DV285+DT286*0.5,IF(ISNUMBER(DT487),0,""))</f>
        <v>1034.3142264079788</v>
      </c>
      <c r="DW286" s="18">
        <f>IF(ISNUMBER(DU286), DU286*COS(RADIANS(-$C286+Графики!$B$3))+DV286*SIN(RADIANS(-$C286+Графики!$B$3)),"")</f>
        <v>915.75286371462937</v>
      </c>
      <c r="DX286" s="19">
        <f>IF(ISNUMBER(DU286), DU286*COS(RADIANS(-$C286+Графики!$B$5))+DV286*SIN(RADIANS(-$C286+Графики!$B$5)),"")</f>
        <v>1034.3142264079788</v>
      </c>
      <c r="DY286" s="24">
        <v>-0.33238212159188768</v>
      </c>
      <c r="DZ286" s="25">
        <v>0.34366251398223191</v>
      </c>
      <c r="EA286" s="25">
        <v>-0.3220917387577954</v>
      </c>
      <c r="EB286" s="25">
        <v>0.23749273796994061</v>
      </c>
      <c r="EC286" s="18">
        <f t="shared" si="513"/>
        <v>5.8995681677529355</v>
      </c>
      <c r="ED286" s="18">
        <f t="shared" si="514"/>
        <v>4.8832763726820634</v>
      </c>
      <c r="EE286" s="18">
        <f>IF(ISNUMBER(EC286),EE285+EC286*0.5,IF(ISNUMBER(EC487),0,""))</f>
        <v>903.37800155189473</v>
      </c>
      <c r="EF286" s="18">
        <f>IF(ISNUMBER(ED286),EF285+ED286*0.5,IF(ISNUMBER(ED487),0,""))</f>
        <v>1030.2994855950988</v>
      </c>
      <c r="EG286" s="18">
        <f>IF(ISNUMBER(EE286), EE286*COS(RADIANS(-$C286+Графики!$B$3))+EF286*SIN(RADIANS(-$C286+Графики!$B$3)),"")</f>
        <v>903.37800155189473</v>
      </c>
      <c r="EH286" s="19">
        <f>IF(ISNUMBER(EE286), EE286*COS(RADIANS(-$C286+Графики!$B$5))+EF286*SIN(RADIANS(-$C286+Графики!$B$5)),"")</f>
        <v>1030.2994855950988</v>
      </c>
      <c r="EI286" s="24">
        <v>-0.33726834262491578</v>
      </c>
      <c r="EJ286" s="25">
        <v>0.37600069441444872</v>
      </c>
      <c r="EK286" s="25">
        <v>-0.25949515233107467</v>
      </c>
      <c r="EL286" s="25">
        <v>0.17772081958002409</v>
      </c>
      <c r="EM286" s="18">
        <f t="shared" si="515"/>
        <v>6.2244063814594135</v>
      </c>
      <c r="EN286" s="18">
        <f t="shared" si="516"/>
        <v>3.8154198689000509</v>
      </c>
      <c r="EO286" s="18">
        <f>IF(ISNUMBER(EM286),EO285+EM286*0.5,IF(ISNUMBER(EM487),0,""))</f>
        <v>906.83449954950015</v>
      </c>
      <c r="EP286" s="18">
        <f>IF(ISNUMBER(EN286),EP285+EN286*0.5,IF(ISNUMBER(EN487),0,""))</f>
        <v>1036.0948358710259</v>
      </c>
      <c r="EQ286" s="18">
        <f>IF(ISNUMBER(EO286), EO286*COS(RADIANS(-$C286+Графики!$B$3))+EP286*SIN(RADIANS(-$C286+Графики!$B$3)),"")</f>
        <v>906.83449954950015</v>
      </c>
      <c r="ER286" s="19">
        <f>IF(ISNUMBER(EO286), EO286*COS(RADIANS(-$C286+Графики!$B$5))+EP286*SIN(RADIANS(-$C286+Графики!$B$5)),"")</f>
        <v>1036.0948358710259</v>
      </c>
      <c r="ES286" s="24">
        <v>-0.49394091190856515</v>
      </c>
      <c r="ET286" s="25">
        <v>0.3406378921133798</v>
      </c>
      <c r="EU286" s="25">
        <v>-0.2600236568145694</v>
      </c>
      <c r="EV286" s="25">
        <v>0.20002788919301642</v>
      </c>
      <c r="EW286" s="18">
        <f t="shared" si="517"/>
        <v>7.2830096127222355</v>
      </c>
      <c r="EX286" s="18">
        <f t="shared" si="518"/>
        <v>4.0146963186133426</v>
      </c>
      <c r="EY286" s="18">
        <f>IF(ISNUMBER(EW286),EY285+EW286*0.5,IF(ISNUMBER(EW487),0,""))</f>
        <v>893.91896961472332</v>
      </c>
      <c r="EZ286" s="18">
        <f>IF(ISNUMBER(EX286),EZ285+EX286*0.5,IF(ISNUMBER(EX487),0,""))</f>
        <v>1034.7324731301721</v>
      </c>
      <c r="FA286" s="18">
        <f>IF(ISNUMBER(EY286), EY286*COS(RADIANS(-$C286+Графики!$B$3))+EZ286*SIN(RADIANS(-$C286+Графики!$B$3)),"")</f>
        <v>893.91896961472332</v>
      </c>
      <c r="FB286" s="19">
        <f>IF(ISNUMBER(EY286), EY286*COS(RADIANS(-$C286+Графики!$B$5))+EZ286*SIN(RADIANS(-$C286+Графики!$B$5)),"")</f>
        <v>1034.7324731301721</v>
      </c>
      <c r="FC286" s="24">
        <v>-0.32565847086588012</v>
      </c>
      <c r="FD286" s="25">
        <v>0.50196386792658543</v>
      </c>
      <c r="FE286" s="25">
        <v>-0.30112435624297307</v>
      </c>
      <c r="FF286" s="25">
        <v>0.24862290229136239</v>
      </c>
      <c r="FG286" s="18">
        <f t="shared" si="519"/>
        <v>7.2223045980903899</v>
      </c>
      <c r="FH286" s="18">
        <f t="shared" si="520"/>
        <v>4.7974314550015373</v>
      </c>
      <c r="FI286" s="18">
        <f>IF(ISNUMBER(FG286),FI285+FG286*0.5,IF(ISNUMBER(FG487),0,""))</f>
        <v>903.95580844736332</v>
      </c>
      <c r="FJ286" s="18">
        <f>IF(ISNUMBER(FH286),FJ285+FH286*0.5,IF(ISNUMBER(FH487),0,""))</f>
        <v>1035.4568460745536</v>
      </c>
      <c r="FK286" s="18">
        <f>IF(ISNUMBER(FI286), FI286*COS(RADIANS(-$C286+Графики!$B$3))+FJ286*SIN(RADIANS(-$C286+Графики!$B$3)),"")</f>
        <v>903.95580844736332</v>
      </c>
      <c r="FL286" s="19">
        <f>IF(ISNUMBER(FI286), FI286*COS(RADIANS(-$C286+Графики!$B$5))+FJ286*SIN(RADIANS(-$C286+Графики!$B$5)),"")</f>
        <v>1035.4568460745536</v>
      </c>
      <c r="FM286" s="24">
        <v>-0.38981696965761958</v>
      </c>
      <c r="FN286" s="25">
        <v>0.34725927533967715</v>
      </c>
      <c r="FO286" s="25">
        <v>-0.2486982361996736</v>
      </c>
      <c r="FP286" s="25">
        <v>0.15795024629368457</v>
      </c>
      <c r="FQ286" s="18">
        <f t="shared" si="521"/>
        <v>6.4321593032895938</v>
      </c>
      <c r="FR286" s="18">
        <f t="shared" si="522"/>
        <v>3.5486700107298912</v>
      </c>
      <c r="FS286" s="18">
        <f>IF(ISNUMBER(FQ286),FS285+FQ286*0.5,IF(ISNUMBER(FQ487),0,""))</f>
        <v>913.08024709929657</v>
      </c>
      <c r="FT286" s="18">
        <f>IF(ISNUMBER(FR286),FT285+FR286*0.5,IF(ISNUMBER(FR487),0,""))</f>
        <v>1030.0835870027674</v>
      </c>
      <c r="FU286" s="18">
        <f>IF(ISNUMBER(FS286), FS286*COS(RADIANS(-$C286+Графики!$B$3))+FT286*SIN(RADIANS(-$C286+Графики!$B$3)),"")</f>
        <v>913.08024709929657</v>
      </c>
      <c r="FV286" s="19">
        <f>IF(ISNUMBER(FS286), FS286*COS(RADIANS(-$C286+Графики!$B$5))+FT286*SIN(RADIANS(-$C286+Графики!$B$5)),"")</f>
        <v>1030.0835870027674</v>
      </c>
      <c r="FW286" s="24">
        <v>-0.43594353639407657</v>
      </c>
      <c r="FX286" s="25">
        <v>0.41634597879737012</v>
      </c>
      <c r="FY286" s="25">
        <v>-0.17889115856193571</v>
      </c>
      <c r="FZ286" s="25">
        <v>0.15916691019032711</v>
      </c>
      <c r="GA286" s="18">
        <f t="shared" si="523"/>
        <v>7.4375605374818887</v>
      </c>
      <c r="GB286" s="18">
        <f t="shared" si="524"/>
        <v>2.9501089021103692</v>
      </c>
      <c r="GC286" s="18">
        <f>IF(ISNUMBER(GA286),GC285+GA286*0.5,IF(ISNUMBER(GA487),0,""))</f>
        <v>913.85982116460229</v>
      </c>
      <c r="GD286" s="18">
        <f>IF(ISNUMBER(GB286),GD285+GB286*0.5,IF(ISNUMBER(GB487),0,""))</f>
        <v>1018.1610084378062</v>
      </c>
      <c r="GE286" s="18">
        <f>IF(ISNUMBER(GC286), GC286*COS(RADIANS(-$C286+Графики!$B$3))+GD286*SIN(RADIANS(-$C286+Графики!$B$3)),"")</f>
        <v>913.85982116460229</v>
      </c>
      <c r="GF286" s="19">
        <f>IF(ISNUMBER(GC286), GC286*COS(RADIANS(-$C286+Графики!$B$5))+GD286*SIN(RADIANS(-$C286+Графики!$B$5)),"")</f>
        <v>1018.1610084378062</v>
      </c>
      <c r="GG286" s="24">
        <v>-0.34873114219725354</v>
      </c>
      <c r="GH286" s="25">
        <v>0.36204560152748366</v>
      </c>
      <c r="GI286" s="25">
        <v>-0.15488806194983509</v>
      </c>
      <c r="GJ286" s="25">
        <v>0.22332208326257583</v>
      </c>
      <c r="GK286" s="18">
        <f t="shared" si="525"/>
        <v>6.2026574391805056</v>
      </c>
      <c r="GL286" s="18">
        <f t="shared" si="526"/>
        <v>3.3005001569480781</v>
      </c>
      <c r="GM286" s="18">
        <f>IF(ISNUMBER(GK286),GM285+GK286*0.5,IF(ISNUMBER(GK487),0,""))</f>
        <v>911.37934044014594</v>
      </c>
      <c r="GN286" s="18">
        <f>IF(ISNUMBER(GL286),GN285+GL286*0.5,IF(ISNUMBER(GL487),0,""))</f>
        <v>1033.7089335726264</v>
      </c>
      <c r="GO286" s="18">
        <f>IF(ISNUMBER(GM286), GM286*COS(RADIANS(-$C286+Графики!$B$3))+GN286*SIN(RADIANS(-$C286+Графики!$B$3)),"")</f>
        <v>911.37934044014594</v>
      </c>
      <c r="GP286" s="19">
        <f>IF(ISNUMBER(GM286), GM286*COS(RADIANS(-$C286+Графики!$B$5))+GN286*SIN(RADIANS(-$C286+Графики!$B$5)),"")</f>
        <v>1033.7089335726264</v>
      </c>
      <c r="GQ286" s="24">
        <v>-0.32599057781164209</v>
      </c>
      <c r="GR286" s="25">
        <v>0.44801616277800427</v>
      </c>
      <c r="GS286" s="25">
        <v>-0.26434098833440189</v>
      </c>
      <c r="GT286" s="25">
        <v>0.20457607868991687</v>
      </c>
      <c r="GU286" s="18">
        <f t="shared" si="527"/>
        <v>6.7544316680673173</v>
      </c>
      <c r="GV286" s="18">
        <f t="shared" si="528"/>
        <v>4.092061948855485</v>
      </c>
      <c r="GW286" s="18">
        <f>IF(ISNUMBER(GU286),GW285+GU286*0.5,IF(ISNUMBER(GU487),0,""))</f>
        <v>905.88708761791156</v>
      </c>
      <c r="GX286" s="18">
        <f>IF(ISNUMBER(GV286),GX285+GV286*0.5,IF(ISNUMBER(GV487),0,""))</f>
        <v>1035.8514066597966</v>
      </c>
      <c r="GY286" s="18">
        <f>IF(ISNUMBER(GW286), GW286*COS(RADIANS(-$C286+Графики!$B$3))+GX286*SIN(RADIANS(-$C286+Графики!$B$3)),"")</f>
        <v>905.88708761791156</v>
      </c>
      <c r="GZ286" s="19">
        <f>IF(ISNUMBER(GW286), GW286*COS(RADIANS(-$C286+Графики!$B$5))+GX286*SIN(RADIANS(-$C286+Графики!$B$5)),"")</f>
        <v>1035.8514066597966</v>
      </c>
      <c r="HA286" s="24">
        <v>-0.38926842607710976</v>
      </c>
      <c r="HB286" s="25">
        <v>0.40896007284085911</v>
      </c>
      <c r="HC286" s="25">
        <v>-0.27633288556657482</v>
      </c>
      <c r="HD286" s="25">
        <v>0.30384826814773058</v>
      </c>
      <c r="HE286" s="18">
        <f t="shared" si="529"/>
        <v>6.9658014105672459</v>
      </c>
      <c r="HF286" s="18">
        <f t="shared" si="530"/>
        <v>5.0630140639396881</v>
      </c>
      <c r="HG286" s="18">
        <f>IF(ISNUMBER(HE286),HG285+HE286*0.5,IF(ISNUMBER(HE487),0,""))</f>
        <v>911.12499624119016</v>
      </c>
      <c r="HH286" s="18">
        <f>IF(ISNUMBER(HF286),HH285+HF286*0.5,IF(ISNUMBER(HF487),0,""))</f>
        <v>1026.0992980098126</v>
      </c>
      <c r="HI286" s="18">
        <f>IF(ISNUMBER(HG286), HG286*COS(RADIANS(-$C286+Графики!$B$3))+HH286*SIN(RADIANS(-$C286+Графики!$B$3)),"")</f>
        <v>911.12499624119016</v>
      </c>
      <c r="HJ286" s="19">
        <f>IF(ISNUMBER(HG286), HG286*COS(RADIANS(-$C286+Графики!$B$5))+HH286*SIN(RADIANS(-$C286+Графики!$B$5)),"")</f>
        <v>1026.0992980098126</v>
      </c>
      <c r="HK286" s="24">
        <v>-0.35224375904730654</v>
      </c>
      <c r="HL286" s="25">
        <v>0.3414439700927514</v>
      </c>
      <c r="HM286" s="25">
        <v>-0.17673628824038601</v>
      </c>
      <c r="HN286" s="25">
        <v>0.23650331092053464</v>
      </c>
      <c r="HO286" s="18">
        <f t="shared" si="531"/>
        <v>6.0535304543083432</v>
      </c>
      <c r="HP286" s="18">
        <f t="shared" si="532"/>
        <v>3.6061879862769759</v>
      </c>
      <c r="HQ286" s="18">
        <f>IF(ISNUMBER(HO286),HQ285+HO286*0.5,IF(ISNUMBER(HO487),0,""))</f>
        <v>907.60730669218844</v>
      </c>
      <c r="HR286" s="18">
        <f>IF(ISNUMBER(HP286),HR285+HP286*0.5,IF(ISNUMBER(HP487),0,""))</f>
        <v>1043.9864452626327</v>
      </c>
      <c r="HS286" s="18">
        <f>IF(ISNUMBER(HQ286), HQ286*COS(RADIANS(-$C286+Графики!$B$3))+HR286*SIN(RADIANS(-$C286+Графики!$B$3)),"")</f>
        <v>907.60730669218844</v>
      </c>
      <c r="HT286" s="19">
        <f>IF(ISNUMBER(HQ286), HQ286*COS(RADIANS(-$C286+Графики!$B$5))+HR286*SIN(RADIANS(-$C286+Графики!$B$5)),"")</f>
        <v>1043.9864452626327</v>
      </c>
      <c r="HU286" s="24">
        <v>-0.32934881660284149</v>
      </c>
      <c r="HV286" s="25">
        <v>0.39325143710227251</v>
      </c>
      <c r="HW286" s="25">
        <v>-0.18410397683593846</v>
      </c>
      <c r="HX286" s="25">
        <v>0.1840930194908045</v>
      </c>
      <c r="HY286" s="18">
        <f t="shared" si="533"/>
        <v>6.305835010299436</v>
      </c>
      <c r="HZ286" s="18">
        <f t="shared" si="534"/>
        <v>3.2131194121213893</v>
      </c>
      <c r="IA286" s="18">
        <f>IF(ISNUMBER(HY286),IA285+HY286*0.5,IF(ISNUMBER(HY487),0,""))</f>
        <v>907.28484647385108</v>
      </c>
      <c r="IB286" s="18">
        <f>IF(ISNUMBER(HZ286),IB285+HZ286*0.5,IF(ISNUMBER(HZ487),0,""))</f>
        <v>1021.9227628508926</v>
      </c>
      <c r="IC286" s="18">
        <f>IF(ISNUMBER(IA286), IA286*COS(RADIANS(-$C286+Графики!$B$3))+IB286*SIN(RADIANS(-$C286+Графики!$B$3)),"")</f>
        <v>907.28484647385108</v>
      </c>
      <c r="ID286" s="19">
        <f>IF(ISNUMBER(IA286), IA286*COS(RADIANS(-$C286+Графики!$B$5))+IB286*SIN(RADIANS(-$C286+Графики!$B$5)),"")</f>
        <v>1021.9227628508926</v>
      </c>
      <c r="IE286" s="24">
        <v>-0.4027500005594884</v>
      </c>
      <c r="IF286" s="25">
        <v>0.42262259088825915</v>
      </c>
      <c r="IG286" s="25">
        <v>-0.20408544367151765</v>
      </c>
      <c r="IH286" s="25">
        <v>0.26939095284824988</v>
      </c>
      <c r="II286" s="18">
        <f t="shared" si="535"/>
        <v>7.2026723594933939</v>
      </c>
      <c r="IJ286" s="18">
        <f t="shared" si="536"/>
        <v>4.1318492681724743</v>
      </c>
      <c r="IK286" s="18">
        <f>IF(ISNUMBER(II286),IK285+II286*0.5,IF(ISNUMBER(II487),0,""))</f>
        <v>903.33392204244751</v>
      </c>
      <c r="IL286" s="18">
        <f>IF(ISNUMBER(IJ286),IL285+IJ286*0.5,IF(ISNUMBER(IJ487),0,""))</f>
        <v>1026.7101391030085</v>
      </c>
      <c r="IM286" s="18">
        <f>IF(ISNUMBER(IK286), IK286*COS(RADIANS(-$C286+Графики!$B$3))+IL286*SIN(RADIANS(-$C286+Графики!$B$3)),"")</f>
        <v>903.33392204244751</v>
      </c>
      <c r="IN286" s="19">
        <f>IF(ISNUMBER(IK286), IK286*COS(RADIANS(-$C286+Графики!$B$5))+IL286*SIN(RADIANS(-$C286+Графики!$B$5)),"")</f>
        <v>1026.7101391030085</v>
      </c>
      <c r="IO286" s="24">
        <v>-0.47612679468163577</v>
      </c>
      <c r="IP286" s="25">
        <v>0.38498579194189098</v>
      </c>
      <c r="IQ286" s="25">
        <v>-0.22694224081085554</v>
      </c>
      <c r="IR286" s="25">
        <v>0.24838746701109701</v>
      </c>
      <c r="IS286" s="18">
        <f t="shared" si="537"/>
        <v>7.5145542090435438</v>
      </c>
      <c r="IT286" s="18">
        <f t="shared" si="538"/>
        <v>4.1480223217187566</v>
      </c>
      <c r="IU286" s="18">
        <f>IF(ISNUMBER(IS286),IU285+IS286*0.5,IF(ISNUMBER(IS487),0,""))</f>
        <v>899.00161176022584</v>
      </c>
      <c r="IV286" s="18">
        <f>IF(ISNUMBER(IT286),IV285+IT286*0.5,IF(ISNUMBER(IT487),0,""))</f>
        <v>1033.3901537075246</v>
      </c>
      <c r="IW286" s="18">
        <f>IF(ISNUMBER(IU286), IU286*COS(RADIANS(-$C286+Графики!$B$3))+IV286*SIN(RADIANS(-$C286+Графики!$B$3)),"")</f>
        <v>899.00161176022584</v>
      </c>
      <c r="IX286" s="19">
        <f>IF(ISNUMBER(IU286), IU286*COS(RADIANS(-$C286+Графики!$B$5))+IV286*SIN(RADIANS(-$C286+Графики!$B$5)),"")</f>
        <v>1033.3901537075246</v>
      </c>
    </row>
    <row r="287" spans="1:258" s="88" customFormat="1" x14ac:dyDescent="0.25">
      <c r="A287" s="44">
        <v>287</v>
      </c>
      <c r="B287" s="50">
        <v>0</v>
      </c>
      <c r="C287" s="11">
        <f>IF(Графики!$A$7="Расчитывать с учетом закручивания скважины",B287,0)</f>
        <v>0</v>
      </c>
      <c r="D287" s="47">
        <v>142</v>
      </c>
      <c r="E287" s="34">
        <f>IF(ISNUMBER(INDEX($I$1:$IX$303,$A287,E$1) ),INDEX($I$1:$IX$303,$A287,E$1),0)</f>
        <v>7.0802553221169431</v>
      </c>
      <c r="F287" s="35">
        <f>IF(ISNUMBER(INDEX($I$1:$IX$303,$A287,F$1) ),INDEX($I$1:$IX$303,$A287,F$1),0)</f>
        <v>1.5563757614632845</v>
      </c>
      <c r="G287" s="35">
        <f>IF(ISNUMBER(INDEX($I$1:$IX$303,$A287,G$1) ),INDEX($I$1:$IX$303,$A287,G$1)-$G$305,0)</f>
        <v>-70.390488357860022</v>
      </c>
      <c r="H287" s="36">
        <f>IF(ISNUMBER(INDEX($I$1:$IX$303,$A287,H$1) ),INDEX($I$1:$IX$303,$A287,H$1)-$H$305,0)</f>
        <v>-114.50648575775972</v>
      </c>
      <c r="I287" s="29">
        <v>-0.41517458382981021</v>
      </c>
      <c r="J287" s="25">
        <v>0.39616969071465469</v>
      </c>
      <c r="K287" s="25">
        <v>-0.14791873938388911</v>
      </c>
      <c r="L287" s="25">
        <v>3.042885755483335E-2</v>
      </c>
      <c r="M287" s="18">
        <f t="shared" si="489"/>
        <v>7.0802553221169431</v>
      </c>
      <c r="N287" s="18">
        <f t="shared" si="490"/>
        <v>1.5563757614632845</v>
      </c>
      <c r="O287" s="18">
        <f>IF(ISNUMBER(M287),O286+M287*0.5,IF(ISNUMBER(M488),0,""))</f>
        <v>907.52566753155463</v>
      </c>
      <c r="P287" s="18">
        <f>IF(ISNUMBER(N287),P286+N287*0.5,IF(ISNUMBER(N488),0,""))</f>
        <v>1040.9231777262778</v>
      </c>
      <c r="Q287" s="18">
        <f>IF(ISNUMBER(O287), O287*COS(RADIANS(-$C287+Графики!$B$3))+P287*SIN(RADIANS(-$C287+Графики!$B$3)),"")</f>
        <v>907.52566753155463</v>
      </c>
      <c r="R287" s="19">
        <f>IF(ISNUMBER(O287), O287*COS(RADIANS(-$C287+Графики!$B$5))+P287*SIN(RADIANS(-$C287+Графики!$B$5)),"")</f>
        <v>1040.9231777262778</v>
      </c>
      <c r="S287" s="29">
        <v>-0.34948664959205955</v>
      </c>
      <c r="T287" s="25">
        <v>0.51128843792395606</v>
      </c>
      <c r="U287" s="25">
        <v>-6.2535427780334635E-2</v>
      </c>
      <c r="V287" s="25">
        <v>0.14221514749312378</v>
      </c>
      <c r="W287" s="18">
        <f t="shared" si="491"/>
        <v>7.5116090568443701</v>
      </c>
      <c r="X287" s="18">
        <f t="shared" si="492"/>
        <v>1.7867848911874891</v>
      </c>
      <c r="Y287" s="18">
        <f>IF(ISNUMBER(W287),Y286+W287*0.5,IF(ISNUMBER(W488),0,""))</f>
        <v>910.41528993570751</v>
      </c>
      <c r="Z287" s="18">
        <f>IF(ISNUMBER(X287),Z286+X287*0.5,IF(ISNUMBER(X488),0,""))</f>
        <v>1041.5969266626757</v>
      </c>
      <c r="AA287" s="18">
        <f>IF(ISNUMBER(Y287), Y287*COS(RADIANS(-$C287+Графики!$B$3))+Z287*SIN(RADIANS(-$C287+Графики!$B$3)),"")</f>
        <v>910.41528993570751</v>
      </c>
      <c r="AB287" s="18">
        <f>IF(ISNUMBER(Y287), Y287*COS(RADIANS(-$C287+Графики!$B$5))+Z287*SIN(RADIANS(-$C287+Графики!$B$5)),"")</f>
        <v>1041.5969266626757</v>
      </c>
      <c r="AC287" s="24">
        <v>-0.49290346261047469</v>
      </c>
      <c r="AD287" s="25">
        <v>0.45073654748413239</v>
      </c>
      <c r="AE287" s="25">
        <v>-0.11652157354293569</v>
      </c>
      <c r="AF287" s="25">
        <v>0.15970865905358864</v>
      </c>
      <c r="AG287" s="18">
        <f t="shared" si="493"/>
        <v>8.2347194951262939</v>
      </c>
      <c r="AH287" s="18">
        <f t="shared" si="494"/>
        <v>2.4105611916231782</v>
      </c>
      <c r="AI287" s="18">
        <f>IF(ISNUMBER(AG287),AI286+AG287*0.5,IF(ISNUMBER(AG488),0,""))</f>
        <v>905.31174194681</v>
      </c>
      <c r="AJ287" s="18">
        <f>IF(ISNUMBER(AH287),AJ286+AH287*0.5,IF(ISNUMBER(AH488),0,""))</f>
        <v>1038.4984896856522</v>
      </c>
      <c r="AK287" s="18">
        <f>IF(ISNUMBER(AI287), AI287*COS(RADIANS(-$C287+Графики!$B$3))+AJ287*SIN(RADIANS(-$C287+Графики!$B$3)),"")</f>
        <v>905.31174194681</v>
      </c>
      <c r="AL287" s="19">
        <f>IF(ISNUMBER(AI287), AI287*COS(RADIANS(-$C287+Графики!$B$5))+AJ287*SIN(RADIANS(-$C287+Графики!$B$5)),"")</f>
        <v>1038.4984896856522</v>
      </c>
      <c r="AM287" s="24">
        <v>-0.50786633856857633</v>
      </c>
      <c r="AN287" s="25">
        <v>0.39526258228349664</v>
      </c>
      <c r="AO287" s="25">
        <v>-6.8933072044899346E-2</v>
      </c>
      <c r="AP287" s="25">
        <v>0.12111538981130479</v>
      </c>
      <c r="AQ287" s="18">
        <f t="shared" si="495"/>
        <v>7.8812050290815847</v>
      </c>
      <c r="AR287" s="18">
        <f t="shared" si="496"/>
        <v>1.6584849385727476</v>
      </c>
      <c r="AS287" s="18">
        <f>IF(ISNUMBER(AQ287),AS286+AQ287*0.5,IF(ISNUMBER(AQ488),0,""))</f>
        <v>900.95467708569333</v>
      </c>
      <c r="AT287" s="18">
        <f>IF(ISNUMBER(AR287),AT286+AR287*0.5,IF(ISNUMBER(AR488),0,""))</f>
        <v>1029.4290871788219</v>
      </c>
      <c r="AU287" s="18">
        <f>IF(ISNUMBER(AS287), AS287*COS(RADIANS(-$C287+Графики!$B$3))+AT287*SIN(RADIANS(-$C287+Графики!$B$3)),"")</f>
        <v>900.95467708569333</v>
      </c>
      <c r="AV287" s="19">
        <f>IF(ISNUMBER(AS287), AS287*COS(RADIANS(-$C287+Графики!$B$5))+AT287*SIN(RADIANS(-$C287+Графики!$B$5)),"")</f>
        <v>1029.4290871788219</v>
      </c>
      <c r="AW287" s="24">
        <v>-0.48194685861348852</v>
      </c>
      <c r="AX287" s="25">
        <v>0.46623854289082678</v>
      </c>
      <c r="AY287" s="25">
        <v>-0.15036123353545627</v>
      </c>
      <c r="AZ287" s="25">
        <v>0.13417803691212607</v>
      </c>
      <c r="BA287" s="18">
        <f t="shared" si="497"/>
        <v>8.2743841666719948</v>
      </c>
      <c r="BB287" s="18">
        <f t="shared" si="498"/>
        <v>2.4830710086383774</v>
      </c>
      <c r="BC287" s="18">
        <f>IF(ISNUMBER(BA287),BC286+BA287*0.5,IF(ISNUMBER(BA488),0,""))</f>
        <v>900.08717471302157</v>
      </c>
      <c r="BD287" s="18">
        <f>IF(ISNUMBER(BB287),BD286+BB287*0.5,IF(ISNUMBER(BB488),0,""))</f>
        <v>1032.5600643543582</v>
      </c>
      <c r="BE287" s="18">
        <f>IF(ISNUMBER(BC287), BC287*COS(RADIANS(-$C287+Графики!$B$3))+BD287*SIN(RADIANS(-$C287+Графики!$B$3)),"")</f>
        <v>900.08717471302157</v>
      </c>
      <c r="BF287" s="19">
        <f>IF(ISNUMBER(BC287), BC287*COS(RADIANS(-$C287+Графики!$B$5))+BD287*SIN(RADIANS(-$C287+Графики!$B$5)),"")</f>
        <v>1032.5600643543582</v>
      </c>
      <c r="BG287" s="24">
        <v>-0.49260499476306363</v>
      </c>
      <c r="BH287" s="25">
        <v>0.3168565694473725</v>
      </c>
      <c r="BI287" s="25">
        <v>-9.0733884726541703E-2</v>
      </c>
      <c r="BJ287" s="25">
        <v>6.1190696174213771E-2</v>
      </c>
      <c r="BK287" s="18">
        <f t="shared" si="499"/>
        <v>7.0638259858839092</v>
      </c>
      <c r="BL287" s="18">
        <f t="shared" si="500"/>
        <v>1.3257916873191415</v>
      </c>
      <c r="BM287" s="18">
        <f>IF(ISNUMBER(BK287),BM286+BK287*0.5,IF(ISNUMBER(BK488),0,""))</f>
        <v>908.29312228464687</v>
      </c>
      <c r="BN287" s="18">
        <f>IF(ISNUMBER(BL287),BN286+BL287*0.5,IF(ISNUMBER(BL488),0,""))</f>
        <v>1019.2421345830244</v>
      </c>
      <c r="BO287" s="18">
        <f>IF(ISNUMBER(BM287), BM287*COS(RADIANS(-$C287+Графики!$B$3))+BN287*SIN(RADIANS(-$C287+Графики!$B$3)),"")</f>
        <v>908.29312228464687</v>
      </c>
      <c r="BP287" s="19">
        <f>IF(ISNUMBER(BM287), BM287*COS(RADIANS(-$C287+Графики!$B$5))+BN287*SIN(RADIANS(-$C287+Графики!$B$5)),"")</f>
        <v>1019.2421345830244</v>
      </c>
      <c r="BQ287" s="24">
        <v>-0.4362995391638117</v>
      </c>
      <c r="BR287" s="25">
        <v>0.38056420888520748</v>
      </c>
      <c r="BS287" s="25">
        <v>-0.21921132269407989</v>
      </c>
      <c r="BT287" s="25">
        <v>0.14211209822959395</v>
      </c>
      <c r="BU287" s="18">
        <f t="shared" si="501"/>
        <v>7.1284205993920704</v>
      </c>
      <c r="BV287" s="18">
        <f t="shared" si="502"/>
        <v>3.1531364549316274</v>
      </c>
      <c r="BW287" s="18">
        <f>IF(ISNUMBER(BU287),BW286+BU287*0.5,IF(ISNUMBER(BU488),0,""))</f>
        <v>913.67841976487614</v>
      </c>
      <c r="BX287" s="18">
        <f>IF(ISNUMBER(BV287),BX286+BV287*0.5,IF(ISNUMBER(BV488),0,""))</f>
        <v>1035.1262864676919</v>
      </c>
      <c r="BY287" s="18">
        <f>IF(ISNUMBER(BW287), BW287*COS(RADIANS(-$C287+Графики!$B$3))+BX287*SIN(RADIANS(-$C287+Графики!$B$3)),"")</f>
        <v>913.67841976487614</v>
      </c>
      <c r="BZ287" s="19">
        <f>IF(ISNUMBER(BW287), BW287*COS(RADIANS(-$C287+Графики!$B$5))+BX287*SIN(RADIANS(-$C287+Графики!$B$5)),"")</f>
        <v>1035.1262864676919</v>
      </c>
      <c r="CA287" s="29">
        <v>-0.45999908160869196</v>
      </c>
      <c r="CB287" s="25">
        <v>0.48097462259390655</v>
      </c>
      <c r="CC287" s="25">
        <v>-0.2103770947047689</v>
      </c>
      <c r="CD287" s="25">
        <v>7.4837074362680028E-2</v>
      </c>
      <c r="CE287" s="18">
        <f t="shared" si="503"/>
        <v>8.2114523734776839</v>
      </c>
      <c r="CF287" s="18">
        <f t="shared" si="504"/>
        <v>2.4889605919555824</v>
      </c>
      <c r="CG287" s="18">
        <f>IF(ISNUMBER(CE287),CG286+CE287*0.5,IF(ISNUMBER(CE488),0,""))</f>
        <v>920.33014147393681</v>
      </c>
      <c r="CH287" s="18">
        <f>IF(ISNUMBER(CF287),CH286+CF287*0.5,IF(ISNUMBER(CF488),0,""))</f>
        <v>1042.8492886971744</v>
      </c>
      <c r="CI287" s="18">
        <f>IF(ISNUMBER(CG287), CG287*COS(RADIANS(-$C287+Графики!$B$3))+CH287*SIN(RADIANS(-$C287+Графики!$B$3)),"")</f>
        <v>920.33014147393681</v>
      </c>
      <c r="CJ287" s="19">
        <f>IF(ISNUMBER(CG287), CG287*COS(RADIANS(-$C287+Графики!$B$5))+CH287*SIN(RADIANS(-$C287+Графики!$B$5)),"")</f>
        <v>1042.8492886971744</v>
      </c>
      <c r="CK287" s="24">
        <v>-0.39959876800736083</v>
      </c>
      <c r="CL287" s="25">
        <v>0.34013011762799283</v>
      </c>
      <c r="CM287" s="25">
        <v>-0.14674712335146545</v>
      </c>
      <c r="CN287" s="25">
        <v>0.17934977609444644</v>
      </c>
      <c r="CO287" s="18">
        <f t="shared" si="505"/>
        <v>6.4553074792014504</v>
      </c>
      <c r="CP287" s="18">
        <f t="shared" si="506"/>
        <v>2.8457284470583772</v>
      </c>
      <c r="CQ287" s="18">
        <f>IF(ISNUMBER(CO287),CQ286+CO287*0.5,IF(ISNUMBER(CO488),0,""))</f>
        <v>912.10134697794513</v>
      </c>
      <c r="CR287" s="18">
        <f>IF(ISNUMBER(CP287),CR286+CP287*0.5,IF(ISNUMBER(CP488),0,""))</f>
        <v>1039.7839183834765</v>
      </c>
      <c r="CS287" s="18">
        <f>IF(ISNUMBER(CQ287), CQ287*COS(RADIANS(-$C287+Графики!$B$3))+CR287*SIN(RADIANS(-$C287+Графики!$B$3)),"")</f>
        <v>912.10134697794513</v>
      </c>
      <c r="CT287" s="19">
        <f>IF(ISNUMBER(CQ287), CQ287*COS(RADIANS(-$C287+Графики!$B$5))+CR287*SIN(RADIANS(-$C287+Графики!$B$5)),"")</f>
        <v>1039.7839183834765</v>
      </c>
      <c r="CU287" s="24">
        <v>-0.39287259925175488</v>
      </c>
      <c r="CV287" s="25">
        <v>0.32697881390433814</v>
      </c>
      <c r="CW287" s="25">
        <v>-0.19007717287437312</v>
      </c>
      <c r="CX287" s="25">
        <v>5.4070312900156375E-2</v>
      </c>
      <c r="CY287" s="18">
        <f t="shared" si="507"/>
        <v>6.2818473263230619</v>
      </c>
      <c r="CZ287" s="18">
        <f t="shared" si="508"/>
        <v>2.1305871316807403</v>
      </c>
      <c r="DA287" s="18">
        <f>IF(ISNUMBER(CY287),DA286+CY287*0.5,IF(ISNUMBER(CY488),0,""))</f>
        <v>909.96046563606342</v>
      </c>
      <c r="DB287" s="18">
        <f>IF(ISNUMBER(CZ287),DB286+CZ287*0.5,IF(ISNUMBER(CZ488),0,""))</f>
        <v>1039.065585193154</v>
      </c>
      <c r="DC287" s="18">
        <f>IF(ISNUMBER(DA287), DA287*COS(RADIANS(-$C287+Графики!$B$3))+DB287*SIN(RADIANS(-$C287+Графики!$B$3)),"")</f>
        <v>909.96046563606342</v>
      </c>
      <c r="DD287" s="19">
        <f>IF(ISNUMBER(DA287), DA287*COS(RADIANS(-$C287+Графики!$B$5))+DB287*SIN(RADIANS(-$C287+Графики!$B$5)),"")</f>
        <v>1039.065585193154</v>
      </c>
      <c r="DE287" s="24">
        <v>-0.42436570834231935</v>
      </c>
      <c r="DF287" s="25">
        <v>0.49232201167908107</v>
      </c>
      <c r="DG287" s="25">
        <v>-8.7349228975116155E-2</v>
      </c>
      <c r="DH287" s="25">
        <v>0.11302339883399196</v>
      </c>
      <c r="DI287" s="18">
        <f t="shared" si="509"/>
        <v>7.9995241429229154</v>
      </c>
      <c r="DJ287" s="18">
        <f t="shared" si="510"/>
        <v>1.7485801520130304</v>
      </c>
      <c r="DK287" s="18">
        <f>IF(ISNUMBER(DI287),DK286+DI287*0.5,IF(ISNUMBER(DI488),0,""))</f>
        <v>902.51788878401965</v>
      </c>
      <c r="DL287" s="18">
        <f>IF(ISNUMBER(DJ287),DL286+DJ287*0.5,IF(ISNUMBER(DJ488),0,""))</f>
        <v>1037.5899578051133</v>
      </c>
      <c r="DM287" s="18">
        <f>IF(ISNUMBER(DK287), DK287*COS(RADIANS(-$C287+Графики!$B$3))+DL287*SIN(RADIANS(-$C287+Графики!$B$3)),"")</f>
        <v>902.51788878401965</v>
      </c>
      <c r="DN287" s="19">
        <f>IF(ISNUMBER(DK287), DK287*COS(RADIANS(-$C287+Графики!$B$5))+DL287*SIN(RADIANS(-$C287+Графики!$B$5)),"")</f>
        <v>1037.5899578051133</v>
      </c>
      <c r="DO287" s="24">
        <v>-0.33319137686786038</v>
      </c>
      <c r="DP287" s="25">
        <v>0.41676953016410512</v>
      </c>
      <c r="DQ287" s="25">
        <v>-0.20673387868003645</v>
      </c>
      <c r="DR287" s="25">
        <v>1.897814823056683E-2</v>
      </c>
      <c r="DS287" s="18">
        <f t="shared" si="511"/>
        <v>6.5445968241550645</v>
      </c>
      <c r="DT287" s="18">
        <f t="shared" si="512"/>
        <v>1.9697077418060069</v>
      </c>
      <c r="DU287" s="18">
        <f>IF(ISNUMBER(DS287),DU286+DS287*0.5,IF(ISNUMBER(DS488),0,""))</f>
        <v>919.02516212670685</v>
      </c>
      <c r="DV287" s="18">
        <f>IF(ISNUMBER(DT287),DV286+DT287*0.5,IF(ISNUMBER(DT488),0,""))</f>
        <v>1035.2990802788818</v>
      </c>
      <c r="DW287" s="18">
        <f>IF(ISNUMBER(DU287), DU287*COS(RADIANS(-$C287+Графики!$B$3))+DV287*SIN(RADIANS(-$C287+Графики!$B$3)),"")</f>
        <v>919.02516212670685</v>
      </c>
      <c r="DX287" s="19">
        <f>IF(ISNUMBER(DU287), DU287*COS(RADIANS(-$C287+Графики!$B$5))+DV287*SIN(RADIANS(-$C287+Графики!$B$5)),"")</f>
        <v>1035.2990802788818</v>
      </c>
      <c r="DY287" s="24">
        <v>-0.37356930946930889</v>
      </c>
      <c r="DZ287" s="25">
        <v>0.47353558371995563</v>
      </c>
      <c r="EA287" s="25">
        <v>-4.0585251386710958E-2</v>
      </c>
      <c r="EB287" s="25">
        <v>0.18011171221760011</v>
      </c>
      <c r="EC287" s="18">
        <f t="shared" si="513"/>
        <v>7.392317419095515</v>
      </c>
      <c r="ED287" s="18">
        <f t="shared" si="514"/>
        <v>1.9259431413863315</v>
      </c>
      <c r="EE287" s="18">
        <f>IF(ISNUMBER(EC287),EE286+EC287*0.5,IF(ISNUMBER(EC488),0,""))</f>
        <v>907.07416026144244</v>
      </c>
      <c r="EF287" s="18">
        <f>IF(ISNUMBER(ED287),EF286+ED287*0.5,IF(ISNUMBER(ED488),0,""))</f>
        <v>1031.2624571657918</v>
      </c>
      <c r="EG287" s="18">
        <f>IF(ISNUMBER(EE287), EE287*COS(RADIANS(-$C287+Графики!$B$3))+EF287*SIN(RADIANS(-$C287+Графики!$B$3)),"")</f>
        <v>907.07416026144244</v>
      </c>
      <c r="EH287" s="19">
        <f>IF(ISNUMBER(EE287), EE287*COS(RADIANS(-$C287+Графики!$B$5))+EF287*SIN(RADIANS(-$C287+Графики!$B$5)),"")</f>
        <v>1031.2624571657918</v>
      </c>
      <c r="EI287" s="24">
        <v>-0.45516934978660784</v>
      </c>
      <c r="EJ287" s="25">
        <v>0.4884955192786733</v>
      </c>
      <c r="EK287" s="25">
        <v>-0.16130702070946906</v>
      </c>
      <c r="EL287" s="25">
        <v>4.7065643258935613E-2</v>
      </c>
      <c r="EM287" s="18">
        <f t="shared" si="515"/>
        <v>8.2349364232141742</v>
      </c>
      <c r="EN287" s="18">
        <f t="shared" si="516"/>
        <v>1.8183935265956768</v>
      </c>
      <c r="EO287" s="18">
        <f>IF(ISNUMBER(EM287),EO286+EM287*0.5,IF(ISNUMBER(EM488),0,""))</f>
        <v>910.9519677611072</v>
      </c>
      <c r="EP287" s="18">
        <f>IF(ISNUMBER(EN287),EP286+EN287*0.5,IF(ISNUMBER(EN488),0,""))</f>
        <v>1037.0040326343237</v>
      </c>
      <c r="EQ287" s="18">
        <f>IF(ISNUMBER(EO287), EO287*COS(RADIANS(-$C287+Графики!$B$3))+EP287*SIN(RADIANS(-$C287+Графики!$B$3)),"")</f>
        <v>910.9519677611072</v>
      </c>
      <c r="ER287" s="19">
        <f>IF(ISNUMBER(EO287), EO287*COS(RADIANS(-$C287+Графики!$B$5))+EP287*SIN(RADIANS(-$C287+Графики!$B$5)),"")</f>
        <v>1037.0040326343237</v>
      </c>
      <c r="ES287" s="24">
        <v>-0.34451830260154398</v>
      </c>
      <c r="ET287" s="25">
        <v>0.39318174513711979</v>
      </c>
      <c r="EU287" s="25">
        <v>-0.17712649570551262</v>
      </c>
      <c r="EV287" s="25">
        <v>0.18559969688997199</v>
      </c>
      <c r="EW287" s="18">
        <f t="shared" si="517"/>
        <v>6.4376028964426748</v>
      </c>
      <c r="EX287" s="18">
        <f t="shared" si="518"/>
        <v>3.1653778860042099</v>
      </c>
      <c r="EY287" s="18">
        <f>IF(ISNUMBER(EW287),EY286+EW287*0.5,IF(ISNUMBER(EW488),0,""))</f>
        <v>897.13777106294469</v>
      </c>
      <c r="EZ287" s="18">
        <f>IF(ISNUMBER(EX287),EZ286+EX287*0.5,IF(ISNUMBER(EX488),0,""))</f>
        <v>1036.3151620731742</v>
      </c>
      <c r="FA287" s="18">
        <f>IF(ISNUMBER(EY287), EY287*COS(RADIANS(-$C287+Графики!$B$3))+EZ287*SIN(RADIANS(-$C287+Графики!$B$3)),"")</f>
        <v>897.13777106294469</v>
      </c>
      <c r="FB287" s="19">
        <f>IF(ISNUMBER(EY287), EY287*COS(RADIANS(-$C287+Графики!$B$5))+EZ287*SIN(RADIANS(-$C287+Графики!$B$5)),"")</f>
        <v>1036.3151620731742</v>
      </c>
      <c r="FC287" s="24">
        <v>-0.35432490684454387</v>
      </c>
      <c r="FD287" s="25">
        <v>0.35038720034456783</v>
      </c>
      <c r="FE287" s="25">
        <v>-0.22473594231975327</v>
      </c>
      <c r="FF287" s="25">
        <v>5.8042325644691112E-2</v>
      </c>
      <c r="FG287" s="18">
        <f t="shared" si="519"/>
        <v>6.1497345108569057</v>
      </c>
      <c r="FH287" s="18">
        <f t="shared" si="520"/>
        <v>2.4677034099882702</v>
      </c>
      <c r="FI287" s="18">
        <f>IF(ISNUMBER(FG287),FI286+FG287*0.5,IF(ISNUMBER(FG488),0,""))</f>
        <v>907.03067570279177</v>
      </c>
      <c r="FJ287" s="18">
        <f>IF(ISNUMBER(FH287),FJ286+FH287*0.5,IF(ISNUMBER(FH488),0,""))</f>
        <v>1036.6906977795477</v>
      </c>
      <c r="FK287" s="18">
        <f>IF(ISNUMBER(FI287), FI287*COS(RADIANS(-$C287+Графики!$B$3))+FJ287*SIN(RADIANS(-$C287+Графики!$B$3)),"")</f>
        <v>907.03067570279177</v>
      </c>
      <c r="FL287" s="19">
        <f>IF(ISNUMBER(FI287), FI287*COS(RADIANS(-$C287+Графики!$B$5))+FJ287*SIN(RADIANS(-$C287+Графики!$B$5)),"")</f>
        <v>1036.6906977795477</v>
      </c>
      <c r="FM287" s="24">
        <v>-0.33200126833818766</v>
      </c>
      <c r="FN287" s="25">
        <v>0.49396235581780557</v>
      </c>
      <c r="FO287" s="25">
        <v>-0.15906099867761594</v>
      </c>
      <c r="FP287" s="25">
        <v>6.4695417940186573E-2</v>
      </c>
      <c r="FQ287" s="18">
        <f t="shared" si="521"/>
        <v>7.2078299589810584</v>
      </c>
      <c r="FR287" s="18">
        <f t="shared" si="522"/>
        <v>1.9526418553781395</v>
      </c>
      <c r="FS287" s="18">
        <f>IF(ISNUMBER(FQ287),FS286+FQ287*0.5,IF(ISNUMBER(FQ488),0,""))</f>
        <v>916.68416207878715</v>
      </c>
      <c r="FT287" s="18">
        <f>IF(ISNUMBER(FR287),FT286+FR287*0.5,IF(ISNUMBER(FR488),0,""))</f>
        <v>1031.0599079304566</v>
      </c>
      <c r="FU287" s="18">
        <f>IF(ISNUMBER(FS287), FS287*COS(RADIANS(-$C287+Графики!$B$3))+FT287*SIN(RADIANS(-$C287+Графики!$B$3)),"")</f>
        <v>916.68416207878715</v>
      </c>
      <c r="FV287" s="19">
        <f>IF(ISNUMBER(FS287), FS287*COS(RADIANS(-$C287+Графики!$B$5))+FT287*SIN(RADIANS(-$C287+Графики!$B$5)),"")</f>
        <v>1031.0599079304566</v>
      </c>
      <c r="FW287" s="24">
        <v>-0.47653980164919707</v>
      </c>
      <c r="FX287" s="25">
        <v>0.38028078715983626</v>
      </c>
      <c r="FY287" s="25">
        <v>-0.19201791307575172</v>
      </c>
      <c r="FZ287" s="25">
        <v>0.19381343033296231</v>
      </c>
      <c r="GA287" s="18">
        <f t="shared" si="523"/>
        <v>7.4771005146277965</v>
      </c>
      <c r="GB287" s="18">
        <f t="shared" si="524"/>
        <v>3.367007288091747</v>
      </c>
      <c r="GC287" s="18">
        <f>IF(ISNUMBER(GA287),GC286+GA287*0.5,IF(ISNUMBER(GA488),0,""))</f>
        <v>917.59837142191623</v>
      </c>
      <c r="GD287" s="18">
        <f>IF(ISNUMBER(GB287),GD286+GB287*0.5,IF(ISNUMBER(GB488),0,""))</f>
        <v>1019.8445120818521</v>
      </c>
      <c r="GE287" s="18">
        <f>IF(ISNUMBER(GC287), GC287*COS(RADIANS(-$C287+Графики!$B$3))+GD287*SIN(RADIANS(-$C287+Графики!$B$3)),"")</f>
        <v>917.59837142191623</v>
      </c>
      <c r="GF287" s="19">
        <f>IF(ISNUMBER(GC287), GC287*COS(RADIANS(-$C287+Графики!$B$5))+GD287*SIN(RADIANS(-$C287+Графики!$B$5)),"")</f>
        <v>1019.8445120818521</v>
      </c>
      <c r="GG287" s="24">
        <v>-0.52203482330671336</v>
      </c>
      <c r="GH287" s="25">
        <v>0.46418982504533157</v>
      </c>
      <c r="GI287" s="25">
        <v>-0.1652893188784485</v>
      </c>
      <c r="GJ287" s="25">
        <v>9.1469459256359437E-2</v>
      </c>
      <c r="GK287" s="18">
        <f t="shared" si="525"/>
        <v>8.6063273919993826</v>
      </c>
      <c r="GL287" s="18">
        <f t="shared" si="526"/>
        <v>2.2406411560744504</v>
      </c>
      <c r="GM287" s="18">
        <f>IF(ISNUMBER(GK287),GM286+GK287*0.5,IF(ISNUMBER(GK488),0,""))</f>
        <v>915.68250413614567</v>
      </c>
      <c r="GN287" s="18">
        <f>IF(ISNUMBER(GL287),GN286+GL287*0.5,IF(ISNUMBER(GL488),0,""))</f>
        <v>1034.8292541506637</v>
      </c>
      <c r="GO287" s="18">
        <f>IF(ISNUMBER(GM287), GM287*COS(RADIANS(-$C287+Графики!$B$3))+GN287*SIN(RADIANS(-$C287+Графики!$B$3)),"")</f>
        <v>915.68250413614567</v>
      </c>
      <c r="GP287" s="19">
        <f>IF(ISNUMBER(GM287), GM287*COS(RADIANS(-$C287+Графики!$B$5))+GN287*SIN(RADIANS(-$C287+Графики!$B$5)),"")</f>
        <v>1034.8292541506637</v>
      </c>
      <c r="GQ287" s="24">
        <v>-0.32973348413823611</v>
      </c>
      <c r="GR287" s="25">
        <v>0.34107751119576701</v>
      </c>
      <c r="GS287" s="25">
        <v>-5.0583824264359728E-2</v>
      </c>
      <c r="GT287" s="25">
        <v>0.19471390537663921</v>
      </c>
      <c r="GU287" s="18">
        <f t="shared" si="527"/>
        <v>5.853896829402208</v>
      </c>
      <c r="GV287" s="18">
        <f t="shared" si="528"/>
        <v>2.1406248801258538</v>
      </c>
      <c r="GW287" s="18">
        <f>IF(ISNUMBER(GU287),GW286+GU287*0.5,IF(ISNUMBER(GU488),0,""))</f>
        <v>908.81403603261265</v>
      </c>
      <c r="GX287" s="18">
        <f>IF(ISNUMBER(GV287),GX286+GV287*0.5,IF(ISNUMBER(GV488),0,""))</f>
        <v>1036.9217190998595</v>
      </c>
      <c r="GY287" s="18">
        <f>IF(ISNUMBER(GW287), GW287*COS(RADIANS(-$C287+Графики!$B$3))+GX287*SIN(RADIANS(-$C287+Графики!$B$3)),"")</f>
        <v>908.81403603261265</v>
      </c>
      <c r="GZ287" s="19">
        <f>IF(ISNUMBER(GW287), GW287*COS(RADIANS(-$C287+Графики!$B$5))+GX287*SIN(RADIANS(-$C287+Графики!$B$5)),"")</f>
        <v>1036.9217190998595</v>
      </c>
      <c r="HA287" s="24">
        <v>-0.36197563378758613</v>
      </c>
      <c r="HB287" s="25">
        <v>0.36203655555118541</v>
      </c>
      <c r="HC287" s="25">
        <v>-0.12889347679764646</v>
      </c>
      <c r="HD287" s="25">
        <v>0.12027763676235256</v>
      </c>
      <c r="HE287" s="18">
        <f t="shared" si="529"/>
        <v>6.3181562276622136</v>
      </c>
      <c r="HF287" s="18">
        <f t="shared" si="530"/>
        <v>2.1744264527423889</v>
      </c>
      <c r="HG287" s="18">
        <f>IF(ISNUMBER(HE287),HG286+HE287*0.5,IF(ISNUMBER(HE488),0,""))</f>
        <v>914.28407435502129</v>
      </c>
      <c r="HH287" s="18">
        <f>IF(ISNUMBER(HF287),HH286+HF287*0.5,IF(ISNUMBER(HF488),0,""))</f>
        <v>1027.1865112361838</v>
      </c>
      <c r="HI287" s="18">
        <f>IF(ISNUMBER(HG287), HG287*COS(RADIANS(-$C287+Графики!$B$3))+HH287*SIN(RADIANS(-$C287+Графики!$B$3)),"")</f>
        <v>914.28407435502129</v>
      </c>
      <c r="HJ287" s="19">
        <f>IF(ISNUMBER(HG287), HG287*COS(RADIANS(-$C287+Графики!$B$5))+HH287*SIN(RADIANS(-$C287+Графики!$B$5)),"")</f>
        <v>1027.1865112361838</v>
      </c>
      <c r="HK287" s="24">
        <v>-0.44030564742894451</v>
      </c>
      <c r="HL287" s="25">
        <v>0.4846209446056865</v>
      </c>
      <c r="HM287" s="25">
        <v>-0.14678454419425765</v>
      </c>
      <c r="HN287" s="25">
        <v>0.11384807313612352</v>
      </c>
      <c r="HO287" s="18">
        <f t="shared" si="531"/>
        <v>8.0714195433355176</v>
      </c>
      <c r="HP287" s="18">
        <f t="shared" si="532"/>
        <v>2.2744466942552517</v>
      </c>
      <c r="HQ287" s="18">
        <f>IF(ISNUMBER(HO287),HQ286+HO287*0.5,IF(ISNUMBER(HO488),0,""))</f>
        <v>911.64301646385616</v>
      </c>
      <c r="HR287" s="18">
        <f>IF(ISNUMBER(HP287),HR286+HP287*0.5,IF(ISNUMBER(HP488),0,""))</f>
        <v>1045.1236686097604</v>
      </c>
      <c r="HS287" s="18">
        <f>IF(ISNUMBER(HQ287), HQ287*COS(RADIANS(-$C287+Графики!$B$3))+HR287*SIN(RADIANS(-$C287+Графики!$B$3)),"")</f>
        <v>911.64301646385616</v>
      </c>
      <c r="HT287" s="19">
        <f>IF(ISNUMBER(HQ287), HQ287*COS(RADIANS(-$C287+Графики!$B$5))+HR287*SIN(RADIANS(-$C287+Графики!$B$5)),"")</f>
        <v>1045.1236686097604</v>
      </c>
      <c r="HU287" s="24">
        <v>-0.52086328182525132</v>
      </c>
      <c r="HV287" s="25">
        <v>0.34693755469265586</v>
      </c>
      <c r="HW287" s="25">
        <v>-0.14230589000628333</v>
      </c>
      <c r="HX287" s="25">
        <v>0.18271670631686734</v>
      </c>
      <c r="HY287" s="18">
        <f t="shared" si="533"/>
        <v>7.5729185391934859</v>
      </c>
      <c r="HZ287" s="18">
        <f t="shared" si="534"/>
        <v>2.8363534215656432</v>
      </c>
      <c r="IA287" s="18">
        <f>IF(ISNUMBER(HY287),IA286+HY287*0.5,IF(ISNUMBER(HY488),0,""))</f>
        <v>911.07130574344785</v>
      </c>
      <c r="IB287" s="18">
        <f>IF(ISNUMBER(HZ287),IB286+HZ287*0.5,IF(ISNUMBER(HZ488),0,""))</f>
        <v>1023.3409395616754</v>
      </c>
      <c r="IC287" s="18">
        <f>IF(ISNUMBER(IA287), IA287*COS(RADIANS(-$C287+Графики!$B$3))+IB287*SIN(RADIANS(-$C287+Графики!$B$3)),"")</f>
        <v>911.07130574344785</v>
      </c>
      <c r="ID287" s="19">
        <f>IF(ISNUMBER(IA287), IA287*COS(RADIANS(-$C287+Графики!$B$5))+IB287*SIN(RADIANS(-$C287+Графики!$B$5)),"")</f>
        <v>1023.3409395616754</v>
      </c>
      <c r="IE287" s="24">
        <v>-0.43018692297156502</v>
      </c>
      <c r="IF287" s="25">
        <v>0.4881554015650218</v>
      </c>
      <c r="IG287" s="25">
        <v>-5.6546714429940165E-2</v>
      </c>
      <c r="IH287" s="25">
        <v>0.13611355448176718</v>
      </c>
      <c r="II287" s="18">
        <f t="shared" si="535"/>
        <v>8.0139628283875197</v>
      </c>
      <c r="IJ287" s="18">
        <f t="shared" si="536"/>
        <v>1.6812772230666875</v>
      </c>
      <c r="IK287" s="18">
        <f>IF(ISNUMBER(II287),IK286+II287*0.5,IF(ISNUMBER(II488),0,""))</f>
        <v>907.34090345664129</v>
      </c>
      <c r="IL287" s="18">
        <f>IF(ISNUMBER(IJ287),IL286+IJ287*0.5,IF(ISNUMBER(IJ488),0,""))</f>
        <v>1027.5507777145419</v>
      </c>
      <c r="IM287" s="18">
        <f>IF(ISNUMBER(IK287), IK287*COS(RADIANS(-$C287+Графики!$B$3))+IL287*SIN(RADIANS(-$C287+Графики!$B$3)),"")</f>
        <v>907.34090345664129</v>
      </c>
      <c r="IN287" s="19">
        <f>IF(ISNUMBER(IK287), IK287*COS(RADIANS(-$C287+Графики!$B$5))+IL287*SIN(RADIANS(-$C287+Графики!$B$5)),"")</f>
        <v>1027.5507777145419</v>
      </c>
      <c r="IO287" s="24">
        <v>-0.42608410490458726</v>
      </c>
      <c r="IP287" s="25">
        <v>0.42444267363141275</v>
      </c>
      <c r="IQ287" s="25">
        <v>-4.9460823214495769E-2</v>
      </c>
      <c r="IR287" s="25">
        <v>2.6735661844386055E-2</v>
      </c>
      <c r="IS287" s="18">
        <f t="shared" si="537"/>
        <v>7.4221781828337958</v>
      </c>
      <c r="IT287" s="18">
        <f t="shared" si="538"/>
        <v>0.66493972236212295</v>
      </c>
      <c r="IU287" s="18">
        <f>IF(ISNUMBER(IS287),IU286+IS287*0.5,IF(ISNUMBER(IS488),0,""))</f>
        <v>902.71270085164269</v>
      </c>
      <c r="IV287" s="18">
        <f>IF(ISNUMBER(IT287),IV286+IT287*0.5,IF(ISNUMBER(IT488),0,""))</f>
        <v>1033.7226235687058</v>
      </c>
      <c r="IW287" s="18">
        <f>IF(ISNUMBER(IU287), IU287*COS(RADIANS(-$C287+Графики!$B$3))+IV287*SIN(RADIANS(-$C287+Графики!$B$3)),"")</f>
        <v>902.71270085164269</v>
      </c>
      <c r="IX287" s="19">
        <f>IF(ISNUMBER(IU287), IU287*COS(RADIANS(-$C287+Графики!$B$5))+IV287*SIN(RADIANS(-$C287+Графики!$B$5)),"")</f>
        <v>1033.7226235687058</v>
      </c>
    </row>
    <row r="288" spans="1:258" s="88" customFormat="1" x14ac:dyDescent="0.25">
      <c r="A288" s="44">
        <v>288</v>
      </c>
      <c r="B288" s="50">
        <v>0</v>
      </c>
      <c r="C288" s="11">
        <f>IF(Графики!$A$7="Расчитывать с учетом закручивания скважины",B288,0)</f>
        <v>0</v>
      </c>
      <c r="D288" s="47">
        <v>142.5</v>
      </c>
      <c r="E288" s="34">
        <f>IF(ISNUMBER(INDEX($I$1:$IX$303,$A288,E$1) ),INDEX($I$1:$IX$303,$A288,E$1),0)</f>
        <v>6.2814932307740339</v>
      </c>
      <c r="F288" s="35">
        <f>IF(ISNUMBER(INDEX($I$1:$IX$303,$A288,F$1) ),INDEX($I$1:$IX$303,$A288,F$1),0)</f>
        <v>2.4884628423445889</v>
      </c>
      <c r="G288" s="35">
        <f>IF(ISNUMBER(INDEX($I$1:$IX$303,$A288,G$1) ),INDEX($I$1:$IX$303,$A288,G$1)-$G$305,0)</f>
        <v>-67.24974174247302</v>
      </c>
      <c r="H288" s="36">
        <f>IF(ISNUMBER(INDEX($I$1:$IX$303,$A288,H$1) ),INDEX($I$1:$IX$303,$A288,H$1)-$H$305,0)</f>
        <v>-113.26225433658738</v>
      </c>
      <c r="I288" s="29">
        <v>-0.45535347311716312</v>
      </c>
      <c r="J288" s="25">
        <v>0.2644573628773399</v>
      </c>
      <c r="K288" s="25">
        <v>-0.18432006713640359</v>
      </c>
      <c r="L288" s="25">
        <v>0.10083706385047864</v>
      </c>
      <c r="M288" s="18">
        <f t="shared" si="489"/>
        <v>6.2814932307740339</v>
      </c>
      <c r="N288" s="18">
        <f t="shared" si="490"/>
        <v>2.4884628423445889</v>
      </c>
      <c r="O288" s="18">
        <f>IF(ISNUMBER(M288),O287+M288*0.5,IF(ISNUMBER(M489),0,""))</f>
        <v>910.66641414694163</v>
      </c>
      <c r="P288" s="18">
        <f>IF(ISNUMBER(N288),P287+N288*0.5,IF(ISNUMBER(N489),0,""))</f>
        <v>1042.1674091474501</v>
      </c>
      <c r="Q288" s="18">
        <f>IF(ISNUMBER(O288), O288*COS(RADIANS(-$C288+Графики!$B$3))+P288*SIN(RADIANS(-$C288+Графики!$B$3)),"")</f>
        <v>910.66641414694163</v>
      </c>
      <c r="R288" s="19">
        <f>IF(ISNUMBER(O288), O288*COS(RADIANS(-$C288+Графики!$B$5))+P288*SIN(RADIANS(-$C288+Графики!$B$5)),"")</f>
        <v>1042.1674091474501</v>
      </c>
      <c r="S288" s="29">
        <v>-0.32895534530294634</v>
      </c>
      <c r="T288" s="25">
        <v>0.43886892440466785</v>
      </c>
      <c r="U288" s="25">
        <v>-0.20335623755975918</v>
      </c>
      <c r="V288" s="25">
        <v>-2.9932089210642013E-2</v>
      </c>
      <c r="W288" s="18">
        <f t="shared" si="491"/>
        <v>6.7004806525907412</v>
      </c>
      <c r="X288" s="18">
        <f t="shared" si="492"/>
        <v>1.5134106178567657</v>
      </c>
      <c r="Y288" s="18">
        <f>IF(ISNUMBER(W288),Y287+W288*0.5,IF(ISNUMBER(W489),0,""))</f>
        <v>913.76553026200293</v>
      </c>
      <c r="Z288" s="18">
        <f>IF(ISNUMBER(X288),Z287+X288*0.5,IF(ISNUMBER(X489),0,""))</f>
        <v>1042.353631971604</v>
      </c>
      <c r="AA288" s="18">
        <f>IF(ISNUMBER(Y288), Y288*COS(RADIANS(-$C288+Графики!$B$3))+Z288*SIN(RADIANS(-$C288+Графики!$B$3)),"")</f>
        <v>913.76553026200293</v>
      </c>
      <c r="AB288" s="18">
        <f>IF(ISNUMBER(Y288), Y288*COS(RADIANS(-$C288+Графики!$B$5))+Z288*SIN(RADIANS(-$C288+Графики!$B$5)),"")</f>
        <v>1042.353631971604</v>
      </c>
      <c r="AC288" s="24">
        <v>-0.41071983784529309</v>
      </c>
      <c r="AD288" s="25">
        <v>0.2844128104033069</v>
      </c>
      <c r="AE288" s="25">
        <v>-0.15721084421460227</v>
      </c>
      <c r="AF288" s="25">
        <v>3.9588860874469112E-2</v>
      </c>
      <c r="AG288" s="18">
        <f t="shared" si="493"/>
        <v>6.0661395207238566</v>
      </c>
      <c r="AH288" s="18">
        <f t="shared" si="494"/>
        <v>1.7174005661425553</v>
      </c>
      <c r="AI288" s="18">
        <f>IF(ISNUMBER(AG288),AI287+AG288*0.5,IF(ISNUMBER(AG489),0,""))</f>
        <v>908.34481170717197</v>
      </c>
      <c r="AJ288" s="18">
        <f>IF(ISNUMBER(AH288),AJ287+AH288*0.5,IF(ISNUMBER(AH489),0,""))</f>
        <v>1039.3571899687236</v>
      </c>
      <c r="AK288" s="18">
        <f>IF(ISNUMBER(AI288), AI288*COS(RADIANS(-$C288+Графики!$B$3))+AJ288*SIN(RADIANS(-$C288+Графики!$B$3)),"")</f>
        <v>908.34481170717197</v>
      </c>
      <c r="AL288" s="19">
        <f>IF(ISNUMBER(AI288), AI288*COS(RADIANS(-$C288+Графики!$B$5))+AJ288*SIN(RADIANS(-$C288+Графики!$B$5)),"")</f>
        <v>1039.3571899687236</v>
      </c>
      <c r="AM288" s="24">
        <v>-0.48407586182343554</v>
      </c>
      <c r="AN288" s="25">
        <v>0.26991525974257435</v>
      </c>
      <c r="AO288" s="25">
        <v>-0.16784155696306918</v>
      </c>
      <c r="AP288" s="25">
        <v>6.8587381563794014E-2</v>
      </c>
      <c r="AQ288" s="18">
        <f t="shared" si="495"/>
        <v>6.5797663234807144</v>
      </c>
      <c r="AR288" s="18">
        <f t="shared" si="496"/>
        <v>2.0632302483076859</v>
      </c>
      <c r="AS288" s="18">
        <f>IF(ISNUMBER(AQ288),AS287+AQ288*0.5,IF(ISNUMBER(AQ489),0,""))</f>
        <v>904.2445602474337</v>
      </c>
      <c r="AT288" s="18">
        <f>IF(ISNUMBER(AR288),AT287+AR288*0.5,IF(ISNUMBER(AR489),0,""))</f>
        <v>1030.4607023029757</v>
      </c>
      <c r="AU288" s="18">
        <f>IF(ISNUMBER(AS288), AS288*COS(RADIANS(-$C288+Графики!$B$3))+AT288*SIN(RADIANS(-$C288+Графики!$B$3)),"")</f>
        <v>904.2445602474337</v>
      </c>
      <c r="AV288" s="19">
        <f>IF(ISNUMBER(AS288), AS288*COS(RADIANS(-$C288+Графики!$B$5))+AT288*SIN(RADIANS(-$C288+Графики!$B$5)),"")</f>
        <v>1030.4607023029757</v>
      </c>
      <c r="AW288" s="24">
        <v>-0.41523316382976672</v>
      </c>
      <c r="AX288" s="25">
        <v>0.31790277040648085</v>
      </c>
      <c r="AY288" s="25">
        <v>-0.15417579117644115</v>
      </c>
      <c r="AZ288" s="25">
        <v>-5.728687753389182E-2</v>
      </c>
      <c r="BA288" s="18">
        <f t="shared" si="497"/>
        <v>6.3977743126492035</v>
      </c>
      <c r="BB288" s="18">
        <f t="shared" si="498"/>
        <v>0.84551517512887964</v>
      </c>
      <c r="BC288" s="18">
        <f>IF(ISNUMBER(BA288),BC287+BA288*0.5,IF(ISNUMBER(BA489),0,""))</f>
        <v>903.28606186934621</v>
      </c>
      <c r="BD288" s="18">
        <f>IF(ISNUMBER(BB288),BD287+BB288*0.5,IF(ISNUMBER(BB489),0,""))</f>
        <v>1032.9828219419228</v>
      </c>
      <c r="BE288" s="18">
        <f>IF(ISNUMBER(BC288), BC288*COS(RADIANS(-$C288+Графики!$B$3))+BD288*SIN(RADIANS(-$C288+Графики!$B$3)),"")</f>
        <v>903.28606186934621</v>
      </c>
      <c r="BF288" s="19">
        <f>IF(ISNUMBER(BC288), BC288*COS(RADIANS(-$C288+Графики!$B$5))+BD288*SIN(RADIANS(-$C288+Графики!$B$5)),"")</f>
        <v>1032.9828219419228</v>
      </c>
      <c r="BG288" s="24">
        <v>-0.48790015514483065</v>
      </c>
      <c r="BH288" s="25">
        <v>0.29856713742858632</v>
      </c>
      <c r="BI288" s="25">
        <v>-0.21790824965670094</v>
      </c>
      <c r="BJ288" s="25">
        <v>1.0520131479818423E-2</v>
      </c>
      <c r="BK288" s="18">
        <f t="shared" si="499"/>
        <v>6.8631679767981346</v>
      </c>
      <c r="BL288" s="18">
        <f t="shared" si="500"/>
        <v>1.9934123577126259</v>
      </c>
      <c r="BM288" s="18">
        <f>IF(ISNUMBER(BK288),BM287+BK288*0.5,IF(ISNUMBER(BK489),0,""))</f>
        <v>911.72470627304597</v>
      </c>
      <c r="BN288" s="18">
        <f>IF(ISNUMBER(BL288),BN287+BL288*0.5,IF(ISNUMBER(BL489),0,""))</f>
        <v>1020.2388407618807</v>
      </c>
      <c r="BO288" s="18">
        <f>IF(ISNUMBER(BM288), BM288*COS(RADIANS(-$C288+Графики!$B$3))+BN288*SIN(RADIANS(-$C288+Графики!$B$3)),"")</f>
        <v>911.72470627304597</v>
      </c>
      <c r="BP288" s="19">
        <f>IF(ISNUMBER(BM288), BM288*COS(RADIANS(-$C288+Графики!$B$5))+BN288*SIN(RADIANS(-$C288+Графики!$B$5)),"")</f>
        <v>1020.2388407618807</v>
      </c>
      <c r="BQ288" s="24">
        <v>-0.31324756047430402</v>
      </c>
      <c r="BR288" s="25">
        <v>0.36906777550273684</v>
      </c>
      <c r="BS288" s="25">
        <v>-0.19433001191142174</v>
      </c>
      <c r="BT288" s="25">
        <v>8.5048088700689112E-2</v>
      </c>
      <c r="BU288" s="18">
        <f t="shared" si="501"/>
        <v>5.9542893908025141</v>
      </c>
      <c r="BV288" s="18">
        <f t="shared" si="502"/>
        <v>2.4380314415428117</v>
      </c>
      <c r="BW288" s="18">
        <f>IF(ISNUMBER(BU288),BW287+BU288*0.5,IF(ISNUMBER(BU489),0,""))</f>
        <v>916.65556446027745</v>
      </c>
      <c r="BX288" s="18">
        <f>IF(ISNUMBER(BV288),BX287+BV288*0.5,IF(ISNUMBER(BV489),0,""))</f>
        <v>1036.3453021884634</v>
      </c>
      <c r="BY288" s="18">
        <f>IF(ISNUMBER(BW288), BW288*COS(RADIANS(-$C288+Графики!$B$3))+BX288*SIN(RADIANS(-$C288+Графики!$B$3)),"")</f>
        <v>916.65556446027745</v>
      </c>
      <c r="BZ288" s="19">
        <f>IF(ISNUMBER(BW288), BW288*COS(RADIANS(-$C288+Графики!$B$5))+BX288*SIN(RADIANS(-$C288+Графики!$B$5)),"")</f>
        <v>1036.3453021884634</v>
      </c>
      <c r="CA288" s="29">
        <v>-0.39140774070547046</v>
      </c>
      <c r="CB288" s="25">
        <v>0.42875357719144036</v>
      </c>
      <c r="CC288" s="25">
        <v>-7.5928697822019248E-2</v>
      </c>
      <c r="CD288" s="25">
        <v>-4.5487704063030383E-2</v>
      </c>
      <c r="CE288" s="18">
        <f t="shared" si="503"/>
        <v>7.1571965908716493</v>
      </c>
      <c r="CF288" s="18">
        <f t="shared" si="504"/>
        <v>0.26564778121229532</v>
      </c>
      <c r="CG288" s="18">
        <f>IF(ISNUMBER(CE288),CG287+CE288*0.5,IF(ISNUMBER(CE489),0,""))</f>
        <v>923.90873976937269</v>
      </c>
      <c r="CH288" s="18">
        <f>IF(ISNUMBER(CF288),CH287+CF288*0.5,IF(ISNUMBER(CF489),0,""))</f>
        <v>1042.9821125877806</v>
      </c>
      <c r="CI288" s="18">
        <f>IF(ISNUMBER(CG288), CG288*COS(RADIANS(-$C288+Графики!$B$3))+CH288*SIN(RADIANS(-$C288+Графики!$B$3)),"")</f>
        <v>923.90873976937269</v>
      </c>
      <c r="CJ288" s="19">
        <f>IF(ISNUMBER(CG288), CG288*COS(RADIANS(-$C288+Графики!$B$5))+CH288*SIN(RADIANS(-$C288+Графики!$B$5)),"")</f>
        <v>1042.9821125877806</v>
      </c>
      <c r="CK288" s="24">
        <v>-0.38553308371919104</v>
      </c>
      <c r="CL288" s="25">
        <v>0.34061535823484923</v>
      </c>
      <c r="CM288" s="25">
        <v>-0.19155177824407754</v>
      </c>
      <c r="CN288" s="25">
        <v>-3.490855305013281E-2</v>
      </c>
      <c r="CO288" s="18">
        <f t="shared" si="505"/>
        <v>6.3367981753625973</v>
      </c>
      <c r="CP288" s="18">
        <f t="shared" si="506"/>
        <v>1.3669695895670457</v>
      </c>
      <c r="CQ288" s="18">
        <f>IF(ISNUMBER(CO288),CQ287+CO288*0.5,IF(ISNUMBER(CO489),0,""))</f>
        <v>915.26974606562646</v>
      </c>
      <c r="CR288" s="18">
        <f>IF(ISNUMBER(CP288),CR287+CP288*0.5,IF(ISNUMBER(CP489),0,""))</f>
        <v>1040.4674031782599</v>
      </c>
      <c r="CS288" s="18">
        <f>IF(ISNUMBER(CQ288), CQ288*COS(RADIANS(-$C288+Графики!$B$3))+CR288*SIN(RADIANS(-$C288+Графики!$B$3)),"")</f>
        <v>915.26974606562646</v>
      </c>
      <c r="CT288" s="19">
        <f>IF(ISNUMBER(CQ288), CQ288*COS(RADIANS(-$C288+Графики!$B$5))+CR288*SIN(RADIANS(-$C288+Графики!$B$5)),"")</f>
        <v>1040.4674031782599</v>
      </c>
      <c r="CU288" s="24">
        <v>-0.4762207786249496</v>
      </c>
      <c r="CV288" s="25">
        <v>0.38387106102855639</v>
      </c>
      <c r="CW288" s="25">
        <v>-0.15631034210320408</v>
      </c>
      <c r="CX288" s="25">
        <v>-2.6906427139166092E-2</v>
      </c>
      <c r="CY288" s="18">
        <f t="shared" si="507"/>
        <v>7.5056467625230496</v>
      </c>
      <c r="CZ288" s="18">
        <f t="shared" si="508"/>
        <v>1.12926195053454</v>
      </c>
      <c r="DA288" s="18">
        <f>IF(ISNUMBER(CY288),DA287+CY288*0.5,IF(ISNUMBER(CY489),0,""))</f>
        <v>913.713289017325</v>
      </c>
      <c r="DB288" s="18">
        <f>IF(ISNUMBER(CZ288),DB287+CZ288*0.5,IF(ISNUMBER(CZ489),0,""))</f>
        <v>1039.6302161684212</v>
      </c>
      <c r="DC288" s="18">
        <f>IF(ISNUMBER(DA288), DA288*COS(RADIANS(-$C288+Графики!$B$3))+DB288*SIN(RADIANS(-$C288+Графики!$B$3)),"")</f>
        <v>913.713289017325</v>
      </c>
      <c r="DD288" s="19">
        <f>IF(ISNUMBER(DA288), DA288*COS(RADIANS(-$C288+Графики!$B$5))+DB288*SIN(RADIANS(-$C288+Графики!$B$5)),"")</f>
        <v>1039.6302161684212</v>
      </c>
      <c r="DE288" s="24">
        <v>-0.34588901427364821</v>
      </c>
      <c r="DF288" s="25">
        <v>0.27124543386505973</v>
      </c>
      <c r="DG288" s="25">
        <v>-0.13772531109567149</v>
      </c>
      <c r="DH288" s="25">
        <v>8.2607854499544775E-2</v>
      </c>
      <c r="DI288" s="18">
        <f t="shared" si="509"/>
        <v>5.3854879904265394</v>
      </c>
      <c r="DJ288" s="18">
        <f t="shared" si="510"/>
        <v>1.9227684107291412</v>
      </c>
      <c r="DK288" s="18">
        <f>IF(ISNUMBER(DI288),DK287+DI288*0.5,IF(ISNUMBER(DI489),0,""))</f>
        <v>905.21063277923292</v>
      </c>
      <c r="DL288" s="18">
        <f>IF(ISNUMBER(DJ288),DL287+DJ288*0.5,IF(ISNUMBER(DJ489),0,""))</f>
        <v>1038.5513420104778</v>
      </c>
      <c r="DM288" s="18">
        <f>IF(ISNUMBER(DK288), DK288*COS(RADIANS(-$C288+Графики!$B$3))+DL288*SIN(RADIANS(-$C288+Графики!$B$3)),"")</f>
        <v>905.21063277923292</v>
      </c>
      <c r="DN288" s="19">
        <f>IF(ISNUMBER(DK288), DK288*COS(RADIANS(-$C288+Графики!$B$5))+DL288*SIN(RADIANS(-$C288+Графики!$B$5)),"")</f>
        <v>1038.5513420104778</v>
      </c>
      <c r="DO288" s="24">
        <v>-0.36159525531750181</v>
      </c>
      <c r="DP288" s="25">
        <v>0.39699312387959451</v>
      </c>
      <c r="DQ288" s="25">
        <v>-0.13740408830170259</v>
      </c>
      <c r="DR288" s="25">
        <v>-9.22254194727197E-3</v>
      </c>
      <c r="DS288" s="18">
        <f t="shared" si="511"/>
        <v>6.6198840908432333</v>
      </c>
      <c r="DT288" s="18">
        <f t="shared" si="512"/>
        <v>1.1185947788167259</v>
      </c>
      <c r="DU288" s="18">
        <f>IF(ISNUMBER(DS288),DU287+DS288*0.5,IF(ISNUMBER(DS489),0,""))</f>
        <v>922.33510417212847</v>
      </c>
      <c r="DV288" s="18">
        <f>IF(ISNUMBER(DT288),DV287+DT288*0.5,IF(ISNUMBER(DT489),0,""))</f>
        <v>1035.8583776682901</v>
      </c>
      <c r="DW288" s="18">
        <f>IF(ISNUMBER(DU288), DU288*COS(RADIANS(-$C288+Графики!$B$3))+DV288*SIN(RADIANS(-$C288+Графики!$B$3)),"")</f>
        <v>922.33510417212847</v>
      </c>
      <c r="DX288" s="19">
        <f>IF(ISNUMBER(DU288), DU288*COS(RADIANS(-$C288+Графики!$B$5))+DV288*SIN(RADIANS(-$C288+Графики!$B$5)),"")</f>
        <v>1035.8583776682901</v>
      </c>
      <c r="DY288" s="24">
        <v>-0.44921605304462708</v>
      </c>
      <c r="DZ288" s="25">
        <v>0.26775199774104697</v>
      </c>
      <c r="EA288" s="25">
        <v>-8.2406923086902562E-2</v>
      </c>
      <c r="EB288" s="25">
        <v>2.0562551997512113E-2</v>
      </c>
      <c r="EC288" s="18">
        <f t="shared" si="513"/>
        <v>6.2566857373641493</v>
      </c>
      <c r="ED288" s="18">
        <f t="shared" si="514"/>
        <v>0.89857806371158189</v>
      </c>
      <c r="EE288" s="18">
        <f>IF(ISNUMBER(EC288),EE287+EC288*0.5,IF(ISNUMBER(EC489),0,""))</f>
        <v>910.20250313012457</v>
      </c>
      <c r="EF288" s="18">
        <f>IF(ISNUMBER(ED288),EF287+ED288*0.5,IF(ISNUMBER(ED489),0,""))</f>
        <v>1031.7117461976477</v>
      </c>
      <c r="EG288" s="18">
        <f>IF(ISNUMBER(EE288), EE288*COS(RADIANS(-$C288+Графики!$B$3))+EF288*SIN(RADIANS(-$C288+Графики!$B$3)),"")</f>
        <v>910.20250313012457</v>
      </c>
      <c r="EH288" s="19">
        <f>IF(ISNUMBER(EE288), EE288*COS(RADIANS(-$C288+Графики!$B$5))+EF288*SIN(RADIANS(-$C288+Графики!$B$5)),"")</f>
        <v>1031.7117461976477</v>
      </c>
      <c r="EI288" s="24">
        <v>-0.36584567955394653</v>
      </c>
      <c r="EJ288" s="25">
        <v>0.45169569282741084</v>
      </c>
      <c r="EK288" s="25">
        <v>-0.13415703150224764</v>
      </c>
      <c r="EL288" s="25">
        <v>-2.2449044271114785E-2</v>
      </c>
      <c r="EM288" s="18">
        <f t="shared" si="515"/>
        <v>7.1343338368683904</v>
      </c>
      <c r="EN288" s="18">
        <f t="shared" si="516"/>
        <v>0.9748359345808667</v>
      </c>
      <c r="EO288" s="18">
        <f>IF(ISNUMBER(EM288),EO287+EM288*0.5,IF(ISNUMBER(EM489),0,""))</f>
        <v>914.51913467954137</v>
      </c>
      <c r="EP288" s="18">
        <f>IF(ISNUMBER(EN288),EP287+EN288*0.5,IF(ISNUMBER(EN489),0,""))</f>
        <v>1037.4914506016141</v>
      </c>
      <c r="EQ288" s="18">
        <f>IF(ISNUMBER(EO288), EO288*COS(RADIANS(-$C288+Графики!$B$3))+EP288*SIN(RADIANS(-$C288+Графики!$B$3)),"")</f>
        <v>914.51913467954137</v>
      </c>
      <c r="ER288" s="19">
        <f>IF(ISNUMBER(EO288), EO288*COS(RADIANS(-$C288+Графики!$B$5))+EP288*SIN(RADIANS(-$C288+Графики!$B$5)),"")</f>
        <v>1037.4914506016141</v>
      </c>
      <c r="ES288" s="24">
        <v>-0.35063299798544867</v>
      </c>
      <c r="ET288" s="25">
        <v>0.38486211184638508</v>
      </c>
      <c r="EU288" s="25">
        <v>-0.17411913490976666</v>
      </c>
      <c r="EV288" s="25">
        <v>3.260181646934493E-2</v>
      </c>
      <c r="EW288" s="18">
        <f t="shared" si="517"/>
        <v>6.418361580832717</v>
      </c>
      <c r="EX288" s="18">
        <f t="shared" si="518"/>
        <v>1.803979638747593</v>
      </c>
      <c r="EY288" s="18">
        <f>IF(ISNUMBER(EW288),EY287+EW288*0.5,IF(ISNUMBER(EW489),0,""))</f>
        <v>900.34695185336102</v>
      </c>
      <c r="EZ288" s="18">
        <f>IF(ISNUMBER(EX288),EZ287+EX288*0.5,IF(ISNUMBER(EX489),0,""))</f>
        <v>1037.2171518925479</v>
      </c>
      <c r="FA288" s="18">
        <f>IF(ISNUMBER(EY288), EY288*COS(RADIANS(-$C288+Графики!$B$3))+EZ288*SIN(RADIANS(-$C288+Графики!$B$3)),"")</f>
        <v>900.34695185336102</v>
      </c>
      <c r="FB288" s="19">
        <f>IF(ISNUMBER(EY288), EY288*COS(RADIANS(-$C288+Графики!$B$5))+EZ288*SIN(RADIANS(-$C288+Графики!$B$5)),"")</f>
        <v>1037.2171518925479</v>
      </c>
      <c r="FC288" s="24">
        <v>-0.46129032497165345</v>
      </c>
      <c r="FD288" s="25">
        <v>0.39380048070975071</v>
      </c>
      <c r="FE288" s="25">
        <v>-0.18816453279162484</v>
      </c>
      <c r="FF288" s="25">
        <v>-3.814479246225802E-2</v>
      </c>
      <c r="FG288" s="18">
        <f t="shared" si="519"/>
        <v>7.4620057302851626</v>
      </c>
      <c r="FH288" s="18">
        <f t="shared" si="520"/>
        <v>1.3091688318977963</v>
      </c>
      <c r="FI288" s="18">
        <f>IF(ISNUMBER(FG288),FI287+FG288*0.5,IF(ISNUMBER(FG489),0,""))</f>
        <v>910.76167856793438</v>
      </c>
      <c r="FJ288" s="18">
        <f>IF(ISNUMBER(FH288),FJ287+FH288*0.5,IF(ISNUMBER(FH489),0,""))</f>
        <v>1037.3452821954966</v>
      </c>
      <c r="FK288" s="18">
        <f>IF(ISNUMBER(FI288), FI288*COS(RADIANS(-$C288+Графики!$B$3))+FJ288*SIN(RADIANS(-$C288+Графики!$B$3)),"")</f>
        <v>910.76167856793438</v>
      </c>
      <c r="FL288" s="19">
        <f>IF(ISNUMBER(FI288), FI288*COS(RADIANS(-$C288+Графики!$B$5))+FJ288*SIN(RADIANS(-$C288+Графики!$B$5)),"")</f>
        <v>1037.3452821954966</v>
      </c>
      <c r="FM288" s="24">
        <v>-0.31222824122022452</v>
      </c>
      <c r="FN288" s="25">
        <v>0.39745098519664013</v>
      </c>
      <c r="FO288" s="25">
        <v>-7.9158781587276794E-2</v>
      </c>
      <c r="FP288" s="25">
        <v>7.3423543833280869E-2</v>
      </c>
      <c r="FQ288" s="18">
        <f t="shared" si="521"/>
        <v>6.1930799778281145</v>
      </c>
      <c r="FR288" s="18">
        <f t="shared" si="522"/>
        <v>1.3315315860064338</v>
      </c>
      <c r="FS288" s="18">
        <f>IF(ISNUMBER(FQ288),FS287+FQ288*0.5,IF(ISNUMBER(FQ489),0,""))</f>
        <v>919.78070206770121</v>
      </c>
      <c r="FT288" s="18">
        <f>IF(ISNUMBER(FR288),FT287+FR288*0.5,IF(ISNUMBER(FR489),0,""))</f>
        <v>1031.7256737234597</v>
      </c>
      <c r="FU288" s="18">
        <f>IF(ISNUMBER(FS288), FS288*COS(RADIANS(-$C288+Графики!$B$3))+FT288*SIN(RADIANS(-$C288+Графики!$B$3)),"")</f>
        <v>919.78070206770121</v>
      </c>
      <c r="FV288" s="19">
        <f>IF(ISNUMBER(FS288), FS288*COS(RADIANS(-$C288+Графики!$B$5))+FT288*SIN(RADIANS(-$C288+Графики!$B$5)),"")</f>
        <v>1031.7256737234597</v>
      </c>
      <c r="FW288" s="24">
        <v>-0.45704417990197055</v>
      </c>
      <c r="FX288" s="25">
        <v>0.29712594085118926</v>
      </c>
      <c r="FY288" s="25">
        <v>-8.1106323429269017E-2</v>
      </c>
      <c r="FZ288" s="25">
        <v>1.764355459150066E-2</v>
      </c>
      <c r="GA288" s="18">
        <f t="shared" si="523"/>
        <v>6.5813283522459578</v>
      </c>
      <c r="GB288" s="18">
        <f t="shared" si="524"/>
        <v>0.86175514704285816</v>
      </c>
      <c r="GC288" s="18">
        <f>IF(ISNUMBER(GA288),GC287+GA288*0.5,IF(ISNUMBER(GA489),0,""))</f>
        <v>920.88903559803919</v>
      </c>
      <c r="GD288" s="18">
        <f>IF(ISNUMBER(GB288),GD287+GB288*0.5,IF(ISNUMBER(GB489),0,""))</f>
        <v>1020.2753896553736</v>
      </c>
      <c r="GE288" s="18">
        <f>IF(ISNUMBER(GC288), GC288*COS(RADIANS(-$C288+Графики!$B$3))+GD288*SIN(RADIANS(-$C288+Графики!$B$3)),"")</f>
        <v>920.88903559803919</v>
      </c>
      <c r="GF288" s="19">
        <f>IF(ISNUMBER(GC288), GC288*COS(RADIANS(-$C288+Графики!$B$5))+GD288*SIN(RADIANS(-$C288+Графики!$B$5)),"")</f>
        <v>1020.2753896553736</v>
      </c>
      <c r="GG288" s="24">
        <v>-0.47427139687491249</v>
      </c>
      <c r="GH288" s="25">
        <v>0.40083365313967745</v>
      </c>
      <c r="GI288" s="25">
        <v>-0.18087838482137497</v>
      </c>
      <c r="GJ288" s="25">
        <v>6.3269973073201147E-3</v>
      </c>
      <c r="GK288" s="18">
        <f t="shared" si="525"/>
        <v>7.6366579833801982</v>
      </c>
      <c r="GL288" s="18">
        <f t="shared" si="526"/>
        <v>1.633674421115604</v>
      </c>
      <c r="GM288" s="18">
        <f>IF(ISNUMBER(GK288),GM287+GK288*0.5,IF(ISNUMBER(GK489),0,""))</f>
        <v>919.50083312783579</v>
      </c>
      <c r="GN288" s="18">
        <f>IF(ISNUMBER(GL288),GN287+GL288*0.5,IF(ISNUMBER(GL489),0,""))</f>
        <v>1035.6460913612216</v>
      </c>
      <c r="GO288" s="18">
        <f>IF(ISNUMBER(GM288), GM288*COS(RADIANS(-$C288+Графики!$B$3))+GN288*SIN(RADIANS(-$C288+Графики!$B$3)),"")</f>
        <v>919.50083312783579</v>
      </c>
      <c r="GP288" s="19">
        <f>IF(ISNUMBER(GM288), GM288*COS(RADIANS(-$C288+Графики!$B$5))+GN288*SIN(RADIANS(-$C288+Графики!$B$5)),"")</f>
        <v>1035.6460913612216</v>
      </c>
      <c r="GQ288" s="24">
        <v>-0.41957321357181254</v>
      </c>
      <c r="GR288" s="25">
        <v>0.41579510515861751</v>
      </c>
      <c r="GS288" s="25">
        <v>-0.15005256546824641</v>
      </c>
      <c r="GT288" s="25">
        <v>0.10302556572269755</v>
      </c>
      <c r="GU288" s="18">
        <f t="shared" si="527"/>
        <v>7.2898992453993037</v>
      </c>
      <c r="GV288" s="18">
        <f t="shared" si="528"/>
        <v>2.2085215316653697</v>
      </c>
      <c r="GW288" s="18">
        <f>IF(ISNUMBER(GU288),GW287+GU288*0.5,IF(ISNUMBER(GU489),0,""))</f>
        <v>912.45898565531229</v>
      </c>
      <c r="GX288" s="18">
        <f>IF(ISNUMBER(GV288),GX287+GV288*0.5,IF(ISNUMBER(GV489),0,""))</f>
        <v>1038.0259798656921</v>
      </c>
      <c r="GY288" s="18">
        <f>IF(ISNUMBER(GW288), GW288*COS(RADIANS(-$C288+Графики!$B$3))+GX288*SIN(RADIANS(-$C288+Графики!$B$3)),"")</f>
        <v>912.45898565531229</v>
      </c>
      <c r="GZ288" s="19">
        <f>IF(ISNUMBER(GW288), GW288*COS(RADIANS(-$C288+Графики!$B$5))+GX288*SIN(RADIANS(-$C288+Графики!$B$5)),"")</f>
        <v>1038.0259798656921</v>
      </c>
      <c r="HA288" s="24">
        <v>-0.47750378005277117</v>
      </c>
      <c r="HB288" s="25">
        <v>0.26632103106741756</v>
      </c>
      <c r="HC288" s="25">
        <v>-0.23886855320987971</v>
      </c>
      <c r="HD288" s="25">
        <v>4.6016325312226936E-2</v>
      </c>
      <c r="HE288" s="18">
        <f t="shared" si="529"/>
        <v>6.4910504231381365</v>
      </c>
      <c r="HF288" s="18">
        <f t="shared" si="530"/>
        <v>2.4860869987402436</v>
      </c>
      <c r="HG288" s="18">
        <f>IF(ISNUMBER(HE288),HG287+HE288*0.5,IF(ISNUMBER(HE489),0,""))</f>
        <v>917.52959956659038</v>
      </c>
      <c r="HH288" s="18">
        <f>IF(ISNUMBER(HF288),HH287+HF288*0.5,IF(ISNUMBER(HF489),0,""))</f>
        <v>1028.4295547355539</v>
      </c>
      <c r="HI288" s="18">
        <f>IF(ISNUMBER(HG288), HG288*COS(RADIANS(-$C288+Графики!$B$3))+HH288*SIN(RADIANS(-$C288+Графики!$B$3)),"")</f>
        <v>917.52959956659038</v>
      </c>
      <c r="HJ288" s="19">
        <f>IF(ISNUMBER(HG288), HG288*COS(RADIANS(-$C288+Графики!$B$5))+HH288*SIN(RADIANS(-$C288+Графики!$B$5)),"")</f>
        <v>1028.4295547355539</v>
      </c>
      <c r="HK288" s="24">
        <v>-0.41080244400673005</v>
      </c>
      <c r="HL288" s="25">
        <v>0.35948447119048665</v>
      </c>
      <c r="HM288" s="25">
        <v>-8.5912741441633717E-2</v>
      </c>
      <c r="HN288" s="25">
        <v>-3.4205845623002398E-2</v>
      </c>
      <c r="HO288" s="18">
        <f t="shared" si="531"/>
        <v>6.7219708046613116</v>
      </c>
      <c r="HP288" s="18">
        <f t="shared" si="532"/>
        <v>0.45122777369824968</v>
      </c>
      <c r="HQ288" s="18">
        <f>IF(ISNUMBER(HO288),HQ287+HO288*0.5,IF(ISNUMBER(HO489),0,""))</f>
        <v>915.00400186618685</v>
      </c>
      <c r="HR288" s="18">
        <f>IF(ISNUMBER(HP288),HR287+HP288*0.5,IF(ISNUMBER(HP489),0,""))</f>
        <v>1045.3492824966095</v>
      </c>
      <c r="HS288" s="18">
        <f>IF(ISNUMBER(HQ288), HQ288*COS(RADIANS(-$C288+Графики!$B$3))+HR288*SIN(RADIANS(-$C288+Графики!$B$3)),"")</f>
        <v>915.00400186618685</v>
      </c>
      <c r="HT288" s="19">
        <f>IF(ISNUMBER(HQ288), HQ288*COS(RADIANS(-$C288+Графики!$B$5))+HR288*SIN(RADIANS(-$C288+Графики!$B$5)),"")</f>
        <v>1045.3492824966095</v>
      </c>
      <c r="HU288" s="24">
        <v>-0.33924258943630631</v>
      </c>
      <c r="HV288" s="25">
        <v>0.42127361451054857</v>
      </c>
      <c r="HW288" s="25">
        <v>-0.15447995450397389</v>
      </c>
      <c r="HX288" s="25">
        <v>3.8982255047933206E-2</v>
      </c>
      <c r="HY288" s="18">
        <f t="shared" si="533"/>
        <v>6.6367071659181809</v>
      </c>
      <c r="HZ288" s="18">
        <f t="shared" si="534"/>
        <v>1.6882754654230154</v>
      </c>
      <c r="IA288" s="18">
        <f>IF(ISNUMBER(HY288),IA287+HY288*0.5,IF(ISNUMBER(HY489),0,""))</f>
        <v>914.3896593264069</v>
      </c>
      <c r="IB288" s="18">
        <f>IF(ISNUMBER(HZ288),IB287+HZ288*0.5,IF(ISNUMBER(HZ489),0,""))</f>
        <v>1024.1850772943869</v>
      </c>
      <c r="IC288" s="18">
        <f>IF(ISNUMBER(IA288), IA288*COS(RADIANS(-$C288+Графики!$B$3))+IB288*SIN(RADIANS(-$C288+Графики!$B$3)),"")</f>
        <v>914.3896593264069</v>
      </c>
      <c r="ID288" s="19">
        <f>IF(ISNUMBER(IA288), IA288*COS(RADIANS(-$C288+Графики!$B$5))+IB288*SIN(RADIANS(-$C288+Графики!$B$5)),"")</f>
        <v>1024.1850772943869</v>
      </c>
      <c r="IE288" s="24">
        <v>-0.34830435278177785</v>
      </c>
      <c r="IF288" s="25">
        <v>0.38899551811724409</v>
      </c>
      <c r="IG288" s="25">
        <v>-0.2302872240120924</v>
      </c>
      <c r="IH288" s="25">
        <v>-5.5076241317031649E-3</v>
      </c>
      <c r="II288" s="18">
        <f t="shared" si="535"/>
        <v>6.4341107670463789</v>
      </c>
      <c r="IJ288" s="18">
        <f t="shared" si="536"/>
        <v>1.9615707966696727</v>
      </c>
      <c r="IK288" s="18">
        <f>IF(ISNUMBER(II288),IK287+II288*0.5,IF(ISNUMBER(II489),0,""))</f>
        <v>910.55795884016447</v>
      </c>
      <c r="IL288" s="18">
        <f>IF(ISNUMBER(IJ288),IL287+IJ288*0.5,IF(ISNUMBER(IJ489),0,""))</f>
        <v>1028.5315631128767</v>
      </c>
      <c r="IM288" s="18">
        <f>IF(ISNUMBER(IK288), IK288*COS(RADIANS(-$C288+Графики!$B$3))+IL288*SIN(RADIANS(-$C288+Графики!$B$3)),"")</f>
        <v>910.55795884016447</v>
      </c>
      <c r="IN288" s="19">
        <f>IF(ISNUMBER(IK288), IK288*COS(RADIANS(-$C288+Графики!$B$5))+IL288*SIN(RADIANS(-$C288+Графики!$B$5)),"")</f>
        <v>1028.5315631128767</v>
      </c>
      <c r="IO288" s="24">
        <v>-0.41583142448587262</v>
      </c>
      <c r="IP288" s="25">
        <v>0.38148365845267995</v>
      </c>
      <c r="IQ288" s="25">
        <v>-0.18623127322679059</v>
      </c>
      <c r="IR288" s="25">
        <v>-6.009507123376677E-2</v>
      </c>
      <c r="IS288" s="18">
        <f t="shared" si="537"/>
        <v>6.9578305455952014</v>
      </c>
      <c r="IT288" s="18">
        <f t="shared" si="538"/>
        <v>1.1007457930844844</v>
      </c>
      <c r="IU288" s="18">
        <f>IF(ISNUMBER(IS288),IU287+IS288*0.5,IF(ISNUMBER(IS489),0,""))</f>
        <v>906.19161612444032</v>
      </c>
      <c r="IV288" s="18">
        <f>IF(ISNUMBER(IT288),IV287+IT288*0.5,IF(ISNUMBER(IT489),0,""))</f>
        <v>1034.2729964652481</v>
      </c>
      <c r="IW288" s="18">
        <f>IF(ISNUMBER(IU288), IU288*COS(RADIANS(-$C288+Графики!$B$3))+IV288*SIN(RADIANS(-$C288+Графики!$B$3)),"")</f>
        <v>906.19161612444032</v>
      </c>
      <c r="IX288" s="19">
        <f>IF(ISNUMBER(IU288), IU288*COS(RADIANS(-$C288+Графики!$B$5))+IV288*SIN(RADIANS(-$C288+Графики!$B$5)),"")</f>
        <v>1034.2729964652481</v>
      </c>
    </row>
    <row r="289" spans="1:258" s="88" customFormat="1" x14ac:dyDescent="0.25">
      <c r="A289" s="44">
        <v>289</v>
      </c>
      <c r="B289" s="50">
        <v>0</v>
      </c>
      <c r="C289" s="11">
        <f>IF(Графики!$A$7="Расчитывать с учетом закручивания скважины",B289,0)</f>
        <v>0</v>
      </c>
      <c r="D289" s="47">
        <v>143</v>
      </c>
      <c r="E289" s="34">
        <f>IF(ISNUMBER(INDEX($I$1:$IX$303,$A289,E$1) ),INDEX($I$1:$IX$303,$A289,E$1),0)</f>
        <v>4.9911195201726768</v>
      </c>
      <c r="F289" s="35">
        <f>IF(ISNUMBER(INDEX($I$1:$IX$303,$A289,F$1) ),INDEX($I$1:$IX$303,$A289,F$1),0)</f>
        <v>4.8391991530894218</v>
      </c>
      <c r="G289" s="35">
        <f>IF(ISNUMBER(INDEX($I$1:$IX$303,$A289,G$1) ),INDEX($I$1:$IX$303,$A289,G$1)-$G$305,0)</f>
        <v>-64.754181982386626</v>
      </c>
      <c r="H289" s="36">
        <f>IF(ISNUMBER(INDEX($I$1:$IX$303,$A289,H$1) ),INDEX($I$1:$IX$303,$A289,H$1)-$H$305,0)</f>
        <v>-110.84265476004271</v>
      </c>
      <c r="I289" s="29">
        <v>-0.32549297387418674</v>
      </c>
      <c r="J289" s="25">
        <v>0.24644956788131858</v>
      </c>
      <c r="K289" s="25">
        <v>-0.27808574833583743</v>
      </c>
      <c r="L289" s="25">
        <v>0.27644779139953402</v>
      </c>
      <c r="M289" s="18">
        <f t="shared" si="489"/>
        <v>4.9911195201726768</v>
      </c>
      <c r="N289" s="18">
        <f t="shared" si="490"/>
        <v>4.8391991530894218</v>
      </c>
      <c r="O289" s="18">
        <f>IF(ISNUMBER(M289),O288+M289*0.5,IF(ISNUMBER(M490),0,""))</f>
        <v>913.16197390702803</v>
      </c>
      <c r="P289" s="18">
        <f>IF(ISNUMBER(N289),P288+N289*0.5,IF(ISNUMBER(N490),0,""))</f>
        <v>1044.5870087239948</v>
      </c>
      <c r="Q289" s="18">
        <f>IF(ISNUMBER(O289), O289*COS(RADIANS(-$C289+Графики!$B$3))+P289*SIN(RADIANS(-$C289+Графики!$B$3)),"")</f>
        <v>913.16197390702803</v>
      </c>
      <c r="R289" s="19">
        <f>IF(ISNUMBER(O289), O289*COS(RADIANS(-$C289+Графики!$B$5))+P289*SIN(RADIANS(-$C289+Графики!$B$5)),"")</f>
        <v>1044.5870087239948</v>
      </c>
      <c r="S289" s="29">
        <v>-0.31458380076378623</v>
      </c>
      <c r="T289" s="25">
        <v>0.38226154826904735</v>
      </c>
      <c r="U289" s="25">
        <v>-0.13071833340118996</v>
      </c>
      <c r="V289" s="25">
        <v>0.33780266739510667</v>
      </c>
      <c r="W289" s="18">
        <f t="shared" si="491"/>
        <v>6.0810853789421229</v>
      </c>
      <c r="X289" s="18">
        <f t="shared" si="492"/>
        <v>4.0886056479017716</v>
      </c>
      <c r="Y289" s="18">
        <f>IF(ISNUMBER(W289),Y288+W289*0.5,IF(ISNUMBER(W490),0,""))</f>
        <v>916.80607295147399</v>
      </c>
      <c r="Z289" s="18">
        <f>IF(ISNUMBER(X289),Z288+X289*0.5,IF(ISNUMBER(X490),0,""))</f>
        <v>1044.3979347955549</v>
      </c>
      <c r="AA289" s="18">
        <f>IF(ISNUMBER(Y289), Y289*COS(RADIANS(-$C289+Графики!$B$3))+Z289*SIN(RADIANS(-$C289+Графики!$B$3)),"")</f>
        <v>916.80607295147399</v>
      </c>
      <c r="AB289" s="18">
        <f>IF(ISNUMBER(Y289), Y289*COS(RADIANS(-$C289+Графики!$B$5))+Z289*SIN(RADIANS(-$C289+Графики!$B$5)),"")</f>
        <v>1044.3979347955549</v>
      </c>
      <c r="AC289" s="24">
        <v>-0.3922330179565382</v>
      </c>
      <c r="AD289" s="25">
        <v>0.33755623948183444</v>
      </c>
      <c r="AE289" s="25">
        <v>-0.14368660161944327</v>
      </c>
      <c r="AF289" s="25">
        <v>0.34073077545941255</v>
      </c>
      <c r="AG289" s="18">
        <f t="shared" si="493"/>
        <v>6.3685696430773593</v>
      </c>
      <c r="AH289" s="18">
        <f t="shared" si="494"/>
        <v>4.2273265012579309</v>
      </c>
      <c r="AI289" s="18">
        <f>IF(ISNUMBER(AG289),AI288+AG289*0.5,IF(ISNUMBER(AG490),0,""))</f>
        <v>911.52909652871062</v>
      </c>
      <c r="AJ289" s="18">
        <f>IF(ISNUMBER(AH289),AJ288+AH289*0.5,IF(ISNUMBER(AH490),0,""))</f>
        <v>1041.4708532193524</v>
      </c>
      <c r="AK289" s="18">
        <f>IF(ISNUMBER(AI289), AI289*COS(RADIANS(-$C289+Графики!$B$3))+AJ289*SIN(RADIANS(-$C289+Графики!$B$3)),"")</f>
        <v>911.52909652871062</v>
      </c>
      <c r="AL289" s="19">
        <f>IF(ISNUMBER(AI289), AI289*COS(RADIANS(-$C289+Графики!$B$5))+AJ289*SIN(RADIANS(-$C289+Графики!$B$5)),"")</f>
        <v>1041.4708532193524</v>
      </c>
      <c r="AM289" s="24">
        <v>-0.36373908990669968</v>
      </c>
      <c r="AN289" s="25">
        <v>0.26586636116520446</v>
      </c>
      <c r="AO289" s="25">
        <v>-0.20672153784479758</v>
      </c>
      <c r="AP289" s="25">
        <v>0.21428400544825202</v>
      </c>
      <c r="AQ289" s="18">
        <f t="shared" si="495"/>
        <v>5.4943164111876817</v>
      </c>
      <c r="AR289" s="18">
        <f t="shared" si="496"/>
        <v>3.6739581845932969</v>
      </c>
      <c r="AS289" s="18">
        <f>IF(ISNUMBER(AQ289),AS288+AQ289*0.5,IF(ISNUMBER(AQ490),0,""))</f>
        <v>906.99171845302749</v>
      </c>
      <c r="AT289" s="18">
        <f>IF(ISNUMBER(AR289),AT288+AR289*0.5,IF(ISNUMBER(AR490),0,""))</f>
        <v>1032.2976813952723</v>
      </c>
      <c r="AU289" s="18">
        <f>IF(ISNUMBER(AS289), AS289*COS(RADIANS(-$C289+Графики!$B$3))+AT289*SIN(RADIANS(-$C289+Графики!$B$3)),"")</f>
        <v>906.99171845302749</v>
      </c>
      <c r="AV289" s="19">
        <f>IF(ISNUMBER(AS289), AS289*COS(RADIANS(-$C289+Графики!$B$5))+AT289*SIN(RADIANS(-$C289+Графики!$B$5)),"")</f>
        <v>1032.2976813952723</v>
      </c>
      <c r="AW289" s="24">
        <v>-0.22836524428182797</v>
      </c>
      <c r="AX289" s="25">
        <v>0.23014865198817572</v>
      </c>
      <c r="AY289" s="25">
        <v>-0.12148435136554425</v>
      </c>
      <c r="AZ289" s="25">
        <v>0.38684126285380238</v>
      </c>
      <c r="BA289" s="18">
        <f t="shared" si="497"/>
        <v>4.0012779010595905</v>
      </c>
      <c r="BB289" s="18">
        <f t="shared" si="498"/>
        <v>4.4359632717352842</v>
      </c>
      <c r="BC289" s="18">
        <f>IF(ISNUMBER(BA289),BC288+BA289*0.5,IF(ISNUMBER(BA490),0,""))</f>
        <v>905.28670081987605</v>
      </c>
      <c r="BD289" s="18">
        <f>IF(ISNUMBER(BB289),BD288+BB289*0.5,IF(ISNUMBER(BB490),0,""))</f>
        <v>1035.2008035777903</v>
      </c>
      <c r="BE289" s="18">
        <f>IF(ISNUMBER(BC289), BC289*COS(RADIANS(-$C289+Графики!$B$3))+BD289*SIN(RADIANS(-$C289+Графики!$B$3)),"")</f>
        <v>905.28670081987605</v>
      </c>
      <c r="BF289" s="19">
        <f>IF(ISNUMBER(BC289), BC289*COS(RADIANS(-$C289+Графики!$B$5))+BD289*SIN(RADIANS(-$C289+Графики!$B$5)),"")</f>
        <v>1035.2008035777903</v>
      </c>
      <c r="BG289" s="24">
        <v>-0.39037732442625661</v>
      </c>
      <c r="BH289" s="25">
        <v>0.36551133870204544</v>
      </c>
      <c r="BI289" s="25">
        <v>-0.2067759988791591</v>
      </c>
      <c r="BJ289" s="25">
        <v>0.37244777127617457</v>
      </c>
      <c r="BK289" s="18">
        <f t="shared" si="499"/>
        <v>6.5963251381008394</v>
      </c>
      <c r="BL289" s="18">
        <f t="shared" si="500"/>
        <v>5.0546594231927759</v>
      </c>
      <c r="BM289" s="18">
        <f>IF(ISNUMBER(BK289),BM288+BK289*0.5,IF(ISNUMBER(BK490),0,""))</f>
        <v>915.02286884209639</v>
      </c>
      <c r="BN289" s="18">
        <f>IF(ISNUMBER(BL289),BN288+BL289*0.5,IF(ISNUMBER(BL490),0,""))</f>
        <v>1022.7661704734771</v>
      </c>
      <c r="BO289" s="18">
        <f>IF(ISNUMBER(BM289), BM289*COS(RADIANS(-$C289+Графики!$B$3))+BN289*SIN(RADIANS(-$C289+Графики!$B$3)),"")</f>
        <v>915.02286884209639</v>
      </c>
      <c r="BP289" s="19">
        <f>IF(ISNUMBER(BM289), BM289*COS(RADIANS(-$C289+Графики!$B$5))+BN289*SIN(RADIANS(-$C289+Графики!$B$5)),"")</f>
        <v>1022.7661704734771</v>
      </c>
      <c r="BQ289" s="24">
        <v>-0.40003137835649316</v>
      </c>
      <c r="BR289" s="25">
        <v>0.35899723593741517</v>
      </c>
      <c r="BS289" s="25">
        <v>-0.19752495166442841</v>
      </c>
      <c r="BT289" s="25">
        <v>0.38825995874969266</v>
      </c>
      <c r="BU289" s="18">
        <f t="shared" si="501"/>
        <v>6.623725782575737</v>
      </c>
      <c r="BV289" s="18">
        <f t="shared" si="502"/>
        <v>5.1119154335288677</v>
      </c>
      <c r="BW289" s="18">
        <f>IF(ISNUMBER(BU289),BW288+BU289*0.5,IF(ISNUMBER(BU490),0,""))</f>
        <v>919.96742735156533</v>
      </c>
      <c r="BX289" s="18">
        <f>IF(ISNUMBER(BV289),BX288+BV289*0.5,IF(ISNUMBER(BV490),0,""))</f>
        <v>1038.9012599052278</v>
      </c>
      <c r="BY289" s="18">
        <f>IF(ISNUMBER(BW289), BW289*COS(RADIANS(-$C289+Графики!$B$3))+BX289*SIN(RADIANS(-$C289+Графики!$B$3)),"")</f>
        <v>919.96742735156533</v>
      </c>
      <c r="BZ289" s="19">
        <f>IF(ISNUMBER(BW289), BW289*COS(RADIANS(-$C289+Графики!$B$5))+BX289*SIN(RADIANS(-$C289+Графики!$B$5)),"")</f>
        <v>1038.9012599052278</v>
      </c>
      <c r="CA289" s="29">
        <v>-0.37312146667891433</v>
      </c>
      <c r="CB289" s="25">
        <v>0.20762299734024078</v>
      </c>
      <c r="CC289" s="25">
        <v>-0.12371225593952107</v>
      </c>
      <c r="CD289" s="25">
        <v>0.22944771348922702</v>
      </c>
      <c r="CE289" s="18">
        <f t="shared" si="503"/>
        <v>5.0679298106369037</v>
      </c>
      <c r="CF289" s="18">
        <f t="shared" si="504"/>
        <v>3.0818972476763307</v>
      </c>
      <c r="CG289" s="18">
        <f>IF(ISNUMBER(CE289),CG288+CE289*0.5,IF(ISNUMBER(CE490),0,""))</f>
        <v>926.44270467469119</v>
      </c>
      <c r="CH289" s="18">
        <f>IF(ISNUMBER(CF289),CH288+CF289*0.5,IF(ISNUMBER(CF490),0,""))</f>
        <v>1044.5230612116188</v>
      </c>
      <c r="CI289" s="18">
        <f>IF(ISNUMBER(CG289), CG289*COS(RADIANS(-$C289+Графики!$B$3))+CH289*SIN(RADIANS(-$C289+Графики!$B$3)),"")</f>
        <v>926.44270467469119</v>
      </c>
      <c r="CJ289" s="19">
        <f>IF(ISNUMBER(CG289), CG289*COS(RADIANS(-$C289+Графики!$B$5))+CH289*SIN(RADIANS(-$C289+Графики!$B$5)),"")</f>
        <v>1044.5230612116188</v>
      </c>
      <c r="CK289" s="24">
        <v>-0.23943556571423327</v>
      </c>
      <c r="CL289" s="25">
        <v>0.3292571055231468</v>
      </c>
      <c r="CM289" s="25">
        <v>-0.28864561292289903</v>
      </c>
      <c r="CN289" s="25">
        <v>0.25109293683732814</v>
      </c>
      <c r="CO289" s="18">
        <f t="shared" si="505"/>
        <v>4.9627594010167968</v>
      </c>
      <c r="CP289" s="18">
        <f t="shared" si="506"/>
        <v>4.7100899809371501</v>
      </c>
      <c r="CQ289" s="18">
        <f>IF(ISNUMBER(CO289),CQ288+CO289*0.5,IF(ISNUMBER(CO490),0,""))</f>
        <v>917.75112576613492</v>
      </c>
      <c r="CR289" s="18">
        <f>IF(ISNUMBER(CP289),CR288+CP289*0.5,IF(ISNUMBER(CP490),0,""))</f>
        <v>1042.8224481687284</v>
      </c>
      <c r="CS289" s="18">
        <f>IF(ISNUMBER(CQ289), CQ289*COS(RADIANS(-$C289+Графики!$B$3))+CR289*SIN(RADIANS(-$C289+Графики!$B$3)),"")</f>
        <v>917.75112576613492</v>
      </c>
      <c r="CT289" s="19">
        <f>IF(ISNUMBER(CQ289), CQ289*COS(RADIANS(-$C289+Графики!$B$5))+CR289*SIN(RADIANS(-$C289+Графики!$B$5)),"")</f>
        <v>1042.8224481687284</v>
      </c>
      <c r="CU289" s="24">
        <v>-0.29583416339006108</v>
      </c>
      <c r="CV289" s="25">
        <v>0.22146171964256597</v>
      </c>
      <c r="CW289" s="25">
        <v>-0.29720720405547535</v>
      </c>
      <c r="CX289" s="25">
        <v>0.25192338699621775</v>
      </c>
      <c r="CY289" s="18">
        <f t="shared" si="507"/>
        <v>4.5142428506590271</v>
      </c>
      <c r="CZ289" s="18">
        <f t="shared" si="508"/>
        <v>4.792050077879253</v>
      </c>
      <c r="DA289" s="18">
        <f>IF(ISNUMBER(CY289),DA288+CY289*0.5,IF(ISNUMBER(CY490),0,""))</f>
        <v>915.9704104426545</v>
      </c>
      <c r="DB289" s="18">
        <f>IF(ISNUMBER(CZ289),DB288+CZ289*0.5,IF(ISNUMBER(CZ490),0,""))</f>
        <v>1042.0262412073607</v>
      </c>
      <c r="DC289" s="18">
        <f>IF(ISNUMBER(DA289), DA289*COS(RADIANS(-$C289+Графики!$B$3))+DB289*SIN(RADIANS(-$C289+Графики!$B$3)),"")</f>
        <v>915.9704104426545</v>
      </c>
      <c r="DD289" s="19">
        <f>IF(ISNUMBER(DA289), DA289*COS(RADIANS(-$C289+Графики!$B$5))+DB289*SIN(RADIANS(-$C289+Графики!$B$5)),"")</f>
        <v>1042.0262412073607</v>
      </c>
      <c r="DE289" s="24">
        <v>-0.30926869450499428</v>
      </c>
      <c r="DF289" s="25">
        <v>0.3662714606333346</v>
      </c>
      <c r="DG289" s="25">
        <v>-0.30173949524919963</v>
      </c>
      <c r="DH289" s="25">
        <v>0.34619708191711918</v>
      </c>
      <c r="DI289" s="18">
        <f t="shared" si="509"/>
        <v>5.8951658220011671</v>
      </c>
      <c r="DJ289" s="18">
        <f t="shared" si="510"/>
        <v>5.6542831786229284</v>
      </c>
      <c r="DK289" s="18">
        <f>IF(ISNUMBER(DI289),DK288+DI289*0.5,IF(ISNUMBER(DI490),0,""))</f>
        <v>908.15821569023353</v>
      </c>
      <c r="DL289" s="18">
        <f>IF(ISNUMBER(DJ289),DL288+DJ289*0.5,IF(ISNUMBER(DJ490),0,""))</f>
        <v>1041.3784835997892</v>
      </c>
      <c r="DM289" s="18">
        <f>IF(ISNUMBER(DK289), DK289*COS(RADIANS(-$C289+Графики!$B$3))+DL289*SIN(RADIANS(-$C289+Графики!$B$3)),"")</f>
        <v>908.15821569023353</v>
      </c>
      <c r="DN289" s="19">
        <f>IF(ISNUMBER(DK289), DK289*COS(RADIANS(-$C289+Графики!$B$5))+DL289*SIN(RADIANS(-$C289+Графики!$B$5)),"")</f>
        <v>1041.3784835997892</v>
      </c>
      <c r="DO289" s="24">
        <v>-0.31466277412942045</v>
      </c>
      <c r="DP289" s="25">
        <v>0.32927513806237685</v>
      </c>
      <c r="DQ289" s="25">
        <v>-0.14419025982922679</v>
      </c>
      <c r="DR289" s="25">
        <v>0.2127344818731324</v>
      </c>
      <c r="DS289" s="18">
        <f t="shared" si="511"/>
        <v>5.619388798258746</v>
      </c>
      <c r="DT289" s="18">
        <f t="shared" si="512"/>
        <v>3.114750925863587</v>
      </c>
      <c r="DU289" s="18">
        <f>IF(ISNUMBER(DS289),DU288+DS289*0.5,IF(ISNUMBER(DS490),0,""))</f>
        <v>925.14479857125787</v>
      </c>
      <c r="DV289" s="18">
        <f>IF(ISNUMBER(DT289),DV288+DT289*0.5,IF(ISNUMBER(DT490),0,""))</f>
        <v>1037.4157531312219</v>
      </c>
      <c r="DW289" s="18">
        <f>IF(ISNUMBER(DU289), DU289*COS(RADIANS(-$C289+Графики!$B$3))+DV289*SIN(RADIANS(-$C289+Графики!$B$3)),"")</f>
        <v>925.14479857125787</v>
      </c>
      <c r="DX289" s="19">
        <f>IF(ISNUMBER(DU289), DU289*COS(RADIANS(-$C289+Графики!$B$5))+DV289*SIN(RADIANS(-$C289+Графики!$B$5)),"")</f>
        <v>1037.4157531312219</v>
      </c>
      <c r="DY289" s="24">
        <v>-0.24677064677399169</v>
      </c>
      <c r="DZ289" s="25">
        <v>0.3533146603508065</v>
      </c>
      <c r="EA289" s="25">
        <v>-0.17935269110103283</v>
      </c>
      <c r="EB289" s="25">
        <v>0.29434996852228912</v>
      </c>
      <c r="EC289" s="18">
        <f t="shared" si="513"/>
        <v>5.2367082663150288</v>
      </c>
      <c r="ED289" s="18">
        <f t="shared" si="514"/>
        <v>4.133823769376086</v>
      </c>
      <c r="EE289" s="18">
        <f>IF(ISNUMBER(EC289),EE288+EC289*0.5,IF(ISNUMBER(EC490),0,""))</f>
        <v>912.82085726328205</v>
      </c>
      <c r="EF289" s="18">
        <f>IF(ISNUMBER(ED289),EF288+ED289*0.5,IF(ISNUMBER(ED490),0,""))</f>
        <v>1033.7786580823358</v>
      </c>
      <c r="EG289" s="18">
        <f>IF(ISNUMBER(EE289), EE289*COS(RADIANS(-$C289+Графики!$B$3))+EF289*SIN(RADIANS(-$C289+Графики!$B$3)),"")</f>
        <v>912.82085726328205</v>
      </c>
      <c r="EH289" s="19">
        <f>IF(ISNUMBER(EE289), EE289*COS(RADIANS(-$C289+Графики!$B$5))+EF289*SIN(RADIANS(-$C289+Графики!$B$5)),"")</f>
        <v>1033.7786580823358</v>
      </c>
      <c r="EI289" s="24">
        <v>-0.40142546646700805</v>
      </c>
      <c r="EJ289" s="25">
        <v>0.2750495358770465</v>
      </c>
      <c r="EK289" s="25">
        <v>-0.19412308939979861</v>
      </c>
      <c r="EL289" s="25">
        <v>0.19345229662913607</v>
      </c>
      <c r="EM289" s="18">
        <f t="shared" si="515"/>
        <v>5.9033237609163507</v>
      </c>
      <c r="EN289" s="18">
        <f t="shared" si="516"/>
        <v>3.3822268444393786</v>
      </c>
      <c r="EO289" s="18">
        <f>IF(ISNUMBER(EM289),EO288+EM289*0.5,IF(ISNUMBER(EM490),0,""))</f>
        <v>917.4707965599996</v>
      </c>
      <c r="EP289" s="18">
        <f>IF(ISNUMBER(EN289),EP288+EN289*0.5,IF(ISNUMBER(EN490),0,""))</f>
        <v>1039.1825640238337</v>
      </c>
      <c r="EQ289" s="18">
        <f>IF(ISNUMBER(EO289), EO289*COS(RADIANS(-$C289+Графики!$B$3))+EP289*SIN(RADIANS(-$C289+Графики!$B$3)),"")</f>
        <v>917.4707965599996</v>
      </c>
      <c r="ER289" s="19">
        <f>IF(ISNUMBER(EO289), EO289*COS(RADIANS(-$C289+Графики!$B$5))+EP289*SIN(RADIANS(-$C289+Графики!$B$5)),"")</f>
        <v>1039.1825640238337</v>
      </c>
      <c r="ES289" s="24">
        <v>-0.40690942359211779</v>
      </c>
      <c r="ET289" s="25">
        <v>0.34621062746932185</v>
      </c>
      <c r="EU289" s="25">
        <v>-0.13398034092919947</v>
      </c>
      <c r="EV289" s="25">
        <v>0.20455346720604342</v>
      </c>
      <c r="EW289" s="18">
        <f t="shared" si="517"/>
        <v>6.5721649636792163</v>
      </c>
      <c r="EX289" s="18">
        <f t="shared" si="518"/>
        <v>2.9542604933260748</v>
      </c>
      <c r="EY289" s="18">
        <f>IF(ISNUMBER(EW289),EY288+EW289*0.5,IF(ISNUMBER(EW490),0,""))</f>
        <v>903.63303433520059</v>
      </c>
      <c r="EZ289" s="18">
        <f>IF(ISNUMBER(EX289),EZ288+EX289*0.5,IF(ISNUMBER(EX490),0,""))</f>
        <v>1038.6942821392111</v>
      </c>
      <c r="FA289" s="18">
        <f>IF(ISNUMBER(EY289), EY289*COS(RADIANS(-$C289+Графики!$B$3))+EZ289*SIN(RADIANS(-$C289+Графики!$B$3)),"")</f>
        <v>903.63303433520059</v>
      </c>
      <c r="FB289" s="19">
        <f>IF(ISNUMBER(EY289), EY289*COS(RADIANS(-$C289+Графики!$B$5))+EZ289*SIN(RADIANS(-$C289+Графики!$B$5)),"")</f>
        <v>1038.6942821392111</v>
      </c>
      <c r="FC289" s="24">
        <v>-0.26645135199381931</v>
      </c>
      <c r="FD289" s="25">
        <v>0.25425567697497164</v>
      </c>
      <c r="FE289" s="25">
        <v>-0.27640102666865385</v>
      </c>
      <c r="FF289" s="25">
        <v>0.30368809339213032</v>
      </c>
      <c r="FG289" s="18">
        <f t="shared" si="519"/>
        <v>4.5440104092684859</v>
      </c>
      <c r="FH289" s="18">
        <f t="shared" si="520"/>
        <v>5.0622109290937853</v>
      </c>
      <c r="FI289" s="18">
        <f>IF(ISNUMBER(FG289),FI288+FG289*0.5,IF(ISNUMBER(FG490),0,""))</f>
        <v>913.03368377256868</v>
      </c>
      <c r="FJ289" s="18">
        <f>IF(ISNUMBER(FH289),FJ288+FH289*0.5,IF(ISNUMBER(FH490),0,""))</f>
        <v>1039.8763876600435</v>
      </c>
      <c r="FK289" s="18">
        <f>IF(ISNUMBER(FI289), FI289*COS(RADIANS(-$C289+Графики!$B$3))+FJ289*SIN(RADIANS(-$C289+Графики!$B$3)),"")</f>
        <v>913.03368377256868</v>
      </c>
      <c r="FL289" s="19">
        <f>IF(ISNUMBER(FI289), FI289*COS(RADIANS(-$C289+Графики!$B$5))+FJ289*SIN(RADIANS(-$C289+Графики!$B$5)),"")</f>
        <v>1039.8763876600435</v>
      </c>
      <c r="FM289" s="24">
        <v>-0.27540987345825851</v>
      </c>
      <c r="FN289" s="25">
        <v>0.36715542441877225</v>
      </c>
      <c r="FO289" s="25">
        <v>-0.17860835966587793</v>
      </c>
      <c r="FP289" s="25">
        <v>0.37414895417746685</v>
      </c>
      <c r="FQ289" s="18">
        <f t="shared" si="521"/>
        <v>5.6074106674039248</v>
      </c>
      <c r="FR289" s="18">
        <f t="shared" si="522"/>
        <v>4.8236988389663624</v>
      </c>
      <c r="FS289" s="18">
        <f>IF(ISNUMBER(FQ289),FS288+FQ289*0.5,IF(ISNUMBER(FQ490),0,""))</f>
        <v>922.58440740140315</v>
      </c>
      <c r="FT289" s="18">
        <f>IF(ISNUMBER(FR289),FT288+FR289*0.5,IF(ISNUMBER(FR490),0,""))</f>
        <v>1034.1375231429429</v>
      </c>
      <c r="FU289" s="18">
        <f>IF(ISNUMBER(FS289), FS289*COS(RADIANS(-$C289+Графики!$B$3))+FT289*SIN(RADIANS(-$C289+Графики!$B$3)),"")</f>
        <v>922.58440740140315</v>
      </c>
      <c r="FV289" s="19">
        <f>IF(ISNUMBER(FS289), FS289*COS(RADIANS(-$C289+Графики!$B$5))+FT289*SIN(RADIANS(-$C289+Графики!$B$5)),"")</f>
        <v>1034.1375231429429</v>
      </c>
      <c r="FW289" s="24">
        <v>-0.38303752307553762</v>
      </c>
      <c r="FX289" s="25">
        <v>0.27273471216360612</v>
      </c>
      <c r="FY289" s="25">
        <v>-0.20686815768509151</v>
      </c>
      <c r="FZ289" s="25">
        <v>0.25559161061481017</v>
      </c>
      <c r="GA289" s="18">
        <f t="shared" si="523"/>
        <v>5.7226610884877331</v>
      </c>
      <c r="GB289" s="18">
        <f t="shared" si="524"/>
        <v>4.0357118524216506</v>
      </c>
      <c r="GC289" s="18">
        <f>IF(ISNUMBER(GA289),GC288+GA289*0.5,IF(ISNUMBER(GA490),0,""))</f>
        <v>923.75036614228304</v>
      </c>
      <c r="GD289" s="18">
        <f>IF(ISNUMBER(GB289),GD288+GB289*0.5,IF(ISNUMBER(GB490),0,""))</f>
        <v>1022.2932455815844</v>
      </c>
      <c r="GE289" s="18">
        <f>IF(ISNUMBER(GC289), GC289*COS(RADIANS(-$C289+Графики!$B$3))+GD289*SIN(RADIANS(-$C289+Графики!$B$3)),"")</f>
        <v>923.75036614228304</v>
      </c>
      <c r="GF289" s="19">
        <f>IF(ISNUMBER(GC289), GC289*COS(RADIANS(-$C289+Графики!$B$5))+GD289*SIN(RADIANS(-$C289+Графики!$B$5)),"")</f>
        <v>1022.2932455815844</v>
      </c>
      <c r="GG289" s="24">
        <v>-0.32152369118955687</v>
      </c>
      <c r="GH289" s="25">
        <v>0.34792830037990186</v>
      </c>
      <c r="GI289" s="25">
        <v>-0.25817335225525806</v>
      </c>
      <c r="GJ289" s="25">
        <v>0.28221013286486507</v>
      </c>
      <c r="GK289" s="18">
        <f t="shared" si="525"/>
        <v>5.8420374870754941</v>
      </c>
      <c r="GL289" s="18">
        <f t="shared" si="526"/>
        <v>4.7157180411787314</v>
      </c>
      <c r="GM289" s="18">
        <f>IF(ISNUMBER(GK289),GM288+GK289*0.5,IF(ISNUMBER(GK490),0,""))</f>
        <v>922.42185187137352</v>
      </c>
      <c r="GN289" s="18">
        <f>IF(ISNUMBER(GL289),GN288+GL289*0.5,IF(ISNUMBER(GL490),0,""))</f>
        <v>1038.0039503818109</v>
      </c>
      <c r="GO289" s="18">
        <f>IF(ISNUMBER(GM289), GM289*COS(RADIANS(-$C289+Графики!$B$3))+GN289*SIN(RADIANS(-$C289+Графики!$B$3)),"")</f>
        <v>922.42185187137352</v>
      </c>
      <c r="GP289" s="19">
        <f>IF(ISNUMBER(GM289), GM289*COS(RADIANS(-$C289+Графики!$B$5))+GN289*SIN(RADIANS(-$C289+Графики!$B$5)),"")</f>
        <v>1038.0039503818109</v>
      </c>
      <c r="GQ289" s="24">
        <v>-0.39562285238188322</v>
      </c>
      <c r="GR289" s="25">
        <v>0.39126032852559867</v>
      </c>
      <c r="GS289" s="25">
        <v>-0.27088770842467591</v>
      </c>
      <c r="GT289" s="25">
        <v>0.31640490223116691</v>
      </c>
      <c r="GU289" s="18">
        <f t="shared" si="527"/>
        <v>6.8667972016511136</v>
      </c>
      <c r="GV289" s="18">
        <f t="shared" si="528"/>
        <v>5.12507242785105</v>
      </c>
      <c r="GW289" s="18">
        <f>IF(ISNUMBER(GU289),GW288+GU289*0.5,IF(ISNUMBER(GU490),0,""))</f>
        <v>915.8923842561378</v>
      </c>
      <c r="GX289" s="18">
        <f>IF(ISNUMBER(GV289),GX288+GV289*0.5,IF(ISNUMBER(GV490),0,""))</f>
        <v>1040.5885160796176</v>
      </c>
      <c r="GY289" s="18">
        <f>IF(ISNUMBER(GW289), GW289*COS(RADIANS(-$C289+Графики!$B$3))+GX289*SIN(RADIANS(-$C289+Графики!$B$3)),"")</f>
        <v>915.8923842561378</v>
      </c>
      <c r="GZ289" s="19">
        <f>IF(ISNUMBER(GW289), GW289*COS(RADIANS(-$C289+Графики!$B$5))+GX289*SIN(RADIANS(-$C289+Графики!$B$5)),"")</f>
        <v>1040.5885160796176</v>
      </c>
      <c r="HA289" s="24">
        <v>-0.26385720824026027</v>
      </c>
      <c r="HB289" s="25">
        <v>0.2119237888524719</v>
      </c>
      <c r="HC289" s="25">
        <v>-0.14699354455577079</v>
      </c>
      <c r="HD289" s="25">
        <v>0.27104375771397204</v>
      </c>
      <c r="HE289" s="18">
        <f t="shared" si="529"/>
        <v>4.1519605296325768</v>
      </c>
      <c r="HF289" s="18">
        <f t="shared" si="530"/>
        <v>3.64805556875704</v>
      </c>
      <c r="HG289" s="18">
        <f>IF(ISNUMBER(HE289),HG288+HE289*0.5,IF(ISNUMBER(HE490),0,""))</f>
        <v>919.60557983140666</v>
      </c>
      <c r="HH289" s="18">
        <f>IF(ISNUMBER(HF289),HH288+HF289*0.5,IF(ISNUMBER(HF490),0,""))</f>
        <v>1030.2535825199325</v>
      </c>
      <c r="HI289" s="18">
        <f>IF(ISNUMBER(HG289), HG289*COS(RADIANS(-$C289+Графики!$B$3))+HH289*SIN(RADIANS(-$C289+Графики!$B$3)),"")</f>
        <v>919.60557983140666</v>
      </c>
      <c r="HJ289" s="19">
        <f>IF(ISNUMBER(HG289), HG289*COS(RADIANS(-$C289+Графики!$B$5))+HH289*SIN(RADIANS(-$C289+Графики!$B$5)),"")</f>
        <v>1030.2535825199325</v>
      </c>
      <c r="HK289" s="24">
        <v>-0.4129137745423711</v>
      </c>
      <c r="HL289" s="25">
        <v>0.22998649208857894</v>
      </c>
      <c r="HM289" s="25">
        <v>-0.25561064734193761</v>
      </c>
      <c r="HN289" s="25">
        <v>0.33519696536539745</v>
      </c>
      <c r="HO289" s="18">
        <f t="shared" si="531"/>
        <v>5.6103337752467572</v>
      </c>
      <c r="HP289" s="18">
        <f t="shared" si="532"/>
        <v>5.155746202089305</v>
      </c>
      <c r="HQ289" s="18">
        <f>IF(ISNUMBER(HO289),HQ288+HO289*0.5,IF(ISNUMBER(HO490),0,""))</f>
        <v>917.80916875381024</v>
      </c>
      <c r="HR289" s="18">
        <f>IF(ISNUMBER(HP289),HR288+HP289*0.5,IF(ISNUMBER(HP490),0,""))</f>
        <v>1047.9271555976541</v>
      </c>
      <c r="HS289" s="18">
        <f>IF(ISNUMBER(HQ289), HQ289*COS(RADIANS(-$C289+Графики!$B$3))+HR289*SIN(RADIANS(-$C289+Графики!$B$3)),"")</f>
        <v>917.80916875381024</v>
      </c>
      <c r="HT289" s="19">
        <f>IF(ISNUMBER(HQ289), HQ289*COS(RADIANS(-$C289+Графики!$B$5))+HR289*SIN(RADIANS(-$C289+Графики!$B$5)),"")</f>
        <v>1047.9271555976541</v>
      </c>
      <c r="HU289" s="24">
        <v>-0.21923533352054925</v>
      </c>
      <c r="HV289" s="25">
        <v>0.28358359338519257</v>
      </c>
      <c r="HW289" s="25">
        <v>-0.18908765874009167</v>
      </c>
      <c r="HX289" s="25">
        <v>0.3247328680626681</v>
      </c>
      <c r="HY289" s="18">
        <f t="shared" si="533"/>
        <v>4.3879088271908326</v>
      </c>
      <c r="HZ289" s="18">
        <f t="shared" si="534"/>
        <v>4.4839149531636764</v>
      </c>
      <c r="IA289" s="18">
        <f>IF(ISNUMBER(HY289),IA288+HY289*0.5,IF(ISNUMBER(HY490),0,""))</f>
        <v>916.58361374000231</v>
      </c>
      <c r="IB289" s="18">
        <f>IF(ISNUMBER(HZ289),IB288+HZ289*0.5,IF(ISNUMBER(HZ490),0,""))</f>
        <v>1026.4270347709687</v>
      </c>
      <c r="IC289" s="18">
        <f>IF(ISNUMBER(IA289), IA289*COS(RADIANS(-$C289+Графики!$B$3))+IB289*SIN(RADIANS(-$C289+Графики!$B$3)),"")</f>
        <v>916.58361374000231</v>
      </c>
      <c r="ID289" s="19">
        <f>IF(ISNUMBER(IA289), IA289*COS(RADIANS(-$C289+Графики!$B$5))+IB289*SIN(RADIANS(-$C289+Графики!$B$5)),"")</f>
        <v>1026.4270347709687</v>
      </c>
      <c r="IE289" s="24">
        <v>-0.26673950979647498</v>
      </c>
      <c r="IF289" s="25">
        <v>0.35969735232008915</v>
      </c>
      <c r="IG289" s="25">
        <v>-0.31833971989617954</v>
      </c>
      <c r="IH289" s="25">
        <v>0.28097699882739169</v>
      </c>
      <c r="II289" s="18">
        <f t="shared" si="535"/>
        <v>5.4666656714972079</v>
      </c>
      <c r="IJ289" s="18">
        <f t="shared" si="536"/>
        <v>5.2300011590670366</v>
      </c>
      <c r="IK289" s="18">
        <f>IF(ISNUMBER(II289),IK288+II289*0.5,IF(ISNUMBER(II490),0,""))</f>
        <v>913.29129167591304</v>
      </c>
      <c r="IL289" s="18">
        <f>IF(ISNUMBER(IJ289),IL288+IJ289*0.5,IF(ISNUMBER(IJ490),0,""))</f>
        <v>1031.1465636924102</v>
      </c>
      <c r="IM289" s="18">
        <f>IF(ISNUMBER(IK289), IK289*COS(RADIANS(-$C289+Графики!$B$3))+IL289*SIN(RADIANS(-$C289+Графики!$B$3)),"")</f>
        <v>913.29129167591304</v>
      </c>
      <c r="IN289" s="19">
        <f>IF(ISNUMBER(IK289), IK289*COS(RADIANS(-$C289+Графики!$B$5))+IL289*SIN(RADIANS(-$C289+Графики!$B$5)),"")</f>
        <v>1031.1465636924102</v>
      </c>
      <c r="IO289" s="24">
        <v>-0.28819419356298792</v>
      </c>
      <c r="IP289" s="25">
        <v>0.30314450983865826</v>
      </c>
      <c r="IQ289" s="25">
        <v>-0.3019165046120354</v>
      </c>
      <c r="IR289" s="25">
        <v>0.32694375745654769</v>
      </c>
      <c r="IS289" s="18">
        <f t="shared" si="537"/>
        <v>5.1603807810563644</v>
      </c>
      <c r="IT289" s="18">
        <f t="shared" si="538"/>
        <v>5.4878135083982009</v>
      </c>
      <c r="IU289" s="18">
        <f>IF(ISNUMBER(IS289),IU288+IS289*0.5,IF(ISNUMBER(IS490),0,""))</f>
        <v>908.77180651496849</v>
      </c>
      <c r="IV289" s="18">
        <f>IF(ISNUMBER(IT289),IV288+IT289*0.5,IF(ISNUMBER(IT490),0,""))</f>
        <v>1037.0169032194472</v>
      </c>
      <c r="IW289" s="18">
        <f>IF(ISNUMBER(IU289), IU289*COS(RADIANS(-$C289+Графики!$B$3))+IV289*SIN(RADIANS(-$C289+Графики!$B$3)),"")</f>
        <v>908.77180651496849</v>
      </c>
      <c r="IX289" s="19">
        <f>IF(ISNUMBER(IU289), IU289*COS(RADIANS(-$C289+Графики!$B$5))+IV289*SIN(RADIANS(-$C289+Графики!$B$5)),"")</f>
        <v>1037.0169032194472</v>
      </c>
    </row>
    <row r="290" spans="1:258" s="88" customFormat="1" x14ac:dyDescent="0.25">
      <c r="A290" s="44">
        <v>290</v>
      </c>
      <c r="B290" s="50">
        <v>0</v>
      </c>
      <c r="C290" s="11">
        <f>IF(Графики!$A$7="Расчитывать с учетом закручивания скважины",B290,0)</f>
        <v>0</v>
      </c>
      <c r="D290" s="47">
        <v>143.5</v>
      </c>
      <c r="E290" s="34">
        <f>IF(ISNUMBER(INDEX($I$1:$IX$303,$A290,E$1) ),INDEX($I$1:$IX$303,$A290,E$1),0)</f>
        <v>4.5098527337000469</v>
      </c>
      <c r="F290" s="35">
        <f>IF(ISNUMBER(INDEX($I$1:$IX$303,$A290,F$1) ),INDEX($I$1:$IX$303,$A290,F$1),0)</f>
        <v>3.6780155282749956</v>
      </c>
      <c r="G290" s="35">
        <f>IF(ISNUMBER(INDEX($I$1:$IX$303,$A290,G$1) ),INDEX($I$1:$IX$303,$A290,G$1)-$G$305,0)</f>
        <v>-62.49925561553664</v>
      </c>
      <c r="H290" s="36">
        <f>IF(ISNUMBER(INDEX($I$1:$IX$303,$A290,H$1) ),INDEX($I$1:$IX$303,$A290,H$1)-$H$305,0)</f>
        <v>-109.00364699590523</v>
      </c>
      <c r="I290" s="29">
        <v>-0.33053192483434679</v>
      </c>
      <c r="J290" s="25">
        <v>0.18626088273066718</v>
      </c>
      <c r="K290" s="25">
        <v>-0.24282565066693454</v>
      </c>
      <c r="L290" s="25">
        <v>0.17864483310545912</v>
      </c>
      <c r="M290" s="18">
        <f t="shared" ref="M290:M303" si="539">IF(ISNUMBER(I290),-SIN(RADIANS((I290-J290)/2))*1000,"")</f>
        <v>4.5098527337000469</v>
      </c>
      <c r="N290" s="18">
        <f t="shared" ref="N290:N303" si="540">IF(ISNUMBER(J290),-SIN(RADIANS((K290-L290)/2))*1000,"")</f>
        <v>3.6780155282749956</v>
      </c>
      <c r="O290" s="18">
        <f>IF(ISNUMBER(M290),O289+M290*0.5,IF(ISNUMBER(M491),0,""))</f>
        <v>915.41690027387801</v>
      </c>
      <c r="P290" s="18">
        <f>IF(ISNUMBER(N290),P289+N290*0.5,IF(ISNUMBER(N491),0,""))</f>
        <v>1046.4260164881323</v>
      </c>
      <c r="Q290" s="18">
        <f>IF(ISNUMBER(O290), O290*COS(RADIANS(-$C290+Графики!$B$3))+P290*SIN(RADIANS(-$C290+Графики!$B$3)),"")</f>
        <v>915.41690027387801</v>
      </c>
      <c r="R290" s="19">
        <f>IF(ISNUMBER(O290), O290*COS(RADIANS(-$C290+Графики!$B$5))+P290*SIN(RADIANS(-$C290+Графики!$B$5)),"")</f>
        <v>1046.4260164881323</v>
      </c>
      <c r="S290" s="29">
        <v>-0.18770540622945664</v>
      </c>
      <c r="T290" s="25">
        <v>0.34988528174048572</v>
      </c>
      <c r="U290" s="25">
        <v>-0.34454859537432803</v>
      </c>
      <c r="V290" s="25">
        <v>0.317429036867095</v>
      </c>
      <c r="W290" s="18">
        <f t="shared" ref="W290:W303" si="541">IF(ISNUMBER(S290),-SIN(RADIANS((S290-T290)/2))*1000,"")</f>
        <v>4.6913465579661189</v>
      </c>
      <c r="X290" s="18">
        <f t="shared" ref="X290:X303" si="542">IF(ISNUMBER(T290),-SIN(RADIANS((U290-V290)/2))*1000,"")</f>
        <v>5.7768124978919673</v>
      </c>
      <c r="Y290" s="18">
        <f>IF(ISNUMBER(W290),Y289+W290*0.5,IF(ISNUMBER(W491),0,""))</f>
        <v>919.15174623045709</v>
      </c>
      <c r="Z290" s="18">
        <f>IF(ISNUMBER(X290),Z289+X290*0.5,IF(ISNUMBER(X491),0,""))</f>
        <v>1047.2863410445009</v>
      </c>
      <c r="AA290" s="18">
        <f>IF(ISNUMBER(Y290), Y290*COS(RADIANS(-$C290+Графики!$B$3))+Z290*SIN(RADIANS(-$C290+Графики!$B$3)),"")</f>
        <v>919.15174623045709</v>
      </c>
      <c r="AB290" s="18">
        <f>IF(ISNUMBER(Y290), Y290*COS(RADIANS(-$C290+Графики!$B$5))+Z290*SIN(RADIANS(-$C290+Графики!$B$5)),"")</f>
        <v>1047.2863410445009</v>
      </c>
      <c r="AC290" s="24">
        <v>-0.20043986208944181</v>
      </c>
      <c r="AD290" s="25">
        <v>0.18750248819869511</v>
      </c>
      <c r="AE290" s="25">
        <v>-0.24034394965148323</v>
      </c>
      <c r="AF290" s="25">
        <v>0.27517994238865195</v>
      </c>
      <c r="AG290" s="18">
        <f t="shared" ref="AG290:AG303" si="543">IF(ISNUMBER(AC290),-SIN(RADIANS((AC290-AD290)/2))*1000,"")</f>
        <v>3.3854291933854155</v>
      </c>
      <c r="AH290" s="18">
        <f t="shared" ref="AH290:AH303" si="544">IF(ISNUMBER(AD290),-SIN(RADIANS((AE290-AF290)/2))*1000,"")</f>
        <v>4.4987794691143854</v>
      </c>
      <c r="AI290" s="18">
        <f>IF(ISNUMBER(AG290),AI289+AG290*0.5,IF(ISNUMBER(AG491),0,""))</f>
        <v>913.22181112540329</v>
      </c>
      <c r="AJ290" s="18">
        <f>IF(ISNUMBER(AH290),AJ289+AH290*0.5,IF(ISNUMBER(AH491),0,""))</f>
        <v>1043.7202429539095</v>
      </c>
      <c r="AK290" s="18">
        <f>IF(ISNUMBER(AI290), AI290*COS(RADIANS(-$C290+Графики!$B$3))+AJ290*SIN(RADIANS(-$C290+Графики!$B$3)),"")</f>
        <v>913.22181112540329</v>
      </c>
      <c r="AL290" s="19">
        <f>IF(ISNUMBER(AI290), AI290*COS(RADIANS(-$C290+Графики!$B$5))+AJ290*SIN(RADIANS(-$C290+Графики!$B$5)),"")</f>
        <v>1043.7202429539095</v>
      </c>
      <c r="AM290" s="24">
        <v>-0.34694847940541335</v>
      </c>
      <c r="AN290" s="25">
        <v>0.158064541730873</v>
      </c>
      <c r="AO290" s="25">
        <v>-0.18779300867425405</v>
      </c>
      <c r="AP290" s="25">
        <v>0.14399412514737903</v>
      </c>
      <c r="AQ290" s="18">
        <f t="shared" ref="AQ290:AQ303" si="545">IF(ISNUMBER(AM290),-SIN(RADIANS((AM290-AN290)/2))*1000,"")</f>
        <v>4.4070557262689274</v>
      </c>
      <c r="AR290" s="18">
        <f t="shared" ref="AR290:AR303" si="546">IF(ISNUMBER(AN290),-SIN(RADIANS((AO290-AP290)/2))*1000,"")</f>
        <v>2.8953849049982794</v>
      </c>
      <c r="AS290" s="18">
        <f>IF(ISNUMBER(AQ290),AS289+AQ290*0.5,IF(ISNUMBER(AQ491),0,""))</f>
        <v>909.19524631616196</v>
      </c>
      <c r="AT290" s="18">
        <f>IF(ISNUMBER(AR290),AT289+AR290*0.5,IF(ISNUMBER(AR491),0,""))</f>
        <v>1033.7453738477714</v>
      </c>
      <c r="AU290" s="18">
        <f>IF(ISNUMBER(AS290), AS290*COS(RADIANS(-$C290+Графики!$B$3))+AT290*SIN(RADIANS(-$C290+Графики!$B$3)),"")</f>
        <v>909.19524631616196</v>
      </c>
      <c r="AV290" s="19">
        <f>IF(ISNUMBER(AS290), AS290*COS(RADIANS(-$C290+Графики!$B$5))+AT290*SIN(RADIANS(-$C290+Графики!$B$5)),"")</f>
        <v>1033.7453738477714</v>
      </c>
      <c r="AW290" s="24">
        <v>-0.27963552309952455</v>
      </c>
      <c r="AX290" s="25">
        <v>0.23345734205818289</v>
      </c>
      <c r="AY290" s="25">
        <v>-0.20441911565548293</v>
      </c>
      <c r="AZ290" s="25">
        <v>0.25947157448819091</v>
      </c>
      <c r="BA290" s="18">
        <f t="shared" ref="BA290:BA303" si="547">IF(ISNUMBER(AW290),-SIN(RADIANS((AW290-AX290)/2))*1000,"")</f>
        <v>4.4775649711357177</v>
      </c>
      <c r="BB290" s="18">
        <f t="shared" ref="BB290:BB303" si="548">IF(ISNUMBER(AX290),-SIN(RADIANS((AY290-AZ290)/2))*1000,"")</f>
        <v>4.0481988991736273</v>
      </c>
      <c r="BC290" s="18">
        <f>IF(ISNUMBER(BA290),BC289+BA290*0.5,IF(ISNUMBER(BA491),0,""))</f>
        <v>907.52548330544391</v>
      </c>
      <c r="BD290" s="18">
        <f>IF(ISNUMBER(BB290),BD289+BB290*0.5,IF(ISNUMBER(BB491),0,""))</f>
        <v>1037.2249030273772</v>
      </c>
      <c r="BE290" s="18">
        <f>IF(ISNUMBER(BC290), BC290*COS(RADIANS(-$C290+Графики!$B$3))+BD290*SIN(RADIANS(-$C290+Графики!$B$3)),"")</f>
        <v>907.52548330544391</v>
      </c>
      <c r="BF290" s="19">
        <f>IF(ISNUMBER(BC290), BC290*COS(RADIANS(-$C290+Графики!$B$5))+BD290*SIN(RADIANS(-$C290+Графики!$B$5)),"")</f>
        <v>1037.2249030273772</v>
      </c>
      <c r="BG290" s="24">
        <v>-0.22376868987187087</v>
      </c>
      <c r="BH290" s="25">
        <v>0.33868565408733631</v>
      </c>
      <c r="BI290" s="25">
        <v>-0.18648269481721119</v>
      </c>
      <c r="BJ290" s="25">
        <v>0.16515421989102921</v>
      </c>
      <c r="BK290" s="18">
        <f t="shared" ref="BK290:BK303" si="549">IF(ISNUMBER(BG290),-SIN(RADIANS((BG290-BH290)/2))*1000,"")</f>
        <v>4.9083203886801172</v>
      </c>
      <c r="BL290" s="18">
        <f t="shared" ref="BL290:BL303" si="550">IF(ISNUMBER(BH290),-SIN(RADIANS((BI290-BJ290)/2))*1000,"")</f>
        <v>3.0686061507445257</v>
      </c>
      <c r="BM290" s="18">
        <f>IF(ISNUMBER(BK290),BM289+BK290*0.5,IF(ISNUMBER(BK491),0,""))</f>
        <v>917.47702903643642</v>
      </c>
      <c r="BN290" s="18">
        <f>IF(ISNUMBER(BL290),BN289+BL290*0.5,IF(ISNUMBER(BL491),0,""))</f>
        <v>1024.3004735488494</v>
      </c>
      <c r="BO290" s="18">
        <f>IF(ISNUMBER(BM290), BM290*COS(RADIANS(-$C290+Графики!$B$3))+BN290*SIN(RADIANS(-$C290+Графики!$B$3)),"")</f>
        <v>917.47702903643642</v>
      </c>
      <c r="BP290" s="19">
        <f>IF(ISNUMBER(BM290), BM290*COS(RADIANS(-$C290+Графики!$B$5))+BN290*SIN(RADIANS(-$C290+Графики!$B$5)),"")</f>
        <v>1024.3004735488494</v>
      </c>
      <c r="BQ290" s="24">
        <v>-0.20262219261185613</v>
      </c>
      <c r="BR290" s="25">
        <v>0.3492207253812134</v>
      </c>
      <c r="BS290" s="25">
        <v>-0.32600553353831407</v>
      </c>
      <c r="BT290" s="25">
        <v>0.25893927519283433</v>
      </c>
      <c r="BU290" s="18">
        <f t="shared" ref="BU290:BU303" si="551">IF(ISNUMBER(BQ290),-SIN(RADIANS((BQ290-BR290)/2))*1000,"")</f>
        <v>4.81571932252153</v>
      </c>
      <c r="BV290" s="18">
        <f t="shared" ref="BV290:BV303" si="552">IF(ISNUMBER(BR290),-SIN(RADIANS((BS290-BT290)/2))*1000,"")</f>
        <v>5.1045842589716752</v>
      </c>
      <c r="BW290" s="18">
        <f>IF(ISNUMBER(BU290),BW289+BU290*0.5,IF(ISNUMBER(BU491),0,""))</f>
        <v>922.37528701282611</v>
      </c>
      <c r="BX290" s="18">
        <f>IF(ISNUMBER(BV290),BX289+BV290*0.5,IF(ISNUMBER(BV491),0,""))</f>
        <v>1041.4535520347135</v>
      </c>
      <c r="BY290" s="18">
        <f>IF(ISNUMBER(BW290), BW290*COS(RADIANS(-$C290+Графики!$B$3))+BX290*SIN(RADIANS(-$C290+Графики!$B$3)),"")</f>
        <v>922.37528701282611</v>
      </c>
      <c r="BZ290" s="19">
        <f>IF(ISNUMBER(BW290), BW290*COS(RADIANS(-$C290+Графики!$B$5))+BX290*SIN(RADIANS(-$C290+Графики!$B$5)),"")</f>
        <v>1041.4535520347135</v>
      </c>
      <c r="CA290" s="29">
        <v>-0.36582803018819321</v>
      </c>
      <c r="CB290" s="25">
        <v>0.24239312528725723</v>
      </c>
      <c r="CC290" s="25">
        <v>-0.32358445211841913</v>
      </c>
      <c r="CD290" s="25">
        <v>0.18303731981306434</v>
      </c>
      <c r="CE290" s="18">
        <f t="shared" ref="CE290:CE303" si="553">IF(ISNUMBER(CA290),-SIN(RADIANS((CA290-CB290)/2))*1000,"")</f>
        <v>5.3077059501286943</v>
      </c>
      <c r="CF290" s="18">
        <f t="shared" ref="CF290:CF303" si="554">IF(ISNUMBER(CB290),-SIN(RADIANS((CC290-CD290)/2))*1000,"")</f>
        <v>4.4210945886099324</v>
      </c>
      <c r="CG290" s="18">
        <f>IF(ISNUMBER(CE290),CG289+CE290*0.5,IF(ISNUMBER(CE491),0,""))</f>
        <v>929.09655764975548</v>
      </c>
      <c r="CH290" s="18">
        <f>IF(ISNUMBER(CF290),CH289+CF290*0.5,IF(ISNUMBER(CF491),0,""))</f>
        <v>1046.7336085059237</v>
      </c>
      <c r="CI290" s="18">
        <f>IF(ISNUMBER(CG290), CG290*COS(RADIANS(-$C290+Графики!$B$3))+CH290*SIN(RADIANS(-$C290+Графики!$B$3)),"")</f>
        <v>929.09655764975548</v>
      </c>
      <c r="CJ290" s="19">
        <f>IF(ISNUMBER(CG290), CG290*COS(RADIANS(-$C290+Графики!$B$5))+CH290*SIN(RADIANS(-$C290+Графики!$B$5)),"")</f>
        <v>1046.7336085059237</v>
      </c>
      <c r="CK290" s="24">
        <v>-0.21641695913677797</v>
      </c>
      <c r="CL290" s="25">
        <v>0.17126399028356862</v>
      </c>
      <c r="CM290" s="25">
        <v>-0.1719350859760469</v>
      </c>
      <c r="CN290" s="25">
        <v>0.22116981795539534</v>
      </c>
      <c r="CO290" s="18">
        <f t="shared" ref="CO290:CO303" si="555">IF(ISNUMBER(CK290),-SIN(RADIANS((CK290-CL290)/2))*1000,"")</f>
        <v>3.3831480535436858</v>
      </c>
      <c r="CP290" s="18">
        <f t="shared" ref="CP290:CP303" si="556">IF(ISNUMBER(CL290),-SIN(RADIANS((CM290-CN290)/2))*1000,"")</f>
        <v>3.4304807112048801</v>
      </c>
      <c r="CQ290" s="18">
        <f>IF(ISNUMBER(CO290),CQ289+CO290*0.5,IF(ISNUMBER(CO491),0,""))</f>
        <v>919.44269979290675</v>
      </c>
      <c r="CR290" s="18">
        <f>IF(ISNUMBER(CP290),CR289+CP290*0.5,IF(ISNUMBER(CP491),0,""))</f>
        <v>1044.5376885243309</v>
      </c>
      <c r="CS290" s="18">
        <f>IF(ISNUMBER(CQ290), CQ290*COS(RADIANS(-$C290+Графики!$B$3))+CR290*SIN(RADIANS(-$C290+Графики!$B$3)),"")</f>
        <v>919.44269979290675</v>
      </c>
      <c r="CT290" s="19">
        <f>IF(ISNUMBER(CQ290), CQ290*COS(RADIANS(-$C290+Графики!$B$5))+CR290*SIN(RADIANS(-$C290+Графики!$B$5)),"")</f>
        <v>1044.5376885243309</v>
      </c>
      <c r="CU290" s="24">
        <v>-0.17121299967227435</v>
      </c>
      <c r="CV290" s="25">
        <v>0.19171313143212629</v>
      </c>
      <c r="CW290" s="25">
        <v>-0.29677963711411903</v>
      </c>
      <c r="CX290" s="25">
        <v>0.24023297525832718</v>
      </c>
      <c r="CY290" s="18">
        <f t="shared" ref="CY290:CY303" si="557">IF(ISNUMBER(CU290),-SIN(RADIANS((CU290-CV290)/2))*1000,"")</f>
        <v>3.167122669899348</v>
      </c>
      <c r="CZ290" s="18">
        <f t="shared" ref="CZ290:CZ303" si="558">IF(ISNUMBER(CV290),-SIN(RADIANS((CW290-CX290)/2))*1000,"")</f>
        <v>4.6863019521691811</v>
      </c>
      <c r="DA290" s="18">
        <f>IF(ISNUMBER(CY290),DA289+CY290*0.5,IF(ISNUMBER(CY491),0,""))</f>
        <v>917.55397177760415</v>
      </c>
      <c r="DB290" s="18">
        <f>IF(ISNUMBER(CZ290),DB289+CZ290*0.5,IF(ISNUMBER(CZ491),0,""))</f>
        <v>1044.3693921834454</v>
      </c>
      <c r="DC290" s="18">
        <f>IF(ISNUMBER(DA290), DA290*COS(RADIANS(-$C290+Графики!$B$3))+DB290*SIN(RADIANS(-$C290+Графики!$B$3)),"")</f>
        <v>917.55397177760415</v>
      </c>
      <c r="DD290" s="19">
        <f>IF(ISNUMBER(DA290), DA290*COS(RADIANS(-$C290+Графики!$B$5))+DB290*SIN(RADIANS(-$C290+Графики!$B$5)),"")</f>
        <v>1044.3693921834454</v>
      </c>
      <c r="DE290" s="24">
        <v>-0.22477717807615472</v>
      </c>
      <c r="DF290" s="25">
        <v>0.26460893376674077</v>
      </c>
      <c r="DG290" s="25">
        <v>-0.321914839583332</v>
      </c>
      <c r="DH290" s="25">
        <v>0.22400259177626811</v>
      </c>
      <c r="DI290" s="18">
        <f t="shared" ref="DI290:DI303" si="559">IF(ISNUMBER(DE290),-SIN(RADIANS((DE290-DF290)/2))*1000,"")</f>
        <v>4.2706865004827002</v>
      </c>
      <c r="DJ290" s="18">
        <f t="shared" ref="DJ290:DJ303" si="560">IF(ISNUMBER(DF290),-SIN(RADIANS((DG290-DH290)/2))*1000,"")</f>
        <v>4.7640102899441423</v>
      </c>
      <c r="DK290" s="18">
        <f>IF(ISNUMBER(DI290),DK289+DI290*0.5,IF(ISNUMBER(DI491),0,""))</f>
        <v>910.2935589404749</v>
      </c>
      <c r="DL290" s="18">
        <f>IF(ISNUMBER(DJ290),DL289+DJ290*0.5,IF(ISNUMBER(DJ491),0,""))</f>
        <v>1043.7604887447612</v>
      </c>
      <c r="DM290" s="18">
        <f>IF(ISNUMBER(DK290), DK290*COS(RADIANS(-$C290+Графики!$B$3))+DL290*SIN(RADIANS(-$C290+Графики!$B$3)),"")</f>
        <v>910.2935589404749</v>
      </c>
      <c r="DN290" s="19">
        <f>IF(ISNUMBER(DK290), DK290*COS(RADIANS(-$C290+Графики!$B$5))+DL290*SIN(RADIANS(-$C290+Графики!$B$5)),"")</f>
        <v>1043.7604887447612</v>
      </c>
      <c r="DO290" s="24">
        <v>-0.19777226775518833</v>
      </c>
      <c r="DP290" s="25">
        <v>0.20812227689510773</v>
      </c>
      <c r="DQ290" s="25">
        <v>-0.19257466142810481</v>
      </c>
      <c r="DR290" s="25">
        <v>0.27525198687168251</v>
      </c>
      <c r="DS290" s="18">
        <f t="shared" ref="DS290:DS303" si="561">IF(ISNUMBER(DO290),-SIN(RADIANS((DO290-DP290)/2))*1000,"")</f>
        <v>3.5420907032219162</v>
      </c>
      <c r="DT290" s="18">
        <f t="shared" ref="DT290:DT303" si="562">IF(ISNUMBER(DP290),-SIN(RADIANS((DQ290-DR290)/2))*1000,"")</f>
        <v>4.0825463298565099</v>
      </c>
      <c r="DU290" s="18">
        <f>IF(ISNUMBER(DS290),DU289+DS290*0.5,IF(ISNUMBER(DS491),0,""))</f>
        <v>926.91584392286882</v>
      </c>
      <c r="DV290" s="18">
        <f>IF(ISNUMBER(DT290),DV289+DT290*0.5,IF(ISNUMBER(DT491),0,""))</f>
        <v>1039.4570262961502</v>
      </c>
      <c r="DW290" s="18">
        <f>IF(ISNUMBER(DU290), DU290*COS(RADIANS(-$C290+Графики!$B$3))+DV290*SIN(RADIANS(-$C290+Графики!$B$3)),"")</f>
        <v>926.91584392286882</v>
      </c>
      <c r="DX290" s="19">
        <f>IF(ISNUMBER(DU290), DU290*COS(RADIANS(-$C290+Графики!$B$5))+DV290*SIN(RADIANS(-$C290+Графики!$B$5)),"")</f>
        <v>1039.4570262961502</v>
      </c>
      <c r="DY290" s="24">
        <v>-0.33933991264938546</v>
      </c>
      <c r="DZ290" s="25">
        <v>0.22098449355329827</v>
      </c>
      <c r="EA290" s="25">
        <v>-0.26066216560120481</v>
      </c>
      <c r="EB290" s="25">
        <v>0.30461155456830658</v>
      </c>
      <c r="EC290" s="18">
        <f t="shared" ref="EC290:EC303" si="563">IF(ISNUMBER(DY290),-SIN(RADIANS((DY290-DZ290)/2))*1000,"")</f>
        <v>4.8897333983756646</v>
      </c>
      <c r="ED290" s="18">
        <f t="shared" ref="ED290:ED303" si="564">IF(ISNUMBER(DZ290),-SIN(RADIANS((EA290-EB290)/2))*1000,"")</f>
        <v>4.9329237896800029</v>
      </c>
      <c r="EE290" s="18">
        <f>IF(ISNUMBER(EC290),EE289+EC290*0.5,IF(ISNUMBER(EC491),0,""))</f>
        <v>915.26572396246991</v>
      </c>
      <c r="EF290" s="18">
        <f>IF(ISNUMBER(ED290),EF289+ED290*0.5,IF(ISNUMBER(ED491),0,""))</f>
        <v>1036.2451199771758</v>
      </c>
      <c r="EG290" s="18">
        <f>IF(ISNUMBER(EE290), EE290*COS(RADIANS(-$C290+Графики!$B$3))+EF290*SIN(RADIANS(-$C290+Графики!$B$3)),"")</f>
        <v>915.26572396246991</v>
      </c>
      <c r="EH290" s="19">
        <f>IF(ISNUMBER(EE290), EE290*COS(RADIANS(-$C290+Графики!$B$5))+EF290*SIN(RADIANS(-$C290+Графики!$B$5)),"")</f>
        <v>1036.2451199771758</v>
      </c>
      <c r="EI290" s="24">
        <v>-0.27498778894076514</v>
      </c>
      <c r="EJ290" s="25">
        <v>0.2121287448660503</v>
      </c>
      <c r="EK290" s="25">
        <v>-0.31246525367871575</v>
      </c>
      <c r="EL290" s="25">
        <v>0.17314158548016248</v>
      </c>
      <c r="EM290" s="18">
        <f t="shared" ref="EM290:EM303" si="565">IF(ISNUMBER(EI290),-SIN(RADIANS((EI290-EJ290)/2))*1000,"")</f>
        <v>4.2508808755836061</v>
      </c>
      <c r="EN290" s="18">
        <f t="shared" ref="EN290:EN303" si="566">IF(ISNUMBER(EJ290),-SIN(RADIANS((EK290-EL290)/2))*1000,"")</f>
        <v>4.2377064230946662</v>
      </c>
      <c r="EO290" s="18">
        <f>IF(ISNUMBER(EM290),EO289+EM290*0.5,IF(ISNUMBER(EM491),0,""))</f>
        <v>919.59623699779138</v>
      </c>
      <c r="EP290" s="18">
        <f>IF(ISNUMBER(EN290),EP289+EN290*0.5,IF(ISNUMBER(EN491),0,""))</f>
        <v>1041.301417235381</v>
      </c>
      <c r="EQ290" s="18">
        <f>IF(ISNUMBER(EO290), EO290*COS(RADIANS(-$C290+Графики!$B$3))+EP290*SIN(RADIANS(-$C290+Графики!$B$3)),"")</f>
        <v>919.59623699779138</v>
      </c>
      <c r="ER290" s="19">
        <f>IF(ISNUMBER(EO290), EO290*COS(RADIANS(-$C290+Графики!$B$5))+EP290*SIN(RADIANS(-$C290+Графики!$B$5)),"")</f>
        <v>1041.301417235381</v>
      </c>
      <c r="ES290" s="24">
        <v>-0.17032231998623062</v>
      </c>
      <c r="ET290" s="25">
        <v>0.34465134261146002</v>
      </c>
      <c r="EU290" s="25">
        <v>-0.15803676368344285</v>
      </c>
      <c r="EV290" s="25">
        <v>0.22164226098229975</v>
      </c>
      <c r="EW290" s="18">
        <f t="shared" ref="EW290:EW303" si="567">IF(ISNUMBER(ES290),-SIN(RADIANS((ES290-ET290)/2))*1000,"")</f>
        <v>4.4939778599471696</v>
      </c>
      <c r="EX290" s="18">
        <f t="shared" ref="EX290:EX303" si="568">IF(ISNUMBER(ET290),-SIN(RADIANS((EU290-EV290)/2))*1000,"")</f>
        <v>3.3133184782468494</v>
      </c>
      <c r="EY290" s="18">
        <f>IF(ISNUMBER(EW290),EY289+EW290*0.5,IF(ISNUMBER(EW491),0,""))</f>
        <v>905.88002326517415</v>
      </c>
      <c r="EZ290" s="18">
        <f>IF(ISNUMBER(EX290),EZ289+EX290*0.5,IF(ISNUMBER(EX491),0,""))</f>
        <v>1040.3509413783345</v>
      </c>
      <c r="FA290" s="18">
        <f>IF(ISNUMBER(EY290), EY290*COS(RADIANS(-$C290+Графики!$B$3))+EZ290*SIN(RADIANS(-$C290+Графики!$B$3)),"")</f>
        <v>905.88002326517415</v>
      </c>
      <c r="FB290" s="19">
        <f>IF(ISNUMBER(EY290), EY290*COS(RADIANS(-$C290+Графики!$B$5))+EZ290*SIN(RADIANS(-$C290+Графики!$B$5)),"")</f>
        <v>1040.3509413783345</v>
      </c>
      <c r="FC290" s="24">
        <v>-0.20283262760803952</v>
      </c>
      <c r="FD290" s="25">
        <v>0.24039911150133134</v>
      </c>
      <c r="FE290" s="25">
        <v>-0.25708491392558008</v>
      </c>
      <c r="FF290" s="25">
        <v>0.2698444412824722</v>
      </c>
      <c r="FG290" s="18">
        <f t="shared" ref="FG290:FG303" si="569">IF(ISNUMBER(FC290),-SIN(RADIANS((FC290-FD290)/2))*1000,"")</f>
        <v>3.8679169538244818</v>
      </c>
      <c r="FH290" s="18">
        <f t="shared" ref="FH290:FH303" si="570">IF(ISNUMBER(FD290),-SIN(RADIANS((FE290-FF290)/2))*1000,"")</f>
        <v>4.5983098819496444</v>
      </c>
      <c r="FI290" s="18">
        <f>IF(ISNUMBER(FG290),FI289+FG290*0.5,IF(ISNUMBER(FG491),0,""))</f>
        <v>914.96764224948095</v>
      </c>
      <c r="FJ290" s="18">
        <f>IF(ISNUMBER(FH290),FJ289+FH290*0.5,IF(ISNUMBER(FH491),0,""))</f>
        <v>1042.1755426010184</v>
      </c>
      <c r="FK290" s="18">
        <f>IF(ISNUMBER(FI290), FI290*COS(RADIANS(-$C290+Графики!$B$3))+FJ290*SIN(RADIANS(-$C290+Графики!$B$3)),"")</f>
        <v>914.96764224948095</v>
      </c>
      <c r="FL290" s="19">
        <f>IF(ISNUMBER(FI290), FI290*COS(RADIANS(-$C290+Графики!$B$5))+FJ290*SIN(RADIANS(-$C290+Графики!$B$5)),"")</f>
        <v>1042.1755426010184</v>
      </c>
      <c r="FM290" s="24">
        <v>-0.34487460664405478</v>
      </c>
      <c r="FN290" s="25">
        <v>0.16288722218952853</v>
      </c>
      <c r="FO290" s="25">
        <v>-0.32703773041828088</v>
      </c>
      <c r="FP290" s="25">
        <v>0.16314413188120411</v>
      </c>
      <c r="FQ290" s="18">
        <f t="shared" ref="FQ290:FQ303" si="571">IF(ISNUMBER(FM290),-SIN(RADIANS((FM290-FN290)/2))*1000,"")</f>
        <v>4.431043364460634</v>
      </c>
      <c r="FR290" s="18">
        <f t="shared" ref="FR290:FR303" si="572">IF(ISNUMBER(FN290),-SIN(RADIANS((FO290-FP290)/2))*1000,"")</f>
        <v>4.2776306697981434</v>
      </c>
      <c r="FS290" s="18">
        <f>IF(ISNUMBER(FQ290),FS289+FQ290*0.5,IF(ISNUMBER(FQ491),0,""))</f>
        <v>924.79992908363351</v>
      </c>
      <c r="FT290" s="18">
        <f>IF(ISNUMBER(FR290),FT289+FR290*0.5,IF(ISNUMBER(FR491),0,""))</f>
        <v>1036.276338477842</v>
      </c>
      <c r="FU290" s="18">
        <f>IF(ISNUMBER(FS290), FS290*COS(RADIANS(-$C290+Графики!$B$3))+FT290*SIN(RADIANS(-$C290+Графики!$B$3)),"")</f>
        <v>924.79992908363351</v>
      </c>
      <c r="FV290" s="19">
        <f>IF(ISNUMBER(FS290), FS290*COS(RADIANS(-$C290+Графики!$B$5))+FT290*SIN(RADIANS(-$C290+Графики!$B$5)),"")</f>
        <v>1036.276338477842</v>
      </c>
      <c r="FW290" s="24">
        <v>-0.22828435000281205</v>
      </c>
      <c r="FX290" s="25">
        <v>0.20187256849104598</v>
      </c>
      <c r="FY290" s="25">
        <v>-0.34388219220821858</v>
      </c>
      <c r="FZ290" s="25">
        <v>0.19836314223050996</v>
      </c>
      <c r="GA290" s="18">
        <f t="shared" ref="GA290:GA303" si="573">IF(ISNUMBER(FW290),-SIN(RADIANS((FW290-FX290)/2))*1000,"")</f>
        <v>3.7538184479811427</v>
      </c>
      <c r="GB290" s="18">
        <f t="shared" ref="GB290:GB303" si="574">IF(ISNUMBER(FX290),-SIN(RADIANS((FY290-FZ290)/2))*1000,"")</f>
        <v>4.7319655602892521</v>
      </c>
      <c r="GC290" s="18">
        <f>IF(ISNUMBER(GA290),GC289+GA290*0.5,IF(ISNUMBER(GA491),0,""))</f>
        <v>925.62727536627358</v>
      </c>
      <c r="GD290" s="18">
        <f>IF(ISNUMBER(GB290),GD289+GB290*0.5,IF(ISNUMBER(GB491),0,""))</f>
        <v>1024.659228361729</v>
      </c>
      <c r="GE290" s="18">
        <f>IF(ISNUMBER(GC290), GC290*COS(RADIANS(-$C290+Графики!$B$3))+GD290*SIN(RADIANS(-$C290+Графики!$B$3)),"")</f>
        <v>925.62727536627358</v>
      </c>
      <c r="GF290" s="19">
        <f>IF(ISNUMBER(GC290), GC290*COS(RADIANS(-$C290+Графики!$B$5))+GD290*SIN(RADIANS(-$C290+Графики!$B$5)),"")</f>
        <v>1024.659228361729</v>
      </c>
      <c r="GG290" s="24">
        <v>-0.27992401255684374</v>
      </c>
      <c r="GH290" s="25">
        <v>0.26031289666728219</v>
      </c>
      <c r="GI290" s="25">
        <v>-0.22907075027026169</v>
      </c>
      <c r="GJ290" s="25">
        <v>0.26783158060007317</v>
      </c>
      <c r="GK290" s="18">
        <f t="shared" ref="GK290:GK303" si="575">IF(ISNUMBER(GG290),-SIN(RADIANS((GG290-GH290)/2))*1000,"")</f>
        <v>4.7144389394028359</v>
      </c>
      <c r="GL290" s="18">
        <f t="shared" ref="GL290:GL303" si="576">IF(ISNUMBER(GH290),-SIN(RADIANS((GI290-GJ290)/2))*1000,"")</f>
        <v>4.3362772777582697</v>
      </c>
      <c r="GM290" s="18">
        <f>IF(ISNUMBER(GK290),GM289+GK290*0.5,IF(ISNUMBER(GK491),0,""))</f>
        <v>924.77907134107488</v>
      </c>
      <c r="GN290" s="18">
        <f>IF(ISNUMBER(GL290),GN289+GL290*0.5,IF(ISNUMBER(GL491),0,""))</f>
        <v>1040.17208902069</v>
      </c>
      <c r="GO290" s="18">
        <f>IF(ISNUMBER(GM290), GM290*COS(RADIANS(-$C290+Графики!$B$3))+GN290*SIN(RADIANS(-$C290+Графики!$B$3)),"")</f>
        <v>924.77907134107488</v>
      </c>
      <c r="GP290" s="19">
        <f>IF(ISNUMBER(GM290), GM290*COS(RADIANS(-$C290+Графики!$B$5))+GN290*SIN(RADIANS(-$C290+Графики!$B$5)),"")</f>
        <v>1040.17208902069</v>
      </c>
      <c r="GQ290" s="24">
        <v>-0.23088186013112694</v>
      </c>
      <c r="GR290" s="25">
        <v>0.30427766880501428</v>
      </c>
      <c r="GS290" s="25">
        <v>-0.22891267602862228</v>
      </c>
      <c r="GT290" s="25">
        <v>0.26559178964687458</v>
      </c>
      <c r="GU290" s="18">
        <f t="shared" ref="GU290:GU303" si="577">IF(ISNUMBER(GQ290),-SIN(RADIANS((GQ290-GR290)/2))*1000,"")</f>
        <v>4.6701309254906072</v>
      </c>
      <c r="GV290" s="18">
        <f t="shared" ref="GV290:GV303" si="578">IF(ISNUMBER(GR290),-SIN(RADIANS((GS290-GT290)/2))*1000,"")</f>
        <v>4.3153521522094653</v>
      </c>
      <c r="GW290" s="18">
        <f>IF(ISNUMBER(GU290),GW289+GU290*0.5,IF(ISNUMBER(GU491),0,""))</f>
        <v>918.22744971888312</v>
      </c>
      <c r="GX290" s="18">
        <f>IF(ISNUMBER(GV290),GX289+GV290*0.5,IF(ISNUMBER(GV491),0,""))</f>
        <v>1042.7461921557224</v>
      </c>
      <c r="GY290" s="18">
        <f>IF(ISNUMBER(GW290), GW290*COS(RADIANS(-$C290+Графики!$B$3))+GX290*SIN(RADIANS(-$C290+Графики!$B$3)),"")</f>
        <v>918.22744971888312</v>
      </c>
      <c r="GZ290" s="19">
        <f>IF(ISNUMBER(GW290), GW290*COS(RADIANS(-$C290+Графики!$B$5))+GX290*SIN(RADIANS(-$C290+Графики!$B$5)),"")</f>
        <v>1042.7461921557224</v>
      </c>
      <c r="HA290" s="24">
        <v>-0.26249104137132018</v>
      </c>
      <c r="HB290" s="25">
        <v>0.27689827833206571</v>
      </c>
      <c r="HC290" s="25">
        <v>-0.2560771751227241</v>
      </c>
      <c r="HD290" s="25">
        <v>0.12653740808048172</v>
      </c>
      <c r="HE290" s="18">
        <f t="shared" ref="HE290:HE303" si="579">IF(ISNUMBER(HA290),-SIN(RADIANS((HA290-HB290)/2))*1000,"")</f>
        <v>4.707042407551568</v>
      </c>
      <c r="HF290" s="18">
        <f t="shared" ref="HF290:HF303" si="580">IF(ISNUMBER(HB290),-SIN(RADIANS((HC290-HD290)/2))*1000,"")</f>
        <v>3.3389359174724249</v>
      </c>
      <c r="HG290" s="18">
        <f>IF(ISNUMBER(HE290),HG289+HE290*0.5,IF(ISNUMBER(HE491),0,""))</f>
        <v>921.95910103518247</v>
      </c>
      <c r="HH290" s="18">
        <f>IF(ISNUMBER(HF290),HH289+HF290*0.5,IF(ISNUMBER(HF491),0,""))</f>
        <v>1031.9230504786688</v>
      </c>
      <c r="HI290" s="18">
        <f>IF(ISNUMBER(HG290), HG290*COS(RADIANS(-$C290+Графики!$B$3))+HH290*SIN(RADIANS(-$C290+Графики!$B$3)),"")</f>
        <v>921.95910103518247</v>
      </c>
      <c r="HJ290" s="19">
        <f>IF(ISNUMBER(HG290), HG290*COS(RADIANS(-$C290+Графики!$B$5))+HH290*SIN(RADIANS(-$C290+Графики!$B$5)),"")</f>
        <v>1031.9230504786688</v>
      </c>
      <c r="HK290" s="24">
        <v>-0.17647190718180941</v>
      </c>
      <c r="HL290" s="25">
        <v>0.17327179433220638</v>
      </c>
      <c r="HM290" s="25">
        <v>-0.27572705734765124</v>
      </c>
      <c r="HN290" s="25">
        <v>0.26451149941605967</v>
      </c>
      <c r="HO290" s="18">
        <f t="shared" ref="HO290:HO303" si="581">IF(ISNUMBER(HK290),-SIN(RADIANS((HK290-HL290)/2))*1000,"")</f>
        <v>3.0520848262715519</v>
      </c>
      <c r="HP290" s="18">
        <f t="shared" ref="HP290:HP303" si="582">IF(ISNUMBER(HL290),-SIN(RADIANS((HM290-HN290)/2))*1000,"")</f>
        <v>4.7144533167382159</v>
      </c>
      <c r="HQ290" s="18">
        <f>IF(ISNUMBER(HO290),HQ289+HO290*0.5,IF(ISNUMBER(HO491),0,""))</f>
        <v>919.33521116694601</v>
      </c>
      <c r="HR290" s="18">
        <f>IF(ISNUMBER(HP290),HR289+HP290*0.5,IF(ISNUMBER(HP491),0,""))</f>
        <v>1050.2843822560233</v>
      </c>
      <c r="HS290" s="18">
        <f>IF(ISNUMBER(HQ290), HQ290*COS(RADIANS(-$C290+Графики!$B$3))+HR290*SIN(RADIANS(-$C290+Графики!$B$3)),"")</f>
        <v>919.33521116694601</v>
      </c>
      <c r="HT290" s="19">
        <f>IF(ISNUMBER(HQ290), HQ290*COS(RADIANS(-$C290+Графики!$B$5))+HR290*SIN(RADIANS(-$C290+Графики!$B$5)),"")</f>
        <v>1050.2843822560233</v>
      </c>
      <c r="HU290" s="24">
        <v>-0.34837553514825281</v>
      </c>
      <c r="HV290" s="25">
        <v>0.18281960600617289</v>
      </c>
      <c r="HW290" s="25">
        <v>-0.31085549930041617</v>
      </c>
      <c r="HX290" s="25">
        <v>0.2088446265560143</v>
      </c>
      <c r="HY290" s="18">
        <f t="shared" ref="HY290:HY303" si="583">IF(ISNUMBER(HU290),-SIN(RADIANS((HU290-HV290)/2))*1000,"")</f>
        <v>4.6355354901658412</v>
      </c>
      <c r="HZ290" s="18">
        <f t="shared" ref="HZ290:HZ303" si="584">IF(ISNUMBER(HV290),-SIN(RADIANS((HW290-HX290)/2))*1000,"")</f>
        <v>4.5352236125299719</v>
      </c>
      <c r="IA290" s="18">
        <f>IF(ISNUMBER(HY290),IA289+HY290*0.5,IF(ISNUMBER(HY491),0,""))</f>
        <v>918.90138148508527</v>
      </c>
      <c r="IB290" s="18">
        <f>IF(ISNUMBER(HZ290),IB289+HZ290*0.5,IF(ISNUMBER(HZ491),0,""))</f>
        <v>1028.6946465772337</v>
      </c>
      <c r="IC290" s="18">
        <f>IF(ISNUMBER(IA290), IA290*COS(RADIANS(-$C290+Графики!$B$3))+IB290*SIN(RADIANS(-$C290+Графики!$B$3)),"")</f>
        <v>918.90138148508527</v>
      </c>
      <c r="ID290" s="19">
        <f>IF(ISNUMBER(IA290), IA290*COS(RADIANS(-$C290+Графики!$B$5))+IB290*SIN(RADIANS(-$C290+Графики!$B$5)),"")</f>
        <v>1028.6946465772337</v>
      </c>
      <c r="IE290" s="24">
        <v>-0.18337476689761095</v>
      </c>
      <c r="IF290" s="25">
        <v>0.2881055961194352</v>
      </c>
      <c r="IG290" s="25">
        <v>-0.32781141410801229</v>
      </c>
      <c r="IH290" s="25">
        <v>0.31494432819900953</v>
      </c>
      <c r="II290" s="18">
        <f t="shared" ref="II290:II303" si="585">IF(ISNUMBER(IE290),-SIN(RADIANS((IE290-IF290)/2))*1000,"")</f>
        <v>4.1144307379332554</v>
      </c>
      <c r="IJ290" s="18">
        <f t="shared" ref="IJ290:IJ303" si="586">IF(ISNUMBER(IF290),-SIN(RADIANS((IG290-IH290)/2))*1000,"")</f>
        <v>5.6090725824404357</v>
      </c>
      <c r="IK290" s="18">
        <f>IF(ISNUMBER(II290),IK289+II290*0.5,IF(ISNUMBER(II491),0,""))</f>
        <v>915.34850704487963</v>
      </c>
      <c r="IL290" s="18">
        <f>IF(ISNUMBER(IJ290),IL289+IJ290*0.5,IF(ISNUMBER(IJ491),0,""))</f>
        <v>1033.9510999836305</v>
      </c>
      <c r="IM290" s="18">
        <f>IF(ISNUMBER(IK290), IK290*COS(RADIANS(-$C290+Графики!$B$3))+IL290*SIN(RADIANS(-$C290+Графики!$B$3)),"")</f>
        <v>915.34850704487963</v>
      </c>
      <c r="IN290" s="19">
        <f>IF(ISNUMBER(IK290), IK290*COS(RADIANS(-$C290+Графики!$B$5))+IL290*SIN(RADIANS(-$C290+Графики!$B$5)),"")</f>
        <v>1033.9510999836305</v>
      </c>
      <c r="IO290" s="24">
        <v>-0.24520408601838192</v>
      </c>
      <c r="IP290" s="25">
        <v>0.27237113699840043</v>
      </c>
      <c r="IQ290" s="25">
        <v>-0.31523692260787373</v>
      </c>
      <c r="IR290" s="25">
        <v>0.13387494797230182</v>
      </c>
      <c r="IS290" s="18">
        <f t="shared" ref="IS290:IS303" si="587">IF(ISNUMBER(IO290),-SIN(RADIANS((IO290-IP290)/2))*1000,"")</f>
        <v>4.5166805270352635</v>
      </c>
      <c r="IT290" s="18">
        <f t="shared" ref="IT290:IT303" si="588">IF(ISNUMBER(IP290),-SIN(RADIANS((IQ290-IR290)/2))*1000,"")</f>
        <v>3.9192303921685623</v>
      </c>
      <c r="IU290" s="18">
        <f>IF(ISNUMBER(IS290),IU289+IS290*0.5,IF(ISNUMBER(IS491),0,""))</f>
        <v>911.03014677848614</v>
      </c>
      <c r="IV290" s="18">
        <f>IF(ISNUMBER(IT290),IV289+IT290*0.5,IF(ISNUMBER(IT491),0,""))</f>
        <v>1038.9765184155315</v>
      </c>
      <c r="IW290" s="18">
        <f>IF(ISNUMBER(IU290), IU290*COS(RADIANS(-$C290+Графики!$B$3))+IV290*SIN(RADIANS(-$C290+Графики!$B$3)),"")</f>
        <v>911.03014677848614</v>
      </c>
      <c r="IX290" s="19">
        <f>IF(ISNUMBER(IU290), IU290*COS(RADIANS(-$C290+Графики!$B$5))+IV290*SIN(RADIANS(-$C290+Графики!$B$5)),"")</f>
        <v>1038.9765184155315</v>
      </c>
    </row>
    <row r="291" spans="1:258" s="88" customFormat="1" x14ac:dyDescent="0.25">
      <c r="A291" s="44">
        <v>291</v>
      </c>
      <c r="B291" s="50">
        <v>0</v>
      </c>
      <c r="C291" s="11">
        <f>IF(Графики!$A$7="Расчитывать с учетом закручивания скважины",B291,0)</f>
        <v>0</v>
      </c>
      <c r="D291" s="47">
        <v>144</v>
      </c>
      <c r="E291" s="34">
        <f>IF(ISNUMBER(INDEX($I$1:$IX$303,$A291,E$1) ),INDEX($I$1:$IX$303,$A291,E$1),0)</f>
        <v>2.6010659656784902</v>
      </c>
      <c r="F291" s="35">
        <f>IF(ISNUMBER(INDEX($I$1:$IX$303,$A291,F$1) ),INDEX($I$1:$IX$303,$A291,F$1),0)</f>
        <v>4.5658843902078052</v>
      </c>
      <c r="G291" s="35">
        <f>IF(ISNUMBER(INDEX($I$1:$IX$303,$A291,G$1) ),INDEX($I$1:$IX$303,$A291,G$1)-$G$305,0)</f>
        <v>-61.198722632697354</v>
      </c>
      <c r="H291" s="36">
        <f>IF(ISNUMBER(INDEX($I$1:$IX$303,$A291,H$1) ),INDEX($I$1:$IX$303,$A291,H$1)-$H$305,0)</f>
        <v>-106.72070480080129</v>
      </c>
      <c r="I291" s="29">
        <v>-0.14321872444360151</v>
      </c>
      <c r="J291" s="25">
        <v>0.15484181578432857</v>
      </c>
      <c r="K291" s="25">
        <v>-0.33803086323293169</v>
      </c>
      <c r="L291" s="25">
        <v>0.18518276531688413</v>
      </c>
      <c r="M291" s="18">
        <f t="shared" si="539"/>
        <v>2.6010659656784902</v>
      </c>
      <c r="N291" s="18">
        <f t="shared" si="540"/>
        <v>4.5658843902078052</v>
      </c>
      <c r="O291" s="18">
        <f>IF(ISNUMBER(M291),O290+M291*0.5,IF(ISNUMBER(M492),0,""))</f>
        <v>916.7174332567173</v>
      </c>
      <c r="P291" s="18">
        <f>IF(ISNUMBER(N291),P290+N291*0.5,IF(ISNUMBER(N492),0,""))</f>
        <v>1048.7089586832362</v>
      </c>
      <c r="Q291" s="18">
        <f>IF(ISNUMBER(O291), O291*COS(RADIANS(-$C291+Графики!$B$3))+P291*SIN(RADIANS(-$C291+Графики!$B$3)),"")</f>
        <v>916.7174332567173</v>
      </c>
      <c r="R291" s="19">
        <f>IF(ISNUMBER(O291), O291*COS(RADIANS(-$C291+Графики!$B$5))+P291*SIN(RADIANS(-$C291+Графики!$B$5)),"")</f>
        <v>1048.7089586832362</v>
      </c>
      <c r="S291" s="29">
        <v>-0.27688043105935622</v>
      </c>
      <c r="T291" s="25">
        <v>9.7237117904531656E-2</v>
      </c>
      <c r="U291" s="25">
        <v>-0.20439189091706658</v>
      </c>
      <c r="V291" s="25">
        <v>0.29183252842024066</v>
      </c>
      <c r="W291" s="18">
        <f t="shared" si="541"/>
        <v>3.2647857096306661</v>
      </c>
      <c r="X291" s="18">
        <f t="shared" si="542"/>
        <v>4.3303614391575662</v>
      </c>
      <c r="Y291" s="18">
        <f>IF(ISNUMBER(W291),Y290+W291*0.5,IF(ISNUMBER(W492),0,""))</f>
        <v>920.78413908527239</v>
      </c>
      <c r="Z291" s="18">
        <f>IF(ISNUMBER(X291),Z290+X291*0.5,IF(ISNUMBER(X492),0,""))</f>
        <v>1049.4515217640796</v>
      </c>
      <c r="AA291" s="18">
        <f>IF(ISNUMBER(Y291), Y291*COS(RADIANS(-$C291+Графики!$B$3))+Z291*SIN(RADIANS(-$C291+Графики!$B$3)),"")</f>
        <v>920.78413908527239</v>
      </c>
      <c r="AB291" s="18">
        <f>IF(ISNUMBER(Y291), Y291*COS(RADIANS(-$C291+Графики!$B$5))+Z291*SIN(RADIANS(-$C291+Графики!$B$5)),"")</f>
        <v>1049.4515217640796</v>
      </c>
      <c r="AC291" s="24">
        <v>-0.23640029375714383</v>
      </c>
      <c r="AD291" s="25">
        <v>0.16111680914476864</v>
      </c>
      <c r="AE291" s="25">
        <v>-0.36767604231111206</v>
      </c>
      <c r="AF291" s="25">
        <v>0.1814943322957103</v>
      </c>
      <c r="AG291" s="18">
        <f t="shared" si="543"/>
        <v>3.4689841817361216</v>
      </c>
      <c r="AH291" s="18">
        <f t="shared" si="544"/>
        <v>4.7923972509052772</v>
      </c>
      <c r="AI291" s="18">
        <f>IF(ISNUMBER(AG291),AI290+AG291*0.5,IF(ISNUMBER(AG492),0,""))</f>
        <v>914.95630321627141</v>
      </c>
      <c r="AJ291" s="18">
        <f>IF(ISNUMBER(AH291),AJ290+AH291*0.5,IF(ISNUMBER(AH492),0,""))</f>
        <v>1046.1164415793621</v>
      </c>
      <c r="AK291" s="18">
        <f>IF(ISNUMBER(AI291), AI291*COS(RADIANS(-$C291+Графики!$B$3))+AJ291*SIN(RADIANS(-$C291+Графики!$B$3)),"")</f>
        <v>914.95630321627141</v>
      </c>
      <c r="AL291" s="19">
        <f>IF(ISNUMBER(AI291), AI291*COS(RADIANS(-$C291+Графики!$B$5))+AJ291*SIN(RADIANS(-$C291+Графики!$B$5)),"")</f>
        <v>1046.1164415793621</v>
      </c>
      <c r="AM291" s="24">
        <v>-0.11719319068751335</v>
      </c>
      <c r="AN291" s="25">
        <v>0.12328888734574536</v>
      </c>
      <c r="AO291" s="25">
        <v>-0.38106001747996154</v>
      </c>
      <c r="AP291" s="25">
        <v>0.15531753285136737</v>
      </c>
      <c r="AQ291" s="18">
        <f t="shared" si="545"/>
        <v>2.0986004864399654</v>
      </c>
      <c r="AR291" s="18">
        <f t="shared" si="546"/>
        <v>4.6807600511663026</v>
      </c>
      <c r="AS291" s="18">
        <f>IF(ISNUMBER(AQ291),AS290+AQ291*0.5,IF(ISNUMBER(AQ492),0,""))</f>
        <v>910.24454655938189</v>
      </c>
      <c r="AT291" s="18">
        <f>IF(ISNUMBER(AR291),AT290+AR291*0.5,IF(ISNUMBER(AR492),0,""))</f>
        <v>1036.0857538733544</v>
      </c>
      <c r="AU291" s="18">
        <f>IF(ISNUMBER(AS291), AS291*COS(RADIANS(-$C291+Графики!$B$3))+AT291*SIN(RADIANS(-$C291+Графики!$B$3)),"")</f>
        <v>910.24454655938189</v>
      </c>
      <c r="AV291" s="19">
        <f>IF(ISNUMBER(AS291), AS291*COS(RADIANS(-$C291+Графики!$B$5))+AT291*SIN(RADIANS(-$C291+Графики!$B$5)),"")</f>
        <v>1036.0857538733544</v>
      </c>
      <c r="AW291" s="24">
        <v>-9.9116404122443352E-2</v>
      </c>
      <c r="AX291" s="25">
        <v>0.12694592182158002</v>
      </c>
      <c r="AY291" s="25">
        <v>-0.32424636041890142</v>
      </c>
      <c r="AZ291" s="25">
        <v>0.24669858824731092</v>
      </c>
      <c r="BA291" s="18">
        <f t="shared" si="547"/>
        <v>1.9727646716165896</v>
      </c>
      <c r="BB291" s="18">
        <f t="shared" si="548"/>
        <v>4.9824139864169945</v>
      </c>
      <c r="BC291" s="18">
        <f>IF(ISNUMBER(BA291),BC290+BA291*0.5,IF(ISNUMBER(BA492),0,""))</f>
        <v>908.51186564125226</v>
      </c>
      <c r="BD291" s="18">
        <f>IF(ISNUMBER(BB291),BD290+BB291*0.5,IF(ISNUMBER(BB492),0,""))</f>
        <v>1039.7161100205858</v>
      </c>
      <c r="BE291" s="18">
        <f>IF(ISNUMBER(BC291), BC291*COS(RADIANS(-$C291+Графики!$B$3))+BD291*SIN(RADIANS(-$C291+Графики!$B$3)),"")</f>
        <v>908.51186564125226</v>
      </c>
      <c r="BF291" s="19">
        <f>IF(ISNUMBER(BC291), BC291*COS(RADIANS(-$C291+Графики!$B$5))+BD291*SIN(RADIANS(-$C291+Графики!$B$5)),"")</f>
        <v>1039.7161100205858</v>
      </c>
      <c r="BG291" s="24">
        <v>-0.16654698614763033</v>
      </c>
      <c r="BH291" s="25">
        <v>0.12927743568355912</v>
      </c>
      <c r="BI291" s="25">
        <v>-0.34117543441516207</v>
      </c>
      <c r="BJ291" s="25">
        <v>0.24616820314643037</v>
      </c>
      <c r="BK291" s="18">
        <f t="shared" si="549"/>
        <v>2.5815522169516281</v>
      </c>
      <c r="BL291" s="18">
        <f t="shared" si="550"/>
        <v>5.1255177157585967</v>
      </c>
      <c r="BM291" s="18">
        <f>IF(ISNUMBER(BK291),BM290+BK291*0.5,IF(ISNUMBER(BK492),0,""))</f>
        <v>918.76780514491224</v>
      </c>
      <c r="BN291" s="18">
        <f>IF(ISNUMBER(BL291),BN290+BL291*0.5,IF(ISNUMBER(BL492),0,""))</f>
        <v>1026.8632324067287</v>
      </c>
      <c r="BO291" s="18">
        <f>IF(ISNUMBER(BM291), BM291*COS(RADIANS(-$C291+Графики!$B$3))+BN291*SIN(RADIANS(-$C291+Графики!$B$3)),"")</f>
        <v>918.76780514491224</v>
      </c>
      <c r="BP291" s="19">
        <f>IF(ISNUMBER(BM291), BM291*COS(RADIANS(-$C291+Графики!$B$5))+BN291*SIN(RADIANS(-$C291+Графики!$B$5)),"")</f>
        <v>1026.8632324067287</v>
      </c>
      <c r="BQ291" s="24">
        <v>-9.1822054642390294E-2</v>
      </c>
      <c r="BR291" s="25">
        <v>0.16105192220357992</v>
      </c>
      <c r="BS291" s="25">
        <v>-0.32488278952939831</v>
      </c>
      <c r="BT291" s="25">
        <v>0.21607802254314931</v>
      </c>
      <c r="BU291" s="18">
        <f t="shared" si="551"/>
        <v>2.2067399532557443</v>
      </c>
      <c r="BV291" s="18">
        <f t="shared" si="552"/>
        <v>4.7207561131897684</v>
      </c>
      <c r="BW291" s="18">
        <f>IF(ISNUMBER(BU291),BW290+BU291*0.5,IF(ISNUMBER(BU492),0,""))</f>
        <v>923.47865698945395</v>
      </c>
      <c r="BX291" s="18">
        <f>IF(ISNUMBER(BV291),BX290+BV291*0.5,IF(ISNUMBER(BV492),0,""))</f>
        <v>1043.8139300913085</v>
      </c>
      <c r="BY291" s="18">
        <f>IF(ISNUMBER(BW291), BW291*COS(RADIANS(-$C291+Графики!$B$3))+BX291*SIN(RADIANS(-$C291+Графики!$B$3)),"")</f>
        <v>923.47865698945395</v>
      </c>
      <c r="BZ291" s="19">
        <f>IF(ISNUMBER(BW291), BW291*COS(RADIANS(-$C291+Графики!$B$5))+BX291*SIN(RADIANS(-$C291+Графики!$B$5)),"")</f>
        <v>1043.8139300913085</v>
      </c>
      <c r="CA291" s="29">
        <v>-0.14522251275465814</v>
      </c>
      <c r="CB291" s="25">
        <v>0.20074048742329928</v>
      </c>
      <c r="CC291" s="25">
        <v>-0.22616283229216236</v>
      </c>
      <c r="CD291" s="25">
        <v>0.29785612180116561</v>
      </c>
      <c r="CE291" s="18">
        <f t="shared" si="553"/>
        <v>3.0190921351101978</v>
      </c>
      <c r="CF291" s="18">
        <f t="shared" si="554"/>
        <v>4.5729121079817254</v>
      </c>
      <c r="CG291" s="18">
        <f>IF(ISNUMBER(CE291),CG290+CE291*0.5,IF(ISNUMBER(CE492),0,""))</f>
        <v>930.60610371731059</v>
      </c>
      <c r="CH291" s="18">
        <f>IF(ISNUMBER(CF291),CH290+CF291*0.5,IF(ISNUMBER(CF492),0,""))</f>
        <v>1049.0200645599145</v>
      </c>
      <c r="CI291" s="18">
        <f>IF(ISNUMBER(CG291), CG291*COS(RADIANS(-$C291+Графики!$B$3))+CH291*SIN(RADIANS(-$C291+Графики!$B$3)),"")</f>
        <v>930.60610371731059</v>
      </c>
      <c r="CJ291" s="19">
        <f>IF(ISNUMBER(CG291), CG291*COS(RADIANS(-$C291+Графики!$B$5))+CH291*SIN(RADIANS(-$C291+Графики!$B$5)),"")</f>
        <v>1049.0200645599145</v>
      </c>
      <c r="CK291" s="24">
        <v>-0.17740655133274696</v>
      </c>
      <c r="CL291" s="25">
        <v>0.10806970593526352</v>
      </c>
      <c r="CM291" s="25">
        <v>-0.24721433786974348</v>
      </c>
      <c r="CN291" s="25">
        <v>0.25615548571134328</v>
      </c>
      <c r="CO291" s="18">
        <f t="shared" si="555"/>
        <v>2.4912477358799086</v>
      </c>
      <c r="CP291" s="18">
        <f t="shared" si="556"/>
        <v>4.392716261270416</v>
      </c>
      <c r="CQ291" s="18">
        <f>IF(ISNUMBER(CO291),CQ290+CO291*0.5,IF(ISNUMBER(CO492),0,""))</f>
        <v>920.68832366084666</v>
      </c>
      <c r="CR291" s="18">
        <f>IF(ISNUMBER(CP291),CR290+CP291*0.5,IF(ISNUMBER(CP492),0,""))</f>
        <v>1046.7340466549661</v>
      </c>
      <c r="CS291" s="18">
        <f>IF(ISNUMBER(CQ291), CQ291*COS(RADIANS(-$C291+Графики!$B$3))+CR291*SIN(RADIANS(-$C291+Графики!$B$3)),"")</f>
        <v>920.68832366084666</v>
      </c>
      <c r="CT291" s="19">
        <f>IF(ISNUMBER(CQ291), CQ291*COS(RADIANS(-$C291+Графики!$B$5))+CR291*SIN(RADIANS(-$C291+Графики!$B$5)),"")</f>
        <v>1046.7340466549661</v>
      </c>
      <c r="CU291" s="24">
        <v>-0.17781457249539157</v>
      </c>
      <c r="CV291" s="25">
        <v>0.12714399982576877</v>
      </c>
      <c r="CW291" s="25">
        <v>-0.23903592761332748</v>
      </c>
      <c r="CX291" s="25">
        <v>0.16178833153116798</v>
      </c>
      <c r="CY291" s="18">
        <f t="shared" si="557"/>
        <v>2.6612624432650103</v>
      </c>
      <c r="CZ291" s="18">
        <f t="shared" si="558"/>
        <v>3.4978443892915996</v>
      </c>
      <c r="DA291" s="18">
        <f>IF(ISNUMBER(CY291),DA290+CY291*0.5,IF(ISNUMBER(CY492),0,""))</f>
        <v>918.88460299923668</v>
      </c>
      <c r="DB291" s="18">
        <f>IF(ISNUMBER(CZ291),DB290+CZ291*0.5,IF(ISNUMBER(CZ492),0,""))</f>
        <v>1046.1183143780911</v>
      </c>
      <c r="DC291" s="18">
        <f>IF(ISNUMBER(DA291), DA291*COS(RADIANS(-$C291+Графики!$B$3))+DB291*SIN(RADIANS(-$C291+Графики!$B$3)),"")</f>
        <v>918.88460299923668</v>
      </c>
      <c r="DD291" s="19">
        <f>IF(ISNUMBER(DA291), DA291*COS(RADIANS(-$C291+Графики!$B$5))+DB291*SIN(RADIANS(-$C291+Графики!$B$5)),"")</f>
        <v>1046.1183143780911</v>
      </c>
      <c r="DE291" s="24">
        <v>-0.26162257961669</v>
      </c>
      <c r="DF291" s="25">
        <v>0.14077600681311178</v>
      </c>
      <c r="DG291" s="25">
        <v>-0.31296393969163006</v>
      </c>
      <c r="DH291" s="25">
        <v>0.17026958194929617</v>
      </c>
      <c r="DI291" s="18">
        <f t="shared" si="559"/>
        <v>3.511582902231805</v>
      </c>
      <c r="DJ291" s="18">
        <f t="shared" si="560"/>
        <v>4.2169955057129416</v>
      </c>
      <c r="DK291" s="18">
        <f>IF(ISNUMBER(DI291),DK290+DI291*0.5,IF(ISNUMBER(DI492),0,""))</f>
        <v>912.04935039159079</v>
      </c>
      <c r="DL291" s="18">
        <f>IF(ISNUMBER(DJ291),DL290+DJ291*0.5,IF(ISNUMBER(DJ492),0,""))</f>
        <v>1045.8689864976177</v>
      </c>
      <c r="DM291" s="18">
        <f>IF(ISNUMBER(DK291), DK291*COS(RADIANS(-$C291+Графики!$B$3))+DL291*SIN(RADIANS(-$C291+Графики!$B$3)),"")</f>
        <v>912.04935039159079</v>
      </c>
      <c r="DN291" s="19">
        <f>IF(ISNUMBER(DK291), DK291*COS(RADIANS(-$C291+Графики!$B$5))+DL291*SIN(RADIANS(-$C291+Графики!$B$5)),"")</f>
        <v>1045.8689864976177</v>
      </c>
      <c r="DO291" s="24">
        <v>-0.11982544612706239</v>
      </c>
      <c r="DP291" s="25">
        <v>0.22995945569505841</v>
      </c>
      <c r="DQ291" s="25">
        <v>-0.30256977142298491</v>
      </c>
      <c r="DR291" s="25">
        <v>0.32085060879324601</v>
      </c>
      <c r="DS291" s="18">
        <f t="shared" si="561"/>
        <v>3.0524443651113846</v>
      </c>
      <c r="DT291" s="18">
        <f t="shared" si="562"/>
        <v>5.4403422924508176</v>
      </c>
      <c r="DU291" s="18">
        <f>IF(ISNUMBER(DS291),DU290+DS291*0.5,IF(ISNUMBER(DS492),0,""))</f>
        <v>928.44206610542449</v>
      </c>
      <c r="DV291" s="18">
        <f>IF(ISNUMBER(DT291),DV290+DT291*0.5,IF(ISNUMBER(DT492),0,""))</f>
        <v>1042.1771974423755</v>
      </c>
      <c r="DW291" s="18">
        <f>IF(ISNUMBER(DU291), DU291*COS(RADIANS(-$C291+Графики!$B$3))+DV291*SIN(RADIANS(-$C291+Графики!$B$3)),"")</f>
        <v>928.44206610542449</v>
      </c>
      <c r="DX291" s="19">
        <f>IF(ISNUMBER(DU291), DU291*COS(RADIANS(-$C291+Графики!$B$5))+DV291*SIN(RADIANS(-$C291+Графики!$B$5)),"")</f>
        <v>1042.1771974423755</v>
      </c>
      <c r="DY291" s="24">
        <v>-0.1267637119283791</v>
      </c>
      <c r="DZ291" s="25">
        <v>7.6161706171121279E-2</v>
      </c>
      <c r="EA291" s="25">
        <v>-0.33335647989678896</v>
      </c>
      <c r="EB291" s="25">
        <v>0.32111194067232485</v>
      </c>
      <c r="EC291" s="18">
        <f t="shared" si="563"/>
        <v>1.7708574153606329</v>
      </c>
      <c r="ED291" s="18">
        <f t="shared" si="564"/>
        <v>5.7112833450122231</v>
      </c>
      <c r="EE291" s="18">
        <f>IF(ISNUMBER(EC291),EE290+EC291*0.5,IF(ISNUMBER(EC492),0,""))</f>
        <v>916.15115267015017</v>
      </c>
      <c r="EF291" s="18">
        <f>IF(ISNUMBER(ED291),EF290+ED291*0.5,IF(ISNUMBER(ED492),0,""))</f>
        <v>1039.100761649682</v>
      </c>
      <c r="EG291" s="18">
        <f>IF(ISNUMBER(EE291), EE291*COS(RADIANS(-$C291+Графики!$B$3))+EF291*SIN(RADIANS(-$C291+Графики!$B$3)),"")</f>
        <v>916.15115267015017</v>
      </c>
      <c r="EH291" s="19">
        <f>IF(ISNUMBER(EE291), EE291*COS(RADIANS(-$C291+Графики!$B$5))+EF291*SIN(RADIANS(-$C291+Графики!$B$5)),"")</f>
        <v>1039.100761649682</v>
      </c>
      <c r="EI291" s="24">
        <v>-0.13400968813568157</v>
      </c>
      <c r="EJ291" s="25">
        <v>0.18428139383501599</v>
      </c>
      <c r="EK291" s="25">
        <v>-0.36569434050888738</v>
      </c>
      <c r="EL291" s="25">
        <v>0.20770039764807838</v>
      </c>
      <c r="EM291" s="18">
        <f t="shared" si="565"/>
        <v>2.7776101084512654</v>
      </c>
      <c r="EN291" s="18">
        <f t="shared" si="566"/>
        <v>5.0037921662182674</v>
      </c>
      <c r="EO291" s="18">
        <f>IF(ISNUMBER(EM291),EO290+EM291*0.5,IF(ISNUMBER(EM492),0,""))</f>
        <v>920.98504205201698</v>
      </c>
      <c r="EP291" s="18">
        <f>IF(ISNUMBER(EN291),EP290+EN291*0.5,IF(ISNUMBER(EN492),0,""))</f>
        <v>1043.8033133184902</v>
      </c>
      <c r="EQ291" s="18">
        <f>IF(ISNUMBER(EO291), EO291*COS(RADIANS(-$C291+Графики!$B$3))+EP291*SIN(RADIANS(-$C291+Графики!$B$3)),"")</f>
        <v>920.98504205201698</v>
      </c>
      <c r="ER291" s="19">
        <f>IF(ISNUMBER(EO291), EO291*COS(RADIANS(-$C291+Графики!$B$5))+EP291*SIN(RADIANS(-$C291+Графики!$B$5)),"")</f>
        <v>1043.8033133184902</v>
      </c>
      <c r="ES291" s="24">
        <v>-0.23262652972670375</v>
      </c>
      <c r="ET291" s="25">
        <v>0.17770246190382341</v>
      </c>
      <c r="EU291" s="25">
        <v>-0.2357524490905461</v>
      </c>
      <c r="EV291" s="25">
        <v>0.27383868333318817</v>
      </c>
      <c r="EW291" s="18">
        <f t="shared" si="567"/>
        <v>3.5807883079549105</v>
      </c>
      <c r="EX291" s="18">
        <f t="shared" si="568"/>
        <v>4.4470068925112693</v>
      </c>
      <c r="EY291" s="18">
        <f>IF(ISNUMBER(EW291),EY290+EW291*0.5,IF(ISNUMBER(EW492),0,""))</f>
        <v>907.67041741915159</v>
      </c>
      <c r="EZ291" s="18">
        <f>IF(ISNUMBER(EX291),EZ290+EX291*0.5,IF(ISNUMBER(EX492),0,""))</f>
        <v>1042.57444482459</v>
      </c>
      <c r="FA291" s="18">
        <f>IF(ISNUMBER(EY291), EY291*COS(RADIANS(-$C291+Графики!$B$3))+EZ291*SIN(RADIANS(-$C291+Графики!$B$3)),"")</f>
        <v>907.67041741915159</v>
      </c>
      <c r="FB291" s="19">
        <f>IF(ISNUMBER(EY291), EY291*COS(RADIANS(-$C291+Графики!$B$5))+EZ291*SIN(RADIANS(-$C291+Графики!$B$5)),"")</f>
        <v>1042.57444482459</v>
      </c>
      <c r="FC291" s="24">
        <v>-0.1058046320448745</v>
      </c>
      <c r="FD291" s="25">
        <v>0.2279329513915084</v>
      </c>
      <c r="FE291" s="25">
        <v>-0.33504498217249656</v>
      </c>
      <c r="FF291" s="25">
        <v>0.3196540319142116</v>
      </c>
      <c r="FG291" s="18">
        <f t="shared" si="569"/>
        <v>2.912405717068522</v>
      </c>
      <c r="FH291" s="18">
        <f t="shared" si="570"/>
        <v>5.7132956202387843</v>
      </c>
      <c r="FI291" s="18">
        <f>IF(ISNUMBER(FG291),FI290+FG291*0.5,IF(ISNUMBER(FG492),0,""))</f>
        <v>916.42384510801526</v>
      </c>
      <c r="FJ291" s="18">
        <f>IF(ISNUMBER(FH291),FJ290+FH291*0.5,IF(ISNUMBER(FH492),0,""))</f>
        <v>1045.0321904111377</v>
      </c>
      <c r="FK291" s="18">
        <f>IF(ISNUMBER(FI291), FI291*COS(RADIANS(-$C291+Графики!$B$3))+FJ291*SIN(RADIANS(-$C291+Графики!$B$3)),"")</f>
        <v>916.42384510801526</v>
      </c>
      <c r="FL291" s="19">
        <f>IF(ISNUMBER(FI291), FI291*COS(RADIANS(-$C291+Графики!$B$5))+FJ291*SIN(RADIANS(-$C291+Графики!$B$5)),"")</f>
        <v>1045.0321904111377</v>
      </c>
      <c r="FM291" s="24">
        <v>-0.15937782926436728</v>
      </c>
      <c r="FN291" s="25">
        <v>0.13518455457106329</v>
      </c>
      <c r="FO291" s="25">
        <v>-0.33863711648174077</v>
      </c>
      <c r="FP291" s="25">
        <v>0.32087846034350187</v>
      </c>
      <c r="FQ291" s="18">
        <f t="shared" si="571"/>
        <v>2.570538894338497</v>
      </c>
      <c r="FR291" s="18">
        <f t="shared" si="572"/>
        <v>5.7553273683759265</v>
      </c>
      <c r="FS291" s="18">
        <f>IF(ISNUMBER(FQ291),FS290+FQ291*0.5,IF(ISNUMBER(FQ492),0,""))</f>
        <v>926.08519853080281</v>
      </c>
      <c r="FT291" s="18">
        <f>IF(ISNUMBER(FR291),FT290+FR291*0.5,IF(ISNUMBER(FR492),0,""))</f>
        <v>1039.1540021620301</v>
      </c>
      <c r="FU291" s="18">
        <f>IF(ISNUMBER(FS291), FS291*COS(RADIANS(-$C291+Графики!$B$3))+FT291*SIN(RADIANS(-$C291+Графики!$B$3)),"")</f>
        <v>926.08519853080281</v>
      </c>
      <c r="FV291" s="19">
        <f>IF(ISNUMBER(FS291), FS291*COS(RADIANS(-$C291+Графики!$B$5))+FT291*SIN(RADIANS(-$C291+Графики!$B$5)),"")</f>
        <v>1039.1540021620301</v>
      </c>
      <c r="FW291" s="24">
        <v>-0.16904085730477633</v>
      </c>
      <c r="FX291" s="25">
        <v>0.16890264508842048</v>
      </c>
      <c r="FY291" s="25">
        <v>-0.32126527059744692</v>
      </c>
      <c r="FZ291" s="25">
        <v>0.24734232561966954</v>
      </c>
      <c r="GA291" s="18">
        <f t="shared" si="573"/>
        <v>2.9491091263706566</v>
      </c>
      <c r="GB291" s="18">
        <f t="shared" si="574"/>
        <v>4.9620169905506026</v>
      </c>
      <c r="GC291" s="18">
        <f>IF(ISNUMBER(GA291),GC290+GA291*0.5,IF(ISNUMBER(GA492),0,""))</f>
        <v>927.10182992945886</v>
      </c>
      <c r="GD291" s="18">
        <f>IF(ISNUMBER(GB291),GD290+GB291*0.5,IF(ISNUMBER(GB492),0,""))</f>
        <v>1027.1402368570043</v>
      </c>
      <c r="GE291" s="18">
        <f>IF(ISNUMBER(GC291), GC291*COS(RADIANS(-$C291+Графики!$B$3))+GD291*SIN(RADIANS(-$C291+Графики!$B$3)),"")</f>
        <v>927.10182992945886</v>
      </c>
      <c r="GF291" s="19">
        <f>IF(ISNUMBER(GC291), GC291*COS(RADIANS(-$C291+Графики!$B$5))+GD291*SIN(RADIANS(-$C291+Графики!$B$5)),"")</f>
        <v>1027.1402368570043</v>
      </c>
      <c r="GG291" s="24">
        <v>-0.21994086829337939</v>
      </c>
      <c r="GH291" s="25">
        <v>0.16537250585154969</v>
      </c>
      <c r="GI291" s="25">
        <v>-0.18833451806915821</v>
      </c>
      <c r="GJ291" s="25">
        <v>0.27156439349827333</v>
      </c>
      <c r="GK291" s="18">
        <f t="shared" si="575"/>
        <v>3.3624871791406394</v>
      </c>
      <c r="GL291" s="18">
        <f t="shared" si="576"/>
        <v>4.0133643425778489</v>
      </c>
      <c r="GM291" s="18">
        <f>IF(ISNUMBER(GK291),GM290+GK291*0.5,IF(ISNUMBER(GK492),0,""))</f>
        <v>926.46031493064515</v>
      </c>
      <c r="GN291" s="18">
        <f>IF(ISNUMBER(GL291),GN290+GL291*0.5,IF(ISNUMBER(GL492),0,""))</f>
        <v>1042.178771191979</v>
      </c>
      <c r="GO291" s="18">
        <f>IF(ISNUMBER(GM291), GM291*COS(RADIANS(-$C291+Графики!$B$3))+GN291*SIN(RADIANS(-$C291+Графики!$B$3)),"")</f>
        <v>926.46031493064515</v>
      </c>
      <c r="GP291" s="19">
        <f>IF(ISNUMBER(GM291), GM291*COS(RADIANS(-$C291+Графики!$B$5))+GN291*SIN(RADIANS(-$C291+Графики!$B$5)),"")</f>
        <v>1042.178771191979</v>
      </c>
      <c r="GQ291" s="24">
        <v>-0.14128956226191405</v>
      </c>
      <c r="GR291" s="25">
        <v>0.14465561677767563</v>
      </c>
      <c r="GS291" s="25">
        <v>-0.33661009921413887</v>
      </c>
      <c r="GT291" s="25">
        <v>0.21948590714956454</v>
      </c>
      <c r="GU291" s="18">
        <f t="shared" si="577"/>
        <v>2.495339837584714</v>
      </c>
      <c r="GV291" s="18">
        <f t="shared" si="578"/>
        <v>4.8528340865444095</v>
      </c>
      <c r="GW291" s="18">
        <f>IF(ISNUMBER(GU291),GW290+GU291*0.5,IF(ISNUMBER(GU492),0,""))</f>
        <v>919.47511963767545</v>
      </c>
      <c r="GX291" s="18">
        <f>IF(ISNUMBER(GV291),GX290+GV291*0.5,IF(ISNUMBER(GV492),0,""))</f>
        <v>1045.1726091989947</v>
      </c>
      <c r="GY291" s="18">
        <f>IF(ISNUMBER(GW291), GW291*COS(RADIANS(-$C291+Графики!$B$3))+GX291*SIN(RADIANS(-$C291+Графики!$B$3)),"")</f>
        <v>919.47511963767545</v>
      </c>
      <c r="GZ291" s="19">
        <f>IF(ISNUMBER(GW291), GW291*COS(RADIANS(-$C291+Графики!$B$5))+GX291*SIN(RADIANS(-$C291+Графики!$B$5)),"")</f>
        <v>1045.1726091989947</v>
      </c>
      <c r="HA291" s="24">
        <v>-0.13562334827078468</v>
      </c>
      <c r="HB291" s="25">
        <v>0.15775139612059305</v>
      </c>
      <c r="HC291" s="25">
        <v>-0.38054211300227503</v>
      </c>
      <c r="HD291" s="25">
        <v>0.25064382309281175</v>
      </c>
      <c r="HE291" s="18">
        <f t="shared" si="579"/>
        <v>2.5601748191293523</v>
      </c>
      <c r="HF291" s="18">
        <f t="shared" si="580"/>
        <v>5.5081085362014583</v>
      </c>
      <c r="HG291" s="18">
        <f>IF(ISNUMBER(HE291),HG290+HE291*0.5,IF(ISNUMBER(HE492),0,""))</f>
        <v>923.23918844474713</v>
      </c>
      <c r="HH291" s="18">
        <f>IF(ISNUMBER(HF291),HH290+HF291*0.5,IF(ISNUMBER(HF492),0,""))</f>
        <v>1034.6771047467694</v>
      </c>
      <c r="HI291" s="18">
        <f>IF(ISNUMBER(HG291), HG291*COS(RADIANS(-$C291+Графики!$B$3))+HH291*SIN(RADIANS(-$C291+Графики!$B$3)),"")</f>
        <v>923.23918844474713</v>
      </c>
      <c r="HJ291" s="19">
        <f>IF(ISNUMBER(HG291), HG291*COS(RADIANS(-$C291+Графики!$B$5))+HH291*SIN(RADIANS(-$C291+Графики!$B$5)),"")</f>
        <v>1034.6771047467694</v>
      </c>
      <c r="HK291" s="24">
        <v>-0.22781779907921446</v>
      </c>
      <c r="HL291" s="25">
        <v>0.25691504479736704</v>
      </c>
      <c r="HM291" s="25">
        <v>-0.21823000927800745</v>
      </c>
      <c r="HN291" s="25">
        <v>0.24248635599196441</v>
      </c>
      <c r="HO291" s="18">
        <f t="shared" si="581"/>
        <v>4.2300794437941578</v>
      </c>
      <c r="HP291" s="18">
        <f t="shared" si="582"/>
        <v>4.0204979143203969</v>
      </c>
      <c r="HQ291" s="18">
        <f>IF(ISNUMBER(HO291),HQ290+HO291*0.5,IF(ISNUMBER(HO492),0,""))</f>
        <v>921.45025088884313</v>
      </c>
      <c r="HR291" s="18">
        <f>IF(ISNUMBER(HP291),HR290+HP291*0.5,IF(ISNUMBER(HP492),0,""))</f>
        <v>1052.2946312131835</v>
      </c>
      <c r="HS291" s="18">
        <f>IF(ISNUMBER(HQ291), HQ291*COS(RADIANS(-$C291+Графики!$B$3))+HR291*SIN(RADIANS(-$C291+Графики!$B$3)),"")</f>
        <v>921.45025088884313</v>
      </c>
      <c r="HT291" s="19">
        <f>IF(ISNUMBER(HQ291), HQ291*COS(RADIANS(-$C291+Графики!$B$5))+HR291*SIN(RADIANS(-$C291+Графики!$B$5)),"")</f>
        <v>1052.2946312131835</v>
      </c>
      <c r="HU291" s="24">
        <v>-0.28696672247703114</v>
      </c>
      <c r="HV291" s="25">
        <v>0.19066563439679365</v>
      </c>
      <c r="HW291" s="25">
        <v>-0.38202854886654514</v>
      </c>
      <c r="HX291" s="25">
        <v>0.20266834273535908</v>
      </c>
      <c r="HY291" s="18">
        <f t="shared" si="583"/>
        <v>4.1681165517427035</v>
      </c>
      <c r="HZ291" s="18">
        <f t="shared" si="584"/>
        <v>5.1024208020579396</v>
      </c>
      <c r="IA291" s="18">
        <f>IF(ISNUMBER(HY291),IA290+HY291*0.5,IF(ISNUMBER(HY492),0,""))</f>
        <v>920.98543976095664</v>
      </c>
      <c r="IB291" s="18">
        <f>IF(ISNUMBER(HZ291),IB290+HZ291*0.5,IF(ISNUMBER(HZ492),0,""))</f>
        <v>1031.2458569782627</v>
      </c>
      <c r="IC291" s="18">
        <f>IF(ISNUMBER(IA291), IA291*COS(RADIANS(-$C291+Графики!$B$3))+IB291*SIN(RADIANS(-$C291+Графики!$B$3)),"")</f>
        <v>920.98543976095664</v>
      </c>
      <c r="ID291" s="19">
        <f>IF(ISNUMBER(IA291), IA291*COS(RADIANS(-$C291+Графики!$B$5))+IB291*SIN(RADIANS(-$C291+Графики!$B$5)),"")</f>
        <v>1031.2458569782627</v>
      </c>
      <c r="IE291" s="24">
        <v>-0.11984764994496636</v>
      </c>
      <c r="IF291" s="25">
        <v>0.19883290628981445</v>
      </c>
      <c r="IG291" s="25">
        <v>-0.35327846453212042</v>
      </c>
      <c r="IH291" s="25">
        <v>0.29894509290965754</v>
      </c>
      <c r="II291" s="18">
        <f t="shared" si="585"/>
        <v>2.7810088994541209</v>
      </c>
      <c r="IJ291" s="18">
        <f t="shared" si="586"/>
        <v>5.6916935370086401</v>
      </c>
      <c r="IK291" s="18">
        <f>IF(ISNUMBER(II291),IK290+II291*0.5,IF(ISNUMBER(II492),0,""))</f>
        <v>916.73901149460664</v>
      </c>
      <c r="IL291" s="18">
        <f>IF(ISNUMBER(IJ291),IL290+IJ291*0.5,IF(ISNUMBER(IJ492),0,""))</f>
        <v>1036.7969467521348</v>
      </c>
      <c r="IM291" s="18">
        <f>IF(ISNUMBER(IK291), IK291*COS(RADIANS(-$C291+Графики!$B$3))+IL291*SIN(RADIANS(-$C291+Графики!$B$3)),"")</f>
        <v>916.73901149460664</v>
      </c>
      <c r="IN291" s="19">
        <f>IF(ISNUMBER(IK291), IK291*COS(RADIANS(-$C291+Графики!$B$5))+IL291*SIN(RADIANS(-$C291+Графики!$B$5)),"")</f>
        <v>1036.7969467521348</v>
      </c>
      <c r="IO291" s="24">
        <v>-0.25818676590489853</v>
      </c>
      <c r="IP291" s="25">
        <v>0.23299780630713893</v>
      </c>
      <c r="IQ291" s="25">
        <v>-0.37905186730863705</v>
      </c>
      <c r="IR291" s="25">
        <v>0.19699137371350048</v>
      </c>
      <c r="IS291" s="18">
        <f t="shared" si="587"/>
        <v>4.2863808842851245</v>
      </c>
      <c r="IT291" s="18">
        <f t="shared" si="588"/>
        <v>5.0269044231555418</v>
      </c>
      <c r="IU291" s="18">
        <f>IF(ISNUMBER(IS291),IU290+IS291*0.5,IF(ISNUMBER(IS492),0,""))</f>
        <v>913.1733372206287</v>
      </c>
      <c r="IV291" s="18">
        <f>IF(ISNUMBER(IT291),IV290+IT291*0.5,IF(ISNUMBER(IT492),0,""))</f>
        <v>1041.4899706271092</v>
      </c>
      <c r="IW291" s="18">
        <f>IF(ISNUMBER(IU291), IU291*COS(RADIANS(-$C291+Графики!$B$3))+IV291*SIN(RADIANS(-$C291+Графики!$B$3)),"")</f>
        <v>913.1733372206287</v>
      </c>
      <c r="IX291" s="19">
        <f>IF(ISNUMBER(IU291), IU291*COS(RADIANS(-$C291+Графики!$B$5))+IV291*SIN(RADIANS(-$C291+Графики!$B$5)),"")</f>
        <v>1041.4899706271092</v>
      </c>
    </row>
    <row r="292" spans="1:258" s="88" customFormat="1" x14ac:dyDescent="0.25">
      <c r="A292" s="44">
        <v>292</v>
      </c>
      <c r="B292" s="50">
        <v>0</v>
      </c>
      <c r="C292" s="11">
        <f>IF(Графики!$A$7="Расчитывать с учетом закручивания скважины",B292,0)</f>
        <v>0</v>
      </c>
      <c r="D292" s="47">
        <v>144.5</v>
      </c>
      <c r="E292" s="34">
        <f>IF(ISNUMBER(INDEX($I$1:$IX$303,$A292,E$1) ),INDEX($I$1:$IX$303,$A292,E$1),0)</f>
        <v>3.751169363773204</v>
      </c>
      <c r="F292" s="35">
        <f>IF(ISNUMBER(INDEX($I$1:$IX$303,$A292,F$1) ),INDEX($I$1:$IX$303,$A292,F$1),0)</f>
        <v>7.8135065864095941</v>
      </c>
      <c r="G292" s="35">
        <f>IF(ISNUMBER(INDEX($I$1:$IX$303,$A292,G$1) ),INDEX($I$1:$IX$303,$A292,G$1)-$G$305,0)</f>
        <v>-59.323137950810747</v>
      </c>
      <c r="H292" s="36">
        <f>IF(ISNUMBER(INDEX($I$1:$IX$303,$A292,H$1) ),INDEX($I$1:$IX$303,$A292,H$1)-$H$305,0)</f>
        <v>-102.81395150759658</v>
      </c>
      <c r="I292" s="29">
        <v>-0.31859811055051779</v>
      </c>
      <c r="J292" s="25">
        <v>0.1112552431166732</v>
      </c>
      <c r="K292" s="25">
        <v>-0.53309417454450847</v>
      </c>
      <c r="L292" s="25">
        <v>0.36227683734310878</v>
      </c>
      <c r="M292" s="18">
        <f t="shared" si="539"/>
        <v>3.751169363773204</v>
      </c>
      <c r="N292" s="18">
        <f t="shared" si="540"/>
        <v>7.8135065864095941</v>
      </c>
      <c r="O292" s="18">
        <f>IF(ISNUMBER(M292),O291+M292*0.5,IF(ISNUMBER(M493),0,""))</f>
        <v>918.59301793860391</v>
      </c>
      <c r="P292" s="18">
        <f>IF(ISNUMBER(N292),P291+N292*0.5,IF(ISNUMBER(N493),0,""))</f>
        <v>1052.6157119764409</v>
      </c>
      <c r="Q292" s="18">
        <f>IF(ISNUMBER(O292), O292*COS(RADIANS(-$C292+Графики!$B$3))+P292*SIN(RADIANS(-$C292+Графики!$B$3)),"")</f>
        <v>918.59301793860391</v>
      </c>
      <c r="R292" s="19">
        <f>IF(ISNUMBER(O292), O292*COS(RADIANS(-$C292+Графики!$B$5))+P292*SIN(RADIANS(-$C292+Графики!$B$5)),"")</f>
        <v>1052.6157119764409</v>
      </c>
      <c r="S292" s="29">
        <v>-0.24951578926554771</v>
      </c>
      <c r="T292" s="25">
        <v>0.17703425094601818</v>
      </c>
      <c r="U292" s="25">
        <v>-0.3680330222423327</v>
      </c>
      <c r="V292" s="25">
        <v>0.36877403324975822</v>
      </c>
      <c r="W292" s="18">
        <f t="shared" si="541"/>
        <v>3.7223427170214816</v>
      </c>
      <c r="X292" s="18">
        <f t="shared" si="542"/>
        <v>6.4298102302782434</v>
      </c>
      <c r="Y292" s="18">
        <f>IF(ISNUMBER(W292),Y291+W292*0.5,IF(ISNUMBER(W493),0,""))</f>
        <v>922.64531044378316</v>
      </c>
      <c r="Z292" s="18">
        <f>IF(ISNUMBER(X292),Z291+X292*0.5,IF(ISNUMBER(X493),0,""))</f>
        <v>1052.6664268792188</v>
      </c>
      <c r="AA292" s="18">
        <f>IF(ISNUMBER(Y292), Y292*COS(RADIANS(-$C292+Графики!$B$3))+Z292*SIN(RADIANS(-$C292+Графики!$B$3)),"")</f>
        <v>922.64531044378316</v>
      </c>
      <c r="AB292" s="18">
        <f>IF(ISNUMBER(Y292), Y292*COS(RADIANS(-$C292+Графики!$B$5))+Z292*SIN(RADIANS(-$C292+Графики!$B$5)),"")</f>
        <v>1052.6664268792188</v>
      </c>
      <c r="AC292" s="24">
        <v>-0.15817673161605425</v>
      </c>
      <c r="AD292" s="25">
        <v>0.21776115738397459</v>
      </c>
      <c r="AE292" s="25">
        <v>-0.4217653852434915</v>
      </c>
      <c r="AF292" s="25">
        <v>0.32516782015497081</v>
      </c>
      <c r="AG292" s="18">
        <f t="shared" si="543"/>
        <v>3.2806710881259136</v>
      </c>
      <c r="AH292" s="18">
        <f t="shared" si="544"/>
        <v>6.518175706586856</v>
      </c>
      <c r="AI292" s="18">
        <f>IF(ISNUMBER(AG292),AI291+AG292*0.5,IF(ISNUMBER(AG493),0,""))</f>
        <v>916.59663876033437</v>
      </c>
      <c r="AJ292" s="18">
        <f>IF(ISNUMBER(AH292),AJ291+AH292*0.5,IF(ISNUMBER(AH493),0,""))</f>
        <v>1049.3755294326556</v>
      </c>
      <c r="AK292" s="18">
        <f>IF(ISNUMBER(AI292), AI292*COS(RADIANS(-$C292+Графики!$B$3))+AJ292*SIN(RADIANS(-$C292+Графики!$B$3)),"")</f>
        <v>916.59663876033437</v>
      </c>
      <c r="AL292" s="19">
        <f>IF(ISNUMBER(AI292), AI292*COS(RADIANS(-$C292+Графики!$B$5))+AJ292*SIN(RADIANS(-$C292+Графики!$B$5)),"")</f>
        <v>1049.3755294326556</v>
      </c>
      <c r="AM292" s="24">
        <v>-0.27926011169867948</v>
      </c>
      <c r="AN292" s="25">
        <v>0.22748183691556448</v>
      </c>
      <c r="AO292" s="25">
        <v>-0.49649116560189488</v>
      </c>
      <c r="AP292" s="25">
        <v>0.38344894715630584</v>
      </c>
      <c r="AQ292" s="18">
        <f t="shared" si="545"/>
        <v>4.4221433177572269</v>
      </c>
      <c r="AR292" s="18">
        <f t="shared" si="546"/>
        <v>7.6788506284172255</v>
      </c>
      <c r="AS292" s="18">
        <f>IF(ISNUMBER(AQ292),AS291+AQ292*0.5,IF(ISNUMBER(AQ493),0,""))</f>
        <v>912.4556182182605</v>
      </c>
      <c r="AT292" s="18">
        <f>IF(ISNUMBER(AR292),AT291+AR292*0.5,IF(ISNUMBER(AR493),0,""))</f>
        <v>1039.9251791875631</v>
      </c>
      <c r="AU292" s="18">
        <f>IF(ISNUMBER(AS292), AS292*COS(RADIANS(-$C292+Графики!$B$3))+AT292*SIN(RADIANS(-$C292+Графики!$B$3)),"")</f>
        <v>912.4556182182605</v>
      </c>
      <c r="AV292" s="19">
        <f>IF(ISNUMBER(AS292), AS292*COS(RADIANS(-$C292+Графики!$B$5))+AT292*SIN(RADIANS(-$C292+Графики!$B$5)),"")</f>
        <v>1039.9251791875631</v>
      </c>
      <c r="AW292" s="24">
        <v>-0.17377141616848008</v>
      </c>
      <c r="AX292" s="25">
        <v>0.18393034891369145</v>
      </c>
      <c r="AY292" s="25">
        <v>-0.451470021714937</v>
      </c>
      <c r="AZ292" s="25">
        <v>0.38125437304807486</v>
      </c>
      <c r="BA292" s="18">
        <f t="shared" si="547"/>
        <v>3.1215317010706052</v>
      </c>
      <c r="BB292" s="18">
        <f t="shared" si="548"/>
        <v>7.2668272673362555</v>
      </c>
      <c r="BC292" s="18">
        <f>IF(ISNUMBER(BA292),BC291+BA292*0.5,IF(ISNUMBER(BA493),0,""))</f>
        <v>910.07263149178755</v>
      </c>
      <c r="BD292" s="18">
        <f>IF(ISNUMBER(BB292),BD291+BB292*0.5,IF(ISNUMBER(BB493),0,""))</f>
        <v>1043.349523654254</v>
      </c>
      <c r="BE292" s="18">
        <f>IF(ISNUMBER(BC292), BC292*COS(RADIANS(-$C292+Графики!$B$3))+BD292*SIN(RADIANS(-$C292+Графики!$B$3)),"")</f>
        <v>910.07263149178755</v>
      </c>
      <c r="BF292" s="19">
        <f>IF(ISNUMBER(BC292), BC292*COS(RADIANS(-$C292+Графики!$B$5))+BD292*SIN(RADIANS(-$C292+Графики!$B$5)),"")</f>
        <v>1043.349523654254</v>
      </c>
      <c r="BG292" s="24">
        <v>-0.13333490127984443</v>
      </c>
      <c r="BH292" s="25">
        <v>0.14732793858729618</v>
      </c>
      <c r="BI292" s="25">
        <v>-0.41847221151088887</v>
      </c>
      <c r="BJ292" s="25">
        <v>0.30022367507028802</v>
      </c>
      <c r="BK292" s="18">
        <f t="shared" si="549"/>
        <v>2.4492428730837847</v>
      </c>
      <c r="BL292" s="18">
        <f t="shared" si="550"/>
        <v>6.2717636533054071</v>
      </c>
      <c r="BM292" s="18">
        <f>IF(ISNUMBER(BK292),BM291+BK292*0.5,IF(ISNUMBER(BK493),0,""))</f>
        <v>919.99242658145408</v>
      </c>
      <c r="BN292" s="18">
        <f>IF(ISNUMBER(BL292),BN291+BL292*0.5,IF(ISNUMBER(BL493),0,""))</f>
        <v>1029.9991142333813</v>
      </c>
      <c r="BO292" s="18">
        <f>IF(ISNUMBER(BM292), BM292*COS(RADIANS(-$C292+Графики!$B$3))+BN292*SIN(RADIANS(-$C292+Графики!$B$3)),"")</f>
        <v>919.99242658145408</v>
      </c>
      <c r="BP292" s="19">
        <f>IF(ISNUMBER(BM292), BM292*COS(RADIANS(-$C292+Графики!$B$5))+BN292*SIN(RADIANS(-$C292+Графики!$B$5)),"")</f>
        <v>1029.9991142333813</v>
      </c>
      <c r="BQ292" s="24">
        <v>-0.13979376465600934</v>
      </c>
      <c r="BR292" s="25">
        <v>0.28674009344534945</v>
      </c>
      <c r="BS292" s="25">
        <v>-0.4443056034290559</v>
      </c>
      <c r="BT292" s="25">
        <v>0.36486703411673271</v>
      </c>
      <c r="BU292" s="18">
        <f t="shared" si="551"/>
        <v>3.7222015024482604</v>
      </c>
      <c r="BV292" s="18">
        <f t="shared" si="552"/>
        <v>7.0613046879697654</v>
      </c>
      <c r="BW292" s="18">
        <f>IF(ISNUMBER(BU292),BW291+BU292*0.5,IF(ISNUMBER(BU493),0,""))</f>
        <v>925.33975774067812</v>
      </c>
      <c r="BX292" s="18">
        <f>IF(ISNUMBER(BV292),BX291+BV292*0.5,IF(ISNUMBER(BV493),0,""))</f>
        <v>1047.3445824352934</v>
      </c>
      <c r="BY292" s="18">
        <f>IF(ISNUMBER(BW292), BW292*COS(RADIANS(-$C292+Графики!$B$3))+BX292*SIN(RADIANS(-$C292+Графики!$B$3)),"")</f>
        <v>925.33975774067812</v>
      </c>
      <c r="BZ292" s="19">
        <f>IF(ISNUMBER(BW292), BW292*COS(RADIANS(-$C292+Графики!$B$5))+BX292*SIN(RADIANS(-$C292+Графики!$B$5)),"")</f>
        <v>1047.3445824352934</v>
      </c>
      <c r="CA292" s="29">
        <v>-0.15720495178668323</v>
      </c>
      <c r="CB292" s="25">
        <v>0.27486868331675141</v>
      </c>
      <c r="CC292" s="25">
        <v>-0.54366518646653683</v>
      </c>
      <c r="CD292" s="25">
        <v>0.34064514909298282</v>
      </c>
      <c r="CE292" s="18">
        <f t="shared" si="553"/>
        <v>3.7705448374393304</v>
      </c>
      <c r="CF292" s="18">
        <f t="shared" si="554"/>
        <v>7.7169868868907567</v>
      </c>
      <c r="CG292" s="18">
        <f>IF(ISNUMBER(CE292),CG291+CE292*0.5,IF(ISNUMBER(CE493),0,""))</f>
        <v>932.49137613603023</v>
      </c>
      <c r="CH292" s="18">
        <f>IF(ISNUMBER(CF292),CH291+CF292*0.5,IF(ISNUMBER(CF493),0,""))</f>
        <v>1052.87855800336</v>
      </c>
      <c r="CI292" s="18">
        <f>IF(ISNUMBER(CG292), CG292*COS(RADIANS(-$C292+Графики!$B$3))+CH292*SIN(RADIANS(-$C292+Графики!$B$3)),"")</f>
        <v>932.49137613603023</v>
      </c>
      <c r="CJ292" s="19">
        <f>IF(ISNUMBER(CG292), CG292*COS(RADIANS(-$C292+Графики!$B$5))+CH292*SIN(RADIANS(-$C292+Графики!$B$5)),"")</f>
        <v>1052.87855800336</v>
      </c>
      <c r="CK292" s="24">
        <v>-0.17974939989431188</v>
      </c>
      <c r="CL292" s="25">
        <v>0.18743092725955132</v>
      </c>
      <c r="CM292" s="25">
        <v>-0.41391428453242385</v>
      </c>
      <c r="CN292" s="25">
        <v>0.36058342925692599</v>
      </c>
      <c r="CO292" s="18">
        <f t="shared" si="555"/>
        <v>3.2042473455584735</v>
      </c>
      <c r="CP292" s="18">
        <f t="shared" si="556"/>
        <v>6.7587161197055305</v>
      </c>
      <c r="CQ292" s="18">
        <f>IF(ISNUMBER(CO292),CQ291+CO292*0.5,IF(ISNUMBER(CO493),0,""))</f>
        <v>922.29044733362593</v>
      </c>
      <c r="CR292" s="18">
        <f>IF(ISNUMBER(CP292),CR291+CP292*0.5,IF(ISNUMBER(CP493),0,""))</f>
        <v>1050.1134047148189</v>
      </c>
      <c r="CS292" s="18">
        <f>IF(ISNUMBER(CQ292), CQ292*COS(RADIANS(-$C292+Графики!$B$3))+CR292*SIN(RADIANS(-$C292+Графики!$B$3)),"")</f>
        <v>922.29044733362593</v>
      </c>
      <c r="CT292" s="19">
        <f>IF(ISNUMBER(CQ292), CQ292*COS(RADIANS(-$C292+Графики!$B$5))+CR292*SIN(RADIANS(-$C292+Графики!$B$5)),"")</f>
        <v>1050.1134047148189</v>
      </c>
      <c r="CU292" s="24">
        <v>-0.14624415961680237</v>
      </c>
      <c r="CV292" s="25">
        <v>0.27617625186286887</v>
      </c>
      <c r="CW292" s="25">
        <v>-0.47788161809681473</v>
      </c>
      <c r="CX292" s="25">
        <v>0.33110094144524937</v>
      </c>
      <c r="CY292" s="18">
        <f t="shared" si="557"/>
        <v>3.6863051551517136</v>
      </c>
      <c r="CZ292" s="18">
        <f t="shared" si="558"/>
        <v>7.0596459858144147</v>
      </c>
      <c r="DA292" s="18">
        <f>IF(ISNUMBER(CY292),DA291+CY292*0.5,IF(ISNUMBER(CY493),0,""))</f>
        <v>920.72775557681257</v>
      </c>
      <c r="DB292" s="18">
        <f>IF(ISNUMBER(CZ292),DB291+CZ292*0.5,IF(ISNUMBER(CZ493),0,""))</f>
        <v>1049.6481373709983</v>
      </c>
      <c r="DC292" s="18">
        <f>IF(ISNUMBER(DA292), DA292*COS(RADIANS(-$C292+Графики!$B$3))+DB292*SIN(RADIANS(-$C292+Графики!$B$3)),"")</f>
        <v>920.72775557681257</v>
      </c>
      <c r="DD292" s="19">
        <f>IF(ISNUMBER(DA292), DA292*COS(RADIANS(-$C292+Графики!$B$5))+DB292*SIN(RADIANS(-$C292+Графики!$B$5)),"")</f>
        <v>1049.6481373709983</v>
      </c>
      <c r="DE292" s="24">
        <v>-0.30579501308574014</v>
      </c>
      <c r="DF292" s="25">
        <v>0.13818256253305447</v>
      </c>
      <c r="DG292" s="25">
        <v>-0.50281468923690842</v>
      </c>
      <c r="DH292" s="25">
        <v>0.4754898352899718</v>
      </c>
      <c r="DI292" s="18">
        <f t="shared" si="559"/>
        <v>3.8744255564405838</v>
      </c>
      <c r="DJ292" s="18">
        <f t="shared" si="560"/>
        <v>8.537213812264504</v>
      </c>
      <c r="DK292" s="18">
        <f>IF(ISNUMBER(DI292),DK291+DI292*0.5,IF(ISNUMBER(DI493),0,""))</f>
        <v>913.98656316981112</v>
      </c>
      <c r="DL292" s="18">
        <f>IF(ISNUMBER(DJ292),DL291+DJ292*0.5,IF(ISNUMBER(DJ493),0,""))</f>
        <v>1050.1375934037499</v>
      </c>
      <c r="DM292" s="18">
        <f>IF(ISNUMBER(DK292), DK292*COS(RADIANS(-$C292+Графики!$B$3))+DL292*SIN(RADIANS(-$C292+Графики!$B$3)),"")</f>
        <v>913.98656316981112</v>
      </c>
      <c r="DN292" s="19">
        <f>IF(ISNUMBER(DK292), DK292*COS(RADIANS(-$C292+Графики!$B$5))+DL292*SIN(RADIANS(-$C292+Графики!$B$5)),"")</f>
        <v>1050.1375934037499</v>
      </c>
      <c r="DO292" s="24">
        <v>-0.21668201794478614</v>
      </c>
      <c r="DP292" s="25">
        <v>0.17148722398150903</v>
      </c>
      <c r="DQ292" s="25">
        <v>-0.54875932258526194</v>
      </c>
      <c r="DR292" s="25">
        <v>0.43902016819664114</v>
      </c>
      <c r="DS292" s="18">
        <f t="shared" si="561"/>
        <v>3.387409185097761</v>
      </c>
      <c r="DT292" s="18">
        <f t="shared" si="562"/>
        <v>8.6198954485688333</v>
      </c>
      <c r="DU292" s="18">
        <f>IF(ISNUMBER(DS292),DU291+DS292*0.5,IF(ISNUMBER(DS493),0,""))</f>
        <v>930.13577069797338</v>
      </c>
      <c r="DV292" s="18">
        <f>IF(ISNUMBER(DT292),DV291+DT292*0.5,IF(ISNUMBER(DT493),0,""))</f>
        <v>1046.48714516666</v>
      </c>
      <c r="DW292" s="18">
        <f>IF(ISNUMBER(DU292), DU292*COS(RADIANS(-$C292+Графики!$B$3))+DV292*SIN(RADIANS(-$C292+Графики!$B$3)),"")</f>
        <v>930.13577069797338</v>
      </c>
      <c r="DX292" s="19">
        <f>IF(ISNUMBER(DU292), DU292*COS(RADIANS(-$C292+Графики!$B$5))+DV292*SIN(RADIANS(-$C292+Графики!$B$5)),"")</f>
        <v>1046.48714516666</v>
      </c>
      <c r="DY292" s="24">
        <v>-0.16896973447674613</v>
      </c>
      <c r="DZ292" s="25">
        <v>0.24635624913584472</v>
      </c>
      <c r="EA292" s="25">
        <v>-0.5419327445683515</v>
      </c>
      <c r="EB292" s="25">
        <v>0.33009246500915101</v>
      </c>
      <c r="EC292" s="18">
        <f t="shared" si="563"/>
        <v>3.6243950063616839</v>
      </c>
      <c r="ED292" s="18">
        <f t="shared" si="564"/>
        <v>7.6097820863094308</v>
      </c>
      <c r="EE292" s="18">
        <f>IF(ISNUMBER(EC292),EE291+EC292*0.5,IF(ISNUMBER(EC493),0,""))</f>
        <v>917.96335017333104</v>
      </c>
      <c r="EF292" s="18">
        <f>IF(ISNUMBER(ED292),EF291+ED292*0.5,IF(ISNUMBER(ED493),0,""))</f>
        <v>1042.9056526928366</v>
      </c>
      <c r="EG292" s="18">
        <f>IF(ISNUMBER(EE292), EE292*COS(RADIANS(-$C292+Графики!$B$3))+EF292*SIN(RADIANS(-$C292+Графики!$B$3)),"")</f>
        <v>917.96335017333104</v>
      </c>
      <c r="EH292" s="19">
        <f>IF(ISNUMBER(EE292), EE292*COS(RADIANS(-$C292+Графики!$B$5))+EF292*SIN(RADIANS(-$C292+Графики!$B$5)),"")</f>
        <v>1042.9056526928366</v>
      </c>
      <c r="EI292" s="24">
        <v>-0.15527491117646186</v>
      </c>
      <c r="EJ292" s="25">
        <v>0.26138890941995996</v>
      </c>
      <c r="EK292" s="25">
        <v>-0.35246233599447829</v>
      </c>
      <c r="EL292" s="25">
        <v>0.32755864026709558</v>
      </c>
      <c r="EM292" s="18">
        <f t="shared" si="565"/>
        <v>3.6360697595438816</v>
      </c>
      <c r="EN292" s="18">
        <f t="shared" si="566"/>
        <v>5.9342676789102748</v>
      </c>
      <c r="EO292" s="18">
        <f>IF(ISNUMBER(EM292),EO291+EM292*0.5,IF(ISNUMBER(EM493),0,""))</f>
        <v>922.80307693178895</v>
      </c>
      <c r="EP292" s="18">
        <f>IF(ISNUMBER(EN292),EP291+EN292*0.5,IF(ISNUMBER(EN493),0,""))</f>
        <v>1046.7704471579452</v>
      </c>
      <c r="EQ292" s="18">
        <f>IF(ISNUMBER(EO292), EO292*COS(RADIANS(-$C292+Графики!$B$3))+EP292*SIN(RADIANS(-$C292+Графики!$B$3)),"")</f>
        <v>922.80307693178895</v>
      </c>
      <c r="ER292" s="19">
        <f>IF(ISNUMBER(EO292), EO292*COS(RADIANS(-$C292+Графики!$B$5))+EP292*SIN(RADIANS(-$C292+Графики!$B$5)),"")</f>
        <v>1046.7704471579452</v>
      </c>
      <c r="ES292" s="24">
        <v>-0.19778747435720231</v>
      </c>
      <c r="ET292" s="25">
        <v>0.19513874573757969</v>
      </c>
      <c r="EU292" s="25">
        <v>-0.53040004318539313</v>
      </c>
      <c r="EV292" s="25">
        <v>0.47029781755990729</v>
      </c>
      <c r="EW292" s="18">
        <f t="shared" si="567"/>
        <v>3.4289214097409664</v>
      </c>
      <c r="EX292" s="18">
        <f t="shared" si="568"/>
        <v>8.7326252501871053</v>
      </c>
      <c r="EY292" s="18">
        <f>IF(ISNUMBER(EW292),EY291+EW292*0.5,IF(ISNUMBER(EW493),0,""))</f>
        <v>909.38487812402207</v>
      </c>
      <c r="EZ292" s="18">
        <f>IF(ISNUMBER(EX292),EZ291+EX292*0.5,IF(ISNUMBER(EX493),0,""))</f>
        <v>1046.9407574496836</v>
      </c>
      <c r="FA292" s="18">
        <f>IF(ISNUMBER(EY292), EY292*COS(RADIANS(-$C292+Графики!$B$3))+EZ292*SIN(RADIANS(-$C292+Графики!$B$3)),"")</f>
        <v>909.38487812402207</v>
      </c>
      <c r="FB292" s="19">
        <f>IF(ISNUMBER(EY292), EY292*COS(RADIANS(-$C292+Графики!$B$5))+EZ292*SIN(RADIANS(-$C292+Графики!$B$5)),"")</f>
        <v>1046.9407574496836</v>
      </c>
      <c r="FC292" s="24">
        <v>-0.14143387341994368</v>
      </c>
      <c r="FD292" s="25">
        <v>0.1158780468508383</v>
      </c>
      <c r="FE292" s="25">
        <v>-0.41753913315342883</v>
      </c>
      <c r="FF292" s="25">
        <v>0.35569060521085749</v>
      </c>
      <c r="FG292" s="18">
        <f t="shared" si="569"/>
        <v>2.2454682196833411</v>
      </c>
      <c r="FH292" s="18">
        <f t="shared" si="570"/>
        <v>6.7476511990239132</v>
      </c>
      <c r="FI292" s="18">
        <f>IF(ISNUMBER(FG292),FI291+FG292*0.5,IF(ISNUMBER(FG493),0,""))</f>
        <v>917.5465792178569</v>
      </c>
      <c r="FJ292" s="18">
        <f>IF(ISNUMBER(FH292),FJ291+FH292*0.5,IF(ISNUMBER(FH493),0,""))</f>
        <v>1048.4060160106496</v>
      </c>
      <c r="FK292" s="18">
        <f>IF(ISNUMBER(FI292), FI292*COS(RADIANS(-$C292+Графики!$B$3))+FJ292*SIN(RADIANS(-$C292+Графики!$B$3)),"")</f>
        <v>917.5465792178569</v>
      </c>
      <c r="FL292" s="19">
        <f>IF(ISNUMBER(FI292), FI292*COS(RADIANS(-$C292+Графики!$B$5))+FJ292*SIN(RADIANS(-$C292+Графики!$B$5)),"")</f>
        <v>1048.4060160106496</v>
      </c>
      <c r="FM292" s="24">
        <v>-0.28648109100491093</v>
      </c>
      <c r="FN292" s="25">
        <v>0.22993770620968898</v>
      </c>
      <c r="FO292" s="25">
        <v>-0.39720326712894927</v>
      </c>
      <c r="FP292" s="25">
        <v>0.42285892828933169</v>
      </c>
      <c r="FQ292" s="18">
        <f t="shared" si="571"/>
        <v>4.5065889108419803</v>
      </c>
      <c r="FR292" s="18">
        <f t="shared" si="572"/>
        <v>7.1563316062170292</v>
      </c>
      <c r="FS292" s="18">
        <f>IF(ISNUMBER(FQ292),FS291+FQ292*0.5,IF(ISNUMBER(FQ493),0,""))</f>
        <v>928.33849298622386</v>
      </c>
      <c r="FT292" s="18">
        <f>IF(ISNUMBER(FR292),FT291+FR292*0.5,IF(ISNUMBER(FR493),0,""))</f>
        <v>1042.7321679651386</v>
      </c>
      <c r="FU292" s="18">
        <f>IF(ISNUMBER(FS292), FS292*COS(RADIANS(-$C292+Графики!$B$3))+FT292*SIN(RADIANS(-$C292+Графики!$B$3)),"")</f>
        <v>928.33849298622386</v>
      </c>
      <c r="FV292" s="19">
        <f>IF(ISNUMBER(FS292), FS292*COS(RADIANS(-$C292+Графики!$B$5))+FT292*SIN(RADIANS(-$C292+Графики!$B$5)),"")</f>
        <v>1042.7321679651386</v>
      </c>
      <c r="FW292" s="24">
        <v>-0.16427610353004335</v>
      </c>
      <c r="FX292" s="25">
        <v>0.20161159651154201</v>
      </c>
      <c r="FY292" s="25">
        <v>-0.49953670548130047</v>
      </c>
      <c r="FZ292" s="25">
        <v>0.37927780350351714</v>
      </c>
      <c r="GA292" s="18">
        <f t="shared" si="573"/>
        <v>3.1929671037086531</v>
      </c>
      <c r="GB292" s="18">
        <f t="shared" si="574"/>
        <v>7.6690281716898614</v>
      </c>
      <c r="GC292" s="18">
        <f>IF(ISNUMBER(GA292),GC291+GA292*0.5,IF(ISNUMBER(GA493),0,""))</f>
        <v>928.69831348131322</v>
      </c>
      <c r="GD292" s="18">
        <f>IF(ISNUMBER(GB292),GD291+GB292*0.5,IF(ISNUMBER(GB493),0,""))</f>
        <v>1030.9747509428491</v>
      </c>
      <c r="GE292" s="18">
        <f>IF(ISNUMBER(GC292), GC292*COS(RADIANS(-$C292+Графики!$B$3))+GD292*SIN(RADIANS(-$C292+Графики!$B$3)),"")</f>
        <v>928.69831348131322</v>
      </c>
      <c r="GF292" s="19">
        <f>IF(ISNUMBER(GC292), GC292*COS(RADIANS(-$C292+Графики!$B$5))+GD292*SIN(RADIANS(-$C292+Графики!$B$5)),"")</f>
        <v>1030.9747509428491</v>
      </c>
      <c r="GG292" s="24">
        <v>-0.32534295919511491</v>
      </c>
      <c r="GH292" s="25">
        <v>0.2233891678939792</v>
      </c>
      <c r="GI292" s="25">
        <v>-0.52817096695187138</v>
      </c>
      <c r="GJ292" s="25">
        <v>0.33054325795731443</v>
      </c>
      <c r="GK292" s="18">
        <f t="shared" si="575"/>
        <v>4.788572863726956</v>
      </c>
      <c r="GL292" s="18">
        <f t="shared" si="576"/>
        <v>7.4936251440563764</v>
      </c>
      <c r="GM292" s="18">
        <f>IF(ISNUMBER(GK292),GM291+GK292*0.5,IF(ISNUMBER(GK493),0,""))</f>
        <v>928.85460136250867</v>
      </c>
      <c r="GN292" s="18">
        <f>IF(ISNUMBER(GL292),GN291+GL292*0.5,IF(ISNUMBER(GL493),0,""))</f>
        <v>1045.9255837640071</v>
      </c>
      <c r="GO292" s="18">
        <f>IF(ISNUMBER(GM292), GM292*COS(RADIANS(-$C292+Графики!$B$3))+GN292*SIN(RADIANS(-$C292+Графики!$B$3)),"")</f>
        <v>928.85460136250867</v>
      </c>
      <c r="GP292" s="19">
        <f>IF(ISNUMBER(GM292), GM292*COS(RADIANS(-$C292+Графики!$B$5))+GN292*SIN(RADIANS(-$C292+Графики!$B$5)),"")</f>
        <v>1045.9255837640071</v>
      </c>
      <c r="GQ292" s="24">
        <v>-0.21927181156064304</v>
      </c>
      <c r="GR292" s="25">
        <v>0.13028136241692198</v>
      </c>
      <c r="GS292" s="25">
        <v>-0.35403348238219101</v>
      </c>
      <c r="GT292" s="25">
        <v>0.44320576088578878</v>
      </c>
      <c r="GU292" s="18">
        <f t="shared" si="577"/>
        <v>3.0504221675980157</v>
      </c>
      <c r="GV292" s="18">
        <f t="shared" si="578"/>
        <v>6.957168735636273</v>
      </c>
      <c r="GW292" s="18">
        <f>IF(ISNUMBER(GU292),GW291+GU292*0.5,IF(ISNUMBER(GU493),0,""))</f>
        <v>921.00033072147448</v>
      </c>
      <c r="GX292" s="18">
        <f>IF(ISNUMBER(GV292),GX291+GV292*0.5,IF(ISNUMBER(GV493),0,""))</f>
        <v>1048.6511935668127</v>
      </c>
      <c r="GY292" s="18">
        <f>IF(ISNUMBER(GW292), GW292*COS(RADIANS(-$C292+Графики!$B$3))+GX292*SIN(RADIANS(-$C292+Графики!$B$3)),"")</f>
        <v>921.00033072147448</v>
      </c>
      <c r="GZ292" s="19">
        <f>IF(ISNUMBER(GW292), GW292*COS(RADIANS(-$C292+Графики!$B$5))+GX292*SIN(RADIANS(-$C292+Графики!$B$5)),"")</f>
        <v>1048.6511935668127</v>
      </c>
      <c r="HA292" s="24">
        <v>-0.16268104414675677</v>
      </c>
      <c r="HB292" s="25">
        <v>0.16618015941826123</v>
      </c>
      <c r="HC292" s="25">
        <v>-0.51021245193843301</v>
      </c>
      <c r="HD292" s="25">
        <v>0.42004077025142628</v>
      </c>
      <c r="HE292" s="18">
        <f t="shared" si="579"/>
        <v>2.8698514527537582</v>
      </c>
      <c r="HF292" s="18">
        <f t="shared" si="580"/>
        <v>8.117901637543417</v>
      </c>
      <c r="HG292" s="18">
        <f>IF(ISNUMBER(HE292),HG291+HE292*0.5,IF(ISNUMBER(HE493),0,""))</f>
        <v>924.67411417112396</v>
      </c>
      <c r="HH292" s="18">
        <f>IF(ISNUMBER(HF292),HH291+HF292*0.5,IF(ISNUMBER(HF493),0,""))</f>
        <v>1038.7360555655412</v>
      </c>
      <c r="HI292" s="18">
        <f>IF(ISNUMBER(HG292), HG292*COS(RADIANS(-$C292+Графики!$B$3))+HH292*SIN(RADIANS(-$C292+Графики!$B$3)),"")</f>
        <v>924.67411417112396</v>
      </c>
      <c r="HJ292" s="19">
        <f>IF(ISNUMBER(HG292), HG292*COS(RADIANS(-$C292+Графики!$B$5))+HH292*SIN(RADIANS(-$C292+Графики!$B$5)),"")</f>
        <v>1038.7360555655412</v>
      </c>
      <c r="HK292" s="24">
        <v>-0.1535329721305875</v>
      </c>
      <c r="HL292" s="25">
        <v>0.10032575772143898</v>
      </c>
      <c r="HM292" s="25">
        <v>-0.4619015811308117</v>
      </c>
      <c r="HN292" s="25">
        <v>0.49753379367425488</v>
      </c>
      <c r="HO292" s="18">
        <f t="shared" si="581"/>
        <v>2.215333523387315</v>
      </c>
      <c r="HP292" s="18">
        <f t="shared" si="582"/>
        <v>8.3725553032301772</v>
      </c>
      <c r="HQ292" s="18">
        <f>IF(ISNUMBER(HO292),HQ291+HO292*0.5,IF(ISNUMBER(HO493),0,""))</f>
        <v>922.55791765053675</v>
      </c>
      <c r="HR292" s="18">
        <f>IF(ISNUMBER(HP292),HR291+HP292*0.5,IF(ISNUMBER(HP493),0,""))</f>
        <v>1056.4809088647985</v>
      </c>
      <c r="HS292" s="18">
        <f>IF(ISNUMBER(HQ292), HQ292*COS(RADIANS(-$C292+Графики!$B$3))+HR292*SIN(RADIANS(-$C292+Графики!$B$3)),"")</f>
        <v>922.55791765053675</v>
      </c>
      <c r="HT292" s="19">
        <f>IF(ISNUMBER(HQ292), HQ292*COS(RADIANS(-$C292+Графики!$B$5))+HR292*SIN(RADIANS(-$C292+Графики!$B$5)),"")</f>
        <v>1056.4809088647985</v>
      </c>
      <c r="HU292" s="24">
        <v>-0.21140885549375024</v>
      </c>
      <c r="HV292" s="25">
        <v>0.12839735287587481</v>
      </c>
      <c r="HW292" s="25">
        <v>-0.3938908239376927</v>
      </c>
      <c r="HX292" s="25">
        <v>0.40345359347849674</v>
      </c>
      <c r="HY292" s="18">
        <f t="shared" si="583"/>
        <v>2.9653642314351667</v>
      </c>
      <c r="HZ292" s="18">
        <f t="shared" si="584"/>
        <v>6.9580865310079991</v>
      </c>
      <c r="IA292" s="18">
        <f>IF(ISNUMBER(HY292),IA291+HY292*0.5,IF(ISNUMBER(HY493),0,""))</f>
        <v>922.46812187667422</v>
      </c>
      <c r="IB292" s="18">
        <f>IF(ISNUMBER(HZ292),IB291+HZ292*0.5,IF(ISNUMBER(HZ493),0,""))</f>
        <v>1034.7249002437668</v>
      </c>
      <c r="IC292" s="18">
        <f>IF(ISNUMBER(IA292), IA292*COS(RADIANS(-$C292+Графики!$B$3))+IB292*SIN(RADIANS(-$C292+Графики!$B$3)),"")</f>
        <v>922.46812187667422</v>
      </c>
      <c r="ID292" s="19">
        <f>IF(ISNUMBER(IA292), IA292*COS(RADIANS(-$C292+Графики!$B$5))+IB292*SIN(RADIANS(-$C292+Графики!$B$5)),"")</f>
        <v>1034.7249002437668</v>
      </c>
      <c r="IE292" s="24">
        <v>-0.24455606950295616</v>
      </c>
      <c r="IF292" s="25">
        <v>0.13018772204874063</v>
      </c>
      <c r="IG292" s="25">
        <v>-0.43173490458475183</v>
      </c>
      <c r="IH292" s="25">
        <v>0.466622840698657</v>
      </c>
      <c r="II292" s="18">
        <f t="shared" si="585"/>
        <v>3.2702506779933169</v>
      </c>
      <c r="IJ292" s="18">
        <f t="shared" si="586"/>
        <v>7.8395699539382022</v>
      </c>
      <c r="IK292" s="18">
        <f>IF(ISNUMBER(II292),IK291+II292*0.5,IF(ISNUMBER(II493),0,""))</f>
        <v>918.3741368336033</v>
      </c>
      <c r="IL292" s="18">
        <f>IF(ISNUMBER(IJ292),IL291+IJ292*0.5,IF(ISNUMBER(IJ493),0,""))</f>
        <v>1040.7167317291039</v>
      </c>
      <c r="IM292" s="18">
        <f>IF(ISNUMBER(IK292), IK292*COS(RADIANS(-$C292+Графики!$B$3))+IL292*SIN(RADIANS(-$C292+Графики!$B$3)),"")</f>
        <v>918.3741368336033</v>
      </c>
      <c r="IN292" s="19">
        <f>IF(ISNUMBER(IK292), IK292*COS(RADIANS(-$C292+Графики!$B$5))+IL292*SIN(RADIANS(-$C292+Графики!$B$5)),"")</f>
        <v>1040.7167317291039</v>
      </c>
      <c r="IO292" s="24">
        <v>-0.28502194667661995</v>
      </c>
      <c r="IP292" s="25">
        <v>0.26819077114382439</v>
      </c>
      <c r="IQ292" s="25">
        <v>-0.38013179103433969</v>
      </c>
      <c r="IR292" s="25">
        <v>0.39648990917033355</v>
      </c>
      <c r="IS292" s="18">
        <f t="shared" si="587"/>
        <v>4.827672942106128</v>
      </c>
      <c r="IT292" s="18">
        <f t="shared" si="588"/>
        <v>6.7772509732981376</v>
      </c>
      <c r="IU292" s="18">
        <f>IF(ISNUMBER(IS292),IU291+IS292*0.5,IF(ISNUMBER(IS493),0,""))</f>
        <v>915.58717369168176</v>
      </c>
      <c r="IV292" s="18">
        <f>IF(ISNUMBER(IT292),IV291+IT292*0.5,IF(ISNUMBER(IT493),0,""))</f>
        <v>1044.8785961137582</v>
      </c>
      <c r="IW292" s="18">
        <f>IF(ISNUMBER(IU292), IU292*COS(RADIANS(-$C292+Графики!$B$3))+IV292*SIN(RADIANS(-$C292+Графики!$B$3)),"")</f>
        <v>915.58717369168176</v>
      </c>
      <c r="IX292" s="19">
        <f>IF(ISNUMBER(IU292), IU292*COS(RADIANS(-$C292+Графики!$B$5))+IV292*SIN(RADIANS(-$C292+Графики!$B$5)),"")</f>
        <v>1044.8785961137582</v>
      </c>
    </row>
    <row r="293" spans="1:258" s="88" customFormat="1" x14ac:dyDescent="0.25">
      <c r="A293" s="44">
        <v>293</v>
      </c>
      <c r="B293" s="50">
        <v>0</v>
      </c>
      <c r="C293" s="11">
        <f>IF(Графики!$A$7="Расчитывать с учетом закручивания скважины",B293,0)</f>
        <v>0</v>
      </c>
      <c r="D293" s="47">
        <v>145</v>
      </c>
      <c r="E293" s="34">
        <f>IF(ISNUMBER(INDEX($I$1:$IX$303,$A293,E$1) ),INDEX($I$1:$IX$303,$A293,E$1),0)</f>
        <v>3.5976341301973087</v>
      </c>
      <c r="F293" s="35">
        <f>IF(ISNUMBER(INDEX($I$1:$IX$303,$A293,F$1) ),INDEX($I$1:$IX$303,$A293,F$1),0)</f>
        <v>10.160906736504884</v>
      </c>
      <c r="G293" s="35">
        <f>IF(ISNUMBER(INDEX($I$1:$IX$303,$A293,G$1) ),INDEX($I$1:$IX$303,$A293,G$1)-$G$305,0)</f>
        <v>-57.524320885712086</v>
      </c>
      <c r="H293" s="36">
        <f>IF(ISNUMBER(INDEX($I$1:$IX$303,$A293,H$1) ),INDEX($I$1:$IX$303,$A293,H$1)-$H$305,0)</f>
        <v>-97.733498139344192</v>
      </c>
      <c r="I293" s="29">
        <v>-0.19240641056649285</v>
      </c>
      <c r="J293" s="25">
        <v>0.21985298253206906</v>
      </c>
      <c r="K293" s="25">
        <v>-0.53516881311181286</v>
      </c>
      <c r="L293" s="25">
        <v>0.62920536730950394</v>
      </c>
      <c r="M293" s="18">
        <f t="shared" si="539"/>
        <v>3.5976341301973087</v>
      </c>
      <c r="N293" s="18">
        <f t="shared" si="540"/>
        <v>10.160906736504884</v>
      </c>
      <c r="O293" s="18">
        <f>IF(ISNUMBER(M293),O292+M293*0.5,IF(ISNUMBER(M494),0,""))</f>
        <v>920.39183500370257</v>
      </c>
      <c r="P293" s="18">
        <f>IF(ISNUMBER(N293),P292+N293*0.5,IF(ISNUMBER(N494),0,""))</f>
        <v>1057.6961653446933</v>
      </c>
      <c r="Q293" s="18">
        <f>IF(ISNUMBER(O293), O293*COS(RADIANS(-$C293+Графики!$B$3))+P293*SIN(RADIANS(-$C293+Графики!$B$3)),"")</f>
        <v>920.39183500370257</v>
      </c>
      <c r="R293" s="19">
        <f>IF(ISNUMBER(O293), O293*COS(RADIANS(-$C293+Графики!$B$5))+P293*SIN(RADIANS(-$C293+Графики!$B$5)),"")</f>
        <v>1057.6961653446933</v>
      </c>
      <c r="S293" s="29">
        <v>-0.2989760897537091</v>
      </c>
      <c r="T293" s="25">
        <v>0.23049242690307067</v>
      </c>
      <c r="U293" s="25">
        <v>-0.69257908666732859</v>
      </c>
      <c r="V293" s="25">
        <v>0.48655145116524545</v>
      </c>
      <c r="W293" s="18">
        <f t="shared" si="541"/>
        <v>4.6204680103144762</v>
      </c>
      <c r="X293" s="18">
        <f t="shared" si="542"/>
        <v>10.289673515396101</v>
      </c>
      <c r="Y293" s="18">
        <f>IF(ISNUMBER(W293),Y292+W293*0.5,IF(ISNUMBER(W494),0,""))</f>
        <v>924.95554444894037</v>
      </c>
      <c r="Z293" s="18">
        <f>IF(ISNUMBER(X293),Z292+X293*0.5,IF(ISNUMBER(X494),0,""))</f>
        <v>1057.8112636369169</v>
      </c>
      <c r="AA293" s="18">
        <f>IF(ISNUMBER(Y293), Y293*COS(RADIANS(-$C293+Графики!$B$3))+Z293*SIN(RADIANS(-$C293+Графики!$B$3)),"")</f>
        <v>924.95554444894037</v>
      </c>
      <c r="AB293" s="18">
        <f>IF(ISNUMBER(Y293), Y293*COS(RADIANS(-$C293+Графики!$B$5))+Z293*SIN(RADIANS(-$C293+Графики!$B$5)),"")</f>
        <v>1057.8112636369169</v>
      </c>
      <c r="AC293" s="24">
        <v>-0.2208119942065852</v>
      </c>
      <c r="AD293" s="25">
        <v>0.37166983522622132</v>
      </c>
      <c r="AE293" s="25">
        <v>-0.69600762128649518</v>
      </c>
      <c r="AF293" s="25">
        <v>0.65895924657868943</v>
      </c>
      <c r="AG293" s="18">
        <f t="shared" si="543"/>
        <v>5.1703563044795304</v>
      </c>
      <c r="AH293" s="18">
        <f t="shared" si="544"/>
        <v>11.824041016691494</v>
      </c>
      <c r="AI293" s="18">
        <f>IF(ISNUMBER(AG293),AI292+AG293*0.5,IF(ISNUMBER(AG494),0,""))</f>
        <v>919.18181691257416</v>
      </c>
      <c r="AJ293" s="18">
        <f>IF(ISNUMBER(AH293),AJ292+AH293*0.5,IF(ISNUMBER(AH494),0,""))</f>
        <v>1055.2875499410013</v>
      </c>
      <c r="AK293" s="18">
        <f>IF(ISNUMBER(AI293), AI293*COS(RADIANS(-$C293+Графики!$B$3))+AJ293*SIN(RADIANS(-$C293+Графики!$B$3)),"")</f>
        <v>919.18181691257416</v>
      </c>
      <c r="AL293" s="19">
        <f>IF(ISNUMBER(AI293), AI293*COS(RADIANS(-$C293+Графики!$B$5))+AJ293*SIN(RADIANS(-$C293+Графики!$B$5)),"")</f>
        <v>1055.2875499410013</v>
      </c>
      <c r="AM293" s="24">
        <v>-0.30093624041659806</v>
      </c>
      <c r="AN293" s="25">
        <v>0.27369635594962416</v>
      </c>
      <c r="AO293" s="25">
        <v>-0.52588212929639833</v>
      </c>
      <c r="AP293" s="25">
        <v>0.5424656951021537</v>
      </c>
      <c r="AQ293" s="18">
        <f t="shared" si="545"/>
        <v>5.0145943814031622</v>
      </c>
      <c r="AR293" s="18">
        <f t="shared" si="546"/>
        <v>9.3229584860610881</v>
      </c>
      <c r="AS293" s="18">
        <f>IF(ISNUMBER(AQ293),AS292+AQ293*0.5,IF(ISNUMBER(AQ494),0,""))</f>
        <v>914.96291540896209</v>
      </c>
      <c r="AT293" s="18">
        <f>IF(ISNUMBER(AR293),AT292+AR293*0.5,IF(ISNUMBER(AR494),0,""))</f>
        <v>1044.5866584305936</v>
      </c>
      <c r="AU293" s="18">
        <f>IF(ISNUMBER(AS293), AS293*COS(RADIANS(-$C293+Графики!$B$3))+AT293*SIN(RADIANS(-$C293+Графики!$B$3)),"")</f>
        <v>914.96291540896209</v>
      </c>
      <c r="AV293" s="19">
        <f>IF(ISNUMBER(AS293), AS293*COS(RADIANS(-$C293+Графики!$B$5))+AT293*SIN(RADIANS(-$C293+Графики!$B$5)),"")</f>
        <v>1044.5866584305936</v>
      </c>
      <c r="AW293" s="24">
        <v>-0.29609320279385787</v>
      </c>
      <c r="AX293" s="25">
        <v>0.35736907069040558</v>
      </c>
      <c r="AY293" s="25">
        <v>-0.56083052390180055</v>
      </c>
      <c r="AZ293" s="25">
        <v>0.59897663271810264</v>
      </c>
      <c r="BA293" s="18">
        <f t="shared" si="547"/>
        <v>5.7025031982994312</v>
      </c>
      <c r="BB293" s="18">
        <f t="shared" si="548"/>
        <v>10.121053984707974</v>
      </c>
      <c r="BC293" s="18">
        <f>IF(ISNUMBER(BA293),BC292+BA293*0.5,IF(ISNUMBER(BA494),0,""))</f>
        <v>912.92388309093724</v>
      </c>
      <c r="BD293" s="18">
        <f>IF(ISNUMBER(BB293),BD292+BB293*0.5,IF(ISNUMBER(BB494),0,""))</f>
        <v>1048.4100506466079</v>
      </c>
      <c r="BE293" s="18">
        <f>IF(ISNUMBER(BC293), BC293*COS(RADIANS(-$C293+Графики!$B$3))+BD293*SIN(RADIANS(-$C293+Графики!$B$3)),"")</f>
        <v>912.92388309093724</v>
      </c>
      <c r="BF293" s="19">
        <f>IF(ISNUMBER(BC293), BC293*COS(RADIANS(-$C293+Графики!$B$5))+BD293*SIN(RADIANS(-$C293+Графики!$B$5)),"")</f>
        <v>1048.4100506466079</v>
      </c>
      <c r="BG293" s="24">
        <v>-0.26887175915064543</v>
      </c>
      <c r="BH293" s="25">
        <v>0.23819371286344451</v>
      </c>
      <c r="BI293" s="25">
        <v>-0.64419248330319834</v>
      </c>
      <c r="BJ293" s="25">
        <v>0.57096615715233856</v>
      </c>
      <c r="BK293" s="18">
        <f t="shared" si="549"/>
        <v>4.4249665644016831</v>
      </c>
      <c r="BL293" s="18">
        <f t="shared" si="550"/>
        <v>10.604060864053517</v>
      </c>
      <c r="BM293" s="18">
        <f>IF(ISNUMBER(BK293),BM292+BK293*0.5,IF(ISNUMBER(BK494),0,""))</f>
        <v>922.20490986365496</v>
      </c>
      <c r="BN293" s="18">
        <f>IF(ISNUMBER(BL293),BN292+BL293*0.5,IF(ISNUMBER(BL494),0,""))</f>
        <v>1035.3011446654082</v>
      </c>
      <c r="BO293" s="18">
        <f>IF(ISNUMBER(BM293), BM293*COS(RADIANS(-$C293+Графики!$B$3))+BN293*SIN(RADIANS(-$C293+Графики!$B$3)),"")</f>
        <v>922.20490986365496</v>
      </c>
      <c r="BP293" s="19">
        <f>IF(ISNUMBER(BM293), BM293*COS(RADIANS(-$C293+Графики!$B$5))+BN293*SIN(RADIANS(-$C293+Графики!$B$5)),"")</f>
        <v>1035.3011446654082</v>
      </c>
      <c r="BQ293" s="24">
        <v>-0.39091944471873319</v>
      </c>
      <c r="BR293" s="25">
        <v>0.29152272090613107</v>
      </c>
      <c r="BS293" s="25">
        <v>-0.55487757163900708</v>
      </c>
      <c r="BT293" s="25">
        <v>0.61720989436797502</v>
      </c>
      <c r="BU293" s="18">
        <f t="shared" si="551"/>
        <v>5.9553961686505685</v>
      </c>
      <c r="BV293" s="18">
        <f t="shared" si="552"/>
        <v>10.228214353418926</v>
      </c>
      <c r="BW293" s="18">
        <f>IF(ISNUMBER(BU293),BW292+BU293*0.5,IF(ISNUMBER(BU494),0,""))</f>
        <v>928.31745582500344</v>
      </c>
      <c r="BX293" s="18">
        <f>IF(ISNUMBER(BV293),BX292+BV293*0.5,IF(ISNUMBER(BV494),0,""))</f>
        <v>1052.4586896120029</v>
      </c>
      <c r="BY293" s="18">
        <f>IF(ISNUMBER(BW293), BW293*COS(RADIANS(-$C293+Графики!$B$3))+BX293*SIN(RADIANS(-$C293+Графики!$B$3)),"")</f>
        <v>928.31745582500344</v>
      </c>
      <c r="BZ293" s="19">
        <f>IF(ISNUMBER(BW293), BW293*COS(RADIANS(-$C293+Графики!$B$5))+BX293*SIN(RADIANS(-$C293+Графики!$B$5)),"")</f>
        <v>1052.4586896120029</v>
      </c>
      <c r="CA293" s="29">
        <v>-0.37403877253513562</v>
      </c>
      <c r="CB293" s="25">
        <v>0.26828894196854425</v>
      </c>
      <c r="CC293" s="25">
        <v>-0.5584592470306371</v>
      </c>
      <c r="CD293" s="25">
        <v>0.63202799087557815</v>
      </c>
      <c r="CE293" s="18">
        <f t="shared" si="553"/>
        <v>5.6053373939311841</v>
      </c>
      <c r="CF293" s="18">
        <f t="shared" si="554"/>
        <v>10.388774122248977</v>
      </c>
      <c r="CG293" s="18">
        <f>IF(ISNUMBER(CE293),CG292+CE293*0.5,IF(ISNUMBER(CE494),0,""))</f>
        <v>935.29404483299584</v>
      </c>
      <c r="CH293" s="18">
        <f>IF(ISNUMBER(CF293),CH292+CF293*0.5,IF(ISNUMBER(CF494),0,""))</f>
        <v>1058.0729450644844</v>
      </c>
      <c r="CI293" s="18">
        <f>IF(ISNUMBER(CG293), CG293*COS(RADIANS(-$C293+Графики!$B$3))+CH293*SIN(RADIANS(-$C293+Графики!$B$3)),"")</f>
        <v>935.29404483299584</v>
      </c>
      <c r="CJ293" s="19">
        <f>IF(ISNUMBER(CG293), CG293*COS(RADIANS(-$C293+Графики!$B$5))+CH293*SIN(RADIANS(-$C293+Графики!$B$5)),"")</f>
        <v>1058.0729450644844</v>
      </c>
      <c r="CK293" s="24">
        <v>-0.29023924338128204</v>
      </c>
      <c r="CL293" s="25">
        <v>0.31609178836300522</v>
      </c>
      <c r="CM293" s="25">
        <v>-0.56617893122620688</v>
      </c>
      <c r="CN293" s="25">
        <v>0.54365860490256646</v>
      </c>
      <c r="CO293" s="18">
        <f t="shared" si="555"/>
        <v>5.2912117405581887</v>
      </c>
      <c r="CP293" s="18">
        <f t="shared" si="556"/>
        <v>9.6850081694775625</v>
      </c>
      <c r="CQ293" s="18">
        <f>IF(ISNUMBER(CO293),CQ292+CO293*0.5,IF(ISNUMBER(CO494),0,""))</f>
        <v>924.93605320390498</v>
      </c>
      <c r="CR293" s="18">
        <f>IF(ISNUMBER(CP293),CR292+CP293*0.5,IF(ISNUMBER(CP494),0,""))</f>
        <v>1054.9559087995576</v>
      </c>
      <c r="CS293" s="18">
        <f>IF(ISNUMBER(CQ293), CQ293*COS(RADIANS(-$C293+Графики!$B$3))+CR293*SIN(RADIANS(-$C293+Графики!$B$3)),"")</f>
        <v>924.93605320390498</v>
      </c>
      <c r="CT293" s="19">
        <f>IF(ISNUMBER(CQ293), CQ293*COS(RADIANS(-$C293+Графики!$B$5))+CR293*SIN(RADIANS(-$C293+Графики!$B$5)),"")</f>
        <v>1054.9559087995576</v>
      </c>
      <c r="CU293" s="24">
        <v>-0.37508834733548735</v>
      </c>
      <c r="CV293" s="25">
        <v>0.21798016246259419</v>
      </c>
      <c r="CW293" s="25">
        <v>-0.53547959101692655</v>
      </c>
      <c r="CX293" s="25">
        <v>0.59735330083254345</v>
      </c>
      <c r="CY293" s="18">
        <f t="shared" si="557"/>
        <v>5.1754759879946137</v>
      </c>
      <c r="CZ293" s="18">
        <f t="shared" si="558"/>
        <v>9.8856708964315327</v>
      </c>
      <c r="DA293" s="18">
        <f>IF(ISNUMBER(CY293),DA292+CY293*0.5,IF(ISNUMBER(CY494),0,""))</f>
        <v>923.31549357080985</v>
      </c>
      <c r="DB293" s="18">
        <f>IF(ISNUMBER(CZ293),DB292+CZ293*0.5,IF(ISNUMBER(CZ494),0,""))</f>
        <v>1054.5909728192141</v>
      </c>
      <c r="DC293" s="18">
        <f>IF(ISNUMBER(DA293), DA293*COS(RADIANS(-$C293+Графики!$B$3))+DB293*SIN(RADIANS(-$C293+Графики!$B$3)),"")</f>
        <v>923.31549357080985</v>
      </c>
      <c r="DD293" s="19">
        <f>IF(ISNUMBER(DA293), DA293*COS(RADIANS(-$C293+Графики!$B$5))+DB293*SIN(RADIANS(-$C293+Графики!$B$5)),"")</f>
        <v>1054.5909728192141</v>
      </c>
      <c r="DE293" s="24">
        <v>-0.37270198863557236</v>
      </c>
      <c r="DF293" s="25">
        <v>0.35792244614328295</v>
      </c>
      <c r="DG293" s="25">
        <v>-0.6136010352964526</v>
      </c>
      <c r="DH293" s="25">
        <v>0.59227170486116931</v>
      </c>
      <c r="DI293" s="18">
        <f t="shared" si="559"/>
        <v>6.3758577923195299</v>
      </c>
      <c r="DJ293" s="18">
        <f t="shared" si="560"/>
        <v>10.523030618370564</v>
      </c>
      <c r="DK293" s="18">
        <f>IF(ISNUMBER(DI293),DK292+DI293*0.5,IF(ISNUMBER(DI494),0,""))</f>
        <v>917.17449206597087</v>
      </c>
      <c r="DL293" s="18">
        <f>IF(ISNUMBER(DJ293),DL292+DJ293*0.5,IF(ISNUMBER(DJ494),0,""))</f>
        <v>1055.3991087129352</v>
      </c>
      <c r="DM293" s="18">
        <f>IF(ISNUMBER(DK293), DK293*COS(RADIANS(-$C293+Графики!$B$3))+DL293*SIN(RADIANS(-$C293+Графики!$B$3)),"")</f>
        <v>917.17449206597087</v>
      </c>
      <c r="DN293" s="19">
        <f>IF(ISNUMBER(DK293), DK293*COS(RADIANS(-$C293+Графики!$B$5))+DL293*SIN(RADIANS(-$C293+Графики!$B$5)),"")</f>
        <v>1055.3991087129352</v>
      </c>
      <c r="DO293" s="24">
        <v>-0.29618136642687121</v>
      </c>
      <c r="DP293" s="25">
        <v>0.23040677615436997</v>
      </c>
      <c r="DQ293" s="25">
        <v>-0.52171048340624748</v>
      </c>
      <c r="DR293" s="25">
        <v>0.64034390671728147</v>
      </c>
      <c r="DS293" s="18">
        <f t="shared" si="561"/>
        <v>4.5953322715161198</v>
      </c>
      <c r="DT293" s="18">
        <f t="shared" si="562"/>
        <v>10.140663790160543</v>
      </c>
      <c r="DU293" s="18">
        <f>IF(ISNUMBER(DS293),DU292+DS293*0.5,IF(ISNUMBER(DS494),0,""))</f>
        <v>932.43343683373143</v>
      </c>
      <c r="DV293" s="18">
        <f>IF(ISNUMBER(DT293),DV292+DT293*0.5,IF(ISNUMBER(DT494),0,""))</f>
        <v>1051.5574770617402</v>
      </c>
      <c r="DW293" s="18">
        <f>IF(ISNUMBER(DU293), DU293*COS(RADIANS(-$C293+Графики!$B$3))+DV293*SIN(RADIANS(-$C293+Графики!$B$3)),"")</f>
        <v>932.43343683373143</v>
      </c>
      <c r="DX293" s="19">
        <f>IF(ISNUMBER(DU293), DU293*COS(RADIANS(-$C293+Графики!$B$5))+DV293*SIN(RADIANS(-$C293+Графики!$B$5)),"")</f>
        <v>1051.5574770617402</v>
      </c>
      <c r="DY293" s="24">
        <v>-0.20414996627002707</v>
      </c>
      <c r="DZ293" s="25">
        <v>0.29188527627147087</v>
      </c>
      <c r="EA293" s="25">
        <v>-0.54542933530967097</v>
      </c>
      <c r="EB293" s="25">
        <v>0.63190416150177464</v>
      </c>
      <c r="EC293" s="18">
        <f t="shared" si="563"/>
        <v>4.3287105756527815</v>
      </c>
      <c r="ED293" s="18">
        <f t="shared" si="564"/>
        <v>10.273992203039434</v>
      </c>
      <c r="EE293" s="18">
        <f>IF(ISNUMBER(EC293),EE292+EC293*0.5,IF(ISNUMBER(EC494),0,""))</f>
        <v>920.12770546115746</v>
      </c>
      <c r="EF293" s="18">
        <f>IF(ISNUMBER(ED293),EF292+ED293*0.5,IF(ISNUMBER(ED494),0,""))</f>
        <v>1048.0426487943564</v>
      </c>
      <c r="EG293" s="18">
        <f>IF(ISNUMBER(EE293), EE293*COS(RADIANS(-$C293+Графики!$B$3))+EF293*SIN(RADIANS(-$C293+Графики!$B$3)),"")</f>
        <v>920.12770546115746</v>
      </c>
      <c r="EH293" s="19">
        <f>IF(ISNUMBER(EE293), EE293*COS(RADIANS(-$C293+Графики!$B$5))+EF293*SIN(RADIANS(-$C293+Графики!$B$5)),"")</f>
        <v>1048.0426487943564</v>
      </c>
      <c r="EI293" s="24">
        <v>-0.3416625063520724</v>
      </c>
      <c r="EJ293" s="25">
        <v>0.3768470389866172</v>
      </c>
      <c r="EK293" s="25">
        <v>-0.62217050627642223</v>
      </c>
      <c r="EL293" s="25">
        <v>0.53409655753891949</v>
      </c>
      <c r="EM293" s="18">
        <f t="shared" si="565"/>
        <v>6.2701375511726072</v>
      </c>
      <c r="EN293" s="18">
        <f t="shared" si="566"/>
        <v>10.090162424571444</v>
      </c>
      <c r="EO293" s="18">
        <f>IF(ISNUMBER(EM293),EO292+EM293*0.5,IF(ISNUMBER(EM494),0,""))</f>
        <v>925.93814570737527</v>
      </c>
      <c r="EP293" s="18">
        <f>IF(ISNUMBER(EN293),EP292+EN293*0.5,IF(ISNUMBER(EN494),0,""))</f>
        <v>1051.815528370231</v>
      </c>
      <c r="EQ293" s="18">
        <f>IF(ISNUMBER(EO293), EO293*COS(RADIANS(-$C293+Графики!$B$3))+EP293*SIN(RADIANS(-$C293+Графики!$B$3)),"")</f>
        <v>925.93814570737527</v>
      </c>
      <c r="ER293" s="19">
        <f>IF(ISNUMBER(EO293), EO293*COS(RADIANS(-$C293+Графики!$B$5))+EP293*SIN(RADIANS(-$C293+Графики!$B$5)),"")</f>
        <v>1051.815528370231</v>
      </c>
      <c r="ES293" s="24">
        <v>-0.19351427539957453</v>
      </c>
      <c r="ET293" s="25">
        <v>0.3358810044034094</v>
      </c>
      <c r="EU293" s="25">
        <v>-0.68364004973938464</v>
      </c>
      <c r="EV293" s="25">
        <v>0.62316074937933086</v>
      </c>
      <c r="EW293" s="18">
        <f t="shared" si="567"/>
        <v>4.6198289050194141</v>
      </c>
      <c r="EX293" s="18">
        <f t="shared" si="568"/>
        <v>11.403741124513802</v>
      </c>
      <c r="EY293" s="18">
        <f>IF(ISNUMBER(EW293),EY292+EW293*0.5,IF(ISNUMBER(EW494),0,""))</f>
        <v>911.69479257653177</v>
      </c>
      <c r="EZ293" s="18">
        <f>IF(ISNUMBER(EX293),EZ292+EX293*0.5,IF(ISNUMBER(EX494),0,""))</f>
        <v>1052.6426280119406</v>
      </c>
      <c r="FA293" s="18">
        <f>IF(ISNUMBER(EY293), EY293*COS(RADIANS(-$C293+Графики!$B$3))+EZ293*SIN(RADIANS(-$C293+Графики!$B$3)),"")</f>
        <v>911.69479257653177</v>
      </c>
      <c r="FB293" s="19">
        <f>IF(ISNUMBER(EY293), EY293*COS(RADIANS(-$C293+Графики!$B$5))+EZ293*SIN(RADIANS(-$C293+Графики!$B$5)),"")</f>
        <v>1052.6426280119406</v>
      </c>
      <c r="FC293" s="24">
        <v>-0.28499079037543329</v>
      </c>
      <c r="FD293" s="25">
        <v>0.19488269086225293</v>
      </c>
      <c r="FE293" s="25">
        <v>-0.62533451330529399</v>
      </c>
      <c r="FF293" s="25">
        <v>0.5089938187011307</v>
      </c>
      <c r="FG293" s="18">
        <f t="shared" si="569"/>
        <v>4.1876738806034641</v>
      </c>
      <c r="FH293" s="18">
        <f t="shared" si="570"/>
        <v>9.898720435152482</v>
      </c>
      <c r="FI293" s="18">
        <f>IF(ISNUMBER(FG293),FI292+FG293*0.5,IF(ISNUMBER(FG494),0,""))</f>
        <v>919.64041615815859</v>
      </c>
      <c r="FJ293" s="18">
        <f>IF(ISNUMBER(FH293),FJ292+FH293*0.5,IF(ISNUMBER(FH494),0,""))</f>
        <v>1053.3553762282259</v>
      </c>
      <c r="FK293" s="18">
        <f>IF(ISNUMBER(FI293), FI293*COS(RADIANS(-$C293+Графики!$B$3))+FJ293*SIN(RADIANS(-$C293+Графики!$B$3)),"")</f>
        <v>919.64041615815859</v>
      </c>
      <c r="FL293" s="19">
        <f>IF(ISNUMBER(FI293), FI293*COS(RADIANS(-$C293+Графики!$B$5))+FJ293*SIN(RADIANS(-$C293+Графики!$B$5)),"")</f>
        <v>1053.3553762282259</v>
      </c>
      <c r="FM293" s="24">
        <v>-0.33390982697878469</v>
      </c>
      <c r="FN293" s="25">
        <v>0.32652686351618365</v>
      </c>
      <c r="FO293" s="25">
        <v>-0.57722720211917411</v>
      </c>
      <c r="FP293" s="25">
        <v>0.50171840193832762</v>
      </c>
      <c r="FQ293" s="18">
        <f t="shared" si="571"/>
        <v>5.7633654682213367</v>
      </c>
      <c r="FR293" s="18">
        <f t="shared" si="572"/>
        <v>9.4154375009951679</v>
      </c>
      <c r="FS293" s="18">
        <f>IF(ISNUMBER(FQ293),FS292+FQ293*0.5,IF(ISNUMBER(FQ494),0,""))</f>
        <v>931.22017572033451</v>
      </c>
      <c r="FT293" s="18">
        <f>IF(ISNUMBER(FR293),FT292+FR293*0.5,IF(ISNUMBER(FR494),0,""))</f>
        <v>1047.4398867156362</v>
      </c>
      <c r="FU293" s="18">
        <f>IF(ISNUMBER(FS293), FS293*COS(RADIANS(-$C293+Графики!$B$3))+FT293*SIN(RADIANS(-$C293+Графики!$B$3)),"")</f>
        <v>931.22017572033451</v>
      </c>
      <c r="FV293" s="19">
        <f>IF(ISNUMBER(FS293), FS293*COS(RADIANS(-$C293+Графики!$B$5))+FT293*SIN(RADIANS(-$C293+Графики!$B$5)),"")</f>
        <v>1047.4398867156362</v>
      </c>
      <c r="FW293" s="24">
        <v>-0.20458869040665428</v>
      </c>
      <c r="FX293" s="25">
        <v>0.21354515531983095</v>
      </c>
      <c r="FY293" s="25">
        <v>-0.65256498520763873</v>
      </c>
      <c r="FZ293" s="25">
        <v>0.54841621245237371</v>
      </c>
      <c r="GA293" s="18">
        <f t="shared" si="573"/>
        <v>3.6488980637453037</v>
      </c>
      <c r="GB293" s="18">
        <f t="shared" si="574"/>
        <v>10.480346211260981</v>
      </c>
      <c r="GC293" s="18">
        <f>IF(ISNUMBER(GA293),GC292+GA293*0.5,IF(ISNUMBER(GA494),0,""))</f>
        <v>930.52276251318585</v>
      </c>
      <c r="GD293" s="18">
        <f>IF(ISNUMBER(GB293),GD292+GB293*0.5,IF(ISNUMBER(GB494),0,""))</f>
        <v>1036.2149240484796</v>
      </c>
      <c r="GE293" s="18">
        <f>IF(ISNUMBER(GC293), GC293*COS(RADIANS(-$C293+Графики!$B$3))+GD293*SIN(RADIANS(-$C293+Графики!$B$3)),"")</f>
        <v>930.52276251318585</v>
      </c>
      <c r="GF293" s="19">
        <f>IF(ISNUMBER(GC293), GC293*COS(RADIANS(-$C293+Графики!$B$5))+GD293*SIN(RADIANS(-$C293+Графики!$B$5)),"")</f>
        <v>1036.2149240484796</v>
      </c>
      <c r="GG293" s="24">
        <v>-0.36091256157503082</v>
      </c>
      <c r="GH293" s="25">
        <v>0.29394990362827489</v>
      </c>
      <c r="GI293" s="25">
        <v>-0.56624384952754092</v>
      </c>
      <c r="GJ293" s="25">
        <v>0.52116886212978397</v>
      </c>
      <c r="GK293" s="18">
        <f t="shared" si="575"/>
        <v>5.7147219770283577</v>
      </c>
      <c r="GL293" s="18">
        <f t="shared" si="576"/>
        <v>9.4893236528545</v>
      </c>
      <c r="GM293" s="18">
        <f>IF(ISNUMBER(GK293),GM292+GK293*0.5,IF(ISNUMBER(GK494),0,""))</f>
        <v>931.71196235102286</v>
      </c>
      <c r="GN293" s="18">
        <f>IF(ISNUMBER(GL293),GN292+GL293*0.5,IF(ISNUMBER(GL494),0,""))</f>
        <v>1050.6702455904344</v>
      </c>
      <c r="GO293" s="18">
        <f>IF(ISNUMBER(GM293), GM293*COS(RADIANS(-$C293+Графики!$B$3))+GN293*SIN(RADIANS(-$C293+Графики!$B$3)),"")</f>
        <v>931.71196235102286</v>
      </c>
      <c r="GP293" s="19">
        <f>IF(ISNUMBER(GM293), GM293*COS(RADIANS(-$C293+Графики!$B$5))+GN293*SIN(RADIANS(-$C293+Графики!$B$5)),"")</f>
        <v>1050.6702455904344</v>
      </c>
      <c r="GQ293" s="24">
        <v>-0.20186862108381212</v>
      </c>
      <c r="GR293" s="25">
        <v>0.37632437740005109</v>
      </c>
      <c r="GS293" s="25">
        <v>-0.56530284429616062</v>
      </c>
      <c r="GT293" s="25">
        <v>0.6329460079157786</v>
      </c>
      <c r="GU293" s="18">
        <f t="shared" si="577"/>
        <v>5.0456643581489544</v>
      </c>
      <c r="GV293" s="18">
        <f t="shared" si="578"/>
        <v>10.456503305630735</v>
      </c>
      <c r="GW293" s="18">
        <f>IF(ISNUMBER(GU293),GW292+GU293*0.5,IF(ISNUMBER(GU494),0,""))</f>
        <v>923.52316290054898</v>
      </c>
      <c r="GX293" s="18">
        <f>IF(ISNUMBER(GV293),GX292+GV293*0.5,IF(ISNUMBER(GV494),0,""))</f>
        <v>1053.879445219628</v>
      </c>
      <c r="GY293" s="18">
        <f>IF(ISNUMBER(GW293), GW293*COS(RADIANS(-$C293+Графики!$B$3))+GX293*SIN(RADIANS(-$C293+Графики!$B$3)),"")</f>
        <v>923.52316290054898</v>
      </c>
      <c r="GZ293" s="19">
        <f>IF(ISNUMBER(GW293), GW293*COS(RADIANS(-$C293+Графики!$B$5))+GX293*SIN(RADIANS(-$C293+Графики!$B$5)),"")</f>
        <v>1053.879445219628</v>
      </c>
      <c r="HA293" s="24">
        <v>-0.27357583105221439</v>
      </c>
      <c r="HB293" s="25">
        <v>0.25636439566392377</v>
      </c>
      <c r="HC293" s="25">
        <v>-0.5511828117153349</v>
      </c>
      <c r="HD293" s="25">
        <v>0.61264934669317039</v>
      </c>
      <c r="HE293" s="18">
        <f t="shared" si="579"/>
        <v>4.6245844131599281</v>
      </c>
      <c r="HF293" s="18">
        <f t="shared" si="580"/>
        <v>10.156176946200508</v>
      </c>
      <c r="HG293" s="18">
        <f>IF(ISNUMBER(HE293),HG292+HE293*0.5,IF(ISNUMBER(HE494),0,""))</f>
        <v>926.98640637770393</v>
      </c>
      <c r="HH293" s="18">
        <f>IF(ISNUMBER(HF293),HH292+HF293*0.5,IF(ISNUMBER(HF494),0,""))</f>
        <v>1043.8141440386414</v>
      </c>
      <c r="HI293" s="18">
        <f>IF(ISNUMBER(HG293), HG293*COS(RADIANS(-$C293+Графики!$B$3))+HH293*SIN(RADIANS(-$C293+Графики!$B$3)),"")</f>
        <v>926.98640637770393</v>
      </c>
      <c r="HJ293" s="19">
        <f>IF(ISNUMBER(HG293), HG293*COS(RADIANS(-$C293+Графики!$B$5))+HH293*SIN(RADIANS(-$C293+Графики!$B$5)),"")</f>
        <v>1043.8141440386414</v>
      </c>
      <c r="HK293" s="24">
        <v>-0.3718051569700066</v>
      </c>
      <c r="HL293" s="25">
        <v>0.19283567664184972</v>
      </c>
      <c r="HM293" s="25">
        <v>-0.57819968266086086</v>
      </c>
      <c r="HN293" s="25">
        <v>0.51326849836447297</v>
      </c>
      <c r="HO293" s="18">
        <f t="shared" si="581"/>
        <v>4.9274008796911941</v>
      </c>
      <c r="HP293" s="18">
        <f t="shared" si="582"/>
        <v>9.5247127000458889</v>
      </c>
      <c r="HQ293" s="18">
        <f>IF(ISNUMBER(HO293),HQ292+HO293*0.5,IF(ISNUMBER(HO494),0,""))</f>
        <v>925.02161809038239</v>
      </c>
      <c r="HR293" s="18">
        <f>IF(ISNUMBER(HP293),HR292+HP293*0.5,IF(ISNUMBER(HP494),0,""))</f>
        <v>1061.2432652148213</v>
      </c>
      <c r="HS293" s="18">
        <f>IF(ISNUMBER(HQ293), HQ293*COS(RADIANS(-$C293+Графики!$B$3))+HR293*SIN(RADIANS(-$C293+Графики!$B$3)),"")</f>
        <v>925.02161809038239</v>
      </c>
      <c r="HT293" s="19">
        <f>IF(ISNUMBER(HQ293), HQ293*COS(RADIANS(-$C293+Графики!$B$5))+HR293*SIN(RADIANS(-$C293+Графики!$B$5)),"")</f>
        <v>1061.2432652148213</v>
      </c>
      <c r="HU293" s="24">
        <v>-0.26335743713268589</v>
      </c>
      <c r="HV293" s="25">
        <v>0.18564532882943111</v>
      </c>
      <c r="HW293" s="25">
        <v>-0.53773537669528093</v>
      </c>
      <c r="HX293" s="25">
        <v>0.57024169641815603</v>
      </c>
      <c r="HY293" s="18">
        <f t="shared" si="583"/>
        <v>3.9182782820721243</v>
      </c>
      <c r="HZ293" s="18">
        <f t="shared" si="584"/>
        <v>9.6687733270498306</v>
      </c>
      <c r="IA293" s="18">
        <f>IF(ISNUMBER(HY293),IA292+HY293*0.5,IF(ISNUMBER(HY494),0,""))</f>
        <v>924.42726101771029</v>
      </c>
      <c r="IB293" s="18">
        <f>IF(ISNUMBER(HZ293),IB292+HZ293*0.5,IF(ISNUMBER(HZ494),0,""))</f>
        <v>1039.5592869072916</v>
      </c>
      <c r="IC293" s="18">
        <f>IF(ISNUMBER(IA293), IA293*COS(RADIANS(-$C293+Графики!$B$3))+IB293*SIN(RADIANS(-$C293+Графики!$B$3)),"")</f>
        <v>924.42726101771029</v>
      </c>
      <c r="ID293" s="19">
        <f>IF(ISNUMBER(IA293), IA293*COS(RADIANS(-$C293+Графики!$B$5))+IB293*SIN(RADIANS(-$C293+Графики!$B$5)),"")</f>
        <v>1039.5592869072916</v>
      </c>
      <c r="IE293" s="24">
        <v>-0.38013137046139545</v>
      </c>
      <c r="IF293" s="25">
        <v>0.22869259575758102</v>
      </c>
      <c r="IG293" s="25">
        <v>-0.70419972882392523</v>
      </c>
      <c r="IH293" s="25">
        <v>0.65449275186323697</v>
      </c>
      <c r="II293" s="18">
        <f t="shared" si="585"/>
        <v>5.3129663920762171</v>
      </c>
      <c r="IJ293" s="18">
        <f t="shared" si="586"/>
        <v>11.856550842830789</v>
      </c>
      <c r="IK293" s="18">
        <f>IF(ISNUMBER(II293),IK292+II293*0.5,IF(ISNUMBER(II494),0,""))</f>
        <v>921.03062002964145</v>
      </c>
      <c r="IL293" s="18">
        <f>IF(ISNUMBER(IJ293),IL292+IJ293*0.5,IF(ISNUMBER(IJ494),0,""))</f>
        <v>1046.6450071505194</v>
      </c>
      <c r="IM293" s="18">
        <f>IF(ISNUMBER(IK293), IK293*COS(RADIANS(-$C293+Графики!$B$3))+IL293*SIN(RADIANS(-$C293+Графики!$B$3)),"")</f>
        <v>921.03062002964145</v>
      </c>
      <c r="IN293" s="19">
        <f>IF(ISNUMBER(IK293), IK293*COS(RADIANS(-$C293+Графики!$B$5))+IL293*SIN(RADIANS(-$C293+Графики!$B$5)),"")</f>
        <v>1046.6450071505194</v>
      </c>
      <c r="IO293" s="24">
        <v>-0.37673039984704315</v>
      </c>
      <c r="IP293" s="25">
        <v>0.29525192365148023</v>
      </c>
      <c r="IQ293" s="25">
        <v>-0.56525664688408439</v>
      </c>
      <c r="IR293" s="25">
        <v>0.57115249159552517</v>
      </c>
      <c r="IS293" s="18">
        <f t="shared" si="587"/>
        <v>5.8641184205005192</v>
      </c>
      <c r="IT293" s="18">
        <f t="shared" si="588"/>
        <v>9.9168780058992603</v>
      </c>
      <c r="IU293" s="18">
        <f>IF(ISNUMBER(IS293),IU292+IS293*0.5,IF(ISNUMBER(IS494),0,""))</f>
        <v>918.51923290193201</v>
      </c>
      <c r="IV293" s="18">
        <f>IF(ISNUMBER(IT293),IV292+IT293*0.5,IF(ISNUMBER(IT494),0,""))</f>
        <v>1049.837035116708</v>
      </c>
      <c r="IW293" s="18">
        <f>IF(ISNUMBER(IU293), IU293*COS(RADIANS(-$C293+Графики!$B$3))+IV293*SIN(RADIANS(-$C293+Графики!$B$3)),"")</f>
        <v>918.51923290193201</v>
      </c>
      <c r="IX293" s="19">
        <f>IF(ISNUMBER(IU293), IU293*COS(RADIANS(-$C293+Графики!$B$5))+IV293*SIN(RADIANS(-$C293+Графики!$B$5)),"")</f>
        <v>1049.837035116708</v>
      </c>
    </row>
    <row r="294" spans="1:258" s="88" customFormat="1" x14ac:dyDescent="0.25">
      <c r="A294" s="44">
        <v>294</v>
      </c>
      <c r="B294" s="50">
        <v>0</v>
      </c>
      <c r="C294" s="11">
        <f>IF(Графики!$A$7="Расчитывать с учетом закручивания скважины",B294,0)</f>
        <v>0</v>
      </c>
      <c r="D294" s="47">
        <v>145.5</v>
      </c>
      <c r="E294" s="34">
        <f>IF(ISNUMBER(INDEX($I$1:$IX$303,$A294,E$1) ),INDEX($I$1:$IX$303,$A294,E$1),0)</f>
        <v>7.5777942043220028</v>
      </c>
      <c r="F294" s="35">
        <f>IF(ISNUMBER(INDEX($I$1:$IX$303,$A294,F$1) ),INDEX($I$1:$IX$303,$A294,F$1),0)</f>
        <v>13.920519848334372</v>
      </c>
      <c r="G294" s="35">
        <f>IF(ISNUMBER(INDEX($I$1:$IX$303,$A294,G$1) ),INDEX($I$1:$IX$303,$A294,G$1)-$G$305,0)</f>
        <v>-53.735423783551141</v>
      </c>
      <c r="H294" s="36">
        <f>IF(ISNUMBER(INDEX($I$1:$IX$303,$A294,H$1) ),INDEX($I$1:$IX$303,$A294,H$1)-$H$305,0)</f>
        <v>-90.773238215177116</v>
      </c>
      <c r="I294" s="29">
        <v>-0.51382338318011467</v>
      </c>
      <c r="J294" s="25">
        <v>0.35453617943792404</v>
      </c>
      <c r="K294" s="25">
        <v>-0.79308585741488546</v>
      </c>
      <c r="L294" s="25">
        <v>0.8021397379908014</v>
      </c>
      <c r="M294" s="18">
        <f t="shared" si="539"/>
        <v>7.5777942043220028</v>
      </c>
      <c r="N294" s="18">
        <f t="shared" si="540"/>
        <v>13.920519848334372</v>
      </c>
      <c r="O294" s="18">
        <f>IF(ISNUMBER(M294),O293+M294*0.5,IF(ISNUMBER(M495),0,""))</f>
        <v>924.18073210586351</v>
      </c>
      <c r="P294" s="18">
        <f>IF(ISNUMBER(N294),P293+N294*0.5,IF(ISNUMBER(N495),0,""))</f>
        <v>1064.6564252688604</v>
      </c>
      <c r="Q294" s="18">
        <f>IF(ISNUMBER(O294), O294*COS(RADIANS(-$C294+Графики!$B$3))+P294*SIN(RADIANS(-$C294+Графики!$B$3)),"")</f>
        <v>924.18073210586351</v>
      </c>
      <c r="R294" s="19">
        <f>IF(ISNUMBER(O294), O294*COS(RADIANS(-$C294+Графики!$B$5))+P294*SIN(RADIANS(-$C294+Графики!$B$5)),"")</f>
        <v>1064.6564252688604</v>
      </c>
      <c r="S294" s="29">
        <v>-0.37196708100703868</v>
      </c>
      <c r="T294" s="25">
        <v>0.5145583206844585</v>
      </c>
      <c r="U294" s="25">
        <v>-0.85675862660254343</v>
      </c>
      <c r="V294" s="25">
        <v>0.74055993535912268</v>
      </c>
      <c r="W294" s="18">
        <f t="shared" si="541"/>
        <v>7.736316408443539</v>
      </c>
      <c r="X294" s="18">
        <f t="shared" si="542"/>
        <v>13.938782655030684</v>
      </c>
      <c r="Y294" s="18">
        <f>IF(ISNUMBER(W294),Y293+W294*0.5,IF(ISNUMBER(W495),0,""))</f>
        <v>928.82370265316217</v>
      </c>
      <c r="Z294" s="18">
        <f>IF(ISNUMBER(X294),Z293+X294*0.5,IF(ISNUMBER(X495),0,""))</f>
        <v>1064.7806549644322</v>
      </c>
      <c r="AA294" s="18">
        <f>IF(ISNUMBER(Y294), Y294*COS(RADIANS(-$C294+Графики!$B$3))+Z294*SIN(RADIANS(-$C294+Графики!$B$3)),"")</f>
        <v>928.82370265316217</v>
      </c>
      <c r="AB294" s="18">
        <f>IF(ISNUMBER(Y294), Y294*COS(RADIANS(-$C294+Графики!$B$5))+Z294*SIN(RADIANS(-$C294+Графики!$B$5)),"")</f>
        <v>1064.7806549644322</v>
      </c>
      <c r="AC294" s="24">
        <v>-0.40344234969064796</v>
      </c>
      <c r="AD294" s="25">
        <v>0.43382775243837168</v>
      </c>
      <c r="AE294" s="25">
        <v>-0.73557379393024747</v>
      </c>
      <c r="AF294" s="25">
        <v>0.68773526150267739</v>
      </c>
      <c r="AG294" s="18">
        <f t="shared" si="543"/>
        <v>7.306494994388693</v>
      </c>
      <c r="AH294" s="18">
        <f t="shared" si="544"/>
        <v>12.420395281970515</v>
      </c>
      <c r="AI294" s="18">
        <f>IF(ISNUMBER(AG294),AI293+AG294*0.5,IF(ISNUMBER(AG495),0,""))</f>
        <v>922.83506440976851</v>
      </c>
      <c r="AJ294" s="18">
        <f>IF(ISNUMBER(AH294),AJ293+AH294*0.5,IF(ISNUMBER(AH495),0,""))</f>
        <v>1061.4977475819867</v>
      </c>
      <c r="AK294" s="18">
        <f>IF(ISNUMBER(AI294), AI294*COS(RADIANS(-$C294+Графики!$B$3))+AJ294*SIN(RADIANS(-$C294+Графики!$B$3)),"")</f>
        <v>922.83506440976851</v>
      </c>
      <c r="AL294" s="19">
        <f>IF(ISNUMBER(AI294), AI294*COS(RADIANS(-$C294+Графики!$B$5))+AJ294*SIN(RADIANS(-$C294+Графики!$B$5)),"")</f>
        <v>1061.4977475819867</v>
      </c>
      <c r="AM294" s="24">
        <v>-0.50552376738274885</v>
      </c>
      <c r="AN294" s="25">
        <v>0.37916810674719459</v>
      </c>
      <c r="AO294" s="25">
        <v>-0.86770715185110669</v>
      </c>
      <c r="AP294" s="25">
        <v>0.64284491097880336</v>
      </c>
      <c r="AQ294" s="18">
        <f t="shared" si="545"/>
        <v>7.7203163398445662</v>
      </c>
      <c r="AR294" s="18">
        <f t="shared" si="546"/>
        <v>13.181671746277495</v>
      </c>
      <c r="AS294" s="18">
        <f>IF(ISNUMBER(AQ294),AS293+AQ294*0.5,IF(ISNUMBER(AQ495),0,""))</f>
        <v>918.82307357888442</v>
      </c>
      <c r="AT294" s="18">
        <f>IF(ISNUMBER(AR294),AT293+AR294*0.5,IF(ISNUMBER(AR495),0,""))</f>
        <v>1051.1774943037324</v>
      </c>
      <c r="AU294" s="18">
        <f>IF(ISNUMBER(AS294), AS294*COS(RADIANS(-$C294+Графики!$B$3))+AT294*SIN(RADIANS(-$C294+Графики!$B$3)),"")</f>
        <v>918.82307357888442</v>
      </c>
      <c r="AV294" s="19">
        <f>IF(ISNUMBER(AS294), AS294*COS(RADIANS(-$C294+Графики!$B$5))+AT294*SIN(RADIANS(-$C294+Графики!$B$5)),"")</f>
        <v>1051.1774943037324</v>
      </c>
      <c r="AW294" s="24">
        <v>-0.44093109275812337</v>
      </c>
      <c r="AX294" s="25">
        <v>0.44849344556210313</v>
      </c>
      <c r="AY294" s="25">
        <v>-0.8777874487720152</v>
      </c>
      <c r="AZ294" s="25">
        <v>0.76211877169661857</v>
      </c>
      <c r="BA294" s="18">
        <f t="shared" si="547"/>
        <v>7.7616153886696431</v>
      </c>
      <c r="BB294" s="18">
        <f t="shared" si="548"/>
        <v>14.310393009301254</v>
      </c>
      <c r="BC294" s="18">
        <f>IF(ISNUMBER(BA294),BC293+BA294*0.5,IF(ISNUMBER(BA495),0,""))</f>
        <v>916.8046907852721</v>
      </c>
      <c r="BD294" s="18">
        <f>IF(ISNUMBER(BB294),BD293+BB294*0.5,IF(ISNUMBER(BB495),0,""))</f>
        <v>1055.5652471512585</v>
      </c>
      <c r="BE294" s="18">
        <f>IF(ISNUMBER(BC294), BC294*COS(RADIANS(-$C294+Графики!$B$3))+BD294*SIN(RADIANS(-$C294+Графики!$B$3)),"")</f>
        <v>916.8046907852721</v>
      </c>
      <c r="BF294" s="19">
        <f>IF(ISNUMBER(BC294), BC294*COS(RADIANS(-$C294+Графики!$B$5))+BD294*SIN(RADIANS(-$C294+Графики!$B$5)),"")</f>
        <v>1055.5652471512585</v>
      </c>
      <c r="BG294" s="24">
        <v>-0.46965470086422023</v>
      </c>
      <c r="BH294" s="25">
        <v>0.4172065733953374</v>
      </c>
      <c r="BI294" s="25">
        <v>-0.84931865518716243</v>
      </c>
      <c r="BJ294" s="25">
        <v>0.79119297458666649</v>
      </c>
      <c r="BK294" s="18">
        <f t="shared" si="549"/>
        <v>7.7392473617866111</v>
      </c>
      <c r="BL294" s="18">
        <f t="shared" si="550"/>
        <v>14.31567566095722</v>
      </c>
      <c r="BM294" s="18">
        <f>IF(ISNUMBER(BK294),BM293+BK294*0.5,IF(ISNUMBER(BK495),0,""))</f>
        <v>926.07453354454822</v>
      </c>
      <c r="BN294" s="18">
        <f>IF(ISNUMBER(BL294),BN293+BL294*0.5,IF(ISNUMBER(BL495),0,""))</f>
        <v>1042.4589824958869</v>
      </c>
      <c r="BO294" s="18">
        <f>IF(ISNUMBER(BM294), BM294*COS(RADIANS(-$C294+Графики!$B$3))+BN294*SIN(RADIANS(-$C294+Графики!$B$3)),"")</f>
        <v>926.07453354454822</v>
      </c>
      <c r="BP294" s="19">
        <f>IF(ISNUMBER(BM294), BM294*COS(RADIANS(-$C294+Графики!$B$5))+BN294*SIN(RADIANS(-$C294+Графики!$B$5)),"")</f>
        <v>1042.4589824958869</v>
      </c>
      <c r="BQ294" s="24">
        <v>-0.3587121584014521</v>
      </c>
      <c r="BR294" s="25">
        <v>0.34611178672078424</v>
      </c>
      <c r="BS294" s="25">
        <v>-0.90438708509345023</v>
      </c>
      <c r="BT294" s="25">
        <v>0.67167713874052626</v>
      </c>
      <c r="BU294" s="18">
        <f t="shared" si="551"/>
        <v>6.1507104624794069</v>
      </c>
      <c r="BV294" s="18">
        <f t="shared" si="552"/>
        <v>13.753321345209615</v>
      </c>
      <c r="BW294" s="18">
        <f>IF(ISNUMBER(BU294),BW293+BU294*0.5,IF(ISNUMBER(BU495),0,""))</f>
        <v>931.39281105624309</v>
      </c>
      <c r="BX294" s="18">
        <f>IF(ISNUMBER(BV294),BX293+BV294*0.5,IF(ISNUMBER(BV495),0,""))</f>
        <v>1059.3353502846078</v>
      </c>
      <c r="BY294" s="18">
        <f>IF(ISNUMBER(BW294), BW294*COS(RADIANS(-$C294+Графики!$B$3))+BX294*SIN(RADIANS(-$C294+Графики!$B$3)),"")</f>
        <v>931.39281105624309</v>
      </c>
      <c r="BZ294" s="19">
        <f>IF(ISNUMBER(BW294), BW294*COS(RADIANS(-$C294+Графики!$B$5))+BX294*SIN(RADIANS(-$C294+Графики!$B$5)),"")</f>
        <v>1059.3353502846078</v>
      </c>
      <c r="CA294" s="29">
        <v>-0.49574799465939123</v>
      </c>
      <c r="CB294" s="25">
        <v>0.38703184065824547</v>
      </c>
      <c r="CC294" s="25">
        <v>-0.75042439605679045</v>
      </c>
      <c r="CD294" s="25">
        <v>0.7219777694618309</v>
      </c>
      <c r="CE294" s="18">
        <f t="shared" si="553"/>
        <v>7.7036311496885528</v>
      </c>
      <c r="CF294" s="18">
        <f t="shared" si="554"/>
        <v>12.848779288049824</v>
      </c>
      <c r="CG294" s="18">
        <f>IF(ISNUMBER(CE294),CG293+CE294*0.5,IF(ISNUMBER(CE495),0,""))</f>
        <v>939.14586040784013</v>
      </c>
      <c r="CH294" s="18">
        <f>IF(ISNUMBER(CF294),CH293+CF294*0.5,IF(ISNUMBER(CF495),0,""))</f>
        <v>1064.4973347085092</v>
      </c>
      <c r="CI294" s="18">
        <f>IF(ISNUMBER(CG294), CG294*COS(RADIANS(-$C294+Графики!$B$3))+CH294*SIN(RADIANS(-$C294+Графики!$B$3)),"")</f>
        <v>939.14586040784013</v>
      </c>
      <c r="CJ294" s="19">
        <f>IF(ISNUMBER(CG294), CG294*COS(RADIANS(-$C294+Графики!$B$5))+CH294*SIN(RADIANS(-$C294+Графики!$B$5)),"")</f>
        <v>1064.4973347085092</v>
      </c>
      <c r="CK294" s="24">
        <v>-0.40157221269225218</v>
      </c>
      <c r="CL294" s="25">
        <v>0.44264089518337746</v>
      </c>
      <c r="CM294" s="25">
        <v>-0.86733420422015806</v>
      </c>
      <c r="CN294" s="25">
        <v>0.69854847219851701</v>
      </c>
      <c r="CO294" s="18">
        <f t="shared" si="555"/>
        <v>7.3670825187783588</v>
      </c>
      <c r="CP294" s="18">
        <f t="shared" si="556"/>
        <v>13.664478931995779</v>
      </c>
      <c r="CQ294" s="18">
        <f>IF(ISNUMBER(CO294),CQ293+CO294*0.5,IF(ISNUMBER(CO495),0,""))</f>
        <v>928.61959446329411</v>
      </c>
      <c r="CR294" s="18">
        <f>IF(ISNUMBER(CP294),CR293+CP294*0.5,IF(ISNUMBER(CP495),0,""))</f>
        <v>1061.7881482655555</v>
      </c>
      <c r="CS294" s="18">
        <f>IF(ISNUMBER(CQ294), CQ294*COS(RADIANS(-$C294+Графики!$B$3))+CR294*SIN(RADIANS(-$C294+Графики!$B$3)),"")</f>
        <v>928.61959446329411</v>
      </c>
      <c r="CT294" s="19">
        <f>IF(ISNUMBER(CQ294), CQ294*COS(RADIANS(-$C294+Графики!$B$5))+CR294*SIN(RADIANS(-$C294+Графики!$B$5)),"")</f>
        <v>1061.7881482655555</v>
      </c>
      <c r="CU294" s="24">
        <v>-0.48830672781896944</v>
      </c>
      <c r="CV294" s="25">
        <v>0.48854626705513493</v>
      </c>
      <c r="CW294" s="25">
        <v>-0.76964977325868833</v>
      </c>
      <c r="CX294" s="25">
        <v>0.80707798143120757</v>
      </c>
      <c r="CY294" s="18">
        <f t="shared" si="557"/>
        <v>8.5245472873831307</v>
      </c>
      <c r="CZ294" s="18">
        <f t="shared" si="558"/>
        <v>13.759111196377171</v>
      </c>
      <c r="DA294" s="18">
        <f>IF(ISNUMBER(CY294),DA293+CY294*0.5,IF(ISNUMBER(CY495),0,""))</f>
        <v>927.57776721450136</v>
      </c>
      <c r="DB294" s="18">
        <f>IF(ISNUMBER(CZ294),DB293+CZ294*0.5,IF(ISNUMBER(CZ495),0,""))</f>
        <v>1061.4705284174026</v>
      </c>
      <c r="DC294" s="18">
        <f>IF(ISNUMBER(DA294), DA294*COS(RADIANS(-$C294+Графики!$B$3))+DB294*SIN(RADIANS(-$C294+Графики!$B$3)),"")</f>
        <v>927.57776721450136</v>
      </c>
      <c r="DD294" s="19">
        <f>IF(ISNUMBER(DA294), DA294*COS(RADIANS(-$C294+Графики!$B$5))+DB294*SIN(RADIANS(-$C294+Графики!$B$5)),"")</f>
        <v>1061.4705284174026</v>
      </c>
      <c r="DE294" s="24">
        <v>-0.36422382390242891</v>
      </c>
      <c r="DF294" s="25">
        <v>0.40895642632824869</v>
      </c>
      <c r="DG294" s="25">
        <v>-0.92385741050032166</v>
      </c>
      <c r="DH294" s="25">
        <v>0.80309752982015425</v>
      </c>
      <c r="DI294" s="18">
        <f t="shared" si="559"/>
        <v>6.7472193434189149</v>
      </c>
      <c r="DJ294" s="18">
        <f t="shared" si="560"/>
        <v>15.069954406155858</v>
      </c>
      <c r="DK294" s="18">
        <f>IF(ISNUMBER(DI294),DK293+DI294*0.5,IF(ISNUMBER(DI495),0,""))</f>
        <v>920.54810173768033</v>
      </c>
      <c r="DL294" s="18">
        <f>IF(ISNUMBER(DJ294),DL293+DJ294*0.5,IF(ISNUMBER(DJ495),0,""))</f>
        <v>1062.9340859160131</v>
      </c>
      <c r="DM294" s="18">
        <f>IF(ISNUMBER(DK294), DK294*COS(RADIANS(-$C294+Графики!$B$3))+DL294*SIN(RADIANS(-$C294+Графики!$B$3)),"")</f>
        <v>920.54810173768033</v>
      </c>
      <c r="DN294" s="19">
        <f>IF(ISNUMBER(DK294), DK294*COS(RADIANS(-$C294+Графики!$B$5))+DL294*SIN(RADIANS(-$C294+Графики!$B$5)),"")</f>
        <v>1062.9340859160131</v>
      </c>
      <c r="DO294" s="24">
        <v>-0.44496009385180035</v>
      </c>
      <c r="DP294" s="25">
        <v>0.50907384741281658</v>
      </c>
      <c r="DQ294" s="25">
        <v>-0.84696399935838085</v>
      </c>
      <c r="DR294" s="25">
        <v>0.65107574139779512</v>
      </c>
      <c r="DS294" s="18">
        <f t="shared" si="561"/>
        <v>8.3254205462944206</v>
      </c>
      <c r="DT294" s="18">
        <f t="shared" si="562"/>
        <v>13.072490545985778</v>
      </c>
      <c r="DU294" s="18">
        <f>IF(ISNUMBER(DS294),DU293+DS294*0.5,IF(ISNUMBER(DS495),0,""))</f>
        <v>936.59614710687868</v>
      </c>
      <c r="DV294" s="18">
        <f>IF(ISNUMBER(DT294),DV293+DT294*0.5,IF(ISNUMBER(DT495),0,""))</f>
        <v>1058.093722334733</v>
      </c>
      <c r="DW294" s="18">
        <f>IF(ISNUMBER(DU294), DU294*COS(RADIANS(-$C294+Графики!$B$3))+DV294*SIN(RADIANS(-$C294+Графики!$B$3)),"")</f>
        <v>936.59614710687868</v>
      </c>
      <c r="DX294" s="19">
        <f>IF(ISNUMBER(DU294), DU294*COS(RADIANS(-$C294+Графики!$B$5))+DV294*SIN(RADIANS(-$C294+Графики!$B$5)),"")</f>
        <v>1058.093722334733</v>
      </c>
      <c r="DY294" s="24">
        <v>-0.363868370975863</v>
      </c>
      <c r="DZ294" s="25">
        <v>0.43464677511602035</v>
      </c>
      <c r="EA294" s="25">
        <v>-0.788276356730782</v>
      </c>
      <c r="EB294" s="25">
        <v>0.73238193692166953</v>
      </c>
      <c r="EC294" s="18">
        <f t="shared" si="563"/>
        <v>6.9683028183442719</v>
      </c>
      <c r="ED294" s="18">
        <f t="shared" si="564"/>
        <v>13.269857533880371</v>
      </c>
      <c r="EE294" s="18">
        <f>IF(ISNUMBER(EC294),EE293+EC294*0.5,IF(ISNUMBER(EC495),0,""))</f>
        <v>923.61185687032958</v>
      </c>
      <c r="EF294" s="18">
        <f>IF(ISNUMBER(ED294),EF293+ED294*0.5,IF(ISNUMBER(ED495),0,""))</f>
        <v>1054.6775775612966</v>
      </c>
      <c r="EG294" s="18">
        <f>IF(ISNUMBER(EE294), EE294*COS(RADIANS(-$C294+Графики!$B$3))+EF294*SIN(RADIANS(-$C294+Графики!$B$3)),"")</f>
        <v>923.61185687032958</v>
      </c>
      <c r="EH294" s="19">
        <f>IF(ISNUMBER(EE294), EE294*COS(RADIANS(-$C294+Графики!$B$5))+EF294*SIN(RADIANS(-$C294+Графики!$B$5)),"")</f>
        <v>1054.6775775612966</v>
      </c>
      <c r="EI294" s="24">
        <v>-0.48302193813201022</v>
      </c>
      <c r="EJ294" s="25">
        <v>0.44407126442267764</v>
      </c>
      <c r="EK294" s="25">
        <v>-0.77560088599248012</v>
      </c>
      <c r="EL294" s="25">
        <v>0.67778428395614176</v>
      </c>
      <c r="EM294" s="18">
        <f t="shared" si="565"/>
        <v>8.09032616959054</v>
      </c>
      <c r="EN294" s="18">
        <f t="shared" si="566"/>
        <v>12.682838217992074</v>
      </c>
      <c r="EO294" s="18">
        <f>IF(ISNUMBER(EM294),EO293+EM294*0.5,IF(ISNUMBER(EM495),0,""))</f>
        <v>929.98330879217053</v>
      </c>
      <c r="EP294" s="18">
        <f>IF(ISNUMBER(EN294),EP293+EN294*0.5,IF(ISNUMBER(EN495),0,""))</f>
        <v>1058.156947479227</v>
      </c>
      <c r="EQ294" s="18">
        <f>IF(ISNUMBER(EO294), EO294*COS(RADIANS(-$C294+Графики!$B$3))+EP294*SIN(RADIANS(-$C294+Графики!$B$3)),"")</f>
        <v>929.98330879217053</v>
      </c>
      <c r="ER294" s="19">
        <f>IF(ISNUMBER(EO294), EO294*COS(RADIANS(-$C294+Графики!$B$5))+EP294*SIN(RADIANS(-$C294+Графики!$B$5)),"")</f>
        <v>1058.156947479227</v>
      </c>
      <c r="ES294" s="24">
        <v>-0.52895593267864038</v>
      </c>
      <c r="ET294" s="25">
        <v>0.34722495435930623</v>
      </c>
      <c r="EU294" s="25">
        <v>-0.78739337618943706</v>
      </c>
      <c r="EV294" s="25">
        <v>0.67438203111474115</v>
      </c>
      <c r="EW294" s="18">
        <f t="shared" si="567"/>
        <v>7.6460461584153769</v>
      </c>
      <c r="EX294" s="18">
        <f t="shared" si="568"/>
        <v>12.75605092836369</v>
      </c>
      <c r="EY294" s="18">
        <f>IF(ISNUMBER(EW294),EY293+EW294*0.5,IF(ISNUMBER(EW495),0,""))</f>
        <v>915.51781565573947</v>
      </c>
      <c r="EZ294" s="18">
        <f>IF(ISNUMBER(EX294),EZ293+EX294*0.5,IF(ISNUMBER(EX495),0,""))</f>
        <v>1059.0206534761223</v>
      </c>
      <c r="FA294" s="18">
        <f>IF(ISNUMBER(EY294), EY294*COS(RADIANS(-$C294+Графики!$B$3))+EZ294*SIN(RADIANS(-$C294+Графики!$B$3)),"")</f>
        <v>915.51781565573947</v>
      </c>
      <c r="FB294" s="19">
        <f>IF(ISNUMBER(EY294), EY294*COS(RADIANS(-$C294+Графики!$B$5))+EZ294*SIN(RADIANS(-$C294+Графики!$B$5)),"")</f>
        <v>1059.0206534761223</v>
      </c>
      <c r="FC294" s="24">
        <v>-0.45020903449245131</v>
      </c>
      <c r="FD294" s="25">
        <v>0.3918150235671779</v>
      </c>
      <c r="FE294" s="25">
        <v>-0.89762783360333409</v>
      </c>
      <c r="FF294" s="25">
        <v>0.80713084513262101</v>
      </c>
      <c r="FG294" s="18">
        <f t="shared" si="569"/>
        <v>7.3479799724515606</v>
      </c>
      <c r="FH294" s="18">
        <f t="shared" si="570"/>
        <v>14.876277197621301</v>
      </c>
      <c r="FI294" s="18">
        <f>IF(ISNUMBER(FG294),FI293+FG294*0.5,IF(ISNUMBER(FG495),0,""))</f>
        <v>923.31440614438441</v>
      </c>
      <c r="FJ294" s="18">
        <f>IF(ISNUMBER(FH294),FJ293+FH294*0.5,IF(ISNUMBER(FH495),0,""))</f>
        <v>1060.7935148270365</v>
      </c>
      <c r="FK294" s="18">
        <f>IF(ISNUMBER(FI294), FI294*COS(RADIANS(-$C294+Графики!$B$3))+FJ294*SIN(RADIANS(-$C294+Графики!$B$3)),"")</f>
        <v>923.31440614438441</v>
      </c>
      <c r="FL294" s="19">
        <f>IF(ISNUMBER(FI294), FI294*COS(RADIANS(-$C294+Графики!$B$5))+FJ294*SIN(RADIANS(-$C294+Графики!$B$5)),"")</f>
        <v>1060.7935148270365</v>
      </c>
      <c r="FM294" s="24">
        <v>-0.38595622243461347</v>
      </c>
      <c r="FN294" s="25">
        <v>0.49141917592168149</v>
      </c>
      <c r="FO294" s="25">
        <v>-0.84472589182478441</v>
      </c>
      <c r="FP294" s="25">
        <v>0.71250521716646342</v>
      </c>
      <c r="FQ294" s="18">
        <f t="shared" si="571"/>
        <v>7.6564699310177478</v>
      </c>
      <c r="FR294" s="18">
        <f t="shared" si="572"/>
        <v>13.588986773444775</v>
      </c>
      <c r="FS294" s="18">
        <f>IF(ISNUMBER(FQ294),FS293+FQ294*0.5,IF(ISNUMBER(FQ495),0,""))</f>
        <v>935.04841068584335</v>
      </c>
      <c r="FT294" s="18">
        <f>IF(ISNUMBER(FR294),FT293+FR294*0.5,IF(ISNUMBER(FR495),0,""))</f>
        <v>1054.2343801023587</v>
      </c>
      <c r="FU294" s="18">
        <f>IF(ISNUMBER(FS294), FS294*COS(RADIANS(-$C294+Графики!$B$3))+FT294*SIN(RADIANS(-$C294+Графики!$B$3)),"")</f>
        <v>935.04841068584335</v>
      </c>
      <c r="FV294" s="19">
        <f>IF(ISNUMBER(FS294), FS294*COS(RADIANS(-$C294+Графики!$B$5))+FT294*SIN(RADIANS(-$C294+Графики!$B$5)),"")</f>
        <v>1054.2343801023587</v>
      </c>
      <c r="FW294" s="24">
        <v>-0.41224255050555403</v>
      </c>
      <c r="FX294" s="25">
        <v>0.38481850637722959</v>
      </c>
      <c r="FY294" s="25">
        <v>-0.78164436851908381</v>
      </c>
      <c r="FZ294" s="25">
        <v>0.64832259346050447</v>
      </c>
      <c r="GA294" s="18">
        <f t="shared" si="573"/>
        <v>6.9556138037083395</v>
      </c>
      <c r="GB294" s="18">
        <f t="shared" si="574"/>
        <v>12.478491974539736</v>
      </c>
      <c r="GC294" s="18">
        <f>IF(ISNUMBER(GA294),GC293+GA294*0.5,IF(ISNUMBER(GA495),0,""))</f>
        <v>934.00056941503999</v>
      </c>
      <c r="GD294" s="18">
        <f>IF(ISNUMBER(GB294),GD293+GB294*0.5,IF(ISNUMBER(GB495),0,""))</f>
        <v>1042.4541700357495</v>
      </c>
      <c r="GE294" s="18">
        <f>IF(ISNUMBER(GC294), GC294*COS(RADIANS(-$C294+Графики!$B$3))+GD294*SIN(RADIANS(-$C294+Графики!$B$3)),"")</f>
        <v>934.00056941503999</v>
      </c>
      <c r="GF294" s="19">
        <f>IF(ISNUMBER(GC294), GC294*COS(RADIANS(-$C294+Графики!$B$5))+GD294*SIN(RADIANS(-$C294+Графики!$B$5)),"")</f>
        <v>1042.4541700357495</v>
      </c>
      <c r="GG294" s="24">
        <v>-0.50479403281155899</v>
      </c>
      <c r="GH294" s="25">
        <v>0.52514935892858927</v>
      </c>
      <c r="GI294" s="25">
        <v>-0.80892546772221696</v>
      </c>
      <c r="GJ294" s="25">
        <v>0.68889635512873537</v>
      </c>
      <c r="GK294" s="18">
        <f t="shared" si="575"/>
        <v>8.9878306353058015</v>
      </c>
      <c r="GL294" s="18">
        <f t="shared" si="576"/>
        <v>13.070589015986604</v>
      </c>
      <c r="GM294" s="18">
        <f>IF(ISNUMBER(GK294),GM293+GK294*0.5,IF(ISNUMBER(GK495),0,""))</f>
        <v>936.20587766867573</v>
      </c>
      <c r="GN294" s="18">
        <f>IF(ISNUMBER(GL294),GN293+GL294*0.5,IF(ISNUMBER(GL495),0,""))</f>
        <v>1057.2055400984277</v>
      </c>
      <c r="GO294" s="18">
        <f>IF(ISNUMBER(GM294), GM294*COS(RADIANS(-$C294+Графики!$B$3))+GN294*SIN(RADIANS(-$C294+Графики!$B$3)),"")</f>
        <v>936.20587766867573</v>
      </c>
      <c r="GP294" s="19">
        <f>IF(ISNUMBER(GM294), GM294*COS(RADIANS(-$C294+Графики!$B$5))+GN294*SIN(RADIANS(-$C294+Графики!$B$5)),"")</f>
        <v>1057.2055400984277</v>
      </c>
      <c r="GQ294" s="24">
        <v>-0.46882718005949331</v>
      </c>
      <c r="GR294" s="25">
        <v>0.41912093604938394</v>
      </c>
      <c r="GS294" s="25">
        <v>-0.76417971190261436</v>
      </c>
      <c r="GT294" s="25">
        <v>0.75419458597610833</v>
      </c>
      <c r="GU294" s="18">
        <f t="shared" si="577"/>
        <v>7.7487315617525683</v>
      </c>
      <c r="GV294" s="18">
        <f t="shared" si="578"/>
        <v>13.249927663017477</v>
      </c>
      <c r="GW294" s="18">
        <f>IF(ISNUMBER(GU294),GW293+GU294*0.5,IF(ISNUMBER(GU495),0,""))</f>
        <v>927.39752868142523</v>
      </c>
      <c r="GX294" s="18">
        <f>IF(ISNUMBER(GV294),GX293+GV294*0.5,IF(ISNUMBER(GV495),0,""))</f>
        <v>1060.5044090511367</v>
      </c>
      <c r="GY294" s="18">
        <f>IF(ISNUMBER(GW294), GW294*COS(RADIANS(-$C294+Графики!$B$3))+GX294*SIN(RADIANS(-$C294+Графики!$B$3)),"")</f>
        <v>927.39752868142523</v>
      </c>
      <c r="GZ294" s="19">
        <f>IF(ISNUMBER(GW294), GW294*COS(RADIANS(-$C294+Графики!$B$5))+GX294*SIN(RADIANS(-$C294+Графики!$B$5)),"")</f>
        <v>1060.5044090511367</v>
      </c>
      <c r="HA294" s="24">
        <v>-0.42777927168237384</v>
      </c>
      <c r="HB294" s="25">
        <v>0.43960523269301999</v>
      </c>
      <c r="HC294" s="25">
        <v>-0.91645101879853397</v>
      </c>
      <c r="HD294" s="25">
        <v>0.67181482723671682</v>
      </c>
      <c r="HE294" s="18">
        <f t="shared" si="579"/>
        <v>7.5692854599905246</v>
      </c>
      <c r="HF294" s="18">
        <f t="shared" si="580"/>
        <v>13.85979043683504</v>
      </c>
      <c r="HG294" s="18">
        <f>IF(ISNUMBER(HE294),HG293+HE294*0.5,IF(ISNUMBER(HE495),0,""))</f>
        <v>930.77104910769924</v>
      </c>
      <c r="HH294" s="18">
        <f>IF(ISNUMBER(HF294),HH293+HF294*0.5,IF(ISNUMBER(HF495),0,""))</f>
        <v>1050.7440392570588</v>
      </c>
      <c r="HI294" s="18">
        <f>IF(ISNUMBER(HG294), HG294*COS(RADIANS(-$C294+Графики!$B$3))+HH294*SIN(RADIANS(-$C294+Графики!$B$3)),"")</f>
        <v>930.77104910769924</v>
      </c>
      <c r="HJ294" s="19">
        <f>IF(ISNUMBER(HG294), HG294*COS(RADIANS(-$C294+Графики!$B$5))+HH294*SIN(RADIANS(-$C294+Графики!$B$5)),"")</f>
        <v>1050.7440392570588</v>
      </c>
      <c r="HK294" s="24">
        <v>-0.4912704212355542</v>
      </c>
      <c r="HL294" s="25">
        <v>0.53068279957484965</v>
      </c>
      <c r="HM294" s="25">
        <v>-0.75848999088973235</v>
      </c>
      <c r="HN294" s="25">
        <v>0.75557636128209926</v>
      </c>
      <c r="HO294" s="18">
        <f t="shared" si="581"/>
        <v>8.9181060346374093</v>
      </c>
      <c r="HP294" s="18">
        <f t="shared" si="582"/>
        <v>13.212337035522008</v>
      </c>
      <c r="HQ294" s="18">
        <f>IF(ISNUMBER(HO294),HQ293+HO294*0.5,IF(ISNUMBER(HO495),0,""))</f>
        <v>929.48067110770114</v>
      </c>
      <c r="HR294" s="18">
        <f>IF(ISNUMBER(HP294),HR293+HP294*0.5,IF(ISNUMBER(HP495),0,""))</f>
        <v>1067.8494337325824</v>
      </c>
      <c r="HS294" s="18">
        <f>IF(ISNUMBER(HQ294), HQ294*COS(RADIANS(-$C294+Графики!$B$3))+HR294*SIN(RADIANS(-$C294+Графики!$B$3)),"")</f>
        <v>929.48067110770114</v>
      </c>
      <c r="HT294" s="19">
        <f>IF(ISNUMBER(HQ294), HQ294*COS(RADIANS(-$C294+Графики!$B$5))+HR294*SIN(RADIANS(-$C294+Графики!$B$5)),"")</f>
        <v>1067.8494337325824</v>
      </c>
      <c r="HU294" s="24">
        <v>-0.44878545175001194</v>
      </c>
      <c r="HV294" s="25">
        <v>0.47902711229488637</v>
      </c>
      <c r="HW294" s="25">
        <v>-0.82333726253614536</v>
      </c>
      <c r="HX294" s="25">
        <v>0.74590520102688407</v>
      </c>
      <c r="HY294" s="18">
        <f t="shared" si="583"/>
        <v>8.0966035772403409</v>
      </c>
      <c r="HZ294" s="18">
        <f t="shared" si="584"/>
        <v>13.693795862652875</v>
      </c>
      <c r="IA294" s="18">
        <f>IF(ISNUMBER(HY294),IA293+HY294*0.5,IF(ISNUMBER(HY495),0,""))</f>
        <v>928.47556280633046</v>
      </c>
      <c r="IB294" s="18">
        <f>IF(ISNUMBER(HZ294),IB293+HZ294*0.5,IF(ISNUMBER(HZ495),0,""))</f>
        <v>1046.4061848386179</v>
      </c>
      <c r="IC294" s="18">
        <f>IF(ISNUMBER(IA294), IA294*COS(RADIANS(-$C294+Графики!$B$3))+IB294*SIN(RADIANS(-$C294+Графики!$B$3)),"")</f>
        <v>928.47556280633046</v>
      </c>
      <c r="ID294" s="19">
        <f>IF(ISNUMBER(IA294), IA294*COS(RADIANS(-$C294+Графики!$B$5))+IB294*SIN(RADIANS(-$C294+Графики!$B$5)),"")</f>
        <v>1046.4061848386179</v>
      </c>
      <c r="IE294" s="24">
        <v>-0.40645121833028852</v>
      </c>
      <c r="IF294" s="25">
        <v>0.36930865519545442</v>
      </c>
      <c r="IG294" s="25">
        <v>-0.86576618838195896</v>
      </c>
      <c r="IH294" s="25">
        <v>0.77801851492470908</v>
      </c>
      <c r="II294" s="18">
        <f t="shared" si="585"/>
        <v>6.7697302892648112</v>
      </c>
      <c r="IJ294" s="18">
        <f t="shared" si="586"/>
        <v>14.344235683042101</v>
      </c>
      <c r="IK294" s="18">
        <f>IF(ISNUMBER(II294),IK293+II294*0.5,IF(ISNUMBER(II495),0,""))</f>
        <v>924.41548517427384</v>
      </c>
      <c r="IL294" s="18">
        <f>IF(ISNUMBER(IJ294),IL293+IJ294*0.5,IF(ISNUMBER(IJ495),0,""))</f>
        <v>1053.8171249920404</v>
      </c>
      <c r="IM294" s="18">
        <f>IF(ISNUMBER(IK294), IK294*COS(RADIANS(-$C294+Графики!$B$3))+IL294*SIN(RADIANS(-$C294+Графики!$B$3)),"")</f>
        <v>924.41548517427384</v>
      </c>
      <c r="IN294" s="19">
        <f>IF(ISNUMBER(IK294), IK294*COS(RADIANS(-$C294+Графики!$B$5))+IL294*SIN(RADIANS(-$C294+Графики!$B$5)),"")</f>
        <v>1053.8171249920404</v>
      </c>
      <c r="IO294" s="24">
        <v>-0.40813276000884102</v>
      </c>
      <c r="IP294" s="25">
        <v>0.47565777913590868</v>
      </c>
      <c r="IQ294" s="25">
        <v>-0.84706265271883019</v>
      </c>
      <c r="IR294" s="25">
        <v>0.67449473238296087</v>
      </c>
      <c r="IS294" s="18">
        <f t="shared" si="587"/>
        <v>7.712450942440535</v>
      </c>
      <c r="IT294" s="18">
        <f t="shared" si="588"/>
        <v>13.277702895672896</v>
      </c>
      <c r="IU294" s="18">
        <f>IF(ISNUMBER(IS294),IU293+IS294*0.5,IF(ISNUMBER(IS495),0,""))</f>
        <v>922.37545837315224</v>
      </c>
      <c r="IV294" s="18">
        <f>IF(ISNUMBER(IT294),IV293+IT294*0.5,IF(ISNUMBER(IT495),0,""))</f>
        <v>1056.4758865645445</v>
      </c>
      <c r="IW294" s="18">
        <f>IF(ISNUMBER(IU294), IU294*COS(RADIANS(-$C294+Графики!$B$3))+IV294*SIN(RADIANS(-$C294+Графики!$B$3)),"")</f>
        <v>922.37545837315224</v>
      </c>
      <c r="IX294" s="19">
        <f>IF(ISNUMBER(IU294), IU294*COS(RADIANS(-$C294+Графики!$B$5))+IV294*SIN(RADIANS(-$C294+Графики!$B$5)),"")</f>
        <v>1056.4758865645445</v>
      </c>
    </row>
    <row r="295" spans="1:258" s="88" customFormat="1" x14ac:dyDescent="0.25">
      <c r="A295" s="44">
        <v>295</v>
      </c>
      <c r="B295" s="50">
        <v>0</v>
      </c>
      <c r="C295" s="11">
        <f>IF(Графики!$A$7="Расчитывать с учетом закручивания скважины",B295,0)</f>
        <v>0</v>
      </c>
      <c r="D295" s="47">
        <v>146</v>
      </c>
      <c r="E295" s="34">
        <f>IF(ISNUMBER(INDEX($I$1:$IX$303,$A295,E$1) ),INDEX($I$1:$IX$303,$A295,E$1),0)</f>
        <v>9.2796333245336076</v>
      </c>
      <c r="F295" s="35">
        <f>IF(ISNUMBER(INDEX($I$1:$IX$303,$A295,F$1) ),INDEX($I$1:$IX$303,$A295,F$1),0)</f>
        <v>16.666962385864615</v>
      </c>
      <c r="G295" s="35">
        <f>IF(ISNUMBER(INDEX($I$1:$IX$303,$A295,G$1) ),INDEX($I$1:$IX$303,$A295,G$1)-$G$305,0)</f>
        <v>-49.095607121284388</v>
      </c>
      <c r="H295" s="36">
        <f>IF(ISNUMBER(INDEX($I$1:$IX$303,$A295,H$1) ),INDEX($I$1:$IX$303,$A295,H$1)-$H$305,0)</f>
        <v>-82.439757022244748</v>
      </c>
      <c r="I295" s="29">
        <v>-0.61422761775882084</v>
      </c>
      <c r="J295" s="25">
        <v>0.44915529406271781</v>
      </c>
      <c r="K295" s="25">
        <v>-0.95900408630395151</v>
      </c>
      <c r="L295" s="25">
        <v>0.95097755289738439</v>
      </c>
      <c r="M295" s="18">
        <f t="shared" si="539"/>
        <v>9.2796333245336076</v>
      </c>
      <c r="N295" s="18">
        <f t="shared" si="540"/>
        <v>16.666962385864615</v>
      </c>
      <c r="O295" s="18">
        <f>IF(ISNUMBER(M295),O294+M295*0.5,IF(ISNUMBER(M496),0,""))</f>
        <v>928.82054876813027</v>
      </c>
      <c r="P295" s="18">
        <f>IF(ISNUMBER(N295),P294+N295*0.5,IF(ISNUMBER(N496),0,""))</f>
        <v>1072.9899064617928</v>
      </c>
      <c r="Q295" s="18">
        <f>IF(ISNUMBER(O295), O295*COS(RADIANS(-$C295+Графики!$B$3))+P295*SIN(RADIANS(-$C295+Графики!$B$3)),"")</f>
        <v>928.82054876813027</v>
      </c>
      <c r="R295" s="19">
        <f>IF(ISNUMBER(O295), O295*COS(RADIANS(-$C295+Графики!$B$5))+P295*SIN(RADIANS(-$C295+Графики!$B$5)),"")</f>
        <v>1072.9899064617928</v>
      </c>
      <c r="S295" s="29">
        <v>-0.45699739270308937</v>
      </c>
      <c r="T295" s="25">
        <v>0.53846187939117685</v>
      </c>
      <c r="U295" s="25">
        <v>-0.95478229412731841</v>
      </c>
      <c r="V295" s="25">
        <v>1.0555260406490747</v>
      </c>
      <c r="W295" s="18">
        <f t="shared" si="541"/>
        <v>8.6869116741481296</v>
      </c>
      <c r="X295" s="18">
        <f t="shared" si="542"/>
        <v>17.542349856754203</v>
      </c>
      <c r="Y295" s="18">
        <f>IF(ISNUMBER(W295),Y294+W295*0.5,IF(ISNUMBER(W496),0,""))</f>
        <v>933.16715849023626</v>
      </c>
      <c r="Z295" s="18">
        <f>IF(ISNUMBER(X295),Z294+X295*0.5,IF(ISNUMBER(X496),0,""))</f>
        <v>1073.5518298928093</v>
      </c>
      <c r="AA295" s="18">
        <f>IF(ISNUMBER(Y295), Y295*COS(RADIANS(-$C295+Графики!$B$3))+Z295*SIN(RADIANS(-$C295+Графики!$B$3)),"")</f>
        <v>933.16715849023626</v>
      </c>
      <c r="AB295" s="18">
        <f>IF(ISNUMBER(Y295), Y295*COS(RADIANS(-$C295+Графики!$B$5))+Z295*SIN(RADIANS(-$C295+Графики!$B$5)),"")</f>
        <v>1073.5518298928093</v>
      </c>
      <c r="AC295" s="24">
        <v>-0.47359584603694393</v>
      </c>
      <c r="AD295" s="25">
        <v>0.56626272425168789</v>
      </c>
      <c r="AE295" s="25">
        <v>-0.78639458385981065</v>
      </c>
      <c r="AF295" s="25">
        <v>1.0356982577736837</v>
      </c>
      <c r="AG295" s="18">
        <f t="shared" si="543"/>
        <v>9.0743533624362769</v>
      </c>
      <c r="AH295" s="18">
        <f t="shared" si="544"/>
        <v>15.900089647700316</v>
      </c>
      <c r="AI295" s="18">
        <f>IF(ISNUMBER(AG295),AI294+AG295*0.5,IF(ISNUMBER(AG496),0,""))</f>
        <v>927.37224109098668</v>
      </c>
      <c r="AJ295" s="18">
        <f>IF(ISNUMBER(AH295),AJ294+AH295*0.5,IF(ISNUMBER(AH496),0,""))</f>
        <v>1069.4477924058369</v>
      </c>
      <c r="AK295" s="18">
        <f>IF(ISNUMBER(AI295), AI295*COS(RADIANS(-$C295+Графики!$B$3))+AJ295*SIN(RADIANS(-$C295+Графики!$B$3)),"")</f>
        <v>927.37224109098668</v>
      </c>
      <c r="AL295" s="19">
        <f>IF(ISNUMBER(AI295), AI295*COS(RADIANS(-$C295+Графики!$B$5))+AJ295*SIN(RADIANS(-$C295+Графики!$B$5)),"")</f>
        <v>1069.4477924058369</v>
      </c>
      <c r="AM295" s="24">
        <v>-0.59414276420407997</v>
      </c>
      <c r="AN295" s="25">
        <v>0.44195591326887085</v>
      </c>
      <c r="AO295" s="25">
        <v>-0.76733629697891126</v>
      </c>
      <c r="AP295" s="25">
        <v>0.96088119099103608</v>
      </c>
      <c r="AQ295" s="18">
        <f t="shared" si="545"/>
        <v>9.041543453910645</v>
      </c>
      <c r="AR295" s="18">
        <f t="shared" si="546"/>
        <v>15.080970960801832</v>
      </c>
      <c r="AS295" s="18">
        <f>IF(ISNUMBER(AQ295),AS294+AQ295*0.5,IF(ISNUMBER(AQ496),0,""))</f>
        <v>923.34384530583975</v>
      </c>
      <c r="AT295" s="18">
        <f>IF(ISNUMBER(AR295),AT294+AR295*0.5,IF(ISNUMBER(AR496),0,""))</f>
        <v>1058.7179797841334</v>
      </c>
      <c r="AU295" s="18">
        <f>IF(ISNUMBER(AS295), AS295*COS(RADIANS(-$C295+Графики!$B$3))+AT295*SIN(RADIANS(-$C295+Графики!$B$3)),"")</f>
        <v>923.34384530583975</v>
      </c>
      <c r="AV295" s="19">
        <f>IF(ISNUMBER(AS295), AS295*COS(RADIANS(-$C295+Графики!$B$5))+AT295*SIN(RADIANS(-$C295+Графики!$B$5)),"")</f>
        <v>1058.7179797841334</v>
      </c>
      <c r="AW295" s="24">
        <v>-0.60100738114944452</v>
      </c>
      <c r="AX295" s="25">
        <v>0.48129582338362786</v>
      </c>
      <c r="AY295" s="25">
        <v>-0.92057597476977227</v>
      </c>
      <c r="AZ295" s="25">
        <v>0.93436306455533724</v>
      </c>
      <c r="BA295" s="18">
        <f t="shared" si="547"/>
        <v>9.4447367897976005</v>
      </c>
      <c r="BB295" s="18">
        <f t="shared" si="548"/>
        <v>16.18668990376549</v>
      </c>
      <c r="BC295" s="18">
        <f>IF(ISNUMBER(BA295),BC294+BA295*0.5,IF(ISNUMBER(BA496),0,""))</f>
        <v>921.52705918017091</v>
      </c>
      <c r="BD295" s="18">
        <f>IF(ISNUMBER(BB295),BD294+BB295*0.5,IF(ISNUMBER(BB496),0,""))</f>
        <v>1063.6585921031412</v>
      </c>
      <c r="BE295" s="18">
        <f>IF(ISNUMBER(BC295), BC295*COS(RADIANS(-$C295+Графики!$B$3))+BD295*SIN(RADIANS(-$C295+Графики!$B$3)),"")</f>
        <v>921.52705918017091</v>
      </c>
      <c r="BF295" s="19">
        <f>IF(ISNUMBER(BC295), BC295*COS(RADIANS(-$C295+Графики!$B$5))+BD295*SIN(RADIANS(-$C295+Графики!$B$5)),"")</f>
        <v>1063.6585921031412</v>
      </c>
      <c r="BG295" s="24">
        <v>-0.57827757901168875</v>
      </c>
      <c r="BH295" s="25">
        <v>0.60166639281030931</v>
      </c>
      <c r="BI295" s="25">
        <v>-0.92831840044566505</v>
      </c>
      <c r="BJ295" s="25">
        <v>0.88159223471611836</v>
      </c>
      <c r="BK295" s="18">
        <f t="shared" si="549"/>
        <v>10.296771690020414</v>
      </c>
      <c r="BL295" s="18">
        <f t="shared" si="550"/>
        <v>15.793793190598441</v>
      </c>
      <c r="BM295" s="18">
        <f>IF(ISNUMBER(BK295),BM294+BK295*0.5,IF(ISNUMBER(BK496),0,""))</f>
        <v>931.22291938955846</v>
      </c>
      <c r="BN295" s="18">
        <f>IF(ISNUMBER(BL295),BN294+BL295*0.5,IF(ISNUMBER(BL496),0,""))</f>
        <v>1050.3558790911861</v>
      </c>
      <c r="BO295" s="18">
        <f>IF(ISNUMBER(BM295), BM295*COS(RADIANS(-$C295+Графики!$B$3))+BN295*SIN(RADIANS(-$C295+Графики!$B$3)),"")</f>
        <v>931.22291938955846</v>
      </c>
      <c r="BP295" s="19">
        <f>IF(ISNUMBER(BM295), BM295*COS(RADIANS(-$C295+Графики!$B$5))+BN295*SIN(RADIANS(-$C295+Графики!$B$5)),"")</f>
        <v>1050.3558790911861</v>
      </c>
      <c r="BQ295" s="24">
        <v>-0.55639714039782973</v>
      </c>
      <c r="BR295" s="25">
        <v>0.53081215816365468</v>
      </c>
      <c r="BS295" s="25">
        <v>-0.95462541524984257</v>
      </c>
      <c r="BT295" s="25">
        <v>0.89912953931441686</v>
      </c>
      <c r="BU295" s="18">
        <f t="shared" si="551"/>
        <v>9.4875486186313918</v>
      </c>
      <c r="BV295" s="18">
        <f t="shared" si="552"/>
        <v>16.17635816782122</v>
      </c>
      <c r="BW295" s="18">
        <f>IF(ISNUMBER(BU295),BW294+BU295*0.5,IF(ISNUMBER(BU496),0,""))</f>
        <v>936.13658536555874</v>
      </c>
      <c r="BX295" s="18">
        <f>IF(ISNUMBER(BV295),BX294+BV295*0.5,IF(ISNUMBER(BV496),0,""))</f>
        <v>1067.4235293685183</v>
      </c>
      <c r="BY295" s="18">
        <f>IF(ISNUMBER(BW295), BW295*COS(RADIANS(-$C295+Графики!$B$3))+BX295*SIN(RADIANS(-$C295+Графики!$B$3)),"")</f>
        <v>936.13658536555874</v>
      </c>
      <c r="BZ295" s="19">
        <f>IF(ISNUMBER(BW295), BW295*COS(RADIANS(-$C295+Графики!$B$5))+BX295*SIN(RADIANS(-$C295+Графики!$B$5)),"")</f>
        <v>1067.4235293685183</v>
      </c>
      <c r="CA295" s="29">
        <v>-0.60159020699777543</v>
      </c>
      <c r="CB295" s="25">
        <v>0.43985775099233881</v>
      </c>
      <c r="CC295" s="25">
        <v>-0.77278975470277256</v>
      </c>
      <c r="CD295" s="25">
        <v>0.90128813659268359</v>
      </c>
      <c r="CE295" s="18">
        <f t="shared" si="553"/>
        <v>9.0882228147361435</v>
      </c>
      <c r="CF295" s="18">
        <f t="shared" si="554"/>
        <v>14.608565916244103</v>
      </c>
      <c r="CG295" s="18">
        <f>IF(ISNUMBER(CE295),CG294+CE295*0.5,IF(ISNUMBER(CE496),0,""))</f>
        <v>943.6899718152082</v>
      </c>
      <c r="CH295" s="18">
        <f>IF(ISNUMBER(CF295),CH294+CF295*0.5,IF(ISNUMBER(CF496),0,""))</f>
        <v>1071.8016176666313</v>
      </c>
      <c r="CI295" s="18">
        <f>IF(ISNUMBER(CG295), CG295*COS(RADIANS(-$C295+Графики!$B$3))+CH295*SIN(RADIANS(-$C295+Графики!$B$3)),"")</f>
        <v>943.6899718152082</v>
      </c>
      <c r="CJ295" s="19">
        <f>IF(ISNUMBER(CG295), CG295*COS(RADIANS(-$C295+Графики!$B$5))+CH295*SIN(RADIANS(-$C295+Графики!$B$5)),"")</f>
        <v>1071.8016176666313</v>
      </c>
      <c r="CK295" s="24">
        <v>-0.54382686522335399</v>
      </c>
      <c r="CL295" s="25">
        <v>0.59884133569022546</v>
      </c>
      <c r="CM295" s="25">
        <v>-0.78390942470270297</v>
      </c>
      <c r="CN295" s="25">
        <v>0.92963108501323244</v>
      </c>
      <c r="CO295" s="18">
        <f t="shared" si="555"/>
        <v>9.9714959289752017</v>
      </c>
      <c r="CP295" s="18">
        <f t="shared" si="556"/>
        <v>14.952904605964786</v>
      </c>
      <c r="CQ295" s="18">
        <f>IF(ISNUMBER(CO295),CQ294+CO295*0.5,IF(ISNUMBER(CO496),0,""))</f>
        <v>933.60534242778169</v>
      </c>
      <c r="CR295" s="18">
        <f>IF(ISNUMBER(CP295),CR294+CP295*0.5,IF(ISNUMBER(CP496),0,""))</f>
        <v>1069.2646005685378</v>
      </c>
      <c r="CS295" s="18">
        <f>IF(ISNUMBER(CQ295), CQ295*COS(RADIANS(-$C295+Графики!$B$3))+CR295*SIN(RADIANS(-$C295+Графики!$B$3)),"")</f>
        <v>933.60534242778169</v>
      </c>
      <c r="CT295" s="19">
        <f>IF(ISNUMBER(CQ295), CQ295*COS(RADIANS(-$C295+Графики!$B$5))+CR295*SIN(RADIANS(-$C295+Графики!$B$5)),"")</f>
        <v>1069.2646005685378</v>
      </c>
      <c r="CU295" s="24">
        <v>-0.6201463496408629</v>
      </c>
      <c r="CV295" s="25">
        <v>0.48751272308087701</v>
      </c>
      <c r="CW295" s="25">
        <v>-0.83828294055180297</v>
      </c>
      <c r="CX295" s="25">
        <v>0.88607549289859378</v>
      </c>
      <c r="CY295" s="18">
        <f t="shared" si="557"/>
        <v>9.6659983798010423</v>
      </c>
      <c r="CZ295" s="18">
        <f t="shared" si="558"/>
        <v>15.047298178414852</v>
      </c>
      <c r="DA295" s="18">
        <f>IF(ISNUMBER(CY295),DA294+CY295*0.5,IF(ISNUMBER(CY496),0,""))</f>
        <v>932.4107664044019</v>
      </c>
      <c r="DB295" s="18">
        <f>IF(ISNUMBER(CZ295),DB294+CZ295*0.5,IF(ISNUMBER(CZ496),0,""))</f>
        <v>1068.9941775066102</v>
      </c>
      <c r="DC295" s="18">
        <f>IF(ISNUMBER(DA295), DA295*COS(RADIANS(-$C295+Графики!$B$3))+DB295*SIN(RADIANS(-$C295+Графики!$B$3)),"")</f>
        <v>932.4107664044019</v>
      </c>
      <c r="DD295" s="19">
        <f>IF(ISNUMBER(DA295), DA295*COS(RADIANS(-$C295+Графики!$B$5))+DB295*SIN(RADIANS(-$C295+Графики!$B$5)),"")</f>
        <v>1068.9941775066102</v>
      </c>
      <c r="DE295" s="24">
        <v>-0.5833968492537206</v>
      </c>
      <c r="DF295" s="25">
        <v>0.56268077137098971</v>
      </c>
      <c r="DG295" s="25">
        <v>-0.88871410935279438</v>
      </c>
      <c r="DH295" s="25">
        <v>0.91654895913445233</v>
      </c>
      <c r="DI295" s="18">
        <f t="shared" si="559"/>
        <v>10.001247245120005</v>
      </c>
      <c r="DJ295" s="18">
        <f t="shared" si="560"/>
        <v>15.75324056602873</v>
      </c>
      <c r="DK295" s="18">
        <f>IF(ISNUMBER(DI295),DK294+DI295*0.5,IF(ISNUMBER(DI496),0,""))</f>
        <v>925.54872536024038</v>
      </c>
      <c r="DL295" s="18">
        <f>IF(ISNUMBER(DJ295),DL294+DJ295*0.5,IF(ISNUMBER(DJ496),0,""))</f>
        <v>1070.8107061990274</v>
      </c>
      <c r="DM295" s="18">
        <f>IF(ISNUMBER(DK295), DK295*COS(RADIANS(-$C295+Графики!$B$3))+DL295*SIN(RADIANS(-$C295+Графики!$B$3)),"")</f>
        <v>925.54872536024038</v>
      </c>
      <c r="DN295" s="19">
        <f>IF(ISNUMBER(DK295), DK295*COS(RADIANS(-$C295+Графики!$B$5))+DL295*SIN(RADIANS(-$C295+Графики!$B$5)),"")</f>
        <v>1070.8107061990274</v>
      </c>
      <c r="DO295" s="24">
        <v>-0.61931516581596635</v>
      </c>
      <c r="DP295" s="25">
        <v>0.49552020543162156</v>
      </c>
      <c r="DQ295" s="25">
        <v>-0.86445870955234794</v>
      </c>
      <c r="DR295" s="25">
        <v>1.008361081910073</v>
      </c>
      <c r="DS295" s="18">
        <f t="shared" si="561"/>
        <v>9.7286204538528089</v>
      </c>
      <c r="DT295" s="18">
        <f t="shared" si="562"/>
        <v>16.342708261694064</v>
      </c>
      <c r="DU295" s="18">
        <f>IF(ISNUMBER(DS295),DU294+DS295*0.5,IF(ISNUMBER(DS496),0,""))</f>
        <v>941.46045733380504</v>
      </c>
      <c r="DV295" s="18">
        <f>IF(ISNUMBER(DT295),DV294+DT295*0.5,IF(ISNUMBER(DT496),0,""))</f>
        <v>1066.26507646558</v>
      </c>
      <c r="DW295" s="18">
        <f>IF(ISNUMBER(DU295), DU295*COS(RADIANS(-$C295+Графики!$B$3))+DV295*SIN(RADIANS(-$C295+Графики!$B$3)),"")</f>
        <v>941.46045733380504</v>
      </c>
      <c r="DX295" s="19">
        <f>IF(ISNUMBER(DU295), DU295*COS(RADIANS(-$C295+Графики!$B$5))+DV295*SIN(RADIANS(-$C295+Графики!$B$5)),"")</f>
        <v>1066.26507646558</v>
      </c>
      <c r="DY295" s="24">
        <v>-0.56531271421986162</v>
      </c>
      <c r="DZ295" s="25">
        <v>0.50614536278881628</v>
      </c>
      <c r="EA295" s="25">
        <v>-0.96173759773668754</v>
      </c>
      <c r="EB295" s="25">
        <v>0.99563263195798901</v>
      </c>
      <c r="EC295" s="18">
        <f t="shared" si="563"/>
        <v>9.350099377344403</v>
      </c>
      <c r="ED295" s="18">
        <f t="shared" si="564"/>
        <v>17.080446972275915</v>
      </c>
      <c r="EE295" s="18">
        <f>IF(ISNUMBER(EC295),EE294+EC295*0.5,IF(ISNUMBER(EC496),0,""))</f>
        <v>928.28690655900175</v>
      </c>
      <c r="EF295" s="18">
        <f>IF(ISNUMBER(ED295),EF294+ED295*0.5,IF(ISNUMBER(ED496),0,""))</f>
        <v>1063.2178010474345</v>
      </c>
      <c r="EG295" s="18">
        <f>IF(ISNUMBER(EE295), EE295*COS(RADIANS(-$C295+Графики!$B$3))+EF295*SIN(RADIANS(-$C295+Графики!$B$3)),"")</f>
        <v>928.28690655900175</v>
      </c>
      <c r="EH295" s="19">
        <f>IF(ISNUMBER(EE295), EE295*COS(RADIANS(-$C295+Графики!$B$5))+EF295*SIN(RADIANS(-$C295+Графики!$B$5)),"")</f>
        <v>1063.2178010474345</v>
      </c>
      <c r="EI295" s="24">
        <v>-0.50773288913074932</v>
      </c>
      <c r="EJ295" s="25">
        <v>0.51808808830285258</v>
      </c>
      <c r="EK295" s="25">
        <v>-0.90219287075532184</v>
      </c>
      <c r="EL295" s="25">
        <v>1.0304986222891324</v>
      </c>
      <c r="EM295" s="18">
        <f t="shared" si="565"/>
        <v>8.9518572311806768</v>
      </c>
      <c r="EN295" s="18">
        <f t="shared" si="566"/>
        <v>16.865115390360906</v>
      </c>
      <c r="EO295" s="18">
        <f>IF(ISNUMBER(EM295),EO294+EM295*0.5,IF(ISNUMBER(EM496),0,""))</f>
        <v>934.45923740776084</v>
      </c>
      <c r="EP295" s="18">
        <f>IF(ISNUMBER(EN295),EP294+EN295*0.5,IF(ISNUMBER(EN496),0,""))</f>
        <v>1066.5895051744076</v>
      </c>
      <c r="EQ295" s="18">
        <f>IF(ISNUMBER(EO295), EO295*COS(RADIANS(-$C295+Графики!$B$3))+EP295*SIN(RADIANS(-$C295+Графики!$B$3)),"")</f>
        <v>934.45923740776084</v>
      </c>
      <c r="ER295" s="19">
        <f>IF(ISNUMBER(EO295), EO295*COS(RADIANS(-$C295+Графики!$B$5))+EP295*SIN(RADIANS(-$C295+Графики!$B$5)),"")</f>
        <v>1066.5895051744076</v>
      </c>
      <c r="ES295" s="24">
        <v>-0.42315436784777638</v>
      </c>
      <c r="ET295" s="25">
        <v>0.47248768313800471</v>
      </c>
      <c r="EU295" s="25">
        <v>-0.89478505704969946</v>
      </c>
      <c r="EV295" s="25">
        <v>0.97255282863147696</v>
      </c>
      <c r="EW295" s="18">
        <f t="shared" si="567"/>
        <v>7.815871776518251</v>
      </c>
      <c r="EX295" s="18">
        <f t="shared" si="568"/>
        <v>16.294875979327127</v>
      </c>
      <c r="EY295" s="18">
        <f>IF(ISNUMBER(EW295),EY294+EW295*0.5,IF(ISNUMBER(EW496),0,""))</f>
        <v>919.42575154399856</v>
      </c>
      <c r="EZ295" s="18">
        <f>IF(ISNUMBER(EX295),EZ294+EX295*0.5,IF(ISNUMBER(EX496),0,""))</f>
        <v>1067.1680914657859</v>
      </c>
      <c r="FA295" s="18">
        <f>IF(ISNUMBER(EY295), EY295*COS(RADIANS(-$C295+Графики!$B$3))+EZ295*SIN(RADIANS(-$C295+Графики!$B$3)),"")</f>
        <v>919.42575154399856</v>
      </c>
      <c r="FB295" s="19">
        <f>IF(ISNUMBER(EY295), EY295*COS(RADIANS(-$C295+Графики!$B$5))+EZ295*SIN(RADIANS(-$C295+Графики!$B$5)),"")</f>
        <v>1067.1680914657859</v>
      </c>
      <c r="FC295" s="24">
        <v>-0.48707328144523054</v>
      </c>
      <c r="FD295" s="25">
        <v>0.455903084905671</v>
      </c>
      <c r="FE295" s="25">
        <v>-0.78075184188836744</v>
      </c>
      <c r="FF295" s="25">
        <v>0.9418424518276024</v>
      </c>
      <c r="FG295" s="18">
        <f t="shared" si="569"/>
        <v>8.2289283071562309</v>
      </c>
      <c r="FH295" s="18">
        <f t="shared" si="570"/>
        <v>15.031904896195172</v>
      </c>
      <c r="FI295" s="18">
        <f>IF(ISNUMBER(FG295),FI294+FG295*0.5,IF(ISNUMBER(FG496),0,""))</f>
        <v>927.42887029796248</v>
      </c>
      <c r="FJ295" s="18">
        <f>IF(ISNUMBER(FH295),FJ294+FH295*0.5,IF(ISNUMBER(FH496),0,""))</f>
        <v>1068.309467275134</v>
      </c>
      <c r="FK295" s="18">
        <f>IF(ISNUMBER(FI295), FI295*COS(RADIANS(-$C295+Графики!$B$3))+FJ295*SIN(RADIANS(-$C295+Графики!$B$3)),"")</f>
        <v>927.42887029796248</v>
      </c>
      <c r="FL295" s="19">
        <f>IF(ISNUMBER(FI295), FI295*COS(RADIANS(-$C295+Графики!$B$5))+FJ295*SIN(RADIANS(-$C295+Графики!$B$5)),"")</f>
        <v>1068.309467275134</v>
      </c>
      <c r="FM295" s="24">
        <v>-0.48307723053359497</v>
      </c>
      <c r="FN295" s="25">
        <v>0.44211807256517366</v>
      </c>
      <c r="FO295" s="25">
        <v>-0.86052007517602147</v>
      </c>
      <c r="FP295" s="25">
        <v>0.94945008284974219</v>
      </c>
      <c r="FQ295" s="18">
        <f t="shared" si="571"/>
        <v>8.0737644133308848</v>
      </c>
      <c r="FR295" s="18">
        <f t="shared" si="572"/>
        <v>15.794312560785659</v>
      </c>
      <c r="FS295" s="18">
        <f>IF(ISNUMBER(FQ295),FS294+FQ295*0.5,IF(ISNUMBER(FQ496),0,""))</f>
        <v>939.08529289250885</v>
      </c>
      <c r="FT295" s="18">
        <f>IF(ISNUMBER(FR295),FT294+FR295*0.5,IF(ISNUMBER(FR496),0,""))</f>
        <v>1062.1315363827516</v>
      </c>
      <c r="FU295" s="18">
        <f>IF(ISNUMBER(FS295), FS295*COS(RADIANS(-$C295+Графики!$B$3))+FT295*SIN(RADIANS(-$C295+Графики!$B$3)),"")</f>
        <v>939.08529289250885</v>
      </c>
      <c r="FV295" s="19">
        <f>IF(ISNUMBER(FS295), FS295*COS(RADIANS(-$C295+Графики!$B$5))+FT295*SIN(RADIANS(-$C295+Графики!$B$5)),"")</f>
        <v>1062.1315363827516</v>
      </c>
      <c r="FW295" s="24">
        <v>-0.48156759295141183</v>
      </c>
      <c r="FX295" s="25">
        <v>0.58561175815400224</v>
      </c>
      <c r="FY295" s="25">
        <v>-0.92198751907443166</v>
      </c>
      <c r="FZ295" s="25">
        <v>0.92089901051194889</v>
      </c>
      <c r="GA295" s="18">
        <f t="shared" si="573"/>
        <v>9.3127620756355416</v>
      </c>
      <c r="GB295" s="18">
        <f t="shared" si="574"/>
        <v>16.08152560508158</v>
      </c>
      <c r="GC295" s="18">
        <f>IF(ISNUMBER(GA295),GC294+GA295*0.5,IF(ISNUMBER(GA496),0,""))</f>
        <v>938.65695045285781</v>
      </c>
      <c r="GD295" s="18">
        <f>IF(ISNUMBER(GB295),GD294+GB295*0.5,IF(ISNUMBER(GB496),0,""))</f>
        <v>1050.4949328382902</v>
      </c>
      <c r="GE295" s="18">
        <f>IF(ISNUMBER(GC295), GC295*COS(RADIANS(-$C295+Графики!$B$3))+GD295*SIN(RADIANS(-$C295+Графики!$B$3)),"")</f>
        <v>938.65695045285781</v>
      </c>
      <c r="GF295" s="19">
        <f>IF(ISNUMBER(GC295), GC295*COS(RADIANS(-$C295+Графики!$B$5))+GD295*SIN(RADIANS(-$C295+Графики!$B$5)),"")</f>
        <v>1050.4949328382902</v>
      </c>
      <c r="GG295" s="24">
        <v>-0.44480784177866595</v>
      </c>
      <c r="GH295" s="25">
        <v>0.45628703337709664</v>
      </c>
      <c r="GI295" s="25">
        <v>-0.92158086247835258</v>
      </c>
      <c r="GJ295" s="25">
        <v>0.88063926732949638</v>
      </c>
      <c r="GK295" s="18">
        <f t="shared" si="575"/>
        <v>7.863455181849865</v>
      </c>
      <c r="GL295" s="18">
        <f t="shared" si="576"/>
        <v>15.726689206198044</v>
      </c>
      <c r="GM295" s="18">
        <f>IF(ISNUMBER(GK295),GM294+GK295*0.5,IF(ISNUMBER(GK496),0,""))</f>
        <v>940.1376052596006</v>
      </c>
      <c r="GN295" s="18">
        <f>IF(ISNUMBER(GL295),GN294+GL295*0.5,IF(ISNUMBER(GL496),0,""))</f>
        <v>1065.0688847015267</v>
      </c>
      <c r="GO295" s="18">
        <f>IF(ISNUMBER(GM295), GM295*COS(RADIANS(-$C295+Графики!$B$3))+GN295*SIN(RADIANS(-$C295+Графики!$B$3)),"")</f>
        <v>940.1376052596006</v>
      </c>
      <c r="GP295" s="19">
        <f>IF(ISNUMBER(GM295), GM295*COS(RADIANS(-$C295+Графики!$B$5))+GN295*SIN(RADIANS(-$C295+Графики!$B$5)),"")</f>
        <v>1065.0688847015267</v>
      </c>
      <c r="GQ295" s="24">
        <v>-0.49594045327106606</v>
      </c>
      <c r="GR295" s="25">
        <v>0.58629971374721102</v>
      </c>
      <c r="GS295" s="25">
        <v>-0.92010829731913424</v>
      </c>
      <c r="GT295" s="25">
        <v>0.94692585839540533</v>
      </c>
      <c r="GU295" s="18">
        <f t="shared" si="577"/>
        <v>9.4441867082395667</v>
      </c>
      <c r="GV295" s="18">
        <f t="shared" si="578"/>
        <v>16.292225787206029</v>
      </c>
      <c r="GW295" s="18">
        <f>IF(ISNUMBER(GU295),GW294+GU295*0.5,IF(ISNUMBER(GU496),0,""))</f>
        <v>932.11962203554504</v>
      </c>
      <c r="GX295" s="18">
        <f>IF(ISNUMBER(GV295),GX294+GV295*0.5,IF(ISNUMBER(GV496),0,""))</f>
        <v>1068.6505219447397</v>
      </c>
      <c r="GY295" s="18">
        <f>IF(ISNUMBER(GW295), GW295*COS(RADIANS(-$C295+Графики!$B$3))+GX295*SIN(RADIANS(-$C295+Графики!$B$3)),"")</f>
        <v>932.11962203554504</v>
      </c>
      <c r="GZ295" s="19">
        <f>IF(ISNUMBER(GW295), GW295*COS(RADIANS(-$C295+Графики!$B$5))+GX295*SIN(RADIANS(-$C295+Графики!$B$5)),"")</f>
        <v>1068.6505219447397</v>
      </c>
      <c r="HA295" s="24">
        <v>-0.4949844550129141</v>
      </c>
      <c r="HB295" s="25">
        <v>0.53145370531408476</v>
      </c>
      <c r="HC295" s="25">
        <v>-0.94030871757148293</v>
      </c>
      <c r="HD295" s="25">
        <v>1.0234648759904317</v>
      </c>
      <c r="HE295" s="18">
        <f t="shared" si="579"/>
        <v>8.9572429520318337</v>
      </c>
      <c r="HF295" s="18">
        <f t="shared" si="580"/>
        <v>17.136318685081751</v>
      </c>
      <c r="HG295" s="18">
        <f>IF(ISNUMBER(HE295),HG294+HE295*0.5,IF(ISNUMBER(HE496),0,""))</f>
        <v>935.24967058371521</v>
      </c>
      <c r="HH295" s="18">
        <f>IF(ISNUMBER(HF295),HH294+HF295*0.5,IF(ISNUMBER(HF496),0,""))</f>
        <v>1059.3121985995997</v>
      </c>
      <c r="HI295" s="18">
        <f>IF(ISNUMBER(HG295), HG295*COS(RADIANS(-$C295+Графики!$B$3))+HH295*SIN(RADIANS(-$C295+Графики!$B$3)),"")</f>
        <v>935.24967058371521</v>
      </c>
      <c r="HJ295" s="19">
        <f>IF(ISNUMBER(HG295), HG295*COS(RADIANS(-$C295+Графики!$B$5))+HH295*SIN(RADIANS(-$C295+Графики!$B$5)),"")</f>
        <v>1059.3121985995997</v>
      </c>
      <c r="HK295" s="24">
        <v>-0.4420838697909012</v>
      </c>
      <c r="HL295" s="25">
        <v>0.55805042174151998</v>
      </c>
      <c r="HM295" s="25">
        <v>-0.94949487623701001</v>
      </c>
      <c r="HN295" s="25">
        <v>0.97401361204175985</v>
      </c>
      <c r="HO295" s="18">
        <f t="shared" si="581"/>
        <v>8.7277073684441699</v>
      </c>
      <c r="HP295" s="18">
        <f t="shared" si="582"/>
        <v>16.784989899654981</v>
      </c>
      <c r="HQ295" s="18">
        <f>IF(ISNUMBER(HO295),HQ294+HO295*0.5,IF(ISNUMBER(HO496),0,""))</f>
        <v>933.84452479192328</v>
      </c>
      <c r="HR295" s="18">
        <f>IF(ISNUMBER(HP295),HR294+HP295*0.5,IF(ISNUMBER(HP496),0,""))</f>
        <v>1076.2419286824099</v>
      </c>
      <c r="HS295" s="18">
        <f>IF(ISNUMBER(HQ295), HQ295*COS(RADIANS(-$C295+Графики!$B$3))+HR295*SIN(RADIANS(-$C295+Графики!$B$3)),"")</f>
        <v>933.84452479192328</v>
      </c>
      <c r="HT295" s="19">
        <f>IF(ISNUMBER(HQ295), HQ295*COS(RADIANS(-$C295+Графики!$B$5))+HR295*SIN(RADIANS(-$C295+Графики!$B$5)),"")</f>
        <v>1076.2419286824099</v>
      </c>
      <c r="HU295" s="24">
        <v>-0.4607548883792123</v>
      </c>
      <c r="HV295" s="25">
        <v>0.49661658198105729</v>
      </c>
      <c r="HW295" s="25">
        <v>-0.91266236983358662</v>
      </c>
      <c r="HX295" s="25">
        <v>0.9725565145603331</v>
      </c>
      <c r="HY295" s="18">
        <f t="shared" si="583"/>
        <v>8.3545449691615108</v>
      </c>
      <c r="HZ295" s="18">
        <f t="shared" si="584"/>
        <v>16.450896213223182</v>
      </c>
      <c r="IA295" s="18">
        <f>IF(ISNUMBER(HY295),IA294+HY295*0.5,IF(ISNUMBER(HY496),0,""))</f>
        <v>932.65283529091118</v>
      </c>
      <c r="IB295" s="18">
        <f>IF(ISNUMBER(HZ295),IB294+HZ295*0.5,IF(ISNUMBER(HZ496),0,""))</f>
        <v>1054.6316329452295</v>
      </c>
      <c r="IC295" s="18">
        <f>IF(ISNUMBER(IA295), IA295*COS(RADIANS(-$C295+Графики!$B$3))+IB295*SIN(RADIANS(-$C295+Графики!$B$3)),"")</f>
        <v>932.65283529091118</v>
      </c>
      <c r="ID295" s="19">
        <f>IF(ISNUMBER(IA295), IA295*COS(RADIANS(-$C295+Графики!$B$5))+IB295*SIN(RADIANS(-$C295+Графики!$B$5)),"")</f>
        <v>1054.6316329452295</v>
      </c>
      <c r="IE295" s="24">
        <v>-0.48920868929081585</v>
      </c>
      <c r="IF295" s="25">
        <v>0.5066102098049573</v>
      </c>
      <c r="IG295" s="25">
        <v>-0.95834838225631336</v>
      </c>
      <c r="IH295" s="25">
        <v>0.96253100497396049</v>
      </c>
      <c r="II295" s="18">
        <f t="shared" si="585"/>
        <v>8.6900498933174966</v>
      </c>
      <c r="IJ295" s="18">
        <f t="shared" si="586"/>
        <v>16.762049892601276</v>
      </c>
      <c r="IK295" s="18">
        <f>IF(ISNUMBER(II295),IK294+II295*0.5,IF(ISNUMBER(II496),0,""))</f>
        <v>928.76051012093262</v>
      </c>
      <c r="IL295" s="18">
        <f>IF(ISNUMBER(IJ295),IL294+IJ295*0.5,IF(ISNUMBER(IJ496),0,""))</f>
        <v>1062.198149938341</v>
      </c>
      <c r="IM295" s="18">
        <f>IF(ISNUMBER(IK295), IK295*COS(RADIANS(-$C295+Графики!$B$3))+IL295*SIN(RADIANS(-$C295+Графики!$B$3)),"")</f>
        <v>928.76051012093262</v>
      </c>
      <c r="IN295" s="19">
        <f>IF(ISNUMBER(IK295), IK295*COS(RADIANS(-$C295+Графики!$B$5))+IL295*SIN(RADIANS(-$C295+Графики!$B$5)),"")</f>
        <v>1062.198149938341</v>
      </c>
      <c r="IO295" s="24">
        <v>-0.59557599033101583</v>
      </c>
      <c r="IP295" s="25">
        <v>0.55265901357559211</v>
      </c>
      <c r="IQ295" s="25">
        <v>-0.91224685220617852</v>
      </c>
      <c r="IR295" s="25">
        <v>0.9556198240734296</v>
      </c>
      <c r="IS295" s="18">
        <f t="shared" si="587"/>
        <v>10.02007302250033</v>
      </c>
      <c r="IT295" s="18">
        <f t="shared" si="588"/>
        <v>16.299489934974059</v>
      </c>
      <c r="IU295" s="18">
        <f>IF(ISNUMBER(IS295),IU294+IS295*0.5,IF(ISNUMBER(IS496),0,""))</f>
        <v>927.38549488440242</v>
      </c>
      <c r="IV295" s="18">
        <f>IF(ISNUMBER(IT295),IV294+IT295*0.5,IF(ISNUMBER(IT496),0,""))</f>
        <v>1064.6256315320315</v>
      </c>
      <c r="IW295" s="18">
        <f>IF(ISNUMBER(IU295), IU295*COS(RADIANS(-$C295+Графики!$B$3))+IV295*SIN(RADIANS(-$C295+Графики!$B$3)),"")</f>
        <v>927.38549488440242</v>
      </c>
      <c r="IX295" s="19">
        <f>IF(ISNUMBER(IU295), IU295*COS(RADIANS(-$C295+Графики!$B$5))+IV295*SIN(RADIANS(-$C295+Графики!$B$5)),"")</f>
        <v>1064.6256315320315</v>
      </c>
    </row>
    <row r="296" spans="1:258" s="88" customFormat="1" x14ac:dyDescent="0.25">
      <c r="A296" s="44">
        <v>296</v>
      </c>
      <c r="B296" s="50">
        <v>0</v>
      </c>
      <c r="C296" s="11">
        <f>IF(Графики!$A$7="Расчитывать с учетом закручивания скважины",B296,0)</f>
        <v>0</v>
      </c>
      <c r="D296" s="47">
        <v>146.5</v>
      </c>
      <c r="E296" s="34">
        <f>IF(ISNUMBER(INDEX($I$1:$IX$303,$A296,E$1) ),INDEX($I$1:$IX$303,$A296,E$1),0)</f>
        <v>14.293548561878502</v>
      </c>
      <c r="F296" s="35">
        <f>IF(ISNUMBER(INDEX($I$1:$IX$303,$A296,F$1) ),INDEX($I$1:$IX$303,$A296,F$1),0)</f>
        <v>16.20427715593387</v>
      </c>
      <c r="G296" s="35">
        <f>IF(ISNUMBER(INDEX($I$1:$IX$303,$A296,G$1) ),INDEX($I$1:$IX$303,$A296,G$1)-$G$305,0)</f>
        <v>-41.948832840345176</v>
      </c>
      <c r="H296" s="36">
        <f>IF(ISNUMBER(INDEX($I$1:$IX$303,$A296,H$1) ),INDEX($I$1:$IX$303,$A296,H$1)-$H$305,0)</f>
        <v>-74.337618444277723</v>
      </c>
      <c r="I296" s="29">
        <v>-0.87385933977886487</v>
      </c>
      <c r="J296" s="25">
        <v>0.76411645175742815</v>
      </c>
      <c r="K296" s="25">
        <v>-0.99808621317445867</v>
      </c>
      <c r="L296" s="25">
        <v>0.85886844115451921</v>
      </c>
      <c r="M296" s="18">
        <f t="shared" si="539"/>
        <v>14.293548561878502</v>
      </c>
      <c r="N296" s="18">
        <f t="shared" si="540"/>
        <v>16.20427715593387</v>
      </c>
      <c r="O296" s="18">
        <f>IF(ISNUMBER(M296),O295+M296*0.5,IF(ISNUMBER(M497),0,""))</f>
        <v>935.96732304906948</v>
      </c>
      <c r="P296" s="18">
        <f>IF(ISNUMBER(N296),P295+N296*0.5,IF(ISNUMBER(N497),0,""))</f>
        <v>1081.0920450397598</v>
      </c>
      <c r="Q296" s="18">
        <f>IF(ISNUMBER(O296), O296*COS(RADIANS(-$C296+Графики!$B$3))+P296*SIN(RADIANS(-$C296+Графики!$B$3)),"")</f>
        <v>935.96732304906948</v>
      </c>
      <c r="R296" s="19">
        <f>IF(ISNUMBER(O296), O296*COS(RADIANS(-$C296+Графики!$B$5))+P296*SIN(RADIANS(-$C296+Графики!$B$5)),"")</f>
        <v>1081.0920450397598</v>
      </c>
      <c r="S296" s="29">
        <v>-0.70412929158847826</v>
      </c>
      <c r="T296" s="25">
        <v>0.62002532614178318</v>
      </c>
      <c r="U296" s="25">
        <v>-0.95488358187238909</v>
      </c>
      <c r="V296" s="25">
        <v>1.0194900102557272</v>
      </c>
      <c r="W296" s="18">
        <f t="shared" si="541"/>
        <v>11.555171782056901</v>
      </c>
      <c r="X296" s="18">
        <f t="shared" si="542"/>
        <v>17.228807466652363</v>
      </c>
      <c r="Y296" s="18">
        <f>IF(ISNUMBER(W296),Y295+W296*0.5,IF(ISNUMBER(W497),0,""))</f>
        <v>938.94474438126474</v>
      </c>
      <c r="Z296" s="18">
        <f>IF(ISNUMBER(X296),Z295+X296*0.5,IF(ISNUMBER(X497),0,""))</f>
        <v>1082.1662336261354</v>
      </c>
      <c r="AA296" s="18">
        <f>IF(ISNUMBER(Y296), Y296*COS(RADIANS(-$C296+Графики!$B$3))+Z296*SIN(RADIANS(-$C296+Графики!$B$3)),"")</f>
        <v>938.94474438126474</v>
      </c>
      <c r="AB296" s="18">
        <f>IF(ISNUMBER(Y296), Y296*COS(RADIANS(-$C296+Графики!$B$5))+Z296*SIN(RADIANS(-$C296+Графики!$B$5)),"")</f>
        <v>1082.1662336261354</v>
      </c>
      <c r="AC296" s="24">
        <v>-0.84509613601780842</v>
      </c>
      <c r="AD296" s="25">
        <v>0.80251744338174691</v>
      </c>
      <c r="AE296" s="25">
        <v>-1.0692397467163572</v>
      </c>
      <c r="AF296" s="25">
        <v>0.85940499649892899</v>
      </c>
      <c r="AG296" s="18">
        <f t="shared" si="543"/>
        <v>14.377645484581274</v>
      </c>
      <c r="AH296" s="18">
        <f t="shared" si="544"/>
        <v>16.829805848244</v>
      </c>
      <c r="AI296" s="18">
        <f>IF(ISNUMBER(AG296),AI295+AG296*0.5,IF(ISNUMBER(AG497),0,""))</f>
        <v>934.56106383327733</v>
      </c>
      <c r="AJ296" s="18">
        <f>IF(ISNUMBER(AH296),AJ295+AH296*0.5,IF(ISNUMBER(AH497),0,""))</f>
        <v>1077.862695329959</v>
      </c>
      <c r="AK296" s="18">
        <f>IF(ISNUMBER(AI296), AI296*COS(RADIANS(-$C296+Графики!$B$3))+AJ296*SIN(RADIANS(-$C296+Графики!$B$3)),"")</f>
        <v>934.56106383327733</v>
      </c>
      <c r="AL296" s="19">
        <f>IF(ISNUMBER(AI296), AI296*COS(RADIANS(-$C296+Графики!$B$5))+AJ296*SIN(RADIANS(-$C296+Графики!$B$5)),"")</f>
        <v>1077.862695329959</v>
      </c>
      <c r="AM296" s="24">
        <v>-0.79557640171601285</v>
      </c>
      <c r="AN296" s="25">
        <v>0.75398336823455092</v>
      </c>
      <c r="AO296" s="25">
        <v>-1.1173968196627857</v>
      </c>
      <c r="AP296" s="25">
        <v>1.0083523149410101</v>
      </c>
      <c r="AQ296" s="18">
        <f t="shared" si="545"/>
        <v>13.52204786223769</v>
      </c>
      <c r="AR296" s="18">
        <f t="shared" si="546"/>
        <v>18.549596789521445</v>
      </c>
      <c r="AS296" s="18">
        <f>IF(ISNUMBER(AQ296),AS295+AQ296*0.5,IF(ISNUMBER(AQ497),0,""))</f>
        <v>930.10486923695862</v>
      </c>
      <c r="AT296" s="18">
        <f>IF(ISNUMBER(AR296),AT295+AR296*0.5,IF(ISNUMBER(AR497),0,""))</f>
        <v>1067.992778178894</v>
      </c>
      <c r="AU296" s="18">
        <f>IF(ISNUMBER(AS296), AS296*COS(RADIANS(-$C296+Графики!$B$3))+AT296*SIN(RADIANS(-$C296+Графики!$B$3)),"")</f>
        <v>930.10486923695862</v>
      </c>
      <c r="AV296" s="19">
        <f>IF(ISNUMBER(AS296), AS296*COS(RADIANS(-$C296+Графики!$B$5))+AT296*SIN(RADIANS(-$C296+Графики!$B$5)),"")</f>
        <v>1067.992778178894</v>
      </c>
      <c r="AW296" s="24">
        <v>-0.84138426343098494</v>
      </c>
      <c r="AX296" s="25">
        <v>0.81498406164263071</v>
      </c>
      <c r="AY296" s="25">
        <v>-1.1116752509069676</v>
      </c>
      <c r="AZ296" s="25">
        <v>0.85836500631635704</v>
      </c>
      <c r="BA296" s="18">
        <f t="shared" si="547"/>
        <v>14.45403711419902</v>
      </c>
      <c r="BB296" s="18">
        <f t="shared" si="548"/>
        <v>17.190997586337875</v>
      </c>
      <c r="BC296" s="18">
        <f>IF(ISNUMBER(BA296),BC295+BA296*0.5,IF(ISNUMBER(BA497),0,""))</f>
        <v>928.75407773727045</v>
      </c>
      <c r="BD296" s="18">
        <f>IF(ISNUMBER(BB296),BD295+BB296*0.5,IF(ISNUMBER(BB497),0,""))</f>
        <v>1072.2540908963101</v>
      </c>
      <c r="BE296" s="18">
        <f>IF(ISNUMBER(BC296), BC296*COS(RADIANS(-$C296+Графики!$B$3))+BD296*SIN(RADIANS(-$C296+Графики!$B$3)),"")</f>
        <v>928.75407773727045</v>
      </c>
      <c r="BF296" s="19">
        <f>IF(ISNUMBER(BC296), BC296*COS(RADIANS(-$C296+Графики!$B$5))+BD296*SIN(RADIANS(-$C296+Графики!$B$5)),"")</f>
        <v>1072.2540908963101</v>
      </c>
      <c r="BG296" s="24">
        <v>-0.78922355575120484</v>
      </c>
      <c r="BH296" s="25">
        <v>0.7756675623969429</v>
      </c>
      <c r="BI296" s="25">
        <v>-1.1113608628330955</v>
      </c>
      <c r="BJ296" s="25">
        <v>0.95764174607654928</v>
      </c>
      <c r="BK296" s="18">
        <f t="shared" si="549"/>
        <v>13.655826761082333</v>
      </c>
      <c r="BL296" s="18">
        <f t="shared" si="550"/>
        <v>18.054472883670261</v>
      </c>
      <c r="BM296" s="18">
        <f>IF(ISNUMBER(BK296),BM295+BK296*0.5,IF(ISNUMBER(BK497),0,""))</f>
        <v>938.05083277009965</v>
      </c>
      <c r="BN296" s="18">
        <f>IF(ISNUMBER(BL296),BN295+BL296*0.5,IF(ISNUMBER(BL497),0,""))</f>
        <v>1059.3831155330213</v>
      </c>
      <c r="BO296" s="18">
        <f>IF(ISNUMBER(BM296), BM296*COS(RADIANS(-$C296+Графики!$B$3))+BN296*SIN(RADIANS(-$C296+Графики!$B$3)),"")</f>
        <v>938.05083277009965</v>
      </c>
      <c r="BP296" s="19">
        <f>IF(ISNUMBER(BM296), BM296*COS(RADIANS(-$C296+Графики!$B$5))+BN296*SIN(RADIANS(-$C296+Графики!$B$5)),"")</f>
        <v>1059.3831155330213</v>
      </c>
      <c r="BQ296" s="24">
        <v>-0.8712338827759426</v>
      </c>
      <c r="BR296" s="25">
        <v>0.66898150475680485</v>
      </c>
      <c r="BS296" s="25">
        <v>-1.0801956218729516</v>
      </c>
      <c r="BT296" s="25">
        <v>0.97437779603067753</v>
      </c>
      <c r="BU296" s="18">
        <f t="shared" si="551"/>
        <v>13.440510152922998</v>
      </c>
      <c r="BV296" s="18">
        <f t="shared" si="552"/>
        <v>17.928574819257182</v>
      </c>
      <c r="BW296" s="18">
        <f>IF(ISNUMBER(BU296),BW295+BU296*0.5,IF(ISNUMBER(BU497),0,""))</f>
        <v>942.85684044202026</v>
      </c>
      <c r="BX296" s="18">
        <f>IF(ISNUMBER(BV296),BX295+BV296*0.5,IF(ISNUMBER(BV497),0,""))</f>
        <v>1076.387816778147</v>
      </c>
      <c r="BY296" s="18">
        <f>IF(ISNUMBER(BW296), BW296*COS(RADIANS(-$C296+Графики!$B$3))+BX296*SIN(RADIANS(-$C296+Графики!$B$3)),"")</f>
        <v>942.85684044202026</v>
      </c>
      <c r="BZ296" s="19">
        <f>IF(ISNUMBER(BW296), BW296*COS(RADIANS(-$C296+Графики!$B$5))+BX296*SIN(RADIANS(-$C296+Графики!$B$5)),"")</f>
        <v>1076.387816778147</v>
      </c>
      <c r="CA296" s="29">
        <v>-0.71853929154707674</v>
      </c>
      <c r="CB296" s="25">
        <v>0.70817643162652699</v>
      </c>
      <c r="CC296" s="25">
        <v>-0.93366976698457804</v>
      </c>
      <c r="CD296" s="25">
        <v>1.0118084316844342</v>
      </c>
      <c r="CE296" s="18">
        <f t="shared" si="553"/>
        <v>12.450121767613707</v>
      </c>
      <c r="CF296" s="18">
        <f t="shared" si="554"/>
        <v>16.976684471634055</v>
      </c>
      <c r="CG296" s="18">
        <f>IF(ISNUMBER(CE296),CG295+CE296*0.5,IF(ISNUMBER(CE497),0,""))</f>
        <v>949.915032699015</v>
      </c>
      <c r="CH296" s="18">
        <f>IF(ISNUMBER(CF296),CH295+CF296*0.5,IF(ISNUMBER(CF497),0,""))</f>
        <v>1080.2899599024483</v>
      </c>
      <c r="CI296" s="18">
        <f>IF(ISNUMBER(CG296), CG296*COS(RADIANS(-$C296+Графики!$B$3))+CH296*SIN(RADIANS(-$C296+Графики!$B$3)),"")</f>
        <v>949.915032699015</v>
      </c>
      <c r="CJ296" s="19">
        <f>IF(ISNUMBER(CG296), CG296*COS(RADIANS(-$C296+Графики!$B$5))+CH296*SIN(RADIANS(-$C296+Графики!$B$5)),"")</f>
        <v>1080.2899599024483</v>
      </c>
      <c r="CK296" s="24">
        <v>-0.85191521205188714</v>
      </c>
      <c r="CL296" s="25">
        <v>0.74747266419730274</v>
      </c>
      <c r="CM296" s="25">
        <v>-0.98666858851397066</v>
      </c>
      <c r="CN296" s="25">
        <v>1.0212737462449877</v>
      </c>
      <c r="CO296" s="18">
        <f t="shared" si="555"/>
        <v>13.956839072201468</v>
      </c>
      <c r="CP296" s="18">
        <f t="shared" si="556"/>
        <v>17.521705784987731</v>
      </c>
      <c r="CQ296" s="18">
        <f>IF(ISNUMBER(CO296),CQ295+CO296*0.5,IF(ISNUMBER(CO497),0,""))</f>
        <v>940.58376196388247</v>
      </c>
      <c r="CR296" s="18">
        <f>IF(ISNUMBER(CP296),CR295+CP296*0.5,IF(ISNUMBER(CP497),0,""))</f>
        <v>1078.0254534610317</v>
      </c>
      <c r="CS296" s="18">
        <f>IF(ISNUMBER(CQ296), CQ296*COS(RADIANS(-$C296+Графики!$B$3))+CR296*SIN(RADIANS(-$C296+Графики!$B$3)),"")</f>
        <v>940.58376196388247</v>
      </c>
      <c r="CT296" s="19">
        <f>IF(ISNUMBER(CQ296), CQ296*COS(RADIANS(-$C296+Графики!$B$5))+CR296*SIN(RADIANS(-$C296+Графики!$B$5)),"")</f>
        <v>1078.0254534610317</v>
      </c>
      <c r="CU296" s="24">
        <v>-0.69779880192946786</v>
      </c>
      <c r="CV296" s="25">
        <v>0.77878119948085256</v>
      </c>
      <c r="CW296" s="25">
        <v>-0.99582436416833164</v>
      </c>
      <c r="CX296" s="25">
        <v>0.9352281592393924</v>
      </c>
      <c r="CY296" s="18">
        <f t="shared" si="557"/>
        <v>12.885234765850027</v>
      </c>
      <c r="CZ296" s="18">
        <f t="shared" si="558"/>
        <v>16.850814714605246</v>
      </c>
      <c r="DA296" s="18">
        <f>IF(ISNUMBER(CY296),DA295+CY296*0.5,IF(ISNUMBER(CY497),0,""))</f>
        <v>938.85338378732695</v>
      </c>
      <c r="DB296" s="18">
        <f>IF(ISNUMBER(CZ296),DB295+CZ296*0.5,IF(ISNUMBER(CZ497),0,""))</f>
        <v>1077.4195848639129</v>
      </c>
      <c r="DC296" s="18">
        <f>IF(ISNUMBER(DA296), DA296*COS(RADIANS(-$C296+Графики!$B$3))+DB296*SIN(RADIANS(-$C296+Графики!$B$3)),"")</f>
        <v>938.85338378732695</v>
      </c>
      <c r="DD296" s="19">
        <f>IF(ISNUMBER(DA296), DA296*COS(RADIANS(-$C296+Графики!$B$5))+DB296*SIN(RADIANS(-$C296+Графики!$B$5)),"")</f>
        <v>1077.4195848639129</v>
      </c>
      <c r="DE296" s="24">
        <v>-0.81732221554841455</v>
      </c>
      <c r="DF296" s="25">
        <v>0.62988139337859317</v>
      </c>
      <c r="DG296" s="25">
        <v>-0.95794899517108856</v>
      </c>
      <c r="DH296" s="25">
        <v>0.86065256789292854</v>
      </c>
      <c r="DI296" s="18">
        <f t="shared" si="559"/>
        <v>12.628898241957529</v>
      </c>
      <c r="DJ296" s="18">
        <f t="shared" si="560"/>
        <v>15.869626338741925</v>
      </c>
      <c r="DK296" s="18">
        <f>IF(ISNUMBER(DI296),DK295+DI296*0.5,IF(ISNUMBER(DI497),0,""))</f>
        <v>931.86317448121918</v>
      </c>
      <c r="DL296" s="18">
        <f>IF(ISNUMBER(DJ296),DL295+DJ296*0.5,IF(ISNUMBER(DJ497),0,""))</f>
        <v>1078.7455193683984</v>
      </c>
      <c r="DM296" s="18">
        <f>IF(ISNUMBER(DK296), DK296*COS(RADIANS(-$C296+Графики!$B$3))+DL296*SIN(RADIANS(-$C296+Графики!$B$3)),"")</f>
        <v>931.86317448121918</v>
      </c>
      <c r="DN296" s="19">
        <f>IF(ISNUMBER(DK296), DK296*COS(RADIANS(-$C296+Графики!$B$5))+DL296*SIN(RADIANS(-$C296+Графики!$B$5)),"")</f>
        <v>1078.7455193683984</v>
      </c>
      <c r="DO296" s="24">
        <v>-0.75387713384823662</v>
      </c>
      <c r="DP296" s="25">
        <v>0.8093026522271527</v>
      </c>
      <c r="DQ296" s="25">
        <v>-0.98668277195932286</v>
      </c>
      <c r="DR296" s="25">
        <v>0.9726280678281235</v>
      </c>
      <c r="DS296" s="18">
        <f t="shared" si="561"/>
        <v>13.640893962468498</v>
      </c>
      <c r="DT296" s="18">
        <f t="shared" si="562"/>
        <v>17.097379517128566</v>
      </c>
      <c r="DU296" s="18">
        <f>IF(ISNUMBER(DS296),DU295+DS296*0.5,IF(ISNUMBER(DS497),0,""))</f>
        <v>948.28090431503927</v>
      </c>
      <c r="DV296" s="18">
        <f>IF(ISNUMBER(DT296),DV295+DT296*0.5,IF(ISNUMBER(DT497),0,""))</f>
        <v>1074.8137662241443</v>
      </c>
      <c r="DW296" s="18">
        <f>IF(ISNUMBER(DU296), DU296*COS(RADIANS(-$C296+Графики!$B$3))+DV296*SIN(RADIANS(-$C296+Графики!$B$3)),"")</f>
        <v>948.28090431503927</v>
      </c>
      <c r="DX296" s="19">
        <f>IF(ISNUMBER(DU296), DU296*COS(RADIANS(-$C296+Графики!$B$5))+DV296*SIN(RADIANS(-$C296+Графики!$B$5)),"")</f>
        <v>1074.8137662241443</v>
      </c>
      <c r="DY296" s="24">
        <v>-0.7338968552418238</v>
      </c>
      <c r="DZ296" s="25">
        <v>0.77795528179134921</v>
      </c>
      <c r="EA296" s="25">
        <v>-0.99452226867136484</v>
      </c>
      <c r="EB296" s="25">
        <v>1.016772665684833</v>
      </c>
      <c r="EC296" s="18">
        <f t="shared" si="563"/>
        <v>13.193016047411108</v>
      </c>
      <c r="ED296" s="18">
        <f t="shared" si="564"/>
        <v>17.550958236785455</v>
      </c>
      <c r="EE296" s="18">
        <f>IF(ISNUMBER(EC296),EE295+EC296*0.5,IF(ISNUMBER(EC497),0,""))</f>
        <v>934.88341458270736</v>
      </c>
      <c r="EF296" s="18">
        <f>IF(ISNUMBER(ED296),EF295+ED296*0.5,IF(ISNUMBER(ED497),0,""))</f>
        <v>1071.9932801658272</v>
      </c>
      <c r="EG296" s="18">
        <f>IF(ISNUMBER(EE296), EE296*COS(RADIANS(-$C296+Графики!$B$3))+EF296*SIN(RADIANS(-$C296+Графики!$B$3)),"")</f>
        <v>934.88341458270736</v>
      </c>
      <c r="EH296" s="19">
        <f>IF(ISNUMBER(EE296), EE296*COS(RADIANS(-$C296+Графики!$B$5))+EF296*SIN(RADIANS(-$C296+Графики!$B$5)),"")</f>
        <v>1071.9932801658272</v>
      </c>
      <c r="EI296" s="24">
        <v>-0.72135701044431122</v>
      </c>
      <c r="EJ296" s="25">
        <v>0.77124673239379882</v>
      </c>
      <c r="EK296" s="25">
        <v>-1.0224033180356749</v>
      </c>
      <c r="EL296" s="25">
        <v>0.92026613255018896</v>
      </c>
      <c r="EM296" s="18">
        <f t="shared" si="565"/>
        <v>13.025056553909664</v>
      </c>
      <c r="EN296" s="18">
        <f t="shared" si="566"/>
        <v>16.952177047960163</v>
      </c>
      <c r="EO296" s="18">
        <f>IF(ISNUMBER(EM296),EO295+EM296*0.5,IF(ISNUMBER(EM497),0,""))</f>
        <v>940.97176568471571</v>
      </c>
      <c r="EP296" s="18">
        <f>IF(ISNUMBER(EN296),EP295+EN296*0.5,IF(ISNUMBER(EN497),0,""))</f>
        <v>1075.0655936983876</v>
      </c>
      <c r="EQ296" s="18">
        <f>IF(ISNUMBER(EO296), EO296*COS(RADIANS(-$C296+Графики!$B$3))+EP296*SIN(RADIANS(-$C296+Графики!$B$3)),"")</f>
        <v>940.97176568471571</v>
      </c>
      <c r="ER296" s="19">
        <f>IF(ISNUMBER(EO296), EO296*COS(RADIANS(-$C296+Графики!$B$5))+EP296*SIN(RADIANS(-$C296+Графики!$B$5)),"")</f>
        <v>1075.0655936983876</v>
      </c>
      <c r="ES296" s="24">
        <v>-0.79150545816432749</v>
      </c>
      <c r="ET296" s="25">
        <v>0.73771654879457127</v>
      </c>
      <c r="EU296" s="25">
        <v>-1.1199700503033883</v>
      </c>
      <c r="EV296" s="25">
        <v>0.96936550917347264</v>
      </c>
      <c r="EW296" s="18">
        <f t="shared" si="567"/>
        <v>13.344583413372838</v>
      </c>
      <c r="EX296" s="18">
        <f t="shared" si="568"/>
        <v>18.231882143911214</v>
      </c>
      <c r="EY296" s="18">
        <f>IF(ISNUMBER(EW296),EY295+EW296*0.5,IF(ISNUMBER(EW497),0,""))</f>
        <v>926.09804325068501</v>
      </c>
      <c r="EZ296" s="18">
        <f>IF(ISNUMBER(EX296),EZ295+EX296*0.5,IF(ISNUMBER(EX497),0,""))</f>
        <v>1076.2840325377415</v>
      </c>
      <c r="FA296" s="18">
        <f>IF(ISNUMBER(EY296), EY296*COS(RADIANS(-$C296+Графики!$B$3))+EZ296*SIN(RADIANS(-$C296+Графики!$B$3)),"")</f>
        <v>926.09804325068501</v>
      </c>
      <c r="FB296" s="19">
        <f>IF(ISNUMBER(EY296), EY296*COS(RADIANS(-$C296+Графики!$B$5))+EZ296*SIN(RADIANS(-$C296+Графики!$B$5)),"")</f>
        <v>1076.2840325377415</v>
      </c>
      <c r="FC296" s="24">
        <v>-0.69927677277734135</v>
      </c>
      <c r="FD296" s="25">
        <v>0.80465571506462596</v>
      </c>
      <c r="FE296" s="25">
        <v>-1.0815433327240467</v>
      </c>
      <c r="FF296" s="25">
        <v>1.0097983360313647</v>
      </c>
      <c r="FG296" s="18">
        <f t="shared" si="569"/>
        <v>13.123910053890965</v>
      </c>
      <c r="FH296" s="18">
        <f t="shared" si="570"/>
        <v>18.249385837296096</v>
      </c>
      <c r="FI296" s="18">
        <f>IF(ISNUMBER(FG296),FI295+FG296*0.5,IF(ISNUMBER(FG497),0,""))</f>
        <v>933.99082532490797</v>
      </c>
      <c r="FJ296" s="18">
        <f>IF(ISNUMBER(FH296),FJ295+FH296*0.5,IF(ISNUMBER(FH497),0,""))</f>
        <v>1077.434160193782</v>
      </c>
      <c r="FK296" s="18">
        <f>IF(ISNUMBER(FI296), FI296*COS(RADIANS(-$C296+Графики!$B$3))+FJ296*SIN(RADIANS(-$C296+Графики!$B$3)),"")</f>
        <v>933.99082532490797</v>
      </c>
      <c r="FL296" s="19">
        <f>IF(ISNUMBER(FI296), FI296*COS(RADIANS(-$C296+Графики!$B$5))+FJ296*SIN(RADIANS(-$C296+Графики!$B$5)),"")</f>
        <v>1077.434160193782</v>
      </c>
      <c r="FM296" s="24">
        <v>-0.80535310753320244</v>
      </c>
      <c r="FN296" s="25">
        <v>0.66986788024250166</v>
      </c>
      <c r="FO296" s="25">
        <v>-1.1036285171429738</v>
      </c>
      <c r="FP296" s="25">
        <v>1.0294142204867369</v>
      </c>
      <c r="FQ296" s="18">
        <f t="shared" si="571"/>
        <v>12.873376118256228</v>
      </c>
      <c r="FR296" s="18">
        <f t="shared" si="572"/>
        <v>18.613234494169276</v>
      </c>
      <c r="FS296" s="18">
        <f>IF(ISNUMBER(FQ296),FS295+FQ296*0.5,IF(ISNUMBER(FQ497),0,""))</f>
        <v>945.52198095163692</v>
      </c>
      <c r="FT296" s="18">
        <f>IF(ISNUMBER(FR296),FT295+FR296*0.5,IF(ISNUMBER(FR497),0,""))</f>
        <v>1071.4381536298363</v>
      </c>
      <c r="FU296" s="18">
        <f>IF(ISNUMBER(FS296), FS296*COS(RADIANS(-$C296+Графики!$B$3))+FT296*SIN(RADIANS(-$C296+Графики!$B$3)),"")</f>
        <v>945.52198095163692</v>
      </c>
      <c r="FV296" s="19">
        <f>IF(ISNUMBER(FS296), FS296*COS(RADIANS(-$C296+Графики!$B$5))+FT296*SIN(RADIANS(-$C296+Графики!$B$5)),"")</f>
        <v>1071.4381536298363</v>
      </c>
      <c r="FW296" s="24">
        <v>-0.86903535742579241</v>
      </c>
      <c r="FX296" s="25">
        <v>0.65772080551231393</v>
      </c>
      <c r="FY296" s="25">
        <v>-0.98068617578031703</v>
      </c>
      <c r="FZ296" s="25">
        <v>0.96289743162324293</v>
      </c>
      <c r="GA296" s="18">
        <f t="shared" si="573"/>
        <v>13.323066777857528</v>
      </c>
      <c r="GB296" s="18">
        <f t="shared" si="574"/>
        <v>16.960153424236889</v>
      </c>
      <c r="GC296" s="18">
        <f>IF(ISNUMBER(GA296),GC295+GA296*0.5,IF(ISNUMBER(GA497),0,""))</f>
        <v>945.31848384178659</v>
      </c>
      <c r="GD296" s="18">
        <f>IF(ISNUMBER(GB296),GD295+GB296*0.5,IF(ISNUMBER(GB497),0,""))</f>
        <v>1058.9750095504087</v>
      </c>
      <c r="GE296" s="18">
        <f>IF(ISNUMBER(GC296), GC296*COS(RADIANS(-$C296+Графики!$B$3))+GD296*SIN(RADIANS(-$C296+Графики!$B$3)),"")</f>
        <v>945.31848384178659</v>
      </c>
      <c r="GF296" s="19">
        <f>IF(ISNUMBER(GC296), GC296*COS(RADIANS(-$C296+Графики!$B$5))+GD296*SIN(RADIANS(-$C296+Графики!$B$5)),"")</f>
        <v>1058.9750095504087</v>
      </c>
      <c r="GG296" s="24">
        <v>-0.81097719885830544</v>
      </c>
      <c r="GH296" s="25">
        <v>0.7835279056661093</v>
      </c>
      <c r="GI296" s="25">
        <v>-1.1090173211710135</v>
      </c>
      <c r="GJ296" s="25">
        <v>1.0273982477624664</v>
      </c>
      <c r="GK296" s="18">
        <f t="shared" si="575"/>
        <v>13.914232988229998</v>
      </c>
      <c r="GL296" s="18">
        <f t="shared" si="576"/>
        <v>18.64266289268749</v>
      </c>
      <c r="GM296" s="18">
        <f>IF(ISNUMBER(GK296),GM295+GK296*0.5,IF(ISNUMBER(GK497),0,""))</f>
        <v>947.09472175371559</v>
      </c>
      <c r="GN296" s="18">
        <f>IF(ISNUMBER(GL296),GN295+GL296*0.5,IF(ISNUMBER(GL497),0,""))</f>
        <v>1074.3902161478704</v>
      </c>
      <c r="GO296" s="18">
        <f>IF(ISNUMBER(GM296), GM296*COS(RADIANS(-$C296+Графики!$B$3))+GN296*SIN(RADIANS(-$C296+Графики!$B$3)),"")</f>
        <v>947.09472175371559</v>
      </c>
      <c r="GP296" s="19">
        <f>IF(ISNUMBER(GM296), GM296*COS(RADIANS(-$C296+Графики!$B$5))+GN296*SIN(RADIANS(-$C296+Графики!$B$5)),"")</f>
        <v>1074.3902161478704</v>
      </c>
      <c r="GQ296" s="24">
        <v>-0.68890970127518214</v>
      </c>
      <c r="GR296" s="25">
        <v>0.67184810860251631</v>
      </c>
      <c r="GS296" s="25">
        <v>-0.96285295094961321</v>
      </c>
      <c r="GT296" s="25">
        <v>0.91713333402806618</v>
      </c>
      <c r="GU296" s="18">
        <f t="shared" si="577"/>
        <v>11.874572971270986</v>
      </c>
      <c r="GV296" s="18">
        <f t="shared" si="578"/>
        <v>16.405239331320669</v>
      </c>
      <c r="GW296" s="18">
        <f>IF(ISNUMBER(GU296),GW295+GU296*0.5,IF(ISNUMBER(GU497),0,""))</f>
        <v>938.0569085211805</v>
      </c>
      <c r="GX296" s="18">
        <f>IF(ISNUMBER(GV296),GX295+GV296*0.5,IF(ISNUMBER(GV497),0,""))</f>
        <v>1076.8531416103999</v>
      </c>
      <c r="GY296" s="18">
        <f>IF(ISNUMBER(GW296), GW296*COS(RADIANS(-$C296+Графики!$B$3))+GX296*SIN(RADIANS(-$C296+Графики!$B$3)),"")</f>
        <v>938.0569085211805</v>
      </c>
      <c r="GZ296" s="19">
        <f>IF(ISNUMBER(GW296), GW296*COS(RADIANS(-$C296+Графики!$B$5))+GX296*SIN(RADIANS(-$C296+Графики!$B$5)),"")</f>
        <v>1076.8531416103999</v>
      </c>
      <c r="HA296" s="24">
        <v>-0.73041497358029239</v>
      </c>
      <c r="HB296" s="25">
        <v>0.70677934924607122</v>
      </c>
      <c r="HC296" s="25">
        <v>-0.98383004618840142</v>
      </c>
      <c r="HD296" s="25">
        <v>1.0151630525506392</v>
      </c>
      <c r="HE296" s="18">
        <f t="shared" si="579"/>
        <v>12.541557660540279</v>
      </c>
      <c r="HF296" s="18">
        <f t="shared" si="580"/>
        <v>17.443620903769805</v>
      </c>
      <c r="HG296" s="18">
        <f>IF(ISNUMBER(HE296),HG295+HE296*0.5,IF(ISNUMBER(HE497),0,""))</f>
        <v>941.52044941398538</v>
      </c>
      <c r="HH296" s="18">
        <f>IF(ISNUMBER(HF296),HH295+HF296*0.5,IF(ISNUMBER(HF497),0,""))</f>
        <v>1068.0340090514846</v>
      </c>
      <c r="HI296" s="18">
        <f>IF(ISNUMBER(HG296), HG296*COS(RADIANS(-$C296+Графики!$B$3))+HH296*SIN(RADIANS(-$C296+Графики!$B$3)),"")</f>
        <v>941.52044941398538</v>
      </c>
      <c r="HJ296" s="19">
        <f>IF(ISNUMBER(HG296), HG296*COS(RADIANS(-$C296+Графики!$B$5))+HH296*SIN(RADIANS(-$C296+Графики!$B$5)),"")</f>
        <v>1068.0340090514846</v>
      </c>
      <c r="HK296" s="24">
        <v>-0.85847690184874825</v>
      </c>
      <c r="HL296" s="25">
        <v>0.75800106547177193</v>
      </c>
      <c r="HM296" s="25">
        <v>-0.93933181184038628</v>
      </c>
      <c r="HN296" s="25">
        <v>0.90429540390763596</v>
      </c>
      <c r="HO296" s="18">
        <f t="shared" si="581"/>
        <v>14.105963569393255</v>
      </c>
      <c r="HP296" s="18">
        <f t="shared" si="582"/>
        <v>16.087988475006672</v>
      </c>
      <c r="HQ296" s="18">
        <f>IF(ISNUMBER(HO296),HQ295+HO296*0.5,IF(ISNUMBER(HO497),0,""))</f>
        <v>940.89750657661989</v>
      </c>
      <c r="HR296" s="18">
        <f>IF(ISNUMBER(HP296),HR295+HP296*0.5,IF(ISNUMBER(HP497),0,""))</f>
        <v>1084.2859229199132</v>
      </c>
      <c r="HS296" s="18">
        <f>IF(ISNUMBER(HQ296), HQ296*COS(RADIANS(-$C296+Графики!$B$3))+HR296*SIN(RADIANS(-$C296+Графики!$B$3)),"")</f>
        <v>940.89750657661989</v>
      </c>
      <c r="HT296" s="19">
        <f>IF(ISNUMBER(HQ296), HQ296*COS(RADIANS(-$C296+Графики!$B$5))+HR296*SIN(RADIANS(-$C296+Графики!$B$5)),"")</f>
        <v>1084.2859229199132</v>
      </c>
      <c r="HU296" s="24">
        <v>-0.75398107854619723</v>
      </c>
      <c r="HV296" s="25">
        <v>0.73134919783483876</v>
      </c>
      <c r="HW296" s="25">
        <v>-1.108219943353157</v>
      </c>
      <c r="HX296" s="25">
        <v>0.91325382171055158</v>
      </c>
      <c r="HY296" s="18">
        <f t="shared" si="583"/>
        <v>12.96158894324939</v>
      </c>
      <c r="HZ296" s="18">
        <f t="shared" si="584"/>
        <v>17.639771540327494</v>
      </c>
      <c r="IA296" s="18">
        <f>IF(ISNUMBER(HY296),IA295+HY296*0.5,IF(ISNUMBER(HY497),0,""))</f>
        <v>939.13362976253586</v>
      </c>
      <c r="IB296" s="18">
        <f>IF(ISNUMBER(HZ296),IB295+HZ296*0.5,IF(ISNUMBER(HZ497),0,""))</f>
        <v>1063.4515187153931</v>
      </c>
      <c r="IC296" s="18">
        <f>IF(ISNUMBER(IA296), IA296*COS(RADIANS(-$C296+Графики!$B$3))+IB296*SIN(RADIANS(-$C296+Графики!$B$3)),"")</f>
        <v>939.13362976253586</v>
      </c>
      <c r="ID296" s="19">
        <f>IF(ISNUMBER(IA296), IA296*COS(RADIANS(-$C296+Графики!$B$5))+IB296*SIN(RADIANS(-$C296+Графики!$B$5)),"")</f>
        <v>1063.4515187153931</v>
      </c>
      <c r="IE296" s="24">
        <v>-0.71260319228856106</v>
      </c>
      <c r="IF296" s="25">
        <v>0.65232602297149866</v>
      </c>
      <c r="IG296" s="25">
        <v>-1.0638459786189614</v>
      </c>
      <c r="IH296" s="25">
        <v>0.90580589247620569</v>
      </c>
      <c r="II296" s="18">
        <f t="shared" si="585"/>
        <v>11.910972776016047</v>
      </c>
      <c r="IJ296" s="18">
        <f t="shared" si="586"/>
        <v>17.187608778745258</v>
      </c>
      <c r="IK296" s="18">
        <f>IF(ISNUMBER(II296),IK295+II296*0.5,IF(ISNUMBER(II497),0,""))</f>
        <v>934.71599650894063</v>
      </c>
      <c r="IL296" s="18">
        <f>IF(ISNUMBER(IJ296),IL295+IJ296*0.5,IF(ISNUMBER(IJ497),0,""))</f>
        <v>1070.7919543277137</v>
      </c>
      <c r="IM296" s="18">
        <f>IF(ISNUMBER(IK296), IK296*COS(RADIANS(-$C296+Графики!$B$3))+IL296*SIN(RADIANS(-$C296+Графики!$B$3)),"")</f>
        <v>934.71599650894063</v>
      </c>
      <c r="IN296" s="19">
        <f>IF(ISNUMBER(IK296), IK296*COS(RADIANS(-$C296+Графики!$B$5))+IL296*SIN(RADIANS(-$C296+Графики!$B$5)),"")</f>
        <v>1070.7919543277137</v>
      </c>
      <c r="IO296" s="24">
        <v>-0.87247825926512246</v>
      </c>
      <c r="IP296" s="25">
        <v>0.70304948657260913</v>
      </c>
      <c r="IQ296" s="25">
        <v>-0.9504194059588208</v>
      </c>
      <c r="IR296" s="25">
        <v>1.0219753227887094</v>
      </c>
      <c r="IS296" s="18">
        <f t="shared" si="587"/>
        <v>13.748640134156771</v>
      </c>
      <c r="IT296" s="18">
        <f t="shared" si="588"/>
        <v>17.211541186525924</v>
      </c>
      <c r="IU296" s="18">
        <f>IF(ISNUMBER(IS296),IU295+IS296*0.5,IF(ISNUMBER(IS497),0,""))</f>
        <v>934.25981495148085</v>
      </c>
      <c r="IV296" s="18">
        <f>IF(ISNUMBER(IT296),IV295+IT296*0.5,IF(ISNUMBER(IT497),0,""))</f>
        <v>1073.2314021252946</v>
      </c>
      <c r="IW296" s="18">
        <f>IF(ISNUMBER(IU296), IU296*COS(RADIANS(-$C296+Графики!$B$3))+IV296*SIN(RADIANS(-$C296+Графики!$B$3)),"")</f>
        <v>934.25981495148085</v>
      </c>
      <c r="IX296" s="19">
        <f>IF(ISNUMBER(IU296), IU296*COS(RADIANS(-$C296+Графики!$B$5))+IV296*SIN(RADIANS(-$C296+Графики!$B$5)),"")</f>
        <v>1073.2314021252946</v>
      </c>
    </row>
    <row r="297" spans="1:258" s="88" customFormat="1" x14ac:dyDescent="0.25">
      <c r="A297" s="44">
        <v>297</v>
      </c>
      <c r="B297" s="50">
        <v>0</v>
      </c>
      <c r="C297" s="11">
        <f>IF(Графики!$A$7="Расчитывать с учетом закручивания скважины",B297,0)</f>
        <v>0</v>
      </c>
      <c r="D297" s="47">
        <v>147</v>
      </c>
      <c r="E297" s="34">
        <f>IF(ISNUMBER(INDEX($I$1:$IX$303,$A297,E$1) ),INDEX($I$1:$IX$303,$A297,E$1),0)</f>
        <v>14.443306730632077</v>
      </c>
      <c r="F297" s="35">
        <f>IF(ISNUMBER(INDEX($I$1:$IX$303,$A297,F$1) ),INDEX($I$1:$IX$303,$A297,F$1),0)</f>
        <v>19.300839281179485</v>
      </c>
      <c r="G297" s="35">
        <f>IF(ISNUMBER(INDEX($I$1:$IX$303,$A297,G$1) ),INDEX($I$1:$IX$303,$A297,G$1)-$G$305,0)</f>
        <v>-34.727179475029175</v>
      </c>
      <c r="H297" s="36">
        <f>IF(ISNUMBER(INDEX($I$1:$IX$303,$A297,H$1) ),INDEX($I$1:$IX$303,$A297,H$1)-$H$305,0)</f>
        <v>-64.687198803688034</v>
      </c>
      <c r="I297" s="29">
        <v>-0.77927340898451147</v>
      </c>
      <c r="J297" s="25">
        <v>0.87586517633774508</v>
      </c>
      <c r="K297" s="25">
        <v>-1.0205573833625932</v>
      </c>
      <c r="L297" s="25">
        <v>1.1912932221934871</v>
      </c>
      <c r="M297" s="18">
        <f t="shared" si="539"/>
        <v>14.443306730632077</v>
      </c>
      <c r="N297" s="18">
        <f t="shared" si="540"/>
        <v>19.300839281179485</v>
      </c>
      <c r="O297" s="18">
        <f>IF(ISNUMBER(M297),O296+M297*0.5,IF(ISNUMBER(M498),0,""))</f>
        <v>943.18897641438548</v>
      </c>
      <c r="P297" s="18">
        <f>IF(ISNUMBER(N297),P296+N297*0.5,IF(ISNUMBER(N498),0,""))</f>
        <v>1090.7424646803495</v>
      </c>
      <c r="Q297" s="18">
        <f>IF(ISNUMBER(O297), O297*COS(RADIANS(-$C297+Графики!$B$3))+P297*SIN(RADIANS(-$C297+Графики!$B$3)),"")</f>
        <v>943.18897641438548</v>
      </c>
      <c r="R297" s="19">
        <f>IF(ISNUMBER(O297), O297*COS(RADIANS(-$C297+Графики!$B$5))+P297*SIN(RADIANS(-$C297+Графики!$B$5)),"")</f>
        <v>1090.7424646803495</v>
      </c>
      <c r="S297" s="29">
        <v>-0.92162281311557914</v>
      </c>
      <c r="T297" s="25">
        <v>0.8045588292501864</v>
      </c>
      <c r="U297" s="25">
        <v>-1.038430446532699</v>
      </c>
      <c r="V297" s="25">
        <v>1.0112645343289457</v>
      </c>
      <c r="W297" s="18">
        <f t="shared" si="541"/>
        <v>15.063206874433067</v>
      </c>
      <c r="X297" s="18">
        <f t="shared" si="542"/>
        <v>17.886009251309204</v>
      </c>
      <c r="Y297" s="18">
        <f>IF(ISNUMBER(W297),Y296+W297*0.5,IF(ISNUMBER(W498),0,""))</f>
        <v>946.47634781848126</v>
      </c>
      <c r="Z297" s="18">
        <f>IF(ISNUMBER(X297),Z296+X297*0.5,IF(ISNUMBER(X498),0,""))</f>
        <v>1091.10923825179</v>
      </c>
      <c r="AA297" s="18">
        <f>IF(ISNUMBER(Y297), Y297*COS(RADIANS(-$C297+Графики!$B$3))+Z297*SIN(RADIANS(-$C297+Графики!$B$3)),"")</f>
        <v>946.47634781848126</v>
      </c>
      <c r="AB297" s="18">
        <f>IF(ISNUMBER(Y297), Y297*COS(RADIANS(-$C297+Графики!$B$5))+Z297*SIN(RADIANS(-$C297+Графики!$B$5)),"")</f>
        <v>1091.10923825179</v>
      </c>
      <c r="AC297" s="24">
        <v>-0.74538533623198522</v>
      </c>
      <c r="AD297" s="25">
        <v>0.85659184296119162</v>
      </c>
      <c r="AE297" s="25">
        <v>-1.1006987240906487</v>
      </c>
      <c r="AF297" s="25">
        <v>1.0904579679796618</v>
      </c>
      <c r="AG297" s="18">
        <f t="shared" si="543"/>
        <v>13.979432798612816</v>
      </c>
      <c r="AH297" s="18">
        <f t="shared" si="544"/>
        <v>19.120284144471441</v>
      </c>
      <c r="AI297" s="18">
        <f>IF(ISNUMBER(AG297),AI296+AG297*0.5,IF(ISNUMBER(AG498),0,""))</f>
        <v>941.55078023258375</v>
      </c>
      <c r="AJ297" s="18">
        <f>IF(ISNUMBER(AH297),AJ296+AH297*0.5,IF(ISNUMBER(AH498),0,""))</f>
        <v>1087.4228374021948</v>
      </c>
      <c r="AK297" s="18">
        <f>IF(ISNUMBER(AI297), AI297*COS(RADIANS(-$C297+Графики!$B$3))+AJ297*SIN(RADIANS(-$C297+Графики!$B$3)),"")</f>
        <v>941.55078023258375</v>
      </c>
      <c r="AL297" s="19">
        <f>IF(ISNUMBER(AI297), AI297*COS(RADIANS(-$C297+Графики!$B$5))+AJ297*SIN(RADIANS(-$C297+Графики!$B$5)),"")</f>
        <v>1087.4228374021948</v>
      </c>
      <c r="AM297" s="24">
        <v>-0.78483611700729983</v>
      </c>
      <c r="AN297" s="25">
        <v>0.7748696686843134</v>
      </c>
      <c r="AO297" s="25">
        <v>-1.1307111481577161</v>
      </c>
      <c r="AP297" s="25">
        <v>1.1693207720585175</v>
      </c>
      <c r="AQ297" s="18">
        <f t="shared" si="545"/>
        <v>13.610580404423752</v>
      </c>
      <c r="AR297" s="18">
        <f t="shared" si="546"/>
        <v>20.070217283916612</v>
      </c>
      <c r="AS297" s="18">
        <f>IF(ISNUMBER(AQ297),AS296+AQ297*0.5,IF(ISNUMBER(AQ498),0,""))</f>
        <v>936.91015943917046</v>
      </c>
      <c r="AT297" s="18">
        <f>IF(ISNUMBER(AR297),AT296+AR297*0.5,IF(ISNUMBER(AR498),0,""))</f>
        <v>1078.0278868208522</v>
      </c>
      <c r="AU297" s="18">
        <f>IF(ISNUMBER(AS297), AS297*COS(RADIANS(-$C297+Графики!$B$3))+AT297*SIN(RADIANS(-$C297+Графики!$B$3)),"")</f>
        <v>936.91015943917046</v>
      </c>
      <c r="AV297" s="19">
        <f>IF(ISNUMBER(AS297), AS297*COS(RADIANS(-$C297+Графики!$B$5))+AT297*SIN(RADIANS(-$C297+Графики!$B$5)),"")</f>
        <v>1078.0278868208522</v>
      </c>
      <c r="AW297" s="24">
        <v>-0.90534523656802535</v>
      </c>
      <c r="AX297" s="25">
        <v>0.74348634742647213</v>
      </c>
      <c r="AY297" s="25">
        <v>-1.2104638770910359</v>
      </c>
      <c r="AZ297" s="25">
        <v>1.1791219691682797</v>
      </c>
      <c r="BA297" s="18">
        <f t="shared" si="547"/>
        <v>14.388273480349506</v>
      </c>
      <c r="BB297" s="18">
        <f t="shared" si="548"/>
        <v>20.851559092830602</v>
      </c>
      <c r="BC297" s="18">
        <f>IF(ISNUMBER(BA297),BC296+BA297*0.5,IF(ISNUMBER(BA498),0,""))</f>
        <v>935.94821447744516</v>
      </c>
      <c r="BD297" s="18">
        <f>IF(ISNUMBER(BB297),BD296+BB297*0.5,IF(ISNUMBER(BB498),0,""))</f>
        <v>1082.6798704427254</v>
      </c>
      <c r="BE297" s="18">
        <f>IF(ISNUMBER(BC297), BC297*COS(RADIANS(-$C297+Графики!$B$3))+BD297*SIN(RADIANS(-$C297+Графики!$B$3)),"")</f>
        <v>935.94821447744516</v>
      </c>
      <c r="BF297" s="19">
        <f>IF(ISNUMBER(BC297), BC297*COS(RADIANS(-$C297+Графики!$B$5))+BD297*SIN(RADIANS(-$C297+Графики!$B$5)),"")</f>
        <v>1082.6798704427254</v>
      </c>
      <c r="BG297" s="24">
        <v>-0.80673492696040361</v>
      </c>
      <c r="BH297" s="25">
        <v>0.74435092048800866</v>
      </c>
      <c r="BI297" s="25">
        <v>-1.1755473842830257</v>
      </c>
      <c r="BJ297" s="25">
        <v>1.1744617641755313</v>
      </c>
      <c r="BK297" s="18">
        <f t="shared" si="549"/>
        <v>13.535364181943706</v>
      </c>
      <c r="BL297" s="18">
        <f t="shared" si="550"/>
        <v>20.506261104091024</v>
      </c>
      <c r="BM297" s="18">
        <f>IF(ISNUMBER(BK297),BM296+BK297*0.5,IF(ISNUMBER(BK498),0,""))</f>
        <v>944.81851486107155</v>
      </c>
      <c r="BN297" s="18">
        <f>IF(ISNUMBER(BL297),BN296+BL297*0.5,IF(ISNUMBER(BL498),0,""))</f>
        <v>1069.6362460850669</v>
      </c>
      <c r="BO297" s="18">
        <f>IF(ISNUMBER(BM297), BM297*COS(RADIANS(-$C297+Графики!$B$3))+BN297*SIN(RADIANS(-$C297+Графики!$B$3)),"")</f>
        <v>944.81851486107155</v>
      </c>
      <c r="BP297" s="19">
        <f>IF(ISNUMBER(BM297), BM297*COS(RADIANS(-$C297+Графики!$B$5))+BN297*SIN(RADIANS(-$C297+Графики!$B$5)),"")</f>
        <v>1069.6362460850669</v>
      </c>
      <c r="BQ297" s="24">
        <v>-0.9073357411012648</v>
      </c>
      <c r="BR297" s="25">
        <v>0.78028646050825634</v>
      </c>
      <c r="BS297" s="25">
        <v>-1.1635582914592419</v>
      </c>
      <c r="BT297" s="25">
        <v>1.0525496439722655</v>
      </c>
      <c r="BU297" s="18">
        <f t="shared" si="551"/>
        <v>14.726749606039311</v>
      </c>
      <c r="BV297" s="18">
        <f t="shared" si="552"/>
        <v>19.337984559025369</v>
      </c>
      <c r="BW297" s="18">
        <f>IF(ISNUMBER(BU297),BW296+BU297*0.5,IF(ISNUMBER(BU498),0,""))</f>
        <v>950.22021524503987</v>
      </c>
      <c r="BX297" s="18">
        <f>IF(ISNUMBER(BV297),BX296+BV297*0.5,IF(ISNUMBER(BV498),0,""))</f>
        <v>1086.0568090576596</v>
      </c>
      <c r="BY297" s="18">
        <f>IF(ISNUMBER(BW297), BW297*COS(RADIANS(-$C297+Графики!$B$3))+BX297*SIN(RADIANS(-$C297+Графики!$B$3)),"")</f>
        <v>950.22021524503987</v>
      </c>
      <c r="BZ297" s="19">
        <f>IF(ISNUMBER(BW297), BW297*COS(RADIANS(-$C297+Графики!$B$5))+BX297*SIN(RADIANS(-$C297+Графики!$B$5)),"")</f>
        <v>1086.0568090576596</v>
      </c>
      <c r="CA297" s="29">
        <v>-0.79101646792251512</v>
      </c>
      <c r="CB297" s="25">
        <v>0.8789075242478408</v>
      </c>
      <c r="CC297" s="25">
        <v>-1.1174044858118419</v>
      </c>
      <c r="CD297" s="25">
        <v>1.1635025029371913</v>
      </c>
      <c r="CE297" s="18">
        <f t="shared" si="553"/>
        <v>14.572320166614039</v>
      </c>
      <c r="CF297" s="18">
        <f t="shared" si="554"/>
        <v>19.903354110988317</v>
      </c>
      <c r="CG297" s="18">
        <f>IF(ISNUMBER(CE297),CG296+CE297*0.5,IF(ISNUMBER(CE498),0,""))</f>
        <v>957.20119278232198</v>
      </c>
      <c r="CH297" s="18">
        <f>IF(ISNUMBER(CF297),CH296+CF297*0.5,IF(ISNUMBER(CF498),0,""))</f>
        <v>1090.2416369579425</v>
      </c>
      <c r="CI297" s="18">
        <f>IF(ISNUMBER(CG297), CG297*COS(RADIANS(-$C297+Графики!$B$3))+CH297*SIN(RADIANS(-$C297+Графики!$B$3)),"")</f>
        <v>957.20119278232198</v>
      </c>
      <c r="CJ297" s="19">
        <f>IF(ISNUMBER(CG297), CG297*COS(RADIANS(-$C297+Графики!$B$5))+CH297*SIN(RADIANS(-$C297+Графики!$B$5)),"")</f>
        <v>1090.2416369579425</v>
      </c>
      <c r="CK297" s="24">
        <v>-0.77226480259394092</v>
      </c>
      <c r="CL297" s="25">
        <v>0.87001781848761695</v>
      </c>
      <c r="CM297" s="25">
        <v>-1.2158655870514401</v>
      </c>
      <c r="CN297" s="25">
        <v>1.1659650640553099</v>
      </c>
      <c r="CO297" s="18">
        <f t="shared" si="555"/>
        <v>14.33112889019403</v>
      </c>
      <c r="CP297" s="18">
        <f t="shared" si="556"/>
        <v>20.783896914480266</v>
      </c>
      <c r="CQ297" s="18">
        <f>IF(ISNUMBER(CO297),CQ296+CO297*0.5,IF(ISNUMBER(CO498),0,""))</f>
        <v>947.74932640897953</v>
      </c>
      <c r="CR297" s="18">
        <f>IF(ISNUMBER(CP297),CR296+CP297*0.5,IF(ISNUMBER(CP498),0,""))</f>
        <v>1088.4174019182719</v>
      </c>
      <c r="CS297" s="18">
        <f>IF(ISNUMBER(CQ297), CQ297*COS(RADIANS(-$C297+Графики!$B$3))+CR297*SIN(RADIANS(-$C297+Графики!$B$3)),"")</f>
        <v>947.74932640897953</v>
      </c>
      <c r="CT297" s="19">
        <f>IF(ISNUMBER(CQ297), CQ297*COS(RADIANS(-$C297+Графики!$B$5))+CR297*SIN(RADIANS(-$C297+Графики!$B$5)),"")</f>
        <v>1088.4174019182719</v>
      </c>
      <c r="CU297" s="24">
        <v>-0.77802409337077816</v>
      </c>
      <c r="CV297" s="25">
        <v>0.74409961323213392</v>
      </c>
      <c r="CW297" s="25">
        <v>-1.0524132683439349</v>
      </c>
      <c r="CX297" s="25">
        <v>1.0405837731895329</v>
      </c>
      <c r="CY297" s="18">
        <f t="shared" si="557"/>
        <v>13.282644547262658</v>
      </c>
      <c r="CZ297" s="18">
        <f t="shared" si="558"/>
        <v>18.26382928232961</v>
      </c>
      <c r="DA297" s="18">
        <f>IF(ISNUMBER(CY297),DA296+CY297*0.5,IF(ISNUMBER(CY498),0,""))</f>
        <v>945.49470606095826</v>
      </c>
      <c r="DB297" s="18">
        <f>IF(ISNUMBER(CZ297),DB296+CZ297*0.5,IF(ISNUMBER(CZ498),0,""))</f>
        <v>1086.5514995050776</v>
      </c>
      <c r="DC297" s="18">
        <f>IF(ISNUMBER(DA297), DA297*COS(RADIANS(-$C297+Графики!$B$3))+DB297*SIN(RADIANS(-$C297+Графики!$B$3)),"")</f>
        <v>945.49470606095826</v>
      </c>
      <c r="DD297" s="19">
        <f>IF(ISNUMBER(DA297), DA297*COS(RADIANS(-$C297+Графики!$B$5))+DB297*SIN(RADIANS(-$C297+Графики!$B$5)),"")</f>
        <v>1086.5514995050776</v>
      </c>
      <c r="DE297" s="24">
        <v>-0.90569637931382341</v>
      </c>
      <c r="DF297" s="25">
        <v>0.81318739209528179</v>
      </c>
      <c r="DG297" s="25">
        <v>-1.1452461716337901</v>
      </c>
      <c r="DH297" s="25">
        <v>1.1422534700192137</v>
      </c>
      <c r="DI297" s="18">
        <f t="shared" si="559"/>
        <v>14.999528131225</v>
      </c>
      <c r="DJ297" s="18">
        <f t="shared" si="560"/>
        <v>19.960874431281951</v>
      </c>
      <c r="DK297" s="18">
        <f>IF(ISNUMBER(DI297),DK296+DI297*0.5,IF(ISNUMBER(DI498),0,""))</f>
        <v>939.36293854683163</v>
      </c>
      <c r="DL297" s="18">
        <f>IF(ISNUMBER(DJ297),DL296+DJ297*0.5,IF(ISNUMBER(DJ498),0,""))</f>
        <v>1088.7259565840393</v>
      </c>
      <c r="DM297" s="18">
        <f>IF(ISNUMBER(DK297), DK297*COS(RADIANS(-$C297+Графики!$B$3))+DL297*SIN(RADIANS(-$C297+Графики!$B$3)),"")</f>
        <v>939.36293854683163</v>
      </c>
      <c r="DN297" s="19">
        <f>IF(ISNUMBER(DK297), DK297*COS(RADIANS(-$C297+Графики!$B$5))+DL297*SIN(RADIANS(-$C297+Графики!$B$5)),"")</f>
        <v>1088.7259565840393</v>
      </c>
      <c r="DO297" s="24">
        <v>-0.77550112594690512</v>
      </c>
      <c r="DP297" s="25">
        <v>0.85792790731587276</v>
      </c>
      <c r="DQ297" s="25">
        <v>-1.1895790785839317</v>
      </c>
      <c r="DR297" s="25">
        <v>1.0192930362368018</v>
      </c>
      <c r="DS297" s="18">
        <f t="shared" si="561"/>
        <v>14.253874652974362</v>
      </c>
      <c r="DT297" s="18">
        <f t="shared" si="562"/>
        <v>19.274851881422464</v>
      </c>
      <c r="DU297" s="18">
        <f>IF(ISNUMBER(DS297),DU296+DS297*0.5,IF(ISNUMBER(DS498),0,""))</f>
        <v>955.40784164152649</v>
      </c>
      <c r="DV297" s="18">
        <f>IF(ISNUMBER(DT297),DV296+DT297*0.5,IF(ISNUMBER(DT498),0,""))</f>
        <v>1084.4511921648555</v>
      </c>
      <c r="DW297" s="18">
        <f>IF(ISNUMBER(DU297), DU297*COS(RADIANS(-$C297+Графики!$B$3))+DV297*SIN(RADIANS(-$C297+Графики!$B$3)),"")</f>
        <v>955.40784164152649</v>
      </c>
      <c r="DX297" s="19">
        <f>IF(ISNUMBER(DU297), DU297*COS(RADIANS(-$C297+Графики!$B$5))+DV297*SIN(RADIANS(-$C297+Графики!$B$5)),"")</f>
        <v>1084.4511921648555</v>
      </c>
      <c r="DY297" s="24">
        <v>-0.74983856263541937</v>
      </c>
      <c r="DZ297" s="25">
        <v>0.7574993048002312</v>
      </c>
      <c r="EA297" s="25">
        <v>-1.0386307261446306</v>
      </c>
      <c r="EB297" s="25">
        <v>1.0983125384180892</v>
      </c>
      <c r="EC297" s="18">
        <f t="shared" si="563"/>
        <v>13.153625031845849</v>
      </c>
      <c r="ED297" s="18">
        <f t="shared" si="564"/>
        <v>18.647267105276001</v>
      </c>
      <c r="EE297" s="18">
        <f>IF(ISNUMBER(EC297),EE296+EC297*0.5,IF(ISNUMBER(EC498),0,""))</f>
        <v>941.4602270986303</v>
      </c>
      <c r="EF297" s="18">
        <f>IF(ISNUMBER(ED297),EF296+ED297*0.5,IF(ISNUMBER(ED498),0,""))</f>
        <v>1081.3169137184652</v>
      </c>
      <c r="EG297" s="18">
        <f>IF(ISNUMBER(EE297), EE297*COS(RADIANS(-$C297+Графики!$B$3))+EF297*SIN(RADIANS(-$C297+Графики!$B$3)),"")</f>
        <v>941.4602270986303</v>
      </c>
      <c r="EH297" s="19">
        <f>IF(ISNUMBER(EE297), EE297*COS(RADIANS(-$C297+Графики!$B$5))+EF297*SIN(RADIANS(-$C297+Графики!$B$5)),"")</f>
        <v>1081.3169137184652</v>
      </c>
      <c r="EI297" s="24">
        <v>-0.89771562630502377</v>
      </c>
      <c r="EJ297" s="25">
        <v>0.83757604096465943</v>
      </c>
      <c r="EK297" s="25">
        <v>-1.0291567314557681</v>
      </c>
      <c r="EL297" s="25">
        <v>0.99914073304605766</v>
      </c>
      <c r="EM297" s="18">
        <f t="shared" si="565"/>
        <v>15.142697771713099</v>
      </c>
      <c r="EN297" s="18">
        <f t="shared" si="566"/>
        <v>17.699310254951872</v>
      </c>
      <c r="EO297" s="18">
        <f>IF(ISNUMBER(EM297),EO296+EM297*0.5,IF(ISNUMBER(EM498),0,""))</f>
        <v>948.54311457057224</v>
      </c>
      <c r="EP297" s="18">
        <f>IF(ISNUMBER(EN297),EP296+EN297*0.5,IF(ISNUMBER(EN498),0,""))</f>
        <v>1083.9152488258635</v>
      </c>
      <c r="EQ297" s="18">
        <f>IF(ISNUMBER(EO297), EO297*COS(RADIANS(-$C297+Графики!$B$3))+EP297*SIN(RADIANS(-$C297+Графики!$B$3)),"")</f>
        <v>948.54311457057224</v>
      </c>
      <c r="ER297" s="19">
        <f>IF(ISNUMBER(EO297), EO297*COS(RADIANS(-$C297+Графики!$B$5))+EP297*SIN(RADIANS(-$C297+Графики!$B$5)),"")</f>
        <v>1083.9152488258635</v>
      </c>
      <c r="ES297" s="24">
        <v>-0.78203697874576317</v>
      </c>
      <c r="ET297" s="25">
        <v>0.797502431209831</v>
      </c>
      <c r="EU297" s="25">
        <v>-1.1738071519662392</v>
      </c>
      <c r="EV297" s="25">
        <v>1.1189373417302628</v>
      </c>
      <c r="EW297" s="18">
        <f t="shared" si="567"/>
        <v>13.783645190507819</v>
      </c>
      <c r="EX297" s="18">
        <f t="shared" si="568"/>
        <v>20.006635259705913</v>
      </c>
      <c r="EY297" s="18">
        <f>IF(ISNUMBER(EW297),EY296+EW297*0.5,IF(ISNUMBER(EW498),0,""))</f>
        <v>932.98986584593888</v>
      </c>
      <c r="EZ297" s="18">
        <f>IF(ISNUMBER(EX297),EZ296+EX297*0.5,IF(ISNUMBER(EX498),0,""))</f>
        <v>1086.2873501675945</v>
      </c>
      <c r="FA297" s="18">
        <f>IF(ISNUMBER(EY297), EY297*COS(RADIANS(-$C297+Графики!$B$3))+EZ297*SIN(RADIANS(-$C297+Графики!$B$3)),"")</f>
        <v>932.98986584593888</v>
      </c>
      <c r="FB297" s="19">
        <f>IF(ISNUMBER(EY297), EY297*COS(RADIANS(-$C297+Графики!$B$5))+EZ297*SIN(RADIANS(-$C297+Графики!$B$5)),"")</f>
        <v>1086.2873501675945</v>
      </c>
      <c r="FC297" s="24">
        <v>-0.93397470596881627</v>
      </c>
      <c r="FD297" s="25">
        <v>0.79343646016383329</v>
      </c>
      <c r="FE297" s="25">
        <v>-1.1475323235965176</v>
      </c>
      <c r="FF297" s="25">
        <v>1.0446061596196745</v>
      </c>
      <c r="FG297" s="18">
        <f t="shared" si="569"/>
        <v>15.073935275202198</v>
      </c>
      <c r="FH297" s="18">
        <f t="shared" si="570"/>
        <v>19.12885032153719</v>
      </c>
      <c r="FI297" s="18">
        <f>IF(ISNUMBER(FG297),FI296+FG297*0.5,IF(ISNUMBER(FG498),0,""))</f>
        <v>941.52779296250912</v>
      </c>
      <c r="FJ297" s="18">
        <f>IF(ISNUMBER(FH297),FJ296+FH297*0.5,IF(ISNUMBER(FH498),0,""))</f>
        <v>1086.9985853545506</v>
      </c>
      <c r="FK297" s="18">
        <f>IF(ISNUMBER(FI297), FI297*COS(RADIANS(-$C297+Графики!$B$3))+FJ297*SIN(RADIANS(-$C297+Графики!$B$3)),"")</f>
        <v>941.52779296250912</v>
      </c>
      <c r="FL297" s="19">
        <f>IF(ISNUMBER(FI297), FI297*COS(RADIANS(-$C297+Графики!$B$5))+FJ297*SIN(RADIANS(-$C297+Графики!$B$5)),"")</f>
        <v>1086.9985853545506</v>
      </c>
      <c r="FM297" s="24">
        <v>-0.91866552112734046</v>
      </c>
      <c r="FN297" s="25">
        <v>0.79356099255733192</v>
      </c>
      <c r="FO297" s="25">
        <v>-1.2134175582510154</v>
      </c>
      <c r="FP297" s="25">
        <v>1.0633007881334227</v>
      </c>
      <c r="FQ297" s="18">
        <f t="shared" si="571"/>
        <v>14.941439108426627</v>
      </c>
      <c r="FR297" s="18">
        <f t="shared" si="572"/>
        <v>19.866808538268959</v>
      </c>
      <c r="FS297" s="18">
        <f>IF(ISNUMBER(FQ297),FS296+FQ297*0.5,IF(ISNUMBER(FQ498),0,""))</f>
        <v>952.99270050585028</v>
      </c>
      <c r="FT297" s="18">
        <f>IF(ISNUMBER(FR297),FT296+FR297*0.5,IF(ISNUMBER(FR498),0,""))</f>
        <v>1081.3715578989707</v>
      </c>
      <c r="FU297" s="18">
        <f>IF(ISNUMBER(FS297), FS297*COS(RADIANS(-$C297+Графики!$B$3))+FT297*SIN(RADIANS(-$C297+Графики!$B$3)),"")</f>
        <v>952.99270050585028</v>
      </c>
      <c r="FV297" s="19">
        <f>IF(ISNUMBER(FS297), FS297*COS(RADIANS(-$C297+Графики!$B$5))+FT297*SIN(RADIANS(-$C297+Графики!$B$5)),"")</f>
        <v>1081.3715578989707</v>
      </c>
      <c r="FW297" s="24">
        <v>-0.83136182274967585</v>
      </c>
      <c r="FX297" s="25">
        <v>0.88134714903535194</v>
      </c>
      <c r="FY297" s="25">
        <v>-1.0556756742612781</v>
      </c>
      <c r="FZ297" s="25">
        <v>1.0786045469480541</v>
      </c>
      <c r="GA297" s="18">
        <f t="shared" si="573"/>
        <v>14.945648879483993</v>
      </c>
      <c r="GB297" s="18">
        <f t="shared" si="574"/>
        <v>18.62403170368918</v>
      </c>
      <c r="GC297" s="18">
        <f>IF(ISNUMBER(GA297),GC296+GA297*0.5,IF(ISNUMBER(GA498),0,""))</f>
        <v>952.79130828152859</v>
      </c>
      <c r="GD297" s="18">
        <f>IF(ISNUMBER(GB297),GD296+GB297*0.5,IF(ISNUMBER(GB498),0,""))</f>
        <v>1068.2870254022532</v>
      </c>
      <c r="GE297" s="18">
        <f>IF(ISNUMBER(GC297), GC297*COS(RADIANS(-$C297+Графики!$B$3))+GD297*SIN(RADIANS(-$C297+Графики!$B$3)),"")</f>
        <v>952.79130828152859</v>
      </c>
      <c r="GF297" s="19">
        <f>IF(ISNUMBER(GC297), GC297*COS(RADIANS(-$C297+Графики!$B$5))+GD297*SIN(RADIANS(-$C297+Графики!$B$5)),"")</f>
        <v>1068.2870254022532</v>
      </c>
      <c r="GG297" s="24">
        <v>-0.84403250554733822</v>
      </c>
      <c r="GH297" s="25">
        <v>0.73451146242083865</v>
      </c>
      <c r="GI297" s="25">
        <v>-1.1705398466188759</v>
      </c>
      <c r="GJ297" s="25">
        <v>1.0462512204854855</v>
      </c>
      <c r="GK297" s="18">
        <f t="shared" si="575"/>
        <v>13.774959145134881</v>
      </c>
      <c r="GL297" s="18">
        <f t="shared" si="576"/>
        <v>19.343944892370843</v>
      </c>
      <c r="GM297" s="18">
        <f>IF(ISNUMBER(GK297),GM296+GK297*0.5,IF(ISNUMBER(GK498),0,""))</f>
        <v>953.98220132628308</v>
      </c>
      <c r="GN297" s="18">
        <f>IF(ISNUMBER(GL297),GN296+GL297*0.5,IF(ISNUMBER(GL498),0,""))</f>
        <v>1084.0621885940559</v>
      </c>
      <c r="GO297" s="18">
        <f>IF(ISNUMBER(GM297), GM297*COS(RADIANS(-$C297+Графики!$B$3))+GN297*SIN(RADIANS(-$C297+Графики!$B$3)),"")</f>
        <v>953.98220132628308</v>
      </c>
      <c r="GP297" s="19">
        <f>IF(ISNUMBER(GM297), GM297*COS(RADIANS(-$C297+Графики!$B$5))+GN297*SIN(RADIANS(-$C297+Графики!$B$5)),"")</f>
        <v>1084.0621885940559</v>
      </c>
      <c r="GQ297" s="24">
        <v>-0.84208964211250004</v>
      </c>
      <c r="GR297" s="25">
        <v>0.86432057346343305</v>
      </c>
      <c r="GS297" s="25">
        <v>-1.1930832371839977</v>
      </c>
      <c r="GT297" s="25">
        <v>1.0240689271235999</v>
      </c>
      <c r="GU297" s="18">
        <f t="shared" si="577"/>
        <v>14.890687979019622</v>
      </c>
      <c r="GV297" s="18">
        <f t="shared" si="578"/>
        <v>19.347095470212874</v>
      </c>
      <c r="GW297" s="18">
        <f>IF(ISNUMBER(GU297),GW296+GU297*0.5,IF(ISNUMBER(GU498),0,""))</f>
        <v>945.50225251069037</v>
      </c>
      <c r="GX297" s="18">
        <f>IF(ISNUMBER(GV297),GX296+GV297*0.5,IF(ISNUMBER(GV498),0,""))</f>
        <v>1086.5266893455064</v>
      </c>
      <c r="GY297" s="18">
        <f>IF(ISNUMBER(GW297), GW297*COS(RADIANS(-$C297+Графики!$B$3))+GX297*SIN(RADIANS(-$C297+Графики!$B$3)),"")</f>
        <v>945.50225251069037</v>
      </c>
      <c r="GZ297" s="19">
        <f>IF(ISNUMBER(GW297), GW297*COS(RADIANS(-$C297+Графики!$B$5))+GX297*SIN(RADIANS(-$C297+Графики!$B$5)),"")</f>
        <v>1086.5266893455064</v>
      </c>
      <c r="HA297" s="24">
        <v>-0.7925884691260493</v>
      </c>
      <c r="HB297" s="25">
        <v>0.81760808062759582</v>
      </c>
      <c r="HC297" s="25">
        <v>-1.2113935223145231</v>
      </c>
      <c r="HD297" s="25">
        <v>1.02281821840959</v>
      </c>
      <c r="HE297" s="18">
        <f t="shared" si="579"/>
        <v>14.051153292947983</v>
      </c>
      <c r="HF297" s="18">
        <f t="shared" si="580"/>
        <v>19.495940279077846</v>
      </c>
      <c r="HG297" s="18">
        <f>IF(ISNUMBER(HE297),HG296+HE297*0.5,IF(ISNUMBER(HE498),0,""))</f>
        <v>948.54602606045933</v>
      </c>
      <c r="HH297" s="18">
        <f>IF(ISNUMBER(HF297),HH296+HF297*0.5,IF(ISNUMBER(HF498),0,""))</f>
        <v>1077.7819791910235</v>
      </c>
      <c r="HI297" s="18">
        <f>IF(ISNUMBER(HG297), HG297*COS(RADIANS(-$C297+Графики!$B$3))+HH297*SIN(RADIANS(-$C297+Графики!$B$3)),"")</f>
        <v>948.54602606045933</v>
      </c>
      <c r="HJ297" s="19">
        <f>IF(ISNUMBER(HG297), HG297*COS(RADIANS(-$C297+Графики!$B$5))+HH297*SIN(RADIANS(-$C297+Графики!$B$5)),"")</f>
        <v>1077.7819791910235</v>
      </c>
      <c r="HK297" s="24">
        <v>-0.7736221837488727</v>
      </c>
      <c r="HL297" s="25">
        <v>0.78463107905581786</v>
      </c>
      <c r="HM297" s="25">
        <v>-1.1277042325479283</v>
      </c>
      <c r="HN297" s="25">
        <v>1.1724551131287257</v>
      </c>
      <c r="HO297" s="18">
        <f t="shared" si="581"/>
        <v>13.597905924035445</v>
      </c>
      <c r="HP297" s="18">
        <f t="shared" si="582"/>
        <v>20.071329056835499</v>
      </c>
      <c r="HQ297" s="18">
        <f>IF(ISNUMBER(HO297),HQ296+HO297*0.5,IF(ISNUMBER(HO498),0,""))</f>
        <v>947.69645953863755</v>
      </c>
      <c r="HR297" s="18">
        <f>IF(ISNUMBER(HP297),HR296+HP297*0.5,IF(ISNUMBER(HP498),0,""))</f>
        <v>1094.321587448331</v>
      </c>
      <c r="HS297" s="18">
        <f>IF(ISNUMBER(HQ297), HQ297*COS(RADIANS(-$C297+Графики!$B$3))+HR297*SIN(RADIANS(-$C297+Графики!$B$3)),"")</f>
        <v>947.69645953863755</v>
      </c>
      <c r="HT297" s="19">
        <f>IF(ISNUMBER(HQ297), HQ297*COS(RADIANS(-$C297+Графики!$B$5))+HR297*SIN(RADIANS(-$C297+Графики!$B$5)),"")</f>
        <v>1094.321587448331</v>
      </c>
      <c r="HU297" s="24">
        <v>-0.8210462819684502</v>
      </c>
      <c r="HV297" s="25">
        <v>0.72292345901255284</v>
      </c>
      <c r="HW297" s="25">
        <v>-1.0815664070964277</v>
      </c>
      <c r="HX297" s="25">
        <v>1.0837853627299487</v>
      </c>
      <c r="HY297" s="18">
        <f t="shared" si="583"/>
        <v>13.473270100781493</v>
      </c>
      <c r="HZ297" s="18">
        <f t="shared" si="584"/>
        <v>18.895134400297806</v>
      </c>
      <c r="IA297" s="18">
        <f>IF(ISNUMBER(HY297),IA296+HY297*0.5,IF(ISNUMBER(HY498),0,""))</f>
        <v>945.87026481292662</v>
      </c>
      <c r="IB297" s="18">
        <f>IF(ISNUMBER(HZ297),IB296+HZ297*0.5,IF(ISNUMBER(HZ498),0,""))</f>
        <v>1072.8990859155419</v>
      </c>
      <c r="IC297" s="18">
        <f>IF(ISNUMBER(IA297), IA297*COS(RADIANS(-$C297+Графики!$B$3))+IB297*SIN(RADIANS(-$C297+Графики!$B$3)),"")</f>
        <v>945.87026481292662</v>
      </c>
      <c r="ID297" s="19">
        <f>IF(ISNUMBER(IA297), IA297*COS(RADIANS(-$C297+Графики!$B$5))+IB297*SIN(RADIANS(-$C297+Графики!$B$5)),"")</f>
        <v>1072.8990859155419</v>
      </c>
      <c r="IE297" s="24">
        <v>-0.91033941546321162</v>
      </c>
      <c r="IF297" s="25">
        <v>0.74571317937869686</v>
      </c>
      <c r="IG297" s="25">
        <v>-1.0671865954159387</v>
      </c>
      <c r="IH297" s="25">
        <v>1.0279861404695694</v>
      </c>
      <c r="II297" s="18">
        <f t="shared" si="585"/>
        <v>14.451282135927478</v>
      </c>
      <c r="IJ297" s="18">
        <f t="shared" si="586"/>
        <v>18.282812627110694</v>
      </c>
      <c r="IK297" s="18">
        <f>IF(ISNUMBER(II297),IK296+II297*0.5,IF(ISNUMBER(II498),0,""))</f>
        <v>941.94163757690433</v>
      </c>
      <c r="IL297" s="18">
        <f>IF(ISNUMBER(IJ297),IL296+IJ297*0.5,IF(ISNUMBER(IJ498),0,""))</f>
        <v>1079.933360641269</v>
      </c>
      <c r="IM297" s="18">
        <f>IF(ISNUMBER(IK297), IK297*COS(RADIANS(-$C297+Графики!$B$3))+IL297*SIN(RADIANS(-$C297+Графики!$B$3)),"")</f>
        <v>941.94163757690433</v>
      </c>
      <c r="IN297" s="19">
        <f>IF(ISNUMBER(IK297), IK297*COS(RADIANS(-$C297+Графики!$B$5))+IL297*SIN(RADIANS(-$C297+Графики!$B$5)),"")</f>
        <v>1079.933360641269</v>
      </c>
      <c r="IO297" s="24">
        <v>-0.86846461754562043</v>
      </c>
      <c r="IP297" s="25">
        <v>0.77630190476522432</v>
      </c>
      <c r="IQ297" s="25">
        <v>-1.1471295942173885</v>
      </c>
      <c r="IR297" s="25">
        <v>1.152290577829044</v>
      </c>
      <c r="IS297" s="18">
        <f t="shared" si="587"/>
        <v>14.352802788148827</v>
      </c>
      <c r="IT297" s="18">
        <f t="shared" si="588"/>
        <v>20.064879849073154</v>
      </c>
      <c r="IU297" s="18">
        <f>IF(ISNUMBER(IS297),IU296+IS297*0.5,IF(ISNUMBER(IS498),0,""))</f>
        <v>941.43621634555529</v>
      </c>
      <c r="IV297" s="18">
        <f>IF(ISNUMBER(IT297),IV296+IT297*0.5,IF(ISNUMBER(IT498),0,""))</f>
        <v>1083.2638420498313</v>
      </c>
      <c r="IW297" s="18">
        <f>IF(ISNUMBER(IU297), IU297*COS(RADIANS(-$C297+Графики!$B$3))+IV297*SIN(RADIANS(-$C297+Графики!$B$3)),"")</f>
        <v>941.43621634555529</v>
      </c>
      <c r="IX297" s="19">
        <f>IF(ISNUMBER(IU297), IU297*COS(RADIANS(-$C297+Графики!$B$5))+IV297*SIN(RADIANS(-$C297+Графики!$B$5)),"")</f>
        <v>1083.2638420498313</v>
      </c>
    </row>
    <row r="298" spans="1:258" s="88" customFormat="1" x14ac:dyDescent="0.25">
      <c r="A298" s="44">
        <v>298</v>
      </c>
      <c r="B298" s="50">
        <v>0</v>
      </c>
      <c r="C298" s="11">
        <f>IF(Графики!$A$7="Расчитывать с учетом закручивания скважины",B298,0)</f>
        <v>0</v>
      </c>
      <c r="D298" s="47">
        <v>147.5</v>
      </c>
      <c r="E298" s="34">
        <f>IF(ISNUMBER(INDEX($I$1:$IX$303,$A298,E$1) ),INDEX($I$1:$IX$303,$A298,E$1),0)</f>
        <v>12.265827055096704</v>
      </c>
      <c r="F298" s="35">
        <f>IF(ISNUMBER(INDEX($I$1:$IX$303,$A298,F$1) ),INDEX($I$1:$IX$303,$A298,F$1),0)</f>
        <v>21.597449681383331</v>
      </c>
      <c r="G298" s="35">
        <f>IF(ISNUMBER(INDEX($I$1:$IX$303,$A298,G$1) ),INDEX($I$1:$IX$303,$A298,G$1)-$G$305,0)</f>
        <v>-28.594265947480835</v>
      </c>
      <c r="H298" s="36">
        <f>IF(ISNUMBER(INDEX($I$1:$IX$303,$A298,H$1) ),INDEX($I$1:$IX$303,$A298,H$1)-$H$305,0)</f>
        <v>-53.888473962996386</v>
      </c>
      <c r="I298" s="29">
        <v>-0.74416608912996651</v>
      </c>
      <c r="J298" s="25">
        <v>0.66142940278863971</v>
      </c>
      <c r="K298" s="25">
        <v>-1.2653465153249359</v>
      </c>
      <c r="L298" s="25">
        <v>1.2097313566998562</v>
      </c>
      <c r="M298" s="18">
        <f t="shared" si="539"/>
        <v>12.265827055096704</v>
      </c>
      <c r="N298" s="18">
        <f t="shared" si="540"/>
        <v>21.597449681383331</v>
      </c>
      <c r="O298" s="18">
        <f>IF(ISNUMBER(M298),O297+M298*0.5,IF(ISNUMBER(M499),0,""))</f>
        <v>949.32188994193382</v>
      </c>
      <c r="P298" s="18">
        <f>IF(ISNUMBER(N298),P297+N298*0.5,IF(ISNUMBER(N499),0,""))</f>
        <v>1101.5411895210411</v>
      </c>
      <c r="Q298" s="18">
        <f>IF(ISNUMBER(O298), O298*COS(RADIANS(-$C298+Графики!$B$3))+P298*SIN(RADIANS(-$C298+Графики!$B$3)),"")</f>
        <v>949.32188994193382</v>
      </c>
      <c r="R298" s="19">
        <f>IF(ISNUMBER(O298), O298*COS(RADIANS(-$C298+Графики!$B$5))+P298*SIN(RADIANS(-$C298+Графики!$B$5)),"")</f>
        <v>1101.5411895210411</v>
      </c>
      <c r="S298" s="29">
        <v>-0.67692656748746327</v>
      </c>
      <c r="T298" s="25">
        <v>0.69226256640042194</v>
      </c>
      <c r="U298" s="25">
        <v>-1.2866223626030293</v>
      </c>
      <c r="V298" s="25">
        <v>1.1834073475006643</v>
      </c>
      <c r="W298" s="18">
        <f t="shared" si="541"/>
        <v>11.948144933626667</v>
      </c>
      <c r="X298" s="18">
        <f t="shared" si="542"/>
        <v>21.553406412669567</v>
      </c>
      <c r="Y298" s="18">
        <f>IF(ISNUMBER(W298),Y297+W298*0.5,IF(ISNUMBER(W499),0,""))</f>
        <v>952.45042028529463</v>
      </c>
      <c r="Z298" s="18">
        <f>IF(ISNUMBER(X298),Z297+X298*0.5,IF(ISNUMBER(X499),0,""))</f>
        <v>1101.8859414581248</v>
      </c>
      <c r="AA298" s="18">
        <f>IF(ISNUMBER(Y298), Y298*COS(RADIANS(-$C298+Графики!$B$3))+Z298*SIN(RADIANS(-$C298+Графики!$B$3)),"")</f>
        <v>952.45042028529463</v>
      </c>
      <c r="AB298" s="18">
        <f>IF(ISNUMBER(Y298), Y298*COS(RADIANS(-$C298+Графики!$B$5))+Z298*SIN(RADIANS(-$C298+Графики!$B$5)),"")</f>
        <v>1101.8859414581248</v>
      </c>
      <c r="AC298" s="24">
        <v>-0.72124988057948691</v>
      </c>
      <c r="AD298" s="25">
        <v>0.74300383716910601</v>
      </c>
      <c r="AE298" s="25">
        <v>-1.1548857393197542</v>
      </c>
      <c r="AF298" s="25">
        <v>1.1405010530769615</v>
      </c>
      <c r="AG298" s="18">
        <f t="shared" si="543"/>
        <v>12.777676504311906</v>
      </c>
      <c r="AH298" s="18">
        <f t="shared" si="544"/>
        <v>20.029689045251587</v>
      </c>
      <c r="AI298" s="18">
        <f>IF(ISNUMBER(AG298),AI297+AG298*0.5,IF(ISNUMBER(AG499),0,""))</f>
        <v>947.93961848473975</v>
      </c>
      <c r="AJ298" s="18">
        <f>IF(ISNUMBER(AH298),AJ297+AH298*0.5,IF(ISNUMBER(AH499),0,""))</f>
        <v>1097.4376819248205</v>
      </c>
      <c r="AK298" s="18">
        <f>IF(ISNUMBER(AI298), AI298*COS(RADIANS(-$C298+Графики!$B$3))+AJ298*SIN(RADIANS(-$C298+Графики!$B$3)),"")</f>
        <v>947.93961848473975</v>
      </c>
      <c r="AL298" s="19">
        <f>IF(ISNUMBER(AI298), AI298*COS(RADIANS(-$C298+Графики!$B$5))+AJ298*SIN(RADIANS(-$C298+Графики!$B$5)),"")</f>
        <v>1097.4376819248205</v>
      </c>
      <c r="AM298" s="24">
        <v>-0.69112031251204287</v>
      </c>
      <c r="AN298" s="25">
        <v>0.70830916542743527</v>
      </c>
      <c r="AO298" s="25">
        <v>-1.0988669694939688</v>
      </c>
      <c r="AP298" s="25">
        <v>1.2744587087972288</v>
      </c>
      <c r="AQ298" s="18">
        <f t="shared" si="545"/>
        <v>12.21202246245546</v>
      </c>
      <c r="AR298" s="18">
        <f t="shared" si="546"/>
        <v>20.709693000219467</v>
      </c>
      <c r="AS298" s="18">
        <f>IF(ISNUMBER(AQ298),AS297+AQ298*0.5,IF(ISNUMBER(AQ499),0,""))</f>
        <v>943.0161706703982</v>
      </c>
      <c r="AT298" s="18">
        <f>IF(ISNUMBER(AR298),AT297+AR298*0.5,IF(ISNUMBER(AR499),0,""))</f>
        <v>1088.382733320962</v>
      </c>
      <c r="AU298" s="18">
        <f>IF(ISNUMBER(AS298), AS298*COS(RADIANS(-$C298+Графики!$B$3))+AT298*SIN(RADIANS(-$C298+Графики!$B$3)),"")</f>
        <v>943.0161706703982</v>
      </c>
      <c r="AV298" s="19">
        <f>IF(ISNUMBER(AS298), AS298*COS(RADIANS(-$C298+Графики!$B$5))+AT298*SIN(RADIANS(-$C298+Графики!$B$5)),"")</f>
        <v>1088.382733320962</v>
      </c>
      <c r="AW298" s="24">
        <v>-0.74564454611012465</v>
      </c>
      <c r="AX298" s="25">
        <v>0.58705504584091117</v>
      </c>
      <c r="AY298" s="25">
        <v>-1.1898129975936607</v>
      </c>
      <c r="AZ298" s="25">
        <v>1.1368388027505332</v>
      </c>
      <c r="BA298" s="18">
        <f t="shared" si="547"/>
        <v>11.6297357387218</v>
      </c>
      <c r="BB298" s="18">
        <f t="shared" si="548"/>
        <v>20.302472225675718</v>
      </c>
      <c r="BC298" s="18">
        <f>IF(ISNUMBER(BA298),BC297+BA298*0.5,IF(ISNUMBER(BA499),0,""))</f>
        <v>941.76308234680607</v>
      </c>
      <c r="BD298" s="18">
        <f>IF(ISNUMBER(BB298),BD297+BB298*0.5,IF(ISNUMBER(BB499),0,""))</f>
        <v>1092.8311065555631</v>
      </c>
      <c r="BE298" s="18">
        <f>IF(ISNUMBER(BC298), BC298*COS(RADIANS(-$C298+Графики!$B$3))+BD298*SIN(RADIANS(-$C298+Графики!$B$3)),"")</f>
        <v>941.76308234680607</v>
      </c>
      <c r="BF298" s="19">
        <f>IF(ISNUMBER(BC298), BC298*COS(RADIANS(-$C298+Графики!$B$5))+BD298*SIN(RADIANS(-$C298+Графики!$B$5)),"")</f>
        <v>1092.8311065555631</v>
      </c>
      <c r="BG298" s="24">
        <v>-0.68691835083009167</v>
      </c>
      <c r="BH298" s="25">
        <v>0.67783579680367401</v>
      </c>
      <c r="BI298" s="25">
        <v>-1.1215165925961479</v>
      </c>
      <c r="BJ298" s="25">
        <v>1.2328263504413575</v>
      </c>
      <c r="BK298" s="18">
        <f t="shared" si="549"/>
        <v>11.909445131131898</v>
      </c>
      <c r="BL298" s="18">
        <f t="shared" si="550"/>
        <v>20.544072629158787</v>
      </c>
      <c r="BM298" s="18">
        <f>IF(ISNUMBER(BK298),BM297+BK298*0.5,IF(ISNUMBER(BK499),0,""))</f>
        <v>950.77323742663748</v>
      </c>
      <c r="BN298" s="18">
        <f>IF(ISNUMBER(BL298),BN297+BL298*0.5,IF(ISNUMBER(BL499),0,""))</f>
        <v>1079.9082823996462</v>
      </c>
      <c r="BO298" s="18">
        <f>IF(ISNUMBER(BM298), BM298*COS(RADIANS(-$C298+Графики!$B$3))+BN298*SIN(RADIANS(-$C298+Графики!$B$3)),"")</f>
        <v>950.77323742663748</v>
      </c>
      <c r="BP298" s="19">
        <f>IF(ISNUMBER(BM298), BM298*COS(RADIANS(-$C298+Графики!$B$5))+BN298*SIN(RADIANS(-$C298+Графики!$B$5)),"")</f>
        <v>1079.9082823996462</v>
      </c>
      <c r="BQ298" s="24">
        <v>-0.74445879221754996</v>
      </c>
      <c r="BR298" s="25">
        <v>0.66639891742275503</v>
      </c>
      <c r="BS298" s="25">
        <v>-1.1409832347224889</v>
      </c>
      <c r="BT298" s="25">
        <v>1.2780768569366403</v>
      </c>
      <c r="BU298" s="18">
        <f t="shared" si="551"/>
        <v>12.311745100160275</v>
      </c>
      <c r="BV298" s="18">
        <f t="shared" si="552"/>
        <v>21.108713791420413</v>
      </c>
      <c r="BW298" s="18">
        <f>IF(ISNUMBER(BU298),BW297+BU298*0.5,IF(ISNUMBER(BU499),0,""))</f>
        <v>956.37608779512004</v>
      </c>
      <c r="BX298" s="18">
        <f>IF(ISNUMBER(BV298),BX297+BV298*0.5,IF(ISNUMBER(BV499),0,""))</f>
        <v>1096.6111659533699</v>
      </c>
      <c r="BY298" s="18">
        <f>IF(ISNUMBER(BW298), BW298*COS(RADIANS(-$C298+Графики!$B$3))+BX298*SIN(RADIANS(-$C298+Графики!$B$3)),"")</f>
        <v>956.37608779512004</v>
      </c>
      <c r="BZ298" s="19">
        <f>IF(ISNUMBER(BW298), BW298*COS(RADIANS(-$C298+Графики!$B$5))+BX298*SIN(RADIANS(-$C298+Графики!$B$5)),"")</f>
        <v>1096.6111659533699</v>
      </c>
      <c r="CA298" s="29">
        <v>-0.62887594876945374</v>
      </c>
      <c r="CB298" s="25">
        <v>0.57916663506610322</v>
      </c>
      <c r="CC298" s="25">
        <v>-1.2253521676856787</v>
      </c>
      <c r="CD298" s="25">
        <v>1.101970132820441</v>
      </c>
      <c r="CE298" s="18">
        <f t="shared" si="553"/>
        <v>10.541965026269501</v>
      </c>
      <c r="CF298" s="18">
        <f t="shared" si="554"/>
        <v>20.30832223702641</v>
      </c>
      <c r="CG298" s="18">
        <f>IF(ISNUMBER(CE298),CG297+CE298*0.5,IF(ISNUMBER(CE499),0,""))</f>
        <v>962.47217529545674</v>
      </c>
      <c r="CH298" s="18">
        <f>IF(ISNUMBER(CF298),CH297+CF298*0.5,IF(ISNUMBER(CF499),0,""))</f>
        <v>1100.3957980764558</v>
      </c>
      <c r="CI298" s="18">
        <f>IF(ISNUMBER(CG298), CG298*COS(RADIANS(-$C298+Графики!$B$3))+CH298*SIN(RADIANS(-$C298+Графики!$B$3)),"")</f>
        <v>962.47217529545674</v>
      </c>
      <c r="CJ298" s="19">
        <f>IF(ISNUMBER(CG298), CG298*COS(RADIANS(-$C298+Графики!$B$5))+CH298*SIN(RADIANS(-$C298+Графики!$B$5)),"")</f>
        <v>1100.3957980764558</v>
      </c>
      <c r="CK298" s="24">
        <v>-0.66758712027492684</v>
      </c>
      <c r="CL298" s="25">
        <v>0.69509949789446779</v>
      </c>
      <c r="CM298" s="25">
        <v>-1.2914279022294799</v>
      </c>
      <c r="CN298" s="25">
        <v>1.1970958678038484</v>
      </c>
      <c r="CO298" s="18">
        <f t="shared" si="555"/>
        <v>11.891403810507054</v>
      </c>
      <c r="CP298" s="18">
        <f t="shared" si="556"/>
        <v>21.714759758761371</v>
      </c>
      <c r="CQ298" s="18">
        <f>IF(ISNUMBER(CO298),CQ297+CO298*0.5,IF(ISNUMBER(CO499),0,""))</f>
        <v>953.69502831423301</v>
      </c>
      <c r="CR298" s="18">
        <f>IF(ISNUMBER(CP298),CR297+CP298*0.5,IF(ISNUMBER(CP499),0,""))</f>
        <v>1099.2747817976526</v>
      </c>
      <c r="CS298" s="18">
        <f>IF(ISNUMBER(CQ298), CQ298*COS(RADIANS(-$C298+Графики!$B$3))+CR298*SIN(RADIANS(-$C298+Графики!$B$3)),"")</f>
        <v>953.69502831423301</v>
      </c>
      <c r="CT298" s="19">
        <f>IF(ISNUMBER(CQ298), CQ298*COS(RADIANS(-$C298+Графики!$B$5))+CR298*SIN(RADIANS(-$C298+Графики!$B$5)),"")</f>
        <v>1099.2747817976526</v>
      </c>
      <c r="CU298" s="24">
        <v>-0.7412599516385292</v>
      </c>
      <c r="CV298" s="25">
        <v>0.72880734258494306</v>
      </c>
      <c r="CW298" s="25">
        <v>-1.1866988971262273</v>
      </c>
      <c r="CX298" s="25">
        <v>1.2453461901608649</v>
      </c>
      <c r="CY298" s="18">
        <f t="shared" si="557"/>
        <v>12.828405371513213</v>
      </c>
      <c r="CZ298" s="18">
        <f t="shared" si="558"/>
        <v>21.222003870948189</v>
      </c>
      <c r="DA298" s="18">
        <f>IF(ISNUMBER(CY298),DA297+CY298*0.5,IF(ISNUMBER(CY499),0,""))</f>
        <v>951.90890874671481</v>
      </c>
      <c r="DB298" s="18">
        <f>IF(ISNUMBER(CZ298),DB297+CZ298*0.5,IF(ISNUMBER(CZ499),0,""))</f>
        <v>1097.1625014405518</v>
      </c>
      <c r="DC298" s="18">
        <f>IF(ISNUMBER(DA298), DA298*COS(RADIANS(-$C298+Графики!$B$3))+DB298*SIN(RADIANS(-$C298+Графики!$B$3)),"")</f>
        <v>951.90890874671481</v>
      </c>
      <c r="DD298" s="19">
        <f>IF(ISNUMBER(DA298), DA298*COS(RADIANS(-$C298+Графики!$B$5))+DB298*SIN(RADIANS(-$C298+Графики!$B$5)),"")</f>
        <v>1097.1625014405518</v>
      </c>
      <c r="DE298" s="24">
        <v>-0.73329473896870456</v>
      </c>
      <c r="DF298" s="25">
        <v>0.75084669005533999</v>
      </c>
      <c r="DG298" s="25">
        <v>-1.171467287523634</v>
      </c>
      <c r="DH298" s="25">
        <v>1.2287530004669618</v>
      </c>
      <c r="DI298" s="18">
        <f t="shared" si="559"/>
        <v>12.951215163732154</v>
      </c>
      <c r="DJ298" s="18">
        <f t="shared" si="560"/>
        <v>20.944341837078824</v>
      </c>
      <c r="DK298" s="18">
        <f>IF(ISNUMBER(DI298),DK297+DI298*0.5,IF(ISNUMBER(DI499),0,""))</f>
        <v>945.83854612869766</v>
      </c>
      <c r="DL298" s="18">
        <f>IF(ISNUMBER(DJ298),DL297+DJ298*0.5,IF(ISNUMBER(DJ499),0,""))</f>
        <v>1099.1981275025787</v>
      </c>
      <c r="DM298" s="18">
        <f>IF(ISNUMBER(DK298), DK298*COS(RADIANS(-$C298+Графики!$B$3))+DL298*SIN(RADIANS(-$C298+Графики!$B$3)),"")</f>
        <v>945.83854612869766</v>
      </c>
      <c r="DN298" s="19">
        <f>IF(ISNUMBER(DK298), DK298*COS(RADIANS(-$C298+Графики!$B$5))+DL298*SIN(RADIANS(-$C298+Графики!$B$5)),"")</f>
        <v>1099.1981275025787</v>
      </c>
      <c r="DO298" s="24">
        <v>-0.79553712041738089</v>
      </c>
      <c r="DP298" s="25">
        <v>0.59656306245222335</v>
      </c>
      <c r="DQ298" s="25">
        <v>-1.106430753748223</v>
      </c>
      <c r="DR298" s="25">
        <v>1.2703343113520336</v>
      </c>
      <c r="DS298" s="18">
        <f t="shared" si="561"/>
        <v>12.14806704158948</v>
      </c>
      <c r="DT298" s="18">
        <f t="shared" si="562"/>
        <v>20.739700865790375</v>
      </c>
      <c r="DU298" s="18">
        <f>IF(ISNUMBER(DS298),DU297+DS298*0.5,IF(ISNUMBER(DS499),0,""))</f>
        <v>961.48187516232122</v>
      </c>
      <c r="DV298" s="18">
        <f>IF(ISNUMBER(DT298),DV297+DT298*0.5,IF(ISNUMBER(DT499),0,""))</f>
        <v>1094.8210425977506</v>
      </c>
      <c r="DW298" s="18">
        <f>IF(ISNUMBER(DU298), DU298*COS(RADIANS(-$C298+Графики!$B$3))+DV298*SIN(RADIANS(-$C298+Графики!$B$3)),"")</f>
        <v>961.48187516232122</v>
      </c>
      <c r="DX298" s="19">
        <f>IF(ISNUMBER(DU298), DU298*COS(RADIANS(-$C298+Графики!$B$5))+DV298*SIN(RADIANS(-$C298+Графики!$B$5)),"")</f>
        <v>1094.8210425977506</v>
      </c>
      <c r="DY298" s="24">
        <v>-0.74064016346706718</v>
      </c>
      <c r="DZ298" s="25">
        <v>0.62612929196668421</v>
      </c>
      <c r="EA298" s="25">
        <v>-1.2284303601007405</v>
      </c>
      <c r="EB298" s="25">
        <v>1.1554592584152581</v>
      </c>
      <c r="EC298" s="18">
        <f t="shared" si="563"/>
        <v>11.927030760304</v>
      </c>
      <c r="ED298" s="18">
        <f t="shared" si="564"/>
        <v>20.801860910150502</v>
      </c>
      <c r="EE298" s="18">
        <f>IF(ISNUMBER(EC298),EE297+EC298*0.5,IF(ISNUMBER(EC499),0,""))</f>
        <v>947.42374247878229</v>
      </c>
      <c r="EF298" s="18">
        <f>IF(ISNUMBER(ED298),EF297+ED298*0.5,IF(ISNUMBER(ED499),0,""))</f>
        <v>1091.7178441735405</v>
      </c>
      <c r="EG298" s="18">
        <f>IF(ISNUMBER(EE298), EE298*COS(RADIANS(-$C298+Графики!$B$3))+EF298*SIN(RADIANS(-$C298+Графики!$B$3)),"")</f>
        <v>947.42374247878229</v>
      </c>
      <c r="EH298" s="19">
        <f>IF(ISNUMBER(EE298), EE298*COS(RADIANS(-$C298+Графики!$B$5))+EF298*SIN(RADIANS(-$C298+Графики!$B$5)),"")</f>
        <v>1091.7178441735405</v>
      </c>
      <c r="EI298" s="24">
        <v>-0.61546664243827787</v>
      </c>
      <c r="EJ298" s="25">
        <v>0.67920550589903039</v>
      </c>
      <c r="EK298" s="25">
        <v>-1.2179119090711761</v>
      </c>
      <c r="EL298" s="25">
        <v>1.0964709583338084</v>
      </c>
      <c r="EM298" s="18">
        <f t="shared" si="565"/>
        <v>11.297905498236066</v>
      </c>
      <c r="EN298" s="18">
        <f t="shared" si="566"/>
        <v>20.195427539959407</v>
      </c>
      <c r="EO298" s="18">
        <f>IF(ISNUMBER(EM298),EO297+EM298*0.5,IF(ISNUMBER(EM499),0,""))</f>
        <v>954.1920673196903</v>
      </c>
      <c r="EP298" s="18">
        <f>IF(ISNUMBER(EN298),EP297+EN298*0.5,IF(ISNUMBER(EN499),0,""))</f>
        <v>1094.0129625958432</v>
      </c>
      <c r="EQ298" s="18">
        <f>IF(ISNUMBER(EO298), EO298*COS(RADIANS(-$C298+Графики!$B$3))+EP298*SIN(RADIANS(-$C298+Графики!$B$3)),"")</f>
        <v>954.1920673196903</v>
      </c>
      <c r="ER298" s="19">
        <f>IF(ISNUMBER(EO298), EO298*COS(RADIANS(-$C298+Графики!$B$5))+EP298*SIN(RADIANS(-$C298+Графики!$B$5)),"")</f>
        <v>1094.0129625958432</v>
      </c>
      <c r="ES298" s="24">
        <v>-0.75829659344126399</v>
      </c>
      <c r="ET298" s="25">
        <v>0.57331832401133909</v>
      </c>
      <c r="EU298" s="25">
        <v>-1.2538179996851309</v>
      </c>
      <c r="EV298" s="25">
        <v>1.0965843446502896</v>
      </c>
      <c r="EW298" s="18">
        <f t="shared" si="567"/>
        <v>11.62027080768034</v>
      </c>
      <c r="EX298" s="18">
        <f t="shared" si="568"/>
        <v>20.509691663784235</v>
      </c>
      <c r="EY298" s="18">
        <f>IF(ISNUMBER(EW298),EY297+EW298*0.5,IF(ISNUMBER(EW499),0,""))</f>
        <v>938.80000124977903</v>
      </c>
      <c r="EZ298" s="18">
        <f>IF(ISNUMBER(EX298),EZ297+EX298*0.5,IF(ISNUMBER(EX499),0,""))</f>
        <v>1096.5421959994867</v>
      </c>
      <c r="FA298" s="18">
        <f>IF(ISNUMBER(EY298), EY298*COS(RADIANS(-$C298+Графики!$B$3))+EZ298*SIN(RADIANS(-$C298+Графики!$B$3)),"")</f>
        <v>938.80000124977903</v>
      </c>
      <c r="FB298" s="19">
        <f>IF(ISNUMBER(EY298), EY298*COS(RADIANS(-$C298+Графики!$B$5))+EZ298*SIN(RADIANS(-$C298+Графики!$B$5)),"")</f>
        <v>1096.5421959994867</v>
      </c>
      <c r="FC298" s="24">
        <v>-0.80453896838884498</v>
      </c>
      <c r="FD298" s="25">
        <v>0.70780003359719523</v>
      </c>
      <c r="FE298" s="25">
        <v>-1.1068560730733858</v>
      </c>
      <c r="FF298" s="25">
        <v>1.09928998185629</v>
      </c>
      <c r="FG298" s="18">
        <f t="shared" si="569"/>
        <v>13.197264375740964</v>
      </c>
      <c r="FH298" s="18">
        <f t="shared" si="570"/>
        <v>19.251066935138901</v>
      </c>
      <c r="FI298" s="18">
        <f>IF(ISNUMBER(FG298),FI297+FG298*0.5,IF(ISNUMBER(FG499),0,""))</f>
        <v>948.12642515037965</v>
      </c>
      <c r="FJ298" s="18">
        <f>IF(ISNUMBER(FH298),FJ297+FH298*0.5,IF(ISNUMBER(FH499),0,""))</f>
        <v>1096.6241188221202</v>
      </c>
      <c r="FK298" s="18">
        <f>IF(ISNUMBER(FI298), FI298*COS(RADIANS(-$C298+Графики!$B$3))+FJ298*SIN(RADIANS(-$C298+Графики!$B$3)),"")</f>
        <v>948.12642515037965</v>
      </c>
      <c r="FL298" s="19">
        <f>IF(ISNUMBER(FI298), FI298*COS(RADIANS(-$C298+Графики!$B$5))+FJ298*SIN(RADIANS(-$C298+Графики!$B$5)),"")</f>
        <v>1096.6241188221202</v>
      </c>
      <c r="FM298" s="24">
        <v>-0.80485909712457793</v>
      </c>
      <c r="FN298" s="25">
        <v>0.72943644548827646</v>
      </c>
      <c r="FO298" s="25">
        <v>-1.1431186557590955</v>
      </c>
      <c r="FP298" s="25">
        <v>1.1147673218317999</v>
      </c>
      <c r="FQ298" s="18">
        <f t="shared" si="571"/>
        <v>13.388854408847493</v>
      </c>
      <c r="FR298" s="18">
        <f t="shared" si="572"/>
        <v>19.702497285580961</v>
      </c>
      <c r="FS298" s="18">
        <f>IF(ISNUMBER(FQ298),FS297+FQ298*0.5,IF(ISNUMBER(FQ499),0,""))</f>
        <v>959.68712771027401</v>
      </c>
      <c r="FT298" s="18">
        <f>IF(ISNUMBER(FR298),FT297+FR298*0.5,IF(ISNUMBER(FR499),0,""))</f>
        <v>1091.2228065417612</v>
      </c>
      <c r="FU298" s="18">
        <f>IF(ISNUMBER(FS298), FS298*COS(RADIANS(-$C298+Графики!$B$3))+FT298*SIN(RADIANS(-$C298+Графики!$B$3)),"")</f>
        <v>959.68712771027401</v>
      </c>
      <c r="FV298" s="19">
        <f>IF(ISNUMBER(FS298), FS298*COS(RADIANS(-$C298+Графики!$B$5))+FT298*SIN(RADIANS(-$C298+Графики!$B$5)),"")</f>
        <v>1091.2228065417612</v>
      </c>
      <c r="FW298" s="24">
        <v>-0.71149150009892503</v>
      </c>
      <c r="FX298" s="25">
        <v>0.56722324029927251</v>
      </c>
      <c r="FY298" s="25">
        <v>-1.1880589294713628</v>
      </c>
      <c r="FZ298" s="25">
        <v>1.1754409554284164</v>
      </c>
      <c r="GA298" s="18">
        <f t="shared" si="573"/>
        <v>11.158659622533198</v>
      </c>
      <c r="GB298" s="18">
        <f t="shared" si="574"/>
        <v>20.623965090921107</v>
      </c>
      <c r="GC298" s="18">
        <f>IF(ISNUMBER(GA298),GC297+GA298*0.5,IF(ISNUMBER(GA499),0,""))</f>
        <v>958.37063809279516</v>
      </c>
      <c r="GD298" s="18">
        <f>IF(ISNUMBER(GB298),GD297+GB298*0.5,IF(ISNUMBER(GB499),0,""))</f>
        <v>1078.5990079477137</v>
      </c>
      <c r="GE298" s="18">
        <f>IF(ISNUMBER(GC298), GC298*COS(RADIANS(-$C298+Графики!$B$3))+GD298*SIN(RADIANS(-$C298+Графики!$B$3)),"")</f>
        <v>958.37063809279516</v>
      </c>
      <c r="GF298" s="19">
        <f>IF(ISNUMBER(GC298), GC298*COS(RADIANS(-$C298+Графики!$B$5))+GD298*SIN(RADIANS(-$C298+Графики!$B$5)),"")</f>
        <v>1078.5990079477137</v>
      </c>
      <c r="GG298" s="24">
        <v>-0.76025321192953343</v>
      </c>
      <c r="GH298" s="25">
        <v>0.56759906452818976</v>
      </c>
      <c r="GI298" s="25">
        <v>-1.1924349589424976</v>
      </c>
      <c r="GJ298" s="25">
        <v>1.1897999375535371</v>
      </c>
      <c r="GK298" s="18">
        <f t="shared" si="575"/>
        <v>11.587437781413694</v>
      </c>
      <c r="GL298" s="18">
        <f t="shared" si="576"/>
        <v>20.787423858850801</v>
      </c>
      <c r="GM298" s="18">
        <f>IF(ISNUMBER(GK298),GM297+GK298*0.5,IF(ISNUMBER(GK499),0,""))</f>
        <v>959.7759202169899</v>
      </c>
      <c r="GN298" s="18">
        <f>IF(ISNUMBER(GL298),GN297+GL298*0.5,IF(ISNUMBER(GL499),0,""))</f>
        <v>1094.4559005234812</v>
      </c>
      <c r="GO298" s="18">
        <f>IF(ISNUMBER(GM298), GM298*COS(RADIANS(-$C298+Графики!$B$3))+GN298*SIN(RADIANS(-$C298+Графики!$B$3)),"")</f>
        <v>959.7759202169899</v>
      </c>
      <c r="GP298" s="19">
        <f>IF(ISNUMBER(GM298), GM298*COS(RADIANS(-$C298+Графики!$B$5))+GN298*SIN(RADIANS(-$C298+Графики!$B$5)),"")</f>
        <v>1094.4559005234812</v>
      </c>
      <c r="GQ298" s="24">
        <v>-0.62832101413933961</v>
      </c>
      <c r="GR298" s="25">
        <v>0.56642429673123307</v>
      </c>
      <c r="GS298" s="25">
        <v>-1.1175522108420934</v>
      </c>
      <c r="GT298" s="25">
        <v>1.1864473182682205</v>
      </c>
      <c r="GU298" s="18">
        <f t="shared" si="577"/>
        <v>10.425930806316765</v>
      </c>
      <c r="GV298" s="18">
        <f t="shared" si="578"/>
        <v>20.104834217000441</v>
      </c>
      <c r="GW298" s="18">
        <f>IF(ISNUMBER(GU298),GW297+GU298*0.5,IF(ISNUMBER(GU499),0,""))</f>
        <v>950.71521791384873</v>
      </c>
      <c r="GX298" s="18">
        <f>IF(ISNUMBER(GV298),GX297+GV298*0.5,IF(ISNUMBER(GV499),0,""))</f>
        <v>1096.5791064540067</v>
      </c>
      <c r="GY298" s="18">
        <f>IF(ISNUMBER(GW298), GW298*COS(RADIANS(-$C298+Графики!$B$3))+GX298*SIN(RADIANS(-$C298+Графики!$B$3)),"")</f>
        <v>950.71521791384873</v>
      </c>
      <c r="GZ298" s="19">
        <f>IF(ISNUMBER(GW298), GW298*COS(RADIANS(-$C298+Графики!$B$5))+GX298*SIN(RADIANS(-$C298+Графики!$B$5)),"")</f>
        <v>1096.5791064540067</v>
      </c>
      <c r="HA298" s="24">
        <v>-0.73663469861610176</v>
      </c>
      <c r="HB298" s="25">
        <v>0.62643194852562112</v>
      </c>
      <c r="HC298" s="25">
        <v>-1.2047927764593334</v>
      </c>
      <c r="HD298" s="25">
        <v>1.1394939167620159</v>
      </c>
      <c r="HE298" s="18">
        <f t="shared" si="579"/>
        <v>11.894719954366366</v>
      </c>
      <c r="HF298" s="18">
        <f t="shared" si="580"/>
        <v>20.456333736652834</v>
      </c>
      <c r="HG298" s="18">
        <f>IF(ISNUMBER(HE298),HG297+HE298*0.5,IF(ISNUMBER(HE499),0,""))</f>
        <v>954.49338603764249</v>
      </c>
      <c r="HH298" s="18">
        <f>IF(ISNUMBER(HF298),HH297+HF298*0.5,IF(ISNUMBER(HF499),0,""))</f>
        <v>1088.0101460593501</v>
      </c>
      <c r="HI298" s="18">
        <f>IF(ISNUMBER(HG298), HG298*COS(RADIANS(-$C298+Графики!$B$3))+HH298*SIN(RADIANS(-$C298+Графики!$B$3)),"")</f>
        <v>954.49338603764249</v>
      </c>
      <c r="HJ298" s="19">
        <f>IF(ISNUMBER(HG298), HG298*COS(RADIANS(-$C298+Графики!$B$5))+HH298*SIN(RADIANS(-$C298+Графики!$B$5)),"")</f>
        <v>1088.0101460593501</v>
      </c>
      <c r="HK298" s="24">
        <v>-0.64125644583352504</v>
      </c>
      <c r="HL298" s="25">
        <v>0.65730123262875184</v>
      </c>
      <c r="HM298" s="25">
        <v>-1.2734836359213588</v>
      </c>
      <c r="HN298" s="25">
        <v>1.229388286817112</v>
      </c>
      <c r="HO298" s="18">
        <f t="shared" si="581"/>
        <v>11.331810974567539</v>
      </c>
      <c r="HP298" s="18">
        <f t="shared" si="582"/>
        <v>21.839941317394228</v>
      </c>
      <c r="HQ298" s="18">
        <f>IF(ISNUMBER(HO298),HQ297+HO298*0.5,IF(ISNUMBER(HO499),0,""))</f>
        <v>953.36236502592135</v>
      </c>
      <c r="HR298" s="18">
        <f>IF(ISNUMBER(HP298),HR297+HP298*0.5,IF(ISNUMBER(HP499),0,""))</f>
        <v>1105.2415581070281</v>
      </c>
      <c r="HS298" s="18">
        <f>IF(ISNUMBER(HQ298), HQ298*COS(RADIANS(-$C298+Графики!$B$3))+HR298*SIN(RADIANS(-$C298+Графики!$B$3)),"")</f>
        <v>953.36236502592135</v>
      </c>
      <c r="HT298" s="19">
        <f>IF(ISNUMBER(HQ298), HQ298*COS(RADIANS(-$C298+Графики!$B$5))+HR298*SIN(RADIANS(-$C298+Графики!$B$5)),"")</f>
        <v>1105.2415581070281</v>
      </c>
      <c r="HU298" s="24">
        <v>-0.627471923198471</v>
      </c>
      <c r="HV298" s="25">
        <v>0.67726041412069204</v>
      </c>
      <c r="HW298" s="25">
        <v>-1.1090666740945458</v>
      </c>
      <c r="HX298" s="25">
        <v>1.1569575139674271</v>
      </c>
      <c r="HY298" s="18">
        <f t="shared" si="583"/>
        <v>11.385691561974843</v>
      </c>
      <c r="HZ298" s="18">
        <f t="shared" si="584"/>
        <v>19.773502734035358</v>
      </c>
      <c r="IA298" s="18">
        <f>IF(ISNUMBER(HY298),IA297+HY298*0.5,IF(ISNUMBER(HY499),0,""))</f>
        <v>951.56311059391408</v>
      </c>
      <c r="IB298" s="18">
        <f>IF(ISNUMBER(HZ298),IB297+HZ298*0.5,IF(ISNUMBER(HZ499),0,""))</f>
        <v>1082.7858372825597</v>
      </c>
      <c r="IC298" s="18">
        <f>IF(ISNUMBER(IA298), IA298*COS(RADIANS(-$C298+Графики!$B$3))+IB298*SIN(RADIANS(-$C298+Графики!$B$3)),"")</f>
        <v>951.56311059391408</v>
      </c>
      <c r="ID298" s="19">
        <f>IF(ISNUMBER(IA298), IA298*COS(RADIANS(-$C298+Графики!$B$5))+IB298*SIN(RADIANS(-$C298+Графики!$B$5)),"")</f>
        <v>1082.7858372825597</v>
      </c>
      <c r="IE298" s="24">
        <v>-0.66479700644052353</v>
      </c>
      <c r="IF298" s="25">
        <v>0.7586246689067575</v>
      </c>
      <c r="IG298" s="25">
        <v>-1.2224615580383378</v>
      </c>
      <c r="IH298" s="25">
        <v>1.1243893544006285</v>
      </c>
      <c r="II298" s="18">
        <f t="shared" si="585"/>
        <v>12.421378000310039</v>
      </c>
      <c r="IJ298" s="18">
        <f t="shared" si="586"/>
        <v>20.478706083120031</v>
      </c>
      <c r="IK298" s="18">
        <f>IF(ISNUMBER(II298),IK297+II298*0.5,IF(ISNUMBER(II499),0,""))</f>
        <v>948.1523265770594</v>
      </c>
      <c r="IL298" s="18">
        <f>IF(ISNUMBER(IJ298),IL297+IJ298*0.5,IF(ISNUMBER(IJ499),0,""))</f>
        <v>1090.172713682829</v>
      </c>
      <c r="IM298" s="18">
        <f>IF(ISNUMBER(IK298), IK298*COS(RADIANS(-$C298+Графики!$B$3))+IL298*SIN(RADIANS(-$C298+Графики!$B$3)),"")</f>
        <v>948.1523265770594</v>
      </c>
      <c r="IN298" s="19">
        <f>IF(ISNUMBER(IK298), IK298*COS(RADIANS(-$C298+Графики!$B$5))+IL298*SIN(RADIANS(-$C298+Графики!$B$5)),"")</f>
        <v>1090.172713682829</v>
      </c>
      <c r="IO298" s="24">
        <v>-0.64691693792225102</v>
      </c>
      <c r="IP298" s="25">
        <v>0.74526475678745929</v>
      </c>
      <c r="IQ298" s="25">
        <v>-1.2569550894480219</v>
      </c>
      <c r="IR298" s="25">
        <v>1.2271614428897124</v>
      </c>
      <c r="IS298" s="18">
        <f t="shared" si="587"/>
        <v>12.148778314091993</v>
      </c>
      <c r="IT298" s="18">
        <f t="shared" si="588"/>
        <v>21.676308407059139</v>
      </c>
      <c r="IU298" s="18">
        <f>IF(ISNUMBER(IS298),IU297+IS298*0.5,IF(ISNUMBER(IS499),0,""))</f>
        <v>947.51060550260127</v>
      </c>
      <c r="IV298" s="18">
        <f>IF(ISNUMBER(IT298),IV297+IT298*0.5,IF(ISNUMBER(IT499),0,""))</f>
        <v>1094.1019962533608</v>
      </c>
      <c r="IW298" s="18">
        <f>IF(ISNUMBER(IU298), IU298*COS(RADIANS(-$C298+Графики!$B$3))+IV298*SIN(RADIANS(-$C298+Графики!$B$3)),"")</f>
        <v>947.51060550260127</v>
      </c>
      <c r="IX298" s="19">
        <f>IF(ISNUMBER(IU298), IU298*COS(RADIANS(-$C298+Графики!$B$5))+IV298*SIN(RADIANS(-$C298+Графики!$B$5)),"")</f>
        <v>1094.1019962533608</v>
      </c>
    </row>
    <row r="299" spans="1:258" s="88" customFormat="1" x14ac:dyDescent="0.25">
      <c r="A299" s="44">
        <v>299</v>
      </c>
      <c r="B299" s="50">
        <v>0</v>
      </c>
      <c r="C299" s="11">
        <f>IF(Графики!$A$7="Расчитывать с учетом закручивания скважины",B299,0)</f>
        <v>0</v>
      </c>
      <c r="D299" s="47">
        <v>148</v>
      </c>
      <c r="E299" s="34">
        <f>IF(ISNUMBER(INDEX($I$1:$IX$303,$A299,E$1) ),INDEX($I$1:$IX$303,$A299,E$1),0)</f>
        <v>9.4743074383444039</v>
      </c>
      <c r="F299" s="35">
        <f>IF(ISNUMBER(INDEX($I$1:$IX$303,$A299,F$1) ),INDEX($I$1:$IX$303,$A299,F$1),0)</f>
        <v>21.570193034363577</v>
      </c>
      <c r="G299" s="35">
        <f>IF(ISNUMBER(INDEX($I$1:$IX$303,$A299,G$1) ),INDEX($I$1:$IX$303,$A299,G$1)-$G$305,0)</f>
        <v>-23.857112228308665</v>
      </c>
      <c r="H299" s="36">
        <f>IF(ISNUMBER(INDEX($I$1:$IX$303,$A299,H$1) ),INDEX($I$1:$IX$303,$A299,H$1)-$H$305,0)</f>
        <v>-43.103377445814658</v>
      </c>
      <c r="I299" s="29">
        <v>-0.58088509151424472</v>
      </c>
      <c r="J299" s="25">
        <v>0.50480681135543437</v>
      </c>
      <c r="K299" s="25">
        <v>-1.2229762969872584</v>
      </c>
      <c r="L299" s="25">
        <v>1.2489774655759283</v>
      </c>
      <c r="M299" s="18">
        <f t="shared" si="539"/>
        <v>9.4743074383444039</v>
      </c>
      <c r="N299" s="18">
        <f t="shared" si="540"/>
        <v>21.570193034363577</v>
      </c>
      <c r="O299" s="18">
        <f>IF(ISNUMBER(M299),O298+M299*0.5,IF(ISNUMBER(M500),0,""))</f>
        <v>954.05904366110599</v>
      </c>
      <c r="P299" s="18">
        <f>IF(ISNUMBER(N299),P298+N299*0.5,IF(ISNUMBER(N500),0,""))</f>
        <v>1112.3262860382229</v>
      </c>
      <c r="Q299" s="18">
        <f>IF(ISNUMBER(O299), O299*COS(RADIANS(-$C299+Графики!$B$3))+P299*SIN(RADIANS(-$C299+Графики!$B$3)),"")</f>
        <v>954.05904366110599</v>
      </c>
      <c r="R299" s="19">
        <f>IF(ISNUMBER(O299), O299*COS(RADIANS(-$C299+Графики!$B$5))+P299*SIN(RADIANS(-$C299+Графики!$B$5)),"")</f>
        <v>1112.3262860382229</v>
      </c>
      <c r="S299" s="29">
        <v>-0.63011473562143538</v>
      </c>
      <c r="T299" s="25">
        <v>0.47610961333585178</v>
      </c>
      <c r="U299" s="25">
        <v>-1.2201833674714913</v>
      </c>
      <c r="V299" s="25">
        <v>1.2194694275556242</v>
      </c>
      <c r="W299" s="18">
        <f t="shared" si="541"/>
        <v>9.653478637180875</v>
      </c>
      <c r="X299" s="18">
        <f t="shared" si="542"/>
        <v>21.288378646647335</v>
      </c>
      <c r="Y299" s="18">
        <f>IF(ISNUMBER(W299),Y298+W299*0.5,IF(ISNUMBER(W500),0,""))</f>
        <v>957.27715960388502</v>
      </c>
      <c r="Z299" s="18">
        <f>IF(ISNUMBER(X299),Z298+X299*0.5,IF(ISNUMBER(X500),0,""))</f>
        <v>1112.5301307814484</v>
      </c>
      <c r="AA299" s="18">
        <f>IF(ISNUMBER(Y299), Y299*COS(RADIANS(-$C299+Графики!$B$3))+Z299*SIN(RADIANS(-$C299+Графики!$B$3)),"")</f>
        <v>957.27715960388502</v>
      </c>
      <c r="AB299" s="18">
        <f>IF(ISNUMBER(Y299), Y299*COS(RADIANS(-$C299+Графики!$B$5))+Z299*SIN(RADIANS(-$C299+Графики!$B$5)),"")</f>
        <v>1112.5301307814484</v>
      </c>
      <c r="AC299" s="24">
        <v>-0.62519626943140261</v>
      </c>
      <c r="AD299" s="25">
        <v>0.46979010453443004</v>
      </c>
      <c r="AE299" s="25">
        <v>-1.0973977719338313</v>
      </c>
      <c r="AF299" s="25">
        <v>1.0988034746604978</v>
      </c>
      <c r="AG299" s="18">
        <f t="shared" si="543"/>
        <v>9.5554133281402756</v>
      </c>
      <c r="AH299" s="18">
        <f t="shared" si="544"/>
        <v>19.164298121159778</v>
      </c>
      <c r="AI299" s="18">
        <f>IF(ISNUMBER(AG299),AI298+AG299*0.5,IF(ISNUMBER(AG500),0,""))</f>
        <v>952.71732514880989</v>
      </c>
      <c r="AJ299" s="18">
        <f>IF(ISNUMBER(AH299),AJ298+AH299*0.5,IF(ISNUMBER(AH500),0,""))</f>
        <v>1107.0198309854004</v>
      </c>
      <c r="AK299" s="18">
        <f>IF(ISNUMBER(AI299), AI299*COS(RADIANS(-$C299+Графики!$B$3))+AJ299*SIN(RADIANS(-$C299+Графики!$B$3)),"")</f>
        <v>952.71732514880989</v>
      </c>
      <c r="AL299" s="19">
        <f>IF(ISNUMBER(AI299), AI299*COS(RADIANS(-$C299+Графики!$B$5))+AJ299*SIN(RADIANS(-$C299+Графики!$B$5)),"")</f>
        <v>1107.0198309854004</v>
      </c>
      <c r="AM299" s="24">
        <v>-0.62021483626095952</v>
      </c>
      <c r="AN299" s="25">
        <v>0.52572629254440406</v>
      </c>
      <c r="AO299" s="25">
        <v>-1.1272117217462363</v>
      </c>
      <c r="AP299" s="25">
        <v>1.1228263992631873</v>
      </c>
      <c r="AQ299" s="18">
        <f t="shared" si="545"/>
        <v>10.000056188860231</v>
      </c>
      <c r="AR299" s="18">
        <f t="shared" si="546"/>
        <v>19.634025065066496</v>
      </c>
      <c r="AS299" s="18">
        <f>IF(ISNUMBER(AQ299),AS298+AQ299*0.5,IF(ISNUMBER(AQ500),0,""))</f>
        <v>948.01619876482835</v>
      </c>
      <c r="AT299" s="18">
        <f>IF(ISNUMBER(AR299),AT298+AR299*0.5,IF(ISNUMBER(AR500),0,""))</f>
        <v>1098.1997458534952</v>
      </c>
      <c r="AU299" s="18">
        <f>IF(ISNUMBER(AS299), AS299*COS(RADIANS(-$C299+Графики!$B$3))+AT299*SIN(RADIANS(-$C299+Графики!$B$3)),"")</f>
        <v>948.01619876482835</v>
      </c>
      <c r="AV299" s="19">
        <f>IF(ISNUMBER(AS299), AS299*COS(RADIANS(-$C299+Графики!$B$5))+AT299*SIN(RADIANS(-$C299+Графики!$B$5)),"")</f>
        <v>1098.1997458534952</v>
      </c>
      <c r="AW299" s="24">
        <v>-0.49812799953297549</v>
      </c>
      <c r="AX299" s="25">
        <v>0.53475445053569148</v>
      </c>
      <c r="AY299" s="25">
        <v>-1.1159017820299746</v>
      </c>
      <c r="AZ299" s="25">
        <v>1.1634481480544077</v>
      </c>
      <c r="BA299" s="18">
        <f t="shared" si="547"/>
        <v>9.0134777187544977</v>
      </c>
      <c r="BB299" s="18">
        <f t="shared" si="548"/>
        <v>19.889768900624706</v>
      </c>
      <c r="BC299" s="18">
        <f>IF(ISNUMBER(BA299),BC298+BA299*0.5,IF(ISNUMBER(BA500),0,""))</f>
        <v>946.26982120618334</v>
      </c>
      <c r="BD299" s="18">
        <f>IF(ISNUMBER(BB299),BD298+BB299*0.5,IF(ISNUMBER(BB500),0,""))</f>
        <v>1102.7759910058755</v>
      </c>
      <c r="BE299" s="18">
        <f>IF(ISNUMBER(BC299), BC299*COS(RADIANS(-$C299+Графики!$B$3))+BD299*SIN(RADIANS(-$C299+Графики!$B$3)),"")</f>
        <v>946.26982120618334</v>
      </c>
      <c r="BF299" s="19">
        <f>IF(ISNUMBER(BC299), BC299*COS(RADIANS(-$C299+Графики!$B$5))+BD299*SIN(RADIANS(-$C299+Графики!$B$5)),"")</f>
        <v>1102.7759910058755</v>
      </c>
      <c r="BG299" s="24">
        <v>-0.60496836855137182</v>
      </c>
      <c r="BH299" s="25">
        <v>0.62972713928403723</v>
      </c>
      <c r="BI299" s="25">
        <v>-1.2332947781796295</v>
      </c>
      <c r="BJ299" s="25">
        <v>1.1765180642506914</v>
      </c>
      <c r="BK299" s="18">
        <f t="shared" si="549"/>
        <v>10.774542453951391</v>
      </c>
      <c r="BL299" s="18">
        <f t="shared" si="550"/>
        <v>21.02803423038382</v>
      </c>
      <c r="BM299" s="18">
        <f>IF(ISNUMBER(BK299),BM298+BK299*0.5,IF(ISNUMBER(BK500),0,""))</f>
        <v>956.16050865361319</v>
      </c>
      <c r="BN299" s="18">
        <f>IF(ISNUMBER(BL299),BN298+BL299*0.5,IF(ISNUMBER(BL500),0,""))</f>
        <v>1090.4222995148382</v>
      </c>
      <c r="BO299" s="18">
        <f>IF(ISNUMBER(BM299), BM299*COS(RADIANS(-$C299+Графики!$B$3))+BN299*SIN(RADIANS(-$C299+Графики!$B$3)),"")</f>
        <v>956.16050865361319</v>
      </c>
      <c r="BP299" s="19">
        <f>IF(ISNUMBER(BM299), BM299*COS(RADIANS(-$C299+Графики!$B$5))+BN299*SIN(RADIANS(-$C299+Графики!$B$5)),"")</f>
        <v>1090.4222995148382</v>
      </c>
      <c r="BQ299" s="24">
        <v>-0.55018711952186039</v>
      </c>
      <c r="BR299" s="25">
        <v>0.51220524867011075</v>
      </c>
      <c r="BS299" s="25">
        <v>-1.2380418822303842</v>
      </c>
      <c r="BT299" s="25">
        <v>1.0772650586935426</v>
      </c>
      <c r="BU299" s="18">
        <f t="shared" si="551"/>
        <v>9.2709895725143774</v>
      </c>
      <c r="BV299" s="18">
        <f t="shared" si="552"/>
        <v>20.203489957367648</v>
      </c>
      <c r="BW299" s="18">
        <f>IF(ISNUMBER(BU299),BW298+BU299*0.5,IF(ISNUMBER(BU500),0,""))</f>
        <v>961.01158258137718</v>
      </c>
      <c r="BX299" s="18">
        <f>IF(ISNUMBER(BV299),BX298+BV299*0.5,IF(ISNUMBER(BV500),0,""))</f>
        <v>1106.7129109320538</v>
      </c>
      <c r="BY299" s="18">
        <f>IF(ISNUMBER(BW299), BW299*COS(RADIANS(-$C299+Графики!$B$3))+BX299*SIN(RADIANS(-$C299+Графики!$B$3)),"")</f>
        <v>961.01158258137718</v>
      </c>
      <c r="BZ299" s="19">
        <f>IF(ISNUMBER(BW299), BW299*COS(RADIANS(-$C299+Графики!$B$5))+BX299*SIN(RADIANS(-$C299+Графики!$B$5)),"")</f>
        <v>1106.7129109320538</v>
      </c>
      <c r="CA299" s="29">
        <v>-0.51434130608138917</v>
      </c>
      <c r="CB299" s="25">
        <v>0.44029373348917722</v>
      </c>
      <c r="CC299" s="25">
        <v>-1.0999933751592856</v>
      </c>
      <c r="CD299" s="25">
        <v>1.1687943190559571</v>
      </c>
      <c r="CE299" s="18">
        <f t="shared" si="553"/>
        <v>8.3306659366679963</v>
      </c>
      <c r="CF299" s="18">
        <f t="shared" si="554"/>
        <v>19.797614153856987</v>
      </c>
      <c r="CG299" s="18">
        <f>IF(ISNUMBER(CE299),CG298+CE299*0.5,IF(ISNUMBER(CE500),0,""))</f>
        <v>966.63750826379078</v>
      </c>
      <c r="CH299" s="18">
        <f>IF(ISNUMBER(CF299),CH298+CF299*0.5,IF(ISNUMBER(CF500),0,""))</f>
        <v>1110.2946051533843</v>
      </c>
      <c r="CI299" s="18">
        <f>IF(ISNUMBER(CG299), CG299*COS(RADIANS(-$C299+Графики!$B$3))+CH299*SIN(RADIANS(-$C299+Графики!$B$3)),"")</f>
        <v>966.63750826379078</v>
      </c>
      <c r="CJ299" s="19">
        <f>IF(ISNUMBER(CG299), CG299*COS(RADIANS(-$C299+Графики!$B$5))+CH299*SIN(RADIANS(-$C299+Графики!$B$5)),"")</f>
        <v>1110.2946051533843</v>
      </c>
      <c r="CK299" s="24">
        <v>-0.60483816053687278</v>
      </c>
      <c r="CL299" s="25">
        <v>0.44450231738420176</v>
      </c>
      <c r="CM299" s="25">
        <v>-1.1765438431390756</v>
      </c>
      <c r="CN299" s="25">
        <v>1.1557122407389249</v>
      </c>
      <c r="CO299" s="18">
        <f t="shared" si="555"/>
        <v>9.1570951782017467</v>
      </c>
      <c r="CP299" s="18">
        <f t="shared" si="556"/>
        <v>20.351368720862215</v>
      </c>
      <c r="CQ299" s="18">
        <f>IF(ISNUMBER(CO299),CQ298+CO299*0.5,IF(ISNUMBER(CO500),0,""))</f>
        <v>958.27357590333384</v>
      </c>
      <c r="CR299" s="18">
        <f>IF(ISNUMBER(CP299),CR298+CP299*0.5,IF(ISNUMBER(CP500),0,""))</f>
        <v>1109.4504661580838</v>
      </c>
      <c r="CS299" s="18">
        <f>IF(ISNUMBER(CQ299), CQ299*COS(RADIANS(-$C299+Графики!$B$3))+CR299*SIN(RADIANS(-$C299+Графики!$B$3)),"")</f>
        <v>958.27357590333384</v>
      </c>
      <c r="CT299" s="19">
        <f>IF(ISNUMBER(CQ299), CQ299*COS(RADIANS(-$C299+Графики!$B$5))+CR299*SIN(RADIANS(-$C299+Графики!$B$5)),"")</f>
        <v>1109.4504661580838</v>
      </c>
      <c r="CU299" s="24">
        <v>-0.66589015358673875</v>
      </c>
      <c r="CV299" s="25">
        <v>0.509552494768437</v>
      </c>
      <c r="CW299" s="25">
        <v>-1.2591010483701224</v>
      </c>
      <c r="CX299" s="25">
        <v>1.0882060534060558</v>
      </c>
      <c r="CY299" s="18">
        <f t="shared" si="557"/>
        <v>10.257492306923869</v>
      </c>
      <c r="CZ299" s="18">
        <f t="shared" si="558"/>
        <v>20.482686251072284</v>
      </c>
      <c r="DA299" s="18">
        <f>IF(ISNUMBER(CY299),DA298+CY299*0.5,IF(ISNUMBER(CY500),0,""))</f>
        <v>957.03765490017679</v>
      </c>
      <c r="DB299" s="18">
        <f>IF(ISNUMBER(CZ299),DB298+CZ299*0.5,IF(ISNUMBER(CZ500),0,""))</f>
        <v>1107.4038445660879</v>
      </c>
      <c r="DC299" s="18">
        <f>IF(ISNUMBER(DA299), DA299*COS(RADIANS(-$C299+Графики!$B$3))+DB299*SIN(RADIANS(-$C299+Графики!$B$3)),"")</f>
        <v>957.03765490017679</v>
      </c>
      <c r="DD299" s="19">
        <f>IF(ISNUMBER(DA299), DA299*COS(RADIANS(-$C299+Графики!$B$5))+DB299*SIN(RADIANS(-$C299+Графики!$B$5)),"")</f>
        <v>1107.4038445660879</v>
      </c>
      <c r="DE299" s="24">
        <v>-0.53148409805303554</v>
      </c>
      <c r="DF299" s="25">
        <v>0.48470425671760686</v>
      </c>
      <c r="DG299" s="25">
        <v>-1.1950678020401928</v>
      </c>
      <c r="DH299" s="25">
        <v>1.1254441025111788</v>
      </c>
      <c r="DI299" s="18">
        <f t="shared" si="559"/>
        <v>8.8678000773091998</v>
      </c>
      <c r="DJ299" s="18">
        <f t="shared" si="560"/>
        <v>20.248902541763602</v>
      </c>
      <c r="DK299" s="18">
        <f>IF(ISNUMBER(DI299),DK298+DI299*0.5,IF(ISNUMBER(DI500),0,""))</f>
        <v>950.27244616735231</v>
      </c>
      <c r="DL299" s="18">
        <f>IF(ISNUMBER(DJ299),DL298+DJ299*0.5,IF(ISNUMBER(DJ500),0,""))</f>
        <v>1109.3225787734605</v>
      </c>
      <c r="DM299" s="18">
        <f>IF(ISNUMBER(DK299), DK299*COS(RADIANS(-$C299+Графики!$B$3))+DL299*SIN(RADIANS(-$C299+Графики!$B$3)),"")</f>
        <v>950.27244616735231</v>
      </c>
      <c r="DN299" s="19">
        <f>IF(ISNUMBER(DK299), DK299*COS(RADIANS(-$C299+Графики!$B$5))+DL299*SIN(RADIANS(-$C299+Графики!$B$5)),"")</f>
        <v>1109.3225787734605</v>
      </c>
      <c r="DO299" s="24">
        <v>-0.53550253727680686</v>
      </c>
      <c r="DP299" s="25">
        <v>0.4824414763564373</v>
      </c>
      <c r="DQ299" s="25">
        <v>-1.1921811888072467</v>
      </c>
      <c r="DR299" s="25">
        <v>1.1135657253625091</v>
      </c>
      <c r="DS299" s="18">
        <f t="shared" si="561"/>
        <v>8.8831204876970737</v>
      </c>
      <c r="DT299" s="18">
        <f t="shared" si="562"/>
        <v>20.120079943826628</v>
      </c>
      <c r="DU299" s="18">
        <f>IF(ISNUMBER(DS299),DU298+DS299*0.5,IF(ISNUMBER(DS500),0,""))</f>
        <v>965.9234354061698</v>
      </c>
      <c r="DV299" s="18">
        <f>IF(ISNUMBER(DT299),DV298+DT299*0.5,IF(ISNUMBER(DT500),0,""))</f>
        <v>1104.8810825696639</v>
      </c>
      <c r="DW299" s="18">
        <f>IF(ISNUMBER(DU299), DU299*COS(RADIANS(-$C299+Графики!$B$3))+DV299*SIN(RADIANS(-$C299+Графики!$B$3)),"")</f>
        <v>965.9234354061698</v>
      </c>
      <c r="DX299" s="19">
        <f>IF(ISNUMBER(DU299), DU299*COS(RADIANS(-$C299+Графики!$B$5))+DV299*SIN(RADIANS(-$C299+Графики!$B$5)),"")</f>
        <v>1104.8810825696639</v>
      </c>
      <c r="DY299" s="24">
        <v>-0.51770424527928505</v>
      </c>
      <c r="DZ299" s="25">
        <v>0.4701235774579291</v>
      </c>
      <c r="EA299" s="25">
        <v>-1.105776042959016</v>
      </c>
      <c r="EB299" s="25">
        <v>1.1046803956906321</v>
      </c>
      <c r="EC299" s="18">
        <f t="shared" si="563"/>
        <v>8.6203172087753064</v>
      </c>
      <c r="ED299" s="18">
        <f t="shared" si="564"/>
        <v>19.288675144671124</v>
      </c>
      <c r="EE299" s="18">
        <f>IF(ISNUMBER(EC299),EE298+EC299*0.5,IF(ISNUMBER(EC500),0,""))</f>
        <v>951.73390108316994</v>
      </c>
      <c r="EF299" s="18">
        <f>IF(ISNUMBER(ED299),EF298+ED299*0.5,IF(ISNUMBER(ED500),0,""))</f>
        <v>1101.3621817458761</v>
      </c>
      <c r="EG299" s="18">
        <f>IF(ISNUMBER(EE299), EE299*COS(RADIANS(-$C299+Графики!$B$3))+EF299*SIN(RADIANS(-$C299+Графики!$B$3)),"")</f>
        <v>951.73390108316994</v>
      </c>
      <c r="EH299" s="19">
        <f>IF(ISNUMBER(EE299), EE299*COS(RADIANS(-$C299+Графики!$B$5))+EF299*SIN(RADIANS(-$C299+Графики!$B$5)),"")</f>
        <v>1101.3621817458761</v>
      </c>
      <c r="EI299" s="24">
        <v>-0.59441420995983751</v>
      </c>
      <c r="EJ299" s="25">
        <v>0.47828980536953403</v>
      </c>
      <c r="EK299" s="25">
        <v>-1.169968484152736</v>
      </c>
      <c r="EL299" s="25">
        <v>1.0858933965825952</v>
      </c>
      <c r="EM299" s="18">
        <f t="shared" si="565"/>
        <v>9.3609717644910226</v>
      </c>
      <c r="EN299" s="18">
        <f t="shared" si="566"/>
        <v>19.684837133984512</v>
      </c>
      <c r="EO299" s="18">
        <f>IF(ISNUMBER(EM299),EO298+EM299*0.5,IF(ISNUMBER(EM500),0,""))</f>
        <v>958.87255320193583</v>
      </c>
      <c r="EP299" s="18">
        <f>IF(ISNUMBER(EN299),EP298+EN299*0.5,IF(ISNUMBER(EN500),0,""))</f>
        <v>1103.8553811628356</v>
      </c>
      <c r="EQ299" s="18">
        <f>IF(ISNUMBER(EO299), EO299*COS(RADIANS(-$C299+Графики!$B$3))+EP299*SIN(RADIANS(-$C299+Графики!$B$3)),"")</f>
        <v>958.87255320193583</v>
      </c>
      <c r="ER299" s="19">
        <f>IF(ISNUMBER(EO299), EO299*COS(RADIANS(-$C299+Графики!$B$5))+EP299*SIN(RADIANS(-$C299+Графики!$B$5)),"")</f>
        <v>1103.8553811628356</v>
      </c>
      <c r="ES299" s="24">
        <v>-0.55635740546322898</v>
      </c>
      <c r="ET299" s="25">
        <v>0.45507796565854042</v>
      </c>
      <c r="EU299" s="25">
        <v>-1.2519160842790833</v>
      </c>
      <c r="EV299" s="25">
        <v>1.0931093927072386</v>
      </c>
      <c r="EW299" s="18">
        <f t="shared" si="567"/>
        <v>8.8263240935974689</v>
      </c>
      <c r="EX299" s="18">
        <f t="shared" si="568"/>
        <v>20.462779491733215</v>
      </c>
      <c r="EY299" s="18">
        <f>IF(ISNUMBER(EW299),EY298+EW299*0.5,IF(ISNUMBER(EW500),0,""))</f>
        <v>943.21316329657782</v>
      </c>
      <c r="EZ299" s="18">
        <f>IF(ISNUMBER(EX299),EZ298+EX299*0.5,IF(ISNUMBER(EX500),0,""))</f>
        <v>1106.7735857453533</v>
      </c>
      <c r="FA299" s="18">
        <f>IF(ISNUMBER(EY299), EY299*COS(RADIANS(-$C299+Графики!$B$3))+EZ299*SIN(RADIANS(-$C299+Графики!$B$3)),"")</f>
        <v>943.21316329657782</v>
      </c>
      <c r="FB299" s="19">
        <f>IF(ISNUMBER(EY299), EY299*COS(RADIANS(-$C299+Графики!$B$5))+EZ299*SIN(RADIANS(-$C299+Графики!$B$5)),"")</f>
        <v>1106.7735857453533</v>
      </c>
      <c r="FC299" s="24">
        <v>-0.64957410161522522</v>
      </c>
      <c r="FD299" s="25">
        <v>0.63152706536622005</v>
      </c>
      <c r="FE299" s="25">
        <v>-1.1327524606795001</v>
      </c>
      <c r="FF299" s="25">
        <v>1.1004612758437857</v>
      </c>
      <c r="FG299" s="18">
        <f t="shared" si="569"/>
        <v>11.179483824138229</v>
      </c>
      <c r="FH299" s="18">
        <f t="shared" si="570"/>
        <v>19.48723270402218</v>
      </c>
      <c r="FI299" s="18">
        <f>IF(ISNUMBER(FG299),FI298+FG299*0.5,IF(ISNUMBER(FG500),0,""))</f>
        <v>953.71616706244879</v>
      </c>
      <c r="FJ299" s="18">
        <f>IF(ISNUMBER(FH299),FJ298+FH299*0.5,IF(ISNUMBER(FH500),0,""))</f>
        <v>1106.3677351741312</v>
      </c>
      <c r="FK299" s="18">
        <f>IF(ISNUMBER(FI299), FI299*COS(RADIANS(-$C299+Графики!$B$3))+FJ299*SIN(RADIANS(-$C299+Графики!$B$3)),"")</f>
        <v>953.71616706244879</v>
      </c>
      <c r="FL299" s="19">
        <f>IF(ISNUMBER(FI299), FI299*COS(RADIANS(-$C299+Графики!$B$5))+FJ299*SIN(RADIANS(-$C299+Графики!$B$5)),"")</f>
        <v>1106.3677351741312</v>
      </c>
      <c r="FM299" s="24">
        <v>-0.65752343390840051</v>
      </c>
      <c r="FN299" s="25">
        <v>0.55973854490022368</v>
      </c>
      <c r="FO299" s="25">
        <v>-1.2169075044322288</v>
      </c>
      <c r="FP299" s="25">
        <v>1.2071792455167267</v>
      </c>
      <c r="FQ299" s="18">
        <f t="shared" si="571"/>
        <v>10.622414920030403</v>
      </c>
      <c r="FR299" s="18">
        <f t="shared" si="572"/>
        <v>21.152569865945082</v>
      </c>
      <c r="FS299" s="18">
        <f>IF(ISNUMBER(FQ299),FS298+FQ299*0.5,IF(ISNUMBER(FQ500),0,""))</f>
        <v>964.99833517028924</v>
      </c>
      <c r="FT299" s="18">
        <f>IF(ISNUMBER(FR299),FT298+FR299*0.5,IF(ISNUMBER(FR500),0,""))</f>
        <v>1101.7990914747338</v>
      </c>
      <c r="FU299" s="18">
        <f>IF(ISNUMBER(FS299), FS299*COS(RADIANS(-$C299+Графики!$B$3))+FT299*SIN(RADIANS(-$C299+Графики!$B$3)),"")</f>
        <v>964.99833517028924</v>
      </c>
      <c r="FV299" s="19">
        <f>IF(ISNUMBER(FS299), FS299*COS(RADIANS(-$C299+Графики!$B$5))+FT299*SIN(RADIANS(-$C299+Графики!$B$5)),"")</f>
        <v>1101.7990914747338</v>
      </c>
      <c r="FW299" s="24">
        <v>-0.54271864047173313</v>
      </c>
      <c r="FX299" s="25">
        <v>0.45977613496137548</v>
      </c>
      <c r="FY299" s="25">
        <v>-1.1028119801206271</v>
      </c>
      <c r="FZ299" s="25">
        <v>1.2251482956096977</v>
      </c>
      <c r="GA299" s="18">
        <f t="shared" si="573"/>
        <v>8.7483056900330975</v>
      </c>
      <c r="GB299" s="18">
        <f t="shared" si="574"/>
        <v>20.313888472625099</v>
      </c>
      <c r="GC299" s="18">
        <f>IF(ISNUMBER(GA299),GC298+GA299*0.5,IF(ISNUMBER(GA500),0,""))</f>
        <v>962.74479093781167</v>
      </c>
      <c r="GD299" s="18">
        <f>IF(ISNUMBER(GB299),GD298+GB299*0.5,IF(ISNUMBER(GB500),0,""))</f>
        <v>1088.7559521840262</v>
      </c>
      <c r="GE299" s="18">
        <f>IF(ISNUMBER(GC299), GC299*COS(RADIANS(-$C299+Графики!$B$3))+GD299*SIN(RADIANS(-$C299+Графики!$B$3)),"")</f>
        <v>962.74479093781167</v>
      </c>
      <c r="GF299" s="19">
        <f>IF(ISNUMBER(GC299), GC299*COS(RADIANS(-$C299+Графики!$B$5))+GD299*SIN(RADIANS(-$C299+Графики!$B$5)),"")</f>
        <v>1088.7559521840262</v>
      </c>
      <c r="GG299" s="24">
        <v>-0.60775173438847829</v>
      </c>
      <c r="GH299" s="25">
        <v>0.53772713450644116</v>
      </c>
      <c r="GI299" s="25">
        <v>-1.1957311474352184</v>
      </c>
      <c r="GJ299" s="25">
        <v>1.0956795254241463</v>
      </c>
      <c r="GK299" s="18">
        <f t="shared" si="575"/>
        <v>9.9960224117665106</v>
      </c>
      <c r="GL299" s="18">
        <f t="shared" si="576"/>
        <v>19.994997805465591</v>
      </c>
      <c r="GM299" s="18">
        <f>IF(ISNUMBER(GK299),GM298+GK299*0.5,IF(ISNUMBER(GK500),0,""))</f>
        <v>964.77393142287315</v>
      </c>
      <c r="GN299" s="18">
        <f>IF(ISNUMBER(GL299),GN298+GL299*0.5,IF(ISNUMBER(GL500),0,""))</f>
        <v>1104.453399426214</v>
      </c>
      <c r="GO299" s="18">
        <f>IF(ISNUMBER(GM299), GM299*COS(RADIANS(-$C299+Графики!$B$3))+GN299*SIN(RADIANS(-$C299+Графики!$B$3)),"")</f>
        <v>964.77393142287315</v>
      </c>
      <c r="GP299" s="19">
        <f>IF(ISNUMBER(GM299), GM299*COS(RADIANS(-$C299+Графики!$B$5))+GN299*SIN(RADIANS(-$C299+Графики!$B$5)),"")</f>
        <v>1104.453399426214</v>
      </c>
      <c r="GQ299" s="24">
        <v>-0.49535617540994259</v>
      </c>
      <c r="GR299" s="25">
        <v>0.4752335912909621</v>
      </c>
      <c r="GS299" s="25">
        <v>-1.2378601168487859</v>
      </c>
      <c r="GT299" s="25">
        <v>1.0832859696988835</v>
      </c>
      <c r="GU299" s="18">
        <f t="shared" si="577"/>
        <v>8.4698922839044037</v>
      </c>
      <c r="GV299" s="18">
        <f t="shared" si="578"/>
        <v>20.254435688705527</v>
      </c>
      <c r="GW299" s="18">
        <f>IF(ISNUMBER(GU299),GW298+GU299*0.5,IF(ISNUMBER(GU500),0,""))</f>
        <v>954.95016405580088</v>
      </c>
      <c r="GX299" s="18">
        <f>IF(ISNUMBER(GV299),GX298+GV299*0.5,IF(ISNUMBER(GV500),0,""))</f>
        <v>1106.7063242983595</v>
      </c>
      <c r="GY299" s="18">
        <f>IF(ISNUMBER(GW299), GW299*COS(RADIANS(-$C299+Графики!$B$3))+GX299*SIN(RADIANS(-$C299+Графики!$B$3)),"")</f>
        <v>954.95016405580088</v>
      </c>
      <c r="GZ299" s="19">
        <f>IF(ISNUMBER(GW299), GW299*COS(RADIANS(-$C299+Графики!$B$5))+GX299*SIN(RADIANS(-$C299+Графики!$B$5)),"")</f>
        <v>1106.7063242983595</v>
      </c>
      <c r="HA299" s="24">
        <v>-0.48022623064095604</v>
      </c>
      <c r="HB299" s="25">
        <v>0.4438125903348864</v>
      </c>
      <c r="HC299" s="25">
        <v>-1.2108641007046956</v>
      </c>
      <c r="HD299" s="25">
        <v>1.2075280219714712</v>
      </c>
      <c r="HE299" s="18">
        <f t="shared" si="579"/>
        <v>8.0636725314662492</v>
      </c>
      <c r="HF299" s="18">
        <f t="shared" si="580"/>
        <v>21.102885960844812</v>
      </c>
      <c r="HG299" s="18">
        <f>IF(ISNUMBER(HE299),HG298+HE299*0.5,IF(ISNUMBER(HE500),0,""))</f>
        <v>958.52522230337559</v>
      </c>
      <c r="HH299" s="18">
        <f>IF(ISNUMBER(HF299),HH298+HF299*0.5,IF(ISNUMBER(HF500),0,""))</f>
        <v>1098.5615890397726</v>
      </c>
      <c r="HI299" s="18">
        <f>IF(ISNUMBER(HG299), HG299*COS(RADIANS(-$C299+Графики!$B$3))+HH299*SIN(RADIANS(-$C299+Графики!$B$3)),"")</f>
        <v>958.52522230337559</v>
      </c>
      <c r="HJ299" s="19">
        <f>IF(ISNUMBER(HG299), HG299*COS(RADIANS(-$C299+Графики!$B$5))+HH299*SIN(RADIANS(-$C299+Графики!$B$5)),"")</f>
        <v>1098.5615890397726</v>
      </c>
      <c r="HK299" s="24">
        <v>-0.52398761778405145</v>
      </c>
      <c r="HL299" s="25">
        <v>0.46119301705592364</v>
      </c>
      <c r="HM299" s="25">
        <v>-1.1280696671321913</v>
      </c>
      <c r="HN299" s="25">
        <v>1.1975140183304378</v>
      </c>
      <c r="HO299" s="18">
        <f t="shared" si="581"/>
        <v>8.5972169924490949</v>
      </c>
      <c r="HP299" s="18">
        <f t="shared" si="582"/>
        <v>20.29315308528124</v>
      </c>
      <c r="HQ299" s="18">
        <f>IF(ISNUMBER(HO299),HQ298+HO299*0.5,IF(ISNUMBER(HO500),0,""))</f>
        <v>957.66097352214592</v>
      </c>
      <c r="HR299" s="18">
        <f>IF(ISNUMBER(HP299),HR298+HP299*0.5,IF(ISNUMBER(HP500),0,""))</f>
        <v>1115.3881346496687</v>
      </c>
      <c r="HS299" s="18">
        <f>IF(ISNUMBER(HQ299), HQ299*COS(RADIANS(-$C299+Графики!$B$3))+HR299*SIN(RADIANS(-$C299+Графики!$B$3)),"")</f>
        <v>957.66097352214592</v>
      </c>
      <c r="HT299" s="19">
        <f>IF(ISNUMBER(HQ299), HQ299*COS(RADIANS(-$C299+Графики!$B$5))+HR299*SIN(RADIANS(-$C299+Графики!$B$5)),"")</f>
        <v>1115.3881346496687</v>
      </c>
      <c r="HU299" s="24">
        <v>-0.6107833367638642</v>
      </c>
      <c r="HV299" s="25">
        <v>0.52840604935186863</v>
      </c>
      <c r="HW299" s="25">
        <v>-1.1672381977657809</v>
      </c>
      <c r="HX299" s="25">
        <v>1.2608061071923569</v>
      </c>
      <c r="HY299" s="18">
        <f t="shared" si="583"/>
        <v>9.9411390475558576</v>
      </c>
      <c r="HZ299" s="18">
        <f t="shared" si="584"/>
        <v>21.187098308795431</v>
      </c>
      <c r="IA299" s="18">
        <f>IF(ISNUMBER(HY299),IA298+HY299*0.5,IF(ISNUMBER(HY500),0,""))</f>
        <v>956.53368011769203</v>
      </c>
      <c r="IB299" s="18">
        <f>IF(ISNUMBER(HZ299),IB298+HZ299*0.5,IF(ISNUMBER(HZ500),0,""))</f>
        <v>1093.3793864369575</v>
      </c>
      <c r="IC299" s="18">
        <f>IF(ISNUMBER(IA299), IA299*COS(RADIANS(-$C299+Графики!$B$3))+IB299*SIN(RADIANS(-$C299+Графики!$B$3)),"")</f>
        <v>956.53368011769203</v>
      </c>
      <c r="ID299" s="19">
        <f>IF(ISNUMBER(IA299), IA299*COS(RADIANS(-$C299+Графики!$B$5))+IB299*SIN(RADIANS(-$C299+Графики!$B$5)),"")</f>
        <v>1093.3793864369575</v>
      </c>
      <c r="IE299" s="24">
        <v>-0.64596611411275251</v>
      </c>
      <c r="IF299" s="25">
        <v>0.62308266372759469</v>
      </c>
      <c r="IG299" s="25">
        <v>-1.1216341963150187</v>
      </c>
      <c r="IH299" s="25">
        <v>1.2146974540352977</v>
      </c>
      <c r="II299" s="18">
        <f t="shared" si="585"/>
        <v>11.074313398632764</v>
      </c>
      <c r="IJ299" s="18">
        <f t="shared" si="586"/>
        <v>20.386927368796503</v>
      </c>
      <c r="IK299" s="18">
        <f>IF(ISNUMBER(II299),IK298+II299*0.5,IF(ISNUMBER(II500),0,""))</f>
        <v>953.68948327637577</v>
      </c>
      <c r="IL299" s="18">
        <f>IF(ISNUMBER(IJ299),IL298+IJ299*0.5,IF(ISNUMBER(IJ500),0,""))</f>
        <v>1100.3661773672272</v>
      </c>
      <c r="IM299" s="18">
        <f>IF(ISNUMBER(IK299), IK299*COS(RADIANS(-$C299+Графики!$B$3))+IL299*SIN(RADIANS(-$C299+Графики!$B$3)),"")</f>
        <v>953.68948327637577</v>
      </c>
      <c r="IN299" s="19">
        <f>IF(ISNUMBER(IK299), IK299*COS(RADIANS(-$C299+Графики!$B$5))+IL299*SIN(RADIANS(-$C299+Графики!$B$5)),"")</f>
        <v>1100.3661773672272</v>
      </c>
      <c r="IO299" s="24">
        <v>-0.56626647134808294</v>
      </c>
      <c r="IP299" s="25">
        <v>0.49566853304810843</v>
      </c>
      <c r="IQ299" s="25">
        <v>-1.2007368629911073</v>
      </c>
      <c r="IR299" s="25">
        <v>1.2198222262677585</v>
      </c>
      <c r="IS299" s="18">
        <f t="shared" si="587"/>
        <v>9.26699849191289</v>
      </c>
      <c r="IT299" s="18">
        <f t="shared" si="588"/>
        <v>21.121792096735728</v>
      </c>
      <c r="IU299" s="18">
        <f>IF(ISNUMBER(IS299),IU298+IS299*0.5,IF(ISNUMBER(IS500),0,""))</f>
        <v>952.14410474855777</v>
      </c>
      <c r="IV299" s="18">
        <f>IF(ISNUMBER(IT299),IV298+IT299*0.5,IF(ISNUMBER(IT500),0,""))</f>
        <v>1104.6628923017286</v>
      </c>
      <c r="IW299" s="18">
        <f>IF(ISNUMBER(IU299), IU299*COS(RADIANS(-$C299+Графики!$B$3))+IV299*SIN(RADIANS(-$C299+Графики!$B$3)),"")</f>
        <v>952.14410474855777</v>
      </c>
      <c r="IX299" s="19">
        <f>IF(ISNUMBER(IU299), IU299*COS(RADIANS(-$C299+Графики!$B$5))+IV299*SIN(RADIANS(-$C299+Графики!$B$5)),"")</f>
        <v>1104.6628923017286</v>
      </c>
    </row>
    <row r="300" spans="1:258" s="88" customFormat="1" x14ac:dyDescent="0.25">
      <c r="A300" s="44">
        <v>300</v>
      </c>
      <c r="B300" s="50">
        <v>0</v>
      </c>
      <c r="C300" s="11">
        <f>IF(Графики!$A$7="Расчитывать с учетом закручивания скважины",B300,0)</f>
        <v>0</v>
      </c>
      <c r="D300" s="47">
        <v>148.5</v>
      </c>
      <c r="E300" s="34">
        <f>IF(ISNUMBER(INDEX($I$1:$IX$303,$A300,E$1) ),INDEX($I$1:$IX$303,$A300,E$1),0)</f>
        <v>9.8241196017646448</v>
      </c>
      <c r="F300" s="35">
        <f>IF(ISNUMBER(INDEX($I$1:$IX$303,$A300,F$1) ),INDEX($I$1:$IX$303,$A300,F$1),0)</f>
        <v>20.120792652400162</v>
      </c>
      <c r="G300" s="35">
        <f>IF(ISNUMBER(INDEX($I$1:$IX$303,$A300,G$1) ),INDEX($I$1:$IX$303,$A300,G$1)-$G$305,0)</f>
        <v>-18.94505242742639</v>
      </c>
      <c r="H300" s="36">
        <f>IF(ISNUMBER(INDEX($I$1:$IX$303,$A300,H$1) ),INDEX($I$1:$IX$303,$A300,H$1)-$H$305,0)</f>
        <v>-33.042981119614524</v>
      </c>
      <c r="I300" s="29">
        <v>-0.64264417396245821</v>
      </c>
      <c r="J300" s="25">
        <v>0.48313511654240859</v>
      </c>
      <c r="K300" s="25">
        <v>-1.1916477529469367</v>
      </c>
      <c r="L300" s="25">
        <v>1.114180848145804</v>
      </c>
      <c r="M300" s="18">
        <f t="shared" si="539"/>
        <v>9.8241196017646448</v>
      </c>
      <c r="N300" s="18">
        <f t="shared" si="540"/>
        <v>20.120792652400162</v>
      </c>
      <c r="O300" s="18">
        <f>IF(ISNUMBER(M300),O299+M300*0.5,IF(ISNUMBER(M501),0,""))</f>
        <v>958.97110346198826</v>
      </c>
      <c r="P300" s="18">
        <f>IF(ISNUMBER(N300),P299+N300*0.5,IF(ISNUMBER(N501),0,""))</f>
        <v>1122.386682364423</v>
      </c>
      <c r="Q300" s="18">
        <f>IF(ISNUMBER(O300), O300*COS(RADIANS(-$C300+Графики!$B$3))+P300*SIN(RADIANS(-$C300+Графики!$B$3)),"")</f>
        <v>958.97110346198826</v>
      </c>
      <c r="R300" s="19">
        <f>IF(ISNUMBER(O300), O300*COS(RADIANS(-$C300+Графики!$B$5))+P300*SIN(RADIANS(-$C300+Графики!$B$5)),"")</f>
        <v>1122.386682364423</v>
      </c>
      <c r="S300" s="29">
        <v>-0.58295405360519859</v>
      </c>
      <c r="T300" s="25">
        <v>0.48039576382120153</v>
      </c>
      <c r="U300" s="25">
        <v>-1.2882937240699373</v>
      </c>
      <c r="V300" s="25">
        <v>1.1803229949655838</v>
      </c>
      <c r="W300" s="18">
        <f t="shared" si="541"/>
        <v>9.2793445338885743</v>
      </c>
      <c r="X300" s="18">
        <f t="shared" si="542"/>
        <v>21.541078602246571</v>
      </c>
      <c r="Y300" s="18">
        <f>IF(ISNUMBER(W300),Y299+W300*0.5,IF(ISNUMBER(W501),0,""))</f>
        <v>961.91683187082936</v>
      </c>
      <c r="Z300" s="18">
        <f>IF(ISNUMBER(X300),Z299+X300*0.5,IF(ISNUMBER(X501),0,""))</f>
        <v>1123.3006700825717</v>
      </c>
      <c r="AA300" s="18">
        <f>IF(ISNUMBER(Y300), Y300*COS(RADIANS(-$C300+Графики!$B$3))+Z300*SIN(RADIANS(-$C300+Графики!$B$3)),"")</f>
        <v>961.91683187082936</v>
      </c>
      <c r="AB300" s="18">
        <f>IF(ISNUMBER(Y300), Y300*COS(RADIANS(-$C300+Графики!$B$5))+Z300*SIN(RADIANS(-$C300+Графики!$B$5)),"")</f>
        <v>1123.3006700825717</v>
      </c>
      <c r="AC300" s="24">
        <v>-0.52365031646745108</v>
      </c>
      <c r="AD300" s="25">
        <v>0.48110482525639264</v>
      </c>
      <c r="AE300" s="25">
        <v>-1.2621076374349316</v>
      </c>
      <c r="AF300" s="25">
        <v>1.0960484686224794</v>
      </c>
      <c r="AG300" s="18">
        <f t="shared" si="543"/>
        <v>8.7680303505314185</v>
      </c>
      <c r="AH300" s="18">
        <f t="shared" si="544"/>
        <v>20.57734171960098</v>
      </c>
      <c r="AI300" s="18">
        <f>IF(ISNUMBER(AG300),AI299+AG300*0.5,IF(ISNUMBER(AG501),0,""))</f>
        <v>957.10134032407564</v>
      </c>
      <c r="AJ300" s="18">
        <f>IF(ISNUMBER(AH300),AJ299+AH300*0.5,IF(ISNUMBER(AH501),0,""))</f>
        <v>1117.3085018452009</v>
      </c>
      <c r="AK300" s="18">
        <f>IF(ISNUMBER(AI300), AI300*COS(RADIANS(-$C300+Графики!$B$3))+AJ300*SIN(RADIANS(-$C300+Графики!$B$3)),"")</f>
        <v>957.10134032407564</v>
      </c>
      <c r="AL300" s="19">
        <f>IF(ISNUMBER(AI300), AI300*COS(RADIANS(-$C300+Графики!$B$5))+AJ300*SIN(RADIANS(-$C300+Графики!$B$5)),"")</f>
        <v>1117.3085018452009</v>
      </c>
      <c r="AM300" s="24">
        <v>-0.57535593668372209</v>
      </c>
      <c r="AN300" s="25">
        <v>0.41878624694805577</v>
      </c>
      <c r="AO300" s="25">
        <v>-1.2119530023760878</v>
      </c>
      <c r="AP300" s="25">
        <v>1.1736712378953715</v>
      </c>
      <c r="AQ300" s="18">
        <f t="shared" si="545"/>
        <v>8.6754183421512874</v>
      </c>
      <c r="AR300" s="18">
        <f t="shared" si="546"/>
        <v>20.816995062752117</v>
      </c>
      <c r="AS300" s="18">
        <f>IF(ISNUMBER(AQ300),AS299+AQ300*0.5,IF(ISNUMBER(AQ501),0,""))</f>
        <v>952.35390793590398</v>
      </c>
      <c r="AT300" s="18">
        <f>IF(ISNUMBER(AR300),AT299+AR300*0.5,IF(ISNUMBER(AR501),0,""))</f>
        <v>1108.6082433848712</v>
      </c>
      <c r="AU300" s="18">
        <f>IF(ISNUMBER(AS300), AS300*COS(RADIANS(-$C300+Графики!$B$3))+AT300*SIN(RADIANS(-$C300+Графики!$B$3)),"")</f>
        <v>952.35390793590398</v>
      </c>
      <c r="AV300" s="19">
        <f>IF(ISNUMBER(AS300), AS300*COS(RADIANS(-$C300+Графики!$B$5))+AT300*SIN(RADIANS(-$C300+Графики!$B$5)),"")</f>
        <v>1108.6082433848712</v>
      </c>
      <c r="AW300" s="24">
        <v>-0.57764445399044606</v>
      </c>
      <c r="AX300" s="25">
        <v>0.44466090183675233</v>
      </c>
      <c r="AY300" s="25">
        <v>-1.2620253986452958</v>
      </c>
      <c r="AZ300" s="25">
        <v>1.1302171590052068</v>
      </c>
      <c r="BA300" s="18">
        <f t="shared" si="547"/>
        <v>8.9211788701200021</v>
      </c>
      <c r="BB300" s="18">
        <f t="shared" si="548"/>
        <v>20.874738227106238</v>
      </c>
      <c r="BC300" s="18">
        <f>IF(ISNUMBER(BA300),BC299+BA300*0.5,IF(ISNUMBER(BA501),0,""))</f>
        <v>950.73041064124334</v>
      </c>
      <c r="BD300" s="18">
        <f>IF(ISNUMBER(BB300),BD299+BB300*0.5,IF(ISNUMBER(BB501),0,""))</f>
        <v>1113.2133601194287</v>
      </c>
      <c r="BE300" s="18">
        <f>IF(ISNUMBER(BC300), BC300*COS(RADIANS(-$C300+Графики!$B$3))+BD300*SIN(RADIANS(-$C300+Графики!$B$3)),"")</f>
        <v>950.73041064124334</v>
      </c>
      <c r="BF300" s="19">
        <f>IF(ISNUMBER(BC300), BC300*COS(RADIANS(-$C300+Графики!$B$5))+BD300*SIN(RADIANS(-$C300+Графики!$B$5)),"")</f>
        <v>1113.2133601194287</v>
      </c>
      <c r="BG300" s="24">
        <v>-0.54053247157846263</v>
      </c>
      <c r="BH300" s="25">
        <v>0.59366171304015891</v>
      </c>
      <c r="BI300" s="25">
        <v>-1.1961040199144009</v>
      </c>
      <c r="BJ300" s="25">
        <v>1.1665367610766464</v>
      </c>
      <c r="BK300" s="18">
        <f t="shared" si="549"/>
        <v>9.8975498357002554</v>
      </c>
      <c r="BL300" s="18">
        <f t="shared" si="550"/>
        <v>20.616469589036239</v>
      </c>
      <c r="BM300" s="18">
        <f>IF(ISNUMBER(BK300),BM299+BK300*0.5,IF(ISNUMBER(BK501),0,""))</f>
        <v>961.10928357146327</v>
      </c>
      <c r="BN300" s="18">
        <f>IF(ISNUMBER(BL300),BN299+BL300*0.5,IF(ISNUMBER(BL501),0,""))</f>
        <v>1100.7305343093562</v>
      </c>
      <c r="BO300" s="18">
        <f>IF(ISNUMBER(BM300), BM300*COS(RADIANS(-$C300+Графики!$B$3))+BN300*SIN(RADIANS(-$C300+Графики!$B$3)),"")</f>
        <v>961.10928357146327</v>
      </c>
      <c r="BP300" s="19">
        <f>IF(ISNUMBER(BM300), BM300*COS(RADIANS(-$C300+Графики!$B$5))+BN300*SIN(RADIANS(-$C300+Графики!$B$5)),"")</f>
        <v>1100.7305343093562</v>
      </c>
      <c r="BQ300" s="24">
        <v>-0.57964982484764538</v>
      </c>
      <c r="BR300" s="25">
        <v>0.49685124597930275</v>
      </c>
      <c r="BS300" s="25">
        <v>-1.2337685952416784</v>
      </c>
      <c r="BT300" s="25">
        <v>1.1275395585872723</v>
      </c>
      <c r="BU300" s="18">
        <f t="shared" si="551"/>
        <v>9.3941058676729803</v>
      </c>
      <c r="BV300" s="18">
        <f t="shared" si="552"/>
        <v>20.604842693530973</v>
      </c>
      <c r="BW300" s="18">
        <f>IF(ISNUMBER(BU300),BW299+BU300*0.5,IF(ISNUMBER(BU501),0,""))</f>
        <v>965.7086355152137</v>
      </c>
      <c r="BX300" s="18">
        <f>IF(ISNUMBER(BV300),BX299+BV300*0.5,IF(ISNUMBER(BV501),0,""))</f>
        <v>1117.0153322788192</v>
      </c>
      <c r="BY300" s="18">
        <f>IF(ISNUMBER(BW300), BW300*COS(RADIANS(-$C300+Графики!$B$3))+BX300*SIN(RADIANS(-$C300+Графики!$B$3)),"")</f>
        <v>965.7086355152137</v>
      </c>
      <c r="BZ300" s="19">
        <f>IF(ISNUMBER(BW300), BW300*COS(RADIANS(-$C300+Графики!$B$5))+BX300*SIN(RADIANS(-$C300+Графики!$B$5)),"")</f>
        <v>1117.0153322788192</v>
      </c>
      <c r="CA300" s="29">
        <v>-0.60244714828992862</v>
      </c>
      <c r="CB300" s="25">
        <v>0.43912061856967954</v>
      </c>
      <c r="CC300" s="25">
        <v>-1.2979201406818042</v>
      </c>
      <c r="CD300" s="25">
        <v>1.0997618207337103</v>
      </c>
      <c r="CE300" s="18">
        <f t="shared" si="553"/>
        <v>9.0892683011749931</v>
      </c>
      <c r="CF300" s="18">
        <f t="shared" si="554"/>
        <v>20.922195612818541</v>
      </c>
      <c r="CG300" s="18">
        <f>IF(ISNUMBER(CE300),CG299+CE300*0.5,IF(ISNUMBER(CE501),0,""))</f>
        <v>971.18214241437829</v>
      </c>
      <c r="CH300" s="18">
        <f>IF(ISNUMBER(CF300),CH299+CF300*0.5,IF(ISNUMBER(CF501),0,""))</f>
        <v>1120.7557029597936</v>
      </c>
      <c r="CI300" s="18">
        <f>IF(ISNUMBER(CG300), CG300*COS(RADIANS(-$C300+Графики!$B$3))+CH300*SIN(RADIANS(-$C300+Графики!$B$3)),"")</f>
        <v>971.18214241437829</v>
      </c>
      <c r="CJ300" s="19">
        <f>IF(ISNUMBER(CG300), CG300*COS(RADIANS(-$C300+Графики!$B$5))+CH300*SIN(RADIANS(-$C300+Графики!$B$5)),"")</f>
        <v>1120.7557029597936</v>
      </c>
      <c r="CK300" s="24">
        <v>-0.55520819112650177</v>
      </c>
      <c r="CL300" s="25">
        <v>0.51698835768796636</v>
      </c>
      <c r="CM300" s="25">
        <v>-1.3399895149691703</v>
      </c>
      <c r="CN300" s="25">
        <v>1.1196291149186657</v>
      </c>
      <c r="CO300" s="18">
        <f t="shared" si="555"/>
        <v>9.3565434776681489</v>
      </c>
      <c r="CP300" s="18">
        <f t="shared" si="556"/>
        <v>21.462573615101757</v>
      </c>
      <c r="CQ300" s="18">
        <f>IF(ISNUMBER(CO300),CQ299+CO300*0.5,IF(ISNUMBER(CO501),0,""))</f>
        <v>962.95184764216788</v>
      </c>
      <c r="CR300" s="18">
        <f>IF(ISNUMBER(CP300),CR299+CP300*0.5,IF(ISNUMBER(CP501),0,""))</f>
        <v>1120.1817529656348</v>
      </c>
      <c r="CS300" s="18">
        <f>IF(ISNUMBER(CQ300), CQ300*COS(RADIANS(-$C300+Графики!$B$3))+CR300*SIN(RADIANS(-$C300+Графики!$B$3)),"")</f>
        <v>962.95184764216788</v>
      </c>
      <c r="CT300" s="19">
        <f>IF(ISNUMBER(CQ300), CQ300*COS(RADIANS(-$C300+Графики!$B$5))+CR300*SIN(RADIANS(-$C300+Графики!$B$5)),"")</f>
        <v>1120.1817529656348</v>
      </c>
      <c r="CU300" s="24">
        <v>-0.62884191890493102</v>
      </c>
      <c r="CV300" s="25">
        <v>0.48300734739135309</v>
      </c>
      <c r="CW300" s="25">
        <v>-1.2875434299082844</v>
      </c>
      <c r="CX300" s="25">
        <v>1.0902057477346294</v>
      </c>
      <c r="CY300" s="18">
        <f t="shared" si="557"/>
        <v>9.7025630021523419</v>
      </c>
      <c r="CZ300" s="18">
        <f t="shared" si="558"/>
        <v>20.748287019865618</v>
      </c>
      <c r="DA300" s="18">
        <f>IF(ISNUMBER(CY300),DA299+CY300*0.5,IF(ISNUMBER(CY501),0,""))</f>
        <v>961.88893640125298</v>
      </c>
      <c r="DB300" s="18">
        <f>IF(ISNUMBER(CZ300),DB299+CZ300*0.5,IF(ISNUMBER(CZ501),0,""))</f>
        <v>1117.7779880760206</v>
      </c>
      <c r="DC300" s="18">
        <f>IF(ISNUMBER(DA300), DA300*COS(RADIANS(-$C300+Графики!$B$3))+DB300*SIN(RADIANS(-$C300+Графики!$B$3)),"")</f>
        <v>961.88893640125298</v>
      </c>
      <c r="DD300" s="19">
        <f>IF(ISNUMBER(DA300), DA300*COS(RADIANS(-$C300+Графики!$B$5))+DB300*SIN(RADIANS(-$C300+Графики!$B$5)),"")</f>
        <v>1117.7779880760206</v>
      </c>
      <c r="DE300" s="24">
        <v>-0.62385148710384952</v>
      </c>
      <c r="DF300" s="25">
        <v>0.56118013125954647</v>
      </c>
      <c r="DG300" s="25">
        <v>-1.2501705220311325</v>
      </c>
      <c r="DH300" s="25">
        <v>1.0869010044496126</v>
      </c>
      <c r="DI300" s="18">
        <f t="shared" si="559"/>
        <v>10.341167417836841</v>
      </c>
      <c r="DJ300" s="18">
        <f t="shared" si="560"/>
        <v>20.393382663722743</v>
      </c>
      <c r="DK300" s="18">
        <f>IF(ISNUMBER(DI300),DK299+DI300*0.5,IF(ISNUMBER(DI501),0,""))</f>
        <v>955.44302987627077</v>
      </c>
      <c r="DL300" s="18">
        <f>IF(ISNUMBER(DJ300),DL299+DJ300*0.5,IF(ISNUMBER(DJ501),0,""))</f>
        <v>1119.5192701053218</v>
      </c>
      <c r="DM300" s="18">
        <f>IF(ISNUMBER(DK300), DK300*COS(RADIANS(-$C300+Графики!$B$3))+DL300*SIN(RADIANS(-$C300+Графики!$B$3)),"")</f>
        <v>955.44302987627077</v>
      </c>
      <c r="DN300" s="19">
        <f>IF(ISNUMBER(DK300), DK300*COS(RADIANS(-$C300+Графики!$B$5))+DL300*SIN(RADIANS(-$C300+Графики!$B$5)),"")</f>
        <v>1119.5192701053218</v>
      </c>
      <c r="DO300" s="24">
        <v>-0.60993488991929534</v>
      </c>
      <c r="DP300" s="25">
        <v>0.50067349070077072</v>
      </c>
      <c r="DQ300" s="25">
        <v>-1.344121920358329</v>
      </c>
      <c r="DR300" s="25">
        <v>1.0036020022009384</v>
      </c>
      <c r="DS300" s="18">
        <f t="shared" si="561"/>
        <v>9.69173474095901</v>
      </c>
      <c r="DT300" s="18">
        <f t="shared" si="562"/>
        <v>20.486322935356387</v>
      </c>
      <c r="DU300" s="18">
        <f>IF(ISNUMBER(DS300),DU299+DS300*0.5,IF(ISNUMBER(DS501),0,""))</f>
        <v>970.76930277664928</v>
      </c>
      <c r="DV300" s="18">
        <f>IF(ISNUMBER(DT300),DV299+DT300*0.5,IF(ISNUMBER(DT501),0,""))</f>
        <v>1115.1242440373421</v>
      </c>
      <c r="DW300" s="18">
        <f>IF(ISNUMBER(DU300), DU300*COS(RADIANS(-$C300+Графики!$B$3))+DV300*SIN(RADIANS(-$C300+Графики!$B$3)),"")</f>
        <v>970.76930277664928</v>
      </c>
      <c r="DX300" s="19">
        <f>IF(ISNUMBER(DU300), DU300*COS(RADIANS(-$C300+Графики!$B$5))+DV300*SIN(RADIANS(-$C300+Графики!$B$5)),"")</f>
        <v>1115.1242440373421</v>
      </c>
      <c r="DY300" s="24">
        <v>-0.63172749114231586</v>
      </c>
      <c r="DZ300" s="25">
        <v>0.47162794681278042</v>
      </c>
      <c r="EA300" s="25">
        <v>-1.24103863146353</v>
      </c>
      <c r="EB300" s="25">
        <v>1.0985906809953738</v>
      </c>
      <c r="EC300" s="18">
        <f t="shared" si="563"/>
        <v>9.6284438292645156</v>
      </c>
      <c r="ED300" s="18">
        <f t="shared" si="564"/>
        <v>20.415698910079271</v>
      </c>
      <c r="EE300" s="18">
        <f>IF(ISNUMBER(EC300),EE299+EC300*0.5,IF(ISNUMBER(EC501),0,""))</f>
        <v>956.54812299780224</v>
      </c>
      <c r="EF300" s="18">
        <f>IF(ISNUMBER(ED300),EF299+ED300*0.5,IF(ISNUMBER(ED501),0,""))</f>
        <v>1111.5700312009158</v>
      </c>
      <c r="EG300" s="18">
        <f>IF(ISNUMBER(EE300), EE300*COS(RADIANS(-$C300+Графики!$B$3))+EF300*SIN(RADIANS(-$C300+Графики!$B$3)),"")</f>
        <v>956.54812299780224</v>
      </c>
      <c r="EH300" s="19">
        <f>IF(ISNUMBER(EE300), EE300*COS(RADIANS(-$C300+Графики!$B$5))+EF300*SIN(RADIANS(-$C300+Графики!$B$5)),"")</f>
        <v>1111.5700312009158</v>
      </c>
      <c r="EI300" s="24">
        <v>-0.54387327044943334</v>
      </c>
      <c r="EJ300" s="25">
        <v>0.58411891989344922</v>
      </c>
      <c r="EK300" s="25">
        <v>-1.2025790385758448</v>
      </c>
      <c r="EL300" s="25">
        <v>1.0272308984733323</v>
      </c>
      <c r="EM300" s="18">
        <f t="shared" si="565"/>
        <v>9.843429862110467</v>
      </c>
      <c r="EN300" s="18">
        <f t="shared" si="566"/>
        <v>19.457534582048286</v>
      </c>
      <c r="EO300" s="18">
        <f>IF(ISNUMBER(EM300),EO299+EM300*0.5,IF(ISNUMBER(EM501),0,""))</f>
        <v>963.79426813299108</v>
      </c>
      <c r="EP300" s="18">
        <f>IF(ISNUMBER(EN300),EP299+EN300*0.5,IF(ISNUMBER(EN501),0,""))</f>
        <v>1113.5841484538596</v>
      </c>
      <c r="EQ300" s="18">
        <f>IF(ISNUMBER(EO300), EO300*COS(RADIANS(-$C300+Графики!$B$3))+EP300*SIN(RADIANS(-$C300+Графики!$B$3)),"")</f>
        <v>963.79426813299108</v>
      </c>
      <c r="ER300" s="19">
        <f>IF(ISNUMBER(EO300), EO300*COS(RADIANS(-$C300+Графики!$B$5))+EP300*SIN(RADIANS(-$C300+Графики!$B$5)),"")</f>
        <v>1113.5841484538596</v>
      </c>
      <c r="ES300" s="24">
        <v>-0.56555009364051756</v>
      </c>
      <c r="ET300" s="25">
        <v>0.45686735699314673</v>
      </c>
      <c r="EU300" s="25">
        <v>-1.3019073760789959</v>
      </c>
      <c r="EV300" s="25">
        <v>1.1752579124790048</v>
      </c>
      <c r="EW300" s="18">
        <f t="shared" si="567"/>
        <v>8.9221570429118877</v>
      </c>
      <c r="EX300" s="18">
        <f t="shared" si="568"/>
        <v>21.615661574526943</v>
      </c>
      <c r="EY300" s="18">
        <f>IF(ISNUMBER(EW300),EY299+EW300*0.5,IF(ISNUMBER(EW501),0,""))</f>
        <v>947.67424181803381</v>
      </c>
      <c r="EZ300" s="18">
        <f>IF(ISNUMBER(EX300),EZ299+EX300*0.5,IF(ISNUMBER(EX501),0,""))</f>
        <v>1117.5814165326169</v>
      </c>
      <c r="FA300" s="18">
        <f>IF(ISNUMBER(EY300), EY300*COS(RADIANS(-$C300+Графики!$B$3))+EZ300*SIN(RADIANS(-$C300+Графики!$B$3)),"")</f>
        <v>947.67424181803381</v>
      </c>
      <c r="FB300" s="19">
        <f>IF(ISNUMBER(EY300), EY300*COS(RADIANS(-$C300+Графики!$B$5))+EZ300*SIN(RADIANS(-$C300+Графики!$B$5)),"")</f>
        <v>1117.5814165326169</v>
      </c>
      <c r="FC300" s="24">
        <v>-0.63766741333385479</v>
      </c>
      <c r="FD300" s="25">
        <v>0.56317880223460781</v>
      </c>
      <c r="FE300" s="25">
        <v>-1.1847805611351374</v>
      </c>
      <c r="FF300" s="25">
        <v>1.0995169105168885</v>
      </c>
      <c r="FG300" s="18">
        <f t="shared" si="569"/>
        <v>10.479168334982235</v>
      </c>
      <c r="FH300" s="18">
        <f t="shared" si="570"/>
        <v>19.932935786179581</v>
      </c>
      <c r="FI300" s="18">
        <f>IF(ISNUMBER(FG300),FI299+FG300*0.5,IF(ISNUMBER(FG501),0,""))</f>
        <v>958.95575122993989</v>
      </c>
      <c r="FJ300" s="18">
        <f>IF(ISNUMBER(FH300),FJ299+FH300*0.5,IF(ISNUMBER(FH501),0,""))</f>
        <v>1116.3342030672211</v>
      </c>
      <c r="FK300" s="18">
        <f>IF(ISNUMBER(FI300), FI300*COS(RADIANS(-$C300+Графики!$B$3))+FJ300*SIN(RADIANS(-$C300+Графики!$B$3)),"")</f>
        <v>958.95575122993989</v>
      </c>
      <c r="FL300" s="19">
        <f>IF(ISNUMBER(FI300), FI300*COS(RADIANS(-$C300+Графики!$B$5))+FJ300*SIN(RADIANS(-$C300+Графики!$B$5)),"")</f>
        <v>1116.3342030672211</v>
      </c>
      <c r="FM300" s="24">
        <v>-0.59173556959860008</v>
      </c>
      <c r="FN300" s="25">
        <v>0.47536727562073733</v>
      </c>
      <c r="FO300" s="25">
        <v>-1.153787682860955</v>
      </c>
      <c r="FP300" s="25">
        <v>1.0718016893733049</v>
      </c>
      <c r="FQ300" s="18">
        <f t="shared" si="571"/>
        <v>9.312094464780877</v>
      </c>
      <c r="FR300" s="18">
        <f t="shared" si="572"/>
        <v>19.420710165461443</v>
      </c>
      <c r="FS300" s="18">
        <f>IF(ISNUMBER(FQ300),FS299+FQ300*0.5,IF(ISNUMBER(FQ501),0,""))</f>
        <v>969.65438240267963</v>
      </c>
      <c r="FT300" s="18">
        <f>IF(ISNUMBER(FR300),FT299+FR300*0.5,IF(ISNUMBER(FR501),0,""))</f>
        <v>1111.5094465574646</v>
      </c>
      <c r="FU300" s="18">
        <f>IF(ISNUMBER(FS300), FS300*COS(RADIANS(-$C300+Графики!$B$3))+FT300*SIN(RADIANS(-$C300+Графики!$B$3)),"")</f>
        <v>969.65438240267963</v>
      </c>
      <c r="FV300" s="19">
        <f>IF(ISNUMBER(FS300), FS300*COS(RADIANS(-$C300+Графики!$B$5))+FT300*SIN(RADIANS(-$C300+Графики!$B$5)),"")</f>
        <v>1111.5094465574646</v>
      </c>
      <c r="FW300" s="24">
        <v>-0.46964782584627662</v>
      </c>
      <c r="FX300" s="25">
        <v>0.42979813115892362</v>
      </c>
      <c r="FY300" s="25">
        <v>-1.2339992106891147</v>
      </c>
      <c r="FZ300" s="25">
        <v>1.1270436450816388</v>
      </c>
      <c r="GA300" s="18">
        <f t="shared" si="573"/>
        <v>7.8490661005119735</v>
      </c>
      <c r="GB300" s="18">
        <f t="shared" si="574"/>
        <v>20.602528022682709</v>
      </c>
      <c r="GC300" s="18">
        <f>IF(ISNUMBER(GA300),GC299+GA300*0.5,IF(ISNUMBER(GA501),0,""))</f>
        <v>966.66932398806762</v>
      </c>
      <c r="GD300" s="18">
        <f>IF(ISNUMBER(GB300),GD299+GB300*0.5,IF(ISNUMBER(GB501),0,""))</f>
        <v>1099.0572161953676</v>
      </c>
      <c r="GE300" s="18">
        <f>IF(ISNUMBER(GC300), GC300*COS(RADIANS(-$C300+Графики!$B$3))+GD300*SIN(RADIANS(-$C300+Графики!$B$3)),"")</f>
        <v>966.66932398806762</v>
      </c>
      <c r="GF300" s="19">
        <f>IF(ISNUMBER(GC300), GC300*COS(RADIANS(-$C300+Графики!$B$5))+GD300*SIN(RADIANS(-$C300+Графики!$B$5)),"")</f>
        <v>1099.0572161953676</v>
      </c>
      <c r="GG300" s="24">
        <v>-0.55771103781613074</v>
      </c>
      <c r="GH300" s="25">
        <v>0.42005346785149955</v>
      </c>
      <c r="GI300" s="25">
        <v>-1.2379281831091331</v>
      </c>
      <c r="GJ300" s="25">
        <v>1.1885992829714778</v>
      </c>
      <c r="GK300" s="18">
        <f t="shared" si="575"/>
        <v>8.5325014303493862</v>
      </c>
      <c r="GL300" s="18">
        <f t="shared" si="576"/>
        <v>21.173864361936023</v>
      </c>
      <c r="GM300" s="18">
        <f>IF(ISNUMBER(GK300),GM299+GK300*0.5,IF(ISNUMBER(GK501),0,""))</f>
        <v>969.04018213804784</v>
      </c>
      <c r="GN300" s="18">
        <f>IF(ISNUMBER(GL300),GN299+GL300*0.5,IF(ISNUMBER(GL501),0,""))</f>
        <v>1115.040331607182</v>
      </c>
      <c r="GO300" s="18">
        <f>IF(ISNUMBER(GM300), GM300*COS(RADIANS(-$C300+Графики!$B$3))+GN300*SIN(RADIANS(-$C300+Графики!$B$3)),"")</f>
        <v>969.04018213804784</v>
      </c>
      <c r="GP300" s="19">
        <f>IF(ISNUMBER(GM300), GM300*COS(RADIANS(-$C300+Графики!$B$5))+GN300*SIN(RADIANS(-$C300+Графики!$B$5)),"")</f>
        <v>1115.040331607182</v>
      </c>
      <c r="GQ300" s="24">
        <v>-0.59986411243929105</v>
      </c>
      <c r="GR300" s="25">
        <v>0.45706512165190383</v>
      </c>
      <c r="GS300" s="25">
        <v>-1.3037415158669712</v>
      </c>
      <c r="GT300" s="25">
        <v>1.098580864697331</v>
      </c>
      <c r="GU300" s="18">
        <f t="shared" si="577"/>
        <v>9.2233167721281681</v>
      </c>
      <c r="GV300" s="18">
        <f t="shared" si="578"/>
        <v>20.962682027921481</v>
      </c>
      <c r="GW300" s="18">
        <f>IF(ISNUMBER(GU300),GW299+GU300*0.5,IF(ISNUMBER(GU501),0,""))</f>
        <v>959.56182244186493</v>
      </c>
      <c r="GX300" s="18">
        <f>IF(ISNUMBER(GV300),GX299+GV300*0.5,IF(ISNUMBER(GV501),0,""))</f>
        <v>1117.1876653123202</v>
      </c>
      <c r="GY300" s="18">
        <f>IF(ISNUMBER(GW300), GW300*COS(RADIANS(-$C300+Графики!$B$3))+GX300*SIN(RADIANS(-$C300+Графики!$B$3)),"")</f>
        <v>959.56182244186493</v>
      </c>
      <c r="GZ300" s="19">
        <f>IF(ISNUMBER(GW300), GW300*COS(RADIANS(-$C300+Графики!$B$5))+GX300*SIN(RADIANS(-$C300+Графики!$B$5)),"")</f>
        <v>1117.1876653123202</v>
      </c>
      <c r="HA300" s="24">
        <v>-0.46797601795685928</v>
      </c>
      <c r="HB300" s="25">
        <v>0.60212243746766192</v>
      </c>
      <c r="HC300" s="25">
        <v>-1.271774789084732</v>
      </c>
      <c r="HD300" s="25">
        <v>1.0755855229612357</v>
      </c>
      <c r="HE300" s="18">
        <f t="shared" si="579"/>
        <v>9.3382349587277567</v>
      </c>
      <c r="HF300" s="18">
        <f t="shared" si="580"/>
        <v>20.483150500855494</v>
      </c>
      <c r="HG300" s="18">
        <f>IF(ISNUMBER(HE300),HG299+HE300*0.5,IF(ISNUMBER(HE501),0,""))</f>
        <v>963.19433978273946</v>
      </c>
      <c r="HH300" s="18">
        <f>IF(ISNUMBER(HF300),HH299+HF300*0.5,IF(ISNUMBER(HF501),0,""))</f>
        <v>1108.8031642902004</v>
      </c>
      <c r="HI300" s="18">
        <f>IF(ISNUMBER(HG300), HG300*COS(RADIANS(-$C300+Графики!$B$3))+HH300*SIN(RADIANS(-$C300+Графики!$B$3)),"")</f>
        <v>963.19433978273946</v>
      </c>
      <c r="HJ300" s="19">
        <f>IF(ISNUMBER(HG300), HG300*COS(RADIANS(-$C300+Графики!$B$5))+HH300*SIN(RADIANS(-$C300+Графики!$B$5)),"")</f>
        <v>1108.8031642902004</v>
      </c>
      <c r="HK300" s="24">
        <v>-0.55420089219976387</v>
      </c>
      <c r="HL300" s="25">
        <v>0.42149027726984856</v>
      </c>
      <c r="HM300" s="25">
        <v>-1.1610923894261407</v>
      </c>
      <c r="HN300" s="25">
        <v>1.0165928518476322</v>
      </c>
      <c r="HO300" s="18">
        <f t="shared" si="581"/>
        <v>8.5144088160151181</v>
      </c>
      <c r="HP300" s="18">
        <f t="shared" si="582"/>
        <v>19.002744918079699</v>
      </c>
      <c r="HQ300" s="18">
        <f>IF(ISNUMBER(HO300),HQ299+HO300*0.5,IF(ISNUMBER(HO501),0,""))</f>
        <v>961.91817793015343</v>
      </c>
      <c r="HR300" s="18">
        <f>IF(ISNUMBER(HP300),HR299+HP300*0.5,IF(ISNUMBER(HP501),0,""))</f>
        <v>1124.8895071087086</v>
      </c>
      <c r="HS300" s="18">
        <f>IF(ISNUMBER(HQ300), HQ300*COS(RADIANS(-$C300+Графики!$B$3))+HR300*SIN(RADIANS(-$C300+Графики!$B$3)),"")</f>
        <v>961.91817793015343</v>
      </c>
      <c r="HT300" s="19">
        <f>IF(ISNUMBER(HQ300), HQ300*COS(RADIANS(-$C300+Графики!$B$5))+HR300*SIN(RADIANS(-$C300+Графики!$B$5)),"")</f>
        <v>1124.8895071087086</v>
      </c>
      <c r="HU300" s="24">
        <v>-0.46970226661363634</v>
      </c>
      <c r="HV300" s="25">
        <v>0.44441579591302893</v>
      </c>
      <c r="HW300" s="25">
        <v>-1.1644782037131307</v>
      </c>
      <c r="HX300" s="25">
        <v>1.1697526252354611</v>
      </c>
      <c r="HY300" s="18">
        <f t="shared" si="583"/>
        <v>7.9771003664575009</v>
      </c>
      <c r="HZ300" s="18">
        <f t="shared" si="584"/>
        <v>20.368598050408352</v>
      </c>
      <c r="IA300" s="18">
        <f>IF(ISNUMBER(HY300),IA299+HY300*0.5,IF(ISNUMBER(HY501),0,""))</f>
        <v>960.5222303009208</v>
      </c>
      <c r="IB300" s="18">
        <f>IF(ISNUMBER(HZ300),IB299+HZ300*0.5,IF(ISNUMBER(HZ501),0,""))</f>
        <v>1103.5636854621616</v>
      </c>
      <c r="IC300" s="18">
        <f>IF(ISNUMBER(IA300), IA300*COS(RADIANS(-$C300+Графики!$B$3))+IB300*SIN(RADIANS(-$C300+Графики!$B$3)),"")</f>
        <v>960.5222303009208</v>
      </c>
      <c r="ID300" s="19">
        <f>IF(ISNUMBER(IA300), IA300*COS(RADIANS(-$C300+Графики!$B$5))+IB300*SIN(RADIANS(-$C300+Графики!$B$5)),"")</f>
        <v>1103.5636854621616</v>
      </c>
      <c r="IE300" s="24">
        <v>-0.55810968974922925</v>
      </c>
      <c r="IF300" s="25">
        <v>0.49284022567257957</v>
      </c>
      <c r="IG300" s="25">
        <v>-1.2543119502909776</v>
      </c>
      <c r="IH300" s="25">
        <v>1.1276241711526824</v>
      </c>
      <c r="II300" s="18">
        <f t="shared" si="585"/>
        <v>9.171139580179128</v>
      </c>
      <c r="IJ300" s="18">
        <f t="shared" si="586"/>
        <v>20.784817117977859</v>
      </c>
      <c r="IK300" s="18">
        <f>IF(ISNUMBER(II300),IK299+II300*0.5,IF(ISNUMBER(II501),0,""))</f>
        <v>958.27505306646538</v>
      </c>
      <c r="IL300" s="18">
        <f>IF(ISNUMBER(IJ300),IL299+IJ300*0.5,IF(ISNUMBER(IJ501),0,""))</f>
        <v>1110.7585859262163</v>
      </c>
      <c r="IM300" s="18">
        <f>IF(ISNUMBER(IK300), IK300*COS(RADIANS(-$C300+Графики!$B$3))+IL300*SIN(RADIANS(-$C300+Графики!$B$3)),"")</f>
        <v>958.27505306646538</v>
      </c>
      <c r="IN300" s="19">
        <f>IF(ISNUMBER(IK300), IK300*COS(RADIANS(-$C300+Графики!$B$5))+IL300*SIN(RADIANS(-$C300+Графики!$B$5)),"")</f>
        <v>1110.7585859262163</v>
      </c>
      <c r="IO300" s="24">
        <v>-0.4499908589625079</v>
      </c>
      <c r="IP300" s="25">
        <v>0.52471840898392297</v>
      </c>
      <c r="IQ300" s="25">
        <v>-1.3084907481209416</v>
      </c>
      <c r="IR300" s="25">
        <v>1.1063678661851615</v>
      </c>
      <c r="IS300" s="18">
        <f t="shared" si="587"/>
        <v>8.5058404190482317</v>
      </c>
      <c r="IT300" s="18">
        <f t="shared" si="588"/>
        <v>21.072057140033206</v>
      </c>
      <c r="IU300" s="18">
        <f>IF(ISNUMBER(IS300),IU299+IS300*0.5,IF(ISNUMBER(IS501),0,""))</f>
        <v>956.39702495808183</v>
      </c>
      <c r="IV300" s="18">
        <f>IF(ISNUMBER(IT300),IV299+IT300*0.5,IF(ISNUMBER(IT501),0,""))</f>
        <v>1115.1989208717453</v>
      </c>
      <c r="IW300" s="18">
        <f>IF(ISNUMBER(IU300), IU300*COS(RADIANS(-$C300+Графики!$B$3))+IV300*SIN(RADIANS(-$C300+Графики!$B$3)),"")</f>
        <v>956.39702495808183</v>
      </c>
      <c r="IX300" s="19">
        <f>IF(ISNUMBER(IU300), IU300*COS(RADIANS(-$C300+Графики!$B$5))+IV300*SIN(RADIANS(-$C300+Графики!$B$5)),"")</f>
        <v>1115.1989208717453</v>
      </c>
    </row>
    <row r="301" spans="1:258" s="88" customFormat="1" x14ac:dyDescent="0.25">
      <c r="A301" s="44">
        <v>301</v>
      </c>
      <c r="B301" s="50">
        <v>0</v>
      </c>
      <c r="C301" s="11">
        <f>IF(Графики!$A$7="Расчитывать с учетом закручивания скважины",B301,0)</f>
        <v>0</v>
      </c>
      <c r="D301" s="47">
        <v>149</v>
      </c>
      <c r="E301" s="34">
        <f>IF(ISNUMBER(INDEX($I$1:$IX$303,$A301,E$1) ),INDEX($I$1:$IX$303,$A301,E$1),0)</f>
        <v>7.9500007674206206</v>
      </c>
      <c r="F301" s="35">
        <f>IF(ISNUMBER(INDEX($I$1:$IX$303,$A301,F$1) ),INDEX($I$1:$IX$303,$A301,F$1),0)</f>
        <v>23.952057397909588</v>
      </c>
      <c r="G301" s="35">
        <f>IF(ISNUMBER(INDEX($I$1:$IX$303,$A301,G$1) ),INDEX($I$1:$IX$303,$A301,G$1)-$G$305,0)</f>
        <v>-14.970052043716123</v>
      </c>
      <c r="H301" s="36">
        <f>IF(ISNUMBER(INDEX($I$1:$IX$303,$A301,H$1) ),INDEX($I$1:$IX$303,$A301,H$1)-$H$305,0)</f>
        <v>-21.066952420659618</v>
      </c>
      <c r="I301" s="29">
        <v>-0.44949286453721082</v>
      </c>
      <c r="J301" s="25">
        <v>0.46151971421317906</v>
      </c>
      <c r="K301" s="25">
        <v>-1.308696081509539</v>
      </c>
      <c r="L301" s="25">
        <v>1.4362700252682674</v>
      </c>
      <c r="M301" s="18">
        <f t="shared" si="539"/>
        <v>7.9500007674206206</v>
      </c>
      <c r="N301" s="18">
        <f t="shared" si="540"/>
        <v>23.952057397909588</v>
      </c>
      <c r="O301" s="18">
        <f>IF(ISNUMBER(M301),O300+M301*0.5,IF(ISNUMBER(M502),0,""))</f>
        <v>962.94610384569853</v>
      </c>
      <c r="P301" s="18">
        <f>IF(ISNUMBER(N301),P300+N301*0.5,IF(ISNUMBER(N502),0,""))</f>
        <v>1134.3627110633779</v>
      </c>
      <c r="Q301" s="18">
        <f>IF(ISNUMBER(O301), O301*COS(RADIANS(-$C301+Графики!$B$3))+P301*SIN(RADIANS(-$C301+Графики!$B$3)),"")</f>
        <v>962.94610384569853</v>
      </c>
      <c r="R301" s="19">
        <f>IF(ISNUMBER(O301), O301*COS(RADIANS(-$C301+Графики!$B$5))+P301*SIN(RADIANS(-$C301+Графики!$B$5)),"")</f>
        <v>1134.3627110633779</v>
      </c>
      <c r="S301" s="29">
        <v>-0.47118080849225963</v>
      </c>
      <c r="T301" s="25">
        <v>0.56831947908206293</v>
      </c>
      <c r="U301" s="25">
        <v>-1.2720156668181841</v>
      </c>
      <c r="V301" s="25">
        <v>1.5133277878827585</v>
      </c>
      <c r="W301" s="18">
        <f t="shared" si="541"/>
        <v>9.0712268846142088</v>
      </c>
      <c r="X301" s="18">
        <f t="shared" si="542"/>
        <v>24.304313647139239</v>
      </c>
      <c r="Y301" s="18">
        <f>IF(ISNUMBER(W301),Y300+W301*0.5,IF(ISNUMBER(W502),0,""))</f>
        <v>966.45244531313642</v>
      </c>
      <c r="Z301" s="18">
        <f>IF(ISNUMBER(X301),Z300+X301*0.5,IF(ISNUMBER(X502),0,""))</f>
        <v>1135.4528269061414</v>
      </c>
      <c r="AA301" s="18">
        <f>IF(ISNUMBER(Y301), Y301*COS(RADIANS(-$C301+Графики!$B$3))+Z301*SIN(RADIANS(-$C301+Графики!$B$3)),"")</f>
        <v>966.45244531313642</v>
      </c>
      <c r="AB301" s="18">
        <f>IF(ISNUMBER(Y301), Y301*COS(RADIANS(-$C301+Графики!$B$5))+Z301*SIN(RADIANS(-$C301+Графики!$B$5)),"")</f>
        <v>1135.4528269061414</v>
      </c>
      <c r="AC301" s="24">
        <v>-0.50639348125723083</v>
      </c>
      <c r="AD301" s="25">
        <v>0.44057113365497036</v>
      </c>
      <c r="AE301" s="25">
        <v>-1.2581762390747331</v>
      </c>
      <c r="AF301" s="25">
        <v>1.4470507196056153</v>
      </c>
      <c r="AG301" s="18">
        <f t="shared" si="543"/>
        <v>8.263731158154485</v>
      </c>
      <c r="AH301" s="18">
        <f t="shared" si="544"/>
        <v>23.605365967485849</v>
      </c>
      <c r="AI301" s="18">
        <f>IF(ISNUMBER(AG301),AI300+AG301*0.5,IF(ISNUMBER(AG502),0,""))</f>
        <v>961.23320590315291</v>
      </c>
      <c r="AJ301" s="18">
        <f>IF(ISNUMBER(AH301),AJ300+AH301*0.5,IF(ISNUMBER(AH502),0,""))</f>
        <v>1129.1111848289438</v>
      </c>
      <c r="AK301" s="18">
        <f>IF(ISNUMBER(AI301), AI301*COS(RADIANS(-$C301+Графики!$B$3))+AJ301*SIN(RADIANS(-$C301+Графики!$B$3)),"")</f>
        <v>961.23320590315291</v>
      </c>
      <c r="AL301" s="19">
        <f>IF(ISNUMBER(AI301), AI301*COS(RADIANS(-$C301+Графики!$B$5))+AJ301*SIN(RADIANS(-$C301+Графики!$B$5)),"")</f>
        <v>1129.1111848289438</v>
      </c>
      <c r="AM301" s="24">
        <v>-0.61622153103347066</v>
      </c>
      <c r="AN301" s="25">
        <v>0.52649562796194627</v>
      </c>
      <c r="AO301" s="25">
        <v>-1.2541160348400147</v>
      </c>
      <c r="AP301" s="25">
        <v>1.3778289929238032</v>
      </c>
      <c r="AQ301" s="18">
        <f t="shared" si="545"/>
        <v>9.9719231475951382</v>
      </c>
      <c r="AR301" s="18">
        <f t="shared" si="546"/>
        <v>22.966033891105273</v>
      </c>
      <c r="AS301" s="18">
        <f>IF(ISNUMBER(AQ301),AS300+AQ301*0.5,IF(ISNUMBER(AQ502),0,""))</f>
        <v>957.33986950970154</v>
      </c>
      <c r="AT301" s="18">
        <f>IF(ISNUMBER(AR301),AT300+AR301*0.5,IF(ISNUMBER(AR502),0,""))</f>
        <v>1120.0912603304239</v>
      </c>
      <c r="AU301" s="18">
        <f>IF(ISNUMBER(AS301), AS301*COS(RADIANS(-$C301+Графики!$B$3))+AT301*SIN(RADIANS(-$C301+Графики!$B$3)),"")</f>
        <v>957.33986950970154</v>
      </c>
      <c r="AV301" s="19">
        <f>IF(ISNUMBER(AS301), AS301*COS(RADIANS(-$C301+Графики!$B$5))+AT301*SIN(RADIANS(-$C301+Графики!$B$5)),"")</f>
        <v>1120.0912603304239</v>
      </c>
      <c r="AW301" s="24">
        <v>-0.57649217707383205</v>
      </c>
      <c r="AX301" s="25">
        <v>0.60796307038100694</v>
      </c>
      <c r="AY301" s="25">
        <v>-1.273383058231411</v>
      </c>
      <c r="AZ301" s="25">
        <v>1.3527528983066324</v>
      </c>
      <c r="BA301" s="18">
        <f t="shared" si="547"/>
        <v>10.33613790162169</v>
      </c>
      <c r="BB301" s="18">
        <f t="shared" si="548"/>
        <v>22.915353522606782</v>
      </c>
      <c r="BC301" s="18">
        <f>IF(ISNUMBER(BA301),BC300+BA301*0.5,IF(ISNUMBER(BA502),0,""))</f>
        <v>955.89847959205417</v>
      </c>
      <c r="BD301" s="18">
        <f>IF(ISNUMBER(BB301),BD300+BB301*0.5,IF(ISNUMBER(BB502),0,""))</f>
        <v>1124.6710368807321</v>
      </c>
      <c r="BE301" s="18">
        <f>IF(ISNUMBER(BC301), BC301*COS(RADIANS(-$C301+Графики!$B$3))+BD301*SIN(RADIANS(-$C301+Графики!$B$3)),"")</f>
        <v>955.89847959205417</v>
      </c>
      <c r="BF301" s="19">
        <f>IF(ISNUMBER(BC301), BC301*COS(RADIANS(-$C301+Графики!$B$5))+BD301*SIN(RADIANS(-$C301+Графики!$B$5)),"")</f>
        <v>1124.6710368807321</v>
      </c>
      <c r="BG301" s="24">
        <v>-0.57809283093733754</v>
      </c>
      <c r="BH301" s="25">
        <v>0.53098875817448954</v>
      </c>
      <c r="BI301" s="25">
        <v>-1.1789512912145739</v>
      </c>
      <c r="BJ301" s="25">
        <v>1.3850594780264018</v>
      </c>
      <c r="BK301" s="18">
        <f t="shared" si="549"/>
        <v>9.6784115964576962</v>
      </c>
      <c r="BL301" s="18">
        <f t="shared" si="550"/>
        <v>22.373348010511993</v>
      </c>
      <c r="BM301" s="18">
        <f>IF(ISNUMBER(BK301),BM300+BK301*0.5,IF(ISNUMBER(BK502),0,""))</f>
        <v>965.94848936969208</v>
      </c>
      <c r="BN301" s="18">
        <f>IF(ISNUMBER(BL301),BN300+BL301*0.5,IF(ISNUMBER(BL502),0,""))</f>
        <v>1111.9172083146123</v>
      </c>
      <c r="BO301" s="18">
        <f>IF(ISNUMBER(BM301), BM301*COS(RADIANS(-$C301+Графики!$B$3))+BN301*SIN(RADIANS(-$C301+Графики!$B$3)),"")</f>
        <v>965.94848936969208</v>
      </c>
      <c r="BP301" s="19">
        <f>IF(ISNUMBER(BM301), BM301*COS(RADIANS(-$C301+Графики!$B$5))+BN301*SIN(RADIANS(-$C301+Графики!$B$5)),"")</f>
        <v>1111.9172083146123</v>
      </c>
      <c r="BQ301" s="24">
        <v>-0.62509514783117071</v>
      </c>
      <c r="BR301" s="25">
        <v>0.58673986788990307</v>
      </c>
      <c r="BS301" s="25">
        <v>-1.3357789777159539</v>
      </c>
      <c r="BT301" s="25">
        <v>1.4397220710618037</v>
      </c>
      <c r="BU301" s="18">
        <f t="shared" si="551"/>
        <v>10.575058392983523</v>
      </c>
      <c r="BV301" s="18">
        <f t="shared" si="552"/>
        <v>24.218447734453246</v>
      </c>
      <c r="BW301" s="18">
        <f>IF(ISNUMBER(BU301),BW300+BU301*0.5,IF(ISNUMBER(BU502),0,""))</f>
        <v>970.99616471170543</v>
      </c>
      <c r="BX301" s="18">
        <f>IF(ISNUMBER(BV301),BX300+BV301*0.5,IF(ISNUMBER(BV502),0,""))</f>
        <v>1129.1245561460457</v>
      </c>
      <c r="BY301" s="18">
        <f>IF(ISNUMBER(BW301), BW301*COS(RADIANS(-$C301+Графики!$B$3))+BX301*SIN(RADIANS(-$C301+Графики!$B$3)),"")</f>
        <v>970.99616471170543</v>
      </c>
      <c r="BZ301" s="19">
        <f>IF(ISNUMBER(BW301), BW301*COS(RADIANS(-$C301+Графики!$B$5))+BX301*SIN(RADIANS(-$C301+Графики!$B$5)),"")</f>
        <v>1129.1245561460457</v>
      </c>
      <c r="CA301" s="29">
        <v>-0.53359483743208724</v>
      </c>
      <c r="CB301" s="25">
        <v>0.45015975371383721</v>
      </c>
      <c r="CC301" s="25">
        <v>-1.3059216974325782</v>
      </c>
      <c r="CD301" s="25">
        <v>1.3876151861228787</v>
      </c>
      <c r="CE301" s="18">
        <f t="shared" si="553"/>
        <v>8.5847728728256865</v>
      </c>
      <c r="CF301" s="18">
        <f t="shared" si="554"/>
        <v>23.503379120523547</v>
      </c>
      <c r="CG301" s="18">
        <f>IF(ISNUMBER(CE301),CG300+CE301*0.5,IF(ISNUMBER(CE502),0,""))</f>
        <v>975.4745288507911</v>
      </c>
      <c r="CH301" s="18">
        <f>IF(ISNUMBER(CF301),CH300+CF301*0.5,IF(ISNUMBER(CF502),0,""))</f>
        <v>1132.5073925200554</v>
      </c>
      <c r="CI301" s="18">
        <f>IF(ISNUMBER(CG301), CG301*COS(RADIANS(-$C301+Графики!$B$3))+CH301*SIN(RADIANS(-$C301+Графики!$B$3)),"")</f>
        <v>975.4745288507911</v>
      </c>
      <c r="CJ301" s="19">
        <f>IF(ISNUMBER(CG301), CG301*COS(RADIANS(-$C301+Графики!$B$5))+CH301*SIN(RADIANS(-$C301+Графики!$B$5)),"")</f>
        <v>1132.5073925200554</v>
      </c>
      <c r="CK301" s="24">
        <v>-0.46786387575315513</v>
      </c>
      <c r="CL301" s="25">
        <v>0.48894862456627353</v>
      </c>
      <c r="CM301" s="25">
        <v>-1.2665745490228117</v>
      </c>
      <c r="CN301" s="25">
        <v>1.417839669275248</v>
      </c>
      <c r="CO301" s="18">
        <f t="shared" si="555"/>
        <v>8.3496672054848045</v>
      </c>
      <c r="CP301" s="18">
        <f t="shared" si="556"/>
        <v>23.423790765224688</v>
      </c>
      <c r="CQ301" s="18">
        <f>IF(ISNUMBER(CO301),CQ300+CO301*0.5,IF(ISNUMBER(CO502),0,""))</f>
        <v>967.12668124491029</v>
      </c>
      <c r="CR301" s="18">
        <f>IF(ISNUMBER(CP301),CR300+CP301*0.5,IF(ISNUMBER(CP502),0,""))</f>
        <v>1131.8936483482471</v>
      </c>
      <c r="CS301" s="18">
        <f>IF(ISNUMBER(CQ301), CQ301*COS(RADIANS(-$C301+Графики!$B$3))+CR301*SIN(RADIANS(-$C301+Графики!$B$3)),"")</f>
        <v>967.12668124491029</v>
      </c>
      <c r="CT301" s="19">
        <f>IF(ISNUMBER(CQ301), CQ301*COS(RADIANS(-$C301+Графики!$B$5))+CR301*SIN(RADIANS(-$C301+Графики!$B$5)),"")</f>
        <v>1131.8936483482471</v>
      </c>
      <c r="CU301" s="24">
        <v>-0.51588761265641392</v>
      </c>
      <c r="CV301" s="25">
        <v>0.49918810488285337</v>
      </c>
      <c r="CW301" s="25">
        <v>-1.2424533261810065</v>
      </c>
      <c r="CX301" s="25">
        <v>1.3269346130024766</v>
      </c>
      <c r="CY301" s="18">
        <f t="shared" si="557"/>
        <v>8.8580908671358003</v>
      </c>
      <c r="CZ301" s="18">
        <f t="shared" si="558"/>
        <v>22.420260899899375</v>
      </c>
      <c r="DA301" s="18">
        <f>IF(ISNUMBER(CY301),DA300+CY301*0.5,IF(ISNUMBER(CY502),0,""))</f>
        <v>966.3179818348209</v>
      </c>
      <c r="DB301" s="18">
        <f>IF(ISNUMBER(CZ301),DB300+CZ301*0.5,IF(ISNUMBER(CZ502),0,""))</f>
        <v>1128.9881185259703</v>
      </c>
      <c r="DC301" s="18">
        <f>IF(ISNUMBER(DA301), DA301*COS(RADIANS(-$C301+Графики!$B$3))+DB301*SIN(RADIANS(-$C301+Графики!$B$3)),"")</f>
        <v>966.3179818348209</v>
      </c>
      <c r="DD301" s="19">
        <f>IF(ISNUMBER(DA301), DA301*COS(RADIANS(-$C301+Графики!$B$5))+DB301*SIN(RADIANS(-$C301+Графики!$B$5)),"")</f>
        <v>1128.9881185259703</v>
      </c>
      <c r="DE301" s="24">
        <v>-0.5870685063016694</v>
      </c>
      <c r="DF301" s="25">
        <v>0.45209584663217073</v>
      </c>
      <c r="DG301" s="25">
        <v>-1.2986361107654136</v>
      </c>
      <c r="DH301" s="25">
        <v>1.4085596276583181</v>
      </c>
      <c r="DI301" s="18">
        <f t="shared" si="559"/>
        <v>9.0682954224195615</v>
      </c>
      <c r="DJ301" s="18">
        <f t="shared" si="560"/>
        <v>23.62254202102087</v>
      </c>
      <c r="DK301" s="18">
        <f>IF(ISNUMBER(DI301),DK300+DI301*0.5,IF(ISNUMBER(DI502),0,""))</f>
        <v>959.97717758748058</v>
      </c>
      <c r="DL301" s="18">
        <f>IF(ISNUMBER(DJ301),DL300+DJ301*0.5,IF(ISNUMBER(DJ502),0,""))</f>
        <v>1131.3305411158321</v>
      </c>
      <c r="DM301" s="18">
        <f>IF(ISNUMBER(DK301), DK301*COS(RADIANS(-$C301+Графики!$B$3))+DL301*SIN(RADIANS(-$C301+Графики!$B$3)),"")</f>
        <v>959.97717758748058</v>
      </c>
      <c r="DN301" s="19">
        <f>IF(ISNUMBER(DK301), DK301*COS(RADIANS(-$C301+Графики!$B$5))+DL301*SIN(RADIANS(-$C301+Графики!$B$5)),"")</f>
        <v>1131.3305411158321</v>
      </c>
      <c r="DO301" s="24">
        <v>-0.55428642322409061</v>
      </c>
      <c r="DP301" s="25">
        <v>0.54520574945369904</v>
      </c>
      <c r="DQ301" s="25">
        <v>-1.3326247641208206</v>
      </c>
      <c r="DR301" s="25">
        <v>1.4978636014518321</v>
      </c>
      <c r="DS301" s="18">
        <f t="shared" si="561"/>
        <v>9.5947320370824141</v>
      </c>
      <c r="DT301" s="18">
        <f t="shared" si="562"/>
        <v>24.698159044171582</v>
      </c>
      <c r="DU301" s="18">
        <f>IF(ISNUMBER(DS301),DU300+DS301*0.5,IF(ISNUMBER(DS502),0,""))</f>
        <v>975.56666879519048</v>
      </c>
      <c r="DV301" s="18">
        <f>IF(ISNUMBER(DT301),DV300+DT301*0.5,IF(ISNUMBER(DT502),0,""))</f>
        <v>1127.4733235594279</v>
      </c>
      <c r="DW301" s="18">
        <f>IF(ISNUMBER(DU301), DU301*COS(RADIANS(-$C301+Графики!$B$3))+DV301*SIN(RADIANS(-$C301+Графики!$B$3)),"")</f>
        <v>975.56666879519048</v>
      </c>
      <c r="DX301" s="19">
        <f>IF(ISNUMBER(DU301), DU301*COS(RADIANS(-$C301+Графики!$B$5))+DV301*SIN(RADIANS(-$C301+Графики!$B$5)),"")</f>
        <v>1127.4733235594279</v>
      </c>
      <c r="DY301" s="24">
        <v>-0.56276572368305322</v>
      </c>
      <c r="DZ301" s="25">
        <v>0.44390851891185257</v>
      </c>
      <c r="EA301" s="25">
        <v>-1.3079320540333965</v>
      </c>
      <c r="EB301" s="25">
        <v>1.4724456414274725</v>
      </c>
      <c r="EC301" s="18">
        <f t="shared" si="563"/>
        <v>8.7847770199746265</v>
      </c>
      <c r="ED301" s="18">
        <f t="shared" si="564"/>
        <v>24.260992000737801</v>
      </c>
      <c r="EE301" s="18">
        <f>IF(ISNUMBER(EC301),EE300+EC301*0.5,IF(ISNUMBER(EC502),0,""))</f>
        <v>960.94051150778955</v>
      </c>
      <c r="EF301" s="18">
        <f>IF(ISNUMBER(ED301),EF300+ED301*0.5,IF(ISNUMBER(ED502),0,""))</f>
        <v>1123.7005272012846</v>
      </c>
      <c r="EG301" s="18">
        <f>IF(ISNUMBER(EE301), EE301*COS(RADIANS(-$C301+Графики!$B$3))+EF301*SIN(RADIANS(-$C301+Графики!$B$3)),"")</f>
        <v>960.94051150778955</v>
      </c>
      <c r="EH301" s="19">
        <f>IF(ISNUMBER(EE301), EE301*COS(RADIANS(-$C301+Графики!$B$5))+EF301*SIN(RADIANS(-$C301+Графики!$B$5)),"")</f>
        <v>1123.7005272012846</v>
      </c>
      <c r="EI301" s="24">
        <v>-0.60557186169102661</v>
      </c>
      <c r="EJ301" s="25">
        <v>0.48580741421461016</v>
      </c>
      <c r="EK301" s="25">
        <v>-1.2860949665528472</v>
      </c>
      <c r="EL301" s="25">
        <v>1.5046170487591917</v>
      </c>
      <c r="EM301" s="18">
        <f t="shared" si="565"/>
        <v>9.523936891705846</v>
      </c>
      <c r="EN301" s="18">
        <f t="shared" si="566"/>
        <v>24.351149310783288</v>
      </c>
      <c r="EO301" s="18">
        <f>IF(ISNUMBER(EM301),EO300+EM301*0.5,IF(ISNUMBER(EM502),0,""))</f>
        <v>968.55623657884405</v>
      </c>
      <c r="EP301" s="18">
        <f>IF(ISNUMBER(EN301),EP300+EN301*0.5,IF(ISNUMBER(EN502),0,""))</f>
        <v>1125.7597231092514</v>
      </c>
      <c r="EQ301" s="18">
        <f>IF(ISNUMBER(EO301), EO301*COS(RADIANS(-$C301+Графики!$B$3))+EP301*SIN(RADIANS(-$C301+Графики!$B$3)),"")</f>
        <v>968.55623657884405</v>
      </c>
      <c r="ER301" s="19">
        <f>IF(ISNUMBER(EO301), EO301*COS(RADIANS(-$C301+Графики!$B$5))+EP301*SIN(RADIANS(-$C301+Графики!$B$5)),"")</f>
        <v>1125.7597231092514</v>
      </c>
      <c r="ES301" s="24">
        <v>-0.63744118113194437</v>
      </c>
      <c r="ET301" s="25">
        <v>0.59040691317958405</v>
      </c>
      <c r="EU301" s="25">
        <v>-1.1752775942064695</v>
      </c>
      <c r="EV301" s="25">
        <v>1.3575771413990838</v>
      </c>
      <c r="EW301" s="18">
        <f t="shared" si="567"/>
        <v>10.714790947732141</v>
      </c>
      <c r="EX301" s="18">
        <f t="shared" si="568"/>
        <v>22.101527559987844</v>
      </c>
      <c r="EY301" s="18">
        <f>IF(ISNUMBER(EW301),EY300+EW301*0.5,IF(ISNUMBER(EW502),0,""))</f>
        <v>953.03163729189987</v>
      </c>
      <c r="EZ301" s="18">
        <f>IF(ISNUMBER(EX301),EZ300+EX301*0.5,IF(ISNUMBER(EX502),0,""))</f>
        <v>1128.6321803126109</v>
      </c>
      <c r="FA301" s="18">
        <f>IF(ISNUMBER(EY301), EY301*COS(RADIANS(-$C301+Графики!$B$3))+EZ301*SIN(RADIANS(-$C301+Графики!$B$3)),"")</f>
        <v>953.03163729189987</v>
      </c>
      <c r="FB301" s="19">
        <f>IF(ISNUMBER(EY301), EY301*COS(RADIANS(-$C301+Графики!$B$5))+EZ301*SIN(RADIANS(-$C301+Графики!$B$5)),"")</f>
        <v>1128.6321803126109</v>
      </c>
      <c r="FC301" s="24">
        <v>-0.52226969911546883</v>
      </c>
      <c r="FD301" s="25">
        <v>0.56831368064355392</v>
      </c>
      <c r="FE301" s="25">
        <v>-1.2766260225671191</v>
      </c>
      <c r="FF301" s="25">
        <v>1.4877826667205913</v>
      </c>
      <c r="FG301" s="18">
        <f t="shared" si="569"/>
        <v>9.5169917023494275</v>
      </c>
      <c r="FH301" s="18">
        <f t="shared" si="570"/>
        <v>24.121676915788619</v>
      </c>
      <c r="FI301" s="18">
        <f>IF(ISNUMBER(FG301),FI300+FG301*0.5,IF(ISNUMBER(FG502),0,""))</f>
        <v>963.71424708111465</v>
      </c>
      <c r="FJ301" s="18">
        <f>IF(ISNUMBER(FH301),FJ300+FH301*0.5,IF(ISNUMBER(FH502),0,""))</f>
        <v>1128.3950415251154</v>
      </c>
      <c r="FK301" s="18">
        <f>IF(ISNUMBER(FI301), FI301*COS(RADIANS(-$C301+Графики!$B$3))+FJ301*SIN(RADIANS(-$C301+Графики!$B$3)),"")</f>
        <v>963.71424708111465</v>
      </c>
      <c r="FL301" s="19">
        <f>IF(ISNUMBER(FI301), FI301*COS(RADIANS(-$C301+Графики!$B$5))+FJ301*SIN(RADIANS(-$C301+Графики!$B$5)),"")</f>
        <v>1128.3950415251154</v>
      </c>
      <c r="FM301" s="24">
        <v>-0.49864346745729782</v>
      </c>
      <c r="FN301" s="25">
        <v>0.46038983912945253</v>
      </c>
      <c r="FO301" s="25">
        <v>-1.2813060338200768</v>
      </c>
      <c r="FP301" s="25">
        <v>1.4902531991810708</v>
      </c>
      <c r="FQ301" s="18">
        <f t="shared" si="571"/>
        <v>8.369046719046807</v>
      </c>
      <c r="FR301" s="18">
        <f t="shared" si="572"/>
        <v>24.184058977735315</v>
      </c>
      <c r="FS301" s="18">
        <f>IF(ISNUMBER(FQ301),FS300+FQ301*0.5,IF(ISNUMBER(FQ502),0,""))</f>
        <v>973.83890576220301</v>
      </c>
      <c r="FT301" s="18">
        <f>IF(ISNUMBER(FR301),FT300+FR301*0.5,IF(ISNUMBER(FR502),0,""))</f>
        <v>1123.6014760463322</v>
      </c>
      <c r="FU301" s="18">
        <f>IF(ISNUMBER(FS301), FS301*COS(RADIANS(-$C301+Графики!$B$3))+FT301*SIN(RADIANS(-$C301+Графики!$B$3)),"")</f>
        <v>973.83890576220301</v>
      </c>
      <c r="FV301" s="19">
        <f>IF(ISNUMBER(FS301), FS301*COS(RADIANS(-$C301+Графики!$B$5))+FT301*SIN(RADIANS(-$C301+Графики!$B$5)),"")</f>
        <v>1123.6014760463322</v>
      </c>
      <c r="FW301" s="24">
        <v>-0.55146194283687566</v>
      </c>
      <c r="FX301" s="25">
        <v>0.51627112042660361</v>
      </c>
      <c r="FY301" s="25">
        <v>-1.2080493143369728</v>
      </c>
      <c r="FZ301" s="25">
        <v>1.5053189314770725</v>
      </c>
      <c r="GA301" s="18">
        <f t="shared" si="573"/>
        <v>9.3175939161196375</v>
      </c>
      <c r="GB301" s="18">
        <f t="shared" si="574"/>
        <v>23.676392244084763</v>
      </c>
      <c r="GC301" s="18">
        <f>IF(ISNUMBER(GA301),GC300+GA301*0.5,IF(ISNUMBER(GA502),0,""))</f>
        <v>971.32812094612746</v>
      </c>
      <c r="GD301" s="18">
        <f>IF(ISNUMBER(GB301),GD300+GB301*0.5,IF(ISNUMBER(GB502),0,""))</f>
        <v>1110.8954123174099</v>
      </c>
      <c r="GE301" s="18">
        <f>IF(ISNUMBER(GC301), GC301*COS(RADIANS(-$C301+Графики!$B$3))+GD301*SIN(RADIANS(-$C301+Графики!$B$3)),"")</f>
        <v>971.32812094612746</v>
      </c>
      <c r="GF301" s="19">
        <f>IF(ISNUMBER(GC301), GC301*COS(RADIANS(-$C301+Графики!$B$5))+GD301*SIN(RADIANS(-$C301+Графики!$B$5)),"")</f>
        <v>1110.8954123174099</v>
      </c>
      <c r="GG301" s="24">
        <v>-0.50686290027641845</v>
      </c>
      <c r="GH301" s="25">
        <v>0.56029291785889912</v>
      </c>
      <c r="GI301" s="25">
        <v>-1.1858582560444393</v>
      </c>
      <c r="GJ301" s="25">
        <v>1.4162343941666307</v>
      </c>
      <c r="GK301" s="18">
        <f t="shared" si="575"/>
        <v>9.3125567206354152</v>
      </c>
      <c r="GL301" s="18">
        <f t="shared" si="576"/>
        <v>22.705590686713421</v>
      </c>
      <c r="GM301" s="18">
        <f>IF(ISNUMBER(GK301),GM300+GK301*0.5,IF(ISNUMBER(GK502),0,""))</f>
        <v>973.69646049836558</v>
      </c>
      <c r="GN301" s="18">
        <f>IF(ISNUMBER(GL301),GN300+GL301*0.5,IF(ISNUMBER(GL502),0,""))</f>
        <v>1126.3931269505388</v>
      </c>
      <c r="GO301" s="18">
        <f>IF(ISNUMBER(GM301), GM301*COS(RADIANS(-$C301+Графики!$B$3))+GN301*SIN(RADIANS(-$C301+Графики!$B$3)),"")</f>
        <v>973.69646049836558</v>
      </c>
      <c r="GP301" s="19">
        <f>IF(ISNUMBER(GM301), GM301*COS(RADIANS(-$C301+Графики!$B$5))+GN301*SIN(RADIANS(-$C301+Графики!$B$5)),"")</f>
        <v>1126.3931269505388</v>
      </c>
      <c r="GQ301" s="24">
        <v>-0.63651950358923226</v>
      </c>
      <c r="GR301" s="25">
        <v>0.49061601222226947</v>
      </c>
      <c r="GS301" s="25">
        <v>-1.2200138967882772</v>
      </c>
      <c r="GT301" s="25">
        <v>1.325056981529245</v>
      </c>
      <c r="GU301" s="18">
        <f t="shared" si="577"/>
        <v>9.835954328430347</v>
      </c>
      <c r="GV301" s="18">
        <f t="shared" si="578"/>
        <v>22.20810734981761</v>
      </c>
      <c r="GW301" s="18">
        <f>IF(ISNUMBER(GU301),GW300+GU301*0.5,IF(ISNUMBER(GU502),0,""))</f>
        <v>964.47979960608006</v>
      </c>
      <c r="GX301" s="18">
        <f>IF(ISNUMBER(GV301),GX300+GV301*0.5,IF(ISNUMBER(GV502),0,""))</f>
        <v>1128.2917189872289</v>
      </c>
      <c r="GY301" s="18">
        <f>IF(ISNUMBER(GW301), GW301*COS(RADIANS(-$C301+Графики!$B$3))+GX301*SIN(RADIANS(-$C301+Графики!$B$3)),"")</f>
        <v>964.47979960608006</v>
      </c>
      <c r="GZ301" s="19">
        <f>IF(ISNUMBER(GW301), GW301*COS(RADIANS(-$C301+Графики!$B$5))+GX301*SIN(RADIANS(-$C301+Графики!$B$5)),"")</f>
        <v>1128.2917189872289</v>
      </c>
      <c r="HA301" s="24">
        <v>-0.49681935500290775</v>
      </c>
      <c r="HB301" s="25">
        <v>0.50647771492732563</v>
      </c>
      <c r="HC301" s="25">
        <v>-1.3215477075024489</v>
      </c>
      <c r="HD301" s="25">
        <v>1.4771553157952304</v>
      </c>
      <c r="HE301" s="18">
        <f t="shared" si="579"/>
        <v>8.7553067621699565</v>
      </c>
      <c r="HF301" s="18">
        <f t="shared" si="580"/>
        <v>24.420863272815236</v>
      </c>
      <c r="HG301" s="18">
        <f>IF(ISNUMBER(HE301),HG300+HE301*0.5,IF(ISNUMBER(HE502),0,""))</f>
        <v>967.57199316382446</v>
      </c>
      <c r="HH301" s="18">
        <f>IF(ISNUMBER(HF301),HH300+HF301*0.5,IF(ISNUMBER(HF502),0,""))</f>
        <v>1121.0135959266079</v>
      </c>
      <c r="HI301" s="18">
        <f>IF(ISNUMBER(HG301), HG301*COS(RADIANS(-$C301+Графики!$B$3))+HH301*SIN(RADIANS(-$C301+Графики!$B$3)),"")</f>
        <v>967.57199316382446</v>
      </c>
      <c r="HJ301" s="19">
        <f>IF(ISNUMBER(HG301), HG301*COS(RADIANS(-$C301+Графики!$B$5))+HH301*SIN(RADIANS(-$C301+Графики!$B$5)),"")</f>
        <v>1121.0135959266079</v>
      </c>
      <c r="HK301" s="24">
        <v>-0.46912942926765255</v>
      </c>
      <c r="HL301" s="25">
        <v>0.49849916866453969</v>
      </c>
      <c r="HM301" s="25">
        <v>-1.252061926495047</v>
      </c>
      <c r="HN301" s="25">
        <v>1.4029223474252606</v>
      </c>
      <c r="HO301" s="18">
        <f t="shared" si="581"/>
        <v>8.4440521356426608</v>
      </c>
      <c r="HP301" s="18">
        <f t="shared" si="582"/>
        <v>23.167035747693099</v>
      </c>
      <c r="HQ301" s="18">
        <f>IF(ISNUMBER(HO301),HQ300+HO301*0.5,IF(ISNUMBER(HO502),0,""))</f>
        <v>966.14020399797471</v>
      </c>
      <c r="HR301" s="18">
        <f>IF(ISNUMBER(HP301),HR300+HP301*0.5,IF(ISNUMBER(HP502),0,""))</f>
        <v>1136.4730249825552</v>
      </c>
      <c r="HS301" s="18">
        <f>IF(ISNUMBER(HQ301), HQ301*COS(RADIANS(-$C301+Графики!$B$3))+HR301*SIN(RADIANS(-$C301+Графики!$B$3)),"")</f>
        <v>966.14020399797471</v>
      </c>
      <c r="HT301" s="19">
        <f>IF(ISNUMBER(HQ301), HQ301*COS(RADIANS(-$C301+Графики!$B$5))+HR301*SIN(RADIANS(-$C301+Графики!$B$5)),"")</f>
        <v>1136.4730249825552</v>
      </c>
      <c r="HU301" s="24">
        <v>-0.51323321365068408</v>
      </c>
      <c r="HV301" s="25">
        <v>0.59811857982034267</v>
      </c>
      <c r="HW301" s="25">
        <v>-1.2427269187785914</v>
      </c>
      <c r="HX301" s="25">
        <v>1.3192475144855251</v>
      </c>
      <c r="HY301" s="18">
        <f t="shared" si="583"/>
        <v>9.6982219370387259</v>
      </c>
      <c r="HZ301" s="18">
        <f t="shared" si="584"/>
        <v>22.355582071431726</v>
      </c>
      <c r="IA301" s="18">
        <f>IF(ISNUMBER(HY301),IA300+HY301*0.5,IF(ISNUMBER(HY502),0,""))</f>
        <v>965.37134126944011</v>
      </c>
      <c r="IB301" s="18">
        <f>IF(ISNUMBER(HZ301),IB300+HZ301*0.5,IF(ISNUMBER(HZ502),0,""))</f>
        <v>1114.7414764978776</v>
      </c>
      <c r="IC301" s="18">
        <f>IF(ISNUMBER(IA301), IA301*COS(RADIANS(-$C301+Графики!$B$3))+IB301*SIN(RADIANS(-$C301+Графики!$B$3)),"")</f>
        <v>965.37134126944011</v>
      </c>
      <c r="ID301" s="19">
        <f>IF(ISNUMBER(IA301), IA301*COS(RADIANS(-$C301+Графики!$B$5))+IB301*SIN(RADIANS(-$C301+Графики!$B$5)),"")</f>
        <v>1114.7414764978776</v>
      </c>
      <c r="IE301" s="24">
        <v>-0.49074717014486924</v>
      </c>
      <c r="IF301" s="25">
        <v>0.51649032941803841</v>
      </c>
      <c r="IG301" s="25">
        <v>-1.2259940330653156</v>
      </c>
      <c r="IH301" s="25">
        <v>1.5112191224815308</v>
      </c>
      <c r="II301" s="18">
        <f t="shared" si="585"/>
        <v>8.7896921745138119</v>
      </c>
      <c r="IJ301" s="18">
        <f t="shared" si="586"/>
        <v>23.884419490583277</v>
      </c>
      <c r="IK301" s="18">
        <f>IF(ISNUMBER(II301),IK300+II301*0.5,IF(ISNUMBER(II502),0,""))</f>
        <v>962.66989915372233</v>
      </c>
      <c r="IL301" s="18">
        <f>IF(ISNUMBER(IJ301),IL300+IJ301*0.5,IF(ISNUMBER(IJ502),0,""))</f>
        <v>1122.7007956715079</v>
      </c>
      <c r="IM301" s="18">
        <f>IF(ISNUMBER(IK301), IK301*COS(RADIANS(-$C301+Графики!$B$3))+IL301*SIN(RADIANS(-$C301+Графики!$B$3)),"")</f>
        <v>962.66989915372233</v>
      </c>
      <c r="IN301" s="19">
        <f>IF(ISNUMBER(IK301), IK301*COS(RADIANS(-$C301+Графики!$B$5))+IL301*SIN(RADIANS(-$C301+Графики!$B$5)),"")</f>
        <v>1122.7007956715079</v>
      </c>
      <c r="IO301" s="24">
        <v>-0.4743673629808709</v>
      </c>
      <c r="IP301" s="25">
        <v>0.45250779504717975</v>
      </c>
      <c r="IQ301" s="25">
        <v>-1.2422194060060028</v>
      </c>
      <c r="IR301" s="25">
        <v>1.3684986583948755</v>
      </c>
      <c r="IS301" s="18">
        <f t="shared" si="587"/>
        <v>8.0884234343962884</v>
      </c>
      <c r="IT301" s="18">
        <f t="shared" si="588"/>
        <v>22.78084215556483</v>
      </c>
      <c r="IU301" s="18">
        <f>IF(ISNUMBER(IS301),IU300+IS301*0.5,IF(ISNUMBER(IS502),0,""))</f>
        <v>960.44123667527992</v>
      </c>
      <c r="IV301" s="18">
        <f>IF(ISNUMBER(IT301),IV300+IT301*0.5,IF(ISNUMBER(IT502),0,""))</f>
        <v>1126.5893419495276</v>
      </c>
      <c r="IW301" s="18">
        <f>IF(ISNUMBER(IU301), IU301*COS(RADIANS(-$C301+Графики!$B$3))+IV301*SIN(RADIANS(-$C301+Графики!$B$3)),"")</f>
        <v>960.44123667527992</v>
      </c>
      <c r="IX301" s="19">
        <f>IF(ISNUMBER(IU301), IU301*COS(RADIANS(-$C301+Графики!$B$5))+IV301*SIN(RADIANS(-$C301+Графики!$B$5)),"")</f>
        <v>1126.5893419495276</v>
      </c>
    </row>
    <row r="302" spans="1:258" s="88" customFormat="1" x14ac:dyDescent="0.25">
      <c r="A302" s="44">
        <v>302</v>
      </c>
      <c r="B302" s="50">
        <v>0</v>
      </c>
      <c r="C302" s="11">
        <f>IF(Графики!$A$7="Расчитывать с учетом закручивания скважины",B302,0)</f>
        <v>0</v>
      </c>
      <c r="D302" s="47">
        <v>149.5</v>
      </c>
      <c r="E302" s="34">
        <f>IF(ISNUMBER(INDEX($I$1:$IX$303,$A302,E$1) ),INDEX($I$1:$IX$303,$A302,E$1),0)</f>
        <v>12.158518032929468</v>
      </c>
      <c r="F302" s="35">
        <f>IF(ISNUMBER(INDEX($I$1:$IX$303,$A302,F$1) ),INDEX($I$1:$IX$303,$A302,F$1),0)</f>
        <v>22.022517875855893</v>
      </c>
      <c r="G302" s="35">
        <f>IF(ISNUMBER(INDEX($I$1:$IX$303,$A302,G$1) ),INDEX($I$1:$IX$303,$A302,G$1)-$G$305,0)</f>
        <v>-8.890793027251334</v>
      </c>
      <c r="H302" s="36">
        <f>IF(ISNUMBER(INDEX($I$1:$IX$303,$A302,H$1) ),INDEX($I$1:$IX$303,$A302,H$1)-$H$305,0)</f>
        <v>-10.055693482731613</v>
      </c>
      <c r="I302" s="29">
        <v>-0.72905741054423112</v>
      </c>
      <c r="J302" s="25">
        <v>0.66424045617012373</v>
      </c>
      <c r="K302" s="25">
        <v>-1.2543154057918422</v>
      </c>
      <c r="L302" s="25">
        <v>1.26948328272247</v>
      </c>
      <c r="M302" s="18">
        <f t="shared" si="539"/>
        <v>12.158518032929468</v>
      </c>
      <c r="N302" s="18">
        <f t="shared" si="540"/>
        <v>22.022517875855893</v>
      </c>
      <c r="O302" s="18">
        <f>IF(ISNUMBER(M302),O301+M302*0.5,IF(ISNUMBER(M503),0,""))</f>
        <v>969.02536286216332</v>
      </c>
      <c r="P302" s="18">
        <f>IF(ISNUMBER(N302),P301+N302*0.5,IF(ISNUMBER(N503),0,""))</f>
        <v>1145.3739700013059</v>
      </c>
      <c r="Q302" s="18">
        <f>IF(ISNUMBER(O302), O302*COS(RADIANS(-$C302+Графики!$B$3))+P302*SIN(RADIANS(-$C302+Графики!$B$3)),"")</f>
        <v>969.02536286216332</v>
      </c>
      <c r="R302" s="19">
        <f>IF(ISNUMBER(O302), O302*COS(RADIANS(-$C302+Графики!$B$5))+P302*SIN(RADIANS(-$C302+Графики!$B$5)),"")</f>
        <v>1145.3739700013059</v>
      </c>
      <c r="S302" s="29">
        <v>-0.74858088372542841</v>
      </c>
      <c r="T302" s="25">
        <v>0.72925046980487374</v>
      </c>
      <c r="U302" s="25">
        <v>-1.1999016488303733</v>
      </c>
      <c r="V302" s="25">
        <v>1.2903524151093377</v>
      </c>
      <c r="W302" s="18">
        <f t="shared" si="541"/>
        <v>12.896153965812902</v>
      </c>
      <c r="X302" s="18">
        <f t="shared" si="542"/>
        <v>21.729855858734357</v>
      </c>
      <c r="Y302" s="18">
        <f>IF(ISNUMBER(W302),Y301+W302*0.5,IF(ISNUMBER(W503),0,""))</f>
        <v>972.90052229604282</v>
      </c>
      <c r="Z302" s="18">
        <f>IF(ISNUMBER(X302),Z301+X302*0.5,IF(ISNUMBER(X503),0,""))</f>
        <v>1146.3177548355086</v>
      </c>
      <c r="AA302" s="18">
        <f>IF(ISNUMBER(Y302), Y302*COS(RADIANS(-$C302+Графики!$B$3))+Z302*SIN(RADIANS(-$C302+Графики!$B$3)),"")</f>
        <v>972.90052229604282</v>
      </c>
      <c r="AB302" s="18">
        <f>IF(ISNUMBER(Y302), Y302*COS(RADIANS(-$C302+Графики!$B$5))+Z302*SIN(RADIANS(-$C302+Графики!$B$5)),"")</f>
        <v>1146.3177548355086</v>
      </c>
      <c r="AC302" s="24">
        <v>-0.70227722638257928</v>
      </c>
      <c r="AD302" s="25">
        <v>0.6783586377248827</v>
      </c>
      <c r="AE302" s="25">
        <v>-1.2581041404557465</v>
      </c>
      <c r="AF302" s="25">
        <v>1.242472102958541</v>
      </c>
      <c r="AG302" s="18">
        <f t="shared" si="543"/>
        <v>12.04802930888599</v>
      </c>
      <c r="AH302" s="18">
        <f t="shared" si="544"/>
        <v>21.819912510033536</v>
      </c>
      <c r="AI302" s="18">
        <f>IF(ISNUMBER(AG302),AI301+AG302*0.5,IF(ISNUMBER(AG503),0,""))</f>
        <v>967.25722055759593</v>
      </c>
      <c r="AJ302" s="18">
        <f>IF(ISNUMBER(AH302),AJ301+AH302*0.5,IF(ISNUMBER(AH503),0,""))</f>
        <v>1140.0211410839606</v>
      </c>
      <c r="AK302" s="18">
        <f>IF(ISNUMBER(AI302), AI302*COS(RADIANS(-$C302+Графики!$B$3))+AJ302*SIN(RADIANS(-$C302+Графики!$B$3)),"")</f>
        <v>967.25722055759593</v>
      </c>
      <c r="AL302" s="19">
        <f>IF(ISNUMBER(AI302), AI302*COS(RADIANS(-$C302+Графики!$B$5))+AJ302*SIN(RADIANS(-$C302+Графики!$B$5)),"")</f>
        <v>1140.0211410839606</v>
      </c>
      <c r="AM302" s="24">
        <v>-0.7172395728830061</v>
      </c>
      <c r="AN302" s="25">
        <v>0.79461421765359586</v>
      </c>
      <c r="AO302" s="25">
        <v>-1.3629627032685461</v>
      </c>
      <c r="AP302" s="25">
        <v>1.3472120258916809</v>
      </c>
      <c r="AQ302" s="18">
        <f t="shared" si="545"/>
        <v>13.193030475694794</v>
      </c>
      <c r="AR302" s="18">
        <f t="shared" si="546"/>
        <v>23.648531357023273</v>
      </c>
      <c r="AS302" s="18">
        <f>IF(ISNUMBER(AQ302),AS301+AQ302*0.5,IF(ISNUMBER(AQ503),0,""))</f>
        <v>963.93638474754891</v>
      </c>
      <c r="AT302" s="18">
        <f>IF(ISNUMBER(AR302),AT301+AR302*0.5,IF(ISNUMBER(AR503),0,""))</f>
        <v>1131.9155260089356</v>
      </c>
      <c r="AU302" s="18">
        <f>IF(ISNUMBER(AS302), AS302*COS(RADIANS(-$C302+Графики!$B$3))+AT302*SIN(RADIANS(-$C302+Графики!$B$3)),"")</f>
        <v>963.93638474754891</v>
      </c>
      <c r="AV302" s="19">
        <f>IF(ISNUMBER(AS302), AS302*COS(RADIANS(-$C302+Графики!$B$5))+AT302*SIN(RADIANS(-$C302+Графики!$B$5)),"")</f>
        <v>1131.9155260089356</v>
      </c>
      <c r="AW302" s="24">
        <v>-0.73254107574633187</v>
      </c>
      <c r="AX302" s="25">
        <v>0.68814385346220874</v>
      </c>
      <c r="AY302" s="25">
        <v>-1.2729116575942483</v>
      </c>
      <c r="AZ302" s="25">
        <v>1.2282647935815389</v>
      </c>
      <c r="BA302" s="18">
        <f t="shared" si="547"/>
        <v>12.39749722381671</v>
      </c>
      <c r="BB302" s="18">
        <f t="shared" si="548"/>
        <v>21.825149063521899</v>
      </c>
      <c r="BC302" s="18">
        <f>IF(ISNUMBER(BA302),BC301+BA302*0.5,IF(ISNUMBER(BA503),0,""))</f>
        <v>962.09722820396257</v>
      </c>
      <c r="BD302" s="18">
        <f>IF(ISNUMBER(BB302),BD301+BB302*0.5,IF(ISNUMBER(BB503),0,""))</f>
        <v>1135.5836114124932</v>
      </c>
      <c r="BE302" s="18">
        <f>IF(ISNUMBER(BC302), BC302*COS(RADIANS(-$C302+Графики!$B$3))+BD302*SIN(RADIANS(-$C302+Графики!$B$3)),"")</f>
        <v>962.09722820396257</v>
      </c>
      <c r="BF302" s="19">
        <f>IF(ISNUMBER(BC302), BC302*COS(RADIANS(-$C302+Графики!$B$5))+BD302*SIN(RADIANS(-$C302+Графики!$B$5)),"")</f>
        <v>1135.5836114124932</v>
      </c>
      <c r="BG302" s="24">
        <v>-0.78486008388207129</v>
      </c>
      <c r="BH302" s="25">
        <v>0.61043686319360613</v>
      </c>
      <c r="BI302" s="25">
        <v>-1.3542924576954813</v>
      </c>
      <c r="BJ302" s="25">
        <v>1.2019253019060656</v>
      </c>
      <c r="BK302" s="18">
        <f t="shared" si="549"/>
        <v>12.175962008726206</v>
      </c>
      <c r="BL302" s="18">
        <f t="shared" si="550"/>
        <v>22.30535814351293</v>
      </c>
      <c r="BM302" s="18">
        <f>IF(ISNUMBER(BK302),BM301+BK302*0.5,IF(ISNUMBER(BK503),0,""))</f>
        <v>972.03647037405517</v>
      </c>
      <c r="BN302" s="18">
        <f>IF(ISNUMBER(BL302),BN301+BL302*0.5,IF(ISNUMBER(BL503),0,""))</f>
        <v>1123.0698873863687</v>
      </c>
      <c r="BO302" s="18">
        <f>IF(ISNUMBER(BM302), BM302*COS(RADIANS(-$C302+Графики!$B$3))+BN302*SIN(RADIANS(-$C302+Графики!$B$3)),"")</f>
        <v>972.03647037405517</v>
      </c>
      <c r="BP302" s="19">
        <f>IF(ISNUMBER(BM302), BM302*COS(RADIANS(-$C302+Графики!$B$5))+BN302*SIN(RADIANS(-$C302+Графики!$B$5)),"")</f>
        <v>1123.0698873863687</v>
      </c>
      <c r="BQ302" s="24">
        <v>-0.76457246547231261</v>
      </c>
      <c r="BR302" s="25">
        <v>0.73489121216005993</v>
      </c>
      <c r="BS302" s="25">
        <v>-1.3604721658027297</v>
      </c>
      <c r="BT302" s="25">
        <v>1.3106187309173511</v>
      </c>
      <c r="BU302" s="18">
        <f t="shared" si="551"/>
        <v>13.084915676589773</v>
      </c>
      <c r="BV302" s="18">
        <f t="shared" si="552"/>
        <v>23.307554593709359</v>
      </c>
      <c r="BW302" s="18">
        <f>IF(ISNUMBER(BU302),BW301+BU302*0.5,IF(ISNUMBER(BU503),0,""))</f>
        <v>977.53862255000035</v>
      </c>
      <c r="BX302" s="18">
        <f>IF(ISNUMBER(BV302),BX301+BV302*0.5,IF(ISNUMBER(BV503),0,""))</f>
        <v>1140.7783334429005</v>
      </c>
      <c r="BY302" s="18">
        <f>IF(ISNUMBER(BW302), BW302*COS(RADIANS(-$C302+Графики!$B$3))+BX302*SIN(RADIANS(-$C302+Графики!$B$3)),"")</f>
        <v>977.53862255000035</v>
      </c>
      <c r="BZ302" s="19">
        <f>IF(ISNUMBER(BW302), BW302*COS(RADIANS(-$C302+Графики!$B$5))+BX302*SIN(RADIANS(-$C302+Графики!$B$5)),"")</f>
        <v>1140.7783334429005</v>
      </c>
      <c r="CA302" s="29">
        <v>-0.83700607043590747</v>
      </c>
      <c r="CB302" s="25">
        <v>0.8036244869875947</v>
      </c>
      <c r="CC302" s="25">
        <v>-1.2577593968114285</v>
      </c>
      <c r="CD302" s="25">
        <v>1.248477638129474</v>
      </c>
      <c r="CE302" s="18">
        <f t="shared" si="553"/>
        <v>14.316713394126616</v>
      </c>
      <c r="CF302" s="18">
        <f t="shared" si="554"/>
        <v>21.86930044737711</v>
      </c>
      <c r="CG302" s="18">
        <f>IF(ISNUMBER(CE302),CG301+CE302*0.5,IF(ISNUMBER(CE503),0,""))</f>
        <v>982.63288554785436</v>
      </c>
      <c r="CH302" s="18">
        <f>IF(ISNUMBER(CF302),CH301+CF302*0.5,IF(ISNUMBER(CF503),0,""))</f>
        <v>1143.442042743744</v>
      </c>
      <c r="CI302" s="18">
        <f>IF(ISNUMBER(CG302), CG302*COS(RADIANS(-$C302+Графики!$B$3))+CH302*SIN(RADIANS(-$C302+Графики!$B$3)),"")</f>
        <v>982.63288554785436</v>
      </c>
      <c r="CJ302" s="19">
        <f>IF(ISNUMBER(CG302), CG302*COS(RADIANS(-$C302+Графики!$B$5))+CH302*SIN(RADIANS(-$C302+Графики!$B$5)),"")</f>
        <v>1143.442042743744</v>
      </c>
      <c r="CK302" s="24">
        <v>-0.71774598774519127</v>
      </c>
      <c r="CL302" s="25">
        <v>0.76074428140285533</v>
      </c>
      <c r="CM302" s="25">
        <v>-1.2921040443735661</v>
      </c>
      <c r="CN302" s="25">
        <v>1.2111309640346182</v>
      </c>
      <c r="CO302" s="18">
        <f t="shared" si="555"/>
        <v>12.901903610937232</v>
      </c>
      <c r="CP302" s="18">
        <f t="shared" si="556"/>
        <v>21.843109081730923</v>
      </c>
      <c r="CQ302" s="18">
        <f>IF(ISNUMBER(CO302),CQ301+CO302*0.5,IF(ISNUMBER(CO503),0,""))</f>
        <v>973.57763305037895</v>
      </c>
      <c r="CR302" s="18">
        <f>IF(ISNUMBER(CP302),CR301+CP302*0.5,IF(ISNUMBER(CP503),0,""))</f>
        <v>1142.8152028891125</v>
      </c>
      <c r="CS302" s="18">
        <f>IF(ISNUMBER(CQ302), CQ302*COS(RADIANS(-$C302+Графики!$B$3))+CR302*SIN(RADIANS(-$C302+Графики!$B$3)),"")</f>
        <v>973.57763305037895</v>
      </c>
      <c r="CT302" s="19">
        <f>IF(ISNUMBER(CQ302), CQ302*COS(RADIANS(-$C302+Графики!$B$5))+CR302*SIN(RADIANS(-$C302+Графики!$B$5)),"")</f>
        <v>1142.8152028891125</v>
      </c>
      <c r="CU302" s="24">
        <v>-0.72243504991062646</v>
      </c>
      <c r="CV302" s="25">
        <v>0.75219298162252102</v>
      </c>
      <c r="CW302" s="25">
        <v>-1.2507148306997473</v>
      </c>
      <c r="CX302" s="25">
        <v>1.1940119544823535</v>
      </c>
      <c r="CY302" s="18">
        <f t="shared" si="557"/>
        <v>12.868202027495776</v>
      </c>
      <c r="CZ302" s="18">
        <f t="shared" si="558"/>
        <v>21.332647508342337</v>
      </c>
      <c r="DA302" s="18">
        <f>IF(ISNUMBER(CY302),DA301+CY302*0.5,IF(ISNUMBER(CY503),0,""))</f>
        <v>972.75208284856876</v>
      </c>
      <c r="DB302" s="18">
        <f>IF(ISNUMBER(CZ302),DB301+CZ302*0.5,IF(ISNUMBER(CZ503),0,""))</f>
        <v>1139.6544422801414</v>
      </c>
      <c r="DC302" s="18">
        <f>IF(ISNUMBER(DA302), DA302*COS(RADIANS(-$C302+Графики!$B$3))+DB302*SIN(RADIANS(-$C302+Графики!$B$3)),"")</f>
        <v>972.75208284856876</v>
      </c>
      <c r="DD302" s="19">
        <f>IF(ISNUMBER(DA302), DA302*COS(RADIANS(-$C302+Графики!$B$5))+DB302*SIN(RADIANS(-$C302+Графики!$B$5)),"")</f>
        <v>1139.6544422801414</v>
      </c>
      <c r="DE302" s="24">
        <v>-0.72880366040939826</v>
      </c>
      <c r="DF302" s="25">
        <v>0.76345553523047738</v>
      </c>
      <c r="DG302" s="25">
        <v>-1.3042855273426648</v>
      </c>
      <c r="DH302" s="25">
        <v>1.3269708134258045</v>
      </c>
      <c r="DI302" s="18">
        <f t="shared" si="559"/>
        <v>13.02205006739276</v>
      </c>
      <c r="DJ302" s="18">
        <f t="shared" si="560"/>
        <v>22.960025548041635</v>
      </c>
      <c r="DK302" s="18">
        <f>IF(ISNUMBER(DI302),DK301+DI302*0.5,IF(ISNUMBER(DI503),0,""))</f>
        <v>966.48820262117692</v>
      </c>
      <c r="DL302" s="18">
        <f>IF(ISNUMBER(DJ302),DL301+DJ302*0.5,IF(ISNUMBER(DJ503),0,""))</f>
        <v>1142.8105538898531</v>
      </c>
      <c r="DM302" s="18">
        <f>IF(ISNUMBER(DK302), DK302*COS(RADIANS(-$C302+Графики!$B$3))+DL302*SIN(RADIANS(-$C302+Графики!$B$3)),"")</f>
        <v>966.48820262117692</v>
      </c>
      <c r="DN302" s="19">
        <f>IF(ISNUMBER(DK302), DK302*COS(RADIANS(-$C302+Графики!$B$5))+DL302*SIN(RADIANS(-$C302+Графики!$B$5)),"")</f>
        <v>1142.8105538898531</v>
      </c>
      <c r="DO302" s="24">
        <v>-0.77013902725938399</v>
      </c>
      <c r="DP302" s="25">
        <v>0.63953977039184107</v>
      </c>
      <c r="DQ302" s="25">
        <v>-1.1713885331839786</v>
      </c>
      <c r="DR302" s="25">
        <v>1.2462302205782421</v>
      </c>
      <c r="DS302" s="18">
        <f t="shared" si="561"/>
        <v>12.301457931356889</v>
      </c>
      <c r="DT302" s="18">
        <f t="shared" si="562"/>
        <v>21.096138546344793</v>
      </c>
      <c r="DU302" s="18">
        <f>IF(ISNUMBER(DS302),DU301+DS302*0.5,IF(ISNUMBER(DS503),0,""))</f>
        <v>981.71739776086895</v>
      </c>
      <c r="DV302" s="18">
        <f>IF(ISNUMBER(DT302),DV301+DT302*0.5,IF(ISNUMBER(DT503),0,""))</f>
        <v>1138.0213928326002</v>
      </c>
      <c r="DW302" s="18">
        <f>IF(ISNUMBER(DU302), DU302*COS(RADIANS(-$C302+Графики!$B$3))+DV302*SIN(RADIANS(-$C302+Графики!$B$3)),"")</f>
        <v>981.71739776086895</v>
      </c>
      <c r="DX302" s="19">
        <f>IF(ISNUMBER(DU302), DU302*COS(RADIANS(-$C302+Графики!$B$5))+DV302*SIN(RADIANS(-$C302+Графики!$B$5)),"")</f>
        <v>1138.0213928326002</v>
      </c>
      <c r="DY302" s="24">
        <v>-0.79149551233179816</v>
      </c>
      <c r="DZ302" s="25">
        <v>0.6788642449880955</v>
      </c>
      <c r="EA302" s="25">
        <v>-1.2000365278125378</v>
      </c>
      <c r="EB302" s="25">
        <v>1.2346495874612995</v>
      </c>
      <c r="EC302" s="18">
        <f t="shared" si="563"/>
        <v>12.830957383442341</v>
      </c>
      <c r="ED302" s="18">
        <f t="shared" si="564"/>
        <v>21.245045991778518</v>
      </c>
      <c r="EE302" s="18">
        <f>IF(ISNUMBER(EC302),EE301+EC302*0.5,IF(ISNUMBER(EC503),0,""))</f>
        <v>967.35599019951076</v>
      </c>
      <c r="EF302" s="18">
        <f>IF(ISNUMBER(ED302),EF301+ED302*0.5,IF(ISNUMBER(ED503),0,""))</f>
        <v>1134.3230501971739</v>
      </c>
      <c r="EG302" s="18">
        <f>IF(ISNUMBER(EE302), EE302*COS(RADIANS(-$C302+Графики!$B$3))+EF302*SIN(RADIANS(-$C302+Графики!$B$3)),"")</f>
        <v>967.35599019951076</v>
      </c>
      <c r="EH302" s="19">
        <f>IF(ISNUMBER(EE302), EE302*COS(RADIANS(-$C302+Графики!$B$5))+EF302*SIN(RADIANS(-$C302+Графики!$B$5)),"")</f>
        <v>1134.3230501971739</v>
      </c>
      <c r="EI302" s="24">
        <v>-0.70915510497760736</v>
      </c>
      <c r="EJ302" s="25">
        <v>0.80913512357926642</v>
      </c>
      <c r="EK302" s="25">
        <v>-1.3213767941934098</v>
      </c>
      <c r="EL302" s="25">
        <v>1.193734089100468</v>
      </c>
      <c r="EM302" s="18">
        <f t="shared" si="565"/>
        <v>13.249194084183063</v>
      </c>
      <c r="EN302" s="18">
        <f t="shared" si="566"/>
        <v>21.946720796836637</v>
      </c>
      <c r="EO302" s="18">
        <f>IF(ISNUMBER(EM302),EO301+EM302*0.5,IF(ISNUMBER(EM503),0,""))</f>
        <v>975.18083362093557</v>
      </c>
      <c r="EP302" s="18">
        <f>IF(ISNUMBER(EN302),EP301+EN302*0.5,IF(ISNUMBER(EN503),0,""))</f>
        <v>1136.7330835076696</v>
      </c>
      <c r="EQ302" s="18">
        <f>IF(ISNUMBER(EO302), EO302*COS(RADIANS(-$C302+Графики!$B$3))+EP302*SIN(RADIANS(-$C302+Графики!$B$3)),"")</f>
        <v>975.18083362093557</v>
      </c>
      <c r="ER302" s="19">
        <f>IF(ISNUMBER(EO302), EO302*COS(RADIANS(-$C302+Графики!$B$5))+EP302*SIN(RADIANS(-$C302+Графики!$B$5)),"")</f>
        <v>1136.7330835076696</v>
      </c>
      <c r="ES302" s="24">
        <v>-0.69499139866819259</v>
      </c>
      <c r="ET302" s="25">
        <v>0.73647507870350748</v>
      </c>
      <c r="EU302" s="25">
        <v>-1.2409500506962665</v>
      </c>
      <c r="EV302" s="25">
        <v>1.1848466282245673</v>
      </c>
      <c r="EW302" s="18">
        <f t="shared" si="567"/>
        <v>12.491576695011265</v>
      </c>
      <c r="EX302" s="18">
        <f t="shared" si="568"/>
        <v>21.167488470211307</v>
      </c>
      <c r="EY302" s="18">
        <f>IF(ISNUMBER(EW302),EY301+EW302*0.5,IF(ISNUMBER(EW503),0,""))</f>
        <v>959.27742563940546</v>
      </c>
      <c r="EZ302" s="18">
        <f>IF(ISNUMBER(EX302),EZ301+EX302*0.5,IF(ISNUMBER(EX503),0,""))</f>
        <v>1139.2159245477164</v>
      </c>
      <c r="FA302" s="18">
        <f>IF(ISNUMBER(EY302), EY302*COS(RADIANS(-$C302+Графики!$B$3))+EZ302*SIN(RADIANS(-$C302+Графики!$B$3)),"")</f>
        <v>959.27742563940546</v>
      </c>
      <c r="FB302" s="19">
        <f>IF(ISNUMBER(EY302), EY302*COS(RADIANS(-$C302+Графики!$B$5))+EZ302*SIN(RADIANS(-$C302+Графики!$B$5)),"")</f>
        <v>1139.2159245477164</v>
      </c>
      <c r="FC302" s="24">
        <v>-0.78796338070843974</v>
      </c>
      <c r="FD302" s="25">
        <v>0.79310026220111207</v>
      </c>
      <c r="FE302" s="25">
        <v>-1.3330411820050987</v>
      </c>
      <c r="FF302" s="25">
        <v>1.2341814754734117</v>
      </c>
      <c r="FG302" s="18">
        <f t="shared" si="569"/>
        <v>13.796945367472043</v>
      </c>
      <c r="FH302" s="18">
        <f t="shared" si="570"/>
        <v>22.401369998122046</v>
      </c>
      <c r="FI302" s="18">
        <f>IF(ISNUMBER(FG302),FI301+FG302*0.5,IF(ISNUMBER(FG503),0,""))</f>
        <v>970.61271976485068</v>
      </c>
      <c r="FJ302" s="18">
        <f>IF(ISNUMBER(FH302),FJ301+FH302*0.5,IF(ISNUMBER(FH503),0,""))</f>
        <v>1139.5957265241764</v>
      </c>
      <c r="FK302" s="18">
        <f>IF(ISNUMBER(FI302), FI302*COS(RADIANS(-$C302+Графики!$B$3))+FJ302*SIN(RADIANS(-$C302+Графики!$B$3)),"")</f>
        <v>970.61271976485068</v>
      </c>
      <c r="FL302" s="19">
        <f>IF(ISNUMBER(FI302), FI302*COS(RADIANS(-$C302+Графики!$B$5))+FJ302*SIN(RADIANS(-$C302+Графики!$B$5)),"")</f>
        <v>1139.5957265241764</v>
      </c>
      <c r="FM302" s="24">
        <v>-0.77915833883405483</v>
      </c>
      <c r="FN302" s="25">
        <v>0.78485070404828294</v>
      </c>
      <c r="FO302" s="25">
        <v>-1.3674566240793178</v>
      </c>
      <c r="FP302" s="25">
        <v>1.3270080334805154</v>
      </c>
      <c r="FQ302" s="18">
        <f t="shared" si="571"/>
        <v>13.648129919618466</v>
      </c>
      <c r="FR302" s="18">
        <f t="shared" si="572"/>
        <v>23.51147323874045</v>
      </c>
      <c r="FS302" s="18">
        <f>IF(ISNUMBER(FQ302),FS301+FQ302*0.5,IF(ISNUMBER(FQ503),0,""))</f>
        <v>980.66297072201223</v>
      </c>
      <c r="FT302" s="18">
        <f>IF(ISNUMBER(FR302),FT301+FR302*0.5,IF(ISNUMBER(FR503),0,""))</f>
        <v>1135.3572126657025</v>
      </c>
      <c r="FU302" s="18">
        <f>IF(ISNUMBER(FS302), FS302*COS(RADIANS(-$C302+Графики!$B$3))+FT302*SIN(RADIANS(-$C302+Графики!$B$3)),"")</f>
        <v>980.66297072201223</v>
      </c>
      <c r="FV302" s="19">
        <f>IF(ISNUMBER(FS302), FS302*COS(RADIANS(-$C302+Графики!$B$5))+FT302*SIN(RADIANS(-$C302+Графики!$B$5)),"")</f>
        <v>1135.3572126657025</v>
      </c>
      <c r="FW302" s="24">
        <v>-0.69133448229484507</v>
      </c>
      <c r="FX302" s="25">
        <v>0.77360159547867202</v>
      </c>
      <c r="FY302" s="25">
        <v>-1.2214343549218409</v>
      </c>
      <c r="FZ302" s="25">
        <v>1.2805742244981975</v>
      </c>
      <c r="GA302" s="18">
        <f t="shared" si="573"/>
        <v>12.783630732514753</v>
      </c>
      <c r="GB302" s="18">
        <f t="shared" si="574"/>
        <v>21.83240902206488</v>
      </c>
      <c r="GC302" s="18">
        <f>IF(ISNUMBER(GA302),GC301+GA302*0.5,IF(ISNUMBER(GA503),0,""))</f>
        <v>977.71993631238479</v>
      </c>
      <c r="GD302" s="18">
        <f>IF(ISNUMBER(GB302),GD301+GB302*0.5,IF(ISNUMBER(GB503),0,""))</f>
        <v>1121.8116168284423</v>
      </c>
      <c r="GE302" s="18">
        <f>IF(ISNUMBER(GC302), GC302*COS(RADIANS(-$C302+Графики!$B$3))+GD302*SIN(RADIANS(-$C302+Графики!$B$3)),"")</f>
        <v>977.71993631238479</v>
      </c>
      <c r="GF302" s="19">
        <f>IF(ISNUMBER(GC302), GC302*COS(RADIANS(-$C302+Графики!$B$5))+GD302*SIN(RADIANS(-$C302+Графики!$B$5)),"")</f>
        <v>1121.8116168284423</v>
      </c>
      <c r="GG302" s="24">
        <v>-0.78980347766888637</v>
      </c>
      <c r="GH302" s="25">
        <v>0.62007743535545279</v>
      </c>
      <c r="GI302" s="25">
        <v>-1.2686723059439482</v>
      </c>
      <c r="GJ302" s="25">
        <v>1.3635016853365696</v>
      </c>
      <c r="GK302" s="18">
        <f t="shared" si="575"/>
        <v>12.303221587244096</v>
      </c>
      <c r="GL302" s="18">
        <f t="shared" si="576"/>
        <v>22.968031447673283</v>
      </c>
      <c r="GM302" s="18">
        <f>IF(ISNUMBER(GK302),GM301+GK302*0.5,IF(ISNUMBER(GK503),0,""))</f>
        <v>979.84807129198759</v>
      </c>
      <c r="GN302" s="18">
        <f>IF(ISNUMBER(GL302),GN301+GL302*0.5,IF(ISNUMBER(GL503),0,""))</f>
        <v>1137.8771426743754</v>
      </c>
      <c r="GO302" s="18">
        <f>IF(ISNUMBER(GM302), GM302*COS(RADIANS(-$C302+Графики!$B$3))+GN302*SIN(RADIANS(-$C302+Графики!$B$3)),"")</f>
        <v>979.84807129198759</v>
      </c>
      <c r="GP302" s="19">
        <f>IF(ISNUMBER(GM302), GM302*COS(RADIANS(-$C302+Графики!$B$5))+GN302*SIN(RADIANS(-$C302+Графики!$B$5)),"")</f>
        <v>1137.8771426743754</v>
      </c>
      <c r="GQ302" s="24">
        <v>-0.73655032417304034</v>
      </c>
      <c r="GR302" s="25">
        <v>0.70256855213267855</v>
      </c>
      <c r="GS302" s="25">
        <v>-1.2434464564727117</v>
      </c>
      <c r="GT302" s="25">
        <v>1.190482076318693</v>
      </c>
      <c r="GU302" s="18">
        <f t="shared" si="577"/>
        <v>12.558351235301165</v>
      </c>
      <c r="GV302" s="18">
        <f t="shared" si="578"/>
        <v>21.238436329124532</v>
      </c>
      <c r="GW302" s="18">
        <f>IF(ISNUMBER(GU302),GW301+GU302*0.5,IF(ISNUMBER(GU503),0,""))</f>
        <v>970.75897522373066</v>
      </c>
      <c r="GX302" s="18">
        <f>IF(ISNUMBER(GV302),GX301+GV302*0.5,IF(ISNUMBER(GV503),0,""))</f>
        <v>1138.9109371517911</v>
      </c>
      <c r="GY302" s="18">
        <f>IF(ISNUMBER(GW302), GW302*COS(RADIANS(-$C302+Графики!$B$3))+GX302*SIN(RADIANS(-$C302+Графики!$B$3)),"")</f>
        <v>970.75897522373066</v>
      </c>
      <c r="GZ302" s="19">
        <f>IF(ISNUMBER(GW302), GW302*COS(RADIANS(-$C302+Графики!$B$5))+GX302*SIN(RADIANS(-$C302+Графики!$B$5)),"")</f>
        <v>1138.9109371517911</v>
      </c>
      <c r="HA302" s="24">
        <v>-0.66726456028253223</v>
      </c>
      <c r="HB302" s="25">
        <v>0.80725188240003609</v>
      </c>
      <c r="HC302" s="25">
        <v>-1.3275814284132799</v>
      </c>
      <c r="HD302" s="25">
        <v>1.1875894845923802</v>
      </c>
      <c r="HE302" s="18">
        <f t="shared" si="579"/>
        <v>12.867228311693232</v>
      </c>
      <c r="HF302" s="18">
        <f t="shared" si="580"/>
        <v>21.947244528717881</v>
      </c>
      <c r="HG302" s="18">
        <f>IF(ISNUMBER(HE302),HG301+HE302*0.5,IF(ISNUMBER(HE503),0,""))</f>
        <v>974.00560731967107</v>
      </c>
      <c r="HH302" s="18">
        <f>IF(ISNUMBER(HF302),HH301+HF302*0.5,IF(ISNUMBER(HF503),0,""))</f>
        <v>1131.9872181909668</v>
      </c>
      <c r="HI302" s="18">
        <f>IF(ISNUMBER(HG302), HG302*COS(RADIANS(-$C302+Графики!$B$3))+HH302*SIN(RADIANS(-$C302+Графики!$B$3)),"")</f>
        <v>974.00560731967107</v>
      </c>
      <c r="HJ302" s="19">
        <f>IF(ISNUMBER(HG302), HG302*COS(RADIANS(-$C302+Графики!$B$5))+HH302*SIN(RADIANS(-$C302+Графики!$B$5)),"")</f>
        <v>1131.9872181909668</v>
      </c>
      <c r="HK302" s="24">
        <v>-0.66851380687283168</v>
      </c>
      <c r="HL302" s="25">
        <v>0.75132920748946552</v>
      </c>
      <c r="HM302" s="25">
        <v>-1.2119875341576751</v>
      </c>
      <c r="HN302" s="25">
        <v>1.2579259076676812</v>
      </c>
      <c r="HO302" s="18">
        <f t="shared" si="581"/>
        <v>12.390150695076208</v>
      </c>
      <c r="HP302" s="18">
        <f t="shared" si="582"/>
        <v>21.552392016222882</v>
      </c>
      <c r="HQ302" s="18">
        <f>IF(ISNUMBER(HO302),HQ301+HO302*0.5,IF(ISNUMBER(HO503),0,""))</f>
        <v>972.33527934551284</v>
      </c>
      <c r="HR302" s="18">
        <f>IF(ISNUMBER(HP302),HR301+HP302*0.5,IF(ISNUMBER(HP503),0,""))</f>
        <v>1147.2492209906666</v>
      </c>
      <c r="HS302" s="18">
        <f>IF(ISNUMBER(HQ302), HQ302*COS(RADIANS(-$C302+Графики!$B$3))+HR302*SIN(RADIANS(-$C302+Графики!$B$3)),"")</f>
        <v>972.33527934551284</v>
      </c>
      <c r="HT302" s="19">
        <f>IF(ISNUMBER(HQ302), HQ302*COS(RADIANS(-$C302+Графики!$B$5))+HR302*SIN(RADIANS(-$C302+Графики!$B$5)),"")</f>
        <v>1147.2492209906666</v>
      </c>
      <c r="HU302" s="24">
        <v>-0.71679989758064189</v>
      </c>
      <c r="HV302" s="25">
        <v>0.75586493328514648</v>
      </c>
      <c r="HW302" s="25">
        <v>-1.2571838684763308</v>
      </c>
      <c r="HX302" s="25">
        <v>1.2262204525628682</v>
      </c>
      <c r="HY302" s="18">
        <f t="shared" si="583"/>
        <v>12.851071286367821</v>
      </c>
      <c r="HZ302" s="18">
        <f t="shared" si="584"/>
        <v>21.6700946508954</v>
      </c>
      <c r="IA302" s="18">
        <f>IF(ISNUMBER(HY302),IA301+HY302*0.5,IF(ISNUMBER(HY503),0,""))</f>
        <v>971.79687691262404</v>
      </c>
      <c r="IB302" s="18">
        <f>IF(ISNUMBER(HZ302),IB301+HZ302*0.5,IF(ISNUMBER(HZ503),0,""))</f>
        <v>1125.5765238233253</v>
      </c>
      <c r="IC302" s="18">
        <f>IF(ISNUMBER(IA302), IA302*COS(RADIANS(-$C302+Графики!$B$3))+IB302*SIN(RADIANS(-$C302+Графики!$B$3)),"")</f>
        <v>971.79687691262404</v>
      </c>
      <c r="ID302" s="19">
        <f>IF(ISNUMBER(IA302), IA302*COS(RADIANS(-$C302+Графики!$B$5))+IB302*SIN(RADIANS(-$C302+Графики!$B$5)),"")</f>
        <v>1125.5765238233253</v>
      </c>
      <c r="IE302" s="24">
        <v>-0.7812558339590393</v>
      </c>
      <c r="IF302" s="25">
        <v>0.67661436987044332</v>
      </c>
      <c r="IG302" s="25">
        <v>-1.2019826458189591</v>
      </c>
      <c r="IH302" s="25">
        <v>1.3127939212914379</v>
      </c>
      <c r="II302" s="18">
        <f t="shared" si="585"/>
        <v>12.721974364419065</v>
      </c>
      <c r="IJ302" s="18">
        <f t="shared" si="586"/>
        <v>21.943804040365205</v>
      </c>
      <c r="IK302" s="18">
        <f>IF(ISNUMBER(II302),IK301+II302*0.5,IF(ISNUMBER(II503),0,""))</f>
        <v>969.03088633593188</v>
      </c>
      <c r="IL302" s="18">
        <f>IF(ISNUMBER(IJ302),IL301+IJ302*0.5,IF(ISNUMBER(IJ503),0,""))</f>
        <v>1133.6726976916905</v>
      </c>
      <c r="IM302" s="18">
        <f>IF(ISNUMBER(IK302), IK302*COS(RADIANS(-$C302+Графики!$B$3))+IL302*SIN(RADIANS(-$C302+Графики!$B$3)),"")</f>
        <v>969.03088633593188</v>
      </c>
      <c r="IN302" s="19">
        <f>IF(ISNUMBER(IK302), IK302*COS(RADIANS(-$C302+Графики!$B$5))+IL302*SIN(RADIANS(-$C302+Графики!$B$5)),"")</f>
        <v>1133.6726976916905</v>
      </c>
      <c r="IO302" s="24">
        <v>-0.68867485400678341</v>
      </c>
      <c r="IP302" s="25">
        <v>0.65585801652263453</v>
      </c>
      <c r="IQ302" s="25">
        <v>-1.253106514384565</v>
      </c>
      <c r="IR302" s="25">
        <v>1.2765663001897569</v>
      </c>
      <c r="IS302" s="18">
        <f t="shared" si="587"/>
        <v>11.732993529220357</v>
      </c>
      <c r="IT302" s="18">
        <f t="shared" si="588"/>
        <v>22.073766834932176</v>
      </c>
      <c r="IU302" s="18">
        <f>IF(ISNUMBER(IS302),IU301+IS302*0.5,IF(ISNUMBER(IS503),0,""))</f>
        <v>966.30773343989006</v>
      </c>
      <c r="IV302" s="18">
        <f>IF(ISNUMBER(IT302),IV301+IT302*0.5,IF(ISNUMBER(IT503),0,""))</f>
        <v>1137.6262253669936</v>
      </c>
      <c r="IW302" s="18">
        <f>IF(ISNUMBER(IU302), IU302*COS(RADIANS(-$C302+Графики!$B$3))+IV302*SIN(RADIANS(-$C302+Графики!$B$3)),"")</f>
        <v>966.30773343989006</v>
      </c>
      <c r="IX302" s="19">
        <f>IF(ISNUMBER(IU302), IU302*COS(RADIANS(-$C302+Графики!$B$5))+IV302*SIN(RADIANS(-$C302+Графики!$B$5)),"")</f>
        <v>1137.6262253669936</v>
      </c>
    </row>
    <row r="303" spans="1:258" s="88" customFormat="1" ht="15.75" thickBot="1" x14ac:dyDescent="0.3">
      <c r="A303" s="44">
        <v>303</v>
      </c>
      <c r="B303" s="50">
        <v>0</v>
      </c>
      <c r="C303" s="11">
        <f>IF(Графики!$A$7="Расчитывать с учетом закручивания скважины",B303,0)</f>
        <v>0</v>
      </c>
      <c r="D303" s="47">
        <v>150</v>
      </c>
      <c r="E303" s="34">
        <f>IF(ISNUMBER(INDEX($I$1:$IX$303,$A303,E$1) ),INDEX($I$1:$IX$303,$A303,E$1),0)</f>
        <v>17.781586054502622</v>
      </c>
      <c r="F303" s="35">
        <f>IF(ISNUMBER(INDEX($I$1:$IX$303,$A303,F$1) ),INDEX($I$1:$IX$303,$A303,F$1),0)</f>
        <v>20.111386965463215</v>
      </c>
      <c r="G303" s="35">
        <f>IF(ISNUMBER(INDEX($I$1:$IX$303,$A303,G$1) ),INDEX($I$1:$IX$303,$A303,G$1)-$G$305,0)</f>
        <v>0</v>
      </c>
      <c r="H303" s="36">
        <f>IF(ISNUMBER(INDEX($I$1:$IX$303,$A303,H$1) ),INDEX($I$1:$IX$303,$A303,H$1)-$H$305,0)</f>
        <v>0</v>
      </c>
      <c r="I303" s="29">
        <v>-1.0574930643548652</v>
      </c>
      <c r="J303" s="25">
        <v>0.9802339962647878</v>
      </c>
      <c r="K303" s="25">
        <v>-1.1221274655423663</v>
      </c>
      <c r="L303" s="25">
        <v>1.182623105082159</v>
      </c>
      <c r="M303" s="18">
        <f t="shared" si="539"/>
        <v>17.781586054502622</v>
      </c>
      <c r="N303" s="18">
        <f t="shared" si="540"/>
        <v>20.111386965463215</v>
      </c>
      <c r="O303" s="18">
        <f>IF(ISNUMBER(M303),O302+M303*0.5,IF(ISNUMBER(M504),0,""))</f>
        <v>977.91615588941465</v>
      </c>
      <c r="P303" s="18">
        <f>IF(ISNUMBER(N303),P302+N303*0.5,IF(ISNUMBER(N504),0,""))</f>
        <v>1155.4296634840375</v>
      </c>
      <c r="Q303" s="18">
        <f>IF(ISNUMBER(O303), O303*COS(RADIANS(-$C303+Графики!$B$3))+P303*SIN(RADIANS(-$C303+Графики!$B$3)),"")</f>
        <v>977.91615588941465</v>
      </c>
      <c r="R303" s="19">
        <f>IF(ISNUMBER(O303), O303*COS(RADIANS(-$C303+Графики!$B$5))+P303*SIN(RADIANS(-$C303+Графики!$B$5)),"")</f>
        <v>1155.4296634840375</v>
      </c>
      <c r="S303" s="29">
        <v>-1.0394135115521757</v>
      </c>
      <c r="T303" s="25">
        <v>0.95581236331232156</v>
      </c>
      <c r="U303" s="25">
        <v>-1.2380418754735216</v>
      </c>
      <c r="V303" s="25">
        <v>1.3140869588052368</v>
      </c>
      <c r="W303" s="18">
        <f t="shared" si="541"/>
        <v>17.410750666230669</v>
      </c>
      <c r="X303" s="18">
        <f t="shared" si="542"/>
        <v>22.269684402114709</v>
      </c>
      <c r="Y303" s="18">
        <f>IF(ISNUMBER(W303),Y302+W303*0.5,IF(ISNUMBER(W504),0,""))</f>
        <v>981.60589762915811</v>
      </c>
      <c r="Z303" s="18">
        <f>IF(ISNUMBER(X303),Z302+X303*0.5,IF(ISNUMBER(X504),0,""))</f>
        <v>1157.452597036566</v>
      </c>
      <c r="AA303" s="18">
        <f>IF(ISNUMBER(Y303), Y303*COS(RADIANS(-$C303+Графики!$B$3))+Z303*SIN(RADIANS(-$C303+Графики!$B$3)),"")</f>
        <v>981.60589762915811</v>
      </c>
      <c r="AB303" s="18">
        <f>IF(ISNUMBER(Y303), Y303*COS(RADIANS(-$C303+Графики!$B$5))+Z303*SIN(RADIANS(-$C303+Графики!$B$5)),"")</f>
        <v>1157.452597036566</v>
      </c>
      <c r="AC303" s="24">
        <v>-0.98261140291045856</v>
      </c>
      <c r="AD303" s="25">
        <v>0.9097869153087127</v>
      </c>
      <c r="AE303" s="25">
        <v>-1.202807450213536</v>
      </c>
      <c r="AF303" s="25">
        <v>1.2296275811841744</v>
      </c>
      <c r="AG303" s="18">
        <f t="shared" si="543"/>
        <v>16.51354008179192</v>
      </c>
      <c r="AH303" s="18">
        <f t="shared" si="544"/>
        <v>21.225406008764658</v>
      </c>
      <c r="AI303" s="18">
        <f>IF(ISNUMBER(AG303),AI302+AG303*0.5,IF(ISNUMBER(AG504),0,""))</f>
        <v>975.51399059849189</v>
      </c>
      <c r="AJ303" s="18">
        <f>IF(ISNUMBER(AH303),AJ302+AH303*0.5,IF(ISNUMBER(AH504),0,""))</f>
        <v>1150.633844088343</v>
      </c>
      <c r="AK303" s="18">
        <f>IF(ISNUMBER(AI303), AI303*COS(RADIANS(-$C303+Графики!$B$3))+AJ303*SIN(RADIANS(-$C303+Графики!$B$3)),"")</f>
        <v>975.51399059849189</v>
      </c>
      <c r="AL303" s="19">
        <f>IF(ISNUMBER(AI303), AI303*COS(RADIANS(-$C303+Графики!$B$5))+AJ303*SIN(RADIANS(-$C303+Графики!$B$5)),"")</f>
        <v>1150.633844088343</v>
      </c>
      <c r="AM303" s="24">
        <v>-0.97946134542435159</v>
      </c>
      <c r="AN303" s="25">
        <v>1.004570924156619</v>
      </c>
      <c r="AO303" s="25">
        <v>-1.2873948495726286</v>
      </c>
      <c r="AP303" s="25">
        <v>1.1311650127001176</v>
      </c>
      <c r="AQ303" s="18">
        <f t="shared" si="545"/>
        <v>17.313082756234689</v>
      </c>
      <c r="AR303" s="18">
        <f t="shared" si="546"/>
        <v>21.104349438969784</v>
      </c>
      <c r="AS303" s="18">
        <f>IF(ISNUMBER(AQ303),AS302+AQ303*0.5,IF(ISNUMBER(AQ504),0,""))</f>
        <v>972.59292612566628</v>
      </c>
      <c r="AT303" s="18">
        <f>IF(ISNUMBER(AR303),AT302+AR303*0.5,IF(ISNUMBER(AR504),0,""))</f>
        <v>1142.4677007284204</v>
      </c>
      <c r="AU303" s="18">
        <f>IF(ISNUMBER(AS303), AS303*COS(RADIANS(-$C303+Графики!$B$3))+AT303*SIN(RADIANS(-$C303+Графики!$B$3)),"")</f>
        <v>972.59292612566628</v>
      </c>
      <c r="AV303" s="19">
        <f>IF(ISNUMBER(AS303), AS303*COS(RADIANS(-$C303+Графики!$B$5))+AT303*SIN(RADIANS(-$C303+Графики!$B$5)),"")</f>
        <v>1142.4677007284204</v>
      </c>
      <c r="AW303" s="24">
        <v>-0.93997649985059539</v>
      </c>
      <c r="AX303" s="25">
        <v>0.89566080513510637</v>
      </c>
      <c r="AY303" s="25">
        <v>-1.216985456311054</v>
      </c>
      <c r="AZ303" s="25">
        <v>1.236666764381964</v>
      </c>
      <c r="BA303" s="18">
        <f t="shared" si="547"/>
        <v>16.018272334914965</v>
      </c>
      <c r="BB303" s="18">
        <f t="shared" si="548"/>
        <v>21.41051883699517</v>
      </c>
      <c r="BC303" s="18">
        <f>IF(ISNUMBER(BA303),BC302+BA303*0.5,IF(ISNUMBER(BA504),0,""))</f>
        <v>970.10636437142</v>
      </c>
      <c r="BD303" s="18">
        <f>IF(ISNUMBER(BB303),BD302+BB303*0.5,IF(ISNUMBER(BB504),0,""))</f>
        <v>1146.2888708309908</v>
      </c>
      <c r="BE303" s="18">
        <f>IF(ISNUMBER(BC303), BC303*COS(RADIANS(-$C303+Графики!$B$3))+BD303*SIN(RADIANS(-$C303+Графики!$B$3)),"")</f>
        <v>970.10636437142</v>
      </c>
      <c r="BF303" s="19">
        <f>IF(ISNUMBER(BC303), BC303*COS(RADIANS(-$C303+Графики!$B$5))+BD303*SIN(RADIANS(-$C303+Графики!$B$5)),"")</f>
        <v>1146.2888708309908</v>
      </c>
      <c r="BG303" s="24">
        <v>-0.87659150392416751</v>
      </c>
      <c r="BH303" s="25">
        <v>0.90009018427919785</v>
      </c>
      <c r="BI303" s="25">
        <v>-1.1302584983474526</v>
      </c>
      <c r="BJ303" s="25">
        <v>1.2327361246432682</v>
      </c>
      <c r="BK303" s="18">
        <f t="shared" si="549"/>
        <v>15.503851433725639</v>
      </c>
      <c r="BL303" s="18">
        <f t="shared" si="550"/>
        <v>20.619556786602374</v>
      </c>
      <c r="BM303" s="18">
        <f>IF(ISNUMBER(BK303),BM302+BK303*0.5,IF(ISNUMBER(BK504),0,""))</f>
        <v>979.78839609091801</v>
      </c>
      <c r="BN303" s="18">
        <f>IF(ISNUMBER(BL303),BN302+BL303*0.5,IF(ISNUMBER(BL504),0,""))</f>
        <v>1133.3796657796699</v>
      </c>
      <c r="BO303" s="18">
        <f>IF(ISNUMBER(BM303), BM303*COS(RADIANS(-$C303+Графики!$B$3))+BN303*SIN(RADIANS(-$C303+Графики!$B$3)),"")</f>
        <v>979.78839609091801</v>
      </c>
      <c r="BP303" s="19">
        <f>IF(ISNUMBER(BM303), BM303*COS(RADIANS(-$C303+Графики!$B$5))+BN303*SIN(RADIANS(-$C303+Графики!$B$5)),"")</f>
        <v>1133.3796657796699</v>
      </c>
      <c r="BQ303" s="26">
        <v>-0.93683879450675112</v>
      </c>
      <c r="BR303" s="27">
        <v>0.94433898993298848</v>
      </c>
      <c r="BS303" s="27">
        <v>-1.2051815227628235</v>
      </c>
      <c r="BT303" s="27">
        <v>1.267995511581808</v>
      </c>
      <c r="BU303" s="20">
        <f t="shared" si="551"/>
        <v>16.415635725474896</v>
      </c>
      <c r="BV303" s="20">
        <f t="shared" si="552"/>
        <v>21.580865609552042</v>
      </c>
      <c r="BW303" s="20">
        <f>IF(ISNUMBER(BU303),BW302+BU303*0.5,IF(ISNUMBER(BU504),0,""))</f>
        <v>985.7464404127378</v>
      </c>
      <c r="BX303" s="20">
        <f>IF(ISNUMBER(BV303),BX302+BV303*0.5,IF(ISNUMBER(BV504),0,""))</f>
        <v>1151.5687662476764</v>
      </c>
      <c r="BY303" s="20">
        <f>IF(ISNUMBER(BW303), BW303*COS(RADIANS(-$C303+Графики!$B$3))+BX303*SIN(RADIANS(-$C303+Графики!$B$3)),"")</f>
        <v>985.7464404127378</v>
      </c>
      <c r="BZ303" s="21">
        <f>IF(ISNUMBER(BW303), BW303*COS(RADIANS(-$C303+Графики!$B$5))+BX303*SIN(RADIANS(-$C303+Графики!$B$5)),"")</f>
        <v>1151.5687662476764</v>
      </c>
      <c r="CA303" s="29">
        <v>-0.99120536515894797</v>
      </c>
      <c r="CB303" s="25">
        <v>0.83972186782148117</v>
      </c>
      <c r="CC303" s="25">
        <v>-1.3110331132088724</v>
      </c>
      <c r="CD303" s="25">
        <v>1.1975613346870042</v>
      </c>
      <c r="CE303" s="18">
        <f t="shared" si="553"/>
        <v>15.977174462709243</v>
      </c>
      <c r="CF303" s="18">
        <f t="shared" si="554"/>
        <v>21.889867831585221</v>
      </c>
      <c r="CG303" s="18">
        <f>IF(ISNUMBER(CE303),CG302+CE303*0.5,IF(ISNUMBER(CE504),0,""))</f>
        <v>990.62147277920894</v>
      </c>
      <c r="CH303" s="18">
        <f>IF(ISNUMBER(CF303),CH302+CF303*0.5,IF(ISNUMBER(CF504),0,""))</f>
        <v>1154.3869766595367</v>
      </c>
      <c r="CI303" s="18">
        <f>IF(ISNUMBER(CG303), CG303*COS(RADIANS(-$C303+Графики!$B$3))+CH303*SIN(RADIANS(-$C303+Графики!$B$3)),"")</f>
        <v>990.62147277920894</v>
      </c>
      <c r="CJ303" s="19">
        <f>IF(ISNUMBER(CG303), CG303*COS(RADIANS(-$C303+Графики!$B$5))+CH303*SIN(RADIANS(-$C303+Графики!$B$5)),"")</f>
        <v>1154.3869766595367</v>
      </c>
      <c r="CK303" s="24">
        <v>-0.99210271635095859</v>
      </c>
      <c r="CL303" s="25">
        <v>0.83476028541489233</v>
      </c>
      <c r="CM303" s="25">
        <v>-1.1437036444880837</v>
      </c>
      <c r="CN303" s="25">
        <v>1.2698291830055617</v>
      </c>
      <c r="CO303" s="18">
        <f t="shared" si="555"/>
        <v>15.941711871674466</v>
      </c>
      <c r="CP303" s="18">
        <f t="shared" si="556"/>
        <v>21.06049003502995</v>
      </c>
      <c r="CQ303" s="18">
        <f>IF(ISNUMBER(CO303),CQ302+CO303*0.5,IF(ISNUMBER(CO504),0,""))</f>
        <v>981.54848898621617</v>
      </c>
      <c r="CR303" s="18">
        <f>IF(ISNUMBER(CP303),CR302+CP303*0.5,IF(ISNUMBER(CP504),0,""))</f>
        <v>1153.3454479066274</v>
      </c>
      <c r="CS303" s="18">
        <f>IF(ISNUMBER(CQ303), CQ303*COS(RADIANS(-$C303+Графики!$B$3))+CR303*SIN(RADIANS(-$C303+Графики!$B$3)),"")</f>
        <v>981.54848898621617</v>
      </c>
      <c r="CT303" s="19">
        <f>IF(ISNUMBER(CQ303), CQ303*COS(RADIANS(-$C303+Графики!$B$5))+CR303*SIN(RADIANS(-$C303+Графики!$B$5)),"")</f>
        <v>1153.3454479066274</v>
      </c>
      <c r="CU303" s="24">
        <v>-0.93311880383896029</v>
      </c>
      <c r="CV303" s="25">
        <v>0.90059479823640987</v>
      </c>
      <c r="CW303" s="25">
        <v>-1.1624602927463561</v>
      </c>
      <c r="CX303" s="25">
        <v>1.2709036711302244</v>
      </c>
      <c r="CY303" s="18">
        <f t="shared" si="557"/>
        <v>16.001487011696568</v>
      </c>
      <c r="CZ303" s="18">
        <f t="shared" si="558"/>
        <v>21.233510646950279</v>
      </c>
      <c r="DA303" s="18">
        <f>IF(ISNUMBER(CY303),DA302+CY303*0.5,IF(ISNUMBER(CY504),0,""))</f>
        <v>980.75282635441704</v>
      </c>
      <c r="DB303" s="18">
        <f>IF(ISNUMBER(CZ303),DB302+CZ303*0.5,IF(ISNUMBER(CZ504),0,""))</f>
        <v>1150.2711976036167</v>
      </c>
      <c r="DC303" s="18">
        <f>IF(ISNUMBER(DA303), DA303*COS(RADIANS(-$C303+Графики!$B$3))+DB303*SIN(RADIANS(-$C303+Графики!$B$3)),"")</f>
        <v>980.75282635441704</v>
      </c>
      <c r="DD303" s="19">
        <f>IF(ISNUMBER(DA303), DA303*COS(RADIANS(-$C303+Графики!$B$5))+DB303*SIN(RADIANS(-$C303+Графики!$B$5)),"")</f>
        <v>1150.2711976036167</v>
      </c>
      <c r="DE303" s="24">
        <v>-1.0029234375433933</v>
      </c>
      <c r="DF303" s="25">
        <v>0.81281927944209065</v>
      </c>
      <c r="DG303" s="25">
        <v>-1.2257592126193833</v>
      </c>
      <c r="DH303" s="25">
        <v>1.1517117231453191</v>
      </c>
      <c r="DI303" s="18">
        <f t="shared" si="559"/>
        <v>15.844681337097027</v>
      </c>
      <c r="DJ303" s="18">
        <f t="shared" si="560"/>
        <v>20.745859424056928</v>
      </c>
      <c r="DK303" s="18">
        <f>IF(ISNUMBER(DI303),DK302+DI303*0.5,IF(ISNUMBER(DI504),0,""))</f>
        <v>974.41054328972541</v>
      </c>
      <c r="DL303" s="18">
        <f>IF(ISNUMBER(DJ303),DL302+DJ303*0.5,IF(ISNUMBER(DJ504),0,""))</f>
        <v>1153.1834836018816</v>
      </c>
      <c r="DM303" s="18">
        <f>IF(ISNUMBER(DK303), DK303*COS(RADIANS(-$C303+Графики!$B$3))+DL303*SIN(RADIANS(-$C303+Графики!$B$3)),"")</f>
        <v>974.41054328972541</v>
      </c>
      <c r="DN303" s="19">
        <f>IF(ISNUMBER(DK303), DK303*COS(RADIANS(-$C303+Графики!$B$5))+DL303*SIN(RADIANS(-$C303+Графики!$B$5)),"")</f>
        <v>1153.1834836018816</v>
      </c>
      <c r="DO303" s="24">
        <v>-0.88804837819376969</v>
      </c>
      <c r="DP303" s="25">
        <v>1.0014248903172784</v>
      </c>
      <c r="DQ303" s="25">
        <v>-1.2472548948321405</v>
      </c>
      <c r="DR303" s="25">
        <v>1.3117088842162397</v>
      </c>
      <c r="DS303" s="18">
        <f t="shared" si="561"/>
        <v>16.488017682971233</v>
      </c>
      <c r="DT303" s="18">
        <f t="shared" si="562"/>
        <v>22.329315715421892</v>
      </c>
      <c r="DU303" s="18">
        <f>IF(ISNUMBER(DS303),DU302+DS303*0.5,IF(ISNUMBER(DS504),0,""))</f>
        <v>989.9614066023546</v>
      </c>
      <c r="DV303" s="18">
        <f>IF(ISNUMBER(DT303),DV302+DT303*0.5,IF(ISNUMBER(DT504),0,""))</f>
        <v>1149.186050690311</v>
      </c>
      <c r="DW303" s="18">
        <f>IF(ISNUMBER(DU303), DU303*COS(RADIANS(-$C303+Графики!$B$3))+DV303*SIN(RADIANS(-$C303+Графики!$B$3)),"")</f>
        <v>989.9614066023546</v>
      </c>
      <c r="DX303" s="19">
        <f>IF(ISNUMBER(DU303), DU303*COS(RADIANS(-$C303+Графики!$B$5))+DV303*SIN(RADIANS(-$C303+Графики!$B$5)),"")</f>
        <v>1149.186050690311</v>
      </c>
      <c r="DY303" s="24">
        <v>-0.94367751909731223</v>
      </c>
      <c r="DZ303" s="25">
        <v>0.86874733171342478</v>
      </c>
      <c r="EA303" s="25">
        <v>-1.2611564471367025</v>
      </c>
      <c r="EB303" s="25">
        <v>1.2178973491096114</v>
      </c>
      <c r="EC303" s="18">
        <f t="shared" si="563"/>
        <v>15.815731120730945</v>
      </c>
      <c r="ED303" s="18">
        <f t="shared" si="564"/>
        <v>21.63213805958555</v>
      </c>
      <c r="EE303" s="18">
        <f>IF(ISNUMBER(EC303),EE302+EC303*0.5,IF(ISNUMBER(EC504),0,""))</f>
        <v>975.26385575987626</v>
      </c>
      <c r="EF303" s="18">
        <f>IF(ISNUMBER(ED303),EF302+ED303*0.5,IF(ISNUMBER(ED504),0,""))</f>
        <v>1145.1391192269666</v>
      </c>
      <c r="EG303" s="18">
        <f>IF(ISNUMBER(EE303), EE303*COS(RADIANS(-$C303+Графики!$B$3))+EF303*SIN(RADIANS(-$C303+Графики!$B$3)),"")</f>
        <v>975.26385575987626</v>
      </c>
      <c r="EH303" s="19">
        <f>IF(ISNUMBER(EE303), EE303*COS(RADIANS(-$C303+Графики!$B$5))+EF303*SIN(RADIANS(-$C303+Графики!$B$5)),"")</f>
        <v>1145.1391192269666</v>
      </c>
      <c r="EI303" s="24">
        <v>-0.86939201297128621</v>
      </c>
      <c r="EJ303" s="25">
        <v>0.95714004897586624</v>
      </c>
      <c r="EK303" s="25">
        <v>-1.1700394448590861</v>
      </c>
      <c r="EL303" s="25">
        <v>1.263887294261383</v>
      </c>
      <c r="EM303" s="18">
        <f t="shared" si="565"/>
        <v>15.938824243875047</v>
      </c>
      <c r="EN303" s="18">
        <f t="shared" si="566"/>
        <v>21.238420679923415</v>
      </c>
      <c r="EO303" s="18">
        <f>IF(ISNUMBER(EM303),EO302+EM303*0.5,IF(ISNUMBER(EM504),0,""))</f>
        <v>983.15024574287304</v>
      </c>
      <c r="EP303" s="18">
        <f>IF(ISNUMBER(EN303),EP302+EN303*0.5,IF(ISNUMBER(EN504),0,""))</f>
        <v>1147.3522938476312</v>
      </c>
      <c r="EQ303" s="18">
        <f>IF(ISNUMBER(EO303), EO303*COS(RADIANS(-$C303+Графики!$B$3))+EP303*SIN(RADIANS(-$C303+Графики!$B$3)),"")</f>
        <v>983.15024574287304</v>
      </c>
      <c r="ER303" s="19">
        <f>IF(ISNUMBER(EO303), EO303*COS(RADIANS(-$C303+Графики!$B$5))+EP303*SIN(RADIANS(-$C303+Графики!$B$5)),"")</f>
        <v>1147.3522938476312</v>
      </c>
      <c r="ES303" s="24">
        <v>-0.94749987324916307</v>
      </c>
      <c r="ET303" s="25">
        <v>0.81446784203558997</v>
      </c>
      <c r="EU303" s="25">
        <v>-1.2875698963311129</v>
      </c>
      <c r="EV303" s="25">
        <v>1.1921718327636777</v>
      </c>
      <c r="EW303" s="18">
        <f t="shared" si="567"/>
        <v>15.3754631026097</v>
      </c>
      <c r="EX303" s="18">
        <f t="shared" si="568"/>
        <v>21.638140001019394</v>
      </c>
      <c r="EY303" s="18">
        <f>IF(ISNUMBER(EW303),EY302+EW303*0.5,IF(ISNUMBER(EW504),0,""))</f>
        <v>966.96515719071033</v>
      </c>
      <c r="EZ303" s="18">
        <f>IF(ISNUMBER(EX303),EZ302+EX303*0.5,IF(ISNUMBER(EX504),0,""))</f>
        <v>1150.0349945482262</v>
      </c>
      <c r="FA303" s="18">
        <f>IF(ISNUMBER(EY303), EY303*COS(RADIANS(-$C303+Графики!$B$3))+EZ303*SIN(RADIANS(-$C303+Графики!$B$3)),"")</f>
        <v>966.96515719071033</v>
      </c>
      <c r="FB303" s="19">
        <f>IF(ISNUMBER(EY303), EY303*COS(RADIANS(-$C303+Графики!$B$5))+EZ303*SIN(RADIANS(-$C303+Графики!$B$5)),"")</f>
        <v>1150.0349945482262</v>
      </c>
      <c r="FC303" s="24">
        <v>-0.93594087555743288</v>
      </c>
      <c r="FD303" s="25">
        <v>0.95547763858116885</v>
      </c>
      <c r="FE303" s="25">
        <v>-1.2889712910992055</v>
      </c>
      <c r="FF303" s="25">
        <v>1.289509862884332</v>
      </c>
      <c r="FG303" s="18">
        <f t="shared" si="569"/>
        <v>16.504990843487391</v>
      </c>
      <c r="FH303" s="18">
        <f t="shared" si="570"/>
        <v>22.499594151467228</v>
      </c>
      <c r="FI303" s="18">
        <f>IF(ISNUMBER(FG303),FI302+FG303*0.5,IF(ISNUMBER(FG504),0,""))</f>
        <v>978.86521518659436</v>
      </c>
      <c r="FJ303" s="18">
        <f>IF(ISNUMBER(FH303),FJ302+FH303*0.5,IF(ISNUMBER(FH504),0,""))</f>
        <v>1150.8455235999099</v>
      </c>
      <c r="FK303" s="18">
        <f>IF(ISNUMBER(FI303), FI303*COS(RADIANS(-$C303+Графики!$B$3))+FJ303*SIN(RADIANS(-$C303+Графики!$B$3)),"")</f>
        <v>978.86521518659436</v>
      </c>
      <c r="FL303" s="19">
        <f>IF(ISNUMBER(FI303), FI303*COS(RADIANS(-$C303+Графики!$B$5))+FJ303*SIN(RADIANS(-$C303+Графики!$B$5)),"")</f>
        <v>1150.8455235999099</v>
      </c>
      <c r="FM303" s="24">
        <v>-0.97801957202030843</v>
      </c>
      <c r="FN303" s="25">
        <v>0.88409368159766089</v>
      </c>
      <c r="FO303" s="25">
        <v>-1.1197463388577453</v>
      </c>
      <c r="FP303" s="25">
        <v>1.1371233898667128</v>
      </c>
      <c r="FQ303" s="18">
        <f t="shared" si="571"/>
        <v>16.249288500017197</v>
      </c>
      <c r="FR303" s="18">
        <f t="shared" si="572"/>
        <v>19.69363056191748</v>
      </c>
      <c r="FS303" s="18">
        <f>IF(ISNUMBER(FQ303),FS302+FQ303*0.5,IF(ISNUMBER(FQ504),0,""))</f>
        <v>988.78761497202083</v>
      </c>
      <c r="FT303" s="18">
        <f>IF(ISNUMBER(FR303),FT302+FR303*0.5,IF(ISNUMBER(FR504),0,""))</f>
        <v>1145.2040279466612</v>
      </c>
      <c r="FU303" s="18">
        <f>IF(ISNUMBER(FS303), FS303*COS(RADIANS(-$C303+Графики!$B$3))+FT303*SIN(RADIANS(-$C303+Графики!$B$3)),"")</f>
        <v>988.78761497202083</v>
      </c>
      <c r="FV303" s="19">
        <f>IF(ISNUMBER(FS303), FS303*COS(RADIANS(-$C303+Графики!$B$5))+FT303*SIN(RADIANS(-$C303+Графики!$B$5)),"")</f>
        <v>1145.2040279466612</v>
      </c>
      <c r="FW303" s="24">
        <v>-0.86961454091143942</v>
      </c>
      <c r="FX303" s="25">
        <v>0.80507771209691825</v>
      </c>
      <c r="FY303" s="25">
        <v>-1.2568537098137902</v>
      </c>
      <c r="FZ303" s="25">
        <v>1.1818175762125716</v>
      </c>
      <c r="GA303" s="18">
        <f t="shared" si="573"/>
        <v>14.613926661267865</v>
      </c>
      <c r="GB303" s="18">
        <f t="shared" si="574"/>
        <v>21.279815305107668</v>
      </c>
      <c r="GC303" s="18">
        <f>IF(ISNUMBER(GA303),GC302+GA303*0.5,IF(ISNUMBER(GA504),0,""))</f>
        <v>985.02689964301874</v>
      </c>
      <c r="GD303" s="18">
        <f>IF(ISNUMBER(GB303),GD302+GB303*0.5,IF(ISNUMBER(GB504),0,""))</f>
        <v>1132.4515244809961</v>
      </c>
      <c r="GE303" s="18">
        <f>IF(ISNUMBER(GC303), GC303*COS(RADIANS(-$C303+Графики!$B$3))+GD303*SIN(RADIANS(-$C303+Графики!$B$3)),"")</f>
        <v>985.02689964301874</v>
      </c>
      <c r="GF303" s="19">
        <f>IF(ISNUMBER(GC303), GC303*COS(RADIANS(-$C303+Графики!$B$5))+GD303*SIN(RADIANS(-$C303+Графики!$B$5)),"")</f>
        <v>1132.4515244809961</v>
      </c>
      <c r="GG303" s="24">
        <v>-0.89757107112859269</v>
      </c>
      <c r="GH303" s="25">
        <v>0.99121984867241231</v>
      </c>
      <c r="GI303" s="25">
        <v>-1.2125535537302299</v>
      </c>
      <c r="GJ303" s="25">
        <v>1.2497528300717777</v>
      </c>
      <c r="GK303" s="18">
        <f t="shared" si="575"/>
        <v>16.482063876310708</v>
      </c>
      <c r="GL303" s="18">
        <f t="shared" si="576"/>
        <v>21.486023284018742</v>
      </c>
      <c r="GM303" s="18">
        <f>IF(ISNUMBER(GK303),GM302+GK303*0.5,IF(ISNUMBER(GK504),0,""))</f>
        <v>988.089103230143</v>
      </c>
      <c r="GN303" s="18">
        <f>IF(ISNUMBER(GL303),GN302+GL303*0.5,IF(ISNUMBER(GL504),0,""))</f>
        <v>1148.6201543163847</v>
      </c>
      <c r="GO303" s="18">
        <f>IF(ISNUMBER(GM303), GM303*COS(RADIANS(-$C303+Графики!$B$3))+GN303*SIN(RADIANS(-$C303+Графики!$B$3)),"")</f>
        <v>988.089103230143</v>
      </c>
      <c r="GP303" s="19">
        <f>IF(ISNUMBER(GM303), GM303*COS(RADIANS(-$C303+Графики!$B$5))+GN303*SIN(RADIANS(-$C303+Графики!$B$5)),"")</f>
        <v>1148.6201543163847</v>
      </c>
      <c r="GQ303" s="24">
        <v>-0.99279487165042524</v>
      </c>
      <c r="GR303" s="25">
        <v>0.82244330477479577</v>
      </c>
      <c r="GS303" s="25">
        <v>-1.297000303297466</v>
      </c>
      <c r="GT303" s="25">
        <v>1.2891534995405032</v>
      </c>
      <c r="GU303" s="18">
        <f t="shared" si="577"/>
        <v>15.840278942673494</v>
      </c>
      <c r="GV303" s="18">
        <f t="shared" si="578"/>
        <v>22.566533643515889</v>
      </c>
      <c r="GW303" s="18">
        <f>IF(ISNUMBER(GU303),GW302+GU303*0.5,IF(ISNUMBER(GU504),0,""))</f>
        <v>978.67911469506737</v>
      </c>
      <c r="GX303" s="18">
        <f>IF(ISNUMBER(GV303),GX302+GV303*0.5,IF(ISNUMBER(GV504),0,""))</f>
        <v>1150.1942039735491</v>
      </c>
      <c r="GY303" s="18">
        <f>IF(ISNUMBER(GW303), GW303*COS(RADIANS(-$C303+Графики!$B$3))+GX303*SIN(RADIANS(-$C303+Графики!$B$3)),"")</f>
        <v>978.67911469506737</v>
      </c>
      <c r="GZ303" s="19">
        <f>IF(ISNUMBER(GW303), GW303*COS(RADIANS(-$C303+Графики!$B$5))+GX303*SIN(RADIANS(-$C303+Графики!$B$5)),"")</f>
        <v>1150.1942039735491</v>
      </c>
      <c r="HA303" s="24">
        <v>-0.91532295072785708</v>
      </c>
      <c r="HB303" s="25">
        <v>0.82688443342322826</v>
      </c>
      <c r="HC303" s="25">
        <v>-1.2352489674800264</v>
      </c>
      <c r="HD303" s="25">
        <v>1.2901452474156798</v>
      </c>
      <c r="HE303" s="18">
        <f t="shared" si="579"/>
        <v>15.203041839278219</v>
      </c>
      <c r="HF303" s="18">
        <f t="shared" si="580"/>
        <v>22.036438091229108</v>
      </c>
      <c r="HG303" s="18">
        <f>IF(ISNUMBER(HE303),HG302+HE303*0.5,IF(ISNUMBER(HE504),0,""))</f>
        <v>981.60712823931021</v>
      </c>
      <c r="HH303" s="18">
        <f>IF(ISNUMBER(HF303),HH302+HF303*0.5,IF(ISNUMBER(HF504),0,""))</f>
        <v>1143.0054372365814</v>
      </c>
      <c r="HI303" s="18">
        <f>IF(ISNUMBER(HG303), HG303*COS(RADIANS(-$C303+Графики!$B$3))+HH303*SIN(RADIANS(-$C303+Графики!$B$3)),"")</f>
        <v>981.60712823931021</v>
      </c>
      <c r="HJ303" s="19">
        <f>IF(ISNUMBER(HG303), HG303*COS(RADIANS(-$C303+Графики!$B$5))+HH303*SIN(RADIANS(-$C303+Графики!$B$5)),"")</f>
        <v>1143.0054372365814</v>
      </c>
      <c r="HK303" s="24">
        <v>-0.88926894072257545</v>
      </c>
      <c r="HL303" s="25">
        <v>0.9599332504776098</v>
      </c>
      <c r="HM303" s="25">
        <v>-1.2239096265163032</v>
      </c>
      <c r="HN303" s="25">
        <v>1.1461196591524851</v>
      </c>
      <c r="HO303" s="18">
        <f t="shared" si="581"/>
        <v>16.136632998232646</v>
      </c>
      <c r="HP303" s="18">
        <f t="shared" si="582"/>
        <v>20.680932708808328</v>
      </c>
      <c r="HQ303" s="18">
        <f>IF(ISNUMBER(HO303),HQ302+HO303*0.5,IF(ISNUMBER(HO504),0,""))</f>
        <v>980.40359584462919</v>
      </c>
      <c r="HR303" s="18">
        <f>IF(ISNUMBER(HP303),HR302+HP303*0.5,IF(ISNUMBER(HP504),0,""))</f>
        <v>1157.5896873450708</v>
      </c>
      <c r="HS303" s="18">
        <f>IF(ISNUMBER(HQ303), HQ303*COS(RADIANS(-$C303+Графики!$B$3))+HR303*SIN(RADIANS(-$C303+Графики!$B$3)),"")</f>
        <v>980.40359584462919</v>
      </c>
      <c r="HT303" s="19">
        <f>IF(ISNUMBER(HQ303), HQ303*COS(RADIANS(-$C303+Графики!$B$5))+HR303*SIN(RADIANS(-$C303+Графики!$B$5)),"")</f>
        <v>1157.5896873450708</v>
      </c>
      <c r="HU303" s="24">
        <v>-0.88412388672569142</v>
      </c>
      <c r="HV303" s="25">
        <v>0.91794584039976701</v>
      </c>
      <c r="HW303" s="25">
        <v>-1.1667750356271971</v>
      </c>
      <c r="HX303" s="25">
        <v>1.195340457174749</v>
      </c>
      <c r="HY303" s="18">
        <f t="shared" si="583"/>
        <v>15.725376857499612</v>
      </c>
      <c r="HZ303" s="18">
        <f t="shared" si="584"/>
        <v>20.611886558902224</v>
      </c>
      <c r="IA303" s="18">
        <f>IF(ISNUMBER(HY303),IA302+HY303*0.5,IF(ISNUMBER(HY504),0,""))</f>
        <v>979.65956534137388</v>
      </c>
      <c r="IB303" s="18">
        <f>IF(ISNUMBER(HZ303),IB302+HZ303*0.5,IF(ISNUMBER(HZ504),0,""))</f>
        <v>1135.8824671027764</v>
      </c>
      <c r="IC303" s="18">
        <f>IF(ISNUMBER(IA303), IA303*COS(RADIANS(-$C303+Графики!$B$3))+IB303*SIN(RADIANS(-$C303+Графики!$B$3)),"")</f>
        <v>979.65956534137388</v>
      </c>
      <c r="ID303" s="19">
        <f>IF(ISNUMBER(IA303), IA303*COS(RADIANS(-$C303+Графики!$B$5))+IB303*SIN(RADIANS(-$C303+Графики!$B$5)),"")</f>
        <v>1135.8824671027764</v>
      </c>
      <c r="IE303" s="24">
        <v>-0.89390931777785954</v>
      </c>
      <c r="IF303" s="25">
        <v>0.92733058296327509</v>
      </c>
      <c r="IG303" s="25">
        <v>-1.2083683861727734</v>
      </c>
      <c r="IH303" s="25">
        <v>1.2362957415775351</v>
      </c>
      <c r="II303" s="18">
        <f t="shared" si="585"/>
        <v>15.892647274753761</v>
      </c>
      <c r="IJ303" s="18">
        <f t="shared" si="586"/>
        <v>21.332100843527428</v>
      </c>
      <c r="IK303" s="18">
        <f>IF(ISNUMBER(II303),IK302+II303*0.5,IF(ISNUMBER(II504),0,""))</f>
        <v>976.97720997330873</v>
      </c>
      <c r="IL303" s="18">
        <f>IF(ISNUMBER(IJ303),IL302+IJ303*0.5,IF(ISNUMBER(IJ504),0,""))</f>
        <v>1144.3387481134541</v>
      </c>
      <c r="IM303" s="18">
        <f>IF(ISNUMBER(IK303), IK303*COS(RADIANS(-$C303+Графики!$B$3))+IL303*SIN(RADIANS(-$C303+Графики!$B$3)),"")</f>
        <v>976.97720997330873</v>
      </c>
      <c r="IN303" s="19">
        <f>IF(ISNUMBER(IK303), IK303*COS(RADIANS(-$C303+Графики!$B$5))+IL303*SIN(RADIANS(-$C303+Графики!$B$5)),"")</f>
        <v>1144.3387481134541</v>
      </c>
      <c r="IO303" s="24">
        <v>-1.0177234325958042</v>
      </c>
      <c r="IP303" s="25">
        <v>0.81464168177315688</v>
      </c>
      <c r="IQ303" s="25">
        <v>-1.1320041699012833</v>
      </c>
      <c r="IR303" s="25">
        <v>1.2457629980372733</v>
      </c>
      <c r="IS303" s="18">
        <f t="shared" si="587"/>
        <v>15.989720742040813</v>
      </c>
      <c r="IT303" s="18">
        <f t="shared" si="588"/>
        <v>20.748443981015424</v>
      </c>
      <c r="IU303" s="18">
        <f>IF(ISNUMBER(IS303),IU302+IS303*0.5,IF(ISNUMBER(IS504),0,""))</f>
        <v>974.30259381091048</v>
      </c>
      <c r="IV303" s="18">
        <f>IF(ISNUMBER(IT303),IV302+IT303*0.5,IF(ISNUMBER(IT504),0,""))</f>
        <v>1148.0004473575013</v>
      </c>
      <c r="IW303" s="18">
        <f>IF(ISNUMBER(IU303), IU303*COS(RADIANS(-$C303+Графики!$B$3))+IV303*SIN(RADIANS(-$C303+Графики!$B$3)),"")</f>
        <v>974.30259381091048</v>
      </c>
      <c r="IX303" s="19">
        <f>IF(ISNUMBER(IU303), IU303*COS(RADIANS(-$C303+Графики!$B$5))+IV303*SIN(RADIANS(-$C303+Графики!$B$5)),"")</f>
        <v>1148.0004473575013</v>
      </c>
    </row>
    <row r="304" spans="1:258" x14ac:dyDescent="0.25">
      <c r="G304" s="89">
        <f>MATCH(Графики!B8,$I$1:$IX$1)+8</f>
        <v>9</v>
      </c>
      <c r="H304" s="89">
        <f>MATCH(Графики!B8,$I$1:$IX$1)+9</f>
        <v>10</v>
      </c>
    </row>
    <row r="305" spans="7:8" x14ac:dyDescent="0.25">
      <c r="G305" s="89">
        <f>VLOOKUP(Графики!$B$2,$D$3:$IX$303,G304+5)</f>
        <v>977.91615588941465</v>
      </c>
      <c r="H305" s="89">
        <f>VLOOKUP(Графики!$B$2,$D$3:$IX$303,H304+5)</f>
        <v>1155.4296634840375</v>
      </c>
    </row>
  </sheetData>
  <mergeCells count="29">
    <mergeCell ref="HA1:HJ1"/>
    <mergeCell ref="HK1:HT1"/>
    <mergeCell ref="HU1:ID1"/>
    <mergeCell ref="IE1:IN1"/>
    <mergeCell ref="IO1:IX1"/>
    <mergeCell ref="A1:A2"/>
    <mergeCell ref="ES1:FB1"/>
    <mergeCell ref="FC1:FL1"/>
    <mergeCell ref="FM1:FV1"/>
    <mergeCell ref="FW1:GF1"/>
    <mergeCell ref="AC1:AL1"/>
    <mergeCell ref="AM1:AV1"/>
    <mergeCell ref="AW1:BF1"/>
    <mergeCell ref="BG1:BP1"/>
    <mergeCell ref="BQ1:BZ1"/>
    <mergeCell ref="CA1:CJ1"/>
    <mergeCell ref="S1:AB1"/>
    <mergeCell ref="I1:R1"/>
    <mergeCell ref="C1:C2"/>
    <mergeCell ref="D1:D2"/>
    <mergeCell ref="B1:B2"/>
    <mergeCell ref="GG1:GP1"/>
    <mergeCell ref="GQ1:GZ1"/>
    <mergeCell ref="CK1:CT1"/>
    <mergeCell ref="CU1:DD1"/>
    <mergeCell ref="DE1:DN1"/>
    <mergeCell ref="DO1:DX1"/>
    <mergeCell ref="DY1:EH1"/>
    <mergeCell ref="EI1:ER1"/>
  </mergeCells>
  <conditionalFormatting sqref="I3:R303">
    <cfRule type="notContainsBlanks" dxfId="54" priority="152">
      <formula>LEN(TRIM(I3))&gt;0</formula>
    </cfRule>
  </conditionalFormatting>
  <conditionalFormatting sqref="I3:R303">
    <cfRule type="containsBlanks" dxfId="53" priority="153">
      <formula>LEN(TRIM(I3))=0</formula>
    </cfRule>
  </conditionalFormatting>
  <conditionalFormatting sqref="S3:AB303">
    <cfRule type="notContainsBlanks" dxfId="52" priority="89">
      <formula>LEN(TRIM(S3))&gt;0</formula>
    </cfRule>
  </conditionalFormatting>
  <conditionalFormatting sqref="AC3:AL303">
    <cfRule type="notContainsBlanks" dxfId="51" priority="85">
      <formula>LEN(TRIM(AC3))&gt;0</formula>
    </cfRule>
  </conditionalFormatting>
  <conditionalFormatting sqref="AC3:AL303">
    <cfRule type="containsBlanks" dxfId="50" priority="154">
      <formula>LEN(TRIM(AC3))=0</formula>
    </cfRule>
  </conditionalFormatting>
  <conditionalFormatting sqref="AM3:AV303">
    <cfRule type="notContainsBlanks" dxfId="49" priority="83">
      <formula>LEN(TRIM(AM3))&gt;0</formula>
    </cfRule>
  </conditionalFormatting>
  <conditionalFormatting sqref="AM3:AV303">
    <cfRule type="containsBlanks" dxfId="48" priority="155">
      <formula>LEN(TRIM(AM3))=0</formula>
    </cfRule>
  </conditionalFormatting>
  <conditionalFormatting sqref="AW3:BF303">
    <cfRule type="notContainsBlanks" dxfId="47" priority="81">
      <formula>LEN(TRIM(AW3))&gt;0</formula>
    </cfRule>
  </conditionalFormatting>
  <conditionalFormatting sqref="AW3:BF303">
    <cfRule type="containsBlanks" dxfId="46" priority="156">
      <formula>LEN(TRIM(AW3))=0</formula>
    </cfRule>
  </conditionalFormatting>
  <conditionalFormatting sqref="IO3:IX303">
    <cfRule type="notContainsBlanks" dxfId="45" priority="5">
      <formula>LEN(TRIM(IO3))&gt;0</formula>
    </cfRule>
  </conditionalFormatting>
  <conditionalFormatting sqref="IO3:IX303">
    <cfRule type="containsBlanks" dxfId="44" priority="157">
      <formula>LEN(TRIM(IO3))=0</formula>
    </cfRule>
  </conditionalFormatting>
  <conditionalFormatting sqref="BG3:BP303">
    <cfRule type="notContainsBlanks" dxfId="43" priority="43">
      <formula>LEN(TRIM(BG3))&gt;0</formula>
    </cfRule>
  </conditionalFormatting>
  <conditionalFormatting sqref="BG3:BP303">
    <cfRule type="containsBlanks" dxfId="42" priority="158">
      <formula>LEN(TRIM(BG3))=0</formula>
    </cfRule>
  </conditionalFormatting>
  <conditionalFormatting sqref="BQ3:BZ303">
    <cfRule type="notContainsBlanks" dxfId="41" priority="41">
      <formula>LEN(TRIM(BQ3))&gt;0</formula>
    </cfRule>
  </conditionalFormatting>
  <conditionalFormatting sqref="BQ3:BZ303">
    <cfRule type="containsBlanks" dxfId="40" priority="159">
      <formula>LEN(TRIM(BQ3))=0</formula>
    </cfRule>
  </conditionalFormatting>
  <conditionalFormatting sqref="CA3:CJ303">
    <cfRule type="notContainsBlanks" dxfId="39" priority="39">
      <formula>LEN(TRIM(CA3))&gt;0</formula>
    </cfRule>
  </conditionalFormatting>
  <conditionalFormatting sqref="CA3:CJ303">
    <cfRule type="containsBlanks" dxfId="38" priority="160">
      <formula>LEN(TRIM(CA3))=0</formula>
    </cfRule>
  </conditionalFormatting>
  <conditionalFormatting sqref="CK3:CT303">
    <cfRule type="notContainsBlanks" dxfId="37" priority="37">
      <formula>LEN(TRIM(CK3))&gt;0</formula>
    </cfRule>
  </conditionalFormatting>
  <conditionalFormatting sqref="CK3:CT303">
    <cfRule type="containsBlanks" dxfId="36" priority="161">
      <formula>LEN(TRIM(CK3))=0</formula>
    </cfRule>
  </conditionalFormatting>
  <conditionalFormatting sqref="CU3:DD303">
    <cfRule type="notContainsBlanks" dxfId="35" priority="35">
      <formula>LEN(TRIM(CU3))&gt;0</formula>
    </cfRule>
  </conditionalFormatting>
  <conditionalFormatting sqref="CU3:DD303">
    <cfRule type="containsBlanks" dxfId="34" priority="162">
      <formula>LEN(TRIM(CU3))=0</formula>
    </cfRule>
  </conditionalFormatting>
  <conditionalFormatting sqref="DE3:DN303">
    <cfRule type="notContainsBlanks" dxfId="33" priority="33">
      <formula>LEN(TRIM(DE3))&gt;0</formula>
    </cfRule>
  </conditionalFormatting>
  <conditionalFormatting sqref="DE3:DN303">
    <cfRule type="containsBlanks" dxfId="32" priority="163">
      <formula>LEN(TRIM(DE3))=0</formula>
    </cfRule>
  </conditionalFormatting>
  <conditionalFormatting sqref="DO3:DX303">
    <cfRule type="notContainsBlanks" dxfId="31" priority="31">
      <formula>LEN(TRIM(DO3))&gt;0</formula>
    </cfRule>
  </conditionalFormatting>
  <conditionalFormatting sqref="DO3:DX303">
    <cfRule type="containsBlanks" dxfId="30" priority="164">
      <formula>LEN(TRIM(DO3))=0</formula>
    </cfRule>
  </conditionalFormatting>
  <conditionalFormatting sqref="DY3:EH303">
    <cfRule type="notContainsBlanks" dxfId="29" priority="29">
      <formula>LEN(TRIM(DY3))&gt;0</formula>
    </cfRule>
  </conditionalFormatting>
  <conditionalFormatting sqref="DY3:EH303">
    <cfRule type="containsBlanks" dxfId="28" priority="165">
      <formula>LEN(TRIM(DY3))=0</formula>
    </cfRule>
  </conditionalFormatting>
  <conditionalFormatting sqref="EI3:ER303">
    <cfRule type="notContainsBlanks" dxfId="27" priority="27">
      <formula>LEN(TRIM(EI3))&gt;0</formula>
    </cfRule>
  </conditionalFormatting>
  <conditionalFormatting sqref="EI3:ER303">
    <cfRule type="containsBlanks" dxfId="26" priority="166">
      <formula>LEN(TRIM(EI3))=0</formula>
    </cfRule>
  </conditionalFormatting>
  <conditionalFormatting sqref="ES3:FB303">
    <cfRule type="notContainsBlanks" dxfId="25" priority="25">
      <formula>LEN(TRIM(ES3))&gt;0</formula>
    </cfRule>
  </conditionalFormatting>
  <conditionalFormatting sqref="ES3:FB303">
    <cfRule type="containsBlanks" dxfId="24" priority="167">
      <formula>LEN(TRIM(ES3))=0</formula>
    </cfRule>
  </conditionalFormatting>
  <conditionalFormatting sqref="FC3:FL303">
    <cfRule type="notContainsBlanks" dxfId="23" priority="23">
      <formula>LEN(TRIM(FC3))&gt;0</formula>
    </cfRule>
  </conditionalFormatting>
  <conditionalFormatting sqref="FC3:FL303">
    <cfRule type="containsBlanks" dxfId="22" priority="168">
      <formula>LEN(TRIM(FC3))=0</formula>
    </cfRule>
  </conditionalFormatting>
  <conditionalFormatting sqref="FM3:FV303">
    <cfRule type="notContainsBlanks" dxfId="21" priority="21">
      <formula>LEN(TRIM(FM3))&gt;0</formula>
    </cfRule>
  </conditionalFormatting>
  <conditionalFormatting sqref="FM3:FV303">
    <cfRule type="containsBlanks" dxfId="20" priority="169">
      <formula>LEN(TRIM(FM3))=0</formula>
    </cfRule>
  </conditionalFormatting>
  <conditionalFormatting sqref="FW3:GF303">
    <cfRule type="notContainsBlanks" dxfId="19" priority="19">
      <formula>LEN(TRIM(FW3))&gt;0</formula>
    </cfRule>
  </conditionalFormatting>
  <conditionalFormatting sqref="FW3:GF303">
    <cfRule type="containsBlanks" dxfId="18" priority="170">
      <formula>LEN(TRIM(FW3))=0</formula>
    </cfRule>
  </conditionalFormatting>
  <conditionalFormatting sqref="GG3:GP303">
    <cfRule type="notContainsBlanks" dxfId="17" priority="17">
      <formula>LEN(TRIM(GG3))&gt;0</formula>
    </cfRule>
  </conditionalFormatting>
  <conditionalFormatting sqref="GG3:GP303">
    <cfRule type="containsBlanks" dxfId="16" priority="171">
      <formula>LEN(TRIM(GG3))=0</formula>
    </cfRule>
  </conditionalFormatting>
  <conditionalFormatting sqref="GQ3:GZ303">
    <cfRule type="notContainsBlanks" dxfId="15" priority="15">
      <formula>LEN(TRIM(GQ3))&gt;0</formula>
    </cfRule>
  </conditionalFormatting>
  <conditionalFormatting sqref="GQ3:GZ303">
    <cfRule type="containsBlanks" dxfId="14" priority="172">
      <formula>LEN(TRIM(GQ3))=0</formula>
    </cfRule>
  </conditionalFormatting>
  <conditionalFormatting sqref="HA3:HJ303">
    <cfRule type="notContainsBlanks" dxfId="13" priority="13">
      <formula>LEN(TRIM(HA3))&gt;0</formula>
    </cfRule>
  </conditionalFormatting>
  <conditionalFormatting sqref="HA3:HJ303">
    <cfRule type="containsBlanks" dxfId="12" priority="173">
      <formula>LEN(TRIM(HA3))=0</formula>
    </cfRule>
  </conditionalFormatting>
  <conditionalFormatting sqref="HK3:HT303">
    <cfRule type="notContainsBlanks" dxfId="11" priority="11">
      <formula>LEN(TRIM(HK3))&gt;0</formula>
    </cfRule>
  </conditionalFormatting>
  <conditionalFormatting sqref="HK3:HT303">
    <cfRule type="containsBlanks" dxfId="10" priority="174">
      <formula>LEN(TRIM(HK3))=0</formula>
    </cfRule>
  </conditionalFormatting>
  <conditionalFormatting sqref="HU3:ID303">
    <cfRule type="notContainsBlanks" dxfId="9" priority="9">
      <formula>LEN(TRIM(HU3))&gt;0</formula>
    </cfRule>
  </conditionalFormatting>
  <conditionalFormatting sqref="HU3:ID303">
    <cfRule type="containsBlanks" dxfId="8" priority="175">
      <formula>LEN(TRIM(HU3))=0</formula>
    </cfRule>
  </conditionalFormatting>
  <conditionalFormatting sqref="IE3:IN303">
    <cfRule type="notContainsBlanks" dxfId="7" priority="7">
      <formula>LEN(TRIM(IE3))&gt;0</formula>
    </cfRule>
  </conditionalFormatting>
  <conditionalFormatting sqref="IE3:IN303">
    <cfRule type="containsBlanks" dxfId="6" priority="176">
      <formula>LEN(TRIM(IE3))=0</formula>
    </cfRule>
  </conditionalFormatting>
  <conditionalFormatting sqref="S3:V303">
    <cfRule type="notContainsBlanks" dxfId="5" priority="3">
      <formula>LEN(TRIM(S3))&gt;0</formula>
    </cfRule>
  </conditionalFormatting>
  <conditionalFormatting sqref="S3:V303">
    <cfRule type="containsBlanks" dxfId="4" priority="4">
      <formula>LEN(TRIM(S3))=0</formula>
    </cfRule>
  </conditionalFormatting>
  <conditionalFormatting sqref="W3:AB303">
    <cfRule type="notContainsBlanks" dxfId="3" priority="2">
      <formula>LEN(TRIM(W3))&gt;0</formula>
    </cfRule>
  </conditionalFormatting>
  <conditionalFormatting sqref="W3:AB303">
    <cfRule type="containsBlanks" dxfId="2" priority="1">
      <formula>LEN(TRIM(W3))=0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643"/>
  <sheetViews>
    <sheetView tabSelected="1" zoomScale="85" zoomScaleNormal="85" workbookViewId="0">
      <selection activeCell="E5" sqref="E5"/>
    </sheetView>
  </sheetViews>
  <sheetFormatPr defaultRowHeight="15" x14ac:dyDescent="0.25"/>
  <cols>
    <col min="1" max="1" width="44" bestFit="1" customWidth="1"/>
    <col min="2" max="2" width="26.42578125" customWidth="1"/>
    <col min="3" max="3" width="7.7109375" customWidth="1"/>
    <col min="4" max="4" width="7" customWidth="1"/>
    <col min="5" max="5" width="12.7109375" customWidth="1"/>
    <col min="6" max="6" width="25.85546875" bestFit="1" customWidth="1"/>
    <col min="7" max="7" width="6.140625" customWidth="1"/>
    <col min="8" max="37" width="8.85546875" customWidth="1"/>
    <col min="38" max="38" width="10.28515625" bestFit="1" customWidth="1"/>
    <col min="41" max="61" width="9.7109375" customWidth="1"/>
    <col min="64" max="64" width="10.28515625" bestFit="1" customWidth="1"/>
    <col min="65" max="65" width="12.5703125" customWidth="1"/>
  </cols>
  <sheetData>
    <row r="1" spans="1:6" s="88" customFormat="1" ht="15.75" thickBot="1" x14ac:dyDescent="0.3">
      <c r="A1" s="2" t="s">
        <v>55</v>
      </c>
      <c r="B1" s="93" t="s">
        <v>62</v>
      </c>
    </row>
    <row r="2" spans="1:6" ht="15.75" thickBot="1" x14ac:dyDescent="0.3">
      <c r="A2" s="3" t="s">
        <v>11</v>
      </c>
      <c r="B2" s="92">
        <v>150</v>
      </c>
      <c r="D2" s="134" t="s">
        <v>38</v>
      </c>
      <c r="E2" s="135"/>
      <c r="F2" s="136"/>
    </row>
    <row r="3" spans="1:6" ht="15" customHeight="1" x14ac:dyDescent="0.25">
      <c r="A3" s="3" t="s">
        <v>34</v>
      </c>
      <c r="B3" s="83">
        <v>0</v>
      </c>
      <c r="D3" s="53" t="s">
        <v>15</v>
      </c>
      <c r="E3" s="85">
        <v>44501</v>
      </c>
      <c r="F3" s="91" t="s">
        <v>59</v>
      </c>
    </row>
    <row r="4" spans="1:6" x14ac:dyDescent="0.25">
      <c r="A4" s="3" t="s">
        <v>35</v>
      </c>
      <c r="B4" s="83" t="s">
        <v>7</v>
      </c>
      <c r="D4" s="51" t="s">
        <v>16</v>
      </c>
      <c r="E4" s="85">
        <v>44515</v>
      </c>
      <c r="F4" s="91" t="s">
        <v>59</v>
      </c>
    </row>
    <row r="5" spans="1:6" x14ac:dyDescent="0.25">
      <c r="A5" s="3" t="s">
        <v>36</v>
      </c>
      <c r="B5" s="83">
        <v>90</v>
      </c>
      <c r="D5" s="51" t="s">
        <v>17</v>
      </c>
      <c r="E5" s="85">
        <v>44516</v>
      </c>
      <c r="F5" s="91" t="s">
        <v>59</v>
      </c>
    </row>
    <row r="6" spans="1:6" x14ac:dyDescent="0.25">
      <c r="A6" s="3" t="s">
        <v>37</v>
      </c>
      <c r="B6" s="83" t="s">
        <v>8</v>
      </c>
      <c r="D6" s="51" t="s">
        <v>18</v>
      </c>
      <c r="E6" s="85">
        <v>44517</v>
      </c>
      <c r="F6" s="91" t="s">
        <v>59</v>
      </c>
    </row>
    <row r="7" spans="1:6" x14ac:dyDescent="0.25">
      <c r="A7" s="117" t="s">
        <v>9</v>
      </c>
      <c r="B7" s="118"/>
      <c r="D7" s="51" t="s">
        <v>19</v>
      </c>
      <c r="E7" s="85">
        <v>44519</v>
      </c>
      <c r="F7" s="91" t="s">
        <v>59</v>
      </c>
    </row>
    <row r="8" spans="1:6" ht="15.75" thickBot="1" x14ac:dyDescent="0.3">
      <c r="A8" s="9" t="s">
        <v>10</v>
      </c>
      <c r="B8" s="87">
        <v>44501</v>
      </c>
      <c r="D8" s="51" t="s">
        <v>20</v>
      </c>
      <c r="E8" s="85">
        <v>44520</v>
      </c>
      <c r="F8" s="91" t="s">
        <v>59</v>
      </c>
    </row>
    <row r="9" spans="1:6" x14ac:dyDescent="0.25">
      <c r="D9" s="51" t="s">
        <v>21</v>
      </c>
      <c r="E9" s="85">
        <v>44522</v>
      </c>
      <c r="F9" s="91" t="s">
        <v>59</v>
      </c>
    </row>
    <row r="10" spans="1:6" x14ac:dyDescent="0.25">
      <c r="D10" s="51" t="s">
        <v>22</v>
      </c>
      <c r="E10" s="85">
        <v>44523</v>
      </c>
      <c r="F10" s="91" t="s">
        <v>59</v>
      </c>
    </row>
    <row r="11" spans="1:6" ht="15" customHeight="1" thickBot="1" x14ac:dyDescent="0.3">
      <c r="D11" s="51" t="s">
        <v>23</v>
      </c>
      <c r="E11" s="86">
        <v>44524</v>
      </c>
      <c r="F11" s="91" t="s">
        <v>59</v>
      </c>
    </row>
    <row r="12" spans="1:6" ht="15.75" thickBot="1" x14ac:dyDescent="0.3">
      <c r="D12" s="52" t="s">
        <v>24</v>
      </c>
      <c r="E12" s="86">
        <v>44525</v>
      </c>
      <c r="F12" s="91" t="s">
        <v>59</v>
      </c>
    </row>
    <row r="13" spans="1:6" ht="15.75" thickBot="1" x14ac:dyDescent="0.3"/>
    <row r="14" spans="1:6" ht="15.75" thickBot="1" x14ac:dyDescent="0.3">
      <c r="D14" s="127" t="s">
        <v>56</v>
      </c>
      <c r="E14" s="128"/>
      <c r="F14" s="129"/>
    </row>
    <row r="15" spans="1:6" x14ac:dyDescent="0.25">
      <c r="D15" s="130" t="s">
        <v>57</v>
      </c>
      <c r="E15" s="131"/>
      <c r="F15" s="84" t="s">
        <v>25</v>
      </c>
    </row>
    <row r="16" spans="1:6" ht="15.75" thickBot="1" x14ac:dyDescent="0.3">
      <c r="D16" s="132" t="s">
        <v>58</v>
      </c>
      <c r="E16" s="133"/>
      <c r="F16" s="86" t="s">
        <v>25</v>
      </c>
    </row>
    <row r="21" spans="1:71" x14ac:dyDescent="0.25">
      <c r="A21" s="90" t="str">
        <f>CONCATENATE(B1,CHAR(13)," Инкрементальный график, вдоль оси X")</f>
        <v>Скважина №4_x000D_ Инкрементальный график, вдоль оси X</v>
      </c>
    </row>
    <row r="22" spans="1:71" x14ac:dyDescent="0.25">
      <c r="A22" s="90" t="str">
        <f>CONCATENATE(B1,CHAR(13)," Инкрементальный график, вдоль оси Y")</f>
        <v>Скважина №4_x000D_ Инкрементальный график, вдоль оси Y</v>
      </c>
    </row>
    <row r="23" spans="1:71" x14ac:dyDescent="0.25">
      <c r="A23" s="90" t="str">
        <f>CONCATENATE(B1,CHAR(13)," Кумулятивный график, вдоль оси X")</f>
        <v>Скважина №4_x000D_ Кумулятивный график, вдоль оси X</v>
      </c>
    </row>
    <row r="24" spans="1:71" x14ac:dyDescent="0.25">
      <c r="A24" s="90" t="str">
        <f>CONCATENATE(B1,CHAR(13)," Кумулятивный график, вдоль оси Y")</f>
        <v>Скважина №4_x000D_ Кумулятивный график, вдоль оси Y</v>
      </c>
    </row>
    <row r="25" spans="1:71" x14ac:dyDescent="0.25">
      <c r="A25" s="90" t="str">
        <f>CONCATENATE(B1,CHAR(13)," Плановый график")</f>
        <v>Скважина №4_x000D_ Плановый график</v>
      </c>
    </row>
    <row r="28" spans="1:71" ht="409.5" customHeight="1" thickBot="1" x14ac:dyDescent="0.3">
      <c r="AB28" s="4"/>
      <c r="AC28" s="4"/>
      <c r="AD28" s="4"/>
      <c r="AE28" s="4"/>
      <c r="AF28" s="4"/>
      <c r="AG28" s="4"/>
      <c r="AH28" s="4"/>
      <c r="AI28" s="4"/>
      <c r="AJ28" s="4"/>
      <c r="AK28" s="4"/>
    </row>
    <row r="29" spans="1:71" ht="19.5" thickBot="1" x14ac:dyDescent="0.3">
      <c r="G29" s="137" t="s">
        <v>41</v>
      </c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9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O29" s="137" t="s">
        <v>52</v>
      </c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9"/>
      <c r="BJ29" s="70"/>
      <c r="BK29" s="70"/>
      <c r="BL29" s="70"/>
      <c r="BM29" s="70"/>
      <c r="BN29" s="70"/>
      <c r="BO29" s="70"/>
      <c r="BP29" s="70"/>
      <c r="BQ29" s="70"/>
      <c r="BR29" s="70"/>
      <c r="BS29" s="70"/>
    </row>
    <row r="30" spans="1:71" x14ac:dyDescent="0.25">
      <c r="G30" s="122" t="s">
        <v>0</v>
      </c>
      <c r="H30" s="119" t="s">
        <v>42</v>
      </c>
      <c r="I30" s="121"/>
      <c r="J30" s="119" t="s">
        <v>43</v>
      </c>
      <c r="K30" s="121"/>
      <c r="L30" s="119" t="s">
        <v>44</v>
      </c>
      <c r="M30" s="121"/>
      <c r="N30" s="119" t="s">
        <v>45</v>
      </c>
      <c r="O30" s="121"/>
      <c r="P30" s="119" t="s">
        <v>46</v>
      </c>
      <c r="Q30" s="121"/>
      <c r="R30" s="119" t="s">
        <v>47</v>
      </c>
      <c r="S30" s="121"/>
      <c r="T30" s="119" t="s">
        <v>48</v>
      </c>
      <c r="U30" s="121"/>
      <c r="V30" s="119" t="s">
        <v>49</v>
      </c>
      <c r="W30" s="121"/>
      <c r="X30" s="119" t="s">
        <v>50</v>
      </c>
      <c r="Y30" s="121"/>
      <c r="Z30" s="119" t="s">
        <v>51</v>
      </c>
      <c r="AA30" s="121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O30" s="122" t="s">
        <v>0</v>
      </c>
      <c r="AP30" s="119" t="s">
        <v>42</v>
      </c>
      <c r="AQ30" s="121"/>
      <c r="AR30" s="119" t="s">
        <v>43</v>
      </c>
      <c r="AS30" s="121"/>
      <c r="AT30" s="119" t="s">
        <v>44</v>
      </c>
      <c r="AU30" s="121"/>
      <c r="AV30" s="119" t="s">
        <v>45</v>
      </c>
      <c r="AW30" s="121"/>
      <c r="AX30" s="119" t="s">
        <v>46</v>
      </c>
      <c r="AY30" s="121"/>
      <c r="AZ30" s="119" t="s">
        <v>47</v>
      </c>
      <c r="BA30" s="121"/>
      <c r="BB30" s="119" t="s">
        <v>48</v>
      </c>
      <c r="BC30" s="121"/>
      <c r="BD30" s="119" t="s">
        <v>49</v>
      </c>
      <c r="BE30" s="121"/>
      <c r="BF30" s="119" t="s">
        <v>50</v>
      </c>
      <c r="BG30" s="121"/>
      <c r="BH30" s="119" t="s">
        <v>51</v>
      </c>
      <c r="BI30" s="121"/>
      <c r="BJ30" s="70"/>
      <c r="BK30" s="70"/>
      <c r="BL30" s="70"/>
      <c r="BM30" s="70"/>
      <c r="BN30" s="70"/>
      <c r="BO30" s="70"/>
      <c r="BP30" s="70"/>
      <c r="BQ30" s="70"/>
      <c r="BR30" s="70"/>
      <c r="BS30" s="70"/>
    </row>
    <row r="31" spans="1:71" x14ac:dyDescent="0.25">
      <c r="G31" s="124"/>
      <c r="H31" s="125">
        <f>E3</f>
        <v>44501</v>
      </c>
      <c r="I31" s="126"/>
      <c r="J31" s="125">
        <f>E4</f>
        <v>44515</v>
      </c>
      <c r="K31" s="126"/>
      <c r="L31" s="125">
        <f>E5</f>
        <v>44516</v>
      </c>
      <c r="M31" s="126"/>
      <c r="N31" s="125">
        <f>E6</f>
        <v>44517</v>
      </c>
      <c r="O31" s="126"/>
      <c r="P31" s="125">
        <f>E7</f>
        <v>44519</v>
      </c>
      <c r="Q31" s="126"/>
      <c r="R31" s="125">
        <f>E8</f>
        <v>44520</v>
      </c>
      <c r="S31" s="126"/>
      <c r="T31" s="125">
        <f>E9</f>
        <v>44522</v>
      </c>
      <c r="U31" s="126"/>
      <c r="V31" s="125">
        <f>E10</f>
        <v>44523</v>
      </c>
      <c r="W31" s="126"/>
      <c r="X31" s="125">
        <f>E11</f>
        <v>44524</v>
      </c>
      <c r="Y31" s="126"/>
      <c r="Z31" s="125">
        <f>E12</f>
        <v>44525</v>
      </c>
      <c r="AA31" s="126"/>
      <c r="AB31" s="70"/>
      <c r="AC31" s="71"/>
      <c r="AD31" s="70"/>
      <c r="AE31" s="70"/>
      <c r="AF31" s="71"/>
      <c r="AG31" s="70"/>
      <c r="AH31" s="70"/>
      <c r="AI31" s="71"/>
      <c r="AJ31" s="70"/>
      <c r="AK31" s="70"/>
      <c r="AO31" s="124"/>
      <c r="AP31" s="125">
        <f>E3</f>
        <v>44501</v>
      </c>
      <c r="AQ31" s="126"/>
      <c r="AR31" s="125">
        <f>E4</f>
        <v>44515</v>
      </c>
      <c r="AS31" s="126"/>
      <c r="AT31" s="125">
        <f>E5</f>
        <v>44516</v>
      </c>
      <c r="AU31" s="126"/>
      <c r="AV31" s="125">
        <f>E6</f>
        <v>44517</v>
      </c>
      <c r="AW31" s="126"/>
      <c r="AX31" s="125">
        <f>E7</f>
        <v>44519</v>
      </c>
      <c r="AY31" s="126"/>
      <c r="AZ31" s="125">
        <f>E8</f>
        <v>44520</v>
      </c>
      <c r="BA31" s="126"/>
      <c r="BB31" s="125">
        <f>E9</f>
        <v>44522</v>
      </c>
      <c r="BC31" s="126"/>
      <c r="BD31" s="125">
        <f>E10</f>
        <v>44523</v>
      </c>
      <c r="BE31" s="126"/>
      <c r="BF31" s="125">
        <f>E11</f>
        <v>44524</v>
      </c>
      <c r="BG31" s="126"/>
      <c r="BH31" s="125">
        <f>E12</f>
        <v>44525</v>
      </c>
      <c r="BI31" s="126"/>
      <c r="BJ31" s="70"/>
      <c r="BK31" s="71"/>
      <c r="BL31" s="70"/>
      <c r="BM31" s="70"/>
      <c r="BN31" s="71"/>
      <c r="BO31" s="70"/>
      <c r="BP31" s="70"/>
      <c r="BQ31" s="71"/>
      <c r="BR31" s="70"/>
      <c r="BS31" s="70"/>
    </row>
    <row r="32" spans="1:71" ht="105.75" thickBot="1" x14ac:dyDescent="0.3">
      <c r="G32" s="123"/>
      <c r="H32" s="54" t="s">
        <v>13</v>
      </c>
      <c r="I32" s="56" t="s">
        <v>14</v>
      </c>
      <c r="J32" s="54" t="s">
        <v>13</v>
      </c>
      <c r="K32" s="56" t="s">
        <v>14</v>
      </c>
      <c r="L32" s="54" t="s">
        <v>13</v>
      </c>
      <c r="M32" s="56" t="s">
        <v>14</v>
      </c>
      <c r="N32" s="54" t="s">
        <v>13</v>
      </c>
      <c r="O32" s="56" t="s">
        <v>14</v>
      </c>
      <c r="P32" s="54" t="s">
        <v>13</v>
      </c>
      <c r="Q32" s="56" t="s">
        <v>14</v>
      </c>
      <c r="R32" s="54" t="s">
        <v>13</v>
      </c>
      <c r="S32" s="56" t="s">
        <v>14</v>
      </c>
      <c r="T32" s="54" t="s">
        <v>13</v>
      </c>
      <c r="U32" s="56" t="s">
        <v>14</v>
      </c>
      <c r="V32" s="54" t="s">
        <v>13</v>
      </c>
      <c r="W32" s="56" t="s">
        <v>14</v>
      </c>
      <c r="X32" s="54" t="s">
        <v>13</v>
      </c>
      <c r="Y32" s="56" t="s">
        <v>14</v>
      </c>
      <c r="Z32" s="54" t="s">
        <v>13</v>
      </c>
      <c r="AA32" s="56" t="s">
        <v>14</v>
      </c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O32" s="123"/>
      <c r="AP32" s="55" t="s">
        <v>53</v>
      </c>
      <c r="AQ32" s="56" t="s">
        <v>6</v>
      </c>
      <c r="AR32" s="55" t="s">
        <v>53</v>
      </c>
      <c r="AS32" s="56" t="s">
        <v>6</v>
      </c>
      <c r="AT32" s="55" t="s">
        <v>53</v>
      </c>
      <c r="AU32" s="56" t="s">
        <v>6</v>
      </c>
      <c r="AV32" s="55" t="s">
        <v>53</v>
      </c>
      <c r="AW32" s="56" t="s">
        <v>6</v>
      </c>
      <c r="AX32" s="55" t="s">
        <v>53</v>
      </c>
      <c r="AY32" s="56" t="s">
        <v>6</v>
      </c>
      <c r="AZ32" s="55" t="s">
        <v>53</v>
      </c>
      <c r="BA32" s="56" t="s">
        <v>6</v>
      </c>
      <c r="BB32" s="55" t="s">
        <v>53</v>
      </c>
      <c r="BC32" s="56" t="s">
        <v>6</v>
      </c>
      <c r="BD32" s="55" t="s">
        <v>53</v>
      </c>
      <c r="BE32" s="56" t="s">
        <v>6</v>
      </c>
      <c r="BF32" s="55" t="s">
        <v>53</v>
      </c>
      <c r="BG32" s="56" t="s">
        <v>6</v>
      </c>
      <c r="BH32" s="55" t="s">
        <v>53</v>
      </c>
      <c r="BI32" s="56" t="s">
        <v>6</v>
      </c>
      <c r="BJ32" s="72"/>
      <c r="BK32" s="72"/>
      <c r="BL32" s="72"/>
      <c r="BM32" s="72"/>
      <c r="BN32" s="72"/>
      <c r="BO32" s="72"/>
      <c r="BP32" s="72"/>
      <c r="BQ32" s="72"/>
      <c r="BR32" s="72"/>
      <c r="BS32" s="72"/>
    </row>
    <row r="33" spans="7:71" x14ac:dyDescent="0.25">
      <c r="G33" s="74">
        <v>0</v>
      </c>
      <c r="H33" s="77" t="str">
        <f>IF(ISNUMBER(I341),I341,"-")</f>
        <v>-</v>
      </c>
      <c r="I33" s="78" t="str">
        <f>IF(ISNUMBER(J341),J341,"-")</f>
        <v>-</v>
      </c>
      <c r="J33" s="77" t="str">
        <f>IF(ISNUMBER(L341),L341,"-")</f>
        <v>-</v>
      </c>
      <c r="K33" s="78" t="str">
        <f>IF(ISNUMBER(M341),M341,"-")</f>
        <v>-</v>
      </c>
      <c r="L33" s="77" t="str">
        <f>IF(ISNUMBER(O341),O341,"-")</f>
        <v>-</v>
      </c>
      <c r="M33" s="78" t="str">
        <f>IF(ISNUMBER(P341),P341,"-")</f>
        <v>-</v>
      </c>
      <c r="N33" s="77" t="str">
        <f>IF(ISNUMBER(R341),R341,"-")</f>
        <v>-</v>
      </c>
      <c r="O33" s="78" t="str">
        <f>IF(ISNUMBER(S341),S341,"-")</f>
        <v>-</v>
      </c>
      <c r="P33" s="77" t="str">
        <f>IF(ISNUMBER(U341),U341,"-")</f>
        <v>-</v>
      </c>
      <c r="Q33" s="78" t="str">
        <f>IF(ISNUMBER(V341),V341,"-")</f>
        <v>-</v>
      </c>
      <c r="R33" s="77" t="str">
        <f>IF(ISNUMBER(X341),X341,"-")</f>
        <v>-</v>
      </c>
      <c r="S33" s="78" t="str">
        <f>IF(ISNUMBER(Y341),Y341,"-")</f>
        <v>-</v>
      </c>
      <c r="T33" s="77" t="str">
        <f>IF(ISNUMBER(AA341),AA341,"-")</f>
        <v>-</v>
      </c>
      <c r="U33" s="78" t="str">
        <f>IF(ISNUMBER(AB341),AB341,"-")</f>
        <v>-</v>
      </c>
      <c r="V33" s="77" t="str">
        <f>IF(ISNUMBER(AD341),AD341,"-")</f>
        <v>-</v>
      </c>
      <c r="W33" s="78" t="str">
        <f>IF(ISNUMBER(AE341),AE341,"-")</f>
        <v>-</v>
      </c>
      <c r="X33" s="77" t="str">
        <f>IF(ISNUMBER(AG341),AG341,"-")</f>
        <v>-</v>
      </c>
      <c r="Y33" s="78" t="str">
        <f>IF(ISNUMBER(AH341),AH341,"-")</f>
        <v>-</v>
      </c>
      <c r="Z33" s="77" t="str">
        <f>IF(ISNUMBER(AJ341),AJ341,"-")</f>
        <v>-</v>
      </c>
      <c r="AA33" s="78" t="str">
        <f>IF(ISNUMBER(AK341),AK341,"-")</f>
        <v>-</v>
      </c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O33" s="74">
        <v>0</v>
      </c>
      <c r="AP33" s="77">
        <f>IF(ISNUMBER(AQ341),AQ341,"-")</f>
        <v>0</v>
      </c>
      <c r="AQ33" s="78">
        <f>IF(ISNUMBER(AR341),AR341,"-")</f>
        <v>0</v>
      </c>
      <c r="AR33" s="77">
        <f>IF(ISNUMBER(AT341),AT341,"-")</f>
        <v>10.950998698704325</v>
      </c>
      <c r="AS33" s="78">
        <f>IF(ISNUMBER(AU341),AU341,"-")</f>
        <v>5.3946689358112963</v>
      </c>
      <c r="AT33" s="77">
        <f>IF(ISNUMBER(AW341),AW341,"-")</f>
        <v>-0.94905929717970139</v>
      </c>
      <c r="AU33" s="78">
        <f>IF(ISNUMBER(AX341),AX341,"-")</f>
        <v>4.5841398841275804</v>
      </c>
      <c r="AV33" s="77">
        <f>IF(ISNUMBER(AZ341),AZ341,"-")</f>
        <v>-10.871459082606179</v>
      </c>
      <c r="AW33" s="78">
        <f>IF(ISNUMBER(BA341),BA341,"-")</f>
        <v>10.22563553737632</v>
      </c>
      <c r="AX33" s="77">
        <f>IF(ISNUMBER(BC341),BC341,"-")</f>
        <v>-10.172947340728342</v>
      </c>
      <c r="AY33" s="78">
        <f>IF(ISNUMBER(BD341),BD341,"-")</f>
        <v>6.8095091676527773</v>
      </c>
      <c r="AZ33" s="77">
        <f>IF(ISNUMBER(BF341),BF341,"-")</f>
        <v>-0.76295880565271545</v>
      </c>
      <c r="BA33" s="78">
        <f>IF(ISNUMBER(BG341),BG341,"-")</f>
        <v>5.2354595104884538</v>
      </c>
      <c r="BB33" s="77">
        <f>IF(ISNUMBER(BI341),BI341,"-")</f>
        <v>-2.4874399552145405</v>
      </c>
      <c r="BC33" s="78">
        <f>IF(ISNUMBER(BJ341),BJ341,"-")</f>
        <v>-2.1600238610333236</v>
      </c>
      <c r="BD33" s="77">
        <f>IF(ISNUMBER(BL341),BL341,"-")</f>
        <v>-1.7434094519592236</v>
      </c>
      <c r="BE33" s="78">
        <f>IF(ISNUMBER(BM341),BM341,"-")</f>
        <v>19.547196381261074</v>
      </c>
      <c r="BF33" s="77">
        <f>IF(ISNUMBER(BO341),BO341,"-")</f>
        <v>0.93894591610592215</v>
      </c>
      <c r="BG33" s="78">
        <f>IF(ISNUMBER(BP341),BP341,"-")</f>
        <v>11.090915370583389</v>
      </c>
      <c r="BH33" s="77">
        <f>IF(ISNUMBER(BR341),BR341,"-")</f>
        <v>3.6135620785041738</v>
      </c>
      <c r="BI33" s="78">
        <f>IF(ISNUMBER(BS341),BS341,"-")</f>
        <v>7.4292161265361756</v>
      </c>
      <c r="BJ33" s="73"/>
      <c r="BK33" s="73"/>
      <c r="BL33" s="73"/>
      <c r="BM33" s="73"/>
      <c r="BN33" s="73"/>
      <c r="BO33" s="73"/>
      <c r="BP33" s="73"/>
      <c r="BQ33" s="73"/>
      <c r="BR33" s="73"/>
      <c r="BS33" s="73"/>
    </row>
    <row r="34" spans="7:71" x14ac:dyDescent="0.25">
      <c r="G34" s="75">
        <v>0.5</v>
      </c>
      <c r="H34" s="79">
        <f t="shared" ref="H34:I34" si="0">IF(ISNUMBER(I342),I342,"-")</f>
        <v>0</v>
      </c>
      <c r="I34" s="80">
        <f t="shared" si="0"/>
        <v>0</v>
      </c>
      <c r="J34" s="79">
        <f t="shared" ref="J34:K34" si="1">IF(ISNUMBER(L342),L342,"-")</f>
        <v>0.27873756599073829</v>
      </c>
      <c r="K34" s="80">
        <f t="shared" si="1"/>
        <v>-0.34832010966646987</v>
      </c>
      <c r="L34" s="79">
        <f t="shared" ref="L34:M34" si="2">IF(ISNUMBER(O342),O342,"-")</f>
        <v>0.54073327264225668</v>
      </c>
      <c r="M34" s="80">
        <f t="shared" si="2"/>
        <v>-0.38954808236284677</v>
      </c>
      <c r="N34" s="79">
        <f t="shared" ref="N34:O34" si="3">IF(ISNUMBER(R342),R342,"-")</f>
        <v>-0.83235564875477763</v>
      </c>
      <c r="O34" s="80">
        <f t="shared" si="3"/>
        <v>-1.2066818711235596</v>
      </c>
      <c r="P34" s="79">
        <f t="shared" ref="P34:Q34" si="4">IF(ISNUMBER(U342),U342,"-")</f>
        <v>-1.435533702352064</v>
      </c>
      <c r="Q34" s="80">
        <f t="shared" si="4"/>
        <v>0.29867126308716685</v>
      </c>
      <c r="R34" s="79">
        <f t="shared" ref="R34:S34" si="5">IF(ISNUMBER(X342),X342,"-")</f>
        <v>0.38612818654425496</v>
      </c>
      <c r="S34" s="80">
        <f t="shared" si="5"/>
        <v>-1.2798256355845048</v>
      </c>
      <c r="T34" s="79">
        <f t="shared" ref="T34:T97" si="6">IF(ISNUMBER(AA342),AA342,"-")</f>
        <v>-2.1117147793958679E-3</v>
      </c>
      <c r="U34" s="80">
        <f t="shared" ref="U34:U97" si="7">IF(ISNUMBER(AB342),AB342,"-")</f>
        <v>0.20566991041231475</v>
      </c>
      <c r="V34" s="79">
        <f t="shared" ref="V34:V97" si="8">IF(ISNUMBER(AD342),AD342,"-")</f>
        <v>-1.0980277177865467</v>
      </c>
      <c r="W34" s="80">
        <f t="shared" ref="W34:W97" si="9">IF(ISNUMBER(AE342),AE342,"-")</f>
        <v>-0.61134449039336136</v>
      </c>
      <c r="X34" s="79">
        <f t="shared" ref="X34:X97" si="10">IF(ISNUMBER(AG342),AG342,"-")</f>
        <v>-0.39427308861626997</v>
      </c>
      <c r="Y34" s="80">
        <f t="shared" ref="Y34:Y97" si="11">IF(ISNUMBER(AH342),AH342,"-")</f>
        <v>-0.26379959179252399</v>
      </c>
      <c r="Z34" s="79">
        <f t="shared" ref="Z34:AA34" si="12">IF(ISNUMBER(AJ342),AJ342,"-")</f>
        <v>-0.35727796771707077</v>
      </c>
      <c r="AA34" s="80">
        <f t="shared" si="12"/>
        <v>0.29407523949076975</v>
      </c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O34" s="75">
        <v>0.5</v>
      </c>
      <c r="AP34" s="79">
        <f t="shared" ref="AP34:AQ34" si="13">IF(ISNUMBER(AQ342),AQ342,"-")</f>
        <v>0</v>
      </c>
      <c r="AQ34" s="80">
        <f t="shared" si="13"/>
        <v>0</v>
      </c>
      <c r="AR34" s="79">
        <f t="shared" ref="AR34:AR97" si="14">IF(ISNUMBER(AT342),AT342,"-")</f>
        <v>11.090367481699673</v>
      </c>
      <c r="AS34" s="80">
        <f t="shared" ref="AS34:AS97" si="15">IF(ISNUMBER(AU342),AU342,"-")</f>
        <v>5.2205088809780591</v>
      </c>
      <c r="AT34" s="79">
        <f t="shared" ref="AT34:AT97" si="16">IF(ISNUMBER(AW342),AW342,"-")</f>
        <v>-0.67869266085858726</v>
      </c>
      <c r="AU34" s="80">
        <f t="shared" ref="AU34:AU97" si="17">IF(ISNUMBER(AX342),AX342,"-")</f>
        <v>4.3893658429462903</v>
      </c>
      <c r="AV34" s="79">
        <f t="shared" ref="AV34:AV97" si="18">IF(ISNUMBER(AZ342),AZ342,"-")</f>
        <v>-11.287636906983607</v>
      </c>
      <c r="AW34" s="80">
        <f t="shared" ref="AW34:AW97" si="19">IF(ISNUMBER(BA342),BA342,"-")</f>
        <v>9.6222946018147013</v>
      </c>
      <c r="AX34" s="79">
        <f t="shared" ref="AX34:AX97" si="20">IF(ISNUMBER(BC342),BC342,"-")</f>
        <v>-10.890714191904408</v>
      </c>
      <c r="AY34" s="80">
        <f t="shared" ref="AY34:AY97" si="21">IF(ISNUMBER(BD342),BD342,"-")</f>
        <v>6.9588447991964131</v>
      </c>
      <c r="AZ34" s="79">
        <f t="shared" ref="AZ34:AZ97" si="22">IF(ISNUMBER(BF342),BF342,"-")</f>
        <v>-0.56989471238057376</v>
      </c>
      <c r="BA34" s="80">
        <f t="shared" ref="BA34:BA97" si="23">IF(ISNUMBER(BG342),BG342,"-")</f>
        <v>4.595546692696189</v>
      </c>
      <c r="BB34" s="79">
        <f t="shared" ref="BB34:BB97" si="24">IF(ISNUMBER(BI342),BI342,"-")</f>
        <v>-2.488495812604242</v>
      </c>
      <c r="BC34" s="80">
        <f t="shared" ref="BC34:BC97" si="25">IF(ISNUMBER(BJ342),BJ342,"-")</f>
        <v>-2.0571889058271609</v>
      </c>
      <c r="BD34" s="79">
        <f t="shared" ref="BD34:BD97" si="26">IF(ISNUMBER(BL342),BL342,"-")</f>
        <v>-2.2924233108525414</v>
      </c>
      <c r="BE34" s="80">
        <f t="shared" ref="BE34:BE97" si="27">IF(ISNUMBER(BM342),BM342,"-")</f>
        <v>19.241524136064527</v>
      </c>
      <c r="BF34" s="79">
        <f t="shared" ref="BF34:BF97" si="28">IF(ISNUMBER(BO342),BO342,"-")</f>
        <v>0.74180937179778539</v>
      </c>
      <c r="BG34" s="80">
        <f t="shared" ref="BG34:BG97" si="29">IF(ISNUMBER(BP342),BP342,"-")</f>
        <v>10.959015574687101</v>
      </c>
      <c r="BH34" s="79">
        <f t="shared" ref="BH34:BH97" si="30">IF(ISNUMBER(BR342),BR342,"-")</f>
        <v>3.4349230946456828</v>
      </c>
      <c r="BI34" s="80">
        <f t="shared" ref="BI34:BI97" si="31">IF(ISNUMBER(BS342),BS342,"-")</f>
        <v>7.5762537462817363</v>
      </c>
      <c r="BJ34" s="73"/>
      <c r="BK34" s="73"/>
      <c r="BL34" s="73"/>
      <c r="BM34" s="73"/>
      <c r="BN34" s="73"/>
      <c r="BO34" s="73"/>
      <c r="BP34" s="73"/>
      <c r="BQ34" s="73"/>
      <c r="BR34" s="73"/>
      <c r="BS34" s="73"/>
    </row>
    <row r="35" spans="7:71" x14ac:dyDescent="0.25">
      <c r="G35" s="75">
        <v>1</v>
      </c>
      <c r="H35" s="79">
        <f t="shared" ref="H35:I35" si="32">IF(ISNUMBER(I343),I343,"-")</f>
        <v>0</v>
      </c>
      <c r="I35" s="80">
        <f t="shared" si="32"/>
        <v>0</v>
      </c>
      <c r="J35" s="79">
        <f t="shared" ref="J35:K35" si="33">IF(ISNUMBER(L343),L343,"-")</f>
        <v>1.8238561725097071</v>
      </c>
      <c r="K35" s="80">
        <f t="shared" si="33"/>
        <v>-0.15620225962180889</v>
      </c>
      <c r="L35" s="79">
        <f t="shared" ref="L35:M35" si="34">IF(ISNUMBER(O343),O343,"-")</f>
        <v>1.248495319897728</v>
      </c>
      <c r="M35" s="80">
        <f t="shared" si="34"/>
        <v>-0.54860973799590784</v>
      </c>
      <c r="N35" s="79">
        <f t="shared" ref="N35:O35" si="35">IF(ISNUMBER(R343),R343,"-")</f>
        <v>-0.54511211952144478</v>
      </c>
      <c r="O35" s="80">
        <f t="shared" si="35"/>
        <v>-2.1591621717094505</v>
      </c>
      <c r="P35" s="79">
        <f t="shared" ref="P35:Q35" si="36">IF(ISNUMBER(U343),U343,"-")</f>
        <v>1.3209545020893358</v>
      </c>
      <c r="Q35" s="80">
        <f t="shared" si="36"/>
        <v>-0.78921822375852635</v>
      </c>
      <c r="R35" s="79">
        <f t="shared" ref="R35:S35" si="37">IF(ISNUMBER(X343),X343,"-")</f>
        <v>1.2548232172011033</v>
      </c>
      <c r="S35" s="80">
        <f t="shared" si="37"/>
        <v>-1.4180713493354062</v>
      </c>
      <c r="T35" s="79">
        <f t="shared" si="6"/>
        <v>0.24106342609161402</v>
      </c>
      <c r="U35" s="80">
        <f t="shared" si="7"/>
        <v>-1.2112295908131738</v>
      </c>
      <c r="V35" s="79">
        <f t="shared" si="8"/>
        <v>0.12140811619505598</v>
      </c>
      <c r="W35" s="80">
        <f t="shared" si="9"/>
        <v>-2.2460477927867029</v>
      </c>
      <c r="X35" s="79">
        <f t="shared" si="10"/>
        <v>1.1787117843341228</v>
      </c>
      <c r="Y35" s="80">
        <f t="shared" si="11"/>
        <v>-2.4004919772321465</v>
      </c>
      <c r="Z35" s="79">
        <f t="shared" ref="Z35:AA35" si="38">IF(ISNUMBER(AJ343),AJ343,"-")</f>
        <v>1.285506276226279</v>
      </c>
      <c r="AA35" s="80">
        <f t="shared" si="38"/>
        <v>-0.86506639504356109</v>
      </c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O35" s="75">
        <v>1</v>
      </c>
      <c r="AP35" s="79">
        <f t="shared" ref="AP35:AQ35" si="39">IF(ISNUMBER(AQ343),AQ343,"-")</f>
        <v>0</v>
      </c>
      <c r="AQ35" s="80">
        <f t="shared" si="39"/>
        <v>0</v>
      </c>
      <c r="AR35" s="79">
        <f t="shared" si="14"/>
        <v>12.002295567954548</v>
      </c>
      <c r="AS35" s="80">
        <f t="shared" si="15"/>
        <v>5.142407751167184</v>
      </c>
      <c r="AT35" s="79">
        <f t="shared" si="16"/>
        <v>-5.4445000909709051E-2</v>
      </c>
      <c r="AU35" s="80">
        <f t="shared" si="17"/>
        <v>4.1150609739481752</v>
      </c>
      <c r="AV35" s="79">
        <f t="shared" si="18"/>
        <v>-11.560192966744239</v>
      </c>
      <c r="AW35" s="80">
        <f t="shared" si="19"/>
        <v>8.5427135159598038</v>
      </c>
      <c r="AX35" s="79">
        <f t="shared" si="20"/>
        <v>-10.230236940859754</v>
      </c>
      <c r="AY35" s="80">
        <f t="shared" si="21"/>
        <v>6.5642356873170229</v>
      </c>
      <c r="AZ35" s="79">
        <f t="shared" si="22"/>
        <v>5.7516896219908631E-2</v>
      </c>
      <c r="BA35" s="80">
        <f t="shared" si="23"/>
        <v>3.8865110180286138</v>
      </c>
      <c r="BB35" s="79">
        <f t="shared" si="24"/>
        <v>-2.367964099558435</v>
      </c>
      <c r="BC35" s="80">
        <f t="shared" si="25"/>
        <v>-2.66280370123377</v>
      </c>
      <c r="BD35" s="79">
        <f t="shared" si="26"/>
        <v>-2.2317192527549423</v>
      </c>
      <c r="BE35" s="80">
        <f t="shared" si="27"/>
        <v>18.118500239670993</v>
      </c>
      <c r="BF35" s="79">
        <f t="shared" si="28"/>
        <v>1.3311652639648628</v>
      </c>
      <c r="BG35" s="80">
        <f t="shared" si="29"/>
        <v>9.7587695860711392</v>
      </c>
      <c r="BH35" s="79">
        <f t="shared" si="30"/>
        <v>4.0776762327587903</v>
      </c>
      <c r="BI35" s="80">
        <f t="shared" si="31"/>
        <v>7.1437205487598021</v>
      </c>
      <c r="BJ35" s="73"/>
      <c r="BK35" s="73"/>
      <c r="BL35" s="73"/>
      <c r="BM35" s="73"/>
      <c r="BN35" s="73"/>
      <c r="BO35" s="73"/>
      <c r="BP35" s="73"/>
      <c r="BQ35" s="73"/>
      <c r="BR35" s="73"/>
      <c r="BS35" s="73"/>
    </row>
    <row r="36" spans="7:71" x14ac:dyDescent="0.25">
      <c r="G36" s="75">
        <v>1.5</v>
      </c>
      <c r="H36" s="79">
        <f t="shared" ref="H36:I36" si="40">IF(ISNUMBER(I344),I344,"-")</f>
        <v>0</v>
      </c>
      <c r="I36" s="80">
        <f t="shared" si="40"/>
        <v>0</v>
      </c>
      <c r="J36" s="79">
        <f t="shared" ref="J36:K36" si="41">IF(ISNUMBER(L344),L344,"-")</f>
        <v>-4.3078749763552082E-3</v>
      </c>
      <c r="K36" s="80">
        <f t="shared" si="41"/>
        <v>-0.38636310198017654</v>
      </c>
      <c r="L36" s="79">
        <f t="shared" ref="L36:M36" si="42">IF(ISNUMBER(O344),O344,"-")</f>
        <v>-2.1463127365864683</v>
      </c>
      <c r="M36" s="80">
        <f t="shared" si="42"/>
        <v>1.5189728608699147</v>
      </c>
      <c r="N36" s="79">
        <f t="shared" ref="N36:O36" si="43">IF(ISNUMBER(R344),R344,"-")</f>
        <v>-0.24330602882551844</v>
      </c>
      <c r="O36" s="80">
        <f t="shared" si="43"/>
        <v>4.6600382323319423E-2</v>
      </c>
      <c r="P36" s="79">
        <f t="shared" ref="P36:Q36" si="44">IF(ISNUMBER(U344),U344,"-")</f>
        <v>-0.79436900313209513</v>
      </c>
      <c r="Q36" s="80">
        <f t="shared" si="44"/>
        <v>-6.8597712618293727E-2</v>
      </c>
      <c r="R36" s="79">
        <f t="shared" ref="R36:S36" si="45">IF(ISNUMBER(X344),X344,"-")</f>
        <v>0.42031818250852204</v>
      </c>
      <c r="S36" s="80">
        <f t="shared" si="45"/>
        <v>-0.85981495903445193</v>
      </c>
      <c r="T36" s="79">
        <f t="shared" si="6"/>
        <v>-1.2538315219983485</v>
      </c>
      <c r="U36" s="80">
        <f t="shared" si="7"/>
        <v>-0.75252524698896828</v>
      </c>
      <c r="V36" s="79">
        <f t="shared" si="8"/>
        <v>0.38107791555009207</v>
      </c>
      <c r="W36" s="80">
        <f t="shared" si="9"/>
        <v>0.8794642102608643</v>
      </c>
      <c r="X36" s="79">
        <f t="shared" si="10"/>
        <v>-0.8151469709888417</v>
      </c>
      <c r="Y36" s="80">
        <f t="shared" si="11"/>
        <v>-0.86461473284068724</v>
      </c>
      <c r="Z36" s="79">
        <f t="shared" ref="Z36:AA36" si="46">IF(ISNUMBER(AJ344),AJ344,"-")</f>
        <v>-0.31864445434681876</v>
      </c>
      <c r="AA36" s="80">
        <f t="shared" si="46"/>
        <v>0.17067921068207159</v>
      </c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O36" s="75">
        <v>1.5</v>
      </c>
      <c r="AP36" s="79">
        <f t="shared" ref="AP36:AQ36" si="47">IF(ISNUMBER(AQ344),AQ344,"-")</f>
        <v>0</v>
      </c>
      <c r="AQ36" s="80">
        <f t="shared" si="47"/>
        <v>0</v>
      </c>
      <c r="AR36" s="79">
        <f t="shared" si="14"/>
        <v>12.000141630466373</v>
      </c>
      <c r="AS36" s="80">
        <f t="shared" si="15"/>
        <v>4.9492262001770086</v>
      </c>
      <c r="AT36" s="79">
        <f t="shared" si="16"/>
        <v>-1.127601369202921</v>
      </c>
      <c r="AU36" s="80">
        <f t="shared" si="17"/>
        <v>4.8745474043830654</v>
      </c>
      <c r="AV36" s="79">
        <f t="shared" si="18"/>
        <v>-11.681845981157039</v>
      </c>
      <c r="AW36" s="80">
        <f t="shared" si="19"/>
        <v>8.5660137071215559</v>
      </c>
      <c r="AX36" s="79">
        <f t="shared" si="20"/>
        <v>-10.627421442425771</v>
      </c>
      <c r="AY36" s="80">
        <f t="shared" si="21"/>
        <v>6.5299368310079444</v>
      </c>
      <c r="AZ36" s="79">
        <f t="shared" si="22"/>
        <v>0.26767598747426291</v>
      </c>
      <c r="BA36" s="80">
        <f t="shared" si="23"/>
        <v>3.4566035385112173</v>
      </c>
      <c r="BB36" s="79">
        <f t="shared" si="24"/>
        <v>-2.994879860557603</v>
      </c>
      <c r="BC36" s="80">
        <f t="shared" si="25"/>
        <v>-3.0390663247283101</v>
      </c>
      <c r="BD36" s="79">
        <f t="shared" si="26"/>
        <v>-2.0411802949798812</v>
      </c>
      <c r="BE36" s="80">
        <f t="shared" si="27"/>
        <v>18.558232344801581</v>
      </c>
      <c r="BF36" s="79">
        <f t="shared" si="28"/>
        <v>0.92359177847038154</v>
      </c>
      <c r="BG36" s="80">
        <f t="shared" si="29"/>
        <v>9.3264622196506934</v>
      </c>
      <c r="BH36" s="79">
        <f t="shared" si="30"/>
        <v>3.9183540055853427</v>
      </c>
      <c r="BI36" s="80">
        <f t="shared" si="31"/>
        <v>7.2290601541008073</v>
      </c>
      <c r="BJ36" s="73"/>
      <c r="BK36" s="73"/>
      <c r="BL36" s="73"/>
      <c r="BM36" s="73"/>
      <c r="BN36" s="73"/>
      <c r="BO36" s="73"/>
      <c r="BP36" s="73"/>
      <c r="BQ36" s="73"/>
      <c r="BR36" s="73"/>
      <c r="BS36" s="73"/>
    </row>
    <row r="37" spans="7:71" x14ac:dyDescent="0.25">
      <c r="G37" s="75">
        <v>2</v>
      </c>
      <c r="H37" s="79">
        <f t="shared" ref="H37:I37" si="48">IF(ISNUMBER(I345),I345,"-")</f>
        <v>0</v>
      </c>
      <c r="I37" s="80">
        <f t="shared" si="48"/>
        <v>0</v>
      </c>
      <c r="J37" s="79">
        <f t="shared" ref="J37:K37" si="49">IF(ISNUMBER(L345),L345,"-")</f>
        <v>2.0185100236216518</v>
      </c>
      <c r="K37" s="80">
        <f t="shared" si="49"/>
        <v>1.1726575094713105</v>
      </c>
      <c r="L37" s="79">
        <f t="shared" ref="L37:M37" si="50">IF(ISNUMBER(O345),O345,"-")</f>
        <v>0.88183506694460423</v>
      </c>
      <c r="M37" s="80">
        <f t="shared" si="50"/>
        <v>1.7317825856982774</v>
      </c>
      <c r="N37" s="79">
        <f t="shared" ref="N37:O37" si="51">IF(ISNUMBER(R345),R345,"-")</f>
        <v>3.9054211754415924E-2</v>
      </c>
      <c r="O37" s="80">
        <f t="shared" si="51"/>
        <v>-0.54716197919302356</v>
      </c>
      <c r="P37" s="79">
        <f t="shared" ref="P37:Q37" si="52">IF(ISNUMBER(U345),U345,"-")</f>
        <v>0.86636401080320136</v>
      </c>
      <c r="Q37" s="80">
        <f t="shared" si="52"/>
        <v>-3.6809567252710451E-2</v>
      </c>
      <c r="R37" s="79">
        <f t="shared" ref="R37:S37" si="53">IF(ISNUMBER(X345),X345,"-")</f>
        <v>-0.1577744927175404</v>
      </c>
      <c r="S37" s="80">
        <f t="shared" si="53"/>
        <v>1.9862288081754924</v>
      </c>
      <c r="T37" s="79">
        <f t="shared" si="6"/>
        <v>0.37031752617619729</v>
      </c>
      <c r="U37" s="80">
        <f t="shared" si="7"/>
        <v>1.38656343519144</v>
      </c>
      <c r="V37" s="79">
        <f t="shared" si="8"/>
        <v>1.0416215833624656</v>
      </c>
      <c r="W37" s="80">
        <f t="shared" si="9"/>
        <v>1.1514802850377963</v>
      </c>
      <c r="X37" s="79">
        <f t="shared" si="10"/>
        <v>1.4441918474433266</v>
      </c>
      <c r="Y37" s="80">
        <f t="shared" si="11"/>
        <v>1.4883734589846798</v>
      </c>
      <c r="Z37" s="79">
        <f t="shared" ref="Z37:AA37" si="54">IF(ISNUMBER(AJ345),AJ345,"-")</f>
        <v>-0.13010121616326753</v>
      </c>
      <c r="AA37" s="80">
        <f t="shared" si="54"/>
        <v>1.4883388650756304</v>
      </c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O37" s="75">
        <v>2</v>
      </c>
      <c r="AP37" s="79">
        <f t="shared" ref="AP37:AQ37" si="55">IF(ISNUMBER(AQ345),AQ345,"-")</f>
        <v>0</v>
      </c>
      <c r="AQ37" s="80">
        <f t="shared" si="55"/>
        <v>0</v>
      </c>
      <c r="AR37" s="79">
        <f t="shared" si="14"/>
        <v>13.009396642277125</v>
      </c>
      <c r="AS37" s="80">
        <f t="shared" si="15"/>
        <v>5.5355549549128682</v>
      </c>
      <c r="AT37" s="79">
        <f t="shared" si="16"/>
        <v>-0.68668383573071878</v>
      </c>
      <c r="AU37" s="80">
        <f t="shared" si="17"/>
        <v>5.7404386972323209</v>
      </c>
      <c r="AV37" s="79">
        <f t="shared" si="18"/>
        <v>-11.66231887527988</v>
      </c>
      <c r="AW37" s="80">
        <f t="shared" si="19"/>
        <v>8.2924327175251165</v>
      </c>
      <c r="AX37" s="79">
        <f t="shared" si="20"/>
        <v>-10.19423943702418</v>
      </c>
      <c r="AY37" s="80">
        <f t="shared" si="21"/>
        <v>6.5115320473817064</v>
      </c>
      <c r="AZ37" s="79">
        <f t="shared" si="22"/>
        <v>0.18878874111544519</v>
      </c>
      <c r="BA37" s="80">
        <f t="shared" si="23"/>
        <v>4.4497179425991362</v>
      </c>
      <c r="BB37" s="79">
        <f t="shared" si="24"/>
        <v>-2.8097210974694917</v>
      </c>
      <c r="BC37" s="80">
        <f t="shared" si="25"/>
        <v>-2.3457846071323729</v>
      </c>
      <c r="BD37" s="79">
        <f t="shared" si="26"/>
        <v>-1.5203695032987525</v>
      </c>
      <c r="BE37" s="80">
        <f t="shared" si="27"/>
        <v>19.133972487320534</v>
      </c>
      <c r="BF37" s="79">
        <f t="shared" si="28"/>
        <v>1.6456877021920491</v>
      </c>
      <c r="BG37" s="80">
        <f t="shared" si="29"/>
        <v>10.070648949143106</v>
      </c>
      <c r="BH37" s="79">
        <f t="shared" si="30"/>
        <v>3.853303397503737</v>
      </c>
      <c r="BI37" s="80">
        <f t="shared" si="31"/>
        <v>7.9732295866388085</v>
      </c>
      <c r="BJ37" s="73"/>
      <c r="BK37" s="73"/>
      <c r="BL37" s="73"/>
      <c r="BM37" s="73"/>
      <c r="BN37" s="73"/>
      <c r="BO37" s="73"/>
      <c r="BP37" s="73"/>
      <c r="BQ37" s="73"/>
      <c r="BR37" s="73"/>
      <c r="BS37" s="73"/>
    </row>
    <row r="38" spans="7:71" x14ac:dyDescent="0.25">
      <c r="G38" s="75">
        <v>2.5</v>
      </c>
      <c r="H38" s="79">
        <f t="shared" ref="H38:I38" si="56">IF(ISNUMBER(I346),I346,"-")</f>
        <v>0</v>
      </c>
      <c r="I38" s="80">
        <f t="shared" si="56"/>
        <v>0</v>
      </c>
      <c r="J38" s="79">
        <f t="shared" ref="J38:K38" si="57">IF(ISNUMBER(L346),L346,"-")</f>
        <v>1.1976930204599618</v>
      </c>
      <c r="K38" s="80">
        <f t="shared" si="57"/>
        <v>-1.0449790037987539</v>
      </c>
      <c r="L38" s="79">
        <f t="shared" ref="L38:M38" si="58">IF(ISNUMBER(O346),O346,"-")</f>
        <v>1.1424967898307035</v>
      </c>
      <c r="M38" s="80">
        <f t="shared" si="58"/>
        <v>-2.3016830912492989</v>
      </c>
      <c r="N38" s="79">
        <f t="shared" ref="N38:O38" si="59">IF(ISNUMBER(R346),R346,"-")</f>
        <v>1.8573437548818283</v>
      </c>
      <c r="O38" s="80">
        <f t="shared" si="59"/>
        <v>-1.4193338725156623</v>
      </c>
      <c r="P38" s="79">
        <f t="shared" ref="P38:Q38" si="60">IF(ISNUMBER(U346),U346,"-")</f>
        <v>0.21172763803602646</v>
      </c>
      <c r="Q38" s="80">
        <f t="shared" si="60"/>
        <v>-0.72598028373235923</v>
      </c>
      <c r="R38" s="79">
        <f t="shared" ref="R38:S38" si="61">IF(ISNUMBER(X346),X346,"-")</f>
        <v>1.8167652835057009</v>
      </c>
      <c r="S38" s="80">
        <f t="shared" si="61"/>
        <v>-1.8760989504942742</v>
      </c>
      <c r="T38" s="79">
        <f t="shared" si="6"/>
        <v>0.83036773463617752</v>
      </c>
      <c r="U38" s="80">
        <f t="shared" si="7"/>
        <v>-1.1097363396362705</v>
      </c>
      <c r="V38" s="79">
        <f t="shared" si="8"/>
        <v>0.48949118671264902</v>
      </c>
      <c r="W38" s="80">
        <f t="shared" si="9"/>
        <v>-2.2283547863044331</v>
      </c>
      <c r="X38" s="79">
        <f t="shared" si="10"/>
        <v>0.76454183035557843</v>
      </c>
      <c r="Y38" s="80">
        <f t="shared" si="11"/>
        <v>-1.3136229361718428</v>
      </c>
      <c r="Z38" s="79">
        <f t="shared" ref="Z38:AA38" si="62">IF(ISNUMBER(AJ346),AJ346,"-")</f>
        <v>1.2207085014646921</v>
      </c>
      <c r="AA38" s="80">
        <f t="shared" si="62"/>
        <v>-1.7612829826441803</v>
      </c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O38" s="75">
        <v>2.5</v>
      </c>
      <c r="AP38" s="79">
        <f t="shared" ref="AP38:AQ38" si="63">IF(ISNUMBER(AQ346),AQ346,"-")</f>
        <v>0</v>
      </c>
      <c r="AQ38" s="80">
        <f t="shared" si="63"/>
        <v>0</v>
      </c>
      <c r="AR38" s="79">
        <f t="shared" si="14"/>
        <v>13.608243152507157</v>
      </c>
      <c r="AS38" s="80">
        <f t="shared" si="15"/>
        <v>5.0130654530132688</v>
      </c>
      <c r="AT38" s="79">
        <f t="shared" si="16"/>
        <v>-0.11543544081530399</v>
      </c>
      <c r="AU38" s="80">
        <f t="shared" si="17"/>
        <v>4.589597151607677</v>
      </c>
      <c r="AV38" s="79">
        <f t="shared" si="18"/>
        <v>-10.733646997838946</v>
      </c>
      <c r="AW38" s="80">
        <f t="shared" si="19"/>
        <v>7.5827657812671987</v>
      </c>
      <c r="AX38" s="79">
        <f t="shared" si="20"/>
        <v>-10.088375618006125</v>
      </c>
      <c r="AY38" s="80">
        <f t="shared" si="21"/>
        <v>6.148541905515458</v>
      </c>
      <c r="AZ38" s="79">
        <f t="shared" si="22"/>
        <v>1.0971713828682823</v>
      </c>
      <c r="BA38" s="80">
        <f t="shared" si="23"/>
        <v>3.5116684673519103</v>
      </c>
      <c r="BB38" s="79">
        <f t="shared" si="24"/>
        <v>-2.3945372301513999</v>
      </c>
      <c r="BC38" s="80">
        <f t="shared" si="25"/>
        <v>-2.9006527769506647</v>
      </c>
      <c r="BD38" s="79">
        <f t="shared" si="26"/>
        <v>-1.2756239099423965</v>
      </c>
      <c r="BE38" s="80">
        <f t="shared" si="27"/>
        <v>18.019795094168103</v>
      </c>
      <c r="BF38" s="79">
        <f t="shared" si="28"/>
        <v>2.0279586173699045</v>
      </c>
      <c r="BG38" s="80">
        <f t="shared" si="29"/>
        <v>9.4138374810572714</v>
      </c>
      <c r="BH38" s="79">
        <f t="shared" si="30"/>
        <v>4.4636576482361079</v>
      </c>
      <c r="BI38" s="80">
        <f t="shared" si="31"/>
        <v>7.0925880953166143</v>
      </c>
      <c r="BJ38" s="73"/>
      <c r="BK38" s="73"/>
      <c r="BL38" s="73"/>
      <c r="BM38" s="73"/>
      <c r="BN38" s="73"/>
      <c r="BO38" s="73"/>
      <c r="BP38" s="73"/>
      <c r="BQ38" s="73"/>
      <c r="BR38" s="73"/>
      <c r="BS38" s="73"/>
    </row>
    <row r="39" spans="7:71" x14ac:dyDescent="0.25">
      <c r="G39" s="75">
        <v>3</v>
      </c>
      <c r="H39" s="79">
        <f t="shared" ref="H39:I39" si="64">IF(ISNUMBER(I347),I347,"-")</f>
        <v>0</v>
      </c>
      <c r="I39" s="80">
        <f t="shared" si="64"/>
        <v>0</v>
      </c>
      <c r="J39" s="79">
        <f t="shared" ref="J39:K39" si="65">IF(ISNUMBER(L347),L347,"-")</f>
        <v>-0.60905536536581018</v>
      </c>
      <c r="K39" s="80">
        <f t="shared" si="65"/>
        <v>-0.7801230122359486</v>
      </c>
      <c r="L39" s="79">
        <f t="shared" ref="L39:M39" si="66">IF(ISNUMBER(O347),O347,"-")</f>
        <v>-1.6974474965557302</v>
      </c>
      <c r="M39" s="80">
        <f t="shared" si="66"/>
        <v>-0.24128828038013239</v>
      </c>
      <c r="N39" s="79">
        <f t="shared" ref="N39:O39" si="67">IF(ISNUMBER(R347),R347,"-")</f>
        <v>-0.52257287765706906</v>
      </c>
      <c r="O39" s="80">
        <f t="shared" si="67"/>
        <v>-0.23844377934558514</v>
      </c>
      <c r="P39" s="79">
        <f t="shared" ref="P39:Q39" si="68">IF(ISNUMBER(U347),U347,"-")</f>
        <v>-1.786345123336238</v>
      </c>
      <c r="Q39" s="80">
        <f t="shared" si="68"/>
        <v>-1.8101964468404428</v>
      </c>
      <c r="R39" s="79">
        <f t="shared" ref="R39:S39" si="69">IF(ISNUMBER(X347),X347,"-")</f>
        <v>-0.73134231986794696</v>
      </c>
      <c r="S39" s="80">
        <f t="shared" si="69"/>
        <v>-0.29507728542809919</v>
      </c>
      <c r="T39" s="79">
        <f t="shared" si="6"/>
        <v>-0.2908241957588249</v>
      </c>
      <c r="U39" s="80">
        <f t="shared" si="7"/>
        <v>-0.60762477358258549</v>
      </c>
      <c r="V39" s="79">
        <f t="shared" si="8"/>
        <v>-1.306936047639196</v>
      </c>
      <c r="W39" s="80">
        <f t="shared" si="9"/>
        <v>0.22743194214883322</v>
      </c>
      <c r="X39" s="79">
        <f t="shared" si="10"/>
        <v>-0.64320252323145866</v>
      </c>
      <c r="Y39" s="80">
        <f t="shared" si="11"/>
        <v>-0.173112015209541</v>
      </c>
      <c r="Z39" s="79">
        <f t="shared" ref="Z39:AA39" si="70">IF(ISNUMBER(AJ347),AJ347,"-")</f>
        <v>-0.33222185516826563</v>
      </c>
      <c r="AA39" s="80">
        <f t="shared" si="70"/>
        <v>0.22341937598859246</v>
      </c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O39" s="75">
        <v>3</v>
      </c>
      <c r="AP39" s="79">
        <f t="shared" ref="AP39:AQ39" si="71">IF(ISNUMBER(AQ347),AQ347,"-")</f>
        <v>0</v>
      </c>
      <c r="AQ39" s="80">
        <f t="shared" si="71"/>
        <v>0</v>
      </c>
      <c r="AR39" s="79">
        <f t="shared" si="14"/>
        <v>13.303715469824169</v>
      </c>
      <c r="AS39" s="80">
        <f t="shared" si="15"/>
        <v>4.6230039468953237</v>
      </c>
      <c r="AT39" s="79">
        <f t="shared" si="16"/>
        <v>-0.96415918909315224</v>
      </c>
      <c r="AU39" s="80">
        <f t="shared" si="17"/>
        <v>4.468953011417625</v>
      </c>
      <c r="AV39" s="79">
        <f t="shared" si="18"/>
        <v>-10.994933436667566</v>
      </c>
      <c r="AW39" s="80">
        <f t="shared" si="19"/>
        <v>7.4635438915943269</v>
      </c>
      <c r="AX39" s="79">
        <f t="shared" si="20"/>
        <v>-10.981548179674292</v>
      </c>
      <c r="AY39" s="80">
        <f t="shared" si="21"/>
        <v>5.243443682095176</v>
      </c>
      <c r="AZ39" s="79">
        <f t="shared" si="22"/>
        <v>0.73150022293430084</v>
      </c>
      <c r="BA39" s="80">
        <f t="shared" si="23"/>
        <v>3.3641298246379847</v>
      </c>
      <c r="BB39" s="79">
        <f t="shared" si="24"/>
        <v>-2.5399493280308434</v>
      </c>
      <c r="BC39" s="80">
        <f t="shared" si="25"/>
        <v>-3.2044651637418156</v>
      </c>
      <c r="BD39" s="79">
        <f t="shared" si="26"/>
        <v>-1.929091933762038</v>
      </c>
      <c r="BE39" s="80">
        <f t="shared" si="27"/>
        <v>18.133511065242601</v>
      </c>
      <c r="BF39" s="79">
        <f t="shared" si="28"/>
        <v>1.7063573557541076</v>
      </c>
      <c r="BG39" s="80">
        <f t="shared" si="29"/>
        <v>9.3272814734523308</v>
      </c>
      <c r="BH39" s="79">
        <f t="shared" si="30"/>
        <v>4.2975467206518942</v>
      </c>
      <c r="BI39" s="80">
        <f t="shared" si="31"/>
        <v>7.2042977833109489</v>
      </c>
      <c r="BJ39" s="73"/>
      <c r="BK39" s="73"/>
      <c r="BL39" s="73"/>
      <c r="BM39" s="73"/>
      <c r="BN39" s="73"/>
      <c r="BO39" s="73"/>
      <c r="BP39" s="73"/>
      <c r="BQ39" s="73"/>
      <c r="BR39" s="73"/>
      <c r="BS39" s="73"/>
    </row>
    <row r="40" spans="7:71" x14ac:dyDescent="0.25">
      <c r="G40" s="75">
        <v>3.5</v>
      </c>
      <c r="H40" s="79">
        <f t="shared" ref="H40:I40" si="72">IF(ISNUMBER(I348),I348,"-")</f>
        <v>0</v>
      </c>
      <c r="I40" s="80">
        <f t="shared" si="72"/>
        <v>0</v>
      </c>
      <c r="J40" s="79">
        <f t="shared" ref="J40:K40" si="73">IF(ISNUMBER(L348),L348,"-")</f>
        <v>1.4197732628943918</v>
      </c>
      <c r="K40" s="80">
        <f t="shared" si="73"/>
        <v>-1.3215601086765516</v>
      </c>
      <c r="L40" s="79">
        <f t="shared" ref="L40:M40" si="74">IF(ISNUMBER(O348),O348,"-")</f>
        <v>0.8517961281293509</v>
      </c>
      <c r="M40" s="80">
        <f t="shared" si="74"/>
        <v>-0.6065289957661204</v>
      </c>
      <c r="N40" s="79">
        <f t="shared" ref="N40:O40" si="75">IF(ISNUMBER(R348),R348,"-")</f>
        <v>0.70529273765170686</v>
      </c>
      <c r="O40" s="80">
        <f t="shared" si="75"/>
        <v>0.13495538077086566</v>
      </c>
      <c r="P40" s="79">
        <f t="shared" ref="P40:Q40" si="76">IF(ISNUMBER(U348),U348,"-")</f>
        <v>1.2682316901348898</v>
      </c>
      <c r="Q40" s="80">
        <f t="shared" si="76"/>
        <v>-2.3217302540018214</v>
      </c>
      <c r="R40" s="79">
        <f t="shared" ref="R40:S40" si="77">IF(ISNUMBER(X348),X348,"-")</f>
        <v>-0.14236798155843999</v>
      </c>
      <c r="S40" s="80">
        <f t="shared" si="77"/>
        <v>-0.33517404429723485</v>
      </c>
      <c r="T40" s="79">
        <f t="shared" si="6"/>
        <v>0.13612637270969685</v>
      </c>
      <c r="U40" s="80">
        <f t="shared" si="7"/>
        <v>-2.7672994825616573</v>
      </c>
      <c r="V40" s="79">
        <f t="shared" si="8"/>
        <v>9.6669460191709078E-2</v>
      </c>
      <c r="W40" s="80">
        <f t="shared" si="9"/>
        <v>-1.5666011692772386</v>
      </c>
      <c r="X40" s="79">
        <f t="shared" si="10"/>
        <v>1.3832371099739582</v>
      </c>
      <c r="Y40" s="80">
        <f t="shared" si="11"/>
        <v>-0.47684638086450737</v>
      </c>
      <c r="Z40" s="79">
        <f t="shared" ref="Z40:AA40" si="78">IF(ISNUMBER(AJ348),AJ348,"-")</f>
        <v>-0.36807011784658883</v>
      </c>
      <c r="AA40" s="80">
        <f t="shared" si="78"/>
        <v>-1.1637271474930535</v>
      </c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O40" s="75">
        <v>3.5</v>
      </c>
      <c r="AP40" s="79">
        <f t="shared" ref="AP40:AQ40" si="79">IF(ISNUMBER(AQ348),AQ348,"-")</f>
        <v>0</v>
      </c>
      <c r="AQ40" s="80">
        <f t="shared" si="79"/>
        <v>0</v>
      </c>
      <c r="AR40" s="79">
        <f t="shared" si="14"/>
        <v>14.013602101271545</v>
      </c>
      <c r="AS40" s="80">
        <f t="shared" si="15"/>
        <v>3.9622238925571764</v>
      </c>
      <c r="AT40" s="79">
        <f t="shared" si="16"/>
        <v>-0.53826112502838441</v>
      </c>
      <c r="AU40" s="80">
        <f t="shared" si="17"/>
        <v>4.1656885135344055</v>
      </c>
      <c r="AV40" s="79">
        <f t="shared" si="18"/>
        <v>-10.642287067841607</v>
      </c>
      <c r="AW40" s="80">
        <f t="shared" si="19"/>
        <v>7.5310215819797577</v>
      </c>
      <c r="AX40" s="79">
        <f t="shared" si="20"/>
        <v>-10.347432334606765</v>
      </c>
      <c r="AY40" s="80">
        <f t="shared" si="21"/>
        <v>4.0825785550941873</v>
      </c>
      <c r="AZ40" s="79">
        <f t="shared" si="22"/>
        <v>0.6603162321551963</v>
      </c>
      <c r="BA40" s="80">
        <f t="shared" si="23"/>
        <v>3.196542802489148</v>
      </c>
      <c r="BB40" s="79">
        <f t="shared" si="24"/>
        <v>-2.4718861416758955</v>
      </c>
      <c r="BC40" s="80">
        <f t="shared" si="25"/>
        <v>-4.5881149050228487</v>
      </c>
      <c r="BD40" s="79">
        <f t="shared" si="26"/>
        <v>-1.8807572036661213</v>
      </c>
      <c r="BE40" s="80">
        <f t="shared" si="27"/>
        <v>17.350210480603891</v>
      </c>
      <c r="BF40" s="79">
        <f t="shared" si="28"/>
        <v>2.3979759107411383</v>
      </c>
      <c r="BG40" s="80">
        <f t="shared" si="29"/>
        <v>9.0888582830200448</v>
      </c>
      <c r="BH40" s="79">
        <f t="shared" si="30"/>
        <v>4.113511661728694</v>
      </c>
      <c r="BI40" s="80">
        <f t="shared" si="31"/>
        <v>6.6224342095642896</v>
      </c>
      <c r="BJ40" s="73"/>
      <c r="BK40" s="73"/>
      <c r="BL40" s="73"/>
      <c r="BM40" s="73"/>
      <c r="BN40" s="73"/>
      <c r="BO40" s="73"/>
      <c r="BP40" s="73"/>
      <c r="BQ40" s="73"/>
      <c r="BR40" s="73"/>
      <c r="BS40" s="73"/>
    </row>
    <row r="41" spans="7:71" x14ac:dyDescent="0.25">
      <c r="G41" s="75">
        <v>4</v>
      </c>
      <c r="H41" s="79">
        <f t="shared" ref="H41:I41" si="80">IF(ISNUMBER(I349),I349,"-")</f>
        <v>0</v>
      </c>
      <c r="I41" s="80">
        <f t="shared" si="80"/>
        <v>0</v>
      </c>
      <c r="J41" s="79">
        <f t="shared" ref="J41:K41" si="81">IF(ISNUMBER(L349),L349,"-")</f>
        <v>-0.22621977443074037</v>
      </c>
      <c r="K41" s="80">
        <f t="shared" si="81"/>
        <v>0.41033327089609029</v>
      </c>
      <c r="L41" s="79">
        <f t="shared" ref="L41:M41" si="82">IF(ISNUMBER(O349),O349,"-")</f>
        <v>1.7922905852522319E-2</v>
      </c>
      <c r="M41" s="80">
        <f t="shared" si="82"/>
        <v>0.56779254143086644</v>
      </c>
      <c r="N41" s="79">
        <f t="shared" ref="N41:O41" si="83">IF(ISNUMBER(R349),R349,"-")</f>
        <v>1.5255370266286832</v>
      </c>
      <c r="O41" s="80">
        <f t="shared" si="83"/>
        <v>0.378596838069994</v>
      </c>
      <c r="P41" s="79">
        <f t="shared" ref="P41:Q41" si="84">IF(ISNUMBER(U349),U349,"-")</f>
        <v>-3.7096780798993478E-2</v>
      </c>
      <c r="Q41" s="80">
        <f t="shared" si="84"/>
        <v>-7.8554491833123574E-2</v>
      </c>
      <c r="R41" s="79">
        <f t="shared" ref="R41:S41" si="85">IF(ISNUMBER(X349),X349,"-")</f>
        <v>7.7932891788467629E-2</v>
      </c>
      <c r="S41" s="80">
        <f t="shared" si="85"/>
        <v>0.56483053108312808</v>
      </c>
      <c r="T41" s="79">
        <f t="shared" si="6"/>
        <v>7.7657928732836723E-2</v>
      </c>
      <c r="U41" s="80">
        <f t="shared" si="7"/>
        <v>-7.3518797188658169E-2</v>
      </c>
      <c r="V41" s="79">
        <f t="shared" si="8"/>
        <v>0.56474484456507668</v>
      </c>
      <c r="W41" s="80">
        <f t="shared" si="9"/>
        <v>-0.26325551634129196</v>
      </c>
      <c r="X41" s="79">
        <f t="shared" si="10"/>
        <v>-0.10275625868811744</v>
      </c>
      <c r="Y41" s="80">
        <f t="shared" si="11"/>
        <v>0.33094026573316815</v>
      </c>
      <c r="Z41" s="79">
        <f t="shared" ref="Z41:AA41" si="86">IF(ISNUMBER(AJ349),AJ349,"-")</f>
        <v>0.35340804533383618</v>
      </c>
      <c r="AA41" s="80">
        <f t="shared" si="86"/>
        <v>1.0633318892143782</v>
      </c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O41" s="75">
        <v>4</v>
      </c>
      <c r="AP41" s="79">
        <f t="shared" ref="AP41:AQ41" si="87">IF(ISNUMBER(AQ349),AQ349,"-")</f>
        <v>0</v>
      </c>
      <c r="AQ41" s="80">
        <f t="shared" si="87"/>
        <v>0</v>
      </c>
      <c r="AR41" s="79">
        <f t="shared" si="14"/>
        <v>13.900492214056044</v>
      </c>
      <c r="AS41" s="80">
        <f t="shared" si="15"/>
        <v>4.1673905280051713</v>
      </c>
      <c r="AT41" s="79">
        <f t="shared" si="16"/>
        <v>-0.52929967210229734</v>
      </c>
      <c r="AU41" s="80">
        <f t="shared" si="17"/>
        <v>4.4495847842499643</v>
      </c>
      <c r="AV41" s="79">
        <f t="shared" si="18"/>
        <v>-9.8795185545272943</v>
      </c>
      <c r="AW41" s="80">
        <f t="shared" si="19"/>
        <v>7.7203200010148976</v>
      </c>
      <c r="AX41" s="79">
        <f t="shared" si="20"/>
        <v>-10.365980725006352</v>
      </c>
      <c r="AY41" s="80">
        <f t="shared" si="21"/>
        <v>4.0433013091776502</v>
      </c>
      <c r="AZ41" s="79">
        <f t="shared" si="22"/>
        <v>0.69928267804925781</v>
      </c>
      <c r="BA41" s="80">
        <f t="shared" si="23"/>
        <v>3.4789580680308063</v>
      </c>
      <c r="BB41" s="79">
        <f t="shared" si="24"/>
        <v>-2.4330571773095926</v>
      </c>
      <c r="BC41" s="80">
        <f t="shared" si="25"/>
        <v>-4.6248743036171618</v>
      </c>
      <c r="BD41" s="79">
        <f t="shared" si="26"/>
        <v>-1.5983847813836292</v>
      </c>
      <c r="BE41" s="80">
        <f t="shared" si="27"/>
        <v>17.218582722433439</v>
      </c>
      <c r="BF41" s="79">
        <f t="shared" si="28"/>
        <v>2.3465977813970085</v>
      </c>
      <c r="BG41" s="80">
        <f t="shared" si="29"/>
        <v>9.2543284158866754</v>
      </c>
      <c r="BH41" s="79">
        <f t="shared" si="30"/>
        <v>4.2902156843955481</v>
      </c>
      <c r="BI41" s="80">
        <f t="shared" si="31"/>
        <v>7.1541001541716014</v>
      </c>
      <c r="BJ41" s="73"/>
      <c r="BK41" s="73"/>
      <c r="BL41" s="73"/>
      <c r="BM41" s="73"/>
      <c r="BN41" s="73"/>
      <c r="BO41" s="73"/>
      <c r="BP41" s="73"/>
      <c r="BQ41" s="73"/>
      <c r="BR41" s="73"/>
      <c r="BS41" s="73"/>
    </row>
    <row r="42" spans="7:71" x14ac:dyDescent="0.25">
      <c r="G42" s="75">
        <v>4.5</v>
      </c>
      <c r="H42" s="79">
        <f t="shared" ref="H42:I42" si="88">IF(ISNUMBER(I350),I350,"-")</f>
        <v>0</v>
      </c>
      <c r="I42" s="80">
        <f t="shared" si="88"/>
        <v>0</v>
      </c>
      <c r="J42" s="79">
        <f t="shared" ref="J42:K42" si="89">IF(ISNUMBER(L350),L350,"-")</f>
        <v>-0.52084271651138891</v>
      </c>
      <c r="K42" s="80">
        <f t="shared" si="89"/>
        <v>-0.42097327515550953</v>
      </c>
      <c r="L42" s="79">
        <f t="shared" ref="L42:M42" si="90">IF(ISNUMBER(O350),O350,"-")</f>
        <v>-0.90166303062177811</v>
      </c>
      <c r="M42" s="80">
        <f t="shared" si="90"/>
        <v>-0.51647403742605169</v>
      </c>
      <c r="N42" s="79">
        <f t="shared" ref="N42:O42" si="91">IF(ISNUMBER(R350),R350,"-")</f>
        <v>-0.86067131328988289</v>
      </c>
      <c r="O42" s="80">
        <f t="shared" si="91"/>
        <v>-2.0143087088859701E-2</v>
      </c>
      <c r="P42" s="79">
        <f t="shared" ref="P42:Q42" si="92">IF(ISNUMBER(U350),U350,"-")</f>
        <v>-0.41298592510366916</v>
      </c>
      <c r="Q42" s="80">
        <f t="shared" si="92"/>
        <v>-0.92852653559585008</v>
      </c>
      <c r="R42" s="79">
        <f t="shared" ref="R42:S42" si="93">IF(ISNUMBER(X350),X350,"-")</f>
        <v>-0.62236784127270006</v>
      </c>
      <c r="S42" s="80">
        <f t="shared" si="93"/>
        <v>-5.7629810950554194E-2</v>
      </c>
      <c r="T42" s="79">
        <f t="shared" si="6"/>
        <v>-0.40023907649397472</v>
      </c>
      <c r="U42" s="80">
        <f t="shared" si="7"/>
        <v>-0.42724937286624298</v>
      </c>
      <c r="V42" s="79">
        <f t="shared" si="8"/>
        <v>-1.891490472305918</v>
      </c>
      <c r="W42" s="80">
        <f t="shared" si="9"/>
        <v>0.38507613139768848</v>
      </c>
      <c r="X42" s="79">
        <f t="shared" si="10"/>
        <v>-0.7964056810453144</v>
      </c>
      <c r="Y42" s="80">
        <f t="shared" si="11"/>
        <v>-0.33881743988755275</v>
      </c>
      <c r="Z42" s="79">
        <f t="shared" ref="Z42:AA42" si="94">IF(ISNUMBER(AJ350),AJ350,"-")</f>
        <v>-0.45963057360200565</v>
      </c>
      <c r="AA42" s="80">
        <f t="shared" si="94"/>
        <v>-4.5878109310294679E-2</v>
      </c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O42" s="75">
        <v>4.5</v>
      </c>
      <c r="AP42" s="79">
        <f t="shared" ref="AP42:AQ42" si="95">IF(ISNUMBER(AQ350),AQ350,"-")</f>
        <v>0</v>
      </c>
      <c r="AQ42" s="80">
        <f t="shared" si="95"/>
        <v>0</v>
      </c>
      <c r="AR42" s="79">
        <f t="shared" si="14"/>
        <v>13.640070855800332</v>
      </c>
      <c r="AS42" s="80">
        <f t="shared" si="15"/>
        <v>3.9569038904273839</v>
      </c>
      <c r="AT42" s="79">
        <f t="shared" si="16"/>
        <v>-0.98013118741312155</v>
      </c>
      <c r="AU42" s="80">
        <f t="shared" si="17"/>
        <v>4.1913477655368752</v>
      </c>
      <c r="AV42" s="79">
        <f t="shared" si="18"/>
        <v>-10.309854211172251</v>
      </c>
      <c r="AW42" s="80">
        <f t="shared" si="19"/>
        <v>7.710248457470243</v>
      </c>
      <c r="AX42" s="79">
        <f t="shared" si="20"/>
        <v>-10.572473687558158</v>
      </c>
      <c r="AY42" s="80">
        <f t="shared" si="21"/>
        <v>3.5790380413798175</v>
      </c>
      <c r="AZ42" s="79">
        <f t="shared" si="22"/>
        <v>0.38809875741299038</v>
      </c>
      <c r="BA42" s="80">
        <f t="shared" si="23"/>
        <v>3.4501431625556052</v>
      </c>
      <c r="BB42" s="79">
        <f t="shared" si="24"/>
        <v>-2.6331767155566013</v>
      </c>
      <c r="BC42" s="80">
        <f t="shared" si="25"/>
        <v>-4.8384989900503115</v>
      </c>
      <c r="BD42" s="79">
        <f t="shared" si="26"/>
        <v>-2.5441300175365313</v>
      </c>
      <c r="BE42" s="80">
        <f t="shared" si="27"/>
        <v>17.411120788132166</v>
      </c>
      <c r="BF42" s="79">
        <f t="shared" si="28"/>
        <v>1.9483949408743229</v>
      </c>
      <c r="BG42" s="80">
        <f t="shared" si="29"/>
        <v>9.0849196959429719</v>
      </c>
      <c r="BH42" s="79">
        <f t="shared" si="30"/>
        <v>4.0604003975945488</v>
      </c>
      <c r="BI42" s="80">
        <f t="shared" si="31"/>
        <v>7.1311610995162482</v>
      </c>
      <c r="BJ42" s="73"/>
      <c r="BK42" s="73"/>
      <c r="BL42" s="73"/>
      <c r="BM42" s="73"/>
      <c r="BN42" s="73"/>
      <c r="BO42" s="73"/>
      <c r="BP42" s="73"/>
      <c r="BQ42" s="73"/>
      <c r="BR42" s="73"/>
      <c r="BS42" s="73"/>
    </row>
    <row r="43" spans="7:71" x14ac:dyDescent="0.25">
      <c r="G43" s="75">
        <v>5</v>
      </c>
      <c r="H43" s="79">
        <f t="shared" ref="H43:I43" si="96">IF(ISNUMBER(I351),I351,"-")</f>
        <v>0</v>
      </c>
      <c r="I43" s="80">
        <f t="shared" si="96"/>
        <v>0</v>
      </c>
      <c r="J43" s="79">
        <f t="shared" ref="J43:K43" si="97">IF(ISNUMBER(L351),L351,"-")</f>
        <v>1.3879354176435204</v>
      </c>
      <c r="K43" s="80">
        <f t="shared" si="97"/>
        <v>-0.29208414626432511</v>
      </c>
      <c r="L43" s="79">
        <f t="shared" ref="L43:M43" si="98">IF(ISNUMBER(O351),O351,"-")</f>
        <v>1.6739965767807732</v>
      </c>
      <c r="M43" s="80">
        <f t="shared" si="98"/>
        <v>-0.74029462825458925</v>
      </c>
      <c r="N43" s="79">
        <f t="shared" ref="N43:O43" si="99">IF(ISNUMBER(R351),R351,"-")</f>
        <v>1.5204277458502879</v>
      </c>
      <c r="O43" s="80">
        <f t="shared" si="99"/>
        <v>0.68782663068547123</v>
      </c>
      <c r="P43" s="79">
        <f t="shared" ref="P43:Q43" si="100">IF(ISNUMBER(U351),U351,"-")</f>
        <v>2.2816702087079133</v>
      </c>
      <c r="Q43" s="80">
        <f t="shared" si="100"/>
        <v>-0.82482255035469798</v>
      </c>
      <c r="R43" s="79">
        <f t="shared" ref="R43:S43" si="101">IF(ISNUMBER(X351),X351,"-")</f>
        <v>1.416470651606522</v>
      </c>
      <c r="S43" s="80">
        <f t="shared" si="101"/>
        <v>0.17240580090282265</v>
      </c>
      <c r="T43" s="79">
        <f t="shared" si="6"/>
        <v>2.0742270653659691</v>
      </c>
      <c r="U43" s="80">
        <f t="shared" si="7"/>
        <v>-1.4907529832667219</v>
      </c>
      <c r="V43" s="79">
        <f t="shared" si="8"/>
        <v>1.4411130209056964</v>
      </c>
      <c r="W43" s="80">
        <f t="shared" si="9"/>
        <v>-1.4303904582212388</v>
      </c>
      <c r="X43" s="79">
        <f t="shared" si="10"/>
        <v>1.8878649888728436</v>
      </c>
      <c r="Y43" s="80">
        <f t="shared" si="11"/>
        <v>-4.3306545663763352E-2</v>
      </c>
      <c r="Z43" s="79">
        <f t="shared" ref="Z43:AA43" si="102">IF(ISNUMBER(AJ351),AJ351,"-")</f>
        <v>1.2503606537006551</v>
      </c>
      <c r="AA43" s="80">
        <f t="shared" si="102"/>
        <v>0.22218918188901071</v>
      </c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O43" s="75">
        <v>5</v>
      </c>
      <c r="AP43" s="79">
        <f t="shared" ref="AP43:AQ43" si="103">IF(ISNUMBER(AQ351),AQ351,"-")</f>
        <v>0</v>
      </c>
      <c r="AQ43" s="80">
        <f t="shared" si="103"/>
        <v>0</v>
      </c>
      <c r="AR43" s="79">
        <f t="shared" si="14"/>
        <v>14.334038564622233</v>
      </c>
      <c r="AS43" s="80">
        <f t="shared" si="15"/>
        <v>3.8108618172950628</v>
      </c>
      <c r="AT43" s="79">
        <f t="shared" si="16"/>
        <v>-0.14313289902270299</v>
      </c>
      <c r="AU43" s="80">
        <f t="shared" si="17"/>
        <v>3.8212004514095952</v>
      </c>
      <c r="AV43" s="79">
        <f t="shared" si="18"/>
        <v>-9.5496403382470589</v>
      </c>
      <c r="AW43" s="80">
        <f t="shared" si="19"/>
        <v>8.054161772812904</v>
      </c>
      <c r="AX43" s="79">
        <f t="shared" si="20"/>
        <v>-9.431638583204176</v>
      </c>
      <c r="AY43" s="80">
        <f t="shared" si="21"/>
        <v>3.1666267662023984</v>
      </c>
      <c r="AZ43" s="79">
        <f t="shared" si="22"/>
        <v>1.096334083216334</v>
      </c>
      <c r="BA43" s="80">
        <f t="shared" si="23"/>
        <v>3.5363460630069312</v>
      </c>
      <c r="BB43" s="79">
        <f t="shared" si="24"/>
        <v>-1.5960631828735359</v>
      </c>
      <c r="BC43" s="80">
        <f t="shared" si="25"/>
        <v>-5.5838754816836627</v>
      </c>
      <c r="BD43" s="79">
        <f t="shared" si="26"/>
        <v>-1.8235735070836654</v>
      </c>
      <c r="BE43" s="80">
        <f t="shared" si="27"/>
        <v>16.695925559021362</v>
      </c>
      <c r="BF43" s="79">
        <f t="shared" si="28"/>
        <v>2.8923274353109036</v>
      </c>
      <c r="BG43" s="80">
        <f t="shared" si="29"/>
        <v>9.0632664231109175</v>
      </c>
      <c r="BH43" s="79">
        <f t="shared" si="30"/>
        <v>4.6855807244448897</v>
      </c>
      <c r="BI43" s="80">
        <f t="shared" si="31"/>
        <v>7.2422556904607518</v>
      </c>
      <c r="BJ43" s="73"/>
      <c r="BK43" s="73"/>
      <c r="BL43" s="73"/>
      <c r="BM43" s="73"/>
      <c r="BN43" s="73"/>
      <c r="BO43" s="73"/>
      <c r="BP43" s="73"/>
      <c r="BQ43" s="73"/>
      <c r="BR43" s="73"/>
      <c r="BS43" s="73"/>
    </row>
    <row r="44" spans="7:71" x14ac:dyDescent="0.25">
      <c r="G44" s="75">
        <v>5.5</v>
      </c>
      <c r="H44" s="79">
        <f t="shared" ref="H44:I44" si="104">IF(ISNUMBER(I352),I352,"-")</f>
        <v>0</v>
      </c>
      <c r="I44" s="80">
        <f t="shared" si="104"/>
        <v>0</v>
      </c>
      <c r="J44" s="79">
        <f t="shared" ref="J44:K44" si="105">IF(ISNUMBER(L352),L352,"-")</f>
        <v>-0.46040026069255369</v>
      </c>
      <c r="K44" s="80">
        <f t="shared" si="105"/>
        <v>0.82357682886882433</v>
      </c>
      <c r="L44" s="79">
        <f t="shared" ref="L44:M44" si="106">IF(ISNUMBER(O352),O352,"-")</f>
        <v>-5.8586770504959418E-2</v>
      </c>
      <c r="M44" s="80">
        <f t="shared" si="106"/>
        <v>2.6222343210115184E-2</v>
      </c>
      <c r="N44" s="79">
        <f t="shared" ref="N44:O44" si="107">IF(ISNUMBER(R352),R352,"-")</f>
        <v>-0.78608865169207753</v>
      </c>
      <c r="O44" s="80">
        <f t="shared" si="107"/>
        <v>-1.3643673837968606E-2</v>
      </c>
      <c r="P44" s="79">
        <f t="shared" ref="P44:Q44" si="108">IF(ISNUMBER(U352),U352,"-")</f>
        <v>-1.0462745198526129</v>
      </c>
      <c r="Q44" s="80">
        <f t="shared" si="108"/>
        <v>0.85075067881207023</v>
      </c>
      <c r="R44" s="79">
        <f t="shared" ref="R44:S44" si="109">IF(ISNUMBER(X352),X352,"-")</f>
        <v>-1.4376448520687504</v>
      </c>
      <c r="S44" s="80">
        <f t="shared" si="109"/>
        <v>1.1417401327094892</v>
      </c>
      <c r="T44" s="79">
        <f t="shared" si="6"/>
        <v>-0.11897741024611364</v>
      </c>
      <c r="U44" s="80">
        <f t="shared" si="7"/>
        <v>0.77148795703907869</v>
      </c>
      <c r="V44" s="79">
        <f t="shared" si="8"/>
        <v>-1.3528364973558489</v>
      </c>
      <c r="W44" s="80">
        <f t="shared" si="9"/>
        <v>1.3846417688449302</v>
      </c>
      <c r="X44" s="79">
        <f t="shared" si="10"/>
        <v>-0.33685985181788602</v>
      </c>
      <c r="Y44" s="80">
        <f t="shared" si="11"/>
        <v>0.91300803421730148</v>
      </c>
      <c r="Z44" s="79">
        <f t="shared" ref="Z44:AA44" si="110">IF(ISNUMBER(AJ352),AJ352,"-")</f>
        <v>0.18511438951091108</v>
      </c>
      <c r="AA44" s="80">
        <f t="shared" si="110"/>
        <v>1.2810219981198374</v>
      </c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O44" s="75">
        <v>5.5</v>
      </c>
      <c r="AP44" s="79">
        <f t="shared" ref="AP44:AQ44" si="111">IF(ISNUMBER(AQ352),AQ352,"-")</f>
        <v>0</v>
      </c>
      <c r="AQ44" s="80">
        <f t="shared" si="111"/>
        <v>0</v>
      </c>
      <c r="AR44" s="79">
        <f t="shared" si="14"/>
        <v>14.103838434275872</v>
      </c>
      <c r="AS44" s="80">
        <f t="shared" si="15"/>
        <v>4.2226502317296308</v>
      </c>
      <c r="AT44" s="79">
        <f t="shared" si="16"/>
        <v>-0.17242628427516138</v>
      </c>
      <c r="AU44" s="80">
        <f t="shared" si="17"/>
        <v>3.8343116230146279</v>
      </c>
      <c r="AV44" s="79">
        <f t="shared" si="18"/>
        <v>-9.9426846640931217</v>
      </c>
      <c r="AW44" s="80">
        <f t="shared" si="19"/>
        <v>8.0473399358941151</v>
      </c>
      <c r="AX44" s="79">
        <f t="shared" si="20"/>
        <v>-9.9547758431305056</v>
      </c>
      <c r="AY44" s="80">
        <f t="shared" si="21"/>
        <v>3.5920021056085716</v>
      </c>
      <c r="AZ44" s="79">
        <f t="shared" si="22"/>
        <v>0.3775116571819126</v>
      </c>
      <c r="BA44" s="80">
        <f t="shared" si="23"/>
        <v>4.1072161293616318</v>
      </c>
      <c r="BB44" s="79">
        <f t="shared" si="24"/>
        <v>-1.6555518879965803</v>
      </c>
      <c r="BC44" s="80">
        <f t="shared" si="25"/>
        <v>-5.1981315031639497</v>
      </c>
      <c r="BD44" s="79">
        <f t="shared" si="26"/>
        <v>-2.4999917557615845</v>
      </c>
      <c r="BE44" s="80">
        <f t="shared" si="27"/>
        <v>17.388246443443904</v>
      </c>
      <c r="BF44" s="79">
        <f t="shared" si="28"/>
        <v>2.7238975094019224</v>
      </c>
      <c r="BG44" s="80">
        <f t="shared" si="29"/>
        <v>9.519770440219645</v>
      </c>
      <c r="BH44" s="79">
        <f t="shared" si="30"/>
        <v>4.7781379192003897</v>
      </c>
      <c r="BI44" s="80">
        <f t="shared" si="31"/>
        <v>7.8827666895208495</v>
      </c>
      <c r="BJ44" s="73"/>
      <c r="BK44" s="73"/>
      <c r="BL44" s="73"/>
      <c r="BM44" s="73"/>
      <c r="BN44" s="73"/>
      <c r="BO44" s="73"/>
      <c r="BP44" s="73"/>
      <c r="BQ44" s="73"/>
      <c r="BR44" s="73"/>
      <c r="BS44" s="73"/>
    </row>
    <row r="45" spans="7:71" x14ac:dyDescent="0.25">
      <c r="G45" s="75">
        <v>6</v>
      </c>
      <c r="H45" s="79">
        <f t="shared" ref="H45:I45" si="112">IF(ISNUMBER(I353),I353,"-")</f>
        <v>0</v>
      </c>
      <c r="I45" s="80">
        <f t="shared" si="112"/>
        <v>0</v>
      </c>
      <c r="J45" s="79">
        <f t="shared" ref="J45:K45" si="113">IF(ISNUMBER(L353),L353,"-")</f>
        <v>-0.23557547615570229</v>
      </c>
      <c r="K45" s="80">
        <f t="shared" si="113"/>
        <v>-7.1544421127481606E-2</v>
      </c>
      <c r="L45" s="79">
        <f t="shared" ref="L45:M45" si="114">IF(ISNUMBER(O353),O353,"-")</f>
        <v>-1.3906703346234703</v>
      </c>
      <c r="M45" s="80">
        <f t="shared" si="114"/>
        <v>1.8697227184826914E-2</v>
      </c>
      <c r="N45" s="79">
        <f t="shared" ref="N45:O45" si="115">IF(ISNUMBER(R353),R353,"-")</f>
        <v>-1.0976659742817461</v>
      </c>
      <c r="O45" s="80">
        <f t="shared" si="115"/>
        <v>-9.088188346636894E-2</v>
      </c>
      <c r="P45" s="79">
        <f t="shared" ref="P45:Q45" si="116">IF(ISNUMBER(U353),U353,"-")</f>
        <v>-1.0302362961227027</v>
      </c>
      <c r="Q45" s="80">
        <f t="shared" si="116"/>
        <v>0.44887067582847617</v>
      </c>
      <c r="R45" s="79">
        <f t="shared" ref="R45:S45" si="117">IF(ISNUMBER(X353),X353,"-")</f>
        <v>-1.2030279976747043</v>
      </c>
      <c r="S45" s="80">
        <f t="shared" si="117"/>
        <v>0.19927830177170947</v>
      </c>
      <c r="T45" s="79">
        <f t="shared" si="6"/>
        <v>0.37614023798538998</v>
      </c>
      <c r="U45" s="80">
        <f t="shared" si="7"/>
        <v>0.24855955336371682</v>
      </c>
      <c r="V45" s="79">
        <f t="shared" si="8"/>
        <v>-0.45184469761066115</v>
      </c>
      <c r="W45" s="80">
        <f t="shared" si="9"/>
        <v>-0.79493243365368826</v>
      </c>
      <c r="X45" s="79">
        <f t="shared" si="10"/>
        <v>-1.2373533650239956</v>
      </c>
      <c r="Y45" s="80">
        <f t="shared" si="11"/>
        <v>-0.22535295070424688</v>
      </c>
      <c r="Z45" s="79">
        <f t="shared" ref="Z45:AA45" si="118">IF(ISNUMBER(AJ353),AJ353,"-")</f>
        <v>0.22534693841728881</v>
      </c>
      <c r="AA45" s="80">
        <f t="shared" si="118"/>
        <v>-1.1849446747886576</v>
      </c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O45" s="75">
        <v>6</v>
      </c>
      <c r="AP45" s="79">
        <f t="shared" ref="AP45:AQ45" si="119">IF(ISNUMBER(AQ353),AQ353,"-")</f>
        <v>0</v>
      </c>
      <c r="AQ45" s="80">
        <f t="shared" si="119"/>
        <v>0</v>
      </c>
      <c r="AR45" s="79">
        <f t="shared" si="14"/>
        <v>13.986050696198049</v>
      </c>
      <c r="AS45" s="80">
        <f t="shared" si="15"/>
        <v>4.1868780211659669</v>
      </c>
      <c r="AT45" s="79">
        <f t="shared" si="16"/>
        <v>-0.86776145158694362</v>
      </c>
      <c r="AU45" s="80">
        <f t="shared" si="17"/>
        <v>3.8436602366070929</v>
      </c>
      <c r="AV45" s="79">
        <f t="shared" si="18"/>
        <v>-10.491517651233949</v>
      </c>
      <c r="AW45" s="80">
        <f t="shared" si="19"/>
        <v>8.0018989941609107</v>
      </c>
      <c r="AX45" s="79">
        <f t="shared" si="20"/>
        <v>-10.469893991191839</v>
      </c>
      <c r="AY45" s="80">
        <f t="shared" si="21"/>
        <v>3.8164374435227728</v>
      </c>
      <c r="AZ45" s="79">
        <f t="shared" si="22"/>
        <v>-0.22400234165547772</v>
      </c>
      <c r="BA45" s="80">
        <f t="shared" si="23"/>
        <v>4.2068552802475097</v>
      </c>
      <c r="BB45" s="79">
        <f t="shared" si="24"/>
        <v>-1.467481769003939</v>
      </c>
      <c r="BC45" s="80">
        <f t="shared" si="25"/>
        <v>-5.0738517264821894</v>
      </c>
      <c r="BD45" s="79">
        <f t="shared" si="26"/>
        <v>-2.7259141045668684</v>
      </c>
      <c r="BE45" s="80">
        <f t="shared" si="27"/>
        <v>16.990780226617062</v>
      </c>
      <c r="BF45" s="79">
        <f t="shared" si="28"/>
        <v>2.1052208268898767</v>
      </c>
      <c r="BG45" s="80">
        <f t="shared" si="29"/>
        <v>9.4070939648674994</v>
      </c>
      <c r="BH45" s="79">
        <f t="shared" si="30"/>
        <v>4.8908113884090199</v>
      </c>
      <c r="BI45" s="80">
        <f t="shared" si="31"/>
        <v>7.290294352126466</v>
      </c>
      <c r="BJ45" s="73"/>
      <c r="BK45" s="73"/>
      <c r="BL45" s="73"/>
      <c r="BM45" s="73"/>
      <c r="BN45" s="73"/>
      <c r="BO45" s="73"/>
      <c r="BP45" s="73"/>
      <c r="BQ45" s="73"/>
      <c r="BR45" s="73"/>
      <c r="BS45" s="73"/>
    </row>
    <row r="46" spans="7:71" x14ac:dyDescent="0.25">
      <c r="G46" s="75">
        <v>6.5</v>
      </c>
      <c r="H46" s="79">
        <f t="shared" ref="H46:I46" si="120">IF(ISNUMBER(I354),I354,"-")</f>
        <v>0</v>
      </c>
      <c r="I46" s="80">
        <f t="shared" si="120"/>
        <v>0</v>
      </c>
      <c r="J46" s="79">
        <f t="shared" ref="J46:K46" si="121">IF(ISNUMBER(L354),L354,"-")</f>
        <v>-1.0480084095171476</v>
      </c>
      <c r="K46" s="80">
        <f t="shared" si="121"/>
        <v>-0.38997972812127646</v>
      </c>
      <c r="L46" s="79">
        <f t="shared" ref="L46:M46" si="122">IF(ISNUMBER(O354),O354,"-")</f>
        <v>-0.35160757442594814</v>
      </c>
      <c r="M46" s="80">
        <f t="shared" si="122"/>
        <v>-1.300154733866389</v>
      </c>
      <c r="N46" s="79">
        <f t="shared" ref="N46:O46" si="123">IF(ISNUMBER(R354),R354,"-")</f>
        <v>0.24409282805157151</v>
      </c>
      <c r="O46" s="80">
        <f t="shared" si="123"/>
        <v>-0.13758983121249191</v>
      </c>
      <c r="P46" s="79">
        <f t="shared" ref="P46:Q46" si="124">IF(ISNUMBER(U354),U354,"-")</f>
        <v>0.77474887141268667</v>
      </c>
      <c r="Q46" s="80">
        <f t="shared" si="124"/>
        <v>-0.77490376568948083</v>
      </c>
      <c r="R46" s="79">
        <f t="shared" ref="R46:S46" si="125">IF(ISNUMBER(X354),X354,"-")</f>
        <v>0.78652910612507654</v>
      </c>
      <c r="S46" s="80">
        <f t="shared" si="125"/>
        <v>-0.34959516277890046</v>
      </c>
      <c r="T46" s="79">
        <f t="shared" si="6"/>
        <v>1.1161509109722729</v>
      </c>
      <c r="U46" s="80">
        <f t="shared" si="7"/>
        <v>-0.77526873180971245</v>
      </c>
      <c r="V46" s="79">
        <f t="shared" si="8"/>
        <v>2.676324532038965E-2</v>
      </c>
      <c r="W46" s="80">
        <f t="shared" si="9"/>
        <v>-0.6391169367117544</v>
      </c>
      <c r="X46" s="79">
        <f t="shared" si="10"/>
        <v>-0.69492708099866451</v>
      </c>
      <c r="Y46" s="80">
        <f t="shared" si="11"/>
        <v>0.61126798470677901</v>
      </c>
      <c r="Z46" s="79">
        <f t="shared" ref="Z46:AA46" si="126">IF(ISNUMBER(AJ354),AJ354,"-")</f>
        <v>0.69032524244359195</v>
      </c>
      <c r="AA46" s="80">
        <f t="shared" si="126"/>
        <v>-0.88163931693133524</v>
      </c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O46" s="75">
        <v>6.5</v>
      </c>
      <c r="AP46" s="79">
        <f t="shared" ref="AP46:AQ46" si="127">IF(ISNUMBER(AQ354),AQ354,"-")</f>
        <v>0</v>
      </c>
      <c r="AQ46" s="80">
        <f t="shared" si="127"/>
        <v>0</v>
      </c>
      <c r="AR46" s="79">
        <f t="shared" si="14"/>
        <v>13.462046491439537</v>
      </c>
      <c r="AS46" s="80">
        <f t="shared" si="15"/>
        <v>3.9918881571052225</v>
      </c>
      <c r="AT46" s="79">
        <f t="shared" si="16"/>
        <v>-1.0435652387998289</v>
      </c>
      <c r="AU46" s="80">
        <f t="shared" si="17"/>
        <v>3.1935828696739463</v>
      </c>
      <c r="AV46" s="79">
        <f t="shared" si="18"/>
        <v>-10.369471237208131</v>
      </c>
      <c r="AW46" s="80">
        <f t="shared" si="19"/>
        <v>7.9331040785548339</v>
      </c>
      <c r="AX46" s="79">
        <f t="shared" si="20"/>
        <v>-10.082519555485419</v>
      </c>
      <c r="AY46" s="80">
        <f t="shared" si="21"/>
        <v>3.4289855606780293</v>
      </c>
      <c r="AZ46" s="79">
        <f t="shared" si="22"/>
        <v>0.16926221140715825</v>
      </c>
      <c r="BA46" s="80">
        <f t="shared" si="23"/>
        <v>4.0320576988581251</v>
      </c>
      <c r="BB46" s="79">
        <f t="shared" si="24"/>
        <v>-0.90940631351770662</v>
      </c>
      <c r="BC46" s="80">
        <f t="shared" si="25"/>
        <v>-5.4614860923870765</v>
      </c>
      <c r="BD46" s="79">
        <f t="shared" si="26"/>
        <v>-2.7125324819066918</v>
      </c>
      <c r="BE46" s="80">
        <f t="shared" si="27"/>
        <v>16.671221758261254</v>
      </c>
      <c r="BF46" s="79">
        <f t="shared" si="28"/>
        <v>1.7577572863906425</v>
      </c>
      <c r="BG46" s="80">
        <f t="shared" si="29"/>
        <v>9.7127279572209773</v>
      </c>
      <c r="BH46" s="79">
        <f t="shared" si="30"/>
        <v>5.2359740096308087</v>
      </c>
      <c r="BI46" s="80">
        <f t="shared" si="31"/>
        <v>6.8494746936607953</v>
      </c>
      <c r="BJ46" s="73"/>
      <c r="BK46" s="73"/>
      <c r="BL46" s="73"/>
      <c r="BM46" s="73"/>
      <c r="BN46" s="73"/>
      <c r="BO46" s="73"/>
      <c r="BP46" s="73"/>
      <c r="BQ46" s="73"/>
      <c r="BR46" s="73"/>
      <c r="BS46" s="73"/>
    </row>
    <row r="47" spans="7:71" x14ac:dyDescent="0.25">
      <c r="G47" s="75">
        <v>7</v>
      </c>
      <c r="H47" s="79">
        <f t="shared" ref="H47:I47" si="128">IF(ISNUMBER(I355),I355,"-")</f>
        <v>0</v>
      </c>
      <c r="I47" s="80">
        <f t="shared" si="128"/>
        <v>0</v>
      </c>
      <c r="J47" s="79">
        <f t="shared" ref="J47:K47" si="129">IF(ISNUMBER(L355),L355,"-")</f>
        <v>-0.57370392034035866</v>
      </c>
      <c r="K47" s="80">
        <f t="shared" si="129"/>
        <v>-1.2569356836442669E-3</v>
      </c>
      <c r="L47" s="79">
        <f t="shared" ref="L47:M47" si="130">IF(ISNUMBER(O355),O355,"-")</f>
        <v>-0.24478798944153013</v>
      </c>
      <c r="M47" s="80">
        <f t="shared" si="130"/>
        <v>0.66397480924112195</v>
      </c>
      <c r="N47" s="79">
        <f t="shared" ref="N47:O47" si="131">IF(ISNUMBER(R355),R355,"-")</f>
        <v>-0.72619233583921883</v>
      </c>
      <c r="O47" s="80">
        <f t="shared" si="131"/>
        <v>-0.11499768402410959</v>
      </c>
      <c r="P47" s="79">
        <f t="shared" ref="P47:Q47" si="132">IF(ISNUMBER(U355),U355,"-")</f>
        <v>-0.25379056732020722</v>
      </c>
      <c r="Q47" s="80">
        <f t="shared" si="132"/>
        <v>1.8831447084946566</v>
      </c>
      <c r="R47" s="79">
        <f t="shared" ref="R47:S47" si="133">IF(ISNUMBER(X355),X355,"-")</f>
        <v>-0.67904785837985937</v>
      </c>
      <c r="S47" s="80">
        <f t="shared" si="133"/>
        <v>-0.11045487505793661</v>
      </c>
      <c r="T47" s="79">
        <f t="shared" si="6"/>
        <v>0.83129017091987834</v>
      </c>
      <c r="U47" s="80">
        <f t="shared" si="7"/>
        <v>0.10437678406007334</v>
      </c>
      <c r="V47" s="79">
        <f t="shared" si="8"/>
        <v>-1.716313711223096</v>
      </c>
      <c r="W47" s="80">
        <f t="shared" si="9"/>
        <v>-0.33447368035350822</v>
      </c>
      <c r="X47" s="79">
        <f t="shared" si="10"/>
        <v>-0.38356405959812534</v>
      </c>
      <c r="Y47" s="80">
        <f t="shared" si="11"/>
        <v>-0.88518543258396865</v>
      </c>
      <c r="Z47" s="79">
        <f t="shared" ref="Z47:AA47" si="134">IF(ISNUMBER(AJ355),AJ355,"-")</f>
        <v>-1.4719757494145576</v>
      </c>
      <c r="AA47" s="80">
        <f t="shared" si="134"/>
        <v>1.0131093663625099</v>
      </c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O47" s="75">
        <v>7</v>
      </c>
      <c r="AP47" s="79">
        <f t="shared" ref="AP47:AQ47" si="135">IF(ISNUMBER(AQ355),AQ355,"-")</f>
        <v>0</v>
      </c>
      <c r="AQ47" s="80">
        <f t="shared" si="135"/>
        <v>0</v>
      </c>
      <c r="AR47" s="79">
        <f t="shared" si="14"/>
        <v>13.175194531269312</v>
      </c>
      <c r="AS47" s="80">
        <f t="shared" si="15"/>
        <v>3.9912596892634156</v>
      </c>
      <c r="AT47" s="79">
        <f t="shared" si="16"/>
        <v>-1.1659592335206526</v>
      </c>
      <c r="AU47" s="80">
        <f t="shared" si="17"/>
        <v>3.5255702742945232</v>
      </c>
      <c r="AV47" s="79">
        <f t="shared" si="18"/>
        <v>-10.732567405127838</v>
      </c>
      <c r="AW47" s="80">
        <f t="shared" si="19"/>
        <v>7.8756052365424694</v>
      </c>
      <c r="AX47" s="79">
        <f t="shared" si="20"/>
        <v>-10.209414839145552</v>
      </c>
      <c r="AY47" s="80">
        <f t="shared" si="21"/>
        <v>4.3705579149252571</v>
      </c>
      <c r="AZ47" s="79">
        <f t="shared" si="22"/>
        <v>-0.17026171778286425</v>
      </c>
      <c r="BA47" s="80">
        <f t="shared" si="23"/>
        <v>3.9768302613290416</v>
      </c>
      <c r="BB47" s="79">
        <f t="shared" si="24"/>
        <v>-0.49376122805779232</v>
      </c>
      <c r="BC47" s="80">
        <f t="shared" si="25"/>
        <v>-5.4092977003570013</v>
      </c>
      <c r="BD47" s="79">
        <f t="shared" si="26"/>
        <v>-3.5706893375182744</v>
      </c>
      <c r="BE47" s="80">
        <f t="shared" si="27"/>
        <v>16.50398491808437</v>
      </c>
      <c r="BF47" s="79">
        <f t="shared" si="28"/>
        <v>1.5659752565915142</v>
      </c>
      <c r="BG47" s="80">
        <f t="shared" si="29"/>
        <v>9.2701352409289939</v>
      </c>
      <c r="BH47" s="79">
        <f t="shared" si="30"/>
        <v>4.4999861349235744</v>
      </c>
      <c r="BI47" s="80">
        <f t="shared" si="31"/>
        <v>7.3560293768418887</v>
      </c>
      <c r="BJ47" s="73"/>
      <c r="BK47" s="73"/>
      <c r="BL47" s="73"/>
      <c r="BM47" s="73"/>
      <c r="BN47" s="73"/>
      <c r="BO47" s="73"/>
      <c r="BP47" s="73"/>
      <c r="BQ47" s="73"/>
      <c r="BR47" s="73"/>
      <c r="BS47" s="73"/>
    </row>
    <row r="48" spans="7:71" x14ac:dyDescent="0.25">
      <c r="G48" s="75">
        <v>7.5</v>
      </c>
      <c r="H48" s="79">
        <f t="shared" ref="H48:I48" si="136">IF(ISNUMBER(I356),I356,"-")</f>
        <v>0</v>
      </c>
      <c r="I48" s="80">
        <f t="shared" si="136"/>
        <v>0</v>
      </c>
      <c r="J48" s="79">
        <f t="shared" ref="J48:K48" si="137">IF(ISNUMBER(L356),L356,"-")</f>
        <v>-1.2008210385940794</v>
      </c>
      <c r="K48" s="80">
        <f t="shared" si="137"/>
        <v>0.1644037646192571</v>
      </c>
      <c r="L48" s="79">
        <f t="shared" ref="L48:M48" si="138">IF(ISNUMBER(O356),O356,"-")</f>
        <v>-1.6070966483070412</v>
      </c>
      <c r="M48" s="80">
        <f t="shared" si="138"/>
        <v>-0.43446715107788192</v>
      </c>
      <c r="N48" s="79">
        <f t="shared" ref="N48:O48" si="139">IF(ISNUMBER(R356),R356,"-")</f>
        <v>-1.5272922714947894</v>
      </c>
      <c r="O48" s="80">
        <f t="shared" si="139"/>
        <v>0.34839151907406829</v>
      </c>
      <c r="P48" s="79">
        <f t="shared" ref="P48:Q48" si="140">IF(ISNUMBER(U356),U356,"-")</f>
        <v>0.5252597783297146</v>
      </c>
      <c r="Q48" s="80">
        <f t="shared" si="140"/>
        <v>-0.79368053037401554</v>
      </c>
      <c r="R48" s="79">
        <f t="shared" ref="R48:S48" si="141">IF(ISNUMBER(X356),X356,"-")</f>
        <v>0.15178199009146098</v>
      </c>
      <c r="S48" s="80">
        <f t="shared" si="141"/>
        <v>1.6692550201010896</v>
      </c>
      <c r="T48" s="79">
        <f t="shared" si="6"/>
        <v>0.25255364804653624</v>
      </c>
      <c r="U48" s="80">
        <f t="shared" si="7"/>
        <v>1.8547640247851207</v>
      </c>
      <c r="V48" s="79">
        <f t="shared" si="8"/>
        <v>-1.3222851220007614</v>
      </c>
      <c r="W48" s="80">
        <f t="shared" si="9"/>
        <v>-0.13834062358515475</v>
      </c>
      <c r="X48" s="79">
        <f t="shared" si="10"/>
        <v>-1.3233563099173029</v>
      </c>
      <c r="Y48" s="80">
        <f t="shared" si="11"/>
        <v>0.32260664780454129</v>
      </c>
      <c r="Z48" s="79">
        <f t="shared" ref="Z48:AA48" si="142">IF(ISNUMBER(AJ356),AJ356,"-")</f>
        <v>-0.19320944476348068</v>
      </c>
      <c r="AA48" s="80">
        <f t="shared" si="142"/>
        <v>0.85017909255962798</v>
      </c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O48" s="75">
        <v>7.5</v>
      </c>
      <c r="AP48" s="79">
        <f t="shared" ref="AP48:AQ48" si="143">IF(ISNUMBER(AQ356),AQ356,"-")</f>
        <v>0</v>
      </c>
      <c r="AQ48" s="80">
        <f t="shared" si="143"/>
        <v>0</v>
      </c>
      <c r="AR48" s="79">
        <f t="shared" si="14"/>
        <v>12.57478401197227</v>
      </c>
      <c r="AS48" s="80">
        <f t="shared" si="15"/>
        <v>4.0734615715730342</v>
      </c>
      <c r="AT48" s="79">
        <f t="shared" si="16"/>
        <v>-1.9695075576742056</v>
      </c>
      <c r="AU48" s="80">
        <f t="shared" si="17"/>
        <v>3.308336698755511</v>
      </c>
      <c r="AV48" s="79">
        <f t="shared" si="18"/>
        <v>-11.496213540875146</v>
      </c>
      <c r="AW48" s="80">
        <f t="shared" si="19"/>
        <v>8.0498009960795116</v>
      </c>
      <c r="AX48" s="79">
        <f t="shared" si="20"/>
        <v>-9.9467849499807244</v>
      </c>
      <c r="AY48" s="80">
        <f t="shared" si="21"/>
        <v>3.9737176497383189</v>
      </c>
      <c r="AZ48" s="79">
        <f t="shared" si="22"/>
        <v>-9.4370722737153301E-2</v>
      </c>
      <c r="BA48" s="80">
        <f t="shared" si="23"/>
        <v>4.811457771379537</v>
      </c>
      <c r="BB48" s="79">
        <f t="shared" si="24"/>
        <v>-0.36748440403459881</v>
      </c>
      <c r="BC48" s="80">
        <f t="shared" si="25"/>
        <v>-4.4819156879646016</v>
      </c>
      <c r="BD48" s="79">
        <f t="shared" si="26"/>
        <v>-4.2318318985186352</v>
      </c>
      <c r="BE48" s="80">
        <f t="shared" si="27"/>
        <v>16.434814606291866</v>
      </c>
      <c r="BF48" s="79">
        <f t="shared" si="28"/>
        <v>0.90429710163289201</v>
      </c>
      <c r="BG48" s="80">
        <f t="shared" si="29"/>
        <v>9.4314385648312964</v>
      </c>
      <c r="BH48" s="79">
        <f t="shared" si="30"/>
        <v>4.4033814125417621</v>
      </c>
      <c r="BI48" s="80">
        <f t="shared" si="31"/>
        <v>7.7811189231217668</v>
      </c>
      <c r="BJ48" s="73"/>
      <c r="BK48" s="73"/>
      <c r="BL48" s="73"/>
      <c r="BM48" s="73"/>
      <c r="BN48" s="73"/>
      <c r="BO48" s="73"/>
      <c r="BP48" s="73"/>
      <c r="BQ48" s="73"/>
      <c r="BR48" s="73"/>
      <c r="BS48" s="73"/>
    </row>
    <row r="49" spans="7:71" x14ac:dyDescent="0.25">
      <c r="G49" s="75">
        <v>8</v>
      </c>
      <c r="H49" s="79">
        <f t="shared" ref="H49:I49" si="144">IF(ISNUMBER(I357),I357,"-")</f>
        <v>0</v>
      </c>
      <c r="I49" s="80">
        <f t="shared" si="144"/>
        <v>0</v>
      </c>
      <c r="J49" s="79">
        <f t="shared" ref="J49:K49" si="145">IF(ISNUMBER(L357),L357,"-")</f>
        <v>-1.3859794636279763</v>
      </c>
      <c r="K49" s="80">
        <f t="shared" si="145"/>
        <v>0.20431403227436284</v>
      </c>
      <c r="L49" s="79">
        <f t="shared" ref="L49:M49" si="146">IF(ISNUMBER(O357),O357,"-")</f>
        <v>-1.0327843534402898</v>
      </c>
      <c r="M49" s="80">
        <f t="shared" si="146"/>
        <v>-0.96361918781732259</v>
      </c>
      <c r="N49" s="79">
        <f t="shared" ref="N49:O49" si="147">IF(ISNUMBER(R357),R357,"-")</f>
        <v>0.18552477710728077</v>
      </c>
      <c r="O49" s="80">
        <f t="shared" si="147"/>
        <v>0.42656038061506596</v>
      </c>
      <c r="P49" s="79">
        <f t="shared" ref="P49:Q49" si="148">IF(ISNUMBER(U357),U357,"-")</f>
        <v>-1.3356525992225281</v>
      </c>
      <c r="Q49" s="80">
        <f t="shared" si="148"/>
        <v>-5.1477408747119036E-2</v>
      </c>
      <c r="R49" s="79">
        <f t="shared" ref="R49:S49" si="149">IF(ISNUMBER(X357),X357,"-")</f>
        <v>-0.10653698343419915</v>
      </c>
      <c r="S49" s="80">
        <f t="shared" si="149"/>
        <v>1.3447427206873899</v>
      </c>
      <c r="T49" s="79">
        <f t="shared" si="6"/>
        <v>0.48529321435399808</v>
      </c>
      <c r="U49" s="80">
        <f t="shared" si="7"/>
        <v>-0.72073571072672094</v>
      </c>
      <c r="V49" s="79">
        <f t="shared" si="8"/>
        <v>-0.3388624193446983</v>
      </c>
      <c r="W49" s="80">
        <f t="shared" si="9"/>
        <v>0.1292955504029889</v>
      </c>
      <c r="X49" s="79">
        <f t="shared" si="10"/>
        <v>-0.31735481690391598</v>
      </c>
      <c r="Y49" s="80">
        <f t="shared" si="11"/>
        <v>0.13721772237034191</v>
      </c>
      <c r="Z49" s="79">
        <f t="shared" ref="Z49:AA49" si="150">IF(ISNUMBER(AJ357),AJ357,"-")</f>
        <v>0.29826509021101444</v>
      </c>
      <c r="AA49" s="80">
        <f t="shared" si="150"/>
        <v>0.48794955381515503</v>
      </c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O49" s="75">
        <v>8</v>
      </c>
      <c r="AP49" s="79">
        <f t="shared" ref="AP49:AQ49" si="151">IF(ISNUMBER(AQ357),AQ357,"-")</f>
        <v>0</v>
      </c>
      <c r="AQ49" s="80">
        <f t="shared" si="151"/>
        <v>0</v>
      </c>
      <c r="AR49" s="79">
        <f t="shared" si="14"/>
        <v>11.88179428015826</v>
      </c>
      <c r="AS49" s="80">
        <f t="shared" si="15"/>
        <v>4.1756185877102325</v>
      </c>
      <c r="AT49" s="79">
        <f t="shared" si="16"/>
        <v>-2.4858997343942519</v>
      </c>
      <c r="AU49" s="80">
        <f t="shared" si="17"/>
        <v>2.8265271048467184</v>
      </c>
      <c r="AV49" s="79">
        <f t="shared" si="18"/>
        <v>-11.403451152321509</v>
      </c>
      <c r="AW49" s="80">
        <f t="shared" si="19"/>
        <v>8.2630811863871259</v>
      </c>
      <c r="AX49" s="79">
        <f t="shared" si="20"/>
        <v>-10.614611249592031</v>
      </c>
      <c r="AY49" s="80">
        <f t="shared" si="21"/>
        <v>3.947978945364639</v>
      </c>
      <c r="AZ49" s="79">
        <f t="shared" si="22"/>
        <v>-0.14763921445421602</v>
      </c>
      <c r="BA49" s="80">
        <f t="shared" si="23"/>
        <v>5.4838291317232688</v>
      </c>
      <c r="BB49" s="79">
        <f t="shared" si="24"/>
        <v>-0.1248377968576051</v>
      </c>
      <c r="BC49" s="80">
        <f t="shared" si="25"/>
        <v>-4.8422835433279943</v>
      </c>
      <c r="BD49" s="79">
        <f t="shared" si="26"/>
        <v>-4.4012631081909603</v>
      </c>
      <c r="BE49" s="80">
        <f t="shared" si="27"/>
        <v>16.499462381493231</v>
      </c>
      <c r="BF49" s="79">
        <f t="shared" si="28"/>
        <v>0.74561969318096999</v>
      </c>
      <c r="BG49" s="80">
        <f t="shared" si="29"/>
        <v>9.5000474260164083</v>
      </c>
      <c r="BH49" s="79">
        <f t="shared" si="30"/>
        <v>4.5525139576473066</v>
      </c>
      <c r="BI49" s="80">
        <f t="shared" si="31"/>
        <v>8.0250937000294016</v>
      </c>
      <c r="BJ49" s="73"/>
      <c r="BK49" s="73"/>
      <c r="BL49" s="73"/>
      <c r="BM49" s="73"/>
      <c r="BN49" s="73"/>
      <c r="BO49" s="73"/>
      <c r="BP49" s="73"/>
      <c r="BQ49" s="73"/>
      <c r="BR49" s="73"/>
      <c r="BS49" s="73"/>
    </row>
    <row r="50" spans="7:71" x14ac:dyDescent="0.25">
      <c r="G50" s="75">
        <v>8.5</v>
      </c>
      <c r="H50" s="79">
        <f t="shared" ref="H50:I50" si="152">IF(ISNUMBER(I358),I358,"-")</f>
        <v>0</v>
      </c>
      <c r="I50" s="80">
        <f t="shared" si="152"/>
        <v>0</v>
      </c>
      <c r="J50" s="79">
        <f t="shared" ref="J50:K50" si="153">IF(ISNUMBER(L358),L358,"-")</f>
        <v>-1.1335118883709625</v>
      </c>
      <c r="K50" s="80">
        <f t="shared" si="153"/>
        <v>0.47919878616537126</v>
      </c>
      <c r="L50" s="79">
        <f t="shared" ref="L50:M50" si="154">IF(ISNUMBER(O358),O358,"-")</f>
        <v>-0.62292881757292484</v>
      </c>
      <c r="M50" s="80">
        <f t="shared" si="154"/>
        <v>1.2251956516352056</v>
      </c>
      <c r="N50" s="79">
        <f t="shared" ref="N50:O50" si="155">IF(ISNUMBER(R358),R358,"-")</f>
        <v>-1.7175288681507563</v>
      </c>
      <c r="O50" s="80">
        <f t="shared" si="155"/>
        <v>1.4908355137259788</v>
      </c>
      <c r="P50" s="79">
        <f t="shared" ref="P50:Q50" si="156">IF(ISNUMBER(U358),U358,"-")</f>
        <v>0.71382770092009817</v>
      </c>
      <c r="Q50" s="80">
        <f t="shared" si="156"/>
        <v>1.0225948113952912</v>
      </c>
      <c r="R50" s="79">
        <f t="shared" ref="R50:S50" si="157">IF(ISNUMBER(X358),X358,"-")</f>
        <v>-0.35509784256036614</v>
      </c>
      <c r="S50" s="80">
        <f t="shared" si="157"/>
        <v>1.19958645160352</v>
      </c>
      <c r="T50" s="79">
        <f t="shared" si="6"/>
        <v>-0.7300444697270585</v>
      </c>
      <c r="U50" s="80">
        <f t="shared" si="7"/>
        <v>1.2534230234146841</v>
      </c>
      <c r="V50" s="79">
        <f t="shared" si="8"/>
        <v>-0.64362829368703345</v>
      </c>
      <c r="W50" s="80">
        <f t="shared" si="9"/>
        <v>-0.48054078907484321</v>
      </c>
      <c r="X50" s="79">
        <f t="shared" si="10"/>
        <v>-0.77429719984406198</v>
      </c>
      <c r="Y50" s="80">
        <f t="shared" si="11"/>
        <v>0.28019779666952171</v>
      </c>
      <c r="Z50" s="79">
        <f t="shared" ref="Z50:AA50" si="158">IF(ISNUMBER(AJ358),AJ358,"-")</f>
        <v>-0.18149372836766275</v>
      </c>
      <c r="AA50" s="80">
        <f t="shared" si="158"/>
        <v>0.55531941487394043</v>
      </c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O50" s="75">
        <v>8.5</v>
      </c>
      <c r="AP50" s="79">
        <f t="shared" ref="AP50:AQ50" si="159">IF(ISNUMBER(AQ358),AQ358,"-")</f>
        <v>0</v>
      </c>
      <c r="AQ50" s="80">
        <f t="shared" si="159"/>
        <v>0</v>
      </c>
      <c r="AR50" s="79">
        <f t="shared" si="14"/>
        <v>11.315038335972758</v>
      </c>
      <c r="AS50" s="80">
        <f t="shared" si="15"/>
        <v>4.4152179807929315</v>
      </c>
      <c r="AT50" s="79">
        <f t="shared" si="16"/>
        <v>-2.7973641431808574</v>
      </c>
      <c r="AU50" s="80">
        <f t="shared" si="17"/>
        <v>3.4391249306645477</v>
      </c>
      <c r="AV50" s="79">
        <f t="shared" si="18"/>
        <v>-12.262215586397019</v>
      </c>
      <c r="AW50" s="80">
        <f t="shared" si="19"/>
        <v>9.008498943250288</v>
      </c>
      <c r="AX50" s="79">
        <f t="shared" si="20"/>
        <v>-10.257697399131985</v>
      </c>
      <c r="AY50" s="80">
        <f t="shared" si="21"/>
        <v>4.4592763510624991</v>
      </c>
      <c r="AZ50" s="79">
        <f t="shared" si="22"/>
        <v>-0.32518813573449279</v>
      </c>
      <c r="BA50" s="80">
        <f t="shared" si="23"/>
        <v>6.0836223575252006</v>
      </c>
      <c r="BB50" s="79">
        <f t="shared" si="24"/>
        <v>-0.48986003172115034</v>
      </c>
      <c r="BC50" s="80">
        <f t="shared" si="25"/>
        <v>-4.2155720316204679</v>
      </c>
      <c r="BD50" s="79">
        <f t="shared" si="26"/>
        <v>-4.7230772550345819</v>
      </c>
      <c r="BE50" s="80">
        <f t="shared" si="27"/>
        <v>16.259191986956012</v>
      </c>
      <c r="BF50" s="79">
        <f t="shared" si="28"/>
        <v>0.35847109325879956</v>
      </c>
      <c r="BG50" s="80">
        <f t="shared" si="29"/>
        <v>9.6401463243512353</v>
      </c>
      <c r="BH50" s="79">
        <f t="shared" si="30"/>
        <v>4.4617670934634361</v>
      </c>
      <c r="BI50" s="80">
        <f t="shared" si="31"/>
        <v>8.3027534074665255</v>
      </c>
      <c r="BJ50" s="73"/>
      <c r="BK50" s="73"/>
      <c r="BL50" s="73"/>
      <c r="BM50" s="73"/>
      <c r="BN50" s="73"/>
      <c r="BO50" s="73"/>
      <c r="BP50" s="73"/>
      <c r="BQ50" s="73"/>
      <c r="BR50" s="73"/>
      <c r="BS50" s="73"/>
    </row>
    <row r="51" spans="7:71" x14ac:dyDescent="0.25">
      <c r="G51" s="75">
        <v>9</v>
      </c>
      <c r="H51" s="79">
        <f t="shared" ref="H51:I51" si="160">IF(ISNUMBER(I359),I359,"-")</f>
        <v>0</v>
      </c>
      <c r="I51" s="80">
        <f t="shared" si="160"/>
        <v>0</v>
      </c>
      <c r="J51" s="79">
        <f t="shared" ref="J51:K51" si="161">IF(ISNUMBER(L359),L359,"-")</f>
        <v>-8.5547611977232485E-3</v>
      </c>
      <c r="K51" s="80">
        <f t="shared" si="161"/>
        <v>-3.0034641750910751E-2</v>
      </c>
      <c r="L51" s="79">
        <f t="shared" ref="L51:M51" si="162">IF(ISNUMBER(O359),O359,"-")</f>
        <v>0.67187210294923294</v>
      </c>
      <c r="M51" s="80">
        <f t="shared" si="162"/>
        <v>-5.3152740743069415E-2</v>
      </c>
      <c r="N51" s="79">
        <f t="shared" ref="N51:O51" si="163">IF(ISNUMBER(R359),R359,"-")</f>
        <v>1.1777236943400491</v>
      </c>
      <c r="O51" s="80">
        <f t="shared" si="163"/>
        <v>0.21568456173128681</v>
      </c>
      <c r="P51" s="79">
        <f t="shared" ref="P51:Q51" si="164">IF(ISNUMBER(U359),U359,"-")</f>
        <v>1.4072058283445539</v>
      </c>
      <c r="Q51" s="80">
        <f t="shared" si="164"/>
        <v>-1.3841736828208795</v>
      </c>
      <c r="R51" s="79">
        <f t="shared" ref="R51:S51" si="165">IF(ISNUMBER(X359),X359,"-")</f>
        <v>1.4636305601001645</v>
      </c>
      <c r="S51" s="80">
        <f t="shared" si="165"/>
        <v>0.22058757165357878</v>
      </c>
      <c r="T51" s="79">
        <f t="shared" si="6"/>
        <v>1.5063049426345623</v>
      </c>
      <c r="U51" s="80">
        <f t="shared" si="7"/>
        <v>-0.57770227282221409</v>
      </c>
      <c r="V51" s="79">
        <f t="shared" si="8"/>
        <v>1.378367489516225</v>
      </c>
      <c r="W51" s="80">
        <f t="shared" si="9"/>
        <v>1.4404616869405595</v>
      </c>
      <c r="X51" s="79">
        <f t="shared" si="10"/>
        <v>1.9882868590642915</v>
      </c>
      <c r="Y51" s="80">
        <f t="shared" si="11"/>
        <v>-0.44171621717900145</v>
      </c>
      <c r="Z51" s="79">
        <f t="shared" ref="Z51:AA51" si="166">IF(ISNUMBER(AJ359),AJ359,"-")</f>
        <v>1.2419620852461251</v>
      </c>
      <c r="AA51" s="80">
        <f t="shared" si="166"/>
        <v>-0.27239844978833627</v>
      </c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O51" s="75">
        <v>9</v>
      </c>
      <c r="AP51" s="79">
        <f t="shared" ref="AP51:AQ51" si="167">IF(ISNUMBER(AQ359),AQ359,"-")</f>
        <v>0</v>
      </c>
      <c r="AQ51" s="80">
        <f t="shared" si="167"/>
        <v>0</v>
      </c>
      <c r="AR51" s="79">
        <f t="shared" si="14"/>
        <v>11.310760955373894</v>
      </c>
      <c r="AS51" s="80">
        <f t="shared" si="15"/>
        <v>4.4002006599175729</v>
      </c>
      <c r="AT51" s="79">
        <f t="shared" si="16"/>
        <v>-2.4614280917061251</v>
      </c>
      <c r="AU51" s="80">
        <f t="shared" si="17"/>
        <v>3.412548560292862</v>
      </c>
      <c r="AV51" s="79">
        <f t="shared" si="18"/>
        <v>-11.673353739226854</v>
      </c>
      <c r="AW51" s="80">
        <f t="shared" si="19"/>
        <v>9.1163412241157857</v>
      </c>
      <c r="AX51" s="79">
        <f t="shared" si="20"/>
        <v>-9.5540944849597054</v>
      </c>
      <c r="AY51" s="80">
        <f t="shared" si="21"/>
        <v>3.767189509651871</v>
      </c>
      <c r="AZ51" s="79">
        <f t="shared" si="22"/>
        <v>0.40662714431573477</v>
      </c>
      <c r="BA51" s="80">
        <f t="shared" si="23"/>
        <v>6.1939161433519985</v>
      </c>
      <c r="BB51" s="79">
        <f t="shared" si="24"/>
        <v>0.26329243959617088</v>
      </c>
      <c r="BC51" s="80">
        <f t="shared" si="25"/>
        <v>-4.5044231680315079</v>
      </c>
      <c r="BD51" s="79">
        <f t="shared" si="26"/>
        <v>-4.0338935102763571</v>
      </c>
      <c r="BE51" s="80">
        <f t="shared" si="27"/>
        <v>16.979422830426302</v>
      </c>
      <c r="BF51" s="79">
        <f t="shared" si="28"/>
        <v>1.3526145227909865</v>
      </c>
      <c r="BG51" s="80">
        <f t="shared" si="29"/>
        <v>9.4192882157617532</v>
      </c>
      <c r="BH51" s="79">
        <f t="shared" si="30"/>
        <v>5.0827481360864795</v>
      </c>
      <c r="BI51" s="80">
        <f t="shared" si="31"/>
        <v>8.1665541825723267</v>
      </c>
      <c r="BJ51" s="73"/>
      <c r="BK51" s="73"/>
      <c r="BL51" s="73"/>
      <c r="BM51" s="73"/>
      <c r="BN51" s="73"/>
      <c r="BO51" s="73"/>
      <c r="BP51" s="73"/>
      <c r="BQ51" s="73"/>
      <c r="BR51" s="73"/>
      <c r="BS51" s="73"/>
    </row>
    <row r="52" spans="7:71" x14ac:dyDescent="0.25">
      <c r="G52" s="75">
        <v>9.5</v>
      </c>
      <c r="H52" s="79">
        <f t="shared" ref="H52:I52" si="168">IF(ISNUMBER(I360),I360,"-")</f>
        <v>0</v>
      </c>
      <c r="I52" s="80">
        <f t="shared" si="168"/>
        <v>0</v>
      </c>
      <c r="J52" s="79">
        <f t="shared" ref="J52:K52" si="169">IF(ISNUMBER(L360),L360,"-")</f>
        <v>1.8626526436759296</v>
      </c>
      <c r="K52" s="80">
        <f t="shared" si="169"/>
        <v>-2.1994569958361652</v>
      </c>
      <c r="L52" s="79">
        <f t="shared" ref="L52:M52" si="170">IF(ISNUMBER(O360),O360,"-")</f>
        <v>1.2611235920510357</v>
      </c>
      <c r="M52" s="80">
        <f t="shared" si="170"/>
        <v>-0.61785692927887581</v>
      </c>
      <c r="N52" s="79">
        <f t="shared" ref="N52:O52" si="171">IF(ISNUMBER(R360),R360,"-")</f>
        <v>1.4195310084117714</v>
      </c>
      <c r="O52" s="80">
        <f t="shared" si="171"/>
        <v>-1.4118077329638536</v>
      </c>
      <c r="P52" s="79">
        <f t="shared" ref="P52:Q52" si="172">IF(ISNUMBER(U360),U360,"-")</f>
        <v>1.8712801932444521</v>
      </c>
      <c r="Q52" s="80">
        <f t="shared" si="172"/>
        <v>-0.89239909512469762</v>
      </c>
      <c r="R52" s="79">
        <f t="shared" ref="R52:S52" si="173">IF(ISNUMBER(X360),X360,"-")</f>
        <v>2.4751752754731249</v>
      </c>
      <c r="S52" s="80">
        <f t="shared" si="173"/>
        <v>-0.34752120971142908</v>
      </c>
      <c r="T52" s="79">
        <f t="shared" si="6"/>
        <v>1.5447659164212224</v>
      </c>
      <c r="U52" s="80">
        <f t="shared" si="7"/>
        <v>-1.8794115262176776</v>
      </c>
      <c r="V52" s="79">
        <f t="shared" si="8"/>
        <v>0.76540518876018027</v>
      </c>
      <c r="W52" s="80">
        <f t="shared" si="9"/>
        <v>-1.045034888411478</v>
      </c>
      <c r="X52" s="79">
        <f t="shared" si="10"/>
        <v>0.57198206621827907</v>
      </c>
      <c r="Y52" s="80">
        <f t="shared" si="11"/>
        <v>-1.4880308783502665</v>
      </c>
      <c r="Z52" s="79">
        <f t="shared" ref="Z52:AA52" si="174">IF(ISNUMBER(AJ360),AJ360,"-")</f>
        <v>0.95321040004229518</v>
      </c>
      <c r="AA52" s="80">
        <f t="shared" si="174"/>
        <v>-1.3604567586994909</v>
      </c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O52" s="75">
        <v>9.5</v>
      </c>
      <c r="AP52" s="79">
        <f t="shared" ref="AP52:AQ52" si="175">IF(ISNUMBER(AQ360),AQ360,"-")</f>
        <v>0</v>
      </c>
      <c r="AQ52" s="80">
        <f t="shared" si="175"/>
        <v>0</v>
      </c>
      <c r="AR52" s="79">
        <f t="shared" si="14"/>
        <v>12.242087277211908</v>
      </c>
      <c r="AS52" s="80">
        <f t="shared" si="15"/>
        <v>3.3004721619993234</v>
      </c>
      <c r="AT52" s="79">
        <f t="shared" si="16"/>
        <v>-1.8308662956807211</v>
      </c>
      <c r="AU52" s="80">
        <f t="shared" si="17"/>
        <v>3.1036200956534685</v>
      </c>
      <c r="AV52" s="79">
        <f t="shared" si="18"/>
        <v>-10.963588235021007</v>
      </c>
      <c r="AW52" s="80">
        <f t="shared" si="19"/>
        <v>8.4104373576337821</v>
      </c>
      <c r="AX52" s="79">
        <f t="shared" si="20"/>
        <v>-8.6184543883374545</v>
      </c>
      <c r="AY52" s="80">
        <f t="shared" si="21"/>
        <v>3.3209899620894703</v>
      </c>
      <c r="AZ52" s="79">
        <f t="shared" si="22"/>
        <v>1.644214782052245</v>
      </c>
      <c r="BA52" s="80">
        <f t="shared" si="23"/>
        <v>6.0201555384960557</v>
      </c>
      <c r="BB52" s="79">
        <f t="shared" si="24"/>
        <v>1.0356753978068127</v>
      </c>
      <c r="BC52" s="80">
        <f t="shared" si="25"/>
        <v>-5.4441289311405399</v>
      </c>
      <c r="BD52" s="79">
        <f t="shared" si="26"/>
        <v>-3.6511909158963363</v>
      </c>
      <c r="BE52" s="80">
        <f t="shared" si="27"/>
        <v>16.456905386220569</v>
      </c>
      <c r="BF52" s="79">
        <f t="shared" si="28"/>
        <v>1.6386055559001989</v>
      </c>
      <c r="BG52" s="80">
        <f t="shared" si="29"/>
        <v>8.6752727765863256</v>
      </c>
      <c r="BH52" s="79">
        <f t="shared" si="30"/>
        <v>5.5593533361076197</v>
      </c>
      <c r="BI52" s="80">
        <f t="shared" si="31"/>
        <v>7.4863258032223712</v>
      </c>
      <c r="BJ52" s="73"/>
      <c r="BK52" s="73"/>
      <c r="BL52" s="73"/>
      <c r="BM52" s="73"/>
      <c r="BN52" s="73"/>
      <c r="BO52" s="73"/>
      <c r="BP52" s="73"/>
      <c r="BQ52" s="73"/>
      <c r="BR52" s="73"/>
      <c r="BS52" s="73"/>
    </row>
    <row r="53" spans="7:71" x14ac:dyDescent="0.25">
      <c r="G53" s="75">
        <v>10</v>
      </c>
      <c r="H53" s="79">
        <f t="shared" ref="H53:I53" si="176">IF(ISNUMBER(I361),I361,"-")</f>
        <v>0</v>
      </c>
      <c r="I53" s="80">
        <f t="shared" si="176"/>
        <v>0</v>
      </c>
      <c r="J53" s="79">
        <f t="shared" ref="J53:K53" si="177">IF(ISNUMBER(L361),L361,"-")</f>
        <v>0.76340743488049867</v>
      </c>
      <c r="K53" s="80">
        <f t="shared" si="177"/>
        <v>1.4962372416312757</v>
      </c>
      <c r="L53" s="79">
        <f t="shared" ref="L53:M53" si="178">IF(ISNUMBER(O361),O361,"-")</f>
        <v>1.4827750934436512</v>
      </c>
      <c r="M53" s="80">
        <f t="shared" si="178"/>
        <v>1.2584245898337052</v>
      </c>
      <c r="N53" s="79">
        <f t="shared" ref="N53:O53" si="179">IF(ISNUMBER(R361),R361,"-")</f>
        <v>-0.4893910438230904</v>
      </c>
      <c r="O53" s="80">
        <f t="shared" si="179"/>
        <v>-0.40076988589314944</v>
      </c>
      <c r="P53" s="79">
        <f t="shared" ref="P53:Q53" si="180">IF(ISNUMBER(U361),U361,"-")</f>
        <v>0.63573303362545897</v>
      </c>
      <c r="Q53" s="80">
        <f t="shared" si="180"/>
        <v>0.50197147879562287</v>
      </c>
      <c r="R53" s="79">
        <f t="shared" ref="R53:S53" si="181">IF(ISNUMBER(X361),X361,"-")</f>
        <v>-0.67039366481508367</v>
      </c>
      <c r="S53" s="80">
        <f t="shared" si="181"/>
        <v>1.3522598572827302</v>
      </c>
      <c r="T53" s="79">
        <f t="shared" si="6"/>
        <v>-0.5910669257296064</v>
      </c>
      <c r="U53" s="80">
        <f t="shared" si="7"/>
        <v>1.580828034086684</v>
      </c>
      <c r="V53" s="79">
        <f t="shared" si="8"/>
        <v>0.49069801409098091</v>
      </c>
      <c r="W53" s="80">
        <f t="shared" si="9"/>
        <v>1.7047079839519395</v>
      </c>
      <c r="X53" s="79">
        <f t="shared" si="10"/>
        <v>-0.77034185447844017</v>
      </c>
      <c r="Y53" s="80">
        <f t="shared" si="11"/>
        <v>9.0482549531801126E-2</v>
      </c>
      <c r="Z53" s="79">
        <f t="shared" ref="Z53:AA53" si="182">IF(ISNUMBER(AJ361),AJ361,"-")</f>
        <v>-0.12945594530445259</v>
      </c>
      <c r="AA53" s="80">
        <f t="shared" si="182"/>
        <v>1.7045426174260427</v>
      </c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O53" s="75">
        <v>10</v>
      </c>
      <c r="AP53" s="79">
        <f t="shared" ref="AP53:AQ53" si="183">IF(ISNUMBER(AQ361),AQ361,"-")</f>
        <v>0</v>
      </c>
      <c r="AQ53" s="80">
        <f t="shared" si="183"/>
        <v>0</v>
      </c>
      <c r="AR53" s="79">
        <f t="shared" si="14"/>
        <v>12.623790994652154</v>
      </c>
      <c r="AS53" s="80">
        <f t="shared" si="15"/>
        <v>4.0485907828149266</v>
      </c>
      <c r="AT53" s="79">
        <f t="shared" si="16"/>
        <v>-1.089478748958868</v>
      </c>
      <c r="AU53" s="80">
        <f t="shared" si="17"/>
        <v>3.7328323905703655</v>
      </c>
      <c r="AV53" s="79">
        <f t="shared" si="18"/>
        <v>-11.208283756932587</v>
      </c>
      <c r="AW53" s="80">
        <f t="shared" si="19"/>
        <v>8.210052414687425</v>
      </c>
      <c r="AX53" s="79">
        <f t="shared" si="20"/>
        <v>-8.3005878715247263</v>
      </c>
      <c r="AY53" s="80">
        <f t="shared" si="21"/>
        <v>3.5719757014874176</v>
      </c>
      <c r="AZ53" s="79">
        <f t="shared" si="22"/>
        <v>1.3090179496447263</v>
      </c>
      <c r="BA53" s="80">
        <f t="shared" si="23"/>
        <v>6.6962854671376135</v>
      </c>
      <c r="BB53" s="79">
        <f t="shared" si="24"/>
        <v>0.74014193494201663</v>
      </c>
      <c r="BC53" s="80">
        <f t="shared" si="25"/>
        <v>-4.6537149140970087</v>
      </c>
      <c r="BD53" s="79">
        <f t="shared" si="26"/>
        <v>-3.4058419088509027</v>
      </c>
      <c r="BE53" s="80">
        <f t="shared" si="27"/>
        <v>17.30925937819643</v>
      </c>
      <c r="BF53" s="79">
        <f t="shared" si="28"/>
        <v>1.2534346286608979</v>
      </c>
      <c r="BG53" s="80">
        <f t="shared" si="29"/>
        <v>8.7205140513524384</v>
      </c>
      <c r="BH53" s="79">
        <f t="shared" si="30"/>
        <v>5.4946253634553841</v>
      </c>
      <c r="BI53" s="80">
        <f t="shared" si="31"/>
        <v>8.3385971119355418</v>
      </c>
      <c r="BJ53" s="73"/>
      <c r="BK53" s="73"/>
      <c r="BL53" s="73"/>
      <c r="BM53" s="73"/>
      <c r="BN53" s="73"/>
      <c r="BO53" s="73"/>
      <c r="BP53" s="73"/>
      <c r="BQ53" s="73"/>
      <c r="BR53" s="73"/>
      <c r="BS53" s="73"/>
    </row>
    <row r="54" spans="7:71" x14ac:dyDescent="0.25">
      <c r="G54" s="75">
        <v>10.5</v>
      </c>
      <c r="H54" s="79">
        <f t="shared" ref="H54:I54" si="184">IF(ISNUMBER(I362),I362,"-")</f>
        <v>0</v>
      </c>
      <c r="I54" s="80">
        <f t="shared" si="184"/>
        <v>0</v>
      </c>
      <c r="J54" s="79">
        <f t="shared" ref="J54:K54" si="185">IF(ISNUMBER(L362),L362,"-")</f>
        <v>0.8917869758353163</v>
      </c>
      <c r="K54" s="80">
        <f t="shared" si="185"/>
        <v>0.155891340478437</v>
      </c>
      <c r="L54" s="79">
        <f t="shared" ref="L54:M54" si="186">IF(ISNUMBER(O362),O362,"-")</f>
        <v>1.0800345368740123</v>
      </c>
      <c r="M54" s="80">
        <f t="shared" si="186"/>
        <v>1.901228036089897E-2</v>
      </c>
      <c r="N54" s="79">
        <f t="shared" ref="N54:O54" si="187">IF(ISNUMBER(R362),R362,"-")</f>
        <v>0.81174181472741225</v>
      </c>
      <c r="O54" s="80">
        <f t="shared" si="187"/>
        <v>9.8450957740876532E-3</v>
      </c>
      <c r="P54" s="79">
        <f t="shared" ref="P54:Q54" si="188">IF(ISNUMBER(U362),U362,"-")</f>
        <v>0.95581085579778602</v>
      </c>
      <c r="Q54" s="80">
        <f t="shared" si="188"/>
        <v>0.5138487924241133</v>
      </c>
      <c r="R54" s="79">
        <f t="shared" ref="R54:S54" si="189">IF(ISNUMBER(X362),X362,"-")</f>
        <v>1.5987421548787744</v>
      </c>
      <c r="S54" s="80">
        <f t="shared" si="189"/>
        <v>0.99355030348467999</v>
      </c>
      <c r="T54" s="79">
        <f t="shared" si="6"/>
        <v>0.25094804627820189</v>
      </c>
      <c r="U54" s="80">
        <f t="shared" si="7"/>
        <v>6.8015851981728659E-2</v>
      </c>
      <c r="V54" s="79">
        <f t="shared" si="8"/>
        <v>0.87704354730159917</v>
      </c>
      <c r="W54" s="80">
        <f t="shared" si="9"/>
        <v>-0.70974368783763175</v>
      </c>
      <c r="X54" s="79">
        <f t="shared" si="10"/>
        <v>0.81097931360208175</v>
      </c>
      <c r="Y54" s="80">
        <f t="shared" si="11"/>
        <v>6.5679655498746214E-2</v>
      </c>
      <c r="Z54" s="79">
        <f t="shared" ref="Z54:AA54" si="190">IF(ISNUMBER(AJ362),AJ362,"-")</f>
        <v>0.6314059611251519</v>
      </c>
      <c r="AA54" s="80">
        <f t="shared" si="190"/>
        <v>-0.91047347957184321</v>
      </c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O54" s="75">
        <v>10.5</v>
      </c>
      <c r="AP54" s="79">
        <f t="shared" ref="AP54:AQ54" si="191">IF(ISNUMBER(AQ362),AQ362,"-")</f>
        <v>0</v>
      </c>
      <c r="AQ54" s="80">
        <f t="shared" si="191"/>
        <v>0</v>
      </c>
      <c r="AR54" s="79">
        <f t="shared" si="14"/>
        <v>13.069684482569755</v>
      </c>
      <c r="AS54" s="80">
        <f t="shared" si="15"/>
        <v>4.1265364530543138</v>
      </c>
      <c r="AT54" s="79">
        <f t="shared" si="16"/>
        <v>-0.54946148052181343</v>
      </c>
      <c r="AU54" s="80">
        <f t="shared" si="17"/>
        <v>3.7423385307508852</v>
      </c>
      <c r="AV54" s="79">
        <f t="shared" si="18"/>
        <v>-10.802412849568896</v>
      </c>
      <c r="AW54" s="80">
        <f t="shared" si="19"/>
        <v>8.214974962574388</v>
      </c>
      <c r="AX54" s="79">
        <f t="shared" si="20"/>
        <v>-7.8226824436258084</v>
      </c>
      <c r="AY54" s="80">
        <f t="shared" si="21"/>
        <v>3.8289000976994885</v>
      </c>
      <c r="AZ54" s="79">
        <f t="shared" si="22"/>
        <v>2.1083890270840584</v>
      </c>
      <c r="BA54" s="80">
        <f t="shared" si="23"/>
        <v>7.1930606188798265</v>
      </c>
      <c r="BB54" s="79">
        <f t="shared" si="24"/>
        <v>0.86561595808109359</v>
      </c>
      <c r="BC54" s="80">
        <f t="shared" si="25"/>
        <v>-4.6197069881061452</v>
      </c>
      <c r="BD54" s="79">
        <f t="shared" si="26"/>
        <v>-2.9673201351999978</v>
      </c>
      <c r="BE54" s="80">
        <f t="shared" si="27"/>
        <v>16.954387534277657</v>
      </c>
      <c r="BF54" s="79">
        <f t="shared" si="28"/>
        <v>1.6589242854619215</v>
      </c>
      <c r="BG54" s="80">
        <f t="shared" si="29"/>
        <v>8.7533538791017236</v>
      </c>
      <c r="BH54" s="79">
        <f t="shared" si="30"/>
        <v>5.8103283440179894</v>
      </c>
      <c r="BI54" s="80">
        <f t="shared" si="31"/>
        <v>7.883360372149582</v>
      </c>
      <c r="BJ54" s="73"/>
      <c r="BK54" s="73"/>
      <c r="BL54" s="73"/>
      <c r="BM54" s="73"/>
      <c r="BN54" s="73"/>
      <c r="BO54" s="73"/>
      <c r="BP54" s="73"/>
      <c r="BQ54" s="73"/>
      <c r="BR54" s="73"/>
      <c r="BS54" s="73"/>
    </row>
    <row r="55" spans="7:71" x14ac:dyDescent="0.25">
      <c r="G55" s="75">
        <v>11</v>
      </c>
      <c r="H55" s="79">
        <f t="shared" ref="H55:I55" si="192">IF(ISNUMBER(I363),I363,"-")</f>
        <v>0</v>
      </c>
      <c r="I55" s="80">
        <f t="shared" si="192"/>
        <v>0</v>
      </c>
      <c r="J55" s="79">
        <f t="shared" ref="J55:K55" si="193">IF(ISNUMBER(L363),L363,"-")</f>
        <v>-1.1107763061671996</v>
      </c>
      <c r="K55" s="80">
        <f t="shared" si="193"/>
        <v>2.0552661367628122</v>
      </c>
      <c r="L55" s="79">
        <f t="shared" ref="L55:M55" si="194">IF(ISNUMBER(O363),O363,"-")</f>
        <v>0.25305834712004049</v>
      </c>
      <c r="M55" s="80">
        <f t="shared" si="194"/>
        <v>2.1284257668552566</v>
      </c>
      <c r="N55" s="79">
        <f t="shared" ref="N55:O55" si="195">IF(ISNUMBER(R363),R363,"-")</f>
        <v>1.1245651682827233</v>
      </c>
      <c r="O55" s="80">
        <f t="shared" si="195"/>
        <v>0.37441518089930881</v>
      </c>
      <c r="P55" s="79">
        <f t="shared" ref="P55:Q55" si="196">IF(ISNUMBER(U363),U363,"-")</f>
        <v>0.2201545754781602</v>
      </c>
      <c r="Q55" s="80">
        <f t="shared" si="196"/>
        <v>1.40946147728366</v>
      </c>
      <c r="R55" s="79">
        <f t="shared" ref="R55:S55" si="197">IF(ISNUMBER(X363),X363,"-")</f>
        <v>1.1510220552518877</v>
      </c>
      <c r="S55" s="80">
        <f t="shared" si="197"/>
        <v>1.7674632438817017</v>
      </c>
      <c r="T55" s="79">
        <f t="shared" si="6"/>
        <v>-1.2670571603808316</v>
      </c>
      <c r="U55" s="80">
        <f t="shared" si="7"/>
        <v>2.5742023612075347</v>
      </c>
      <c r="V55" s="79">
        <f t="shared" si="8"/>
        <v>9.0023240320668663E-2</v>
      </c>
      <c r="W55" s="80">
        <f t="shared" si="9"/>
        <v>1.1682656516891221</v>
      </c>
      <c r="X55" s="79">
        <f t="shared" si="10"/>
        <v>1.0006422623148286</v>
      </c>
      <c r="Y55" s="80">
        <f t="shared" si="11"/>
        <v>1.7929336083061518</v>
      </c>
      <c r="Z55" s="79">
        <f t="shared" ref="Z55:AA55" si="198">IF(ISNUMBER(AJ363),AJ363,"-")</f>
        <v>-0.10814719698903552</v>
      </c>
      <c r="AA55" s="80">
        <f t="shared" si="198"/>
        <v>1.0866422513401179</v>
      </c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O55" s="75">
        <v>11</v>
      </c>
      <c r="AP55" s="79">
        <f t="shared" ref="AP55:AQ55" si="199">IF(ISNUMBER(AQ363),AQ363,"-")</f>
        <v>0</v>
      </c>
      <c r="AQ55" s="80">
        <f t="shared" si="199"/>
        <v>0</v>
      </c>
      <c r="AR55" s="79">
        <f t="shared" si="14"/>
        <v>12.514296329486228</v>
      </c>
      <c r="AS55" s="80">
        <f t="shared" si="15"/>
        <v>5.1541695214355059</v>
      </c>
      <c r="AT55" s="79">
        <f t="shared" si="16"/>
        <v>-0.42293230696179762</v>
      </c>
      <c r="AU55" s="80">
        <f t="shared" si="17"/>
        <v>4.8065514141783297</v>
      </c>
      <c r="AV55" s="79">
        <f t="shared" si="18"/>
        <v>-10.24013026542741</v>
      </c>
      <c r="AW55" s="80">
        <f t="shared" si="19"/>
        <v>8.4021825530239767</v>
      </c>
      <c r="AX55" s="79">
        <f t="shared" si="20"/>
        <v>-7.712605155886763</v>
      </c>
      <c r="AY55" s="80">
        <f t="shared" si="21"/>
        <v>4.5336308363412172</v>
      </c>
      <c r="AZ55" s="79">
        <f t="shared" si="22"/>
        <v>2.6839000547100795</v>
      </c>
      <c r="BA55" s="80">
        <f t="shared" si="23"/>
        <v>8.0767922408206232</v>
      </c>
      <c r="BB55" s="79">
        <f t="shared" si="24"/>
        <v>0.2320873778907071</v>
      </c>
      <c r="BC55" s="80">
        <f t="shared" si="25"/>
        <v>-3.3326058075024321</v>
      </c>
      <c r="BD55" s="79">
        <f t="shared" si="26"/>
        <v>-2.922308515039731</v>
      </c>
      <c r="BE55" s="80">
        <f t="shared" si="27"/>
        <v>17.53852036012222</v>
      </c>
      <c r="BF55" s="79">
        <f t="shared" si="28"/>
        <v>2.1592454166194557</v>
      </c>
      <c r="BG55" s="80">
        <f t="shared" si="29"/>
        <v>9.6498206832548021</v>
      </c>
      <c r="BH55" s="79">
        <f t="shared" si="30"/>
        <v>5.7562547455235062</v>
      </c>
      <c r="BI55" s="80">
        <f t="shared" si="31"/>
        <v>8.4266814978195725</v>
      </c>
      <c r="BJ55" s="73"/>
      <c r="BK55" s="73"/>
      <c r="BL55" s="73"/>
      <c r="BM55" s="73"/>
      <c r="BN55" s="73"/>
      <c r="BO55" s="73"/>
      <c r="BP55" s="73"/>
      <c r="BQ55" s="73"/>
      <c r="BR55" s="73"/>
      <c r="BS55" s="73"/>
    </row>
    <row r="56" spans="7:71" x14ac:dyDescent="0.25">
      <c r="G56" s="75">
        <v>11.5</v>
      </c>
      <c r="H56" s="79">
        <f t="shared" ref="H56:I56" si="200">IF(ISNUMBER(I364),I364,"-")</f>
        <v>0</v>
      </c>
      <c r="I56" s="80">
        <f t="shared" si="200"/>
        <v>0</v>
      </c>
      <c r="J56" s="79">
        <f t="shared" ref="J56:K56" si="201">IF(ISNUMBER(L364),L364,"-")</f>
        <v>-1.944944362467691</v>
      </c>
      <c r="K56" s="80">
        <f t="shared" si="201"/>
        <v>-0.70979082100514646</v>
      </c>
      <c r="L56" s="79">
        <f t="shared" ref="L56:M56" si="202">IF(ISNUMBER(O364),O364,"-")</f>
        <v>0.46400625128343442</v>
      </c>
      <c r="M56" s="80">
        <f t="shared" si="202"/>
        <v>0.43475423118941237</v>
      </c>
      <c r="N56" s="79">
        <f t="shared" ref="N56:O56" si="203">IF(ISNUMBER(R364),R364,"-")</f>
        <v>-1.5448001760192422</v>
      </c>
      <c r="O56" s="80">
        <f t="shared" si="203"/>
        <v>-0.49857510738494071</v>
      </c>
      <c r="P56" s="79">
        <f t="shared" ref="P56:Q56" si="204">IF(ISNUMBER(U364),U364,"-")</f>
        <v>-1.3657280283789497</v>
      </c>
      <c r="Q56" s="80">
        <f t="shared" si="204"/>
        <v>0.14120615769098421</v>
      </c>
      <c r="R56" s="79">
        <f t="shared" ref="R56:S56" si="205">IF(ISNUMBER(X364),X364,"-")</f>
        <v>0.7037503305097399</v>
      </c>
      <c r="S56" s="80">
        <f t="shared" si="205"/>
        <v>0.19260151664968106</v>
      </c>
      <c r="T56" s="79">
        <f t="shared" si="6"/>
        <v>-0.21612712479933727</v>
      </c>
      <c r="U56" s="80">
        <f t="shared" si="7"/>
        <v>-0.2445261173278972</v>
      </c>
      <c r="V56" s="79">
        <f t="shared" si="8"/>
        <v>-5.7279799699225364E-2</v>
      </c>
      <c r="W56" s="80">
        <f t="shared" si="9"/>
        <v>0.25153706476991644</v>
      </c>
      <c r="X56" s="79">
        <f t="shared" si="10"/>
        <v>0.60718948549371277</v>
      </c>
      <c r="Y56" s="80">
        <f t="shared" si="11"/>
        <v>-0.84074423537749254</v>
      </c>
      <c r="Z56" s="79">
        <f t="shared" ref="Z56:AA56" si="206">IF(ISNUMBER(AJ364),AJ364,"-")</f>
        <v>-0.51250042054792111</v>
      </c>
      <c r="AA56" s="80">
        <f t="shared" si="206"/>
        <v>0.80368065334974759</v>
      </c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O56" s="75">
        <v>11.5</v>
      </c>
      <c r="AP56" s="79">
        <f t="shared" ref="AP56:AQ56" si="207">IF(ISNUMBER(AQ364),AQ364,"-")</f>
        <v>0</v>
      </c>
      <c r="AQ56" s="80">
        <f t="shared" si="207"/>
        <v>0</v>
      </c>
      <c r="AR56" s="79">
        <f t="shared" si="14"/>
        <v>11.541824148252317</v>
      </c>
      <c r="AS56" s="80">
        <f t="shared" si="15"/>
        <v>4.7992741109330836</v>
      </c>
      <c r="AT56" s="79">
        <f t="shared" si="16"/>
        <v>-0.19092918132014347</v>
      </c>
      <c r="AU56" s="80">
        <f t="shared" si="17"/>
        <v>5.0239285297730021</v>
      </c>
      <c r="AV56" s="79">
        <f t="shared" si="18"/>
        <v>-11.012530353437114</v>
      </c>
      <c r="AW56" s="80">
        <f t="shared" si="19"/>
        <v>8.1528949993314654</v>
      </c>
      <c r="AX56" s="79">
        <f t="shared" si="20"/>
        <v>-8.3954691700762396</v>
      </c>
      <c r="AY56" s="80">
        <f t="shared" si="21"/>
        <v>4.6042339151867964</v>
      </c>
      <c r="AZ56" s="79">
        <f t="shared" si="22"/>
        <v>3.0357752199648758</v>
      </c>
      <c r="BA56" s="80">
        <f t="shared" si="23"/>
        <v>8.1730929991454104</v>
      </c>
      <c r="BB56" s="79">
        <f t="shared" si="24"/>
        <v>0.12402381549100028</v>
      </c>
      <c r="BC56" s="80">
        <f t="shared" si="25"/>
        <v>-3.4548688661664073</v>
      </c>
      <c r="BD56" s="79">
        <f t="shared" si="26"/>
        <v>-2.9509484148893534</v>
      </c>
      <c r="BE56" s="80">
        <f t="shared" si="27"/>
        <v>17.664288892507102</v>
      </c>
      <c r="BF56" s="79">
        <f t="shared" si="28"/>
        <v>2.4628401593662375</v>
      </c>
      <c r="BG56" s="80">
        <f t="shared" si="29"/>
        <v>9.2294485655661447</v>
      </c>
      <c r="BH56" s="79">
        <f t="shared" si="30"/>
        <v>5.500004535249559</v>
      </c>
      <c r="BI56" s="80">
        <f t="shared" si="31"/>
        <v>8.8285218244943735</v>
      </c>
      <c r="BJ56" s="73"/>
      <c r="BK56" s="73"/>
      <c r="BL56" s="73"/>
      <c r="BM56" s="73"/>
      <c r="BN56" s="73"/>
      <c r="BO56" s="73"/>
      <c r="BP56" s="73"/>
      <c r="BQ56" s="73"/>
      <c r="BR56" s="73"/>
      <c r="BS56" s="73"/>
    </row>
    <row r="57" spans="7:71" x14ac:dyDescent="0.25">
      <c r="G57" s="75">
        <v>12</v>
      </c>
      <c r="H57" s="79">
        <f t="shared" ref="H57:I57" si="208">IF(ISNUMBER(I365),I365,"-")</f>
        <v>0</v>
      </c>
      <c r="I57" s="80">
        <f t="shared" si="208"/>
        <v>0</v>
      </c>
      <c r="J57" s="79">
        <f t="shared" ref="J57:K57" si="209">IF(ISNUMBER(L365),L365,"-")</f>
        <v>0.97740524313050869</v>
      </c>
      <c r="K57" s="80">
        <f t="shared" si="209"/>
        <v>0.50747661983056958</v>
      </c>
      <c r="L57" s="79">
        <f t="shared" ref="L57:M57" si="210">IF(ISNUMBER(O365),O365,"-")</f>
        <v>0.38286055914644201</v>
      </c>
      <c r="M57" s="80">
        <f t="shared" si="210"/>
        <v>0.6190724008538524</v>
      </c>
      <c r="N57" s="79">
        <f t="shared" ref="N57:O57" si="211">IF(ISNUMBER(R365),R365,"-")</f>
        <v>0.54325899960321777</v>
      </c>
      <c r="O57" s="80">
        <f t="shared" si="211"/>
        <v>1.0684432451100925</v>
      </c>
      <c r="P57" s="79">
        <f t="shared" ref="P57:Q57" si="212">IF(ISNUMBER(U365),U365,"-")</f>
        <v>-4.5847939057546583E-2</v>
      </c>
      <c r="Q57" s="80">
        <f t="shared" si="212"/>
        <v>1.4508447295194848</v>
      </c>
      <c r="R57" s="79">
        <f t="shared" ref="R57:S57" si="213">IF(ISNUMBER(X365),X365,"-")</f>
        <v>0.69087728051660058</v>
      </c>
      <c r="S57" s="80">
        <f t="shared" si="213"/>
        <v>0.42915926337692056</v>
      </c>
      <c r="T57" s="79">
        <f t="shared" si="6"/>
        <v>0.43615116687536037</v>
      </c>
      <c r="U57" s="80">
        <f t="shared" si="7"/>
        <v>-0.80703983683067193</v>
      </c>
      <c r="V57" s="79">
        <f t="shared" si="8"/>
        <v>-0.36956464396137889</v>
      </c>
      <c r="W57" s="80">
        <f t="shared" si="9"/>
        <v>0.34822531651544253</v>
      </c>
      <c r="X57" s="79">
        <f t="shared" si="10"/>
        <v>-0.57801460820826911</v>
      </c>
      <c r="Y57" s="80">
        <f t="shared" si="11"/>
        <v>0.17769836838819941</v>
      </c>
      <c r="Z57" s="79">
        <f t="shared" ref="Z57:AA57" si="214">IF(ISNUMBER(AJ365),AJ365,"-")</f>
        <v>-0.2115378782523365</v>
      </c>
      <c r="AA57" s="80">
        <f t="shared" si="214"/>
        <v>1.7562313997468735</v>
      </c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O57" s="75">
        <v>12</v>
      </c>
      <c r="AP57" s="79">
        <f t="shared" ref="AP57:AQ57" si="215">IF(ISNUMBER(AQ365),AQ365,"-")</f>
        <v>0</v>
      </c>
      <c r="AQ57" s="80">
        <f t="shared" si="215"/>
        <v>0</v>
      </c>
      <c r="AR57" s="79">
        <f t="shared" si="14"/>
        <v>12.030526769817698</v>
      </c>
      <c r="AS57" s="80">
        <f t="shared" si="15"/>
        <v>5.0530124208482903</v>
      </c>
      <c r="AT57" s="79">
        <f t="shared" si="16"/>
        <v>5.0109825315303169E-4</v>
      </c>
      <c r="AU57" s="80">
        <f t="shared" si="17"/>
        <v>5.3334647301999212</v>
      </c>
      <c r="AV57" s="79">
        <f t="shared" si="18"/>
        <v>-10.74090085363548</v>
      </c>
      <c r="AW57" s="80">
        <f t="shared" si="19"/>
        <v>8.6871166218863891</v>
      </c>
      <c r="AX57" s="79">
        <f t="shared" si="20"/>
        <v>-8.4183931396049729</v>
      </c>
      <c r="AY57" s="80">
        <f t="shared" si="21"/>
        <v>5.3296562799464482</v>
      </c>
      <c r="AZ57" s="79">
        <f t="shared" si="22"/>
        <v>3.3812138602232835</v>
      </c>
      <c r="BA57" s="80">
        <f t="shared" si="23"/>
        <v>8.3876726308340039</v>
      </c>
      <c r="BB57" s="79">
        <f t="shared" si="24"/>
        <v>0.34209939892878083</v>
      </c>
      <c r="BC57" s="80">
        <f t="shared" si="25"/>
        <v>-3.8583887845818481</v>
      </c>
      <c r="BD57" s="79">
        <f t="shared" si="26"/>
        <v>-3.1357307368699594</v>
      </c>
      <c r="BE57" s="80">
        <f t="shared" si="27"/>
        <v>17.838401550764956</v>
      </c>
      <c r="BF57" s="79">
        <f t="shared" si="28"/>
        <v>2.1738328552621624</v>
      </c>
      <c r="BG57" s="80">
        <f t="shared" si="29"/>
        <v>9.3182977497601769</v>
      </c>
      <c r="BH57" s="79">
        <f t="shared" si="30"/>
        <v>5.3942355961233943</v>
      </c>
      <c r="BI57" s="80">
        <f t="shared" si="31"/>
        <v>9.7066375243678067</v>
      </c>
      <c r="BJ57" s="73"/>
      <c r="BK57" s="73"/>
      <c r="BL57" s="73"/>
      <c r="BM57" s="73"/>
      <c r="BN57" s="73"/>
      <c r="BO57" s="73"/>
      <c r="BP57" s="73"/>
      <c r="BQ57" s="73"/>
      <c r="BR57" s="73"/>
      <c r="BS57" s="73"/>
    </row>
    <row r="58" spans="7:71" x14ac:dyDescent="0.25">
      <c r="G58" s="75">
        <v>12.5</v>
      </c>
      <c r="H58" s="79">
        <f t="shared" ref="H58:I58" si="216">IF(ISNUMBER(I366),I366,"-")</f>
        <v>0</v>
      </c>
      <c r="I58" s="80">
        <f t="shared" si="216"/>
        <v>0</v>
      </c>
      <c r="J58" s="79">
        <f t="shared" ref="J58:K58" si="217">IF(ISNUMBER(L366),L366,"-")</f>
        <v>-0.29622951425165134</v>
      </c>
      <c r="K58" s="80">
        <f t="shared" si="217"/>
        <v>1.1149919396746526</v>
      </c>
      <c r="L58" s="79">
        <f t="shared" ref="L58:M58" si="218">IF(ISNUMBER(O366),O366,"-")</f>
        <v>-1.0397679456603601</v>
      </c>
      <c r="M58" s="80">
        <f t="shared" si="218"/>
        <v>-7.3490292837696813E-2</v>
      </c>
      <c r="N58" s="79">
        <f t="shared" ref="N58:O58" si="219">IF(ISNUMBER(R366),R366,"-")</f>
        <v>-0.25583914420628062</v>
      </c>
      <c r="O58" s="80">
        <f t="shared" si="219"/>
        <v>-0.7415755924474432</v>
      </c>
      <c r="P58" s="79">
        <f t="shared" ref="P58:Q58" si="220">IF(ISNUMBER(U366),U366,"-")</f>
        <v>0.20059216920293821</v>
      </c>
      <c r="Q58" s="80">
        <f t="shared" si="220"/>
        <v>-0.58357194864456829</v>
      </c>
      <c r="R58" s="79">
        <f t="shared" ref="R58:S58" si="221">IF(ISNUMBER(X366),X366,"-")</f>
        <v>-0.60357010291279245</v>
      </c>
      <c r="S58" s="80">
        <f t="shared" si="221"/>
        <v>-0.67898715580172819</v>
      </c>
      <c r="T58" s="79">
        <f t="shared" si="6"/>
        <v>-0.11779048615734311</v>
      </c>
      <c r="U58" s="80">
        <f t="shared" si="7"/>
        <v>-0.6385997898482465</v>
      </c>
      <c r="V58" s="79">
        <f t="shared" si="8"/>
        <v>1.0656975461875593</v>
      </c>
      <c r="W58" s="80">
        <f t="shared" si="9"/>
        <v>0.30559557333947396</v>
      </c>
      <c r="X58" s="79">
        <f t="shared" si="10"/>
        <v>-0.2569979756800862</v>
      </c>
      <c r="Y58" s="80">
        <f t="shared" si="11"/>
        <v>-0.34572941556825754</v>
      </c>
      <c r="Z58" s="79">
        <f t="shared" ref="Z58:AA58" si="222">IF(ISNUMBER(AJ366),AJ366,"-")</f>
        <v>0.55390477780516534</v>
      </c>
      <c r="AA58" s="80">
        <f t="shared" si="222"/>
        <v>-0.3058302797989576</v>
      </c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O58" s="75">
        <v>12.5</v>
      </c>
      <c r="AP58" s="79">
        <f t="shared" ref="AP58:AQ58" si="223">IF(ISNUMBER(AQ366),AQ366,"-")</f>
        <v>-1.1368683772161603E-13</v>
      </c>
      <c r="AQ58" s="80">
        <f t="shared" si="223"/>
        <v>0</v>
      </c>
      <c r="AR58" s="79">
        <f t="shared" si="14"/>
        <v>11.882412012691702</v>
      </c>
      <c r="AS58" s="80">
        <f t="shared" si="15"/>
        <v>5.6105083906857089</v>
      </c>
      <c r="AT58" s="79">
        <f t="shared" si="16"/>
        <v>-0.5193828745771043</v>
      </c>
      <c r="AU58" s="80">
        <f t="shared" si="17"/>
        <v>5.2967195837811687</v>
      </c>
      <c r="AV58" s="79">
        <f t="shared" si="18"/>
        <v>-10.868820425738704</v>
      </c>
      <c r="AW58" s="80">
        <f t="shared" si="19"/>
        <v>8.3163288256628221</v>
      </c>
      <c r="AX58" s="79">
        <f t="shared" si="20"/>
        <v>-8.3180970550035909</v>
      </c>
      <c r="AY58" s="80">
        <f t="shared" si="21"/>
        <v>5.0378703056242102</v>
      </c>
      <c r="AZ58" s="79">
        <f t="shared" si="22"/>
        <v>3.0794288087666928</v>
      </c>
      <c r="BA58" s="80">
        <f t="shared" si="23"/>
        <v>8.0481790529331647</v>
      </c>
      <c r="BB58" s="79">
        <f t="shared" si="24"/>
        <v>0.28320415584994407</v>
      </c>
      <c r="BC58" s="80">
        <f t="shared" si="25"/>
        <v>-4.1776886795057635</v>
      </c>
      <c r="BD58" s="79">
        <f t="shared" si="26"/>
        <v>-2.6028819637762126</v>
      </c>
      <c r="BE58" s="80">
        <f t="shared" si="27"/>
        <v>17.991199337434864</v>
      </c>
      <c r="BF58" s="79">
        <f t="shared" si="28"/>
        <v>2.0453338674220731</v>
      </c>
      <c r="BG58" s="80">
        <f t="shared" si="29"/>
        <v>9.1454330419762755</v>
      </c>
      <c r="BH58" s="79">
        <f t="shared" si="30"/>
        <v>5.6711879850258811</v>
      </c>
      <c r="BI58" s="80">
        <f t="shared" si="31"/>
        <v>9.5537223844685286</v>
      </c>
      <c r="BJ58" s="73"/>
      <c r="BK58" s="73"/>
      <c r="BL58" s="73"/>
      <c r="BM58" s="73"/>
      <c r="BN58" s="73"/>
      <c r="BO58" s="73"/>
      <c r="BP58" s="73"/>
      <c r="BQ58" s="73"/>
      <c r="BR58" s="73"/>
      <c r="BS58" s="73"/>
    </row>
    <row r="59" spans="7:71" x14ac:dyDescent="0.25">
      <c r="G59" s="75">
        <v>13</v>
      </c>
      <c r="H59" s="79">
        <f t="shared" ref="H59:I59" si="224">IF(ISNUMBER(I367),I367,"-")</f>
        <v>0</v>
      </c>
      <c r="I59" s="80">
        <f t="shared" si="224"/>
        <v>0</v>
      </c>
      <c r="J59" s="79">
        <f t="shared" ref="J59:K59" si="225">IF(ISNUMBER(L367),L367,"-")</f>
        <v>0.15447228447194483</v>
      </c>
      <c r="K59" s="80">
        <f t="shared" si="225"/>
        <v>0.22876335193570441</v>
      </c>
      <c r="L59" s="79">
        <f t="shared" ref="L59:M59" si="226">IF(ISNUMBER(O367),O367,"-")</f>
        <v>1.9189750891231743</v>
      </c>
      <c r="M59" s="80">
        <f t="shared" si="226"/>
        <v>-0.37191574902764657</v>
      </c>
      <c r="N59" s="79">
        <f t="shared" ref="N59:O59" si="227">IF(ISNUMBER(R367),R367,"-")</f>
        <v>0.92434438334267455</v>
      </c>
      <c r="O59" s="80">
        <f t="shared" si="227"/>
        <v>0.48698436521916477</v>
      </c>
      <c r="P59" s="79">
        <f t="shared" ref="P59:Q59" si="228">IF(ISNUMBER(U367),U367,"-")</f>
        <v>-4.2465592311192069E-2</v>
      </c>
      <c r="Q59" s="80">
        <f t="shared" si="228"/>
        <v>0.56420857472613051</v>
      </c>
      <c r="R59" s="79">
        <f t="shared" ref="R59:S59" si="229">IF(ISNUMBER(X367),X367,"-")</f>
        <v>0.5138500362359153</v>
      </c>
      <c r="S59" s="80">
        <f t="shared" si="229"/>
        <v>0.61611041547069334</v>
      </c>
      <c r="T59" s="79">
        <f t="shared" si="6"/>
        <v>-9.4324012899667409E-2</v>
      </c>
      <c r="U59" s="80">
        <f t="shared" si="7"/>
        <v>0.82820402225866019</v>
      </c>
      <c r="V59" s="79">
        <f t="shared" si="8"/>
        <v>1.2247574119875058</v>
      </c>
      <c r="W59" s="80">
        <f t="shared" si="9"/>
        <v>-0.71948614207907724</v>
      </c>
      <c r="X59" s="79">
        <f t="shared" si="10"/>
        <v>-0.41903050436066458</v>
      </c>
      <c r="Y59" s="80">
        <f t="shared" si="11"/>
        <v>0.21094367666457359</v>
      </c>
      <c r="Z59" s="79">
        <f t="shared" ref="Z59:AA59" si="230">IF(ISNUMBER(AJ367),AJ367,"-")</f>
        <v>0.56458639980616709</v>
      </c>
      <c r="AA59" s="80">
        <f t="shared" si="230"/>
        <v>-0.37850635650848474</v>
      </c>
      <c r="AB59" s="73"/>
      <c r="AC59" s="73"/>
      <c r="AD59" s="73"/>
      <c r="AE59" s="73"/>
      <c r="AF59" s="73"/>
      <c r="AG59" s="73"/>
      <c r="AH59" s="73"/>
      <c r="AI59" s="73"/>
      <c r="AJ59" s="73"/>
      <c r="AK59" s="73"/>
      <c r="AO59" s="75">
        <v>13</v>
      </c>
      <c r="AP59" s="79">
        <f t="shared" ref="AP59:AQ59" si="231">IF(ISNUMBER(AQ367),AQ367,"-")</f>
        <v>0</v>
      </c>
      <c r="AQ59" s="80">
        <f t="shared" si="231"/>
        <v>0</v>
      </c>
      <c r="AR59" s="79">
        <f t="shared" si="14"/>
        <v>11.959648154927777</v>
      </c>
      <c r="AS59" s="80">
        <f t="shared" si="15"/>
        <v>5.7248900666536429</v>
      </c>
      <c r="AT59" s="79">
        <f t="shared" si="16"/>
        <v>0.44010466998452102</v>
      </c>
      <c r="AU59" s="80">
        <f t="shared" si="17"/>
        <v>5.1107617092675355</v>
      </c>
      <c r="AV59" s="79">
        <f t="shared" si="18"/>
        <v>-10.406648234067347</v>
      </c>
      <c r="AW59" s="80">
        <f t="shared" si="19"/>
        <v>8.5598210082723654</v>
      </c>
      <c r="AX59" s="79">
        <f t="shared" si="20"/>
        <v>-8.3393298511590501</v>
      </c>
      <c r="AY59" s="80">
        <f t="shared" si="21"/>
        <v>5.3199745929873643</v>
      </c>
      <c r="AZ59" s="79">
        <f t="shared" si="22"/>
        <v>3.3363538268847606</v>
      </c>
      <c r="BA59" s="80">
        <f t="shared" si="23"/>
        <v>8.3562342606685434</v>
      </c>
      <c r="BB59" s="79">
        <f t="shared" si="24"/>
        <v>0.23604214940019119</v>
      </c>
      <c r="BC59" s="80">
        <f t="shared" si="25"/>
        <v>-3.7635866683765471</v>
      </c>
      <c r="BD59" s="79">
        <f t="shared" si="26"/>
        <v>-1.9905032577825068</v>
      </c>
      <c r="BE59" s="80">
        <f t="shared" si="27"/>
        <v>17.631456266395162</v>
      </c>
      <c r="BF59" s="79">
        <f t="shared" si="28"/>
        <v>1.835818615241692</v>
      </c>
      <c r="BG59" s="80">
        <f t="shared" si="29"/>
        <v>9.250904880308326</v>
      </c>
      <c r="BH59" s="79">
        <f t="shared" si="30"/>
        <v>5.9534811849290463</v>
      </c>
      <c r="BI59" s="80">
        <f t="shared" si="31"/>
        <v>9.3644692062143804</v>
      </c>
      <c r="BJ59" s="73"/>
      <c r="BK59" s="73"/>
      <c r="BL59" s="73"/>
      <c r="BM59" s="73"/>
      <c r="BN59" s="73"/>
      <c r="BO59" s="73"/>
      <c r="BP59" s="73"/>
      <c r="BQ59" s="73"/>
      <c r="BR59" s="73"/>
      <c r="BS59" s="73"/>
    </row>
    <row r="60" spans="7:71" x14ac:dyDescent="0.25">
      <c r="G60" s="75">
        <v>13.5</v>
      </c>
      <c r="H60" s="79">
        <f t="shared" ref="H60:I60" si="232">IF(ISNUMBER(I368),I368,"-")</f>
        <v>0</v>
      </c>
      <c r="I60" s="80">
        <f t="shared" si="232"/>
        <v>0</v>
      </c>
      <c r="J60" s="79">
        <f t="shared" ref="J60:K60" si="233">IF(ISNUMBER(L368),L368,"-")</f>
        <v>0.11869032578806404</v>
      </c>
      <c r="K60" s="80">
        <f t="shared" si="233"/>
        <v>-1.2082074791592419</v>
      </c>
      <c r="L60" s="79">
        <f t="shared" ref="L60:M60" si="234">IF(ISNUMBER(O368),O368,"-")</f>
        <v>-1.3995938692834056</v>
      </c>
      <c r="M60" s="80">
        <f t="shared" si="234"/>
        <v>-1.6713682301247808</v>
      </c>
      <c r="N60" s="79">
        <f t="shared" ref="N60:O60" si="235">IF(ISNUMBER(R368),R368,"-")</f>
        <v>-1.3688917846991107</v>
      </c>
      <c r="O60" s="80">
        <f t="shared" si="235"/>
        <v>-0.48797070869122194</v>
      </c>
      <c r="P60" s="79">
        <f t="shared" ref="P60:Q60" si="236">IF(ISNUMBER(U368),U368,"-")</f>
        <v>-1.1031368380069146</v>
      </c>
      <c r="Q60" s="80">
        <f t="shared" si="236"/>
        <v>-1.3712143778898138</v>
      </c>
      <c r="R60" s="79">
        <f t="shared" ref="R60:S60" si="237">IF(ISNUMBER(X368),X368,"-")</f>
        <v>-0.96760728746650138</v>
      </c>
      <c r="S60" s="80">
        <f t="shared" si="237"/>
        <v>-0.19969647550587766</v>
      </c>
      <c r="T60" s="79">
        <f t="shared" si="6"/>
        <v>-0.82148407077464292</v>
      </c>
      <c r="U60" s="80">
        <f t="shared" si="7"/>
        <v>-1.8679865275328851</v>
      </c>
      <c r="V60" s="79">
        <f t="shared" si="8"/>
        <v>-1.2384836015305609</v>
      </c>
      <c r="W60" s="80">
        <f t="shared" si="9"/>
        <v>-1.6196567955070513</v>
      </c>
      <c r="X60" s="79">
        <f t="shared" si="10"/>
        <v>-2.4609844429072378</v>
      </c>
      <c r="Y60" s="80">
        <f t="shared" si="11"/>
        <v>-1.3987399602992383</v>
      </c>
      <c r="Z60" s="79">
        <f t="shared" ref="Z60:AA60" si="238">IF(ISNUMBER(AJ368),AJ368,"-")</f>
        <v>-1.2322310686574856</v>
      </c>
      <c r="AA60" s="80">
        <f t="shared" si="238"/>
        <v>-2.047563096345268</v>
      </c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O60" s="75">
        <v>13.5</v>
      </c>
      <c r="AP60" s="79">
        <f t="shared" ref="AP60:AQ60" si="239">IF(ISNUMBER(AQ368),AQ368,"-")</f>
        <v>0</v>
      </c>
      <c r="AQ60" s="80">
        <f t="shared" si="239"/>
        <v>0</v>
      </c>
      <c r="AR60" s="79">
        <f t="shared" si="14"/>
        <v>12.01899331782181</v>
      </c>
      <c r="AS60" s="80">
        <f t="shared" si="15"/>
        <v>5.120786327074029</v>
      </c>
      <c r="AT60" s="79">
        <f t="shared" si="16"/>
        <v>-0.25969226465713291</v>
      </c>
      <c r="AU60" s="80">
        <f t="shared" si="17"/>
        <v>4.2750775942049586</v>
      </c>
      <c r="AV60" s="79">
        <f t="shared" si="18"/>
        <v>-11.091094126416806</v>
      </c>
      <c r="AW60" s="80">
        <f t="shared" si="19"/>
        <v>8.315835653926797</v>
      </c>
      <c r="AX60" s="79">
        <f t="shared" si="20"/>
        <v>-8.8908982701625519</v>
      </c>
      <c r="AY60" s="80">
        <f t="shared" si="21"/>
        <v>4.6343674040424503</v>
      </c>
      <c r="AZ60" s="79">
        <f t="shared" si="22"/>
        <v>2.852550183151493</v>
      </c>
      <c r="BA60" s="80">
        <f t="shared" si="23"/>
        <v>8.2563860229156489</v>
      </c>
      <c r="BB60" s="79">
        <f t="shared" si="24"/>
        <v>-0.17469988598713826</v>
      </c>
      <c r="BC60" s="80">
        <f t="shared" si="25"/>
        <v>-4.697579932142844</v>
      </c>
      <c r="BD60" s="79">
        <f t="shared" si="26"/>
        <v>-2.6097450585476736</v>
      </c>
      <c r="BE60" s="80">
        <f t="shared" si="27"/>
        <v>16.821627868641599</v>
      </c>
      <c r="BF60" s="79">
        <f t="shared" si="28"/>
        <v>0.60532639378811837</v>
      </c>
      <c r="BG60" s="80">
        <f t="shared" si="29"/>
        <v>8.5515349001589129</v>
      </c>
      <c r="BH60" s="79">
        <f t="shared" si="30"/>
        <v>5.3373656506003044</v>
      </c>
      <c r="BI60" s="80">
        <f t="shared" si="31"/>
        <v>8.3406876580415883</v>
      </c>
      <c r="BJ60" s="73"/>
      <c r="BK60" s="73"/>
      <c r="BL60" s="73"/>
      <c r="BM60" s="73"/>
      <c r="BN60" s="73"/>
      <c r="BO60" s="73"/>
      <c r="BP60" s="73"/>
      <c r="BQ60" s="73"/>
      <c r="BR60" s="73"/>
      <c r="BS60" s="73"/>
    </row>
    <row r="61" spans="7:71" x14ac:dyDescent="0.25">
      <c r="G61" s="75">
        <v>14</v>
      </c>
      <c r="H61" s="79">
        <f t="shared" ref="H61:I61" si="240">IF(ISNUMBER(I369),I369,"-")</f>
        <v>0</v>
      </c>
      <c r="I61" s="80">
        <f t="shared" si="240"/>
        <v>0</v>
      </c>
      <c r="J61" s="79">
        <f t="shared" ref="J61:K61" si="241">IF(ISNUMBER(L369),L369,"-")</f>
        <v>-0.76727243318518923</v>
      </c>
      <c r="K61" s="80">
        <f t="shared" si="241"/>
        <v>-0.60084737301012936</v>
      </c>
      <c r="L61" s="79">
        <f t="shared" ref="L61:M61" si="242">IF(ISNUMBER(O369),O369,"-")</f>
        <v>-0.53216013663496042</v>
      </c>
      <c r="M61" s="80">
        <f t="shared" si="242"/>
        <v>0.2628711559558603</v>
      </c>
      <c r="N61" s="79">
        <f t="shared" ref="N61:O61" si="243">IF(ISNUMBER(R369),R369,"-")</f>
        <v>0.33608862481361079</v>
      </c>
      <c r="O61" s="80">
        <f t="shared" si="243"/>
        <v>-1.0177096973958442</v>
      </c>
      <c r="P61" s="79">
        <f t="shared" ref="P61:Q61" si="244">IF(ISNUMBER(U369),U369,"-")</f>
        <v>-0.79815930469355401</v>
      </c>
      <c r="Q61" s="80">
        <f t="shared" si="244"/>
        <v>1.2126495397365602</v>
      </c>
      <c r="R61" s="79">
        <f t="shared" ref="R61:S61" si="245">IF(ISNUMBER(X369),X369,"-")</f>
        <v>0.19605592640146696</v>
      </c>
      <c r="S61" s="80">
        <f t="shared" si="245"/>
        <v>3.5540624798091613E-2</v>
      </c>
      <c r="T61" s="79">
        <f t="shared" si="6"/>
        <v>-0.40881045672545113</v>
      </c>
      <c r="U61" s="80">
        <f t="shared" si="7"/>
        <v>0.69573220894113774</v>
      </c>
      <c r="V61" s="79">
        <f t="shared" si="8"/>
        <v>-1.1688664719960293</v>
      </c>
      <c r="W61" s="80">
        <f t="shared" si="9"/>
        <v>-0.23800731303850853</v>
      </c>
      <c r="X61" s="79">
        <f t="shared" si="10"/>
        <v>-0.57533962145235051</v>
      </c>
      <c r="Y61" s="80">
        <f t="shared" si="11"/>
        <v>-0.56695690508865937</v>
      </c>
      <c r="Z61" s="79">
        <f t="shared" ref="Z61:AA61" si="246">IF(ISNUMBER(AJ369),AJ369,"-")</f>
        <v>0.57290254957653097</v>
      </c>
      <c r="AA61" s="80">
        <f t="shared" si="246"/>
        <v>0.48368774368072565</v>
      </c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O61" s="75">
        <v>14</v>
      </c>
      <c r="AP61" s="79">
        <f t="shared" ref="AP61:AQ61" si="247">IF(ISNUMBER(AQ369),AQ369,"-")</f>
        <v>0</v>
      </c>
      <c r="AQ61" s="80">
        <f t="shared" si="247"/>
        <v>0</v>
      </c>
      <c r="AR61" s="79">
        <f t="shared" si="14"/>
        <v>11.63535710122926</v>
      </c>
      <c r="AS61" s="80">
        <f t="shared" si="15"/>
        <v>4.8203626405688738</v>
      </c>
      <c r="AT61" s="79">
        <f t="shared" si="16"/>
        <v>-0.52577233297461134</v>
      </c>
      <c r="AU61" s="80">
        <f t="shared" si="17"/>
        <v>4.4065131721829403</v>
      </c>
      <c r="AV61" s="79">
        <f t="shared" si="18"/>
        <v>-10.923049814010028</v>
      </c>
      <c r="AW61" s="80">
        <f t="shared" si="19"/>
        <v>7.8069808052289318</v>
      </c>
      <c r="AX61" s="79">
        <f t="shared" si="20"/>
        <v>-9.2899779225093653</v>
      </c>
      <c r="AY61" s="80">
        <f t="shared" si="21"/>
        <v>5.240692173910702</v>
      </c>
      <c r="AZ61" s="79">
        <f t="shared" si="22"/>
        <v>2.9505781463521998</v>
      </c>
      <c r="BA61" s="80">
        <f t="shared" si="23"/>
        <v>8.2741563353145011</v>
      </c>
      <c r="BB61" s="79">
        <f t="shared" si="24"/>
        <v>-0.37910511434984073</v>
      </c>
      <c r="BC61" s="80">
        <f t="shared" si="25"/>
        <v>-4.3497138276725309</v>
      </c>
      <c r="BD61" s="79">
        <f t="shared" si="26"/>
        <v>-3.1941782945457362</v>
      </c>
      <c r="BE61" s="80">
        <f t="shared" si="27"/>
        <v>16.702624212122373</v>
      </c>
      <c r="BF61" s="79">
        <f t="shared" si="28"/>
        <v>0.31765658306187561</v>
      </c>
      <c r="BG61" s="80">
        <f t="shared" si="29"/>
        <v>8.2680564476145264</v>
      </c>
      <c r="BH61" s="79">
        <f t="shared" si="30"/>
        <v>5.6238169253884962</v>
      </c>
      <c r="BI61" s="80">
        <f t="shared" si="31"/>
        <v>8.5825315298818623</v>
      </c>
      <c r="BJ61" s="73"/>
      <c r="BK61" s="73"/>
      <c r="BL61" s="73"/>
      <c r="BM61" s="73"/>
      <c r="BN61" s="73"/>
      <c r="BO61" s="73"/>
      <c r="BP61" s="73"/>
      <c r="BQ61" s="73"/>
      <c r="BR61" s="73"/>
      <c r="BS61" s="73"/>
    </row>
    <row r="62" spans="7:71" x14ac:dyDescent="0.25">
      <c r="G62" s="75">
        <v>14.5</v>
      </c>
      <c r="H62" s="79">
        <f t="shared" ref="H62:I62" si="248">IF(ISNUMBER(I370),I370,"-")</f>
        <v>0</v>
      </c>
      <c r="I62" s="80">
        <f t="shared" si="248"/>
        <v>0</v>
      </c>
      <c r="J62" s="79">
        <f t="shared" ref="J62:K62" si="249">IF(ISNUMBER(L370),L370,"-")</f>
        <v>1.945443528388024</v>
      </c>
      <c r="K62" s="80">
        <f t="shared" si="249"/>
        <v>-0.56228032526291116</v>
      </c>
      <c r="L62" s="79">
        <f t="shared" ref="L62:M62" si="250">IF(ISNUMBER(O370),O370,"-")</f>
        <v>-0.53623867547347537</v>
      </c>
      <c r="M62" s="80">
        <f t="shared" si="250"/>
        <v>1.469757699836812</v>
      </c>
      <c r="N62" s="79">
        <f t="shared" ref="N62:O62" si="251">IF(ISNUMBER(R370),R370,"-")</f>
        <v>0.41473205887984577</v>
      </c>
      <c r="O62" s="80">
        <f t="shared" si="251"/>
        <v>1.496509572898713</v>
      </c>
      <c r="P62" s="79">
        <f t="shared" ref="P62:Q62" si="252">IF(ISNUMBER(U370),U370,"-")</f>
        <v>1.1033519755032692</v>
      </c>
      <c r="Q62" s="80">
        <f t="shared" si="252"/>
        <v>-0.36292464355026866</v>
      </c>
      <c r="R62" s="79">
        <f t="shared" ref="R62:S62" si="253">IF(ISNUMBER(X370),X370,"-")</f>
        <v>1.1956796039644981</v>
      </c>
      <c r="S62" s="80">
        <f t="shared" si="253"/>
        <v>1.0231511396341979</v>
      </c>
      <c r="T62" s="79">
        <f t="shared" si="6"/>
        <v>0.33443450245475148</v>
      </c>
      <c r="U62" s="80">
        <f t="shared" si="7"/>
        <v>1.4310506822555773</v>
      </c>
      <c r="V62" s="79">
        <f t="shared" si="8"/>
        <v>1.5615056283525739</v>
      </c>
      <c r="W62" s="80">
        <f t="shared" si="9"/>
        <v>1.2261006370390604</v>
      </c>
      <c r="X62" s="79">
        <f t="shared" si="10"/>
        <v>-0.56977612340837247</v>
      </c>
      <c r="Y62" s="80">
        <f t="shared" si="11"/>
        <v>0.59363958659557525</v>
      </c>
      <c r="Z62" s="79">
        <f t="shared" ref="Z62:AA62" si="254">IF(ISNUMBER(AJ370),AJ370,"-")</f>
        <v>0.21632605437562979</v>
      </c>
      <c r="AA62" s="80">
        <f t="shared" si="254"/>
        <v>0.86054417801862115</v>
      </c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O62" s="75">
        <v>14.5</v>
      </c>
      <c r="AP62" s="79">
        <f t="shared" ref="AP62:AQ62" si="255">IF(ISNUMBER(AQ370),AQ370,"-")</f>
        <v>0</v>
      </c>
      <c r="AQ62" s="80">
        <f t="shared" si="255"/>
        <v>0</v>
      </c>
      <c r="AR62" s="79">
        <f t="shared" si="14"/>
        <v>12.608078865423181</v>
      </c>
      <c r="AS62" s="80">
        <f t="shared" si="15"/>
        <v>4.5392224779375283</v>
      </c>
      <c r="AT62" s="79">
        <f t="shared" si="16"/>
        <v>-0.79389167071144584</v>
      </c>
      <c r="AU62" s="80">
        <f t="shared" si="17"/>
        <v>5.1413920221013996</v>
      </c>
      <c r="AV62" s="79">
        <f t="shared" si="18"/>
        <v>-10.71568378457016</v>
      </c>
      <c r="AW62" s="80">
        <f t="shared" si="19"/>
        <v>8.5552355916784109</v>
      </c>
      <c r="AX62" s="79">
        <f t="shared" si="20"/>
        <v>-8.7383019347577147</v>
      </c>
      <c r="AY62" s="80">
        <f t="shared" si="21"/>
        <v>5.0592298521355588</v>
      </c>
      <c r="AZ62" s="79">
        <f t="shared" si="22"/>
        <v>3.5484179483345315</v>
      </c>
      <c r="BA62" s="80">
        <f t="shared" si="23"/>
        <v>8.7857319051317972</v>
      </c>
      <c r="BB62" s="79">
        <f t="shared" si="24"/>
        <v>-0.2118878631225698</v>
      </c>
      <c r="BC62" s="80">
        <f t="shared" si="25"/>
        <v>-3.6341884865444172</v>
      </c>
      <c r="BD62" s="79">
        <f t="shared" si="26"/>
        <v>-2.413425480369483</v>
      </c>
      <c r="BE62" s="80">
        <f t="shared" si="27"/>
        <v>17.3156745306419</v>
      </c>
      <c r="BF62" s="79">
        <f t="shared" si="28"/>
        <v>3.2768521357752434E-2</v>
      </c>
      <c r="BG62" s="80">
        <f t="shared" si="29"/>
        <v>8.5648762409123265</v>
      </c>
      <c r="BH62" s="79">
        <f t="shared" si="30"/>
        <v>5.7319799525763528</v>
      </c>
      <c r="BI62" s="80">
        <f t="shared" si="31"/>
        <v>9.0128036188914393</v>
      </c>
      <c r="BJ62" s="73"/>
      <c r="BK62" s="73"/>
      <c r="BL62" s="73"/>
      <c r="BM62" s="73"/>
      <c r="BN62" s="73"/>
      <c r="BO62" s="73"/>
      <c r="BP62" s="73"/>
      <c r="BQ62" s="73"/>
      <c r="BR62" s="73"/>
      <c r="BS62" s="73"/>
    </row>
    <row r="63" spans="7:71" x14ac:dyDescent="0.25">
      <c r="G63" s="75">
        <v>15</v>
      </c>
      <c r="H63" s="79">
        <f t="shared" ref="H63:I63" si="256">IF(ISNUMBER(I371),I371,"-")</f>
        <v>0</v>
      </c>
      <c r="I63" s="80">
        <f t="shared" si="256"/>
        <v>0</v>
      </c>
      <c r="J63" s="79">
        <f t="shared" ref="J63:K63" si="257">IF(ISNUMBER(L371),L371,"-")</f>
        <v>-1.1514651308706974</v>
      </c>
      <c r="K63" s="80">
        <f t="shared" si="257"/>
        <v>-0.53679086067457504</v>
      </c>
      <c r="L63" s="79">
        <f t="shared" ref="L63:M63" si="258">IF(ISNUMBER(O371),O371,"-")</f>
        <v>0.23400505839956409</v>
      </c>
      <c r="M63" s="80">
        <f t="shared" si="258"/>
        <v>0.88080855999200125</v>
      </c>
      <c r="N63" s="79">
        <f t="shared" ref="N63:O63" si="259">IF(ISNUMBER(R371),R371,"-")</f>
        <v>0.2548281389198408</v>
      </c>
      <c r="O63" s="80">
        <f t="shared" si="259"/>
        <v>-5.6568012181713812E-2</v>
      </c>
      <c r="P63" s="79">
        <f t="shared" ref="P63:Q63" si="260">IF(ISNUMBER(U371),U371,"-")</f>
        <v>-0.64982497328756317</v>
      </c>
      <c r="Q63" s="80">
        <f t="shared" si="260"/>
        <v>1.2879946972622101</v>
      </c>
      <c r="R63" s="79">
        <f t="shared" ref="R63:S63" si="261">IF(ISNUMBER(X371),X371,"-")</f>
        <v>-0.89926056217206707</v>
      </c>
      <c r="S63" s="80">
        <f t="shared" si="261"/>
        <v>0.53887172272965245</v>
      </c>
      <c r="T63" s="79">
        <f t="shared" si="6"/>
        <v>-0.57029138056024919</v>
      </c>
      <c r="U63" s="80">
        <f t="shared" si="7"/>
        <v>-0.65333497526235362</v>
      </c>
      <c r="V63" s="79">
        <f t="shared" si="8"/>
        <v>-0.41244843809296228</v>
      </c>
      <c r="W63" s="80">
        <f t="shared" si="9"/>
        <v>-0.39782948411514241</v>
      </c>
      <c r="X63" s="79">
        <f t="shared" si="10"/>
        <v>-1.2354706665922901</v>
      </c>
      <c r="Y63" s="80">
        <f t="shared" si="11"/>
        <v>-0.43693787251570271</v>
      </c>
      <c r="Z63" s="79">
        <f t="shared" ref="Z63:AA63" si="262">IF(ISNUMBER(AJ371),AJ371,"-")</f>
        <v>-0.27561534394807197</v>
      </c>
      <c r="AA63" s="80">
        <f t="shared" si="262"/>
        <v>-0.78133556420832306</v>
      </c>
      <c r="AB63" s="73"/>
      <c r="AC63" s="73"/>
      <c r="AD63" s="73"/>
      <c r="AE63" s="73"/>
      <c r="AF63" s="73"/>
      <c r="AG63" s="73"/>
      <c r="AH63" s="73"/>
      <c r="AI63" s="73"/>
      <c r="AJ63" s="73"/>
      <c r="AK63" s="73"/>
      <c r="AO63" s="75">
        <v>15</v>
      </c>
      <c r="AP63" s="79">
        <f t="shared" ref="AP63:AQ63" si="263">IF(ISNUMBER(AQ371),AQ371,"-")</f>
        <v>0</v>
      </c>
      <c r="AQ63" s="80">
        <f t="shared" si="263"/>
        <v>0</v>
      </c>
      <c r="AR63" s="79">
        <f t="shared" si="14"/>
        <v>12.032346299987921</v>
      </c>
      <c r="AS63" s="80">
        <f t="shared" si="15"/>
        <v>4.2708270476000507</v>
      </c>
      <c r="AT63" s="79">
        <f t="shared" si="16"/>
        <v>-0.67688914151153767</v>
      </c>
      <c r="AU63" s="80">
        <f t="shared" si="17"/>
        <v>5.581796302097473</v>
      </c>
      <c r="AV63" s="79">
        <f t="shared" si="18"/>
        <v>-10.588269715110187</v>
      </c>
      <c r="AW63" s="80">
        <f t="shared" si="19"/>
        <v>8.5269515855875397</v>
      </c>
      <c r="AX63" s="79">
        <f t="shared" si="20"/>
        <v>-9.0632144214014261</v>
      </c>
      <c r="AY63" s="80">
        <f t="shared" si="21"/>
        <v>5.7032272007666052</v>
      </c>
      <c r="AZ63" s="79">
        <f t="shared" si="22"/>
        <v>3.0987876672485299</v>
      </c>
      <c r="BA63" s="80">
        <f t="shared" si="23"/>
        <v>9.0551677664966519</v>
      </c>
      <c r="BB63" s="79">
        <f t="shared" si="24"/>
        <v>-0.49703355340261623</v>
      </c>
      <c r="BC63" s="80">
        <f t="shared" si="25"/>
        <v>-3.960855974175729</v>
      </c>
      <c r="BD63" s="79">
        <f t="shared" si="26"/>
        <v>-2.6196496994159588</v>
      </c>
      <c r="BE63" s="80">
        <f t="shared" si="27"/>
        <v>17.116759788584432</v>
      </c>
      <c r="BF63" s="79">
        <f t="shared" si="28"/>
        <v>-0.58496681193832956</v>
      </c>
      <c r="BG63" s="80">
        <f t="shared" si="29"/>
        <v>8.346407304654349</v>
      </c>
      <c r="BH63" s="79">
        <f t="shared" si="30"/>
        <v>5.594172280602379</v>
      </c>
      <c r="BI63" s="80">
        <f t="shared" si="31"/>
        <v>8.6221358367872654</v>
      </c>
      <c r="BJ63" s="73"/>
      <c r="BK63" s="73"/>
      <c r="BL63" s="73"/>
      <c r="BM63" s="73"/>
      <c r="BN63" s="73"/>
      <c r="BO63" s="73"/>
      <c r="BP63" s="73"/>
      <c r="BQ63" s="73"/>
      <c r="BR63" s="73"/>
      <c r="BS63" s="73"/>
    </row>
    <row r="64" spans="7:71" x14ac:dyDescent="0.25">
      <c r="G64" s="75">
        <v>15.5</v>
      </c>
      <c r="H64" s="79">
        <f t="shared" ref="H64:I64" si="264">IF(ISNUMBER(I372),I372,"-")</f>
        <v>0</v>
      </c>
      <c r="I64" s="80">
        <f t="shared" si="264"/>
        <v>0</v>
      </c>
      <c r="J64" s="79">
        <f t="shared" ref="J64:K64" si="265">IF(ISNUMBER(L372),L372,"-")</f>
        <v>-0.57303566387571436</v>
      </c>
      <c r="K64" s="80">
        <f t="shared" si="265"/>
        <v>-0.13169565377688564</v>
      </c>
      <c r="L64" s="79">
        <f t="shared" ref="L64:M64" si="266">IF(ISNUMBER(O372),O372,"-")</f>
        <v>-7.7474656488142557E-2</v>
      </c>
      <c r="M64" s="80">
        <f t="shared" si="266"/>
        <v>0.25730726227081746</v>
      </c>
      <c r="N64" s="79">
        <f t="shared" ref="N64:O64" si="267">IF(ISNUMBER(R372),R372,"-")</f>
        <v>-1.2776440691139932</v>
      </c>
      <c r="O64" s="80">
        <f t="shared" si="267"/>
        <v>1.1316201500642054</v>
      </c>
      <c r="P64" s="79">
        <f t="shared" ref="P64:Q64" si="268">IF(ISNUMBER(U372),U372,"-")</f>
        <v>-1.5269843873990041</v>
      </c>
      <c r="Q64" s="80">
        <f t="shared" si="268"/>
        <v>0.47252290247605266</v>
      </c>
      <c r="R64" s="79">
        <f t="shared" ref="R64:S64" si="269">IF(ISNUMBER(X372),X372,"-")</f>
        <v>-1.7230578485833661</v>
      </c>
      <c r="S64" s="80">
        <f t="shared" si="269"/>
        <v>-0.22104830484559645</v>
      </c>
      <c r="T64" s="79">
        <f t="shared" si="6"/>
        <v>-0.1630986382741284</v>
      </c>
      <c r="U64" s="80">
        <f t="shared" si="7"/>
        <v>0.98293601867978531</v>
      </c>
      <c r="V64" s="79">
        <f t="shared" si="8"/>
        <v>-1.4459173190622181</v>
      </c>
      <c r="W64" s="80">
        <f t="shared" si="9"/>
        <v>1.2629607934717626</v>
      </c>
      <c r="X64" s="79">
        <f t="shared" si="10"/>
        <v>-1.8161690168852758</v>
      </c>
      <c r="Y64" s="80">
        <f t="shared" si="11"/>
        <v>0.81664817400567458</v>
      </c>
      <c r="Z64" s="79">
        <f t="shared" ref="Z64:AA64" si="270">IF(ISNUMBER(AJ372),AJ372,"-")</f>
        <v>-1.5058949814576827</v>
      </c>
      <c r="AA64" s="80">
        <f t="shared" si="270"/>
        <v>8.362216808213141E-3</v>
      </c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O64" s="75">
        <v>15.5</v>
      </c>
      <c r="AP64" s="79">
        <f t="shared" ref="AP64:AQ64" si="271">IF(ISNUMBER(AQ372),AQ372,"-")</f>
        <v>0</v>
      </c>
      <c r="AQ64" s="80">
        <f t="shared" si="271"/>
        <v>0</v>
      </c>
      <c r="AR64" s="79">
        <f t="shared" si="14"/>
        <v>11.745828468050036</v>
      </c>
      <c r="AS64" s="80">
        <f t="shared" si="15"/>
        <v>4.2049792207117207</v>
      </c>
      <c r="AT64" s="79">
        <f t="shared" si="16"/>
        <v>-0.71562646975564803</v>
      </c>
      <c r="AU64" s="80">
        <f t="shared" si="17"/>
        <v>5.7104499332326668</v>
      </c>
      <c r="AV64" s="79">
        <f t="shared" si="18"/>
        <v>-11.227091749667238</v>
      </c>
      <c r="AW64" s="80">
        <f t="shared" si="19"/>
        <v>9.0927616606195443</v>
      </c>
      <c r="AX64" s="79">
        <f t="shared" si="20"/>
        <v>-9.8267066151009885</v>
      </c>
      <c r="AY64" s="80">
        <f t="shared" si="21"/>
        <v>5.9394886520046839</v>
      </c>
      <c r="AZ64" s="79">
        <f t="shared" si="22"/>
        <v>2.237258742956783</v>
      </c>
      <c r="BA64" s="80">
        <f t="shared" si="23"/>
        <v>8.9446436140735841</v>
      </c>
      <c r="BB64" s="79">
        <f t="shared" si="24"/>
        <v>-0.57858287253964136</v>
      </c>
      <c r="BC64" s="80">
        <f t="shared" si="25"/>
        <v>-3.4693879648359598</v>
      </c>
      <c r="BD64" s="79">
        <f t="shared" si="26"/>
        <v>-3.3426083589470181</v>
      </c>
      <c r="BE64" s="80">
        <f t="shared" si="27"/>
        <v>17.748240185320128</v>
      </c>
      <c r="BF64" s="79">
        <f t="shared" si="28"/>
        <v>-1.4930513203810278</v>
      </c>
      <c r="BG64" s="80">
        <f t="shared" si="29"/>
        <v>8.7547313916570602</v>
      </c>
      <c r="BH64" s="79">
        <f t="shared" si="30"/>
        <v>4.8412247898735359</v>
      </c>
      <c r="BI64" s="80">
        <f t="shared" si="31"/>
        <v>8.6263169451910926</v>
      </c>
      <c r="BJ64" s="73"/>
      <c r="BK64" s="73"/>
      <c r="BL64" s="73"/>
      <c r="BM64" s="73"/>
      <c r="BN64" s="73"/>
      <c r="BO64" s="73"/>
      <c r="BP64" s="73"/>
      <c r="BQ64" s="73"/>
      <c r="BR64" s="73"/>
      <c r="BS64" s="73"/>
    </row>
    <row r="65" spans="7:71" x14ac:dyDescent="0.25">
      <c r="G65" s="75">
        <v>16</v>
      </c>
      <c r="H65" s="79">
        <f t="shared" ref="H65:I65" si="272">IF(ISNUMBER(I373),I373,"-")</f>
        <v>0</v>
      </c>
      <c r="I65" s="80">
        <f t="shared" si="272"/>
        <v>0</v>
      </c>
      <c r="J65" s="79">
        <f t="shared" ref="J65:K65" si="273">IF(ISNUMBER(L373),L373,"-")</f>
        <v>0.54463240235029886</v>
      </c>
      <c r="K65" s="80">
        <f t="shared" si="273"/>
        <v>1.2313355800046546</v>
      </c>
      <c r="L65" s="79">
        <f t="shared" ref="L65:M65" si="274">IF(ISNUMBER(O373),O373,"-")</f>
        <v>-0.15952620207047019</v>
      </c>
      <c r="M65" s="80">
        <f t="shared" si="274"/>
        <v>1.1058853795015695</v>
      </c>
      <c r="N65" s="79">
        <f t="shared" ref="N65:O65" si="275">IF(ISNUMBER(R373),R373,"-")</f>
        <v>-0.26445979502721784</v>
      </c>
      <c r="O65" s="80">
        <f t="shared" si="275"/>
        <v>1.0498207497484273</v>
      </c>
      <c r="P65" s="79">
        <f t="shared" ref="P65:Q65" si="276">IF(ISNUMBER(U373),U373,"-")</f>
        <v>1.1663156166044857</v>
      </c>
      <c r="Q65" s="80">
        <f t="shared" si="276"/>
        <v>-0.13566654856351335</v>
      </c>
      <c r="R65" s="79">
        <f t="shared" ref="R65:S65" si="277">IF(ISNUMBER(X373),X373,"-")</f>
        <v>0.58675303522662148</v>
      </c>
      <c r="S65" s="80">
        <f t="shared" si="277"/>
        <v>-0.57482039179790867</v>
      </c>
      <c r="T65" s="79">
        <f t="shared" si="6"/>
        <v>0.40025365112943234</v>
      </c>
      <c r="U65" s="80">
        <f t="shared" si="7"/>
        <v>4.6023315530467457E-2</v>
      </c>
      <c r="V65" s="79">
        <f t="shared" si="8"/>
        <v>0.45059946185206812</v>
      </c>
      <c r="W65" s="80">
        <f t="shared" si="9"/>
        <v>3.6959549047388407E-3</v>
      </c>
      <c r="X65" s="79">
        <f t="shared" si="10"/>
        <v>-7.4685552137882638E-2</v>
      </c>
      <c r="Y65" s="80">
        <f t="shared" si="11"/>
        <v>0.23570543259011245</v>
      </c>
      <c r="Z65" s="79">
        <f t="shared" ref="Z65:AA65" si="278">IF(ISNUMBER(AJ373),AJ373,"-")</f>
        <v>-1.614448685446348</v>
      </c>
      <c r="AA65" s="80">
        <f t="shared" si="278"/>
        <v>0.62058853152441351</v>
      </c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O65" s="75">
        <v>16</v>
      </c>
      <c r="AP65" s="79">
        <f t="shared" ref="AP65:AQ65" si="279">IF(ISNUMBER(AQ373),AQ373,"-")</f>
        <v>0</v>
      </c>
      <c r="AQ65" s="80">
        <f t="shared" si="279"/>
        <v>0</v>
      </c>
      <c r="AR65" s="79">
        <f t="shared" si="14"/>
        <v>12.01814466922508</v>
      </c>
      <c r="AS65" s="80">
        <f t="shared" si="15"/>
        <v>4.8206470107138557</v>
      </c>
      <c r="AT65" s="79">
        <f t="shared" si="16"/>
        <v>-0.79538957079091688</v>
      </c>
      <c r="AU65" s="80">
        <f t="shared" si="17"/>
        <v>6.2633926229834742</v>
      </c>
      <c r="AV65" s="79">
        <f t="shared" si="18"/>
        <v>-11.359321647180877</v>
      </c>
      <c r="AW65" s="80">
        <f t="shared" si="19"/>
        <v>9.6176720354935696</v>
      </c>
      <c r="AX65" s="79">
        <f t="shared" si="20"/>
        <v>-9.243548806798799</v>
      </c>
      <c r="AY65" s="80">
        <f t="shared" si="21"/>
        <v>5.8716553777228455</v>
      </c>
      <c r="AZ65" s="79">
        <f t="shared" si="22"/>
        <v>2.5306352605700795</v>
      </c>
      <c r="BA65" s="80">
        <f t="shared" si="23"/>
        <v>8.6572334181746555</v>
      </c>
      <c r="BB65" s="79">
        <f t="shared" si="24"/>
        <v>-0.37845604697497492</v>
      </c>
      <c r="BC65" s="80">
        <f t="shared" si="25"/>
        <v>-3.44637630707075</v>
      </c>
      <c r="BD65" s="79">
        <f t="shared" si="26"/>
        <v>-3.1173086280210782</v>
      </c>
      <c r="BE65" s="80">
        <f t="shared" si="27"/>
        <v>17.750088162772499</v>
      </c>
      <c r="BF65" s="79">
        <f t="shared" si="28"/>
        <v>-1.5303940964499816</v>
      </c>
      <c r="BG65" s="80">
        <f t="shared" si="29"/>
        <v>8.872584107952207</v>
      </c>
      <c r="BH65" s="79">
        <f t="shared" si="30"/>
        <v>4.0340004471503335</v>
      </c>
      <c r="BI65" s="80">
        <f t="shared" si="31"/>
        <v>8.9366112109532878</v>
      </c>
      <c r="BJ65" s="73"/>
      <c r="BK65" s="73"/>
      <c r="BL65" s="73"/>
      <c r="BM65" s="73"/>
      <c r="BN65" s="73"/>
      <c r="BO65" s="73"/>
      <c r="BP65" s="73"/>
      <c r="BQ65" s="73"/>
      <c r="BR65" s="73"/>
      <c r="BS65" s="73"/>
    </row>
    <row r="66" spans="7:71" x14ac:dyDescent="0.25">
      <c r="G66" s="75">
        <v>16.5</v>
      </c>
      <c r="H66" s="79">
        <f t="shared" ref="H66:I66" si="280">IF(ISNUMBER(I374),I374,"-")</f>
        <v>0</v>
      </c>
      <c r="I66" s="80">
        <f t="shared" si="280"/>
        <v>0</v>
      </c>
      <c r="J66" s="79">
        <f t="shared" ref="J66:K66" si="281">IF(ISNUMBER(L374),L374,"-")</f>
        <v>-0.77127908351960173</v>
      </c>
      <c r="K66" s="80">
        <f t="shared" si="281"/>
        <v>0.44934189801047175</v>
      </c>
      <c r="L66" s="79">
        <f t="shared" ref="L66:M66" si="282">IF(ISNUMBER(O374),O374,"-")</f>
        <v>-3.2074478129301198E-2</v>
      </c>
      <c r="M66" s="80">
        <f t="shared" si="282"/>
        <v>-0.88676772648679325</v>
      </c>
      <c r="N66" s="79">
        <f t="shared" ref="N66:O66" si="283">IF(ISNUMBER(R374),R374,"-")</f>
        <v>-9.4590911142660161E-3</v>
      </c>
      <c r="O66" s="80">
        <f t="shared" si="283"/>
        <v>-0.46493740889170709</v>
      </c>
      <c r="P66" s="79">
        <f t="shared" ref="P66:Q66" si="284">IF(ISNUMBER(U374),U374,"-")</f>
        <v>0.19338102147927572</v>
      </c>
      <c r="Q66" s="80">
        <f t="shared" si="284"/>
        <v>0.57150724204253933</v>
      </c>
      <c r="R66" s="79">
        <f t="shared" ref="R66:S66" si="285">IF(ISNUMBER(X374),X374,"-")</f>
        <v>-0.80837030931295395</v>
      </c>
      <c r="S66" s="80">
        <f t="shared" si="285"/>
        <v>1.1406443077182127</v>
      </c>
      <c r="T66" s="79">
        <f t="shared" si="6"/>
        <v>-2.1445198823867528E-2</v>
      </c>
      <c r="U66" s="80">
        <f t="shared" si="7"/>
        <v>-0.865400872040194</v>
      </c>
      <c r="V66" s="79">
        <f t="shared" si="8"/>
        <v>-0.61033564748463753</v>
      </c>
      <c r="W66" s="80">
        <f t="shared" si="9"/>
        <v>0.86056620712953169</v>
      </c>
      <c r="X66" s="79">
        <f t="shared" si="10"/>
        <v>-0.90853482207912784</v>
      </c>
      <c r="Y66" s="80">
        <f t="shared" si="11"/>
        <v>1.0549060480918593</v>
      </c>
      <c r="Z66" s="79">
        <f t="shared" ref="Z66:AA66" si="286">IF(ISNUMBER(AJ374),AJ374,"-")</f>
        <v>1.1186650413609502</v>
      </c>
      <c r="AA66" s="80">
        <f t="shared" si="286"/>
        <v>0.68732113094837199</v>
      </c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O66" s="75">
        <v>16.5</v>
      </c>
      <c r="AP66" s="79">
        <f t="shared" ref="AP66:AQ66" si="287">IF(ISNUMBER(AQ374),AQ374,"-")</f>
        <v>0</v>
      </c>
      <c r="AQ66" s="80">
        <f t="shared" si="287"/>
        <v>0</v>
      </c>
      <c r="AR66" s="79">
        <f t="shared" si="14"/>
        <v>11.632505127465379</v>
      </c>
      <c r="AS66" s="80">
        <f t="shared" si="15"/>
        <v>5.0453179597193412</v>
      </c>
      <c r="AT66" s="79">
        <f t="shared" si="16"/>
        <v>-0.81142680985556126</v>
      </c>
      <c r="AU66" s="80">
        <f t="shared" si="17"/>
        <v>5.8200087597401762</v>
      </c>
      <c r="AV66" s="79">
        <f t="shared" si="18"/>
        <v>-11.364051192737975</v>
      </c>
      <c r="AW66" s="80">
        <f t="shared" si="19"/>
        <v>9.3852033310479328</v>
      </c>
      <c r="AX66" s="79">
        <f t="shared" si="20"/>
        <v>-9.146858296059122</v>
      </c>
      <c r="AY66" s="80">
        <f t="shared" si="21"/>
        <v>6.1574089987443585</v>
      </c>
      <c r="AZ66" s="79">
        <f t="shared" si="22"/>
        <v>2.126450105913591</v>
      </c>
      <c r="BA66" s="80">
        <f t="shared" si="23"/>
        <v>9.2275555720339071</v>
      </c>
      <c r="BB66" s="79">
        <f t="shared" si="24"/>
        <v>-0.38917864638699484</v>
      </c>
      <c r="BC66" s="80">
        <f t="shared" si="25"/>
        <v>-3.8790767430907636</v>
      </c>
      <c r="BD66" s="79">
        <f t="shared" si="26"/>
        <v>-3.422476451763373</v>
      </c>
      <c r="BE66" s="80">
        <f t="shared" si="27"/>
        <v>18.180371266337488</v>
      </c>
      <c r="BF66" s="79">
        <f t="shared" si="28"/>
        <v>-1.9846615074895908</v>
      </c>
      <c r="BG66" s="80">
        <f t="shared" si="29"/>
        <v>9.4000371319982605</v>
      </c>
      <c r="BH66" s="79">
        <f t="shared" si="30"/>
        <v>4.5933329678307473</v>
      </c>
      <c r="BI66" s="80">
        <f t="shared" si="31"/>
        <v>9.2802717764277531</v>
      </c>
      <c r="BJ66" s="73"/>
      <c r="BK66" s="73"/>
      <c r="BL66" s="73"/>
      <c r="BM66" s="73"/>
      <c r="BN66" s="73"/>
      <c r="BO66" s="73"/>
      <c r="BP66" s="73"/>
      <c r="BQ66" s="73"/>
      <c r="BR66" s="73"/>
      <c r="BS66" s="73"/>
    </row>
    <row r="67" spans="7:71" x14ac:dyDescent="0.25">
      <c r="G67" s="75">
        <v>17</v>
      </c>
      <c r="H67" s="79">
        <f t="shared" ref="H67:I67" si="288">IF(ISNUMBER(I375),I375,"-")</f>
        <v>0</v>
      </c>
      <c r="I67" s="80">
        <f t="shared" si="288"/>
        <v>0</v>
      </c>
      <c r="J67" s="79">
        <f t="shared" ref="J67:K67" si="289">IF(ISNUMBER(L375),L375,"-")</f>
        <v>3.0039261625462998E-2</v>
      </c>
      <c r="K67" s="80">
        <f t="shared" si="289"/>
        <v>0.50386745896076235</v>
      </c>
      <c r="L67" s="79">
        <f t="shared" ref="L67:M67" si="290">IF(ISNUMBER(O375),O375,"-")</f>
        <v>-0.68471372335342107</v>
      </c>
      <c r="M67" s="80">
        <f t="shared" si="290"/>
        <v>-2.5316442991279331E-2</v>
      </c>
      <c r="N67" s="79">
        <f t="shared" ref="N67:O67" si="291">IF(ISNUMBER(R375),R375,"-")</f>
        <v>-0.28310474680098974</v>
      </c>
      <c r="O67" s="80">
        <f t="shared" si="291"/>
        <v>0.85954744852916498</v>
      </c>
      <c r="P67" s="79">
        <f t="shared" ref="P67:Q67" si="292">IF(ISNUMBER(U375),U375,"-")</f>
        <v>1.1335325962611034</v>
      </c>
      <c r="Q67" s="80">
        <f t="shared" si="292"/>
        <v>-0.87783097793178921</v>
      </c>
      <c r="R67" s="79">
        <f t="shared" ref="R67:S67" si="293">IF(ISNUMBER(X375),X375,"-")</f>
        <v>-1.1872972727821747</v>
      </c>
      <c r="S67" s="80">
        <f t="shared" si="293"/>
        <v>0.30149826105932309</v>
      </c>
      <c r="T67" s="79">
        <f t="shared" si="6"/>
        <v>-0.45498559913809444</v>
      </c>
      <c r="U67" s="80">
        <f t="shared" si="7"/>
        <v>0.11114099489946216</v>
      </c>
      <c r="V67" s="79">
        <f t="shared" si="8"/>
        <v>-0.6262861328633762</v>
      </c>
      <c r="W67" s="80">
        <f t="shared" si="9"/>
        <v>-0.17516471116512466</v>
      </c>
      <c r="X67" s="79">
        <f t="shared" si="10"/>
        <v>0.72846587937212748</v>
      </c>
      <c r="Y67" s="80">
        <f t="shared" si="11"/>
        <v>-0.17764966418949335</v>
      </c>
      <c r="Z67" s="79">
        <f t="shared" ref="Z67:AA67" si="294">IF(ISNUMBER(AJ375),AJ375,"-")</f>
        <v>0.44408747635026291</v>
      </c>
      <c r="AA67" s="80">
        <f t="shared" si="294"/>
        <v>-0.28312203426671978</v>
      </c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O67" s="75">
        <v>17</v>
      </c>
      <c r="AP67" s="79">
        <f t="shared" ref="AP67:AQ67" si="295">IF(ISNUMBER(AQ375),AQ375,"-")</f>
        <v>0</v>
      </c>
      <c r="AQ67" s="80">
        <f t="shared" si="295"/>
        <v>0</v>
      </c>
      <c r="AR67" s="79">
        <f t="shared" si="14"/>
        <v>11.647524758278109</v>
      </c>
      <c r="AS67" s="80">
        <f t="shared" si="15"/>
        <v>5.2972516891995838</v>
      </c>
      <c r="AT67" s="79">
        <f t="shared" si="16"/>
        <v>-1.1537836715323238</v>
      </c>
      <c r="AU67" s="80">
        <f t="shared" si="17"/>
        <v>5.8073505382444637</v>
      </c>
      <c r="AV67" s="79">
        <f t="shared" si="18"/>
        <v>-11.505603566138461</v>
      </c>
      <c r="AW67" s="80">
        <f t="shared" si="19"/>
        <v>9.8149770553122835</v>
      </c>
      <c r="AX67" s="79">
        <f t="shared" si="20"/>
        <v>-8.5800919979286618</v>
      </c>
      <c r="AY67" s="80">
        <f t="shared" si="21"/>
        <v>5.7184935097782272</v>
      </c>
      <c r="AZ67" s="79">
        <f t="shared" si="22"/>
        <v>1.5328014695224965</v>
      </c>
      <c r="BA67" s="80">
        <f t="shared" si="23"/>
        <v>9.378304702563355</v>
      </c>
      <c r="BB67" s="79">
        <f t="shared" si="24"/>
        <v>-0.61667144595594436</v>
      </c>
      <c r="BC67" s="80">
        <f t="shared" si="25"/>
        <v>-3.823506245641056</v>
      </c>
      <c r="BD67" s="79">
        <f t="shared" si="26"/>
        <v>-3.735619518195108</v>
      </c>
      <c r="BE67" s="80">
        <f t="shared" si="27"/>
        <v>18.092788910754734</v>
      </c>
      <c r="BF67" s="79">
        <f t="shared" si="28"/>
        <v>-1.6204285678035149</v>
      </c>
      <c r="BG67" s="80">
        <f t="shared" si="29"/>
        <v>9.3112122999034455</v>
      </c>
      <c r="BH67" s="79">
        <f t="shared" si="30"/>
        <v>4.8153767060058499</v>
      </c>
      <c r="BI67" s="80">
        <f t="shared" si="31"/>
        <v>9.1387107592940993</v>
      </c>
      <c r="BJ67" s="73"/>
      <c r="BK67" s="73"/>
      <c r="BL67" s="73"/>
      <c r="BM67" s="73"/>
      <c r="BN67" s="73"/>
      <c r="BO67" s="73"/>
      <c r="BP67" s="73"/>
      <c r="BQ67" s="73"/>
      <c r="BR67" s="73"/>
      <c r="BS67" s="73"/>
    </row>
    <row r="68" spans="7:71" x14ac:dyDescent="0.25">
      <c r="G68" s="75">
        <v>17.5</v>
      </c>
      <c r="H68" s="79">
        <f t="shared" ref="H68:I68" si="296">IF(ISNUMBER(I376),I376,"-")</f>
        <v>0</v>
      </c>
      <c r="I68" s="80">
        <f t="shared" si="296"/>
        <v>0</v>
      </c>
      <c r="J68" s="79">
        <f t="shared" ref="J68:K68" si="297">IF(ISNUMBER(L376),L376,"-")</f>
        <v>-0.95666117489387759</v>
      </c>
      <c r="K68" s="80">
        <f t="shared" si="297"/>
        <v>-0.3112759641802878</v>
      </c>
      <c r="L68" s="79">
        <f t="shared" ref="L68:M68" si="298">IF(ISNUMBER(O376),O376,"-")</f>
        <v>0.47602647356819539</v>
      </c>
      <c r="M68" s="80">
        <f t="shared" si="298"/>
        <v>0.21576250372093853</v>
      </c>
      <c r="N68" s="79">
        <f t="shared" ref="N68:O68" si="299">IF(ISNUMBER(R376),R376,"-")</f>
        <v>3.762006801533424E-2</v>
      </c>
      <c r="O68" s="80">
        <f t="shared" si="299"/>
        <v>0.1861514342260282</v>
      </c>
      <c r="P68" s="79">
        <f t="shared" ref="P68:Q68" si="300">IF(ISNUMBER(U376),U376,"-")</f>
        <v>-1.7802554804567317</v>
      </c>
      <c r="Q68" s="80">
        <f t="shared" si="300"/>
        <v>-0.10322528670747033</v>
      </c>
      <c r="R68" s="79">
        <f t="shared" ref="R68:S68" si="301">IF(ISNUMBER(X376),X376,"-")</f>
        <v>-0.57404130915347551</v>
      </c>
      <c r="S68" s="80">
        <f t="shared" si="301"/>
        <v>9.5199751307985192E-2</v>
      </c>
      <c r="T68" s="79">
        <f t="shared" si="6"/>
        <v>-0.72658086214894002</v>
      </c>
      <c r="U68" s="80">
        <f t="shared" si="7"/>
        <v>0.55988698034304019</v>
      </c>
      <c r="V68" s="79">
        <f t="shared" si="8"/>
        <v>-2.0345829510847295</v>
      </c>
      <c r="W68" s="80">
        <f t="shared" si="9"/>
        <v>-0.17795682482458197</v>
      </c>
      <c r="X68" s="79">
        <f t="shared" si="10"/>
        <v>0.21602295948319039</v>
      </c>
      <c r="Y68" s="80">
        <f t="shared" si="11"/>
        <v>-0.84649079150002171</v>
      </c>
      <c r="Z68" s="79">
        <f t="shared" ref="Z68:AA68" si="302">IF(ISNUMBER(AJ376),AJ376,"-")</f>
        <v>0.1829361729078478</v>
      </c>
      <c r="AA68" s="80">
        <f t="shared" si="302"/>
        <v>0.85983736002626232</v>
      </c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O68" s="75">
        <v>17.5</v>
      </c>
      <c r="AP68" s="79">
        <f t="shared" ref="AP68:AQ68" si="303">IF(ISNUMBER(AQ376),AQ376,"-")</f>
        <v>0</v>
      </c>
      <c r="AQ68" s="80">
        <f t="shared" si="303"/>
        <v>0</v>
      </c>
      <c r="AR68" s="79">
        <f t="shared" si="14"/>
        <v>11.169194170831133</v>
      </c>
      <c r="AS68" s="80">
        <f t="shared" si="15"/>
        <v>5.1416137071096273</v>
      </c>
      <c r="AT68" s="79">
        <f t="shared" si="16"/>
        <v>-0.91577043474819675</v>
      </c>
      <c r="AU68" s="80">
        <f t="shared" si="17"/>
        <v>5.9152317901050537</v>
      </c>
      <c r="AV68" s="79">
        <f t="shared" si="18"/>
        <v>-11.486793532130832</v>
      </c>
      <c r="AW68" s="80">
        <f t="shared" si="19"/>
        <v>9.9080527724256626</v>
      </c>
      <c r="AX68" s="79">
        <f t="shared" si="20"/>
        <v>-9.4702197381569704</v>
      </c>
      <c r="AY68" s="80">
        <f t="shared" si="21"/>
        <v>5.6668808664246626</v>
      </c>
      <c r="AZ68" s="79">
        <f t="shared" si="22"/>
        <v>1.2457808149457605</v>
      </c>
      <c r="BA68" s="80">
        <f t="shared" si="23"/>
        <v>9.425904578217569</v>
      </c>
      <c r="BB68" s="79">
        <f t="shared" si="24"/>
        <v>-0.97996187703040505</v>
      </c>
      <c r="BC68" s="80">
        <f t="shared" si="25"/>
        <v>-3.5435627554693383</v>
      </c>
      <c r="BD68" s="79">
        <f t="shared" si="26"/>
        <v>-4.7529109937373732</v>
      </c>
      <c r="BE68" s="80">
        <f t="shared" si="27"/>
        <v>18.003810498342546</v>
      </c>
      <c r="BF68" s="79">
        <f t="shared" si="28"/>
        <v>-1.5124170880618522</v>
      </c>
      <c r="BG68" s="80">
        <f t="shared" si="29"/>
        <v>8.8879669041534726</v>
      </c>
      <c r="BH68" s="79">
        <f t="shared" si="30"/>
        <v>4.9068447924598786</v>
      </c>
      <c r="BI68" s="80">
        <f t="shared" si="31"/>
        <v>9.5686294393074149</v>
      </c>
      <c r="BJ68" s="73"/>
      <c r="BK68" s="73"/>
      <c r="BL68" s="73"/>
      <c r="BM68" s="73"/>
      <c r="BN68" s="73"/>
      <c r="BO68" s="73"/>
      <c r="BP68" s="73"/>
      <c r="BQ68" s="73"/>
      <c r="BR68" s="73"/>
      <c r="BS68" s="73"/>
    </row>
    <row r="69" spans="7:71" x14ac:dyDescent="0.25">
      <c r="G69" s="75">
        <v>18</v>
      </c>
      <c r="H69" s="79">
        <f t="shared" ref="H69:I69" si="304">IF(ISNUMBER(I377),I377,"-")</f>
        <v>0</v>
      </c>
      <c r="I69" s="80">
        <f t="shared" si="304"/>
        <v>0</v>
      </c>
      <c r="J69" s="79">
        <f t="shared" ref="J69:K69" si="305">IF(ISNUMBER(L377),L377,"-")</f>
        <v>-0.71009963714100266</v>
      </c>
      <c r="K69" s="80">
        <f t="shared" si="305"/>
        <v>0.97574250163741771</v>
      </c>
      <c r="L69" s="79">
        <f t="shared" ref="L69:M69" si="306">IF(ISNUMBER(O377),O377,"-")</f>
        <v>1.1657117886864246</v>
      </c>
      <c r="M69" s="80">
        <f t="shared" si="306"/>
        <v>-5.7151734975103285E-2</v>
      </c>
      <c r="N69" s="79">
        <f t="shared" ref="N69:O69" si="307">IF(ISNUMBER(R377),R377,"-")</f>
        <v>0.3157814524678475</v>
      </c>
      <c r="O69" s="80">
        <f t="shared" si="307"/>
        <v>-0.19735340080830399</v>
      </c>
      <c r="P69" s="79">
        <f t="shared" ref="P69:Q69" si="308">IF(ISNUMBER(U377),U377,"-")</f>
        <v>0.40103744227421245</v>
      </c>
      <c r="Q69" s="80">
        <f t="shared" si="308"/>
        <v>0.4224608402455583</v>
      </c>
      <c r="R69" s="79">
        <f t="shared" ref="R69:S69" si="309">IF(ISNUMBER(X377),X377,"-")</f>
        <v>1.2029864027620043</v>
      </c>
      <c r="S69" s="80">
        <f t="shared" si="309"/>
        <v>1.091020220671012</v>
      </c>
      <c r="T69" s="79">
        <f t="shared" si="6"/>
        <v>0.82930328642635409</v>
      </c>
      <c r="U69" s="80">
        <f t="shared" si="7"/>
        <v>1.5239907898107243</v>
      </c>
      <c r="V69" s="79">
        <f t="shared" si="8"/>
        <v>1.5606005113750321</v>
      </c>
      <c r="W69" s="80">
        <f t="shared" si="9"/>
        <v>-0.14348846041636487</v>
      </c>
      <c r="X69" s="79">
        <f t="shared" si="10"/>
        <v>-0.34803551062634419</v>
      </c>
      <c r="Y69" s="80">
        <f t="shared" si="11"/>
        <v>0.61912227201319392</v>
      </c>
      <c r="Z69" s="79">
        <f t="shared" ref="Z69:AA69" si="310">IF(ISNUMBER(AJ377),AJ377,"-")</f>
        <v>-0.36461488241661577</v>
      </c>
      <c r="AA69" s="80">
        <f t="shared" si="310"/>
        <v>0.4464826705303418</v>
      </c>
      <c r="AB69" s="73"/>
      <c r="AC69" s="73"/>
      <c r="AD69" s="73"/>
      <c r="AE69" s="73"/>
      <c r="AF69" s="73"/>
      <c r="AG69" s="73"/>
      <c r="AH69" s="73"/>
      <c r="AI69" s="73"/>
      <c r="AJ69" s="73"/>
      <c r="AK69" s="73"/>
      <c r="AO69" s="75">
        <v>18</v>
      </c>
      <c r="AP69" s="79">
        <f t="shared" ref="AP69:AQ69" si="311">IF(ISNUMBER(AQ377),AQ377,"-")</f>
        <v>1.1368683772161603E-13</v>
      </c>
      <c r="AQ69" s="80">
        <f t="shared" si="311"/>
        <v>0</v>
      </c>
      <c r="AR69" s="79">
        <f t="shared" si="14"/>
        <v>10.814144352260655</v>
      </c>
      <c r="AS69" s="80">
        <f t="shared" si="15"/>
        <v>5.6294849579280708</v>
      </c>
      <c r="AT69" s="79">
        <f t="shared" si="16"/>
        <v>-0.33291454040488588</v>
      </c>
      <c r="AU69" s="80">
        <f t="shared" si="17"/>
        <v>5.8866559226173649</v>
      </c>
      <c r="AV69" s="79">
        <f t="shared" si="18"/>
        <v>-11.328902805896746</v>
      </c>
      <c r="AW69" s="80">
        <f t="shared" si="19"/>
        <v>9.8093760720212231</v>
      </c>
      <c r="AX69" s="79">
        <f t="shared" si="20"/>
        <v>-9.26970101701977</v>
      </c>
      <c r="AY69" s="80">
        <f t="shared" si="21"/>
        <v>5.8781112865472096</v>
      </c>
      <c r="AZ69" s="79">
        <f t="shared" si="22"/>
        <v>1.8472740163268782</v>
      </c>
      <c r="BA69" s="80">
        <f t="shared" si="23"/>
        <v>9.9714146885530681</v>
      </c>
      <c r="BB69" s="79">
        <f t="shared" si="24"/>
        <v>-0.56531023381717205</v>
      </c>
      <c r="BC69" s="80">
        <f t="shared" si="25"/>
        <v>-2.7815673605641678</v>
      </c>
      <c r="BD69" s="79">
        <f t="shared" si="26"/>
        <v>-3.9726107380498661</v>
      </c>
      <c r="BE69" s="80">
        <f t="shared" si="27"/>
        <v>17.932066268134349</v>
      </c>
      <c r="BF69" s="79">
        <f t="shared" si="28"/>
        <v>-1.6864348433749683</v>
      </c>
      <c r="BG69" s="80">
        <f t="shared" si="29"/>
        <v>9.197528040160023</v>
      </c>
      <c r="BH69" s="79">
        <f t="shared" si="30"/>
        <v>4.7245373512515698</v>
      </c>
      <c r="BI69" s="80">
        <f t="shared" si="31"/>
        <v>9.7918707745725442</v>
      </c>
      <c r="BJ69" s="73"/>
      <c r="BK69" s="73"/>
      <c r="BL69" s="73"/>
      <c r="BM69" s="73"/>
      <c r="BN69" s="73"/>
      <c r="BO69" s="73"/>
      <c r="BP69" s="73"/>
      <c r="BQ69" s="73"/>
      <c r="BR69" s="73"/>
      <c r="BS69" s="73"/>
    </row>
    <row r="70" spans="7:71" x14ac:dyDescent="0.25">
      <c r="G70" s="75">
        <v>18.5</v>
      </c>
      <c r="H70" s="79">
        <f t="shared" ref="H70:I70" si="312">IF(ISNUMBER(I378),I378,"-")</f>
        <v>0</v>
      </c>
      <c r="I70" s="80">
        <f t="shared" si="312"/>
        <v>0</v>
      </c>
      <c r="J70" s="79">
        <f t="shared" ref="J70:K70" si="313">IF(ISNUMBER(L378),L378,"-")</f>
        <v>0.34240493210640111</v>
      </c>
      <c r="K70" s="80">
        <f t="shared" si="313"/>
        <v>1.041374027834421</v>
      </c>
      <c r="L70" s="79">
        <f t="shared" ref="L70:M70" si="314">IF(ISNUMBER(O378),O378,"-")</f>
        <v>9.3685863267058522E-2</v>
      </c>
      <c r="M70" s="80">
        <f t="shared" si="314"/>
        <v>2.0247375840271253E-2</v>
      </c>
      <c r="N70" s="79">
        <f t="shared" ref="N70:O70" si="315">IF(ISNUMBER(R378),R378,"-")</f>
        <v>-0.51740385493196328</v>
      </c>
      <c r="O70" s="80">
        <f t="shared" si="315"/>
        <v>-1.0503003313997905</v>
      </c>
      <c r="P70" s="79">
        <f t="shared" ref="P70:Q70" si="316">IF(ISNUMBER(U378),U378,"-")</f>
        <v>-0.33287981514520126</v>
      </c>
      <c r="Q70" s="80">
        <f t="shared" si="316"/>
        <v>-0.45490605712524834</v>
      </c>
      <c r="R70" s="79">
        <f t="shared" ref="R70:S70" si="317">IF(ISNUMBER(X378),X378,"-")</f>
        <v>-0.32242364719069272</v>
      </c>
      <c r="S70" s="80">
        <f t="shared" si="317"/>
        <v>-0.82342888610400111</v>
      </c>
      <c r="T70" s="79">
        <f t="shared" si="6"/>
        <v>0.96127905706999783</v>
      </c>
      <c r="U70" s="80">
        <f t="shared" si="7"/>
        <v>-0.23308529467455263</v>
      </c>
      <c r="V70" s="79">
        <f t="shared" si="8"/>
        <v>-0.34554650334171555</v>
      </c>
      <c r="W70" s="80">
        <f t="shared" si="9"/>
        <v>-0.4855415955734641</v>
      </c>
      <c r="X70" s="79">
        <f t="shared" si="10"/>
        <v>-0.21086933637253225</v>
      </c>
      <c r="Y70" s="80">
        <f t="shared" si="11"/>
        <v>-0.52428534771456414</v>
      </c>
      <c r="Z70" s="79">
        <f t="shared" ref="Z70:AA70" si="318">IF(ISNUMBER(AJ378),AJ378,"-")</f>
        <v>-0.21207762746757908</v>
      </c>
      <c r="AA70" s="80">
        <f t="shared" si="318"/>
        <v>-0.28790428212196206</v>
      </c>
      <c r="AB70" s="73"/>
      <c r="AC70" s="73"/>
      <c r="AD70" s="73"/>
      <c r="AE70" s="73"/>
      <c r="AF70" s="73"/>
      <c r="AG70" s="73"/>
      <c r="AH70" s="73"/>
      <c r="AI70" s="73"/>
      <c r="AJ70" s="73"/>
      <c r="AK70" s="73"/>
      <c r="AO70" s="75">
        <v>18.5</v>
      </c>
      <c r="AP70" s="79">
        <f t="shared" ref="AP70:AQ70" si="319">IF(ISNUMBER(AQ378),AQ378,"-")</f>
        <v>-1.1368683772161603E-13</v>
      </c>
      <c r="AQ70" s="80">
        <f t="shared" si="319"/>
        <v>0</v>
      </c>
      <c r="AR70" s="79">
        <f t="shared" si="14"/>
        <v>10.985346818313815</v>
      </c>
      <c r="AS70" s="80">
        <f t="shared" si="15"/>
        <v>6.1501719718453387</v>
      </c>
      <c r="AT70" s="79">
        <f t="shared" si="16"/>
        <v>-0.28607160877152182</v>
      </c>
      <c r="AU70" s="80">
        <f t="shared" si="17"/>
        <v>5.8967796105375783</v>
      </c>
      <c r="AV70" s="79">
        <f t="shared" si="18"/>
        <v>-11.587604733362923</v>
      </c>
      <c r="AW70" s="80">
        <f t="shared" si="19"/>
        <v>9.2842259063213532</v>
      </c>
      <c r="AX70" s="79">
        <f t="shared" si="20"/>
        <v>-9.4361409245925643</v>
      </c>
      <c r="AY70" s="80">
        <f t="shared" si="21"/>
        <v>5.6506582579845599</v>
      </c>
      <c r="AZ70" s="79">
        <f t="shared" si="22"/>
        <v>1.6860621927313559</v>
      </c>
      <c r="BA70" s="80">
        <f t="shared" si="23"/>
        <v>9.5597002455010625</v>
      </c>
      <c r="BB70" s="79">
        <f t="shared" si="24"/>
        <v>-8.4670705282292147E-2</v>
      </c>
      <c r="BC70" s="80">
        <f t="shared" si="25"/>
        <v>-2.8981100079015505</v>
      </c>
      <c r="BD70" s="79">
        <f t="shared" si="26"/>
        <v>-4.1453839897208127</v>
      </c>
      <c r="BE70" s="80">
        <f t="shared" si="27"/>
        <v>17.689295470347588</v>
      </c>
      <c r="BF70" s="79">
        <f t="shared" si="28"/>
        <v>-1.7918695115613446</v>
      </c>
      <c r="BG70" s="80">
        <f t="shared" si="29"/>
        <v>8.9353853663028531</v>
      </c>
      <c r="BH70" s="79">
        <f t="shared" si="30"/>
        <v>4.6184985375176666</v>
      </c>
      <c r="BI70" s="80">
        <f t="shared" si="31"/>
        <v>9.6479186335116083</v>
      </c>
      <c r="BJ70" s="73"/>
      <c r="BK70" s="73"/>
      <c r="BL70" s="73"/>
      <c r="BM70" s="73"/>
      <c r="BN70" s="73"/>
      <c r="BO70" s="73"/>
      <c r="BP70" s="73"/>
      <c r="BQ70" s="73"/>
      <c r="BR70" s="73"/>
      <c r="BS70" s="73"/>
    </row>
    <row r="71" spans="7:71" x14ac:dyDescent="0.25">
      <c r="G71" s="75">
        <v>19</v>
      </c>
      <c r="H71" s="79">
        <f t="shared" ref="H71:I71" si="320">IF(ISNUMBER(I379),I379,"-")</f>
        <v>0</v>
      </c>
      <c r="I71" s="80">
        <f t="shared" si="320"/>
        <v>0</v>
      </c>
      <c r="J71" s="79">
        <f t="shared" ref="J71:K71" si="321">IF(ISNUMBER(L379),L379,"-")</f>
        <v>0.53932195709415787</v>
      </c>
      <c r="K71" s="80">
        <f t="shared" si="321"/>
        <v>6.4318787977553971E-2</v>
      </c>
      <c r="L71" s="79">
        <f t="shared" ref="L71:M71" si="322">IF(ISNUMBER(O379),O379,"-")</f>
        <v>1.918414077436859</v>
      </c>
      <c r="M71" s="80">
        <f t="shared" si="322"/>
        <v>-1.8397057196384503</v>
      </c>
      <c r="N71" s="79">
        <f t="shared" ref="N71:O71" si="323">IF(ISNUMBER(R379),R379,"-")</f>
        <v>0.83292768939630157</v>
      </c>
      <c r="O71" s="80">
        <f t="shared" si="323"/>
        <v>-0.65354669835512746</v>
      </c>
      <c r="P71" s="79">
        <f t="shared" ref="P71:Q71" si="324">IF(ISNUMBER(U379),U379,"-")</f>
        <v>1.8056580584136608</v>
      </c>
      <c r="Q71" s="80">
        <f t="shared" si="324"/>
        <v>-1.3517539472649032</v>
      </c>
      <c r="R71" s="79">
        <f t="shared" ref="R71:S71" si="325">IF(ISNUMBER(X379),X379,"-")</f>
        <v>2.816602515979838E-2</v>
      </c>
      <c r="S71" s="80">
        <f t="shared" si="325"/>
        <v>-1.1488072026522795</v>
      </c>
      <c r="T71" s="79">
        <f t="shared" si="6"/>
        <v>0.99541726979439282</v>
      </c>
      <c r="U71" s="80">
        <f t="shared" si="7"/>
        <v>0.30927483876590012</v>
      </c>
      <c r="V71" s="79">
        <f t="shared" si="8"/>
        <v>-0.12528904683343889</v>
      </c>
      <c r="W71" s="80">
        <f t="shared" si="9"/>
        <v>-0.44690878484101226</v>
      </c>
      <c r="X71" s="79">
        <f t="shared" si="10"/>
        <v>0.44026209873393007</v>
      </c>
      <c r="Y71" s="80">
        <f t="shared" si="11"/>
        <v>-0.69727699278975863</v>
      </c>
      <c r="Z71" s="79">
        <f t="shared" ref="Z71:AA71" si="326">IF(ISNUMBER(AJ379),AJ379,"-")</f>
        <v>0.33908546842303089</v>
      </c>
      <c r="AA71" s="80">
        <f t="shared" si="326"/>
        <v>-0.60794042768572965</v>
      </c>
      <c r="AB71" s="73"/>
      <c r="AC71" s="73"/>
      <c r="AD71" s="73"/>
      <c r="AE71" s="73"/>
      <c r="AF71" s="73"/>
      <c r="AG71" s="73"/>
      <c r="AH71" s="73"/>
      <c r="AI71" s="73"/>
      <c r="AJ71" s="73"/>
      <c r="AK71" s="73"/>
      <c r="AO71" s="75">
        <v>19</v>
      </c>
      <c r="AP71" s="79">
        <f t="shared" ref="AP71:AQ71" si="327">IF(ISNUMBER(AQ379),AQ379,"-")</f>
        <v>0</v>
      </c>
      <c r="AQ71" s="80">
        <f t="shared" si="327"/>
        <v>0</v>
      </c>
      <c r="AR71" s="79">
        <f t="shared" si="14"/>
        <v>11.255007796860923</v>
      </c>
      <c r="AS71" s="80">
        <f t="shared" si="15"/>
        <v>6.1823313658342158</v>
      </c>
      <c r="AT71" s="79">
        <f t="shared" si="16"/>
        <v>0.67313542994702402</v>
      </c>
      <c r="AU71" s="80">
        <f t="shared" si="17"/>
        <v>4.9769267507183486</v>
      </c>
      <c r="AV71" s="79">
        <f t="shared" si="18"/>
        <v>-11.171140888664695</v>
      </c>
      <c r="AW71" s="80">
        <f t="shared" si="19"/>
        <v>8.9574525571438244</v>
      </c>
      <c r="AX71" s="79">
        <f t="shared" si="20"/>
        <v>-8.5333118953856228</v>
      </c>
      <c r="AY71" s="80">
        <f t="shared" si="21"/>
        <v>4.9747812843522752</v>
      </c>
      <c r="AZ71" s="79">
        <f t="shared" si="22"/>
        <v>1.7001452053112871</v>
      </c>
      <c r="BA71" s="80">
        <f t="shared" si="23"/>
        <v>8.9852966441749231</v>
      </c>
      <c r="BB71" s="79">
        <f t="shared" si="24"/>
        <v>0.41303792961491581</v>
      </c>
      <c r="BC71" s="80">
        <f t="shared" si="25"/>
        <v>-2.7434725885184434</v>
      </c>
      <c r="BD71" s="79">
        <f t="shared" si="26"/>
        <v>-4.2080285131374922</v>
      </c>
      <c r="BE71" s="80">
        <f t="shared" si="27"/>
        <v>17.465841077927053</v>
      </c>
      <c r="BF71" s="79">
        <f t="shared" si="28"/>
        <v>-1.5717384621943893</v>
      </c>
      <c r="BG71" s="80">
        <f t="shared" si="29"/>
        <v>8.5867468699077563</v>
      </c>
      <c r="BH71" s="79">
        <f t="shared" si="30"/>
        <v>4.7880412717292984</v>
      </c>
      <c r="BI71" s="80">
        <f t="shared" si="31"/>
        <v>9.3439484196687772</v>
      </c>
      <c r="BJ71" s="73"/>
      <c r="BK71" s="73"/>
      <c r="BL71" s="73"/>
      <c r="BM71" s="73"/>
      <c r="BN71" s="73"/>
      <c r="BO71" s="73"/>
      <c r="BP71" s="73"/>
      <c r="BQ71" s="73"/>
      <c r="BR71" s="73"/>
      <c r="BS71" s="73"/>
    </row>
    <row r="72" spans="7:71" x14ac:dyDescent="0.25">
      <c r="G72" s="75">
        <v>19.5</v>
      </c>
      <c r="H72" s="79">
        <f t="shared" ref="H72:I72" si="328">IF(ISNUMBER(I380),I380,"-")</f>
        <v>0</v>
      </c>
      <c r="I72" s="80">
        <f t="shared" si="328"/>
        <v>0</v>
      </c>
      <c r="J72" s="79">
        <f t="shared" ref="J72:K72" si="329">IF(ISNUMBER(L380),L380,"-")</f>
        <v>-1.8274992963655077</v>
      </c>
      <c r="K72" s="80">
        <f t="shared" si="329"/>
        <v>-0.52329795741545437</v>
      </c>
      <c r="L72" s="79">
        <f t="shared" ref="L72:M72" si="330">IF(ISNUMBER(O380),O380,"-")</f>
        <v>-0.73213772198977267</v>
      </c>
      <c r="M72" s="80">
        <f t="shared" si="330"/>
        <v>-0.51267115819081743</v>
      </c>
      <c r="N72" s="79">
        <f t="shared" ref="N72:O72" si="331">IF(ISNUMBER(R380),R380,"-")</f>
        <v>-0.22790229316719035</v>
      </c>
      <c r="O72" s="80">
        <f t="shared" si="331"/>
        <v>-0.8899679442550581</v>
      </c>
      <c r="P72" s="79">
        <f t="shared" ref="P72:Q72" si="332">IF(ISNUMBER(U380),U380,"-")</f>
        <v>-0.17494732015271452</v>
      </c>
      <c r="Q72" s="80">
        <f t="shared" si="332"/>
        <v>-0.72028169290869704</v>
      </c>
      <c r="R72" s="79">
        <f t="shared" ref="R72:S72" si="333">IF(ISNUMBER(X380),X380,"-")</f>
        <v>-0.96160734956490046</v>
      </c>
      <c r="S72" s="80">
        <f t="shared" si="333"/>
        <v>-0.784091720975578</v>
      </c>
      <c r="T72" s="79">
        <f t="shared" si="6"/>
        <v>-0.20204298839889034</v>
      </c>
      <c r="U72" s="80">
        <f t="shared" si="7"/>
        <v>0.88397354042218002</v>
      </c>
      <c r="V72" s="79">
        <f t="shared" si="8"/>
        <v>1.1313846033069197</v>
      </c>
      <c r="W72" s="80">
        <f t="shared" si="9"/>
        <v>0.4064116491536458</v>
      </c>
      <c r="X72" s="79">
        <f t="shared" si="10"/>
        <v>-1.0365171608799599</v>
      </c>
      <c r="Y72" s="80">
        <f t="shared" si="11"/>
        <v>-1.0505901552648775</v>
      </c>
      <c r="Z72" s="79">
        <f t="shared" ref="Z72:AA72" si="334">IF(ISNUMBER(AJ380),AJ380,"-")</f>
        <v>0.18735219627460964</v>
      </c>
      <c r="AA72" s="80">
        <f t="shared" si="334"/>
        <v>-6.9356193919666964E-2</v>
      </c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O72" s="75">
        <v>19.5</v>
      </c>
      <c r="AP72" s="79">
        <f t="shared" ref="AP72:AQ72" si="335">IF(ISNUMBER(AQ380),AQ380,"-")</f>
        <v>0</v>
      </c>
      <c r="AQ72" s="80">
        <f t="shared" si="335"/>
        <v>0</v>
      </c>
      <c r="AR72" s="79">
        <f t="shared" si="14"/>
        <v>10.341258148678094</v>
      </c>
      <c r="AS72" s="80">
        <f t="shared" si="15"/>
        <v>5.9206823871263623</v>
      </c>
      <c r="AT72" s="79">
        <f t="shared" si="16"/>
        <v>0.30706656895210926</v>
      </c>
      <c r="AU72" s="80">
        <f t="shared" si="17"/>
        <v>4.7205911716228002</v>
      </c>
      <c r="AV72" s="79">
        <f t="shared" si="18"/>
        <v>-11.28509203524834</v>
      </c>
      <c r="AW72" s="80">
        <f t="shared" si="19"/>
        <v>8.5124685850162223</v>
      </c>
      <c r="AX72" s="79">
        <f t="shared" si="20"/>
        <v>-8.620785555462021</v>
      </c>
      <c r="AY72" s="80">
        <f t="shared" si="21"/>
        <v>4.6146404378978332</v>
      </c>
      <c r="AZ72" s="79">
        <f t="shared" si="22"/>
        <v>1.2193415305288227</v>
      </c>
      <c r="BA72" s="80">
        <f t="shared" si="23"/>
        <v>8.5932507836871537</v>
      </c>
      <c r="BB72" s="79">
        <f t="shared" si="24"/>
        <v>0.31201643541544399</v>
      </c>
      <c r="BC72" s="80">
        <f t="shared" si="25"/>
        <v>-2.3014858183073557</v>
      </c>
      <c r="BD72" s="79">
        <f t="shared" si="26"/>
        <v>-3.6423362114840074</v>
      </c>
      <c r="BE72" s="80">
        <f t="shared" si="27"/>
        <v>17.669046902503851</v>
      </c>
      <c r="BF72" s="79">
        <f t="shared" si="28"/>
        <v>-2.0899970426343089</v>
      </c>
      <c r="BG72" s="80">
        <f t="shared" si="29"/>
        <v>8.0614517922754203</v>
      </c>
      <c r="BH72" s="79">
        <f t="shared" si="30"/>
        <v>4.8817173698665783</v>
      </c>
      <c r="BI72" s="80">
        <f t="shared" si="31"/>
        <v>9.309270322708926</v>
      </c>
      <c r="BJ72" s="73"/>
      <c r="BK72" s="73"/>
      <c r="BL72" s="73"/>
      <c r="BM72" s="73"/>
      <c r="BN72" s="73"/>
      <c r="BO72" s="73"/>
      <c r="BP72" s="73"/>
      <c r="BQ72" s="73"/>
      <c r="BR72" s="73"/>
      <c r="BS72" s="73"/>
    </row>
    <row r="73" spans="7:71" x14ac:dyDescent="0.25">
      <c r="G73" s="75">
        <v>20</v>
      </c>
      <c r="H73" s="79">
        <f t="shared" ref="H73:I73" si="336">IF(ISNUMBER(I381),I381,"-")</f>
        <v>0</v>
      </c>
      <c r="I73" s="80">
        <f t="shared" si="336"/>
        <v>0</v>
      </c>
      <c r="J73" s="79">
        <f t="shared" ref="J73:K73" si="337">IF(ISNUMBER(L381),L381,"-")</f>
        <v>1.6024741190469332</v>
      </c>
      <c r="K73" s="80">
        <f t="shared" si="337"/>
        <v>2.3493133755140727</v>
      </c>
      <c r="L73" s="79">
        <f t="shared" ref="L73:M73" si="338">IF(ISNUMBER(O381),O381,"-")</f>
        <v>0.50510823293294216</v>
      </c>
      <c r="M73" s="80">
        <f t="shared" si="338"/>
        <v>9.0816349589536216E-2</v>
      </c>
      <c r="N73" s="79">
        <f t="shared" ref="N73:O73" si="339">IF(ISNUMBER(R381),R381,"-")</f>
        <v>0.93193935527831506</v>
      </c>
      <c r="O73" s="80">
        <f t="shared" si="339"/>
        <v>0.96971263687927678</v>
      </c>
      <c r="P73" s="79">
        <f t="shared" ref="P73:Q73" si="340">IF(ISNUMBER(U381),U381,"-")</f>
        <v>1.9307863335215245</v>
      </c>
      <c r="Q73" s="80">
        <f t="shared" si="340"/>
        <v>1.8108354483456424</v>
      </c>
      <c r="R73" s="79">
        <f t="shared" ref="R73:S73" si="341">IF(ISNUMBER(X381),X381,"-")</f>
        <v>1.242801481200317</v>
      </c>
      <c r="S73" s="80">
        <f t="shared" si="341"/>
        <v>2.0144738905718276</v>
      </c>
      <c r="T73" s="79">
        <f t="shared" si="6"/>
        <v>0.16462262159221197</v>
      </c>
      <c r="U73" s="80">
        <f t="shared" si="7"/>
        <v>1.9941655711037365</v>
      </c>
      <c r="V73" s="79">
        <f t="shared" si="8"/>
        <v>0.16171350843235643</v>
      </c>
      <c r="W73" s="80">
        <f t="shared" si="9"/>
        <v>1.2018653544548634</v>
      </c>
      <c r="X73" s="79">
        <f t="shared" si="10"/>
        <v>0.25376040316572457</v>
      </c>
      <c r="Y73" s="80">
        <f t="shared" si="11"/>
        <v>0.99006994954423178</v>
      </c>
      <c r="Z73" s="79">
        <f t="shared" ref="Z73:AA73" si="342">IF(ISNUMBER(AJ381),AJ381,"-")</f>
        <v>0.24901222246955079</v>
      </c>
      <c r="AA73" s="80">
        <f t="shared" si="342"/>
        <v>1.7451466869127499</v>
      </c>
      <c r="AB73" s="73"/>
      <c r="AC73" s="73"/>
      <c r="AD73" s="73"/>
      <c r="AE73" s="73"/>
      <c r="AF73" s="73"/>
      <c r="AG73" s="73"/>
      <c r="AH73" s="73"/>
      <c r="AI73" s="73"/>
      <c r="AJ73" s="73"/>
      <c r="AK73" s="73"/>
      <c r="AO73" s="75">
        <v>20</v>
      </c>
      <c r="AP73" s="79">
        <f t="shared" ref="AP73:AQ73" si="343">IF(ISNUMBER(AQ381),AQ381,"-")</f>
        <v>0</v>
      </c>
      <c r="AQ73" s="80">
        <f t="shared" si="343"/>
        <v>0</v>
      </c>
      <c r="AR73" s="79">
        <f t="shared" si="14"/>
        <v>11.142495208201694</v>
      </c>
      <c r="AS73" s="80">
        <f t="shared" si="15"/>
        <v>7.0953390748836682</v>
      </c>
      <c r="AT73" s="79">
        <f t="shared" si="16"/>
        <v>0.55962068541862209</v>
      </c>
      <c r="AU73" s="80">
        <f t="shared" si="17"/>
        <v>4.7659993464178569</v>
      </c>
      <c r="AV73" s="79">
        <f t="shared" si="18"/>
        <v>-10.819122357609103</v>
      </c>
      <c r="AW73" s="80">
        <f t="shared" si="19"/>
        <v>8.9973249034560467</v>
      </c>
      <c r="AX73" s="79">
        <f t="shared" si="20"/>
        <v>-7.6553923887012161</v>
      </c>
      <c r="AY73" s="80">
        <f t="shared" si="21"/>
        <v>5.5200581620708817</v>
      </c>
      <c r="AZ73" s="79">
        <f t="shared" si="22"/>
        <v>1.8407422711289882</v>
      </c>
      <c r="BA73" s="80">
        <f t="shared" si="23"/>
        <v>9.6004877289731212</v>
      </c>
      <c r="BB73" s="79">
        <f t="shared" si="24"/>
        <v>0.3943277462116157</v>
      </c>
      <c r="BC73" s="80">
        <f t="shared" si="25"/>
        <v>-1.3044030327553173</v>
      </c>
      <c r="BD73" s="79">
        <f t="shared" si="26"/>
        <v>-3.5614794572678647</v>
      </c>
      <c r="BE73" s="80">
        <f t="shared" si="27"/>
        <v>18.269979579731398</v>
      </c>
      <c r="BF73" s="79">
        <f t="shared" si="28"/>
        <v>-1.9631168410514874</v>
      </c>
      <c r="BG73" s="80">
        <f t="shared" si="29"/>
        <v>8.5564867670475451</v>
      </c>
      <c r="BH73" s="79">
        <f t="shared" si="30"/>
        <v>5.006223481101415</v>
      </c>
      <c r="BI73" s="80">
        <f t="shared" si="31"/>
        <v>10.181843666165378</v>
      </c>
      <c r="BJ73" s="73"/>
      <c r="BK73" s="73"/>
      <c r="BL73" s="73"/>
      <c r="BM73" s="73"/>
      <c r="BN73" s="73"/>
      <c r="BO73" s="73"/>
      <c r="BP73" s="73"/>
      <c r="BQ73" s="73"/>
      <c r="BR73" s="73"/>
      <c r="BS73" s="73"/>
    </row>
    <row r="74" spans="7:71" x14ac:dyDescent="0.25">
      <c r="G74" s="75">
        <v>20.5</v>
      </c>
      <c r="H74" s="79">
        <f t="shared" ref="H74:I74" si="344">IF(ISNUMBER(I382),I382,"-")</f>
        <v>0</v>
      </c>
      <c r="I74" s="80">
        <f t="shared" si="344"/>
        <v>0</v>
      </c>
      <c r="J74" s="79">
        <f t="shared" ref="J74:K74" si="345">IF(ISNUMBER(L382),L382,"-")</f>
        <v>-0.28449432098239846</v>
      </c>
      <c r="K74" s="80">
        <f t="shared" si="345"/>
        <v>-1.1342263070937371</v>
      </c>
      <c r="L74" s="79">
        <f t="shared" ref="L74:M74" si="346">IF(ISNUMBER(O382),O382,"-")</f>
        <v>1.2360767851795291</v>
      </c>
      <c r="M74" s="80">
        <f t="shared" si="346"/>
        <v>-1.8190514935874091E-2</v>
      </c>
      <c r="N74" s="79">
        <f t="shared" ref="N74:O74" si="347">IF(ISNUMBER(R382),R382,"-")</f>
        <v>1.0454493374932881</v>
      </c>
      <c r="O74" s="80">
        <f t="shared" si="347"/>
        <v>-1.3423751380753721</v>
      </c>
      <c r="P74" s="79">
        <f t="shared" ref="P74:Q74" si="348">IF(ISNUMBER(U382),U382,"-")</f>
        <v>1.2309195824042778</v>
      </c>
      <c r="Q74" s="80">
        <f t="shared" si="348"/>
        <v>-0.27528338490775184</v>
      </c>
      <c r="R74" s="79">
        <f t="shared" ref="R74:S74" si="349">IF(ISNUMBER(X382),X382,"-")</f>
        <v>0.76361934018044586</v>
      </c>
      <c r="S74" s="80">
        <f t="shared" si="349"/>
        <v>-1.5539063918802034</v>
      </c>
      <c r="T74" s="79">
        <f t="shared" si="6"/>
        <v>-0.10612377245792359</v>
      </c>
      <c r="U74" s="80">
        <f t="shared" si="7"/>
        <v>0.54560390786889101</v>
      </c>
      <c r="V74" s="79">
        <f t="shared" si="8"/>
        <v>0.19484300877409311</v>
      </c>
      <c r="W74" s="80">
        <f t="shared" si="9"/>
        <v>-0.57829437957011542</v>
      </c>
      <c r="X74" s="79">
        <f t="shared" si="10"/>
        <v>0.13929438997541155</v>
      </c>
      <c r="Y74" s="80">
        <f t="shared" si="11"/>
        <v>-0.71240201246224011</v>
      </c>
      <c r="Z74" s="79">
        <f t="shared" ref="Z74:AA74" si="350">IF(ISNUMBER(AJ382),AJ382,"-")</f>
        <v>0.23257644398219846</v>
      </c>
      <c r="AA74" s="80">
        <f t="shared" si="350"/>
        <v>-0.81568122866739756</v>
      </c>
      <c r="AB74" s="73"/>
      <c r="AC74" s="73"/>
      <c r="AD74" s="73"/>
      <c r="AE74" s="73"/>
      <c r="AF74" s="73"/>
      <c r="AG74" s="73"/>
      <c r="AH74" s="73"/>
      <c r="AI74" s="73"/>
      <c r="AJ74" s="73"/>
      <c r="AK74" s="73"/>
      <c r="AO74" s="75">
        <v>20.5</v>
      </c>
      <c r="AP74" s="79">
        <f t="shared" ref="AP74:AQ74" si="351">IF(ISNUMBER(AQ382),AQ382,"-")</f>
        <v>0</v>
      </c>
      <c r="AQ74" s="80">
        <f t="shared" si="351"/>
        <v>0</v>
      </c>
      <c r="AR74" s="79">
        <f t="shared" si="14"/>
        <v>11.000248047710443</v>
      </c>
      <c r="AS74" s="80">
        <f t="shared" si="15"/>
        <v>6.5282259213365705</v>
      </c>
      <c r="AT74" s="79">
        <f t="shared" si="16"/>
        <v>1.1776590780083325</v>
      </c>
      <c r="AU74" s="80">
        <f t="shared" si="17"/>
        <v>4.7569040889497956</v>
      </c>
      <c r="AV74" s="79">
        <f t="shared" si="18"/>
        <v>-10.296397688862498</v>
      </c>
      <c r="AW74" s="80">
        <f t="shared" si="19"/>
        <v>8.326137334418263</v>
      </c>
      <c r="AX74" s="79">
        <f t="shared" si="20"/>
        <v>-7.0399325974990461</v>
      </c>
      <c r="AY74" s="80">
        <f t="shared" si="21"/>
        <v>5.3824164696168282</v>
      </c>
      <c r="AZ74" s="79">
        <f t="shared" si="22"/>
        <v>2.2225519412191943</v>
      </c>
      <c r="BA74" s="80">
        <f t="shared" si="23"/>
        <v>8.8235345330328983</v>
      </c>
      <c r="BB74" s="79">
        <f t="shared" si="24"/>
        <v>0.34126585998262726</v>
      </c>
      <c r="BC74" s="80">
        <f t="shared" si="25"/>
        <v>-1.0316010788210406</v>
      </c>
      <c r="BD74" s="79">
        <f t="shared" si="26"/>
        <v>-3.4640579528808075</v>
      </c>
      <c r="BE74" s="80">
        <f t="shared" si="27"/>
        <v>17.980832389946272</v>
      </c>
      <c r="BF74" s="79">
        <f t="shared" si="28"/>
        <v>-1.8934696460637497</v>
      </c>
      <c r="BG74" s="80">
        <f t="shared" si="29"/>
        <v>8.2002857608165414</v>
      </c>
      <c r="BH74" s="79">
        <f t="shared" si="30"/>
        <v>5.1225117030924139</v>
      </c>
      <c r="BI74" s="80">
        <f t="shared" si="31"/>
        <v>9.7740030518316416</v>
      </c>
      <c r="BJ74" s="73"/>
      <c r="BK74" s="73"/>
      <c r="BL74" s="73"/>
      <c r="BM74" s="73"/>
      <c r="BN74" s="73"/>
      <c r="BO74" s="73"/>
      <c r="BP74" s="73"/>
      <c r="BQ74" s="73"/>
      <c r="BR74" s="73"/>
      <c r="BS74" s="73"/>
    </row>
    <row r="75" spans="7:71" x14ac:dyDescent="0.25">
      <c r="G75" s="75">
        <v>21</v>
      </c>
      <c r="H75" s="79">
        <f t="shared" ref="H75:I75" si="352">IF(ISNUMBER(I383),I383,"-")</f>
        <v>0</v>
      </c>
      <c r="I75" s="80">
        <f t="shared" si="352"/>
        <v>0</v>
      </c>
      <c r="J75" s="79">
        <f t="shared" ref="J75:K75" si="353">IF(ISNUMBER(L383),L383,"-")</f>
        <v>0.89232733593533275</v>
      </c>
      <c r="K75" s="80">
        <f t="shared" si="353"/>
        <v>-0.18766675221985452</v>
      </c>
      <c r="L75" s="79">
        <f t="shared" ref="L75:M75" si="354">IF(ISNUMBER(O383),O383,"-")</f>
        <v>0.38720332286011239</v>
      </c>
      <c r="M75" s="80">
        <f t="shared" si="354"/>
        <v>-1.0714853793790393</v>
      </c>
      <c r="N75" s="79">
        <f t="shared" ref="N75:O75" si="355">IF(ISNUMBER(R383),R383,"-")</f>
        <v>0.60632026842793341</v>
      </c>
      <c r="O75" s="80">
        <f t="shared" si="355"/>
        <v>-1.011386298912659</v>
      </c>
      <c r="P75" s="79">
        <f t="shared" ref="P75:Q75" si="356">IF(ISNUMBER(U383),U383,"-")</f>
        <v>0.3389695762571554</v>
      </c>
      <c r="Q75" s="80">
        <f t="shared" si="356"/>
        <v>-0.18863289562942764</v>
      </c>
      <c r="R75" s="79">
        <f t="shared" ref="R75:S75" si="357">IF(ISNUMBER(X383),X383,"-")</f>
        <v>0.28492948507890592</v>
      </c>
      <c r="S75" s="80">
        <f t="shared" si="357"/>
        <v>-0.57906064039263505</v>
      </c>
      <c r="T75" s="79">
        <f t="shared" si="6"/>
        <v>0.24121948911452229</v>
      </c>
      <c r="U75" s="80">
        <f t="shared" si="7"/>
        <v>-0.79045528258107822</v>
      </c>
      <c r="V75" s="79">
        <f t="shared" si="8"/>
        <v>0.58212818422904711</v>
      </c>
      <c r="W75" s="80">
        <f t="shared" si="9"/>
        <v>-0.80287036273954993</v>
      </c>
      <c r="X75" s="79">
        <f t="shared" si="10"/>
        <v>1.1776229863230343</v>
      </c>
      <c r="Y75" s="80">
        <f t="shared" si="11"/>
        <v>-1.1191576473847542</v>
      </c>
      <c r="Z75" s="79">
        <f t="shared" ref="Z75:AA75" si="358">IF(ISNUMBER(AJ383),AJ383,"-")</f>
        <v>1.0053469623361586</v>
      </c>
      <c r="AA75" s="80">
        <f t="shared" si="358"/>
        <v>-0.61273610322832806</v>
      </c>
      <c r="AB75" s="73"/>
      <c r="AC75" s="73"/>
      <c r="AD75" s="73"/>
      <c r="AE75" s="73"/>
      <c r="AF75" s="73"/>
      <c r="AG75" s="73"/>
      <c r="AH75" s="73"/>
      <c r="AI75" s="73"/>
      <c r="AJ75" s="73"/>
      <c r="AK75" s="73"/>
      <c r="AO75" s="75">
        <v>21</v>
      </c>
      <c r="AP75" s="79">
        <f t="shared" ref="AP75:AQ75" si="359">IF(ISNUMBER(AQ383),AQ383,"-")</f>
        <v>0</v>
      </c>
      <c r="AQ75" s="80">
        <f t="shared" si="359"/>
        <v>0</v>
      </c>
      <c r="AR75" s="79">
        <f t="shared" si="14"/>
        <v>11.446411715678096</v>
      </c>
      <c r="AS75" s="80">
        <f t="shared" si="15"/>
        <v>6.4343925452267285</v>
      </c>
      <c r="AT75" s="79">
        <f t="shared" si="16"/>
        <v>1.3712607394384122</v>
      </c>
      <c r="AU75" s="80">
        <f t="shared" si="17"/>
        <v>4.2211613992603816</v>
      </c>
      <c r="AV75" s="79">
        <f t="shared" si="18"/>
        <v>-9.9932375546485446</v>
      </c>
      <c r="AW75" s="80">
        <f t="shared" si="19"/>
        <v>7.8204441849620707</v>
      </c>
      <c r="AX75" s="79">
        <f t="shared" si="20"/>
        <v>-6.8704478093704893</v>
      </c>
      <c r="AY75" s="80">
        <f t="shared" si="21"/>
        <v>5.2881000218021654</v>
      </c>
      <c r="AZ75" s="79">
        <f t="shared" si="22"/>
        <v>2.3650166837586539</v>
      </c>
      <c r="BA75" s="80">
        <f t="shared" si="23"/>
        <v>8.5340042128366349</v>
      </c>
      <c r="BB75" s="79">
        <f t="shared" si="24"/>
        <v>0.46187560453984133</v>
      </c>
      <c r="BC75" s="80">
        <f t="shared" si="25"/>
        <v>-1.4268287201114163</v>
      </c>
      <c r="BD75" s="79">
        <f t="shared" si="26"/>
        <v>-3.1729938607662689</v>
      </c>
      <c r="BE75" s="80">
        <f t="shared" si="27"/>
        <v>17.579397208576665</v>
      </c>
      <c r="BF75" s="79">
        <f t="shared" si="28"/>
        <v>-1.3046581529022205</v>
      </c>
      <c r="BG75" s="80">
        <f t="shared" si="29"/>
        <v>7.6407069371241505</v>
      </c>
      <c r="BH75" s="79">
        <f t="shared" si="30"/>
        <v>5.6251851842605447</v>
      </c>
      <c r="BI75" s="80">
        <f t="shared" si="31"/>
        <v>9.4676350002175695</v>
      </c>
      <c r="BJ75" s="73"/>
      <c r="BK75" s="73"/>
      <c r="BL75" s="73"/>
      <c r="BM75" s="73"/>
      <c r="BN75" s="73"/>
      <c r="BO75" s="73"/>
      <c r="BP75" s="73"/>
      <c r="BQ75" s="73"/>
      <c r="BR75" s="73"/>
      <c r="BS75" s="73"/>
    </row>
    <row r="76" spans="7:71" x14ac:dyDescent="0.25">
      <c r="G76" s="75">
        <v>21.5</v>
      </c>
      <c r="H76" s="79">
        <f t="shared" ref="H76:I76" si="360">IF(ISNUMBER(I384),I384,"-")</f>
        <v>0</v>
      </c>
      <c r="I76" s="80">
        <f t="shared" si="360"/>
        <v>0</v>
      </c>
      <c r="J76" s="79">
        <f t="shared" ref="J76:K76" si="361">IF(ISNUMBER(L384),L384,"-")</f>
        <v>-0.73880662757472315</v>
      </c>
      <c r="K76" s="80">
        <f t="shared" si="361"/>
        <v>-1.1018963324381361</v>
      </c>
      <c r="L76" s="79">
        <f t="shared" ref="L76:M76" si="362">IF(ISNUMBER(O384),O384,"-")</f>
        <v>0.28583351577930216</v>
      </c>
      <c r="M76" s="80">
        <f t="shared" si="362"/>
        <v>-1.8556606885680562</v>
      </c>
      <c r="N76" s="79">
        <f t="shared" ref="N76:O76" si="363">IF(ISNUMBER(R384),R384,"-")</f>
        <v>0.43849560089877482</v>
      </c>
      <c r="O76" s="80">
        <f t="shared" si="363"/>
        <v>-1.9412771895075136</v>
      </c>
      <c r="P76" s="79">
        <f t="shared" ref="P76:Q76" si="364">IF(ISNUMBER(U384),U384,"-")</f>
        <v>-0.28344337922283547</v>
      </c>
      <c r="Q76" s="80">
        <f t="shared" si="364"/>
        <v>-0.72459072334737051</v>
      </c>
      <c r="R76" s="79">
        <f t="shared" ref="R76:S76" si="365">IF(ISNUMBER(X384),X384,"-")</f>
        <v>-0.63069290867233807</v>
      </c>
      <c r="S76" s="80">
        <f t="shared" si="365"/>
        <v>-0.15397830424422576</v>
      </c>
      <c r="T76" s="79">
        <f t="shared" si="6"/>
        <v>-0.38240288769878106</v>
      </c>
      <c r="U76" s="80">
        <f t="shared" si="7"/>
        <v>-1.3067532615265214</v>
      </c>
      <c r="V76" s="79">
        <f t="shared" si="8"/>
        <v>2.4142893434550672E-2</v>
      </c>
      <c r="W76" s="80">
        <f t="shared" si="9"/>
        <v>-1.5719329119885015</v>
      </c>
      <c r="X76" s="79">
        <f t="shared" si="10"/>
        <v>-1.183130225439144</v>
      </c>
      <c r="Y76" s="80">
        <f t="shared" si="11"/>
        <v>-1.4189140911397926</v>
      </c>
      <c r="Z76" s="79">
        <f t="shared" ref="Z76:AA76" si="366">IF(ISNUMBER(AJ384),AJ384,"-")</f>
        <v>-0.12173617131251024</v>
      </c>
      <c r="AA76" s="80">
        <f t="shared" si="366"/>
        <v>-0.68990245134109962</v>
      </c>
      <c r="AB76" s="73"/>
      <c r="AC76" s="73"/>
      <c r="AD76" s="73"/>
      <c r="AE76" s="73"/>
      <c r="AF76" s="73"/>
      <c r="AG76" s="73"/>
      <c r="AH76" s="73"/>
      <c r="AI76" s="73"/>
      <c r="AJ76" s="73"/>
      <c r="AK76" s="73"/>
      <c r="AO76" s="75">
        <v>21.5</v>
      </c>
      <c r="AP76" s="79">
        <f t="shared" ref="AP76:AQ76" si="367">IF(ISNUMBER(AQ384),AQ384,"-")</f>
        <v>0</v>
      </c>
      <c r="AQ76" s="80">
        <f t="shared" si="367"/>
        <v>0</v>
      </c>
      <c r="AR76" s="79">
        <f t="shared" si="14"/>
        <v>11.077008401890794</v>
      </c>
      <c r="AS76" s="80">
        <f t="shared" si="15"/>
        <v>5.8834443790076421</v>
      </c>
      <c r="AT76" s="79">
        <f t="shared" si="16"/>
        <v>1.5141774973280917</v>
      </c>
      <c r="AU76" s="80">
        <f t="shared" si="17"/>
        <v>3.293331054976079</v>
      </c>
      <c r="AV76" s="79">
        <f t="shared" si="18"/>
        <v>-9.7739897541990786</v>
      </c>
      <c r="AW76" s="80">
        <f t="shared" si="19"/>
        <v>6.8498055902082342</v>
      </c>
      <c r="AX76" s="79">
        <f t="shared" si="20"/>
        <v>-7.0121694989819616</v>
      </c>
      <c r="AY76" s="80">
        <f t="shared" si="21"/>
        <v>4.9258046601285059</v>
      </c>
      <c r="AZ76" s="79">
        <f t="shared" si="22"/>
        <v>2.0496702294225315</v>
      </c>
      <c r="BA76" s="80">
        <f t="shared" si="23"/>
        <v>8.4570150607144114</v>
      </c>
      <c r="BB76" s="79">
        <f t="shared" si="24"/>
        <v>0.27067416069053252</v>
      </c>
      <c r="BC76" s="80">
        <f t="shared" si="25"/>
        <v>-2.0802053508748486</v>
      </c>
      <c r="BD76" s="79">
        <f t="shared" si="26"/>
        <v>-3.1609224140489687</v>
      </c>
      <c r="BE76" s="80">
        <f t="shared" si="27"/>
        <v>16.793430752582253</v>
      </c>
      <c r="BF76" s="79">
        <f t="shared" si="28"/>
        <v>-1.8962232656217566</v>
      </c>
      <c r="BG76" s="80">
        <f t="shared" si="29"/>
        <v>6.9312498915542164</v>
      </c>
      <c r="BH76" s="79">
        <f t="shared" si="30"/>
        <v>5.564317098604306</v>
      </c>
      <c r="BI76" s="80">
        <f t="shared" si="31"/>
        <v>9.1226837745468856</v>
      </c>
      <c r="BJ76" s="73"/>
      <c r="BK76" s="73"/>
      <c r="BL76" s="73"/>
      <c r="BM76" s="73"/>
      <c r="BN76" s="73"/>
      <c r="BO76" s="73"/>
      <c r="BP76" s="73"/>
      <c r="BQ76" s="73"/>
      <c r="BR76" s="73"/>
      <c r="BS76" s="73"/>
    </row>
    <row r="77" spans="7:71" x14ac:dyDescent="0.25">
      <c r="G77" s="75">
        <v>22</v>
      </c>
      <c r="H77" s="79">
        <f t="shared" ref="H77:I77" si="368">IF(ISNUMBER(I385),I385,"-")</f>
        <v>0</v>
      </c>
      <c r="I77" s="80">
        <f t="shared" si="368"/>
        <v>0</v>
      </c>
      <c r="J77" s="79">
        <f t="shared" ref="J77:K77" si="369">IF(ISNUMBER(L385),L385,"-")</f>
        <v>-0.16775611920993061</v>
      </c>
      <c r="K77" s="80">
        <f t="shared" si="369"/>
        <v>-0.50094487003423449</v>
      </c>
      <c r="L77" s="79">
        <f t="shared" ref="L77:M77" si="370">IF(ISNUMBER(O385),O385,"-")</f>
        <v>0.98920600855708241</v>
      </c>
      <c r="M77" s="80">
        <f t="shared" si="370"/>
        <v>0.22828141661313772</v>
      </c>
      <c r="N77" s="79">
        <f t="shared" ref="N77:O77" si="371">IF(ISNUMBER(R385),R385,"-")</f>
        <v>-0.67948231734206477</v>
      </c>
      <c r="O77" s="80">
        <f t="shared" si="371"/>
        <v>0.47547594281382577</v>
      </c>
      <c r="P77" s="79">
        <f t="shared" ref="P77:Q77" si="372">IF(ISNUMBER(U385),U385,"-")</f>
        <v>1.3050595696891856</v>
      </c>
      <c r="Q77" s="80">
        <f t="shared" si="372"/>
        <v>-5.321121545512697E-2</v>
      </c>
      <c r="R77" s="79">
        <f t="shared" ref="R77:S77" si="373">IF(ISNUMBER(X385),X385,"-")</f>
        <v>0.66854970548560111</v>
      </c>
      <c r="S77" s="80">
        <f t="shared" si="373"/>
        <v>0.80365792958694926</v>
      </c>
      <c r="T77" s="79">
        <f t="shared" si="6"/>
        <v>0.49561910540775855</v>
      </c>
      <c r="U77" s="80">
        <f t="shared" si="7"/>
        <v>1.2830738186701496</v>
      </c>
      <c r="V77" s="79">
        <f t="shared" si="8"/>
        <v>0.95860652592622753</v>
      </c>
      <c r="W77" s="80">
        <f t="shared" si="9"/>
        <v>0.23474791461136757</v>
      </c>
      <c r="X77" s="79">
        <f t="shared" si="10"/>
        <v>0.57909489351521071</v>
      </c>
      <c r="Y77" s="80">
        <f t="shared" si="11"/>
        <v>1.049561497886782</v>
      </c>
      <c r="Z77" s="79">
        <f t="shared" ref="Z77:AA77" si="374">IF(ISNUMBER(AJ385),AJ385,"-")</f>
        <v>0.33614299654719471</v>
      </c>
      <c r="AA77" s="80">
        <f t="shared" si="374"/>
        <v>0.15524875972824659</v>
      </c>
      <c r="AB77" s="73"/>
      <c r="AC77" s="73"/>
      <c r="AD77" s="73"/>
      <c r="AE77" s="73"/>
      <c r="AF77" s="73"/>
      <c r="AG77" s="73"/>
      <c r="AH77" s="73"/>
      <c r="AI77" s="73"/>
      <c r="AJ77" s="73"/>
      <c r="AK77" s="73"/>
      <c r="AO77" s="75">
        <v>22</v>
      </c>
      <c r="AP77" s="79">
        <f t="shared" ref="AP77:AQ77" si="375">IF(ISNUMBER(AQ385),AQ385,"-")</f>
        <v>0</v>
      </c>
      <c r="AQ77" s="80">
        <f t="shared" si="375"/>
        <v>0</v>
      </c>
      <c r="AR77" s="79">
        <f t="shared" si="14"/>
        <v>10.993130342285781</v>
      </c>
      <c r="AS77" s="80">
        <f t="shared" si="15"/>
        <v>5.6329719439904693</v>
      </c>
      <c r="AT77" s="79">
        <f t="shared" si="16"/>
        <v>2.0087805016065658</v>
      </c>
      <c r="AU77" s="80">
        <f t="shared" si="17"/>
        <v>3.4074717632827287</v>
      </c>
      <c r="AV77" s="79">
        <f t="shared" si="18"/>
        <v>-10.113730912870096</v>
      </c>
      <c r="AW77" s="80">
        <f t="shared" si="19"/>
        <v>7.0875435616151208</v>
      </c>
      <c r="AX77" s="79">
        <f t="shared" si="20"/>
        <v>-6.3596397141373018</v>
      </c>
      <c r="AY77" s="80">
        <f t="shared" si="21"/>
        <v>4.8991990524007178</v>
      </c>
      <c r="AZ77" s="79">
        <f t="shared" si="22"/>
        <v>2.3839450821653827</v>
      </c>
      <c r="BA77" s="80">
        <f t="shared" si="23"/>
        <v>8.8588440255077785</v>
      </c>
      <c r="BB77" s="79">
        <f t="shared" si="24"/>
        <v>0.51848371339440291</v>
      </c>
      <c r="BC77" s="80">
        <f t="shared" si="25"/>
        <v>-1.4386684415399031</v>
      </c>
      <c r="BD77" s="79">
        <f t="shared" si="26"/>
        <v>-2.6816191510858971</v>
      </c>
      <c r="BE77" s="80">
        <f t="shared" si="27"/>
        <v>16.910804709887771</v>
      </c>
      <c r="BF77" s="79">
        <f t="shared" si="28"/>
        <v>-1.6066758188641188</v>
      </c>
      <c r="BG77" s="80">
        <f t="shared" si="29"/>
        <v>7.4560306404973744</v>
      </c>
      <c r="BH77" s="79">
        <f t="shared" si="30"/>
        <v>5.7323885968779678</v>
      </c>
      <c r="BI77" s="80">
        <f t="shared" si="31"/>
        <v>9.2003081544107772</v>
      </c>
      <c r="BJ77" s="73"/>
      <c r="BK77" s="73"/>
      <c r="BL77" s="73"/>
      <c r="BM77" s="73"/>
      <c r="BN77" s="73"/>
      <c r="BO77" s="73"/>
      <c r="BP77" s="73"/>
      <c r="BQ77" s="73"/>
      <c r="BR77" s="73"/>
      <c r="BS77" s="73"/>
    </row>
    <row r="78" spans="7:71" x14ac:dyDescent="0.25">
      <c r="G78" s="75">
        <v>22.5</v>
      </c>
      <c r="H78" s="79">
        <f t="shared" ref="H78:I78" si="376">IF(ISNUMBER(I386),I386,"-")</f>
        <v>0</v>
      </c>
      <c r="I78" s="80">
        <f t="shared" si="376"/>
        <v>0</v>
      </c>
      <c r="J78" s="79">
        <f t="shared" ref="J78:K78" si="377">IF(ISNUMBER(L386),L386,"-")</f>
        <v>-0.39059568333694727</v>
      </c>
      <c r="K78" s="80">
        <f t="shared" si="377"/>
        <v>0.60615763145532475</v>
      </c>
      <c r="L78" s="79">
        <f t="shared" ref="L78:M78" si="378">IF(ISNUMBER(O386),O386,"-")</f>
        <v>-0.69735339164570576</v>
      </c>
      <c r="M78" s="80">
        <f t="shared" si="378"/>
        <v>1.5650476126559958</v>
      </c>
      <c r="N78" s="79">
        <f t="shared" ref="N78:O78" si="379">IF(ISNUMBER(R386),R386,"-")</f>
        <v>-1.2001163220502082</v>
      </c>
      <c r="O78" s="80">
        <f t="shared" si="379"/>
        <v>0.87296717131226242</v>
      </c>
      <c r="P78" s="79">
        <f t="shared" ref="P78:Q78" si="380">IF(ISNUMBER(U386),U386,"-")</f>
        <v>-0.52042883908622084</v>
      </c>
      <c r="Q78" s="80">
        <f t="shared" si="380"/>
        <v>-0.57074007575633268</v>
      </c>
      <c r="R78" s="79">
        <f t="shared" ref="R78:S78" si="381">IF(ISNUMBER(X386),X386,"-")</f>
        <v>-1.330049880972453</v>
      </c>
      <c r="S78" s="80">
        <f t="shared" si="381"/>
        <v>0.92814493606758597</v>
      </c>
      <c r="T78" s="79">
        <f t="shared" si="6"/>
        <v>-0.11937075472914405</v>
      </c>
      <c r="U78" s="80">
        <f t="shared" si="7"/>
        <v>-0.17944276763474587</v>
      </c>
      <c r="V78" s="79">
        <f t="shared" si="8"/>
        <v>-1.3984147284118897</v>
      </c>
      <c r="W78" s="80">
        <f t="shared" si="9"/>
        <v>-4.9421085610737103E-2</v>
      </c>
      <c r="X78" s="79">
        <f t="shared" si="10"/>
        <v>-0.50934896593878154</v>
      </c>
      <c r="Y78" s="80">
        <f t="shared" si="11"/>
        <v>-0.3276582575997975</v>
      </c>
      <c r="Z78" s="79">
        <f t="shared" ref="Z78:AA78" si="382">IF(ISNUMBER(AJ386),AJ386,"-")</f>
        <v>-0.87561895979247151</v>
      </c>
      <c r="AA78" s="80">
        <f t="shared" si="382"/>
        <v>-0.88955901149879979</v>
      </c>
      <c r="AB78" s="73"/>
      <c r="AC78" s="73"/>
      <c r="AD78" s="73"/>
      <c r="AE78" s="73"/>
      <c r="AF78" s="73"/>
      <c r="AG78" s="73"/>
      <c r="AH78" s="73"/>
      <c r="AI78" s="73"/>
      <c r="AJ78" s="73"/>
      <c r="AK78" s="73"/>
      <c r="AO78" s="75">
        <v>22.5</v>
      </c>
      <c r="AP78" s="79">
        <f t="shared" ref="AP78:AQ78" si="383">IF(ISNUMBER(AQ386),AQ386,"-")</f>
        <v>0</v>
      </c>
      <c r="AQ78" s="80">
        <f t="shared" si="383"/>
        <v>0</v>
      </c>
      <c r="AR78" s="79">
        <f t="shared" si="14"/>
        <v>10.797832500617233</v>
      </c>
      <c r="AS78" s="80">
        <f t="shared" si="15"/>
        <v>5.9360507597182277</v>
      </c>
      <c r="AT78" s="79">
        <f t="shared" si="16"/>
        <v>1.6601038057837059</v>
      </c>
      <c r="AU78" s="80">
        <f t="shared" si="17"/>
        <v>4.1899955696108009</v>
      </c>
      <c r="AV78" s="79">
        <f t="shared" si="18"/>
        <v>-10.713789073895327</v>
      </c>
      <c r="AW78" s="80">
        <f t="shared" si="19"/>
        <v>7.5240271472712266</v>
      </c>
      <c r="AX78" s="79">
        <f t="shared" si="20"/>
        <v>-6.6198541336804055</v>
      </c>
      <c r="AY78" s="80">
        <f t="shared" si="21"/>
        <v>4.6138290145227074</v>
      </c>
      <c r="AZ78" s="79">
        <f t="shared" si="22"/>
        <v>1.7189201416790638</v>
      </c>
      <c r="BA78" s="80">
        <f t="shared" si="23"/>
        <v>9.3229164935416975</v>
      </c>
      <c r="BB78" s="79">
        <f t="shared" si="24"/>
        <v>0.4587983360297585</v>
      </c>
      <c r="BC78" s="80">
        <f t="shared" si="25"/>
        <v>-1.5283898253571806</v>
      </c>
      <c r="BD78" s="79">
        <f t="shared" si="26"/>
        <v>-3.3808265152919148</v>
      </c>
      <c r="BE78" s="80">
        <f t="shared" si="27"/>
        <v>16.886094167082547</v>
      </c>
      <c r="BF78" s="79">
        <f t="shared" si="28"/>
        <v>-1.8613503018335678</v>
      </c>
      <c r="BG78" s="80">
        <f t="shared" si="29"/>
        <v>7.2922015116976127</v>
      </c>
      <c r="BH78" s="79">
        <f t="shared" si="30"/>
        <v>5.2945791169815948</v>
      </c>
      <c r="BI78" s="80">
        <f t="shared" si="31"/>
        <v>8.7555286486615387</v>
      </c>
      <c r="BJ78" s="73"/>
      <c r="BK78" s="73"/>
      <c r="BL78" s="73"/>
      <c r="BM78" s="73"/>
      <c r="BN78" s="73"/>
      <c r="BO78" s="73"/>
      <c r="BP78" s="73"/>
      <c r="BQ78" s="73"/>
      <c r="BR78" s="73"/>
      <c r="BS78" s="73"/>
    </row>
    <row r="79" spans="7:71" x14ac:dyDescent="0.25">
      <c r="G79" s="75">
        <v>23</v>
      </c>
      <c r="H79" s="79">
        <f t="shared" ref="H79:I79" si="384">IF(ISNUMBER(I387),I387,"-")</f>
        <v>0</v>
      </c>
      <c r="I79" s="80">
        <f t="shared" si="384"/>
        <v>0</v>
      </c>
      <c r="J79" s="79">
        <f t="shared" ref="J79:K79" si="385">IF(ISNUMBER(L387),L387,"-")</f>
        <v>-2.2765065492733534</v>
      </c>
      <c r="K79" s="80">
        <f t="shared" si="385"/>
        <v>0.76167011013223362</v>
      </c>
      <c r="L79" s="79">
        <f t="shared" ref="L79:M79" si="386">IF(ISNUMBER(O387),O387,"-")</f>
        <v>-0.64869129649826274</v>
      </c>
      <c r="M79" s="80">
        <f t="shared" si="386"/>
        <v>0.31915031373506864</v>
      </c>
      <c r="N79" s="79">
        <f t="shared" ref="N79:O79" si="387">IF(ISNUMBER(R387),R387,"-")</f>
        <v>4.0704068672981819E-2</v>
      </c>
      <c r="O79" s="80">
        <f t="shared" si="387"/>
        <v>1.3991070147469822</v>
      </c>
      <c r="P79" s="79">
        <f t="shared" ref="P79:Q79" si="388">IF(ISNUMBER(U387),U387,"-")</f>
        <v>-0.23275843558489839</v>
      </c>
      <c r="Q79" s="80">
        <f t="shared" si="388"/>
        <v>1.9864563560063688</v>
      </c>
      <c r="R79" s="79">
        <f t="shared" ref="R79:S79" si="389">IF(ISNUMBER(X387),X387,"-")</f>
        <v>-1.2436694597600848</v>
      </c>
      <c r="S79" s="80">
        <f t="shared" si="389"/>
        <v>0.92031887891551456</v>
      </c>
      <c r="T79" s="79">
        <f t="shared" si="6"/>
        <v>-0.10782804418641856</v>
      </c>
      <c r="U79" s="80">
        <f t="shared" si="7"/>
        <v>0.42002024739398225</v>
      </c>
      <c r="V79" s="79">
        <f t="shared" si="8"/>
        <v>-1.4700606314294822</v>
      </c>
      <c r="W79" s="80">
        <f t="shared" si="9"/>
        <v>1.6939775953428642</v>
      </c>
      <c r="X79" s="79">
        <f t="shared" si="10"/>
        <v>-1.0970510616164786</v>
      </c>
      <c r="Y79" s="80">
        <f t="shared" si="11"/>
        <v>1.0923926832991331</v>
      </c>
      <c r="Z79" s="79">
        <f t="shared" ref="Z79:AA79" si="390">IF(ISNUMBER(AJ387),AJ387,"-")</f>
        <v>-0.69750151763267176</v>
      </c>
      <c r="AA79" s="80">
        <f t="shared" si="390"/>
        <v>1.0364227180068131</v>
      </c>
      <c r="AB79" s="73"/>
      <c r="AC79" s="73"/>
      <c r="AD79" s="73"/>
      <c r="AE79" s="73"/>
      <c r="AF79" s="73"/>
      <c r="AG79" s="73"/>
      <c r="AH79" s="73"/>
      <c r="AI79" s="73"/>
      <c r="AJ79" s="73"/>
      <c r="AK79" s="73"/>
      <c r="AO79" s="75">
        <v>23</v>
      </c>
      <c r="AP79" s="79">
        <f t="shared" ref="AP79:AQ79" si="391">IF(ISNUMBER(AQ387),AQ387,"-")</f>
        <v>0</v>
      </c>
      <c r="AQ79" s="80">
        <f t="shared" si="391"/>
        <v>0</v>
      </c>
      <c r="AR79" s="79">
        <f t="shared" si="14"/>
        <v>9.6595792259805648</v>
      </c>
      <c r="AS79" s="80">
        <f t="shared" si="15"/>
        <v>6.3168858147842002</v>
      </c>
      <c r="AT79" s="79">
        <f t="shared" si="16"/>
        <v>1.3357581575345421</v>
      </c>
      <c r="AU79" s="80">
        <f t="shared" si="17"/>
        <v>4.349570726478305</v>
      </c>
      <c r="AV79" s="79">
        <f t="shared" si="18"/>
        <v>-10.69343703955883</v>
      </c>
      <c r="AW79" s="80">
        <f t="shared" si="19"/>
        <v>8.2235806546445929</v>
      </c>
      <c r="AX79" s="79">
        <f t="shared" si="20"/>
        <v>-6.7362333514729471</v>
      </c>
      <c r="AY79" s="80">
        <f t="shared" si="21"/>
        <v>5.6070571925258719</v>
      </c>
      <c r="AZ79" s="79">
        <f t="shared" si="22"/>
        <v>1.0970854117989575</v>
      </c>
      <c r="BA79" s="80">
        <f t="shared" si="23"/>
        <v>9.7830759329992816</v>
      </c>
      <c r="BB79" s="79">
        <f t="shared" si="24"/>
        <v>0.4048843139365772</v>
      </c>
      <c r="BC79" s="80">
        <f t="shared" si="25"/>
        <v>-1.3183797016602057</v>
      </c>
      <c r="BD79" s="79">
        <f t="shared" si="26"/>
        <v>-4.1158568310066812</v>
      </c>
      <c r="BE79" s="80">
        <f t="shared" si="27"/>
        <v>17.733082964753976</v>
      </c>
      <c r="BF79" s="79">
        <f t="shared" si="28"/>
        <v>-2.4098758326418874</v>
      </c>
      <c r="BG79" s="80">
        <f t="shared" si="29"/>
        <v>7.8383978533470327</v>
      </c>
      <c r="BH79" s="79">
        <f t="shared" si="30"/>
        <v>4.9458283581652722</v>
      </c>
      <c r="BI79" s="80">
        <f t="shared" si="31"/>
        <v>9.2737400076648555</v>
      </c>
      <c r="BJ79" s="73"/>
      <c r="BK79" s="73"/>
      <c r="BL79" s="73"/>
      <c r="BM79" s="73"/>
      <c r="BN79" s="73"/>
      <c r="BO79" s="73"/>
      <c r="BP79" s="73"/>
      <c r="BQ79" s="73"/>
      <c r="BR79" s="73"/>
      <c r="BS79" s="73"/>
    </row>
    <row r="80" spans="7:71" x14ac:dyDescent="0.25">
      <c r="G80" s="75">
        <v>23.5</v>
      </c>
      <c r="H80" s="79">
        <f t="shared" ref="H80:I80" si="392">IF(ISNUMBER(I388),I388,"-")</f>
        <v>0</v>
      </c>
      <c r="I80" s="80">
        <f t="shared" si="392"/>
        <v>0</v>
      </c>
      <c r="J80" s="79">
        <f t="shared" ref="J80:K80" si="393">IF(ISNUMBER(L388),L388,"-")</f>
        <v>-0.47116044511838329</v>
      </c>
      <c r="K80" s="80">
        <f t="shared" si="393"/>
        <v>-0.37074381933836253</v>
      </c>
      <c r="L80" s="79">
        <f t="shared" ref="L80:M80" si="394">IF(ISNUMBER(O388),O388,"-")</f>
        <v>-1.4954576019582646</v>
      </c>
      <c r="M80" s="80">
        <f t="shared" si="394"/>
        <v>0.66964953160481766</v>
      </c>
      <c r="N80" s="79">
        <f t="shared" ref="N80:O80" si="395">IF(ISNUMBER(R388),R388,"-")</f>
        <v>-2.4330091818054371</v>
      </c>
      <c r="O80" s="80">
        <f t="shared" si="395"/>
        <v>-0.11617098925126879</v>
      </c>
      <c r="P80" s="79">
        <f t="shared" ref="P80:Q80" si="396">IF(ISNUMBER(U388),U388,"-")</f>
        <v>-0.55832668738809677</v>
      </c>
      <c r="Q80" s="80">
        <f t="shared" si="396"/>
        <v>-1.5835354728784408</v>
      </c>
      <c r="R80" s="79">
        <f t="shared" ref="R80:S80" si="397">IF(ISNUMBER(X388),X388,"-")</f>
        <v>-0.69541705818868138</v>
      </c>
      <c r="S80" s="80">
        <f t="shared" si="397"/>
        <v>-0.56031880801829015</v>
      </c>
      <c r="T80" s="79">
        <f t="shared" si="6"/>
        <v>-0.80599308596838437</v>
      </c>
      <c r="U80" s="80">
        <f t="shared" si="7"/>
        <v>-0.73760210024264561</v>
      </c>
      <c r="V80" s="79">
        <f t="shared" si="8"/>
        <v>-0.90128402350768333</v>
      </c>
      <c r="W80" s="80">
        <f t="shared" si="9"/>
        <v>-1.5614259407668483</v>
      </c>
      <c r="X80" s="79">
        <f t="shared" si="10"/>
        <v>-2.0917141246411051</v>
      </c>
      <c r="Y80" s="80">
        <f t="shared" si="11"/>
        <v>-1.6058829942379815</v>
      </c>
      <c r="Z80" s="79">
        <f t="shared" ref="Z80:AA80" si="398">IF(ISNUMBER(AJ388),AJ388,"-")</f>
        <v>-1.5222697481339758</v>
      </c>
      <c r="AA80" s="80">
        <f t="shared" si="398"/>
        <v>-0.16910323252940707</v>
      </c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O80" s="75">
        <v>23.5</v>
      </c>
      <c r="AP80" s="79">
        <f t="shared" ref="AP80:AQ80" si="399">IF(ISNUMBER(AQ388),AQ388,"-")</f>
        <v>1.1368683772161603E-13</v>
      </c>
      <c r="AQ80" s="80">
        <f t="shared" si="399"/>
        <v>0</v>
      </c>
      <c r="AR80" s="79">
        <f t="shared" si="14"/>
        <v>9.4239990034214998</v>
      </c>
      <c r="AS80" s="80">
        <f t="shared" si="15"/>
        <v>6.1315139051150709</v>
      </c>
      <c r="AT80" s="79">
        <f t="shared" si="16"/>
        <v>0.58802935655546662</v>
      </c>
      <c r="AU80" s="80">
        <f t="shared" si="17"/>
        <v>4.684395492280828</v>
      </c>
      <c r="AV80" s="79">
        <f t="shared" si="18"/>
        <v>-11.909941630461503</v>
      </c>
      <c r="AW80" s="80">
        <f t="shared" si="19"/>
        <v>8.1654951600191907</v>
      </c>
      <c r="AX80" s="79">
        <f t="shared" si="20"/>
        <v>-7.0153966951669418</v>
      </c>
      <c r="AY80" s="80">
        <f t="shared" si="21"/>
        <v>4.8152894560867026</v>
      </c>
      <c r="AZ80" s="79">
        <f t="shared" si="22"/>
        <v>0.74937688270472336</v>
      </c>
      <c r="BA80" s="80">
        <f t="shared" si="23"/>
        <v>9.502916528990454</v>
      </c>
      <c r="BB80" s="79">
        <f t="shared" si="24"/>
        <v>1.8877709525213504E-3</v>
      </c>
      <c r="BC80" s="80">
        <f t="shared" si="25"/>
        <v>-1.6871807517813977</v>
      </c>
      <c r="BD80" s="79">
        <f t="shared" si="26"/>
        <v>-4.5664988427603248</v>
      </c>
      <c r="BE80" s="80">
        <f t="shared" si="27"/>
        <v>16.952369994370656</v>
      </c>
      <c r="BF80" s="79">
        <f t="shared" si="28"/>
        <v>-3.4557328949623525</v>
      </c>
      <c r="BG80" s="80">
        <f t="shared" si="29"/>
        <v>7.0354563562282237</v>
      </c>
      <c r="BH80" s="79">
        <f t="shared" si="30"/>
        <v>4.1846934840983749</v>
      </c>
      <c r="BI80" s="80">
        <f t="shared" si="31"/>
        <v>9.1891883914004211</v>
      </c>
      <c r="BJ80" s="73"/>
      <c r="BK80" s="73"/>
      <c r="BL80" s="73"/>
      <c r="BM80" s="73"/>
      <c r="BN80" s="73"/>
      <c r="BO80" s="73"/>
      <c r="BP80" s="73"/>
      <c r="BQ80" s="73"/>
      <c r="BR80" s="73"/>
      <c r="BS80" s="73"/>
    </row>
    <row r="81" spans="7:71" x14ac:dyDescent="0.25">
      <c r="G81" s="75">
        <v>24</v>
      </c>
      <c r="H81" s="79">
        <f t="shared" ref="H81:I81" si="400">IF(ISNUMBER(I389),I389,"-")</f>
        <v>0</v>
      </c>
      <c r="I81" s="80">
        <f t="shared" si="400"/>
        <v>0</v>
      </c>
      <c r="J81" s="79">
        <f t="shared" ref="J81:K81" si="401">IF(ISNUMBER(L389),L389,"-")</f>
        <v>-0.59522306630705479</v>
      </c>
      <c r="K81" s="80">
        <f t="shared" si="401"/>
        <v>1.1610659104506453</v>
      </c>
      <c r="L81" s="79">
        <f t="shared" ref="L81:M81" si="402">IF(ISNUMBER(O389),O389,"-")</f>
        <v>-0.10652518541929945</v>
      </c>
      <c r="M81" s="80">
        <f t="shared" si="402"/>
        <v>0.8413859850661769</v>
      </c>
      <c r="N81" s="79">
        <f t="shared" ref="N81:O81" si="403">IF(ISNUMBER(R389),R389,"-")</f>
        <v>0.44155422509904163</v>
      </c>
      <c r="O81" s="80">
        <f t="shared" si="403"/>
        <v>2.0276619008973524</v>
      </c>
      <c r="P81" s="79">
        <f t="shared" ref="P81:Q81" si="404">IF(ISNUMBER(U389),U389,"-")</f>
        <v>0.10427450763660984</v>
      </c>
      <c r="Q81" s="80">
        <f t="shared" si="404"/>
        <v>1.2617975416022071</v>
      </c>
      <c r="R81" s="79">
        <f t="shared" ref="R81:S81" si="405">IF(ISNUMBER(X389),X389,"-")</f>
        <v>0.48356084393439147</v>
      </c>
      <c r="S81" s="80">
        <f t="shared" si="405"/>
        <v>0.13696470928867388</v>
      </c>
      <c r="T81" s="79">
        <f t="shared" si="6"/>
        <v>-0.10841190998669603</v>
      </c>
      <c r="U81" s="80">
        <f t="shared" si="7"/>
        <v>0.66966627756955432</v>
      </c>
      <c r="V81" s="79">
        <f t="shared" si="8"/>
        <v>-0.41242827212141853</v>
      </c>
      <c r="W81" s="80">
        <f t="shared" si="9"/>
        <v>1.7201201401160677</v>
      </c>
      <c r="X81" s="79">
        <f t="shared" si="10"/>
        <v>0.20591464245880875</v>
      </c>
      <c r="Y81" s="80">
        <f t="shared" si="11"/>
        <v>2.1868081760556777</v>
      </c>
      <c r="Z81" s="79">
        <f t="shared" ref="Z81:AA81" si="406">IF(ISNUMBER(AJ389),AJ389,"-")</f>
        <v>1.0333234613199758</v>
      </c>
      <c r="AA81" s="80">
        <f t="shared" si="406"/>
        <v>1.8175841886523374</v>
      </c>
      <c r="AB81" s="73"/>
      <c r="AC81" s="73"/>
      <c r="AD81" s="73"/>
      <c r="AE81" s="73"/>
      <c r="AF81" s="73"/>
      <c r="AG81" s="73"/>
      <c r="AH81" s="73"/>
      <c r="AI81" s="73"/>
      <c r="AJ81" s="73"/>
      <c r="AK81" s="73"/>
      <c r="AO81" s="75">
        <v>24</v>
      </c>
      <c r="AP81" s="79">
        <f t="shared" ref="AP81:AQ81" si="407">IF(ISNUMBER(AQ389),AQ389,"-")</f>
        <v>1.1368683772161603E-13</v>
      </c>
      <c r="AQ81" s="80">
        <f t="shared" si="407"/>
        <v>0</v>
      </c>
      <c r="AR81" s="79">
        <f t="shared" si="14"/>
        <v>9.1263874702679004</v>
      </c>
      <c r="AS81" s="80">
        <f t="shared" si="15"/>
        <v>6.7120468603404788</v>
      </c>
      <c r="AT81" s="79">
        <f t="shared" si="16"/>
        <v>0.53476676384582333</v>
      </c>
      <c r="AU81" s="80">
        <f t="shared" si="17"/>
        <v>5.1050884848139049</v>
      </c>
      <c r="AV81" s="79">
        <f t="shared" si="18"/>
        <v>-11.689164517911991</v>
      </c>
      <c r="AW81" s="80">
        <f t="shared" si="19"/>
        <v>9.179326110467855</v>
      </c>
      <c r="AX81" s="79">
        <f t="shared" si="20"/>
        <v>-6.9632594413485549</v>
      </c>
      <c r="AY81" s="80">
        <f t="shared" si="21"/>
        <v>5.4461882268878981</v>
      </c>
      <c r="AZ81" s="79">
        <f t="shared" si="22"/>
        <v>0.99115730467190133</v>
      </c>
      <c r="BA81" s="80">
        <f t="shared" si="23"/>
        <v>9.5713988836346289</v>
      </c>
      <c r="BB81" s="79">
        <f t="shared" si="24"/>
        <v>-5.2318184040927918E-2</v>
      </c>
      <c r="BC81" s="80">
        <f t="shared" si="25"/>
        <v>-1.3523476129967094</v>
      </c>
      <c r="BD81" s="79">
        <f t="shared" si="26"/>
        <v>-4.7727129788211187</v>
      </c>
      <c r="BE81" s="80">
        <f t="shared" si="27"/>
        <v>17.812430064428554</v>
      </c>
      <c r="BF81" s="79">
        <f t="shared" si="28"/>
        <v>-3.3527755737329699</v>
      </c>
      <c r="BG81" s="80">
        <f t="shared" si="29"/>
        <v>8.1288604442561336</v>
      </c>
      <c r="BH81" s="79">
        <f t="shared" si="30"/>
        <v>4.7013552147583368</v>
      </c>
      <c r="BI81" s="80">
        <f t="shared" si="31"/>
        <v>10.097980485726566</v>
      </c>
      <c r="BJ81" s="73"/>
      <c r="BK81" s="73"/>
      <c r="BL81" s="73"/>
      <c r="BM81" s="73"/>
      <c r="BN81" s="73"/>
      <c r="BO81" s="73"/>
      <c r="BP81" s="73"/>
      <c r="BQ81" s="73"/>
      <c r="BR81" s="73"/>
      <c r="BS81" s="73"/>
    </row>
    <row r="82" spans="7:71" x14ac:dyDescent="0.25">
      <c r="G82" s="75">
        <v>24.5</v>
      </c>
      <c r="H82" s="79">
        <f t="shared" ref="H82:I82" si="408">IF(ISNUMBER(I390),I390,"-")</f>
        <v>0</v>
      </c>
      <c r="I82" s="80">
        <f t="shared" si="408"/>
        <v>0</v>
      </c>
      <c r="J82" s="79">
        <f t="shared" ref="J82:K82" si="409">IF(ISNUMBER(L390),L390,"-")</f>
        <v>0.49806513847593292</v>
      </c>
      <c r="K82" s="80">
        <f t="shared" si="409"/>
        <v>4.3700247189222274E-2</v>
      </c>
      <c r="L82" s="79">
        <f t="shared" ref="L82:M82" si="410">IF(ISNUMBER(O390),O390,"-")</f>
        <v>-0.32172048009201726</v>
      </c>
      <c r="M82" s="80">
        <f t="shared" si="410"/>
        <v>-0.27841467429141353</v>
      </c>
      <c r="N82" s="79">
        <f t="shared" ref="N82:O82" si="411">IF(ISNUMBER(R390),R390,"-")</f>
        <v>0.80555111629644172</v>
      </c>
      <c r="O82" s="80">
        <f t="shared" si="411"/>
        <v>-0.15174857995515545</v>
      </c>
      <c r="P82" s="79">
        <f t="shared" ref="P82:Q82" si="412">IF(ISNUMBER(U390),U390,"-")</f>
        <v>-0.2254825874477957</v>
      </c>
      <c r="Q82" s="80">
        <f t="shared" si="412"/>
        <v>1.0232145768282619</v>
      </c>
      <c r="R82" s="79">
        <f t="shared" ref="R82:S82" si="413">IF(ISNUMBER(X390),X390,"-")</f>
        <v>-1.0093214909843615</v>
      </c>
      <c r="S82" s="80">
        <f t="shared" si="413"/>
        <v>0.46050345513944357</v>
      </c>
      <c r="T82" s="79">
        <f t="shared" si="6"/>
        <v>-7.4204174897629205E-2</v>
      </c>
      <c r="U82" s="80">
        <f t="shared" si="7"/>
        <v>0.13933486698001296</v>
      </c>
      <c r="V82" s="79">
        <f t="shared" si="8"/>
        <v>0.6821101730200918</v>
      </c>
      <c r="W82" s="80">
        <f t="shared" si="9"/>
        <v>0.6756443628401021</v>
      </c>
      <c r="X82" s="79">
        <f t="shared" si="10"/>
        <v>-3.6010779202554133E-2</v>
      </c>
      <c r="Y82" s="80">
        <f t="shared" si="11"/>
        <v>-0.78911935131967859</v>
      </c>
      <c r="Z82" s="79">
        <f t="shared" ref="Z82:AA82" si="414">IF(ISNUMBER(AJ390),AJ390,"-")</f>
        <v>0.41208645415711453</v>
      </c>
      <c r="AA82" s="80">
        <f t="shared" si="414"/>
        <v>-8.8614022746298815E-2</v>
      </c>
      <c r="AB82" s="73"/>
      <c r="AC82" s="73"/>
      <c r="AD82" s="73"/>
      <c r="AE82" s="73"/>
      <c r="AF82" s="73"/>
      <c r="AG82" s="73"/>
      <c r="AH82" s="73"/>
      <c r="AI82" s="73"/>
      <c r="AJ82" s="73"/>
      <c r="AK82" s="73"/>
      <c r="AO82" s="75">
        <v>24.5</v>
      </c>
      <c r="AP82" s="79">
        <f t="shared" ref="AP82:AQ82" si="415">IF(ISNUMBER(AQ390),AQ390,"-")</f>
        <v>1.1368683772161603E-13</v>
      </c>
      <c r="AQ82" s="80">
        <f t="shared" si="415"/>
        <v>0</v>
      </c>
      <c r="AR82" s="79">
        <f t="shared" si="14"/>
        <v>9.3754200395059115</v>
      </c>
      <c r="AS82" s="80">
        <f t="shared" si="15"/>
        <v>6.7338969839349829</v>
      </c>
      <c r="AT82" s="79">
        <f t="shared" si="16"/>
        <v>0.37390652379986022</v>
      </c>
      <c r="AU82" s="80">
        <f t="shared" si="17"/>
        <v>4.9658811476681421</v>
      </c>
      <c r="AV82" s="79">
        <f t="shared" si="18"/>
        <v>-11.286388959763713</v>
      </c>
      <c r="AW82" s="80">
        <f t="shared" si="19"/>
        <v>9.103451820490136</v>
      </c>
      <c r="AX82" s="79">
        <f t="shared" si="20"/>
        <v>-7.0760007350725118</v>
      </c>
      <c r="AY82" s="80">
        <f t="shared" si="21"/>
        <v>5.9577955153019957</v>
      </c>
      <c r="AZ82" s="79">
        <f t="shared" si="22"/>
        <v>0.48649655917972723</v>
      </c>
      <c r="BA82" s="80">
        <f t="shared" si="23"/>
        <v>9.8016506112044226</v>
      </c>
      <c r="BB82" s="79">
        <f t="shared" si="24"/>
        <v>-8.9420271489757397E-2</v>
      </c>
      <c r="BC82" s="80">
        <f t="shared" si="25"/>
        <v>-1.2826801795065421</v>
      </c>
      <c r="BD82" s="79">
        <f t="shared" si="26"/>
        <v>-4.4316578923110228</v>
      </c>
      <c r="BE82" s="80">
        <f t="shared" si="27"/>
        <v>18.150252245848606</v>
      </c>
      <c r="BF82" s="79">
        <f t="shared" si="28"/>
        <v>-3.3707809633342549</v>
      </c>
      <c r="BG82" s="80">
        <f t="shared" si="29"/>
        <v>7.734300768596313</v>
      </c>
      <c r="BH82" s="79">
        <f t="shared" si="30"/>
        <v>4.9073984418369037</v>
      </c>
      <c r="BI82" s="80">
        <f t="shared" si="31"/>
        <v>10.053673474353218</v>
      </c>
      <c r="BJ82" s="73"/>
      <c r="BK82" s="73"/>
      <c r="BL82" s="73"/>
      <c r="BM82" s="73"/>
      <c r="BN82" s="73"/>
      <c r="BO82" s="73"/>
      <c r="BP82" s="73"/>
      <c r="BQ82" s="73"/>
      <c r="BR82" s="73"/>
      <c r="BS82" s="73"/>
    </row>
    <row r="83" spans="7:71" x14ac:dyDescent="0.25">
      <c r="G83" s="75">
        <v>25</v>
      </c>
      <c r="H83" s="79">
        <f t="shared" ref="H83:I83" si="416">IF(ISNUMBER(I391),I391,"-")</f>
        <v>0</v>
      </c>
      <c r="I83" s="80">
        <f t="shared" si="416"/>
        <v>0</v>
      </c>
      <c r="J83" s="79">
        <f t="shared" ref="J83:K83" si="417">IF(ISNUMBER(L391),L391,"-")</f>
        <v>-8.4211919654320511E-2</v>
      </c>
      <c r="K83" s="80">
        <f t="shared" si="417"/>
        <v>0.65933205629360536</v>
      </c>
      <c r="L83" s="79">
        <f t="shared" ref="L83:M83" si="418">IF(ISNUMBER(O391),O391,"-")</f>
        <v>-0.44280254174424716</v>
      </c>
      <c r="M83" s="80">
        <f t="shared" si="418"/>
        <v>0.54027698409882596</v>
      </c>
      <c r="N83" s="79">
        <f t="shared" ref="N83:O83" si="419">IF(ISNUMBER(R391),R391,"-")</f>
        <v>0.28610170069030083</v>
      </c>
      <c r="O83" s="80">
        <f t="shared" si="419"/>
        <v>7.6431032185350745E-2</v>
      </c>
      <c r="P83" s="79">
        <f t="shared" ref="P83:Q83" si="420">IF(ISNUMBER(U391),U391,"-")</f>
        <v>0.39988392639363113</v>
      </c>
      <c r="Q83" s="80">
        <f t="shared" si="420"/>
        <v>-0.69597022902765637</v>
      </c>
      <c r="R83" s="79">
        <f t="shared" ref="R83:S83" si="421">IF(ISNUMBER(X391),X391,"-")</f>
        <v>-0.43436983444662047</v>
      </c>
      <c r="S83" s="80">
        <f t="shared" si="421"/>
        <v>0.18835270784716585</v>
      </c>
      <c r="T83" s="79">
        <f t="shared" si="6"/>
        <v>-0.59865096868414991</v>
      </c>
      <c r="U83" s="80">
        <f t="shared" si="7"/>
        <v>0.52240302201643196</v>
      </c>
      <c r="V83" s="79">
        <f t="shared" si="8"/>
        <v>-0.7010509474676061</v>
      </c>
      <c r="W83" s="80">
        <f t="shared" si="9"/>
        <v>-1.007098989798374</v>
      </c>
      <c r="X83" s="79">
        <f t="shared" si="10"/>
        <v>0.62935511196937277</v>
      </c>
      <c r="Y83" s="80">
        <f t="shared" si="11"/>
        <v>-0.47662635554379484</v>
      </c>
      <c r="Z83" s="79">
        <f t="shared" ref="Z83:AA83" si="422">IF(ISNUMBER(AJ391),AJ391,"-")</f>
        <v>1.3378916314318214</v>
      </c>
      <c r="AA83" s="80">
        <f t="shared" si="422"/>
        <v>-1.2437169657384359</v>
      </c>
      <c r="AB83" s="73"/>
      <c r="AC83" s="73"/>
      <c r="AD83" s="73"/>
      <c r="AE83" s="73"/>
      <c r="AF83" s="73"/>
      <c r="AG83" s="73"/>
      <c r="AH83" s="73"/>
      <c r="AI83" s="73"/>
      <c r="AJ83" s="73"/>
      <c r="AK83" s="73"/>
      <c r="AO83" s="75">
        <v>25</v>
      </c>
      <c r="AP83" s="79">
        <f t="shared" ref="AP83:AQ83" si="423">IF(ISNUMBER(AQ391),AQ391,"-")</f>
        <v>0</v>
      </c>
      <c r="AQ83" s="80">
        <f t="shared" si="423"/>
        <v>0</v>
      </c>
      <c r="AR83" s="79">
        <f t="shared" si="14"/>
        <v>9.3333140796786438</v>
      </c>
      <c r="AS83" s="80">
        <f t="shared" si="15"/>
        <v>7.063563012081886</v>
      </c>
      <c r="AT83" s="79">
        <f t="shared" si="16"/>
        <v>0.1525052529276536</v>
      </c>
      <c r="AU83" s="80">
        <f t="shared" si="17"/>
        <v>5.2360196397175969</v>
      </c>
      <c r="AV83" s="79">
        <f t="shared" si="18"/>
        <v>-11.143338109418551</v>
      </c>
      <c r="AW83" s="80">
        <f t="shared" si="19"/>
        <v>9.1416673365829411</v>
      </c>
      <c r="AX83" s="79">
        <f t="shared" si="20"/>
        <v>-6.8760587718757051</v>
      </c>
      <c r="AY83" s="80">
        <f t="shared" si="21"/>
        <v>5.609810400788092</v>
      </c>
      <c r="AZ83" s="79">
        <f t="shared" si="22"/>
        <v>0.26931164195639212</v>
      </c>
      <c r="BA83" s="80">
        <f t="shared" si="23"/>
        <v>9.8958269651279807</v>
      </c>
      <c r="BB83" s="79">
        <f t="shared" si="24"/>
        <v>-0.38874575583179194</v>
      </c>
      <c r="BC83" s="80">
        <f t="shared" si="25"/>
        <v>-1.0214786684985029</v>
      </c>
      <c r="BD83" s="79">
        <f t="shared" si="26"/>
        <v>-4.7821833660449329</v>
      </c>
      <c r="BE83" s="80">
        <f t="shared" si="27"/>
        <v>17.646702750949544</v>
      </c>
      <c r="BF83" s="79">
        <f t="shared" si="28"/>
        <v>-3.0561034073496103</v>
      </c>
      <c r="BG83" s="80">
        <f t="shared" si="29"/>
        <v>7.4959875908243703</v>
      </c>
      <c r="BH83" s="79">
        <f t="shared" si="30"/>
        <v>5.5763442575527051</v>
      </c>
      <c r="BI83" s="80">
        <f t="shared" si="31"/>
        <v>9.4318149914840888</v>
      </c>
      <c r="BJ83" s="73"/>
      <c r="BK83" s="73"/>
      <c r="BL83" s="73"/>
      <c r="BM83" s="73"/>
      <c r="BN83" s="73"/>
      <c r="BO83" s="73"/>
      <c r="BP83" s="73"/>
      <c r="BQ83" s="73"/>
      <c r="BR83" s="73"/>
      <c r="BS83" s="73"/>
    </row>
    <row r="84" spans="7:71" x14ac:dyDescent="0.25">
      <c r="G84" s="75">
        <v>25.5</v>
      </c>
      <c r="H84" s="79">
        <f t="shared" ref="H84:I84" si="424">IF(ISNUMBER(I392),I392,"-")</f>
        <v>0</v>
      </c>
      <c r="I84" s="80">
        <f t="shared" si="424"/>
        <v>0</v>
      </c>
      <c r="J84" s="79">
        <f t="shared" ref="J84:K84" si="425">IF(ISNUMBER(L392),L392,"-")</f>
        <v>-4.6693132386451452E-2</v>
      </c>
      <c r="K84" s="80">
        <f t="shared" si="425"/>
        <v>0.41057466719468927</v>
      </c>
      <c r="L84" s="79">
        <f t="shared" ref="L84:M84" si="426">IF(ISNUMBER(O392),O392,"-")</f>
        <v>-0.93146484368718863</v>
      </c>
      <c r="M84" s="80">
        <f t="shared" si="426"/>
        <v>0.36494115249207226</v>
      </c>
      <c r="N84" s="79">
        <f t="shared" ref="N84:O84" si="427">IF(ISNUMBER(R392),R392,"-")</f>
        <v>-0.21561949698341909</v>
      </c>
      <c r="O84" s="80">
        <f t="shared" si="427"/>
        <v>-0.57620279222923543</v>
      </c>
      <c r="P84" s="79">
        <f t="shared" ref="P84:Q84" si="428">IF(ISNUMBER(U392),U392,"-")</f>
        <v>0.38697945967072478</v>
      </c>
      <c r="Q84" s="80">
        <f t="shared" si="428"/>
        <v>-1.0514383324451231</v>
      </c>
      <c r="R84" s="79">
        <f t="shared" ref="R84:S84" si="429">IF(ISNUMBER(X392),X392,"-")</f>
        <v>-0.84850686818586407</v>
      </c>
      <c r="S84" s="80">
        <f t="shared" si="429"/>
        <v>-1.5317037914456186</v>
      </c>
      <c r="T84" s="79">
        <f t="shared" si="6"/>
        <v>0.29640067008083459</v>
      </c>
      <c r="U84" s="80">
        <f t="shared" si="7"/>
        <v>0.26278232085905806</v>
      </c>
      <c r="V84" s="79">
        <f t="shared" si="8"/>
        <v>-8.3331078091792854E-2</v>
      </c>
      <c r="W84" s="80">
        <f t="shared" si="9"/>
        <v>0.47675686604160106</v>
      </c>
      <c r="X84" s="79">
        <f t="shared" si="10"/>
        <v>0.58364409699492192</v>
      </c>
      <c r="Y84" s="80">
        <f t="shared" si="11"/>
        <v>-0.76441326555899991</v>
      </c>
      <c r="Z84" s="79">
        <f t="shared" ref="Z84:AA84" si="430">IF(ISNUMBER(AJ392),AJ392,"-")</f>
        <v>-0.8923330706341801</v>
      </c>
      <c r="AA84" s="80">
        <f t="shared" si="430"/>
        <v>6.0047830921661216E-3</v>
      </c>
      <c r="AB84" s="73"/>
      <c r="AC84" s="73"/>
      <c r="AD84" s="73"/>
      <c r="AE84" s="73"/>
      <c r="AF84" s="73"/>
      <c r="AG84" s="73"/>
      <c r="AH84" s="73"/>
      <c r="AI84" s="73"/>
      <c r="AJ84" s="73"/>
      <c r="AK84" s="73"/>
      <c r="AO84" s="75">
        <v>25.5</v>
      </c>
      <c r="AP84" s="79">
        <f t="shared" ref="AP84:AQ84" si="431">IF(ISNUMBER(AQ392),AQ392,"-")</f>
        <v>0</v>
      </c>
      <c r="AQ84" s="80">
        <f t="shared" si="431"/>
        <v>0</v>
      </c>
      <c r="AR84" s="79">
        <f t="shared" si="14"/>
        <v>9.3099675134853896</v>
      </c>
      <c r="AS84" s="80">
        <f t="shared" si="15"/>
        <v>7.2688503456793114</v>
      </c>
      <c r="AT84" s="79">
        <f t="shared" si="16"/>
        <v>-0.31322716891600066</v>
      </c>
      <c r="AU84" s="80">
        <f t="shared" si="17"/>
        <v>5.4184902159636295</v>
      </c>
      <c r="AV84" s="79">
        <f t="shared" si="18"/>
        <v>-11.251147857910382</v>
      </c>
      <c r="AW84" s="80">
        <f t="shared" si="19"/>
        <v>8.8535659404683429</v>
      </c>
      <c r="AX84" s="79">
        <f t="shared" si="20"/>
        <v>-6.6825690420404271</v>
      </c>
      <c r="AY84" s="80">
        <f t="shared" si="21"/>
        <v>5.0840912345656761</v>
      </c>
      <c r="AZ84" s="79">
        <f t="shared" si="22"/>
        <v>-0.15494179213658299</v>
      </c>
      <c r="BA84" s="80">
        <f t="shared" si="23"/>
        <v>9.1299750694051909</v>
      </c>
      <c r="BB84" s="79">
        <f t="shared" si="24"/>
        <v>-0.24054542079147723</v>
      </c>
      <c r="BC84" s="80">
        <f t="shared" si="25"/>
        <v>-0.89008750806874559</v>
      </c>
      <c r="BD84" s="79">
        <f t="shared" si="26"/>
        <v>-4.8238489050908129</v>
      </c>
      <c r="BE84" s="80">
        <f t="shared" si="27"/>
        <v>17.885081183970215</v>
      </c>
      <c r="BF84" s="79">
        <f t="shared" si="28"/>
        <v>-2.7642813588521449</v>
      </c>
      <c r="BG84" s="80">
        <f t="shared" si="29"/>
        <v>7.1137809580450266</v>
      </c>
      <c r="BH84" s="79">
        <f t="shared" si="30"/>
        <v>5.1301777222356577</v>
      </c>
      <c r="BI84" s="80">
        <f t="shared" si="31"/>
        <v>9.4348173830303494</v>
      </c>
      <c r="BJ84" s="73"/>
      <c r="BK84" s="73"/>
      <c r="BL84" s="73"/>
      <c r="BM84" s="73"/>
      <c r="BN84" s="73"/>
      <c r="BO84" s="73"/>
      <c r="BP84" s="73"/>
      <c r="BQ84" s="73"/>
      <c r="BR84" s="73"/>
      <c r="BS84" s="73"/>
    </row>
    <row r="85" spans="7:71" x14ac:dyDescent="0.25">
      <c r="G85" s="75">
        <v>26</v>
      </c>
      <c r="H85" s="79">
        <f t="shared" ref="H85:I85" si="432">IF(ISNUMBER(I393),I393,"-")</f>
        <v>0</v>
      </c>
      <c r="I85" s="80">
        <f t="shared" si="432"/>
        <v>0</v>
      </c>
      <c r="J85" s="79">
        <f t="shared" ref="J85:K85" si="433">IF(ISNUMBER(L393),L393,"-")</f>
        <v>-1.9909566582471729</v>
      </c>
      <c r="K85" s="80">
        <f t="shared" si="433"/>
        <v>-0.39336660838689674</v>
      </c>
      <c r="L85" s="79">
        <f t="shared" ref="L85:M85" si="434">IF(ISNUMBER(O393),O393,"-")</f>
        <v>-1.7175529594890762</v>
      </c>
      <c r="M85" s="80">
        <f t="shared" si="434"/>
        <v>-1.4601167200672478</v>
      </c>
      <c r="N85" s="79">
        <f t="shared" ref="N85:O85" si="435">IF(ISNUMBER(R393),R393,"-")</f>
        <v>-1.2853799850085661</v>
      </c>
      <c r="O85" s="80">
        <f t="shared" si="435"/>
        <v>-0.49623310435890033</v>
      </c>
      <c r="P85" s="79">
        <f t="shared" ref="P85:Q85" si="436">IF(ISNUMBER(U393),U393,"-")</f>
        <v>-0.14124186325631527</v>
      </c>
      <c r="Q85" s="80">
        <f t="shared" si="436"/>
        <v>1.5069229603517531</v>
      </c>
      <c r="R85" s="79">
        <f t="shared" ref="R85:S85" si="437">IF(ISNUMBER(X393),X393,"-")</f>
        <v>-0.37395632315867111</v>
      </c>
      <c r="S85" s="80">
        <f t="shared" si="437"/>
        <v>-0.16433994898418014</v>
      </c>
      <c r="T85" s="79">
        <f t="shared" si="6"/>
        <v>-0.83651935335427119</v>
      </c>
      <c r="U85" s="80">
        <f t="shared" si="7"/>
        <v>1.0341131442474722</v>
      </c>
      <c r="V85" s="79">
        <f t="shared" si="8"/>
        <v>-1.9417166769078218</v>
      </c>
      <c r="W85" s="80">
        <f t="shared" si="9"/>
        <v>-0.49983288287376837</v>
      </c>
      <c r="X85" s="79">
        <f t="shared" si="10"/>
        <v>-1.1424922106055266</v>
      </c>
      <c r="Y85" s="80">
        <f t="shared" si="11"/>
        <v>-1.026910965088133</v>
      </c>
      <c r="Z85" s="79">
        <f t="shared" ref="Z85:AA85" si="438">IF(ISNUMBER(AJ393),AJ393,"-")</f>
        <v>-0.49893192616881521</v>
      </c>
      <c r="AA85" s="80">
        <f t="shared" si="438"/>
        <v>-0.89423658892373403</v>
      </c>
      <c r="AB85" s="73"/>
      <c r="AC85" s="73"/>
      <c r="AD85" s="73"/>
      <c r="AE85" s="73"/>
      <c r="AF85" s="73"/>
      <c r="AG85" s="73"/>
      <c r="AH85" s="73"/>
      <c r="AI85" s="73"/>
      <c r="AJ85" s="73"/>
      <c r="AK85" s="73"/>
      <c r="AO85" s="75">
        <v>26</v>
      </c>
      <c r="AP85" s="79">
        <f t="shared" ref="AP85:AQ85" si="439">IF(ISNUMBER(AQ393),AQ393,"-")</f>
        <v>0</v>
      </c>
      <c r="AQ85" s="80">
        <f t="shared" si="439"/>
        <v>0</v>
      </c>
      <c r="AR85" s="79">
        <f t="shared" si="14"/>
        <v>8.3144891843618325</v>
      </c>
      <c r="AS85" s="80">
        <f t="shared" si="15"/>
        <v>7.0721670414857272</v>
      </c>
      <c r="AT85" s="79">
        <f t="shared" si="16"/>
        <v>-1.1720036486605068</v>
      </c>
      <c r="AU85" s="80">
        <f t="shared" si="17"/>
        <v>4.6884318559298208</v>
      </c>
      <c r="AV85" s="79">
        <f t="shared" si="18"/>
        <v>-11.89383785041457</v>
      </c>
      <c r="AW85" s="80">
        <f t="shared" si="19"/>
        <v>8.6054493882886618</v>
      </c>
      <c r="AX85" s="79">
        <f t="shared" si="20"/>
        <v>-6.7531899736685546</v>
      </c>
      <c r="AY85" s="80">
        <f t="shared" si="21"/>
        <v>5.8375527147413777</v>
      </c>
      <c r="AZ85" s="79">
        <f t="shared" si="22"/>
        <v>-0.34191995371588746</v>
      </c>
      <c r="BA85" s="80">
        <f t="shared" si="23"/>
        <v>9.0478050949129738</v>
      </c>
      <c r="BB85" s="79">
        <f t="shared" si="24"/>
        <v>-0.65880509746853022</v>
      </c>
      <c r="BC85" s="80">
        <f t="shared" si="25"/>
        <v>-0.37303093594528036</v>
      </c>
      <c r="BD85" s="79">
        <f t="shared" si="26"/>
        <v>-5.7947072435446216</v>
      </c>
      <c r="BE85" s="80">
        <f t="shared" si="27"/>
        <v>17.635164742533334</v>
      </c>
      <c r="BF85" s="79">
        <f t="shared" si="28"/>
        <v>-3.3355274641548931</v>
      </c>
      <c r="BG85" s="80">
        <f t="shared" si="29"/>
        <v>6.6003254755007674</v>
      </c>
      <c r="BH85" s="79">
        <f t="shared" si="30"/>
        <v>4.8807117591512679</v>
      </c>
      <c r="BI85" s="80">
        <f t="shared" si="31"/>
        <v>8.9876990885682062</v>
      </c>
      <c r="BJ85" s="73"/>
      <c r="BK85" s="73"/>
      <c r="BL85" s="73"/>
      <c r="BM85" s="73"/>
      <c r="BN85" s="73"/>
      <c r="BO85" s="73"/>
      <c r="BP85" s="73"/>
      <c r="BQ85" s="73"/>
      <c r="BR85" s="73"/>
      <c r="BS85" s="73"/>
    </row>
    <row r="86" spans="7:71" x14ac:dyDescent="0.25">
      <c r="G86" s="75">
        <v>26.5</v>
      </c>
      <c r="H86" s="79">
        <f t="shared" ref="H86:I86" si="440">IF(ISNUMBER(I394),I394,"-")</f>
        <v>0</v>
      </c>
      <c r="I86" s="80">
        <f t="shared" si="440"/>
        <v>0</v>
      </c>
      <c r="J86" s="79">
        <f t="shared" ref="J86:K86" si="441">IF(ISNUMBER(L394),L394,"-")</f>
        <v>1.491107562120364</v>
      </c>
      <c r="K86" s="80">
        <f t="shared" si="441"/>
        <v>1.3836095905272288</v>
      </c>
      <c r="L86" s="79">
        <f t="shared" ref="L86:M86" si="442">IF(ISNUMBER(O394),O394,"-")</f>
        <v>0.89872455627477521</v>
      </c>
      <c r="M86" s="80">
        <f t="shared" si="442"/>
        <v>2.5229505041831324</v>
      </c>
      <c r="N86" s="79">
        <f t="shared" ref="N86:O86" si="443">IF(ISNUMBER(R394),R394,"-")</f>
        <v>0.39021215663860609</v>
      </c>
      <c r="O86" s="80">
        <f t="shared" si="443"/>
        <v>1.5310063036978043</v>
      </c>
      <c r="P86" s="79">
        <f t="shared" ref="P86:Q86" si="444">IF(ISNUMBER(U394),U394,"-")</f>
        <v>1.2590762178812867</v>
      </c>
      <c r="Q86" s="80">
        <f t="shared" si="444"/>
        <v>0.52729127321336122</v>
      </c>
      <c r="R86" s="79">
        <f t="shared" ref="R86:S86" si="445">IF(ISNUMBER(X394),X394,"-")</f>
        <v>1.8628650758771865</v>
      </c>
      <c r="S86" s="80">
        <f t="shared" si="445"/>
        <v>-0.60516451057211817</v>
      </c>
      <c r="T86" s="79">
        <f t="shared" si="6"/>
        <v>0.63088881966120525</v>
      </c>
      <c r="U86" s="80">
        <f t="shared" si="7"/>
        <v>-3.1714792816828208E-2</v>
      </c>
      <c r="V86" s="79">
        <f t="shared" si="8"/>
        <v>9.382558123530238E-2</v>
      </c>
      <c r="W86" s="80">
        <f t="shared" si="9"/>
        <v>0.3447240480064977</v>
      </c>
      <c r="X86" s="79">
        <f t="shared" si="10"/>
        <v>0.45107785174804782</v>
      </c>
      <c r="Y86" s="80">
        <f t="shared" si="11"/>
        <v>-0.48869805623962215</v>
      </c>
      <c r="Z86" s="79">
        <f t="shared" ref="Z86:AA86" si="446">IF(ISNUMBER(AJ394),AJ394,"-")</f>
        <v>1.0921265079379516</v>
      </c>
      <c r="AA86" s="80">
        <f t="shared" si="446"/>
        <v>0.73969040402296571</v>
      </c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O86" s="75">
        <v>26.5</v>
      </c>
      <c r="AP86" s="79">
        <f t="shared" ref="AP86:AQ86" si="447">IF(ISNUMBER(AQ394),AQ394,"-")</f>
        <v>-1.1368683772161603E-13</v>
      </c>
      <c r="AQ86" s="80">
        <f t="shared" si="447"/>
        <v>0</v>
      </c>
      <c r="AR86" s="79">
        <f t="shared" si="14"/>
        <v>9.0600429654219852</v>
      </c>
      <c r="AS86" s="80">
        <f t="shared" si="15"/>
        <v>7.763971836749306</v>
      </c>
      <c r="AT86" s="79">
        <f t="shared" si="16"/>
        <v>-0.72264137052309252</v>
      </c>
      <c r="AU86" s="80">
        <f t="shared" si="17"/>
        <v>5.9499071080215344</v>
      </c>
      <c r="AV86" s="79">
        <f t="shared" si="18"/>
        <v>-11.698731772095357</v>
      </c>
      <c r="AW86" s="80">
        <f t="shared" si="19"/>
        <v>9.3709525401377505</v>
      </c>
      <c r="AX86" s="79">
        <f t="shared" si="20"/>
        <v>-6.1236518647280036</v>
      </c>
      <c r="AY86" s="80">
        <f t="shared" si="21"/>
        <v>6.1011983513481027</v>
      </c>
      <c r="AZ86" s="79">
        <f t="shared" si="22"/>
        <v>0.58951258422268893</v>
      </c>
      <c r="BA86" s="80">
        <f t="shared" si="23"/>
        <v>8.7452228396271039</v>
      </c>
      <c r="BB86" s="79">
        <f t="shared" si="24"/>
        <v>-0.34336068763798266</v>
      </c>
      <c r="BC86" s="80">
        <f t="shared" si="25"/>
        <v>-0.38888833235364473</v>
      </c>
      <c r="BD86" s="79">
        <f t="shared" si="26"/>
        <v>-5.7477944529271099</v>
      </c>
      <c r="BE86" s="80">
        <f t="shared" si="27"/>
        <v>17.807526766536739</v>
      </c>
      <c r="BF86" s="79">
        <f t="shared" si="28"/>
        <v>-3.1099885382809589</v>
      </c>
      <c r="BG86" s="80">
        <f t="shared" si="29"/>
        <v>6.3559764473809537</v>
      </c>
      <c r="BH86" s="79">
        <f t="shared" si="30"/>
        <v>5.4267750131201637</v>
      </c>
      <c r="BI86" s="80">
        <f t="shared" si="31"/>
        <v>9.3575442905798809</v>
      </c>
      <c r="BJ86" s="73"/>
      <c r="BK86" s="73"/>
      <c r="BL86" s="73"/>
      <c r="BM86" s="73"/>
      <c r="BN86" s="73"/>
      <c r="BO86" s="73"/>
      <c r="BP86" s="73"/>
      <c r="BQ86" s="73"/>
      <c r="BR86" s="73"/>
      <c r="BS86" s="73"/>
    </row>
    <row r="87" spans="7:71" x14ac:dyDescent="0.25">
      <c r="G87" s="75">
        <v>27</v>
      </c>
      <c r="H87" s="79">
        <f t="shared" ref="H87:I87" si="448">IF(ISNUMBER(I395),I395,"-")</f>
        <v>0</v>
      </c>
      <c r="I87" s="80">
        <f t="shared" si="448"/>
        <v>0</v>
      </c>
      <c r="J87" s="79">
        <f t="shared" ref="J87:K87" si="449">IF(ISNUMBER(L395),L395,"-")</f>
        <v>-5.5591704196569225E-2</v>
      </c>
      <c r="K87" s="80">
        <f t="shared" si="449"/>
        <v>-0.97069788432578008</v>
      </c>
      <c r="L87" s="79">
        <f t="shared" ref="L87:M87" si="450">IF(ISNUMBER(O395),O395,"-")</f>
        <v>0.4186964639993942</v>
      </c>
      <c r="M87" s="80">
        <f t="shared" si="450"/>
        <v>0.62918715899888156</v>
      </c>
      <c r="N87" s="79">
        <f t="shared" ref="N87:O87" si="451">IF(ISNUMBER(R395),R395,"-")</f>
        <v>1.5456872594106414</v>
      </c>
      <c r="O87" s="80">
        <f t="shared" si="451"/>
        <v>1.1567207322233095</v>
      </c>
      <c r="P87" s="79">
        <f t="shared" ref="P87:Q87" si="452">IF(ISNUMBER(U395),U395,"-")</f>
        <v>0.88177839875599062</v>
      </c>
      <c r="Q87" s="80">
        <f t="shared" si="452"/>
        <v>-0.24592163315766058</v>
      </c>
      <c r="R87" s="79">
        <f t="shared" ref="R87:S87" si="453">IF(ISNUMBER(X395),X395,"-")</f>
        <v>-0.29958875250371264</v>
      </c>
      <c r="S87" s="80">
        <f t="shared" si="453"/>
        <v>-5.310065883072923E-4</v>
      </c>
      <c r="T87" s="79">
        <f t="shared" si="6"/>
        <v>1.7054622096976448</v>
      </c>
      <c r="U87" s="80">
        <f t="shared" si="7"/>
        <v>-1.4563474782895405</v>
      </c>
      <c r="V87" s="79">
        <f t="shared" si="8"/>
        <v>1.1924418199072502</v>
      </c>
      <c r="W87" s="80">
        <f t="shared" si="9"/>
        <v>-0.24538863956045631</v>
      </c>
      <c r="X87" s="79">
        <f t="shared" si="10"/>
        <v>0.8849797730487019</v>
      </c>
      <c r="Y87" s="80">
        <f t="shared" si="11"/>
        <v>-0.13522341700143414</v>
      </c>
      <c r="Z87" s="79">
        <f t="shared" ref="Z87:AA87" si="454">IF(ISNUMBER(AJ395),AJ395,"-")</f>
        <v>0.45809944378633993</v>
      </c>
      <c r="AA87" s="80">
        <f t="shared" si="454"/>
        <v>-0.90292098892221873</v>
      </c>
      <c r="AB87" s="73"/>
      <c r="AC87" s="73"/>
      <c r="AD87" s="73"/>
      <c r="AE87" s="73"/>
      <c r="AF87" s="73"/>
      <c r="AG87" s="73"/>
      <c r="AH87" s="73"/>
      <c r="AI87" s="73"/>
      <c r="AJ87" s="73"/>
      <c r="AK87" s="73"/>
      <c r="AO87" s="75">
        <v>27</v>
      </c>
      <c r="AP87" s="79">
        <f t="shared" ref="AP87:AQ87" si="455">IF(ISNUMBER(AQ395),AQ395,"-")</f>
        <v>0</v>
      </c>
      <c r="AQ87" s="80">
        <f t="shared" si="455"/>
        <v>0</v>
      </c>
      <c r="AR87" s="79">
        <f t="shared" si="14"/>
        <v>9.0322471133238196</v>
      </c>
      <c r="AS87" s="80">
        <f t="shared" si="15"/>
        <v>7.2786228945865332</v>
      </c>
      <c r="AT87" s="79">
        <f t="shared" si="16"/>
        <v>-0.51329313852340874</v>
      </c>
      <c r="AU87" s="80">
        <f t="shared" si="17"/>
        <v>6.2645006875209219</v>
      </c>
      <c r="AV87" s="79">
        <f t="shared" si="18"/>
        <v>-10.925888142389908</v>
      </c>
      <c r="AW87" s="80">
        <f t="shared" si="19"/>
        <v>9.9493129062493608</v>
      </c>
      <c r="AX87" s="79">
        <f t="shared" si="20"/>
        <v>-5.6827626653498555</v>
      </c>
      <c r="AY87" s="80">
        <f t="shared" si="21"/>
        <v>5.9782375347692778</v>
      </c>
      <c r="AZ87" s="79">
        <f t="shared" si="22"/>
        <v>0.43971820797094097</v>
      </c>
      <c r="BA87" s="80">
        <f t="shared" si="23"/>
        <v>8.7449573363328454</v>
      </c>
      <c r="BB87" s="79">
        <f t="shared" si="24"/>
        <v>0.50937041721090281</v>
      </c>
      <c r="BC87" s="80">
        <f t="shared" si="25"/>
        <v>-1.117062071498367</v>
      </c>
      <c r="BD87" s="79">
        <f t="shared" si="26"/>
        <v>-5.151573542973324</v>
      </c>
      <c r="BE87" s="80">
        <f t="shared" si="27"/>
        <v>17.684832446756445</v>
      </c>
      <c r="BF87" s="79">
        <f t="shared" si="28"/>
        <v>-2.6674986517565458</v>
      </c>
      <c r="BG87" s="80">
        <f t="shared" si="29"/>
        <v>6.2883647388803183</v>
      </c>
      <c r="BH87" s="79">
        <f t="shared" si="30"/>
        <v>5.6558247350134252</v>
      </c>
      <c r="BI87" s="80">
        <f t="shared" si="31"/>
        <v>8.9060837961187644</v>
      </c>
      <c r="BJ87" s="73"/>
      <c r="BK87" s="73"/>
      <c r="BL87" s="73"/>
      <c r="BM87" s="73"/>
      <c r="BN87" s="73"/>
      <c r="BO87" s="73"/>
      <c r="BP87" s="73"/>
      <c r="BQ87" s="73"/>
      <c r="BR87" s="73"/>
      <c r="BS87" s="73"/>
    </row>
    <row r="88" spans="7:71" x14ac:dyDescent="0.25">
      <c r="G88" s="75">
        <v>27.5</v>
      </c>
      <c r="H88" s="79">
        <f t="shared" ref="H88:I88" si="456">IF(ISNUMBER(I396),I396,"-")</f>
        <v>0</v>
      </c>
      <c r="I88" s="80">
        <f t="shared" si="456"/>
        <v>0</v>
      </c>
      <c r="J88" s="79">
        <f t="shared" ref="J88:K88" si="457">IF(ISNUMBER(L396),L396,"-")</f>
        <v>-2.0094163650469543</v>
      </c>
      <c r="K88" s="80">
        <f t="shared" si="457"/>
        <v>-0.83869027283511244</v>
      </c>
      <c r="L88" s="79">
        <f t="shared" ref="L88:M88" si="458">IF(ISNUMBER(O396),O396,"-")</f>
        <v>0.13468250537516546</v>
      </c>
      <c r="M88" s="80">
        <f t="shared" si="458"/>
        <v>-1.2290700507290246</v>
      </c>
      <c r="N88" s="79">
        <f t="shared" ref="N88:O88" si="459">IF(ISNUMBER(R396),R396,"-")</f>
        <v>-2.9490989994483243</v>
      </c>
      <c r="O88" s="80">
        <f t="shared" si="459"/>
        <v>-1.5668533486225655</v>
      </c>
      <c r="P88" s="79">
        <f t="shared" ref="P88:Q88" si="460">IF(ISNUMBER(U396),U396,"-")</f>
        <v>-0.81722349958363161</v>
      </c>
      <c r="Q88" s="80">
        <f t="shared" si="460"/>
        <v>-0.48943483812982436</v>
      </c>
      <c r="R88" s="79">
        <f t="shared" ref="R88:S88" si="461">IF(ISNUMBER(X396),X396,"-")</f>
        <v>-2.8966466120439804</v>
      </c>
      <c r="S88" s="80">
        <f t="shared" si="461"/>
        <v>0.48138634526458546</v>
      </c>
      <c r="T88" s="79">
        <f t="shared" si="6"/>
        <v>-1.005235231864841</v>
      </c>
      <c r="U88" s="80">
        <f t="shared" si="7"/>
        <v>-0.46659846027490559</v>
      </c>
      <c r="V88" s="79">
        <f t="shared" si="8"/>
        <v>-1.3546639767437121</v>
      </c>
      <c r="W88" s="80">
        <f t="shared" si="9"/>
        <v>-0.30957882465967401</v>
      </c>
      <c r="X88" s="79">
        <f t="shared" si="10"/>
        <v>-1.5457896629855874</v>
      </c>
      <c r="Y88" s="80">
        <f t="shared" si="11"/>
        <v>-1.3764898424662952</v>
      </c>
      <c r="Z88" s="79">
        <f t="shared" ref="Z88:AA88" si="462">IF(ISNUMBER(AJ396),AJ396,"-")</f>
        <v>-2.1956916477655692</v>
      </c>
      <c r="AA88" s="80">
        <f t="shared" si="462"/>
        <v>-1.1770273388493315</v>
      </c>
      <c r="AB88" s="73"/>
      <c r="AC88" s="73"/>
      <c r="AD88" s="73"/>
      <c r="AE88" s="73"/>
      <c r="AF88" s="73"/>
      <c r="AG88" s="73"/>
      <c r="AH88" s="73"/>
      <c r="AI88" s="73"/>
      <c r="AJ88" s="73"/>
      <c r="AK88" s="73"/>
      <c r="AO88" s="75">
        <v>27.5</v>
      </c>
      <c r="AP88" s="79">
        <f t="shared" ref="AP88:AQ88" si="463">IF(ISNUMBER(AQ396),AQ396,"-")</f>
        <v>0</v>
      </c>
      <c r="AQ88" s="80">
        <f t="shared" si="463"/>
        <v>0</v>
      </c>
      <c r="AR88" s="79">
        <f t="shared" si="14"/>
        <v>8.0275389308002332</v>
      </c>
      <c r="AS88" s="80">
        <f t="shared" si="15"/>
        <v>6.8592777581689006</v>
      </c>
      <c r="AT88" s="79">
        <f t="shared" si="16"/>
        <v>-0.44595188583582512</v>
      </c>
      <c r="AU88" s="80">
        <f t="shared" si="17"/>
        <v>5.649965662156319</v>
      </c>
      <c r="AV88" s="79">
        <f t="shared" si="18"/>
        <v>-12.400437642114071</v>
      </c>
      <c r="AW88" s="80">
        <f t="shared" si="19"/>
        <v>9.165886231937975</v>
      </c>
      <c r="AX88" s="79">
        <f t="shared" si="20"/>
        <v>-6.0913744151416722</v>
      </c>
      <c r="AY88" s="80">
        <f t="shared" si="21"/>
        <v>5.733520115704323</v>
      </c>
      <c r="AZ88" s="79">
        <f t="shared" si="22"/>
        <v>-1.0086050980511345</v>
      </c>
      <c r="BA88" s="80">
        <f t="shared" si="23"/>
        <v>8.9856505089651364</v>
      </c>
      <c r="BB88" s="79">
        <f t="shared" si="24"/>
        <v>6.7528012784805469E-3</v>
      </c>
      <c r="BC88" s="80">
        <f t="shared" si="25"/>
        <v>-1.3503613016357576</v>
      </c>
      <c r="BD88" s="79">
        <f t="shared" si="26"/>
        <v>-5.8289055313452991</v>
      </c>
      <c r="BE88" s="80">
        <f t="shared" si="27"/>
        <v>17.530043034426626</v>
      </c>
      <c r="BF88" s="79">
        <f t="shared" si="28"/>
        <v>-3.4403934832492951</v>
      </c>
      <c r="BG88" s="80">
        <f t="shared" si="29"/>
        <v>5.6001198176470552</v>
      </c>
      <c r="BH88" s="79">
        <f t="shared" si="30"/>
        <v>4.5579789111305899</v>
      </c>
      <c r="BI88" s="80">
        <f t="shared" si="31"/>
        <v>8.3175701266939086</v>
      </c>
      <c r="BJ88" s="73"/>
      <c r="BK88" s="73"/>
      <c r="BL88" s="73"/>
      <c r="BM88" s="73"/>
      <c r="BN88" s="73"/>
      <c r="BO88" s="73"/>
      <c r="BP88" s="73"/>
      <c r="BQ88" s="73"/>
      <c r="BR88" s="73"/>
      <c r="BS88" s="73"/>
    </row>
    <row r="89" spans="7:71" x14ac:dyDescent="0.25">
      <c r="G89" s="75">
        <v>28</v>
      </c>
      <c r="H89" s="79">
        <f t="shared" ref="H89:I89" si="464">IF(ISNUMBER(I397),I397,"-")</f>
        <v>0</v>
      </c>
      <c r="I89" s="80">
        <f t="shared" si="464"/>
        <v>0</v>
      </c>
      <c r="J89" s="79">
        <f t="shared" ref="J89:K89" si="465">IF(ISNUMBER(L397),L397,"-")</f>
        <v>-1.5333324942095832</v>
      </c>
      <c r="K89" s="80">
        <f t="shared" si="465"/>
        <v>-1.1691852677331838</v>
      </c>
      <c r="L89" s="79">
        <f t="shared" ref="L89:M89" si="466">IF(ISNUMBER(O397),O397,"-")</f>
        <v>-2.5154177283516628</v>
      </c>
      <c r="M89" s="80">
        <f t="shared" si="466"/>
        <v>0.1745594529358705</v>
      </c>
      <c r="N89" s="79">
        <f t="shared" ref="N89:O89" si="467">IF(ISNUMBER(R397),R397,"-")</f>
        <v>-1.2999955042232934</v>
      </c>
      <c r="O89" s="80">
        <f t="shared" si="467"/>
        <v>-1.1544611894418466E-2</v>
      </c>
      <c r="P89" s="79">
        <f t="shared" ref="P89:Q89" si="468">IF(ISNUMBER(U397),U397,"-")</f>
        <v>-1.9734189251150394</v>
      </c>
      <c r="Q89" s="80">
        <f t="shared" si="468"/>
        <v>-0.62457982824035696</v>
      </c>
      <c r="R89" s="79">
        <f t="shared" ref="R89:S89" si="469">IF(ISNUMBER(X397),X397,"-")</f>
        <v>-0.79933160752688437</v>
      </c>
      <c r="S89" s="80">
        <f t="shared" si="469"/>
        <v>-9.8920736951107813E-2</v>
      </c>
      <c r="T89" s="79">
        <f t="shared" si="6"/>
        <v>-0.60536800223450093</v>
      </c>
      <c r="U89" s="80">
        <f t="shared" si="7"/>
        <v>-0.49428084989205345</v>
      </c>
      <c r="V89" s="79">
        <f t="shared" si="8"/>
        <v>-1.0457329707857923</v>
      </c>
      <c r="W89" s="80">
        <f t="shared" si="9"/>
        <v>0.50406047053383674</v>
      </c>
      <c r="X89" s="79">
        <f t="shared" si="10"/>
        <v>-1.7023715385327325</v>
      </c>
      <c r="Y89" s="80">
        <f t="shared" si="11"/>
        <v>-5.1290929101920568E-2</v>
      </c>
      <c r="Z89" s="79">
        <f t="shared" ref="Z89:AA89" si="470">IF(ISNUMBER(AJ397),AJ397,"-")</f>
        <v>-1.0217418805665002</v>
      </c>
      <c r="AA89" s="80">
        <f t="shared" si="470"/>
        <v>-0.44542311712339711</v>
      </c>
      <c r="AB89" s="73"/>
      <c r="AC89" s="73"/>
      <c r="AD89" s="73"/>
      <c r="AE89" s="73"/>
      <c r="AF89" s="73"/>
      <c r="AG89" s="73"/>
      <c r="AH89" s="73"/>
      <c r="AI89" s="73"/>
      <c r="AJ89" s="73"/>
      <c r="AK89" s="73"/>
      <c r="AO89" s="75">
        <v>28</v>
      </c>
      <c r="AP89" s="79">
        <f t="shared" ref="AP89:AQ89" si="471">IF(ISNUMBER(AQ397),AQ397,"-")</f>
        <v>0</v>
      </c>
      <c r="AQ89" s="80">
        <f t="shared" si="471"/>
        <v>0</v>
      </c>
      <c r="AR89" s="79">
        <f t="shared" si="14"/>
        <v>7.2608726836954247</v>
      </c>
      <c r="AS89" s="80">
        <f t="shared" si="15"/>
        <v>6.2746851243023229</v>
      </c>
      <c r="AT89" s="79">
        <f t="shared" si="16"/>
        <v>-1.7036607500116361</v>
      </c>
      <c r="AU89" s="80">
        <f t="shared" si="17"/>
        <v>5.7372453886243875</v>
      </c>
      <c r="AV89" s="79">
        <f t="shared" si="18"/>
        <v>-13.050435394225815</v>
      </c>
      <c r="AW89" s="80">
        <f t="shared" si="19"/>
        <v>9.1601139259907995</v>
      </c>
      <c r="AX89" s="79">
        <f t="shared" si="20"/>
        <v>-7.0780838776992141</v>
      </c>
      <c r="AY89" s="80">
        <f t="shared" si="21"/>
        <v>5.4212302015841942</v>
      </c>
      <c r="AZ89" s="79">
        <f t="shared" si="22"/>
        <v>-1.4082709018146033</v>
      </c>
      <c r="BA89" s="80">
        <f t="shared" si="23"/>
        <v>8.9361901404895434</v>
      </c>
      <c r="BB89" s="79">
        <f t="shared" si="24"/>
        <v>-0.29593119983883298</v>
      </c>
      <c r="BC89" s="80">
        <f t="shared" si="25"/>
        <v>-1.5975017265818678</v>
      </c>
      <c r="BD89" s="79">
        <f t="shared" si="26"/>
        <v>-6.3517720167382095</v>
      </c>
      <c r="BE89" s="80">
        <f t="shared" si="27"/>
        <v>17.782073269693456</v>
      </c>
      <c r="BF89" s="79">
        <f t="shared" si="28"/>
        <v>-4.291579252515703</v>
      </c>
      <c r="BG89" s="80">
        <f t="shared" si="29"/>
        <v>5.5744743530960932</v>
      </c>
      <c r="BH89" s="79">
        <f t="shared" si="30"/>
        <v>4.0471079708473781</v>
      </c>
      <c r="BI89" s="80">
        <f t="shared" si="31"/>
        <v>8.0948585681321674</v>
      </c>
      <c r="BJ89" s="73"/>
      <c r="BK89" s="73"/>
      <c r="BL89" s="73"/>
      <c r="BM89" s="73"/>
      <c r="BN89" s="73"/>
      <c r="BO89" s="73"/>
      <c r="BP89" s="73"/>
      <c r="BQ89" s="73"/>
      <c r="BR89" s="73"/>
      <c r="BS89" s="73"/>
    </row>
    <row r="90" spans="7:71" x14ac:dyDescent="0.25">
      <c r="G90" s="75">
        <v>28.5</v>
      </c>
      <c r="H90" s="79">
        <f t="shared" ref="H90:I90" si="472">IF(ISNUMBER(I398),I398,"-")</f>
        <v>0</v>
      </c>
      <c r="I90" s="80">
        <f t="shared" si="472"/>
        <v>0</v>
      </c>
      <c r="J90" s="79">
        <f t="shared" ref="J90:K90" si="473">IF(ISNUMBER(L398),L398,"-")</f>
        <v>0.47077531318751475</v>
      </c>
      <c r="K90" s="80">
        <f t="shared" si="473"/>
        <v>4.4977998623956239E-3</v>
      </c>
      <c r="L90" s="79">
        <f t="shared" ref="L90:M90" si="474">IF(ISNUMBER(O398),O398,"-")</f>
        <v>-0.68054628221566915</v>
      </c>
      <c r="M90" s="80">
        <f t="shared" si="474"/>
        <v>1.5151704250977964</v>
      </c>
      <c r="N90" s="79">
        <f t="shared" ref="N90:O90" si="475">IF(ISNUMBER(R398),R398,"-")</f>
        <v>0.44911886091469277</v>
      </c>
      <c r="O90" s="80">
        <f t="shared" si="475"/>
        <v>1.0575125865116064</v>
      </c>
      <c r="P90" s="79">
        <f t="shared" ref="P90:Q90" si="476">IF(ISNUMBER(U398),U398,"-")</f>
        <v>0.34649067367502973</v>
      </c>
      <c r="Q90" s="80">
        <f t="shared" si="476"/>
        <v>1.0708605780121196</v>
      </c>
      <c r="R90" s="79">
        <f t="shared" ref="R90:S90" si="477">IF(ISNUMBER(X398),X398,"-")</f>
        <v>0.52978150113146505</v>
      </c>
      <c r="S90" s="80">
        <f t="shared" si="477"/>
        <v>-2.217764947248213E-2</v>
      </c>
      <c r="T90" s="79">
        <f t="shared" si="6"/>
        <v>4.6294780290791593E-2</v>
      </c>
      <c r="U90" s="80">
        <f t="shared" si="7"/>
        <v>1.3367201743744062</v>
      </c>
      <c r="V90" s="79">
        <f t="shared" si="8"/>
        <v>1.3155799035923952</v>
      </c>
      <c r="W90" s="80">
        <f t="shared" si="9"/>
        <v>0.46179239180326448</v>
      </c>
      <c r="X90" s="79">
        <f t="shared" si="10"/>
        <v>0.34576518810709977</v>
      </c>
      <c r="Y90" s="80">
        <f t="shared" si="11"/>
        <v>0.85977184413912511</v>
      </c>
      <c r="Z90" s="79">
        <f t="shared" ref="Z90:AA90" si="478">IF(ISNUMBER(AJ398),AJ398,"-")</f>
        <v>1.3541054149954093</v>
      </c>
      <c r="AA90" s="80">
        <f t="shared" si="478"/>
        <v>-3.245609813170347E-2</v>
      </c>
      <c r="AB90" s="73"/>
      <c r="AC90" s="73"/>
      <c r="AD90" s="73"/>
      <c r="AE90" s="73"/>
      <c r="AF90" s="73"/>
      <c r="AG90" s="73"/>
      <c r="AH90" s="73"/>
      <c r="AI90" s="73"/>
      <c r="AJ90" s="73"/>
      <c r="AK90" s="73"/>
      <c r="AO90" s="75">
        <v>28.5</v>
      </c>
      <c r="AP90" s="79">
        <f t="shared" ref="AP90:AQ90" si="479">IF(ISNUMBER(AQ398),AQ398,"-")</f>
        <v>1.1368683772161603E-13</v>
      </c>
      <c r="AQ90" s="80">
        <f t="shared" si="479"/>
        <v>0</v>
      </c>
      <c r="AR90" s="79">
        <f t="shared" si="14"/>
        <v>7.4962603402892682</v>
      </c>
      <c r="AS90" s="80">
        <f t="shared" si="15"/>
        <v>6.2769340242334692</v>
      </c>
      <c r="AT90" s="79">
        <f t="shared" si="16"/>
        <v>-2.0439338911194227</v>
      </c>
      <c r="AU90" s="80">
        <f t="shared" si="17"/>
        <v>6.4948306011733621</v>
      </c>
      <c r="AV90" s="79">
        <f t="shared" si="18"/>
        <v>-12.825875963768453</v>
      </c>
      <c r="AW90" s="80">
        <f t="shared" si="19"/>
        <v>9.6888702192466098</v>
      </c>
      <c r="AX90" s="79">
        <f t="shared" si="20"/>
        <v>-6.9048385408616468</v>
      </c>
      <c r="AY90" s="80">
        <f t="shared" si="21"/>
        <v>5.9566604905901386</v>
      </c>
      <c r="AZ90" s="79">
        <f t="shared" si="22"/>
        <v>-1.1433801512488344</v>
      </c>
      <c r="BA90" s="80">
        <f t="shared" si="23"/>
        <v>8.9251013157534089</v>
      </c>
      <c r="BB90" s="79">
        <f t="shared" si="24"/>
        <v>-0.27278380969335103</v>
      </c>
      <c r="BC90" s="80">
        <f t="shared" si="25"/>
        <v>-0.92914163939462924</v>
      </c>
      <c r="BD90" s="79">
        <f t="shared" si="26"/>
        <v>-5.6939820649419062</v>
      </c>
      <c r="BE90" s="80">
        <f t="shared" si="27"/>
        <v>18.012969465595233</v>
      </c>
      <c r="BF90" s="79">
        <f t="shared" si="28"/>
        <v>-4.1186966584621132</v>
      </c>
      <c r="BG90" s="80">
        <f t="shared" si="29"/>
        <v>6.004360275165709</v>
      </c>
      <c r="BH90" s="79">
        <f t="shared" si="30"/>
        <v>4.7241606783451289</v>
      </c>
      <c r="BI90" s="80">
        <f t="shared" si="31"/>
        <v>8.078630519066337</v>
      </c>
      <c r="BJ90" s="73"/>
      <c r="BK90" s="73"/>
      <c r="BL90" s="73"/>
      <c r="BM90" s="73"/>
      <c r="BN90" s="73"/>
      <c r="BO90" s="73"/>
      <c r="BP90" s="73"/>
      <c r="BQ90" s="73"/>
      <c r="BR90" s="73"/>
      <c r="BS90" s="73"/>
    </row>
    <row r="91" spans="7:71" x14ac:dyDescent="0.25">
      <c r="G91" s="75">
        <v>29</v>
      </c>
      <c r="H91" s="79">
        <f t="shared" ref="H91:I91" si="480">IF(ISNUMBER(I399),I399,"-")</f>
        <v>0</v>
      </c>
      <c r="I91" s="80">
        <f t="shared" si="480"/>
        <v>0</v>
      </c>
      <c r="J91" s="79">
        <f t="shared" ref="J91:K91" si="481">IF(ISNUMBER(L399),L399,"-")</f>
        <v>-0.81575870430143027</v>
      </c>
      <c r="K91" s="80">
        <f t="shared" si="481"/>
        <v>-2.3008101139830259</v>
      </c>
      <c r="L91" s="79">
        <f t="shared" ref="L91:M91" si="482">IF(ISNUMBER(O399),O399,"-")</f>
        <v>-0.4769948030774529</v>
      </c>
      <c r="M91" s="80">
        <f t="shared" si="482"/>
        <v>-1.5738754872789009</v>
      </c>
      <c r="N91" s="79">
        <f t="shared" ref="N91:O91" si="483">IF(ISNUMBER(R399),R399,"-")</f>
        <v>8.4494098212314128E-2</v>
      </c>
      <c r="O91" s="80">
        <f t="shared" si="483"/>
        <v>-1.4684548648979892</v>
      </c>
      <c r="P91" s="79">
        <f t="shared" ref="P91:Q91" si="484">IF(ISNUMBER(U399),U399,"-")</f>
        <v>0.12999210961732643</v>
      </c>
      <c r="Q91" s="80">
        <f t="shared" si="484"/>
        <v>-1.3792397789270545</v>
      </c>
      <c r="R91" s="79">
        <f t="shared" ref="R91:S91" si="485">IF(ISNUMBER(X399),X399,"-")</f>
        <v>0.62190927100838245</v>
      </c>
      <c r="S91" s="80">
        <f t="shared" si="485"/>
        <v>-1.4933617575807538</v>
      </c>
      <c r="T91" s="79">
        <f t="shared" si="6"/>
        <v>0.13520992829958978</v>
      </c>
      <c r="U91" s="80">
        <f t="shared" si="7"/>
        <v>-1.9369428720992872</v>
      </c>
      <c r="V91" s="79">
        <f t="shared" si="8"/>
        <v>-0.35079319628974304</v>
      </c>
      <c r="W91" s="80">
        <f t="shared" si="9"/>
        <v>-1.601522752423179</v>
      </c>
      <c r="X91" s="79">
        <f t="shared" si="10"/>
        <v>0.31546629522724778</v>
      </c>
      <c r="Y91" s="80">
        <f t="shared" si="11"/>
        <v>-1.9980191818876847</v>
      </c>
      <c r="Z91" s="79">
        <f t="shared" ref="Z91:AA91" si="486">IF(ISNUMBER(AJ399),AJ399,"-")</f>
        <v>-0.24061869459943708</v>
      </c>
      <c r="AA91" s="80">
        <f t="shared" si="486"/>
        <v>-0.69715085400364529</v>
      </c>
      <c r="AB91" s="73"/>
      <c r="AC91" s="73"/>
      <c r="AD91" s="73"/>
      <c r="AE91" s="73"/>
      <c r="AF91" s="73"/>
      <c r="AG91" s="73"/>
      <c r="AH91" s="73"/>
      <c r="AI91" s="73"/>
      <c r="AJ91" s="73"/>
      <c r="AK91" s="73"/>
      <c r="AO91" s="75">
        <v>29</v>
      </c>
      <c r="AP91" s="79">
        <f t="shared" ref="AP91:AQ91" si="487">IF(ISNUMBER(AQ399),AQ399,"-")</f>
        <v>-1.1368683772161603E-13</v>
      </c>
      <c r="AQ91" s="80">
        <f t="shared" si="487"/>
        <v>0</v>
      </c>
      <c r="AR91" s="79">
        <f t="shared" si="14"/>
        <v>7.0883809881385105</v>
      </c>
      <c r="AS91" s="80">
        <f t="shared" si="15"/>
        <v>5.1265289672419385</v>
      </c>
      <c r="AT91" s="79">
        <f t="shared" si="16"/>
        <v>-2.2824312926583161</v>
      </c>
      <c r="AU91" s="80">
        <f t="shared" si="17"/>
        <v>5.7078928575338068</v>
      </c>
      <c r="AV91" s="79">
        <f t="shared" si="18"/>
        <v>-12.783628914662359</v>
      </c>
      <c r="AW91" s="80">
        <f t="shared" si="19"/>
        <v>8.954642786797649</v>
      </c>
      <c r="AX91" s="79">
        <f t="shared" si="20"/>
        <v>-6.839842486053044</v>
      </c>
      <c r="AY91" s="80">
        <f t="shared" si="21"/>
        <v>5.2670406011266095</v>
      </c>
      <c r="AZ91" s="79">
        <f t="shared" si="22"/>
        <v>-0.8324255157447169</v>
      </c>
      <c r="BA91" s="80">
        <f t="shared" si="23"/>
        <v>8.1784204369628242</v>
      </c>
      <c r="BB91" s="79">
        <f t="shared" si="24"/>
        <v>-0.20517884554362809</v>
      </c>
      <c r="BC91" s="80">
        <f t="shared" si="25"/>
        <v>-1.8976130754442693</v>
      </c>
      <c r="BD91" s="79">
        <f t="shared" si="26"/>
        <v>-5.8693786630868772</v>
      </c>
      <c r="BE91" s="80">
        <f t="shared" si="27"/>
        <v>17.212208089383466</v>
      </c>
      <c r="BF91" s="79">
        <f t="shared" si="28"/>
        <v>-3.9609635108486145</v>
      </c>
      <c r="BG91" s="80">
        <f t="shared" si="29"/>
        <v>5.0053506842218667</v>
      </c>
      <c r="BH91" s="79">
        <f t="shared" si="30"/>
        <v>4.6038513310453482</v>
      </c>
      <c r="BI91" s="80">
        <f t="shared" si="31"/>
        <v>7.7300550920645037</v>
      </c>
      <c r="BJ91" s="73"/>
      <c r="BK91" s="73"/>
      <c r="BL91" s="73"/>
      <c r="BM91" s="73"/>
      <c r="BN91" s="73"/>
      <c r="BO91" s="73"/>
      <c r="BP91" s="73"/>
      <c r="BQ91" s="73"/>
      <c r="BR91" s="73"/>
      <c r="BS91" s="73"/>
    </row>
    <row r="92" spans="7:71" x14ac:dyDescent="0.25">
      <c r="G92" s="75">
        <v>29.5</v>
      </c>
      <c r="H92" s="79">
        <f t="shared" ref="H92:I92" si="488">IF(ISNUMBER(I400),I400,"-")</f>
        <v>0</v>
      </c>
      <c r="I92" s="80">
        <f t="shared" si="488"/>
        <v>0</v>
      </c>
      <c r="J92" s="79">
        <f t="shared" ref="J92:K92" si="489">IF(ISNUMBER(L400),L400,"-")</f>
        <v>-0.14614754051993373</v>
      </c>
      <c r="K92" s="80">
        <f t="shared" si="489"/>
        <v>-2.8639383901413851E-2</v>
      </c>
      <c r="L92" s="79">
        <f t="shared" ref="L92:M92" si="490">IF(ISNUMBER(O400),O400,"-")</f>
        <v>0.20633804777845199</v>
      </c>
      <c r="M92" s="80">
        <f t="shared" si="490"/>
        <v>0.30289928403941246</v>
      </c>
      <c r="N92" s="79">
        <f t="shared" ref="N92:O92" si="491">IF(ISNUMBER(R400),R400,"-")</f>
        <v>-0.78828675083623878</v>
      </c>
      <c r="O92" s="80">
        <f t="shared" si="491"/>
        <v>-1.6079148358275859</v>
      </c>
      <c r="P92" s="79">
        <f t="shared" ref="P92:Q92" si="492">IF(ISNUMBER(U400),U400,"-")</f>
        <v>-0.12976744016756214</v>
      </c>
      <c r="Q92" s="80">
        <f t="shared" si="492"/>
        <v>6.5521509179760073E-2</v>
      </c>
      <c r="R92" s="79">
        <f t="shared" ref="R92:S92" si="493">IF(ISNUMBER(X400),X400,"-")</f>
        <v>0.51914674448578957</v>
      </c>
      <c r="S92" s="80">
        <f t="shared" si="493"/>
        <v>-1.0200251275222456</v>
      </c>
      <c r="T92" s="79">
        <f t="shared" si="6"/>
        <v>1.613088490921383</v>
      </c>
      <c r="U92" s="80">
        <f t="shared" si="7"/>
        <v>0.30828278205424908</v>
      </c>
      <c r="V92" s="79">
        <f t="shared" si="8"/>
        <v>1.4765019040467493</v>
      </c>
      <c r="W92" s="80">
        <f t="shared" si="9"/>
        <v>0.79720677727852163</v>
      </c>
      <c r="X92" s="79">
        <f t="shared" si="10"/>
        <v>-0.70560259829300342</v>
      </c>
      <c r="Y92" s="80">
        <f t="shared" si="11"/>
        <v>-0.13704846575341634</v>
      </c>
      <c r="Z92" s="79">
        <f t="shared" ref="Z92:AA92" si="494">IF(ISNUMBER(AJ400),AJ400,"-")</f>
        <v>0.42589536043853293</v>
      </c>
      <c r="AA92" s="80">
        <f t="shared" si="494"/>
        <v>-0.26215258760484517</v>
      </c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O92" s="75">
        <v>29.5</v>
      </c>
      <c r="AP92" s="79">
        <f t="shared" ref="AP92:AQ92" si="495">IF(ISNUMBER(AQ400),AQ400,"-")</f>
        <v>1.1368683772161603E-13</v>
      </c>
      <c r="AQ92" s="80">
        <f t="shared" si="495"/>
        <v>0</v>
      </c>
      <c r="AR92" s="79">
        <f t="shared" si="14"/>
        <v>7.0153072178785578</v>
      </c>
      <c r="AS92" s="80">
        <f t="shared" si="15"/>
        <v>5.1122092752912067</v>
      </c>
      <c r="AT92" s="79">
        <f t="shared" si="16"/>
        <v>-2.1792622687688663</v>
      </c>
      <c r="AU92" s="80">
        <f t="shared" si="17"/>
        <v>5.8593424995533496</v>
      </c>
      <c r="AV92" s="79">
        <f t="shared" si="18"/>
        <v>-13.177772290080384</v>
      </c>
      <c r="AW92" s="80">
        <f t="shared" si="19"/>
        <v>8.1506853688838419</v>
      </c>
      <c r="AX92" s="79">
        <f t="shared" si="20"/>
        <v>-6.9047262061367292</v>
      </c>
      <c r="AY92" s="80">
        <f t="shared" si="21"/>
        <v>5.2998013557164541</v>
      </c>
      <c r="AZ92" s="79">
        <f t="shared" si="22"/>
        <v>-0.57285214350179103</v>
      </c>
      <c r="BA92" s="80">
        <f t="shared" si="23"/>
        <v>7.6684078732018861</v>
      </c>
      <c r="BB92" s="79">
        <f t="shared" si="24"/>
        <v>0.60136539991719928</v>
      </c>
      <c r="BC92" s="80">
        <f t="shared" si="25"/>
        <v>-1.7434716844172726</v>
      </c>
      <c r="BD92" s="79">
        <f t="shared" si="26"/>
        <v>-5.1311277110634137</v>
      </c>
      <c r="BE92" s="80">
        <f t="shared" si="27"/>
        <v>17.610811478022697</v>
      </c>
      <c r="BF92" s="79">
        <f t="shared" si="28"/>
        <v>-4.3137648099949502</v>
      </c>
      <c r="BG92" s="80">
        <f t="shared" si="29"/>
        <v>4.9368264513450413</v>
      </c>
      <c r="BH92" s="79">
        <f t="shared" si="30"/>
        <v>4.8167990112647203</v>
      </c>
      <c r="BI92" s="80">
        <f t="shared" si="31"/>
        <v>7.5989787982621237</v>
      </c>
      <c r="BJ92" s="73"/>
      <c r="BK92" s="73"/>
      <c r="BL92" s="73"/>
      <c r="BM92" s="73"/>
      <c r="BN92" s="73"/>
      <c r="BO92" s="73"/>
      <c r="BP92" s="73"/>
      <c r="BQ92" s="73"/>
      <c r="BR92" s="73"/>
      <c r="BS92" s="73"/>
    </row>
    <row r="93" spans="7:71" x14ac:dyDescent="0.25">
      <c r="G93" s="75">
        <v>30</v>
      </c>
      <c r="H93" s="79">
        <f t="shared" ref="H93:I93" si="496">IF(ISNUMBER(I401),I401,"-")</f>
        <v>0</v>
      </c>
      <c r="I93" s="80">
        <f t="shared" si="496"/>
        <v>0</v>
      </c>
      <c r="J93" s="79">
        <f t="shared" ref="J93:K93" si="497">IF(ISNUMBER(L401),L401,"-")</f>
        <v>-0.76600578429507848</v>
      </c>
      <c r="K93" s="80">
        <f t="shared" si="497"/>
        <v>6.4202627143924218E-2</v>
      </c>
      <c r="L93" s="79">
        <f t="shared" ref="L93:M93" si="498">IF(ISNUMBER(O401),O401,"-")</f>
        <v>-1.4967252138979195</v>
      </c>
      <c r="M93" s="80">
        <f t="shared" si="498"/>
        <v>1.2684725604790366</v>
      </c>
      <c r="N93" s="79">
        <f t="shared" ref="N93:O93" si="499">IF(ISNUMBER(R401),R401,"-")</f>
        <v>-1.2736522254078224</v>
      </c>
      <c r="O93" s="80">
        <f t="shared" si="499"/>
        <v>0.80848365937772471</v>
      </c>
      <c r="P93" s="79">
        <f t="shared" ref="P93:Q93" si="500">IF(ISNUMBER(U401),U401,"-")</f>
        <v>-1.1672322683981804</v>
      </c>
      <c r="Q93" s="80">
        <f t="shared" si="500"/>
        <v>6.6035053115363951E-2</v>
      </c>
      <c r="R93" s="79">
        <f t="shared" ref="R93:S93" si="501">IF(ISNUMBER(X401),X401,"-")</f>
        <v>-2.2439125840191103</v>
      </c>
      <c r="S93" s="80">
        <f t="shared" si="501"/>
        <v>0.77422241550791426</v>
      </c>
      <c r="T93" s="79">
        <f t="shared" si="6"/>
        <v>-0.10225930113914927</v>
      </c>
      <c r="U93" s="80">
        <f t="shared" si="7"/>
        <v>1.1383784970000299</v>
      </c>
      <c r="V93" s="79">
        <f t="shared" si="8"/>
        <v>-0.97782962903503901</v>
      </c>
      <c r="W93" s="80">
        <f t="shared" si="9"/>
        <v>-0.76436547124999876</v>
      </c>
      <c r="X93" s="79">
        <f t="shared" si="10"/>
        <v>-1.2470198629031692</v>
      </c>
      <c r="Y93" s="80">
        <f t="shared" si="11"/>
        <v>-0.66488946476092892</v>
      </c>
      <c r="Z93" s="79">
        <f t="shared" ref="Z93:AA93" si="502">IF(ISNUMBER(AJ401),AJ401,"-")</f>
        <v>0.33540219618074474</v>
      </c>
      <c r="AA93" s="80">
        <f t="shared" si="502"/>
        <v>1.2697321862940214</v>
      </c>
      <c r="AB93" s="73"/>
      <c r="AC93" s="73"/>
      <c r="AD93" s="73"/>
      <c r="AE93" s="73"/>
      <c r="AF93" s="73"/>
      <c r="AG93" s="73"/>
      <c r="AH93" s="73"/>
      <c r="AI93" s="73"/>
      <c r="AJ93" s="73"/>
      <c r="AK93" s="73"/>
      <c r="AO93" s="75">
        <v>30</v>
      </c>
      <c r="AP93" s="79">
        <f t="shared" ref="AP93:AQ93" si="503">IF(ISNUMBER(AQ401),AQ401,"-")</f>
        <v>0</v>
      </c>
      <c r="AQ93" s="80">
        <f t="shared" si="503"/>
        <v>0</v>
      </c>
      <c r="AR93" s="79">
        <f t="shared" si="14"/>
        <v>6.6323043257310701</v>
      </c>
      <c r="AS93" s="80">
        <f t="shared" si="15"/>
        <v>5.1443105888633909</v>
      </c>
      <c r="AT93" s="79">
        <f t="shared" si="16"/>
        <v>-2.9276248757179246</v>
      </c>
      <c r="AU93" s="80">
        <f t="shared" si="17"/>
        <v>6.4935787797930971</v>
      </c>
      <c r="AV93" s="79">
        <f t="shared" si="18"/>
        <v>-13.814598402784327</v>
      </c>
      <c r="AW93" s="80">
        <f t="shared" si="19"/>
        <v>8.554927198572841</v>
      </c>
      <c r="AX93" s="79">
        <f t="shared" si="20"/>
        <v>-7.488342340335862</v>
      </c>
      <c r="AY93" s="80">
        <f t="shared" si="21"/>
        <v>5.3328188822742959</v>
      </c>
      <c r="AZ93" s="79">
        <f t="shared" si="22"/>
        <v>-1.6948084355112769</v>
      </c>
      <c r="BA93" s="80">
        <f t="shared" si="23"/>
        <v>8.0555190809557189</v>
      </c>
      <c r="BB93" s="79">
        <f t="shared" si="24"/>
        <v>0.55023574934750741</v>
      </c>
      <c r="BC93" s="80">
        <f t="shared" si="25"/>
        <v>-1.1742824359171209</v>
      </c>
      <c r="BD93" s="79">
        <f t="shared" si="26"/>
        <v>-5.6200425255809705</v>
      </c>
      <c r="BE93" s="80">
        <f t="shared" si="27"/>
        <v>17.228628742397859</v>
      </c>
      <c r="BF93" s="79">
        <f t="shared" si="28"/>
        <v>-4.9372747414465721</v>
      </c>
      <c r="BG93" s="80">
        <f t="shared" si="29"/>
        <v>4.6043817189647598</v>
      </c>
      <c r="BH93" s="79">
        <f t="shared" si="30"/>
        <v>4.9845001093550536</v>
      </c>
      <c r="BI93" s="80">
        <f t="shared" si="31"/>
        <v>8.2338448914092623</v>
      </c>
      <c r="BJ93" s="73"/>
      <c r="BK93" s="73"/>
      <c r="BL93" s="73"/>
      <c r="BM93" s="73"/>
      <c r="BN93" s="73"/>
      <c r="BO93" s="73"/>
      <c r="BP93" s="73"/>
      <c r="BQ93" s="73"/>
      <c r="BR93" s="73"/>
      <c r="BS93" s="73"/>
    </row>
    <row r="94" spans="7:71" x14ac:dyDescent="0.25">
      <c r="G94" s="75">
        <v>30.5</v>
      </c>
      <c r="H94" s="79">
        <f t="shared" ref="H94:I94" si="504">IF(ISNUMBER(I402),I402,"-")</f>
        <v>0</v>
      </c>
      <c r="I94" s="80">
        <f t="shared" si="504"/>
        <v>0</v>
      </c>
      <c r="J94" s="79">
        <f t="shared" ref="J94:K94" si="505">IF(ISNUMBER(L402),L402,"-")</f>
        <v>0.67068630150934183</v>
      </c>
      <c r="K94" s="80">
        <f t="shared" si="505"/>
        <v>0.94195308507993758</v>
      </c>
      <c r="L94" s="79">
        <f t="shared" ref="L94:M94" si="506">IF(ISNUMBER(O402),O402,"-")</f>
        <v>1.0182089766627556</v>
      </c>
      <c r="M94" s="80">
        <f t="shared" si="506"/>
        <v>0.48304610651111535</v>
      </c>
      <c r="N94" s="79">
        <f t="shared" ref="N94:O94" si="507">IF(ISNUMBER(R402),R402,"-")</f>
        <v>2.4109120817465453</v>
      </c>
      <c r="O94" s="80">
        <f t="shared" si="507"/>
        <v>-0.60062748161374113</v>
      </c>
      <c r="P94" s="79">
        <f t="shared" ref="P94:Q94" si="508">IF(ISNUMBER(U402),U402,"-")</f>
        <v>0.9179375953668405</v>
      </c>
      <c r="Q94" s="80">
        <f t="shared" si="508"/>
        <v>0.27983128376520572</v>
      </c>
      <c r="R94" s="79">
        <f t="shared" ref="R94:S94" si="509">IF(ISNUMBER(X402),X402,"-")</f>
        <v>-0.17887805865743545</v>
      </c>
      <c r="S94" s="80">
        <f t="shared" si="509"/>
        <v>7.3874913420580057E-2</v>
      </c>
      <c r="T94" s="79">
        <f t="shared" si="6"/>
        <v>0.35416918022663069</v>
      </c>
      <c r="U94" s="80">
        <f t="shared" si="7"/>
        <v>1.6549465037044904</v>
      </c>
      <c r="V94" s="79">
        <f t="shared" si="8"/>
        <v>1.128649979136938</v>
      </c>
      <c r="W94" s="80">
        <f t="shared" si="9"/>
        <v>0.21306701395184824</v>
      </c>
      <c r="X94" s="79">
        <f t="shared" si="10"/>
        <v>0.18122164767357773</v>
      </c>
      <c r="Y94" s="80">
        <f t="shared" si="11"/>
        <v>1.9863609619169216</v>
      </c>
      <c r="Z94" s="79">
        <f t="shared" ref="Z94:AA94" si="510">IF(ISNUMBER(AJ402),AJ402,"-")</f>
        <v>-4.1457371259330245E-2</v>
      </c>
      <c r="AA94" s="80">
        <f t="shared" si="510"/>
        <v>0.49309758011140836</v>
      </c>
      <c r="AB94" s="73"/>
      <c r="AC94" s="73"/>
      <c r="AD94" s="73"/>
      <c r="AE94" s="73"/>
      <c r="AF94" s="73"/>
      <c r="AG94" s="73"/>
      <c r="AH94" s="73"/>
      <c r="AI94" s="73"/>
      <c r="AJ94" s="73"/>
      <c r="AK94" s="73"/>
      <c r="AO94" s="75">
        <v>30.5</v>
      </c>
      <c r="AP94" s="79">
        <f t="shared" ref="AP94:AQ94" si="511">IF(ISNUMBER(AQ402),AQ402,"-")</f>
        <v>0</v>
      </c>
      <c r="AQ94" s="80">
        <f t="shared" si="511"/>
        <v>0</v>
      </c>
      <c r="AR94" s="79">
        <f t="shared" si="14"/>
        <v>6.9676474764856948</v>
      </c>
      <c r="AS94" s="80">
        <f t="shared" si="15"/>
        <v>5.6152871314031927</v>
      </c>
      <c r="AT94" s="79">
        <f t="shared" si="16"/>
        <v>-2.418520387386593</v>
      </c>
      <c r="AU94" s="80">
        <f t="shared" si="17"/>
        <v>6.7351018330484749</v>
      </c>
      <c r="AV94" s="79">
        <f t="shared" si="18"/>
        <v>-12.60914236191104</v>
      </c>
      <c r="AW94" s="80">
        <f t="shared" si="19"/>
        <v>8.2546134577657995</v>
      </c>
      <c r="AX94" s="79">
        <f t="shared" si="20"/>
        <v>-7.029373542652479</v>
      </c>
      <c r="AY94" s="80">
        <f t="shared" si="21"/>
        <v>5.4727345241567491</v>
      </c>
      <c r="AZ94" s="79">
        <f t="shared" si="22"/>
        <v>-1.7842474648400639</v>
      </c>
      <c r="BA94" s="80">
        <f t="shared" si="23"/>
        <v>8.0924565376660667</v>
      </c>
      <c r="BB94" s="79">
        <f t="shared" si="24"/>
        <v>0.727320339460789</v>
      </c>
      <c r="BC94" s="80">
        <f t="shared" si="25"/>
        <v>-0.34680918406502315</v>
      </c>
      <c r="BD94" s="79">
        <f t="shared" si="26"/>
        <v>-5.0557175360125939</v>
      </c>
      <c r="BE94" s="80">
        <f t="shared" si="27"/>
        <v>17.335162249373752</v>
      </c>
      <c r="BF94" s="79">
        <f t="shared" si="28"/>
        <v>-4.846663917609817</v>
      </c>
      <c r="BG94" s="80">
        <f t="shared" si="29"/>
        <v>5.5975621999230043</v>
      </c>
      <c r="BH94" s="79">
        <f t="shared" si="30"/>
        <v>4.9637714237253476</v>
      </c>
      <c r="BI94" s="80">
        <f t="shared" si="31"/>
        <v>8.480393681464875</v>
      </c>
      <c r="BJ94" s="73"/>
      <c r="BK94" s="73"/>
      <c r="BL94" s="73"/>
      <c r="BM94" s="73"/>
      <c r="BN94" s="73"/>
      <c r="BO94" s="73"/>
      <c r="BP94" s="73"/>
      <c r="BQ94" s="73"/>
      <c r="BR94" s="73"/>
      <c r="BS94" s="73"/>
    </row>
    <row r="95" spans="7:71" x14ac:dyDescent="0.25">
      <c r="G95" s="75">
        <v>31</v>
      </c>
      <c r="H95" s="79">
        <f t="shared" ref="H95:I95" si="512">IF(ISNUMBER(I403),I403,"-")</f>
        <v>0</v>
      </c>
      <c r="I95" s="80">
        <f t="shared" si="512"/>
        <v>0</v>
      </c>
      <c r="J95" s="79">
        <f t="shared" ref="J95:K95" si="513">IF(ISNUMBER(L403),L403,"-")</f>
        <v>-2.441642974519894</v>
      </c>
      <c r="K95" s="80">
        <f t="shared" si="513"/>
        <v>0.73145873820804219</v>
      </c>
      <c r="L95" s="79">
        <f t="shared" ref="L95:M95" si="514">IF(ISNUMBER(O403),O403,"-")</f>
        <v>-2.5386436426115999</v>
      </c>
      <c r="M95" s="80">
        <f t="shared" si="514"/>
        <v>-0.58518791679109761</v>
      </c>
      <c r="N95" s="79">
        <f t="shared" ref="N95:O95" si="515">IF(ISNUMBER(R403),R403,"-")</f>
        <v>-0.54765975755450924</v>
      </c>
      <c r="O95" s="80">
        <f t="shared" si="515"/>
        <v>1.1232523019378631</v>
      </c>
      <c r="P95" s="79">
        <f t="shared" ref="P95:Q95" si="516">IF(ISNUMBER(U403),U403,"-")</f>
        <v>-1.1266503944216382</v>
      </c>
      <c r="Q95" s="80">
        <f t="shared" si="516"/>
        <v>0.74131461467861826</v>
      </c>
      <c r="R95" s="79">
        <f t="shared" ref="R95:S95" si="517">IF(ISNUMBER(X403),X403,"-")</f>
        <v>-1.2897637477304151</v>
      </c>
      <c r="S95" s="80">
        <f t="shared" si="517"/>
        <v>0.92935088607369565</v>
      </c>
      <c r="T95" s="79">
        <f t="shared" si="6"/>
        <v>-1.9505629005935354</v>
      </c>
      <c r="U95" s="80">
        <f t="shared" si="7"/>
        <v>1.0680367395928547</v>
      </c>
      <c r="V95" s="79">
        <f t="shared" si="8"/>
        <v>-2.2816741818884516</v>
      </c>
      <c r="W95" s="80">
        <f t="shared" si="9"/>
        <v>-0.29486870222580208</v>
      </c>
      <c r="X95" s="79">
        <f t="shared" si="10"/>
        <v>-2.3067172054260041</v>
      </c>
      <c r="Y95" s="80">
        <f t="shared" si="11"/>
        <v>1.3784544153170044</v>
      </c>
      <c r="Z95" s="79">
        <f t="shared" ref="Z95:AA95" si="518">IF(ISNUMBER(AJ403),AJ403,"-")</f>
        <v>-1.5259734541425551</v>
      </c>
      <c r="AA95" s="80">
        <f t="shared" si="518"/>
        <v>-0.90682197158692013</v>
      </c>
      <c r="AB95" s="73"/>
      <c r="AC95" s="73"/>
      <c r="AD95" s="73"/>
      <c r="AE95" s="73"/>
      <c r="AF95" s="73"/>
      <c r="AG95" s="73"/>
      <c r="AH95" s="73"/>
      <c r="AI95" s="73"/>
      <c r="AJ95" s="73"/>
      <c r="AK95" s="73"/>
      <c r="AO95" s="75">
        <v>31</v>
      </c>
      <c r="AP95" s="79">
        <f t="shared" ref="AP95:AQ95" si="519">IF(ISNUMBER(AQ403),AQ403,"-")</f>
        <v>1.1368683772161603E-13</v>
      </c>
      <c r="AQ95" s="80">
        <f t="shared" si="519"/>
        <v>0</v>
      </c>
      <c r="AR95" s="79">
        <f t="shared" si="14"/>
        <v>5.7468259892258402</v>
      </c>
      <c r="AS95" s="80">
        <f t="shared" si="15"/>
        <v>5.9810165005071667</v>
      </c>
      <c r="AT95" s="79">
        <f t="shared" si="16"/>
        <v>-3.6878422086922455</v>
      </c>
      <c r="AU95" s="80">
        <f t="shared" si="17"/>
        <v>6.4425078746530744</v>
      </c>
      <c r="AV95" s="79">
        <f t="shared" si="18"/>
        <v>-12.882972240688218</v>
      </c>
      <c r="AW95" s="80">
        <f t="shared" si="19"/>
        <v>8.8162396087348043</v>
      </c>
      <c r="AX95" s="79">
        <f t="shared" si="20"/>
        <v>-7.5926987398632946</v>
      </c>
      <c r="AY95" s="80">
        <f t="shared" si="21"/>
        <v>5.843391831496092</v>
      </c>
      <c r="AZ95" s="79">
        <f t="shared" si="22"/>
        <v>-2.4291293387051383</v>
      </c>
      <c r="BA95" s="80">
        <f t="shared" si="23"/>
        <v>8.557131980702934</v>
      </c>
      <c r="BB95" s="79">
        <f t="shared" si="24"/>
        <v>-0.24796111083583128</v>
      </c>
      <c r="BC95" s="80">
        <f t="shared" si="25"/>
        <v>0.18720918573148992</v>
      </c>
      <c r="BD95" s="79">
        <f t="shared" si="26"/>
        <v>-6.196554626956754</v>
      </c>
      <c r="BE95" s="80">
        <f t="shared" si="27"/>
        <v>17.187727898260846</v>
      </c>
      <c r="BF95" s="79">
        <f t="shared" si="28"/>
        <v>-6.0000225203227728</v>
      </c>
      <c r="BG95" s="80">
        <f t="shared" si="29"/>
        <v>6.2867894075816366</v>
      </c>
      <c r="BH95" s="79">
        <f t="shared" si="30"/>
        <v>4.200784696654182</v>
      </c>
      <c r="BI95" s="80">
        <f t="shared" si="31"/>
        <v>8.0269826956714496</v>
      </c>
      <c r="BJ95" s="73"/>
      <c r="BK95" s="73"/>
      <c r="BL95" s="73"/>
      <c r="BM95" s="73"/>
      <c r="BN95" s="73"/>
      <c r="BO95" s="73"/>
      <c r="BP95" s="73"/>
      <c r="BQ95" s="73"/>
      <c r="BR95" s="73"/>
      <c r="BS95" s="73"/>
    </row>
    <row r="96" spans="7:71" x14ac:dyDescent="0.25">
      <c r="G96" s="75">
        <v>31.5</v>
      </c>
      <c r="H96" s="79">
        <f t="shared" ref="H96:I96" si="520">IF(ISNUMBER(I404),I404,"-")</f>
        <v>0</v>
      </c>
      <c r="I96" s="80">
        <f t="shared" si="520"/>
        <v>0</v>
      </c>
      <c r="J96" s="79">
        <f t="shared" ref="J96:K96" si="521">IF(ISNUMBER(L404),L404,"-")</f>
        <v>1.0752285923306779</v>
      </c>
      <c r="K96" s="80">
        <f t="shared" si="521"/>
        <v>1.7990385609447923</v>
      </c>
      <c r="L96" s="79">
        <f t="shared" ref="L96:M96" si="522">IF(ISNUMBER(O404),O404,"-")</f>
        <v>5.9509845258745031E-2</v>
      </c>
      <c r="M96" s="80">
        <f t="shared" si="522"/>
        <v>0.73052790414100777</v>
      </c>
      <c r="N96" s="79">
        <f t="shared" ref="N96:O96" si="523">IF(ISNUMBER(R404),R404,"-")</f>
        <v>-0.30930265908505028</v>
      </c>
      <c r="O96" s="80">
        <f t="shared" si="523"/>
        <v>0.87497557477168897</v>
      </c>
      <c r="P96" s="79">
        <f t="shared" ref="P96:Q96" si="524">IF(ISNUMBER(U404),U404,"-")</f>
        <v>1.7861468986333335</v>
      </c>
      <c r="Q96" s="80">
        <f t="shared" si="524"/>
        <v>2.7330600308670103</v>
      </c>
      <c r="R96" s="79">
        <f t="shared" ref="R96:S96" si="525">IF(ISNUMBER(X404),X404,"-")</f>
        <v>-0.37554668630367694</v>
      </c>
      <c r="S96" s="80">
        <f t="shared" si="525"/>
        <v>1.1212919778551695</v>
      </c>
      <c r="T96" s="79">
        <f t="shared" si="6"/>
        <v>0.70113909603619895</v>
      </c>
      <c r="U96" s="80">
        <f t="shared" si="7"/>
        <v>1.7986395962629347</v>
      </c>
      <c r="V96" s="79">
        <f t="shared" si="8"/>
        <v>1.2992640050018309</v>
      </c>
      <c r="W96" s="80">
        <f t="shared" si="9"/>
        <v>1.3189912989109214</v>
      </c>
      <c r="X96" s="79">
        <f t="shared" si="10"/>
        <v>-0.5643510628865922</v>
      </c>
      <c r="Y96" s="80">
        <f t="shared" si="11"/>
        <v>0.16917785653542161</v>
      </c>
      <c r="Z96" s="79">
        <f t="shared" ref="Z96:AA96" si="526">IF(ISNUMBER(AJ404),AJ404,"-")</f>
        <v>-0.91814007742900294</v>
      </c>
      <c r="AA96" s="80">
        <f t="shared" si="526"/>
        <v>0.67849654643828927</v>
      </c>
      <c r="AB96" s="73"/>
      <c r="AC96" s="73"/>
      <c r="AD96" s="73"/>
      <c r="AE96" s="73"/>
      <c r="AF96" s="73"/>
      <c r="AG96" s="73"/>
      <c r="AH96" s="73"/>
      <c r="AI96" s="73"/>
      <c r="AJ96" s="73"/>
      <c r="AK96" s="73"/>
      <c r="AO96" s="75">
        <v>31.5</v>
      </c>
      <c r="AP96" s="79">
        <f t="shared" ref="AP96:AQ96" si="527">IF(ISNUMBER(AQ404),AQ404,"-")</f>
        <v>-1.1368683772161603E-13</v>
      </c>
      <c r="AQ96" s="80">
        <f t="shared" si="527"/>
        <v>0</v>
      </c>
      <c r="AR96" s="79">
        <f t="shared" si="14"/>
        <v>6.2844402853910424</v>
      </c>
      <c r="AS96" s="80">
        <f t="shared" si="15"/>
        <v>6.8805357809796988</v>
      </c>
      <c r="AT96" s="79">
        <f t="shared" si="16"/>
        <v>-3.658087286062937</v>
      </c>
      <c r="AU96" s="80">
        <f t="shared" si="17"/>
        <v>6.8077718267236378</v>
      </c>
      <c r="AV96" s="79">
        <f t="shared" si="18"/>
        <v>-13.037623570230835</v>
      </c>
      <c r="AW96" s="80">
        <f t="shared" si="19"/>
        <v>9.2537273961206665</v>
      </c>
      <c r="AX96" s="79">
        <f t="shared" si="20"/>
        <v>-6.6996252905466918</v>
      </c>
      <c r="AY96" s="80">
        <f t="shared" si="21"/>
        <v>7.2099218469297739</v>
      </c>
      <c r="AZ96" s="79">
        <f t="shared" si="22"/>
        <v>-2.616902681857141</v>
      </c>
      <c r="BA96" s="80">
        <f t="shared" si="23"/>
        <v>9.1177779696304242</v>
      </c>
      <c r="BB96" s="79">
        <f t="shared" si="24"/>
        <v>0.10260843718208434</v>
      </c>
      <c r="BC96" s="80">
        <f t="shared" si="25"/>
        <v>1.0865289838629906</v>
      </c>
      <c r="BD96" s="79">
        <f t="shared" si="26"/>
        <v>-5.546922624455874</v>
      </c>
      <c r="BE96" s="80">
        <f t="shared" si="27"/>
        <v>17.847223547716339</v>
      </c>
      <c r="BF96" s="79">
        <f t="shared" si="28"/>
        <v>-6.2821980517661586</v>
      </c>
      <c r="BG96" s="80">
        <f t="shared" si="29"/>
        <v>6.3713783358493856</v>
      </c>
      <c r="BH96" s="79">
        <f t="shared" si="30"/>
        <v>3.7417146579396103</v>
      </c>
      <c r="BI96" s="80">
        <f t="shared" si="31"/>
        <v>8.366230968890477</v>
      </c>
      <c r="BJ96" s="73"/>
      <c r="BK96" s="73"/>
      <c r="BL96" s="73"/>
      <c r="BM96" s="73"/>
      <c r="BN96" s="73"/>
      <c r="BO96" s="73"/>
      <c r="BP96" s="73"/>
      <c r="BQ96" s="73"/>
      <c r="BR96" s="73"/>
      <c r="BS96" s="73"/>
    </row>
    <row r="97" spans="7:71" x14ac:dyDescent="0.25">
      <c r="G97" s="75">
        <v>32</v>
      </c>
      <c r="H97" s="79">
        <f t="shared" ref="H97:I97" si="528">IF(ISNUMBER(I405),I405,"-")</f>
        <v>0</v>
      </c>
      <c r="I97" s="80">
        <f t="shared" si="528"/>
        <v>0</v>
      </c>
      <c r="J97" s="79">
        <f t="shared" ref="J97:K97" si="529">IF(ISNUMBER(L405),L405,"-")</f>
        <v>-0.19001535981391982</v>
      </c>
      <c r="K97" s="80">
        <f t="shared" si="529"/>
        <v>0.8455052417283957</v>
      </c>
      <c r="L97" s="79">
        <f t="shared" ref="L97:M97" si="530">IF(ISNUMBER(O405),O405,"-")</f>
        <v>0.1529404527978655</v>
      </c>
      <c r="M97" s="80">
        <f t="shared" si="530"/>
        <v>-0.79715531097250025</v>
      </c>
      <c r="N97" s="79">
        <f t="shared" ref="N97:O97" si="531">IF(ISNUMBER(R405),R405,"-")</f>
        <v>-0.81589601898497577</v>
      </c>
      <c r="O97" s="80">
        <f t="shared" si="531"/>
        <v>-0.24266283498275687</v>
      </c>
      <c r="P97" s="79">
        <f t="shared" ref="P97:Q97" si="532">IF(ISNUMBER(U405),U405,"-")</f>
        <v>-0.45164358782894176</v>
      </c>
      <c r="Q97" s="80">
        <f t="shared" si="532"/>
        <v>6.1026546725728714E-2</v>
      </c>
      <c r="R97" s="79">
        <f t="shared" ref="R97:S97" si="533">IF(ISNUMBER(X405),X405,"-")</f>
        <v>-1.5978355187410491</v>
      </c>
      <c r="S97" s="80">
        <f t="shared" si="533"/>
        <v>0.15627765092478008</v>
      </c>
      <c r="T97" s="79">
        <f t="shared" si="6"/>
        <v>-0.38516291239531286</v>
      </c>
      <c r="U97" s="80">
        <f t="shared" si="7"/>
        <v>-4.3921684792011639E-2</v>
      </c>
      <c r="V97" s="79">
        <f t="shared" si="8"/>
        <v>-0.68800471761224991</v>
      </c>
      <c r="W97" s="80">
        <f t="shared" si="9"/>
        <v>0.76499917044944521</v>
      </c>
      <c r="X97" s="79">
        <f t="shared" si="10"/>
        <v>-0.2380253412771216</v>
      </c>
      <c r="Y97" s="80">
        <f t="shared" si="11"/>
        <v>-0.45104809375725363</v>
      </c>
      <c r="Z97" s="79">
        <f t="shared" ref="Z97:AA97" si="534">IF(ISNUMBER(AJ405),AJ405,"-")</f>
        <v>-2.2142126498244679</v>
      </c>
      <c r="AA97" s="80">
        <f t="shared" si="534"/>
        <v>0.52262619829241874</v>
      </c>
      <c r="AB97" s="73"/>
      <c r="AC97" s="73"/>
      <c r="AD97" s="73"/>
      <c r="AE97" s="73"/>
      <c r="AF97" s="73"/>
      <c r="AG97" s="73"/>
      <c r="AH97" s="73"/>
      <c r="AI97" s="73"/>
      <c r="AJ97" s="73"/>
      <c r="AK97" s="73"/>
      <c r="AO97" s="75">
        <v>32</v>
      </c>
      <c r="AP97" s="79">
        <f t="shared" ref="AP97:AQ97" si="535">IF(ISNUMBER(AQ405),AQ405,"-")</f>
        <v>0</v>
      </c>
      <c r="AQ97" s="80">
        <f t="shared" si="535"/>
        <v>0</v>
      </c>
      <c r="AR97" s="79">
        <f t="shared" si="14"/>
        <v>6.1894326054841713</v>
      </c>
      <c r="AS97" s="80">
        <f t="shared" si="15"/>
        <v>7.3032884018437016</v>
      </c>
      <c r="AT97" s="79">
        <f t="shared" si="16"/>
        <v>-3.5816170596639267</v>
      </c>
      <c r="AU97" s="80">
        <f t="shared" si="17"/>
        <v>6.4091941712372318</v>
      </c>
      <c r="AV97" s="79">
        <f t="shared" si="18"/>
        <v>-13.445571579723264</v>
      </c>
      <c r="AW97" s="80">
        <f t="shared" si="19"/>
        <v>9.1323959786291198</v>
      </c>
      <c r="AX97" s="79">
        <f t="shared" si="20"/>
        <v>-6.9254470844610978</v>
      </c>
      <c r="AY97" s="80">
        <f t="shared" si="21"/>
        <v>7.2404351202924317</v>
      </c>
      <c r="AZ97" s="79">
        <f t="shared" si="22"/>
        <v>-3.4158204412276518</v>
      </c>
      <c r="BA97" s="80">
        <f t="shared" si="23"/>
        <v>9.1959167950926712</v>
      </c>
      <c r="BB97" s="79">
        <f t="shared" si="24"/>
        <v>-8.9973019015474165E-2</v>
      </c>
      <c r="BC97" s="80">
        <f t="shared" si="25"/>
        <v>1.064568141466907</v>
      </c>
      <c r="BD97" s="79">
        <f t="shared" si="26"/>
        <v>-5.8909249832619253</v>
      </c>
      <c r="BE97" s="80">
        <f t="shared" si="27"/>
        <v>18.22972313294099</v>
      </c>
      <c r="BF97" s="79">
        <f t="shared" si="28"/>
        <v>-6.4012107224046986</v>
      </c>
      <c r="BG97" s="80">
        <f t="shared" si="29"/>
        <v>6.1458542889706678</v>
      </c>
      <c r="BH97" s="79">
        <f t="shared" si="30"/>
        <v>2.6346083330273586</v>
      </c>
      <c r="BI97" s="80">
        <f t="shared" si="31"/>
        <v>8.627544068036741</v>
      </c>
      <c r="BJ97" s="73"/>
      <c r="BK97" s="73"/>
      <c r="BL97" s="73"/>
      <c r="BM97" s="73"/>
      <c r="BN97" s="73"/>
      <c r="BO97" s="73"/>
      <c r="BP97" s="73"/>
      <c r="BQ97" s="73"/>
      <c r="BR97" s="73"/>
      <c r="BS97" s="73"/>
    </row>
    <row r="98" spans="7:71" x14ac:dyDescent="0.25">
      <c r="G98" s="75">
        <v>32.5</v>
      </c>
      <c r="H98" s="79">
        <f t="shared" ref="H98:I98" si="536">IF(ISNUMBER(I406),I406,"-")</f>
        <v>0</v>
      </c>
      <c r="I98" s="80">
        <f t="shared" si="536"/>
        <v>0</v>
      </c>
      <c r="J98" s="79">
        <f t="shared" ref="J98:K98" si="537">IF(ISNUMBER(L406),L406,"-")</f>
        <v>0.68493141142505287</v>
      </c>
      <c r="K98" s="80">
        <f t="shared" si="537"/>
        <v>-0.18290601964237441</v>
      </c>
      <c r="L98" s="79">
        <f t="shared" ref="L98:M98" si="538">IF(ISNUMBER(O406),O406,"-")</f>
        <v>1.564456022952541</v>
      </c>
      <c r="M98" s="80">
        <f t="shared" si="538"/>
        <v>-5.9446424533471376E-2</v>
      </c>
      <c r="N98" s="79">
        <f t="shared" ref="N98:O98" si="539">IF(ISNUMBER(R406),R406,"-")</f>
        <v>0.45097342162303367</v>
      </c>
      <c r="O98" s="80">
        <f t="shared" si="539"/>
        <v>-1.8147711421347956</v>
      </c>
      <c r="P98" s="79">
        <f t="shared" ref="P98:Q98" si="540">IF(ISNUMBER(U406),U406,"-")</f>
        <v>1.0667736546113051</v>
      </c>
      <c r="Q98" s="80">
        <f t="shared" si="540"/>
        <v>-0.97747794050401704</v>
      </c>
      <c r="R98" s="79">
        <f t="shared" ref="R98:S98" si="541">IF(ISNUMBER(X406),X406,"-")</f>
        <v>0.46618553153128151</v>
      </c>
      <c r="S98" s="80">
        <f t="shared" si="541"/>
        <v>-1.9398311666117973</v>
      </c>
      <c r="T98" s="79">
        <f t="shared" ref="T98:T124" si="542">IF(ISNUMBER(AA406),AA406,"-")</f>
        <v>1.2609482290798493</v>
      </c>
      <c r="U98" s="80">
        <f t="shared" ref="U98:U124" si="543">IF(ISNUMBER(AB406),AB406,"-")</f>
        <v>-0.99149989855192655</v>
      </c>
      <c r="V98" s="79">
        <f t="shared" ref="V98:V124" si="544">IF(ISNUMBER(AD406),AD406,"-")</f>
        <v>1.2477883178684106</v>
      </c>
      <c r="W98" s="80">
        <f t="shared" ref="W98:W124" si="545">IF(ISNUMBER(AE406),AE406,"-")</f>
        <v>-1.0026333152276912</v>
      </c>
      <c r="X98" s="79">
        <f t="shared" ref="X98:X124" si="546">IF(ISNUMBER(AG406),AG406,"-")</f>
        <v>-0.1510618262060941</v>
      </c>
      <c r="Y98" s="80">
        <f t="shared" ref="Y98:Y124" si="547">IF(ISNUMBER(AH406),AH406,"-")</f>
        <v>-2.6172570120340657</v>
      </c>
      <c r="Z98" s="79">
        <f t="shared" ref="Z98:AA98" si="548">IF(ISNUMBER(AJ406),AJ406,"-")</f>
        <v>0.1254502370512407</v>
      </c>
      <c r="AA98" s="80">
        <f t="shared" si="548"/>
        <v>-1.6699716079501472</v>
      </c>
      <c r="AB98" s="73"/>
      <c r="AC98" s="73"/>
      <c r="AD98" s="73"/>
      <c r="AE98" s="73"/>
      <c r="AF98" s="73"/>
      <c r="AG98" s="73"/>
      <c r="AH98" s="73"/>
      <c r="AI98" s="73"/>
      <c r="AJ98" s="73"/>
      <c r="AK98" s="73"/>
      <c r="AO98" s="75">
        <v>32.5</v>
      </c>
      <c r="AP98" s="79">
        <f t="shared" ref="AP98:AQ98" si="549">IF(ISNUMBER(AQ406),AQ406,"-")</f>
        <v>0</v>
      </c>
      <c r="AQ98" s="80">
        <f t="shared" si="549"/>
        <v>0</v>
      </c>
      <c r="AR98" s="79">
        <f t="shared" ref="AR98:AR124" si="550">IF(ISNUMBER(AT406),AT406,"-")</f>
        <v>6.5318983111966418</v>
      </c>
      <c r="AS98" s="80">
        <f t="shared" ref="AS98:AS124" si="551">IF(ISNUMBER(AU406),AU406,"-")</f>
        <v>7.2118353920225218</v>
      </c>
      <c r="AT98" s="79">
        <f t="shared" ref="AT98:AT124" si="552">IF(ISNUMBER(AW406),AW406,"-")</f>
        <v>-2.7993890481876633</v>
      </c>
      <c r="AU98" s="80">
        <f t="shared" ref="AU98:AU124" si="553">IF(ISNUMBER(AX406),AX406,"-")</f>
        <v>6.3794709589706144</v>
      </c>
      <c r="AV98" s="79">
        <f t="shared" ref="AV98:AV124" si="554">IF(ISNUMBER(AZ406),AZ406,"-")</f>
        <v>-13.220084868911727</v>
      </c>
      <c r="AW98" s="80">
        <f t="shared" ref="AW98:AW124" si="555">IF(ISNUMBER(BA406),BA406,"-")</f>
        <v>8.2250104075617401</v>
      </c>
      <c r="AX98" s="79">
        <f t="shared" ref="AX98:AX124" si="556">IF(ISNUMBER(BC406),BC406,"-")</f>
        <v>-6.3920602571554355</v>
      </c>
      <c r="AY98" s="80">
        <f t="shared" ref="AY98:AY124" si="557">IF(ISNUMBER(BD406),BD406,"-")</f>
        <v>6.7516961500405159</v>
      </c>
      <c r="AZ98" s="79">
        <f t="shared" ref="AZ98:AZ124" si="558">IF(ISNUMBER(BF406),BF406,"-")</f>
        <v>-3.1827276754619334</v>
      </c>
      <c r="BA98" s="80">
        <f t="shared" ref="BA98:BA124" si="559">IF(ISNUMBER(BG406),BG406,"-")</f>
        <v>8.2260012117869792</v>
      </c>
      <c r="BB98" s="79">
        <f t="shared" ref="BB98:BB124" si="560">IF(ISNUMBER(BI406),BI406,"-")</f>
        <v>0.54050109552440517</v>
      </c>
      <c r="BC98" s="80">
        <f t="shared" ref="BC98:BC124" si="561">IF(ISNUMBER(BJ406),BJ406,"-")</f>
        <v>0.56881819219097451</v>
      </c>
      <c r="BD98" s="79">
        <f t="shared" ref="BD98:BD124" si="562">IF(ISNUMBER(BL406),BL406,"-")</f>
        <v>-5.2670308243277759</v>
      </c>
      <c r="BE98" s="80">
        <f t="shared" ref="BE98:BE124" si="563">IF(ISNUMBER(BM406),BM406,"-")</f>
        <v>17.72840647532712</v>
      </c>
      <c r="BF98" s="79">
        <f t="shared" ref="BF98:BF124" si="564">IF(ISNUMBER(BO406),BO406,"-")</f>
        <v>-6.4767416355076648</v>
      </c>
      <c r="BG98" s="80">
        <f t="shared" ref="BG98:BG124" si="565">IF(ISNUMBER(BP406),BP406,"-")</f>
        <v>4.8372257829535101</v>
      </c>
      <c r="BH98" s="79">
        <f t="shared" ref="BH98:BH124" si="566">IF(ISNUMBER(BR406),BR406,"-")</f>
        <v>2.6973334515529359</v>
      </c>
      <c r="BI98" s="80">
        <f t="shared" ref="BI98:BI124" si="567">IF(ISNUMBER(BS406),BS406,"-")</f>
        <v>7.792558264061654</v>
      </c>
      <c r="BJ98" s="73"/>
      <c r="BK98" s="73"/>
      <c r="BL98" s="73"/>
      <c r="BM98" s="73"/>
      <c r="BN98" s="73"/>
      <c r="BO98" s="73"/>
      <c r="BP98" s="73"/>
      <c r="BQ98" s="73"/>
      <c r="BR98" s="73"/>
      <c r="BS98" s="73"/>
    </row>
    <row r="99" spans="7:71" x14ac:dyDescent="0.25">
      <c r="G99" s="75">
        <v>33</v>
      </c>
      <c r="H99" s="79">
        <f t="shared" ref="H99:I99" si="568">IF(ISNUMBER(I407),I407,"-")</f>
        <v>0</v>
      </c>
      <c r="I99" s="80">
        <f t="shared" si="568"/>
        <v>0</v>
      </c>
      <c r="J99" s="79">
        <f t="shared" ref="J99:K99" si="569">IF(ISNUMBER(L407),L407,"-")</f>
        <v>-0.3292669079918511</v>
      </c>
      <c r="K99" s="80">
        <f t="shared" si="569"/>
        <v>-1.3191750328233192</v>
      </c>
      <c r="L99" s="79">
        <f t="shared" ref="L99:M99" si="570">IF(ISNUMBER(O407),O407,"-")</f>
        <v>0.29165604741742435</v>
      </c>
      <c r="M99" s="80">
        <f t="shared" si="570"/>
        <v>0.69506680972626</v>
      </c>
      <c r="N99" s="79">
        <f t="shared" ref="N99:O99" si="571">IF(ISNUMBER(R407),R407,"-")</f>
        <v>-0.50785738263060587</v>
      </c>
      <c r="O99" s="80">
        <f t="shared" si="571"/>
        <v>1.3691992287069321</v>
      </c>
      <c r="P99" s="79">
        <f t="shared" ref="P99:Q99" si="572">IF(ISNUMBER(U407),U407,"-")</f>
        <v>-1.2238262357232408</v>
      </c>
      <c r="Q99" s="80">
        <f t="shared" si="572"/>
        <v>-1.1140808892162872</v>
      </c>
      <c r="R99" s="79">
        <f t="shared" ref="R99:S99" si="573">IF(ISNUMBER(X407),X407,"-")</f>
        <v>0.16490868206193277</v>
      </c>
      <c r="S99" s="80">
        <f t="shared" si="573"/>
        <v>-1.0138536314117563</v>
      </c>
      <c r="T99" s="79">
        <f t="shared" si="542"/>
        <v>-0.19263301847561465</v>
      </c>
      <c r="U99" s="80">
        <f t="shared" si="543"/>
        <v>-9.6644549721588868E-2</v>
      </c>
      <c r="V99" s="79">
        <f t="shared" si="544"/>
        <v>0.44407753025278929</v>
      </c>
      <c r="W99" s="80">
        <f t="shared" si="545"/>
        <v>-0.38954656972712454</v>
      </c>
      <c r="X99" s="79">
        <f t="shared" si="546"/>
        <v>-7.3922876735394993E-2</v>
      </c>
      <c r="Y99" s="80">
        <f t="shared" si="547"/>
        <v>-0.68886388722045844</v>
      </c>
      <c r="Z99" s="79">
        <f t="shared" ref="Z99:AA99" si="574">IF(ISNUMBER(AJ407),AJ407,"-")</f>
        <v>0.53936530407951189</v>
      </c>
      <c r="AA99" s="80">
        <f t="shared" si="574"/>
        <v>-0.14450527476525354</v>
      </c>
      <c r="AB99" s="73"/>
      <c r="AC99" s="73"/>
      <c r="AD99" s="73"/>
      <c r="AE99" s="73"/>
      <c r="AF99" s="73"/>
      <c r="AG99" s="73"/>
      <c r="AH99" s="73"/>
      <c r="AI99" s="73"/>
      <c r="AJ99" s="73"/>
      <c r="AK99" s="73"/>
      <c r="AO99" s="75">
        <v>33</v>
      </c>
      <c r="AP99" s="79">
        <f t="shared" ref="AP99:AQ99" si="575">IF(ISNUMBER(AQ407),AQ407,"-")</f>
        <v>0</v>
      </c>
      <c r="AQ99" s="80">
        <f t="shared" si="575"/>
        <v>0</v>
      </c>
      <c r="AR99" s="79">
        <f t="shared" si="550"/>
        <v>6.3672648572007802</v>
      </c>
      <c r="AS99" s="80">
        <f t="shared" si="551"/>
        <v>6.552247875610874</v>
      </c>
      <c r="AT99" s="79">
        <f t="shared" si="552"/>
        <v>-2.6535610244790178</v>
      </c>
      <c r="AU99" s="80">
        <f t="shared" si="553"/>
        <v>6.7270043638336574</v>
      </c>
      <c r="AV99" s="79">
        <f t="shared" si="554"/>
        <v>-13.474013560227036</v>
      </c>
      <c r="AW99" s="80">
        <f t="shared" si="555"/>
        <v>8.909610021915114</v>
      </c>
      <c r="AX99" s="79">
        <f t="shared" si="556"/>
        <v>-7.0039733750170399</v>
      </c>
      <c r="AY99" s="80">
        <f t="shared" si="557"/>
        <v>6.1946557054322966</v>
      </c>
      <c r="AZ99" s="79">
        <f t="shared" si="558"/>
        <v>-3.1002733344311082</v>
      </c>
      <c r="BA99" s="80">
        <f t="shared" si="559"/>
        <v>7.7190743960809414</v>
      </c>
      <c r="BB99" s="79">
        <f t="shared" si="560"/>
        <v>0.44418458628661028</v>
      </c>
      <c r="BC99" s="80">
        <f t="shared" si="561"/>
        <v>0.52049591733020861</v>
      </c>
      <c r="BD99" s="79">
        <f t="shared" si="562"/>
        <v>-5.0449920592013768</v>
      </c>
      <c r="BE99" s="80">
        <f t="shared" si="563"/>
        <v>17.533633190463661</v>
      </c>
      <c r="BF99" s="79">
        <f t="shared" si="564"/>
        <v>-6.5137030738753765</v>
      </c>
      <c r="BG99" s="80">
        <f t="shared" si="565"/>
        <v>4.4927938393434488</v>
      </c>
      <c r="BH99" s="79">
        <f t="shared" si="566"/>
        <v>2.9670161035927549</v>
      </c>
      <c r="BI99" s="80">
        <f t="shared" si="567"/>
        <v>7.7203056266789645</v>
      </c>
      <c r="BJ99" s="73"/>
      <c r="BK99" s="73"/>
      <c r="BL99" s="73"/>
      <c r="BM99" s="73"/>
      <c r="BN99" s="73"/>
      <c r="BO99" s="73"/>
      <c r="BP99" s="73"/>
      <c r="BQ99" s="73"/>
      <c r="BR99" s="73"/>
      <c r="BS99" s="73"/>
    </row>
    <row r="100" spans="7:71" x14ac:dyDescent="0.25">
      <c r="G100" s="75">
        <v>33.5</v>
      </c>
      <c r="H100" s="79">
        <f t="shared" ref="H100:I100" si="576">IF(ISNUMBER(I408),I408,"-")</f>
        <v>0</v>
      </c>
      <c r="I100" s="80">
        <f t="shared" si="576"/>
        <v>0</v>
      </c>
      <c r="J100" s="79">
        <f t="shared" ref="J100:K100" si="577">IF(ISNUMBER(L408),L408,"-")</f>
        <v>0.68789761212742917</v>
      </c>
      <c r="K100" s="80">
        <f t="shared" si="577"/>
        <v>-1.01987691368564</v>
      </c>
      <c r="L100" s="79">
        <f t="shared" ref="L100:M100" si="578">IF(ISNUMBER(O408),O408,"-")</f>
        <v>1.8048228234424926</v>
      </c>
      <c r="M100" s="80">
        <f t="shared" si="578"/>
        <v>-0.35373855715102898</v>
      </c>
      <c r="N100" s="79">
        <f t="shared" ref="N100:O100" si="579">IF(ISNUMBER(R408),R408,"-")</f>
        <v>0.9868469307407679</v>
      </c>
      <c r="O100" s="80">
        <f t="shared" si="579"/>
        <v>-0.32830292439802311</v>
      </c>
      <c r="P100" s="79">
        <f t="shared" ref="P100:Q100" si="580">IF(ISNUMBER(U408),U408,"-")</f>
        <v>0.85782296100668276</v>
      </c>
      <c r="Q100" s="80">
        <f t="shared" si="580"/>
        <v>-1.3447670294299341</v>
      </c>
      <c r="R100" s="79">
        <f t="shared" ref="R100:S100" si="581">IF(ISNUMBER(X408),X408,"-")</f>
        <v>0.53332723162642282</v>
      </c>
      <c r="S100" s="80">
        <f t="shared" si="581"/>
        <v>-0.72145990368449553</v>
      </c>
      <c r="T100" s="79">
        <f t="shared" si="542"/>
        <v>2.0250890275535625</v>
      </c>
      <c r="U100" s="80">
        <f t="shared" si="543"/>
        <v>-0.96897036213830989</v>
      </c>
      <c r="V100" s="79">
        <f t="shared" si="544"/>
        <v>1.6170358068489499</v>
      </c>
      <c r="W100" s="80">
        <f t="shared" si="545"/>
        <v>-1.7621116321361621</v>
      </c>
      <c r="X100" s="79">
        <f t="shared" si="546"/>
        <v>2.3542266662088629</v>
      </c>
      <c r="Y100" s="80">
        <f t="shared" si="547"/>
        <v>-2.1326921554057554</v>
      </c>
      <c r="Z100" s="79">
        <f t="shared" ref="Z100:AA100" si="582">IF(ISNUMBER(AJ408),AJ408,"-")</f>
        <v>1.266083074197649</v>
      </c>
      <c r="AA100" s="80">
        <f t="shared" si="582"/>
        <v>-1.1545168179409402</v>
      </c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O100" s="75">
        <v>33.5</v>
      </c>
      <c r="AP100" s="79">
        <f t="shared" ref="AP100:AQ100" si="583">IF(ISNUMBER(AQ408),AQ408,"-")</f>
        <v>0</v>
      </c>
      <c r="AQ100" s="80">
        <f t="shared" si="583"/>
        <v>0</v>
      </c>
      <c r="AR100" s="79">
        <f t="shared" si="550"/>
        <v>6.7112136632645161</v>
      </c>
      <c r="AS100" s="80">
        <f t="shared" si="551"/>
        <v>6.0423094187681272</v>
      </c>
      <c r="AT100" s="79">
        <f t="shared" si="552"/>
        <v>-1.7511496127577857</v>
      </c>
      <c r="AU100" s="80">
        <f t="shared" si="553"/>
        <v>6.5501350852580345</v>
      </c>
      <c r="AV100" s="79">
        <f t="shared" si="554"/>
        <v>-12.980590094856666</v>
      </c>
      <c r="AW100" s="80">
        <f t="shared" si="555"/>
        <v>8.7454585597163259</v>
      </c>
      <c r="AX100" s="79">
        <f t="shared" si="556"/>
        <v>-6.5750618945137376</v>
      </c>
      <c r="AY100" s="80">
        <f t="shared" si="557"/>
        <v>5.5222721907173309</v>
      </c>
      <c r="AZ100" s="79">
        <f t="shared" si="558"/>
        <v>-2.8336097186178222</v>
      </c>
      <c r="BA100" s="80">
        <f t="shared" si="559"/>
        <v>7.35834444423881</v>
      </c>
      <c r="BB100" s="79">
        <f t="shared" si="560"/>
        <v>1.4567291000633986</v>
      </c>
      <c r="BC100" s="80">
        <f t="shared" si="561"/>
        <v>3.601073626100515E-2</v>
      </c>
      <c r="BD100" s="79">
        <f t="shared" si="562"/>
        <v>-4.2364741557768184</v>
      </c>
      <c r="BE100" s="80">
        <f t="shared" si="563"/>
        <v>16.652577374395605</v>
      </c>
      <c r="BF100" s="79">
        <f t="shared" si="564"/>
        <v>-5.3365897407709326</v>
      </c>
      <c r="BG100" s="80">
        <f t="shared" si="565"/>
        <v>3.4264477616404747</v>
      </c>
      <c r="BH100" s="79">
        <f t="shared" si="566"/>
        <v>3.6000576406916025</v>
      </c>
      <c r="BI100" s="80">
        <f t="shared" si="567"/>
        <v>7.1430472177084994</v>
      </c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</row>
    <row r="101" spans="7:71" x14ac:dyDescent="0.25">
      <c r="G101" s="75">
        <v>34</v>
      </c>
      <c r="H101" s="79">
        <f t="shared" ref="H101:I101" si="584">IF(ISNUMBER(I409),I409,"-")</f>
        <v>0</v>
      </c>
      <c r="I101" s="80">
        <f t="shared" si="584"/>
        <v>0</v>
      </c>
      <c r="J101" s="79">
        <f t="shared" ref="J101:K101" si="585">IF(ISNUMBER(L409),L409,"-")</f>
        <v>2.096613890726573E-3</v>
      </c>
      <c r="K101" s="80">
        <f t="shared" si="585"/>
        <v>0.11530757678452508</v>
      </c>
      <c r="L101" s="79">
        <f t="shared" ref="L101:M101" si="586">IF(ISNUMBER(O409),O409,"-")</f>
        <v>1.4957061782566168</v>
      </c>
      <c r="M101" s="80">
        <f t="shared" si="586"/>
        <v>-0.48440862056761458</v>
      </c>
      <c r="N101" s="79">
        <f t="shared" ref="N101:O101" si="587">IF(ISNUMBER(R409),R409,"-")</f>
        <v>0.36614611148548803</v>
      </c>
      <c r="O101" s="80">
        <f t="shared" si="587"/>
        <v>-0.83243652144037639</v>
      </c>
      <c r="P101" s="79">
        <f t="shared" ref="P101:Q101" si="588">IF(ISNUMBER(U409),U409,"-")</f>
        <v>1.0728108933442666</v>
      </c>
      <c r="Q101" s="80">
        <f t="shared" si="588"/>
        <v>-6.7995611051646865E-2</v>
      </c>
      <c r="R101" s="79">
        <f t="shared" ref="R101:S101" si="589">IF(ISNUMBER(X409),X409,"-")</f>
        <v>0.2395673207646194</v>
      </c>
      <c r="S101" s="80">
        <f t="shared" si="589"/>
        <v>0.3223933290030061</v>
      </c>
      <c r="T101" s="79">
        <f t="shared" si="542"/>
        <v>0.65163639020683384</v>
      </c>
      <c r="U101" s="80">
        <f t="shared" si="543"/>
        <v>-0.52858076414178923</v>
      </c>
      <c r="V101" s="79">
        <f t="shared" si="544"/>
        <v>1.4893670230489722</v>
      </c>
      <c r="W101" s="80">
        <f t="shared" si="545"/>
        <v>0.21536525650350669</v>
      </c>
      <c r="X101" s="79">
        <f t="shared" si="546"/>
        <v>0.94527818959074317</v>
      </c>
      <c r="Y101" s="80">
        <f t="shared" si="547"/>
        <v>-2.0398217794678577</v>
      </c>
      <c r="Z101" s="79">
        <f t="shared" ref="Z101:AA101" si="590">IF(ISNUMBER(AJ409),AJ409,"-")</f>
        <v>-0.84210742394773597</v>
      </c>
      <c r="AA101" s="80">
        <f t="shared" si="590"/>
        <v>-0.46069932794969359</v>
      </c>
      <c r="AB101" s="73"/>
      <c r="AC101" s="73"/>
      <c r="AD101" s="73"/>
      <c r="AE101" s="73"/>
      <c r="AF101" s="73"/>
      <c r="AG101" s="73"/>
      <c r="AH101" s="73"/>
      <c r="AI101" s="73"/>
      <c r="AJ101" s="73"/>
      <c r="AK101" s="73"/>
      <c r="AO101" s="75">
        <v>34</v>
      </c>
      <c r="AP101" s="79">
        <f t="shared" ref="AP101:AQ101" si="591">IF(ISNUMBER(AQ409),AQ409,"-")</f>
        <v>1.1368683772161603E-13</v>
      </c>
      <c r="AQ101" s="80">
        <f t="shared" si="591"/>
        <v>0</v>
      </c>
      <c r="AR101" s="79">
        <f t="shared" si="550"/>
        <v>6.7122619702098518</v>
      </c>
      <c r="AS101" s="80">
        <f t="shared" si="551"/>
        <v>6.0999632071604992</v>
      </c>
      <c r="AT101" s="79">
        <f t="shared" si="552"/>
        <v>-1.0032965236295013</v>
      </c>
      <c r="AU101" s="80">
        <f t="shared" si="553"/>
        <v>6.3079307749744657</v>
      </c>
      <c r="AV101" s="79">
        <f t="shared" si="554"/>
        <v>-12.797517039113927</v>
      </c>
      <c r="AW101" s="80">
        <f t="shared" si="555"/>
        <v>8.3292402989961829</v>
      </c>
      <c r="AX101" s="79">
        <f t="shared" si="556"/>
        <v>-6.0386564478416176</v>
      </c>
      <c r="AY101" s="80">
        <f t="shared" si="557"/>
        <v>5.4882743851915166</v>
      </c>
      <c r="AZ101" s="79">
        <f t="shared" si="558"/>
        <v>-2.7138260582354405</v>
      </c>
      <c r="BA101" s="80">
        <f t="shared" si="559"/>
        <v>7.5195411087404409</v>
      </c>
      <c r="BB101" s="79">
        <f t="shared" si="560"/>
        <v>1.7825472951668644</v>
      </c>
      <c r="BC101" s="80">
        <f t="shared" si="561"/>
        <v>-0.22827964580983462</v>
      </c>
      <c r="BD101" s="79">
        <f t="shared" si="562"/>
        <v>-3.491790644252319</v>
      </c>
      <c r="BE101" s="80">
        <f t="shared" si="563"/>
        <v>16.760260002647328</v>
      </c>
      <c r="BF101" s="79">
        <f t="shared" si="564"/>
        <v>-4.8639506459755921</v>
      </c>
      <c r="BG101" s="80">
        <f t="shared" si="565"/>
        <v>2.40653687190661</v>
      </c>
      <c r="BH101" s="79">
        <f t="shared" si="566"/>
        <v>3.1790039287177478</v>
      </c>
      <c r="BI101" s="80">
        <f t="shared" si="567"/>
        <v>6.9126975537337785</v>
      </c>
      <c r="BJ101" s="73"/>
      <c r="BK101" s="73"/>
      <c r="BL101" s="73"/>
      <c r="BM101" s="73"/>
      <c r="BN101" s="73"/>
      <c r="BO101" s="73"/>
      <c r="BP101" s="73"/>
      <c r="BQ101" s="73"/>
      <c r="BR101" s="73"/>
      <c r="BS101" s="73"/>
    </row>
    <row r="102" spans="7:71" x14ac:dyDescent="0.25">
      <c r="G102" s="75">
        <v>34.5</v>
      </c>
      <c r="H102" s="79">
        <f t="shared" ref="H102:I102" si="592">IF(ISNUMBER(I410),I410,"-")</f>
        <v>0</v>
      </c>
      <c r="I102" s="80">
        <f t="shared" si="592"/>
        <v>0</v>
      </c>
      <c r="J102" s="79">
        <f t="shared" ref="J102:K102" si="593">IF(ISNUMBER(L410),L410,"-")</f>
        <v>0.51283218587807511</v>
      </c>
      <c r="K102" s="80">
        <f t="shared" si="593"/>
        <v>0.29233975519474154</v>
      </c>
      <c r="L102" s="79">
        <f t="shared" ref="L102:M102" si="594">IF(ISNUMBER(O410),O410,"-")</f>
        <v>-0.98469268329823834</v>
      </c>
      <c r="M102" s="80">
        <f t="shared" si="594"/>
        <v>2.0272326214747349</v>
      </c>
      <c r="N102" s="79">
        <f t="shared" ref="N102:O102" si="595">IF(ISNUMBER(R410),R410,"-")</f>
        <v>-6.6708820064734553E-2</v>
      </c>
      <c r="O102" s="80">
        <f t="shared" si="595"/>
        <v>0.22554990509713413</v>
      </c>
      <c r="P102" s="79">
        <f t="shared" ref="P102:Q102" si="596">IF(ISNUMBER(U410),U410,"-")</f>
        <v>0.185243529792114</v>
      </c>
      <c r="Q102" s="80">
        <f t="shared" si="596"/>
        <v>1.1467625392391967</v>
      </c>
      <c r="R102" s="79">
        <f t="shared" ref="R102:S102" si="597">IF(ISNUMBER(X410),X410,"-")</f>
        <v>1.1761040259075699</v>
      </c>
      <c r="S102" s="80">
        <f t="shared" si="597"/>
        <v>1.4932050546450273</v>
      </c>
      <c r="T102" s="79">
        <f t="shared" si="542"/>
        <v>-0.56258415687268126</v>
      </c>
      <c r="U102" s="80">
        <f t="shared" si="543"/>
        <v>0.3766720228972078</v>
      </c>
      <c r="V102" s="79">
        <f t="shared" si="544"/>
        <v>-0.99050599235897963</v>
      </c>
      <c r="W102" s="80">
        <f t="shared" si="545"/>
        <v>1.4557863926099999</v>
      </c>
      <c r="X102" s="79">
        <f t="shared" si="546"/>
        <v>-0.44268025184836723</v>
      </c>
      <c r="Y102" s="80">
        <f t="shared" si="547"/>
        <v>0.66045707081771221</v>
      </c>
      <c r="Z102" s="79">
        <f t="shared" ref="Z102:AA102" si="598">IF(ISNUMBER(AJ410),AJ410,"-")</f>
        <v>-0.17325573858249754</v>
      </c>
      <c r="AA102" s="80">
        <f t="shared" si="598"/>
        <v>1.7167149673884681</v>
      </c>
      <c r="AB102" s="73"/>
      <c r="AC102" s="73"/>
      <c r="AD102" s="73"/>
      <c r="AE102" s="73"/>
      <c r="AF102" s="73"/>
      <c r="AG102" s="73"/>
      <c r="AH102" s="73"/>
      <c r="AI102" s="73"/>
      <c r="AJ102" s="73"/>
      <c r="AK102" s="73"/>
      <c r="AO102" s="75">
        <v>34.5</v>
      </c>
      <c r="AP102" s="79">
        <f t="shared" ref="AP102:AQ102" si="599">IF(ISNUMBER(AQ410),AQ410,"-")</f>
        <v>-1.1368683772161603E-13</v>
      </c>
      <c r="AQ102" s="80">
        <f t="shared" si="599"/>
        <v>0</v>
      </c>
      <c r="AR102" s="79">
        <f t="shared" si="550"/>
        <v>6.9686780631487864</v>
      </c>
      <c r="AS102" s="80">
        <f t="shared" si="551"/>
        <v>6.2461330847577301</v>
      </c>
      <c r="AT102" s="79">
        <f t="shared" si="552"/>
        <v>-1.4956428652786826</v>
      </c>
      <c r="AU102" s="80">
        <f t="shared" si="553"/>
        <v>7.3215470857116998</v>
      </c>
      <c r="AV102" s="79">
        <f t="shared" si="554"/>
        <v>-12.830871449146343</v>
      </c>
      <c r="AW102" s="80">
        <f t="shared" si="555"/>
        <v>8.4420152515447171</v>
      </c>
      <c r="AX102" s="79">
        <f t="shared" si="556"/>
        <v>-5.9460346829456512</v>
      </c>
      <c r="AY102" s="80">
        <f t="shared" si="557"/>
        <v>6.0616556548111475</v>
      </c>
      <c r="AZ102" s="79">
        <f t="shared" si="558"/>
        <v>-2.125774045281787</v>
      </c>
      <c r="BA102" s="80">
        <f t="shared" si="559"/>
        <v>8.2661436360629068</v>
      </c>
      <c r="BB102" s="79">
        <f t="shared" si="560"/>
        <v>1.5012552167303284</v>
      </c>
      <c r="BC102" s="80">
        <f t="shared" si="561"/>
        <v>-3.9943634361179647E-2</v>
      </c>
      <c r="BD102" s="79">
        <f t="shared" si="562"/>
        <v>-3.9870436404320344</v>
      </c>
      <c r="BE102" s="80">
        <f t="shared" si="563"/>
        <v>17.488153198952205</v>
      </c>
      <c r="BF102" s="79">
        <f t="shared" si="564"/>
        <v>-5.0852907718998495</v>
      </c>
      <c r="BG102" s="80">
        <f t="shared" si="565"/>
        <v>2.7367654073154881</v>
      </c>
      <c r="BH102" s="79">
        <f t="shared" si="566"/>
        <v>3.0923760594263285</v>
      </c>
      <c r="BI102" s="80">
        <f t="shared" si="567"/>
        <v>7.7710550374279137</v>
      </c>
      <c r="BJ102" s="73"/>
      <c r="BK102" s="73"/>
      <c r="BL102" s="73"/>
      <c r="BM102" s="73"/>
      <c r="BN102" s="73"/>
      <c r="BO102" s="73"/>
      <c r="BP102" s="73"/>
      <c r="BQ102" s="73"/>
      <c r="BR102" s="73"/>
      <c r="BS102" s="73"/>
    </row>
    <row r="103" spans="7:71" x14ac:dyDescent="0.25">
      <c r="G103" s="75">
        <v>35</v>
      </c>
      <c r="H103" s="79">
        <f t="shared" ref="H103:I103" si="600">IF(ISNUMBER(I411),I411,"-")</f>
        <v>0</v>
      </c>
      <c r="I103" s="80">
        <f t="shared" si="600"/>
        <v>0</v>
      </c>
      <c r="J103" s="79">
        <f t="shared" ref="J103:K103" si="601">IF(ISNUMBER(L411),L411,"-")</f>
        <v>-0.97022128736355562</v>
      </c>
      <c r="K103" s="80">
        <f t="shared" si="601"/>
        <v>-1.1185541455899868</v>
      </c>
      <c r="L103" s="79">
        <f t="shared" ref="L103:M103" si="602">IF(ISNUMBER(O411),O411,"-")</f>
        <v>-1.8873075453067383</v>
      </c>
      <c r="M103" s="80">
        <f t="shared" si="602"/>
        <v>0.4197140287929555</v>
      </c>
      <c r="N103" s="79">
        <f t="shared" ref="N103:O103" si="603">IF(ISNUMBER(R411),R411,"-")</f>
        <v>-1.5316936389027518</v>
      </c>
      <c r="O103" s="80">
        <f t="shared" si="603"/>
        <v>-0.68590330661264343</v>
      </c>
      <c r="P103" s="79">
        <f t="shared" ref="P103:Q103" si="604">IF(ISNUMBER(U411),U411,"-")</f>
        <v>-3.9276525257202266E-2</v>
      </c>
      <c r="Q103" s="80">
        <f t="shared" si="604"/>
        <v>1.0037111388203641</v>
      </c>
      <c r="R103" s="79">
        <f t="shared" ref="R103:S103" si="605">IF(ISNUMBER(X411),X411,"-")</f>
        <v>-1.6925129159603838</v>
      </c>
      <c r="S103" s="80">
        <f t="shared" si="605"/>
        <v>0.42734366438382665</v>
      </c>
      <c r="T103" s="79">
        <f t="shared" si="542"/>
        <v>-2.51780382468616</v>
      </c>
      <c r="U103" s="80">
        <f t="shared" si="543"/>
        <v>-0.90189879736895406</v>
      </c>
      <c r="V103" s="79">
        <f t="shared" si="544"/>
        <v>-0.75361061561825338</v>
      </c>
      <c r="W103" s="80">
        <f t="shared" si="545"/>
        <v>-0.11937431928946296</v>
      </c>
      <c r="X103" s="79">
        <f t="shared" si="546"/>
        <v>-0.92288378312043839</v>
      </c>
      <c r="Y103" s="80">
        <f t="shared" si="547"/>
        <v>4.1587248132536558E-2</v>
      </c>
      <c r="Z103" s="79">
        <f t="shared" ref="Z103:AA103" si="606">IF(ISNUMBER(AJ411),AJ411,"-")</f>
        <v>-0.67467116748806433</v>
      </c>
      <c r="AA103" s="80">
        <f t="shared" si="606"/>
        <v>8.4574849978542588E-3</v>
      </c>
      <c r="AB103" s="73"/>
      <c r="AC103" s="73"/>
      <c r="AD103" s="73"/>
      <c r="AE103" s="73"/>
      <c r="AF103" s="73"/>
      <c r="AG103" s="73"/>
      <c r="AH103" s="73"/>
      <c r="AI103" s="73"/>
      <c r="AJ103" s="73"/>
      <c r="AK103" s="73"/>
      <c r="AO103" s="75">
        <v>35</v>
      </c>
      <c r="AP103" s="79">
        <f t="shared" ref="AP103:AQ103" si="607">IF(ISNUMBER(AQ411),AQ411,"-")</f>
        <v>0</v>
      </c>
      <c r="AQ103" s="80">
        <f t="shared" si="607"/>
        <v>0</v>
      </c>
      <c r="AR103" s="79">
        <f t="shared" si="550"/>
        <v>6.4835674194670219</v>
      </c>
      <c r="AS103" s="80">
        <f t="shared" si="551"/>
        <v>5.6868560119628455</v>
      </c>
      <c r="AT103" s="79">
        <f t="shared" si="552"/>
        <v>-2.4392966379319887</v>
      </c>
      <c r="AU103" s="80">
        <f t="shared" si="553"/>
        <v>7.5314041001081478</v>
      </c>
      <c r="AV103" s="79">
        <f t="shared" si="554"/>
        <v>-13.59671826859767</v>
      </c>
      <c r="AW103" s="80">
        <f t="shared" si="555"/>
        <v>8.0990635982384447</v>
      </c>
      <c r="AX103" s="79">
        <f t="shared" si="556"/>
        <v>-5.9656729455741697</v>
      </c>
      <c r="AY103" s="80">
        <f t="shared" si="557"/>
        <v>6.5635112242214291</v>
      </c>
      <c r="AZ103" s="79">
        <f t="shared" si="558"/>
        <v>-2.9720305032618626</v>
      </c>
      <c r="BA103" s="80">
        <f t="shared" si="559"/>
        <v>8.4798154682548557</v>
      </c>
      <c r="BB103" s="79">
        <f t="shared" si="560"/>
        <v>0.24235330438739311</v>
      </c>
      <c r="BC103" s="80">
        <f t="shared" si="561"/>
        <v>-0.4908930330457224</v>
      </c>
      <c r="BD103" s="79">
        <f t="shared" si="562"/>
        <v>-4.3638489482410705</v>
      </c>
      <c r="BE103" s="80">
        <f t="shared" si="563"/>
        <v>17.428466039307523</v>
      </c>
      <c r="BF103" s="79">
        <f t="shared" si="564"/>
        <v>-5.5467326634599203</v>
      </c>
      <c r="BG103" s="80">
        <f t="shared" si="565"/>
        <v>2.7575590313817884</v>
      </c>
      <c r="BH103" s="79">
        <f t="shared" si="566"/>
        <v>2.7550404756824491</v>
      </c>
      <c r="BI103" s="80">
        <f t="shared" si="567"/>
        <v>7.7752837799268946</v>
      </c>
      <c r="BJ103" s="73"/>
      <c r="BK103" s="73"/>
      <c r="BL103" s="73"/>
      <c r="BM103" s="73"/>
      <c r="BN103" s="73"/>
      <c r="BO103" s="73"/>
      <c r="BP103" s="73"/>
      <c r="BQ103" s="73"/>
      <c r="BR103" s="73"/>
      <c r="BS103" s="73"/>
    </row>
    <row r="104" spans="7:71" x14ac:dyDescent="0.25">
      <c r="G104" s="75">
        <v>35.5</v>
      </c>
      <c r="H104" s="79">
        <f t="shared" ref="H104:I104" si="608">IF(ISNUMBER(I412),I412,"-")</f>
        <v>0</v>
      </c>
      <c r="I104" s="80">
        <f t="shared" si="608"/>
        <v>0</v>
      </c>
      <c r="J104" s="79">
        <f t="shared" ref="J104:K104" si="609">IF(ISNUMBER(L412),L412,"-")</f>
        <v>0.40719203578615115</v>
      </c>
      <c r="K104" s="80">
        <f t="shared" si="609"/>
        <v>-1.3404199771536298</v>
      </c>
      <c r="L104" s="79">
        <f t="shared" ref="L104:M104" si="610">IF(ISNUMBER(O412),O412,"-")</f>
        <v>-0.94583214268468119</v>
      </c>
      <c r="M104" s="80">
        <f t="shared" si="610"/>
        <v>-7.8290049066303879E-2</v>
      </c>
      <c r="N104" s="79">
        <f t="shared" ref="N104:O104" si="611">IF(ISNUMBER(R412),R412,"-")</f>
        <v>-0.61040508097565116</v>
      </c>
      <c r="O104" s="80">
        <f t="shared" si="611"/>
        <v>-6.5553799387473077E-2</v>
      </c>
      <c r="P104" s="79">
        <f t="shared" ref="P104:Q104" si="612">IF(ISNUMBER(U412),U412,"-")</f>
        <v>-0.72475161269214539</v>
      </c>
      <c r="Q104" s="80">
        <f t="shared" si="612"/>
        <v>-8.6665080818942641E-2</v>
      </c>
      <c r="R104" s="79">
        <f t="shared" ref="R104:S104" si="613">IF(ISNUMBER(X412),X412,"-")</f>
        <v>-0.76380811177304331</v>
      </c>
      <c r="S104" s="80">
        <f t="shared" si="613"/>
        <v>-1.253521677651384</v>
      </c>
      <c r="T104" s="79">
        <f t="shared" si="542"/>
        <v>-1.3019535063133212</v>
      </c>
      <c r="U104" s="80">
        <f t="shared" si="543"/>
        <v>6.2233638553372828E-2</v>
      </c>
      <c r="V104" s="79">
        <f t="shared" si="544"/>
        <v>5.3881068512744434E-3</v>
      </c>
      <c r="W104" s="80">
        <f t="shared" si="545"/>
        <v>1.1623257959549882</v>
      </c>
      <c r="X104" s="79">
        <f t="shared" si="546"/>
        <v>8.2270981396284526E-2</v>
      </c>
      <c r="Y104" s="80">
        <f t="shared" si="547"/>
        <v>0.30597696104541328</v>
      </c>
      <c r="Z104" s="79">
        <f t="shared" ref="Z104:AA104" si="614">IF(ISNUMBER(AJ412),AJ412,"-")</f>
        <v>-0.77834359561239452</v>
      </c>
      <c r="AA104" s="80">
        <f t="shared" si="614"/>
        <v>-0.12407888178086068</v>
      </c>
      <c r="AB104" s="73"/>
      <c r="AC104" s="73"/>
      <c r="AD104" s="73"/>
      <c r="AE104" s="73"/>
      <c r="AF104" s="73"/>
      <c r="AG104" s="73"/>
      <c r="AH104" s="73"/>
      <c r="AI104" s="73"/>
      <c r="AJ104" s="73"/>
      <c r="AK104" s="73"/>
      <c r="AO104" s="75">
        <v>35.5</v>
      </c>
      <c r="AP104" s="79">
        <f t="shared" ref="AP104:AQ104" si="615">IF(ISNUMBER(AQ412),AQ412,"-")</f>
        <v>0</v>
      </c>
      <c r="AQ104" s="80">
        <f t="shared" si="615"/>
        <v>0</v>
      </c>
      <c r="AR104" s="79">
        <f t="shared" si="550"/>
        <v>6.687163437360141</v>
      </c>
      <c r="AS104" s="80">
        <f t="shared" si="551"/>
        <v>5.0166460233858743</v>
      </c>
      <c r="AT104" s="79">
        <f t="shared" si="552"/>
        <v>-2.9122127092742858</v>
      </c>
      <c r="AU104" s="80">
        <f t="shared" si="553"/>
        <v>7.4922590755750207</v>
      </c>
      <c r="AV104" s="79">
        <f t="shared" si="554"/>
        <v>-13.901920809085482</v>
      </c>
      <c r="AW104" s="80">
        <f t="shared" si="555"/>
        <v>8.0662866985446726</v>
      </c>
      <c r="AX104" s="79">
        <f t="shared" si="556"/>
        <v>-6.3280487519201642</v>
      </c>
      <c r="AY104" s="80">
        <f t="shared" si="557"/>
        <v>6.5201786838119915</v>
      </c>
      <c r="AZ104" s="79">
        <f t="shared" si="558"/>
        <v>-3.3539345591484562</v>
      </c>
      <c r="BA104" s="80">
        <f t="shared" si="559"/>
        <v>7.8530546294291526</v>
      </c>
      <c r="BB104" s="79">
        <f t="shared" si="560"/>
        <v>-0.40862344876927637</v>
      </c>
      <c r="BC104" s="80">
        <f t="shared" si="561"/>
        <v>-0.45977621376891875</v>
      </c>
      <c r="BD104" s="79">
        <f t="shared" si="562"/>
        <v>-4.3611548948153995</v>
      </c>
      <c r="BE104" s="80">
        <f t="shared" si="563"/>
        <v>18.009628937285015</v>
      </c>
      <c r="BF104" s="79">
        <f t="shared" si="564"/>
        <v>-5.5055971727618953</v>
      </c>
      <c r="BG104" s="80">
        <f t="shared" si="565"/>
        <v>2.9105475119044968</v>
      </c>
      <c r="BH104" s="79">
        <f t="shared" si="566"/>
        <v>2.3658686778761648</v>
      </c>
      <c r="BI104" s="80">
        <f t="shared" si="567"/>
        <v>7.7132443390364642</v>
      </c>
      <c r="BJ104" s="73"/>
      <c r="BK104" s="73"/>
      <c r="BL104" s="73"/>
      <c r="BM104" s="73"/>
      <c r="BN104" s="73"/>
      <c r="BO104" s="73"/>
      <c r="BP104" s="73"/>
      <c r="BQ104" s="73"/>
      <c r="BR104" s="73"/>
      <c r="BS104" s="73"/>
    </row>
    <row r="105" spans="7:71" x14ac:dyDescent="0.25">
      <c r="G105" s="75">
        <v>36</v>
      </c>
      <c r="H105" s="79">
        <f t="shared" ref="H105:I105" si="616">IF(ISNUMBER(I413),I413,"-")</f>
        <v>0</v>
      </c>
      <c r="I105" s="80">
        <f t="shared" si="616"/>
        <v>0</v>
      </c>
      <c r="J105" s="79">
        <f t="shared" ref="J105:K105" si="617">IF(ISNUMBER(L413),L413,"-")</f>
        <v>0.43120818571807362</v>
      </c>
      <c r="K105" s="80">
        <f t="shared" si="617"/>
        <v>1.0742898261380418E-2</v>
      </c>
      <c r="L105" s="79">
        <f t="shared" ref="L105:M105" si="618">IF(ISNUMBER(O413),O413,"-")</f>
        <v>0.22432935912922591</v>
      </c>
      <c r="M105" s="80">
        <f t="shared" si="618"/>
        <v>-1.5745865512071813</v>
      </c>
      <c r="N105" s="79">
        <f t="shared" ref="N105:O105" si="619">IF(ISNUMBER(R413),R413,"-")</f>
        <v>1.1078270371812149</v>
      </c>
      <c r="O105" s="80">
        <f t="shared" si="619"/>
        <v>-1.1557519311352404</v>
      </c>
      <c r="P105" s="79">
        <f t="shared" ref="P105:Q105" si="620">IF(ISNUMBER(U413),U413,"-")</f>
        <v>0.79536505802916668</v>
      </c>
      <c r="Q105" s="80">
        <f t="shared" si="620"/>
        <v>-0.24930411761857574</v>
      </c>
      <c r="R105" s="79">
        <f t="shared" ref="R105:S105" si="621">IF(ISNUMBER(X413),X413,"-")</f>
        <v>0.67012103110349042</v>
      </c>
      <c r="S105" s="80">
        <f t="shared" si="621"/>
        <v>-0.12168609547663944</v>
      </c>
      <c r="T105" s="79">
        <f t="shared" si="542"/>
        <v>1.1704312490387876</v>
      </c>
      <c r="U105" s="80">
        <f t="shared" si="543"/>
        <v>0.64101104461300462</v>
      </c>
      <c r="V105" s="79">
        <f t="shared" si="544"/>
        <v>0.32758768843955188</v>
      </c>
      <c r="W105" s="80">
        <f t="shared" si="545"/>
        <v>-1.3358672560639571</v>
      </c>
      <c r="X105" s="79">
        <f t="shared" si="546"/>
        <v>-0.78951311289531212</v>
      </c>
      <c r="Y105" s="80">
        <f t="shared" si="547"/>
        <v>0.6731983644470434</v>
      </c>
      <c r="Z105" s="79">
        <f t="shared" ref="Z105:AA105" si="622">IF(ISNUMBER(AJ413),AJ413,"-")</f>
        <v>-5.0035101034994867E-2</v>
      </c>
      <c r="AA105" s="80">
        <f t="shared" si="622"/>
        <v>-1.1924243437637472</v>
      </c>
      <c r="AB105" s="73"/>
      <c r="AC105" s="73"/>
      <c r="AD105" s="73"/>
      <c r="AE105" s="73"/>
      <c r="AF105" s="73"/>
      <c r="AG105" s="73"/>
      <c r="AH105" s="73"/>
      <c r="AI105" s="73"/>
      <c r="AJ105" s="73"/>
      <c r="AK105" s="73"/>
      <c r="AO105" s="75">
        <v>36</v>
      </c>
      <c r="AP105" s="79">
        <f t="shared" ref="AP105:AQ105" si="623">IF(ISNUMBER(AQ413),AQ413,"-")</f>
        <v>0</v>
      </c>
      <c r="AQ105" s="80">
        <f t="shared" si="623"/>
        <v>0</v>
      </c>
      <c r="AR105" s="79">
        <f t="shared" si="550"/>
        <v>6.9027675302191938</v>
      </c>
      <c r="AS105" s="80">
        <f t="shared" si="551"/>
        <v>5.0220174725166089</v>
      </c>
      <c r="AT105" s="79">
        <f t="shared" si="552"/>
        <v>-2.8000480297097283</v>
      </c>
      <c r="AU105" s="80">
        <f t="shared" si="553"/>
        <v>6.7049657999714327</v>
      </c>
      <c r="AV105" s="79">
        <f t="shared" si="554"/>
        <v>-13.348007290494934</v>
      </c>
      <c r="AW105" s="80">
        <f t="shared" si="555"/>
        <v>7.4884107329769449</v>
      </c>
      <c r="AX105" s="79">
        <f t="shared" si="556"/>
        <v>-5.9303662229056044</v>
      </c>
      <c r="AY105" s="80">
        <f t="shared" si="557"/>
        <v>6.3955266250027307</v>
      </c>
      <c r="AZ105" s="79">
        <f t="shared" si="558"/>
        <v>-3.0188740435967247</v>
      </c>
      <c r="BA105" s="80">
        <f t="shared" si="559"/>
        <v>7.792211581690708</v>
      </c>
      <c r="BB105" s="79">
        <f t="shared" si="560"/>
        <v>0.17659217575010189</v>
      </c>
      <c r="BC105" s="80">
        <f t="shared" si="561"/>
        <v>-0.13927069146257054</v>
      </c>
      <c r="BD105" s="79">
        <f t="shared" si="562"/>
        <v>-4.1973610505955321</v>
      </c>
      <c r="BE105" s="80">
        <f t="shared" si="563"/>
        <v>17.341695309253055</v>
      </c>
      <c r="BF105" s="79">
        <f t="shared" si="564"/>
        <v>-5.9003537292095416</v>
      </c>
      <c r="BG105" s="80">
        <f t="shared" si="565"/>
        <v>3.2471466941278777</v>
      </c>
      <c r="BH105" s="79">
        <f t="shared" si="566"/>
        <v>2.3408511273587465</v>
      </c>
      <c r="BI105" s="80">
        <f t="shared" si="567"/>
        <v>7.117032167154548</v>
      </c>
      <c r="BJ105" s="73"/>
      <c r="BK105" s="73"/>
      <c r="BL105" s="73"/>
      <c r="BM105" s="73"/>
      <c r="BN105" s="73"/>
      <c r="BO105" s="73"/>
      <c r="BP105" s="73"/>
      <c r="BQ105" s="73"/>
      <c r="BR105" s="73"/>
      <c r="BS105" s="73"/>
    </row>
    <row r="106" spans="7:71" x14ac:dyDescent="0.25">
      <c r="G106" s="75">
        <v>36.5</v>
      </c>
      <c r="H106" s="79">
        <f t="shared" ref="H106:I106" si="624">IF(ISNUMBER(I414),I414,"-")</f>
        <v>0</v>
      </c>
      <c r="I106" s="80">
        <f t="shared" si="624"/>
        <v>0</v>
      </c>
      <c r="J106" s="79">
        <f t="shared" ref="J106:K106" si="625">IF(ISNUMBER(L414),L414,"-")</f>
        <v>-1.4989490561365839</v>
      </c>
      <c r="K106" s="80">
        <f t="shared" si="625"/>
        <v>0.51355978325661322</v>
      </c>
      <c r="L106" s="79">
        <f t="shared" ref="L106:M106" si="626">IF(ISNUMBER(O414),O414,"-")</f>
        <v>-1.3157699564971415</v>
      </c>
      <c r="M106" s="80">
        <f t="shared" si="626"/>
        <v>0.56579926542698811</v>
      </c>
      <c r="N106" s="79">
        <f t="shared" ref="N106:O106" si="627">IF(ISNUMBER(R414),R414,"-")</f>
        <v>0.46286535936959883</v>
      </c>
      <c r="O106" s="80">
        <f t="shared" si="627"/>
        <v>1.6085158518123261</v>
      </c>
      <c r="P106" s="79">
        <f t="shared" ref="P106:Q106" si="628">IF(ISNUMBER(U414),U414,"-")</f>
        <v>-0.49965247557381609</v>
      </c>
      <c r="Q106" s="80">
        <f t="shared" si="628"/>
        <v>0.72245827264196016</v>
      </c>
      <c r="R106" s="79">
        <f t="shared" ref="R106:S106" si="629">IF(ISNUMBER(X414),X414,"-")</f>
        <v>-1.1340972450967541</v>
      </c>
      <c r="S106" s="80">
        <f t="shared" si="629"/>
        <v>0.38132284119163851</v>
      </c>
      <c r="T106" s="79">
        <f t="shared" si="542"/>
        <v>0.49084230819606312</v>
      </c>
      <c r="U106" s="80">
        <f t="shared" si="543"/>
        <v>0.11337547285771965</v>
      </c>
      <c r="V106" s="79">
        <f t="shared" si="544"/>
        <v>0.68424538064847962</v>
      </c>
      <c r="W106" s="80">
        <f t="shared" si="545"/>
        <v>0.51970509915596441</v>
      </c>
      <c r="X106" s="79">
        <f t="shared" si="546"/>
        <v>0.23855932944498814</v>
      </c>
      <c r="Y106" s="80">
        <f t="shared" si="547"/>
        <v>-0.14783560449289412</v>
      </c>
      <c r="Z106" s="79">
        <f t="shared" ref="Z106:AA106" si="630">IF(ISNUMBER(AJ414),AJ414,"-")</f>
        <v>-1.0880580529215003</v>
      </c>
      <c r="AA106" s="80">
        <f t="shared" si="630"/>
        <v>0.95973273515797608</v>
      </c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O106" s="75">
        <v>36.5</v>
      </c>
      <c r="AP106" s="79">
        <f t="shared" ref="AP106:AQ106" si="631">IF(ISNUMBER(AQ414),AQ414,"-")</f>
        <v>0</v>
      </c>
      <c r="AQ106" s="80">
        <f t="shared" si="631"/>
        <v>0</v>
      </c>
      <c r="AR106" s="79">
        <f t="shared" si="550"/>
        <v>6.1532930021509173</v>
      </c>
      <c r="AS106" s="80">
        <f t="shared" si="551"/>
        <v>5.2787973641450208</v>
      </c>
      <c r="AT106" s="79">
        <f t="shared" si="552"/>
        <v>-3.4579330079583315</v>
      </c>
      <c r="AU106" s="80">
        <f t="shared" si="553"/>
        <v>6.987865432685112</v>
      </c>
      <c r="AV106" s="79">
        <f t="shared" si="554"/>
        <v>-13.116574610810062</v>
      </c>
      <c r="AW106" s="80">
        <f t="shared" si="555"/>
        <v>8.2926686588832581</v>
      </c>
      <c r="AX106" s="79">
        <f t="shared" si="556"/>
        <v>-6.180192460692524</v>
      </c>
      <c r="AY106" s="80">
        <f t="shared" si="557"/>
        <v>6.7567557613235749</v>
      </c>
      <c r="AZ106" s="79">
        <f t="shared" si="558"/>
        <v>-3.5859226661451657</v>
      </c>
      <c r="BA106" s="80">
        <f t="shared" si="559"/>
        <v>7.9828730022866239</v>
      </c>
      <c r="BB106" s="79">
        <f t="shared" si="560"/>
        <v>0.42201332984814144</v>
      </c>
      <c r="BC106" s="80">
        <f t="shared" si="561"/>
        <v>-8.2582955033558392E-2</v>
      </c>
      <c r="BD106" s="79">
        <f t="shared" si="562"/>
        <v>-3.8552383602713007</v>
      </c>
      <c r="BE106" s="80">
        <f t="shared" si="563"/>
        <v>17.601547858831054</v>
      </c>
      <c r="BF106" s="79">
        <f t="shared" si="564"/>
        <v>-5.7810740644870293</v>
      </c>
      <c r="BG106" s="80">
        <f t="shared" si="565"/>
        <v>3.1732288918815357</v>
      </c>
      <c r="BH106" s="79">
        <f t="shared" si="566"/>
        <v>1.7968221008978844</v>
      </c>
      <c r="BI106" s="80">
        <f t="shared" si="567"/>
        <v>7.5968985347335547</v>
      </c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</row>
    <row r="107" spans="7:71" x14ac:dyDescent="0.25">
      <c r="G107" s="75">
        <v>37</v>
      </c>
      <c r="H107" s="79">
        <f t="shared" ref="H107:I107" si="632">IF(ISNUMBER(I415),I415,"-")</f>
        <v>0</v>
      </c>
      <c r="I107" s="80">
        <f t="shared" si="632"/>
        <v>0</v>
      </c>
      <c r="J107" s="79">
        <f t="shared" ref="J107:K107" si="633">IF(ISNUMBER(L415),L415,"-")</f>
        <v>-6.1604574939762458E-2</v>
      </c>
      <c r="K107" s="80">
        <f t="shared" si="633"/>
        <v>-1.6598748786289426</v>
      </c>
      <c r="L107" s="79">
        <f t="shared" ref="L107:M107" si="634">IF(ISNUMBER(O415),O415,"-")</f>
        <v>1.1665904281629764</v>
      </c>
      <c r="M107" s="80">
        <f t="shared" si="634"/>
        <v>-0.74042734373734498</v>
      </c>
      <c r="N107" s="79">
        <f t="shared" ref="N107:O107" si="635">IF(ISNUMBER(R415),R415,"-")</f>
        <v>2.0156558234467354</v>
      </c>
      <c r="O107" s="80">
        <f t="shared" si="635"/>
        <v>2.3966344259478856E-2</v>
      </c>
      <c r="P107" s="79">
        <f t="shared" ref="P107:Q107" si="636">IF(ISNUMBER(U415),U415,"-")</f>
        <v>0.1620317021608777</v>
      </c>
      <c r="Q107" s="80">
        <f t="shared" si="636"/>
        <v>0.71813171561596478</v>
      </c>
      <c r="R107" s="79">
        <f t="shared" ref="R107:S107" si="637">IF(ISNUMBER(X415),X415,"-")</f>
        <v>0.82745002972296788</v>
      </c>
      <c r="S107" s="80">
        <f t="shared" si="637"/>
        <v>-0.72906614359976296</v>
      </c>
      <c r="T107" s="79">
        <f t="shared" si="542"/>
        <v>0.25469089923894916</v>
      </c>
      <c r="U107" s="80">
        <f t="shared" si="543"/>
        <v>0.69280777137125371</v>
      </c>
      <c r="V107" s="79">
        <f t="shared" si="544"/>
        <v>1.4364640849273149</v>
      </c>
      <c r="W107" s="80">
        <f t="shared" si="545"/>
        <v>3.3651766246074466E-2</v>
      </c>
      <c r="X107" s="79">
        <f t="shared" si="546"/>
        <v>1.8065052904835159</v>
      </c>
      <c r="Y107" s="80">
        <f t="shared" si="547"/>
        <v>-0.92416402756350746</v>
      </c>
      <c r="Z107" s="79">
        <f t="shared" ref="Z107:AA107" si="638">IF(ISNUMBER(AJ415),AJ415,"-")</f>
        <v>1.104137527489863</v>
      </c>
      <c r="AA107" s="80">
        <f t="shared" si="638"/>
        <v>-1.2260738403543741</v>
      </c>
      <c r="AB107" s="73"/>
      <c r="AC107" s="73"/>
      <c r="AD107" s="73"/>
      <c r="AE107" s="73"/>
      <c r="AF107" s="73"/>
      <c r="AG107" s="73"/>
      <c r="AH107" s="73"/>
      <c r="AI107" s="73"/>
      <c r="AJ107" s="73"/>
      <c r="AK107" s="73"/>
      <c r="AO107" s="75">
        <v>37</v>
      </c>
      <c r="AP107" s="79">
        <f t="shared" ref="AP107:AQ107" si="639">IF(ISNUMBER(AQ415),AQ415,"-")</f>
        <v>0</v>
      </c>
      <c r="AQ107" s="80">
        <f t="shared" si="639"/>
        <v>0</v>
      </c>
      <c r="AR107" s="79">
        <f t="shared" si="550"/>
        <v>6.122490714681021</v>
      </c>
      <c r="AS107" s="80">
        <f t="shared" si="551"/>
        <v>4.4488599248304581</v>
      </c>
      <c r="AT107" s="79">
        <f t="shared" si="552"/>
        <v>-2.8746377938767864</v>
      </c>
      <c r="AU107" s="80">
        <f t="shared" si="553"/>
        <v>6.6176517608164431</v>
      </c>
      <c r="AV107" s="79">
        <f t="shared" si="554"/>
        <v>-12.108746699086737</v>
      </c>
      <c r="AW107" s="80">
        <f t="shared" si="555"/>
        <v>8.3046518310129613</v>
      </c>
      <c r="AX107" s="79">
        <f t="shared" si="556"/>
        <v>-6.0991766096120728</v>
      </c>
      <c r="AY107" s="80">
        <f t="shared" si="557"/>
        <v>7.115821619131566</v>
      </c>
      <c r="AZ107" s="79">
        <f t="shared" si="558"/>
        <v>-3.1721976512835681</v>
      </c>
      <c r="BA107" s="80">
        <f t="shared" si="559"/>
        <v>7.6183399304868544</v>
      </c>
      <c r="BB107" s="79">
        <f t="shared" si="560"/>
        <v>0.54935877946763867</v>
      </c>
      <c r="BC107" s="80">
        <f t="shared" si="561"/>
        <v>0.26382093065194567</v>
      </c>
      <c r="BD107" s="79">
        <f t="shared" si="562"/>
        <v>-3.1370063178077316</v>
      </c>
      <c r="BE107" s="80">
        <f t="shared" si="563"/>
        <v>17.618373741954201</v>
      </c>
      <c r="BF107" s="79">
        <f t="shared" si="564"/>
        <v>-4.8778214192452651</v>
      </c>
      <c r="BG107" s="80">
        <f t="shared" si="565"/>
        <v>2.7111468780997257</v>
      </c>
      <c r="BH107" s="79">
        <f t="shared" si="566"/>
        <v>2.3488908646428399</v>
      </c>
      <c r="BI107" s="80">
        <f t="shared" si="567"/>
        <v>6.9838616145564174</v>
      </c>
      <c r="BJ107" s="73"/>
      <c r="BK107" s="73"/>
      <c r="BL107" s="73"/>
      <c r="BM107" s="73"/>
      <c r="BN107" s="73"/>
      <c r="BO107" s="73"/>
      <c r="BP107" s="73"/>
      <c r="BQ107" s="73"/>
      <c r="BR107" s="73"/>
      <c r="BS107" s="73"/>
    </row>
    <row r="108" spans="7:71" x14ac:dyDescent="0.25">
      <c r="G108" s="75">
        <v>37.5</v>
      </c>
      <c r="H108" s="79">
        <f t="shared" ref="H108:I108" si="640">IF(ISNUMBER(I416),I416,"-")</f>
        <v>0</v>
      </c>
      <c r="I108" s="80">
        <f t="shared" si="640"/>
        <v>0</v>
      </c>
      <c r="J108" s="79">
        <f t="shared" ref="J108:K108" si="641">IF(ISNUMBER(L416),L416,"-")</f>
        <v>-0.19560156126223127</v>
      </c>
      <c r="K108" s="80">
        <f t="shared" si="641"/>
        <v>-1.8677308623670337</v>
      </c>
      <c r="L108" s="79">
        <f t="shared" ref="L108:M108" si="642">IF(ISNUMBER(O416),O416,"-")</f>
        <v>-1.0971551528598908</v>
      </c>
      <c r="M108" s="80">
        <f t="shared" si="642"/>
        <v>-1.7014942499192771</v>
      </c>
      <c r="N108" s="79">
        <f t="shared" ref="N108:O108" si="643">IF(ISNUMBER(R416),R416,"-")</f>
        <v>-0.89013686364711386</v>
      </c>
      <c r="O108" s="80">
        <f t="shared" si="643"/>
        <v>-1.5656323241342567</v>
      </c>
      <c r="P108" s="79">
        <f t="shared" ref="P108:Q108" si="644">IF(ISNUMBER(U416),U416,"-")</f>
        <v>9.8553881616792793E-2</v>
      </c>
      <c r="Q108" s="80">
        <f t="shared" si="644"/>
        <v>-1.6424183634601963E-2</v>
      </c>
      <c r="R108" s="79">
        <f t="shared" ref="R108:S108" si="645">IF(ISNUMBER(X416),X416,"-")</f>
        <v>0.36378044935933573</v>
      </c>
      <c r="S108" s="80">
        <f t="shared" si="645"/>
        <v>0.57493537598023536</v>
      </c>
      <c r="T108" s="79">
        <f t="shared" si="542"/>
        <v>0.26113399487640176</v>
      </c>
      <c r="U108" s="80">
        <f t="shared" si="543"/>
        <v>-1.9557785927618103</v>
      </c>
      <c r="V108" s="79">
        <f t="shared" si="544"/>
        <v>-0.67266884169588348</v>
      </c>
      <c r="W108" s="80">
        <f t="shared" si="545"/>
        <v>-1.2640322328024722</v>
      </c>
      <c r="X108" s="79">
        <f t="shared" si="546"/>
        <v>-1.3136819633131651</v>
      </c>
      <c r="Y108" s="80">
        <f t="shared" si="547"/>
        <v>-1.1374235917474358</v>
      </c>
      <c r="Z108" s="79">
        <f t="shared" ref="Z108:AA108" si="646">IF(ISNUMBER(AJ416),AJ416,"-")</f>
        <v>-1.3194430460823563</v>
      </c>
      <c r="AA108" s="80">
        <f t="shared" si="646"/>
        <v>0.29214850586147412</v>
      </c>
      <c r="AB108" s="73"/>
      <c r="AC108" s="73"/>
      <c r="AD108" s="73"/>
      <c r="AE108" s="73"/>
      <c r="AF108" s="73"/>
      <c r="AG108" s="73"/>
      <c r="AH108" s="73"/>
      <c r="AI108" s="73"/>
      <c r="AJ108" s="73"/>
      <c r="AK108" s="73"/>
      <c r="AO108" s="75">
        <v>37.5</v>
      </c>
      <c r="AP108" s="79">
        <f t="shared" ref="AP108:AQ108" si="647">IF(ISNUMBER(AQ416),AQ416,"-")</f>
        <v>1.1368683772161603E-13</v>
      </c>
      <c r="AQ108" s="80">
        <f t="shared" si="647"/>
        <v>0</v>
      </c>
      <c r="AR108" s="79">
        <f t="shared" si="550"/>
        <v>6.0246899340498885</v>
      </c>
      <c r="AS108" s="80">
        <f t="shared" si="551"/>
        <v>3.5149944936467818</v>
      </c>
      <c r="AT108" s="79">
        <f t="shared" si="552"/>
        <v>-3.423215370306707</v>
      </c>
      <c r="AU108" s="80">
        <f t="shared" si="553"/>
        <v>5.7669046358566902</v>
      </c>
      <c r="AV108" s="79">
        <f t="shared" si="554"/>
        <v>-12.553815130910266</v>
      </c>
      <c r="AW108" s="80">
        <f t="shared" si="555"/>
        <v>7.5218356689456414</v>
      </c>
      <c r="AX108" s="79">
        <f t="shared" si="556"/>
        <v>-6.0498996688037323</v>
      </c>
      <c r="AY108" s="80">
        <f t="shared" si="557"/>
        <v>7.1076095273142528</v>
      </c>
      <c r="AZ108" s="79">
        <f t="shared" si="558"/>
        <v>-2.990307426603863</v>
      </c>
      <c r="BA108" s="80">
        <f t="shared" si="559"/>
        <v>7.9058076184767287</v>
      </c>
      <c r="BB108" s="79">
        <f t="shared" si="560"/>
        <v>0.67992577690586131</v>
      </c>
      <c r="BC108" s="80">
        <f t="shared" si="561"/>
        <v>-0.71406836572896282</v>
      </c>
      <c r="BD108" s="79">
        <f t="shared" si="562"/>
        <v>-3.4733407386555655</v>
      </c>
      <c r="BE108" s="80">
        <f t="shared" si="563"/>
        <v>16.986357625552728</v>
      </c>
      <c r="BF108" s="79">
        <f t="shared" si="564"/>
        <v>-5.534662400901766</v>
      </c>
      <c r="BG108" s="80">
        <f t="shared" si="565"/>
        <v>2.1424350822260294</v>
      </c>
      <c r="BH108" s="79">
        <f t="shared" si="566"/>
        <v>1.6891693416017688</v>
      </c>
      <c r="BI108" s="80">
        <f t="shared" si="567"/>
        <v>7.1299358674868927</v>
      </c>
      <c r="BJ108" s="73"/>
      <c r="BK108" s="73"/>
      <c r="BL108" s="73"/>
      <c r="BM108" s="73"/>
      <c r="BN108" s="73"/>
      <c r="BO108" s="73"/>
      <c r="BP108" s="73"/>
      <c r="BQ108" s="73"/>
      <c r="BR108" s="73"/>
      <c r="BS108" s="73"/>
    </row>
    <row r="109" spans="7:71" x14ac:dyDescent="0.25">
      <c r="G109" s="75">
        <v>38</v>
      </c>
      <c r="H109" s="79">
        <f t="shared" ref="H109:I109" si="648">IF(ISNUMBER(I417),I417,"-")</f>
        <v>0</v>
      </c>
      <c r="I109" s="80">
        <f t="shared" si="648"/>
        <v>0</v>
      </c>
      <c r="J109" s="79">
        <f t="shared" ref="J109:K109" si="649">IF(ISNUMBER(L417),L417,"-")</f>
        <v>-1.4302054859023778</v>
      </c>
      <c r="K109" s="80">
        <f t="shared" si="649"/>
        <v>1.1278889717039569</v>
      </c>
      <c r="L109" s="79">
        <f t="shared" ref="L109:M109" si="650">IF(ISNUMBER(O417),O417,"-")</f>
        <v>-1.3410016447252158</v>
      </c>
      <c r="M109" s="80">
        <f t="shared" si="650"/>
        <v>0.13482172940360915</v>
      </c>
      <c r="N109" s="79">
        <f t="shared" ref="N109:O109" si="651">IF(ISNUMBER(R417),R417,"-")</f>
        <v>-0.97994585512260723</v>
      </c>
      <c r="O109" s="80">
        <f t="shared" si="651"/>
        <v>1.9564591081284037</v>
      </c>
      <c r="P109" s="79">
        <f t="shared" ref="P109:Q109" si="652">IF(ISNUMBER(U417),U417,"-")</f>
        <v>-1.6232863987365365</v>
      </c>
      <c r="Q109" s="80">
        <f t="shared" si="652"/>
        <v>-0.75113066559079966</v>
      </c>
      <c r="R109" s="79">
        <f t="shared" ref="R109:S109" si="653">IF(ISNUMBER(X417),X417,"-")</f>
        <v>-0.58744373866082711</v>
      </c>
      <c r="S109" s="80">
        <f t="shared" si="653"/>
        <v>0.32668315590775343</v>
      </c>
      <c r="T109" s="79">
        <f t="shared" si="542"/>
        <v>-1.0142660358878635</v>
      </c>
      <c r="U109" s="80">
        <f t="shared" si="543"/>
        <v>1.1567734543858395</v>
      </c>
      <c r="V109" s="79">
        <f t="shared" si="544"/>
        <v>-0.44336617120306698</v>
      </c>
      <c r="W109" s="80">
        <f t="shared" si="545"/>
        <v>0.71755033087391862</v>
      </c>
      <c r="X109" s="79">
        <f t="shared" si="546"/>
        <v>-2.1862078506951428</v>
      </c>
      <c r="Y109" s="80">
        <f t="shared" si="547"/>
        <v>-0.1676967982798061</v>
      </c>
      <c r="Z109" s="79">
        <f t="shared" ref="Z109:AA109" si="654">IF(ISNUMBER(AJ417),AJ417,"-")</f>
        <v>-1.7621675561255561</v>
      </c>
      <c r="AA109" s="80">
        <f t="shared" si="654"/>
        <v>-0.75730043195995522</v>
      </c>
      <c r="AB109" s="73"/>
      <c r="AC109" s="73"/>
      <c r="AD109" s="73"/>
      <c r="AE109" s="73"/>
      <c r="AF109" s="73"/>
      <c r="AG109" s="73"/>
      <c r="AH109" s="73"/>
      <c r="AI109" s="73"/>
      <c r="AJ109" s="73"/>
      <c r="AK109" s="73"/>
      <c r="AO109" s="75">
        <v>38</v>
      </c>
      <c r="AP109" s="79">
        <f t="shared" ref="AP109:AQ109" si="655">IF(ISNUMBER(AQ417),AQ417,"-")</f>
        <v>0</v>
      </c>
      <c r="AQ109" s="80">
        <f t="shared" si="655"/>
        <v>0</v>
      </c>
      <c r="AR109" s="79">
        <f t="shared" si="550"/>
        <v>5.3095871910986716</v>
      </c>
      <c r="AS109" s="80">
        <f t="shared" si="551"/>
        <v>4.0789389794988438</v>
      </c>
      <c r="AT109" s="79">
        <f t="shared" si="552"/>
        <v>-4.0937161926693761</v>
      </c>
      <c r="AU109" s="80">
        <f t="shared" si="553"/>
        <v>5.8343155005584322</v>
      </c>
      <c r="AV109" s="79">
        <f t="shared" si="554"/>
        <v>-13.043788058471591</v>
      </c>
      <c r="AW109" s="80">
        <f t="shared" si="555"/>
        <v>8.5000652230100968</v>
      </c>
      <c r="AX109" s="79">
        <f t="shared" si="556"/>
        <v>-6.8615428681720232</v>
      </c>
      <c r="AY109" s="80">
        <f t="shared" si="557"/>
        <v>6.7320441945189486</v>
      </c>
      <c r="AZ109" s="79">
        <f t="shared" si="558"/>
        <v>-3.2840292959343742</v>
      </c>
      <c r="BA109" s="80">
        <f t="shared" si="559"/>
        <v>8.0691491964307716</v>
      </c>
      <c r="BB109" s="79">
        <f t="shared" si="560"/>
        <v>0.17279275896191848</v>
      </c>
      <c r="BC109" s="80">
        <f t="shared" si="561"/>
        <v>-0.13568163853597071</v>
      </c>
      <c r="BD109" s="79">
        <f t="shared" si="562"/>
        <v>-3.6950238242571913</v>
      </c>
      <c r="BE109" s="80">
        <f t="shared" si="563"/>
        <v>17.345132790989737</v>
      </c>
      <c r="BF109" s="79">
        <f t="shared" si="564"/>
        <v>-6.6277663262493434</v>
      </c>
      <c r="BG109" s="80">
        <f t="shared" si="565"/>
        <v>2.058586683086105</v>
      </c>
      <c r="BH109" s="79">
        <f t="shared" si="566"/>
        <v>0.80808556353895256</v>
      </c>
      <c r="BI109" s="80">
        <f t="shared" si="567"/>
        <v>6.7512856515072599</v>
      </c>
      <c r="BJ109" s="73"/>
      <c r="BK109" s="73"/>
      <c r="BL109" s="73"/>
      <c r="BM109" s="73"/>
      <c r="BN109" s="73"/>
      <c r="BO109" s="73"/>
      <c r="BP109" s="73"/>
      <c r="BQ109" s="73"/>
      <c r="BR109" s="73"/>
      <c r="BS109" s="73"/>
    </row>
    <row r="110" spans="7:71" x14ac:dyDescent="0.25">
      <c r="G110" s="75">
        <v>38.5</v>
      </c>
      <c r="H110" s="79">
        <f t="shared" ref="H110:I110" si="656">IF(ISNUMBER(I418),I418,"-")</f>
        <v>0</v>
      </c>
      <c r="I110" s="80">
        <f t="shared" si="656"/>
        <v>0</v>
      </c>
      <c r="J110" s="79">
        <f t="shared" ref="J110:K110" si="657">IF(ISNUMBER(L418),L418,"-")</f>
        <v>1.8413252234514772</v>
      </c>
      <c r="K110" s="80">
        <f t="shared" si="657"/>
        <v>0.39322576029796963</v>
      </c>
      <c r="L110" s="79">
        <f t="shared" ref="L110:M110" si="658">IF(ISNUMBER(O418),O418,"-")</f>
        <v>1.5827520266457107</v>
      </c>
      <c r="M110" s="80">
        <f t="shared" si="658"/>
        <v>-0.14356044721070926</v>
      </c>
      <c r="N110" s="79">
        <f t="shared" ref="N110:O110" si="659">IF(ISNUMBER(R418),R418,"-")</f>
        <v>1.3818686218494705</v>
      </c>
      <c r="O110" s="80">
        <f t="shared" si="659"/>
        <v>-0.63642530245448059</v>
      </c>
      <c r="P110" s="79">
        <f t="shared" ref="P110:Q110" si="660">IF(ISNUMBER(U418),U418,"-")</f>
        <v>0.49054568011480004</v>
      </c>
      <c r="Q110" s="80">
        <f t="shared" si="660"/>
        <v>-0.75453757764424578</v>
      </c>
      <c r="R110" s="79">
        <f t="shared" ref="R110:S110" si="661">IF(ISNUMBER(X418),X418,"-")</f>
        <v>1.2840864640763296</v>
      </c>
      <c r="S110" s="80">
        <f t="shared" si="661"/>
        <v>-0.78832499465471662</v>
      </c>
      <c r="T110" s="79">
        <f t="shared" si="542"/>
        <v>1.9381884888017087</v>
      </c>
      <c r="U110" s="80">
        <f t="shared" si="543"/>
        <v>0.93962556592187774</v>
      </c>
      <c r="V110" s="79">
        <f t="shared" si="544"/>
        <v>0.82678041707865013</v>
      </c>
      <c r="W110" s="80">
        <f t="shared" si="545"/>
        <v>1.0812221463534817</v>
      </c>
      <c r="X110" s="79">
        <f t="shared" si="546"/>
        <v>1.956992779301018</v>
      </c>
      <c r="Y110" s="80">
        <f t="shared" si="547"/>
        <v>1.1977848615209803</v>
      </c>
      <c r="Z110" s="79">
        <f t="shared" ref="Z110:AA110" si="662">IF(ISNUMBER(AJ418),AJ418,"-")</f>
        <v>-0.37050703445496547</v>
      </c>
      <c r="AA110" s="80">
        <f t="shared" si="662"/>
        <v>-0.85531553389239123</v>
      </c>
      <c r="AB110" s="73"/>
      <c r="AC110" s="73"/>
      <c r="AD110" s="73"/>
      <c r="AE110" s="73"/>
      <c r="AF110" s="73"/>
      <c r="AG110" s="73"/>
      <c r="AH110" s="73"/>
      <c r="AI110" s="73"/>
      <c r="AJ110" s="73"/>
      <c r="AK110" s="73"/>
      <c r="AO110" s="75">
        <v>38.5</v>
      </c>
      <c r="AP110" s="79">
        <f t="shared" ref="AP110:AQ110" si="663">IF(ISNUMBER(AQ418),AQ418,"-")</f>
        <v>0</v>
      </c>
      <c r="AQ110" s="80">
        <f t="shared" si="663"/>
        <v>0</v>
      </c>
      <c r="AR110" s="79">
        <f t="shared" si="550"/>
        <v>6.2302498028244599</v>
      </c>
      <c r="AS110" s="80">
        <f t="shared" si="551"/>
        <v>4.2755518596477486</v>
      </c>
      <c r="AT110" s="79">
        <f t="shared" si="552"/>
        <v>-3.3023401793465155</v>
      </c>
      <c r="AU110" s="80">
        <f t="shared" si="553"/>
        <v>5.7625352769530309</v>
      </c>
      <c r="AV110" s="79">
        <f t="shared" si="554"/>
        <v>-12.352853747546874</v>
      </c>
      <c r="AW110" s="80">
        <f t="shared" si="555"/>
        <v>8.181852571782656</v>
      </c>
      <c r="AX110" s="79">
        <f t="shared" si="556"/>
        <v>-6.6162700281146272</v>
      </c>
      <c r="AY110" s="80">
        <f t="shared" si="557"/>
        <v>6.3547754056967278</v>
      </c>
      <c r="AZ110" s="79">
        <f t="shared" si="558"/>
        <v>-2.6419860638962973</v>
      </c>
      <c r="BA110" s="80">
        <f t="shared" si="559"/>
        <v>7.6749866991031013</v>
      </c>
      <c r="BB110" s="79">
        <f t="shared" si="560"/>
        <v>1.14188700336274</v>
      </c>
      <c r="BC110" s="80">
        <f t="shared" si="561"/>
        <v>0.33413114442487313</v>
      </c>
      <c r="BD110" s="79">
        <f t="shared" si="562"/>
        <v>-3.2816336157178512</v>
      </c>
      <c r="BE110" s="80">
        <f t="shared" si="563"/>
        <v>17.885743864166443</v>
      </c>
      <c r="BF110" s="79">
        <f t="shared" si="564"/>
        <v>-5.6492699365988983</v>
      </c>
      <c r="BG110" s="80">
        <f t="shared" si="565"/>
        <v>2.657479113846648</v>
      </c>
      <c r="BH110" s="79">
        <f t="shared" si="566"/>
        <v>0.62283204631137323</v>
      </c>
      <c r="BI110" s="80">
        <f t="shared" si="567"/>
        <v>6.3236278845608922</v>
      </c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</row>
    <row r="111" spans="7:71" x14ac:dyDescent="0.25">
      <c r="G111" s="75">
        <v>39</v>
      </c>
      <c r="H111" s="79">
        <f t="shared" ref="H111:I111" si="664">IF(ISNUMBER(I419),I419,"-")</f>
        <v>0</v>
      </c>
      <c r="I111" s="80">
        <f t="shared" si="664"/>
        <v>0</v>
      </c>
      <c r="J111" s="79">
        <f t="shared" ref="J111:K111" si="665">IF(ISNUMBER(L419),L419,"-")</f>
        <v>0.98629136143122409</v>
      </c>
      <c r="K111" s="80">
        <f t="shared" si="665"/>
        <v>-1.5121202552044002</v>
      </c>
      <c r="L111" s="79">
        <f t="shared" ref="L111:M111" si="666">IF(ISNUMBER(O419),O419,"-")</f>
        <v>1.1985764771066174</v>
      </c>
      <c r="M111" s="80">
        <f t="shared" si="666"/>
        <v>-1.4421304021225358</v>
      </c>
      <c r="N111" s="79">
        <f t="shared" ref="N111:O111" si="667">IF(ISNUMBER(R419),R419,"-")</f>
        <v>1.5139196992173813</v>
      </c>
      <c r="O111" s="80">
        <f t="shared" si="667"/>
        <v>-1.0518309351982236</v>
      </c>
      <c r="P111" s="79">
        <f t="shared" ref="P111:Q111" si="668">IF(ISNUMBER(U419),U419,"-")</f>
        <v>0.33628307793405776</v>
      </c>
      <c r="Q111" s="80">
        <f t="shared" si="668"/>
        <v>0.40557689624176518</v>
      </c>
      <c r="R111" s="79">
        <f t="shared" ref="R111:S111" si="669">IF(ISNUMBER(X419),X419,"-")</f>
        <v>7.210376756876391E-2</v>
      </c>
      <c r="S111" s="80">
        <f t="shared" si="669"/>
        <v>-0.48828919955214545</v>
      </c>
      <c r="T111" s="79">
        <f t="shared" si="542"/>
        <v>1.1219513173878641</v>
      </c>
      <c r="U111" s="80">
        <f t="shared" si="543"/>
        <v>-0.14526640096423638</v>
      </c>
      <c r="V111" s="79">
        <f t="shared" si="544"/>
        <v>1.0780526706901079</v>
      </c>
      <c r="W111" s="80">
        <f t="shared" si="545"/>
        <v>-1.5592616112296787</v>
      </c>
      <c r="X111" s="79">
        <f t="shared" si="546"/>
        <v>0.94574228204523791</v>
      </c>
      <c r="Y111" s="80">
        <f t="shared" si="547"/>
        <v>-0.10441943036385037</v>
      </c>
      <c r="Z111" s="79">
        <f t="shared" ref="Z111:AA111" si="670">IF(ISNUMBER(AJ419),AJ419,"-")</f>
        <v>0.75943738490239721</v>
      </c>
      <c r="AA111" s="80">
        <f t="shared" si="670"/>
        <v>-1.3930568468685243</v>
      </c>
      <c r="AB111" s="73"/>
      <c r="AC111" s="73"/>
      <c r="AD111" s="73"/>
      <c r="AE111" s="73"/>
      <c r="AF111" s="73"/>
      <c r="AG111" s="73"/>
      <c r="AH111" s="73"/>
      <c r="AI111" s="73"/>
      <c r="AJ111" s="73"/>
      <c r="AK111" s="73"/>
      <c r="AO111" s="75">
        <v>39</v>
      </c>
      <c r="AP111" s="79">
        <f t="shared" ref="AP111:AQ111" si="671">IF(ISNUMBER(AQ419),AQ419,"-")</f>
        <v>0</v>
      </c>
      <c r="AQ111" s="80">
        <f t="shared" si="671"/>
        <v>0</v>
      </c>
      <c r="AR111" s="79">
        <f t="shared" si="550"/>
        <v>6.7233954835400027</v>
      </c>
      <c r="AS111" s="80">
        <f t="shared" si="551"/>
        <v>3.5194917320454806</v>
      </c>
      <c r="AT111" s="79">
        <f t="shared" si="552"/>
        <v>-2.7030519407932161</v>
      </c>
      <c r="AU111" s="80">
        <f t="shared" si="553"/>
        <v>5.0414700758917661</v>
      </c>
      <c r="AV111" s="79">
        <f t="shared" si="554"/>
        <v>-11.595893897938254</v>
      </c>
      <c r="AW111" s="80">
        <f t="shared" si="555"/>
        <v>7.655937104183522</v>
      </c>
      <c r="AX111" s="79">
        <f t="shared" si="556"/>
        <v>-6.4481284891476207</v>
      </c>
      <c r="AY111" s="80">
        <f t="shared" si="557"/>
        <v>6.5575638538175554</v>
      </c>
      <c r="AZ111" s="79">
        <f t="shared" si="558"/>
        <v>-2.6059341801118308</v>
      </c>
      <c r="BA111" s="80">
        <f t="shared" si="559"/>
        <v>7.4308420993272648</v>
      </c>
      <c r="BB111" s="79">
        <f t="shared" si="560"/>
        <v>1.7028626620566456</v>
      </c>
      <c r="BC111" s="80">
        <f t="shared" si="561"/>
        <v>0.26149794394268611</v>
      </c>
      <c r="BD111" s="79">
        <f t="shared" si="562"/>
        <v>-2.7426072803727948</v>
      </c>
      <c r="BE111" s="80">
        <f t="shared" si="563"/>
        <v>17.106113058551728</v>
      </c>
      <c r="BF111" s="79">
        <f t="shared" si="564"/>
        <v>-5.1763987955763469</v>
      </c>
      <c r="BG111" s="80">
        <f t="shared" si="565"/>
        <v>2.6052693986646318</v>
      </c>
      <c r="BH111" s="79">
        <f t="shared" si="566"/>
        <v>1.0025507387625794</v>
      </c>
      <c r="BI111" s="80">
        <f t="shared" si="567"/>
        <v>5.6270994611265905</v>
      </c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</row>
    <row r="112" spans="7:71" x14ac:dyDescent="0.25">
      <c r="G112" s="75">
        <v>39.5</v>
      </c>
      <c r="H112" s="79">
        <f t="shared" ref="H112:I112" si="672">IF(ISNUMBER(I420),I420,"-")</f>
        <v>0</v>
      </c>
      <c r="I112" s="80">
        <f t="shared" si="672"/>
        <v>0</v>
      </c>
      <c r="J112" s="79">
        <f t="shared" ref="J112:K112" si="673">IF(ISNUMBER(L420),L420,"-")</f>
        <v>1.2010194411147119</v>
      </c>
      <c r="K112" s="80">
        <f t="shared" si="673"/>
        <v>-1.7758298061949036</v>
      </c>
      <c r="L112" s="79">
        <f t="shared" ref="L112:M112" si="674">IF(ISNUMBER(O420),O420,"-")</f>
        <v>0.4834892561572377</v>
      </c>
      <c r="M112" s="80">
        <f t="shared" si="674"/>
        <v>-1.0375050285425136</v>
      </c>
      <c r="N112" s="79">
        <f t="shared" ref="N112:O112" si="675">IF(ISNUMBER(R420),R420,"-")</f>
        <v>0.47168558877427502</v>
      </c>
      <c r="O112" s="80">
        <f t="shared" si="675"/>
        <v>-1.0642153279054973</v>
      </c>
      <c r="P112" s="79">
        <f t="shared" ref="P112:Q112" si="676">IF(ISNUMBER(U420),U420,"-")</f>
        <v>0.53922924083852175</v>
      </c>
      <c r="Q112" s="80">
        <f t="shared" si="676"/>
        <v>-2.4922505281825558</v>
      </c>
      <c r="R112" s="79">
        <f t="shared" ref="R112:S112" si="677">IF(ISNUMBER(X420),X420,"-")</f>
        <v>1.0168826648161793</v>
      </c>
      <c r="S112" s="80">
        <f t="shared" si="677"/>
        <v>-0.90483165113498742</v>
      </c>
      <c r="T112" s="79">
        <f t="shared" si="542"/>
        <v>0.9724216631151843</v>
      </c>
      <c r="U112" s="80">
        <f t="shared" si="543"/>
        <v>-2.3728479758940377</v>
      </c>
      <c r="V112" s="79">
        <f t="shared" si="544"/>
        <v>0.90475582068059657</v>
      </c>
      <c r="W112" s="80">
        <f t="shared" si="545"/>
        <v>-1.9038686174066903</v>
      </c>
      <c r="X112" s="79">
        <f t="shared" si="546"/>
        <v>1.3909671440060039</v>
      </c>
      <c r="Y112" s="80">
        <f t="shared" si="547"/>
        <v>-1.6910794887167224</v>
      </c>
      <c r="Z112" s="79">
        <f t="shared" ref="Z112:AA112" si="678">IF(ISNUMBER(AJ420),AJ420,"-")</f>
        <v>0.93904936213071322</v>
      </c>
      <c r="AA112" s="80">
        <f t="shared" si="678"/>
        <v>-1.3660107286413021</v>
      </c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O112" s="75">
        <v>39.5</v>
      </c>
      <c r="AP112" s="79">
        <f t="shared" ref="AP112:AQ112" si="679">IF(ISNUMBER(AQ420),AQ420,"-")</f>
        <v>1.1368683772161603E-13</v>
      </c>
      <c r="AQ112" s="80">
        <f t="shared" si="679"/>
        <v>0</v>
      </c>
      <c r="AR112" s="79">
        <f t="shared" si="550"/>
        <v>7.3239052040974002</v>
      </c>
      <c r="AS112" s="80">
        <f t="shared" si="551"/>
        <v>2.6315768289482548</v>
      </c>
      <c r="AT112" s="79">
        <f t="shared" si="552"/>
        <v>-2.4613073127145526</v>
      </c>
      <c r="AU112" s="80">
        <f t="shared" si="553"/>
        <v>4.5227175616205386</v>
      </c>
      <c r="AV112" s="79">
        <f t="shared" si="554"/>
        <v>-11.360051103550973</v>
      </c>
      <c r="AW112" s="80">
        <f t="shared" si="555"/>
        <v>7.1238294402307929</v>
      </c>
      <c r="AX112" s="79">
        <f t="shared" si="556"/>
        <v>-6.1785138687282597</v>
      </c>
      <c r="AY112" s="80">
        <f t="shared" si="557"/>
        <v>5.3114385897263219</v>
      </c>
      <c r="AZ112" s="79">
        <f t="shared" si="558"/>
        <v>-2.0974928477037338</v>
      </c>
      <c r="BA112" s="80">
        <f t="shared" si="559"/>
        <v>6.978426273759851</v>
      </c>
      <c r="BB112" s="79">
        <f t="shared" si="560"/>
        <v>2.1890734936142735</v>
      </c>
      <c r="BC112" s="80">
        <f t="shared" si="561"/>
        <v>-0.92492604400422351</v>
      </c>
      <c r="BD112" s="79">
        <f t="shared" si="562"/>
        <v>-2.2902293700325345</v>
      </c>
      <c r="BE112" s="80">
        <f t="shared" si="563"/>
        <v>16.15417874984837</v>
      </c>
      <c r="BF112" s="79">
        <f t="shared" si="564"/>
        <v>-4.4809152235732199</v>
      </c>
      <c r="BG112" s="80">
        <f t="shared" si="565"/>
        <v>1.7597296543062839</v>
      </c>
      <c r="BH112" s="79">
        <f t="shared" si="566"/>
        <v>1.4720754198280019</v>
      </c>
      <c r="BI112" s="80">
        <f t="shared" si="567"/>
        <v>4.944094096805884</v>
      </c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</row>
    <row r="113" spans="7:71" ht="15" customHeight="1" x14ac:dyDescent="0.25">
      <c r="G113" s="75">
        <v>40</v>
      </c>
      <c r="H113" s="79">
        <f t="shared" ref="H113:I113" si="680">IF(ISNUMBER(I421),I421,"-")</f>
        <v>0</v>
      </c>
      <c r="I113" s="80">
        <f t="shared" si="680"/>
        <v>0</v>
      </c>
      <c r="J113" s="79">
        <f t="shared" ref="J113:K113" si="681">IF(ISNUMBER(L421),L421,"-")</f>
        <v>0.88617549397025908</v>
      </c>
      <c r="K113" s="80">
        <f t="shared" si="681"/>
        <v>-0.25147227749263124</v>
      </c>
      <c r="L113" s="79">
        <f t="shared" ref="L113:M113" si="682">IF(ISNUMBER(O421),O421,"-")</f>
        <v>-0.61093768119062508</v>
      </c>
      <c r="M113" s="80">
        <f t="shared" si="682"/>
        <v>-0.91735650013851355</v>
      </c>
      <c r="N113" s="79">
        <f t="shared" ref="N113:O113" si="683">IF(ISNUMBER(R421),R421,"-")</f>
        <v>-0.51005204665423731</v>
      </c>
      <c r="O113" s="80">
        <f t="shared" si="683"/>
        <v>-1.3884825278578585</v>
      </c>
      <c r="P113" s="79">
        <f t="shared" ref="P113:Q113" si="684">IF(ISNUMBER(U421),U421,"-")</f>
        <v>0.78741266851536107</v>
      </c>
      <c r="Q113" s="80">
        <f t="shared" si="684"/>
        <v>-0.29649262881093463</v>
      </c>
      <c r="R113" s="79">
        <f t="shared" ref="R113:S113" si="685">IF(ISNUMBER(X421),X421,"-")</f>
        <v>1.1185534004704927</v>
      </c>
      <c r="S113" s="80">
        <f t="shared" si="685"/>
        <v>-5.0663219161677375E-3</v>
      </c>
      <c r="T113" s="79">
        <f t="shared" si="542"/>
        <v>0.79905009159467877</v>
      </c>
      <c r="U113" s="80">
        <f t="shared" si="543"/>
        <v>1.1175477992580003</v>
      </c>
      <c r="V113" s="79">
        <f t="shared" si="544"/>
        <v>1.0258436514437053</v>
      </c>
      <c r="W113" s="80">
        <f t="shared" si="545"/>
        <v>0.68053261659141029</v>
      </c>
      <c r="X113" s="79">
        <f t="shared" si="546"/>
        <v>0.50847690418070979</v>
      </c>
      <c r="Y113" s="80">
        <f t="shared" si="547"/>
        <v>0.49895764364454109</v>
      </c>
      <c r="Z113" s="79">
        <f t="shared" ref="Z113:AA113" si="686">IF(ISNUMBER(AJ421),AJ421,"-")</f>
        <v>2.0745091639807489</v>
      </c>
      <c r="AA113" s="80">
        <f t="shared" si="686"/>
        <v>-0.23521370365859617</v>
      </c>
      <c r="AB113" s="73"/>
      <c r="AC113" s="73"/>
      <c r="AD113" s="73"/>
      <c r="AE113" s="73"/>
      <c r="AF113" s="73"/>
      <c r="AG113" s="73"/>
      <c r="AH113" s="73"/>
      <c r="AI113" s="73"/>
      <c r="AJ113" s="73"/>
      <c r="AK113" s="73"/>
      <c r="AO113" s="75">
        <v>40</v>
      </c>
      <c r="AP113" s="79">
        <f t="shared" ref="AP113:AQ113" si="687">IF(ISNUMBER(AQ421),AQ421,"-")</f>
        <v>0</v>
      </c>
      <c r="AQ113" s="80">
        <f t="shared" si="687"/>
        <v>0</v>
      </c>
      <c r="AR113" s="79">
        <f t="shared" si="550"/>
        <v>7.7669929510825568</v>
      </c>
      <c r="AS113" s="80">
        <f t="shared" si="551"/>
        <v>2.5058406902019215</v>
      </c>
      <c r="AT113" s="79">
        <f t="shared" si="552"/>
        <v>-2.7667761533099338</v>
      </c>
      <c r="AU113" s="80">
        <f t="shared" si="553"/>
        <v>4.0640393115513689</v>
      </c>
      <c r="AV113" s="79">
        <f t="shared" si="554"/>
        <v>-11.615077126878191</v>
      </c>
      <c r="AW113" s="80">
        <f t="shared" si="555"/>
        <v>6.429588176301877</v>
      </c>
      <c r="AX113" s="79">
        <f t="shared" si="556"/>
        <v>-5.7848075344705876</v>
      </c>
      <c r="AY113" s="80">
        <f t="shared" si="557"/>
        <v>5.1631922753208528</v>
      </c>
      <c r="AZ113" s="79">
        <f t="shared" si="558"/>
        <v>-1.5382161474684608</v>
      </c>
      <c r="BA113" s="80">
        <f t="shared" si="559"/>
        <v>6.9758931128017139</v>
      </c>
      <c r="BB113" s="79">
        <f t="shared" si="560"/>
        <v>2.5885985394115778</v>
      </c>
      <c r="BC113" s="80">
        <f t="shared" si="561"/>
        <v>-0.36615214437529175</v>
      </c>
      <c r="BD113" s="79">
        <f t="shared" si="562"/>
        <v>-1.7773075443107018</v>
      </c>
      <c r="BE113" s="80">
        <f t="shared" si="563"/>
        <v>16.494445058144038</v>
      </c>
      <c r="BF113" s="79">
        <f t="shared" si="564"/>
        <v>-4.2266767714829712</v>
      </c>
      <c r="BG113" s="80">
        <f t="shared" si="565"/>
        <v>2.009208476128606</v>
      </c>
      <c r="BH113" s="79">
        <f t="shared" si="566"/>
        <v>2.5093300018182845</v>
      </c>
      <c r="BI113" s="80">
        <f t="shared" si="567"/>
        <v>4.8264872449767608</v>
      </c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</row>
    <row r="114" spans="7:71" x14ac:dyDescent="0.25">
      <c r="G114" s="75">
        <v>40.5</v>
      </c>
      <c r="H114" s="79">
        <f t="shared" ref="H114:I114" si="688">IF(ISNUMBER(I422),I422,"-")</f>
        <v>0</v>
      </c>
      <c r="I114" s="80">
        <f t="shared" si="688"/>
        <v>0</v>
      </c>
      <c r="J114" s="79">
        <f t="shared" ref="J114:K114" si="689">IF(ISNUMBER(L422),L422,"-")</f>
        <v>9.3736888404680307E-2</v>
      </c>
      <c r="K114" s="80">
        <f t="shared" si="689"/>
        <v>-0.30880706735183061</v>
      </c>
      <c r="L114" s="79">
        <f t="shared" ref="L114:M114" si="690">IF(ISNUMBER(O422),O422,"-")</f>
        <v>1.6252400960966753</v>
      </c>
      <c r="M114" s="80">
        <f t="shared" si="690"/>
        <v>-1.3734001468699475</v>
      </c>
      <c r="N114" s="79">
        <f t="shared" ref="N114:O114" si="691">IF(ISNUMBER(R422),R422,"-")</f>
        <v>1.5722277128030058</v>
      </c>
      <c r="O114" s="80">
        <f t="shared" si="691"/>
        <v>-0.30377028179924714</v>
      </c>
      <c r="P114" s="79">
        <f t="shared" ref="P114:Q114" si="692">IF(ISNUMBER(U422),U422,"-")</f>
        <v>0.27200161784929389</v>
      </c>
      <c r="Q114" s="80">
        <f t="shared" si="692"/>
        <v>-0.79708406398993148</v>
      </c>
      <c r="R114" s="79">
        <f t="shared" ref="R114:S114" si="693">IF(ISNUMBER(X422),X422,"-")</f>
        <v>1.0954451856370646</v>
      </c>
      <c r="S114" s="80">
        <f t="shared" si="693"/>
        <v>-1.4499033423000558</v>
      </c>
      <c r="T114" s="79">
        <f t="shared" si="542"/>
        <v>1.0094171758624713</v>
      </c>
      <c r="U114" s="80">
        <f t="shared" si="543"/>
        <v>-1.3374513299297366</v>
      </c>
      <c r="V114" s="79">
        <f t="shared" si="544"/>
        <v>0.74981394337059193</v>
      </c>
      <c r="W114" s="80">
        <f t="shared" si="545"/>
        <v>-1.1498232362847798</v>
      </c>
      <c r="X114" s="79">
        <f t="shared" si="546"/>
        <v>1.5821941848151564</v>
      </c>
      <c r="Y114" s="80">
        <f t="shared" si="547"/>
        <v>-0.9743135802056937</v>
      </c>
      <c r="Z114" s="79">
        <f t="shared" ref="Z114:AA114" si="694">IF(ISNUMBER(AJ422),AJ422,"-")</f>
        <v>1.1394454307082338</v>
      </c>
      <c r="AA114" s="80">
        <f t="shared" si="694"/>
        <v>0.37803096919918389</v>
      </c>
      <c r="AB114" s="73"/>
      <c r="AC114" s="73"/>
      <c r="AD114" s="73"/>
      <c r="AE114" s="73"/>
      <c r="AF114" s="73"/>
      <c r="AG114" s="73"/>
      <c r="AH114" s="73"/>
      <c r="AI114" s="73"/>
      <c r="AJ114" s="73"/>
      <c r="AK114" s="73"/>
      <c r="AO114" s="75">
        <v>40.5</v>
      </c>
      <c r="AP114" s="79">
        <f t="shared" ref="AP114:AQ114" si="695">IF(ISNUMBER(AQ422),AQ422,"-")</f>
        <v>0</v>
      </c>
      <c r="AQ114" s="80">
        <f t="shared" si="695"/>
        <v>0</v>
      </c>
      <c r="AR114" s="79">
        <f t="shared" si="550"/>
        <v>7.8138613952847891</v>
      </c>
      <c r="AS114" s="80">
        <f t="shared" si="551"/>
        <v>2.3514371565261172</v>
      </c>
      <c r="AT114" s="79">
        <f t="shared" si="552"/>
        <v>-1.9541561052616316</v>
      </c>
      <c r="AU114" s="80">
        <f t="shared" si="553"/>
        <v>3.3773392381162921</v>
      </c>
      <c r="AV114" s="79">
        <f t="shared" si="554"/>
        <v>-10.82896327047672</v>
      </c>
      <c r="AW114" s="80">
        <f t="shared" si="555"/>
        <v>6.2777030354022827</v>
      </c>
      <c r="AX114" s="79">
        <f t="shared" si="556"/>
        <v>-5.6488067255460237</v>
      </c>
      <c r="AY114" s="80">
        <f t="shared" si="557"/>
        <v>4.7646502433260594</v>
      </c>
      <c r="AZ114" s="79">
        <f t="shared" si="558"/>
        <v>-0.99049355465001554</v>
      </c>
      <c r="BA114" s="80">
        <f t="shared" si="559"/>
        <v>6.2509414416517757</v>
      </c>
      <c r="BB114" s="79">
        <f t="shared" si="560"/>
        <v>3.0933071273427686</v>
      </c>
      <c r="BC114" s="80">
        <f t="shared" si="561"/>
        <v>-1.0348778093400597</v>
      </c>
      <c r="BD114" s="79">
        <f t="shared" si="562"/>
        <v>-1.4024005726254245</v>
      </c>
      <c r="BE114" s="80">
        <f t="shared" si="563"/>
        <v>15.919533440001715</v>
      </c>
      <c r="BF114" s="79">
        <f t="shared" si="564"/>
        <v>-3.4355796790754312</v>
      </c>
      <c r="BG114" s="80">
        <f t="shared" si="565"/>
        <v>1.5220516860258613</v>
      </c>
      <c r="BH114" s="79">
        <f t="shared" si="566"/>
        <v>3.0790527171724307</v>
      </c>
      <c r="BI114" s="80">
        <f t="shared" si="567"/>
        <v>5.015502729576383</v>
      </c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</row>
    <row r="115" spans="7:71" x14ac:dyDescent="0.25">
      <c r="G115" s="75">
        <v>41</v>
      </c>
      <c r="H115" s="79">
        <f t="shared" ref="H115:I115" si="696">IF(ISNUMBER(I423),I423,"-")</f>
        <v>0</v>
      </c>
      <c r="I115" s="80">
        <f t="shared" si="696"/>
        <v>0</v>
      </c>
      <c r="J115" s="79">
        <f t="shared" ref="J115:K115" si="697">IF(ISNUMBER(L423),L423,"-")</f>
        <v>-1.4097789694797296</v>
      </c>
      <c r="K115" s="80">
        <f t="shared" si="697"/>
        <v>6.2146670234199064E-2</v>
      </c>
      <c r="L115" s="79">
        <f t="shared" ref="L115:M115" si="698">IF(ISNUMBER(O423),O423,"-")</f>
        <v>-0.51511701090567463</v>
      </c>
      <c r="M115" s="80">
        <f t="shared" si="698"/>
        <v>0.52269711219080506</v>
      </c>
      <c r="N115" s="79">
        <f t="shared" ref="N115:O115" si="699">IF(ISNUMBER(R423),R423,"-")</f>
        <v>-1.6432961490168765</v>
      </c>
      <c r="O115" s="80">
        <f t="shared" si="699"/>
        <v>-0.31216508530488696</v>
      </c>
      <c r="P115" s="79">
        <f t="shared" ref="P115:Q115" si="700">IF(ISNUMBER(U423),U423,"-")</f>
        <v>-0.34988979308314505</v>
      </c>
      <c r="Q115" s="80">
        <f t="shared" si="700"/>
        <v>-1.1406201884734859</v>
      </c>
      <c r="R115" s="79">
        <f t="shared" ref="R115:S115" si="701">IF(ISNUMBER(X423),X423,"-")</f>
        <v>-0.62391548313830114</v>
      </c>
      <c r="S115" s="80">
        <f t="shared" si="701"/>
        <v>0.85578160623732558</v>
      </c>
      <c r="T115" s="79">
        <f t="shared" si="542"/>
        <v>-2.3689635387509531</v>
      </c>
      <c r="U115" s="80">
        <f t="shared" si="543"/>
        <v>0.19918986544984207</v>
      </c>
      <c r="V115" s="79">
        <f t="shared" si="544"/>
        <v>-1.9587745503125742</v>
      </c>
      <c r="W115" s="80">
        <f t="shared" si="545"/>
        <v>0.80357667537440136</v>
      </c>
      <c r="X115" s="79">
        <f t="shared" si="546"/>
        <v>0.11964587090588275</v>
      </c>
      <c r="Y115" s="80">
        <f t="shared" si="547"/>
        <v>1.0542314789643044</v>
      </c>
      <c r="Z115" s="79">
        <f t="shared" ref="Z115:AA115" si="702">IF(ISNUMBER(AJ423),AJ423,"-")</f>
        <v>-2.2016123115699635</v>
      </c>
      <c r="AA115" s="80">
        <f t="shared" si="702"/>
        <v>0.77113030822762951</v>
      </c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O115" s="75">
        <v>41</v>
      </c>
      <c r="AP115" s="79">
        <f t="shared" ref="AP115:AQ115" si="703">IF(ISNUMBER(AQ423),AQ423,"-")</f>
        <v>-1.1368683772161603E-13</v>
      </c>
      <c r="AQ115" s="80">
        <f t="shared" si="703"/>
        <v>0</v>
      </c>
      <c r="AR115" s="79">
        <f t="shared" si="550"/>
        <v>7.1089719105449376</v>
      </c>
      <c r="AS115" s="80">
        <f t="shared" si="551"/>
        <v>2.3825104916431883</v>
      </c>
      <c r="AT115" s="79">
        <f t="shared" si="552"/>
        <v>-2.2117146107144663</v>
      </c>
      <c r="AU115" s="80">
        <f t="shared" si="553"/>
        <v>3.638687794211819</v>
      </c>
      <c r="AV115" s="79">
        <f t="shared" si="554"/>
        <v>-11.650611344985236</v>
      </c>
      <c r="AW115" s="80">
        <f t="shared" si="555"/>
        <v>6.1216204927500257</v>
      </c>
      <c r="AX115" s="79">
        <f t="shared" si="556"/>
        <v>-5.8237516220876842</v>
      </c>
      <c r="AY115" s="80">
        <f t="shared" si="557"/>
        <v>4.1943401490893848</v>
      </c>
      <c r="AZ115" s="79">
        <f t="shared" si="558"/>
        <v>-1.3024512962192603</v>
      </c>
      <c r="BA115" s="80">
        <f t="shared" si="559"/>
        <v>6.6788322447703194</v>
      </c>
      <c r="BB115" s="79">
        <f t="shared" si="560"/>
        <v>1.9088253579672028</v>
      </c>
      <c r="BC115" s="80">
        <f t="shared" si="561"/>
        <v>-0.93528287661501963</v>
      </c>
      <c r="BD115" s="79">
        <f t="shared" si="562"/>
        <v>-2.3817878477817658</v>
      </c>
      <c r="BE115" s="80">
        <f t="shared" si="563"/>
        <v>16.321321777689036</v>
      </c>
      <c r="BF115" s="79">
        <f t="shared" si="564"/>
        <v>-3.37575674362256</v>
      </c>
      <c r="BG115" s="80">
        <f t="shared" si="565"/>
        <v>2.0491674255081307</v>
      </c>
      <c r="BH115" s="79">
        <f t="shared" si="566"/>
        <v>1.9782465613874365</v>
      </c>
      <c r="BI115" s="80">
        <f t="shared" si="567"/>
        <v>5.4010678836903026</v>
      </c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</row>
    <row r="116" spans="7:71" x14ac:dyDescent="0.25">
      <c r="G116" s="75">
        <v>41.5</v>
      </c>
      <c r="H116" s="79">
        <f t="shared" ref="H116:I116" si="704">IF(ISNUMBER(I424),I424,"-")</f>
        <v>0</v>
      </c>
      <c r="I116" s="80">
        <f t="shared" si="704"/>
        <v>0</v>
      </c>
      <c r="J116" s="79">
        <f t="shared" ref="J116:K116" si="705">IF(ISNUMBER(L424),L424,"-")</f>
        <v>-1.9663038185437234</v>
      </c>
      <c r="K116" s="80">
        <f t="shared" si="705"/>
        <v>-4.9583978697750553E-2</v>
      </c>
      <c r="L116" s="79">
        <f t="shared" ref="L116:M116" si="706">IF(ISNUMBER(O424),O424,"-")</f>
        <v>-0.62019952619374941</v>
      </c>
      <c r="M116" s="80">
        <f t="shared" si="706"/>
        <v>1.185938690708749</v>
      </c>
      <c r="N116" s="79">
        <f t="shared" ref="N116:O116" si="707">IF(ISNUMBER(R424),R424,"-")</f>
        <v>-0.83865315080292646</v>
      </c>
      <c r="O116" s="80">
        <f t="shared" si="707"/>
        <v>-0.19869385726458688</v>
      </c>
      <c r="P116" s="79">
        <f t="shared" ref="P116:Q116" si="708">IF(ISNUMBER(U424),U424,"-")</f>
        <v>0.22304855337707963</v>
      </c>
      <c r="Q116" s="80">
        <f t="shared" si="708"/>
        <v>0.57955322128080411</v>
      </c>
      <c r="R116" s="79">
        <f t="shared" ref="R116:S116" si="709">IF(ISNUMBER(X424),X424,"-")</f>
        <v>-2.0484834750851402</v>
      </c>
      <c r="S116" s="80">
        <f t="shared" si="709"/>
        <v>-0.85814845514035021</v>
      </c>
      <c r="T116" s="79">
        <f t="shared" si="542"/>
        <v>-1.2642690546239432</v>
      </c>
      <c r="U116" s="80">
        <f t="shared" si="543"/>
        <v>0.6644178974341628</v>
      </c>
      <c r="V116" s="79">
        <f t="shared" si="544"/>
        <v>-1.1832403311493405</v>
      </c>
      <c r="W116" s="80">
        <f t="shared" si="545"/>
        <v>0.21510801706251215</v>
      </c>
      <c r="X116" s="79">
        <f t="shared" si="546"/>
        <v>-1.5130815588120701</v>
      </c>
      <c r="Y116" s="80">
        <f t="shared" si="547"/>
        <v>-0.3260626064769383</v>
      </c>
      <c r="Z116" s="79">
        <f t="shared" ref="Z116:AA116" si="710">IF(ISNUMBER(AJ424),AJ424,"-")</f>
        <v>0.17233375862405609</v>
      </c>
      <c r="AA116" s="80">
        <f t="shared" si="710"/>
        <v>0.75153434349105197</v>
      </c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O116" s="75">
        <v>41.5</v>
      </c>
      <c r="AP116" s="79">
        <f t="shared" ref="AP116:AQ116" si="711">IF(ISNUMBER(AQ424),AQ424,"-")</f>
        <v>0</v>
      </c>
      <c r="AQ116" s="80">
        <f t="shared" si="711"/>
        <v>0</v>
      </c>
      <c r="AR116" s="79">
        <f t="shared" si="550"/>
        <v>6.125820001273155</v>
      </c>
      <c r="AS116" s="80">
        <f t="shared" si="551"/>
        <v>2.3577185022943468</v>
      </c>
      <c r="AT116" s="79">
        <f t="shared" si="552"/>
        <v>-2.5218143738112531</v>
      </c>
      <c r="AU116" s="80">
        <f t="shared" si="553"/>
        <v>4.2316571395663232</v>
      </c>
      <c r="AV116" s="79">
        <f t="shared" si="554"/>
        <v>-12.069937920386565</v>
      </c>
      <c r="AW116" s="80">
        <f t="shared" si="555"/>
        <v>6.0222735641175404</v>
      </c>
      <c r="AX116" s="79">
        <f t="shared" si="556"/>
        <v>-5.7122273453990147</v>
      </c>
      <c r="AY116" s="80">
        <f t="shared" si="557"/>
        <v>4.484116759729659</v>
      </c>
      <c r="AZ116" s="79">
        <f t="shared" si="558"/>
        <v>-2.3266930337616714</v>
      </c>
      <c r="BA116" s="80">
        <f t="shared" si="559"/>
        <v>6.2497580172002927</v>
      </c>
      <c r="BB116" s="79">
        <f t="shared" si="560"/>
        <v>1.2766908306554114</v>
      </c>
      <c r="BC116" s="80">
        <f t="shared" si="561"/>
        <v>-0.60307392789809455</v>
      </c>
      <c r="BD116" s="79">
        <f t="shared" si="562"/>
        <v>-2.9734080133563339</v>
      </c>
      <c r="BE116" s="80">
        <f t="shared" si="563"/>
        <v>16.42887578622026</v>
      </c>
      <c r="BF116" s="79">
        <f t="shared" si="564"/>
        <v>-4.1322975230284555</v>
      </c>
      <c r="BG116" s="80">
        <f t="shared" si="565"/>
        <v>1.8861361222693631</v>
      </c>
      <c r="BH116" s="79">
        <f t="shared" si="566"/>
        <v>2.0644134406994681</v>
      </c>
      <c r="BI116" s="80">
        <f t="shared" si="567"/>
        <v>5.7768350554356402</v>
      </c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</row>
    <row r="117" spans="7:71" x14ac:dyDescent="0.25">
      <c r="G117" s="75">
        <v>42</v>
      </c>
      <c r="H117" s="79">
        <f t="shared" ref="H117:I117" si="712">IF(ISNUMBER(I425),I425,"-")</f>
        <v>0</v>
      </c>
      <c r="I117" s="80">
        <f t="shared" si="712"/>
        <v>0</v>
      </c>
      <c r="J117" s="79">
        <f t="shared" ref="J117:K117" si="713">IF(ISNUMBER(L425),L425,"-")</f>
        <v>-0.12251297378931802</v>
      </c>
      <c r="K117" s="80">
        <f t="shared" si="713"/>
        <v>0.11364231895404231</v>
      </c>
      <c r="L117" s="79">
        <f t="shared" ref="L117:M117" si="714">IF(ISNUMBER(O425),O425,"-")</f>
        <v>-1.5305597999023544</v>
      </c>
      <c r="M117" s="80">
        <f t="shared" si="714"/>
        <v>-0.51920457719904078</v>
      </c>
      <c r="N117" s="79">
        <f t="shared" ref="N117:O117" si="715">IF(ISNUMBER(R425),R425,"-")</f>
        <v>-0.99761819714301225</v>
      </c>
      <c r="O117" s="80">
        <f t="shared" si="715"/>
        <v>0.93643476830930439</v>
      </c>
      <c r="P117" s="79">
        <f t="shared" ref="P117:Q117" si="716">IF(ISNUMBER(U425),U425,"-")</f>
        <v>0.17615076665676099</v>
      </c>
      <c r="Q117" s="80">
        <f t="shared" si="716"/>
        <v>0.42927195996753298</v>
      </c>
      <c r="R117" s="79">
        <f t="shared" ref="R117:S117" si="717">IF(ISNUMBER(X425),X425,"-")</f>
        <v>0.74918929821298441</v>
      </c>
      <c r="S117" s="80">
        <f t="shared" si="717"/>
        <v>9.775135079725672E-2</v>
      </c>
      <c r="T117" s="79">
        <f t="shared" si="542"/>
        <v>-0.4086039399890975</v>
      </c>
      <c r="U117" s="80">
        <f t="shared" si="543"/>
        <v>0.30083041308185798</v>
      </c>
      <c r="V117" s="79">
        <f t="shared" si="544"/>
        <v>-0.6863778687972637</v>
      </c>
      <c r="W117" s="80">
        <f t="shared" si="545"/>
        <v>0.75195237307284657</v>
      </c>
      <c r="X117" s="79">
        <f t="shared" si="546"/>
        <v>-0.52628192715809874</v>
      </c>
      <c r="Y117" s="80">
        <f t="shared" si="547"/>
        <v>-1.2652639705862256</v>
      </c>
      <c r="Z117" s="79">
        <f t="shared" ref="Z117:AA117" si="718">IF(ISNUMBER(AJ425),AJ425,"-")</f>
        <v>0.59207224208760678</v>
      </c>
      <c r="AA117" s="80">
        <f t="shared" si="718"/>
        <v>-1.26698383254719</v>
      </c>
      <c r="AB117" s="73"/>
      <c r="AC117" s="73"/>
      <c r="AD117" s="73"/>
      <c r="AE117" s="73"/>
      <c r="AF117" s="73"/>
      <c r="AG117" s="73"/>
      <c r="AH117" s="73"/>
      <c r="AI117" s="73"/>
      <c r="AJ117" s="73"/>
      <c r="AK117" s="73"/>
      <c r="AO117" s="75">
        <v>42</v>
      </c>
      <c r="AP117" s="79">
        <f t="shared" ref="AP117:AQ117" si="719">IF(ISNUMBER(AQ425),AQ425,"-")</f>
        <v>0</v>
      </c>
      <c r="AQ117" s="80">
        <f t="shared" si="719"/>
        <v>0</v>
      </c>
      <c r="AR117" s="79">
        <f t="shared" si="550"/>
        <v>6.064563514378392</v>
      </c>
      <c r="AS117" s="80">
        <f t="shared" si="551"/>
        <v>2.4145396617714141</v>
      </c>
      <c r="AT117" s="79">
        <f t="shared" si="552"/>
        <v>-3.2870942737624773</v>
      </c>
      <c r="AU117" s="80">
        <f t="shared" si="553"/>
        <v>3.9720548509667424</v>
      </c>
      <c r="AV117" s="79">
        <f t="shared" si="554"/>
        <v>-12.568747018958106</v>
      </c>
      <c r="AW117" s="80">
        <f t="shared" si="555"/>
        <v>6.4904909482722815</v>
      </c>
      <c r="AX117" s="79">
        <f t="shared" si="556"/>
        <v>-5.6241519620706413</v>
      </c>
      <c r="AY117" s="80">
        <f t="shared" si="557"/>
        <v>4.6987527397134272</v>
      </c>
      <c r="AZ117" s="79">
        <f t="shared" si="558"/>
        <v>-1.9520983846551871</v>
      </c>
      <c r="BA117" s="80">
        <f t="shared" si="559"/>
        <v>6.2986336925987416</v>
      </c>
      <c r="BB117" s="79">
        <f t="shared" si="560"/>
        <v>1.0723888606607943</v>
      </c>
      <c r="BC117" s="80">
        <f t="shared" si="561"/>
        <v>-0.45265872135701102</v>
      </c>
      <c r="BD117" s="79">
        <f t="shared" si="562"/>
        <v>-3.3165969477549879</v>
      </c>
      <c r="BE117" s="80">
        <f t="shared" si="563"/>
        <v>16.804851972756751</v>
      </c>
      <c r="BF117" s="79">
        <f t="shared" si="564"/>
        <v>-4.3954384866075316</v>
      </c>
      <c r="BG117" s="80">
        <f t="shared" si="565"/>
        <v>1.2535041369762894</v>
      </c>
      <c r="BH117" s="79">
        <f t="shared" si="566"/>
        <v>2.3604495617432804</v>
      </c>
      <c r="BI117" s="80">
        <f t="shared" si="567"/>
        <v>5.1433431391619706</v>
      </c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</row>
    <row r="118" spans="7:71" x14ac:dyDescent="0.25">
      <c r="G118" s="75">
        <v>42.5</v>
      </c>
      <c r="H118" s="79">
        <f t="shared" ref="H118:I118" si="720">IF(ISNUMBER(I426),I426,"-")</f>
        <v>0</v>
      </c>
      <c r="I118" s="80">
        <f t="shared" si="720"/>
        <v>0</v>
      </c>
      <c r="J118" s="79">
        <f t="shared" ref="J118:K118" si="721">IF(ISNUMBER(L426),L426,"-")</f>
        <v>1.3529702400135726</v>
      </c>
      <c r="K118" s="80">
        <f t="shared" si="721"/>
        <v>8.1891714638160806E-2</v>
      </c>
      <c r="L118" s="79">
        <f t="shared" ref="L118:M118" si="722">IF(ISNUMBER(O426),O426,"-")</f>
        <v>0.92285350959800461</v>
      </c>
      <c r="M118" s="80">
        <f t="shared" si="722"/>
        <v>-0.94496299093860614</v>
      </c>
      <c r="N118" s="79">
        <f t="shared" ref="N118:O118" si="723">IF(ISNUMBER(R426),R426,"-")</f>
        <v>1.6011467259895777</v>
      </c>
      <c r="O118" s="80">
        <f t="shared" si="723"/>
        <v>-0.1922909041889227</v>
      </c>
      <c r="P118" s="79">
        <f t="shared" ref="P118:Q118" si="724">IF(ISNUMBER(U426),U426,"-")</f>
        <v>1.7480898545088071</v>
      </c>
      <c r="Q118" s="80">
        <f t="shared" si="724"/>
        <v>0.5205528247081439</v>
      </c>
      <c r="R118" s="79">
        <f t="shared" ref="R118:S118" si="725">IF(ISNUMBER(X426),X426,"-")</f>
        <v>8.6908317658457079E-2</v>
      </c>
      <c r="S118" s="80">
        <f t="shared" si="725"/>
        <v>-0.7315605409527457</v>
      </c>
      <c r="T118" s="79">
        <f t="shared" si="542"/>
        <v>0.76771992654411747</v>
      </c>
      <c r="U118" s="80">
        <f t="shared" si="543"/>
        <v>-8.3468620288488893E-2</v>
      </c>
      <c r="V118" s="79">
        <f t="shared" si="544"/>
        <v>0.53143197548181575</v>
      </c>
      <c r="W118" s="80">
        <f t="shared" si="545"/>
        <v>0.72815300318074705</v>
      </c>
      <c r="X118" s="79">
        <f t="shared" si="546"/>
        <v>-0.18560645835245815</v>
      </c>
      <c r="Y118" s="80">
        <f t="shared" si="547"/>
        <v>1.1923845825314316</v>
      </c>
      <c r="Z118" s="79">
        <f t="shared" ref="Z118:AA118" si="726">IF(ISNUMBER(AJ426),AJ426,"-")</f>
        <v>-0.21392533735892627</v>
      </c>
      <c r="AA118" s="80">
        <f t="shared" si="726"/>
        <v>0.85784478950092335</v>
      </c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O118" s="75">
        <v>42.5</v>
      </c>
      <c r="AP118" s="79">
        <f t="shared" ref="AP118:AQ118" si="727">IF(ISNUMBER(AQ426),AQ426,"-")</f>
        <v>-1.1368683772161603E-13</v>
      </c>
      <c r="AQ118" s="80">
        <f t="shared" si="727"/>
        <v>0</v>
      </c>
      <c r="AR118" s="79">
        <f t="shared" si="550"/>
        <v>6.7410486343851517</v>
      </c>
      <c r="AS118" s="80">
        <f t="shared" si="551"/>
        <v>2.4554855190904163</v>
      </c>
      <c r="AT118" s="79">
        <f t="shared" si="552"/>
        <v>-2.8256675189635416</v>
      </c>
      <c r="AU118" s="80">
        <f t="shared" si="553"/>
        <v>3.4995733554974322</v>
      </c>
      <c r="AV118" s="79">
        <f t="shared" si="554"/>
        <v>-11.768173655963324</v>
      </c>
      <c r="AW118" s="80">
        <f t="shared" si="555"/>
        <v>6.394345496177948</v>
      </c>
      <c r="AX118" s="79">
        <f t="shared" si="556"/>
        <v>-4.7501070348163239</v>
      </c>
      <c r="AY118" s="80">
        <f t="shared" si="557"/>
        <v>4.9590291520673873</v>
      </c>
      <c r="AZ118" s="79">
        <f t="shared" si="558"/>
        <v>-1.9086442258261513</v>
      </c>
      <c r="BA118" s="80">
        <f t="shared" si="559"/>
        <v>5.9328534221224345</v>
      </c>
      <c r="BB118" s="79">
        <f t="shared" si="560"/>
        <v>1.4562488239328104</v>
      </c>
      <c r="BC118" s="80">
        <f t="shared" si="561"/>
        <v>-0.49439303150143132</v>
      </c>
      <c r="BD118" s="79">
        <f t="shared" si="562"/>
        <v>-3.0508809600140694</v>
      </c>
      <c r="BE118" s="80">
        <f t="shared" si="563"/>
        <v>17.168928474347013</v>
      </c>
      <c r="BF118" s="79">
        <f t="shared" si="564"/>
        <v>-4.488241715783829</v>
      </c>
      <c r="BG118" s="80">
        <f t="shared" si="565"/>
        <v>1.8496964282421686</v>
      </c>
      <c r="BH118" s="79">
        <f t="shared" si="566"/>
        <v>2.2534868930637231</v>
      </c>
      <c r="BI118" s="80">
        <f t="shared" si="567"/>
        <v>5.572265533912514</v>
      </c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</row>
    <row r="119" spans="7:71" x14ac:dyDescent="0.25">
      <c r="G119" s="75">
        <v>43</v>
      </c>
      <c r="H119" s="79">
        <f t="shared" ref="H119:I119" si="728">IF(ISNUMBER(I427),I427,"-")</f>
        <v>0</v>
      </c>
      <c r="I119" s="80">
        <f t="shared" si="728"/>
        <v>0</v>
      </c>
      <c r="J119" s="79">
        <f t="shared" ref="J119:K119" si="729">IF(ISNUMBER(L427),L427,"-")</f>
        <v>-1.4368093081127178</v>
      </c>
      <c r="K119" s="80">
        <f t="shared" si="729"/>
        <v>-1.163803392895943</v>
      </c>
      <c r="L119" s="79">
        <f t="shared" ref="L119:M119" si="730">IF(ISNUMBER(O427),O427,"-")</f>
        <v>-1.3458928259011813</v>
      </c>
      <c r="M119" s="80">
        <f t="shared" si="730"/>
        <v>0.40695252322766962</v>
      </c>
      <c r="N119" s="79">
        <f t="shared" ref="N119:O119" si="731">IF(ISNUMBER(R427),R427,"-")</f>
        <v>-7.4154546136526278E-2</v>
      </c>
      <c r="O119" s="80">
        <f t="shared" si="731"/>
        <v>-0.89990364577010951</v>
      </c>
      <c r="P119" s="79">
        <f t="shared" ref="P119:Q119" si="732">IF(ISNUMBER(U427),U427,"-")</f>
        <v>3.5244392864511198E-2</v>
      </c>
      <c r="Q119" s="80">
        <f t="shared" si="732"/>
        <v>0.30728508226590634</v>
      </c>
      <c r="R119" s="79">
        <f t="shared" ref="R119:S119" si="733">IF(ISNUMBER(X427),X427,"-")</f>
        <v>-0.60779922935391362</v>
      </c>
      <c r="S119" s="80">
        <f t="shared" si="733"/>
        <v>-0.65717072558595291</v>
      </c>
      <c r="T119" s="79">
        <f t="shared" si="542"/>
        <v>-1.5634126202439287</v>
      </c>
      <c r="U119" s="80">
        <f t="shared" si="543"/>
        <v>0.61857832157142667</v>
      </c>
      <c r="V119" s="79">
        <f t="shared" si="544"/>
        <v>-0.66775295089714781</v>
      </c>
      <c r="W119" s="80">
        <f t="shared" si="545"/>
        <v>-9.7851881548429276E-2</v>
      </c>
      <c r="X119" s="79">
        <f t="shared" si="546"/>
        <v>-0.22127542892885543</v>
      </c>
      <c r="Y119" s="80">
        <f t="shared" si="547"/>
        <v>-0.21860210740467068</v>
      </c>
      <c r="Z119" s="79">
        <f t="shared" ref="Z119:AA119" si="734">IF(ISNUMBER(AJ427),AJ427,"-")</f>
        <v>0.53602943961514349</v>
      </c>
      <c r="AA119" s="80">
        <f t="shared" si="734"/>
        <v>-0.44445363961684237</v>
      </c>
      <c r="AB119" s="73"/>
      <c r="AC119" s="73"/>
      <c r="AD119" s="73"/>
      <c r="AE119" s="73"/>
      <c r="AF119" s="73"/>
      <c r="AG119" s="73"/>
      <c r="AH119" s="73"/>
      <c r="AI119" s="73"/>
      <c r="AJ119" s="73"/>
      <c r="AK119" s="73"/>
      <c r="AO119" s="75">
        <v>43</v>
      </c>
      <c r="AP119" s="79">
        <f t="shared" ref="AP119:AQ119" si="735">IF(ISNUMBER(AQ427),AQ427,"-")</f>
        <v>0</v>
      </c>
      <c r="AQ119" s="80">
        <f t="shared" si="735"/>
        <v>0</v>
      </c>
      <c r="AR119" s="79">
        <f t="shared" si="550"/>
        <v>6.0226439803287803</v>
      </c>
      <c r="AS119" s="80">
        <f t="shared" si="551"/>
        <v>1.8735838226425585</v>
      </c>
      <c r="AT119" s="79">
        <f t="shared" si="552"/>
        <v>-3.4986139319140648</v>
      </c>
      <c r="AU119" s="80">
        <f t="shared" si="553"/>
        <v>3.703049617111219</v>
      </c>
      <c r="AV119" s="79">
        <f t="shared" si="554"/>
        <v>-11.805250929031558</v>
      </c>
      <c r="AW119" s="80">
        <f t="shared" si="555"/>
        <v>5.9443936732927796</v>
      </c>
      <c r="AX119" s="79">
        <f t="shared" si="556"/>
        <v>-4.732484838384039</v>
      </c>
      <c r="AY119" s="80">
        <f t="shared" si="557"/>
        <v>5.1126716932003546</v>
      </c>
      <c r="AZ119" s="79">
        <f t="shared" si="558"/>
        <v>-2.2125438405030309</v>
      </c>
      <c r="BA119" s="80">
        <f t="shared" si="559"/>
        <v>5.60426805932957</v>
      </c>
      <c r="BB119" s="79">
        <f t="shared" si="560"/>
        <v>0.674542513810934</v>
      </c>
      <c r="BC119" s="80">
        <f t="shared" si="561"/>
        <v>-0.18510387071569312</v>
      </c>
      <c r="BD119" s="79">
        <f t="shared" si="562"/>
        <v>-3.3847574354626886</v>
      </c>
      <c r="BE119" s="80">
        <f t="shared" si="563"/>
        <v>17.120002533572915</v>
      </c>
      <c r="BF119" s="79">
        <f t="shared" si="564"/>
        <v>-4.5988794302483029</v>
      </c>
      <c r="BG119" s="80">
        <f t="shared" si="565"/>
        <v>1.7403953745397303</v>
      </c>
      <c r="BH119" s="79">
        <f t="shared" si="566"/>
        <v>2.5215016128713614</v>
      </c>
      <c r="BI119" s="80">
        <f t="shared" si="567"/>
        <v>5.3500387141041301</v>
      </c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</row>
    <row r="120" spans="7:71" x14ac:dyDescent="0.25">
      <c r="G120" s="75">
        <v>43.5</v>
      </c>
      <c r="H120" s="79">
        <f t="shared" ref="H120:I120" si="736">IF(ISNUMBER(I428),I428,"-")</f>
        <v>0</v>
      </c>
      <c r="I120" s="80">
        <f t="shared" si="736"/>
        <v>0</v>
      </c>
      <c r="J120" s="79">
        <f t="shared" ref="J120:K120" si="737">IF(ISNUMBER(L428),L428,"-")</f>
        <v>-0.1855576246619286</v>
      </c>
      <c r="K120" s="80">
        <f t="shared" si="737"/>
        <v>-1.3171857659255224</v>
      </c>
      <c r="L120" s="79">
        <f t="shared" ref="L120:M120" si="738">IF(ISNUMBER(O428),O428,"-")</f>
        <v>0.99656560708065456</v>
      </c>
      <c r="M120" s="80">
        <f t="shared" si="738"/>
        <v>-1.8758429769947824</v>
      </c>
      <c r="N120" s="79">
        <f t="shared" ref="N120:O120" si="739">IF(ISNUMBER(R428),R428,"-")</f>
        <v>0.50466955157797067</v>
      </c>
      <c r="O120" s="80">
        <f t="shared" si="739"/>
        <v>-1.7607603884236767E-2</v>
      </c>
      <c r="P120" s="79">
        <f t="shared" ref="P120:Q120" si="740">IF(ISNUMBER(U428),U428,"-")</f>
        <v>0.86627864524724885</v>
      </c>
      <c r="Q120" s="80">
        <f t="shared" si="740"/>
        <v>-1.3093864904675918</v>
      </c>
      <c r="R120" s="79">
        <f t="shared" ref="R120:S120" si="741">IF(ISNUMBER(X428),X428,"-")</f>
        <v>0.11379799168087601</v>
      </c>
      <c r="S120" s="80">
        <f t="shared" si="741"/>
        <v>-0.95213512726770944</v>
      </c>
      <c r="T120" s="79">
        <f t="shared" si="542"/>
        <v>0.63464584974255622</v>
      </c>
      <c r="U120" s="80">
        <f t="shared" si="543"/>
        <v>-0.99641825201013035</v>
      </c>
      <c r="V120" s="79">
        <f t="shared" si="544"/>
        <v>0.61777024922604973</v>
      </c>
      <c r="W120" s="80">
        <f t="shared" si="545"/>
        <v>-2.5448371671456904</v>
      </c>
      <c r="X120" s="79">
        <f t="shared" si="546"/>
        <v>1.1974017559786141</v>
      </c>
      <c r="Y120" s="80">
        <f t="shared" si="547"/>
        <v>-1.041933937671871</v>
      </c>
      <c r="Z120" s="79">
        <f t="shared" ref="Z120:AA120" si="742">IF(ISNUMBER(AJ428),AJ428,"-")</f>
        <v>0.67089770884724764</v>
      </c>
      <c r="AA120" s="80">
        <f t="shared" si="742"/>
        <v>-0.98186073963784892</v>
      </c>
      <c r="AB120" s="73"/>
      <c r="AC120" s="73"/>
      <c r="AD120" s="73"/>
      <c r="AE120" s="73"/>
      <c r="AF120" s="73"/>
      <c r="AG120" s="73"/>
      <c r="AH120" s="73"/>
      <c r="AI120" s="73"/>
      <c r="AJ120" s="73"/>
      <c r="AK120" s="73"/>
      <c r="AO120" s="75">
        <v>43.5</v>
      </c>
      <c r="AP120" s="79">
        <f t="shared" ref="AP120:AQ120" si="743">IF(ISNUMBER(AQ428),AQ428,"-")</f>
        <v>1.1368683772161603E-13</v>
      </c>
      <c r="AQ120" s="80">
        <f t="shared" si="743"/>
        <v>0</v>
      </c>
      <c r="AR120" s="79">
        <f t="shared" si="550"/>
        <v>5.9298651679979457</v>
      </c>
      <c r="AS120" s="80">
        <f t="shared" si="551"/>
        <v>1.2149909396796374</v>
      </c>
      <c r="AT120" s="79">
        <f t="shared" si="552"/>
        <v>-3.0003311283736593</v>
      </c>
      <c r="AU120" s="80">
        <f t="shared" si="553"/>
        <v>2.7651281286139238</v>
      </c>
      <c r="AV120" s="79">
        <f t="shared" si="554"/>
        <v>-11.552916153242563</v>
      </c>
      <c r="AW120" s="80">
        <f t="shared" si="555"/>
        <v>5.9355898713506576</v>
      </c>
      <c r="AX120" s="79">
        <f t="shared" si="556"/>
        <v>-4.2993455157603648</v>
      </c>
      <c r="AY120" s="80">
        <f t="shared" si="557"/>
        <v>4.457978447966525</v>
      </c>
      <c r="AZ120" s="79">
        <f t="shared" si="558"/>
        <v>-2.1556448446625609</v>
      </c>
      <c r="BA120" s="80">
        <f t="shared" si="559"/>
        <v>5.1282004956956371</v>
      </c>
      <c r="BB120" s="79">
        <f t="shared" si="560"/>
        <v>0.99186543868222543</v>
      </c>
      <c r="BC120" s="80">
        <f t="shared" si="561"/>
        <v>-0.68331299672058776</v>
      </c>
      <c r="BD120" s="79">
        <f t="shared" si="562"/>
        <v>-3.0758723108496042</v>
      </c>
      <c r="BE120" s="80">
        <f t="shared" si="563"/>
        <v>15.847583949999944</v>
      </c>
      <c r="BF120" s="79">
        <f t="shared" si="564"/>
        <v>-4.0001785522589444</v>
      </c>
      <c r="BG120" s="80">
        <f t="shared" si="565"/>
        <v>1.2194284057038658</v>
      </c>
      <c r="BH120" s="79">
        <f t="shared" si="566"/>
        <v>2.8569504672950643</v>
      </c>
      <c r="BI120" s="80">
        <f t="shared" si="567"/>
        <v>4.8591083442852323</v>
      </c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</row>
    <row r="121" spans="7:71" x14ac:dyDescent="0.25">
      <c r="G121" s="75">
        <v>44</v>
      </c>
      <c r="H121" s="79">
        <f t="shared" ref="H121:I121" si="744">IF(ISNUMBER(I429),I429,"-")</f>
        <v>0</v>
      </c>
      <c r="I121" s="80">
        <f t="shared" si="744"/>
        <v>0</v>
      </c>
      <c r="J121" s="79">
        <f t="shared" ref="J121:K121" si="745">IF(ISNUMBER(L429),L429,"-")</f>
        <v>1.7087891989791668</v>
      </c>
      <c r="K121" s="80">
        <f t="shared" si="745"/>
        <v>-1.1324097396229007</v>
      </c>
      <c r="L121" s="79">
        <f t="shared" ref="L121:M121" si="746">IF(ISNUMBER(O429),O429,"-")</f>
        <v>1.6024882884218012</v>
      </c>
      <c r="M121" s="80">
        <f t="shared" si="746"/>
        <v>-1.7658275861530015</v>
      </c>
      <c r="N121" s="79">
        <f t="shared" ref="N121:O121" si="747">IF(ISNUMBER(R429),R429,"-")</f>
        <v>1.0877296633793279</v>
      </c>
      <c r="O121" s="80">
        <f t="shared" si="747"/>
        <v>0.2458139484679478</v>
      </c>
      <c r="P121" s="79">
        <f t="shared" ref="P121:Q121" si="748">IF(ISNUMBER(U429),U429,"-")</f>
        <v>1.2326068161428552</v>
      </c>
      <c r="Q121" s="80">
        <f t="shared" si="748"/>
        <v>-0.53981627239747709</v>
      </c>
      <c r="R121" s="79">
        <f t="shared" ref="R121:S121" si="749">IF(ISNUMBER(X429),X429,"-")</f>
        <v>0.63156987762915939</v>
      </c>
      <c r="S121" s="80">
        <f t="shared" si="749"/>
        <v>0.69982209333748813</v>
      </c>
      <c r="T121" s="79">
        <f t="shared" si="542"/>
        <v>1.4272827447172922</v>
      </c>
      <c r="U121" s="80">
        <f t="shared" si="543"/>
        <v>0.46727051825157062</v>
      </c>
      <c r="V121" s="79">
        <f t="shared" si="544"/>
        <v>0.83849571002331835</v>
      </c>
      <c r="W121" s="80">
        <f t="shared" si="545"/>
        <v>-1.1342726546996325</v>
      </c>
      <c r="X121" s="79">
        <f t="shared" si="546"/>
        <v>0.20264512986071104</v>
      </c>
      <c r="Y121" s="80">
        <f t="shared" si="547"/>
        <v>-0.15678461283345868</v>
      </c>
      <c r="Z121" s="79">
        <f t="shared" ref="Z121:AA121" si="750">IF(ISNUMBER(AJ429),AJ429,"-")</f>
        <v>0.8520889696940479</v>
      </c>
      <c r="AA121" s="80">
        <f t="shared" si="750"/>
        <v>0.30520443445994516</v>
      </c>
      <c r="AB121" s="73"/>
      <c r="AC121" s="73"/>
      <c r="AD121" s="73"/>
      <c r="AE121" s="73"/>
      <c r="AF121" s="73"/>
      <c r="AG121" s="73"/>
      <c r="AH121" s="73"/>
      <c r="AI121" s="73"/>
      <c r="AJ121" s="73"/>
      <c r="AK121" s="73"/>
      <c r="AO121" s="75">
        <v>44</v>
      </c>
      <c r="AP121" s="79">
        <f t="shared" ref="AP121:AQ121" si="751">IF(ISNUMBER(AQ429),AQ429,"-")</f>
        <v>0</v>
      </c>
      <c r="AQ121" s="80">
        <f t="shared" si="751"/>
        <v>0</v>
      </c>
      <c r="AR121" s="79">
        <f t="shared" si="550"/>
        <v>6.7842597674874696</v>
      </c>
      <c r="AS121" s="80">
        <f t="shared" si="551"/>
        <v>0.64878606986826526</v>
      </c>
      <c r="AT121" s="79">
        <f t="shared" si="552"/>
        <v>-2.1990869841628182</v>
      </c>
      <c r="AU121" s="80">
        <f t="shared" si="553"/>
        <v>1.8822143355373555</v>
      </c>
      <c r="AV121" s="79">
        <f t="shared" si="554"/>
        <v>-11.009051321552874</v>
      </c>
      <c r="AW121" s="80">
        <f t="shared" si="555"/>
        <v>6.0584968455846138</v>
      </c>
      <c r="AX121" s="79">
        <f t="shared" si="556"/>
        <v>-3.6830421076889479</v>
      </c>
      <c r="AY121" s="80">
        <f t="shared" si="557"/>
        <v>4.1880703117678877</v>
      </c>
      <c r="AZ121" s="79">
        <f t="shared" si="558"/>
        <v>-1.8398599058479022</v>
      </c>
      <c r="BA121" s="80">
        <f t="shared" si="559"/>
        <v>5.4781115423643314</v>
      </c>
      <c r="BB121" s="79">
        <f t="shared" si="560"/>
        <v>1.7055068110408911</v>
      </c>
      <c r="BC121" s="80">
        <f t="shared" si="561"/>
        <v>-0.44967773759481133</v>
      </c>
      <c r="BD121" s="79">
        <f t="shared" si="562"/>
        <v>-2.656624455837914</v>
      </c>
      <c r="BE121" s="80">
        <f t="shared" si="563"/>
        <v>15.280447622650172</v>
      </c>
      <c r="BF121" s="79">
        <f t="shared" si="564"/>
        <v>-3.8988559873286022</v>
      </c>
      <c r="BG121" s="80">
        <f t="shared" si="565"/>
        <v>1.141036099287021</v>
      </c>
      <c r="BH121" s="79">
        <f t="shared" si="566"/>
        <v>3.2829949521420758</v>
      </c>
      <c r="BI121" s="80">
        <f t="shared" si="567"/>
        <v>5.0117105615152013</v>
      </c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</row>
    <row r="122" spans="7:71" x14ac:dyDescent="0.25">
      <c r="G122" s="75">
        <v>44.5</v>
      </c>
      <c r="H122" s="79">
        <f t="shared" ref="H122:I122" si="752">IF(ISNUMBER(I430),I430,"-")</f>
        <v>0</v>
      </c>
      <c r="I122" s="80">
        <f t="shared" si="752"/>
        <v>0</v>
      </c>
      <c r="J122" s="79">
        <f t="shared" ref="J122:K122" si="753">IF(ISNUMBER(L430),L430,"-")</f>
        <v>2.5636504501861825</v>
      </c>
      <c r="K122" s="80">
        <f t="shared" si="753"/>
        <v>0.80054891028560959</v>
      </c>
      <c r="L122" s="79">
        <f t="shared" ref="L122:M122" si="754">IF(ISNUMBER(O430),O430,"-")</f>
        <v>1.2218763854888088</v>
      </c>
      <c r="M122" s="80">
        <f t="shared" si="754"/>
        <v>8.8322179763164144E-2</v>
      </c>
      <c r="N122" s="79">
        <f t="shared" ref="N122:O122" si="755">IF(ISNUMBER(R430),R430,"-")</f>
        <v>2.8797433673362764</v>
      </c>
      <c r="O122" s="80">
        <f t="shared" si="755"/>
        <v>0.64618248058791394</v>
      </c>
      <c r="P122" s="79">
        <f t="shared" ref="P122:Q122" si="756">IF(ISNUMBER(U430),U430,"-")</f>
        <v>0.67575482113748642</v>
      </c>
      <c r="Q122" s="80">
        <f t="shared" si="756"/>
        <v>-0.7502524960350847</v>
      </c>
      <c r="R122" s="79">
        <f t="shared" ref="R122:S122" si="757">IF(ISNUMBER(X430),X430,"-")</f>
        <v>1.8240077932280006</v>
      </c>
      <c r="S122" s="80">
        <f t="shared" si="757"/>
        <v>-1.1098422791504063</v>
      </c>
      <c r="T122" s="79">
        <f t="shared" si="542"/>
        <v>1.0867859862596028</v>
      </c>
      <c r="U122" s="80">
        <f t="shared" si="543"/>
        <v>-0.3342642871715249</v>
      </c>
      <c r="V122" s="79">
        <f t="shared" si="544"/>
        <v>2.3345681078519576</v>
      </c>
      <c r="W122" s="80">
        <f t="shared" si="545"/>
        <v>0.70629918137547065</v>
      </c>
      <c r="X122" s="79">
        <f t="shared" si="546"/>
        <v>1.3036630636771118</v>
      </c>
      <c r="Y122" s="80">
        <f t="shared" si="547"/>
        <v>1.163582950433959</v>
      </c>
      <c r="Z122" s="79">
        <f t="shared" ref="Z122:AA122" si="758">IF(ISNUMBER(AJ430),AJ430,"-")</f>
        <v>1.4653480156728964</v>
      </c>
      <c r="AA122" s="80">
        <f t="shared" si="758"/>
        <v>-0.7442959093608863</v>
      </c>
      <c r="AB122" s="73"/>
      <c r="AC122" s="73"/>
      <c r="AD122" s="73"/>
      <c r="AE122" s="73"/>
      <c r="AF122" s="73"/>
      <c r="AG122" s="73"/>
      <c r="AH122" s="73"/>
      <c r="AI122" s="73"/>
      <c r="AJ122" s="73"/>
      <c r="AK122" s="73"/>
      <c r="AO122" s="75">
        <v>44.5</v>
      </c>
      <c r="AP122" s="79">
        <f t="shared" ref="AP122:AQ122" si="759">IF(ISNUMBER(AQ430),AQ430,"-")</f>
        <v>0</v>
      </c>
      <c r="AQ122" s="80">
        <f t="shared" si="759"/>
        <v>0</v>
      </c>
      <c r="AR122" s="79">
        <f t="shared" si="550"/>
        <v>8.0660849925806133</v>
      </c>
      <c r="AS122" s="80">
        <f t="shared" si="551"/>
        <v>1.0490605250111003</v>
      </c>
      <c r="AT122" s="79">
        <f t="shared" si="552"/>
        <v>-1.5881487914184618</v>
      </c>
      <c r="AU122" s="80">
        <f t="shared" si="553"/>
        <v>1.9263754254188825</v>
      </c>
      <c r="AV122" s="79">
        <f t="shared" si="554"/>
        <v>-9.5691796378847584</v>
      </c>
      <c r="AW122" s="80">
        <f t="shared" si="555"/>
        <v>6.3815880858785476</v>
      </c>
      <c r="AX122" s="79">
        <f t="shared" si="556"/>
        <v>-3.3451646971201399</v>
      </c>
      <c r="AY122" s="80">
        <f t="shared" si="557"/>
        <v>3.8129440637503649</v>
      </c>
      <c r="AZ122" s="79">
        <f t="shared" si="558"/>
        <v>-0.9278560092340058</v>
      </c>
      <c r="BA122" s="80">
        <f t="shared" si="559"/>
        <v>4.9231904027890323</v>
      </c>
      <c r="BB122" s="79">
        <f t="shared" si="560"/>
        <v>2.2488998041707191</v>
      </c>
      <c r="BC122" s="80">
        <f t="shared" si="561"/>
        <v>-0.61680988118064306</v>
      </c>
      <c r="BD122" s="79">
        <f t="shared" si="562"/>
        <v>-1.4893404019120453</v>
      </c>
      <c r="BE122" s="80">
        <f t="shared" si="563"/>
        <v>15.633597213337907</v>
      </c>
      <c r="BF122" s="79">
        <f t="shared" si="564"/>
        <v>-3.2470244554900773</v>
      </c>
      <c r="BG122" s="80">
        <f t="shared" si="565"/>
        <v>1.7228275745039809</v>
      </c>
      <c r="BH122" s="79">
        <f t="shared" si="566"/>
        <v>4.0156689599784841</v>
      </c>
      <c r="BI122" s="80">
        <f t="shared" si="567"/>
        <v>4.6395626068347156</v>
      </c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</row>
    <row r="123" spans="7:71" x14ac:dyDescent="0.25">
      <c r="G123" s="75">
        <v>45</v>
      </c>
      <c r="H123" s="79">
        <f t="shared" ref="H123:I123" si="760">IF(ISNUMBER(I431),I431,"-")</f>
        <v>0</v>
      </c>
      <c r="I123" s="80">
        <f t="shared" si="760"/>
        <v>0</v>
      </c>
      <c r="J123" s="79">
        <f t="shared" ref="J123:K123" si="761">IF(ISNUMBER(L431),L431,"-")</f>
        <v>0.80092347351472704</v>
      </c>
      <c r="K123" s="80">
        <f t="shared" si="761"/>
        <v>0.34409210325509321</v>
      </c>
      <c r="L123" s="79">
        <f t="shared" ref="L123:M123" si="762">IF(ISNUMBER(O431),O431,"-")</f>
        <v>0.16010442119111445</v>
      </c>
      <c r="M123" s="80">
        <f t="shared" si="762"/>
        <v>1.1925086512512486</v>
      </c>
      <c r="N123" s="79">
        <f t="shared" ref="N123:O123" si="763">IF(ISNUMBER(R431),R431,"-")</f>
        <v>0.53579316108201347</v>
      </c>
      <c r="O123" s="80">
        <f t="shared" si="763"/>
        <v>1.6437760006260369</v>
      </c>
      <c r="P123" s="79">
        <f t="shared" ref="P123:Q123" si="764">IF(ISNUMBER(U431),U431,"-")</f>
        <v>1.9463545946435428</v>
      </c>
      <c r="Q123" s="80">
        <f t="shared" si="764"/>
        <v>0.5703182860979048</v>
      </c>
      <c r="R123" s="79">
        <f t="shared" ref="R123:S123" si="765">IF(ISNUMBER(X431),X431,"-")</f>
        <v>0.61590049960126336</v>
      </c>
      <c r="S123" s="80">
        <f t="shared" si="765"/>
        <v>0.60667371749852705</v>
      </c>
      <c r="T123" s="79">
        <f t="shared" si="542"/>
        <v>2.0085955990566386</v>
      </c>
      <c r="U123" s="80">
        <f t="shared" si="543"/>
        <v>1.1761031691950983</v>
      </c>
      <c r="V123" s="79">
        <f t="shared" si="544"/>
        <v>0.94530404843430382</v>
      </c>
      <c r="W123" s="80">
        <f t="shared" si="545"/>
        <v>0.65376260642880268</v>
      </c>
      <c r="X123" s="79">
        <f t="shared" si="546"/>
        <v>0.3543995996821323</v>
      </c>
      <c r="Y123" s="80">
        <f t="shared" si="547"/>
        <v>1.5101632095153086</v>
      </c>
      <c r="Z123" s="79">
        <f t="shared" ref="Z123:AA123" si="766">IF(ISNUMBER(AJ431),AJ431,"-")</f>
        <v>1.7154170774054176</v>
      </c>
      <c r="AA123" s="80">
        <f t="shared" si="766"/>
        <v>1.5019726196483063</v>
      </c>
      <c r="AB123" s="73"/>
      <c r="AC123" s="73"/>
      <c r="AD123" s="73"/>
      <c r="AE123" s="73"/>
      <c r="AF123" s="73"/>
      <c r="AG123" s="73"/>
      <c r="AH123" s="73"/>
      <c r="AI123" s="73"/>
      <c r="AJ123" s="73"/>
      <c r="AK123" s="73"/>
      <c r="AO123" s="75">
        <v>45</v>
      </c>
      <c r="AP123" s="79">
        <f t="shared" ref="AP123:AQ123" si="767">IF(ISNUMBER(AQ431),AQ431,"-")</f>
        <v>0</v>
      </c>
      <c r="AQ123" s="80">
        <f t="shared" si="767"/>
        <v>0</v>
      </c>
      <c r="AR123" s="79">
        <f t="shared" si="550"/>
        <v>8.4665467293378924</v>
      </c>
      <c r="AS123" s="80">
        <f t="shared" si="551"/>
        <v>1.2211065766384763</v>
      </c>
      <c r="AT123" s="79">
        <f t="shared" si="552"/>
        <v>-1.5080965808228939</v>
      </c>
      <c r="AU123" s="80">
        <f t="shared" si="553"/>
        <v>2.5226297510444056</v>
      </c>
      <c r="AV123" s="79">
        <f t="shared" si="554"/>
        <v>-9.3012830573437668</v>
      </c>
      <c r="AW123" s="80">
        <f t="shared" si="555"/>
        <v>7.2034760861915856</v>
      </c>
      <c r="AX123" s="79">
        <f t="shared" si="556"/>
        <v>-2.3719873997985133</v>
      </c>
      <c r="AY123" s="80">
        <f t="shared" si="557"/>
        <v>4.098103206799351</v>
      </c>
      <c r="AZ123" s="79">
        <f t="shared" si="558"/>
        <v>-0.6199057594333226</v>
      </c>
      <c r="BA123" s="80">
        <f t="shared" si="559"/>
        <v>5.226527261538422</v>
      </c>
      <c r="BB123" s="79">
        <f t="shared" si="560"/>
        <v>3.25319760369905</v>
      </c>
      <c r="BC123" s="80">
        <f t="shared" si="561"/>
        <v>-2.8758296583191623E-2</v>
      </c>
      <c r="BD123" s="79">
        <f t="shared" si="562"/>
        <v>-1.016688377694777</v>
      </c>
      <c r="BE123" s="80">
        <f t="shared" si="563"/>
        <v>15.960478516552257</v>
      </c>
      <c r="BF123" s="79">
        <f t="shared" si="564"/>
        <v>-3.0698246556489721</v>
      </c>
      <c r="BG123" s="80">
        <f t="shared" si="565"/>
        <v>2.4779091792615873</v>
      </c>
      <c r="BH123" s="79">
        <f t="shared" si="566"/>
        <v>4.8733774986811795</v>
      </c>
      <c r="BI123" s="80">
        <f t="shared" si="567"/>
        <v>5.3905489166588723</v>
      </c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</row>
    <row r="124" spans="7:71" x14ac:dyDescent="0.25">
      <c r="G124" s="75">
        <v>45.5</v>
      </c>
      <c r="H124" s="79">
        <f t="shared" ref="H124:I124" si="768">IF(ISNUMBER(I432),I432,"-")</f>
        <v>0</v>
      </c>
      <c r="I124" s="80">
        <f t="shared" si="768"/>
        <v>0</v>
      </c>
      <c r="J124" s="79">
        <f t="shared" ref="J124:K124" si="769">IF(ISNUMBER(L432),L432,"-")</f>
        <v>0.12469814229547893</v>
      </c>
      <c r="K124" s="80">
        <f t="shared" si="769"/>
        <v>-0.33151459806270012</v>
      </c>
      <c r="L124" s="79">
        <f t="shared" ref="L124:M124" si="770">IF(ISNUMBER(O432),O432,"-")</f>
        <v>0.11025213378662002</v>
      </c>
      <c r="M124" s="80">
        <f t="shared" si="770"/>
        <v>0.61818517104999859</v>
      </c>
      <c r="N124" s="79">
        <f t="shared" ref="N124:O124" si="771">IF(ISNUMBER(R432),R432,"-")</f>
        <v>0.310340033317555</v>
      </c>
      <c r="O124" s="80">
        <f t="shared" si="771"/>
        <v>-0.46336110501193062</v>
      </c>
      <c r="P124" s="79">
        <f t="shared" ref="P124:Q124" si="772">IF(ISNUMBER(U432),U432,"-")</f>
        <v>-1.103807589818917</v>
      </c>
      <c r="Q124" s="80">
        <f t="shared" si="772"/>
        <v>0.68417964731254877</v>
      </c>
      <c r="R124" s="79">
        <f t="shared" ref="R124:S124" si="773">IF(ISNUMBER(X432),X432,"-")</f>
        <v>1.4393524066135512</v>
      </c>
      <c r="S124" s="80">
        <f t="shared" si="773"/>
        <v>-0.62243049065033951</v>
      </c>
      <c r="T124" s="79">
        <f t="shared" si="542"/>
        <v>1.3189597092426943</v>
      </c>
      <c r="U124" s="80">
        <f t="shared" si="543"/>
        <v>0.54172740893636906</v>
      </c>
      <c r="V124" s="79">
        <f t="shared" si="544"/>
        <v>-0.38098606792591738</v>
      </c>
      <c r="W124" s="80">
        <f t="shared" si="545"/>
        <v>-0.23624669722344205</v>
      </c>
      <c r="X124" s="79">
        <f t="shared" si="546"/>
        <v>0.4863032537070211</v>
      </c>
      <c r="Y124" s="80">
        <f t="shared" si="547"/>
        <v>-1.0917571842246971</v>
      </c>
      <c r="Z124" s="79">
        <f t="shared" ref="Z124:AA124" si="774">IF(ISNUMBER(AJ432),AJ432,"-")</f>
        <v>-0.4108260834259525</v>
      </c>
      <c r="AA124" s="80">
        <f t="shared" si="774"/>
        <v>7.2091722624515242E-2</v>
      </c>
      <c r="AB124" s="73"/>
      <c r="AC124" s="73"/>
      <c r="AD124" s="73"/>
      <c r="AE124" s="73"/>
      <c r="AF124" s="73"/>
      <c r="AG124" s="73"/>
      <c r="AH124" s="73"/>
      <c r="AI124" s="73"/>
      <c r="AJ124" s="73"/>
      <c r="AK124" s="73"/>
      <c r="AO124" s="75">
        <v>45.5</v>
      </c>
      <c r="AP124" s="79">
        <f t="shared" ref="AP124:AQ124" si="775">IF(ISNUMBER(AQ432),AQ432,"-")</f>
        <v>-1.1368683772161603E-13</v>
      </c>
      <c r="AQ124" s="80">
        <f t="shared" si="775"/>
        <v>0</v>
      </c>
      <c r="AR124" s="79">
        <f t="shared" si="550"/>
        <v>8.5288958004855431</v>
      </c>
      <c r="AS124" s="80">
        <f t="shared" si="551"/>
        <v>1.0553492776070925</v>
      </c>
      <c r="AT124" s="79">
        <f t="shared" si="552"/>
        <v>-1.4529705139296993</v>
      </c>
      <c r="AU124" s="80">
        <f t="shared" si="553"/>
        <v>2.8317223365695554</v>
      </c>
      <c r="AV124" s="79">
        <f t="shared" si="554"/>
        <v>-9.1461130406850089</v>
      </c>
      <c r="AW124" s="80">
        <f t="shared" si="555"/>
        <v>6.9717955336857358</v>
      </c>
      <c r="AX124" s="79">
        <f t="shared" si="556"/>
        <v>-2.9238911947079487</v>
      </c>
      <c r="AY124" s="80">
        <f t="shared" si="557"/>
        <v>4.4401930304557027</v>
      </c>
      <c r="AZ124" s="79">
        <f t="shared" si="558"/>
        <v>9.9770443873353543E-2</v>
      </c>
      <c r="BA124" s="80">
        <f t="shared" si="559"/>
        <v>4.9153120162131927</v>
      </c>
      <c r="BB124" s="79">
        <f t="shared" si="560"/>
        <v>3.9126774583202177</v>
      </c>
      <c r="BC124" s="80">
        <f t="shared" si="561"/>
        <v>0.24210540788499202</v>
      </c>
      <c r="BD124" s="79">
        <f t="shared" si="562"/>
        <v>-1.2071814116578707</v>
      </c>
      <c r="BE124" s="80">
        <f t="shared" si="563"/>
        <v>15.842355167940468</v>
      </c>
      <c r="BF124" s="79">
        <f t="shared" si="564"/>
        <v>-2.8266730287955397</v>
      </c>
      <c r="BG124" s="80">
        <f t="shared" si="565"/>
        <v>1.9320305871492565</v>
      </c>
      <c r="BH124" s="79">
        <f t="shared" si="566"/>
        <v>4.6679644569682068</v>
      </c>
      <c r="BI124" s="80">
        <f t="shared" si="567"/>
        <v>5.4265947779711041</v>
      </c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</row>
    <row r="125" spans="7:71" x14ac:dyDescent="0.25">
      <c r="G125" s="75">
        <v>46</v>
      </c>
      <c r="H125" s="79" t="str">
        <f>IF(ISNUMBER(#REF!),#REF!,"-")</f>
        <v>-</v>
      </c>
      <c r="I125" s="80" t="str">
        <f>IF(ISNUMBER(#REF!),#REF!,"-")</f>
        <v>-</v>
      </c>
      <c r="J125" s="79" t="str">
        <f>IF(ISNUMBER(#REF!),#REF!,"-")</f>
        <v>-</v>
      </c>
      <c r="K125" s="80" t="str">
        <f>IF(ISNUMBER(#REF!),#REF!,"-")</f>
        <v>-</v>
      </c>
      <c r="L125" s="79" t="str">
        <f>IF(ISNUMBER(#REF!),#REF!,"-")</f>
        <v>-</v>
      </c>
      <c r="M125" s="80" t="str">
        <f>IF(ISNUMBER(#REF!),#REF!,"-")</f>
        <v>-</v>
      </c>
      <c r="N125" s="79" t="str">
        <f>IF(ISNUMBER(#REF!),#REF!,"-")</f>
        <v>-</v>
      </c>
      <c r="O125" s="80" t="str">
        <f>IF(ISNUMBER(#REF!),#REF!,"-")</f>
        <v>-</v>
      </c>
      <c r="P125" s="79" t="str">
        <f>IF(ISNUMBER(#REF!),#REF!,"-")</f>
        <v>-</v>
      </c>
      <c r="Q125" s="80" t="str">
        <f>IF(ISNUMBER(#REF!),#REF!,"-")</f>
        <v>-</v>
      </c>
      <c r="R125" s="79" t="str">
        <f>IF(ISNUMBER(#REF!),#REF!,"-")</f>
        <v>-</v>
      </c>
      <c r="S125" s="80" t="str">
        <f>IF(ISNUMBER(#REF!),#REF!,"-")</f>
        <v>-</v>
      </c>
      <c r="T125" s="79" t="str">
        <f>IF(ISNUMBER(#REF!),#REF!,"-")</f>
        <v>-</v>
      </c>
      <c r="U125" s="80" t="str">
        <f>IF(ISNUMBER(#REF!),#REF!,"-")</f>
        <v>-</v>
      </c>
      <c r="V125" s="79" t="str">
        <f>IF(ISNUMBER(#REF!),#REF!,"-")</f>
        <v>-</v>
      </c>
      <c r="W125" s="80" t="str">
        <f>IF(ISNUMBER(#REF!),#REF!,"-")</f>
        <v>-</v>
      </c>
      <c r="X125" s="79" t="str">
        <f>IF(ISNUMBER(#REF!),#REF!,"-")</f>
        <v>-</v>
      </c>
      <c r="Y125" s="80" t="str">
        <f>IF(ISNUMBER(#REF!),#REF!,"-")</f>
        <v>-</v>
      </c>
      <c r="Z125" s="79" t="str">
        <f>IF(ISNUMBER(#REF!),#REF!,"-")</f>
        <v>-</v>
      </c>
      <c r="AA125" s="80" t="str">
        <f>IF(ISNUMBER(#REF!),#REF!,"-")</f>
        <v>-</v>
      </c>
      <c r="AB125" s="73"/>
      <c r="AC125" s="73"/>
      <c r="AD125" s="73"/>
      <c r="AE125" s="73"/>
      <c r="AF125" s="73"/>
      <c r="AG125" s="73"/>
      <c r="AH125" s="73"/>
      <c r="AI125" s="73"/>
      <c r="AJ125" s="73"/>
      <c r="AK125" s="73"/>
      <c r="AO125" s="75">
        <v>46</v>
      </c>
      <c r="AP125" s="79" t="str">
        <f>IF(ISNUMBER(#REF!),#REF!,"-")</f>
        <v>-</v>
      </c>
      <c r="AQ125" s="80" t="str">
        <f>IF(ISNUMBER(#REF!),#REF!,"-")</f>
        <v>-</v>
      </c>
      <c r="AR125" s="79" t="str">
        <f>IF(ISNUMBER(#REF!),#REF!,"-")</f>
        <v>-</v>
      </c>
      <c r="AS125" s="80" t="str">
        <f>IF(ISNUMBER(#REF!),#REF!,"-")</f>
        <v>-</v>
      </c>
      <c r="AT125" s="79" t="str">
        <f>IF(ISNUMBER(#REF!),#REF!,"-")</f>
        <v>-</v>
      </c>
      <c r="AU125" s="80" t="str">
        <f>IF(ISNUMBER(#REF!),#REF!,"-")</f>
        <v>-</v>
      </c>
      <c r="AV125" s="79" t="str">
        <f>IF(ISNUMBER(#REF!),#REF!,"-")</f>
        <v>-</v>
      </c>
      <c r="AW125" s="80" t="str">
        <f>IF(ISNUMBER(#REF!),#REF!,"-")</f>
        <v>-</v>
      </c>
      <c r="AX125" s="79" t="str">
        <f>IF(ISNUMBER(#REF!),#REF!,"-")</f>
        <v>-</v>
      </c>
      <c r="AY125" s="80" t="str">
        <f>IF(ISNUMBER(#REF!),#REF!,"-")</f>
        <v>-</v>
      </c>
      <c r="AZ125" s="79" t="str">
        <f>IF(ISNUMBER(#REF!),#REF!,"-")</f>
        <v>-</v>
      </c>
      <c r="BA125" s="80" t="str">
        <f>IF(ISNUMBER(#REF!),#REF!,"-")</f>
        <v>-</v>
      </c>
      <c r="BB125" s="79" t="str">
        <f>IF(ISNUMBER(#REF!),#REF!,"-")</f>
        <v>-</v>
      </c>
      <c r="BC125" s="80" t="str">
        <f>IF(ISNUMBER(#REF!),#REF!,"-")</f>
        <v>-</v>
      </c>
      <c r="BD125" s="79" t="str">
        <f>IF(ISNUMBER(#REF!),#REF!,"-")</f>
        <v>-</v>
      </c>
      <c r="BE125" s="80" t="str">
        <f>IF(ISNUMBER(#REF!),#REF!,"-")</f>
        <v>-</v>
      </c>
      <c r="BF125" s="79" t="str">
        <f>IF(ISNUMBER(#REF!),#REF!,"-")</f>
        <v>-</v>
      </c>
      <c r="BG125" s="80" t="str">
        <f>IF(ISNUMBER(#REF!),#REF!,"-")</f>
        <v>-</v>
      </c>
      <c r="BH125" s="79" t="str">
        <f>IF(ISNUMBER(#REF!),#REF!,"-")</f>
        <v>-</v>
      </c>
      <c r="BI125" s="80" t="str">
        <f>IF(ISNUMBER(#REF!),#REF!,"-")</f>
        <v>-</v>
      </c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</row>
    <row r="126" spans="7:71" x14ac:dyDescent="0.25">
      <c r="G126" s="75">
        <v>46.5</v>
      </c>
      <c r="H126" s="79" t="str">
        <f>IF(ISNUMBER(#REF!),#REF!,"-")</f>
        <v>-</v>
      </c>
      <c r="I126" s="80" t="str">
        <f>IF(ISNUMBER(#REF!),#REF!,"-")</f>
        <v>-</v>
      </c>
      <c r="J126" s="79" t="str">
        <f>IF(ISNUMBER(#REF!),#REF!,"-")</f>
        <v>-</v>
      </c>
      <c r="K126" s="80" t="str">
        <f>IF(ISNUMBER(#REF!),#REF!,"-")</f>
        <v>-</v>
      </c>
      <c r="L126" s="79" t="str">
        <f>IF(ISNUMBER(#REF!),#REF!,"-")</f>
        <v>-</v>
      </c>
      <c r="M126" s="80" t="str">
        <f>IF(ISNUMBER(#REF!),#REF!,"-")</f>
        <v>-</v>
      </c>
      <c r="N126" s="79" t="str">
        <f>IF(ISNUMBER(#REF!),#REF!,"-")</f>
        <v>-</v>
      </c>
      <c r="O126" s="80" t="str">
        <f>IF(ISNUMBER(#REF!),#REF!,"-")</f>
        <v>-</v>
      </c>
      <c r="P126" s="79" t="str">
        <f>IF(ISNUMBER(#REF!),#REF!,"-")</f>
        <v>-</v>
      </c>
      <c r="Q126" s="80" t="str">
        <f>IF(ISNUMBER(#REF!),#REF!,"-")</f>
        <v>-</v>
      </c>
      <c r="R126" s="79" t="str">
        <f>IF(ISNUMBER(#REF!),#REF!,"-")</f>
        <v>-</v>
      </c>
      <c r="S126" s="80" t="str">
        <f>IF(ISNUMBER(#REF!),#REF!,"-")</f>
        <v>-</v>
      </c>
      <c r="T126" s="79" t="str">
        <f>IF(ISNUMBER(#REF!),#REF!,"-")</f>
        <v>-</v>
      </c>
      <c r="U126" s="80" t="str">
        <f>IF(ISNUMBER(#REF!),#REF!,"-")</f>
        <v>-</v>
      </c>
      <c r="V126" s="79" t="str">
        <f>IF(ISNUMBER(#REF!),#REF!,"-")</f>
        <v>-</v>
      </c>
      <c r="W126" s="80" t="str">
        <f>IF(ISNUMBER(#REF!),#REF!,"-")</f>
        <v>-</v>
      </c>
      <c r="X126" s="79" t="str">
        <f>IF(ISNUMBER(#REF!),#REF!,"-")</f>
        <v>-</v>
      </c>
      <c r="Y126" s="80" t="str">
        <f>IF(ISNUMBER(#REF!),#REF!,"-")</f>
        <v>-</v>
      </c>
      <c r="Z126" s="79" t="str">
        <f>IF(ISNUMBER(#REF!),#REF!,"-")</f>
        <v>-</v>
      </c>
      <c r="AA126" s="80" t="str">
        <f>IF(ISNUMBER(#REF!),#REF!,"-")</f>
        <v>-</v>
      </c>
      <c r="AB126" s="73"/>
      <c r="AC126" s="73"/>
      <c r="AD126" s="73"/>
      <c r="AE126" s="73"/>
      <c r="AF126" s="73"/>
      <c r="AG126" s="73"/>
      <c r="AH126" s="73"/>
      <c r="AI126" s="73"/>
      <c r="AJ126" s="73"/>
      <c r="AK126" s="73"/>
      <c r="AO126" s="75">
        <v>46.5</v>
      </c>
      <c r="AP126" s="79" t="str">
        <f>IF(ISNUMBER(#REF!),#REF!,"-")</f>
        <v>-</v>
      </c>
      <c r="AQ126" s="80" t="str">
        <f>IF(ISNUMBER(#REF!),#REF!,"-")</f>
        <v>-</v>
      </c>
      <c r="AR126" s="79" t="str">
        <f>IF(ISNUMBER(#REF!),#REF!,"-")</f>
        <v>-</v>
      </c>
      <c r="AS126" s="80" t="str">
        <f>IF(ISNUMBER(#REF!),#REF!,"-")</f>
        <v>-</v>
      </c>
      <c r="AT126" s="79" t="str">
        <f>IF(ISNUMBER(#REF!),#REF!,"-")</f>
        <v>-</v>
      </c>
      <c r="AU126" s="80" t="str">
        <f>IF(ISNUMBER(#REF!),#REF!,"-")</f>
        <v>-</v>
      </c>
      <c r="AV126" s="79" t="str">
        <f>IF(ISNUMBER(#REF!),#REF!,"-")</f>
        <v>-</v>
      </c>
      <c r="AW126" s="80" t="str">
        <f>IF(ISNUMBER(#REF!),#REF!,"-")</f>
        <v>-</v>
      </c>
      <c r="AX126" s="79" t="str">
        <f>IF(ISNUMBER(#REF!),#REF!,"-")</f>
        <v>-</v>
      </c>
      <c r="AY126" s="80" t="str">
        <f>IF(ISNUMBER(#REF!),#REF!,"-")</f>
        <v>-</v>
      </c>
      <c r="AZ126" s="79" t="str">
        <f>IF(ISNUMBER(#REF!),#REF!,"-")</f>
        <v>-</v>
      </c>
      <c r="BA126" s="80" t="str">
        <f>IF(ISNUMBER(#REF!),#REF!,"-")</f>
        <v>-</v>
      </c>
      <c r="BB126" s="79" t="str">
        <f>IF(ISNUMBER(#REF!),#REF!,"-")</f>
        <v>-</v>
      </c>
      <c r="BC126" s="80" t="str">
        <f>IF(ISNUMBER(#REF!),#REF!,"-")</f>
        <v>-</v>
      </c>
      <c r="BD126" s="79" t="str">
        <f>IF(ISNUMBER(#REF!),#REF!,"-")</f>
        <v>-</v>
      </c>
      <c r="BE126" s="80" t="str">
        <f>IF(ISNUMBER(#REF!),#REF!,"-")</f>
        <v>-</v>
      </c>
      <c r="BF126" s="79" t="str">
        <f>IF(ISNUMBER(#REF!),#REF!,"-")</f>
        <v>-</v>
      </c>
      <c r="BG126" s="80" t="str">
        <f>IF(ISNUMBER(#REF!),#REF!,"-")</f>
        <v>-</v>
      </c>
      <c r="BH126" s="79" t="str">
        <f>IF(ISNUMBER(#REF!),#REF!,"-")</f>
        <v>-</v>
      </c>
      <c r="BI126" s="80" t="str">
        <f>IF(ISNUMBER(#REF!),#REF!,"-")</f>
        <v>-</v>
      </c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</row>
    <row r="127" spans="7:71" x14ac:dyDescent="0.25">
      <c r="G127" s="75">
        <v>47</v>
      </c>
      <c r="H127" s="79" t="str">
        <f>IF(ISNUMBER(#REF!),#REF!,"-")</f>
        <v>-</v>
      </c>
      <c r="I127" s="80" t="str">
        <f>IF(ISNUMBER(#REF!),#REF!,"-")</f>
        <v>-</v>
      </c>
      <c r="J127" s="79" t="str">
        <f>IF(ISNUMBER(#REF!),#REF!,"-")</f>
        <v>-</v>
      </c>
      <c r="K127" s="80" t="str">
        <f>IF(ISNUMBER(#REF!),#REF!,"-")</f>
        <v>-</v>
      </c>
      <c r="L127" s="79" t="str">
        <f>IF(ISNUMBER(#REF!),#REF!,"-")</f>
        <v>-</v>
      </c>
      <c r="M127" s="80" t="str">
        <f>IF(ISNUMBER(#REF!),#REF!,"-")</f>
        <v>-</v>
      </c>
      <c r="N127" s="79" t="str">
        <f>IF(ISNUMBER(#REF!),#REF!,"-")</f>
        <v>-</v>
      </c>
      <c r="O127" s="80" t="str">
        <f>IF(ISNUMBER(#REF!),#REF!,"-")</f>
        <v>-</v>
      </c>
      <c r="P127" s="79" t="str">
        <f>IF(ISNUMBER(#REF!),#REF!,"-")</f>
        <v>-</v>
      </c>
      <c r="Q127" s="80" t="str">
        <f>IF(ISNUMBER(#REF!),#REF!,"-")</f>
        <v>-</v>
      </c>
      <c r="R127" s="79" t="str">
        <f>IF(ISNUMBER(#REF!),#REF!,"-")</f>
        <v>-</v>
      </c>
      <c r="S127" s="80" t="str">
        <f>IF(ISNUMBER(#REF!),#REF!,"-")</f>
        <v>-</v>
      </c>
      <c r="T127" s="79" t="str">
        <f>IF(ISNUMBER(#REF!),#REF!,"-")</f>
        <v>-</v>
      </c>
      <c r="U127" s="80" t="str">
        <f>IF(ISNUMBER(#REF!),#REF!,"-")</f>
        <v>-</v>
      </c>
      <c r="V127" s="79" t="str">
        <f>IF(ISNUMBER(#REF!),#REF!,"-")</f>
        <v>-</v>
      </c>
      <c r="W127" s="80" t="str">
        <f>IF(ISNUMBER(#REF!),#REF!,"-")</f>
        <v>-</v>
      </c>
      <c r="X127" s="79" t="str">
        <f>IF(ISNUMBER(#REF!),#REF!,"-")</f>
        <v>-</v>
      </c>
      <c r="Y127" s="80" t="str">
        <f>IF(ISNUMBER(#REF!),#REF!,"-")</f>
        <v>-</v>
      </c>
      <c r="Z127" s="79" t="str">
        <f>IF(ISNUMBER(#REF!),#REF!,"-")</f>
        <v>-</v>
      </c>
      <c r="AA127" s="80" t="str">
        <f>IF(ISNUMBER(#REF!),#REF!,"-")</f>
        <v>-</v>
      </c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O127" s="75">
        <v>47</v>
      </c>
      <c r="AP127" s="79" t="str">
        <f>IF(ISNUMBER(#REF!),#REF!,"-")</f>
        <v>-</v>
      </c>
      <c r="AQ127" s="80" t="str">
        <f>IF(ISNUMBER(#REF!),#REF!,"-")</f>
        <v>-</v>
      </c>
      <c r="AR127" s="79" t="str">
        <f>IF(ISNUMBER(#REF!),#REF!,"-")</f>
        <v>-</v>
      </c>
      <c r="AS127" s="80" t="str">
        <f>IF(ISNUMBER(#REF!),#REF!,"-")</f>
        <v>-</v>
      </c>
      <c r="AT127" s="79" t="str">
        <f>IF(ISNUMBER(#REF!),#REF!,"-")</f>
        <v>-</v>
      </c>
      <c r="AU127" s="80" t="str">
        <f>IF(ISNUMBER(#REF!),#REF!,"-")</f>
        <v>-</v>
      </c>
      <c r="AV127" s="79" t="str">
        <f>IF(ISNUMBER(#REF!),#REF!,"-")</f>
        <v>-</v>
      </c>
      <c r="AW127" s="80" t="str">
        <f>IF(ISNUMBER(#REF!),#REF!,"-")</f>
        <v>-</v>
      </c>
      <c r="AX127" s="79" t="str">
        <f>IF(ISNUMBER(#REF!),#REF!,"-")</f>
        <v>-</v>
      </c>
      <c r="AY127" s="80" t="str">
        <f>IF(ISNUMBER(#REF!),#REF!,"-")</f>
        <v>-</v>
      </c>
      <c r="AZ127" s="79" t="str">
        <f>IF(ISNUMBER(#REF!),#REF!,"-")</f>
        <v>-</v>
      </c>
      <c r="BA127" s="80" t="str">
        <f>IF(ISNUMBER(#REF!),#REF!,"-")</f>
        <v>-</v>
      </c>
      <c r="BB127" s="79" t="str">
        <f>IF(ISNUMBER(#REF!),#REF!,"-")</f>
        <v>-</v>
      </c>
      <c r="BC127" s="80" t="str">
        <f>IF(ISNUMBER(#REF!),#REF!,"-")</f>
        <v>-</v>
      </c>
      <c r="BD127" s="79" t="str">
        <f>IF(ISNUMBER(#REF!),#REF!,"-")</f>
        <v>-</v>
      </c>
      <c r="BE127" s="80" t="str">
        <f>IF(ISNUMBER(#REF!),#REF!,"-")</f>
        <v>-</v>
      </c>
      <c r="BF127" s="79" t="str">
        <f>IF(ISNUMBER(#REF!),#REF!,"-")</f>
        <v>-</v>
      </c>
      <c r="BG127" s="80" t="str">
        <f>IF(ISNUMBER(#REF!),#REF!,"-")</f>
        <v>-</v>
      </c>
      <c r="BH127" s="79" t="str">
        <f>IF(ISNUMBER(#REF!),#REF!,"-")</f>
        <v>-</v>
      </c>
      <c r="BI127" s="80" t="str">
        <f>IF(ISNUMBER(#REF!),#REF!,"-")</f>
        <v>-</v>
      </c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</row>
    <row r="128" spans="7:71" x14ac:dyDescent="0.25">
      <c r="G128" s="75">
        <v>47.5</v>
      </c>
      <c r="H128" s="79" t="str">
        <f>IF(ISNUMBER(#REF!),#REF!,"-")</f>
        <v>-</v>
      </c>
      <c r="I128" s="80" t="str">
        <f>IF(ISNUMBER(#REF!),#REF!,"-")</f>
        <v>-</v>
      </c>
      <c r="J128" s="79" t="str">
        <f>IF(ISNUMBER(#REF!),#REF!,"-")</f>
        <v>-</v>
      </c>
      <c r="K128" s="80" t="str">
        <f>IF(ISNUMBER(#REF!),#REF!,"-")</f>
        <v>-</v>
      </c>
      <c r="L128" s="79" t="str">
        <f>IF(ISNUMBER(#REF!),#REF!,"-")</f>
        <v>-</v>
      </c>
      <c r="M128" s="80" t="str">
        <f>IF(ISNUMBER(#REF!),#REF!,"-")</f>
        <v>-</v>
      </c>
      <c r="N128" s="79" t="str">
        <f>IF(ISNUMBER(#REF!),#REF!,"-")</f>
        <v>-</v>
      </c>
      <c r="O128" s="80" t="str">
        <f>IF(ISNUMBER(#REF!),#REF!,"-")</f>
        <v>-</v>
      </c>
      <c r="P128" s="79" t="str">
        <f>IF(ISNUMBER(#REF!),#REF!,"-")</f>
        <v>-</v>
      </c>
      <c r="Q128" s="80" t="str">
        <f>IF(ISNUMBER(#REF!),#REF!,"-")</f>
        <v>-</v>
      </c>
      <c r="R128" s="79" t="str">
        <f>IF(ISNUMBER(#REF!),#REF!,"-")</f>
        <v>-</v>
      </c>
      <c r="S128" s="80" t="str">
        <f>IF(ISNUMBER(#REF!),#REF!,"-")</f>
        <v>-</v>
      </c>
      <c r="T128" s="79" t="str">
        <f>IF(ISNUMBER(#REF!),#REF!,"-")</f>
        <v>-</v>
      </c>
      <c r="U128" s="80" t="str">
        <f>IF(ISNUMBER(#REF!),#REF!,"-")</f>
        <v>-</v>
      </c>
      <c r="V128" s="79" t="str">
        <f>IF(ISNUMBER(#REF!),#REF!,"-")</f>
        <v>-</v>
      </c>
      <c r="W128" s="80" t="str">
        <f>IF(ISNUMBER(#REF!),#REF!,"-")</f>
        <v>-</v>
      </c>
      <c r="X128" s="79" t="str">
        <f>IF(ISNUMBER(#REF!),#REF!,"-")</f>
        <v>-</v>
      </c>
      <c r="Y128" s="80" t="str">
        <f>IF(ISNUMBER(#REF!),#REF!,"-")</f>
        <v>-</v>
      </c>
      <c r="Z128" s="79" t="str">
        <f>IF(ISNUMBER(#REF!),#REF!,"-")</f>
        <v>-</v>
      </c>
      <c r="AA128" s="80" t="str">
        <f>IF(ISNUMBER(#REF!),#REF!,"-")</f>
        <v>-</v>
      </c>
      <c r="AB128" s="73"/>
      <c r="AC128" s="73"/>
      <c r="AD128" s="73"/>
      <c r="AE128" s="73"/>
      <c r="AF128" s="73"/>
      <c r="AG128" s="73"/>
      <c r="AH128" s="73"/>
      <c r="AI128" s="73"/>
      <c r="AJ128" s="73"/>
      <c r="AK128" s="73"/>
      <c r="AO128" s="75">
        <v>47.5</v>
      </c>
      <c r="AP128" s="79" t="str">
        <f>IF(ISNUMBER(#REF!),#REF!,"-")</f>
        <v>-</v>
      </c>
      <c r="AQ128" s="80" t="str">
        <f>IF(ISNUMBER(#REF!),#REF!,"-")</f>
        <v>-</v>
      </c>
      <c r="AR128" s="79" t="str">
        <f>IF(ISNUMBER(#REF!),#REF!,"-")</f>
        <v>-</v>
      </c>
      <c r="AS128" s="80" t="str">
        <f>IF(ISNUMBER(#REF!),#REF!,"-")</f>
        <v>-</v>
      </c>
      <c r="AT128" s="79" t="str">
        <f>IF(ISNUMBER(#REF!),#REF!,"-")</f>
        <v>-</v>
      </c>
      <c r="AU128" s="80" t="str">
        <f>IF(ISNUMBER(#REF!),#REF!,"-")</f>
        <v>-</v>
      </c>
      <c r="AV128" s="79" t="str">
        <f>IF(ISNUMBER(#REF!),#REF!,"-")</f>
        <v>-</v>
      </c>
      <c r="AW128" s="80" t="str">
        <f>IF(ISNUMBER(#REF!),#REF!,"-")</f>
        <v>-</v>
      </c>
      <c r="AX128" s="79" t="str">
        <f>IF(ISNUMBER(#REF!),#REF!,"-")</f>
        <v>-</v>
      </c>
      <c r="AY128" s="80" t="str">
        <f>IF(ISNUMBER(#REF!),#REF!,"-")</f>
        <v>-</v>
      </c>
      <c r="AZ128" s="79" t="str">
        <f>IF(ISNUMBER(#REF!),#REF!,"-")</f>
        <v>-</v>
      </c>
      <c r="BA128" s="80" t="str">
        <f>IF(ISNUMBER(#REF!),#REF!,"-")</f>
        <v>-</v>
      </c>
      <c r="BB128" s="79" t="str">
        <f>IF(ISNUMBER(#REF!),#REF!,"-")</f>
        <v>-</v>
      </c>
      <c r="BC128" s="80" t="str">
        <f>IF(ISNUMBER(#REF!),#REF!,"-")</f>
        <v>-</v>
      </c>
      <c r="BD128" s="79" t="str">
        <f>IF(ISNUMBER(#REF!),#REF!,"-")</f>
        <v>-</v>
      </c>
      <c r="BE128" s="80" t="str">
        <f>IF(ISNUMBER(#REF!),#REF!,"-")</f>
        <v>-</v>
      </c>
      <c r="BF128" s="79" t="str">
        <f>IF(ISNUMBER(#REF!),#REF!,"-")</f>
        <v>-</v>
      </c>
      <c r="BG128" s="80" t="str">
        <f>IF(ISNUMBER(#REF!),#REF!,"-")</f>
        <v>-</v>
      </c>
      <c r="BH128" s="79" t="str">
        <f>IF(ISNUMBER(#REF!),#REF!,"-")</f>
        <v>-</v>
      </c>
      <c r="BI128" s="80" t="str">
        <f>IF(ISNUMBER(#REF!),#REF!,"-")</f>
        <v>-</v>
      </c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</row>
    <row r="129" spans="7:71" x14ac:dyDescent="0.25">
      <c r="G129" s="75">
        <v>48</v>
      </c>
      <c r="H129" s="79" t="str">
        <f>IF(ISNUMBER(#REF!),#REF!,"-")</f>
        <v>-</v>
      </c>
      <c r="I129" s="80" t="str">
        <f>IF(ISNUMBER(#REF!),#REF!,"-")</f>
        <v>-</v>
      </c>
      <c r="J129" s="79" t="str">
        <f>IF(ISNUMBER(#REF!),#REF!,"-")</f>
        <v>-</v>
      </c>
      <c r="K129" s="80" t="str">
        <f>IF(ISNUMBER(#REF!),#REF!,"-")</f>
        <v>-</v>
      </c>
      <c r="L129" s="79" t="str">
        <f>IF(ISNUMBER(#REF!),#REF!,"-")</f>
        <v>-</v>
      </c>
      <c r="M129" s="80" t="str">
        <f>IF(ISNUMBER(#REF!),#REF!,"-")</f>
        <v>-</v>
      </c>
      <c r="N129" s="79" t="str">
        <f>IF(ISNUMBER(#REF!),#REF!,"-")</f>
        <v>-</v>
      </c>
      <c r="O129" s="80" t="str">
        <f>IF(ISNUMBER(#REF!),#REF!,"-")</f>
        <v>-</v>
      </c>
      <c r="P129" s="79" t="str">
        <f>IF(ISNUMBER(#REF!),#REF!,"-")</f>
        <v>-</v>
      </c>
      <c r="Q129" s="80" t="str">
        <f>IF(ISNUMBER(#REF!),#REF!,"-")</f>
        <v>-</v>
      </c>
      <c r="R129" s="79" t="str">
        <f>IF(ISNUMBER(#REF!),#REF!,"-")</f>
        <v>-</v>
      </c>
      <c r="S129" s="80" t="str">
        <f>IF(ISNUMBER(#REF!),#REF!,"-")</f>
        <v>-</v>
      </c>
      <c r="T129" s="79" t="str">
        <f>IF(ISNUMBER(#REF!),#REF!,"-")</f>
        <v>-</v>
      </c>
      <c r="U129" s="80" t="str">
        <f>IF(ISNUMBER(#REF!),#REF!,"-")</f>
        <v>-</v>
      </c>
      <c r="V129" s="79" t="str">
        <f>IF(ISNUMBER(#REF!),#REF!,"-")</f>
        <v>-</v>
      </c>
      <c r="W129" s="80" t="str">
        <f>IF(ISNUMBER(#REF!),#REF!,"-")</f>
        <v>-</v>
      </c>
      <c r="X129" s="79" t="str">
        <f>IF(ISNUMBER(#REF!),#REF!,"-")</f>
        <v>-</v>
      </c>
      <c r="Y129" s="80" t="str">
        <f>IF(ISNUMBER(#REF!),#REF!,"-")</f>
        <v>-</v>
      </c>
      <c r="Z129" s="79" t="str">
        <f>IF(ISNUMBER(#REF!),#REF!,"-")</f>
        <v>-</v>
      </c>
      <c r="AA129" s="80" t="str">
        <f>IF(ISNUMBER(#REF!),#REF!,"-")</f>
        <v>-</v>
      </c>
      <c r="AB129" s="73"/>
      <c r="AC129" s="73"/>
      <c r="AD129" s="73"/>
      <c r="AE129" s="73"/>
      <c r="AF129" s="73"/>
      <c r="AG129" s="73"/>
      <c r="AH129" s="73"/>
      <c r="AI129" s="73"/>
      <c r="AJ129" s="73"/>
      <c r="AK129" s="73"/>
      <c r="AO129" s="75">
        <v>48</v>
      </c>
      <c r="AP129" s="79" t="str">
        <f>IF(ISNUMBER(#REF!),#REF!,"-")</f>
        <v>-</v>
      </c>
      <c r="AQ129" s="80" t="str">
        <f>IF(ISNUMBER(#REF!),#REF!,"-")</f>
        <v>-</v>
      </c>
      <c r="AR129" s="79" t="str">
        <f>IF(ISNUMBER(#REF!),#REF!,"-")</f>
        <v>-</v>
      </c>
      <c r="AS129" s="80" t="str">
        <f>IF(ISNUMBER(#REF!),#REF!,"-")</f>
        <v>-</v>
      </c>
      <c r="AT129" s="79" t="str">
        <f>IF(ISNUMBER(#REF!),#REF!,"-")</f>
        <v>-</v>
      </c>
      <c r="AU129" s="80" t="str">
        <f>IF(ISNUMBER(#REF!),#REF!,"-")</f>
        <v>-</v>
      </c>
      <c r="AV129" s="79" t="str">
        <f>IF(ISNUMBER(#REF!),#REF!,"-")</f>
        <v>-</v>
      </c>
      <c r="AW129" s="80" t="str">
        <f>IF(ISNUMBER(#REF!),#REF!,"-")</f>
        <v>-</v>
      </c>
      <c r="AX129" s="79" t="str">
        <f>IF(ISNUMBER(#REF!),#REF!,"-")</f>
        <v>-</v>
      </c>
      <c r="AY129" s="80" t="str">
        <f>IF(ISNUMBER(#REF!),#REF!,"-")</f>
        <v>-</v>
      </c>
      <c r="AZ129" s="79" t="str">
        <f>IF(ISNUMBER(#REF!),#REF!,"-")</f>
        <v>-</v>
      </c>
      <c r="BA129" s="80" t="str">
        <f>IF(ISNUMBER(#REF!),#REF!,"-")</f>
        <v>-</v>
      </c>
      <c r="BB129" s="79" t="str">
        <f>IF(ISNUMBER(#REF!),#REF!,"-")</f>
        <v>-</v>
      </c>
      <c r="BC129" s="80" t="str">
        <f>IF(ISNUMBER(#REF!),#REF!,"-")</f>
        <v>-</v>
      </c>
      <c r="BD129" s="79" t="str">
        <f>IF(ISNUMBER(#REF!),#REF!,"-")</f>
        <v>-</v>
      </c>
      <c r="BE129" s="80" t="str">
        <f>IF(ISNUMBER(#REF!),#REF!,"-")</f>
        <v>-</v>
      </c>
      <c r="BF129" s="79" t="str">
        <f>IF(ISNUMBER(#REF!),#REF!,"-")</f>
        <v>-</v>
      </c>
      <c r="BG129" s="80" t="str">
        <f>IF(ISNUMBER(#REF!),#REF!,"-")</f>
        <v>-</v>
      </c>
      <c r="BH129" s="79" t="str">
        <f>IF(ISNUMBER(#REF!),#REF!,"-")</f>
        <v>-</v>
      </c>
      <c r="BI129" s="80" t="str">
        <f>IF(ISNUMBER(#REF!),#REF!,"-")</f>
        <v>-</v>
      </c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</row>
    <row r="130" spans="7:71" x14ac:dyDescent="0.25">
      <c r="G130" s="75">
        <v>48.5</v>
      </c>
      <c r="H130" s="79" t="str">
        <f>IF(ISNUMBER(#REF!),#REF!,"-")</f>
        <v>-</v>
      </c>
      <c r="I130" s="80" t="str">
        <f>IF(ISNUMBER(#REF!),#REF!,"-")</f>
        <v>-</v>
      </c>
      <c r="J130" s="79" t="str">
        <f>IF(ISNUMBER(#REF!),#REF!,"-")</f>
        <v>-</v>
      </c>
      <c r="K130" s="80" t="str">
        <f>IF(ISNUMBER(#REF!),#REF!,"-")</f>
        <v>-</v>
      </c>
      <c r="L130" s="79" t="str">
        <f>IF(ISNUMBER(#REF!),#REF!,"-")</f>
        <v>-</v>
      </c>
      <c r="M130" s="80" t="str">
        <f>IF(ISNUMBER(#REF!),#REF!,"-")</f>
        <v>-</v>
      </c>
      <c r="N130" s="79" t="str">
        <f>IF(ISNUMBER(#REF!),#REF!,"-")</f>
        <v>-</v>
      </c>
      <c r="O130" s="80" t="str">
        <f>IF(ISNUMBER(#REF!),#REF!,"-")</f>
        <v>-</v>
      </c>
      <c r="P130" s="79" t="str">
        <f>IF(ISNUMBER(#REF!),#REF!,"-")</f>
        <v>-</v>
      </c>
      <c r="Q130" s="80" t="str">
        <f>IF(ISNUMBER(#REF!),#REF!,"-")</f>
        <v>-</v>
      </c>
      <c r="R130" s="79" t="str">
        <f>IF(ISNUMBER(#REF!),#REF!,"-")</f>
        <v>-</v>
      </c>
      <c r="S130" s="80" t="str">
        <f>IF(ISNUMBER(#REF!),#REF!,"-")</f>
        <v>-</v>
      </c>
      <c r="T130" s="79" t="str">
        <f>IF(ISNUMBER(#REF!),#REF!,"-")</f>
        <v>-</v>
      </c>
      <c r="U130" s="80" t="str">
        <f>IF(ISNUMBER(#REF!),#REF!,"-")</f>
        <v>-</v>
      </c>
      <c r="V130" s="79" t="str">
        <f>IF(ISNUMBER(#REF!),#REF!,"-")</f>
        <v>-</v>
      </c>
      <c r="W130" s="80" t="str">
        <f>IF(ISNUMBER(#REF!),#REF!,"-")</f>
        <v>-</v>
      </c>
      <c r="X130" s="79" t="str">
        <f>IF(ISNUMBER(#REF!),#REF!,"-")</f>
        <v>-</v>
      </c>
      <c r="Y130" s="80" t="str">
        <f>IF(ISNUMBER(#REF!),#REF!,"-")</f>
        <v>-</v>
      </c>
      <c r="Z130" s="79" t="str">
        <f>IF(ISNUMBER(#REF!),#REF!,"-")</f>
        <v>-</v>
      </c>
      <c r="AA130" s="80" t="str">
        <f>IF(ISNUMBER(#REF!),#REF!,"-")</f>
        <v>-</v>
      </c>
      <c r="AB130" s="73"/>
      <c r="AC130" s="73"/>
      <c r="AD130" s="73"/>
      <c r="AE130" s="73"/>
      <c r="AF130" s="73"/>
      <c r="AG130" s="73"/>
      <c r="AH130" s="73"/>
      <c r="AI130" s="73"/>
      <c r="AJ130" s="73"/>
      <c r="AK130" s="73"/>
      <c r="AO130" s="75">
        <v>48.5</v>
      </c>
      <c r="AP130" s="79" t="str">
        <f>IF(ISNUMBER(#REF!),#REF!,"-")</f>
        <v>-</v>
      </c>
      <c r="AQ130" s="80" t="str">
        <f>IF(ISNUMBER(#REF!),#REF!,"-")</f>
        <v>-</v>
      </c>
      <c r="AR130" s="79" t="str">
        <f>IF(ISNUMBER(#REF!),#REF!,"-")</f>
        <v>-</v>
      </c>
      <c r="AS130" s="80" t="str">
        <f>IF(ISNUMBER(#REF!),#REF!,"-")</f>
        <v>-</v>
      </c>
      <c r="AT130" s="79" t="str">
        <f>IF(ISNUMBER(#REF!),#REF!,"-")</f>
        <v>-</v>
      </c>
      <c r="AU130" s="80" t="str">
        <f>IF(ISNUMBER(#REF!),#REF!,"-")</f>
        <v>-</v>
      </c>
      <c r="AV130" s="79" t="str">
        <f>IF(ISNUMBER(#REF!),#REF!,"-")</f>
        <v>-</v>
      </c>
      <c r="AW130" s="80" t="str">
        <f>IF(ISNUMBER(#REF!),#REF!,"-")</f>
        <v>-</v>
      </c>
      <c r="AX130" s="79" t="str">
        <f>IF(ISNUMBER(#REF!),#REF!,"-")</f>
        <v>-</v>
      </c>
      <c r="AY130" s="80" t="str">
        <f>IF(ISNUMBER(#REF!),#REF!,"-")</f>
        <v>-</v>
      </c>
      <c r="AZ130" s="79" t="str">
        <f>IF(ISNUMBER(#REF!),#REF!,"-")</f>
        <v>-</v>
      </c>
      <c r="BA130" s="80" t="str">
        <f>IF(ISNUMBER(#REF!),#REF!,"-")</f>
        <v>-</v>
      </c>
      <c r="BB130" s="79" t="str">
        <f>IF(ISNUMBER(#REF!),#REF!,"-")</f>
        <v>-</v>
      </c>
      <c r="BC130" s="80" t="str">
        <f>IF(ISNUMBER(#REF!),#REF!,"-")</f>
        <v>-</v>
      </c>
      <c r="BD130" s="79" t="str">
        <f>IF(ISNUMBER(#REF!),#REF!,"-")</f>
        <v>-</v>
      </c>
      <c r="BE130" s="80" t="str">
        <f>IF(ISNUMBER(#REF!),#REF!,"-")</f>
        <v>-</v>
      </c>
      <c r="BF130" s="79" t="str">
        <f>IF(ISNUMBER(#REF!),#REF!,"-")</f>
        <v>-</v>
      </c>
      <c r="BG130" s="80" t="str">
        <f>IF(ISNUMBER(#REF!),#REF!,"-")</f>
        <v>-</v>
      </c>
      <c r="BH130" s="79" t="str">
        <f>IF(ISNUMBER(#REF!),#REF!,"-")</f>
        <v>-</v>
      </c>
      <c r="BI130" s="80" t="str">
        <f>IF(ISNUMBER(#REF!),#REF!,"-")</f>
        <v>-</v>
      </c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</row>
    <row r="131" spans="7:71" x14ac:dyDescent="0.25">
      <c r="G131" s="75">
        <v>49</v>
      </c>
      <c r="H131" s="79" t="str">
        <f>IF(ISNUMBER(#REF!),#REF!,"-")</f>
        <v>-</v>
      </c>
      <c r="I131" s="80" t="str">
        <f>IF(ISNUMBER(#REF!),#REF!,"-")</f>
        <v>-</v>
      </c>
      <c r="J131" s="79" t="str">
        <f>IF(ISNUMBER(#REF!),#REF!,"-")</f>
        <v>-</v>
      </c>
      <c r="K131" s="80" t="str">
        <f>IF(ISNUMBER(#REF!),#REF!,"-")</f>
        <v>-</v>
      </c>
      <c r="L131" s="79" t="str">
        <f>IF(ISNUMBER(#REF!),#REF!,"-")</f>
        <v>-</v>
      </c>
      <c r="M131" s="80" t="str">
        <f>IF(ISNUMBER(#REF!),#REF!,"-")</f>
        <v>-</v>
      </c>
      <c r="N131" s="79" t="str">
        <f>IF(ISNUMBER(#REF!),#REF!,"-")</f>
        <v>-</v>
      </c>
      <c r="O131" s="80" t="str">
        <f>IF(ISNUMBER(#REF!),#REF!,"-")</f>
        <v>-</v>
      </c>
      <c r="P131" s="79" t="str">
        <f>IF(ISNUMBER(#REF!),#REF!,"-")</f>
        <v>-</v>
      </c>
      <c r="Q131" s="80" t="str">
        <f>IF(ISNUMBER(#REF!),#REF!,"-")</f>
        <v>-</v>
      </c>
      <c r="R131" s="79" t="str">
        <f>IF(ISNUMBER(#REF!),#REF!,"-")</f>
        <v>-</v>
      </c>
      <c r="S131" s="80" t="str">
        <f>IF(ISNUMBER(#REF!),#REF!,"-")</f>
        <v>-</v>
      </c>
      <c r="T131" s="79" t="str">
        <f>IF(ISNUMBER(#REF!),#REF!,"-")</f>
        <v>-</v>
      </c>
      <c r="U131" s="80" t="str">
        <f>IF(ISNUMBER(#REF!),#REF!,"-")</f>
        <v>-</v>
      </c>
      <c r="V131" s="79" t="str">
        <f>IF(ISNUMBER(#REF!),#REF!,"-")</f>
        <v>-</v>
      </c>
      <c r="W131" s="80" t="str">
        <f>IF(ISNUMBER(#REF!),#REF!,"-")</f>
        <v>-</v>
      </c>
      <c r="X131" s="79" t="str">
        <f>IF(ISNUMBER(#REF!),#REF!,"-")</f>
        <v>-</v>
      </c>
      <c r="Y131" s="80" t="str">
        <f>IF(ISNUMBER(#REF!),#REF!,"-")</f>
        <v>-</v>
      </c>
      <c r="Z131" s="79" t="str">
        <f>IF(ISNUMBER(#REF!),#REF!,"-")</f>
        <v>-</v>
      </c>
      <c r="AA131" s="80" t="str">
        <f>IF(ISNUMBER(#REF!),#REF!,"-")</f>
        <v>-</v>
      </c>
      <c r="AB131" s="73"/>
      <c r="AC131" s="73"/>
      <c r="AD131" s="73"/>
      <c r="AE131" s="73"/>
      <c r="AF131" s="73"/>
      <c r="AG131" s="73"/>
      <c r="AH131" s="73"/>
      <c r="AI131" s="73"/>
      <c r="AJ131" s="73"/>
      <c r="AK131" s="73"/>
      <c r="AO131" s="75">
        <v>49</v>
      </c>
      <c r="AP131" s="79" t="str">
        <f>IF(ISNUMBER(#REF!),#REF!,"-")</f>
        <v>-</v>
      </c>
      <c r="AQ131" s="80" t="str">
        <f>IF(ISNUMBER(#REF!),#REF!,"-")</f>
        <v>-</v>
      </c>
      <c r="AR131" s="79" t="str">
        <f>IF(ISNUMBER(#REF!),#REF!,"-")</f>
        <v>-</v>
      </c>
      <c r="AS131" s="80" t="str">
        <f>IF(ISNUMBER(#REF!),#REF!,"-")</f>
        <v>-</v>
      </c>
      <c r="AT131" s="79" t="str">
        <f>IF(ISNUMBER(#REF!),#REF!,"-")</f>
        <v>-</v>
      </c>
      <c r="AU131" s="80" t="str">
        <f>IF(ISNUMBER(#REF!),#REF!,"-")</f>
        <v>-</v>
      </c>
      <c r="AV131" s="79" t="str">
        <f>IF(ISNUMBER(#REF!),#REF!,"-")</f>
        <v>-</v>
      </c>
      <c r="AW131" s="80" t="str">
        <f>IF(ISNUMBER(#REF!),#REF!,"-")</f>
        <v>-</v>
      </c>
      <c r="AX131" s="79" t="str">
        <f>IF(ISNUMBER(#REF!),#REF!,"-")</f>
        <v>-</v>
      </c>
      <c r="AY131" s="80" t="str">
        <f>IF(ISNUMBER(#REF!),#REF!,"-")</f>
        <v>-</v>
      </c>
      <c r="AZ131" s="79" t="str">
        <f>IF(ISNUMBER(#REF!),#REF!,"-")</f>
        <v>-</v>
      </c>
      <c r="BA131" s="80" t="str">
        <f>IF(ISNUMBER(#REF!),#REF!,"-")</f>
        <v>-</v>
      </c>
      <c r="BB131" s="79" t="str">
        <f>IF(ISNUMBER(#REF!),#REF!,"-")</f>
        <v>-</v>
      </c>
      <c r="BC131" s="80" t="str">
        <f>IF(ISNUMBER(#REF!),#REF!,"-")</f>
        <v>-</v>
      </c>
      <c r="BD131" s="79" t="str">
        <f>IF(ISNUMBER(#REF!),#REF!,"-")</f>
        <v>-</v>
      </c>
      <c r="BE131" s="80" t="str">
        <f>IF(ISNUMBER(#REF!),#REF!,"-")</f>
        <v>-</v>
      </c>
      <c r="BF131" s="79" t="str">
        <f>IF(ISNUMBER(#REF!),#REF!,"-")</f>
        <v>-</v>
      </c>
      <c r="BG131" s="80" t="str">
        <f>IF(ISNUMBER(#REF!),#REF!,"-")</f>
        <v>-</v>
      </c>
      <c r="BH131" s="79" t="str">
        <f>IF(ISNUMBER(#REF!),#REF!,"-")</f>
        <v>-</v>
      </c>
      <c r="BI131" s="80" t="str">
        <f>IF(ISNUMBER(#REF!),#REF!,"-")</f>
        <v>-</v>
      </c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</row>
    <row r="132" spans="7:71" x14ac:dyDescent="0.25">
      <c r="G132" s="75">
        <v>49.5</v>
      </c>
      <c r="H132" s="79" t="str">
        <f>IF(ISNUMBER(#REF!),#REF!,"-")</f>
        <v>-</v>
      </c>
      <c r="I132" s="80" t="str">
        <f>IF(ISNUMBER(#REF!),#REF!,"-")</f>
        <v>-</v>
      </c>
      <c r="J132" s="79" t="str">
        <f>IF(ISNUMBER(#REF!),#REF!,"-")</f>
        <v>-</v>
      </c>
      <c r="K132" s="80" t="str">
        <f>IF(ISNUMBER(#REF!),#REF!,"-")</f>
        <v>-</v>
      </c>
      <c r="L132" s="79" t="str">
        <f>IF(ISNUMBER(#REF!),#REF!,"-")</f>
        <v>-</v>
      </c>
      <c r="M132" s="80" t="str">
        <f>IF(ISNUMBER(#REF!),#REF!,"-")</f>
        <v>-</v>
      </c>
      <c r="N132" s="79" t="str">
        <f>IF(ISNUMBER(#REF!),#REF!,"-")</f>
        <v>-</v>
      </c>
      <c r="O132" s="80" t="str">
        <f>IF(ISNUMBER(#REF!),#REF!,"-")</f>
        <v>-</v>
      </c>
      <c r="P132" s="79" t="str">
        <f>IF(ISNUMBER(#REF!),#REF!,"-")</f>
        <v>-</v>
      </c>
      <c r="Q132" s="80" t="str">
        <f>IF(ISNUMBER(#REF!),#REF!,"-")</f>
        <v>-</v>
      </c>
      <c r="R132" s="79" t="str">
        <f>IF(ISNUMBER(#REF!),#REF!,"-")</f>
        <v>-</v>
      </c>
      <c r="S132" s="80" t="str">
        <f>IF(ISNUMBER(#REF!),#REF!,"-")</f>
        <v>-</v>
      </c>
      <c r="T132" s="79" t="str">
        <f>IF(ISNUMBER(#REF!),#REF!,"-")</f>
        <v>-</v>
      </c>
      <c r="U132" s="80" t="str">
        <f>IF(ISNUMBER(#REF!),#REF!,"-")</f>
        <v>-</v>
      </c>
      <c r="V132" s="79" t="str">
        <f>IF(ISNUMBER(#REF!),#REF!,"-")</f>
        <v>-</v>
      </c>
      <c r="W132" s="80" t="str">
        <f>IF(ISNUMBER(#REF!),#REF!,"-")</f>
        <v>-</v>
      </c>
      <c r="X132" s="79" t="str">
        <f>IF(ISNUMBER(#REF!),#REF!,"-")</f>
        <v>-</v>
      </c>
      <c r="Y132" s="80" t="str">
        <f>IF(ISNUMBER(#REF!),#REF!,"-")</f>
        <v>-</v>
      </c>
      <c r="Z132" s="79" t="str">
        <f>IF(ISNUMBER(#REF!),#REF!,"-")</f>
        <v>-</v>
      </c>
      <c r="AA132" s="80" t="str">
        <f>IF(ISNUMBER(#REF!),#REF!,"-")</f>
        <v>-</v>
      </c>
      <c r="AB132" s="73"/>
      <c r="AC132" s="73"/>
      <c r="AD132" s="73"/>
      <c r="AE132" s="73"/>
      <c r="AF132" s="73"/>
      <c r="AG132" s="73"/>
      <c r="AH132" s="73"/>
      <c r="AI132" s="73"/>
      <c r="AJ132" s="73"/>
      <c r="AK132" s="73"/>
      <c r="AO132" s="75">
        <v>49.5</v>
      </c>
      <c r="AP132" s="79" t="str">
        <f>IF(ISNUMBER(#REF!),#REF!,"-")</f>
        <v>-</v>
      </c>
      <c r="AQ132" s="80" t="str">
        <f>IF(ISNUMBER(#REF!),#REF!,"-")</f>
        <v>-</v>
      </c>
      <c r="AR132" s="79" t="str">
        <f>IF(ISNUMBER(#REF!),#REF!,"-")</f>
        <v>-</v>
      </c>
      <c r="AS132" s="80" t="str">
        <f>IF(ISNUMBER(#REF!),#REF!,"-")</f>
        <v>-</v>
      </c>
      <c r="AT132" s="79" t="str">
        <f>IF(ISNUMBER(#REF!),#REF!,"-")</f>
        <v>-</v>
      </c>
      <c r="AU132" s="80" t="str">
        <f>IF(ISNUMBER(#REF!),#REF!,"-")</f>
        <v>-</v>
      </c>
      <c r="AV132" s="79" t="str">
        <f>IF(ISNUMBER(#REF!),#REF!,"-")</f>
        <v>-</v>
      </c>
      <c r="AW132" s="80" t="str">
        <f>IF(ISNUMBER(#REF!),#REF!,"-")</f>
        <v>-</v>
      </c>
      <c r="AX132" s="79" t="str">
        <f>IF(ISNUMBER(#REF!),#REF!,"-")</f>
        <v>-</v>
      </c>
      <c r="AY132" s="80" t="str">
        <f>IF(ISNUMBER(#REF!),#REF!,"-")</f>
        <v>-</v>
      </c>
      <c r="AZ132" s="79" t="str">
        <f>IF(ISNUMBER(#REF!),#REF!,"-")</f>
        <v>-</v>
      </c>
      <c r="BA132" s="80" t="str">
        <f>IF(ISNUMBER(#REF!),#REF!,"-")</f>
        <v>-</v>
      </c>
      <c r="BB132" s="79" t="str">
        <f>IF(ISNUMBER(#REF!),#REF!,"-")</f>
        <v>-</v>
      </c>
      <c r="BC132" s="80" t="str">
        <f>IF(ISNUMBER(#REF!),#REF!,"-")</f>
        <v>-</v>
      </c>
      <c r="BD132" s="79" t="str">
        <f>IF(ISNUMBER(#REF!),#REF!,"-")</f>
        <v>-</v>
      </c>
      <c r="BE132" s="80" t="str">
        <f>IF(ISNUMBER(#REF!),#REF!,"-")</f>
        <v>-</v>
      </c>
      <c r="BF132" s="79" t="str">
        <f>IF(ISNUMBER(#REF!),#REF!,"-")</f>
        <v>-</v>
      </c>
      <c r="BG132" s="80" t="str">
        <f>IF(ISNUMBER(#REF!),#REF!,"-")</f>
        <v>-</v>
      </c>
      <c r="BH132" s="79" t="str">
        <f>IF(ISNUMBER(#REF!),#REF!,"-")</f>
        <v>-</v>
      </c>
      <c r="BI132" s="80" t="str">
        <f>IF(ISNUMBER(#REF!),#REF!,"-")</f>
        <v>-</v>
      </c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</row>
    <row r="133" spans="7:71" x14ac:dyDescent="0.25">
      <c r="G133" s="75">
        <v>50</v>
      </c>
      <c r="H133" s="79" t="str">
        <f>IF(ISNUMBER(#REF!),#REF!,"-")</f>
        <v>-</v>
      </c>
      <c r="I133" s="80" t="str">
        <f>IF(ISNUMBER(#REF!),#REF!,"-")</f>
        <v>-</v>
      </c>
      <c r="J133" s="79" t="str">
        <f>IF(ISNUMBER(#REF!),#REF!,"-")</f>
        <v>-</v>
      </c>
      <c r="K133" s="80" t="str">
        <f>IF(ISNUMBER(#REF!),#REF!,"-")</f>
        <v>-</v>
      </c>
      <c r="L133" s="79" t="str">
        <f>IF(ISNUMBER(#REF!),#REF!,"-")</f>
        <v>-</v>
      </c>
      <c r="M133" s="80" t="str">
        <f>IF(ISNUMBER(#REF!),#REF!,"-")</f>
        <v>-</v>
      </c>
      <c r="N133" s="79" t="str">
        <f>IF(ISNUMBER(#REF!),#REF!,"-")</f>
        <v>-</v>
      </c>
      <c r="O133" s="80" t="str">
        <f>IF(ISNUMBER(#REF!),#REF!,"-")</f>
        <v>-</v>
      </c>
      <c r="P133" s="79" t="str">
        <f>IF(ISNUMBER(#REF!),#REF!,"-")</f>
        <v>-</v>
      </c>
      <c r="Q133" s="80" t="str">
        <f>IF(ISNUMBER(#REF!),#REF!,"-")</f>
        <v>-</v>
      </c>
      <c r="R133" s="79" t="str">
        <f>IF(ISNUMBER(#REF!),#REF!,"-")</f>
        <v>-</v>
      </c>
      <c r="S133" s="80" t="str">
        <f>IF(ISNUMBER(#REF!),#REF!,"-")</f>
        <v>-</v>
      </c>
      <c r="T133" s="79" t="str">
        <f>IF(ISNUMBER(#REF!),#REF!,"-")</f>
        <v>-</v>
      </c>
      <c r="U133" s="80" t="str">
        <f>IF(ISNUMBER(#REF!),#REF!,"-")</f>
        <v>-</v>
      </c>
      <c r="V133" s="79" t="str">
        <f>IF(ISNUMBER(#REF!),#REF!,"-")</f>
        <v>-</v>
      </c>
      <c r="W133" s="80" t="str">
        <f>IF(ISNUMBER(#REF!),#REF!,"-")</f>
        <v>-</v>
      </c>
      <c r="X133" s="79" t="str">
        <f>IF(ISNUMBER(#REF!),#REF!,"-")</f>
        <v>-</v>
      </c>
      <c r="Y133" s="80" t="str">
        <f>IF(ISNUMBER(#REF!),#REF!,"-")</f>
        <v>-</v>
      </c>
      <c r="Z133" s="79" t="str">
        <f>IF(ISNUMBER(#REF!),#REF!,"-")</f>
        <v>-</v>
      </c>
      <c r="AA133" s="80" t="str">
        <f>IF(ISNUMBER(#REF!),#REF!,"-")</f>
        <v>-</v>
      </c>
      <c r="AB133" s="73"/>
      <c r="AC133" s="73"/>
      <c r="AD133" s="73"/>
      <c r="AE133" s="73"/>
      <c r="AF133" s="73"/>
      <c r="AG133" s="73"/>
      <c r="AH133" s="73"/>
      <c r="AI133" s="73"/>
      <c r="AJ133" s="73"/>
      <c r="AK133" s="73"/>
      <c r="AO133" s="75">
        <v>50</v>
      </c>
      <c r="AP133" s="79" t="str">
        <f>IF(ISNUMBER(#REF!),#REF!,"-")</f>
        <v>-</v>
      </c>
      <c r="AQ133" s="80" t="str">
        <f>IF(ISNUMBER(#REF!),#REF!,"-")</f>
        <v>-</v>
      </c>
      <c r="AR133" s="79" t="str">
        <f>IF(ISNUMBER(#REF!),#REF!,"-")</f>
        <v>-</v>
      </c>
      <c r="AS133" s="80" t="str">
        <f>IF(ISNUMBER(#REF!),#REF!,"-")</f>
        <v>-</v>
      </c>
      <c r="AT133" s="79" t="str">
        <f>IF(ISNUMBER(#REF!),#REF!,"-")</f>
        <v>-</v>
      </c>
      <c r="AU133" s="80" t="str">
        <f>IF(ISNUMBER(#REF!),#REF!,"-")</f>
        <v>-</v>
      </c>
      <c r="AV133" s="79" t="str">
        <f>IF(ISNUMBER(#REF!),#REF!,"-")</f>
        <v>-</v>
      </c>
      <c r="AW133" s="80" t="str">
        <f>IF(ISNUMBER(#REF!),#REF!,"-")</f>
        <v>-</v>
      </c>
      <c r="AX133" s="79" t="str">
        <f>IF(ISNUMBER(#REF!),#REF!,"-")</f>
        <v>-</v>
      </c>
      <c r="AY133" s="80" t="str">
        <f>IF(ISNUMBER(#REF!),#REF!,"-")</f>
        <v>-</v>
      </c>
      <c r="AZ133" s="79" t="str">
        <f>IF(ISNUMBER(#REF!),#REF!,"-")</f>
        <v>-</v>
      </c>
      <c r="BA133" s="80" t="str">
        <f>IF(ISNUMBER(#REF!),#REF!,"-")</f>
        <v>-</v>
      </c>
      <c r="BB133" s="79" t="str">
        <f>IF(ISNUMBER(#REF!),#REF!,"-")</f>
        <v>-</v>
      </c>
      <c r="BC133" s="80" t="str">
        <f>IF(ISNUMBER(#REF!),#REF!,"-")</f>
        <v>-</v>
      </c>
      <c r="BD133" s="79" t="str">
        <f>IF(ISNUMBER(#REF!),#REF!,"-")</f>
        <v>-</v>
      </c>
      <c r="BE133" s="80" t="str">
        <f>IF(ISNUMBER(#REF!),#REF!,"-")</f>
        <v>-</v>
      </c>
      <c r="BF133" s="79" t="str">
        <f>IF(ISNUMBER(#REF!),#REF!,"-")</f>
        <v>-</v>
      </c>
      <c r="BG133" s="80" t="str">
        <f>IF(ISNUMBER(#REF!),#REF!,"-")</f>
        <v>-</v>
      </c>
      <c r="BH133" s="79" t="str">
        <f>IF(ISNUMBER(#REF!),#REF!,"-")</f>
        <v>-</v>
      </c>
      <c r="BI133" s="80" t="str">
        <f>IF(ISNUMBER(#REF!),#REF!,"-")</f>
        <v>-</v>
      </c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</row>
    <row r="134" spans="7:71" x14ac:dyDescent="0.25">
      <c r="G134" s="75">
        <v>50.5</v>
      </c>
      <c r="H134" s="79" t="str">
        <f>IF(ISNUMBER(#REF!),#REF!,"-")</f>
        <v>-</v>
      </c>
      <c r="I134" s="80" t="str">
        <f>IF(ISNUMBER(#REF!),#REF!,"-")</f>
        <v>-</v>
      </c>
      <c r="J134" s="79" t="str">
        <f>IF(ISNUMBER(#REF!),#REF!,"-")</f>
        <v>-</v>
      </c>
      <c r="K134" s="80" t="str">
        <f>IF(ISNUMBER(#REF!),#REF!,"-")</f>
        <v>-</v>
      </c>
      <c r="L134" s="79" t="str">
        <f>IF(ISNUMBER(#REF!),#REF!,"-")</f>
        <v>-</v>
      </c>
      <c r="M134" s="80" t="str">
        <f>IF(ISNUMBER(#REF!),#REF!,"-")</f>
        <v>-</v>
      </c>
      <c r="N134" s="79" t="str">
        <f>IF(ISNUMBER(#REF!),#REF!,"-")</f>
        <v>-</v>
      </c>
      <c r="O134" s="80" t="str">
        <f>IF(ISNUMBER(#REF!),#REF!,"-")</f>
        <v>-</v>
      </c>
      <c r="P134" s="79" t="str">
        <f>IF(ISNUMBER(#REF!),#REF!,"-")</f>
        <v>-</v>
      </c>
      <c r="Q134" s="80" t="str">
        <f>IF(ISNUMBER(#REF!),#REF!,"-")</f>
        <v>-</v>
      </c>
      <c r="R134" s="79" t="str">
        <f>IF(ISNUMBER(#REF!),#REF!,"-")</f>
        <v>-</v>
      </c>
      <c r="S134" s="80" t="str">
        <f>IF(ISNUMBER(#REF!),#REF!,"-")</f>
        <v>-</v>
      </c>
      <c r="T134" s="79" t="str">
        <f>IF(ISNUMBER(#REF!),#REF!,"-")</f>
        <v>-</v>
      </c>
      <c r="U134" s="80" t="str">
        <f>IF(ISNUMBER(#REF!),#REF!,"-")</f>
        <v>-</v>
      </c>
      <c r="V134" s="79" t="str">
        <f>IF(ISNUMBER(#REF!),#REF!,"-")</f>
        <v>-</v>
      </c>
      <c r="W134" s="80" t="str">
        <f>IF(ISNUMBER(#REF!),#REF!,"-")</f>
        <v>-</v>
      </c>
      <c r="X134" s="79" t="str">
        <f>IF(ISNUMBER(#REF!),#REF!,"-")</f>
        <v>-</v>
      </c>
      <c r="Y134" s="80" t="str">
        <f>IF(ISNUMBER(#REF!),#REF!,"-")</f>
        <v>-</v>
      </c>
      <c r="Z134" s="79" t="str">
        <f>IF(ISNUMBER(#REF!),#REF!,"-")</f>
        <v>-</v>
      </c>
      <c r="AA134" s="80" t="str">
        <f>IF(ISNUMBER(#REF!),#REF!,"-")</f>
        <v>-</v>
      </c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O134" s="75">
        <v>50.5</v>
      </c>
      <c r="AP134" s="79" t="str">
        <f>IF(ISNUMBER(#REF!),#REF!,"-")</f>
        <v>-</v>
      </c>
      <c r="AQ134" s="80" t="str">
        <f>IF(ISNUMBER(#REF!),#REF!,"-")</f>
        <v>-</v>
      </c>
      <c r="AR134" s="79" t="str">
        <f>IF(ISNUMBER(#REF!),#REF!,"-")</f>
        <v>-</v>
      </c>
      <c r="AS134" s="80" t="str">
        <f>IF(ISNUMBER(#REF!),#REF!,"-")</f>
        <v>-</v>
      </c>
      <c r="AT134" s="79" t="str">
        <f>IF(ISNUMBER(#REF!),#REF!,"-")</f>
        <v>-</v>
      </c>
      <c r="AU134" s="80" t="str">
        <f>IF(ISNUMBER(#REF!),#REF!,"-")</f>
        <v>-</v>
      </c>
      <c r="AV134" s="79" t="str">
        <f>IF(ISNUMBER(#REF!),#REF!,"-")</f>
        <v>-</v>
      </c>
      <c r="AW134" s="80" t="str">
        <f>IF(ISNUMBER(#REF!),#REF!,"-")</f>
        <v>-</v>
      </c>
      <c r="AX134" s="79" t="str">
        <f>IF(ISNUMBER(#REF!),#REF!,"-")</f>
        <v>-</v>
      </c>
      <c r="AY134" s="80" t="str">
        <f>IF(ISNUMBER(#REF!),#REF!,"-")</f>
        <v>-</v>
      </c>
      <c r="AZ134" s="79" t="str">
        <f>IF(ISNUMBER(#REF!),#REF!,"-")</f>
        <v>-</v>
      </c>
      <c r="BA134" s="80" t="str">
        <f>IF(ISNUMBER(#REF!),#REF!,"-")</f>
        <v>-</v>
      </c>
      <c r="BB134" s="79" t="str">
        <f>IF(ISNUMBER(#REF!),#REF!,"-")</f>
        <v>-</v>
      </c>
      <c r="BC134" s="80" t="str">
        <f>IF(ISNUMBER(#REF!),#REF!,"-")</f>
        <v>-</v>
      </c>
      <c r="BD134" s="79" t="str">
        <f>IF(ISNUMBER(#REF!),#REF!,"-")</f>
        <v>-</v>
      </c>
      <c r="BE134" s="80" t="str">
        <f>IF(ISNUMBER(#REF!),#REF!,"-")</f>
        <v>-</v>
      </c>
      <c r="BF134" s="79" t="str">
        <f>IF(ISNUMBER(#REF!),#REF!,"-")</f>
        <v>-</v>
      </c>
      <c r="BG134" s="80" t="str">
        <f>IF(ISNUMBER(#REF!),#REF!,"-")</f>
        <v>-</v>
      </c>
      <c r="BH134" s="79" t="str">
        <f>IF(ISNUMBER(#REF!),#REF!,"-")</f>
        <v>-</v>
      </c>
      <c r="BI134" s="80" t="str">
        <f>IF(ISNUMBER(#REF!),#REF!,"-")</f>
        <v>-</v>
      </c>
      <c r="BJ134" s="4"/>
      <c r="BK134" s="4"/>
      <c r="BL134" s="4"/>
      <c r="BM134" s="4"/>
      <c r="BN134" s="4"/>
      <c r="BO134" s="4"/>
      <c r="BP134" s="4"/>
      <c r="BQ134" s="4"/>
      <c r="BR134" s="4"/>
      <c r="BS134" s="4"/>
    </row>
    <row r="135" spans="7:71" x14ac:dyDescent="0.25">
      <c r="G135" s="75">
        <v>51</v>
      </c>
      <c r="H135" s="79" t="str">
        <f>IF(ISNUMBER(#REF!),#REF!,"-")</f>
        <v>-</v>
      </c>
      <c r="I135" s="80" t="str">
        <f>IF(ISNUMBER(#REF!),#REF!,"-")</f>
        <v>-</v>
      </c>
      <c r="J135" s="79" t="str">
        <f>IF(ISNUMBER(#REF!),#REF!,"-")</f>
        <v>-</v>
      </c>
      <c r="K135" s="80" t="str">
        <f>IF(ISNUMBER(#REF!),#REF!,"-")</f>
        <v>-</v>
      </c>
      <c r="L135" s="79" t="str">
        <f>IF(ISNUMBER(#REF!),#REF!,"-")</f>
        <v>-</v>
      </c>
      <c r="M135" s="80" t="str">
        <f>IF(ISNUMBER(#REF!),#REF!,"-")</f>
        <v>-</v>
      </c>
      <c r="N135" s="79" t="str">
        <f>IF(ISNUMBER(#REF!),#REF!,"-")</f>
        <v>-</v>
      </c>
      <c r="O135" s="80" t="str">
        <f>IF(ISNUMBER(#REF!),#REF!,"-")</f>
        <v>-</v>
      </c>
      <c r="P135" s="79" t="str">
        <f>IF(ISNUMBER(#REF!),#REF!,"-")</f>
        <v>-</v>
      </c>
      <c r="Q135" s="80" t="str">
        <f>IF(ISNUMBER(#REF!),#REF!,"-")</f>
        <v>-</v>
      </c>
      <c r="R135" s="79" t="str">
        <f>IF(ISNUMBER(#REF!),#REF!,"-")</f>
        <v>-</v>
      </c>
      <c r="S135" s="80" t="str">
        <f>IF(ISNUMBER(#REF!),#REF!,"-")</f>
        <v>-</v>
      </c>
      <c r="T135" s="79" t="str">
        <f>IF(ISNUMBER(#REF!),#REF!,"-")</f>
        <v>-</v>
      </c>
      <c r="U135" s="80" t="str">
        <f>IF(ISNUMBER(#REF!),#REF!,"-")</f>
        <v>-</v>
      </c>
      <c r="V135" s="79" t="str">
        <f>IF(ISNUMBER(#REF!),#REF!,"-")</f>
        <v>-</v>
      </c>
      <c r="W135" s="80" t="str">
        <f>IF(ISNUMBER(#REF!),#REF!,"-")</f>
        <v>-</v>
      </c>
      <c r="X135" s="79" t="str">
        <f>IF(ISNUMBER(#REF!),#REF!,"-")</f>
        <v>-</v>
      </c>
      <c r="Y135" s="80" t="str">
        <f>IF(ISNUMBER(#REF!),#REF!,"-")</f>
        <v>-</v>
      </c>
      <c r="Z135" s="79" t="str">
        <f>IF(ISNUMBER(#REF!),#REF!,"-")</f>
        <v>-</v>
      </c>
      <c r="AA135" s="80" t="str">
        <f>IF(ISNUMBER(#REF!),#REF!,"-")</f>
        <v>-</v>
      </c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O135" s="75">
        <v>51</v>
      </c>
      <c r="AP135" s="79" t="str">
        <f>IF(ISNUMBER(#REF!),#REF!,"-")</f>
        <v>-</v>
      </c>
      <c r="AQ135" s="80" t="str">
        <f>IF(ISNUMBER(#REF!),#REF!,"-")</f>
        <v>-</v>
      </c>
      <c r="AR135" s="79" t="str">
        <f>IF(ISNUMBER(#REF!),#REF!,"-")</f>
        <v>-</v>
      </c>
      <c r="AS135" s="80" t="str">
        <f>IF(ISNUMBER(#REF!),#REF!,"-")</f>
        <v>-</v>
      </c>
      <c r="AT135" s="79" t="str">
        <f>IF(ISNUMBER(#REF!),#REF!,"-")</f>
        <v>-</v>
      </c>
      <c r="AU135" s="80" t="str">
        <f>IF(ISNUMBER(#REF!),#REF!,"-")</f>
        <v>-</v>
      </c>
      <c r="AV135" s="79" t="str">
        <f>IF(ISNUMBER(#REF!),#REF!,"-")</f>
        <v>-</v>
      </c>
      <c r="AW135" s="80" t="str">
        <f>IF(ISNUMBER(#REF!),#REF!,"-")</f>
        <v>-</v>
      </c>
      <c r="AX135" s="79" t="str">
        <f>IF(ISNUMBER(#REF!),#REF!,"-")</f>
        <v>-</v>
      </c>
      <c r="AY135" s="80" t="str">
        <f>IF(ISNUMBER(#REF!),#REF!,"-")</f>
        <v>-</v>
      </c>
      <c r="AZ135" s="79" t="str">
        <f>IF(ISNUMBER(#REF!),#REF!,"-")</f>
        <v>-</v>
      </c>
      <c r="BA135" s="80" t="str">
        <f>IF(ISNUMBER(#REF!),#REF!,"-")</f>
        <v>-</v>
      </c>
      <c r="BB135" s="79" t="str">
        <f>IF(ISNUMBER(#REF!),#REF!,"-")</f>
        <v>-</v>
      </c>
      <c r="BC135" s="80" t="str">
        <f>IF(ISNUMBER(#REF!),#REF!,"-")</f>
        <v>-</v>
      </c>
      <c r="BD135" s="79" t="str">
        <f>IF(ISNUMBER(#REF!),#REF!,"-")</f>
        <v>-</v>
      </c>
      <c r="BE135" s="80" t="str">
        <f>IF(ISNUMBER(#REF!),#REF!,"-")</f>
        <v>-</v>
      </c>
      <c r="BF135" s="79" t="str">
        <f>IF(ISNUMBER(#REF!),#REF!,"-")</f>
        <v>-</v>
      </c>
      <c r="BG135" s="80" t="str">
        <f>IF(ISNUMBER(#REF!),#REF!,"-")</f>
        <v>-</v>
      </c>
      <c r="BH135" s="79" t="str">
        <f>IF(ISNUMBER(#REF!),#REF!,"-")</f>
        <v>-</v>
      </c>
      <c r="BI135" s="80" t="str">
        <f>IF(ISNUMBER(#REF!),#REF!,"-")</f>
        <v>-</v>
      </c>
      <c r="BJ135" s="4"/>
      <c r="BK135" s="4"/>
      <c r="BL135" s="4"/>
      <c r="BM135" s="4"/>
      <c r="BN135" s="4"/>
      <c r="BO135" s="4"/>
      <c r="BP135" s="4"/>
      <c r="BQ135" s="4"/>
      <c r="BR135" s="4"/>
      <c r="BS135" s="4"/>
    </row>
    <row r="136" spans="7:71" x14ac:dyDescent="0.25">
      <c r="G136" s="75">
        <v>51.5</v>
      </c>
      <c r="H136" s="79" t="str">
        <f>IF(ISNUMBER(#REF!),#REF!,"-")</f>
        <v>-</v>
      </c>
      <c r="I136" s="80" t="str">
        <f>IF(ISNUMBER(#REF!),#REF!,"-")</f>
        <v>-</v>
      </c>
      <c r="J136" s="79" t="str">
        <f>IF(ISNUMBER(#REF!),#REF!,"-")</f>
        <v>-</v>
      </c>
      <c r="K136" s="80" t="str">
        <f>IF(ISNUMBER(#REF!),#REF!,"-")</f>
        <v>-</v>
      </c>
      <c r="L136" s="79" t="str">
        <f>IF(ISNUMBER(#REF!),#REF!,"-")</f>
        <v>-</v>
      </c>
      <c r="M136" s="80" t="str">
        <f>IF(ISNUMBER(#REF!),#REF!,"-")</f>
        <v>-</v>
      </c>
      <c r="N136" s="79" t="str">
        <f>IF(ISNUMBER(#REF!),#REF!,"-")</f>
        <v>-</v>
      </c>
      <c r="O136" s="80" t="str">
        <f>IF(ISNUMBER(#REF!),#REF!,"-")</f>
        <v>-</v>
      </c>
      <c r="P136" s="79" t="str">
        <f>IF(ISNUMBER(#REF!),#REF!,"-")</f>
        <v>-</v>
      </c>
      <c r="Q136" s="80" t="str">
        <f>IF(ISNUMBER(#REF!),#REF!,"-")</f>
        <v>-</v>
      </c>
      <c r="R136" s="79" t="str">
        <f>IF(ISNUMBER(#REF!),#REF!,"-")</f>
        <v>-</v>
      </c>
      <c r="S136" s="80" t="str">
        <f>IF(ISNUMBER(#REF!),#REF!,"-")</f>
        <v>-</v>
      </c>
      <c r="T136" s="79" t="str">
        <f>IF(ISNUMBER(#REF!),#REF!,"-")</f>
        <v>-</v>
      </c>
      <c r="U136" s="80" t="str">
        <f>IF(ISNUMBER(#REF!),#REF!,"-")</f>
        <v>-</v>
      </c>
      <c r="V136" s="79" t="str">
        <f>IF(ISNUMBER(#REF!),#REF!,"-")</f>
        <v>-</v>
      </c>
      <c r="W136" s="80" t="str">
        <f>IF(ISNUMBER(#REF!),#REF!,"-")</f>
        <v>-</v>
      </c>
      <c r="X136" s="79" t="str">
        <f>IF(ISNUMBER(#REF!),#REF!,"-")</f>
        <v>-</v>
      </c>
      <c r="Y136" s="80" t="str">
        <f>IF(ISNUMBER(#REF!),#REF!,"-")</f>
        <v>-</v>
      </c>
      <c r="Z136" s="79" t="str">
        <f>IF(ISNUMBER(#REF!),#REF!,"-")</f>
        <v>-</v>
      </c>
      <c r="AA136" s="80" t="str">
        <f>IF(ISNUMBER(#REF!),#REF!,"-")</f>
        <v>-</v>
      </c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O136" s="75">
        <v>51.5</v>
      </c>
      <c r="AP136" s="79" t="str">
        <f>IF(ISNUMBER(#REF!),#REF!,"-")</f>
        <v>-</v>
      </c>
      <c r="AQ136" s="80" t="str">
        <f>IF(ISNUMBER(#REF!),#REF!,"-")</f>
        <v>-</v>
      </c>
      <c r="AR136" s="79" t="str">
        <f>IF(ISNUMBER(#REF!),#REF!,"-")</f>
        <v>-</v>
      </c>
      <c r="AS136" s="80" t="str">
        <f>IF(ISNUMBER(#REF!),#REF!,"-")</f>
        <v>-</v>
      </c>
      <c r="AT136" s="79" t="str">
        <f>IF(ISNUMBER(#REF!),#REF!,"-")</f>
        <v>-</v>
      </c>
      <c r="AU136" s="80" t="str">
        <f>IF(ISNUMBER(#REF!),#REF!,"-")</f>
        <v>-</v>
      </c>
      <c r="AV136" s="79" t="str">
        <f>IF(ISNUMBER(#REF!),#REF!,"-")</f>
        <v>-</v>
      </c>
      <c r="AW136" s="80" t="str">
        <f>IF(ISNUMBER(#REF!),#REF!,"-")</f>
        <v>-</v>
      </c>
      <c r="AX136" s="79" t="str">
        <f>IF(ISNUMBER(#REF!),#REF!,"-")</f>
        <v>-</v>
      </c>
      <c r="AY136" s="80" t="str">
        <f>IF(ISNUMBER(#REF!),#REF!,"-")</f>
        <v>-</v>
      </c>
      <c r="AZ136" s="79" t="str">
        <f>IF(ISNUMBER(#REF!),#REF!,"-")</f>
        <v>-</v>
      </c>
      <c r="BA136" s="80" t="str">
        <f>IF(ISNUMBER(#REF!),#REF!,"-")</f>
        <v>-</v>
      </c>
      <c r="BB136" s="79" t="str">
        <f>IF(ISNUMBER(#REF!),#REF!,"-")</f>
        <v>-</v>
      </c>
      <c r="BC136" s="80" t="str">
        <f>IF(ISNUMBER(#REF!),#REF!,"-")</f>
        <v>-</v>
      </c>
      <c r="BD136" s="79" t="str">
        <f>IF(ISNUMBER(#REF!),#REF!,"-")</f>
        <v>-</v>
      </c>
      <c r="BE136" s="80" t="str">
        <f>IF(ISNUMBER(#REF!),#REF!,"-")</f>
        <v>-</v>
      </c>
      <c r="BF136" s="79" t="str">
        <f>IF(ISNUMBER(#REF!),#REF!,"-")</f>
        <v>-</v>
      </c>
      <c r="BG136" s="80" t="str">
        <f>IF(ISNUMBER(#REF!),#REF!,"-")</f>
        <v>-</v>
      </c>
      <c r="BH136" s="79" t="str">
        <f>IF(ISNUMBER(#REF!),#REF!,"-")</f>
        <v>-</v>
      </c>
      <c r="BI136" s="80" t="str">
        <f>IF(ISNUMBER(#REF!),#REF!,"-")</f>
        <v>-</v>
      </c>
      <c r="BJ136" s="4"/>
      <c r="BK136" s="4"/>
      <c r="BL136" s="4"/>
      <c r="BM136" s="4"/>
      <c r="BN136" s="4"/>
      <c r="BO136" s="4"/>
      <c r="BP136" s="4"/>
      <c r="BQ136" s="4"/>
      <c r="BR136" s="4"/>
      <c r="BS136" s="4"/>
    </row>
    <row r="137" spans="7:71" s="88" customFormat="1" x14ac:dyDescent="0.25">
      <c r="G137" s="75">
        <v>52</v>
      </c>
      <c r="H137" s="79" t="str">
        <f>IF(ISNUMBER(#REF!),#REF!,"-")</f>
        <v>-</v>
      </c>
      <c r="I137" s="80" t="str">
        <f>IF(ISNUMBER(#REF!),#REF!,"-")</f>
        <v>-</v>
      </c>
      <c r="J137" s="79" t="str">
        <f>IF(ISNUMBER(#REF!),#REF!,"-")</f>
        <v>-</v>
      </c>
      <c r="K137" s="80" t="str">
        <f>IF(ISNUMBER(#REF!),#REF!,"-")</f>
        <v>-</v>
      </c>
      <c r="L137" s="79" t="str">
        <f>IF(ISNUMBER(#REF!),#REF!,"-")</f>
        <v>-</v>
      </c>
      <c r="M137" s="80" t="str">
        <f>IF(ISNUMBER(#REF!),#REF!,"-")</f>
        <v>-</v>
      </c>
      <c r="N137" s="79" t="str">
        <f>IF(ISNUMBER(#REF!),#REF!,"-")</f>
        <v>-</v>
      </c>
      <c r="O137" s="80" t="str">
        <f>IF(ISNUMBER(#REF!),#REF!,"-")</f>
        <v>-</v>
      </c>
      <c r="P137" s="79" t="str">
        <f>IF(ISNUMBER(#REF!),#REF!,"-")</f>
        <v>-</v>
      </c>
      <c r="Q137" s="80" t="str">
        <f>IF(ISNUMBER(#REF!),#REF!,"-")</f>
        <v>-</v>
      </c>
      <c r="R137" s="79" t="str">
        <f>IF(ISNUMBER(#REF!),#REF!,"-")</f>
        <v>-</v>
      </c>
      <c r="S137" s="80" t="str">
        <f>IF(ISNUMBER(#REF!),#REF!,"-")</f>
        <v>-</v>
      </c>
      <c r="T137" s="79" t="str">
        <f>IF(ISNUMBER(#REF!),#REF!,"-")</f>
        <v>-</v>
      </c>
      <c r="U137" s="80" t="str">
        <f>IF(ISNUMBER(#REF!),#REF!,"-")</f>
        <v>-</v>
      </c>
      <c r="V137" s="79" t="str">
        <f>IF(ISNUMBER(#REF!),#REF!,"-")</f>
        <v>-</v>
      </c>
      <c r="W137" s="80" t="str">
        <f>IF(ISNUMBER(#REF!),#REF!,"-")</f>
        <v>-</v>
      </c>
      <c r="X137" s="79" t="str">
        <f>IF(ISNUMBER(#REF!),#REF!,"-")</f>
        <v>-</v>
      </c>
      <c r="Y137" s="80" t="str">
        <f>IF(ISNUMBER(#REF!),#REF!,"-")</f>
        <v>-</v>
      </c>
      <c r="Z137" s="79" t="str">
        <f>IF(ISNUMBER(#REF!),#REF!,"-")</f>
        <v>-</v>
      </c>
      <c r="AA137" s="80" t="str">
        <f>IF(ISNUMBER(#REF!),#REF!,"-")</f>
        <v>-</v>
      </c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O137" s="75">
        <v>52</v>
      </c>
      <c r="AP137" s="79" t="str">
        <f>IF(ISNUMBER(#REF!),#REF!,"-")</f>
        <v>-</v>
      </c>
      <c r="AQ137" s="80" t="str">
        <f>IF(ISNUMBER(#REF!),#REF!,"-")</f>
        <v>-</v>
      </c>
      <c r="AR137" s="79" t="str">
        <f>IF(ISNUMBER(#REF!),#REF!,"-")</f>
        <v>-</v>
      </c>
      <c r="AS137" s="80" t="str">
        <f>IF(ISNUMBER(#REF!),#REF!,"-")</f>
        <v>-</v>
      </c>
      <c r="AT137" s="79" t="str">
        <f>IF(ISNUMBER(#REF!),#REF!,"-")</f>
        <v>-</v>
      </c>
      <c r="AU137" s="80" t="str">
        <f>IF(ISNUMBER(#REF!),#REF!,"-")</f>
        <v>-</v>
      </c>
      <c r="AV137" s="79" t="str">
        <f>IF(ISNUMBER(#REF!),#REF!,"-")</f>
        <v>-</v>
      </c>
      <c r="AW137" s="80" t="str">
        <f>IF(ISNUMBER(#REF!),#REF!,"-")</f>
        <v>-</v>
      </c>
      <c r="AX137" s="79" t="str">
        <f>IF(ISNUMBER(#REF!),#REF!,"-")</f>
        <v>-</v>
      </c>
      <c r="AY137" s="80" t="str">
        <f>IF(ISNUMBER(#REF!),#REF!,"-")</f>
        <v>-</v>
      </c>
      <c r="AZ137" s="79" t="str">
        <f>IF(ISNUMBER(#REF!),#REF!,"-")</f>
        <v>-</v>
      </c>
      <c r="BA137" s="80" t="str">
        <f>IF(ISNUMBER(#REF!),#REF!,"-")</f>
        <v>-</v>
      </c>
      <c r="BB137" s="79" t="str">
        <f>IF(ISNUMBER(#REF!),#REF!,"-")</f>
        <v>-</v>
      </c>
      <c r="BC137" s="80" t="str">
        <f>IF(ISNUMBER(#REF!),#REF!,"-")</f>
        <v>-</v>
      </c>
      <c r="BD137" s="79" t="str">
        <f>IF(ISNUMBER(#REF!),#REF!,"-")</f>
        <v>-</v>
      </c>
      <c r="BE137" s="80" t="str">
        <f>IF(ISNUMBER(#REF!),#REF!,"-")</f>
        <v>-</v>
      </c>
      <c r="BF137" s="79" t="str">
        <f>IF(ISNUMBER(#REF!),#REF!,"-")</f>
        <v>-</v>
      </c>
      <c r="BG137" s="80" t="str">
        <f>IF(ISNUMBER(#REF!),#REF!,"-")</f>
        <v>-</v>
      </c>
      <c r="BH137" s="79" t="str">
        <f>IF(ISNUMBER(#REF!),#REF!,"-")</f>
        <v>-</v>
      </c>
      <c r="BI137" s="80" t="str">
        <f>IF(ISNUMBER(#REF!),#REF!,"-")</f>
        <v>-</v>
      </c>
      <c r="BJ137" s="4"/>
      <c r="BK137" s="4"/>
      <c r="BL137" s="4"/>
      <c r="BM137" s="4"/>
      <c r="BN137" s="4"/>
      <c r="BO137" s="4"/>
      <c r="BP137" s="4"/>
      <c r="BQ137" s="4"/>
      <c r="BR137" s="4"/>
      <c r="BS137" s="4"/>
    </row>
    <row r="138" spans="7:71" s="88" customFormat="1" x14ac:dyDescent="0.25">
      <c r="G138" s="75">
        <v>52.5</v>
      </c>
      <c r="H138" s="79" t="str">
        <f>IF(ISNUMBER(#REF!),#REF!,"-")</f>
        <v>-</v>
      </c>
      <c r="I138" s="80" t="str">
        <f>IF(ISNUMBER(#REF!),#REF!,"-")</f>
        <v>-</v>
      </c>
      <c r="J138" s="79" t="str">
        <f>IF(ISNUMBER(#REF!),#REF!,"-")</f>
        <v>-</v>
      </c>
      <c r="K138" s="80" t="str">
        <f>IF(ISNUMBER(#REF!),#REF!,"-")</f>
        <v>-</v>
      </c>
      <c r="L138" s="79" t="str">
        <f>IF(ISNUMBER(#REF!),#REF!,"-")</f>
        <v>-</v>
      </c>
      <c r="M138" s="80" t="str">
        <f>IF(ISNUMBER(#REF!),#REF!,"-")</f>
        <v>-</v>
      </c>
      <c r="N138" s="79" t="str">
        <f>IF(ISNUMBER(#REF!),#REF!,"-")</f>
        <v>-</v>
      </c>
      <c r="O138" s="80" t="str">
        <f>IF(ISNUMBER(#REF!),#REF!,"-")</f>
        <v>-</v>
      </c>
      <c r="P138" s="79" t="str">
        <f>IF(ISNUMBER(#REF!),#REF!,"-")</f>
        <v>-</v>
      </c>
      <c r="Q138" s="80" t="str">
        <f>IF(ISNUMBER(#REF!),#REF!,"-")</f>
        <v>-</v>
      </c>
      <c r="R138" s="79" t="str">
        <f>IF(ISNUMBER(#REF!),#REF!,"-")</f>
        <v>-</v>
      </c>
      <c r="S138" s="80" t="str">
        <f>IF(ISNUMBER(#REF!),#REF!,"-")</f>
        <v>-</v>
      </c>
      <c r="T138" s="79" t="str">
        <f>IF(ISNUMBER(#REF!),#REF!,"-")</f>
        <v>-</v>
      </c>
      <c r="U138" s="80" t="str">
        <f>IF(ISNUMBER(#REF!),#REF!,"-")</f>
        <v>-</v>
      </c>
      <c r="V138" s="79" t="str">
        <f>IF(ISNUMBER(#REF!),#REF!,"-")</f>
        <v>-</v>
      </c>
      <c r="W138" s="80" t="str">
        <f>IF(ISNUMBER(#REF!),#REF!,"-")</f>
        <v>-</v>
      </c>
      <c r="X138" s="79" t="str">
        <f>IF(ISNUMBER(#REF!),#REF!,"-")</f>
        <v>-</v>
      </c>
      <c r="Y138" s="80" t="str">
        <f>IF(ISNUMBER(#REF!),#REF!,"-")</f>
        <v>-</v>
      </c>
      <c r="Z138" s="79" t="str">
        <f>IF(ISNUMBER(#REF!),#REF!,"-")</f>
        <v>-</v>
      </c>
      <c r="AA138" s="80" t="str">
        <f>IF(ISNUMBER(#REF!),#REF!,"-")</f>
        <v>-</v>
      </c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O138" s="75">
        <v>52.5</v>
      </c>
      <c r="AP138" s="79" t="str">
        <f>IF(ISNUMBER(#REF!),#REF!,"-")</f>
        <v>-</v>
      </c>
      <c r="AQ138" s="80" t="str">
        <f>IF(ISNUMBER(#REF!),#REF!,"-")</f>
        <v>-</v>
      </c>
      <c r="AR138" s="79" t="str">
        <f>IF(ISNUMBER(#REF!),#REF!,"-")</f>
        <v>-</v>
      </c>
      <c r="AS138" s="80" t="str">
        <f>IF(ISNUMBER(#REF!),#REF!,"-")</f>
        <v>-</v>
      </c>
      <c r="AT138" s="79" t="str">
        <f>IF(ISNUMBER(#REF!),#REF!,"-")</f>
        <v>-</v>
      </c>
      <c r="AU138" s="80" t="str">
        <f>IF(ISNUMBER(#REF!),#REF!,"-")</f>
        <v>-</v>
      </c>
      <c r="AV138" s="79" t="str">
        <f>IF(ISNUMBER(#REF!),#REF!,"-")</f>
        <v>-</v>
      </c>
      <c r="AW138" s="80" t="str">
        <f>IF(ISNUMBER(#REF!),#REF!,"-")</f>
        <v>-</v>
      </c>
      <c r="AX138" s="79" t="str">
        <f>IF(ISNUMBER(#REF!),#REF!,"-")</f>
        <v>-</v>
      </c>
      <c r="AY138" s="80" t="str">
        <f>IF(ISNUMBER(#REF!),#REF!,"-")</f>
        <v>-</v>
      </c>
      <c r="AZ138" s="79" t="str">
        <f>IF(ISNUMBER(#REF!),#REF!,"-")</f>
        <v>-</v>
      </c>
      <c r="BA138" s="80" t="str">
        <f>IF(ISNUMBER(#REF!),#REF!,"-")</f>
        <v>-</v>
      </c>
      <c r="BB138" s="79" t="str">
        <f>IF(ISNUMBER(#REF!),#REF!,"-")</f>
        <v>-</v>
      </c>
      <c r="BC138" s="80" t="str">
        <f>IF(ISNUMBER(#REF!),#REF!,"-")</f>
        <v>-</v>
      </c>
      <c r="BD138" s="79" t="str">
        <f>IF(ISNUMBER(#REF!),#REF!,"-")</f>
        <v>-</v>
      </c>
      <c r="BE138" s="80" t="str">
        <f>IF(ISNUMBER(#REF!),#REF!,"-")</f>
        <v>-</v>
      </c>
      <c r="BF138" s="79" t="str">
        <f>IF(ISNUMBER(#REF!),#REF!,"-")</f>
        <v>-</v>
      </c>
      <c r="BG138" s="80" t="str">
        <f>IF(ISNUMBER(#REF!),#REF!,"-")</f>
        <v>-</v>
      </c>
      <c r="BH138" s="79" t="str">
        <f>IF(ISNUMBER(#REF!),#REF!,"-")</f>
        <v>-</v>
      </c>
      <c r="BI138" s="80" t="str">
        <f>IF(ISNUMBER(#REF!),#REF!,"-")</f>
        <v>-</v>
      </c>
      <c r="BJ138" s="4"/>
      <c r="BK138" s="4"/>
      <c r="BL138" s="4"/>
      <c r="BM138" s="4"/>
      <c r="BN138" s="4"/>
      <c r="BO138" s="4"/>
      <c r="BP138" s="4"/>
      <c r="BQ138" s="4"/>
      <c r="BR138" s="4"/>
      <c r="BS138" s="4"/>
    </row>
    <row r="139" spans="7:71" s="88" customFormat="1" x14ac:dyDescent="0.25">
      <c r="G139" s="75">
        <v>53</v>
      </c>
      <c r="H139" s="79" t="str">
        <f>IF(ISNUMBER(#REF!),#REF!,"-")</f>
        <v>-</v>
      </c>
      <c r="I139" s="80" t="str">
        <f>IF(ISNUMBER(#REF!),#REF!,"-")</f>
        <v>-</v>
      </c>
      <c r="J139" s="79" t="str">
        <f>IF(ISNUMBER(#REF!),#REF!,"-")</f>
        <v>-</v>
      </c>
      <c r="K139" s="80" t="str">
        <f>IF(ISNUMBER(#REF!),#REF!,"-")</f>
        <v>-</v>
      </c>
      <c r="L139" s="79" t="str">
        <f>IF(ISNUMBER(#REF!),#REF!,"-")</f>
        <v>-</v>
      </c>
      <c r="M139" s="80" t="str">
        <f>IF(ISNUMBER(#REF!),#REF!,"-")</f>
        <v>-</v>
      </c>
      <c r="N139" s="79" t="str">
        <f>IF(ISNUMBER(#REF!),#REF!,"-")</f>
        <v>-</v>
      </c>
      <c r="O139" s="80" t="str">
        <f>IF(ISNUMBER(#REF!),#REF!,"-")</f>
        <v>-</v>
      </c>
      <c r="P139" s="79" t="str">
        <f>IF(ISNUMBER(#REF!),#REF!,"-")</f>
        <v>-</v>
      </c>
      <c r="Q139" s="80" t="str">
        <f>IF(ISNUMBER(#REF!),#REF!,"-")</f>
        <v>-</v>
      </c>
      <c r="R139" s="79" t="str">
        <f>IF(ISNUMBER(#REF!),#REF!,"-")</f>
        <v>-</v>
      </c>
      <c r="S139" s="80" t="str">
        <f>IF(ISNUMBER(#REF!),#REF!,"-")</f>
        <v>-</v>
      </c>
      <c r="T139" s="79" t="str">
        <f>IF(ISNUMBER(#REF!),#REF!,"-")</f>
        <v>-</v>
      </c>
      <c r="U139" s="80" t="str">
        <f>IF(ISNUMBER(#REF!),#REF!,"-")</f>
        <v>-</v>
      </c>
      <c r="V139" s="79" t="str">
        <f>IF(ISNUMBER(#REF!),#REF!,"-")</f>
        <v>-</v>
      </c>
      <c r="W139" s="80" t="str">
        <f>IF(ISNUMBER(#REF!),#REF!,"-")</f>
        <v>-</v>
      </c>
      <c r="X139" s="79" t="str">
        <f>IF(ISNUMBER(#REF!),#REF!,"-")</f>
        <v>-</v>
      </c>
      <c r="Y139" s="80" t="str">
        <f>IF(ISNUMBER(#REF!),#REF!,"-")</f>
        <v>-</v>
      </c>
      <c r="Z139" s="79" t="str">
        <f>IF(ISNUMBER(#REF!),#REF!,"-")</f>
        <v>-</v>
      </c>
      <c r="AA139" s="80" t="str">
        <f>IF(ISNUMBER(#REF!),#REF!,"-")</f>
        <v>-</v>
      </c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O139" s="75">
        <v>53</v>
      </c>
      <c r="AP139" s="79" t="str">
        <f>IF(ISNUMBER(#REF!),#REF!,"-")</f>
        <v>-</v>
      </c>
      <c r="AQ139" s="80" t="str">
        <f>IF(ISNUMBER(#REF!),#REF!,"-")</f>
        <v>-</v>
      </c>
      <c r="AR139" s="79" t="str">
        <f>IF(ISNUMBER(#REF!),#REF!,"-")</f>
        <v>-</v>
      </c>
      <c r="AS139" s="80" t="str">
        <f>IF(ISNUMBER(#REF!),#REF!,"-")</f>
        <v>-</v>
      </c>
      <c r="AT139" s="79" t="str">
        <f>IF(ISNUMBER(#REF!),#REF!,"-")</f>
        <v>-</v>
      </c>
      <c r="AU139" s="80" t="str">
        <f>IF(ISNUMBER(#REF!),#REF!,"-")</f>
        <v>-</v>
      </c>
      <c r="AV139" s="79" t="str">
        <f>IF(ISNUMBER(#REF!),#REF!,"-")</f>
        <v>-</v>
      </c>
      <c r="AW139" s="80" t="str">
        <f>IF(ISNUMBER(#REF!),#REF!,"-")</f>
        <v>-</v>
      </c>
      <c r="AX139" s="79" t="str">
        <f>IF(ISNUMBER(#REF!),#REF!,"-")</f>
        <v>-</v>
      </c>
      <c r="AY139" s="80" t="str">
        <f>IF(ISNUMBER(#REF!),#REF!,"-")</f>
        <v>-</v>
      </c>
      <c r="AZ139" s="79" t="str">
        <f>IF(ISNUMBER(#REF!),#REF!,"-")</f>
        <v>-</v>
      </c>
      <c r="BA139" s="80" t="str">
        <f>IF(ISNUMBER(#REF!),#REF!,"-")</f>
        <v>-</v>
      </c>
      <c r="BB139" s="79" t="str">
        <f>IF(ISNUMBER(#REF!),#REF!,"-")</f>
        <v>-</v>
      </c>
      <c r="BC139" s="80" t="str">
        <f>IF(ISNUMBER(#REF!),#REF!,"-")</f>
        <v>-</v>
      </c>
      <c r="BD139" s="79" t="str">
        <f>IF(ISNUMBER(#REF!),#REF!,"-")</f>
        <v>-</v>
      </c>
      <c r="BE139" s="80" t="str">
        <f>IF(ISNUMBER(#REF!),#REF!,"-")</f>
        <v>-</v>
      </c>
      <c r="BF139" s="79" t="str">
        <f>IF(ISNUMBER(#REF!),#REF!,"-")</f>
        <v>-</v>
      </c>
      <c r="BG139" s="80" t="str">
        <f>IF(ISNUMBER(#REF!),#REF!,"-")</f>
        <v>-</v>
      </c>
      <c r="BH139" s="79" t="str">
        <f>IF(ISNUMBER(#REF!),#REF!,"-")</f>
        <v>-</v>
      </c>
      <c r="BI139" s="80" t="str">
        <f>IF(ISNUMBER(#REF!),#REF!,"-")</f>
        <v>-</v>
      </c>
      <c r="BJ139" s="4"/>
      <c r="BK139" s="4"/>
      <c r="BL139" s="4"/>
      <c r="BM139" s="4"/>
      <c r="BN139" s="4"/>
      <c r="BO139" s="4"/>
      <c r="BP139" s="4"/>
      <c r="BQ139" s="4"/>
      <c r="BR139" s="4"/>
      <c r="BS139" s="4"/>
    </row>
    <row r="140" spans="7:71" s="88" customFormat="1" x14ac:dyDescent="0.25">
      <c r="G140" s="75">
        <v>53.5</v>
      </c>
      <c r="H140" s="79" t="str">
        <f>IF(ISNUMBER(#REF!),#REF!,"-")</f>
        <v>-</v>
      </c>
      <c r="I140" s="80" t="str">
        <f>IF(ISNUMBER(#REF!),#REF!,"-")</f>
        <v>-</v>
      </c>
      <c r="J140" s="79" t="str">
        <f>IF(ISNUMBER(#REF!),#REF!,"-")</f>
        <v>-</v>
      </c>
      <c r="K140" s="80" t="str">
        <f>IF(ISNUMBER(#REF!),#REF!,"-")</f>
        <v>-</v>
      </c>
      <c r="L140" s="79" t="str">
        <f>IF(ISNUMBER(#REF!),#REF!,"-")</f>
        <v>-</v>
      </c>
      <c r="M140" s="80" t="str">
        <f>IF(ISNUMBER(#REF!),#REF!,"-")</f>
        <v>-</v>
      </c>
      <c r="N140" s="79" t="str">
        <f>IF(ISNUMBER(#REF!),#REF!,"-")</f>
        <v>-</v>
      </c>
      <c r="O140" s="80" t="str">
        <f>IF(ISNUMBER(#REF!),#REF!,"-")</f>
        <v>-</v>
      </c>
      <c r="P140" s="79" t="str">
        <f>IF(ISNUMBER(#REF!),#REF!,"-")</f>
        <v>-</v>
      </c>
      <c r="Q140" s="80" t="str">
        <f>IF(ISNUMBER(#REF!),#REF!,"-")</f>
        <v>-</v>
      </c>
      <c r="R140" s="79" t="str">
        <f>IF(ISNUMBER(#REF!),#REF!,"-")</f>
        <v>-</v>
      </c>
      <c r="S140" s="80" t="str">
        <f>IF(ISNUMBER(#REF!),#REF!,"-")</f>
        <v>-</v>
      </c>
      <c r="T140" s="79" t="str">
        <f>IF(ISNUMBER(#REF!),#REF!,"-")</f>
        <v>-</v>
      </c>
      <c r="U140" s="80" t="str">
        <f>IF(ISNUMBER(#REF!),#REF!,"-")</f>
        <v>-</v>
      </c>
      <c r="V140" s="79" t="str">
        <f>IF(ISNUMBER(#REF!),#REF!,"-")</f>
        <v>-</v>
      </c>
      <c r="W140" s="80" t="str">
        <f>IF(ISNUMBER(#REF!),#REF!,"-")</f>
        <v>-</v>
      </c>
      <c r="X140" s="79" t="str">
        <f>IF(ISNUMBER(#REF!),#REF!,"-")</f>
        <v>-</v>
      </c>
      <c r="Y140" s="80" t="str">
        <f>IF(ISNUMBER(#REF!),#REF!,"-")</f>
        <v>-</v>
      </c>
      <c r="Z140" s="79" t="str">
        <f>IF(ISNUMBER(#REF!),#REF!,"-")</f>
        <v>-</v>
      </c>
      <c r="AA140" s="80" t="str">
        <f>IF(ISNUMBER(#REF!),#REF!,"-")</f>
        <v>-</v>
      </c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O140" s="75">
        <v>53.5</v>
      </c>
      <c r="AP140" s="79" t="str">
        <f>IF(ISNUMBER(#REF!),#REF!,"-")</f>
        <v>-</v>
      </c>
      <c r="AQ140" s="80" t="str">
        <f>IF(ISNUMBER(#REF!),#REF!,"-")</f>
        <v>-</v>
      </c>
      <c r="AR140" s="79" t="str">
        <f>IF(ISNUMBER(#REF!),#REF!,"-")</f>
        <v>-</v>
      </c>
      <c r="AS140" s="80" t="str">
        <f>IF(ISNUMBER(#REF!),#REF!,"-")</f>
        <v>-</v>
      </c>
      <c r="AT140" s="79" t="str">
        <f>IF(ISNUMBER(#REF!),#REF!,"-")</f>
        <v>-</v>
      </c>
      <c r="AU140" s="80" t="str">
        <f>IF(ISNUMBER(#REF!),#REF!,"-")</f>
        <v>-</v>
      </c>
      <c r="AV140" s="79" t="str">
        <f>IF(ISNUMBER(#REF!),#REF!,"-")</f>
        <v>-</v>
      </c>
      <c r="AW140" s="80" t="str">
        <f>IF(ISNUMBER(#REF!),#REF!,"-")</f>
        <v>-</v>
      </c>
      <c r="AX140" s="79" t="str">
        <f>IF(ISNUMBER(#REF!),#REF!,"-")</f>
        <v>-</v>
      </c>
      <c r="AY140" s="80" t="str">
        <f>IF(ISNUMBER(#REF!),#REF!,"-")</f>
        <v>-</v>
      </c>
      <c r="AZ140" s="79" t="str">
        <f>IF(ISNUMBER(#REF!),#REF!,"-")</f>
        <v>-</v>
      </c>
      <c r="BA140" s="80" t="str">
        <f>IF(ISNUMBER(#REF!),#REF!,"-")</f>
        <v>-</v>
      </c>
      <c r="BB140" s="79" t="str">
        <f>IF(ISNUMBER(#REF!),#REF!,"-")</f>
        <v>-</v>
      </c>
      <c r="BC140" s="80" t="str">
        <f>IF(ISNUMBER(#REF!),#REF!,"-")</f>
        <v>-</v>
      </c>
      <c r="BD140" s="79" t="str">
        <f>IF(ISNUMBER(#REF!),#REF!,"-")</f>
        <v>-</v>
      </c>
      <c r="BE140" s="80" t="str">
        <f>IF(ISNUMBER(#REF!),#REF!,"-")</f>
        <v>-</v>
      </c>
      <c r="BF140" s="79" t="str">
        <f>IF(ISNUMBER(#REF!),#REF!,"-")</f>
        <v>-</v>
      </c>
      <c r="BG140" s="80" t="str">
        <f>IF(ISNUMBER(#REF!),#REF!,"-")</f>
        <v>-</v>
      </c>
      <c r="BH140" s="79" t="str">
        <f>IF(ISNUMBER(#REF!),#REF!,"-")</f>
        <v>-</v>
      </c>
      <c r="BI140" s="80" t="str">
        <f>IF(ISNUMBER(#REF!),#REF!,"-")</f>
        <v>-</v>
      </c>
      <c r="BJ140" s="4"/>
      <c r="BK140" s="4"/>
      <c r="BL140" s="4"/>
      <c r="BM140" s="4"/>
      <c r="BN140" s="4"/>
      <c r="BO140" s="4"/>
      <c r="BP140" s="4"/>
      <c r="BQ140" s="4"/>
      <c r="BR140" s="4"/>
      <c r="BS140" s="4"/>
    </row>
    <row r="141" spans="7:71" s="88" customFormat="1" x14ac:dyDescent="0.25">
      <c r="G141" s="75">
        <v>54</v>
      </c>
      <c r="H141" s="79" t="str">
        <f>IF(ISNUMBER(#REF!),#REF!,"-")</f>
        <v>-</v>
      </c>
      <c r="I141" s="80" t="str">
        <f>IF(ISNUMBER(#REF!),#REF!,"-")</f>
        <v>-</v>
      </c>
      <c r="J141" s="79" t="str">
        <f>IF(ISNUMBER(#REF!),#REF!,"-")</f>
        <v>-</v>
      </c>
      <c r="K141" s="80" t="str">
        <f>IF(ISNUMBER(#REF!),#REF!,"-")</f>
        <v>-</v>
      </c>
      <c r="L141" s="79" t="str">
        <f>IF(ISNUMBER(#REF!),#REF!,"-")</f>
        <v>-</v>
      </c>
      <c r="M141" s="80" t="str">
        <f>IF(ISNUMBER(#REF!),#REF!,"-")</f>
        <v>-</v>
      </c>
      <c r="N141" s="79" t="str">
        <f>IF(ISNUMBER(#REF!),#REF!,"-")</f>
        <v>-</v>
      </c>
      <c r="O141" s="80" t="str">
        <f>IF(ISNUMBER(#REF!),#REF!,"-")</f>
        <v>-</v>
      </c>
      <c r="P141" s="79" t="str">
        <f>IF(ISNUMBER(#REF!),#REF!,"-")</f>
        <v>-</v>
      </c>
      <c r="Q141" s="80" t="str">
        <f>IF(ISNUMBER(#REF!),#REF!,"-")</f>
        <v>-</v>
      </c>
      <c r="R141" s="79" t="str">
        <f>IF(ISNUMBER(#REF!),#REF!,"-")</f>
        <v>-</v>
      </c>
      <c r="S141" s="80" t="str">
        <f>IF(ISNUMBER(#REF!),#REF!,"-")</f>
        <v>-</v>
      </c>
      <c r="T141" s="79" t="str">
        <f>IF(ISNUMBER(#REF!),#REF!,"-")</f>
        <v>-</v>
      </c>
      <c r="U141" s="80" t="str">
        <f>IF(ISNUMBER(#REF!),#REF!,"-")</f>
        <v>-</v>
      </c>
      <c r="V141" s="79" t="str">
        <f>IF(ISNUMBER(#REF!),#REF!,"-")</f>
        <v>-</v>
      </c>
      <c r="W141" s="80" t="str">
        <f>IF(ISNUMBER(#REF!),#REF!,"-")</f>
        <v>-</v>
      </c>
      <c r="X141" s="79" t="str">
        <f>IF(ISNUMBER(#REF!),#REF!,"-")</f>
        <v>-</v>
      </c>
      <c r="Y141" s="80" t="str">
        <f>IF(ISNUMBER(#REF!),#REF!,"-")</f>
        <v>-</v>
      </c>
      <c r="Z141" s="79" t="str">
        <f>IF(ISNUMBER(#REF!),#REF!,"-")</f>
        <v>-</v>
      </c>
      <c r="AA141" s="80" t="str">
        <f>IF(ISNUMBER(#REF!),#REF!,"-")</f>
        <v>-</v>
      </c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O141" s="75">
        <v>54</v>
      </c>
      <c r="AP141" s="79" t="str">
        <f>IF(ISNUMBER(#REF!),#REF!,"-")</f>
        <v>-</v>
      </c>
      <c r="AQ141" s="80" t="str">
        <f>IF(ISNUMBER(#REF!),#REF!,"-")</f>
        <v>-</v>
      </c>
      <c r="AR141" s="79" t="str">
        <f>IF(ISNUMBER(#REF!),#REF!,"-")</f>
        <v>-</v>
      </c>
      <c r="AS141" s="80" t="str">
        <f>IF(ISNUMBER(#REF!),#REF!,"-")</f>
        <v>-</v>
      </c>
      <c r="AT141" s="79" t="str">
        <f>IF(ISNUMBER(#REF!),#REF!,"-")</f>
        <v>-</v>
      </c>
      <c r="AU141" s="80" t="str">
        <f>IF(ISNUMBER(#REF!),#REF!,"-")</f>
        <v>-</v>
      </c>
      <c r="AV141" s="79" t="str">
        <f>IF(ISNUMBER(#REF!),#REF!,"-")</f>
        <v>-</v>
      </c>
      <c r="AW141" s="80" t="str">
        <f>IF(ISNUMBER(#REF!),#REF!,"-")</f>
        <v>-</v>
      </c>
      <c r="AX141" s="79" t="str">
        <f>IF(ISNUMBER(#REF!),#REF!,"-")</f>
        <v>-</v>
      </c>
      <c r="AY141" s="80" t="str">
        <f>IF(ISNUMBER(#REF!),#REF!,"-")</f>
        <v>-</v>
      </c>
      <c r="AZ141" s="79" t="str">
        <f>IF(ISNUMBER(#REF!),#REF!,"-")</f>
        <v>-</v>
      </c>
      <c r="BA141" s="80" t="str">
        <f>IF(ISNUMBER(#REF!),#REF!,"-")</f>
        <v>-</v>
      </c>
      <c r="BB141" s="79" t="str">
        <f>IF(ISNUMBER(#REF!),#REF!,"-")</f>
        <v>-</v>
      </c>
      <c r="BC141" s="80" t="str">
        <f>IF(ISNUMBER(#REF!),#REF!,"-")</f>
        <v>-</v>
      </c>
      <c r="BD141" s="79" t="str">
        <f>IF(ISNUMBER(#REF!),#REF!,"-")</f>
        <v>-</v>
      </c>
      <c r="BE141" s="80" t="str">
        <f>IF(ISNUMBER(#REF!),#REF!,"-")</f>
        <v>-</v>
      </c>
      <c r="BF141" s="79" t="str">
        <f>IF(ISNUMBER(#REF!),#REF!,"-")</f>
        <v>-</v>
      </c>
      <c r="BG141" s="80" t="str">
        <f>IF(ISNUMBER(#REF!),#REF!,"-")</f>
        <v>-</v>
      </c>
      <c r="BH141" s="79" t="str">
        <f>IF(ISNUMBER(#REF!),#REF!,"-")</f>
        <v>-</v>
      </c>
      <c r="BI141" s="80" t="str">
        <f>IF(ISNUMBER(#REF!),#REF!,"-")</f>
        <v>-</v>
      </c>
      <c r="BJ141" s="4"/>
      <c r="BK141" s="4"/>
      <c r="BL141" s="4"/>
      <c r="BM141" s="4"/>
      <c r="BN141" s="4"/>
      <c r="BO141" s="4"/>
      <c r="BP141" s="4"/>
      <c r="BQ141" s="4"/>
      <c r="BR141" s="4"/>
      <c r="BS141" s="4"/>
    </row>
    <row r="142" spans="7:71" s="88" customFormat="1" x14ac:dyDescent="0.25">
      <c r="G142" s="75">
        <v>54.5</v>
      </c>
      <c r="H142" s="79" t="str">
        <f>IF(ISNUMBER(#REF!),#REF!,"-")</f>
        <v>-</v>
      </c>
      <c r="I142" s="80" t="str">
        <f>IF(ISNUMBER(#REF!),#REF!,"-")</f>
        <v>-</v>
      </c>
      <c r="J142" s="79" t="str">
        <f>IF(ISNUMBER(#REF!),#REF!,"-")</f>
        <v>-</v>
      </c>
      <c r="K142" s="80" t="str">
        <f>IF(ISNUMBER(#REF!),#REF!,"-")</f>
        <v>-</v>
      </c>
      <c r="L142" s="79" t="str">
        <f>IF(ISNUMBER(#REF!),#REF!,"-")</f>
        <v>-</v>
      </c>
      <c r="M142" s="80" t="str">
        <f>IF(ISNUMBER(#REF!),#REF!,"-")</f>
        <v>-</v>
      </c>
      <c r="N142" s="79" t="str">
        <f>IF(ISNUMBER(#REF!),#REF!,"-")</f>
        <v>-</v>
      </c>
      <c r="O142" s="80" t="str">
        <f>IF(ISNUMBER(#REF!),#REF!,"-")</f>
        <v>-</v>
      </c>
      <c r="P142" s="79" t="str">
        <f>IF(ISNUMBER(#REF!),#REF!,"-")</f>
        <v>-</v>
      </c>
      <c r="Q142" s="80" t="str">
        <f>IF(ISNUMBER(#REF!),#REF!,"-")</f>
        <v>-</v>
      </c>
      <c r="R142" s="79" t="str">
        <f>IF(ISNUMBER(#REF!),#REF!,"-")</f>
        <v>-</v>
      </c>
      <c r="S142" s="80" t="str">
        <f>IF(ISNUMBER(#REF!),#REF!,"-")</f>
        <v>-</v>
      </c>
      <c r="T142" s="79" t="str">
        <f>IF(ISNUMBER(#REF!),#REF!,"-")</f>
        <v>-</v>
      </c>
      <c r="U142" s="80" t="str">
        <f>IF(ISNUMBER(#REF!),#REF!,"-")</f>
        <v>-</v>
      </c>
      <c r="V142" s="79" t="str">
        <f>IF(ISNUMBER(#REF!),#REF!,"-")</f>
        <v>-</v>
      </c>
      <c r="W142" s="80" t="str">
        <f>IF(ISNUMBER(#REF!),#REF!,"-")</f>
        <v>-</v>
      </c>
      <c r="X142" s="79" t="str">
        <f>IF(ISNUMBER(#REF!),#REF!,"-")</f>
        <v>-</v>
      </c>
      <c r="Y142" s="80" t="str">
        <f>IF(ISNUMBER(#REF!),#REF!,"-")</f>
        <v>-</v>
      </c>
      <c r="Z142" s="79" t="str">
        <f>IF(ISNUMBER(#REF!),#REF!,"-")</f>
        <v>-</v>
      </c>
      <c r="AA142" s="80" t="str">
        <f>IF(ISNUMBER(#REF!),#REF!,"-")</f>
        <v>-</v>
      </c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O142" s="75">
        <v>54.5</v>
      </c>
      <c r="AP142" s="79" t="str">
        <f>IF(ISNUMBER(#REF!),#REF!,"-")</f>
        <v>-</v>
      </c>
      <c r="AQ142" s="80" t="str">
        <f>IF(ISNUMBER(#REF!),#REF!,"-")</f>
        <v>-</v>
      </c>
      <c r="AR142" s="79" t="str">
        <f>IF(ISNUMBER(#REF!),#REF!,"-")</f>
        <v>-</v>
      </c>
      <c r="AS142" s="80" t="str">
        <f>IF(ISNUMBER(#REF!),#REF!,"-")</f>
        <v>-</v>
      </c>
      <c r="AT142" s="79" t="str">
        <f>IF(ISNUMBER(#REF!),#REF!,"-")</f>
        <v>-</v>
      </c>
      <c r="AU142" s="80" t="str">
        <f>IF(ISNUMBER(#REF!),#REF!,"-")</f>
        <v>-</v>
      </c>
      <c r="AV142" s="79" t="str">
        <f>IF(ISNUMBER(#REF!),#REF!,"-")</f>
        <v>-</v>
      </c>
      <c r="AW142" s="80" t="str">
        <f>IF(ISNUMBER(#REF!),#REF!,"-")</f>
        <v>-</v>
      </c>
      <c r="AX142" s="79" t="str">
        <f>IF(ISNUMBER(#REF!),#REF!,"-")</f>
        <v>-</v>
      </c>
      <c r="AY142" s="80" t="str">
        <f>IF(ISNUMBER(#REF!),#REF!,"-")</f>
        <v>-</v>
      </c>
      <c r="AZ142" s="79" t="str">
        <f>IF(ISNUMBER(#REF!),#REF!,"-")</f>
        <v>-</v>
      </c>
      <c r="BA142" s="80" t="str">
        <f>IF(ISNUMBER(#REF!),#REF!,"-")</f>
        <v>-</v>
      </c>
      <c r="BB142" s="79" t="str">
        <f>IF(ISNUMBER(#REF!),#REF!,"-")</f>
        <v>-</v>
      </c>
      <c r="BC142" s="80" t="str">
        <f>IF(ISNUMBER(#REF!),#REF!,"-")</f>
        <v>-</v>
      </c>
      <c r="BD142" s="79" t="str">
        <f>IF(ISNUMBER(#REF!),#REF!,"-")</f>
        <v>-</v>
      </c>
      <c r="BE142" s="80" t="str">
        <f>IF(ISNUMBER(#REF!),#REF!,"-")</f>
        <v>-</v>
      </c>
      <c r="BF142" s="79" t="str">
        <f>IF(ISNUMBER(#REF!),#REF!,"-")</f>
        <v>-</v>
      </c>
      <c r="BG142" s="80" t="str">
        <f>IF(ISNUMBER(#REF!),#REF!,"-")</f>
        <v>-</v>
      </c>
      <c r="BH142" s="79" t="str">
        <f>IF(ISNUMBER(#REF!),#REF!,"-")</f>
        <v>-</v>
      </c>
      <c r="BI142" s="80" t="str">
        <f>IF(ISNUMBER(#REF!),#REF!,"-")</f>
        <v>-</v>
      </c>
      <c r="BJ142" s="4"/>
      <c r="BK142" s="4"/>
      <c r="BL142" s="4"/>
      <c r="BM142" s="4"/>
      <c r="BN142" s="4"/>
      <c r="BO142" s="4"/>
      <c r="BP142" s="4"/>
      <c r="BQ142" s="4"/>
      <c r="BR142" s="4"/>
      <c r="BS142" s="4"/>
    </row>
    <row r="143" spans="7:71" s="88" customFormat="1" x14ac:dyDescent="0.25">
      <c r="G143" s="75">
        <v>55</v>
      </c>
      <c r="H143" s="79" t="str">
        <f>IF(ISNUMBER(#REF!),#REF!,"-")</f>
        <v>-</v>
      </c>
      <c r="I143" s="80" t="str">
        <f>IF(ISNUMBER(#REF!),#REF!,"-")</f>
        <v>-</v>
      </c>
      <c r="J143" s="79" t="str">
        <f>IF(ISNUMBER(#REF!),#REF!,"-")</f>
        <v>-</v>
      </c>
      <c r="K143" s="80" t="str">
        <f>IF(ISNUMBER(#REF!),#REF!,"-")</f>
        <v>-</v>
      </c>
      <c r="L143" s="79" t="str">
        <f>IF(ISNUMBER(#REF!),#REF!,"-")</f>
        <v>-</v>
      </c>
      <c r="M143" s="80" t="str">
        <f>IF(ISNUMBER(#REF!),#REF!,"-")</f>
        <v>-</v>
      </c>
      <c r="N143" s="79" t="str">
        <f>IF(ISNUMBER(#REF!),#REF!,"-")</f>
        <v>-</v>
      </c>
      <c r="O143" s="80" t="str">
        <f>IF(ISNUMBER(#REF!),#REF!,"-")</f>
        <v>-</v>
      </c>
      <c r="P143" s="79" t="str">
        <f>IF(ISNUMBER(#REF!),#REF!,"-")</f>
        <v>-</v>
      </c>
      <c r="Q143" s="80" t="str">
        <f>IF(ISNUMBER(#REF!),#REF!,"-")</f>
        <v>-</v>
      </c>
      <c r="R143" s="79" t="str">
        <f>IF(ISNUMBER(#REF!),#REF!,"-")</f>
        <v>-</v>
      </c>
      <c r="S143" s="80" t="str">
        <f>IF(ISNUMBER(#REF!),#REF!,"-")</f>
        <v>-</v>
      </c>
      <c r="T143" s="79" t="str">
        <f>IF(ISNUMBER(#REF!),#REF!,"-")</f>
        <v>-</v>
      </c>
      <c r="U143" s="80" t="str">
        <f>IF(ISNUMBER(#REF!),#REF!,"-")</f>
        <v>-</v>
      </c>
      <c r="V143" s="79" t="str">
        <f>IF(ISNUMBER(#REF!),#REF!,"-")</f>
        <v>-</v>
      </c>
      <c r="W143" s="80" t="str">
        <f>IF(ISNUMBER(#REF!),#REF!,"-")</f>
        <v>-</v>
      </c>
      <c r="X143" s="79" t="str">
        <f>IF(ISNUMBER(#REF!),#REF!,"-")</f>
        <v>-</v>
      </c>
      <c r="Y143" s="80" t="str">
        <f>IF(ISNUMBER(#REF!),#REF!,"-")</f>
        <v>-</v>
      </c>
      <c r="Z143" s="79" t="str">
        <f>IF(ISNUMBER(#REF!),#REF!,"-")</f>
        <v>-</v>
      </c>
      <c r="AA143" s="80" t="str">
        <f>IF(ISNUMBER(#REF!),#REF!,"-")</f>
        <v>-</v>
      </c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O143" s="75">
        <v>55</v>
      </c>
      <c r="AP143" s="79" t="str">
        <f>IF(ISNUMBER(#REF!),#REF!,"-")</f>
        <v>-</v>
      </c>
      <c r="AQ143" s="80" t="str">
        <f>IF(ISNUMBER(#REF!),#REF!,"-")</f>
        <v>-</v>
      </c>
      <c r="AR143" s="79" t="str">
        <f>IF(ISNUMBER(#REF!),#REF!,"-")</f>
        <v>-</v>
      </c>
      <c r="AS143" s="80" t="str">
        <f>IF(ISNUMBER(#REF!),#REF!,"-")</f>
        <v>-</v>
      </c>
      <c r="AT143" s="79" t="str">
        <f>IF(ISNUMBER(#REF!),#REF!,"-")</f>
        <v>-</v>
      </c>
      <c r="AU143" s="80" t="str">
        <f>IF(ISNUMBER(#REF!),#REF!,"-")</f>
        <v>-</v>
      </c>
      <c r="AV143" s="79" t="str">
        <f>IF(ISNUMBER(#REF!),#REF!,"-")</f>
        <v>-</v>
      </c>
      <c r="AW143" s="80" t="str">
        <f>IF(ISNUMBER(#REF!),#REF!,"-")</f>
        <v>-</v>
      </c>
      <c r="AX143" s="79" t="str">
        <f>IF(ISNUMBER(#REF!),#REF!,"-")</f>
        <v>-</v>
      </c>
      <c r="AY143" s="80" t="str">
        <f>IF(ISNUMBER(#REF!),#REF!,"-")</f>
        <v>-</v>
      </c>
      <c r="AZ143" s="79" t="str">
        <f>IF(ISNUMBER(#REF!),#REF!,"-")</f>
        <v>-</v>
      </c>
      <c r="BA143" s="80" t="str">
        <f>IF(ISNUMBER(#REF!),#REF!,"-")</f>
        <v>-</v>
      </c>
      <c r="BB143" s="79" t="str">
        <f>IF(ISNUMBER(#REF!),#REF!,"-")</f>
        <v>-</v>
      </c>
      <c r="BC143" s="80" t="str">
        <f>IF(ISNUMBER(#REF!),#REF!,"-")</f>
        <v>-</v>
      </c>
      <c r="BD143" s="79" t="str">
        <f>IF(ISNUMBER(#REF!),#REF!,"-")</f>
        <v>-</v>
      </c>
      <c r="BE143" s="80" t="str">
        <f>IF(ISNUMBER(#REF!),#REF!,"-")</f>
        <v>-</v>
      </c>
      <c r="BF143" s="79" t="str">
        <f>IF(ISNUMBER(#REF!),#REF!,"-")</f>
        <v>-</v>
      </c>
      <c r="BG143" s="80" t="str">
        <f>IF(ISNUMBER(#REF!),#REF!,"-")</f>
        <v>-</v>
      </c>
      <c r="BH143" s="79" t="str">
        <f>IF(ISNUMBER(#REF!),#REF!,"-")</f>
        <v>-</v>
      </c>
      <c r="BI143" s="80" t="str">
        <f>IF(ISNUMBER(#REF!),#REF!,"-")</f>
        <v>-</v>
      </c>
      <c r="BJ143" s="4"/>
      <c r="BK143" s="4"/>
      <c r="BL143" s="4"/>
      <c r="BM143" s="4"/>
      <c r="BN143" s="4"/>
      <c r="BO143" s="4"/>
      <c r="BP143" s="4"/>
      <c r="BQ143" s="4"/>
      <c r="BR143" s="4"/>
      <c r="BS143" s="4"/>
    </row>
    <row r="144" spans="7:71" s="88" customFormat="1" x14ac:dyDescent="0.25">
      <c r="G144" s="75">
        <v>55.5</v>
      </c>
      <c r="H144" s="79" t="str">
        <f>IF(ISNUMBER(#REF!),#REF!,"-")</f>
        <v>-</v>
      </c>
      <c r="I144" s="80" t="str">
        <f>IF(ISNUMBER(#REF!),#REF!,"-")</f>
        <v>-</v>
      </c>
      <c r="J144" s="79" t="str">
        <f>IF(ISNUMBER(#REF!),#REF!,"-")</f>
        <v>-</v>
      </c>
      <c r="K144" s="80" t="str">
        <f>IF(ISNUMBER(#REF!),#REF!,"-")</f>
        <v>-</v>
      </c>
      <c r="L144" s="79" t="str">
        <f>IF(ISNUMBER(#REF!),#REF!,"-")</f>
        <v>-</v>
      </c>
      <c r="M144" s="80" t="str">
        <f>IF(ISNUMBER(#REF!),#REF!,"-")</f>
        <v>-</v>
      </c>
      <c r="N144" s="79" t="str">
        <f>IF(ISNUMBER(#REF!),#REF!,"-")</f>
        <v>-</v>
      </c>
      <c r="O144" s="80" t="str">
        <f>IF(ISNUMBER(#REF!),#REF!,"-")</f>
        <v>-</v>
      </c>
      <c r="P144" s="79" t="str">
        <f>IF(ISNUMBER(#REF!),#REF!,"-")</f>
        <v>-</v>
      </c>
      <c r="Q144" s="80" t="str">
        <f>IF(ISNUMBER(#REF!),#REF!,"-")</f>
        <v>-</v>
      </c>
      <c r="R144" s="79" t="str">
        <f>IF(ISNUMBER(#REF!),#REF!,"-")</f>
        <v>-</v>
      </c>
      <c r="S144" s="80" t="str">
        <f>IF(ISNUMBER(#REF!),#REF!,"-")</f>
        <v>-</v>
      </c>
      <c r="T144" s="79" t="str">
        <f>IF(ISNUMBER(#REF!),#REF!,"-")</f>
        <v>-</v>
      </c>
      <c r="U144" s="80" t="str">
        <f>IF(ISNUMBER(#REF!),#REF!,"-")</f>
        <v>-</v>
      </c>
      <c r="V144" s="79" t="str">
        <f>IF(ISNUMBER(#REF!),#REF!,"-")</f>
        <v>-</v>
      </c>
      <c r="W144" s="80" t="str">
        <f>IF(ISNUMBER(#REF!),#REF!,"-")</f>
        <v>-</v>
      </c>
      <c r="X144" s="79" t="str">
        <f>IF(ISNUMBER(#REF!),#REF!,"-")</f>
        <v>-</v>
      </c>
      <c r="Y144" s="80" t="str">
        <f>IF(ISNUMBER(#REF!),#REF!,"-")</f>
        <v>-</v>
      </c>
      <c r="Z144" s="79" t="str">
        <f>IF(ISNUMBER(#REF!),#REF!,"-")</f>
        <v>-</v>
      </c>
      <c r="AA144" s="80" t="str">
        <f>IF(ISNUMBER(#REF!),#REF!,"-")</f>
        <v>-</v>
      </c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O144" s="75">
        <v>55.5</v>
      </c>
      <c r="AP144" s="79" t="str">
        <f>IF(ISNUMBER(#REF!),#REF!,"-")</f>
        <v>-</v>
      </c>
      <c r="AQ144" s="80" t="str">
        <f>IF(ISNUMBER(#REF!),#REF!,"-")</f>
        <v>-</v>
      </c>
      <c r="AR144" s="79" t="str">
        <f>IF(ISNUMBER(#REF!),#REF!,"-")</f>
        <v>-</v>
      </c>
      <c r="AS144" s="80" t="str">
        <f>IF(ISNUMBER(#REF!),#REF!,"-")</f>
        <v>-</v>
      </c>
      <c r="AT144" s="79" t="str">
        <f>IF(ISNUMBER(#REF!),#REF!,"-")</f>
        <v>-</v>
      </c>
      <c r="AU144" s="80" t="str">
        <f>IF(ISNUMBER(#REF!),#REF!,"-")</f>
        <v>-</v>
      </c>
      <c r="AV144" s="79" t="str">
        <f>IF(ISNUMBER(#REF!),#REF!,"-")</f>
        <v>-</v>
      </c>
      <c r="AW144" s="80" t="str">
        <f>IF(ISNUMBER(#REF!),#REF!,"-")</f>
        <v>-</v>
      </c>
      <c r="AX144" s="79" t="str">
        <f>IF(ISNUMBER(#REF!),#REF!,"-")</f>
        <v>-</v>
      </c>
      <c r="AY144" s="80" t="str">
        <f>IF(ISNUMBER(#REF!),#REF!,"-")</f>
        <v>-</v>
      </c>
      <c r="AZ144" s="79" t="str">
        <f>IF(ISNUMBER(#REF!),#REF!,"-")</f>
        <v>-</v>
      </c>
      <c r="BA144" s="80" t="str">
        <f>IF(ISNUMBER(#REF!),#REF!,"-")</f>
        <v>-</v>
      </c>
      <c r="BB144" s="79" t="str">
        <f>IF(ISNUMBER(#REF!),#REF!,"-")</f>
        <v>-</v>
      </c>
      <c r="BC144" s="80" t="str">
        <f>IF(ISNUMBER(#REF!),#REF!,"-")</f>
        <v>-</v>
      </c>
      <c r="BD144" s="79" t="str">
        <f>IF(ISNUMBER(#REF!),#REF!,"-")</f>
        <v>-</v>
      </c>
      <c r="BE144" s="80" t="str">
        <f>IF(ISNUMBER(#REF!),#REF!,"-")</f>
        <v>-</v>
      </c>
      <c r="BF144" s="79" t="str">
        <f>IF(ISNUMBER(#REF!),#REF!,"-")</f>
        <v>-</v>
      </c>
      <c r="BG144" s="80" t="str">
        <f>IF(ISNUMBER(#REF!),#REF!,"-")</f>
        <v>-</v>
      </c>
      <c r="BH144" s="79" t="str">
        <f>IF(ISNUMBER(#REF!),#REF!,"-")</f>
        <v>-</v>
      </c>
      <c r="BI144" s="80" t="str">
        <f>IF(ISNUMBER(#REF!),#REF!,"-")</f>
        <v>-</v>
      </c>
      <c r="BJ144" s="4"/>
      <c r="BK144" s="4"/>
      <c r="BL144" s="4"/>
      <c r="BM144" s="4"/>
      <c r="BN144" s="4"/>
      <c r="BO144" s="4"/>
      <c r="BP144" s="4"/>
      <c r="BQ144" s="4"/>
      <c r="BR144" s="4"/>
      <c r="BS144" s="4"/>
    </row>
    <row r="145" spans="7:71" s="88" customFormat="1" x14ac:dyDescent="0.25">
      <c r="G145" s="75">
        <v>56</v>
      </c>
      <c r="H145" s="79" t="str">
        <f>IF(ISNUMBER(#REF!),#REF!,"-")</f>
        <v>-</v>
      </c>
      <c r="I145" s="80" t="str">
        <f>IF(ISNUMBER(#REF!),#REF!,"-")</f>
        <v>-</v>
      </c>
      <c r="J145" s="79" t="str">
        <f>IF(ISNUMBER(#REF!),#REF!,"-")</f>
        <v>-</v>
      </c>
      <c r="K145" s="80" t="str">
        <f>IF(ISNUMBER(#REF!),#REF!,"-")</f>
        <v>-</v>
      </c>
      <c r="L145" s="79" t="str">
        <f>IF(ISNUMBER(#REF!),#REF!,"-")</f>
        <v>-</v>
      </c>
      <c r="M145" s="80" t="str">
        <f>IF(ISNUMBER(#REF!),#REF!,"-")</f>
        <v>-</v>
      </c>
      <c r="N145" s="79" t="str">
        <f>IF(ISNUMBER(#REF!),#REF!,"-")</f>
        <v>-</v>
      </c>
      <c r="O145" s="80" t="str">
        <f>IF(ISNUMBER(#REF!),#REF!,"-")</f>
        <v>-</v>
      </c>
      <c r="P145" s="79" t="str">
        <f>IF(ISNUMBER(#REF!),#REF!,"-")</f>
        <v>-</v>
      </c>
      <c r="Q145" s="80" t="str">
        <f>IF(ISNUMBER(#REF!),#REF!,"-")</f>
        <v>-</v>
      </c>
      <c r="R145" s="79" t="str">
        <f>IF(ISNUMBER(#REF!),#REF!,"-")</f>
        <v>-</v>
      </c>
      <c r="S145" s="80" t="str">
        <f>IF(ISNUMBER(#REF!),#REF!,"-")</f>
        <v>-</v>
      </c>
      <c r="T145" s="79" t="str">
        <f>IF(ISNUMBER(#REF!),#REF!,"-")</f>
        <v>-</v>
      </c>
      <c r="U145" s="80" t="str">
        <f>IF(ISNUMBER(#REF!),#REF!,"-")</f>
        <v>-</v>
      </c>
      <c r="V145" s="79" t="str">
        <f>IF(ISNUMBER(#REF!),#REF!,"-")</f>
        <v>-</v>
      </c>
      <c r="W145" s="80" t="str">
        <f>IF(ISNUMBER(#REF!),#REF!,"-")</f>
        <v>-</v>
      </c>
      <c r="X145" s="79" t="str">
        <f>IF(ISNUMBER(#REF!),#REF!,"-")</f>
        <v>-</v>
      </c>
      <c r="Y145" s="80" t="str">
        <f>IF(ISNUMBER(#REF!),#REF!,"-")</f>
        <v>-</v>
      </c>
      <c r="Z145" s="79" t="str">
        <f>IF(ISNUMBER(#REF!),#REF!,"-")</f>
        <v>-</v>
      </c>
      <c r="AA145" s="80" t="str">
        <f>IF(ISNUMBER(#REF!),#REF!,"-")</f>
        <v>-</v>
      </c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O145" s="75">
        <v>56</v>
      </c>
      <c r="AP145" s="79" t="str">
        <f>IF(ISNUMBER(#REF!),#REF!,"-")</f>
        <v>-</v>
      </c>
      <c r="AQ145" s="80" t="str">
        <f>IF(ISNUMBER(#REF!),#REF!,"-")</f>
        <v>-</v>
      </c>
      <c r="AR145" s="79" t="str">
        <f>IF(ISNUMBER(#REF!),#REF!,"-")</f>
        <v>-</v>
      </c>
      <c r="AS145" s="80" t="str">
        <f>IF(ISNUMBER(#REF!),#REF!,"-")</f>
        <v>-</v>
      </c>
      <c r="AT145" s="79" t="str">
        <f>IF(ISNUMBER(#REF!),#REF!,"-")</f>
        <v>-</v>
      </c>
      <c r="AU145" s="80" t="str">
        <f>IF(ISNUMBER(#REF!),#REF!,"-")</f>
        <v>-</v>
      </c>
      <c r="AV145" s="79" t="str">
        <f>IF(ISNUMBER(#REF!),#REF!,"-")</f>
        <v>-</v>
      </c>
      <c r="AW145" s="80" t="str">
        <f>IF(ISNUMBER(#REF!),#REF!,"-")</f>
        <v>-</v>
      </c>
      <c r="AX145" s="79" t="str">
        <f>IF(ISNUMBER(#REF!),#REF!,"-")</f>
        <v>-</v>
      </c>
      <c r="AY145" s="80" t="str">
        <f>IF(ISNUMBER(#REF!),#REF!,"-")</f>
        <v>-</v>
      </c>
      <c r="AZ145" s="79" t="str">
        <f>IF(ISNUMBER(#REF!),#REF!,"-")</f>
        <v>-</v>
      </c>
      <c r="BA145" s="80" t="str">
        <f>IF(ISNUMBER(#REF!),#REF!,"-")</f>
        <v>-</v>
      </c>
      <c r="BB145" s="79" t="str">
        <f>IF(ISNUMBER(#REF!),#REF!,"-")</f>
        <v>-</v>
      </c>
      <c r="BC145" s="80" t="str">
        <f>IF(ISNUMBER(#REF!),#REF!,"-")</f>
        <v>-</v>
      </c>
      <c r="BD145" s="79" t="str">
        <f>IF(ISNUMBER(#REF!),#REF!,"-")</f>
        <v>-</v>
      </c>
      <c r="BE145" s="80" t="str">
        <f>IF(ISNUMBER(#REF!),#REF!,"-")</f>
        <v>-</v>
      </c>
      <c r="BF145" s="79" t="str">
        <f>IF(ISNUMBER(#REF!),#REF!,"-")</f>
        <v>-</v>
      </c>
      <c r="BG145" s="80" t="str">
        <f>IF(ISNUMBER(#REF!),#REF!,"-")</f>
        <v>-</v>
      </c>
      <c r="BH145" s="79" t="str">
        <f>IF(ISNUMBER(#REF!),#REF!,"-")</f>
        <v>-</v>
      </c>
      <c r="BI145" s="80" t="str">
        <f>IF(ISNUMBER(#REF!),#REF!,"-")</f>
        <v>-</v>
      </c>
      <c r="BJ145" s="4"/>
      <c r="BK145" s="4"/>
      <c r="BL145" s="4"/>
      <c r="BM145" s="4"/>
      <c r="BN145" s="4"/>
      <c r="BO145" s="4"/>
      <c r="BP145" s="4"/>
      <c r="BQ145" s="4"/>
      <c r="BR145" s="4"/>
      <c r="BS145" s="4"/>
    </row>
    <row r="146" spans="7:71" s="88" customFormat="1" x14ac:dyDescent="0.25">
      <c r="G146" s="75">
        <v>56.5</v>
      </c>
      <c r="H146" s="79" t="str">
        <f>IF(ISNUMBER(#REF!),#REF!,"-")</f>
        <v>-</v>
      </c>
      <c r="I146" s="80" t="str">
        <f>IF(ISNUMBER(#REF!),#REF!,"-")</f>
        <v>-</v>
      </c>
      <c r="J146" s="79" t="str">
        <f>IF(ISNUMBER(#REF!),#REF!,"-")</f>
        <v>-</v>
      </c>
      <c r="K146" s="80" t="str">
        <f>IF(ISNUMBER(#REF!),#REF!,"-")</f>
        <v>-</v>
      </c>
      <c r="L146" s="79" t="str">
        <f>IF(ISNUMBER(#REF!),#REF!,"-")</f>
        <v>-</v>
      </c>
      <c r="M146" s="80" t="str">
        <f>IF(ISNUMBER(#REF!),#REF!,"-")</f>
        <v>-</v>
      </c>
      <c r="N146" s="79" t="str">
        <f>IF(ISNUMBER(#REF!),#REF!,"-")</f>
        <v>-</v>
      </c>
      <c r="O146" s="80" t="str">
        <f>IF(ISNUMBER(#REF!),#REF!,"-")</f>
        <v>-</v>
      </c>
      <c r="P146" s="79" t="str">
        <f>IF(ISNUMBER(#REF!),#REF!,"-")</f>
        <v>-</v>
      </c>
      <c r="Q146" s="80" t="str">
        <f>IF(ISNUMBER(#REF!),#REF!,"-")</f>
        <v>-</v>
      </c>
      <c r="R146" s="79" t="str">
        <f>IF(ISNUMBER(#REF!),#REF!,"-")</f>
        <v>-</v>
      </c>
      <c r="S146" s="80" t="str">
        <f>IF(ISNUMBER(#REF!),#REF!,"-")</f>
        <v>-</v>
      </c>
      <c r="T146" s="79" t="str">
        <f>IF(ISNUMBER(#REF!),#REF!,"-")</f>
        <v>-</v>
      </c>
      <c r="U146" s="80" t="str">
        <f>IF(ISNUMBER(#REF!),#REF!,"-")</f>
        <v>-</v>
      </c>
      <c r="V146" s="79" t="str">
        <f>IF(ISNUMBER(#REF!),#REF!,"-")</f>
        <v>-</v>
      </c>
      <c r="W146" s="80" t="str">
        <f>IF(ISNUMBER(#REF!),#REF!,"-")</f>
        <v>-</v>
      </c>
      <c r="X146" s="79" t="str">
        <f>IF(ISNUMBER(#REF!),#REF!,"-")</f>
        <v>-</v>
      </c>
      <c r="Y146" s="80" t="str">
        <f>IF(ISNUMBER(#REF!),#REF!,"-")</f>
        <v>-</v>
      </c>
      <c r="Z146" s="79" t="str">
        <f>IF(ISNUMBER(#REF!),#REF!,"-")</f>
        <v>-</v>
      </c>
      <c r="AA146" s="80" t="str">
        <f>IF(ISNUMBER(#REF!),#REF!,"-")</f>
        <v>-</v>
      </c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O146" s="75">
        <v>56.5</v>
      </c>
      <c r="AP146" s="79" t="str">
        <f>IF(ISNUMBER(#REF!),#REF!,"-")</f>
        <v>-</v>
      </c>
      <c r="AQ146" s="80" t="str">
        <f>IF(ISNUMBER(#REF!),#REF!,"-")</f>
        <v>-</v>
      </c>
      <c r="AR146" s="79" t="str">
        <f>IF(ISNUMBER(#REF!),#REF!,"-")</f>
        <v>-</v>
      </c>
      <c r="AS146" s="80" t="str">
        <f>IF(ISNUMBER(#REF!),#REF!,"-")</f>
        <v>-</v>
      </c>
      <c r="AT146" s="79" t="str">
        <f>IF(ISNUMBER(#REF!),#REF!,"-")</f>
        <v>-</v>
      </c>
      <c r="AU146" s="80" t="str">
        <f>IF(ISNUMBER(#REF!),#REF!,"-")</f>
        <v>-</v>
      </c>
      <c r="AV146" s="79" t="str">
        <f>IF(ISNUMBER(#REF!),#REF!,"-")</f>
        <v>-</v>
      </c>
      <c r="AW146" s="80" t="str">
        <f>IF(ISNUMBER(#REF!),#REF!,"-")</f>
        <v>-</v>
      </c>
      <c r="AX146" s="79" t="str">
        <f>IF(ISNUMBER(#REF!),#REF!,"-")</f>
        <v>-</v>
      </c>
      <c r="AY146" s="80" t="str">
        <f>IF(ISNUMBER(#REF!),#REF!,"-")</f>
        <v>-</v>
      </c>
      <c r="AZ146" s="79" t="str">
        <f>IF(ISNUMBER(#REF!),#REF!,"-")</f>
        <v>-</v>
      </c>
      <c r="BA146" s="80" t="str">
        <f>IF(ISNUMBER(#REF!),#REF!,"-")</f>
        <v>-</v>
      </c>
      <c r="BB146" s="79" t="str">
        <f>IF(ISNUMBER(#REF!),#REF!,"-")</f>
        <v>-</v>
      </c>
      <c r="BC146" s="80" t="str">
        <f>IF(ISNUMBER(#REF!),#REF!,"-")</f>
        <v>-</v>
      </c>
      <c r="BD146" s="79" t="str">
        <f>IF(ISNUMBER(#REF!),#REF!,"-")</f>
        <v>-</v>
      </c>
      <c r="BE146" s="80" t="str">
        <f>IF(ISNUMBER(#REF!),#REF!,"-")</f>
        <v>-</v>
      </c>
      <c r="BF146" s="79" t="str">
        <f>IF(ISNUMBER(#REF!),#REF!,"-")</f>
        <v>-</v>
      </c>
      <c r="BG146" s="80" t="str">
        <f>IF(ISNUMBER(#REF!),#REF!,"-")</f>
        <v>-</v>
      </c>
      <c r="BH146" s="79" t="str">
        <f>IF(ISNUMBER(#REF!),#REF!,"-")</f>
        <v>-</v>
      </c>
      <c r="BI146" s="80" t="str">
        <f>IF(ISNUMBER(#REF!),#REF!,"-")</f>
        <v>-</v>
      </c>
      <c r="BJ146" s="4"/>
      <c r="BK146" s="4"/>
      <c r="BL146" s="4"/>
      <c r="BM146" s="4"/>
      <c r="BN146" s="4"/>
      <c r="BO146" s="4"/>
      <c r="BP146" s="4"/>
      <c r="BQ146" s="4"/>
      <c r="BR146" s="4"/>
      <c r="BS146" s="4"/>
    </row>
    <row r="147" spans="7:71" s="88" customFormat="1" x14ac:dyDescent="0.25">
      <c r="G147" s="75">
        <v>57</v>
      </c>
      <c r="H147" s="79" t="str">
        <f>IF(ISNUMBER(#REF!),#REF!,"-")</f>
        <v>-</v>
      </c>
      <c r="I147" s="80" t="str">
        <f>IF(ISNUMBER(#REF!),#REF!,"-")</f>
        <v>-</v>
      </c>
      <c r="J147" s="79" t="str">
        <f>IF(ISNUMBER(#REF!),#REF!,"-")</f>
        <v>-</v>
      </c>
      <c r="K147" s="80" t="str">
        <f>IF(ISNUMBER(#REF!),#REF!,"-")</f>
        <v>-</v>
      </c>
      <c r="L147" s="79" t="str">
        <f>IF(ISNUMBER(#REF!),#REF!,"-")</f>
        <v>-</v>
      </c>
      <c r="M147" s="80" t="str">
        <f>IF(ISNUMBER(#REF!),#REF!,"-")</f>
        <v>-</v>
      </c>
      <c r="N147" s="79" t="str">
        <f>IF(ISNUMBER(#REF!),#REF!,"-")</f>
        <v>-</v>
      </c>
      <c r="O147" s="80" t="str">
        <f>IF(ISNUMBER(#REF!),#REF!,"-")</f>
        <v>-</v>
      </c>
      <c r="P147" s="79" t="str">
        <f>IF(ISNUMBER(#REF!),#REF!,"-")</f>
        <v>-</v>
      </c>
      <c r="Q147" s="80" t="str">
        <f>IF(ISNUMBER(#REF!),#REF!,"-")</f>
        <v>-</v>
      </c>
      <c r="R147" s="79" t="str">
        <f>IF(ISNUMBER(#REF!),#REF!,"-")</f>
        <v>-</v>
      </c>
      <c r="S147" s="80" t="str">
        <f>IF(ISNUMBER(#REF!),#REF!,"-")</f>
        <v>-</v>
      </c>
      <c r="T147" s="79" t="str">
        <f>IF(ISNUMBER(#REF!),#REF!,"-")</f>
        <v>-</v>
      </c>
      <c r="U147" s="80" t="str">
        <f>IF(ISNUMBER(#REF!),#REF!,"-")</f>
        <v>-</v>
      </c>
      <c r="V147" s="79" t="str">
        <f>IF(ISNUMBER(#REF!),#REF!,"-")</f>
        <v>-</v>
      </c>
      <c r="W147" s="80" t="str">
        <f>IF(ISNUMBER(#REF!),#REF!,"-")</f>
        <v>-</v>
      </c>
      <c r="X147" s="79" t="str">
        <f>IF(ISNUMBER(#REF!),#REF!,"-")</f>
        <v>-</v>
      </c>
      <c r="Y147" s="80" t="str">
        <f>IF(ISNUMBER(#REF!),#REF!,"-")</f>
        <v>-</v>
      </c>
      <c r="Z147" s="79" t="str">
        <f>IF(ISNUMBER(#REF!),#REF!,"-")</f>
        <v>-</v>
      </c>
      <c r="AA147" s="80" t="str">
        <f>IF(ISNUMBER(#REF!),#REF!,"-")</f>
        <v>-</v>
      </c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O147" s="75">
        <v>57</v>
      </c>
      <c r="AP147" s="79" t="str">
        <f>IF(ISNUMBER(#REF!),#REF!,"-")</f>
        <v>-</v>
      </c>
      <c r="AQ147" s="80" t="str">
        <f>IF(ISNUMBER(#REF!),#REF!,"-")</f>
        <v>-</v>
      </c>
      <c r="AR147" s="79" t="str">
        <f>IF(ISNUMBER(#REF!),#REF!,"-")</f>
        <v>-</v>
      </c>
      <c r="AS147" s="80" t="str">
        <f>IF(ISNUMBER(#REF!),#REF!,"-")</f>
        <v>-</v>
      </c>
      <c r="AT147" s="79" t="str">
        <f>IF(ISNUMBER(#REF!),#REF!,"-")</f>
        <v>-</v>
      </c>
      <c r="AU147" s="80" t="str">
        <f>IF(ISNUMBER(#REF!),#REF!,"-")</f>
        <v>-</v>
      </c>
      <c r="AV147" s="79" t="str">
        <f>IF(ISNUMBER(#REF!),#REF!,"-")</f>
        <v>-</v>
      </c>
      <c r="AW147" s="80" t="str">
        <f>IF(ISNUMBER(#REF!),#REF!,"-")</f>
        <v>-</v>
      </c>
      <c r="AX147" s="79" t="str">
        <f>IF(ISNUMBER(#REF!),#REF!,"-")</f>
        <v>-</v>
      </c>
      <c r="AY147" s="80" t="str">
        <f>IF(ISNUMBER(#REF!),#REF!,"-")</f>
        <v>-</v>
      </c>
      <c r="AZ147" s="79" t="str">
        <f>IF(ISNUMBER(#REF!),#REF!,"-")</f>
        <v>-</v>
      </c>
      <c r="BA147" s="80" t="str">
        <f>IF(ISNUMBER(#REF!),#REF!,"-")</f>
        <v>-</v>
      </c>
      <c r="BB147" s="79" t="str">
        <f>IF(ISNUMBER(#REF!),#REF!,"-")</f>
        <v>-</v>
      </c>
      <c r="BC147" s="80" t="str">
        <f>IF(ISNUMBER(#REF!),#REF!,"-")</f>
        <v>-</v>
      </c>
      <c r="BD147" s="79" t="str">
        <f>IF(ISNUMBER(#REF!),#REF!,"-")</f>
        <v>-</v>
      </c>
      <c r="BE147" s="80" t="str">
        <f>IF(ISNUMBER(#REF!),#REF!,"-")</f>
        <v>-</v>
      </c>
      <c r="BF147" s="79" t="str">
        <f>IF(ISNUMBER(#REF!),#REF!,"-")</f>
        <v>-</v>
      </c>
      <c r="BG147" s="80" t="str">
        <f>IF(ISNUMBER(#REF!),#REF!,"-")</f>
        <v>-</v>
      </c>
      <c r="BH147" s="79" t="str">
        <f>IF(ISNUMBER(#REF!),#REF!,"-")</f>
        <v>-</v>
      </c>
      <c r="BI147" s="80" t="str">
        <f>IF(ISNUMBER(#REF!),#REF!,"-")</f>
        <v>-</v>
      </c>
      <c r="BJ147" s="4"/>
      <c r="BK147" s="4"/>
      <c r="BL147" s="4"/>
      <c r="BM147" s="4"/>
      <c r="BN147" s="4"/>
      <c r="BO147" s="4"/>
      <c r="BP147" s="4"/>
      <c r="BQ147" s="4"/>
      <c r="BR147" s="4"/>
      <c r="BS147" s="4"/>
    </row>
    <row r="148" spans="7:71" s="88" customFormat="1" x14ac:dyDescent="0.25">
      <c r="G148" s="75">
        <v>57.5</v>
      </c>
      <c r="H148" s="79" t="str">
        <f>IF(ISNUMBER(#REF!),#REF!,"-")</f>
        <v>-</v>
      </c>
      <c r="I148" s="80" t="str">
        <f>IF(ISNUMBER(#REF!),#REF!,"-")</f>
        <v>-</v>
      </c>
      <c r="J148" s="79" t="str">
        <f>IF(ISNUMBER(#REF!),#REF!,"-")</f>
        <v>-</v>
      </c>
      <c r="K148" s="80" t="str">
        <f>IF(ISNUMBER(#REF!),#REF!,"-")</f>
        <v>-</v>
      </c>
      <c r="L148" s="79" t="str">
        <f>IF(ISNUMBER(#REF!),#REF!,"-")</f>
        <v>-</v>
      </c>
      <c r="M148" s="80" t="str">
        <f>IF(ISNUMBER(#REF!),#REF!,"-")</f>
        <v>-</v>
      </c>
      <c r="N148" s="79" t="str">
        <f>IF(ISNUMBER(#REF!),#REF!,"-")</f>
        <v>-</v>
      </c>
      <c r="O148" s="80" t="str">
        <f>IF(ISNUMBER(#REF!),#REF!,"-")</f>
        <v>-</v>
      </c>
      <c r="P148" s="79" t="str">
        <f>IF(ISNUMBER(#REF!),#REF!,"-")</f>
        <v>-</v>
      </c>
      <c r="Q148" s="80" t="str">
        <f>IF(ISNUMBER(#REF!),#REF!,"-")</f>
        <v>-</v>
      </c>
      <c r="R148" s="79" t="str">
        <f>IF(ISNUMBER(#REF!),#REF!,"-")</f>
        <v>-</v>
      </c>
      <c r="S148" s="80" t="str">
        <f>IF(ISNUMBER(#REF!),#REF!,"-")</f>
        <v>-</v>
      </c>
      <c r="T148" s="79" t="str">
        <f>IF(ISNUMBER(#REF!),#REF!,"-")</f>
        <v>-</v>
      </c>
      <c r="U148" s="80" t="str">
        <f>IF(ISNUMBER(#REF!),#REF!,"-")</f>
        <v>-</v>
      </c>
      <c r="V148" s="79" t="str">
        <f>IF(ISNUMBER(#REF!),#REF!,"-")</f>
        <v>-</v>
      </c>
      <c r="W148" s="80" t="str">
        <f>IF(ISNUMBER(#REF!),#REF!,"-")</f>
        <v>-</v>
      </c>
      <c r="X148" s="79" t="str">
        <f>IF(ISNUMBER(#REF!),#REF!,"-")</f>
        <v>-</v>
      </c>
      <c r="Y148" s="80" t="str">
        <f>IF(ISNUMBER(#REF!),#REF!,"-")</f>
        <v>-</v>
      </c>
      <c r="Z148" s="79" t="str">
        <f>IF(ISNUMBER(#REF!),#REF!,"-")</f>
        <v>-</v>
      </c>
      <c r="AA148" s="80" t="str">
        <f>IF(ISNUMBER(#REF!),#REF!,"-")</f>
        <v>-</v>
      </c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O148" s="75">
        <v>57.5</v>
      </c>
      <c r="AP148" s="79" t="str">
        <f>IF(ISNUMBER(#REF!),#REF!,"-")</f>
        <v>-</v>
      </c>
      <c r="AQ148" s="80" t="str">
        <f>IF(ISNUMBER(#REF!),#REF!,"-")</f>
        <v>-</v>
      </c>
      <c r="AR148" s="79" t="str">
        <f>IF(ISNUMBER(#REF!),#REF!,"-")</f>
        <v>-</v>
      </c>
      <c r="AS148" s="80" t="str">
        <f>IF(ISNUMBER(#REF!),#REF!,"-")</f>
        <v>-</v>
      </c>
      <c r="AT148" s="79" t="str">
        <f>IF(ISNUMBER(#REF!),#REF!,"-")</f>
        <v>-</v>
      </c>
      <c r="AU148" s="80" t="str">
        <f>IF(ISNUMBER(#REF!),#REF!,"-")</f>
        <v>-</v>
      </c>
      <c r="AV148" s="79" t="str">
        <f>IF(ISNUMBER(#REF!),#REF!,"-")</f>
        <v>-</v>
      </c>
      <c r="AW148" s="80" t="str">
        <f>IF(ISNUMBER(#REF!),#REF!,"-")</f>
        <v>-</v>
      </c>
      <c r="AX148" s="79" t="str">
        <f>IF(ISNUMBER(#REF!),#REF!,"-")</f>
        <v>-</v>
      </c>
      <c r="AY148" s="80" t="str">
        <f>IF(ISNUMBER(#REF!),#REF!,"-")</f>
        <v>-</v>
      </c>
      <c r="AZ148" s="79" t="str">
        <f>IF(ISNUMBER(#REF!),#REF!,"-")</f>
        <v>-</v>
      </c>
      <c r="BA148" s="80" t="str">
        <f>IF(ISNUMBER(#REF!),#REF!,"-")</f>
        <v>-</v>
      </c>
      <c r="BB148" s="79" t="str">
        <f>IF(ISNUMBER(#REF!),#REF!,"-")</f>
        <v>-</v>
      </c>
      <c r="BC148" s="80" t="str">
        <f>IF(ISNUMBER(#REF!),#REF!,"-")</f>
        <v>-</v>
      </c>
      <c r="BD148" s="79" t="str">
        <f>IF(ISNUMBER(#REF!),#REF!,"-")</f>
        <v>-</v>
      </c>
      <c r="BE148" s="80" t="str">
        <f>IF(ISNUMBER(#REF!),#REF!,"-")</f>
        <v>-</v>
      </c>
      <c r="BF148" s="79" t="str">
        <f>IF(ISNUMBER(#REF!),#REF!,"-")</f>
        <v>-</v>
      </c>
      <c r="BG148" s="80" t="str">
        <f>IF(ISNUMBER(#REF!),#REF!,"-")</f>
        <v>-</v>
      </c>
      <c r="BH148" s="79" t="str">
        <f>IF(ISNUMBER(#REF!),#REF!,"-")</f>
        <v>-</v>
      </c>
      <c r="BI148" s="80" t="str">
        <f>IF(ISNUMBER(#REF!),#REF!,"-")</f>
        <v>-</v>
      </c>
      <c r="BJ148" s="4"/>
      <c r="BK148" s="4"/>
      <c r="BL148" s="4"/>
      <c r="BM148" s="4"/>
      <c r="BN148" s="4"/>
      <c r="BO148" s="4"/>
      <c r="BP148" s="4"/>
      <c r="BQ148" s="4"/>
      <c r="BR148" s="4"/>
      <c r="BS148" s="4"/>
    </row>
    <row r="149" spans="7:71" s="88" customFormat="1" x14ac:dyDescent="0.25">
      <c r="G149" s="75">
        <v>58</v>
      </c>
      <c r="H149" s="79" t="str">
        <f>IF(ISNUMBER(#REF!),#REF!,"-")</f>
        <v>-</v>
      </c>
      <c r="I149" s="80" t="str">
        <f>IF(ISNUMBER(#REF!),#REF!,"-")</f>
        <v>-</v>
      </c>
      <c r="J149" s="79" t="str">
        <f>IF(ISNUMBER(#REF!),#REF!,"-")</f>
        <v>-</v>
      </c>
      <c r="K149" s="80" t="str">
        <f>IF(ISNUMBER(#REF!),#REF!,"-")</f>
        <v>-</v>
      </c>
      <c r="L149" s="79" t="str">
        <f>IF(ISNUMBER(#REF!),#REF!,"-")</f>
        <v>-</v>
      </c>
      <c r="M149" s="80" t="str">
        <f>IF(ISNUMBER(#REF!),#REF!,"-")</f>
        <v>-</v>
      </c>
      <c r="N149" s="79" t="str">
        <f>IF(ISNUMBER(#REF!),#REF!,"-")</f>
        <v>-</v>
      </c>
      <c r="O149" s="80" t="str">
        <f>IF(ISNUMBER(#REF!),#REF!,"-")</f>
        <v>-</v>
      </c>
      <c r="P149" s="79" t="str">
        <f>IF(ISNUMBER(#REF!),#REF!,"-")</f>
        <v>-</v>
      </c>
      <c r="Q149" s="80" t="str">
        <f>IF(ISNUMBER(#REF!),#REF!,"-")</f>
        <v>-</v>
      </c>
      <c r="R149" s="79" t="str">
        <f>IF(ISNUMBER(#REF!),#REF!,"-")</f>
        <v>-</v>
      </c>
      <c r="S149" s="80" t="str">
        <f>IF(ISNUMBER(#REF!),#REF!,"-")</f>
        <v>-</v>
      </c>
      <c r="T149" s="79" t="str">
        <f>IF(ISNUMBER(#REF!),#REF!,"-")</f>
        <v>-</v>
      </c>
      <c r="U149" s="80" t="str">
        <f>IF(ISNUMBER(#REF!),#REF!,"-")</f>
        <v>-</v>
      </c>
      <c r="V149" s="79" t="str">
        <f>IF(ISNUMBER(#REF!),#REF!,"-")</f>
        <v>-</v>
      </c>
      <c r="W149" s="80" t="str">
        <f>IF(ISNUMBER(#REF!),#REF!,"-")</f>
        <v>-</v>
      </c>
      <c r="X149" s="79" t="str">
        <f>IF(ISNUMBER(#REF!),#REF!,"-")</f>
        <v>-</v>
      </c>
      <c r="Y149" s="80" t="str">
        <f>IF(ISNUMBER(#REF!),#REF!,"-")</f>
        <v>-</v>
      </c>
      <c r="Z149" s="79" t="str">
        <f>IF(ISNUMBER(#REF!),#REF!,"-")</f>
        <v>-</v>
      </c>
      <c r="AA149" s="80" t="str">
        <f>IF(ISNUMBER(#REF!),#REF!,"-")</f>
        <v>-</v>
      </c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O149" s="75">
        <v>58</v>
      </c>
      <c r="AP149" s="79" t="str">
        <f>IF(ISNUMBER(#REF!),#REF!,"-")</f>
        <v>-</v>
      </c>
      <c r="AQ149" s="80" t="str">
        <f>IF(ISNUMBER(#REF!),#REF!,"-")</f>
        <v>-</v>
      </c>
      <c r="AR149" s="79" t="str">
        <f>IF(ISNUMBER(#REF!),#REF!,"-")</f>
        <v>-</v>
      </c>
      <c r="AS149" s="80" t="str">
        <f>IF(ISNUMBER(#REF!),#REF!,"-")</f>
        <v>-</v>
      </c>
      <c r="AT149" s="79" t="str">
        <f>IF(ISNUMBER(#REF!),#REF!,"-")</f>
        <v>-</v>
      </c>
      <c r="AU149" s="80" t="str">
        <f>IF(ISNUMBER(#REF!),#REF!,"-")</f>
        <v>-</v>
      </c>
      <c r="AV149" s="79" t="str">
        <f>IF(ISNUMBER(#REF!),#REF!,"-")</f>
        <v>-</v>
      </c>
      <c r="AW149" s="80" t="str">
        <f>IF(ISNUMBER(#REF!),#REF!,"-")</f>
        <v>-</v>
      </c>
      <c r="AX149" s="79" t="str">
        <f>IF(ISNUMBER(#REF!),#REF!,"-")</f>
        <v>-</v>
      </c>
      <c r="AY149" s="80" t="str">
        <f>IF(ISNUMBER(#REF!),#REF!,"-")</f>
        <v>-</v>
      </c>
      <c r="AZ149" s="79" t="str">
        <f>IF(ISNUMBER(#REF!),#REF!,"-")</f>
        <v>-</v>
      </c>
      <c r="BA149" s="80" t="str">
        <f>IF(ISNUMBER(#REF!),#REF!,"-")</f>
        <v>-</v>
      </c>
      <c r="BB149" s="79" t="str">
        <f>IF(ISNUMBER(#REF!),#REF!,"-")</f>
        <v>-</v>
      </c>
      <c r="BC149" s="80" t="str">
        <f>IF(ISNUMBER(#REF!),#REF!,"-")</f>
        <v>-</v>
      </c>
      <c r="BD149" s="79" t="str">
        <f>IF(ISNUMBER(#REF!),#REF!,"-")</f>
        <v>-</v>
      </c>
      <c r="BE149" s="80" t="str">
        <f>IF(ISNUMBER(#REF!),#REF!,"-")</f>
        <v>-</v>
      </c>
      <c r="BF149" s="79" t="str">
        <f>IF(ISNUMBER(#REF!),#REF!,"-")</f>
        <v>-</v>
      </c>
      <c r="BG149" s="80" t="str">
        <f>IF(ISNUMBER(#REF!),#REF!,"-")</f>
        <v>-</v>
      </c>
      <c r="BH149" s="79" t="str">
        <f>IF(ISNUMBER(#REF!),#REF!,"-")</f>
        <v>-</v>
      </c>
      <c r="BI149" s="80" t="str">
        <f>IF(ISNUMBER(#REF!),#REF!,"-")</f>
        <v>-</v>
      </c>
      <c r="BJ149" s="4"/>
      <c r="BK149" s="4"/>
      <c r="BL149" s="4"/>
      <c r="BM149" s="4"/>
      <c r="BN149" s="4"/>
      <c r="BO149" s="4"/>
      <c r="BP149" s="4"/>
      <c r="BQ149" s="4"/>
      <c r="BR149" s="4"/>
      <c r="BS149" s="4"/>
    </row>
    <row r="150" spans="7:71" s="88" customFormat="1" x14ac:dyDescent="0.25">
      <c r="G150" s="75">
        <v>58.5</v>
      </c>
      <c r="H150" s="79" t="str">
        <f>IF(ISNUMBER(#REF!),#REF!,"-")</f>
        <v>-</v>
      </c>
      <c r="I150" s="80" t="str">
        <f>IF(ISNUMBER(#REF!),#REF!,"-")</f>
        <v>-</v>
      </c>
      <c r="J150" s="79" t="str">
        <f>IF(ISNUMBER(#REF!),#REF!,"-")</f>
        <v>-</v>
      </c>
      <c r="K150" s="80" t="str">
        <f>IF(ISNUMBER(#REF!),#REF!,"-")</f>
        <v>-</v>
      </c>
      <c r="L150" s="79" t="str">
        <f>IF(ISNUMBER(#REF!),#REF!,"-")</f>
        <v>-</v>
      </c>
      <c r="M150" s="80" t="str">
        <f>IF(ISNUMBER(#REF!),#REF!,"-")</f>
        <v>-</v>
      </c>
      <c r="N150" s="79" t="str">
        <f>IF(ISNUMBER(#REF!),#REF!,"-")</f>
        <v>-</v>
      </c>
      <c r="O150" s="80" t="str">
        <f>IF(ISNUMBER(#REF!),#REF!,"-")</f>
        <v>-</v>
      </c>
      <c r="P150" s="79" t="str">
        <f>IF(ISNUMBER(#REF!),#REF!,"-")</f>
        <v>-</v>
      </c>
      <c r="Q150" s="80" t="str">
        <f>IF(ISNUMBER(#REF!),#REF!,"-")</f>
        <v>-</v>
      </c>
      <c r="R150" s="79" t="str">
        <f>IF(ISNUMBER(#REF!),#REF!,"-")</f>
        <v>-</v>
      </c>
      <c r="S150" s="80" t="str">
        <f>IF(ISNUMBER(#REF!),#REF!,"-")</f>
        <v>-</v>
      </c>
      <c r="T150" s="79" t="str">
        <f>IF(ISNUMBER(#REF!),#REF!,"-")</f>
        <v>-</v>
      </c>
      <c r="U150" s="80" t="str">
        <f>IF(ISNUMBER(#REF!),#REF!,"-")</f>
        <v>-</v>
      </c>
      <c r="V150" s="79" t="str">
        <f>IF(ISNUMBER(#REF!),#REF!,"-")</f>
        <v>-</v>
      </c>
      <c r="W150" s="80" t="str">
        <f>IF(ISNUMBER(#REF!),#REF!,"-")</f>
        <v>-</v>
      </c>
      <c r="X150" s="79" t="str">
        <f>IF(ISNUMBER(#REF!),#REF!,"-")</f>
        <v>-</v>
      </c>
      <c r="Y150" s="80" t="str">
        <f>IF(ISNUMBER(#REF!),#REF!,"-")</f>
        <v>-</v>
      </c>
      <c r="Z150" s="79" t="str">
        <f>IF(ISNUMBER(#REF!),#REF!,"-")</f>
        <v>-</v>
      </c>
      <c r="AA150" s="80" t="str">
        <f>IF(ISNUMBER(#REF!),#REF!,"-")</f>
        <v>-</v>
      </c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O150" s="75">
        <v>58.5</v>
      </c>
      <c r="AP150" s="79" t="str">
        <f>IF(ISNUMBER(#REF!),#REF!,"-")</f>
        <v>-</v>
      </c>
      <c r="AQ150" s="80" t="str">
        <f>IF(ISNUMBER(#REF!),#REF!,"-")</f>
        <v>-</v>
      </c>
      <c r="AR150" s="79" t="str">
        <f>IF(ISNUMBER(#REF!),#REF!,"-")</f>
        <v>-</v>
      </c>
      <c r="AS150" s="80" t="str">
        <f>IF(ISNUMBER(#REF!),#REF!,"-")</f>
        <v>-</v>
      </c>
      <c r="AT150" s="79" t="str">
        <f>IF(ISNUMBER(#REF!),#REF!,"-")</f>
        <v>-</v>
      </c>
      <c r="AU150" s="80" t="str">
        <f>IF(ISNUMBER(#REF!),#REF!,"-")</f>
        <v>-</v>
      </c>
      <c r="AV150" s="79" t="str">
        <f>IF(ISNUMBER(#REF!),#REF!,"-")</f>
        <v>-</v>
      </c>
      <c r="AW150" s="80" t="str">
        <f>IF(ISNUMBER(#REF!),#REF!,"-")</f>
        <v>-</v>
      </c>
      <c r="AX150" s="79" t="str">
        <f>IF(ISNUMBER(#REF!),#REF!,"-")</f>
        <v>-</v>
      </c>
      <c r="AY150" s="80" t="str">
        <f>IF(ISNUMBER(#REF!),#REF!,"-")</f>
        <v>-</v>
      </c>
      <c r="AZ150" s="79" t="str">
        <f>IF(ISNUMBER(#REF!),#REF!,"-")</f>
        <v>-</v>
      </c>
      <c r="BA150" s="80" t="str">
        <f>IF(ISNUMBER(#REF!),#REF!,"-")</f>
        <v>-</v>
      </c>
      <c r="BB150" s="79" t="str">
        <f>IF(ISNUMBER(#REF!),#REF!,"-")</f>
        <v>-</v>
      </c>
      <c r="BC150" s="80" t="str">
        <f>IF(ISNUMBER(#REF!),#REF!,"-")</f>
        <v>-</v>
      </c>
      <c r="BD150" s="79" t="str">
        <f>IF(ISNUMBER(#REF!),#REF!,"-")</f>
        <v>-</v>
      </c>
      <c r="BE150" s="80" t="str">
        <f>IF(ISNUMBER(#REF!),#REF!,"-")</f>
        <v>-</v>
      </c>
      <c r="BF150" s="79" t="str">
        <f>IF(ISNUMBER(#REF!),#REF!,"-")</f>
        <v>-</v>
      </c>
      <c r="BG150" s="80" t="str">
        <f>IF(ISNUMBER(#REF!),#REF!,"-")</f>
        <v>-</v>
      </c>
      <c r="BH150" s="79" t="str">
        <f>IF(ISNUMBER(#REF!),#REF!,"-")</f>
        <v>-</v>
      </c>
      <c r="BI150" s="80" t="str">
        <f>IF(ISNUMBER(#REF!),#REF!,"-")</f>
        <v>-</v>
      </c>
      <c r="BJ150" s="4"/>
      <c r="BK150" s="4"/>
      <c r="BL150" s="4"/>
      <c r="BM150" s="4"/>
      <c r="BN150" s="4"/>
      <c r="BO150" s="4"/>
      <c r="BP150" s="4"/>
      <c r="BQ150" s="4"/>
      <c r="BR150" s="4"/>
      <c r="BS150" s="4"/>
    </row>
    <row r="151" spans="7:71" s="88" customFormat="1" x14ac:dyDescent="0.25">
      <c r="G151" s="75">
        <v>59</v>
      </c>
      <c r="H151" s="79" t="str">
        <f>IF(ISNUMBER(#REF!),#REF!,"-")</f>
        <v>-</v>
      </c>
      <c r="I151" s="80" t="str">
        <f>IF(ISNUMBER(#REF!),#REF!,"-")</f>
        <v>-</v>
      </c>
      <c r="J151" s="79" t="str">
        <f>IF(ISNUMBER(#REF!),#REF!,"-")</f>
        <v>-</v>
      </c>
      <c r="K151" s="80" t="str">
        <f>IF(ISNUMBER(#REF!),#REF!,"-")</f>
        <v>-</v>
      </c>
      <c r="L151" s="79" t="str">
        <f>IF(ISNUMBER(#REF!),#REF!,"-")</f>
        <v>-</v>
      </c>
      <c r="M151" s="80" t="str">
        <f>IF(ISNUMBER(#REF!),#REF!,"-")</f>
        <v>-</v>
      </c>
      <c r="N151" s="79" t="str">
        <f>IF(ISNUMBER(#REF!),#REF!,"-")</f>
        <v>-</v>
      </c>
      <c r="O151" s="80" t="str">
        <f>IF(ISNUMBER(#REF!),#REF!,"-")</f>
        <v>-</v>
      </c>
      <c r="P151" s="79" t="str">
        <f>IF(ISNUMBER(#REF!),#REF!,"-")</f>
        <v>-</v>
      </c>
      <c r="Q151" s="80" t="str">
        <f>IF(ISNUMBER(#REF!),#REF!,"-")</f>
        <v>-</v>
      </c>
      <c r="R151" s="79" t="str">
        <f>IF(ISNUMBER(#REF!),#REF!,"-")</f>
        <v>-</v>
      </c>
      <c r="S151" s="80" t="str">
        <f>IF(ISNUMBER(#REF!),#REF!,"-")</f>
        <v>-</v>
      </c>
      <c r="T151" s="79" t="str">
        <f>IF(ISNUMBER(#REF!),#REF!,"-")</f>
        <v>-</v>
      </c>
      <c r="U151" s="80" t="str">
        <f>IF(ISNUMBER(#REF!),#REF!,"-")</f>
        <v>-</v>
      </c>
      <c r="V151" s="79" t="str">
        <f>IF(ISNUMBER(#REF!),#REF!,"-")</f>
        <v>-</v>
      </c>
      <c r="W151" s="80" t="str">
        <f>IF(ISNUMBER(#REF!),#REF!,"-")</f>
        <v>-</v>
      </c>
      <c r="X151" s="79" t="str">
        <f>IF(ISNUMBER(#REF!),#REF!,"-")</f>
        <v>-</v>
      </c>
      <c r="Y151" s="80" t="str">
        <f>IF(ISNUMBER(#REF!),#REF!,"-")</f>
        <v>-</v>
      </c>
      <c r="Z151" s="79" t="str">
        <f>IF(ISNUMBER(#REF!),#REF!,"-")</f>
        <v>-</v>
      </c>
      <c r="AA151" s="80" t="str">
        <f>IF(ISNUMBER(#REF!),#REF!,"-")</f>
        <v>-</v>
      </c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O151" s="75">
        <v>59</v>
      </c>
      <c r="AP151" s="79" t="str">
        <f>IF(ISNUMBER(#REF!),#REF!,"-")</f>
        <v>-</v>
      </c>
      <c r="AQ151" s="80" t="str">
        <f>IF(ISNUMBER(#REF!),#REF!,"-")</f>
        <v>-</v>
      </c>
      <c r="AR151" s="79" t="str">
        <f>IF(ISNUMBER(#REF!),#REF!,"-")</f>
        <v>-</v>
      </c>
      <c r="AS151" s="80" t="str">
        <f>IF(ISNUMBER(#REF!),#REF!,"-")</f>
        <v>-</v>
      </c>
      <c r="AT151" s="79" t="str">
        <f>IF(ISNUMBER(#REF!),#REF!,"-")</f>
        <v>-</v>
      </c>
      <c r="AU151" s="80" t="str">
        <f>IF(ISNUMBER(#REF!),#REF!,"-")</f>
        <v>-</v>
      </c>
      <c r="AV151" s="79" t="str">
        <f>IF(ISNUMBER(#REF!),#REF!,"-")</f>
        <v>-</v>
      </c>
      <c r="AW151" s="80" t="str">
        <f>IF(ISNUMBER(#REF!),#REF!,"-")</f>
        <v>-</v>
      </c>
      <c r="AX151" s="79" t="str">
        <f>IF(ISNUMBER(#REF!),#REF!,"-")</f>
        <v>-</v>
      </c>
      <c r="AY151" s="80" t="str">
        <f>IF(ISNUMBER(#REF!),#REF!,"-")</f>
        <v>-</v>
      </c>
      <c r="AZ151" s="79" t="str">
        <f>IF(ISNUMBER(#REF!),#REF!,"-")</f>
        <v>-</v>
      </c>
      <c r="BA151" s="80" t="str">
        <f>IF(ISNUMBER(#REF!),#REF!,"-")</f>
        <v>-</v>
      </c>
      <c r="BB151" s="79" t="str">
        <f>IF(ISNUMBER(#REF!),#REF!,"-")</f>
        <v>-</v>
      </c>
      <c r="BC151" s="80" t="str">
        <f>IF(ISNUMBER(#REF!),#REF!,"-")</f>
        <v>-</v>
      </c>
      <c r="BD151" s="79" t="str">
        <f>IF(ISNUMBER(#REF!),#REF!,"-")</f>
        <v>-</v>
      </c>
      <c r="BE151" s="80" t="str">
        <f>IF(ISNUMBER(#REF!),#REF!,"-")</f>
        <v>-</v>
      </c>
      <c r="BF151" s="79" t="str">
        <f>IF(ISNUMBER(#REF!),#REF!,"-")</f>
        <v>-</v>
      </c>
      <c r="BG151" s="80" t="str">
        <f>IF(ISNUMBER(#REF!),#REF!,"-")</f>
        <v>-</v>
      </c>
      <c r="BH151" s="79" t="str">
        <f>IF(ISNUMBER(#REF!),#REF!,"-")</f>
        <v>-</v>
      </c>
      <c r="BI151" s="80" t="str">
        <f>IF(ISNUMBER(#REF!),#REF!,"-")</f>
        <v>-</v>
      </c>
      <c r="BJ151" s="4"/>
      <c r="BK151" s="4"/>
      <c r="BL151" s="4"/>
      <c r="BM151" s="4"/>
      <c r="BN151" s="4"/>
      <c r="BO151" s="4"/>
      <c r="BP151" s="4"/>
      <c r="BQ151" s="4"/>
      <c r="BR151" s="4"/>
      <c r="BS151" s="4"/>
    </row>
    <row r="152" spans="7:71" s="88" customFormat="1" x14ac:dyDescent="0.25">
      <c r="G152" s="75">
        <v>59.5</v>
      </c>
      <c r="H152" s="79" t="str">
        <f>IF(ISNUMBER(#REF!),#REF!,"-")</f>
        <v>-</v>
      </c>
      <c r="I152" s="80" t="str">
        <f>IF(ISNUMBER(#REF!),#REF!,"-")</f>
        <v>-</v>
      </c>
      <c r="J152" s="79" t="str">
        <f>IF(ISNUMBER(#REF!),#REF!,"-")</f>
        <v>-</v>
      </c>
      <c r="K152" s="80" t="str">
        <f>IF(ISNUMBER(#REF!),#REF!,"-")</f>
        <v>-</v>
      </c>
      <c r="L152" s="79" t="str">
        <f>IF(ISNUMBER(#REF!),#REF!,"-")</f>
        <v>-</v>
      </c>
      <c r="M152" s="80" t="str">
        <f>IF(ISNUMBER(#REF!),#REF!,"-")</f>
        <v>-</v>
      </c>
      <c r="N152" s="79" t="str">
        <f>IF(ISNUMBER(#REF!),#REF!,"-")</f>
        <v>-</v>
      </c>
      <c r="O152" s="80" t="str">
        <f>IF(ISNUMBER(#REF!),#REF!,"-")</f>
        <v>-</v>
      </c>
      <c r="P152" s="79" t="str">
        <f>IF(ISNUMBER(#REF!),#REF!,"-")</f>
        <v>-</v>
      </c>
      <c r="Q152" s="80" t="str">
        <f>IF(ISNUMBER(#REF!),#REF!,"-")</f>
        <v>-</v>
      </c>
      <c r="R152" s="79" t="str">
        <f>IF(ISNUMBER(#REF!),#REF!,"-")</f>
        <v>-</v>
      </c>
      <c r="S152" s="80" t="str">
        <f>IF(ISNUMBER(#REF!),#REF!,"-")</f>
        <v>-</v>
      </c>
      <c r="T152" s="79" t="str">
        <f>IF(ISNUMBER(#REF!),#REF!,"-")</f>
        <v>-</v>
      </c>
      <c r="U152" s="80" t="str">
        <f>IF(ISNUMBER(#REF!),#REF!,"-")</f>
        <v>-</v>
      </c>
      <c r="V152" s="79" t="str">
        <f>IF(ISNUMBER(#REF!),#REF!,"-")</f>
        <v>-</v>
      </c>
      <c r="W152" s="80" t="str">
        <f>IF(ISNUMBER(#REF!),#REF!,"-")</f>
        <v>-</v>
      </c>
      <c r="X152" s="79" t="str">
        <f>IF(ISNUMBER(#REF!),#REF!,"-")</f>
        <v>-</v>
      </c>
      <c r="Y152" s="80" t="str">
        <f>IF(ISNUMBER(#REF!),#REF!,"-")</f>
        <v>-</v>
      </c>
      <c r="Z152" s="79" t="str">
        <f>IF(ISNUMBER(#REF!),#REF!,"-")</f>
        <v>-</v>
      </c>
      <c r="AA152" s="80" t="str">
        <f>IF(ISNUMBER(#REF!),#REF!,"-")</f>
        <v>-</v>
      </c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O152" s="75">
        <v>59.5</v>
      </c>
      <c r="AP152" s="79" t="str">
        <f>IF(ISNUMBER(#REF!),#REF!,"-")</f>
        <v>-</v>
      </c>
      <c r="AQ152" s="80" t="str">
        <f>IF(ISNUMBER(#REF!),#REF!,"-")</f>
        <v>-</v>
      </c>
      <c r="AR152" s="79" t="str">
        <f>IF(ISNUMBER(#REF!),#REF!,"-")</f>
        <v>-</v>
      </c>
      <c r="AS152" s="80" t="str">
        <f>IF(ISNUMBER(#REF!),#REF!,"-")</f>
        <v>-</v>
      </c>
      <c r="AT152" s="79" t="str">
        <f>IF(ISNUMBER(#REF!),#REF!,"-")</f>
        <v>-</v>
      </c>
      <c r="AU152" s="80" t="str">
        <f>IF(ISNUMBER(#REF!),#REF!,"-")</f>
        <v>-</v>
      </c>
      <c r="AV152" s="79" t="str">
        <f>IF(ISNUMBER(#REF!),#REF!,"-")</f>
        <v>-</v>
      </c>
      <c r="AW152" s="80" t="str">
        <f>IF(ISNUMBER(#REF!),#REF!,"-")</f>
        <v>-</v>
      </c>
      <c r="AX152" s="79" t="str">
        <f>IF(ISNUMBER(#REF!),#REF!,"-")</f>
        <v>-</v>
      </c>
      <c r="AY152" s="80" t="str">
        <f>IF(ISNUMBER(#REF!),#REF!,"-")</f>
        <v>-</v>
      </c>
      <c r="AZ152" s="79" t="str">
        <f>IF(ISNUMBER(#REF!),#REF!,"-")</f>
        <v>-</v>
      </c>
      <c r="BA152" s="80" t="str">
        <f>IF(ISNUMBER(#REF!),#REF!,"-")</f>
        <v>-</v>
      </c>
      <c r="BB152" s="79" t="str">
        <f>IF(ISNUMBER(#REF!),#REF!,"-")</f>
        <v>-</v>
      </c>
      <c r="BC152" s="80" t="str">
        <f>IF(ISNUMBER(#REF!),#REF!,"-")</f>
        <v>-</v>
      </c>
      <c r="BD152" s="79" t="str">
        <f>IF(ISNUMBER(#REF!),#REF!,"-")</f>
        <v>-</v>
      </c>
      <c r="BE152" s="80" t="str">
        <f>IF(ISNUMBER(#REF!),#REF!,"-")</f>
        <v>-</v>
      </c>
      <c r="BF152" s="79" t="str">
        <f>IF(ISNUMBER(#REF!),#REF!,"-")</f>
        <v>-</v>
      </c>
      <c r="BG152" s="80" t="str">
        <f>IF(ISNUMBER(#REF!),#REF!,"-")</f>
        <v>-</v>
      </c>
      <c r="BH152" s="79" t="str">
        <f>IF(ISNUMBER(#REF!),#REF!,"-")</f>
        <v>-</v>
      </c>
      <c r="BI152" s="80" t="str">
        <f>IF(ISNUMBER(#REF!),#REF!,"-")</f>
        <v>-</v>
      </c>
      <c r="BJ152" s="4"/>
      <c r="BK152" s="4"/>
      <c r="BL152" s="4"/>
      <c r="BM152" s="4"/>
      <c r="BN152" s="4"/>
      <c r="BO152" s="4"/>
      <c r="BP152" s="4"/>
      <c r="BQ152" s="4"/>
      <c r="BR152" s="4"/>
      <c r="BS152" s="4"/>
    </row>
    <row r="153" spans="7:71" s="88" customFormat="1" x14ac:dyDescent="0.25">
      <c r="G153" s="75">
        <v>60</v>
      </c>
      <c r="H153" s="79" t="str">
        <f>IF(ISNUMBER(#REF!),#REF!,"-")</f>
        <v>-</v>
      </c>
      <c r="I153" s="80" t="str">
        <f>IF(ISNUMBER(#REF!),#REF!,"-")</f>
        <v>-</v>
      </c>
      <c r="J153" s="79" t="str">
        <f>IF(ISNUMBER(#REF!),#REF!,"-")</f>
        <v>-</v>
      </c>
      <c r="K153" s="80" t="str">
        <f>IF(ISNUMBER(#REF!),#REF!,"-")</f>
        <v>-</v>
      </c>
      <c r="L153" s="79" t="str">
        <f>IF(ISNUMBER(#REF!),#REF!,"-")</f>
        <v>-</v>
      </c>
      <c r="M153" s="80" t="str">
        <f>IF(ISNUMBER(#REF!),#REF!,"-")</f>
        <v>-</v>
      </c>
      <c r="N153" s="79" t="str">
        <f>IF(ISNUMBER(#REF!),#REF!,"-")</f>
        <v>-</v>
      </c>
      <c r="O153" s="80" t="str">
        <f>IF(ISNUMBER(#REF!),#REF!,"-")</f>
        <v>-</v>
      </c>
      <c r="P153" s="79" t="str">
        <f>IF(ISNUMBER(#REF!),#REF!,"-")</f>
        <v>-</v>
      </c>
      <c r="Q153" s="80" t="str">
        <f>IF(ISNUMBER(#REF!),#REF!,"-")</f>
        <v>-</v>
      </c>
      <c r="R153" s="79" t="str">
        <f>IF(ISNUMBER(#REF!),#REF!,"-")</f>
        <v>-</v>
      </c>
      <c r="S153" s="80" t="str">
        <f>IF(ISNUMBER(#REF!),#REF!,"-")</f>
        <v>-</v>
      </c>
      <c r="T153" s="79" t="str">
        <f>IF(ISNUMBER(#REF!),#REF!,"-")</f>
        <v>-</v>
      </c>
      <c r="U153" s="80" t="str">
        <f>IF(ISNUMBER(#REF!),#REF!,"-")</f>
        <v>-</v>
      </c>
      <c r="V153" s="79" t="str">
        <f>IF(ISNUMBER(#REF!),#REF!,"-")</f>
        <v>-</v>
      </c>
      <c r="W153" s="80" t="str">
        <f>IF(ISNUMBER(#REF!),#REF!,"-")</f>
        <v>-</v>
      </c>
      <c r="X153" s="79" t="str">
        <f>IF(ISNUMBER(#REF!),#REF!,"-")</f>
        <v>-</v>
      </c>
      <c r="Y153" s="80" t="str">
        <f>IF(ISNUMBER(#REF!),#REF!,"-")</f>
        <v>-</v>
      </c>
      <c r="Z153" s="79" t="str">
        <f>IF(ISNUMBER(#REF!),#REF!,"-")</f>
        <v>-</v>
      </c>
      <c r="AA153" s="80" t="str">
        <f>IF(ISNUMBER(#REF!),#REF!,"-")</f>
        <v>-</v>
      </c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O153" s="75">
        <v>60</v>
      </c>
      <c r="AP153" s="79" t="str">
        <f>IF(ISNUMBER(#REF!),#REF!,"-")</f>
        <v>-</v>
      </c>
      <c r="AQ153" s="80" t="str">
        <f>IF(ISNUMBER(#REF!),#REF!,"-")</f>
        <v>-</v>
      </c>
      <c r="AR153" s="79" t="str">
        <f>IF(ISNUMBER(#REF!),#REF!,"-")</f>
        <v>-</v>
      </c>
      <c r="AS153" s="80" t="str">
        <f>IF(ISNUMBER(#REF!),#REF!,"-")</f>
        <v>-</v>
      </c>
      <c r="AT153" s="79" t="str">
        <f>IF(ISNUMBER(#REF!),#REF!,"-")</f>
        <v>-</v>
      </c>
      <c r="AU153" s="80" t="str">
        <f>IF(ISNUMBER(#REF!),#REF!,"-")</f>
        <v>-</v>
      </c>
      <c r="AV153" s="79" t="str">
        <f>IF(ISNUMBER(#REF!),#REF!,"-")</f>
        <v>-</v>
      </c>
      <c r="AW153" s="80" t="str">
        <f>IF(ISNUMBER(#REF!),#REF!,"-")</f>
        <v>-</v>
      </c>
      <c r="AX153" s="79" t="str">
        <f>IF(ISNUMBER(#REF!),#REF!,"-")</f>
        <v>-</v>
      </c>
      <c r="AY153" s="80" t="str">
        <f>IF(ISNUMBER(#REF!),#REF!,"-")</f>
        <v>-</v>
      </c>
      <c r="AZ153" s="79" t="str">
        <f>IF(ISNUMBER(#REF!),#REF!,"-")</f>
        <v>-</v>
      </c>
      <c r="BA153" s="80" t="str">
        <f>IF(ISNUMBER(#REF!),#REF!,"-")</f>
        <v>-</v>
      </c>
      <c r="BB153" s="79" t="str">
        <f>IF(ISNUMBER(#REF!),#REF!,"-")</f>
        <v>-</v>
      </c>
      <c r="BC153" s="80" t="str">
        <f>IF(ISNUMBER(#REF!),#REF!,"-")</f>
        <v>-</v>
      </c>
      <c r="BD153" s="79" t="str">
        <f>IF(ISNUMBER(#REF!),#REF!,"-")</f>
        <v>-</v>
      </c>
      <c r="BE153" s="80" t="str">
        <f>IF(ISNUMBER(#REF!),#REF!,"-")</f>
        <v>-</v>
      </c>
      <c r="BF153" s="79" t="str">
        <f>IF(ISNUMBER(#REF!),#REF!,"-")</f>
        <v>-</v>
      </c>
      <c r="BG153" s="80" t="str">
        <f>IF(ISNUMBER(#REF!),#REF!,"-")</f>
        <v>-</v>
      </c>
      <c r="BH153" s="79" t="str">
        <f>IF(ISNUMBER(#REF!),#REF!,"-")</f>
        <v>-</v>
      </c>
      <c r="BI153" s="80" t="str">
        <f>IF(ISNUMBER(#REF!),#REF!,"-")</f>
        <v>-</v>
      </c>
      <c r="BJ153" s="4"/>
      <c r="BK153" s="4"/>
      <c r="BL153" s="4"/>
      <c r="BM153" s="4"/>
      <c r="BN153" s="4"/>
      <c r="BO153" s="4"/>
      <c r="BP153" s="4"/>
      <c r="BQ153" s="4"/>
      <c r="BR153" s="4"/>
      <c r="BS153" s="4"/>
    </row>
    <row r="154" spans="7:71" s="88" customFormat="1" x14ac:dyDescent="0.25">
      <c r="G154" s="75">
        <v>60.5</v>
      </c>
      <c r="H154" s="79" t="str">
        <f>IF(ISNUMBER(#REF!),#REF!,"-")</f>
        <v>-</v>
      </c>
      <c r="I154" s="80" t="str">
        <f>IF(ISNUMBER(#REF!),#REF!,"-")</f>
        <v>-</v>
      </c>
      <c r="J154" s="79" t="str">
        <f>IF(ISNUMBER(#REF!),#REF!,"-")</f>
        <v>-</v>
      </c>
      <c r="K154" s="80" t="str">
        <f>IF(ISNUMBER(#REF!),#REF!,"-")</f>
        <v>-</v>
      </c>
      <c r="L154" s="79" t="str">
        <f>IF(ISNUMBER(#REF!),#REF!,"-")</f>
        <v>-</v>
      </c>
      <c r="M154" s="80" t="str">
        <f>IF(ISNUMBER(#REF!),#REF!,"-")</f>
        <v>-</v>
      </c>
      <c r="N154" s="79" t="str">
        <f>IF(ISNUMBER(#REF!),#REF!,"-")</f>
        <v>-</v>
      </c>
      <c r="O154" s="80" t="str">
        <f>IF(ISNUMBER(#REF!),#REF!,"-")</f>
        <v>-</v>
      </c>
      <c r="P154" s="79" t="str">
        <f>IF(ISNUMBER(#REF!),#REF!,"-")</f>
        <v>-</v>
      </c>
      <c r="Q154" s="80" t="str">
        <f>IF(ISNUMBER(#REF!),#REF!,"-")</f>
        <v>-</v>
      </c>
      <c r="R154" s="79" t="str">
        <f>IF(ISNUMBER(#REF!),#REF!,"-")</f>
        <v>-</v>
      </c>
      <c r="S154" s="80" t="str">
        <f>IF(ISNUMBER(#REF!),#REF!,"-")</f>
        <v>-</v>
      </c>
      <c r="T154" s="79" t="str">
        <f>IF(ISNUMBER(#REF!),#REF!,"-")</f>
        <v>-</v>
      </c>
      <c r="U154" s="80" t="str">
        <f>IF(ISNUMBER(#REF!),#REF!,"-")</f>
        <v>-</v>
      </c>
      <c r="V154" s="79" t="str">
        <f>IF(ISNUMBER(#REF!),#REF!,"-")</f>
        <v>-</v>
      </c>
      <c r="W154" s="80" t="str">
        <f>IF(ISNUMBER(#REF!),#REF!,"-")</f>
        <v>-</v>
      </c>
      <c r="X154" s="79" t="str">
        <f>IF(ISNUMBER(#REF!),#REF!,"-")</f>
        <v>-</v>
      </c>
      <c r="Y154" s="80" t="str">
        <f>IF(ISNUMBER(#REF!),#REF!,"-")</f>
        <v>-</v>
      </c>
      <c r="Z154" s="79" t="str">
        <f>IF(ISNUMBER(#REF!),#REF!,"-")</f>
        <v>-</v>
      </c>
      <c r="AA154" s="80" t="str">
        <f>IF(ISNUMBER(#REF!),#REF!,"-")</f>
        <v>-</v>
      </c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O154" s="75">
        <v>60.5</v>
      </c>
      <c r="AP154" s="79" t="str">
        <f>IF(ISNUMBER(#REF!),#REF!,"-")</f>
        <v>-</v>
      </c>
      <c r="AQ154" s="80" t="str">
        <f>IF(ISNUMBER(#REF!),#REF!,"-")</f>
        <v>-</v>
      </c>
      <c r="AR154" s="79" t="str">
        <f>IF(ISNUMBER(#REF!),#REF!,"-")</f>
        <v>-</v>
      </c>
      <c r="AS154" s="80" t="str">
        <f>IF(ISNUMBER(#REF!),#REF!,"-")</f>
        <v>-</v>
      </c>
      <c r="AT154" s="79" t="str">
        <f>IF(ISNUMBER(#REF!),#REF!,"-")</f>
        <v>-</v>
      </c>
      <c r="AU154" s="80" t="str">
        <f>IF(ISNUMBER(#REF!),#REF!,"-")</f>
        <v>-</v>
      </c>
      <c r="AV154" s="79" t="str">
        <f>IF(ISNUMBER(#REF!),#REF!,"-")</f>
        <v>-</v>
      </c>
      <c r="AW154" s="80" t="str">
        <f>IF(ISNUMBER(#REF!),#REF!,"-")</f>
        <v>-</v>
      </c>
      <c r="AX154" s="79" t="str">
        <f>IF(ISNUMBER(#REF!),#REF!,"-")</f>
        <v>-</v>
      </c>
      <c r="AY154" s="80" t="str">
        <f>IF(ISNUMBER(#REF!),#REF!,"-")</f>
        <v>-</v>
      </c>
      <c r="AZ154" s="79" t="str">
        <f>IF(ISNUMBER(#REF!),#REF!,"-")</f>
        <v>-</v>
      </c>
      <c r="BA154" s="80" t="str">
        <f>IF(ISNUMBER(#REF!),#REF!,"-")</f>
        <v>-</v>
      </c>
      <c r="BB154" s="79" t="str">
        <f>IF(ISNUMBER(#REF!),#REF!,"-")</f>
        <v>-</v>
      </c>
      <c r="BC154" s="80" t="str">
        <f>IF(ISNUMBER(#REF!),#REF!,"-")</f>
        <v>-</v>
      </c>
      <c r="BD154" s="79" t="str">
        <f>IF(ISNUMBER(#REF!),#REF!,"-")</f>
        <v>-</v>
      </c>
      <c r="BE154" s="80" t="str">
        <f>IF(ISNUMBER(#REF!),#REF!,"-")</f>
        <v>-</v>
      </c>
      <c r="BF154" s="79" t="str">
        <f>IF(ISNUMBER(#REF!),#REF!,"-")</f>
        <v>-</v>
      </c>
      <c r="BG154" s="80" t="str">
        <f>IF(ISNUMBER(#REF!),#REF!,"-")</f>
        <v>-</v>
      </c>
      <c r="BH154" s="79" t="str">
        <f>IF(ISNUMBER(#REF!),#REF!,"-")</f>
        <v>-</v>
      </c>
      <c r="BI154" s="80" t="str">
        <f>IF(ISNUMBER(#REF!),#REF!,"-")</f>
        <v>-</v>
      </c>
      <c r="BJ154" s="4"/>
      <c r="BK154" s="4"/>
      <c r="BL154" s="4"/>
      <c r="BM154" s="4"/>
      <c r="BN154" s="4"/>
      <c r="BO154" s="4"/>
      <c r="BP154" s="4"/>
      <c r="BQ154" s="4"/>
      <c r="BR154" s="4"/>
      <c r="BS154" s="4"/>
    </row>
    <row r="155" spans="7:71" s="88" customFormat="1" x14ac:dyDescent="0.25">
      <c r="G155" s="75">
        <v>61</v>
      </c>
      <c r="H155" s="79" t="str">
        <f>IF(ISNUMBER(#REF!),#REF!,"-")</f>
        <v>-</v>
      </c>
      <c r="I155" s="80" t="str">
        <f>IF(ISNUMBER(#REF!),#REF!,"-")</f>
        <v>-</v>
      </c>
      <c r="J155" s="79" t="str">
        <f>IF(ISNUMBER(#REF!),#REF!,"-")</f>
        <v>-</v>
      </c>
      <c r="K155" s="80" t="str">
        <f>IF(ISNUMBER(#REF!),#REF!,"-")</f>
        <v>-</v>
      </c>
      <c r="L155" s="79" t="str">
        <f>IF(ISNUMBER(#REF!),#REF!,"-")</f>
        <v>-</v>
      </c>
      <c r="M155" s="80" t="str">
        <f>IF(ISNUMBER(#REF!),#REF!,"-")</f>
        <v>-</v>
      </c>
      <c r="N155" s="79" t="str">
        <f>IF(ISNUMBER(#REF!),#REF!,"-")</f>
        <v>-</v>
      </c>
      <c r="O155" s="80" t="str">
        <f>IF(ISNUMBER(#REF!),#REF!,"-")</f>
        <v>-</v>
      </c>
      <c r="P155" s="79" t="str">
        <f>IF(ISNUMBER(#REF!),#REF!,"-")</f>
        <v>-</v>
      </c>
      <c r="Q155" s="80" t="str">
        <f>IF(ISNUMBER(#REF!),#REF!,"-")</f>
        <v>-</v>
      </c>
      <c r="R155" s="79" t="str">
        <f>IF(ISNUMBER(#REF!),#REF!,"-")</f>
        <v>-</v>
      </c>
      <c r="S155" s="80" t="str">
        <f>IF(ISNUMBER(#REF!),#REF!,"-")</f>
        <v>-</v>
      </c>
      <c r="T155" s="79" t="str">
        <f>IF(ISNUMBER(#REF!),#REF!,"-")</f>
        <v>-</v>
      </c>
      <c r="U155" s="80" t="str">
        <f>IF(ISNUMBER(#REF!),#REF!,"-")</f>
        <v>-</v>
      </c>
      <c r="V155" s="79" t="str">
        <f>IF(ISNUMBER(#REF!),#REF!,"-")</f>
        <v>-</v>
      </c>
      <c r="W155" s="80" t="str">
        <f>IF(ISNUMBER(#REF!),#REF!,"-")</f>
        <v>-</v>
      </c>
      <c r="X155" s="79" t="str">
        <f>IF(ISNUMBER(#REF!),#REF!,"-")</f>
        <v>-</v>
      </c>
      <c r="Y155" s="80" t="str">
        <f>IF(ISNUMBER(#REF!),#REF!,"-")</f>
        <v>-</v>
      </c>
      <c r="Z155" s="79" t="str">
        <f>IF(ISNUMBER(#REF!),#REF!,"-")</f>
        <v>-</v>
      </c>
      <c r="AA155" s="80" t="str">
        <f>IF(ISNUMBER(#REF!),#REF!,"-")</f>
        <v>-</v>
      </c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O155" s="75">
        <v>61</v>
      </c>
      <c r="AP155" s="79" t="str">
        <f>IF(ISNUMBER(#REF!),#REF!,"-")</f>
        <v>-</v>
      </c>
      <c r="AQ155" s="80" t="str">
        <f>IF(ISNUMBER(#REF!),#REF!,"-")</f>
        <v>-</v>
      </c>
      <c r="AR155" s="79" t="str">
        <f>IF(ISNUMBER(#REF!),#REF!,"-")</f>
        <v>-</v>
      </c>
      <c r="AS155" s="80" t="str">
        <f>IF(ISNUMBER(#REF!),#REF!,"-")</f>
        <v>-</v>
      </c>
      <c r="AT155" s="79" t="str">
        <f>IF(ISNUMBER(#REF!),#REF!,"-")</f>
        <v>-</v>
      </c>
      <c r="AU155" s="80" t="str">
        <f>IF(ISNUMBER(#REF!),#REF!,"-")</f>
        <v>-</v>
      </c>
      <c r="AV155" s="79" t="str">
        <f>IF(ISNUMBER(#REF!),#REF!,"-")</f>
        <v>-</v>
      </c>
      <c r="AW155" s="80" t="str">
        <f>IF(ISNUMBER(#REF!),#REF!,"-")</f>
        <v>-</v>
      </c>
      <c r="AX155" s="79" t="str">
        <f>IF(ISNUMBER(#REF!),#REF!,"-")</f>
        <v>-</v>
      </c>
      <c r="AY155" s="80" t="str">
        <f>IF(ISNUMBER(#REF!),#REF!,"-")</f>
        <v>-</v>
      </c>
      <c r="AZ155" s="79" t="str">
        <f>IF(ISNUMBER(#REF!),#REF!,"-")</f>
        <v>-</v>
      </c>
      <c r="BA155" s="80" t="str">
        <f>IF(ISNUMBER(#REF!),#REF!,"-")</f>
        <v>-</v>
      </c>
      <c r="BB155" s="79" t="str">
        <f>IF(ISNUMBER(#REF!),#REF!,"-")</f>
        <v>-</v>
      </c>
      <c r="BC155" s="80" t="str">
        <f>IF(ISNUMBER(#REF!),#REF!,"-")</f>
        <v>-</v>
      </c>
      <c r="BD155" s="79" t="str">
        <f>IF(ISNUMBER(#REF!),#REF!,"-")</f>
        <v>-</v>
      </c>
      <c r="BE155" s="80" t="str">
        <f>IF(ISNUMBER(#REF!),#REF!,"-")</f>
        <v>-</v>
      </c>
      <c r="BF155" s="79" t="str">
        <f>IF(ISNUMBER(#REF!),#REF!,"-")</f>
        <v>-</v>
      </c>
      <c r="BG155" s="80" t="str">
        <f>IF(ISNUMBER(#REF!),#REF!,"-")</f>
        <v>-</v>
      </c>
      <c r="BH155" s="79" t="str">
        <f>IF(ISNUMBER(#REF!),#REF!,"-")</f>
        <v>-</v>
      </c>
      <c r="BI155" s="80" t="str">
        <f>IF(ISNUMBER(#REF!),#REF!,"-")</f>
        <v>-</v>
      </c>
      <c r="BJ155" s="4"/>
      <c r="BK155" s="4"/>
      <c r="BL155" s="4"/>
      <c r="BM155" s="4"/>
      <c r="BN155" s="4"/>
      <c r="BO155" s="4"/>
      <c r="BP155" s="4"/>
      <c r="BQ155" s="4"/>
      <c r="BR155" s="4"/>
      <c r="BS155" s="4"/>
    </row>
    <row r="156" spans="7:71" s="88" customFormat="1" x14ac:dyDescent="0.25">
      <c r="G156" s="75">
        <v>61.5</v>
      </c>
      <c r="H156" s="79" t="str">
        <f>IF(ISNUMBER(#REF!),#REF!,"-")</f>
        <v>-</v>
      </c>
      <c r="I156" s="80" t="str">
        <f>IF(ISNUMBER(#REF!),#REF!,"-")</f>
        <v>-</v>
      </c>
      <c r="J156" s="79" t="str">
        <f>IF(ISNUMBER(#REF!),#REF!,"-")</f>
        <v>-</v>
      </c>
      <c r="K156" s="80" t="str">
        <f>IF(ISNUMBER(#REF!),#REF!,"-")</f>
        <v>-</v>
      </c>
      <c r="L156" s="79" t="str">
        <f>IF(ISNUMBER(#REF!),#REF!,"-")</f>
        <v>-</v>
      </c>
      <c r="M156" s="80" t="str">
        <f>IF(ISNUMBER(#REF!),#REF!,"-")</f>
        <v>-</v>
      </c>
      <c r="N156" s="79" t="str">
        <f>IF(ISNUMBER(#REF!),#REF!,"-")</f>
        <v>-</v>
      </c>
      <c r="O156" s="80" t="str">
        <f>IF(ISNUMBER(#REF!),#REF!,"-")</f>
        <v>-</v>
      </c>
      <c r="P156" s="79" t="str">
        <f>IF(ISNUMBER(#REF!),#REF!,"-")</f>
        <v>-</v>
      </c>
      <c r="Q156" s="80" t="str">
        <f>IF(ISNUMBER(#REF!),#REF!,"-")</f>
        <v>-</v>
      </c>
      <c r="R156" s="79" t="str">
        <f>IF(ISNUMBER(#REF!),#REF!,"-")</f>
        <v>-</v>
      </c>
      <c r="S156" s="80" t="str">
        <f>IF(ISNUMBER(#REF!),#REF!,"-")</f>
        <v>-</v>
      </c>
      <c r="T156" s="79" t="str">
        <f>IF(ISNUMBER(#REF!),#REF!,"-")</f>
        <v>-</v>
      </c>
      <c r="U156" s="80" t="str">
        <f>IF(ISNUMBER(#REF!),#REF!,"-")</f>
        <v>-</v>
      </c>
      <c r="V156" s="79" t="str">
        <f>IF(ISNUMBER(#REF!),#REF!,"-")</f>
        <v>-</v>
      </c>
      <c r="W156" s="80" t="str">
        <f>IF(ISNUMBER(#REF!),#REF!,"-")</f>
        <v>-</v>
      </c>
      <c r="X156" s="79" t="str">
        <f>IF(ISNUMBER(#REF!),#REF!,"-")</f>
        <v>-</v>
      </c>
      <c r="Y156" s="80" t="str">
        <f>IF(ISNUMBER(#REF!),#REF!,"-")</f>
        <v>-</v>
      </c>
      <c r="Z156" s="79" t="str">
        <f>IF(ISNUMBER(#REF!),#REF!,"-")</f>
        <v>-</v>
      </c>
      <c r="AA156" s="80" t="str">
        <f>IF(ISNUMBER(#REF!),#REF!,"-")</f>
        <v>-</v>
      </c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O156" s="75">
        <v>61.5</v>
      </c>
      <c r="AP156" s="79" t="str">
        <f>IF(ISNUMBER(#REF!),#REF!,"-")</f>
        <v>-</v>
      </c>
      <c r="AQ156" s="80" t="str">
        <f>IF(ISNUMBER(#REF!),#REF!,"-")</f>
        <v>-</v>
      </c>
      <c r="AR156" s="79" t="str">
        <f>IF(ISNUMBER(#REF!),#REF!,"-")</f>
        <v>-</v>
      </c>
      <c r="AS156" s="80" t="str">
        <f>IF(ISNUMBER(#REF!),#REF!,"-")</f>
        <v>-</v>
      </c>
      <c r="AT156" s="79" t="str">
        <f>IF(ISNUMBER(#REF!),#REF!,"-")</f>
        <v>-</v>
      </c>
      <c r="AU156" s="80" t="str">
        <f>IF(ISNUMBER(#REF!),#REF!,"-")</f>
        <v>-</v>
      </c>
      <c r="AV156" s="79" t="str">
        <f>IF(ISNUMBER(#REF!),#REF!,"-")</f>
        <v>-</v>
      </c>
      <c r="AW156" s="80" t="str">
        <f>IF(ISNUMBER(#REF!),#REF!,"-")</f>
        <v>-</v>
      </c>
      <c r="AX156" s="79" t="str">
        <f>IF(ISNUMBER(#REF!),#REF!,"-")</f>
        <v>-</v>
      </c>
      <c r="AY156" s="80" t="str">
        <f>IF(ISNUMBER(#REF!),#REF!,"-")</f>
        <v>-</v>
      </c>
      <c r="AZ156" s="79" t="str">
        <f>IF(ISNUMBER(#REF!),#REF!,"-")</f>
        <v>-</v>
      </c>
      <c r="BA156" s="80" t="str">
        <f>IF(ISNUMBER(#REF!),#REF!,"-")</f>
        <v>-</v>
      </c>
      <c r="BB156" s="79" t="str">
        <f>IF(ISNUMBER(#REF!),#REF!,"-")</f>
        <v>-</v>
      </c>
      <c r="BC156" s="80" t="str">
        <f>IF(ISNUMBER(#REF!),#REF!,"-")</f>
        <v>-</v>
      </c>
      <c r="BD156" s="79" t="str">
        <f>IF(ISNUMBER(#REF!),#REF!,"-")</f>
        <v>-</v>
      </c>
      <c r="BE156" s="80" t="str">
        <f>IF(ISNUMBER(#REF!),#REF!,"-")</f>
        <v>-</v>
      </c>
      <c r="BF156" s="79" t="str">
        <f>IF(ISNUMBER(#REF!),#REF!,"-")</f>
        <v>-</v>
      </c>
      <c r="BG156" s="80" t="str">
        <f>IF(ISNUMBER(#REF!),#REF!,"-")</f>
        <v>-</v>
      </c>
      <c r="BH156" s="79" t="str">
        <f>IF(ISNUMBER(#REF!),#REF!,"-")</f>
        <v>-</v>
      </c>
      <c r="BI156" s="80" t="str">
        <f>IF(ISNUMBER(#REF!),#REF!,"-")</f>
        <v>-</v>
      </c>
      <c r="BJ156" s="4"/>
      <c r="BK156" s="4"/>
      <c r="BL156" s="4"/>
      <c r="BM156" s="4"/>
      <c r="BN156" s="4"/>
      <c r="BO156" s="4"/>
      <c r="BP156" s="4"/>
      <c r="BQ156" s="4"/>
      <c r="BR156" s="4"/>
      <c r="BS156" s="4"/>
    </row>
    <row r="157" spans="7:71" s="88" customFormat="1" x14ac:dyDescent="0.25">
      <c r="G157" s="75">
        <v>62</v>
      </c>
      <c r="H157" s="79" t="str">
        <f>IF(ISNUMBER(#REF!),#REF!,"-")</f>
        <v>-</v>
      </c>
      <c r="I157" s="80" t="str">
        <f>IF(ISNUMBER(#REF!),#REF!,"-")</f>
        <v>-</v>
      </c>
      <c r="J157" s="79" t="str">
        <f>IF(ISNUMBER(#REF!),#REF!,"-")</f>
        <v>-</v>
      </c>
      <c r="K157" s="80" t="str">
        <f>IF(ISNUMBER(#REF!),#REF!,"-")</f>
        <v>-</v>
      </c>
      <c r="L157" s="79" t="str">
        <f>IF(ISNUMBER(#REF!),#REF!,"-")</f>
        <v>-</v>
      </c>
      <c r="M157" s="80" t="str">
        <f>IF(ISNUMBER(#REF!),#REF!,"-")</f>
        <v>-</v>
      </c>
      <c r="N157" s="79" t="str">
        <f>IF(ISNUMBER(#REF!),#REF!,"-")</f>
        <v>-</v>
      </c>
      <c r="O157" s="80" t="str">
        <f>IF(ISNUMBER(#REF!),#REF!,"-")</f>
        <v>-</v>
      </c>
      <c r="P157" s="79" t="str">
        <f>IF(ISNUMBER(#REF!),#REF!,"-")</f>
        <v>-</v>
      </c>
      <c r="Q157" s="80" t="str">
        <f>IF(ISNUMBER(#REF!),#REF!,"-")</f>
        <v>-</v>
      </c>
      <c r="R157" s="79" t="str">
        <f>IF(ISNUMBER(#REF!),#REF!,"-")</f>
        <v>-</v>
      </c>
      <c r="S157" s="80" t="str">
        <f>IF(ISNUMBER(#REF!),#REF!,"-")</f>
        <v>-</v>
      </c>
      <c r="T157" s="79" t="str">
        <f>IF(ISNUMBER(#REF!),#REF!,"-")</f>
        <v>-</v>
      </c>
      <c r="U157" s="80" t="str">
        <f>IF(ISNUMBER(#REF!),#REF!,"-")</f>
        <v>-</v>
      </c>
      <c r="V157" s="79" t="str">
        <f>IF(ISNUMBER(#REF!),#REF!,"-")</f>
        <v>-</v>
      </c>
      <c r="W157" s="80" t="str">
        <f>IF(ISNUMBER(#REF!),#REF!,"-")</f>
        <v>-</v>
      </c>
      <c r="X157" s="79" t="str">
        <f>IF(ISNUMBER(#REF!),#REF!,"-")</f>
        <v>-</v>
      </c>
      <c r="Y157" s="80" t="str">
        <f>IF(ISNUMBER(#REF!),#REF!,"-")</f>
        <v>-</v>
      </c>
      <c r="Z157" s="79" t="str">
        <f>IF(ISNUMBER(#REF!),#REF!,"-")</f>
        <v>-</v>
      </c>
      <c r="AA157" s="80" t="str">
        <f>IF(ISNUMBER(#REF!),#REF!,"-")</f>
        <v>-</v>
      </c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O157" s="75">
        <v>62</v>
      </c>
      <c r="AP157" s="79" t="str">
        <f>IF(ISNUMBER(#REF!),#REF!,"-")</f>
        <v>-</v>
      </c>
      <c r="AQ157" s="80" t="str">
        <f>IF(ISNUMBER(#REF!),#REF!,"-")</f>
        <v>-</v>
      </c>
      <c r="AR157" s="79" t="str">
        <f>IF(ISNUMBER(#REF!),#REF!,"-")</f>
        <v>-</v>
      </c>
      <c r="AS157" s="80" t="str">
        <f>IF(ISNUMBER(#REF!),#REF!,"-")</f>
        <v>-</v>
      </c>
      <c r="AT157" s="79" t="str">
        <f>IF(ISNUMBER(#REF!),#REF!,"-")</f>
        <v>-</v>
      </c>
      <c r="AU157" s="80" t="str">
        <f>IF(ISNUMBER(#REF!),#REF!,"-")</f>
        <v>-</v>
      </c>
      <c r="AV157" s="79" t="str">
        <f>IF(ISNUMBER(#REF!),#REF!,"-")</f>
        <v>-</v>
      </c>
      <c r="AW157" s="80" t="str">
        <f>IF(ISNUMBER(#REF!),#REF!,"-")</f>
        <v>-</v>
      </c>
      <c r="AX157" s="79" t="str">
        <f>IF(ISNUMBER(#REF!),#REF!,"-")</f>
        <v>-</v>
      </c>
      <c r="AY157" s="80" t="str">
        <f>IF(ISNUMBER(#REF!),#REF!,"-")</f>
        <v>-</v>
      </c>
      <c r="AZ157" s="79" t="str">
        <f>IF(ISNUMBER(#REF!),#REF!,"-")</f>
        <v>-</v>
      </c>
      <c r="BA157" s="80" t="str">
        <f>IF(ISNUMBER(#REF!),#REF!,"-")</f>
        <v>-</v>
      </c>
      <c r="BB157" s="79" t="str">
        <f>IF(ISNUMBER(#REF!),#REF!,"-")</f>
        <v>-</v>
      </c>
      <c r="BC157" s="80" t="str">
        <f>IF(ISNUMBER(#REF!),#REF!,"-")</f>
        <v>-</v>
      </c>
      <c r="BD157" s="79" t="str">
        <f>IF(ISNUMBER(#REF!),#REF!,"-")</f>
        <v>-</v>
      </c>
      <c r="BE157" s="80" t="str">
        <f>IF(ISNUMBER(#REF!),#REF!,"-")</f>
        <v>-</v>
      </c>
      <c r="BF157" s="79" t="str">
        <f>IF(ISNUMBER(#REF!),#REF!,"-")</f>
        <v>-</v>
      </c>
      <c r="BG157" s="80" t="str">
        <f>IF(ISNUMBER(#REF!),#REF!,"-")</f>
        <v>-</v>
      </c>
      <c r="BH157" s="79" t="str">
        <f>IF(ISNUMBER(#REF!),#REF!,"-")</f>
        <v>-</v>
      </c>
      <c r="BI157" s="80" t="str">
        <f>IF(ISNUMBER(#REF!),#REF!,"-")</f>
        <v>-</v>
      </c>
      <c r="BJ157" s="4"/>
      <c r="BK157" s="4"/>
      <c r="BL157" s="4"/>
      <c r="BM157" s="4"/>
      <c r="BN157" s="4"/>
      <c r="BO157" s="4"/>
      <c r="BP157" s="4"/>
      <c r="BQ157" s="4"/>
      <c r="BR157" s="4"/>
      <c r="BS157" s="4"/>
    </row>
    <row r="158" spans="7:71" s="88" customFormat="1" x14ac:dyDescent="0.25">
      <c r="G158" s="75">
        <v>62.5</v>
      </c>
      <c r="H158" s="79" t="str">
        <f>IF(ISNUMBER(#REF!),#REF!,"-")</f>
        <v>-</v>
      </c>
      <c r="I158" s="80" t="str">
        <f>IF(ISNUMBER(#REF!),#REF!,"-")</f>
        <v>-</v>
      </c>
      <c r="J158" s="79" t="str">
        <f>IF(ISNUMBER(#REF!),#REF!,"-")</f>
        <v>-</v>
      </c>
      <c r="K158" s="80" t="str">
        <f>IF(ISNUMBER(#REF!),#REF!,"-")</f>
        <v>-</v>
      </c>
      <c r="L158" s="79" t="str">
        <f>IF(ISNUMBER(#REF!),#REF!,"-")</f>
        <v>-</v>
      </c>
      <c r="M158" s="80" t="str">
        <f>IF(ISNUMBER(#REF!),#REF!,"-")</f>
        <v>-</v>
      </c>
      <c r="N158" s="79" t="str">
        <f>IF(ISNUMBER(#REF!),#REF!,"-")</f>
        <v>-</v>
      </c>
      <c r="O158" s="80" t="str">
        <f>IF(ISNUMBER(#REF!),#REF!,"-")</f>
        <v>-</v>
      </c>
      <c r="P158" s="79" t="str">
        <f>IF(ISNUMBER(#REF!),#REF!,"-")</f>
        <v>-</v>
      </c>
      <c r="Q158" s="80" t="str">
        <f>IF(ISNUMBER(#REF!),#REF!,"-")</f>
        <v>-</v>
      </c>
      <c r="R158" s="79" t="str">
        <f>IF(ISNUMBER(#REF!),#REF!,"-")</f>
        <v>-</v>
      </c>
      <c r="S158" s="80" t="str">
        <f>IF(ISNUMBER(#REF!),#REF!,"-")</f>
        <v>-</v>
      </c>
      <c r="T158" s="79" t="str">
        <f>IF(ISNUMBER(#REF!),#REF!,"-")</f>
        <v>-</v>
      </c>
      <c r="U158" s="80" t="str">
        <f>IF(ISNUMBER(#REF!),#REF!,"-")</f>
        <v>-</v>
      </c>
      <c r="V158" s="79" t="str">
        <f>IF(ISNUMBER(#REF!),#REF!,"-")</f>
        <v>-</v>
      </c>
      <c r="W158" s="80" t="str">
        <f>IF(ISNUMBER(#REF!),#REF!,"-")</f>
        <v>-</v>
      </c>
      <c r="X158" s="79" t="str">
        <f>IF(ISNUMBER(#REF!),#REF!,"-")</f>
        <v>-</v>
      </c>
      <c r="Y158" s="80" t="str">
        <f>IF(ISNUMBER(#REF!),#REF!,"-")</f>
        <v>-</v>
      </c>
      <c r="Z158" s="79" t="str">
        <f>IF(ISNUMBER(#REF!),#REF!,"-")</f>
        <v>-</v>
      </c>
      <c r="AA158" s="80" t="str">
        <f>IF(ISNUMBER(#REF!),#REF!,"-")</f>
        <v>-</v>
      </c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O158" s="75">
        <v>62.5</v>
      </c>
      <c r="AP158" s="79" t="str">
        <f>IF(ISNUMBER(#REF!),#REF!,"-")</f>
        <v>-</v>
      </c>
      <c r="AQ158" s="80" t="str">
        <f>IF(ISNUMBER(#REF!),#REF!,"-")</f>
        <v>-</v>
      </c>
      <c r="AR158" s="79" t="str">
        <f>IF(ISNUMBER(#REF!),#REF!,"-")</f>
        <v>-</v>
      </c>
      <c r="AS158" s="80" t="str">
        <f>IF(ISNUMBER(#REF!),#REF!,"-")</f>
        <v>-</v>
      </c>
      <c r="AT158" s="79" t="str">
        <f>IF(ISNUMBER(#REF!),#REF!,"-")</f>
        <v>-</v>
      </c>
      <c r="AU158" s="80" t="str">
        <f>IF(ISNUMBER(#REF!),#REF!,"-")</f>
        <v>-</v>
      </c>
      <c r="AV158" s="79" t="str">
        <f>IF(ISNUMBER(#REF!),#REF!,"-")</f>
        <v>-</v>
      </c>
      <c r="AW158" s="80" t="str">
        <f>IF(ISNUMBER(#REF!),#REF!,"-")</f>
        <v>-</v>
      </c>
      <c r="AX158" s="79" t="str">
        <f>IF(ISNUMBER(#REF!),#REF!,"-")</f>
        <v>-</v>
      </c>
      <c r="AY158" s="80" t="str">
        <f>IF(ISNUMBER(#REF!),#REF!,"-")</f>
        <v>-</v>
      </c>
      <c r="AZ158" s="79" t="str">
        <f>IF(ISNUMBER(#REF!),#REF!,"-")</f>
        <v>-</v>
      </c>
      <c r="BA158" s="80" t="str">
        <f>IF(ISNUMBER(#REF!),#REF!,"-")</f>
        <v>-</v>
      </c>
      <c r="BB158" s="79" t="str">
        <f>IF(ISNUMBER(#REF!),#REF!,"-")</f>
        <v>-</v>
      </c>
      <c r="BC158" s="80" t="str">
        <f>IF(ISNUMBER(#REF!),#REF!,"-")</f>
        <v>-</v>
      </c>
      <c r="BD158" s="79" t="str">
        <f>IF(ISNUMBER(#REF!),#REF!,"-")</f>
        <v>-</v>
      </c>
      <c r="BE158" s="80" t="str">
        <f>IF(ISNUMBER(#REF!),#REF!,"-")</f>
        <v>-</v>
      </c>
      <c r="BF158" s="79" t="str">
        <f>IF(ISNUMBER(#REF!),#REF!,"-")</f>
        <v>-</v>
      </c>
      <c r="BG158" s="80" t="str">
        <f>IF(ISNUMBER(#REF!),#REF!,"-")</f>
        <v>-</v>
      </c>
      <c r="BH158" s="79" t="str">
        <f>IF(ISNUMBER(#REF!),#REF!,"-")</f>
        <v>-</v>
      </c>
      <c r="BI158" s="80" t="str">
        <f>IF(ISNUMBER(#REF!),#REF!,"-")</f>
        <v>-</v>
      </c>
      <c r="BJ158" s="4"/>
      <c r="BK158" s="4"/>
      <c r="BL158" s="4"/>
      <c r="BM158" s="4"/>
      <c r="BN158" s="4"/>
      <c r="BO158" s="4"/>
      <c r="BP158" s="4"/>
      <c r="BQ158" s="4"/>
      <c r="BR158" s="4"/>
      <c r="BS158" s="4"/>
    </row>
    <row r="159" spans="7:71" s="88" customFormat="1" x14ac:dyDescent="0.25">
      <c r="G159" s="75">
        <v>63</v>
      </c>
      <c r="H159" s="79" t="str">
        <f>IF(ISNUMBER(#REF!),#REF!,"-")</f>
        <v>-</v>
      </c>
      <c r="I159" s="80" t="str">
        <f>IF(ISNUMBER(#REF!),#REF!,"-")</f>
        <v>-</v>
      </c>
      <c r="J159" s="79" t="str">
        <f>IF(ISNUMBER(#REF!),#REF!,"-")</f>
        <v>-</v>
      </c>
      <c r="K159" s="80" t="str">
        <f>IF(ISNUMBER(#REF!),#REF!,"-")</f>
        <v>-</v>
      </c>
      <c r="L159" s="79" t="str">
        <f>IF(ISNUMBER(#REF!),#REF!,"-")</f>
        <v>-</v>
      </c>
      <c r="M159" s="80" t="str">
        <f>IF(ISNUMBER(#REF!),#REF!,"-")</f>
        <v>-</v>
      </c>
      <c r="N159" s="79" t="str">
        <f>IF(ISNUMBER(#REF!),#REF!,"-")</f>
        <v>-</v>
      </c>
      <c r="O159" s="80" t="str">
        <f>IF(ISNUMBER(#REF!),#REF!,"-")</f>
        <v>-</v>
      </c>
      <c r="P159" s="79" t="str">
        <f>IF(ISNUMBER(#REF!),#REF!,"-")</f>
        <v>-</v>
      </c>
      <c r="Q159" s="80" t="str">
        <f>IF(ISNUMBER(#REF!),#REF!,"-")</f>
        <v>-</v>
      </c>
      <c r="R159" s="79" t="str">
        <f>IF(ISNUMBER(#REF!),#REF!,"-")</f>
        <v>-</v>
      </c>
      <c r="S159" s="80" t="str">
        <f>IF(ISNUMBER(#REF!),#REF!,"-")</f>
        <v>-</v>
      </c>
      <c r="T159" s="79" t="str">
        <f>IF(ISNUMBER(#REF!),#REF!,"-")</f>
        <v>-</v>
      </c>
      <c r="U159" s="80" t="str">
        <f>IF(ISNUMBER(#REF!),#REF!,"-")</f>
        <v>-</v>
      </c>
      <c r="V159" s="79" t="str">
        <f>IF(ISNUMBER(#REF!),#REF!,"-")</f>
        <v>-</v>
      </c>
      <c r="W159" s="80" t="str">
        <f>IF(ISNUMBER(#REF!),#REF!,"-")</f>
        <v>-</v>
      </c>
      <c r="X159" s="79" t="str">
        <f>IF(ISNUMBER(#REF!),#REF!,"-")</f>
        <v>-</v>
      </c>
      <c r="Y159" s="80" t="str">
        <f>IF(ISNUMBER(#REF!),#REF!,"-")</f>
        <v>-</v>
      </c>
      <c r="Z159" s="79" t="str">
        <f>IF(ISNUMBER(#REF!),#REF!,"-")</f>
        <v>-</v>
      </c>
      <c r="AA159" s="80" t="str">
        <f>IF(ISNUMBER(#REF!),#REF!,"-")</f>
        <v>-</v>
      </c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O159" s="75">
        <v>63</v>
      </c>
      <c r="AP159" s="79" t="str">
        <f>IF(ISNUMBER(#REF!),#REF!,"-")</f>
        <v>-</v>
      </c>
      <c r="AQ159" s="80" t="str">
        <f>IF(ISNUMBER(#REF!),#REF!,"-")</f>
        <v>-</v>
      </c>
      <c r="AR159" s="79" t="str">
        <f>IF(ISNUMBER(#REF!),#REF!,"-")</f>
        <v>-</v>
      </c>
      <c r="AS159" s="80" t="str">
        <f>IF(ISNUMBER(#REF!),#REF!,"-")</f>
        <v>-</v>
      </c>
      <c r="AT159" s="79" t="str">
        <f>IF(ISNUMBER(#REF!),#REF!,"-")</f>
        <v>-</v>
      </c>
      <c r="AU159" s="80" t="str">
        <f>IF(ISNUMBER(#REF!),#REF!,"-")</f>
        <v>-</v>
      </c>
      <c r="AV159" s="79" t="str">
        <f>IF(ISNUMBER(#REF!),#REF!,"-")</f>
        <v>-</v>
      </c>
      <c r="AW159" s="80" t="str">
        <f>IF(ISNUMBER(#REF!),#REF!,"-")</f>
        <v>-</v>
      </c>
      <c r="AX159" s="79" t="str">
        <f>IF(ISNUMBER(#REF!),#REF!,"-")</f>
        <v>-</v>
      </c>
      <c r="AY159" s="80" t="str">
        <f>IF(ISNUMBER(#REF!),#REF!,"-")</f>
        <v>-</v>
      </c>
      <c r="AZ159" s="79" t="str">
        <f>IF(ISNUMBER(#REF!),#REF!,"-")</f>
        <v>-</v>
      </c>
      <c r="BA159" s="80" t="str">
        <f>IF(ISNUMBER(#REF!),#REF!,"-")</f>
        <v>-</v>
      </c>
      <c r="BB159" s="79" t="str">
        <f>IF(ISNUMBER(#REF!),#REF!,"-")</f>
        <v>-</v>
      </c>
      <c r="BC159" s="80" t="str">
        <f>IF(ISNUMBER(#REF!),#REF!,"-")</f>
        <v>-</v>
      </c>
      <c r="BD159" s="79" t="str">
        <f>IF(ISNUMBER(#REF!),#REF!,"-")</f>
        <v>-</v>
      </c>
      <c r="BE159" s="80" t="str">
        <f>IF(ISNUMBER(#REF!),#REF!,"-")</f>
        <v>-</v>
      </c>
      <c r="BF159" s="79" t="str">
        <f>IF(ISNUMBER(#REF!),#REF!,"-")</f>
        <v>-</v>
      </c>
      <c r="BG159" s="80" t="str">
        <f>IF(ISNUMBER(#REF!),#REF!,"-")</f>
        <v>-</v>
      </c>
      <c r="BH159" s="79" t="str">
        <f>IF(ISNUMBER(#REF!),#REF!,"-")</f>
        <v>-</v>
      </c>
      <c r="BI159" s="80" t="str">
        <f>IF(ISNUMBER(#REF!),#REF!,"-")</f>
        <v>-</v>
      </c>
      <c r="BJ159" s="4"/>
      <c r="BK159" s="4"/>
      <c r="BL159" s="4"/>
      <c r="BM159" s="4"/>
      <c r="BN159" s="4"/>
      <c r="BO159" s="4"/>
      <c r="BP159" s="4"/>
      <c r="BQ159" s="4"/>
      <c r="BR159" s="4"/>
      <c r="BS159" s="4"/>
    </row>
    <row r="160" spans="7:71" s="88" customFormat="1" x14ac:dyDescent="0.25">
      <c r="G160" s="75">
        <v>63.5</v>
      </c>
      <c r="H160" s="79" t="str">
        <f>IF(ISNUMBER(#REF!),#REF!,"-")</f>
        <v>-</v>
      </c>
      <c r="I160" s="80" t="str">
        <f>IF(ISNUMBER(#REF!),#REF!,"-")</f>
        <v>-</v>
      </c>
      <c r="J160" s="79" t="str">
        <f>IF(ISNUMBER(#REF!),#REF!,"-")</f>
        <v>-</v>
      </c>
      <c r="K160" s="80" t="str">
        <f>IF(ISNUMBER(#REF!),#REF!,"-")</f>
        <v>-</v>
      </c>
      <c r="L160" s="79" t="str">
        <f>IF(ISNUMBER(#REF!),#REF!,"-")</f>
        <v>-</v>
      </c>
      <c r="M160" s="80" t="str">
        <f>IF(ISNUMBER(#REF!),#REF!,"-")</f>
        <v>-</v>
      </c>
      <c r="N160" s="79" t="str">
        <f>IF(ISNUMBER(#REF!),#REF!,"-")</f>
        <v>-</v>
      </c>
      <c r="O160" s="80" t="str">
        <f>IF(ISNUMBER(#REF!),#REF!,"-")</f>
        <v>-</v>
      </c>
      <c r="P160" s="79" t="str">
        <f>IF(ISNUMBER(#REF!),#REF!,"-")</f>
        <v>-</v>
      </c>
      <c r="Q160" s="80" t="str">
        <f>IF(ISNUMBER(#REF!),#REF!,"-")</f>
        <v>-</v>
      </c>
      <c r="R160" s="79" t="str">
        <f>IF(ISNUMBER(#REF!),#REF!,"-")</f>
        <v>-</v>
      </c>
      <c r="S160" s="80" t="str">
        <f>IF(ISNUMBER(#REF!),#REF!,"-")</f>
        <v>-</v>
      </c>
      <c r="T160" s="79" t="str">
        <f>IF(ISNUMBER(#REF!),#REF!,"-")</f>
        <v>-</v>
      </c>
      <c r="U160" s="80" t="str">
        <f>IF(ISNUMBER(#REF!),#REF!,"-")</f>
        <v>-</v>
      </c>
      <c r="V160" s="79" t="str">
        <f>IF(ISNUMBER(#REF!),#REF!,"-")</f>
        <v>-</v>
      </c>
      <c r="W160" s="80" t="str">
        <f>IF(ISNUMBER(#REF!),#REF!,"-")</f>
        <v>-</v>
      </c>
      <c r="X160" s="79" t="str">
        <f>IF(ISNUMBER(#REF!),#REF!,"-")</f>
        <v>-</v>
      </c>
      <c r="Y160" s="80" t="str">
        <f>IF(ISNUMBER(#REF!),#REF!,"-")</f>
        <v>-</v>
      </c>
      <c r="Z160" s="79" t="str">
        <f>IF(ISNUMBER(#REF!),#REF!,"-")</f>
        <v>-</v>
      </c>
      <c r="AA160" s="80" t="str">
        <f>IF(ISNUMBER(#REF!),#REF!,"-")</f>
        <v>-</v>
      </c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O160" s="75">
        <v>63.5</v>
      </c>
      <c r="AP160" s="79" t="str">
        <f>IF(ISNUMBER(#REF!),#REF!,"-")</f>
        <v>-</v>
      </c>
      <c r="AQ160" s="80" t="str">
        <f>IF(ISNUMBER(#REF!),#REF!,"-")</f>
        <v>-</v>
      </c>
      <c r="AR160" s="79" t="str">
        <f>IF(ISNUMBER(#REF!),#REF!,"-")</f>
        <v>-</v>
      </c>
      <c r="AS160" s="80" t="str">
        <f>IF(ISNUMBER(#REF!),#REF!,"-")</f>
        <v>-</v>
      </c>
      <c r="AT160" s="79" t="str">
        <f>IF(ISNUMBER(#REF!),#REF!,"-")</f>
        <v>-</v>
      </c>
      <c r="AU160" s="80" t="str">
        <f>IF(ISNUMBER(#REF!),#REF!,"-")</f>
        <v>-</v>
      </c>
      <c r="AV160" s="79" t="str">
        <f>IF(ISNUMBER(#REF!),#REF!,"-")</f>
        <v>-</v>
      </c>
      <c r="AW160" s="80" t="str">
        <f>IF(ISNUMBER(#REF!),#REF!,"-")</f>
        <v>-</v>
      </c>
      <c r="AX160" s="79" t="str">
        <f>IF(ISNUMBER(#REF!),#REF!,"-")</f>
        <v>-</v>
      </c>
      <c r="AY160" s="80" t="str">
        <f>IF(ISNUMBER(#REF!),#REF!,"-")</f>
        <v>-</v>
      </c>
      <c r="AZ160" s="79" t="str">
        <f>IF(ISNUMBER(#REF!),#REF!,"-")</f>
        <v>-</v>
      </c>
      <c r="BA160" s="80" t="str">
        <f>IF(ISNUMBER(#REF!),#REF!,"-")</f>
        <v>-</v>
      </c>
      <c r="BB160" s="79" t="str">
        <f>IF(ISNUMBER(#REF!),#REF!,"-")</f>
        <v>-</v>
      </c>
      <c r="BC160" s="80" t="str">
        <f>IF(ISNUMBER(#REF!),#REF!,"-")</f>
        <v>-</v>
      </c>
      <c r="BD160" s="79" t="str">
        <f>IF(ISNUMBER(#REF!),#REF!,"-")</f>
        <v>-</v>
      </c>
      <c r="BE160" s="80" t="str">
        <f>IF(ISNUMBER(#REF!),#REF!,"-")</f>
        <v>-</v>
      </c>
      <c r="BF160" s="79" t="str">
        <f>IF(ISNUMBER(#REF!),#REF!,"-")</f>
        <v>-</v>
      </c>
      <c r="BG160" s="80" t="str">
        <f>IF(ISNUMBER(#REF!),#REF!,"-")</f>
        <v>-</v>
      </c>
      <c r="BH160" s="79" t="str">
        <f>IF(ISNUMBER(#REF!),#REF!,"-")</f>
        <v>-</v>
      </c>
      <c r="BI160" s="80" t="str">
        <f>IF(ISNUMBER(#REF!),#REF!,"-")</f>
        <v>-</v>
      </c>
      <c r="BJ160" s="4"/>
      <c r="BK160" s="4"/>
      <c r="BL160" s="4"/>
      <c r="BM160" s="4"/>
      <c r="BN160" s="4"/>
      <c r="BO160" s="4"/>
      <c r="BP160" s="4"/>
      <c r="BQ160" s="4"/>
      <c r="BR160" s="4"/>
      <c r="BS160" s="4"/>
    </row>
    <row r="161" spans="7:71" s="88" customFormat="1" x14ac:dyDescent="0.25">
      <c r="G161" s="75">
        <v>64</v>
      </c>
      <c r="H161" s="79" t="str">
        <f>IF(ISNUMBER(#REF!),#REF!,"-")</f>
        <v>-</v>
      </c>
      <c r="I161" s="80" t="str">
        <f>IF(ISNUMBER(#REF!),#REF!,"-")</f>
        <v>-</v>
      </c>
      <c r="J161" s="79" t="str">
        <f>IF(ISNUMBER(#REF!),#REF!,"-")</f>
        <v>-</v>
      </c>
      <c r="K161" s="80" t="str">
        <f>IF(ISNUMBER(#REF!),#REF!,"-")</f>
        <v>-</v>
      </c>
      <c r="L161" s="79" t="str">
        <f>IF(ISNUMBER(#REF!),#REF!,"-")</f>
        <v>-</v>
      </c>
      <c r="M161" s="80" t="str">
        <f>IF(ISNUMBER(#REF!),#REF!,"-")</f>
        <v>-</v>
      </c>
      <c r="N161" s="79" t="str">
        <f>IF(ISNUMBER(#REF!),#REF!,"-")</f>
        <v>-</v>
      </c>
      <c r="O161" s="80" t="str">
        <f>IF(ISNUMBER(#REF!),#REF!,"-")</f>
        <v>-</v>
      </c>
      <c r="P161" s="79" t="str">
        <f>IF(ISNUMBER(#REF!),#REF!,"-")</f>
        <v>-</v>
      </c>
      <c r="Q161" s="80" t="str">
        <f>IF(ISNUMBER(#REF!),#REF!,"-")</f>
        <v>-</v>
      </c>
      <c r="R161" s="79" t="str">
        <f>IF(ISNUMBER(#REF!),#REF!,"-")</f>
        <v>-</v>
      </c>
      <c r="S161" s="80" t="str">
        <f>IF(ISNUMBER(#REF!),#REF!,"-")</f>
        <v>-</v>
      </c>
      <c r="T161" s="79" t="str">
        <f>IF(ISNUMBER(#REF!),#REF!,"-")</f>
        <v>-</v>
      </c>
      <c r="U161" s="80" t="str">
        <f>IF(ISNUMBER(#REF!),#REF!,"-")</f>
        <v>-</v>
      </c>
      <c r="V161" s="79" t="str">
        <f>IF(ISNUMBER(#REF!),#REF!,"-")</f>
        <v>-</v>
      </c>
      <c r="W161" s="80" t="str">
        <f>IF(ISNUMBER(#REF!),#REF!,"-")</f>
        <v>-</v>
      </c>
      <c r="X161" s="79" t="str">
        <f>IF(ISNUMBER(#REF!),#REF!,"-")</f>
        <v>-</v>
      </c>
      <c r="Y161" s="80" t="str">
        <f>IF(ISNUMBER(#REF!),#REF!,"-")</f>
        <v>-</v>
      </c>
      <c r="Z161" s="79" t="str">
        <f>IF(ISNUMBER(#REF!),#REF!,"-")</f>
        <v>-</v>
      </c>
      <c r="AA161" s="80" t="str">
        <f>IF(ISNUMBER(#REF!),#REF!,"-")</f>
        <v>-</v>
      </c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O161" s="75">
        <v>64</v>
      </c>
      <c r="AP161" s="79" t="str">
        <f>IF(ISNUMBER(#REF!),#REF!,"-")</f>
        <v>-</v>
      </c>
      <c r="AQ161" s="80" t="str">
        <f>IF(ISNUMBER(#REF!),#REF!,"-")</f>
        <v>-</v>
      </c>
      <c r="AR161" s="79" t="str">
        <f>IF(ISNUMBER(#REF!),#REF!,"-")</f>
        <v>-</v>
      </c>
      <c r="AS161" s="80" t="str">
        <f>IF(ISNUMBER(#REF!),#REF!,"-")</f>
        <v>-</v>
      </c>
      <c r="AT161" s="79" t="str">
        <f>IF(ISNUMBER(#REF!),#REF!,"-")</f>
        <v>-</v>
      </c>
      <c r="AU161" s="80" t="str">
        <f>IF(ISNUMBER(#REF!),#REF!,"-")</f>
        <v>-</v>
      </c>
      <c r="AV161" s="79" t="str">
        <f>IF(ISNUMBER(#REF!),#REF!,"-")</f>
        <v>-</v>
      </c>
      <c r="AW161" s="80" t="str">
        <f>IF(ISNUMBER(#REF!),#REF!,"-")</f>
        <v>-</v>
      </c>
      <c r="AX161" s="79" t="str">
        <f>IF(ISNUMBER(#REF!),#REF!,"-")</f>
        <v>-</v>
      </c>
      <c r="AY161" s="80" t="str">
        <f>IF(ISNUMBER(#REF!),#REF!,"-")</f>
        <v>-</v>
      </c>
      <c r="AZ161" s="79" t="str">
        <f>IF(ISNUMBER(#REF!),#REF!,"-")</f>
        <v>-</v>
      </c>
      <c r="BA161" s="80" t="str">
        <f>IF(ISNUMBER(#REF!),#REF!,"-")</f>
        <v>-</v>
      </c>
      <c r="BB161" s="79" t="str">
        <f>IF(ISNUMBER(#REF!),#REF!,"-")</f>
        <v>-</v>
      </c>
      <c r="BC161" s="80" t="str">
        <f>IF(ISNUMBER(#REF!),#REF!,"-")</f>
        <v>-</v>
      </c>
      <c r="BD161" s="79" t="str">
        <f>IF(ISNUMBER(#REF!),#REF!,"-")</f>
        <v>-</v>
      </c>
      <c r="BE161" s="80" t="str">
        <f>IF(ISNUMBER(#REF!),#REF!,"-")</f>
        <v>-</v>
      </c>
      <c r="BF161" s="79" t="str">
        <f>IF(ISNUMBER(#REF!),#REF!,"-")</f>
        <v>-</v>
      </c>
      <c r="BG161" s="80" t="str">
        <f>IF(ISNUMBER(#REF!),#REF!,"-")</f>
        <v>-</v>
      </c>
      <c r="BH161" s="79" t="str">
        <f>IF(ISNUMBER(#REF!),#REF!,"-")</f>
        <v>-</v>
      </c>
      <c r="BI161" s="80" t="str">
        <f>IF(ISNUMBER(#REF!),#REF!,"-")</f>
        <v>-</v>
      </c>
      <c r="BJ161" s="4"/>
      <c r="BK161" s="4"/>
      <c r="BL161" s="4"/>
      <c r="BM161" s="4"/>
      <c r="BN161" s="4"/>
      <c r="BO161" s="4"/>
      <c r="BP161" s="4"/>
      <c r="BQ161" s="4"/>
      <c r="BR161" s="4"/>
      <c r="BS161" s="4"/>
    </row>
    <row r="162" spans="7:71" s="88" customFormat="1" x14ac:dyDescent="0.25">
      <c r="G162" s="75">
        <v>64.5</v>
      </c>
      <c r="H162" s="79" t="str">
        <f>IF(ISNUMBER(#REF!),#REF!,"-")</f>
        <v>-</v>
      </c>
      <c r="I162" s="80" t="str">
        <f>IF(ISNUMBER(#REF!),#REF!,"-")</f>
        <v>-</v>
      </c>
      <c r="J162" s="79" t="str">
        <f>IF(ISNUMBER(#REF!),#REF!,"-")</f>
        <v>-</v>
      </c>
      <c r="K162" s="80" t="str">
        <f>IF(ISNUMBER(#REF!),#REF!,"-")</f>
        <v>-</v>
      </c>
      <c r="L162" s="79" t="str">
        <f>IF(ISNUMBER(#REF!),#REF!,"-")</f>
        <v>-</v>
      </c>
      <c r="M162" s="80" t="str">
        <f>IF(ISNUMBER(#REF!),#REF!,"-")</f>
        <v>-</v>
      </c>
      <c r="N162" s="79" t="str">
        <f>IF(ISNUMBER(#REF!),#REF!,"-")</f>
        <v>-</v>
      </c>
      <c r="O162" s="80" t="str">
        <f>IF(ISNUMBER(#REF!),#REF!,"-")</f>
        <v>-</v>
      </c>
      <c r="P162" s="79" t="str">
        <f>IF(ISNUMBER(#REF!),#REF!,"-")</f>
        <v>-</v>
      </c>
      <c r="Q162" s="80" t="str">
        <f>IF(ISNUMBER(#REF!),#REF!,"-")</f>
        <v>-</v>
      </c>
      <c r="R162" s="79" t="str">
        <f>IF(ISNUMBER(#REF!),#REF!,"-")</f>
        <v>-</v>
      </c>
      <c r="S162" s="80" t="str">
        <f>IF(ISNUMBER(#REF!),#REF!,"-")</f>
        <v>-</v>
      </c>
      <c r="T162" s="79" t="str">
        <f>IF(ISNUMBER(#REF!),#REF!,"-")</f>
        <v>-</v>
      </c>
      <c r="U162" s="80" t="str">
        <f>IF(ISNUMBER(#REF!),#REF!,"-")</f>
        <v>-</v>
      </c>
      <c r="V162" s="79" t="str">
        <f>IF(ISNUMBER(#REF!),#REF!,"-")</f>
        <v>-</v>
      </c>
      <c r="W162" s="80" t="str">
        <f>IF(ISNUMBER(#REF!),#REF!,"-")</f>
        <v>-</v>
      </c>
      <c r="X162" s="79" t="str">
        <f>IF(ISNUMBER(#REF!),#REF!,"-")</f>
        <v>-</v>
      </c>
      <c r="Y162" s="80" t="str">
        <f>IF(ISNUMBER(#REF!),#REF!,"-")</f>
        <v>-</v>
      </c>
      <c r="Z162" s="79" t="str">
        <f>IF(ISNUMBER(#REF!),#REF!,"-")</f>
        <v>-</v>
      </c>
      <c r="AA162" s="80" t="str">
        <f>IF(ISNUMBER(#REF!),#REF!,"-")</f>
        <v>-</v>
      </c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O162" s="75">
        <v>64.5</v>
      </c>
      <c r="AP162" s="79" t="str">
        <f>IF(ISNUMBER(#REF!),#REF!,"-")</f>
        <v>-</v>
      </c>
      <c r="AQ162" s="80" t="str">
        <f>IF(ISNUMBER(#REF!),#REF!,"-")</f>
        <v>-</v>
      </c>
      <c r="AR162" s="79" t="str">
        <f>IF(ISNUMBER(#REF!),#REF!,"-")</f>
        <v>-</v>
      </c>
      <c r="AS162" s="80" t="str">
        <f>IF(ISNUMBER(#REF!),#REF!,"-")</f>
        <v>-</v>
      </c>
      <c r="AT162" s="79" t="str">
        <f>IF(ISNUMBER(#REF!),#REF!,"-")</f>
        <v>-</v>
      </c>
      <c r="AU162" s="80" t="str">
        <f>IF(ISNUMBER(#REF!),#REF!,"-")</f>
        <v>-</v>
      </c>
      <c r="AV162" s="79" t="str">
        <f>IF(ISNUMBER(#REF!),#REF!,"-")</f>
        <v>-</v>
      </c>
      <c r="AW162" s="80" t="str">
        <f>IF(ISNUMBER(#REF!),#REF!,"-")</f>
        <v>-</v>
      </c>
      <c r="AX162" s="79" t="str">
        <f>IF(ISNUMBER(#REF!),#REF!,"-")</f>
        <v>-</v>
      </c>
      <c r="AY162" s="80" t="str">
        <f>IF(ISNUMBER(#REF!),#REF!,"-")</f>
        <v>-</v>
      </c>
      <c r="AZ162" s="79" t="str">
        <f>IF(ISNUMBER(#REF!),#REF!,"-")</f>
        <v>-</v>
      </c>
      <c r="BA162" s="80" t="str">
        <f>IF(ISNUMBER(#REF!),#REF!,"-")</f>
        <v>-</v>
      </c>
      <c r="BB162" s="79" t="str">
        <f>IF(ISNUMBER(#REF!),#REF!,"-")</f>
        <v>-</v>
      </c>
      <c r="BC162" s="80" t="str">
        <f>IF(ISNUMBER(#REF!),#REF!,"-")</f>
        <v>-</v>
      </c>
      <c r="BD162" s="79" t="str">
        <f>IF(ISNUMBER(#REF!),#REF!,"-")</f>
        <v>-</v>
      </c>
      <c r="BE162" s="80" t="str">
        <f>IF(ISNUMBER(#REF!),#REF!,"-")</f>
        <v>-</v>
      </c>
      <c r="BF162" s="79" t="str">
        <f>IF(ISNUMBER(#REF!),#REF!,"-")</f>
        <v>-</v>
      </c>
      <c r="BG162" s="80" t="str">
        <f>IF(ISNUMBER(#REF!),#REF!,"-")</f>
        <v>-</v>
      </c>
      <c r="BH162" s="79" t="str">
        <f>IF(ISNUMBER(#REF!),#REF!,"-")</f>
        <v>-</v>
      </c>
      <c r="BI162" s="80" t="str">
        <f>IF(ISNUMBER(#REF!),#REF!,"-")</f>
        <v>-</v>
      </c>
      <c r="BJ162" s="4"/>
      <c r="BK162" s="4"/>
      <c r="BL162" s="4"/>
      <c r="BM162" s="4"/>
      <c r="BN162" s="4"/>
      <c r="BO162" s="4"/>
      <c r="BP162" s="4"/>
      <c r="BQ162" s="4"/>
      <c r="BR162" s="4"/>
      <c r="BS162" s="4"/>
    </row>
    <row r="163" spans="7:71" s="88" customFormat="1" x14ac:dyDescent="0.25">
      <c r="G163" s="75">
        <v>65</v>
      </c>
      <c r="H163" s="79" t="str">
        <f>IF(ISNUMBER(#REF!),#REF!,"-")</f>
        <v>-</v>
      </c>
      <c r="I163" s="80" t="str">
        <f>IF(ISNUMBER(#REF!),#REF!,"-")</f>
        <v>-</v>
      </c>
      <c r="J163" s="79" t="str">
        <f>IF(ISNUMBER(#REF!),#REF!,"-")</f>
        <v>-</v>
      </c>
      <c r="K163" s="80" t="str">
        <f>IF(ISNUMBER(#REF!),#REF!,"-")</f>
        <v>-</v>
      </c>
      <c r="L163" s="79" t="str">
        <f>IF(ISNUMBER(#REF!),#REF!,"-")</f>
        <v>-</v>
      </c>
      <c r="M163" s="80" t="str">
        <f>IF(ISNUMBER(#REF!),#REF!,"-")</f>
        <v>-</v>
      </c>
      <c r="N163" s="79" t="str">
        <f>IF(ISNUMBER(#REF!),#REF!,"-")</f>
        <v>-</v>
      </c>
      <c r="O163" s="80" t="str">
        <f>IF(ISNUMBER(#REF!),#REF!,"-")</f>
        <v>-</v>
      </c>
      <c r="P163" s="79" t="str">
        <f>IF(ISNUMBER(#REF!),#REF!,"-")</f>
        <v>-</v>
      </c>
      <c r="Q163" s="80" t="str">
        <f>IF(ISNUMBER(#REF!),#REF!,"-")</f>
        <v>-</v>
      </c>
      <c r="R163" s="79" t="str">
        <f>IF(ISNUMBER(#REF!),#REF!,"-")</f>
        <v>-</v>
      </c>
      <c r="S163" s="80" t="str">
        <f>IF(ISNUMBER(#REF!),#REF!,"-")</f>
        <v>-</v>
      </c>
      <c r="T163" s="79" t="str">
        <f>IF(ISNUMBER(#REF!),#REF!,"-")</f>
        <v>-</v>
      </c>
      <c r="U163" s="80" t="str">
        <f>IF(ISNUMBER(#REF!),#REF!,"-")</f>
        <v>-</v>
      </c>
      <c r="V163" s="79" t="str">
        <f>IF(ISNUMBER(#REF!),#REF!,"-")</f>
        <v>-</v>
      </c>
      <c r="W163" s="80" t="str">
        <f>IF(ISNUMBER(#REF!),#REF!,"-")</f>
        <v>-</v>
      </c>
      <c r="X163" s="79" t="str">
        <f>IF(ISNUMBER(#REF!),#REF!,"-")</f>
        <v>-</v>
      </c>
      <c r="Y163" s="80" t="str">
        <f>IF(ISNUMBER(#REF!),#REF!,"-")</f>
        <v>-</v>
      </c>
      <c r="Z163" s="79" t="str">
        <f>IF(ISNUMBER(#REF!),#REF!,"-")</f>
        <v>-</v>
      </c>
      <c r="AA163" s="80" t="str">
        <f>IF(ISNUMBER(#REF!),#REF!,"-")</f>
        <v>-</v>
      </c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O163" s="75">
        <v>65</v>
      </c>
      <c r="AP163" s="79" t="str">
        <f>IF(ISNUMBER(#REF!),#REF!,"-")</f>
        <v>-</v>
      </c>
      <c r="AQ163" s="80" t="str">
        <f>IF(ISNUMBER(#REF!),#REF!,"-")</f>
        <v>-</v>
      </c>
      <c r="AR163" s="79" t="str">
        <f>IF(ISNUMBER(#REF!),#REF!,"-")</f>
        <v>-</v>
      </c>
      <c r="AS163" s="80" t="str">
        <f>IF(ISNUMBER(#REF!),#REF!,"-")</f>
        <v>-</v>
      </c>
      <c r="AT163" s="79" t="str">
        <f>IF(ISNUMBER(#REF!),#REF!,"-")</f>
        <v>-</v>
      </c>
      <c r="AU163" s="80" t="str">
        <f>IF(ISNUMBER(#REF!),#REF!,"-")</f>
        <v>-</v>
      </c>
      <c r="AV163" s="79" t="str">
        <f>IF(ISNUMBER(#REF!),#REF!,"-")</f>
        <v>-</v>
      </c>
      <c r="AW163" s="80" t="str">
        <f>IF(ISNUMBER(#REF!),#REF!,"-")</f>
        <v>-</v>
      </c>
      <c r="AX163" s="79" t="str">
        <f>IF(ISNUMBER(#REF!),#REF!,"-")</f>
        <v>-</v>
      </c>
      <c r="AY163" s="80" t="str">
        <f>IF(ISNUMBER(#REF!),#REF!,"-")</f>
        <v>-</v>
      </c>
      <c r="AZ163" s="79" t="str">
        <f>IF(ISNUMBER(#REF!),#REF!,"-")</f>
        <v>-</v>
      </c>
      <c r="BA163" s="80" t="str">
        <f>IF(ISNUMBER(#REF!),#REF!,"-")</f>
        <v>-</v>
      </c>
      <c r="BB163" s="79" t="str">
        <f>IF(ISNUMBER(#REF!),#REF!,"-")</f>
        <v>-</v>
      </c>
      <c r="BC163" s="80" t="str">
        <f>IF(ISNUMBER(#REF!),#REF!,"-")</f>
        <v>-</v>
      </c>
      <c r="BD163" s="79" t="str">
        <f>IF(ISNUMBER(#REF!),#REF!,"-")</f>
        <v>-</v>
      </c>
      <c r="BE163" s="80" t="str">
        <f>IF(ISNUMBER(#REF!),#REF!,"-")</f>
        <v>-</v>
      </c>
      <c r="BF163" s="79" t="str">
        <f>IF(ISNUMBER(#REF!),#REF!,"-")</f>
        <v>-</v>
      </c>
      <c r="BG163" s="80" t="str">
        <f>IF(ISNUMBER(#REF!),#REF!,"-")</f>
        <v>-</v>
      </c>
      <c r="BH163" s="79" t="str">
        <f>IF(ISNUMBER(#REF!),#REF!,"-")</f>
        <v>-</v>
      </c>
      <c r="BI163" s="80" t="str">
        <f>IF(ISNUMBER(#REF!),#REF!,"-")</f>
        <v>-</v>
      </c>
      <c r="BJ163" s="4"/>
      <c r="BK163" s="4"/>
      <c r="BL163" s="4"/>
      <c r="BM163" s="4"/>
      <c r="BN163" s="4"/>
      <c r="BO163" s="4"/>
      <c r="BP163" s="4"/>
      <c r="BQ163" s="4"/>
      <c r="BR163" s="4"/>
      <c r="BS163" s="4"/>
    </row>
    <row r="164" spans="7:71" s="88" customFormat="1" x14ac:dyDescent="0.25">
      <c r="G164" s="75">
        <v>65.5</v>
      </c>
      <c r="H164" s="79" t="str">
        <f>IF(ISNUMBER(#REF!),#REF!,"-")</f>
        <v>-</v>
      </c>
      <c r="I164" s="80" t="str">
        <f>IF(ISNUMBER(#REF!),#REF!,"-")</f>
        <v>-</v>
      </c>
      <c r="J164" s="79" t="str">
        <f>IF(ISNUMBER(#REF!),#REF!,"-")</f>
        <v>-</v>
      </c>
      <c r="K164" s="80" t="str">
        <f>IF(ISNUMBER(#REF!),#REF!,"-")</f>
        <v>-</v>
      </c>
      <c r="L164" s="79" t="str">
        <f>IF(ISNUMBER(#REF!),#REF!,"-")</f>
        <v>-</v>
      </c>
      <c r="M164" s="80" t="str">
        <f>IF(ISNUMBER(#REF!),#REF!,"-")</f>
        <v>-</v>
      </c>
      <c r="N164" s="79" t="str">
        <f>IF(ISNUMBER(#REF!),#REF!,"-")</f>
        <v>-</v>
      </c>
      <c r="O164" s="80" t="str">
        <f>IF(ISNUMBER(#REF!),#REF!,"-")</f>
        <v>-</v>
      </c>
      <c r="P164" s="79" t="str">
        <f>IF(ISNUMBER(#REF!),#REF!,"-")</f>
        <v>-</v>
      </c>
      <c r="Q164" s="80" t="str">
        <f>IF(ISNUMBER(#REF!),#REF!,"-")</f>
        <v>-</v>
      </c>
      <c r="R164" s="79" t="str">
        <f>IF(ISNUMBER(#REF!),#REF!,"-")</f>
        <v>-</v>
      </c>
      <c r="S164" s="80" t="str">
        <f>IF(ISNUMBER(#REF!),#REF!,"-")</f>
        <v>-</v>
      </c>
      <c r="T164" s="79" t="str">
        <f>IF(ISNUMBER(#REF!),#REF!,"-")</f>
        <v>-</v>
      </c>
      <c r="U164" s="80" t="str">
        <f>IF(ISNUMBER(#REF!),#REF!,"-")</f>
        <v>-</v>
      </c>
      <c r="V164" s="79" t="str">
        <f>IF(ISNUMBER(#REF!),#REF!,"-")</f>
        <v>-</v>
      </c>
      <c r="W164" s="80" t="str">
        <f>IF(ISNUMBER(#REF!),#REF!,"-")</f>
        <v>-</v>
      </c>
      <c r="X164" s="79" t="str">
        <f>IF(ISNUMBER(#REF!),#REF!,"-")</f>
        <v>-</v>
      </c>
      <c r="Y164" s="80" t="str">
        <f>IF(ISNUMBER(#REF!),#REF!,"-")</f>
        <v>-</v>
      </c>
      <c r="Z164" s="79" t="str">
        <f>IF(ISNUMBER(#REF!),#REF!,"-")</f>
        <v>-</v>
      </c>
      <c r="AA164" s="80" t="str">
        <f>IF(ISNUMBER(#REF!),#REF!,"-")</f>
        <v>-</v>
      </c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O164" s="75">
        <v>65.5</v>
      </c>
      <c r="AP164" s="79" t="str">
        <f>IF(ISNUMBER(#REF!),#REF!,"-")</f>
        <v>-</v>
      </c>
      <c r="AQ164" s="80" t="str">
        <f>IF(ISNUMBER(#REF!),#REF!,"-")</f>
        <v>-</v>
      </c>
      <c r="AR164" s="79" t="str">
        <f>IF(ISNUMBER(#REF!),#REF!,"-")</f>
        <v>-</v>
      </c>
      <c r="AS164" s="80" t="str">
        <f>IF(ISNUMBER(#REF!),#REF!,"-")</f>
        <v>-</v>
      </c>
      <c r="AT164" s="79" t="str">
        <f>IF(ISNUMBER(#REF!),#REF!,"-")</f>
        <v>-</v>
      </c>
      <c r="AU164" s="80" t="str">
        <f>IF(ISNUMBER(#REF!),#REF!,"-")</f>
        <v>-</v>
      </c>
      <c r="AV164" s="79" t="str">
        <f>IF(ISNUMBER(#REF!),#REF!,"-")</f>
        <v>-</v>
      </c>
      <c r="AW164" s="80" t="str">
        <f>IF(ISNUMBER(#REF!),#REF!,"-")</f>
        <v>-</v>
      </c>
      <c r="AX164" s="79" t="str">
        <f>IF(ISNUMBER(#REF!),#REF!,"-")</f>
        <v>-</v>
      </c>
      <c r="AY164" s="80" t="str">
        <f>IF(ISNUMBER(#REF!),#REF!,"-")</f>
        <v>-</v>
      </c>
      <c r="AZ164" s="79" t="str">
        <f>IF(ISNUMBER(#REF!),#REF!,"-")</f>
        <v>-</v>
      </c>
      <c r="BA164" s="80" t="str">
        <f>IF(ISNUMBER(#REF!),#REF!,"-")</f>
        <v>-</v>
      </c>
      <c r="BB164" s="79" t="str">
        <f>IF(ISNUMBER(#REF!),#REF!,"-")</f>
        <v>-</v>
      </c>
      <c r="BC164" s="80" t="str">
        <f>IF(ISNUMBER(#REF!),#REF!,"-")</f>
        <v>-</v>
      </c>
      <c r="BD164" s="79" t="str">
        <f>IF(ISNUMBER(#REF!),#REF!,"-")</f>
        <v>-</v>
      </c>
      <c r="BE164" s="80" t="str">
        <f>IF(ISNUMBER(#REF!),#REF!,"-")</f>
        <v>-</v>
      </c>
      <c r="BF164" s="79" t="str">
        <f>IF(ISNUMBER(#REF!),#REF!,"-")</f>
        <v>-</v>
      </c>
      <c r="BG164" s="80" t="str">
        <f>IF(ISNUMBER(#REF!),#REF!,"-")</f>
        <v>-</v>
      </c>
      <c r="BH164" s="79" t="str">
        <f>IF(ISNUMBER(#REF!),#REF!,"-")</f>
        <v>-</v>
      </c>
      <c r="BI164" s="80" t="str">
        <f>IF(ISNUMBER(#REF!),#REF!,"-")</f>
        <v>-</v>
      </c>
      <c r="BJ164" s="4"/>
      <c r="BK164" s="4"/>
      <c r="BL164" s="4"/>
      <c r="BM164" s="4"/>
      <c r="BN164" s="4"/>
      <c r="BO164" s="4"/>
      <c r="BP164" s="4"/>
      <c r="BQ164" s="4"/>
      <c r="BR164" s="4"/>
      <c r="BS164" s="4"/>
    </row>
    <row r="165" spans="7:71" s="88" customFormat="1" x14ac:dyDescent="0.25">
      <c r="G165" s="75">
        <v>66</v>
      </c>
      <c r="H165" s="79" t="str">
        <f>IF(ISNUMBER(#REF!),#REF!,"-")</f>
        <v>-</v>
      </c>
      <c r="I165" s="80" t="str">
        <f>IF(ISNUMBER(#REF!),#REF!,"-")</f>
        <v>-</v>
      </c>
      <c r="J165" s="79" t="str">
        <f>IF(ISNUMBER(#REF!),#REF!,"-")</f>
        <v>-</v>
      </c>
      <c r="K165" s="80" t="str">
        <f>IF(ISNUMBER(#REF!),#REF!,"-")</f>
        <v>-</v>
      </c>
      <c r="L165" s="79" t="str">
        <f>IF(ISNUMBER(#REF!),#REF!,"-")</f>
        <v>-</v>
      </c>
      <c r="M165" s="80" t="str">
        <f>IF(ISNUMBER(#REF!),#REF!,"-")</f>
        <v>-</v>
      </c>
      <c r="N165" s="79" t="str">
        <f>IF(ISNUMBER(#REF!),#REF!,"-")</f>
        <v>-</v>
      </c>
      <c r="O165" s="80" t="str">
        <f>IF(ISNUMBER(#REF!),#REF!,"-")</f>
        <v>-</v>
      </c>
      <c r="P165" s="79" t="str">
        <f>IF(ISNUMBER(#REF!),#REF!,"-")</f>
        <v>-</v>
      </c>
      <c r="Q165" s="80" t="str">
        <f>IF(ISNUMBER(#REF!),#REF!,"-")</f>
        <v>-</v>
      </c>
      <c r="R165" s="79" t="str">
        <f>IF(ISNUMBER(#REF!),#REF!,"-")</f>
        <v>-</v>
      </c>
      <c r="S165" s="80" t="str">
        <f>IF(ISNUMBER(#REF!),#REF!,"-")</f>
        <v>-</v>
      </c>
      <c r="T165" s="79" t="str">
        <f>IF(ISNUMBER(#REF!),#REF!,"-")</f>
        <v>-</v>
      </c>
      <c r="U165" s="80" t="str">
        <f>IF(ISNUMBER(#REF!),#REF!,"-")</f>
        <v>-</v>
      </c>
      <c r="V165" s="79" t="str">
        <f>IF(ISNUMBER(#REF!),#REF!,"-")</f>
        <v>-</v>
      </c>
      <c r="W165" s="80" t="str">
        <f>IF(ISNUMBER(#REF!),#REF!,"-")</f>
        <v>-</v>
      </c>
      <c r="X165" s="79" t="str">
        <f>IF(ISNUMBER(#REF!),#REF!,"-")</f>
        <v>-</v>
      </c>
      <c r="Y165" s="80" t="str">
        <f>IF(ISNUMBER(#REF!),#REF!,"-")</f>
        <v>-</v>
      </c>
      <c r="Z165" s="79" t="str">
        <f>IF(ISNUMBER(#REF!),#REF!,"-")</f>
        <v>-</v>
      </c>
      <c r="AA165" s="80" t="str">
        <f>IF(ISNUMBER(#REF!),#REF!,"-")</f>
        <v>-</v>
      </c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O165" s="75">
        <v>66</v>
      </c>
      <c r="AP165" s="79" t="str">
        <f>IF(ISNUMBER(#REF!),#REF!,"-")</f>
        <v>-</v>
      </c>
      <c r="AQ165" s="80" t="str">
        <f>IF(ISNUMBER(#REF!),#REF!,"-")</f>
        <v>-</v>
      </c>
      <c r="AR165" s="79" t="str">
        <f>IF(ISNUMBER(#REF!),#REF!,"-")</f>
        <v>-</v>
      </c>
      <c r="AS165" s="80" t="str">
        <f>IF(ISNUMBER(#REF!),#REF!,"-")</f>
        <v>-</v>
      </c>
      <c r="AT165" s="79" t="str">
        <f>IF(ISNUMBER(#REF!),#REF!,"-")</f>
        <v>-</v>
      </c>
      <c r="AU165" s="80" t="str">
        <f>IF(ISNUMBER(#REF!),#REF!,"-")</f>
        <v>-</v>
      </c>
      <c r="AV165" s="79" t="str">
        <f>IF(ISNUMBER(#REF!),#REF!,"-")</f>
        <v>-</v>
      </c>
      <c r="AW165" s="80" t="str">
        <f>IF(ISNUMBER(#REF!),#REF!,"-")</f>
        <v>-</v>
      </c>
      <c r="AX165" s="79" t="str">
        <f>IF(ISNUMBER(#REF!),#REF!,"-")</f>
        <v>-</v>
      </c>
      <c r="AY165" s="80" t="str">
        <f>IF(ISNUMBER(#REF!),#REF!,"-")</f>
        <v>-</v>
      </c>
      <c r="AZ165" s="79" t="str">
        <f>IF(ISNUMBER(#REF!),#REF!,"-")</f>
        <v>-</v>
      </c>
      <c r="BA165" s="80" t="str">
        <f>IF(ISNUMBER(#REF!),#REF!,"-")</f>
        <v>-</v>
      </c>
      <c r="BB165" s="79" t="str">
        <f>IF(ISNUMBER(#REF!),#REF!,"-")</f>
        <v>-</v>
      </c>
      <c r="BC165" s="80" t="str">
        <f>IF(ISNUMBER(#REF!),#REF!,"-")</f>
        <v>-</v>
      </c>
      <c r="BD165" s="79" t="str">
        <f>IF(ISNUMBER(#REF!),#REF!,"-")</f>
        <v>-</v>
      </c>
      <c r="BE165" s="80" t="str">
        <f>IF(ISNUMBER(#REF!),#REF!,"-")</f>
        <v>-</v>
      </c>
      <c r="BF165" s="79" t="str">
        <f>IF(ISNUMBER(#REF!),#REF!,"-")</f>
        <v>-</v>
      </c>
      <c r="BG165" s="80" t="str">
        <f>IF(ISNUMBER(#REF!),#REF!,"-")</f>
        <v>-</v>
      </c>
      <c r="BH165" s="79" t="str">
        <f>IF(ISNUMBER(#REF!),#REF!,"-")</f>
        <v>-</v>
      </c>
      <c r="BI165" s="80" t="str">
        <f>IF(ISNUMBER(#REF!),#REF!,"-")</f>
        <v>-</v>
      </c>
      <c r="BJ165" s="4"/>
      <c r="BK165" s="4"/>
      <c r="BL165" s="4"/>
      <c r="BM165" s="4"/>
      <c r="BN165" s="4"/>
      <c r="BO165" s="4"/>
      <c r="BP165" s="4"/>
      <c r="BQ165" s="4"/>
      <c r="BR165" s="4"/>
      <c r="BS165" s="4"/>
    </row>
    <row r="166" spans="7:71" s="88" customFormat="1" x14ac:dyDescent="0.25">
      <c r="G166" s="75">
        <v>66.5</v>
      </c>
      <c r="H166" s="79" t="str">
        <f>IF(ISNUMBER(#REF!),#REF!,"-")</f>
        <v>-</v>
      </c>
      <c r="I166" s="80" t="str">
        <f>IF(ISNUMBER(#REF!),#REF!,"-")</f>
        <v>-</v>
      </c>
      <c r="J166" s="79" t="str">
        <f>IF(ISNUMBER(#REF!),#REF!,"-")</f>
        <v>-</v>
      </c>
      <c r="K166" s="80" t="str">
        <f>IF(ISNUMBER(#REF!),#REF!,"-")</f>
        <v>-</v>
      </c>
      <c r="L166" s="79" t="str">
        <f>IF(ISNUMBER(#REF!),#REF!,"-")</f>
        <v>-</v>
      </c>
      <c r="M166" s="80" t="str">
        <f>IF(ISNUMBER(#REF!),#REF!,"-")</f>
        <v>-</v>
      </c>
      <c r="N166" s="79" t="str">
        <f>IF(ISNUMBER(#REF!),#REF!,"-")</f>
        <v>-</v>
      </c>
      <c r="O166" s="80" t="str">
        <f>IF(ISNUMBER(#REF!),#REF!,"-")</f>
        <v>-</v>
      </c>
      <c r="P166" s="79" t="str">
        <f>IF(ISNUMBER(#REF!),#REF!,"-")</f>
        <v>-</v>
      </c>
      <c r="Q166" s="80" t="str">
        <f>IF(ISNUMBER(#REF!),#REF!,"-")</f>
        <v>-</v>
      </c>
      <c r="R166" s="79" t="str">
        <f>IF(ISNUMBER(#REF!),#REF!,"-")</f>
        <v>-</v>
      </c>
      <c r="S166" s="80" t="str">
        <f>IF(ISNUMBER(#REF!),#REF!,"-")</f>
        <v>-</v>
      </c>
      <c r="T166" s="79" t="str">
        <f>IF(ISNUMBER(#REF!),#REF!,"-")</f>
        <v>-</v>
      </c>
      <c r="U166" s="80" t="str">
        <f>IF(ISNUMBER(#REF!),#REF!,"-")</f>
        <v>-</v>
      </c>
      <c r="V166" s="79" t="str">
        <f>IF(ISNUMBER(#REF!),#REF!,"-")</f>
        <v>-</v>
      </c>
      <c r="W166" s="80" t="str">
        <f>IF(ISNUMBER(#REF!),#REF!,"-")</f>
        <v>-</v>
      </c>
      <c r="X166" s="79" t="str">
        <f>IF(ISNUMBER(#REF!),#REF!,"-")</f>
        <v>-</v>
      </c>
      <c r="Y166" s="80" t="str">
        <f>IF(ISNUMBER(#REF!),#REF!,"-")</f>
        <v>-</v>
      </c>
      <c r="Z166" s="79" t="str">
        <f>IF(ISNUMBER(#REF!),#REF!,"-")</f>
        <v>-</v>
      </c>
      <c r="AA166" s="80" t="str">
        <f>IF(ISNUMBER(#REF!),#REF!,"-")</f>
        <v>-</v>
      </c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O166" s="75">
        <v>66.5</v>
      </c>
      <c r="AP166" s="79" t="str">
        <f>IF(ISNUMBER(#REF!),#REF!,"-")</f>
        <v>-</v>
      </c>
      <c r="AQ166" s="80" t="str">
        <f>IF(ISNUMBER(#REF!),#REF!,"-")</f>
        <v>-</v>
      </c>
      <c r="AR166" s="79" t="str">
        <f>IF(ISNUMBER(#REF!),#REF!,"-")</f>
        <v>-</v>
      </c>
      <c r="AS166" s="80" t="str">
        <f>IF(ISNUMBER(#REF!),#REF!,"-")</f>
        <v>-</v>
      </c>
      <c r="AT166" s="79" t="str">
        <f>IF(ISNUMBER(#REF!),#REF!,"-")</f>
        <v>-</v>
      </c>
      <c r="AU166" s="80" t="str">
        <f>IF(ISNUMBER(#REF!),#REF!,"-")</f>
        <v>-</v>
      </c>
      <c r="AV166" s="79" t="str">
        <f>IF(ISNUMBER(#REF!),#REF!,"-")</f>
        <v>-</v>
      </c>
      <c r="AW166" s="80" t="str">
        <f>IF(ISNUMBER(#REF!),#REF!,"-")</f>
        <v>-</v>
      </c>
      <c r="AX166" s="79" t="str">
        <f>IF(ISNUMBER(#REF!),#REF!,"-")</f>
        <v>-</v>
      </c>
      <c r="AY166" s="80" t="str">
        <f>IF(ISNUMBER(#REF!),#REF!,"-")</f>
        <v>-</v>
      </c>
      <c r="AZ166" s="79" t="str">
        <f>IF(ISNUMBER(#REF!),#REF!,"-")</f>
        <v>-</v>
      </c>
      <c r="BA166" s="80" t="str">
        <f>IF(ISNUMBER(#REF!),#REF!,"-")</f>
        <v>-</v>
      </c>
      <c r="BB166" s="79" t="str">
        <f>IF(ISNUMBER(#REF!),#REF!,"-")</f>
        <v>-</v>
      </c>
      <c r="BC166" s="80" t="str">
        <f>IF(ISNUMBER(#REF!),#REF!,"-")</f>
        <v>-</v>
      </c>
      <c r="BD166" s="79" t="str">
        <f>IF(ISNUMBER(#REF!),#REF!,"-")</f>
        <v>-</v>
      </c>
      <c r="BE166" s="80" t="str">
        <f>IF(ISNUMBER(#REF!),#REF!,"-")</f>
        <v>-</v>
      </c>
      <c r="BF166" s="79" t="str">
        <f>IF(ISNUMBER(#REF!),#REF!,"-")</f>
        <v>-</v>
      </c>
      <c r="BG166" s="80" t="str">
        <f>IF(ISNUMBER(#REF!),#REF!,"-")</f>
        <v>-</v>
      </c>
      <c r="BH166" s="79" t="str">
        <f>IF(ISNUMBER(#REF!),#REF!,"-")</f>
        <v>-</v>
      </c>
      <c r="BI166" s="80" t="str">
        <f>IF(ISNUMBER(#REF!),#REF!,"-")</f>
        <v>-</v>
      </c>
      <c r="BJ166" s="4"/>
      <c r="BK166" s="4"/>
      <c r="BL166" s="4"/>
      <c r="BM166" s="4"/>
      <c r="BN166" s="4"/>
      <c r="BO166" s="4"/>
      <c r="BP166" s="4"/>
      <c r="BQ166" s="4"/>
      <c r="BR166" s="4"/>
      <c r="BS166" s="4"/>
    </row>
    <row r="167" spans="7:71" s="88" customFormat="1" x14ac:dyDescent="0.25">
      <c r="G167" s="75">
        <v>67</v>
      </c>
      <c r="H167" s="79" t="str">
        <f>IF(ISNUMBER(#REF!),#REF!,"-")</f>
        <v>-</v>
      </c>
      <c r="I167" s="80" t="str">
        <f>IF(ISNUMBER(#REF!),#REF!,"-")</f>
        <v>-</v>
      </c>
      <c r="J167" s="79" t="str">
        <f>IF(ISNUMBER(#REF!),#REF!,"-")</f>
        <v>-</v>
      </c>
      <c r="K167" s="80" t="str">
        <f>IF(ISNUMBER(#REF!),#REF!,"-")</f>
        <v>-</v>
      </c>
      <c r="L167" s="79" t="str">
        <f>IF(ISNUMBER(#REF!),#REF!,"-")</f>
        <v>-</v>
      </c>
      <c r="M167" s="80" t="str">
        <f>IF(ISNUMBER(#REF!),#REF!,"-")</f>
        <v>-</v>
      </c>
      <c r="N167" s="79" t="str">
        <f>IF(ISNUMBER(#REF!),#REF!,"-")</f>
        <v>-</v>
      </c>
      <c r="O167" s="80" t="str">
        <f>IF(ISNUMBER(#REF!),#REF!,"-")</f>
        <v>-</v>
      </c>
      <c r="P167" s="79" t="str">
        <f>IF(ISNUMBER(#REF!),#REF!,"-")</f>
        <v>-</v>
      </c>
      <c r="Q167" s="80" t="str">
        <f>IF(ISNUMBER(#REF!),#REF!,"-")</f>
        <v>-</v>
      </c>
      <c r="R167" s="79" t="str">
        <f>IF(ISNUMBER(#REF!),#REF!,"-")</f>
        <v>-</v>
      </c>
      <c r="S167" s="80" t="str">
        <f>IF(ISNUMBER(#REF!),#REF!,"-")</f>
        <v>-</v>
      </c>
      <c r="T167" s="79" t="str">
        <f>IF(ISNUMBER(#REF!),#REF!,"-")</f>
        <v>-</v>
      </c>
      <c r="U167" s="80" t="str">
        <f>IF(ISNUMBER(#REF!),#REF!,"-")</f>
        <v>-</v>
      </c>
      <c r="V167" s="79" t="str">
        <f>IF(ISNUMBER(#REF!),#REF!,"-")</f>
        <v>-</v>
      </c>
      <c r="W167" s="80" t="str">
        <f>IF(ISNUMBER(#REF!),#REF!,"-")</f>
        <v>-</v>
      </c>
      <c r="X167" s="79" t="str">
        <f>IF(ISNUMBER(#REF!),#REF!,"-")</f>
        <v>-</v>
      </c>
      <c r="Y167" s="80" t="str">
        <f>IF(ISNUMBER(#REF!),#REF!,"-")</f>
        <v>-</v>
      </c>
      <c r="Z167" s="79" t="str">
        <f>IF(ISNUMBER(#REF!),#REF!,"-")</f>
        <v>-</v>
      </c>
      <c r="AA167" s="80" t="str">
        <f>IF(ISNUMBER(#REF!),#REF!,"-")</f>
        <v>-</v>
      </c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O167" s="75">
        <v>67</v>
      </c>
      <c r="AP167" s="79" t="str">
        <f>IF(ISNUMBER(#REF!),#REF!,"-")</f>
        <v>-</v>
      </c>
      <c r="AQ167" s="80" t="str">
        <f>IF(ISNUMBER(#REF!),#REF!,"-")</f>
        <v>-</v>
      </c>
      <c r="AR167" s="79" t="str">
        <f>IF(ISNUMBER(#REF!),#REF!,"-")</f>
        <v>-</v>
      </c>
      <c r="AS167" s="80" t="str">
        <f>IF(ISNUMBER(#REF!),#REF!,"-")</f>
        <v>-</v>
      </c>
      <c r="AT167" s="79" t="str">
        <f>IF(ISNUMBER(#REF!),#REF!,"-")</f>
        <v>-</v>
      </c>
      <c r="AU167" s="80" t="str">
        <f>IF(ISNUMBER(#REF!),#REF!,"-")</f>
        <v>-</v>
      </c>
      <c r="AV167" s="79" t="str">
        <f>IF(ISNUMBER(#REF!),#REF!,"-")</f>
        <v>-</v>
      </c>
      <c r="AW167" s="80" t="str">
        <f>IF(ISNUMBER(#REF!),#REF!,"-")</f>
        <v>-</v>
      </c>
      <c r="AX167" s="79" t="str">
        <f>IF(ISNUMBER(#REF!),#REF!,"-")</f>
        <v>-</v>
      </c>
      <c r="AY167" s="80" t="str">
        <f>IF(ISNUMBER(#REF!),#REF!,"-")</f>
        <v>-</v>
      </c>
      <c r="AZ167" s="79" t="str">
        <f>IF(ISNUMBER(#REF!),#REF!,"-")</f>
        <v>-</v>
      </c>
      <c r="BA167" s="80" t="str">
        <f>IF(ISNUMBER(#REF!),#REF!,"-")</f>
        <v>-</v>
      </c>
      <c r="BB167" s="79" t="str">
        <f>IF(ISNUMBER(#REF!),#REF!,"-")</f>
        <v>-</v>
      </c>
      <c r="BC167" s="80" t="str">
        <f>IF(ISNUMBER(#REF!),#REF!,"-")</f>
        <v>-</v>
      </c>
      <c r="BD167" s="79" t="str">
        <f>IF(ISNUMBER(#REF!),#REF!,"-")</f>
        <v>-</v>
      </c>
      <c r="BE167" s="80" t="str">
        <f>IF(ISNUMBER(#REF!),#REF!,"-")</f>
        <v>-</v>
      </c>
      <c r="BF167" s="79" t="str">
        <f>IF(ISNUMBER(#REF!),#REF!,"-")</f>
        <v>-</v>
      </c>
      <c r="BG167" s="80" t="str">
        <f>IF(ISNUMBER(#REF!),#REF!,"-")</f>
        <v>-</v>
      </c>
      <c r="BH167" s="79" t="str">
        <f>IF(ISNUMBER(#REF!),#REF!,"-")</f>
        <v>-</v>
      </c>
      <c r="BI167" s="80" t="str">
        <f>IF(ISNUMBER(#REF!),#REF!,"-")</f>
        <v>-</v>
      </c>
      <c r="BJ167" s="4"/>
      <c r="BK167" s="4"/>
      <c r="BL167" s="4"/>
      <c r="BM167" s="4"/>
      <c r="BN167" s="4"/>
      <c r="BO167" s="4"/>
      <c r="BP167" s="4"/>
      <c r="BQ167" s="4"/>
      <c r="BR167" s="4"/>
      <c r="BS167" s="4"/>
    </row>
    <row r="168" spans="7:71" s="88" customFormat="1" x14ac:dyDescent="0.25">
      <c r="G168" s="75">
        <v>67.5</v>
      </c>
      <c r="H168" s="79" t="str">
        <f>IF(ISNUMBER(#REF!),#REF!,"-")</f>
        <v>-</v>
      </c>
      <c r="I168" s="80" t="str">
        <f>IF(ISNUMBER(#REF!),#REF!,"-")</f>
        <v>-</v>
      </c>
      <c r="J168" s="79" t="str">
        <f>IF(ISNUMBER(#REF!),#REF!,"-")</f>
        <v>-</v>
      </c>
      <c r="K168" s="80" t="str">
        <f>IF(ISNUMBER(#REF!),#REF!,"-")</f>
        <v>-</v>
      </c>
      <c r="L168" s="79" t="str">
        <f>IF(ISNUMBER(#REF!),#REF!,"-")</f>
        <v>-</v>
      </c>
      <c r="M168" s="80" t="str">
        <f>IF(ISNUMBER(#REF!),#REF!,"-")</f>
        <v>-</v>
      </c>
      <c r="N168" s="79" t="str">
        <f>IF(ISNUMBER(#REF!),#REF!,"-")</f>
        <v>-</v>
      </c>
      <c r="O168" s="80" t="str">
        <f>IF(ISNUMBER(#REF!),#REF!,"-")</f>
        <v>-</v>
      </c>
      <c r="P168" s="79" t="str">
        <f>IF(ISNUMBER(#REF!),#REF!,"-")</f>
        <v>-</v>
      </c>
      <c r="Q168" s="80" t="str">
        <f>IF(ISNUMBER(#REF!),#REF!,"-")</f>
        <v>-</v>
      </c>
      <c r="R168" s="79" t="str">
        <f>IF(ISNUMBER(#REF!),#REF!,"-")</f>
        <v>-</v>
      </c>
      <c r="S168" s="80" t="str">
        <f>IF(ISNUMBER(#REF!),#REF!,"-")</f>
        <v>-</v>
      </c>
      <c r="T168" s="79" t="str">
        <f>IF(ISNUMBER(#REF!),#REF!,"-")</f>
        <v>-</v>
      </c>
      <c r="U168" s="80" t="str">
        <f>IF(ISNUMBER(#REF!),#REF!,"-")</f>
        <v>-</v>
      </c>
      <c r="V168" s="79" t="str">
        <f>IF(ISNUMBER(#REF!),#REF!,"-")</f>
        <v>-</v>
      </c>
      <c r="W168" s="80" t="str">
        <f>IF(ISNUMBER(#REF!),#REF!,"-")</f>
        <v>-</v>
      </c>
      <c r="X168" s="79" t="str">
        <f>IF(ISNUMBER(#REF!),#REF!,"-")</f>
        <v>-</v>
      </c>
      <c r="Y168" s="80" t="str">
        <f>IF(ISNUMBER(#REF!),#REF!,"-")</f>
        <v>-</v>
      </c>
      <c r="Z168" s="79" t="str">
        <f>IF(ISNUMBER(#REF!),#REF!,"-")</f>
        <v>-</v>
      </c>
      <c r="AA168" s="80" t="str">
        <f>IF(ISNUMBER(#REF!),#REF!,"-")</f>
        <v>-</v>
      </c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O168" s="75">
        <v>67.5</v>
      </c>
      <c r="AP168" s="79" t="str">
        <f>IF(ISNUMBER(#REF!),#REF!,"-")</f>
        <v>-</v>
      </c>
      <c r="AQ168" s="80" t="str">
        <f>IF(ISNUMBER(#REF!),#REF!,"-")</f>
        <v>-</v>
      </c>
      <c r="AR168" s="79" t="str">
        <f>IF(ISNUMBER(#REF!),#REF!,"-")</f>
        <v>-</v>
      </c>
      <c r="AS168" s="80" t="str">
        <f>IF(ISNUMBER(#REF!),#REF!,"-")</f>
        <v>-</v>
      </c>
      <c r="AT168" s="79" t="str">
        <f>IF(ISNUMBER(#REF!),#REF!,"-")</f>
        <v>-</v>
      </c>
      <c r="AU168" s="80" t="str">
        <f>IF(ISNUMBER(#REF!),#REF!,"-")</f>
        <v>-</v>
      </c>
      <c r="AV168" s="79" t="str">
        <f>IF(ISNUMBER(#REF!),#REF!,"-")</f>
        <v>-</v>
      </c>
      <c r="AW168" s="80" t="str">
        <f>IF(ISNUMBER(#REF!),#REF!,"-")</f>
        <v>-</v>
      </c>
      <c r="AX168" s="79" t="str">
        <f>IF(ISNUMBER(#REF!),#REF!,"-")</f>
        <v>-</v>
      </c>
      <c r="AY168" s="80" t="str">
        <f>IF(ISNUMBER(#REF!),#REF!,"-")</f>
        <v>-</v>
      </c>
      <c r="AZ168" s="79" t="str">
        <f>IF(ISNUMBER(#REF!),#REF!,"-")</f>
        <v>-</v>
      </c>
      <c r="BA168" s="80" t="str">
        <f>IF(ISNUMBER(#REF!),#REF!,"-")</f>
        <v>-</v>
      </c>
      <c r="BB168" s="79" t="str">
        <f>IF(ISNUMBER(#REF!),#REF!,"-")</f>
        <v>-</v>
      </c>
      <c r="BC168" s="80" t="str">
        <f>IF(ISNUMBER(#REF!),#REF!,"-")</f>
        <v>-</v>
      </c>
      <c r="BD168" s="79" t="str">
        <f>IF(ISNUMBER(#REF!),#REF!,"-")</f>
        <v>-</v>
      </c>
      <c r="BE168" s="80" t="str">
        <f>IF(ISNUMBER(#REF!),#REF!,"-")</f>
        <v>-</v>
      </c>
      <c r="BF168" s="79" t="str">
        <f>IF(ISNUMBER(#REF!),#REF!,"-")</f>
        <v>-</v>
      </c>
      <c r="BG168" s="80" t="str">
        <f>IF(ISNUMBER(#REF!),#REF!,"-")</f>
        <v>-</v>
      </c>
      <c r="BH168" s="79" t="str">
        <f>IF(ISNUMBER(#REF!),#REF!,"-")</f>
        <v>-</v>
      </c>
      <c r="BI168" s="80" t="str">
        <f>IF(ISNUMBER(#REF!),#REF!,"-")</f>
        <v>-</v>
      </c>
      <c r="BJ168" s="4"/>
      <c r="BK168" s="4"/>
      <c r="BL168" s="4"/>
      <c r="BM168" s="4"/>
      <c r="BN168" s="4"/>
      <c r="BO168" s="4"/>
      <c r="BP168" s="4"/>
      <c r="BQ168" s="4"/>
      <c r="BR168" s="4"/>
      <c r="BS168" s="4"/>
    </row>
    <row r="169" spans="7:71" s="88" customFormat="1" x14ac:dyDescent="0.25">
      <c r="G169" s="75">
        <v>68</v>
      </c>
      <c r="H169" s="79" t="str">
        <f>IF(ISNUMBER(#REF!),#REF!,"-")</f>
        <v>-</v>
      </c>
      <c r="I169" s="80" t="str">
        <f>IF(ISNUMBER(#REF!),#REF!,"-")</f>
        <v>-</v>
      </c>
      <c r="J169" s="79" t="str">
        <f>IF(ISNUMBER(#REF!),#REF!,"-")</f>
        <v>-</v>
      </c>
      <c r="K169" s="80" t="str">
        <f>IF(ISNUMBER(#REF!),#REF!,"-")</f>
        <v>-</v>
      </c>
      <c r="L169" s="79" t="str">
        <f>IF(ISNUMBER(#REF!),#REF!,"-")</f>
        <v>-</v>
      </c>
      <c r="M169" s="80" t="str">
        <f>IF(ISNUMBER(#REF!),#REF!,"-")</f>
        <v>-</v>
      </c>
      <c r="N169" s="79" t="str">
        <f>IF(ISNUMBER(#REF!),#REF!,"-")</f>
        <v>-</v>
      </c>
      <c r="O169" s="80" t="str">
        <f>IF(ISNUMBER(#REF!),#REF!,"-")</f>
        <v>-</v>
      </c>
      <c r="P169" s="79" t="str">
        <f>IF(ISNUMBER(#REF!),#REF!,"-")</f>
        <v>-</v>
      </c>
      <c r="Q169" s="80" t="str">
        <f>IF(ISNUMBER(#REF!),#REF!,"-")</f>
        <v>-</v>
      </c>
      <c r="R169" s="79" t="str">
        <f>IF(ISNUMBER(#REF!),#REF!,"-")</f>
        <v>-</v>
      </c>
      <c r="S169" s="80" t="str">
        <f>IF(ISNUMBER(#REF!),#REF!,"-")</f>
        <v>-</v>
      </c>
      <c r="T169" s="79" t="str">
        <f>IF(ISNUMBER(#REF!),#REF!,"-")</f>
        <v>-</v>
      </c>
      <c r="U169" s="80" t="str">
        <f>IF(ISNUMBER(#REF!),#REF!,"-")</f>
        <v>-</v>
      </c>
      <c r="V169" s="79" t="str">
        <f>IF(ISNUMBER(#REF!),#REF!,"-")</f>
        <v>-</v>
      </c>
      <c r="W169" s="80" t="str">
        <f>IF(ISNUMBER(#REF!),#REF!,"-")</f>
        <v>-</v>
      </c>
      <c r="X169" s="79" t="str">
        <f>IF(ISNUMBER(#REF!),#REF!,"-")</f>
        <v>-</v>
      </c>
      <c r="Y169" s="80" t="str">
        <f>IF(ISNUMBER(#REF!),#REF!,"-")</f>
        <v>-</v>
      </c>
      <c r="Z169" s="79" t="str">
        <f>IF(ISNUMBER(#REF!),#REF!,"-")</f>
        <v>-</v>
      </c>
      <c r="AA169" s="80" t="str">
        <f>IF(ISNUMBER(#REF!),#REF!,"-")</f>
        <v>-</v>
      </c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O169" s="75">
        <v>68</v>
      </c>
      <c r="AP169" s="79" t="str">
        <f>IF(ISNUMBER(#REF!),#REF!,"-")</f>
        <v>-</v>
      </c>
      <c r="AQ169" s="80" t="str">
        <f>IF(ISNUMBER(#REF!),#REF!,"-")</f>
        <v>-</v>
      </c>
      <c r="AR169" s="79" t="str">
        <f>IF(ISNUMBER(#REF!),#REF!,"-")</f>
        <v>-</v>
      </c>
      <c r="AS169" s="80" t="str">
        <f>IF(ISNUMBER(#REF!),#REF!,"-")</f>
        <v>-</v>
      </c>
      <c r="AT169" s="79" t="str">
        <f>IF(ISNUMBER(#REF!),#REF!,"-")</f>
        <v>-</v>
      </c>
      <c r="AU169" s="80" t="str">
        <f>IF(ISNUMBER(#REF!),#REF!,"-")</f>
        <v>-</v>
      </c>
      <c r="AV169" s="79" t="str">
        <f>IF(ISNUMBER(#REF!),#REF!,"-")</f>
        <v>-</v>
      </c>
      <c r="AW169" s="80" t="str">
        <f>IF(ISNUMBER(#REF!),#REF!,"-")</f>
        <v>-</v>
      </c>
      <c r="AX169" s="79" t="str">
        <f>IF(ISNUMBER(#REF!),#REF!,"-")</f>
        <v>-</v>
      </c>
      <c r="AY169" s="80" t="str">
        <f>IF(ISNUMBER(#REF!),#REF!,"-")</f>
        <v>-</v>
      </c>
      <c r="AZ169" s="79" t="str">
        <f>IF(ISNUMBER(#REF!),#REF!,"-")</f>
        <v>-</v>
      </c>
      <c r="BA169" s="80" t="str">
        <f>IF(ISNUMBER(#REF!),#REF!,"-")</f>
        <v>-</v>
      </c>
      <c r="BB169" s="79" t="str">
        <f>IF(ISNUMBER(#REF!),#REF!,"-")</f>
        <v>-</v>
      </c>
      <c r="BC169" s="80" t="str">
        <f>IF(ISNUMBER(#REF!),#REF!,"-")</f>
        <v>-</v>
      </c>
      <c r="BD169" s="79" t="str">
        <f>IF(ISNUMBER(#REF!),#REF!,"-")</f>
        <v>-</v>
      </c>
      <c r="BE169" s="80" t="str">
        <f>IF(ISNUMBER(#REF!),#REF!,"-")</f>
        <v>-</v>
      </c>
      <c r="BF169" s="79" t="str">
        <f>IF(ISNUMBER(#REF!),#REF!,"-")</f>
        <v>-</v>
      </c>
      <c r="BG169" s="80" t="str">
        <f>IF(ISNUMBER(#REF!),#REF!,"-")</f>
        <v>-</v>
      </c>
      <c r="BH169" s="79" t="str">
        <f>IF(ISNUMBER(#REF!),#REF!,"-")</f>
        <v>-</v>
      </c>
      <c r="BI169" s="80" t="str">
        <f>IF(ISNUMBER(#REF!),#REF!,"-")</f>
        <v>-</v>
      </c>
      <c r="BJ169" s="4"/>
      <c r="BK169" s="4"/>
      <c r="BL169" s="4"/>
      <c r="BM169" s="4"/>
      <c r="BN169" s="4"/>
      <c r="BO169" s="4"/>
      <c r="BP169" s="4"/>
      <c r="BQ169" s="4"/>
      <c r="BR169" s="4"/>
      <c r="BS169" s="4"/>
    </row>
    <row r="170" spans="7:71" s="88" customFormat="1" x14ac:dyDescent="0.25">
      <c r="G170" s="75">
        <v>68.5</v>
      </c>
      <c r="H170" s="79" t="str">
        <f>IF(ISNUMBER(#REF!),#REF!,"-")</f>
        <v>-</v>
      </c>
      <c r="I170" s="80" t="str">
        <f>IF(ISNUMBER(#REF!),#REF!,"-")</f>
        <v>-</v>
      </c>
      <c r="J170" s="79" t="str">
        <f>IF(ISNUMBER(#REF!),#REF!,"-")</f>
        <v>-</v>
      </c>
      <c r="K170" s="80" t="str">
        <f>IF(ISNUMBER(#REF!),#REF!,"-")</f>
        <v>-</v>
      </c>
      <c r="L170" s="79" t="str">
        <f>IF(ISNUMBER(#REF!),#REF!,"-")</f>
        <v>-</v>
      </c>
      <c r="M170" s="80" t="str">
        <f>IF(ISNUMBER(#REF!),#REF!,"-")</f>
        <v>-</v>
      </c>
      <c r="N170" s="79" t="str">
        <f>IF(ISNUMBER(#REF!),#REF!,"-")</f>
        <v>-</v>
      </c>
      <c r="O170" s="80" t="str">
        <f>IF(ISNUMBER(#REF!),#REF!,"-")</f>
        <v>-</v>
      </c>
      <c r="P170" s="79" t="str">
        <f>IF(ISNUMBER(#REF!),#REF!,"-")</f>
        <v>-</v>
      </c>
      <c r="Q170" s="80" t="str">
        <f>IF(ISNUMBER(#REF!),#REF!,"-")</f>
        <v>-</v>
      </c>
      <c r="R170" s="79" t="str">
        <f>IF(ISNUMBER(#REF!),#REF!,"-")</f>
        <v>-</v>
      </c>
      <c r="S170" s="80" t="str">
        <f>IF(ISNUMBER(#REF!),#REF!,"-")</f>
        <v>-</v>
      </c>
      <c r="T170" s="79" t="str">
        <f>IF(ISNUMBER(#REF!),#REF!,"-")</f>
        <v>-</v>
      </c>
      <c r="U170" s="80" t="str">
        <f>IF(ISNUMBER(#REF!),#REF!,"-")</f>
        <v>-</v>
      </c>
      <c r="V170" s="79" t="str">
        <f>IF(ISNUMBER(#REF!),#REF!,"-")</f>
        <v>-</v>
      </c>
      <c r="W170" s="80" t="str">
        <f>IF(ISNUMBER(#REF!),#REF!,"-")</f>
        <v>-</v>
      </c>
      <c r="X170" s="79" t="str">
        <f>IF(ISNUMBER(#REF!),#REF!,"-")</f>
        <v>-</v>
      </c>
      <c r="Y170" s="80" t="str">
        <f>IF(ISNUMBER(#REF!),#REF!,"-")</f>
        <v>-</v>
      </c>
      <c r="Z170" s="79" t="str">
        <f>IF(ISNUMBER(#REF!),#REF!,"-")</f>
        <v>-</v>
      </c>
      <c r="AA170" s="80" t="str">
        <f>IF(ISNUMBER(#REF!),#REF!,"-")</f>
        <v>-</v>
      </c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O170" s="75">
        <v>68.5</v>
      </c>
      <c r="AP170" s="79" t="str">
        <f>IF(ISNUMBER(#REF!),#REF!,"-")</f>
        <v>-</v>
      </c>
      <c r="AQ170" s="80" t="str">
        <f>IF(ISNUMBER(#REF!),#REF!,"-")</f>
        <v>-</v>
      </c>
      <c r="AR170" s="79" t="str">
        <f>IF(ISNUMBER(#REF!),#REF!,"-")</f>
        <v>-</v>
      </c>
      <c r="AS170" s="80" t="str">
        <f>IF(ISNUMBER(#REF!),#REF!,"-")</f>
        <v>-</v>
      </c>
      <c r="AT170" s="79" t="str">
        <f>IF(ISNUMBER(#REF!),#REF!,"-")</f>
        <v>-</v>
      </c>
      <c r="AU170" s="80" t="str">
        <f>IF(ISNUMBER(#REF!),#REF!,"-")</f>
        <v>-</v>
      </c>
      <c r="AV170" s="79" t="str">
        <f>IF(ISNUMBER(#REF!),#REF!,"-")</f>
        <v>-</v>
      </c>
      <c r="AW170" s="80" t="str">
        <f>IF(ISNUMBER(#REF!),#REF!,"-")</f>
        <v>-</v>
      </c>
      <c r="AX170" s="79" t="str">
        <f>IF(ISNUMBER(#REF!),#REF!,"-")</f>
        <v>-</v>
      </c>
      <c r="AY170" s="80" t="str">
        <f>IF(ISNUMBER(#REF!),#REF!,"-")</f>
        <v>-</v>
      </c>
      <c r="AZ170" s="79" t="str">
        <f>IF(ISNUMBER(#REF!),#REF!,"-")</f>
        <v>-</v>
      </c>
      <c r="BA170" s="80" t="str">
        <f>IF(ISNUMBER(#REF!),#REF!,"-")</f>
        <v>-</v>
      </c>
      <c r="BB170" s="79" t="str">
        <f>IF(ISNUMBER(#REF!),#REF!,"-")</f>
        <v>-</v>
      </c>
      <c r="BC170" s="80" t="str">
        <f>IF(ISNUMBER(#REF!),#REF!,"-")</f>
        <v>-</v>
      </c>
      <c r="BD170" s="79" t="str">
        <f>IF(ISNUMBER(#REF!),#REF!,"-")</f>
        <v>-</v>
      </c>
      <c r="BE170" s="80" t="str">
        <f>IF(ISNUMBER(#REF!),#REF!,"-")</f>
        <v>-</v>
      </c>
      <c r="BF170" s="79" t="str">
        <f>IF(ISNUMBER(#REF!),#REF!,"-")</f>
        <v>-</v>
      </c>
      <c r="BG170" s="80" t="str">
        <f>IF(ISNUMBER(#REF!),#REF!,"-")</f>
        <v>-</v>
      </c>
      <c r="BH170" s="79" t="str">
        <f>IF(ISNUMBER(#REF!),#REF!,"-")</f>
        <v>-</v>
      </c>
      <c r="BI170" s="80" t="str">
        <f>IF(ISNUMBER(#REF!),#REF!,"-")</f>
        <v>-</v>
      </c>
      <c r="BJ170" s="4"/>
      <c r="BK170" s="4"/>
      <c r="BL170" s="4"/>
      <c r="BM170" s="4"/>
      <c r="BN170" s="4"/>
      <c r="BO170" s="4"/>
      <c r="BP170" s="4"/>
      <c r="BQ170" s="4"/>
      <c r="BR170" s="4"/>
      <c r="BS170" s="4"/>
    </row>
    <row r="171" spans="7:71" s="88" customFormat="1" x14ac:dyDescent="0.25">
      <c r="G171" s="75">
        <v>69</v>
      </c>
      <c r="H171" s="79" t="str">
        <f>IF(ISNUMBER(#REF!),#REF!,"-")</f>
        <v>-</v>
      </c>
      <c r="I171" s="80" t="str">
        <f>IF(ISNUMBER(#REF!),#REF!,"-")</f>
        <v>-</v>
      </c>
      <c r="J171" s="79" t="str">
        <f>IF(ISNUMBER(#REF!),#REF!,"-")</f>
        <v>-</v>
      </c>
      <c r="K171" s="80" t="str">
        <f>IF(ISNUMBER(#REF!),#REF!,"-")</f>
        <v>-</v>
      </c>
      <c r="L171" s="79" t="str">
        <f>IF(ISNUMBER(#REF!),#REF!,"-")</f>
        <v>-</v>
      </c>
      <c r="M171" s="80" t="str">
        <f>IF(ISNUMBER(#REF!),#REF!,"-")</f>
        <v>-</v>
      </c>
      <c r="N171" s="79" t="str">
        <f>IF(ISNUMBER(#REF!),#REF!,"-")</f>
        <v>-</v>
      </c>
      <c r="O171" s="80" t="str">
        <f>IF(ISNUMBER(#REF!),#REF!,"-")</f>
        <v>-</v>
      </c>
      <c r="P171" s="79" t="str">
        <f>IF(ISNUMBER(#REF!),#REF!,"-")</f>
        <v>-</v>
      </c>
      <c r="Q171" s="80" t="str">
        <f>IF(ISNUMBER(#REF!),#REF!,"-")</f>
        <v>-</v>
      </c>
      <c r="R171" s="79" t="str">
        <f>IF(ISNUMBER(#REF!),#REF!,"-")</f>
        <v>-</v>
      </c>
      <c r="S171" s="80" t="str">
        <f>IF(ISNUMBER(#REF!),#REF!,"-")</f>
        <v>-</v>
      </c>
      <c r="T171" s="79" t="str">
        <f>IF(ISNUMBER(#REF!),#REF!,"-")</f>
        <v>-</v>
      </c>
      <c r="U171" s="80" t="str">
        <f>IF(ISNUMBER(#REF!),#REF!,"-")</f>
        <v>-</v>
      </c>
      <c r="V171" s="79" t="str">
        <f>IF(ISNUMBER(#REF!),#REF!,"-")</f>
        <v>-</v>
      </c>
      <c r="W171" s="80" t="str">
        <f>IF(ISNUMBER(#REF!),#REF!,"-")</f>
        <v>-</v>
      </c>
      <c r="X171" s="79" t="str">
        <f>IF(ISNUMBER(#REF!),#REF!,"-")</f>
        <v>-</v>
      </c>
      <c r="Y171" s="80" t="str">
        <f>IF(ISNUMBER(#REF!),#REF!,"-")</f>
        <v>-</v>
      </c>
      <c r="Z171" s="79" t="str">
        <f>IF(ISNUMBER(#REF!),#REF!,"-")</f>
        <v>-</v>
      </c>
      <c r="AA171" s="80" t="str">
        <f>IF(ISNUMBER(#REF!),#REF!,"-")</f>
        <v>-</v>
      </c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O171" s="75">
        <v>69</v>
      </c>
      <c r="AP171" s="79" t="str">
        <f>IF(ISNUMBER(#REF!),#REF!,"-")</f>
        <v>-</v>
      </c>
      <c r="AQ171" s="80" t="str">
        <f>IF(ISNUMBER(#REF!),#REF!,"-")</f>
        <v>-</v>
      </c>
      <c r="AR171" s="79" t="str">
        <f>IF(ISNUMBER(#REF!),#REF!,"-")</f>
        <v>-</v>
      </c>
      <c r="AS171" s="80" t="str">
        <f>IF(ISNUMBER(#REF!),#REF!,"-")</f>
        <v>-</v>
      </c>
      <c r="AT171" s="79" t="str">
        <f>IF(ISNUMBER(#REF!),#REF!,"-")</f>
        <v>-</v>
      </c>
      <c r="AU171" s="80" t="str">
        <f>IF(ISNUMBER(#REF!),#REF!,"-")</f>
        <v>-</v>
      </c>
      <c r="AV171" s="79" t="str">
        <f>IF(ISNUMBER(#REF!),#REF!,"-")</f>
        <v>-</v>
      </c>
      <c r="AW171" s="80" t="str">
        <f>IF(ISNUMBER(#REF!),#REF!,"-")</f>
        <v>-</v>
      </c>
      <c r="AX171" s="79" t="str">
        <f>IF(ISNUMBER(#REF!),#REF!,"-")</f>
        <v>-</v>
      </c>
      <c r="AY171" s="80" t="str">
        <f>IF(ISNUMBER(#REF!),#REF!,"-")</f>
        <v>-</v>
      </c>
      <c r="AZ171" s="79" t="str">
        <f>IF(ISNUMBER(#REF!),#REF!,"-")</f>
        <v>-</v>
      </c>
      <c r="BA171" s="80" t="str">
        <f>IF(ISNUMBER(#REF!),#REF!,"-")</f>
        <v>-</v>
      </c>
      <c r="BB171" s="79" t="str">
        <f>IF(ISNUMBER(#REF!),#REF!,"-")</f>
        <v>-</v>
      </c>
      <c r="BC171" s="80" t="str">
        <f>IF(ISNUMBER(#REF!),#REF!,"-")</f>
        <v>-</v>
      </c>
      <c r="BD171" s="79" t="str">
        <f>IF(ISNUMBER(#REF!),#REF!,"-")</f>
        <v>-</v>
      </c>
      <c r="BE171" s="80" t="str">
        <f>IF(ISNUMBER(#REF!),#REF!,"-")</f>
        <v>-</v>
      </c>
      <c r="BF171" s="79" t="str">
        <f>IF(ISNUMBER(#REF!),#REF!,"-")</f>
        <v>-</v>
      </c>
      <c r="BG171" s="80" t="str">
        <f>IF(ISNUMBER(#REF!),#REF!,"-")</f>
        <v>-</v>
      </c>
      <c r="BH171" s="79" t="str">
        <f>IF(ISNUMBER(#REF!),#REF!,"-")</f>
        <v>-</v>
      </c>
      <c r="BI171" s="80" t="str">
        <f>IF(ISNUMBER(#REF!),#REF!,"-")</f>
        <v>-</v>
      </c>
      <c r="BJ171" s="4"/>
      <c r="BK171" s="4"/>
      <c r="BL171" s="4"/>
      <c r="BM171" s="4"/>
      <c r="BN171" s="4"/>
      <c r="BO171" s="4"/>
      <c r="BP171" s="4"/>
      <c r="BQ171" s="4"/>
      <c r="BR171" s="4"/>
      <c r="BS171" s="4"/>
    </row>
    <row r="172" spans="7:71" s="88" customFormat="1" x14ac:dyDescent="0.25">
      <c r="G172" s="75">
        <v>69.5</v>
      </c>
      <c r="H172" s="79" t="str">
        <f>IF(ISNUMBER(#REF!),#REF!,"-")</f>
        <v>-</v>
      </c>
      <c r="I172" s="80" t="str">
        <f>IF(ISNUMBER(#REF!),#REF!,"-")</f>
        <v>-</v>
      </c>
      <c r="J172" s="79" t="str">
        <f>IF(ISNUMBER(#REF!),#REF!,"-")</f>
        <v>-</v>
      </c>
      <c r="K172" s="80" t="str">
        <f>IF(ISNUMBER(#REF!),#REF!,"-")</f>
        <v>-</v>
      </c>
      <c r="L172" s="79" t="str">
        <f>IF(ISNUMBER(#REF!),#REF!,"-")</f>
        <v>-</v>
      </c>
      <c r="M172" s="80" t="str">
        <f>IF(ISNUMBER(#REF!),#REF!,"-")</f>
        <v>-</v>
      </c>
      <c r="N172" s="79" t="str">
        <f>IF(ISNUMBER(#REF!),#REF!,"-")</f>
        <v>-</v>
      </c>
      <c r="O172" s="80" t="str">
        <f>IF(ISNUMBER(#REF!),#REF!,"-")</f>
        <v>-</v>
      </c>
      <c r="P172" s="79" t="str">
        <f>IF(ISNUMBER(#REF!),#REF!,"-")</f>
        <v>-</v>
      </c>
      <c r="Q172" s="80" t="str">
        <f>IF(ISNUMBER(#REF!),#REF!,"-")</f>
        <v>-</v>
      </c>
      <c r="R172" s="79" t="str">
        <f>IF(ISNUMBER(#REF!),#REF!,"-")</f>
        <v>-</v>
      </c>
      <c r="S172" s="80" t="str">
        <f>IF(ISNUMBER(#REF!),#REF!,"-")</f>
        <v>-</v>
      </c>
      <c r="T172" s="79" t="str">
        <f>IF(ISNUMBER(#REF!),#REF!,"-")</f>
        <v>-</v>
      </c>
      <c r="U172" s="80" t="str">
        <f>IF(ISNUMBER(#REF!),#REF!,"-")</f>
        <v>-</v>
      </c>
      <c r="V172" s="79" t="str">
        <f>IF(ISNUMBER(#REF!),#REF!,"-")</f>
        <v>-</v>
      </c>
      <c r="W172" s="80" t="str">
        <f>IF(ISNUMBER(#REF!),#REF!,"-")</f>
        <v>-</v>
      </c>
      <c r="X172" s="79" t="str">
        <f>IF(ISNUMBER(#REF!),#REF!,"-")</f>
        <v>-</v>
      </c>
      <c r="Y172" s="80" t="str">
        <f>IF(ISNUMBER(#REF!),#REF!,"-")</f>
        <v>-</v>
      </c>
      <c r="Z172" s="79" t="str">
        <f>IF(ISNUMBER(#REF!),#REF!,"-")</f>
        <v>-</v>
      </c>
      <c r="AA172" s="80" t="str">
        <f>IF(ISNUMBER(#REF!),#REF!,"-")</f>
        <v>-</v>
      </c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O172" s="75">
        <v>69.5</v>
      </c>
      <c r="AP172" s="79" t="str">
        <f>IF(ISNUMBER(#REF!),#REF!,"-")</f>
        <v>-</v>
      </c>
      <c r="AQ172" s="80" t="str">
        <f>IF(ISNUMBER(#REF!),#REF!,"-")</f>
        <v>-</v>
      </c>
      <c r="AR172" s="79" t="str">
        <f>IF(ISNUMBER(#REF!),#REF!,"-")</f>
        <v>-</v>
      </c>
      <c r="AS172" s="80" t="str">
        <f>IF(ISNUMBER(#REF!),#REF!,"-")</f>
        <v>-</v>
      </c>
      <c r="AT172" s="79" t="str">
        <f>IF(ISNUMBER(#REF!),#REF!,"-")</f>
        <v>-</v>
      </c>
      <c r="AU172" s="80" t="str">
        <f>IF(ISNUMBER(#REF!),#REF!,"-")</f>
        <v>-</v>
      </c>
      <c r="AV172" s="79" t="str">
        <f>IF(ISNUMBER(#REF!),#REF!,"-")</f>
        <v>-</v>
      </c>
      <c r="AW172" s="80" t="str">
        <f>IF(ISNUMBER(#REF!),#REF!,"-")</f>
        <v>-</v>
      </c>
      <c r="AX172" s="79" t="str">
        <f>IF(ISNUMBER(#REF!),#REF!,"-")</f>
        <v>-</v>
      </c>
      <c r="AY172" s="80" t="str">
        <f>IF(ISNUMBER(#REF!),#REF!,"-")</f>
        <v>-</v>
      </c>
      <c r="AZ172" s="79" t="str">
        <f>IF(ISNUMBER(#REF!),#REF!,"-")</f>
        <v>-</v>
      </c>
      <c r="BA172" s="80" t="str">
        <f>IF(ISNUMBER(#REF!),#REF!,"-")</f>
        <v>-</v>
      </c>
      <c r="BB172" s="79" t="str">
        <f>IF(ISNUMBER(#REF!),#REF!,"-")</f>
        <v>-</v>
      </c>
      <c r="BC172" s="80" t="str">
        <f>IF(ISNUMBER(#REF!),#REF!,"-")</f>
        <v>-</v>
      </c>
      <c r="BD172" s="79" t="str">
        <f>IF(ISNUMBER(#REF!),#REF!,"-")</f>
        <v>-</v>
      </c>
      <c r="BE172" s="80" t="str">
        <f>IF(ISNUMBER(#REF!),#REF!,"-")</f>
        <v>-</v>
      </c>
      <c r="BF172" s="79" t="str">
        <f>IF(ISNUMBER(#REF!),#REF!,"-")</f>
        <v>-</v>
      </c>
      <c r="BG172" s="80" t="str">
        <f>IF(ISNUMBER(#REF!),#REF!,"-")</f>
        <v>-</v>
      </c>
      <c r="BH172" s="79" t="str">
        <f>IF(ISNUMBER(#REF!),#REF!,"-")</f>
        <v>-</v>
      </c>
      <c r="BI172" s="80" t="str">
        <f>IF(ISNUMBER(#REF!),#REF!,"-")</f>
        <v>-</v>
      </c>
      <c r="BJ172" s="4"/>
      <c r="BK172" s="4"/>
      <c r="BL172" s="4"/>
      <c r="BM172" s="4"/>
      <c r="BN172" s="4"/>
      <c r="BO172" s="4"/>
      <c r="BP172" s="4"/>
      <c r="BQ172" s="4"/>
      <c r="BR172" s="4"/>
      <c r="BS172" s="4"/>
    </row>
    <row r="173" spans="7:71" s="88" customFormat="1" x14ac:dyDescent="0.25">
      <c r="G173" s="75">
        <v>70</v>
      </c>
      <c r="H173" s="79" t="str">
        <f>IF(ISNUMBER(#REF!),#REF!,"-")</f>
        <v>-</v>
      </c>
      <c r="I173" s="80" t="str">
        <f>IF(ISNUMBER(#REF!),#REF!,"-")</f>
        <v>-</v>
      </c>
      <c r="J173" s="79" t="str">
        <f>IF(ISNUMBER(#REF!),#REF!,"-")</f>
        <v>-</v>
      </c>
      <c r="K173" s="80" t="str">
        <f>IF(ISNUMBER(#REF!),#REF!,"-")</f>
        <v>-</v>
      </c>
      <c r="L173" s="79" t="str">
        <f>IF(ISNUMBER(#REF!),#REF!,"-")</f>
        <v>-</v>
      </c>
      <c r="M173" s="80" t="str">
        <f>IF(ISNUMBER(#REF!),#REF!,"-")</f>
        <v>-</v>
      </c>
      <c r="N173" s="79" t="str">
        <f>IF(ISNUMBER(#REF!),#REF!,"-")</f>
        <v>-</v>
      </c>
      <c r="O173" s="80" t="str">
        <f>IF(ISNUMBER(#REF!),#REF!,"-")</f>
        <v>-</v>
      </c>
      <c r="P173" s="79" t="str">
        <f>IF(ISNUMBER(#REF!),#REF!,"-")</f>
        <v>-</v>
      </c>
      <c r="Q173" s="80" t="str">
        <f>IF(ISNUMBER(#REF!),#REF!,"-")</f>
        <v>-</v>
      </c>
      <c r="R173" s="79" t="str">
        <f>IF(ISNUMBER(#REF!),#REF!,"-")</f>
        <v>-</v>
      </c>
      <c r="S173" s="80" t="str">
        <f>IF(ISNUMBER(#REF!),#REF!,"-")</f>
        <v>-</v>
      </c>
      <c r="T173" s="79" t="str">
        <f>IF(ISNUMBER(#REF!),#REF!,"-")</f>
        <v>-</v>
      </c>
      <c r="U173" s="80" t="str">
        <f>IF(ISNUMBER(#REF!),#REF!,"-")</f>
        <v>-</v>
      </c>
      <c r="V173" s="79" t="str">
        <f>IF(ISNUMBER(#REF!),#REF!,"-")</f>
        <v>-</v>
      </c>
      <c r="W173" s="80" t="str">
        <f>IF(ISNUMBER(#REF!),#REF!,"-")</f>
        <v>-</v>
      </c>
      <c r="X173" s="79" t="str">
        <f>IF(ISNUMBER(#REF!),#REF!,"-")</f>
        <v>-</v>
      </c>
      <c r="Y173" s="80" t="str">
        <f>IF(ISNUMBER(#REF!),#REF!,"-")</f>
        <v>-</v>
      </c>
      <c r="Z173" s="79" t="str">
        <f>IF(ISNUMBER(#REF!),#REF!,"-")</f>
        <v>-</v>
      </c>
      <c r="AA173" s="80" t="str">
        <f>IF(ISNUMBER(#REF!),#REF!,"-")</f>
        <v>-</v>
      </c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O173" s="75">
        <v>70</v>
      </c>
      <c r="AP173" s="79" t="str">
        <f>IF(ISNUMBER(#REF!),#REF!,"-")</f>
        <v>-</v>
      </c>
      <c r="AQ173" s="80" t="str">
        <f>IF(ISNUMBER(#REF!),#REF!,"-")</f>
        <v>-</v>
      </c>
      <c r="AR173" s="79" t="str">
        <f>IF(ISNUMBER(#REF!),#REF!,"-")</f>
        <v>-</v>
      </c>
      <c r="AS173" s="80" t="str">
        <f>IF(ISNUMBER(#REF!),#REF!,"-")</f>
        <v>-</v>
      </c>
      <c r="AT173" s="79" t="str">
        <f>IF(ISNUMBER(#REF!),#REF!,"-")</f>
        <v>-</v>
      </c>
      <c r="AU173" s="80" t="str">
        <f>IF(ISNUMBER(#REF!),#REF!,"-")</f>
        <v>-</v>
      </c>
      <c r="AV173" s="79" t="str">
        <f>IF(ISNUMBER(#REF!),#REF!,"-")</f>
        <v>-</v>
      </c>
      <c r="AW173" s="80" t="str">
        <f>IF(ISNUMBER(#REF!),#REF!,"-")</f>
        <v>-</v>
      </c>
      <c r="AX173" s="79" t="str">
        <f>IF(ISNUMBER(#REF!),#REF!,"-")</f>
        <v>-</v>
      </c>
      <c r="AY173" s="80" t="str">
        <f>IF(ISNUMBER(#REF!),#REF!,"-")</f>
        <v>-</v>
      </c>
      <c r="AZ173" s="79" t="str">
        <f>IF(ISNUMBER(#REF!),#REF!,"-")</f>
        <v>-</v>
      </c>
      <c r="BA173" s="80" t="str">
        <f>IF(ISNUMBER(#REF!),#REF!,"-")</f>
        <v>-</v>
      </c>
      <c r="BB173" s="79" t="str">
        <f>IF(ISNUMBER(#REF!),#REF!,"-")</f>
        <v>-</v>
      </c>
      <c r="BC173" s="80" t="str">
        <f>IF(ISNUMBER(#REF!),#REF!,"-")</f>
        <v>-</v>
      </c>
      <c r="BD173" s="79" t="str">
        <f>IF(ISNUMBER(#REF!),#REF!,"-")</f>
        <v>-</v>
      </c>
      <c r="BE173" s="80" t="str">
        <f>IF(ISNUMBER(#REF!),#REF!,"-")</f>
        <v>-</v>
      </c>
      <c r="BF173" s="79" t="str">
        <f>IF(ISNUMBER(#REF!),#REF!,"-")</f>
        <v>-</v>
      </c>
      <c r="BG173" s="80" t="str">
        <f>IF(ISNUMBER(#REF!),#REF!,"-")</f>
        <v>-</v>
      </c>
      <c r="BH173" s="79" t="str">
        <f>IF(ISNUMBER(#REF!),#REF!,"-")</f>
        <v>-</v>
      </c>
      <c r="BI173" s="80" t="str">
        <f>IF(ISNUMBER(#REF!),#REF!,"-")</f>
        <v>-</v>
      </c>
      <c r="BJ173" s="4"/>
      <c r="BK173" s="4"/>
      <c r="BL173" s="4"/>
      <c r="BM173" s="4"/>
      <c r="BN173" s="4"/>
      <c r="BO173" s="4"/>
      <c r="BP173" s="4"/>
      <c r="BQ173" s="4"/>
      <c r="BR173" s="4"/>
      <c r="BS173" s="4"/>
    </row>
    <row r="174" spans="7:71" s="88" customFormat="1" x14ac:dyDescent="0.25">
      <c r="G174" s="75">
        <v>70.5</v>
      </c>
      <c r="H174" s="79" t="str">
        <f>IF(ISNUMBER(#REF!),#REF!,"-")</f>
        <v>-</v>
      </c>
      <c r="I174" s="80" t="str">
        <f>IF(ISNUMBER(#REF!),#REF!,"-")</f>
        <v>-</v>
      </c>
      <c r="J174" s="79" t="str">
        <f>IF(ISNUMBER(#REF!),#REF!,"-")</f>
        <v>-</v>
      </c>
      <c r="K174" s="80" t="str">
        <f>IF(ISNUMBER(#REF!),#REF!,"-")</f>
        <v>-</v>
      </c>
      <c r="L174" s="79" t="str">
        <f>IF(ISNUMBER(#REF!),#REF!,"-")</f>
        <v>-</v>
      </c>
      <c r="M174" s="80" t="str">
        <f>IF(ISNUMBER(#REF!),#REF!,"-")</f>
        <v>-</v>
      </c>
      <c r="N174" s="79" t="str">
        <f>IF(ISNUMBER(#REF!),#REF!,"-")</f>
        <v>-</v>
      </c>
      <c r="O174" s="80" t="str">
        <f>IF(ISNUMBER(#REF!),#REF!,"-")</f>
        <v>-</v>
      </c>
      <c r="P174" s="79" t="str">
        <f>IF(ISNUMBER(#REF!),#REF!,"-")</f>
        <v>-</v>
      </c>
      <c r="Q174" s="80" t="str">
        <f>IF(ISNUMBER(#REF!),#REF!,"-")</f>
        <v>-</v>
      </c>
      <c r="R174" s="79" t="str">
        <f>IF(ISNUMBER(#REF!),#REF!,"-")</f>
        <v>-</v>
      </c>
      <c r="S174" s="80" t="str">
        <f>IF(ISNUMBER(#REF!),#REF!,"-")</f>
        <v>-</v>
      </c>
      <c r="T174" s="79" t="str">
        <f>IF(ISNUMBER(#REF!),#REF!,"-")</f>
        <v>-</v>
      </c>
      <c r="U174" s="80" t="str">
        <f>IF(ISNUMBER(#REF!),#REF!,"-")</f>
        <v>-</v>
      </c>
      <c r="V174" s="79" t="str">
        <f>IF(ISNUMBER(#REF!),#REF!,"-")</f>
        <v>-</v>
      </c>
      <c r="W174" s="80" t="str">
        <f>IF(ISNUMBER(#REF!),#REF!,"-")</f>
        <v>-</v>
      </c>
      <c r="X174" s="79" t="str">
        <f>IF(ISNUMBER(#REF!),#REF!,"-")</f>
        <v>-</v>
      </c>
      <c r="Y174" s="80" t="str">
        <f>IF(ISNUMBER(#REF!),#REF!,"-")</f>
        <v>-</v>
      </c>
      <c r="Z174" s="79" t="str">
        <f>IF(ISNUMBER(#REF!),#REF!,"-")</f>
        <v>-</v>
      </c>
      <c r="AA174" s="80" t="str">
        <f>IF(ISNUMBER(#REF!),#REF!,"-")</f>
        <v>-</v>
      </c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O174" s="75">
        <v>70.5</v>
      </c>
      <c r="AP174" s="79" t="str">
        <f>IF(ISNUMBER(#REF!),#REF!,"-")</f>
        <v>-</v>
      </c>
      <c r="AQ174" s="80" t="str">
        <f>IF(ISNUMBER(#REF!),#REF!,"-")</f>
        <v>-</v>
      </c>
      <c r="AR174" s="79" t="str">
        <f>IF(ISNUMBER(#REF!),#REF!,"-")</f>
        <v>-</v>
      </c>
      <c r="AS174" s="80" t="str">
        <f>IF(ISNUMBER(#REF!),#REF!,"-")</f>
        <v>-</v>
      </c>
      <c r="AT174" s="79" t="str">
        <f>IF(ISNUMBER(#REF!),#REF!,"-")</f>
        <v>-</v>
      </c>
      <c r="AU174" s="80" t="str">
        <f>IF(ISNUMBER(#REF!),#REF!,"-")</f>
        <v>-</v>
      </c>
      <c r="AV174" s="79" t="str">
        <f>IF(ISNUMBER(#REF!),#REF!,"-")</f>
        <v>-</v>
      </c>
      <c r="AW174" s="80" t="str">
        <f>IF(ISNUMBER(#REF!),#REF!,"-")</f>
        <v>-</v>
      </c>
      <c r="AX174" s="79" t="str">
        <f>IF(ISNUMBER(#REF!),#REF!,"-")</f>
        <v>-</v>
      </c>
      <c r="AY174" s="80" t="str">
        <f>IF(ISNUMBER(#REF!),#REF!,"-")</f>
        <v>-</v>
      </c>
      <c r="AZ174" s="79" t="str">
        <f>IF(ISNUMBER(#REF!),#REF!,"-")</f>
        <v>-</v>
      </c>
      <c r="BA174" s="80" t="str">
        <f>IF(ISNUMBER(#REF!),#REF!,"-")</f>
        <v>-</v>
      </c>
      <c r="BB174" s="79" t="str">
        <f>IF(ISNUMBER(#REF!),#REF!,"-")</f>
        <v>-</v>
      </c>
      <c r="BC174" s="80" t="str">
        <f>IF(ISNUMBER(#REF!),#REF!,"-")</f>
        <v>-</v>
      </c>
      <c r="BD174" s="79" t="str">
        <f>IF(ISNUMBER(#REF!),#REF!,"-")</f>
        <v>-</v>
      </c>
      <c r="BE174" s="80" t="str">
        <f>IF(ISNUMBER(#REF!),#REF!,"-")</f>
        <v>-</v>
      </c>
      <c r="BF174" s="79" t="str">
        <f>IF(ISNUMBER(#REF!),#REF!,"-")</f>
        <v>-</v>
      </c>
      <c r="BG174" s="80" t="str">
        <f>IF(ISNUMBER(#REF!),#REF!,"-")</f>
        <v>-</v>
      </c>
      <c r="BH174" s="79" t="str">
        <f>IF(ISNUMBER(#REF!),#REF!,"-")</f>
        <v>-</v>
      </c>
      <c r="BI174" s="80" t="str">
        <f>IF(ISNUMBER(#REF!),#REF!,"-")</f>
        <v>-</v>
      </c>
      <c r="BJ174" s="4"/>
      <c r="BK174" s="4"/>
      <c r="BL174" s="4"/>
      <c r="BM174" s="4"/>
      <c r="BN174" s="4"/>
      <c r="BO174" s="4"/>
      <c r="BP174" s="4"/>
      <c r="BQ174" s="4"/>
      <c r="BR174" s="4"/>
      <c r="BS174" s="4"/>
    </row>
    <row r="175" spans="7:71" s="88" customFormat="1" x14ac:dyDescent="0.25">
      <c r="G175" s="75">
        <v>71</v>
      </c>
      <c r="H175" s="79" t="str">
        <f>IF(ISNUMBER(#REF!),#REF!,"-")</f>
        <v>-</v>
      </c>
      <c r="I175" s="80" t="str">
        <f>IF(ISNUMBER(#REF!),#REF!,"-")</f>
        <v>-</v>
      </c>
      <c r="J175" s="79" t="str">
        <f>IF(ISNUMBER(#REF!),#REF!,"-")</f>
        <v>-</v>
      </c>
      <c r="K175" s="80" t="str">
        <f>IF(ISNUMBER(#REF!),#REF!,"-")</f>
        <v>-</v>
      </c>
      <c r="L175" s="79" t="str">
        <f>IF(ISNUMBER(#REF!),#REF!,"-")</f>
        <v>-</v>
      </c>
      <c r="M175" s="80" t="str">
        <f>IF(ISNUMBER(#REF!),#REF!,"-")</f>
        <v>-</v>
      </c>
      <c r="N175" s="79" t="str">
        <f>IF(ISNUMBER(#REF!),#REF!,"-")</f>
        <v>-</v>
      </c>
      <c r="O175" s="80" t="str">
        <f>IF(ISNUMBER(#REF!),#REF!,"-")</f>
        <v>-</v>
      </c>
      <c r="P175" s="79" t="str">
        <f>IF(ISNUMBER(#REF!),#REF!,"-")</f>
        <v>-</v>
      </c>
      <c r="Q175" s="80" t="str">
        <f>IF(ISNUMBER(#REF!),#REF!,"-")</f>
        <v>-</v>
      </c>
      <c r="R175" s="79" t="str">
        <f>IF(ISNUMBER(#REF!),#REF!,"-")</f>
        <v>-</v>
      </c>
      <c r="S175" s="80" t="str">
        <f>IF(ISNUMBER(#REF!),#REF!,"-")</f>
        <v>-</v>
      </c>
      <c r="T175" s="79" t="str">
        <f>IF(ISNUMBER(#REF!),#REF!,"-")</f>
        <v>-</v>
      </c>
      <c r="U175" s="80" t="str">
        <f>IF(ISNUMBER(#REF!),#REF!,"-")</f>
        <v>-</v>
      </c>
      <c r="V175" s="79" t="str">
        <f>IF(ISNUMBER(#REF!),#REF!,"-")</f>
        <v>-</v>
      </c>
      <c r="W175" s="80" t="str">
        <f>IF(ISNUMBER(#REF!),#REF!,"-")</f>
        <v>-</v>
      </c>
      <c r="X175" s="79" t="str">
        <f>IF(ISNUMBER(#REF!),#REF!,"-")</f>
        <v>-</v>
      </c>
      <c r="Y175" s="80" t="str">
        <f>IF(ISNUMBER(#REF!),#REF!,"-")</f>
        <v>-</v>
      </c>
      <c r="Z175" s="79" t="str">
        <f>IF(ISNUMBER(#REF!),#REF!,"-")</f>
        <v>-</v>
      </c>
      <c r="AA175" s="80" t="str">
        <f>IF(ISNUMBER(#REF!),#REF!,"-")</f>
        <v>-</v>
      </c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O175" s="75">
        <v>71</v>
      </c>
      <c r="AP175" s="79" t="str">
        <f>IF(ISNUMBER(#REF!),#REF!,"-")</f>
        <v>-</v>
      </c>
      <c r="AQ175" s="80" t="str">
        <f>IF(ISNUMBER(#REF!),#REF!,"-")</f>
        <v>-</v>
      </c>
      <c r="AR175" s="79" t="str">
        <f>IF(ISNUMBER(#REF!),#REF!,"-")</f>
        <v>-</v>
      </c>
      <c r="AS175" s="80" t="str">
        <f>IF(ISNUMBER(#REF!),#REF!,"-")</f>
        <v>-</v>
      </c>
      <c r="AT175" s="79" t="str">
        <f>IF(ISNUMBER(#REF!),#REF!,"-")</f>
        <v>-</v>
      </c>
      <c r="AU175" s="80" t="str">
        <f>IF(ISNUMBER(#REF!),#REF!,"-")</f>
        <v>-</v>
      </c>
      <c r="AV175" s="79" t="str">
        <f>IF(ISNUMBER(#REF!),#REF!,"-")</f>
        <v>-</v>
      </c>
      <c r="AW175" s="80" t="str">
        <f>IF(ISNUMBER(#REF!),#REF!,"-")</f>
        <v>-</v>
      </c>
      <c r="AX175" s="79" t="str">
        <f>IF(ISNUMBER(#REF!),#REF!,"-")</f>
        <v>-</v>
      </c>
      <c r="AY175" s="80" t="str">
        <f>IF(ISNUMBER(#REF!),#REF!,"-")</f>
        <v>-</v>
      </c>
      <c r="AZ175" s="79" t="str">
        <f>IF(ISNUMBER(#REF!),#REF!,"-")</f>
        <v>-</v>
      </c>
      <c r="BA175" s="80" t="str">
        <f>IF(ISNUMBER(#REF!),#REF!,"-")</f>
        <v>-</v>
      </c>
      <c r="BB175" s="79" t="str">
        <f>IF(ISNUMBER(#REF!),#REF!,"-")</f>
        <v>-</v>
      </c>
      <c r="BC175" s="80" t="str">
        <f>IF(ISNUMBER(#REF!),#REF!,"-")</f>
        <v>-</v>
      </c>
      <c r="BD175" s="79" t="str">
        <f>IF(ISNUMBER(#REF!),#REF!,"-")</f>
        <v>-</v>
      </c>
      <c r="BE175" s="80" t="str">
        <f>IF(ISNUMBER(#REF!),#REF!,"-")</f>
        <v>-</v>
      </c>
      <c r="BF175" s="79" t="str">
        <f>IF(ISNUMBER(#REF!),#REF!,"-")</f>
        <v>-</v>
      </c>
      <c r="BG175" s="80" t="str">
        <f>IF(ISNUMBER(#REF!),#REF!,"-")</f>
        <v>-</v>
      </c>
      <c r="BH175" s="79" t="str">
        <f>IF(ISNUMBER(#REF!),#REF!,"-")</f>
        <v>-</v>
      </c>
      <c r="BI175" s="80" t="str">
        <f>IF(ISNUMBER(#REF!),#REF!,"-")</f>
        <v>-</v>
      </c>
      <c r="BJ175" s="4"/>
      <c r="BK175" s="4"/>
      <c r="BL175" s="4"/>
      <c r="BM175" s="4"/>
      <c r="BN175" s="4"/>
      <c r="BO175" s="4"/>
      <c r="BP175" s="4"/>
      <c r="BQ175" s="4"/>
      <c r="BR175" s="4"/>
      <c r="BS175" s="4"/>
    </row>
    <row r="176" spans="7:71" s="88" customFormat="1" x14ac:dyDescent="0.25">
      <c r="G176" s="75">
        <v>71.5</v>
      </c>
      <c r="H176" s="79" t="str">
        <f>IF(ISNUMBER(#REF!),#REF!,"-")</f>
        <v>-</v>
      </c>
      <c r="I176" s="80" t="str">
        <f>IF(ISNUMBER(#REF!),#REF!,"-")</f>
        <v>-</v>
      </c>
      <c r="J176" s="79" t="str">
        <f>IF(ISNUMBER(#REF!),#REF!,"-")</f>
        <v>-</v>
      </c>
      <c r="K176" s="80" t="str">
        <f>IF(ISNUMBER(#REF!),#REF!,"-")</f>
        <v>-</v>
      </c>
      <c r="L176" s="79" t="str">
        <f>IF(ISNUMBER(#REF!),#REF!,"-")</f>
        <v>-</v>
      </c>
      <c r="M176" s="80" t="str">
        <f>IF(ISNUMBER(#REF!),#REF!,"-")</f>
        <v>-</v>
      </c>
      <c r="N176" s="79" t="str">
        <f>IF(ISNUMBER(#REF!),#REF!,"-")</f>
        <v>-</v>
      </c>
      <c r="O176" s="80" t="str">
        <f>IF(ISNUMBER(#REF!),#REF!,"-")</f>
        <v>-</v>
      </c>
      <c r="P176" s="79" t="str">
        <f>IF(ISNUMBER(#REF!),#REF!,"-")</f>
        <v>-</v>
      </c>
      <c r="Q176" s="80" t="str">
        <f>IF(ISNUMBER(#REF!),#REF!,"-")</f>
        <v>-</v>
      </c>
      <c r="R176" s="79" t="str">
        <f>IF(ISNUMBER(#REF!),#REF!,"-")</f>
        <v>-</v>
      </c>
      <c r="S176" s="80" t="str">
        <f>IF(ISNUMBER(#REF!),#REF!,"-")</f>
        <v>-</v>
      </c>
      <c r="T176" s="79" t="str">
        <f>IF(ISNUMBER(#REF!),#REF!,"-")</f>
        <v>-</v>
      </c>
      <c r="U176" s="80" t="str">
        <f>IF(ISNUMBER(#REF!),#REF!,"-")</f>
        <v>-</v>
      </c>
      <c r="V176" s="79" t="str">
        <f>IF(ISNUMBER(#REF!),#REF!,"-")</f>
        <v>-</v>
      </c>
      <c r="W176" s="80" t="str">
        <f>IF(ISNUMBER(#REF!),#REF!,"-")</f>
        <v>-</v>
      </c>
      <c r="X176" s="79" t="str">
        <f>IF(ISNUMBER(#REF!),#REF!,"-")</f>
        <v>-</v>
      </c>
      <c r="Y176" s="80" t="str">
        <f>IF(ISNUMBER(#REF!),#REF!,"-")</f>
        <v>-</v>
      </c>
      <c r="Z176" s="79" t="str">
        <f>IF(ISNUMBER(#REF!),#REF!,"-")</f>
        <v>-</v>
      </c>
      <c r="AA176" s="80" t="str">
        <f>IF(ISNUMBER(#REF!),#REF!,"-")</f>
        <v>-</v>
      </c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O176" s="75">
        <v>71.5</v>
      </c>
      <c r="AP176" s="79" t="str">
        <f>IF(ISNUMBER(#REF!),#REF!,"-")</f>
        <v>-</v>
      </c>
      <c r="AQ176" s="80" t="str">
        <f>IF(ISNUMBER(#REF!),#REF!,"-")</f>
        <v>-</v>
      </c>
      <c r="AR176" s="79" t="str">
        <f>IF(ISNUMBER(#REF!),#REF!,"-")</f>
        <v>-</v>
      </c>
      <c r="AS176" s="80" t="str">
        <f>IF(ISNUMBER(#REF!),#REF!,"-")</f>
        <v>-</v>
      </c>
      <c r="AT176" s="79" t="str">
        <f>IF(ISNUMBER(#REF!),#REF!,"-")</f>
        <v>-</v>
      </c>
      <c r="AU176" s="80" t="str">
        <f>IF(ISNUMBER(#REF!),#REF!,"-")</f>
        <v>-</v>
      </c>
      <c r="AV176" s="79" t="str">
        <f>IF(ISNUMBER(#REF!),#REF!,"-")</f>
        <v>-</v>
      </c>
      <c r="AW176" s="80" t="str">
        <f>IF(ISNUMBER(#REF!),#REF!,"-")</f>
        <v>-</v>
      </c>
      <c r="AX176" s="79" t="str">
        <f>IF(ISNUMBER(#REF!),#REF!,"-")</f>
        <v>-</v>
      </c>
      <c r="AY176" s="80" t="str">
        <f>IF(ISNUMBER(#REF!),#REF!,"-")</f>
        <v>-</v>
      </c>
      <c r="AZ176" s="79" t="str">
        <f>IF(ISNUMBER(#REF!),#REF!,"-")</f>
        <v>-</v>
      </c>
      <c r="BA176" s="80" t="str">
        <f>IF(ISNUMBER(#REF!),#REF!,"-")</f>
        <v>-</v>
      </c>
      <c r="BB176" s="79" t="str">
        <f>IF(ISNUMBER(#REF!),#REF!,"-")</f>
        <v>-</v>
      </c>
      <c r="BC176" s="80" t="str">
        <f>IF(ISNUMBER(#REF!),#REF!,"-")</f>
        <v>-</v>
      </c>
      <c r="BD176" s="79" t="str">
        <f>IF(ISNUMBER(#REF!),#REF!,"-")</f>
        <v>-</v>
      </c>
      <c r="BE176" s="80" t="str">
        <f>IF(ISNUMBER(#REF!),#REF!,"-")</f>
        <v>-</v>
      </c>
      <c r="BF176" s="79" t="str">
        <f>IF(ISNUMBER(#REF!),#REF!,"-")</f>
        <v>-</v>
      </c>
      <c r="BG176" s="80" t="str">
        <f>IF(ISNUMBER(#REF!),#REF!,"-")</f>
        <v>-</v>
      </c>
      <c r="BH176" s="79" t="str">
        <f>IF(ISNUMBER(#REF!),#REF!,"-")</f>
        <v>-</v>
      </c>
      <c r="BI176" s="80" t="str">
        <f>IF(ISNUMBER(#REF!),#REF!,"-")</f>
        <v>-</v>
      </c>
      <c r="BJ176" s="4"/>
      <c r="BK176" s="4"/>
      <c r="BL176" s="4"/>
      <c r="BM176" s="4"/>
      <c r="BN176" s="4"/>
      <c r="BO176" s="4"/>
      <c r="BP176" s="4"/>
      <c r="BQ176" s="4"/>
      <c r="BR176" s="4"/>
      <c r="BS176" s="4"/>
    </row>
    <row r="177" spans="7:71" s="88" customFormat="1" x14ac:dyDescent="0.25">
      <c r="G177" s="75">
        <v>72</v>
      </c>
      <c r="H177" s="79" t="str">
        <f>IF(ISNUMBER(#REF!),#REF!,"-")</f>
        <v>-</v>
      </c>
      <c r="I177" s="80" t="str">
        <f>IF(ISNUMBER(#REF!),#REF!,"-")</f>
        <v>-</v>
      </c>
      <c r="J177" s="79" t="str">
        <f>IF(ISNUMBER(#REF!),#REF!,"-")</f>
        <v>-</v>
      </c>
      <c r="K177" s="80" t="str">
        <f>IF(ISNUMBER(#REF!),#REF!,"-")</f>
        <v>-</v>
      </c>
      <c r="L177" s="79" t="str">
        <f>IF(ISNUMBER(#REF!),#REF!,"-")</f>
        <v>-</v>
      </c>
      <c r="M177" s="80" t="str">
        <f>IF(ISNUMBER(#REF!),#REF!,"-")</f>
        <v>-</v>
      </c>
      <c r="N177" s="79" t="str">
        <f>IF(ISNUMBER(#REF!),#REF!,"-")</f>
        <v>-</v>
      </c>
      <c r="O177" s="80" t="str">
        <f>IF(ISNUMBER(#REF!),#REF!,"-")</f>
        <v>-</v>
      </c>
      <c r="P177" s="79" t="str">
        <f>IF(ISNUMBER(#REF!),#REF!,"-")</f>
        <v>-</v>
      </c>
      <c r="Q177" s="80" t="str">
        <f>IF(ISNUMBER(#REF!),#REF!,"-")</f>
        <v>-</v>
      </c>
      <c r="R177" s="79" t="str">
        <f>IF(ISNUMBER(#REF!),#REF!,"-")</f>
        <v>-</v>
      </c>
      <c r="S177" s="80" t="str">
        <f>IF(ISNUMBER(#REF!),#REF!,"-")</f>
        <v>-</v>
      </c>
      <c r="T177" s="79" t="str">
        <f>IF(ISNUMBER(#REF!),#REF!,"-")</f>
        <v>-</v>
      </c>
      <c r="U177" s="80" t="str">
        <f>IF(ISNUMBER(#REF!),#REF!,"-")</f>
        <v>-</v>
      </c>
      <c r="V177" s="79" t="str">
        <f>IF(ISNUMBER(#REF!),#REF!,"-")</f>
        <v>-</v>
      </c>
      <c r="W177" s="80" t="str">
        <f>IF(ISNUMBER(#REF!),#REF!,"-")</f>
        <v>-</v>
      </c>
      <c r="X177" s="79" t="str">
        <f>IF(ISNUMBER(#REF!),#REF!,"-")</f>
        <v>-</v>
      </c>
      <c r="Y177" s="80" t="str">
        <f>IF(ISNUMBER(#REF!),#REF!,"-")</f>
        <v>-</v>
      </c>
      <c r="Z177" s="79" t="str">
        <f>IF(ISNUMBER(#REF!),#REF!,"-")</f>
        <v>-</v>
      </c>
      <c r="AA177" s="80" t="str">
        <f>IF(ISNUMBER(#REF!),#REF!,"-")</f>
        <v>-</v>
      </c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O177" s="75">
        <v>72</v>
      </c>
      <c r="AP177" s="79" t="str">
        <f>IF(ISNUMBER(#REF!),#REF!,"-")</f>
        <v>-</v>
      </c>
      <c r="AQ177" s="80" t="str">
        <f>IF(ISNUMBER(#REF!),#REF!,"-")</f>
        <v>-</v>
      </c>
      <c r="AR177" s="79" t="str">
        <f>IF(ISNUMBER(#REF!),#REF!,"-")</f>
        <v>-</v>
      </c>
      <c r="AS177" s="80" t="str">
        <f>IF(ISNUMBER(#REF!),#REF!,"-")</f>
        <v>-</v>
      </c>
      <c r="AT177" s="79" t="str">
        <f>IF(ISNUMBER(#REF!),#REF!,"-")</f>
        <v>-</v>
      </c>
      <c r="AU177" s="80" t="str">
        <f>IF(ISNUMBER(#REF!),#REF!,"-")</f>
        <v>-</v>
      </c>
      <c r="AV177" s="79" t="str">
        <f>IF(ISNUMBER(#REF!),#REF!,"-")</f>
        <v>-</v>
      </c>
      <c r="AW177" s="80" t="str">
        <f>IF(ISNUMBER(#REF!),#REF!,"-")</f>
        <v>-</v>
      </c>
      <c r="AX177" s="79" t="str">
        <f>IF(ISNUMBER(#REF!),#REF!,"-")</f>
        <v>-</v>
      </c>
      <c r="AY177" s="80" t="str">
        <f>IF(ISNUMBER(#REF!),#REF!,"-")</f>
        <v>-</v>
      </c>
      <c r="AZ177" s="79" t="str">
        <f>IF(ISNUMBER(#REF!),#REF!,"-")</f>
        <v>-</v>
      </c>
      <c r="BA177" s="80" t="str">
        <f>IF(ISNUMBER(#REF!),#REF!,"-")</f>
        <v>-</v>
      </c>
      <c r="BB177" s="79" t="str">
        <f>IF(ISNUMBER(#REF!),#REF!,"-")</f>
        <v>-</v>
      </c>
      <c r="BC177" s="80" t="str">
        <f>IF(ISNUMBER(#REF!),#REF!,"-")</f>
        <v>-</v>
      </c>
      <c r="BD177" s="79" t="str">
        <f>IF(ISNUMBER(#REF!),#REF!,"-")</f>
        <v>-</v>
      </c>
      <c r="BE177" s="80" t="str">
        <f>IF(ISNUMBER(#REF!),#REF!,"-")</f>
        <v>-</v>
      </c>
      <c r="BF177" s="79" t="str">
        <f>IF(ISNUMBER(#REF!),#REF!,"-")</f>
        <v>-</v>
      </c>
      <c r="BG177" s="80" t="str">
        <f>IF(ISNUMBER(#REF!),#REF!,"-")</f>
        <v>-</v>
      </c>
      <c r="BH177" s="79" t="str">
        <f>IF(ISNUMBER(#REF!),#REF!,"-")</f>
        <v>-</v>
      </c>
      <c r="BI177" s="80" t="str">
        <f>IF(ISNUMBER(#REF!),#REF!,"-")</f>
        <v>-</v>
      </c>
      <c r="BJ177" s="4"/>
      <c r="BK177" s="4"/>
      <c r="BL177" s="4"/>
      <c r="BM177" s="4"/>
      <c r="BN177" s="4"/>
      <c r="BO177" s="4"/>
      <c r="BP177" s="4"/>
      <c r="BQ177" s="4"/>
      <c r="BR177" s="4"/>
      <c r="BS177" s="4"/>
    </row>
    <row r="178" spans="7:71" s="88" customFormat="1" x14ac:dyDescent="0.25">
      <c r="G178" s="75">
        <v>72.5</v>
      </c>
      <c r="H178" s="79" t="str">
        <f>IF(ISNUMBER(#REF!),#REF!,"-")</f>
        <v>-</v>
      </c>
      <c r="I178" s="80" t="str">
        <f>IF(ISNUMBER(#REF!),#REF!,"-")</f>
        <v>-</v>
      </c>
      <c r="J178" s="79" t="str">
        <f>IF(ISNUMBER(#REF!),#REF!,"-")</f>
        <v>-</v>
      </c>
      <c r="K178" s="80" t="str">
        <f>IF(ISNUMBER(#REF!),#REF!,"-")</f>
        <v>-</v>
      </c>
      <c r="L178" s="79" t="str">
        <f>IF(ISNUMBER(#REF!),#REF!,"-")</f>
        <v>-</v>
      </c>
      <c r="M178" s="80" t="str">
        <f>IF(ISNUMBER(#REF!),#REF!,"-")</f>
        <v>-</v>
      </c>
      <c r="N178" s="79" t="str">
        <f>IF(ISNUMBER(#REF!),#REF!,"-")</f>
        <v>-</v>
      </c>
      <c r="O178" s="80" t="str">
        <f>IF(ISNUMBER(#REF!),#REF!,"-")</f>
        <v>-</v>
      </c>
      <c r="P178" s="79" t="str">
        <f>IF(ISNUMBER(#REF!),#REF!,"-")</f>
        <v>-</v>
      </c>
      <c r="Q178" s="80" t="str">
        <f>IF(ISNUMBER(#REF!),#REF!,"-")</f>
        <v>-</v>
      </c>
      <c r="R178" s="79" t="str">
        <f>IF(ISNUMBER(#REF!),#REF!,"-")</f>
        <v>-</v>
      </c>
      <c r="S178" s="80" t="str">
        <f>IF(ISNUMBER(#REF!),#REF!,"-")</f>
        <v>-</v>
      </c>
      <c r="T178" s="79" t="str">
        <f>IF(ISNUMBER(#REF!),#REF!,"-")</f>
        <v>-</v>
      </c>
      <c r="U178" s="80" t="str">
        <f>IF(ISNUMBER(#REF!),#REF!,"-")</f>
        <v>-</v>
      </c>
      <c r="V178" s="79" t="str">
        <f>IF(ISNUMBER(#REF!),#REF!,"-")</f>
        <v>-</v>
      </c>
      <c r="W178" s="80" t="str">
        <f>IF(ISNUMBER(#REF!),#REF!,"-")</f>
        <v>-</v>
      </c>
      <c r="X178" s="79" t="str">
        <f>IF(ISNUMBER(#REF!),#REF!,"-")</f>
        <v>-</v>
      </c>
      <c r="Y178" s="80" t="str">
        <f>IF(ISNUMBER(#REF!),#REF!,"-")</f>
        <v>-</v>
      </c>
      <c r="Z178" s="79" t="str">
        <f>IF(ISNUMBER(#REF!),#REF!,"-")</f>
        <v>-</v>
      </c>
      <c r="AA178" s="80" t="str">
        <f>IF(ISNUMBER(#REF!),#REF!,"-")</f>
        <v>-</v>
      </c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O178" s="75">
        <v>72.5</v>
      </c>
      <c r="AP178" s="79" t="str">
        <f>IF(ISNUMBER(#REF!),#REF!,"-")</f>
        <v>-</v>
      </c>
      <c r="AQ178" s="80" t="str">
        <f>IF(ISNUMBER(#REF!),#REF!,"-")</f>
        <v>-</v>
      </c>
      <c r="AR178" s="79" t="str">
        <f>IF(ISNUMBER(#REF!),#REF!,"-")</f>
        <v>-</v>
      </c>
      <c r="AS178" s="80" t="str">
        <f>IF(ISNUMBER(#REF!),#REF!,"-")</f>
        <v>-</v>
      </c>
      <c r="AT178" s="79" t="str">
        <f>IF(ISNUMBER(#REF!),#REF!,"-")</f>
        <v>-</v>
      </c>
      <c r="AU178" s="80" t="str">
        <f>IF(ISNUMBER(#REF!),#REF!,"-")</f>
        <v>-</v>
      </c>
      <c r="AV178" s="79" t="str">
        <f>IF(ISNUMBER(#REF!),#REF!,"-")</f>
        <v>-</v>
      </c>
      <c r="AW178" s="80" t="str">
        <f>IF(ISNUMBER(#REF!),#REF!,"-")</f>
        <v>-</v>
      </c>
      <c r="AX178" s="79" t="str">
        <f>IF(ISNUMBER(#REF!),#REF!,"-")</f>
        <v>-</v>
      </c>
      <c r="AY178" s="80" t="str">
        <f>IF(ISNUMBER(#REF!),#REF!,"-")</f>
        <v>-</v>
      </c>
      <c r="AZ178" s="79" t="str">
        <f>IF(ISNUMBER(#REF!),#REF!,"-")</f>
        <v>-</v>
      </c>
      <c r="BA178" s="80" t="str">
        <f>IF(ISNUMBER(#REF!),#REF!,"-")</f>
        <v>-</v>
      </c>
      <c r="BB178" s="79" t="str">
        <f>IF(ISNUMBER(#REF!),#REF!,"-")</f>
        <v>-</v>
      </c>
      <c r="BC178" s="80" t="str">
        <f>IF(ISNUMBER(#REF!),#REF!,"-")</f>
        <v>-</v>
      </c>
      <c r="BD178" s="79" t="str">
        <f>IF(ISNUMBER(#REF!),#REF!,"-")</f>
        <v>-</v>
      </c>
      <c r="BE178" s="80" t="str">
        <f>IF(ISNUMBER(#REF!),#REF!,"-")</f>
        <v>-</v>
      </c>
      <c r="BF178" s="79" t="str">
        <f>IF(ISNUMBER(#REF!),#REF!,"-")</f>
        <v>-</v>
      </c>
      <c r="BG178" s="80" t="str">
        <f>IF(ISNUMBER(#REF!),#REF!,"-")</f>
        <v>-</v>
      </c>
      <c r="BH178" s="79" t="str">
        <f>IF(ISNUMBER(#REF!),#REF!,"-")</f>
        <v>-</v>
      </c>
      <c r="BI178" s="80" t="str">
        <f>IF(ISNUMBER(#REF!),#REF!,"-")</f>
        <v>-</v>
      </c>
      <c r="BJ178" s="4"/>
      <c r="BK178" s="4"/>
      <c r="BL178" s="4"/>
      <c r="BM178" s="4"/>
      <c r="BN178" s="4"/>
      <c r="BO178" s="4"/>
      <c r="BP178" s="4"/>
      <c r="BQ178" s="4"/>
      <c r="BR178" s="4"/>
      <c r="BS178" s="4"/>
    </row>
    <row r="179" spans="7:71" s="88" customFormat="1" x14ac:dyDescent="0.25">
      <c r="G179" s="75">
        <v>73</v>
      </c>
      <c r="H179" s="79" t="str">
        <f>IF(ISNUMBER(#REF!),#REF!,"-")</f>
        <v>-</v>
      </c>
      <c r="I179" s="80" t="str">
        <f>IF(ISNUMBER(#REF!),#REF!,"-")</f>
        <v>-</v>
      </c>
      <c r="J179" s="79" t="str">
        <f>IF(ISNUMBER(#REF!),#REF!,"-")</f>
        <v>-</v>
      </c>
      <c r="K179" s="80" t="str">
        <f>IF(ISNUMBER(#REF!),#REF!,"-")</f>
        <v>-</v>
      </c>
      <c r="L179" s="79" t="str">
        <f>IF(ISNUMBER(#REF!),#REF!,"-")</f>
        <v>-</v>
      </c>
      <c r="M179" s="80" t="str">
        <f>IF(ISNUMBER(#REF!),#REF!,"-")</f>
        <v>-</v>
      </c>
      <c r="N179" s="79" t="str">
        <f>IF(ISNUMBER(#REF!),#REF!,"-")</f>
        <v>-</v>
      </c>
      <c r="O179" s="80" t="str">
        <f>IF(ISNUMBER(#REF!),#REF!,"-")</f>
        <v>-</v>
      </c>
      <c r="P179" s="79" t="str">
        <f>IF(ISNUMBER(#REF!),#REF!,"-")</f>
        <v>-</v>
      </c>
      <c r="Q179" s="80" t="str">
        <f>IF(ISNUMBER(#REF!),#REF!,"-")</f>
        <v>-</v>
      </c>
      <c r="R179" s="79" t="str">
        <f>IF(ISNUMBER(#REF!),#REF!,"-")</f>
        <v>-</v>
      </c>
      <c r="S179" s="80" t="str">
        <f>IF(ISNUMBER(#REF!),#REF!,"-")</f>
        <v>-</v>
      </c>
      <c r="T179" s="79" t="str">
        <f>IF(ISNUMBER(#REF!),#REF!,"-")</f>
        <v>-</v>
      </c>
      <c r="U179" s="80" t="str">
        <f>IF(ISNUMBER(#REF!),#REF!,"-")</f>
        <v>-</v>
      </c>
      <c r="V179" s="79" t="str">
        <f>IF(ISNUMBER(#REF!),#REF!,"-")</f>
        <v>-</v>
      </c>
      <c r="W179" s="80" t="str">
        <f>IF(ISNUMBER(#REF!),#REF!,"-")</f>
        <v>-</v>
      </c>
      <c r="X179" s="79" t="str">
        <f>IF(ISNUMBER(#REF!),#REF!,"-")</f>
        <v>-</v>
      </c>
      <c r="Y179" s="80" t="str">
        <f>IF(ISNUMBER(#REF!),#REF!,"-")</f>
        <v>-</v>
      </c>
      <c r="Z179" s="79" t="str">
        <f>IF(ISNUMBER(#REF!),#REF!,"-")</f>
        <v>-</v>
      </c>
      <c r="AA179" s="80" t="str">
        <f>IF(ISNUMBER(#REF!),#REF!,"-")</f>
        <v>-</v>
      </c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O179" s="75">
        <v>73</v>
      </c>
      <c r="AP179" s="79" t="str">
        <f>IF(ISNUMBER(#REF!),#REF!,"-")</f>
        <v>-</v>
      </c>
      <c r="AQ179" s="80" t="str">
        <f>IF(ISNUMBER(#REF!),#REF!,"-")</f>
        <v>-</v>
      </c>
      <c r="AR179" s="79" t="str">
        <f>IF(ISNUMBER(#REF!),#REF!,"-")</f>
        <v>-</v>
      </c>
      <c r="AS179" s="80" t="str">
        <f>IF(ISNUMBER(#REF!),#REF!,"-")</f>
        <v>-</v>
      </c>
      <c r="AT179" s="79" t="str">
        <f>IF(ISNUMBER(#REF!),#REF!,"-")</f>
        <v>-</v>
      </c>
      <c r="AU179" s="80" t="str">
        <f>IF(ISNUMBER(#REF!),#REF!,"-")</f>
        <v>-</v>
      </c>
      <c r="AV179" s="79" t="str">
        <f>IF(ISNUMBER(#REF!),#REF!,"-")</f>
        <v>-</v>
      </c>
      <c r="AW179" s="80" t="str">
        <f>IF(ISNUMBER(#REF!),#REF!,"-")</f>
        <v>-</v>
      </c>
      <c r="AX179" s="79" t="str">
        <f>IF(ISNUMBER(#REF!),#REF!,"-")</f>
        <v>-</v>
      </c>
      <c r="AY179" s="80" t="str">
        <f>IF(ISNUMBER(#REF!),#REF!,"-")</f>
        <v>-</v>
      </c>
      <c r="AZ179" s="79" t="str">
        <f>IF(ISNUMBER(#REF!),#REF!,"-")</f>
        <v>-</v>
      </c>
      <c r="BA179" s="80" t="str">
        <f>IF(ISNUMBER(#REF!),#REF!,"-")</f>
        <v>-</v>
      </c>
      <c r="BB179" s="79" t="str">
        <f>IF(ISNUMBER(#REF!),#REF!,"-")</f>
        <v>-</v>
      </c>
      <c r="BC179" s="80" t="str">
        <f>IF(ISNUMBER(#REF!),#REF!,"-")</f>
        <v>-</v>
      </c>
      <c r="BD179" s="79" t="str">
        <f>IF(ISNUMBER(#REF!),#REF!,"-")</f>
        <v>-</v>
      </c>
      <c r="BE179" s="80" t="str">
        <f>IF(ISNUMBER(#REF!),#REF!,"-")</f>
        <v>-</v>
      </c>
      <c r="BF179" s="79" t="str">
        <f>IF(ISNUMBER(#REF!),#REF!,"-")</f>
        <v>-</v>
      </c>
      <c r="BG179" s="80" t="str">
        <f>IF(ISNUMBER(#REF!),#REF!,"-")</f>
        <v>-</v>
      </c>
      <c r="BH179" s="79" t="str">
        <f>IF(ISNUMBER(#REF!),#REF!,"-")</f>
        <v>-</v>
      </c>
      <c r="BI179" s="80" t="str">
        <f>IF(ISNUMBER(#REF!),#REF!,"-")</f>
        <v>-</v>
      </c>
      <c r="BJ179" s="4"/>
      <c r="BK179" s="4"/>
      <c r="BL179" s="4"/>
      <c r="BM179" s="4"/>
      <c r="BN179" s="4"/>
      <c r="BO179" s="4"/>
      <c r="BP179" s="4"/>
      <c r="BQ179" s="4"/>
      <c r="BR179" s="4"/>
      <c r="BS179" s="4"/>
    </row>
    <row r="180" spans="7:71" s="88" customFormat="1" x14ac:dyDescent="0.25">
      <c r="G180" s="75">
        <v>73.5</v>
      </c>
      <c r="H180" s="79" t="str">
        <f>IF(ISNUMBER(#REF!),#REF!,"-")</f>
        <v>-</v>
      </c>
      <c r="I180" s="80" t="str">
        <f>IF(ISNUMBER(#REF!),#REF!,"-")</f>
        <v>-</v>
      </c>
      <c r="J180" s="79" t="str">
        <f>IF(ISNUMBER(#REF!),#REF!,"-")</f>
        <v>-</v>
      </c>
      <c r="K180" s="80" t="str">
        <f>IF(ISNUMBER(#REF!),#REF!,"-")</f>
        <v>-</v>
      </c>
      <c r="L180" s="79" t="str">
        <f>IF(ISNUMBER(#REF!),#REF!,"-")</f>
        <v>-</v>
      </c>
      <c r="M180" s="80" t="str">
        <f>IF(ISNUMBER(#REF!),#REF!,"-")</f>
        <v>-</v>
      </c>
      <c r="N180" s="79" t="str">
        <f>IF(ISNUMBER(#REF!),#REF!,"-")</f>
        <v>-</v>
      </c>
      <c r="O180" s="80" t="str">
        <f>IF(ISNUMBER(#REF!),#REF!,"-")</f>
        <v>-</v>
      </c>
      <c r="P180" s="79" t="str">
        <f>IF(ISNUMBER(#REF!),#REF!,"-")</f>
        <v>-</v>
      </c>
      <c r="Q180" s="80" t="str">
        <f>IF(ISNUMBER(#REF!),#REF!,"-")</f>
        <v>-</v>
      </c>
      <c r="R180" s="79" t="str">
        <f>IF(ISNUMBER(#REF!),#REF!,"-")</f>
        <v>-</v>
      </c>
      <c r="S180" s="80" t="str">
        <f>IF(ISNUMBER(#REF!),#REF!,"-")</f>
        <v>-</v>
      </c>
      <c r="T180" s="79" t="str">
        <f>IF(ISNUMBER(#REF!),#REF!,"-")</f>
        <v>-</v>
      </c>
      <c r="U180" s="80" t="str">
        <f>IF(ISNUMBER(#REF!),#REF!,"-")</f>
        <v>-</v>
      </c>
      <c r="V180" s="79" t="str">
        <f>IF(ISNUMBER(#REF!),#REF!,"-")</f>
        <v>-</v>
      </c>
      <c r="W180" s="80" t="str">
        <f>IF(ISNUMBER(#REF!),#REF!,"-")</f>
        <v>-</v>
      </c>
      <c r="X180" s="79" t="str">
        <f>IF(ISNUMBER(#REF!),#REF!,"-")</f>
        <v>-</v>
      </c>
      <c r="Y180" s="80" t="str">
        <f>IF(ISNUMBER(#REF!),#REF!,"-")</f>
        <v>-</v>
      </c>
      <c r="Z180" s="79" t="str">
        <f>IF(ISNUMBER(#REF!),#REF!,"-")</f>
        <v>-</v>
      </c>
      <c r="AA180" s="80" t="str">
        <f>IF(ISNUMBER(#REF!),#REF!,"-")</f>
        <v>-</v>
      </c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O180" s="75">
        <v>73.5</v>
      </c>
      <c r="AP180" s="79" t="str">
        <f>IF(ISNUMBER(#REF!),#REF!,"-")</f>
        <v>-</v>
      </c>
      <c r="AQ180" s="80" t="str">
        <f>IF(ISNUMBER(#REF!),#REF!,"-")</f>
        <v>-</v>
      </c>
      <c r="AR180" s="79" t="str">
        <f>IF(ISNUMBER(#REF!),#REF!,"-")</f>
        <v>-</v>
      </c>
      <c r="AS180" s="80" t="str">
        <f>IF(ISNUMBER(#REF!),#REF!,"-")</f>
        <v>-</v>
      </c>
      <c r="AT180" s="79" t="str">
        <f>IF(ISNUMBER(#REF!),#REF!,"-")</f>
        <v>-</v>
      </c>
      <c r="AU180" s="80" t="str">
        <f>IF(ISNUMBER(#REF!),#REF!,"-")</f>
        <v>-</v>
      </c>
      <c r="AV180" s="79" t="str">
        <f>IF(ISNUMBER(#REF!),#REF!,"-")</f>
        <v>-</v>
      </c>
      <c r="AW180" s="80" t="str">
        <f>IF(ISNUMBER(#REF!),#REF!,"-")</f>
        <v>-</v>
      </c>
      <c r="AX180" s="79" t="str">
        <f>IF(ISNUMBER(#REF!),#REF!,"-")</f>
        <v>-</v>
      </c>
      <c r="AY180" s="80" t="str">
        <f>IF(ISNUMBER(#REF!),#REF!,"-")</f>
        <v>-</v>
      </c>
      <c r="AZ180" s="79" t="str">
        <f>IF(ISNUMBER(#REF!),#REF!,"-")</f>
        <v>-</v>
      </c>
      <c r="BA180" s="80" t="str">
        <f>IF(ISNUMBER(#REF!),#REF!,"-")</f>
        <v>-</v>
      </c>
      <c r="BB180" s="79" t="str">
        <f>IF(ISNUMBER(#REF!),#REF!,"-")</f>
        <v>-</v>
      </c>
      <c r="BC180" s="80" t="str">
        <f>IF(ISNUMBER(#REF!),#REF!,"-")</f>
        <v>-</v>
      </c>
      <c r="BD180" s="79" t="str">
        <f>IF(ISNUMBER(#REF!),#REF!,"-")</f>
        <v>-</v>
      </c>
      <c r="BE180" s="80" t="str">
        <f>IF(ISNUMBER(#REF!),#REF!,"-")</f>
        <v>-</v>
      </c>
      <c r="BF180" s="79" t="str">
        <f>IF(ISNUMBER(#REF!),#REF!,"-")</f>
        <v>-</v>
      </c>
      <c r="BG180" s="80" t="str">
        <f>IF(ISNUMBER(#REF!),#REF!,"-")</f>
        <v>-</v>
      </c>
      <c r="BH180" s="79" t="str">
        <f>IF(ISNUMBER(#REF!),#REF!,"-")</f>
        <v>-</v>
      </c>
      <c r="BI180" s="80" t="str">
        <f>IF(ISNUMBER(#REF!),#REF!,"-")</f>
        <v>-</v>
      </c>
      <c r="BJ180" s="4"/>
      <c r="BK180" s="4"/>
      <c r="BL180" s="4"/>
      <c r="BM180" s="4"/>
      <c r="BN180" s="4"/>
      <c r="BO180" s="4"/>
      <c r="BP180" s="4"/>
      <c r="BQ180" s="4"/>
      <c r="BR180" s="4"/>
      <c r="BS180" s="4"/>
    </row>
    <row r="181" spans="7:71" s="88" customFormat="1" x14ac:dyDescent="0.25">
      <c r="G181" s="75">
        <v>74</v>
      </c>
      <c r="H181" s="79" t="str">
        <f>IF(ISNUMBER(#REF!),#REF!,"-")</f>
        <v>-</v>
      </c>
      <c r="I181" s="80" t="str">
        <f>IF(ISNUMBER(#REF!),#REF!,"-")</f>
        <v>-</v>
      </c>
      <c r="J181" s="79" t="str">
        <f>IF(ISNUMBER(#REF!),#REF!,"-")</f>
        <v>-</v>
      </c>
      <c r="K181" s="80" t="str">
        <f>IF(ISNUMBER(#REF!),#REF!,"-")</f>
        <v>-</v>
      </c>
      <c r="L181" s="79" t="str">
        <f>IF(ISNUMBER(#REF!),#REF!,"-")</f>
        <v>-</v>
      </c>
      <c r="M181" s="80" t="str">
        <f>IF(ISNUMBER(#REF!),#REF!,"-")</f>
        <v>-</v>
      </c>
      <c r="N181" s="79" t="str">
        <f>IF(ISNUMBER(#REF!),#REF!,"-")</f>
        <v>-</v>
      </c>
      <c r="O181" s="80" t="str">
        <f>IF(ISNUMBER(#REF!),#REF!,"-")</f>
        <v>-</v>
      </c>
      <c r="P181" s="79" t="str">
        <f>IF(ISNUMBER(#REF!),#REF!,"-")</f>
        <v>-</v>
      </c>
      <c r="Q181" s="80" t="str">
        <f>IF(ISNUMBER(#REF!),#REF!,"-")</f>
        <v>-</v>
      </c>
      <c r="R181" s="79" t="str">
        <f>IF(ISNUMBER(#REF!),#REF!,"-")</f>
        <v>-</v>
      </c>
      <c r="S181" s="80" t="str">
        <f>IF(ISNUMBER(#REF!),#REF!,"-")</f>
        <v>-</v>
      </c>
      <c r="T181" s="79" t="str">
        <f>IF(ISNUMBER(#REF!),#REF!,"-")</f>
        <v>-</v>
      </c>
      <c r="U181" s="80" t="str">
        <f>IF(ISNUMBER(#REF!),#REF!,"-")</f>
        <v>-</v>
      </c>
      <c r="V181" s="79" t="str">
        <f>IF(ISNUMBER(#REF!),#REF!,"-")</f>
        <v>-</v>
      </c>
      <c r="W181" s="80" t="str">
        <f>IF(ISNUMBER(#REF!),#REF!,"-")</f>
        <v>-</v>
      </c>
      <c r="X181" s="79" t="str">
        <f>IF(ISNUMBER(#REF!),#REF!,"-")</f>
        <v>-</v>
      </c>
      <c r="Y181" s="80" t="str">
        <f>IF(ISNUMBER(#REF!),#REF!,"-")</f>
        <v>-</v>
      </c>
      <c r="Z181" s="79" t="str">
        <f>IF(ISNUMBER(#REF!),#REF!,"-")</f>
        <v>-</v>
      </c>
      <c r="AA181" s="80" t="str">
        <f>IF(ISNUMBER(#REF!),#REF!,"-")</f>
        <v>-</v>
      </c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O181" s="75">
        <v>74</v>
      </c>
      <c r="AP181" s="79" t="str">
        <f>IF(ISNUMBER(#REF!),#REF!,"-")</f>
        <v>-</v>
      </c>
      <c r="AQ181" s="80" t="str">
        <f>IF(ISNUMBER(#REF!),#REF!,"-")</f>
        <v>-</v>
      </c>
      <c r="AR181" s="79" t="str">
        <f>IF(ISNUMBER(#REF!),#REF!,"-")</f>
        <v>-</v>
      </c>
      <c r="AS181" s="80" t="str">
        <f>IF(ISNUMBER(#REF!),#REF!,"-")</f>
        <v>-</v>
      </c>
      <c r="AT181" s="79" t="str">
        <f>IF(ISNUMBER(#REF!),#REF!,"-")</f>
        <v>-</v>
      </c>
      <c r="AU181" s="80" t="str">
        <f>IF(ISNUMBER(#REF!),#REF!,"-")</f>
        <v>-</v>
      </c>
      <c r="AV181" s="79" t="str">
        <f>IF(ISNUMBER(#REF!),#REF!,"-")</f>
        <v>-</v>
      </c>
      <c r="AW181" s="80" t="str">
        <f>IF(ISNUMBER(#REF!),#REF!,"-")</f>
        <v>-</v>
      </c>
      <c r="AX181" s="79" t="str">
        <f>IF(ISNUMBER(#REF!),#REF!,"-")</f>
        <v>-</v>
      </c>
      <c r="AY181" s="80" t="str">
        <f>IF(ISNUMBER(#REF!),#REF!,"-")</f>
        <v>-</v>
      </c>
      <c r="AZ181" s="79" t="str">
        <f>IF(ISNUMBER(#REF!),#REF!,"-")</f>
        <v>-</v>
      </c>
      <c r="BA181" s="80" t="str">
        <f>IF(ISNUMBER(#REF!),#REF!,"-")</f>
        <v>-</v>
      </c>
      <c r="BB181" s="79" t="str">
        <f>IF(ISNUMBER(#REF!),#REF!,"-")</f>
        <v>-</v>
      </c>
      <c r="BC181" s="80" t="str">
        <f>IF(ISNUMBER(#REF!),#REF!,"-")</f>
        <v>-</v>
      </c>
      <c r="BD181" s="79" t="str">
        <f>IF(ISNUMBER(#REF!),#REF!,"-")</f>
        <v>-</v>
      </c>
      <c r="BE181" s="80" t="str">
        <f>IF(ISNUMBER(#REF!),#REF!,"-")</f>
        <v>-</v>
      </c>
      <c r="BF181" s="79" t="str">
        <f>IF(ISNUMBER(#REF!),#REF!,"-")</f>
        <v>-</v>
      </c>
      <c r="BG181" s="80" t="str">
        <f>IF(ISNUMBER(#REF!),#REF!,"-")</f>
        <v>-</v>
      </c>
      <c r="BH181" s="79" t="str">
        <f>IF(ISNUMBER(#REF!),#REF!,"-")</f>
        <v>-</v>
      </c>
      <c r="BI181" s="80" t="str">
        <f>IF(ISNUMBER(#REF!),#REF!,"-")</f>
        <v>-</v>
      </c>
      <c r="BJ181" s="4"/>
      <c r="BK181" s="4"/>
      <c r="BL181" s="4"/>
      <c r="BM181" s="4"/>
      <c r="BN181" s="4"/>
      <c r="BO181" s="4"/>
      <c r="BP181" s="4"/>
      <c r="BQ181" s="4"/>
      <c r="BR181" s="4"/>
      <c r="BS181" s="4"/>
    </row>
    <row r="182" spans="7:71" s="88" customFormat="1" x14ac:dyDescent="0.25">
      <c r="G182" s="75">
        <v>74.5</v>
      </c>
      <c r="H182" s="79" t="str">
        <f>IF(ISNUMBER(#REF!),#REF!,"-")</f>
        <v>-</v>
      </c>
      <c r="I182" s="80" t="str">
        <f>IF(ISNUMBER(#REF!),#REF!,"-")</f>
        <v>-</v>
      </c>
      <c r="J182" s="79" t="str">
        <f>IF(ISNUMBER(#REF!),#REF!,"-")</f>
        <v>-</v>
      </c>
      <c r="K182" s="80" t="str">
        <f>IF(ISNUMBER(#REF!),#REF!,"-")</f>
        <v>-</v>
      </c>
      <c r="L182" s="79" t="str">
        <f>IF(ISNUMBER(#REF!),#REF!,"-")</f>
        <v>-</v>
      </c>
      <c r="M182" s="80" t="str">
        <f>IF(ISNUMBER(#REF!),#REF!,"-")</f>
        <v>-</v>
      </c>
      <c r="N182" s="79" t="str">
        <f>IF(ISNUMBER(#REF!),#REF!,"-")</f>
        <v>-</v>
      </c>
      <c r="O182" s="80" t="str">
        <f>IF(ISNUMBER(#REF!),#REF!,"-")</f>
        <v>-</v>
      </c>
      <c r="P182" s="79" t="str">
        <f>IF(ISNUMBER(#REF!),#REF!,"-")</f>
        <v>-</v>
      </c>
      <c r="Q182" s="80" t="str">
        <f>IF(ISNUMBER(#REF!),#REF!,"-")</f>
        <v>-</v>
      </c>
      <c r="R182" s="79" t="str">
        <f>IF(ISNUMBER(#REF!),#REF!,"-")</f>
        <v>-</v>
      </c>
      <c r="S182" s="80" t="str">
        <f>IF(ISNUMBER(#REF!),#REF!,"-")</f>
        <v>-</v>
      </c>
      <c r="T182" s="79" t="str">
        <f>IF(ISNUMBER(#REF!),#REF!,"-")</f>
        <v>-</v>
      </c>
      <c r="U182" s="80" t="str">
        <f>IF(ISNUMBER(#REF!),#REF!,"-")</f>
        <v>-</v>
      </c>
      <c r="V182" s="79" t="str">
        <f>IF(ISNUMBER(#REF!),#REF!,"-")</f>
        <v>-</v>
      </c>
      <c r="W182" s="80" t="str">
        <f>IF(ISNUMBER(#REF!),#REF!,"-")</f>
        <v>-</v>
      </c>
      <c r="X182" s="79" t="str">
        <f>IF(ISNUMBER(#REF!),#REF!,"-")</f>
        <v>-</v>
      </c>
      <c r="Y182" s="80" t="str">
        <f>IF(ISNUMBER(#REF!),#REF!,"-")</f>
        <v>-</v>
      </c>
      <c r="Z182" s="79" t="str">
        <f>IF(ISNUMBER(#REF!),#REF!,"-")</f>
        <v>-</v>
      </c>
      <c r="AA182" s="80" t="str">
        <f>IF(ISNUMBER(#REF!),#REF!,"-")</f>
        <v>-</v>
      </c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O182" s="75">
        <v>74.5</v>
      </c>
      <c r="AP182" s="79" t="str">
        <f>IF(ISNUMBER(#REF!),#REF!,"-")</f>
        <v>-</v>
      </c>
      <c r="AQ182" s="80" t="str">
        <f>IF(ISNUMBER(#REF!),#REF!,"-")</f>
        <v>-</v>
      </c>
      <c r="AR182" s="79" t="str">
        <f>IF(ISNUMBER(#REF!),#REF!,"-")</f>
        <v>-</v>
      </c>
      <c r="AS182" s="80" t="str">
        <f>IF(ISNUMBER(#REF!),#REF!,"-")</f>
        <v>-</v>
      </c>
      <c r="AT182" s="79" t="str">
        <f>IF(ISNUMBER(#REF!),#REF!,"-")</f>
        <v>-</v>
      </c>
      <c r="AU182" s="80" t="str">
        <f>IF(ISNUMBER(#REF!),#REF!,"-")</f>
        <v>-</v>
      </c>
      <c r="AV182" s="79" t="str">
        <f>IF(ISNUMBER(#REF!),#REF!,"-")</f>
        <v>-</v>
      </c>
      <c r="AW182" s="80" t="str">
        <f>IF(ISNUMBER(#REF!),#REF!,"-")</f>
        <v>-</v>
      </c>
      <c r="AX182" s="79" t="str">
        <f>IF(ISNUMBER(#REF!),#REF!,"-")</f>
        <v>-</v>
      </c>
      <c r="AY182" s="80" t="str">
        <f>IF(ISNUMBER(#REF!),#REF!,"-")</f>
        <v>-</v>
      </c>
      <c r="AZ182" s="79" t="str">
        <f>IF(ISNUMBER(#REF!),#REF!,"-")</f>
        <v>-</v>
      </c>
      <c r="BA182" s="80" t="str">
        <f>IF(ISNUMBER(#REF!),#REF!,"-")</f>
        <v>-</v>
      </c>
      <c r="BB182" s="79" t="str">
        <f>IF(ISNUMBER(#REF!),#REF!,"-")</f>
        <v>-</v>
      </c>
      <c r="BC182" s="80" t="str">
        <f>IF(ISNUMBER(#REF!),#REF!,"-")</f>
        <v>-</v>
      </c>
      <c r="BD182" s="79" t="str">
        <f>IF(ISNUMBER(#REF!),#REF!,"-")</f>
        <v>-</v>
      </c>
      <c r="BE182" s="80" t="str">
        <f>IF(ISNUMBER(#REF!),#REF!,"-")</f>
        <v>-</v>
      </c>
      <c r="BF182" s="79" t="str">
        <f>IF(ISNUMBER(#REF!),#REF!,"-")</f>
        <v>-</v>
      </c>
      <c r="BG182" s="80" t="str">
        <f>IF(ISNUMBER(#REF!),#REF!,"-")</f>
        <v>-</v>
      </c>
      <c r="BH182" s="79" t="str">
        <f>IF(ISNUMBER(#REF!),#REF!,"-")</f>
        <v>-</v>
      </c>
      <c r="BI182" s="80" t="str">
        <f>IF(ISNUMBER(#REF!),#REF!,"-")</f>
        <v>-</v>
      </c>
      <c r="BJ182" s="4"/>
      <c r="BK182" s="4"/>
      <c r="BL182" s="4"/>
      <c r="BM182" s="4"/>
      <c r="BN182" s="4"/>
      <c r="BO182" s="4"/>
      <c r="BP182" s="4"/>
      <c r="BQ182" s="4"/>
      <c r="BR182" s="4"/>
      <c r="BS182" s="4"/>
    </row>
    <row r="183" spans="7:71" s="88" customFormat="1" x14ac:dyDescent="0.25">
      <c r="G183" s="75">
        <v>75</v>
      </c>
      <c r="H183" s="79" t="str">
        <f>IF(ISNUMBER(#REF!),#REF!,"-")</f>
        <v>-</v>
      </c>
      <c r="I183" s="80" t="str">
        <f>IF(ISNUMBER(#REF!),#REF!,"-")</f>
        <v>-</v>
      </c>
      <c r="J183" s="79" t="str">
        <f>IF(ISNUMBER(#REF!),#REF!,"-")</f>
        <v>-</v>
      </c>
      <c r="K183" s="80" t="str">
        <f>IF(ISNUMBER(#REF!),#REF!,"-")</f>
        <v>-</v>
      </c>
      <c r="L183" s="79" t="str">
        <f>IF(ISNUMBER(#REF!),#REF!,"-")</f>
        <v>-</v>
      </c>
      <c r="M183" s="80" t="str">
        <f>IF(ISNUMBER(#REF!),#REF!,"-")</f>
        <v>-</v>
      </c>
      <c r="N183" s="79" t="str">
        <f>IF(ISNUMBER(#REF!),#REF!,"-")</f>
        <v>-</v>
      </c>
      <c r="O183" s="80" t="str">
        <f>IF(ISNUMBER(#REF!),#REF!,"-")</f>
        <v>-</v>
      </c>
      <c r="P183" s="79" t="str">
        <f>IF(ISNUMBER(#REF!),#REF!,"-")</f>
        <v>-</v>
      </c>
      <c r="Q183" s="80" t="str">
        <f>IF(ISNUMBER(#REF!),#REF!,"-")</f>
        <v>-</v>
      </c>
      <c r="R183" s="79" t="str">
        <f>IF(ISNUMBER(#REF!),#REF!,"-")</f>
        <v>-</v>
      </c>
      <c r="S183" s="80" t="str">
        <f>IF(ISNUMBER(#REF!),#REF!,"-")</f>
        <v>-</v>
      </c>
      <c r="T183" s="79" t="str">
        <f>IF(ISNUMBER(#REF!),#REF!,"-")</f>
        <v>-</v>
      </c>
      <c r="U183" s="80" t="str">
        <f>IF(ISNUMBER(#REF!),#REF!,"-")</f>
        <v>-</v>
      </c>
      <c r="V183" s="79" t="str">
        <f>IF(ISNUMBER(#REF!),#REF!,"-")</f>
        <v>-</v>
      </c>
      <c r="W183" s="80" t="str">
        <f>IF(ISNUMBER(#REF!),#REF!,"-")</f>
        <v>-</v>
      </c>
      <c r="X183" s="79" t="str">
        <f>IF(ISNUMBER(#REF!),#REF!,"-")</f>
        <v>-</v>
      </c>
      <c r="Y183" s="80" t="str">
        <f>IF(ISNUMBER(#REF!),#REF!,"-")</f>
        <v>-</v>
      </c>
      <c r="Z183" s="79" t="str">
        <f>IF(ISNUMBER(#REF!),#REF!,"-")</f>
        <v>-</v>
      </c>
      <c r="AA183" s="80" t="str">
        <f>IF(ISNUMBER(#REF!),#REF!,"-")</f>
        <v>-</v>
      </c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O183" s="75">
        <v>75</v>
      </c>
      <c r="AP183" s="79" t="str">
        <f>IF(ISNUMBER(#REF!),#REF!,"-")</f>
        <v>-</v>
      </c>
      <c r="AQ183" s="80" t="str">
        <f>IF(ISNUMBER(#REF!),#REF!,"-")</f>
        <v>-</v>
      </c>
      <c r="AR183" s="79" t="str">
        <f>IF(ISNUMBER(#REF!),#REF!,"-")</f>
        <v>-</v>
      </c>
      <c r="AS183" s="80" t="str">
        <f>IF(ISNUMBER(#REF!),#REF!,"-")</f>
        <v>-</v>
      </c>
      <c r="AT183" s="79" t="str">
        <f>IF(ISNUMBER(#REF!),#REF!,"-")</f>
        <v>-</v>
      </c>
      <c r="AU183" s="80" t="str">
        <f>IF(ISNUMBER(#REF!),#REF!,"-")</f>
        <v>-</v>
      </c>
      <c r="AV183" s="79" t="str">
        <f>IF(ISNUMBER(#REF!),#REF!,"-")</f>
        <v>-</v>
      </c>
      <c r="AW183" s="80" t="str">
        <f>IF(ISNUMBER(#REF!),#REF!,"-")</f>
        <v>-</v>
      </c>
      <c r="AX183" s="79" t="str">
        <f>IF(ISNUMBER(#REF!),#REF!,"-")</f>
        <v>-</v>
      </c>
      <c r="AY183" s="80" t="str">
        <f>IF(ISNUMBER(#REF!),#REF!,"-")</f>
        <v>-</v>
      </c>
      <c r="AZ183" s="79" t="str">
        <f>IF(ISNUMBER(#REF!),#REF!,"-")</f>
        <v>-</v>
      </c>
      <c r="BA183" s="80" t="str">
        <f>IF(ISNUMBER(#REF!),#REF!,"-")</f>
        <v>-</v>
      </c>
      <c r="BB183" s="79" t="str">
        <f>IF(ISNUMBER(#REF!),#REF!,"-")</f>
        <v>-</v>
      </c>
      <c r="BC183" s="80" t="str">
        <f>IF(ISNUMBER(#REF!),#REF!,"-")</f>
        <v>-</v>
      </c>
      <c r="BD183" s="79" t="str">
        <f>IF(ISNUMBER(#REF!),#REF!,"-")</f>
        <v>-</v>
      </c>
      <c r="BE183" s="80" t="str">
        <f>IF(ISNUMBER(#REF!),#REF!,"-")</f>
        <v>-</v>
      </c>
      <c r="BF183" s="79" t="str">
        <f>IF(ISNUMBER(#REF!),#REF!,"-")</f>
        <v>-</v>
      </c>
      <c r="BG183" s="80" t="str">
        <f>IF(ISNUMBER(#REF!),#REF!,"-")</f>
        <v>-</v>
      </c>
      <c r="BH183" s="79" t="str">
        <f>IF(ISNUMBER(#REF!),#REF!,"-")</f>
        <v>-</v>
      </c>
      <c r="BI183" s="80" t="str">
        <f>IF(ISNUMBER(#REF!),#REF!,"-")</f>
        <v>-</v>
      </c>
      <c r="BJ183" s="4"/>
      <c r="BK183" s="4"/>
      <c r="BL183" s="4"/>
      <c r="BM183" s="4"/>
      <c r="BN183" s="4"/>
      <c r="BO183" s="4"/>
      <c r="BP183" s="4"/>
      <c r="BQ183" s="4"/>
      <c r="BR183" s="4"/>
      <c r="BS183" s="4"/>
    </row>
    <row r="184" spans="7:71" s="88" customFormat="1" x14ac:dyDescent="0.25">
      <c r="G184" s="75">
        <v>75.5</v>
      </c>
      <c r="H184" s="79" t="str">
        <f>IF(ISNUMBER(#REF!),#REF!,"-")</f>
        <v>-</v>
      </c>
      <c r="I184" s="80" t="str">
        <f>IF(ISNUMBER(#REF!),#REF!,"-")</f>
        <v>-</v>
      </c>
      <c r="J184" s="79" t="str">
        <f>IF(ISNUMBER(#REF!),#REF!,"-")</f>
        <v>-</v>
      </c>
      <c r="K184" s="80" t="str">
        <f>IF(ISNUMBER(#REF!),#REF!,"-")</f>
        <v>-</v>
      </c>
      <c r="L184" s="79" t="str">
        <f>IF(ISNUMBER(#REF!),#REF!,"-")</f>
        <v>-</v>
      </c>
      <c r="M184" s="80" t="str">
        <f>IF(ISNUMBER(#REF!),#REF!,"-")</f>
        <v>-</v>
      </c>
      <c r="N184" s="79" t="str">
        <f>IF(ISNUMBER(#REF!),#REF!,"-")</f>
        <v>-</v>
      </c>
      <c r="O184" s="80" t="str">
        <f>IF(ISNUMBER(#REF!),#REF!,"-")</f>
        <v>-</v>
      </c>
      <c r="P184" s="79" t="str">
        <f>IF(ISNUMBER(#REF!),#REF!,"-")</f>
        <v>-</v>
      </c>
      <c r="Q184" s="80" t="str">
        <f>IF(ISNUMBER(#REF!),#REF!,"-")</f>
        <v>-</v>
      </c>
      <c r="R184" s="79" t="str">
        <f>IF(ISNUMBER(#REF!),#REF!,"-")</f>
        <v>-</v>
      </c>
      <c r="S184" s="80" t="str">
        <f>IF(ISNUMBER(#REF!),#REF!,"-")</f>
        <v>-</v>
      </c>
      <c r="T184" s="79" t="str">
        <f>IF(ISNUMBER(#REF!),#REF!,"-")</f>
        <v>-</v>
      </c>
      <c r="U184" s="80" t="str">
        <f>IF(ISNUMBER(#REF!),#REF!,"-")</f>
        <v>-</v>
      </c>
      <c r="V184" s="79" t="str">
        <f>IF(ISNUMBER(#REF!),#REF!,"-")</f>
        <v>-</v>
      </c>
      <c r="W184" s="80" t="str">
        <f>IF(ISNUMBER(#REF!),#REF!,"-")</f>
        <v>-</v>
      </c>
      <c r="X184" s="79" t="str">
        <f>IF(ISNUMBER(#REF!),#REF!,"-")</f>
        <v>-</v>
      </c>
      <c r="Y184" s="80" t="str">
        <f>IF(ISNUMBER(#REF!),#REF!,"-")</f>
        <v>-</v>
      </c>
      <c r="Z184" s="79" t="str">
        <f>IF(ISNUMBER(#REF!),#REF!,"-")</f>
        <v>-</v>
      </c>
      <c r="AA184" s="80" t="str">
        <f>IF(ISNUMBER(#REF!),#REF!,"-")</f>
        <v>-</v>
      </c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O184" s="75">
        <v>75.5</v>
      </c>
      <c r="AP184" s="79" t="str">
        <f>IF(ISNUMBER(#REF!),#REF!,"-")</f>
        <v>-</v>
      </c>
      <c r="AQ184" s="80" t="str">
        <f>IF(ISNUMBER(#REF!),#REF!,"-")</f>
        <v>-</v>
      </c>
      <c r="AR184" s="79" t="str">
        <f>IF(ISNUMBER(#REF!),#REF!,"-")</f>
        <v>-</v>
      </c>
      <c r="AS184" s="80" t="str">
        <f>IF(ISNUMBER(#REF!),#REF!,"-")</f>
        <v>-</v>
      </c>
      <c r="AT184" s="79" t="str">
        <f>IF(ISNUMBER(#REF!),#REF!,"-")</f>
        <v>-</v>
      </c>
      <c r="AU184" s="80" t="str">
        <f>IF(ISNUMBER(#REF!),#REF!,"-")</f>
        <v>-</v>
      </c>
      <c r="AV184" s="79" t="str">
        <f>IF(ISNUMBER(#REF!),#REF!,"-")</f>
        <v>-</v>
      </c>
      <c r="AW184" s="80" t="str">
        <f>IF(ISNUMBER(#REF!),#REF!,"-")</f>
        <v>-</v>
      </c>
      <c r="AX184" s="79" t="str">
        <f>IF(ISNUMBER(#REF!),#REF!,"-")</f>
        <v>-</v>
      </c>
      <c r="AY184" s="80" t="str">
        <f>IF(ISNUMBER(#REF!),#REF!,"-")</f>
        <v>-</v>
      </c>
      <c r="AZ184" s="79" t="str">
        <f>IF(ISNUMBER(#REF!),#REF!,"-")</f>
        <v>-</v>
      </c>
      <c r="BA184" s="80" t="str">
        <f>IF(ISNUMBER(#REF!),#REF!,"-")</f>
        <v>-</v>
      </c>
      <c r="BB184" s="79" t="str">
        <f>IF(ISNUMBER(#REF!),#REF!,"-")</f>
        <v>-</v>
      </c>
      <c r="BC184" s="80" t="str">
        <f>IF(ISNUMBER(#REF!),#REF!,"-")</f>
        <v>-</v>
      </c>
      <c r="BD184" s="79" t="str">
        <f>IF(ISNUMBER(#REF!),#REF!,"-")</f>
        <v>-</v>
      </c>
      <c r="BE184" s="80" t="str">
        <f>IF(ISNUMBER(#REF!),#REF!,"-")</f>
        <v>-</v>
      </c>
      <c r="BF184" s="79" t="str">
        <f>IF(ISNUMBER(#REF!),#REF!,"-")</f>
        <v>-</v>
      </c>
      <c r="BG184" s="80" t="str">
        <f>IF(ISNUMBER(#REF!),#REF!,"-")</f>
        <v>-</v>
      </c>
      <c r="BH184" s="79" t="str">
        <f>IF(ISNUMBER(#REF!),#REF!,"-")</f>
        <v>-</v>
      </c>
      <c r="BI184" s="80" t="str">
        <f>IF(ISNUMBER(#REF!),#REF!,"-")</f>
        <v>-</v>
      </c>
      <c r="BJ184" s="4"/>
      <c r="BK184" s="4"/>
      <c r="BL184" s="4"/>
      <c r="BM184" s="4"/>
      <c r="BN184" s="4"/>
      <c r="BO184" s="4"/>
      <c r="BP184" s="4"/>
      <c r="BQ184" s="4"/>
      <c r="BR184" s="4"/>
      <c r="BS184" s="4"/>
    </row>
    <row r="185" spans="7:71" s="88" customFormat="1" x14ac:dyDescent="0.25">
      <c r="G185" s="75">
        <v>76</v>
      </c>
      <c r="H185" s="79" t="str">
        <f>IF(ISNUMBER(#REF!),#REF!,"-")</f>
        <v>-</v>
      </c>
      <c r="I185" s="80" t="str">
        <f>IF(ISNUMBER(#REF!),#REF!,"-")</f>
        <v>-</v>
      </c>
      <c r="J185" s="79" t="str">
        <f>IF(ISNUMBER(#REF!),#REF!,"-")</f>
        <v>-</v>
      </c>
      <c r="K185" s="80" t="str">
        <f>IF(ISNUMBER(#REF!),#REF!,"-")</f>
        <v>-</v>
      </c>
      <c r="L185" s="79" t="str">
        <f>IF(ISNUMBER(#REF!),#REF!,"-")</f>
        <v>-</v>
      </c>
      <c r="M185" s="80" t="str">
        <f>IF(ISNUMBER(#REF!),#REF!,"-")</f>
        <v>-</v>
      </c>
      <c r="N185" s="79" t="str">
        <f>IF(ISNUMBER(#REF!),#REF!,"-")</f>
        <v>-</v>
      </c>
      <c r="O185" s="80" t="str">
        <f>IF(ISNUMBER(#REF!),#REF!,"-")</f>
        <v>-</v>
      </c>
      <c r="P185" s="79" t="str">
        <f>IF(ISNUMBER(#REF!),#REF!,"-")</f>
        <v>-</v>
      </c>
      <c r="Q185" s="80" t="str">
        <f>IF(ISNUMBER(#REF!),#REF!,"-")</f>
        <v>-</v>
      </c>
      <c r="R185" s="79" t="str">
        <f>IF(ISNUMBER(#REF!),#REF!,"-")</f>
        <v>-</v>
      </c>
      <c r="S185" s="80" t="str">
        <f>IF(ISNUMBER(#REF!),#REF!,"-")</f>
        <v>-</v>
      </c>
      <c r="T185" s="79" t="str">
        <f>IF(ISNUMBER(#REF!),#REF!,"-")</f>
        <v>-</v>
      </c>
      <c r="U185" s="80" t="str">
        <f>IF(ISNUMBER(#REF!),#REF!,"-")</f>
        <v>-</v>
      </c>
      <c r="V185" s="79" t="str">
        <f>IF(ISNUMBER(#REF!),#REF!,"-")</f>
        <v>-</v>
      </c>
      <c r="W185" s="80" t="str">
        <f>IF(ISNUMBER(#REF!),#REF!,"-")</f>
        <v>-</v>
      </c>
      <c r="X185" s="79" t="str">
        <f>IF(ISNUMBER(#REF!),#REF!,"-")</f>
        <v>-</v>
      </c>
      <c r="Y185" s="80" t="str">
        <f>IF(ISNUMBER(#REF!),#REF!,"-")</f>
        <v>-</v>
      </c>
      <c r="Z185" s="79" t="str">
        <f>IF(ISNUMBER(#REF!),#REF!,"-")</f>
        <v>-</v>
      </c>
      <c r="AA185" s="80" t="str">
        <f>IF(ISNUMBER(#REF!),#REF!,"-")</f>
        <v>-</v>
      </c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O185" s="75">
        <v>76</v>
      </c>
      <c r="AP185" s="79" t="str">
        <f>IF(ISNUMBER(#REF!),#REF!,"-")</f>
        <v>-</v>
      </c>
      <c r="AQ185" s="80" t="str">
        <f>IF(ISNUMBER(#REF!),#REF!,"-")</f>
        <v>-</v>
      </c>
      <c r="AR185" s="79" t="str">
        <f>IF(ISNUMBER(#REF!),#REF!,"-")</f>
        <v>-</v>
      </c>
      <c r="AS185" s="80" t="str">
        <f>IF(ISNUMBER(#REF!),#REF!,"-")</f>
        <v>-</v>
      </c>
      <c r="AT185" s="79" t="str">
        <f>IF(ISNUMBER(#REF!),#REF!,"-")</f>
        <v>-</v>
      </c>
      <c r="AU185" s="80" t="str">
        <f>IF(ISNUMBER(#REF!),#REF!,"-")</f>
        <v>-</v>
      </c>
      <c r="AV185" s="79" t="str">
        <f>IF(ISNUMBER(#REF!),#REF!,"-")</f>
        <v>-</v>
      </c>
      <c r="AW185" s="80" t="str">
        <f>IF(ISNUMBER(#REF!),#REF!,"-")</f>
        <v>-</v>
      </c>
      <c r="AX185" s="79" t="str">
        <f>IF(ISNUMBER(#REF!),#REF!,"-")</f>
        <v>-</v>
      </c>
      <c r="AY185" s="80" t="str">
        <f>IF(ISNUMBER(#REF!),#REF!,"-")</f>
        <v>-</v>
      </c>
      <c r="AZ185" s="79" t="str">
        <f>IF(ISNUMBER(#REF!),#REF!,"-")</f>
        <v>-</v>
      </c>
      <c r="BA185" s="80" t="str">
        <f>IF(ISNUMBER(#REF!),#REF!,"-")</f>
        <v>-</v>
      </c>
      <c r="BB185" s="79" t="str">
        <f>IF(ISNUMBER(#REF!),#REF!,"-")</f>
        <v>-</v>
      </c>
      <c r="BC185" s="80" t="str">
        <f>IF(ISNUMBER(#REF!),#REF!,"-")</f>
        <v>-</v>
      </c>
      <c r="BD185" s="79" t="str">
        <f>IF(ISNUMBER(#REF!),#REF!,"-")</f>
        <v>-</v>
      </c>
      <c r="BE185" s="80" t="str">
        <f>IF(ISNUMBER(#REF!),#REF!,"-")</f>
        <v>-</v>
      </c>
      <c r="BF185" s="79" t="str">
        <f>IF(ISNUMBER(#REF!),#REF!,"-")</f>
        <v>-</v>
      </c>
      <c r="BG185" s="80" t="str">
        <f>IF(ISNUMBER(#REF!),#REF!,"-")</f>
        <v>-</v>
      </c>
      <c r="BH185" s="79" t="str">
        <f>IF(ISNUMBER(#REF!),#REF!,"-")</f>
        <v>-</v>
      </c>
      <c r="BI185" s="80" t="str">
        <f>IF(ISNUMBER(#REF!),#REF!,"-")</f>
        <v>-</v>
      </c>
      <c r="BJ185" s="4"/>
      <c r="BK185" s="4"/>
      <c r="BL185" s="4"/>
      <c r="BM185" s="4"/>
      <c r="BN185" s="4"/>
      <c r="BO185" s="4"/>
      <c r="BP185" s="4"/>
      <c r="BQ185" s="4"/>
      <c r="BR185" s="4"/>
      <c r="BS185" s="4"/>
    </row>
    <row r="186" spans="7:71" s="88" customFormat="1" x14ac:dyDescent="0.25">
      <c r="G186" s="75">
        <v>76.5</v>
      </c>
      <c r="H186" s="79" t="str">
        <f>IF(ISNUMBER(#REF!),#REF!,"-")</f>
        <v>-</v>
      </c>
      <c r="I186" s="80" t="str">
        <f>IF(ISNUMBER(#REF!),#REF!,"-")</f>
        <v>-</v>
      </c>
      <c r="J186" s="79" t="str">
        <f>IF(ISNUMBER(#REF!),#REF!,"-")</f>
        <v>-</v>
      </c>
      <c r="K186" s="80" t="str">
        <f>IF(ISNUMBER(#REF!),#REF!,"-")</f>
        <v>-</v>
      </c>
      <c r="L186" s="79" t="str">
        <f>IF(ISNUMBER(#REF!),#REF!,"-")</f>
        <v>-</v>
      </c>
      <c r="M186" s="80" t="str">
        <f>IF(ISNUMBER(#REF!),#REF!,"-")</f>
        <v>-</v>
      </c>
      <c r="N186" s="79" t="str">
        <f>IF(ISNUMBER(#REF!),#REF!,"-")</f>
        <v>-</v>
      </c>
      <c r="O186" s="80" t="str">
        <f>IF(ISNUMBER(#REF!),#REF!,"-")</f>
        <v>-</v>
      </c>
      <c r="P186" s="79" t="str">
        <f>IF(ISNUMBER(#REF!),#REF!,"-")</f>
        <v>-</v>
      </c>
      <c r="Q186" s="80" t="str">
        <f>IF(ISNUMBER(#REF!),#REF!,"-")</f>
        <v>-</v>
      </c>
      <c r="R186" s="79" t="str">
        <f>IF(ISNUMBER(#REF!),#REF!,"-")</f>
        <v>-</v>
      </c>
      <c r="S186" s="80" t="str">
        <f>IF(ISNUMBER(#REF!),#REF!,"-")</f>
        <v>-</v>
      </c>
      <c r="T186" s="79" t="str">
        <f>IF(ISNUMBER(#REF!),#REF!,"-")</f>
        <v>-</v>
      </c>
      <c r="U186" s="80" t="str">
        <f>IF(ISNUMBER(#REF!),#REF!,"-")</f>
        <v>-</v>
      </c>
      <c r="V186" s="79" t="str">
        <f>IF(ISNUMBER(#REF!),#REF!,"-")</f>
        <v>-</v>
      </c>
      <c r="W186" s="80" t="str">
        <f>IF(ISNUMBER(#REF!),#REF!,"-")</f>
        <v>-</v>
      </c>
      <c r="X186" s="79" t="str">
        <f>IF(ISNUMBER(#REF!),#REF!,"-")</f>
        <v>-</v>
      </c>
      <c r="Y186" s="80" t="str">
        <f>IF(ISNUMBER(#REF!),#REF!,"-")</f>
        <v>-</v>
      </c>
      <c r="Z186" s="79" t="str">
        <f>IF(ISNUMBER(#REF!),#REF!,"-")</f>
        <v>-</v>
      </c>
      <c r="AA186" s="80" t="str">
        <f>IF(ISNUMBER(#REF!),#REF!,"-")</f>
        <v>-</v>
      </c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O186" s="75">
        <v>76.5</v>
      </c>
      <c r="AP186" s="79" t="str">
        <f>IF(ISNUMBER(#REF!),#REF!,"-")</f>
        <v>-</v>
      </c>
      <c r="AQ186" s="80" t="str">
        <f>IF(ISNUMBER(#REF!),#REF!,"-")</f>
        <v>-</v>
      </c>
      <c r="AR186" s="79" t="str">
        <f>IF(ISNUMBER(#REF!),#REF!,"-")</f>
        <v>-</v>
      </c>
      <c r="AS186" s="80" t="str">
        <f>IF(ISNUMBER(#REF!),#REF!,"-")</f>
        <v>-</v>
      </c>
      <c r="AT186" s="79" t="str">
        <f>IF(ISNUMBER(#REF!),#REF!,"-")</f>
        <v>-</v>
      </c>
      <c r="AU186" s="80" t="str">
        <f>IF(ISNUMBER(#REF!),#REF!,"-")</f>
        <v>-</v>
      </c>
      <c r="AV186" s="79" t="str">
        <f>IF(ISNUMBER(#REF!),#REF!,"-")</f>
        <v>-</v>
      </c>
      <c r="AW186" s="80" t="str">
        <f>IF(ISNUMBER(#REF!),#REF!,"-")</f>
        <v>-</v>
      </c>
      <c r="AX186" s="79" t="str">
        <f>IF(ISNUMBER(#REF!),#REF!,"-")</f>
        <v>-</v>
      </c>
      <c r="AY186" s="80" t="str">
        <f>IF(ISNUMBER(#REF!),#REF!,"-")</f>
        <v>-</v>
      </c>
      <c r="AZ186" s="79" t="str">
        <f>IF(ISNUMBER(#REF!),#REF!,"-")</f>
        <v>-</v>
      </c>
      <c r="BA186" s="80" t="str">
        <f>IF(ISNUMBER(#REF!),#REF!,"-")</f>
        <v>-</v>
      </c>
      <c r="BB186" s="79" t="str">
        <f>IF(ISNUMBER(#REF!),#REF!,"-")</f>
        <v>-</v>
      </c>
      <c r="BC186" s="80" t="str">
        <f>IF(ISNUMBER(#REF!),#REF!,"-")</f>
        <v>-</v>
      </c>
      <c r="BD186" s="79" t="str">
        <f>IF(ISNUMBER(#REF!),#REF!,"-")</f>
        <v>-</v>
      </c>
      <c r="BE186" s="80" t="str">
        <f>IF(ISNUMBER(#REF!),#REF!,"-")</f>
        <v>-</v>
      </c>
      <c r="BF186" s="79" t="str">
        <f>IF(ISNUMBER(#REF!),#REF!,"-")</f>
        <v>-</v>
      </c>
      <c r="BG186" s="80" t="str">
        <f>IF(ISNUMBER(#REF!),#REF!,"-")</f>
        <v>-</v>
      </c>
      <c r="BH186" s="79" t="str">
        <f>IF(ISNUMBER(#REF!),#REF!,"-")</f>
        <v>-</v>
      </c>
      <c r="BI186" s="80" t="str">
        <f>IF(ISNUMBER(#REF!),#REF!,"-")</f>
        <v>-</v>
      </c>
      <c r="BJ186" s="4"/>
      <c r="BK186" s="4"/>
      <c r="BL186" s="4"/>
      <c r="BM186" s="4"/>
      <c r="BN186" s="4"/>
      <c r="BO186" s="4"/>
      <c r="BP186" s="4"/>
      <c r="BQ186" s="4"/>
      <c r="BR186" s="4"/>
      <c r="BS186" s="4"/>
    </row>
    <row r="187" spans="7:71" s="88" customFormat="1" x14ac:dyDescent="0.25">
      <c r="G187" s="75">
        <v>77</v>
      </c>
      <c r="H187" s="79" t="str">
        <f>IF(ISNUMBER(#REF!),#REF!,"-")</f>
        <v>-</v>
      </c>
      <c r="I187" s="80" t="str">
        <f>IF(ISNUMBER(#REF!),#REF!,"-")</f>
        <v>-</v>
      </c>
      <c r="J187" s="79" t="str">
        <f>IF(ISNUMBER(#REF!),#REF!,"-")</f>
        <v>-</v>
      </c>
      <c r="K187" s="80" t="str">
        <f>IF(ISNUMBER(#REF!),#REF!,"-")</f>
        <v>-</v>
      </c>
      <c r="L187" s="79" t="str">
        <f>IF(ISNUMBER(#REF!),#REF!,"-")</f>
        <v>-</v>
      </c>
      <c r="M187" s="80" t="str">
        <f>IF(ISNUMBER(#REF!),#REF!,"-")</f>
        <v>-</v>
      </c>
      <c r="N187" s="79" t="str">
        <f>IF(ISNUMBER(#REF!),#REF!,"-")</f>
        <v>-</v>
      </c>
      <c r="O187" s="80" t="str">
        <f>IF(ISNUMBER(#REF!),#REF!,"-")</f>
        <v>-</v>
      </c>
      <c r="P187" s="79" t="str">
        <f>IF(ISNUMBER(#REF!),#REF!,"-")</f>
        <v>-</v>
      </c>
      <c r="Q187" s="80" t="str">
        <f>IF(ISNUMBER(#REF!),#REF!,"-")</f>
        <v>-</v>
      </c>
      <c r="R187" s="79" t="str">
        <f>IF(ISNUMBER(#REF!),#REF!,"-")</f>
        <v>-</v>
      </c>
      <c r="S187" s="80" t="str">
        <f>IF(ISNUMBER(#REF!),#REF!,"-")</f>
        <v>-</v>
      </c>
      <c r="T187" s="79" t="str">
        <f>IF(ISNUMBER(#REF!),#REF!,"-")</f>
        <v>-</v>
      </c>
      <c r="U187" s="80" t="str">
        <f>IF(ISNUMBER(#REF!),#REF!,"-")</f>
        <v>-</v>
      </c>
      <c r="V187" s="79" t="str">
        <f>IF(ISNUMBER(#REF!),#REF!,"-")</f>
        <v>-</v>
      </c>
      <c r="W187" s="80" t="str">
        <f>IF(ISNUMBER(#REF!),#REF!,"-")</f>
        <v>-</v>
      </c>
      <c r="X187" s="79" t="str">
        <f>IF(ISNUMBER(#REF!),#REF!,"-")</f>
        <v>-</v>
      </c>
      <c r="Y187" s="80" t="str">
        <f>IF(ISNUMBER(#REF!),#REF!,"-")</f>
        <v>-</v>
      </c>
      <c r="Z187" s="79" t="str">
        <f>IF(ISNUMBER(#REF!),#REF!,"-")</f>
        <v>-</v>
      </c>
      <c r="AA187" s="80" t="str">
        <f>IF(ISNUMBER(#REF!),#REF!,"-")</f>
        <v>-</v>
      </c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O187" s="75">
        <v>77</v>
      </c>
      <c r="AP187" s="79" t="str">
        <f>IF(ISNUMBER(#REF!),#REF!,"-")</f>
        <v>-</v>
      </c>
      <c r="AQ187" s="80" t="str">
        <f>IF(ISNUMBER(#REF!),#REF!,"-")</f>
        <v>-</v>
      </c>
      <c r="AR187" s="79" t="str">
        <f>IF(ISNUMBER(#REF!),#REF!,"-")</f>
        <v>-</v>
      </c>
      <c r="AS187" s="80" t="str">
        <f>IF(ISNUMBER(#REF!),#REF!,"-")</f>
        <v>-</v>
      </c>
      <c r="AT187" s="79" t="str">
        <f>IF(ISNUMBER(#REF!),#REF!,"-")</f>
        <v>-</v>
      </c>
      <c r="AU187" s="80" t="str">
        <f>IF(ISNUMBER(#REF!),#REF!,"-")</f>
        <v>-</v>
      </c>
      <c r="AV187" s="79" t="str">
        <f>IF(ISNUMBER(#REF!),#REF!,"-")</f>
        <v>-</v>
      </c>
      <c r="AW187" s="80" t="str">
        <f>IF(ISNUMBER(#REF!),#REF!,"-")</f>
        <v>-</v>
      </c>
      <c r="AX187" s="79" t="str">
        <f>IF(ISNUMBER(#REF!),#REF!,"-")</f>
        <v>-</v>
      </c>
      <c r="AY187" s="80" t="str">
        <f>IF(ISNUMBER(#REF!),#REF!,"-")</f>
        <v>-</v>
      </c>
      <c r="AZ187" s="79" t="str">
        <f>IF(ISNUMBER(#REF!),#REF!,"-")</f>
        <v>-</v>
      </c>
      <c r="BA187" s="80" t="str">
        <f>IF(ISNUMBER(#REF!),#REF!,"-")</f>
        <v>-</v>
      </c>
      <c r="BB187" s="79" t="str">
        <f>IF(ISNUMBER(#REF!),#REF!,"-")</f>
        <v>-</v>
      </c>
      <c r="BC187" s="80" t="str">
        <f>IF(ISNUMBER(#REF!),#REF!,"-")</f>
        <v>-</v>
      </c>
      <c r="BD187" s="79" t="str">
        <f>IF(ISNUMBER(#REF!),#REF!,"-")</f>
        <v>-</v>
      </c>
      <c r="BE187" s="80" t="str">
        <f>IF(ISNUMBER(#REF!),#REF!,"-")</f>
        <v>-</v>
      </c>
      <c r="BF187" s="79" t="str">
        <f>IF(ISNUMBER(#REF!),#REF!,"-")</f>
        <v>-</v>
      </c>
      <c r="BG187" s="80" t="str">
        <f>IF(ISNUMBER(#REF!),#REF!,"-")</f>
        <v>-</v>
      </c>
      <c r="BH187" s="79" t="str">
        <f>IF(ISNUMBER(#REF!),#REF!,"-")</f>
        <v>-</v>
      </c>
      <c r="BI187" s="80" t="str">
        <f>IF(ISNUMBER(#REF!),#REF!,"-")</f>
        <v>-</v>
      </c>
      <c r="BJ187" s="4"/>
      <c r="BK187" s="4"/>
      <c r="BL187" s="4"/>
      <c r="BM187" s="4"/>
      <c r="BN187" s="4"/>
      <c r="BO187" s="4"/>
      <c r="BP187" s="4"/>
      <c r="BQ187" s="4"/>
      <c r="BR187" s="4"/>
      <c r="BS187" s="4"/>
    </row>
    <row r="188" spans="7:71" s="88" customFormat="1" x14ac:dyDescent="0.25">
      <c r="G188" s="75">
        <v>77.5</v>
      </c>
      <c r="H188" s="79" t="str">
        <f>IF(ISNUMBER(#REF!),#REF!,"-")</f>
        <v>-</v>
      </c>
      <c r="I188" s="80" t="str">
        <f>IF(ISNUMBER(#REF!),#REF!,"-")</f>
        <v>-</v>
      </c>
      <c r="J188" s="79" t="str">
        <f>IF(ISNUMBER(#REF!),#REF!,"-")</f>
        <v>-</v>
      </c>
      <c r="K188" s="80" t="str">
        <f>IF(ISNUMBER(#REF!),#REF!,"-")</f>
        <v>-</v>
      </c>
      <c r="L188" s="79" t="str">
        <f>IF(ISNUMBER(#REF!),#REF!,"-")</f>
        <v>-</v>
      </c>
      <c r="M188" s="80" t="str">
        <f>IF(ISNUMBER(#REF!),#REF!,"-")</f>
        <v>-</v>
      </c>
      <c r="N188" s="79" t="str">
        <f>IF(ISNUMBER(#REF!),#REF!,"-")</f>
        <v>-</v>
      </c>
      <c r="O188" s="80" t="str">
        <f>IF(ISNUMBER(#REF!),#REF!,"-")</f>
        <v>-</v>
      </c>
      <c r="P188" s="79" t="str">
        <f>IF(ISNUMBER(#REF!),#REF!,"-")</f>
        <v>-</v>
      </c>
      <c r="Q188" s="80" t="str">
        <f>IF(ISNUMBER(#REF!),#REF!,"-")</f>
        <v>-</v>
      </c>
      <c r="R188" s="79" t="str">
        <f>IF(ISNUMBER(#REF!),#REF!,"-")</f>
        <v>-</v>
      </c>
      <c r="S188" s="80" t="str">
        <f>IF(ISNUMBER(#REF!),#REF!,"-")</f>
        <v>-</v>
      </c>
      <c r="T188" s="79" t="str">
        <f>IF(ISNUMBER(#REF!),#REF!,"-")</f>
        <v>-</v>
      </c>
      <c r="U188" s="80" t="str">
        <f>IF(ISNUMBER(#REF!),#REF!,"-")</f>
        <v>-</v>
      </c>
      <c r="V188" s="79" t="str">
        <f>IF(ISNUMBER(#REF!),#REF!,"-")</f>
        <v>-</v>
      </c>
      <c r="W188" s="80" t="str">
        <f>IF(ISNUMBER(#REF!),#REF!,"-")</f>
        <v>-</v>
      </c>
      <c r="X188" s="79" t="str">
        <f>IF(ISNUMBER(#REF!),#REF!,"-")</f>
        <v>-</v>
      </c>
      <c r="Y188" s="80" t="str">
        <f>IF(ISNUMBER(#REF!),#REF!,"-")</f>
        <v>-</v>
      </c>
      <c r="Z188" s="79" t="str">
        <f>IF(ISNUMBER(#REF!),#REF!,"-")</f>
        <v>-</v>
      </c>
      <c r="AA188" s="80" t="str">
        <f>IF(ISNUMBER(#REF!),#REF!,"-")</f>
        <v>-</v>
      </c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O188" s="75">
        <v>77.5</v>
      </c>
      <c r="AP188" s="79" t="str">
        <f>IF(ISNUMBER(#REF!),#REF!,"-")</f>
        <v>-</v>
      </c>
      <c r="AQ188" s="80" t="str">
        <f>IF(ISNUMBER(#REF!),#REF!,"-")</f>
        <v>-</v>
      </c>
      <c r="AR188" s="79" t="str">
        <f>IF(ISNUMBER(#REF!),#REF!,"-")</f>
        <v>-</v>
      </c>
      <c r="AS188" s="80" t="str">
        <f>IF(ISNUMBER(#REF!),#REF!,"-")</f>
        <v>-</v>
      </c>
      <c r="AT188" s="79" t="str">
        <f>IF(ISNUMBER(#REF!),#REF!,"-")</f>
        <v>-</v>
      </c>
      <c r="AU188" s="80" t="str">
        <f>IF(ISNUMBER(#REF!),#REF!,"-")</f>
        <v>-</v>
      </c>
      <c r="AV188" s="79" t="str">
        <f>IF(ISNUMBER(#REF!),#REF!,"-")</f>
        <v>-</v>
      </c>
      <c r="AW188" s="80" t="str">
        <f>IF(ISNUMBER(#REF!),#REF!,"-")</f>
        <v>-</v>
      </c>
      <c r="AX188" s="79" t="str">
        <f>IF(ISNUMBER(#REF!),#REF!,"-")</f>
        <v>-</v>
      </c>
      <c r="AY188" s="80" t="str">
        <f>IF(ISNUMBER(#REF!),#REF!,"-")</f>
        <v>-</v>
      </c>
      <c r="AZ188" s="79" t="str">
        <f>IF(ISNUMBER(#REF!),#REF!,"-")</f>
        <v>-</v>
      </c>
      <c r="BA188" s="80" t="str">
        <f>IF(ISNUMBER(#REF!),#REF!,"-")</f>
        <v>-</v>
      </c>
      <c r="BB188" s="79" t="str">
        <f>IF(ISNUMBER(#REF!),#REF!,"-")</f>
        <v>-</v>
      </c>
      <c r="BC188" s="80" t="str">
        <f>IF(ISNUMBER(#REF!),#REF!,"-")</f>
        <v>-</v>
      </c>
      <c r="BD188" s="79" t="str">
        <f>IF(ISNUMBER(#REF!),#REF!,"-")</f>
        <v>-</v>
      </c>
      <c r="BE188" s="80" t="str">
        <f>IF(ISNUMBER(#REF!),#REF!,"-")</f>
        <v>-</v>
      </c>
      <c r="BF188" s="79" t="str">
        <f>IF(ISNUMBER(#REF!),#REF!,"-")</f>
        <v>-</v>
      </c>
      <c r="BG188" s="80" t="str">
        <f>IF(ISNUMBER(#REF!),#REF!,"-")</f>
        <v>-</v>
      </c>
      <c r="BH188" s="79" t="str">
        <f>IF(ISNUMBER(#REF!),#REF!,"-")</f>
        <v>-</v>
      </c>
      <c r="BI188" s="80" t="str">
        <f>IF(ISNUMBER(#REF!),#REF!,"-")</f>
        <v>-</v>
      </c>
      <c r="BJ188" s="4"/>
      <c r="BK188" s="4"/>
      <c r="BL188" s="4"/>
      <c r="BM188" s="4"/>
      <c r="BN188" s="4"/>
      <c r="BO188" s="4"/>
      <c r="BP188" s="4"/>
      <c r="BQ188" s="4"/>
      <c r="BR188" s="4"/>
      <c r="BS188" s="4"/>
    </row>
    <row r="189" spans="7:71" s="88" customFormat="1" x14ac:dyDescent="0.25">
      <c r="G189" s="75">
        <v>78</v>
      </c>
      <c r="H189" s="79" t="str">
        <f>IF(ISNUMBER(#REF!),#REF!,"-")</f>
        <v>-</v>
      </c>
      <c r="I189" s="80" t="str">
        <f>IF(ISNUMBER(#REF!),#REF!,"-")</f>
        <v>-</v>
      </c>
      <c r="J189" s="79" t="str">
        <f>IF(ISNUMBER(#REF!),#REF!,"-")</f>
        <v>-</v>
      </c>
      <c r="K189" s="80" t="str">
        <f>IF(ISNUMBER(#REF!),#REF!,"-")</f>
        <v>-</v>
      </c>
      <c r="L189" s="79" t="str">
        <f>IF(ISNUMBER(#REF!),#REF!,"-")</f>
        <v>-</v>
      </c>
      <c r="M189" s="80" t="str">
        <f>IF(ISNUMBER(#REF!),#REF!,"-")</f>
        <v>-</v>
      </c>
      <c r="N189" s="79" t="str">
        <f>IF(ISNUMBER(#REF!),#REF!,"-")</f>
        <v>-</v>
      </c>
      <c r="O189" s="80" t="str">
        <f>IF(ISNUMBER(#REF!),#REF!,"-")</f>
        <v>-</v>
      </c>
      <c r="P189" s="79" t="str">
        <f>IF(ISNUMBER(#REF!),#REF!,"-")</f>
        <v>-</v>
      </c>
      <c r="Q189" s="80" t="str">
        <f>IF(ISNUMBER(#REF!),#REF!,"-")</f>
        <v>-</v>
      </c>
      <c r="R189" s="79" t="str">
        <f>IF(ISNUMBER(#REF!),#REF!,"-")</f>
        <v>-</v>
      </c>
      <c r="S189" s="80" t="str">
        <f>IF(ISNUMBER(#REF!),#REF!,"-")</f>
        <v>-</v>
      </c>
      <c r="T189" s="79" t="str">
        <f>IF(ISNUMBER(#REF!),#REF!,"-")</f>
        <v>-</v>
      </c>
      <c r="U189" s="80" t="str">
        <f>IF(ISNUMBER(#REF!),#REF!,"-")</f>
        <v>-</v>
      </c>
      <c r="V189" s="79" t="str">
        <f>IF(ISNUMBER(#REF!),#REF!,"-")</f>
        <v>-</v>
      </c>
      <c r="W189" s="80" t="str">
        <f>IF(ISNUMBER(#REF!),#REF!,"-")</f>
        <v>-</v>
      </c>
      <c r="X189" s="79" t="str">
        <f>IF(ISNUMBER(#REF!),#REF!,"-")</f>
        <v>-</v>
      </c>
      <c r="Y189" s="80" t="str">
        <f>IF(ISNUMBER(#REF!),#REF!,"-")</f>
        <v>-</v>
      </c>
      <c r="Z189" s="79" t="str">
        <f>IF(ISNUMBER(#REF!),#REF!,"-")</f>
        <v>-</v>
      </c>
      <c r="AA189" s="80" t="str">
        <f>IF(ISNUMBER(#REF!),#REF!,"-")</f>
        <v>-</v>
      </c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O189" s="75">
        <v>78</v>
      </c>
      <c r="AP189" s="79" t="str">
        <f>IF(ISNUMBER(#REF!),#REF!,"-")</f>
        <v>-</v>
      </c>
      <c r="AQ189" s="80" t="str">
        <f>IF(ISNUMBER(#REF!),#REF!,"-")</f>
        <v>-</v>
      </c>
      <c r="AR189" s="79" t="str">
        <f>IF(ISNUMBER(#REF!),#REF!,"-")</f>
        <v>-</v>
      </c>
      <c r="AS189" s="80" t="str">
        <f>IF(ISNUMBER(#REF!),#REF!,"-")</f>
        <v>-</v>
      </c>
      <c r="AT189" s="79" t="str">
        <f>IF(ISNUMBER(#REF!),#REF!,"-")</f>
        <v>-</v>
      </c>
      <c r="AU189" s="80" t="str">
        <f>IF(ISNUMBER(#REF!),#REF!,"-")</f>
        <v>-</v>
      </c>
      <c r="AV189" s="79" t="str">
        <f>IF(ISNUMBER(#REF!),#REF!,"-")</f>
        <v>-</v>
      </c>
      <c r="AW189" s="80" t="str">
        <f>IF(ISNUMBER(#REF!),#REF!,"-")</f>
        <v>-</v>
      </c>
      <c r="AX189" s="79" t="str">
        <f>IF(ISNUMBER(#REF!),#REF!,"-")</f>
        <v>-</v>
      </c>
      <c r="AY189" s="80" t="str">
        <f>IF(ISNUMBER(#REF!),#REF!,"-")</f>
        <v>-</v>
      </c>
      <c r="AZ189" s="79" t="str">
        <f>IF(ISNUMBER(#REF!),#REF!,"-")</f>
        <v>-</v>
      </c>
      <c r="BA189" s="80" t="str">
        <f>IF(ISNUMBER(#REF!),#REF!,"-")</f>
        <v>-</v>
      </c>
      <c r="BB189" s="79" t="str">
        <f>IF(ISNUMBER(#REF!),#REF!,"-")</f>
        <v>-</v>
      </c>
      <c r="BC189" s="80" t="str">
        <f>IF(ISNUMBER(#REF!),#REF!,"-")</f>
        <v>-</v>
      </c>
      <c r="BD189" s="79" t="str">
        <f>IF(ISNUMBER(#REF!),#REF!,"-")</f>
        <v>-</v>
      </c>
      <c r="BE189" s="80" t="str">
        <f>IF(ISNUMBER(#REF!),#REF!,"-")</f>
        <v>-</v>
      </c>
      <c r="BF189" s="79" t="str">
        <f>IF(ISNUMBER(#REF!),#REF!,"-")</f>
        <v>-</v>
      </c>
      <c r="BG189" s="80" t="str">
        <f>IF(ISNUMBER(#REF!),#REF!,"-")</f>
        <v>-</v>
      </c>
      <c r="BH189" s="79" t="str">
        <f>IF(ISNUMBER(#REF!),#REF!,"-")</f>
        <v>-</v>
      </c>
      <c r="BI189" s="80" t="str">
        <f>IF(ISNUMBER(#REF!),#REF!,"-")</f>
        <v>-</v>
      </c>
      <c r="BJ189" s="4"/>
      <c r="BK189" s="4"/>
      <c r="BL189" s="4"/>
      <c r="BM189" s="4"/>
      <c r="BN189" s="4"/>
      <c r="BO189" s="4"/>
      <c r="BP189" s="4"/>
      <c r="BQ189" s="4"/>
      <c r="BR189" s="4"/>
      <c r="BS189" s="4"/>
    </row>
    <row r="190" spans="7:71" s="88" customFormat="1" x14ac:dyDescent="0.25">
      <c r="G190" s="75">
        <v>78.5</v>
      </c>
      <c r="H190" s="79" t="str">
        <f>IF(ISNUMBER(#REF!),#REF!,"-")</f>
        <v>-</v>
      </c>
      <c r="I190" s="80" t="str">
        <f>IF(ISNUMBER(#REF!),#REF!,"-")</f>
        <v>-</v>
      </c>
      <c r="J190" s="79" t="str">
        <f>IF(ISNUMBER(#REF!),#REF!,"-")</f>
        <v>-</v>
      </c>
      <c r="K190" s="80" t="str">
        <f>IF(ISNUMBER(#REF!),#REF!,"-")</f>
        <v>-</v>
      </c>
      <c r="L190" s="79" t="str">
        <f>IF(ISNUMBER(#REF!),#REF!,"-")</f>
        <v>-</v>
      </c>
      <c r="M190" s="80" t="str">
        <f>IF(ISNUMBER(#REF!),#REF!,"-")</f>
        <v>-</v>
      </c>
      <c r="N190" s="79" t="str">
        <f>IF(ISNUMBER(#REF!),#REF!,"-")</f>
        <v>-</v>
      </c>
      <c r="O190" s="80" t="str">
        <f>IF(ISNUMBER(#REF!),#REF!,"-")</f>
        <v>-</v>
      </c>
      <c r="P190" s="79" t="str">
        <f>IF(ISNUMBER(#REF!),#REF!,"-")</f>
        <v>-</v>
      </c>
      <c r="Q190" s="80" t="str">
        <f>IF(ISNUMBER(#REF!),#REF!,"-")</f>
        <v>-</v>
      </c>
      <c r="R190" s="79" t="str">
        <f>IF(ISNUMBER(#REF!),#REF!,"-")</f>
        <v>-</v>
      </c>
      <c r="S190" s="80" t="str">
        <f>IF(ISNUMBER(#REF!),#REF!,"-")</f>
        <v>-</v>
      </c>
      <c r="T190" s="79" t="str">
        <f>IF(ISNUMBER(#REF!),#REF!,"-")</f>
        <v>-</v>
      </c>
      <c r="U190" s="80" t="str">
        <f>IF(ISNUMBER(#REF!),#REF!,"-")</f>
        <v>-</v>
      </c>
      <c r="V190" s="79" t="str">
        <f>IF(ISNUMBER(#REF!),#REF!,"-")</f>
        <v>-</v>
      </c>
      <c r="W190" s="80" t="str">
        <f>IF(ISNUMBER(#REF!),#REF!,"-")</f>
        <v>-</v>
      </c>
      <c r="X190" s="79" t="str">
        <f>IF(ISNUMBER(#REF!),#REF!,"-")</f>
        <v>-</v>
      </c>
      <c r="Y190" s="80" t="str">
        <f>IF(ISNUMBER(#REF!),#REF!,"-")</f>
        <v>-</v>
      </c>
      <c r="Z190" s="79" t="str">
        <f>IF(ISNUMBER(#REF!),#REF!,"-")</f>
        <v>-</v>
      </c>
      <c r="AA190" s="80" t="str">
        <f>IF(ISNUMBER(#REF!),#REF!,"-")</f>
        <v>-</v>
      </c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O190" s="75">
        <v>78.5</v>
      </c>
      <c r="AP190" s="79" t="str">
        <f>IF(ISNUMBER(#REF!),#REF!,"-")</f>
        <v>-</v>
      </c>
      <c r="AQ190" s="80" t="str">
        <f>IF(ISNUMBER(#REF!),#REF!,"-")</f>
        <v>-</v>
      </c>
      <c r="AR190" s="79" t="str">
        <f>IF(ISNUMBER(#REF!),#REF!,"-")</f>
        <v>-</v>
      </c>
      <c r="AS190" s="80" t="str">
        <f>IF(ISNUMBER(#REF!),#REF!,"-")</f>
        <v>-</v>
      </c>
      <c r="AT190" s="79" t="str">
        <f>IF(ISNUMBER(#REF!),#REF!,"-")</f>
        <v>-</v>
      </c>
      <c r="AU190" s="80" t="str">
        <f>IF(ISNUMBER(#REF!),#REF!,"-")</f>
        <v>-</v>
      </c>
      <c r="AV190" s="79" t="str">
        <f>IF(ISNUMBER(#REF!),#REF!,"-")</f>
        <v>-</v>
      </c>
      <c r="AW190" s="80" t="str">
        <f>IF(ISNUMBER(#REF!),#REF!,"-")</f>
        <v>-</v>
      </c>
      <c r="AX190" s="79" t="str">
        <f>IF(ISNUMBER(#REF!),#REF!,"-")</f>
        <v>-</v>
      </c>
      <c r="AY190" s="80" t="str">
        <f>IF(ISNUMBER(#REF!),#REF!,"-")</f>
        <v>-</v>
      </c>
      <c r="AZ190" s="79" t="str">
        <f>IF(ISNUMBER(#REF!),#REF!,"-")</f>
        <v>-</v>
      </c>
      <c r="BA190" s="80" t="str">
        <f>IF(ISNUMBER(#REF!),#REF!,"-")</f>
        <v>-</v>
      </c>
      <c r="BB190" s="79" t="str">
        <f>IF(ISNUMBER(#REF!),#REF!,"-")</f>
        <v>-</v>
      </c>
      <c r="BC190" s="80" t="str">
        <f>IF(ISNUMBER(#REF!),#REF!,"-")</f>
        <v>-</v>
      </c>
      <c r="BD190" s="79" t="str">
        <f>IF(ISNUMBER(#REF!),#REF!,"-")</f>
        <v>-</v>
      </c>
      <c r="BE190" s="80" t="str">
        <f>IF(ISNUMBER(#REF!),#REF!,"-")</f>
        <v>-</v>
      </c>
      <c r="BF190" s="79" t="str">
        <f>IF(ISNUMBER(#REF!),#REF!,"-")</f>
        <v>-</v>
      </c>
      <c r="BG190" s="80" t="str">
        <f>IF(ISNUMBER(#REF!),#REF!,"-")</f>
        <v>-</v>
      </c>
      <c r="BH190" s="79" t="str">
        <f>IF(ISNUMBER(#REF!),#REF!,"-")</f>
        <v>-</v>
      </c>
      <c r="BI190" s="80" t="str">
        <f>IF(ISNUMBER(#REF!),#REF!,"-")</f>
        <v>-</v>
      </c>
      <c r="BJ190" s="4"/>
      <c r="BK190" s="4"/>
      <c r="BL190" s="4"/>
      <c r="BM190" s="4"/>
      <c r="BN190" s="4"/>
      <c r="BO190" s="4"/>
      <c r="BP190" s="4"/>
      <c r="BQ190" s="4"/>
      <c r="BR190" s="4"/>
      <c r="BS190" s="4"/>
    </row>
    <row r="191" spans="7:71" s="88" customFormat="1" x14ac:dyDescent="0.25">
      <c r="G191" s="75">
        <v>79</v>
      </c>
      <c r="H191" s="79" t="str">
        <f>IF(ISNUMBER(#REF!),#REF!,"-")</f>
        <v>-</v>
      </c>
      <c r="I191" s="80" t="str">
        <f>IF(ISNUMBER(#REF!),#REF!,"-")</f>
        <v>-</v>
      </c>
      <c r="J191" s="79" t="str">
        <f>IF(ISNUMBER(#REF!),#REF!,"-")</f>
        <v>-</v>
      </c>
      <c r="K191" s="80" t="str">
        <f>IF(ISNUMBER(#REF!),#REF!,"-")</f>
        <v>-</v>
      </c>
      <c r="L191" s="79" t="str">
        <f>IF(ISNUMBER(#REF!),#REF!,"-")</f>
        <v>-</v>
      </c>
      <c r="M191" s="80" t="str">
        <f>IF(ISNUMBER(#REF!),#REF!,"-")</f>
        <v>-</v>
      </c>
      <c r="N191" s="79" t="str">
        <f>IF(ISNUMBER(#REF!),#REF!,"-")</f>
        <v>-</v>
      </c>
      <c r="O191" s="80" t="str">
        <f>IF(ISNUMBER(#REF!),#REF!,"-")</f>
        <v>-</v>
      </c>
      <c r="P191" s="79" t="str">
        <f>IF(ISNUMBER(#REF!),#REF!,"-")</f>
        <v>-</v>
      </c>
      <c r="Q191" s="80" t="str">
        <f>IF(ISNUMBER(#REF!),#REF!,"-")</f>
        <v>-</v>
      </c>
      <c r="R191" s="79" t="str">
        <f>IF(ISNUMBER(#REF!),#REF!,"-")</f>
        <v>-</v>
      </c>
      <c r="S191" s="80" t="str">
        <f>IF(ISNUMBER(#REF!),#REF!,"-")</f>
        <v>-</v>
      </c>
      <c r="T191" s="79" t="str">
        <f>IF(ISNUMBER(#REF!),#REF!,"-")</f>
        <v>-</v>
      </c>
      <c r="U191" s="80" t="str">
        <f>IF(ISNUMBER(#REF!),#REF!,"-")</f>
        <v>-</v>
      </c>
      <c r="V191" s="79" t="str">
        <f>IF(ISNUMBER(#REF!),#REF!,"-")</f>
        <v>-</v>
      </c>
      <c r="W191" s="80" t="str">
        <f>IF(ISNUMBER(#REF!),#REF!,"-")</f>
        <v>-</v>
      </c>
      <c r="X191" s="79" t="str">
        <f>IF(ISNUMBER(#REF!),#REF!,"-")</f>
        <v>-</v>
      </c>
      <c r="Y191" s="80" t="str">
        <f>IF(ISNUMBER(#REF!),#REF!,"-")</f>
        <v>-</v>
      </c>
      <c r="Z191" s="79" t="str">
        <f>IF(ISNUMBER(#REF!),#REF!,"-")</f>
        <v>-</v>
      </c>
      <c r="AA191" s="80" t="str">
        <f>IF(ISNUMBER(#REF!),#REF!,"-")</f>
        <v>-</v>
      </c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O191" s="75">
        <v>79</v>
      </c>
      <c r="AP191" s="79" t="str">
        <f>IF(ISNUMBER(#REF!),#REF!,"-")</f>
        <v>-</v>
      </c>
      <c r="AQ191" s="80" t="str">
        <f>IF(ISNUMBER(#REF!),#REF!,"-")</f>
        <v>-</v>
      </c>
      <c r="AR191" s="79" t="str">
        <f>IF(ISNUMBER(#REF!),#REF!,"-")</f>
        <v>-</v>
      </c>
      <c r="AS191" s="80" t="str">
        <f>IF(ISNUMBER(#REF!),#REF!,"-")</f>
        <v>-</v>
      </c>
      <c r="AT191" s="79" t="str">
        <f>IF(ISNUMBER(#REF!),#REF!,"-")</f>
        <v>-</v>
      </c>
      <c r="AU191" s="80" t="str">
        <f>IF(ISNUMBER(#REF!),#REF!,"-")</f>
        <v>-</v>
      </c>
      <c r="AV191" s="79" t="str">
        <f>IF(ISNUMBER(#REF!),#REF!,"-")</f>
        <v>-</v>
      </c>
      <c r="AW191" s="80" t="str">
        <f>IF(ISNUMBER(#REF!),#REF!,"-")</f>
        <v>-</v>
      </c>
      <c r="AX191" s="79" t="str">
        <f>IF(ISNUMBER(#REF!),#REF!,"-")</f>
        <v>-</v>
      </c>
      <c r="AY191" s="80" t="str">
        <f>IF(ISNUMBER(#REF!),#REF!,"-")</f>
        <v>-</v>
      </c>
      <c r="AZ191" s="79" t="str">
        <f>IF(ISNUMBER(#REF!),#REF!,"-")</f>
        <v>-</v>
      </c>
      <c r="BA191" s="80" t="str">
        <f>IF(ISNUMBER(#REF!),#REF!,"-")</f>
        <v>-</v>
      </c>
      <c r="BB191" s="79" t="str">
        <f>IF(ISNUMBER(#REF!),#REF!,"-")</f>
        <v>-</v>
      </c>
      <c r="BC191" s="80" t="str">
        <f>IF(ISNUMBER(#REF!),#REF!,"-")</f>
        <v>-</v>
      </c>
      <c r="BD191" s="79" t="str">
        <f>IF(ISNUMBER(#REF!),#REF!,"-")</f>
        <v>-</v>
      </c>
      <c r="BE191" s="80" t="str">
        <f>IF(ISNUMBER(#REF!),#REF!,"-")</f>
        <v>-</v>
      </c>
      <c r="BF191" s="79" t="str">
        <f>IF(ISNUMBER(#REF!),#REF!,"-")</f>
        <v>-</v>
      </c>
      <c r="BG191" s="80" t="str">
        <f>IF(ISNUMBER(#REF!),#REF!,"-")</f>
        <v>-</v>
      </c>
      <c r="BH191" s="79" t="str">
        <f>IF(ISNUMBER(#REF!),#REF!,"-")</f>
        <v>-</v>
      </c>
      <c r="BI191" s="80" t="str">
        <f>IF(ISNUMBER(#REF!),#REF!,"-")</f>
        <v>-</v>
      </c>
      <c r="BJ191" s="4"/>
      <c r="BK191" s="4"/>
      <c r="BL191" s="4"/>
      <c r="BM191" s="4"/>
      <c r="BN191" s="4"/>
      <c r="BO191" s="4"/>
      <c r="BP191" s="4"/>
      <c r="BQ191" s="4"/>
      <c r="BR191" s="4"/>
      <c r="BS191" s="4"/>
    </row>
    <row r="192" spans="7:71" s="88" customFormat="1" x14ac:dyDescent="0.25">
      <c r="G192" s="75">
        <v>79.5</v>
      </c>
      <c r="H192" s="79" t="str">
        <f>IF(ISNUMBER(#REF!),#REF!,"-")</f>
        <v>-</v>
      </c>
      <c r="I192" s="80" t="str">
        <f>IF(ISNUMBER(#REF!),#REF!,"-")</f>
        <v>-</v>
      </c>
      <c r="J192" s="79" t="str">
        <f>IF(ISNUMBER(#REF!),#REF!,"-")</f>
        <v>-</v>
      </c>
      <c r="K192" s="80" t="str">
        <f>IF(ISNUMBER(#REF!),#REF!,"-")</f>
        <v>-</v>
      </c>
      <c r="L192" s="79" t="str">
        <f>IF(ISNUMBER(#REF!),#REF!,"-")</f>
        <v>-</v>
      </c>
      <c r="M192" s="80" t="str">
        <f>IF(ISNUMBER(#REF!),#REF!,"-")</f>
        <v>-</v>
      </c>
      <c r="N192" s="79" t="str">
        <f>IF(ISNUMBER(#REF!),#REF!,"-")</f>
        <v>-</v>
      </c>
      <c r="O192" s="80" t="str">
        <f>IF(ISNUMBER(#REF!),#REF!,"-")</f>
        <v>-</v>
      </c>
      <c r="P192" s="79" t="str">
        <f>IF(ISNUMBER(#REF!),#REF!,"-")</f>
        <v>-</v>
      </c>
      <c r="Q192" s="80" t="str">
        <f>IF(ISNUMBER(#REF!),#REF!,"-")</f>
        <v>-</v>
      </c>
      <c r="R192" s="79" t="str">
        <f>IF(ISNUMBER(#REF!),#REF!,"-")</f>
        <v>-</v>
      </c>
      <c r="S192" s="80" t="str">
        <f>IF(ISNUMBER(#REF!),#REF!,"-")</f>
        <v>-</v>
      </c>
      <c r="T192" s="79" t="str">
        <f>IF(ISNUMBER(#REF!),#REF!,"-")</f>
        <v>-</v>
      </c>
      <c r="U192" s="80" t="str">
        <f>IF(ISNUMBER(#REF!),#REF!,"-")</f>
        <v>-</v>
      </c>
      <c r="V192" s="79" t="str">
        <f>IF(ISNUMBER(#REF!),#REF!,"-")</f>
        <v>-</v>
      </c>
      <c r="W192" s="80" t="str">
        <f>IF(ISNUMBER(#REF!),#REF!,"-")</f>
        <v>-</v>
      </c>
      <c r="X192" s="79" t="str">
        <f>IF(ISNUMBER(#REF!),#REF!,"-")</f>
        <v>-</v>
      </c>
      <c r="Y192" s="80" t="str">
        <f>IF(ISNUMBER(#REF!),#REF!,"-")</f>
        <v>-</v>
      </c>
      <c r="Z192" s="79" t="str">
        <f>IF(ISNUMBER(#REF!),#REF!,"-")</f>
        <v>-</v>
      </c>
      <c r="AA192" s="80" t="str">
        <f>IF(ISNUMBER(#REF!),#REF!,"-")</f>
        <v>-</v>
      </c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O192" s="75">
        <v>79.5</v>
      </c>
      <c r="AP192" s="79" t="str">
        <f>IF(ISNUMBER(#REF!),#REF!,"-")</f>
        <v>-</v>
      </c>
      <c r="AQ192" s="80" t="str">
        <f>IF(ISNUMBER(#REF!),#REF!,"-")</f>
        <v>-</v>
      </c>
      <c r="AR192" s="79" t="str">
        <f>IF(ISNUMBER(#REF!),#REF!,"-")</f>
        <v>-</v>
      </c>
      <c r="AS192" s="80" t="str">
        <f>IF(ISNUMBER(#REF!),#REF!,"-")</f>
        <v>-</v>
      </c>
      <c r="AT192" s="79" t="str">
        <f>IF(ISNUMBER(#REF!),#REF!,"-")</f>
        <v>-</v>
      </c>
      <c r="AU192" s="80" t="str">
        <f>IF(ISNUMBER(#REF!),#REF!,"-")</f>
        <v>-</v>
      </c>
      <c r="AV192" s="79" t="str">
        <f>IF(ISNUMBER(#REF!),#REF!,"-")</f>
        <v>-</v>
      </c>
      <c r="AW192" s="80" t="str">
        <f>IF(ISNUMBER(#REF!),#REF!,"-")</f>
        <v>-</v>
      </c>
      <c r="AX192" s="79" t="str">
        <f>IF(ISNUMBER(#REF!),#REF!,"-")</f>
        <v>-</v>
      </c>
      <c r="AY192" s="80" t="str">
        <f>IF(ISNUMBER(#REF!),#REF!,"-")</f>
        <v>-</v>
      </c>
      <c r="AZ192" s="79" t="str">
        <f>IF(ISNUMBER(#REF!),#REF!,"-")</f>
        <v>-</v>
      </c>
      <c r="BA192" s="80" t="str">
        <f>IF(ISNUMBER(#REF!),#REF!,"-")</f>
        <v>-</v>
      </c>
      <c r="BB192" s="79" t="str">
        <f>IF(ISNUMBER(#REF!),#REF!,"-")</f>
        <v>-</v>
      </c>
      <c r="BC192" s="80" t="str">
        <f>IF(ISNUMBER(#REF!),#REF!,"-")</f>
        <v>-</v>
      </c>
      <c r="BD192" s="79" t="str">
        <f>IF(ISNUMBER(#REF!),#REF!,"-")</f>
        <v>-</v>
      </c>
      <c r="BE192" s="80" t="str">
        <f>IF(ISNUMBER(#REF!),#REF!,"-")</f>
        <v>-</v>
      </c>
      <c r="BF192" s="79" t="str">
        <f>IF(ISNUMBER(#REF!),#REF!,"-")</f>
        <v>-</v>
      </c>
      <c r="BG192" s="80" t="str">
        <f>IF(ISNUMBER(#REF!),#REF!,"-")</f>
        <v>-</v>
      </c>
      <c r="BH192" s="79" t="str">
        <f>IF(ISNUMBER(#REF!),#REF!,"-")</f>
        <v>-</v>
      </c>
      <c r="BI192" s="80" t="str">
        <f>IF(ISNUMBER(#REF!),#REF!,"-")</f>
        <v>-</v>
      </c>
      <c r="BJ192" s="4"/>
      <c r="BK192" s="4"/>
      <c r="BL192" s="4"/>
      <c r="BM192" s="4"/>
      <c r="BN192" s="4"/>
      <c r="BO192" s="4"/>
      <c r="BP192" s="4"/>
      <c r="BQ192" s="4"/>
      <c r="BR192" s="4"/>
      <c r="BS192" s="4"/>
    </row>
    <row r="193" spans="7:71" s="88" customFormat="1" x14ac:dyDescent="0.25">
      <c r="G193" s="75">
        <v>80</v>
      </c>
      <c r="H193" s="79" t="str">
        <f>IF(ISNUMBER(#REF!),#REF!,"-")</f>
        <v>-</v>
      </c>
      <c r="I193" s="80" t="str">
        <f>IF(ISNUMBER(#REF!),#REF!,"-")</f>
        <v>-</v>
      </c>
      <c r="J193" s="79" t="str">
        <f>IF(ISNUMBER(#REF!),#REF!,"-")</f>
        <v>-</v>
      </c>
      <c r="K193" s="80" t="str">
        <f>IF(ISNUMBER(#REF!),#REF!,"-")</f>
        <v>-</v>
      </c>
      <c r="L193" s="79" t="str">
        <f>IF(ISNUMBER(#REF!),#REF!,"-")</f>
        <v>-</v>
      </c>
      <c r="M193" s="80" t="str">
        <f>IF(ISNUMBER(#REF!),#REF!,"-")</f>
        <v>-</v>
      </c>
      <c r="N193" s="79" t="str">
        <f>IF(ISNUMBER(#REF!),#REF!,"-")</f>
        <v>-</v>
      </c>
      <c r="O193" s="80" t="str">
        <f>IF(ISNUMBER(#REF!),#REF!,"-")</f>
        <v>-</v>
      </c>
      <c r="P193" s="79" t="str">
        <f>IF(ISNUMBER(#REF!),#REF!,"-")</f>
        <v>-</v>
      </c>
      <c r="Q193" s="80" t="str">
        <f>IF(ISNUMBER(#REF!),#REF!,"-")</f>
        <v>-</v>
      </c>
      <c r="R193" s="79" t="str">
        <f>IF(ISNUMBER(#REF!),#REF!,"-")</f>
        <v>-</v>
      </c>
      <c r="S193" s="80" t="str">
        <f>IF(ISNUMBER(#REF!),#REF!,"-")</f>
        <v>-</v>
      </c>
      <c r="T193" s="79" t="str">
        <f>IF(ISNUMBER(#REF!),#REF!,"-")</f>
        <v>-</v>
      </c>
      <c r="U193" s="80" t="str">
        <f>IF(ISNUMBER(#REF!),#REF!,"-")</f>
        <v>-</v>
      </c>
      <c r="V193" s="79" t="str">
        <f>IF(ISNUMBER(#REF!),#REF!,"-")</f>
        <v>-</v>
      </c>
      <c r="W193" s="80" t="str">
        <f>IF(ISNUMBER(#REF!),#REF!,"-")</f>
        <v>-</v>
      </c>
      <c r="X193" s="79" t="str">
        <f>IF(ISNUMBER(#REF!),#REF!,"-")</f>
        <v>-</v>
      </c>
      <c r="Y193" s="80" t="str">
        <f>IF(ISNUMBER(#REF!),#REF!,"-")</f>
        <v>-</v>
      </c>
      <c r="Z193" s="79" t="str">
        <f>IF(ISNUMBER(#REF!),#REF!,"-")</f>
        <v>-</v>
      </c>
      <c r="AA193" s="80" t="str">
        <f>IF(ISNUMBER(#REF!),#REF!,"-")</f>
        <v>-</v>
      </c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O193" s="75">
        <v>80</v>
      </c>
      <c r="AP193" s="79" t="str">
        <f>IF(ISNUMBER(#REF!),#REF!,"-")</f>
        <v>-</v>
      </c>
      <c r="AQ193" s="80" t="str">
        <f>IF(ISNUMBER(#REF!),#REF!,"-")</f>
        <v>-</v>
      </c>
      <c r="AR193" s="79" t="str">
        <f>IF(ISNUMBER(#REF!),#REF!,"-")</f>
        <v>-</v>
      </c>
      <c r="AS193" s="80" t="str">
        <f>IF(ISNUMBER(#REF!),#REF!,"-")</f>
        <v>-</v>
      </c>
      <c r="AT193" s="79" t="str">
        <f>IF(ISNUMBER(#REF!),#REF!,"-")</f>
        <v>-</v>
      </c>
      <c r="AU193" s="80" t="str">
        <f>IF(ISNUMBER(#REF!),#REF!,"-")</f>
        <v>-</v>
      </c>
      <c r="AV193" s="79" t="str">
        <f>IF(ISNUMBER(#REF!),#REF!,"-")</f>
        <v>-</v>
      </c>
      <c r="AW193" s="80" t="str">
        <f>IF(ISNUMBER(#REF!),#REF!,"-")</f>
        <v>-</v>
      </c>
      <c r="AX193" s="79" t="str">
        <f>IF(ISNUMBER(#REF!),#REF!,"-")</f>
        <v>-</v>
      </c>
      <c r="AY193" s="80" t="str">
        <f>IF(ISNUMBER(#REF!),#REF!,"-")</f>
        <v>-</v>
      </c>
      <c r="AZ193" s="79" t="str">
        <f>IF(ISNUMBER(#REF!),#REF!,"-")</f>
        <v>-</v>
      </c>
      <c r="BA193" s="80" t="str">
        <f>IF(ISNUMBER(#REF!),#REF!,"-")</f>
        <v>-</v>
      </c>
      <c r="BB193" s="79" t="str">
        <f>IF(ISNUMBER(#REF!),#REF!,"-")</f>
        <v>-</v>
      </c>
      <c r="BC193" s="80" t="str">
        <f>IF(ISNUMBER(#REF!),#REF!,"-")</f>
        <v>-</v>
      </c>
      <c r="BD193" s="79" t="str">
        <f>IF(ISNUMBER(#REF!),#REF!,"-")</f>
        <v>-</v>
      </c>
      <c r="BE193" s="80" t="str">
        <f>IF(ISNUMBER(#REF!),#REF!,"-")</f>
        <v>-</v>
      </c>
      <c r="BF193" s="79" t="str">
        <f>IF(ISNUMBER(#REF!),#REF!,"-")</f>
        <v>-</v>
      </c>
      <c r="BG193" s="80" t="str">
        <f>IF(ISNUMBER(#REF!),#REF!,"-")</f>
        <v>-</v>
      </c>
      <c r="BH193" s="79" t="str">
        <f>IF(ISNUMBER(#REF!),#REF!,"-")</f>
        <v>-</v>
      </c>
      <c r="BI193" s="80" t="str">
        <f>IF(ISNUMBER(#REF!),#REF!,"-")</f>
        <v>-</v>
      </c>
      <c r="BJ193" s="4"/>
      <c r="BK193" s="4"/>
      <c r="BL193" s="4"/>
      <c r="BM193" s="4"/>
      <c r="BN193" s="4"/>
      <c r="BO193" s="4"/>
      <c r="BP193" s="4"/>
      <c r="BQ193" s="4"/>
      <c r="BR193" s="4"/>
      <c r="BS193" s="4"/>
    </row>
    <row r="194" spans="7:71" s="88" customFormat="1" x14ac:dyDescent="0.25">
      <c r="G194" s="75">
        <v>80.5</v>
      </c>
      <c r="H194" s="79" t="str">
        <f>IF(ISNUMBER(#REF!),#REF!,"-")</f>
        <v>-</v>
      </c>
      <c r="I194" s="80" t="str">
        <f>IF(ISNUMBER(#REF!),#REF!,"-")</f>
        <v>-</v>
      </c>
      <c r="J194" s="79" t="str">
        <f>IF(ISNUMBER(#REF!),#REF!,"-")</f>
        <v>-</v>
      </c>
      <c r="K194" s="80" t="str">
        <f>IF(ISNUMBER(#REF!),#REF!,"-")</f>
        <v>-</v>
      </c>
      <c r="L194" s="79" t="str">
        <f>IF(ISNUMBER(#REF!),#REF!,"-")</f>
        <v>-</v>
      </c>
      <c r="M194" s="80" t="str">
        <f>IF(ISNUMBER(#REF!),#REF!,"-")</f>
        <v>-</v>
      </c>
      <c r="N194" s="79" t="str">
        <f>IF(ISNUMBER(#REF!),#REF!,"-")</f>
        <v>-</v>
      </c>
      <c r="O194" s="80" t="str">
        <f>IF(ISNUMBER(#REF!),#REF!,"-")</f>
        <v>-</v>
      </c>
      <c r="P194" s="79" t="str">
        <f>IF(ISNUMBER(#REF!),#REF!,"-")</f>
        <v>-</v>
      </c>
      <c r="Q194" s="80" t="str">
        <f>IF(ISNUMBER(#REF!),#REF!,"-")</f>
        <v>-</v>
      </c>
      <c r="R194" s="79" t="str">
        <f>IF(ISNUMBER(#REF!),#REF!,"-")</f>
        <v>-</v>
      </c>
      <c r="S194" s="80" t="str">
        <f>IF(ISNUMBER(#REF!),#REF!,"-")</f>
        <v>-</v>
      </c>
      <c r="T194" s="79" t="str">
        <f>IF(ISNUMBER(#REF!),#REF!,"-")</f>
        <v>-</v>
      </c>
      <c r="U194" s="80" t="str">
        <f>IF(ISNUMBER(#REF!),#REF!,"-")</f>
        <v>-</v>
      </c>
      <c r="V194" s="79" t="str">
        <f>IF(ISNUMBER(#REF!),#REF!,"-")</f>
        <v>-</v>
      </c>
      <c r="W194" s="80" t="str">
        <f>IF(ISNUMBER(#REF!),#REF!,"-")</f>
        <v>-</v>
      </c>
      <c r="X194" s="79" t="str">
        <f>IF(ISNUMBER(#REF!),#REF!,"-")</f>
        <v>-</v>
      </c>
      <c r="Y194" s="80" t="str">
        <f>IF(ISNUMBER(#REF!),#REF!,"-")</f>
        <v>-</v>
      </c>
      <c r="Z194" s="79" t="str">
        <f>IF(ISNUMBER(#REF!),#REF!,"-")</f>
        <v>-</v>
      </c>
      <c r="AA194" s="80" t="str">
        <f>IF(ISNUMBER(#REF!),#REF!,"-")</f>
        <v>-</v>
      </c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O194" s="75">
        <v>80.5</v>
      </c>
      <c r="AP194" s="79" t="str">
        <f>IF(ISNUMBER(#REF!),#REF!,"-")</f>
        <v>-</v>
      </c>
      <c r="AQ194" s="80" t="str">
        <f>IF(ISNUMBER(#REF!),#REF!,"-")</f>
        <v>-</v>
      </c>
      <c r="AR194" s="79" t="str">
        <f>IF(ISNUMBER(#REF!),#REF!,"-")</f>
        <v>-</v>
      </c>
      <c r="AS194" s="80" t="str">
        <f>IF(ISNUMBER(#REF!),#REF!,"-")</f>
        <v>-</v>
      </c>
      <c r="AT194" s="79" t="str">
        <f>IF(ISNUMBER(#REF!),#REF!,"-")</f>
        <v>-</v>
      </c>
      <c r="AU194" s="80" t="str">
        <f>IF(ISNUMBER(#REF!),#REF!,"-")</f>
        <v>-</v>
      </c>
      <c r="AV194" s="79" t="str">
        <f>IF(ISNUMBER(#REF!),#REF!,"-")</f>
        <v>-</v>
      </c>
      <c r="AW194" s="80" t="str">
        <f>IF(ISNUMBER(#REF!),#REF!,"-")</f>
        <v>-</v>
      </c>
      <c r="AX194" s="79" t="str">
        <f>IF(ISNUMBER(#REF!),#REF!,"-")</f>
        <v>-</v>
      </c>
      <c r="AY194" s="80" t="str">
        <f>IF(ISNUMBER(#REF!),#REF!,"-")</f>
        <v>-</v>
      </c>
      <c r="AZ194" s="79" t="str">
        <f>IF(ISNUMBER(#REF!),#REF!,"-")</f>
        <v>-</v>
      </c>
      <c r="BA194" s="80" t="str">
        <f>IF(ISNUMBER(#REF!),#REF!,"-")</f>
        <v>-</v>
      </c>
      <c r="BB194" s="79" t="str">
        <f>IF(ISNUMBER(#REF!),#REF!,"-")</f>
        <v>-</v>
      </c>
      <c r="BC194" s="80" t="str">
        <f>IF(ISNUMBER(#REF!),#REF!,"-")</f>
        <v>-</v>
      </c>
      <c r="BD194" s="79" t="str">
        <f>IF(ISNUMBER(#REF!),#REF!,"-")</f>
        <v>-</v>
      </c>
      <c r="BE194" s="80" t="str">
        <f>IF(ISNUMBER(#REF!),#REF!,"-")</f>
        <v>-</v>
      </c>
      <c r="BF194" s="79" t="str">
        <f>IF(ISNUMBER(#REF!),#REF!,"-")</f>
        <v>-</v>
      </c>
      <c r="BG194" s="80" t="str">
        <f>IF(ISNUMBER(#REF!),#REF!,"-")</f>
        <v>-</v>
      </c>
      <c r="BH194" s="79" t="str">
        <f>IF(ISNUMBER(#REF!),#REF!,"-")</f>
        <v>-</v>
      </c>
      <c r="BI194" s="80" t="str">
        <f>IF(ISNUMBER(#REF!),#REF!,"-")</f>
        <v>-</v>
      </c>
      <c r="BJ194" s="4"/>
      <c r="BK194" s="4"/>
      <c r="BL194" s="4"/>
      <c r="BM194" s="4"/>
      <c r="BN194" s="4"/>
      <c r="BO194" s="4"/>
      <c r="BP194" s="4"/>
      <c r="BQ194" s="4"/>
      <c r="BR194" s="4"/>
      <c r="BS194" s="4"/>
    </row>
    <row r="195" spans="7:71" s="88" customFormat="1" x14ac:dyDescent="0.25">
      <c r="G195" s="75">
        <v>81</v>
      </c>
      <c r="H195" s="79" t="str">
        <f>IF(ISNUMBER(#REF!),#REF!,"-")</f>
        <v>-</v>
      </c>
      <c r="I195" s="80" t="str">
        <f>IF(ISNUMBER(#REF!),#REF!,"-")</f>
        <v>-</v>
      </c>
      <c r="J195" s="79" t="str">
        <f>IF(ISNUMBER(#REF!),#REF!,"-")</f>
        <v>-</v>
      </c>
      <c r="K195" s="80" t="str">
        <f>IF(ISNUMBER(#REF!),#REF!,"-")</f>
        <v>-</v>
      </c>
      <c r="L195" s="79" t="str">
        <f>IF(ISNUMBER(#REF!),#REF!,"-")</f>
        <v>-</v>
      </c>
      <c r="M195" s="80" t="str">
        <f>IF(ISNUMBER(#REF!),#REF!,"-")</f>
        <v>-</v>
      </c>
      <c r="N195" s="79" t="str">
        <f>IF(ISNUMBER(#REF!),#REF!,"-")</f>
        <v>-</v>
      </c>
      <c r="O195" s="80" t="str">
        <f>IF(ISNUMBER(#REF!),#REF!,"-")</f>
        <v>-</v>
      </c>
      <c r="P195" s="79" t="str">
        <f>IF(ISNUMBER(#REF!),#REF!,"-")</f>
        <v>-</v>
      </c>
      <c r="Q195" s="80" t="str">
        <f>IF(ISNUMBER(#REF!),#REF!,"-")</f>
        <v>-</v>
      </c>
      <c r="R195" s="79" t="str">
        <f>IF(ISNUMBER(#REF!),#REF!,"-")</f>
        <v>-</v>
      </c>
      <c r="S195" s="80" t="str">
        <f>IF(ISNUMBER(#REF!),#REF!,"-")</f>
        <v>-</v>
      </c>
      <c r="T195" s="79" t="str">
        <f>IF(ISNUMBER(#REF!),#REF!,"-")</f>
        <v>-</v>
      </c>
      <c r="U195" s="80" t="str">
        <f>IF(ISNUMBER(#REF!),#REF!,"-")</f>
        <v>-</v>
      </c>
      <c r="V195" s="79" t="str">
        <f>IF(ISNUMBER(#REF!),#REF!,"-")</f>
        <v>-</v>
      </c>
      <c r="W195" s="80" t="str">
        <f>IF(ISNUMBER(#REF!),#REF!,"-")</f>
        <v>-</v>
      </c>
      <c r="X195" s="79" t="str">
        <f>IF(ISNUMBER(#REF!),#REF!,"-")</f>
        <v>-</v>
      </c>
      <c r="Y195" s="80" t="str">
        <f>IF(ISNUMBER(#REF!),#REF!,"-")</f>
        <v>-</v>
      </c>
      <c r="Z195" s="79" t="str">
        <f>IF(ISNUMBER(#REF!),#REF!,"-")</f>
        <v>-</v>
      </c>
      <c r="AA195" s="80" t="str">
        <f>IF(ISNUMBER(#REF!),#REF!,"-")</f>
        <v>-</v>
      </c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O195" s="75">
        <v>81</v>
      </c>
      <c r="AP195" s="79" t="str">
        <f>IF(ISNUMBER(#REF!),#REF!,"-")</f>
        <v>-</v>
      </c>
      <c r="AQ195" s="80" t="str">
        <f>IF(ISNUMBER(#REF!),#REF!,"-")</f>
        <v>-</v>
      </c>
      <c r="AR195" s="79" t="str">
        <f>IF(ISNUMBER(#REF!),#REF!,"-")</f>
        <v>-</v>
      </c>
      <c r="AS195" s="80" t="str">
        <f>IF(ISNUMBER(#REF!),#REF!,"-")</f>
        <v>-</v>
      </c>
      <c r="AT195" s="79" t="str">
        <f>IF(ISNUMBER(#REF!),#REF!,"-")</f>
        <v>-</v>
      </c>
      <c r="AU195" s="80" t="str">
        <f>IF(ISNUMBER(#REF!),#REF!,"-")</f>
        <v>-</v>
      </c>
      <c r="AV195" s="79" t="str">
        <f>IF(ISNUMBER(#REF!),#REF!,"-")</f>
        <v>-</v>
      </c>
      <c r="AW195" s="80" t="str">
        <f>IF(ISNUMBER(#REF!),#REF!,"-")</f>
        <v>-</v>
      </c>
      <c r="AX195" s="79" t="str">
        <f>IF(ISNUMBER(#REF!),#REF!,"-")</f>
        <v>-</v>
      </c>
      <c r="AY195" s="80" t="str">
        <f>IF(ISNUMBER(#REF!),#REF!,"-")</f>
        <v>-</v>
      </c>
      <c r="AZ195" s="79" t="str">
        <f>IF(ISNUMBER(#REF!),#REF!,"-")</f>
        <v>-</v>
      </c>
      <c r="BA195" s="80" t="str">
        <f>IF(ISNUMBER(#REF!),#REF!,"-")</f>
        <v>-</v>
      </c>
      <c r="BB195" s="79" t="str">
        <f>IF(ISNUMBER(#REF!),#REF!,"-")</f>
        <v>-</v>
      </c>
      <c r="BC195" s="80" t="str">
        <f>IF(ISNUMBER(#REF!),#REF!,"-")</f>
        <v>-</v>
      </c>
      <c r="BD195" s="79" t="str">
        <f>IF(ISNUMBER(#REF!),#REF!,"-")</f>
        <v>-</v>
      </c>
      <c r="BE195" s="80" t="str">
        <f>IF(ISNUMBER(#REF!),#REF!,"-")</f>
        <v>-</v>
      </c>
      <c r="BF195" s="79" t="str">
        <f>IF(ISNUMBER(#REF!),#REF!,"-")</f>
        <v>-</v>
      </c>
      <c r="BG195" s="80" t="str">
        <f>IF(ISNUMBER(#REF!),#REF!,"-")</f>
        <v>-</v>
      </c>
      <c r="BH195" s="79" t="str">
        <f>IF(ISNUMBER(#REF!),#REF!,"-")</f>
        <v>-</v>
      </c>
      <c r="BI195" s="80" t="str">
        <f>IF(ISNUMBER(#REF!),#REF!,"-")</f>
        <v>-</v>
      </c>
      <c r="BJ195" s="4"/>
      <c r="BK195" s="4"/>
      <c r="BL195" s="4"/>
      <c r="BM195" s="4"/>
      <c r="BN195" s="4"/>
      <c r="BO195" s="4"/>
      <c r="BP195" s="4"/>
      <c r="BQ195" s="4"/>
      <c r="BR195" s="4"/>
      <c r="BS195" s="4"/>
    </row>
    <row r="196" spans="7:71" s="88" customFormat="1" x14ac:dyDescent="0.25">
      <c r="G196" s="75">
        <v>81.5</v>
      </c>
      <c r="H196" s="79" t="str">
        <f>IF(ISNUMBER(#REF!),#REF!,"-")</f>
        <v>-</v>
      </c>
      <c r="I196" s="80" t="str">
        <f>IF(ISNUMBER(#REF!),#REF!,"-")</f>
        <v>-</v>
      </c>
      <c r="J196" s="79" t="str">
        <f>IF(ISNUMBER(#REF!),#REF!,"-")</f>
        <v>-</v>
      </c>
      <c r="K196" s="80" t="str">
        <f>IF(ISNUMBER(#REF!),#REF!,"-")</f>
        <v>-</v>
      </c>
      <c r="L196" s="79" t="str">
        <f>IF(ISNUMBER(#REF!),#REF!,"-")</f>
        <v>-</v>
      </c>
      <c r="M196" s="80" t="str">
        <f>IF(ISNUMBER(#REF!),#REF!,"-")</f>
        <v>-</v>
      </c>
      <c r="N196" s="79" t="str">
        <f>IF(ISNUMBER(#REF!),#REF!,"-")</f>
        <v>-</v>
      </c>
      <c r="O196" s="80" t="str">
        <f>IF(ISNUMBER(#REF!),#REF!,"-")</f>
        <v>-</v>
      </c>
      <c r="P196" s="79" t="str">
        <f>IF(ISNUMBER(#REF!),#REF!,"-")</f>
        <v>-</v>
      </c>
      <c r="Q196" s="80" t="str">
        <f>IF(ISNUMBER(#REF!),#REF!,"-")</f>
        <v>-</v>
      </c>
      <c r="R196" s="79" t="str">
        <f>IF(ISNUMBER(#REF!),#REF!,"-")</f>
        <v>-</v>
      </c>
      <c r="S196" s="80" t="str">
        <f>IF(ISNUMBER(#REF!),#REF!,"-")</f>
        <v>-</v>
      </c>
      <c r="T196" s="79" t="str">
        <f>IF(ISNUMBER(#REF!),#REF!,"-")</f>
        <v>-</v>
      </c>
      <c r="U196" s="80" t="str">
        <f>IF(ISNUMBER(#REF!),#REF!,"-")</f>
        <v>-</v>
      </c>
      <c r="V196" s="79" t="str">
        <f>IF(ISNUMBER(#REF!),#REF!,"-")</f>
        <v>-</v>
      </c>
      <c r="W196" s="80" t="str">
        <f>IF(ISNUMBER(#REF!),#REF!,"-")</f>
        <v>-</v>
      </c>
      <c r="X196" s="79" t="str">
        <f>IF(ISNUMBER(#REF!),#REF!,"-")</f>
        <v>-</v>
      </c>
      <c r="Y196" s="80" t="str">
        <f>IF(ISNUMBER(#REF!),#REF!,"-")</f>
        <v>-</v>
      </c>
      <c r="Z196" s="79" t="str">
        <f>IF(ISNUMBER(#REF!),#REF!,"-")</f>
        <v>-</v>
      </c>
      <c r="AA196" s="80" t="str">
        <f>IF(ISNUMBER(#REF!),#REF!,"-")</f>
        <v>-</v>
      </c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O196" s="75">
        <v>81.5</v>
      </c>
      <c r="AP196" s="79" t="str">
        <f>IF(ISNUMBER(#REF!),#REF!,"-")</f>
        <v>-</v>
      </c>
      <c r="AQ196" s="80" t="str">
        <f>IF(ISNUMBER(#REF!),#REF!,"-")</f>
        <v>-</v>
      </c>
      <c r="AR196" s="79" t="str">
        <f>IF(ISNUMBER(#REF!),#REF!,"-")</f>
        <v>-</v>
      </c>
      <c r="AS196" s="80" t="str">
        <f>IF(ISNUMBER(#REF!),#REF!,"-")</f>
        <v>-</v>
      </c>
      <c r="AT196" s="79" t="str">
        <f>IF(ISNUMBER(#REF!),#REF!,"-")</f>
        <v>-</v>
      </c>
      <c r="AU196" s="80" t="str">
        <f>IF(ISNUMBER(#REF!),#REF!,"-")</f>
        <v>-</v>
      </c>
      <c r="AV196" s="79" t="str">
        <f>IF(ISNUMBER(#REF!),#REF!,"-")</f>
        <v>-</v>
      </c>
      <c r="AW196" s="80" t="str">
        <f>IF(ISNUMBER(#REF!),#REF!,"-")</f>
        <v>-</v>
      </c>
      <c r="AX196" s="79" t="str">
        <f>IF(ISNUMBER(#REF!),#REF!,"-")</f>
        <v>-</v>
      </c>
      <c r="AY196" s="80" t="str">
        <f>IF(ISNUMBER(#REF!),#REF!,"-")</f>
        <v>-</v>
      </c>
      <c r="AZ196" s="79" t="str">
        <f>IF(ISNUMBER(#REF!),#REF!,"-")</f>
        <v>-</v>
      </c>
      <c r="BA196" s="80" t="str">
        <f>IF(ISNUMBER(#REF!),#REF!,"-")</f>
        <v>-</v>
      </c>
      <c r="BB196" s="79" t="str">
        <f>IF(ISNUMBER(#REF!),#REF!,"-")</f>
        <v>-</v>
      </c>
      <c r="BC196" s="80" t="str">
        <f>IF(ISNUMBER(#REF!),#REF!,"-")</f>
        <v>-</v>
      </c>
      <c r="BD196" s="79" t="str">
        <f>IF(ISNUMBER(#REF!),#REF!,"-")</f>
        <v>-</v>
      </c>
      <c r="BE196" s="80" t="str">
        <f>IF(ISNUMBER(#REF!),#REF!,"-")</f>
        <v>-</v>
      </c>
      <c r="BF196" s="79" t="str">
        <f>IF(ISNUMBER(#REF!),#REF!,"-")</f>
        <v>-</v>
      </c>
      <c r="BG196" s="80" t="str">
        <f>IF(ISNUMBER(#REF!),#REF!,"-")</f>
        <v>-</v>
      </c>
      <c r="BH196" s="79" t="str">
        <f>IF(ISNUMBER(#REF!),#REF!,"-")</f>
        <v>-</v>
      </c>
      <c r="BI196" s="80" t="str">
        <f>IF(ISNUMBER(#REF!),#REF!,"-")</f>
        <v>-</v>
      </c>
      <c r="BJ196" s="4"/>
      <c r="BK196" s="4"/>
      <c r="BL196" s="4"/>
      <c r="BM196" s="4"/>
      <c r="BN196" s="4"/>
      <c r="BO196" s="4"/>
      <c r="BP196" s="4"/>
      <c r="BQ196" s="4"/>
      <c r="BR196" s="4"/>
      <c r="BS196" s="4"/>
    </row>
    <row r="197" spans="7:71" s="88" customFormat="1" x14ac:dyDescent="0.25">
      <c r="G197" s="75">
        <v>82</v>
      </c>
      <c r="H197" s="79" t="str">
        <f>IF(ISNUMBER(#REF!),#REF!,"-")</f>
        <v>-</v>
      </c>
      <c r="I197" s="80" t="str">
        <f>IF(ISNUMBER(#REF!),#REF!,"-")</f>
        <v>-</v>
      </c>
      <c r="J197" s="79" t="str">
        <f>IF(ISNUMBER(#REF!),#REF!,"-")</f>
        <v>-</v>
      </c>
      <c r="K197" s="80" t="str">
        <f>IF(ISNUMBER(#REF!),#REF!,"-")</f>
        <v>-</v>
      </c>
      <c r="L197" s="79" t="str">
        <f>IF(ISNUMBER(#REF!),#REF!,"-")</f>
        <v>-</v>
      </c>
      <c r="M197" s="80" t="str">
        <f>IF(ISNUMBER(#REF!),#REF!,"-")</f>
        <v>-</v>
      </c>
      <c r="N197" s="79" t="str">
        <f>IF(ISNUMBER(#REF!),#REF!,"-")</f>
        <v>-</v>
      </c>
      <c r="O197" s="80" t="str">
        <f>IF(ISNUMBER(#REF!),#REF!,"-")</f>
        <v>-</v>
      </c>
      <c r="P197" s="79" t="str">
        <f>IF(ISNUMBER(#REF!),#REF!,"-")</f>
        <v>-</v>
      </c>
      <c r="Q197" s="80" t="str">
        <f>IF(ISNUMBER(#REF!),#REF!,"-")</f>
        <v>-</v>
      </c>
      <c r="R197" s="79" t="str">
        <f>IF(ISNUMBER(#REF!),#REF!,"-")</f>
        <v>-</v>
      </c>
      <c r="S197" s="80" t="str">
        <f>IF(ISNUMBER(#REF!),#REF!,"-")</f>
        <v>-</v>
      </c>
      <c r="T197" s="79" t="str">
        <f>IF(ISNUMBER(#REF!),#REF!,"-")</f>
        <v>-</v>
      </c>
      <c r="U197" s="80" t="str">
        <f>IF(ISNUMBER(#REF!),#REF!,"-")</f>
        <v>-</v>
      </c>
      <c r="V197" s="79" t="str">
        <f>IF(ISNUMBER(#REF!),#REF!,"-")</f>
        <v>-</v>
      </c>
      <c r="W197" s="80" t="str">
        <f>IF(ISNUMBER(#REF!),#REF!,"-")</f>
        <v>-</v>
      </c>
      <c r="X197" s="79" t="str">
        <f>IF(ISNUMBER(#REF!),#REF!,"-")</f>
        <v>-</v>
      </c>
      <c r="Y197" s="80" t="str">
        <f>IF(ISNUMBER(#REF!),#REF!,"-")</f>
        <v>-</v>
      </c>
      <c r="Z197" s="79" t="str">
        <f>IF(ISNUMBER(#REF!),#REF!,"-")</f>
        <v>-</v>
      </c>
      <c r="AA197" s="80" t="str">
        <f>IF(ISNUMBER(#REF!),#REF!,"-")</f>
        <v>-</v>
      </c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O197" s="75">
        <v>82</v>
      </c>
      <c r="AP197" s="79" t="str">
        <f>IF(ISNUMBER(#REF!),#REF!,"-")</f>
        <v>-</v>
      </c>
      <c r="AQ197" s="80" t="str">
        <f>IF(ISNUMBER(#REF!),#REF!,"-")</f>
        <v>-</v>
      </c>
      <c r="AR197" s="79" t="str">
        <f>IF(ISNUMBER(#REF!),#REF!,"-")</f>
        <v>-</v>
      </c>
      <c r="AS197" s="80" t="str">
        <f>IF(ISNUMBER(#REF!),#REF!,"-")</f>
        <v>-</v>
      </c>
      <c r="AT197" s="79" t="str">
        <f>IF(ISNUMBER(#REF!),#REF!,"-")</f>
        <v>-</v>
      </c>
      <c r="AU197" s="80" t="str">
        <f>IF(ISNUMBER(#REF!),#REF!,"-")</f>
        <v>-</v>
      </c>
      <c r="AV197" s="79" t="str">
        <f>IF(ISNUMBER(#REF!),#REF!,"-")</f>
        <v>-</v>
      </c>
      <c r="AW197" s="80" t="str">
        <f>IF(ISNUMBER(#REF!),#REF!,"-")</f>
        <v>-</v>
      </c>
      <c r="AX197" s="79" t="str">
        <f>IF(ISNUMBER(#REF!),#REF!,"-")</f>
        <v>-</v>
      </c>
      <c r="AY197" s="80" t="str">
        <f>IF(ISNUMBER(#REF!),#REF!,"-")</f>
        <v>-</v>
      </c>
      <c r="AZ197" s="79" t="str">
        <f>IF(ISNUMBER(#REF!),#REF!,"-")</f>
        <v>-</v>
      </c>
      <c r="BA197" s="80" t="str">
        <f>IF(ISNUMBER(#REF!),#REF!,"-")</f>
        <v>-</v>
      </c>
      <c r="BB197" s="79" t="str">
        <f>IF(ISNUMBER(#REF!),#REF!,"-")</f>
        <v>-</v>
      </c>
      <c r="BC197" s="80" t="str">
        <f>IF(ISNUMBER(#REF!),#REF!,"-")</f>
        <v>-</v>
      </c>
      <c r="BD197" s="79" t="str">
        <f>IF(ISNUMBER(#REF!),#REF!,"-")</f>
        <v>-</v>
      </c>
      <c r="BE197" s="80" t="str">
        <f>IF(ISNUMBER(#REF!),#REF!,"-")</f>
        <v>-</v>
      </c>
      <c r="BF197" s="79" t="str">
        <f>IF(ISNUMBER(#REF!),#REF!,"-")</f>
        <v>-</v>
      </c>
      <c r="BG197" s="80" t="str">
        <f>IF(ISNUMBER(#REF!),#REF!,"-")</f>
        <v>-</v>
      </c>
      <c r="BH197" s="79" t="str">
        <f>IF(ISNUMBER(#REF!),#REF!,"-")</f>
        <v>-</v>
      </c>
      <c r="BI197" s="80" t="str">
        <f>IF(ISNUMBER(#REF!),#REF!,"-")</f>
        <v>-</v>
      </c>
      <c r="BJ197" s="4"/>
      <c r="BK197" s="4"/>
      <c r="BL197" s="4"/>
      <c r="BM197" s="4"/>
      <c r="BN197" s="4"/>
      <c r="BO197" s="4"/>
      <c r="BP197" s="4"/>
      <c r="BQ197" s="4"/>
      <c r="BR197" s="4"/>
      <c r="BS197" s="4"/>
    </row>
    <row r="198" spans="7:71" s="88" customFormat="1" x14ac:dyDescent="0.25">
      <c r="G198" s="75">
        <v>82.5</v>
      </c>
      <c r="H198" s="79" t="str">
        <f>IF(ISNUMBER(#REF!),#REF!,"-")</f>
        <v>-</v>
      </c>
      <c r="I198" s="80" t="str">
        <f>IF(ISNUMBER(#REF!),#REF!,"-")</f>
        <v>-</v>
      </c>
      <c r="J198" s="79" t="str">
        <f>IF(ISNUMBER(#REF!),#REF!,"-")</f>
        <v>-</v>
      </c>
      <c r="K198" s="80" t="str">
        <f>IF(ISNUMBER(#REF!),#REF!,"-")</f>
        <v>-</v>
      </c>
      <c r="L198" s="79" t="str">
        <f>IF(ISNUMBER(#REF!),#REF!,"-")</f>
        <v>-</v>
      </c>
      <c r="M198" s="80" t="str">
        <f>IF(ISNUMBER(#REF!),#REF!,"-")</f>
        <v>-</v>
      </c>
      <c r="N198" s="79" t="str">
        <f>IF(ISNUMBER(#REF!),#REF!,"-")</f>
        <v>-</v>
      </c>
      <c r="O198" s="80" t="str">
        <f>IF(ISNUMBER(#REF!),#REF!,"-")</f>
        <v>-</v>
      </c>
      <c r="P198" s="79" t="str">
        <f>IF(ISNUMBER(#REF!),#REF!,"-")</f>
        <v>-</v>
      </c>
      <c r="Q198" s="80" t="str">
        <f>IF(ISNUMBER(#REF!),#REF!,"-")</f>
        <v>-</v>
      </c>
      <c r="R198" s="79" t="str">
        <f>IF(ISNUMBER(#REF!),#REF!,"-")</f>
        <v>-</v>
      </c>
      <c r="S198" s="80" t="str">
        <f>IF(ISNUMBER(#REF!),#REF!,"-")</f>
        <v>-</v>
      </c>
      <c r="T198" s="79" t="str">
        <f>IF(ISNUMBER(#REF!),#REF!,"-")</f>
        <v>-</v>
      </c>
      <c r="U198" s="80" t="str">
        <f>IF(ISNUMBER(#REF!),#REF!,"-")</f>
        <v>-</v>
      </c>
      <c r="V198" s="79" t="str">
        <f>IF(ISNUMBER(#REF!),#REF!,"-")</f>
        <v>-</v>
      </c>
      <c r="W198" s="80" t="str">
        <f>IF(ISNUMBER(#REF!),#REF!,"-")</f>
        <v>-</v>
      </c>
      <c r="X198" s="79" t="str">
        <f>IF(ISNUMBER(#REF!),#REF!,"-")</f>
        <v>-</v>
      </c>
      <c r="Y198" s="80" t="str">
        <f>IF(ISNUMBER(#REF!),#REF!,"-")</f>
        <v>-</v>
      </c>
      <c r="Z198" s="79" t="str">
        <f>IF(ISNUMBER(#REF!),#REF!,"-")</f>
        <v>-</v>
      </c>
      <c r="AA198" s="80" t="str">
        <f>IF(ISNUMBER(#REF!),#REF!,"-")</f>
        <v>-</v>
      </c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O198" s="75">
        <v>82.5</v>
      </c>
      <c r="AP198" s="79" t="str">
        <f>IF(ISNUMBER(#REF!),#REF!,"-")</f>
        <v>-</v>
      </c>
      <c r="AQ198" s="80" t="str">
        <f>IF(ISNUMBER(#REF!),#REF!,"-")</f>
        <v>-</v>
      </c>
      <c r="AR198" s="79" t="str">
        <f>IF(ISNUMBER(#REF!),#REF!,"-")</f>
        <v>-</v>
      </c>
      <c r="AS198" s="80" t="str">
        <f>IF(ISNUMBER(#REF!),#REF!,"-")</f>
        <v>-</v>
      </c>
      <c r="AT198" s="79" t="str">
        <f>IF(ISNUMBER(#REF!),#REF!,"-")</f>
        <v>-</v>
      </c>
      <c r="AU198" s="80" t="str">
        <f>IF(ISNUMBER(#REF!),#REF!,"-")</f>
        <v>-</v>
      </c>
      <c r="AV198" s="79" t="str">
        <f>IF(ISNUMBER(#REF!),#REF!,"-")</f>
        <v>-</v>
      </c>
      <c r="AW198" s="80" t="str">
        <f>IF(ISNUMBER(#REF!),#REF!,"-")</f>
        <v>-</v>
      </c>
      <c r="AX198" s="79" t="str">
        <f>IF(ISNUMBER(#REF!),#REF!,"-")</f>
        <v>-</v>
      </c>
      <c r="AY198" s="80" t="str">
        <f>IF(ISNUMBER(#REF!),#REF!,"-")</f>
        <v>-</v>
      </c>
      <c r="AZ198" s="79" t="str">
        <f>IF(ISNUMBER(#REF!),#REF!,"-")</f>
        <v>-</v>
      </c>
      <c r="BA198" s="80" t="str">
        <f>IF(ISNUMBER(#REF!),#REF!,"-")</f>
        <v>-</v>
      </c>
      <c r="BB198" s="79" t="str">
        <f>IF(ISNUMBER(#REF!),#REF!,"-")</f>
        <v>-</v>
      </c>
      <c r="BC198" s="80" t="str">
        <f>IF(ISNUMBER(#REF!),#REF!,"-")</f>
        <v>-</v>
      </c>
      <c r="BD198" s="79" t="str">
        <f>IF(ISNUMBER(#REF!),#REF!,"-")</f>
        <v>-</v>
      </c>
      <c r="BE198" s="80" t="str">
        <f>IF(ISNUMBER(#REF!),#REF!,"-")</f>
        <v>-</v>
      </c>
      <c r="BF198" s="79" t="str">
        <f>IF(ISNUMBER(#REF!),#REF!,"-")</f>
        <v>-</v>
      </c>
      <c r="BG198" s="80" t="str">
        <f>IF(ISNUMBER(#REF!),#REF!,"-")</f>
        <v>-</v>
      </c>
      <c r="BH198" s="79" t="str">
        <f>IF(ISNUMBER(#REF!),#REF!,"-")</f>
        <v>-</v>
      </c>
      <c r="BI198" s="80" t="str">
        <f>IF(ISNUMBER(#REF!),#REF!,"-")</f>
        <v>-</v>
      </c>
      <c r="BJ198" s="4"/>
      <c r="BK198" s="4"/>
      <c r="BL198" s="4"/>
      <c r="BM198" s="4"/>
      <c r="BN198" s="4"/>
      <c r="BO198" s="4"/>
      <c r="BP198" s="4"/>
      <c r="BQ198" s="4"/>
      <c r="BR198" s="4"/>
      <c r="BS198" s="4"/>
    </row>
    <row r="199" spans="7:71" s="88" customFormat="1" x14ac:dyDescent="0.25">
      <c r="G199" s="75">
        <v>83</v>
      </c>
      <c r="H199" s="79" t="str">
        <f>IF(ISNUMBER(#REF!),#REF!,"-")</f>
        <v>-</v>
      </c>
      <c r="I199" s="80" t="str">
        <f>IF(ISNUMBER(#REF!),#REF!,"-")</f>
        <v>-</v>
      </c>
      <c r="J199" s="79" t="str">
        <f>IF(ISNUMBER(#REF!),#REF!,"-")</f>
        <v>-</v>
      </c>
      <c r="K199" s="80" t="str">
        <f>IF(ISNUMBER(#REF!),#REF!,"-")</f>
        <v>-</v>
      </c>
      <c r="L199" s="79" t="str">
        <f>IF(ISNUMBER(#REF!),#REF!,"-")</f>
        <v>-</v>
      </c>
      <c r="M199" s="80" t="str">
        <f>IF(ISNUMBER(#REF!),#REF!,"-")</f>
        <v>-</v>
      </c>
      <c r="N199" s="79" t="str">
        <f>IF(ISNUMBER(#REF!),#REF!,"-")</f>
        <v>-</v>
      </c>
      <c r="O199" s="80" t="str">
        <f>IF(ISNUMBER(#REF!),#REF!,"-")</f>
        <v>-</v>
      </c>
      <c r="P199" s="79" t="str">
        <f>IF(ISNUMBER(#REF!),#REF!,"-")</f>
        <v>-</v>
      </c>
      <c r="Q199" s="80" t="str">
        <f>IF(ISNUMBER(#REF!),#REF!,"-")</f>
        <v>-</v>
      </c>
      <c r="R199" s="79" t="str">
        <f>IF(ISNUMBER(#REF!),#REF!,"-")</f>
        <v>-</v>
      </c>
      <c r="S199" s="80" t="str">
        <f>IF(ISNUMBER(#REF!),#REF!,"-")</f>
        <v>-</v>
      </c>
      <c r="T199" s="79" t="str">
        <f>IF(ISNUMBER(#REF!),#REF!,"-")</f>
        <v>-</v>
      </c>
      <c r="U199" s="80" t="str">
        <f>IF(ISNUMBER(#REF!),#REF!,"-")</f>
        <v>-</v>
      </c>
      <c r="V199" s="79" t="str">
        <f>IF(ISNUMBER(#REF!),#REF!,"-")</f>
        <v>-</v>
      </c>
      <c r="W199" s="80" t="str">
        <f>IF(ISNUMBER(#REF!),#REF!,"-")</f>
        <v>-</v>
      </c>
      <c r="X199" s="79" t="str">
        <f>IF(ISNUMBER(#REF!),#REF!,"-")</f>
        <v>-</v>
      </c>
      <c r="Y199" s="80" t="str">
        <f>IF(ISNUMBER(#REF!),#REF!,"-")</f>
        <v>-</v>
      </c>
      <c r="Z199" s="79" t="str">
        <f>IF(ISNUMBER(#REF!),#REF!,"-")</f>
        <v>-</v>
      </c>
      <c r="AA199" s="80" t="str">
        <f>IF(ISNUMBER(#REF!),#REF!,"-")</f>
        <v>-</v>
      </c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O199" s="75">
        <v>83</v>
      </c>
      <c r="AP199" s="79" t="str">
        <f>IF(ISNUMBER(#REF!),#REF!,"-")</f>
        <v>-</v>
      </c>
      <c r="AQ199" s="80" t="str">
        <f>IF(ISNUMBER(#REF!),#REF!,"-")</f>
        <v>-</v>
      </c>
      <c r="AR199" s="79" t="str">
        <f>IF(ISNUMBER(#REF!),#REF!,"-")</f>
        <v>-</v>
      </c>
      <c r="AS199" s="80" t="str">
        <f>IF(ISNUMBER(#REF!),#REF!,"-")</f>
        <v>-</v>
      </c>
      <c r="AT199" s="79" t="str">
        <f>IF(ISNUMBER(#REF!),#REF!,"-")</f>
        <v>-</v>
      </c>
      <c r="AU199" s="80" t="str">
        <f>IF(ISNUMBER(#REF!),#REF!,"-")</f>
        <v>-</v>
      </c>
      <c r="AV199" s="79" t="str">
        <f>IF(ISNUMBER(#REF!),#REF!,"-")</f>
        <v>-</v>
      </c>
      <c r="AW199" s="80" t="str">
        <f>IF(ISNUMBER(#REF!),#REF!,"-")</f>
        <v>-</v>
      </c>
      <c r="AX199" s="79" t="str">
        <f>IF(ISNUMBER(#REF!),#REF!,"-")</f>
        <v>-</v>
      </c>
      <c r="AY199" s="80" t="str">
        <f>IF(ISNUMBER(#REF!),#REF!,"-")</f>
        <v>-</v>
      </c>
      <c r="AZ199" s="79" t="str">
        <f>IF(ISNUMBER(#REF!),#REF!,"-")</f>
        <v>-</v>
      </c>
      <c r="BA199" s="80" t="str">
        <f>IF(ISNUMBER(#REF!),#REF!,"-")</f>
        <v>-</v>
      </c>
      <c r="BB199" s="79" t="str">
        <f>IF(ISNUMBER(#REF!),#REF!,"-")</f>
        <v>-</v>
      </c>
      <c r="BC199" s="80" t="str">
        <f>IF(ISNUMBER(#REF!),#REF!,"-")</f>
        <v>-</v>
      </c>
      <c r="BD199" s="79" t="str">
        <f>IF(ISNUMBER(#REF!),#REF!,"-")</f>
        <v>-</v>
      </c>
      <c r="BE199" s="80" t="str">
        <f>IF(ISNUMBER(#REF!),#REF!,"-")</f>
        <v>-</v>
      </c>
      <c r="BF199" s="79" t="str">
        <f>IF(ISNUMBER(#REF!),#REF!,"-")</f>
        <v>-</v>
      </c>
      <c r="BG199" s="80" t="str">
        <f>IF(ISNUMBER(#REF!),#REF!,"-")</f>
        <v>-</v>
      </c>
      <c r="BH199" s="79" t="str">
        <f>IF(ISNUMBER(#REF!),#REF!,"-")</f>
        <v>-</v>
      </c>
      <c r="BI199" s="80" t="str">
        <f>IF(ISNUMBER(#REF!),#REF!,"-")</f>
        <v>-</v>
      </c>
      <c r="BJ199" s="4"/>
      <c r="BK199" s="4"/>
      <c r="BL199" s="4"/>
      <c r="BM199" s="4"/>
      <c r="BN199" s="4"/>
      <c r="BO199" s="4"/>
      <c r="BP199" s="4"/>
      <c r="BQ199" s="4"/>
      <c r="BR199" s="4"/>
      <c r="BS199" s="4"/>
    </row>
    <row r="200" spans="7:71" s="88" customFormat="1" x14ac:dyDescent="0.25">
      <c r="G200" s="75">
        <v>83.5</v>
      </c>
      <c r="H200" s="79" t="str">
        <f>IF(ISNUMBER(#REF!),#REF!,"-")</f>
        <v>-</v>
      </c>
      <c r="I200" s="80" t="str">
        <f>IF(ISNUMBER(#REF!),#REF!,"-")</f>
        <v>-</v>
      </c>
      <c r="J200" s="79" t="str">
        <f>IF(ISNUMBER(#REF!),#REF!,"-")</f>
        <v>-</v>
      </c>
      <c r="K200" s="80" t="str">
        <f>IF(ISNUMBER(#REF!),#REF!,"-")</f>
        <v>-</v>
      </c>
      <c r="L200" s="79" t="str">
        <f>IF(ISNUMBER(#REF!),#REF!,"-")</f>
        <v>-</v>
      </c>
      <c r="M200" s="80" t="str">
        <f>IF(ISNUMBER(#REF!),#REF!,"-")</f>
        <v>-</v>
      </c>
      <c r="N200" s="79" t="str">
        <f>IF(ISNUMBER(#REF!),#REF!,"-")</f>
        <v>-</v>
      </c>
      <c r="O200" s="80" t="str">
        <f>IF(ISNUMBER(#REF!),#REF!,"-")</f>
        <v>-</v>
      </c>
      <c r="P200" s="79" t="str">
        <f>IF(ISNUMBER(#REF!),#REF!,"-")</f>
        <v>-</v>
      </c>
      <c r="Q200" s="80" t="str">
        <f>IF(ISNUMBER(#REF!),#REF!,"-")</f>
        <v>-</v>
      </c>
      <c r="R200" s="79" t="str">
        <f>IF(ISNUMBER(#REF!),#REF!,"-")</f>
        <v>-</v>
      </c>
      <c r="S200" s="80" t="str">
        <f>IF(ISNUMBER(#REF!),#REF!,"-")</f>
        <v>-</v>
      </c>
      <c r="T200" s="79" t="str">
        <f>IF(ISNUMBER(#REF!),#REF!,"-")</f>
        <v>-</v>
      </c>
      <c r="U200" s="80" t="str">
        <f>IF(ISNUMBER(#REF!),#REF!,"-")</f>
        <v>-</v>
      </c>
      <c r="V200" s="79" t="str">
        <f>IF(ISNUMBER(#REF!),#REF!,"-")</f>
        <v>-</v>
      </c>
      <c r="W200" s="80" t="str">
        <f>IF(ISNUMBER(#REF!),#REF!,"-")</f>
        <v>-</v>
      </c>
      <c r="X200" s="79" t="str">
        <f>IF(ISNUMBER(#REF!),#REF!,"-")</f>
        <v>-</v>
      </c>
      <c r="Y200" s="80" t="str">
        <f>IF(ISNUMBER(#REF!),#REF!,"-")</f>
        <v>-</v>
      </c>
      <c r="Z200" s="79" t="str">
        <f>IF(ISNUMBER(#REF!),#REF!,"-")</f>
        <v>-</v>
      </c>
      <c r="AA200" s="80" t="str">
        <f>IF(ISNUMBER(#REF!),#REF!,"-")</f>
        <v>-</v>
      </c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O200" s="75">
        <v>83.5</v>
      </c>
      <c r="AP200" s="79" t="str">
        <f>IF(ISNUMBER(#REF!),#REF!,"-")</f>
        <v>-</v>
      </c>
      <c r="AQ200" s="80" t="str">
        <f>IF(ISNUMBER(#REF!),#REF!,"-")</f>
        <v>-</v>
      </c>
      <c r="AR200" s="79" t="str">
        <f>IF(ISNUMBER(#REF!),#REF!,"-")</f>
        <v>-</v>
      </c>
      <c r="AS200" s="80" t="str">
        <f>IF(ISNUMBER(#REF!),#REF!,"-")</f>
        <v>-</v>
      </c>
      <c r="AT200" s="79" t="str">
        <f>IF(ISNUMBER(#REF!),#REF!,"-")</f>
        <v>-</v>
      </c>
      <c r="AU200" s="80" t="str">
        <f>IF(ISNUMBER(#REF!),#REF!,"-")</f>
        <v>-</v>
      </c>
      <c r="AV200" s="79" t="str">
        <f>IF(ISNUMBER(#REF!),#REF!,"-")</f>
        <v>-</v>
      </c>
      <c r="AW200" s="80" t="str">
        <f>IF(ISNUMBER(#REF!),#REF!,"-")</f>
        <v>-</v>
      </c>
      <c r="AX200" s="79" t="str">
        <f>IF(ISNUMBER(#REF!),#REF!,"-")</f>
        <v>-</v>
      </c>
      <c r="AY200" s="80" t="str">
        <f>IF(ISNUMBER(#REF!),#REF!,"-")</f>
        <v>-</v>
      </c>
      <c r="AZ200" s="79" t="str">
        <f>IF(ISNUMBER(#REF!),#REF!,"-")</f>
        <v>-</v>
      </c>
      <c r="BA200" s="80" t="str">
        <f>IF(ISNUMBER(#REF!),#REF!,"-")</f>
        <v>-</v>
      </c>
      <c r="BB200" s="79" t="str">
        <f>IF(ISNUMBER(#REF!),#REF!,"-")</f>
        <v>-</v>
      </c>
      <c r="BC200" s="80" t="str">
        <f>IF(ISNUMBER(#REF!),#REF!,"-")</f>
        <v>-</v>
      </c>
      <c r="BD200" s="79" t="str">
        <f>IF(ISNUMBER(#REF!),#REF!,"-")</f>
        <v>-</v>
      </c>
      <c r="BE200" s="80" t="str">
        <f>IF(ISNUMBER(#REF!),#REF!,"-")</f>
        <v>-</v>
      </c>
      <c r="BF200" s="79" t="str">
        <f>IF(ISNUMBER(#REF!),#REF!,"-")</f>
        <v>-</v>
      </c>
      <c r="BG200" s="80" t="str">
        <f>IF(ISNUMBER(#REF!),#REF!,"-")</f>
        <v>-</v>
      </c>
      <c r="BH200" s="79" t="str">
        <f>IF(ISNUMBER(#REF!),#REF!,"-")</f>
        <v>-</v>
      </c>
      <c r="BI200" s="80" t="str">
        <f>IF(ISNUMBER(#REF!),#REF!,"-")</f>
        <v>-</v>
      </c>
      <c r="BJ200" s="4"/>
      <c r="BK200" s="4"/>
      <c r="BL200" s="4"/>
      <c r="BM200" s="4"/>
      <c r="BN200" s="4"/>
      <c r="BO200" s="4"/>
      <c r="BP200" s="4"/>
      <c r="BQ200" s="4"/>
      <c r="BR200" s="4"/>
      <c r="BS200" s="4"/>
    </row>
    <row r="201" spans="7:71" s="88" customFormat="1" x14ac:dyDescent="0.25">
      <c r="G201" s="75">
        <v>84</v>
      </c>
      <c r="H201" s="79" t="str">
        <f>IF(ISNUMBER(#REF!),#REF!,"-")</f>
        <v>-</v>
      </c>
      <c r="I201" s="80" t="str">
        <f>IF(ISNUMBER(#REF!),#REF!,"-")</f>
        <v>-</v>
      </c>
      <c r="J201" s="79" t="str">
        <f>IF(ISNUMBER(#REF!),#REF!,"-")</f>
        <v>-</v>
      </c>
      <c r="K201" s="80" t="str">
        <f>IF(ISNUMBER(#REF!),#REF!,"-")</f>
        <v>-</v>
      </c>
      <c r="L201" s="79" t="str">
        <f>IF(ISNUMBER(#REF!),#REF!,"-")</f>
        <v>-</v>
      </c>
      <c r="M201" s="80" t="str">
        <f>IF(ISNUMBER(#REF!),#REF!,"-")</f>
        <v>-</v>
      </c>
      <c r="N201" s="79" t="str">
        <f>IF(ISNUMBER(#REF!),#REF!,"-")</f>
        <v>-</v>
      </c>
      <c r="O201" s="80" t="str">
        <f>IF(ISNUMBER(#REF!),#REF!,"-")</f>
        <v>-</v>
      </c>
      <c r="P201" s="79" t="str">
        <f>IF(ISNUMBER(#REF!),#REF!,"-")</f>
        <v>-</v>
      </c>
      <c r="Q201" s="80" t="str">
        <f>IF(ISNUMBER(#REF!),#REF!,"-")</f>
        <v>-</v>
      </c>
      <c r="R201" s="79" t="str">
        <f>IF(ISNUMBER(#REF!),#REF!,"-")</f>
        <v>-</v>
      </c>
      <c r="S201" s="80" t="str">
        <f>IF(ISNUMBER(#REF!),#REF!,"-")</f>
        <v>-</v>
      </c>
      <c r="T201" s="79" t="str">
        <f>IF(ISNUMBER(#REF!),#REF!,"-")</f>
        <v>-</v>
      </c>
      <c r="U201" s="80" t="str">
        <f>IF(ISNUMBER(#REF!),#REF!,"-")</f>
        <v>-</v>
      </c>
      <c r="V201" s="79" t="str">
        <f>IF(ISNUMBER(#REF!),#REF!,"-")</f>
        <v>-</v>
      </c>
      <c r="W201" s="80" t="str">
        <f>IF(ISNUMBER(#REF!),#REF!,"-")</f>
        <v>-</v>
      </c>
      <c r="X201" s="79" t="str">
        <f>IF(ISNUMBER(#REF!),#REF!,"-")</f>
        <v>-</v>
      </c>
      <c r="Y201" s="80" t="str">
        <f>IF(ISNUMBER(#REF!),#REF!,"-")</f>
        <v>-</v>
      </c>
      <c r="Z201" s="79" t="str">
        <f>IF(ISNUMBER(#REF!),#REF!,"-")</f>
        <v>-</v>
      </c>
      <c r="AA201" s="80" t="str">
        <f>IF(ISNUMBER(#REF!),#REF!,"-")</f>
        <v>-</v>
      </c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O201" s="75">
        <v>84</v>
      </c>
      <c r="AP201" s="79" t="str">
        <f>IF(ISNUMBER(#REF!),#REF!,"-")</f>
        <v>-</v>
      </c>
      <c r="AQ201" s="80" t="str">
        <f>IF(ISNUMBER(#REF!),#REF!,"-")</f>
        <v>-</v>
      </c>
      <c r="AR201" s="79" t="str">
        <f>IF(ISNUMBER(#REF!),#REF!,"-")</f>
        <v>-</v>
      </c>
      <c r="AS201" s="80" t="str">
        <f>IF(ISNUMBER(#REF!),#REF!,"-")</f>
        <v>-</v>
      </c>
      <c r="AT201" s="79" t="str">
        <f>IF(ISNUMBER(#REF!),#REF!,"-")</f>
        <v>-</v>
      </c>
      <c r="AU201" s="80" t="str">
        <f>IF(ISNUMBER(#REF!),#REF!,"-")</f>
        <v>-</v>
      </c>
      <c r="AV201" s="79" t="str">
        <f>IF(ISNUMBER(#REF!),#REF!,"-")</f>
        <v>-</v>
      </c>
      <c r="AW201" s="80" t="str">
        <f>IF(ISNUMBER(#REF!),#REF!,"-")</f>
        <v>-</v>
      </c>
      <c r="AX201" s="79" t="str">
        <f>IF(ISNUMBER(#REF!),#REF!,"-")</f>
        <v>-</v>
      </c>
      <c r="AY201" s="80" t="str">
        <f>IF(ISNUMBER(#REF!),#REF!,"-")</f>
        <v>-</v>
      </c>
      <c r="AZ201" s="79" t="str">
        <f>IF(ISNUMBER(#REF!),#REF!,"-")</f>
        <v>-</v>
      </c>
      <c r="BA201" s="80" t="str">
        <f>IF(ISNUMBER(#REF!),#REF!,"-")</f>
        <v>-</v>
      </c>
      <c r="BB201" s="79" t="str">
        <f>IF(ISNUMBER(#REF!),#REF!,"-")</f>
        <v>-</v>
      </c>
      <c r="BC201" s="80" t="str">
        <f>IF(ISNUMBER(#REF!),#REF!,"-")</f>
        <v>-</v>
      </c>
      <c r="BD201" s="79" t="str">
        <f>IF(ISNUMBER(#REF!),#REF!,"-")</f>
        <v>-</v>
      </c>
      <c r="BE201" s="80" t="str">
        <f>IF(ISNUMBER(#REF!),#REF!,"-")</f>
        <v>-</v>
      </c>
      <c r="BF201" s="79" t="str">
        <f>IF(ISNUMBER(#REF!),#REF!,"-")</f>
        <v>-</v>
      </c>
      <c r="BG201" s="80" t="str">
        <f>IF(ISNUMBER(#REF!),#REF!,"-")</f>
        <v>-</v>
      </c>
      <c r="BH201" s="79" t="str">
        <f>IF(ISNUMBER(#REF!),#REF!,"-")</f>
        <v>-</v>
      </c>
      <c r="BI201" s="80" t="str">
        <f>IF(ISNUMBER(#REF!),#REF!,"-")</f>
        <v>-</v>
      </c>
      <c r="BJ201" s="4"/>
      <c r="BK201" s="4"/>
      <c r="BL201" s="4"/>
      <c r="BM201" s="4"/>
      <c r="BN201" s="4"/>
      <c r="BO201" s="4"/>
      <c r="BP201" s="4"/>
      <c r="BQ201" s="4"/>
      <c r="BR201" s="4"/>
      <c r="BS201" s="4"/>
    </row>
    <row r="202" spans="7:71" s="88" customFormat="1" x14ac:dyDescent="0.25">
      <c r="G202" s="75">
        <v>84.5</v>
      </c>
      <c r="H202" s="79" t="str">
        <f>IF(ISNUMBER(#REF!),#REF!,"-")</f>
        <v>-</v>
      </c>
      <c r="I202" s="80" t="str">
        <f>IF(ISNUMBER(#REF!),#REF!,"-")</f>
        <v>-</v>
      </c>
      <c r="J202" s="79" t="str">
        <f>IF(ISNUMBER(#REF!),#REF!,"-")</f>
        <v>-</v>
      </c>
      <c r="K202" s="80" t="str">
        <f>IF(ISNUMBER(#REF!),#REF!,"-")</f>
        <v>-</v>
      </c>
      <c r="L202" s="79" t="str">
        <f>IF(ISNUMBER(#REF!),#REF!,"-")</f>
        <v>-</v>
      </c>
      <c r="M202" s="80" t="str">
        <f>IF(ISNUMBER(#REF!),#REF!,"-")</f>
        <v>-</v>
      </c>
      <c r="N202" s="79" t="str">
        <f>IF(ISNUMBER(#REF!),#REF!,"-")</f>
        <v>-</v>
      </c>
      <c r="O202" s="80" t="str">
        <f>IF(ISNUMBER(#REF!),#REF!,"-")</f>
        <v>-</v>
      </c>
      <c r="P202" s="79" t="str">
        <f>IF(ISNUMBER(#REF!),#REF!,"-")</f>
        <v>-</v>
      </c>
      <c r="Q202" s="80" t="str">
        <f>IF(ISNUMBER(#REF!),#REF!,"-")</f>
        <v>-</v>
      </c>
      <c r="R202" s="79" t="str">
        <f>IF(ISNUMBER(#REF!),#REF!,"-")</f>
        <v>-</v>
      </c>
      <c r="S202" s="80" t="str">
        <f>IF(ISNUMBER(#REF!),#REF!,"-")</f>
        <v>-</v>
      </c>
      <c r="T202" s="79" t="str">
        <f>IF(ISNUMBER(#REF!),#REF!,"-")</f>
        <v>-</v>
      </c>
      <c r="U202" s="80" t="str">
        <f>IF(ISNUMBER(#REF!),#REF!,"-")</f>
        <v>-</v>
      </c>
      <c r="V202" s="79" t="str">
        <f>IF(ISNUMBER(#REF!),#REF!,"-")</f>
        <v>-</v>
      </c>
      <c r="W202" s="80" t="str">
        <f>IF(ISNUMBER(#REF!),#REF!,"-")</f>
        <v>-</v>
      </c>
      <c r="X202" s="79" t="str">
        <f>IF(ISNUMBER(#REF!),#REF!,"-")</f>
        <v>-</v>
      </c>
      <c r="Y202" s="80" t="str">
        <f>IF(ISNUMBER(#REF!),#REF!,"-")</f>
        <v>-</v>
      </c>
      <c r="Z202" s="79" t="str">
        <f>IF(ISNUMBER(#REF!),#REF!,"-")</f>
        <v>-</v>
      </c>
      <c r="AA202" s="80" t="str">
        <f>IF(ISNUMBER(#REF!),#REF!,"-")</f>
        <v>-</v>
      </c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O202" s="75">
        <v>84.5</v>
      </c>
      <c r="AP202" s="79" t="str">
        <f>IF(ISNUMBER(#REF!),#REF!,"-")</f>
        <v>-</v>
      </c>
      <c r="AQ202" s="80" t="str">
        <f>IF(ISNUMBER(#REF!),#REF!,"-")</f>
        <v>-</v>
      </c>
      <c r="AR202" s="79" t="str">
        <f>IF(ISNUMBER(#REF!),#REF!,"-")</f>
        <v>-</v>
      </c>
      <c r="AS202" s="80" t="str">
        <f>IF(ISNUMBER(#REF!),#REF!,"-")</f>
        <v>-</v>
      </c>
      <c r="AT202" s="79" t="str">
        <f>IF(ISNUMBER(#REF!),#REF!,"-")</f>
        <v>-</v>
      </c>
      <c r="AU202" s="80" t="str">
        <f>IF(ISNUMBER(#REF!),#REF!,"-")</f>
        <v>-</v>
      </c>
      <c r="AV202" s="79" t="str">
        <f>IF(ISNUMBER(#REF!),#REF!,"-")</f>
        <v>-</v>
      </c>
      <c r="AW202" s="80" t="str">
        <f>IF(ISNUMBER(#REF!),#REF!,"-")</f>
        <v>-</v>
      </c>
      <c r="AX202" s="79" t="str">
        <f>IF(ISNUMBER(#REF!),#REF!,"-")</f>
        <v>-</v>
      </c>
      <c r="AY202" s="80" t="str">
        <f>IF(ISNUMBER(#REF!),#REF!,"-")</f>
        <v>-</v>
      </c>
      <c r="AZ202" s="79" t="str">
        <f>IF(ISNUMBER(#REF!),#REF!,"-")</f>
        <v>-</v>
      </c>
      <c r="BA202" s="80" t="str">
        <f>IF(ISNUMBER(#REF!),#REF!,"-")</f>
        <v>-</v>
      </c>
      <c r="BB202" s="79" t="str">
        <f>IF(ISNUMBER(#REF!),#REF!,"-")</f>
        <v>-</v>
      </c>
      <c r="BC202" s="80" t="str">
        <f>IF(ISNUMBER(#REF!),#REF!,"-")</f>
        <v>-</v>
      </c>
      <c r="BD202" s="79" t="str">
        <f>IF(ISNUMBER(#REF!),#REF!,"-")</f>
        <v>-</v>
      </c>
      <c r="BE202" s="80" t="str">
        <f>IF(ISNUMBER(#REF!),#REF!,"-")</f>
        <v>-</v>
      </c>
      <c r="BF202" s="79" t="str">
        <f>IF(ISNUMBER(#REF!),#REF!,"-")</f>
        <v>-</v>
      </c>
      <c r="BG202" s="80" t="str">
        <f>IF(ISNUMBER(#REF!),#REF!,"-")</f>
        <v>-</v>
      </c>
      <c r="BH202" s="79" t="str">
        <f>IF(ISNUMBER(#REF!),#REF!,"-")</f>
        <v>-</v>
      </c>
      <c r="BI202" s="80" t="str">
        <f>IF(ISNUMBER(#REF!),#REF!,"-")</f>
        <v>-</v>
      </c>
      <c r="BJ202" s="4"/>
      <c r="BK202" s="4"/>
      <c r="BL202" s="4"/>
      <c r="BM202" s="4"/>
      <c r="BN202" s="4"/>
      <c r="BO202" s="4"/>
      <c r="BP202" s="4"/>
      <c r="BQ202" s="4"/>
      <c r="BR202" s="4"/>
      <c r="BS202" s="4"/>
    </row>
    <row r="203" spans="7:71" s="88" customFormat="1" x14ac:dyDescent="0.25">
      <c r="G203" s="75">
        <v>85</v>
      </c>
      <c r="H203" s="79" t="str">
        <f>IF(ISNUMBER(#REF!),#REF!,"-")</f>
        <v>-</v>
      </c>
      <c r="I203" s="80" t="str">
        <f>IF(ISNUMBER(#REF!),#REF!,"-")</f>
        <v>-</v>
      </c>
      <c r="J203" s="79" t="str">
        <f>IF(ISNUMBER(#REF!),#REF!,"-")</f>
        <v>-</v>
      </c>
      <c r="K203" s="80" t="str">
        <f>IF(ISNUMBER(#REF!),#REF!,"-")</f>
        <v>-</v>
      </c>
      <c r="L203" s="79" t="str">
        <f>IF(ISNUMBER(#REF!),#REF!,"-")</f>
        <v>-</v>
      </c>
      <c r="M203" s="80" t="str">
        <f>IF(ISNUMBER(#REF!),#REF!,"-")</f>
        <v>-</v>
      </c>
      <c r="N203" s="79" t="str">
        <f>IF(ISNUMBER(#REF!),#REF!,"-")</f>
        <v>-</v>
      </c>
      <c r="O203" s="80" t="str">
        <f>IF(ISNUMBER(#REF!),#REF!,"-")</f>
        <v>-</v>
      </c>
      <c r="P203" s="79" t="str">
        <f>IF(ISNUMBER(#REF!),#REF!,"-")</f>
        <v>-</v>
      </c>
      <c r="Q203" s="80" t="str">
        <f>IF(ISNUMBER(#REF!),#REF!,"-")</f>
        <v>-</v>
      </c>
      <c r="R203" s="79" t="str">
        <f>IF(ISNUMBER(#REF!),#REF!,"-")</f>
        <v>-</v>
      </c>
      <c r="S203" s="80" t="str">
        <f>IF(ISNUMBER(#REF!),#REF!,"-")</f>
        <v>-</v>
      </c>
      <c r="T203" s="79" t="str">
        <f>IF(ISNUMBER(#REF!),#REF!,"-")</f>
        <v>-</v>
      </c>
      <c r="U203" s="80" t="str">
        <f>IF(ISNUMBER(#REF!),#REF!,"-")</f>
        <v>-</v>
      </c>
      <c r="V203" s="79" t="str">
        <f>IF(ISNUMBER(#REF!),#REF!,"-")</f>
        <v>-</v>
      </c>
      <c r="W203" s="80" t="str">
        <f>IF(ISNUMBER(#REF!),#REF!,"-")</f>
        <v>-</v>
      </c>
      <c r="X203" s="79" t="str">
        <f>IF(ISNUMBER(#REF!),#REF!,"-")</f>
        <v>-</v>
      </c>
      <c r="Y203" s="80" t="str">
        <f>IF(ISNUMBER(#REF!),#REF!,"-")</f>
        <v>-</v>
      </c>
      <c r="Z203" s="79" t="str">
        <f>IF(ISNUMBER(#REF!),#REF!,"-")</f>
        <v>-</v>
      </c>
      <c r="AA203" s="80" t="str">
        <f>IF(ISNUMBER(#REF!),#REF!,"-")</f>
        <v>-</v>
      </c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O203" s="75">
        <v>85</v>
      </c>
      <c r="AP203" s="79" t="str">
        <f>IF(ISNUMBER(#REF!),#REF!,"-")</f>
        <v>-</v>
      </c>
      <c r="AQ203" s="80" t="str">
        <f>IF(ISNUMBER(#REF!),#REF!,"-")</f>
        <v>-</v>
      </c>
      <c r="AR203" s="79" t="str">
        <f>IF(ISNUMBER(#REF!),#REF!,"-")</f>
        <v>-</v>
      </c>
      <c r="AS203" s="80" t="str">
        <f>IF(ISNUMBER(#REF!),#REF!,"-")</f>
        <v>-</v>
      </c>
      <c r="AT203" s="79" t="str">
        <f>IF(ISNUMBER(#REF!),#REF!,"-")</f>
        <v>-</v>
      </c>
      <c r="AU203" s="80" t="str">
        <f>IF(ISNUMBER(#REF!),#REF!,"-")</f>
        <v>-</v>
      </c>
      <c r="AV203" s="79" t="str">
        <f>IF(ISNUMBER(#REF!),#REF!,"-")</f>
        <v>-</v>
      </c>
      <c r="AW203" s="80" t="str">
        <f>IF(ISNUMBER(#REF!),#REF!,"-")</f>
        <v>-</v>
      </c>
      <c r="AX203" s="79" t="str">
        <f>IF(ISNUMBER(#REF!),#REF!,"-")</f>
        <v>-</v>
      </c>
      <c r="AY203" s="80" t="str">
        <f>IF(ISNUMBER(#REF!),#REF!,"-")</f>
        <v>-</v>
      </c>
      <c r="AZ203" s="79" t="str">
        <f>IF(ISNUMBER(#REF!),#REF!,"-")</f>
        <v>-</v>
      </c>
      <c r="BA203" s="80" t="str">
        <f>IF(ISNUMBER(#REF!),#REF!,"-")</f>
        <v>-</v>
      </c>
      <c r="BB203" s="79" t="str">
        <f>IF(ISNUMBER(#REF!),#REF!,"-")</f>
        <v>-</v>
      </c>
      <c r="BC203" s="80" t="str">
        <f>IF(ISNUMBER(#REF!),#REF!,"-")</f>
        <v>-</v>
      </c>
      <c r="BD203" s="79" t="str">
        <f>IF(ISNUMBER(#REF!),#REF!,"-")</f>
        <v>-</v>
      </c>
      <c r="BE203" s="80" t="str">
        <f>IF(ISNUMBER(#REF!),#REF!,"-")</f>
        <v>-</v>
      </c>
      <c r="BF203" s="79" t="str">
        <f>IF(ISNUMBER(#REF!),#REF!,"-")</f>
        <v>-</v>
      </c>
      <c r="BG203" s="80" t="str">
        <f>IF(ISNUMBER(#REF!),#REF!,"-")</f>
        <v>-</v>
      </c>
      <c r="BH203" s="79" t="str">
        <f>IF(ISNUMBER(#REF!),#REF!,"-")</f>
        <v>-</v>
      </c>
      <c r="BI203" s="80" t="str">
        <f>IF(ISNUMBER(#REF!),#REF!,"-")</f>
        <v>-</v>
      </c>
      <c r="BJ203" s="4"/>
      <c r="BK203" s="4"/>
      <c r="BL203" s="4"/>
      <c r="BM203" s="4"/>
      <c r="BN203" s="4"/>
      <c r="BO203" s="4"/>
      <c r="BP203" s="4"/>
      <c r="BQ203" s="4"/>
      <c r="BR203" s="4"/>
      <c r="BS203" s="4"/>
    </row>
    <row r="204" spans="7:71" s="88" customFormat="1" x14ac:dyDescent="0.25">
      <c r="G204" s="75">
        <v>85.5</v>
      </c>
      <c r="H204" s="79" t="str">
        <f>IF(ISNUMBER(#REF!),#REF!,"-")</f>
        <v>-</v>
      </c>
      <c r="I204" s="80" t="str">
        <f>IF(ISNUMBER(#REF!),#REF!,"-")</f>
        <v>-</v>
      </c>
      <c r="J204" s="79" t="str">
        <f>IF(ISNUMBER(#REF!),#REF!,"-")</f>
        <v>-</v>
      </c>
      <c r="K204" s="80" t="str">
        <f>IF(ISNUMBER(#REF!),#REF!,"-")</f>
        <v>-</v>
      </c>
      <c r="L204" s="79" t="str">
        <f>IF(ISNUMBER(#REF!),#REF!,"-")</f>
        <v>-</v>
      </c>
      <c r="M204" s="80" t="str">
        <f>IF(ISNUMBER(#REF!),#REF!,"-")</f>
        <v>-</v>
      </c>
      <c r="N204" s="79" t="str">
        <f>IF(ISNUMBER(#REF!),#REF!,"-")</f>
        <v>-</v>
      </c>
      <c r="O204" s="80" t="str">
        <f>IF(ISNUMBER(#REF!),#REF!,"-")</f>
        <v>-</v>
      </c>
      <c r="P204" s="79" t="str">
        <f>IF(ISNUMBER(#REF!),#REF!,"-")</f>
        <v>-</v>
      </c>
      <c r="Q204" s="80" t="str">
        <f>IF(ISNUMBER(#REF!),#REF!,"-")</f>
        <v>-</v>
      </c>
      <c r="R204" s="79" t="str">
        <f>IF(ISNUMBER(#REF!),#REF!,"-")</f>
        <v>-</v>
      </c>
      <c r="S204" s="80" t="str">
        <f>IF(ISNUMBER(#REF!),#REF!,"-")</f>
        <v>-</v>
      </c>
      <c r="T204" s="79" t="str">
        <f>IF(ISNUMBER(#REF!),#REF!,"-")</f>
        <v>-</v>
      </c>
      <c r="U204" s="80" t="str">
        <f>IF(ISNUMBER(#REF!),#REF!,"-")</f>
        <v>-</v>
      </c>
      <c r="V204" s="79" t="str">
        <f>IF(ISNUMBER(#REF!),#REF!,"-")</f>
        <v>-</v>
      </c>
      <c r="W204" s="80" t="str">
        <f>IF(ISNUMBER(#REF!),#REF!,"-")</f>
        <v>-</v>
      </c>
      <c r="X204" s="79" t="str">
        <f>IF(ISNUMBER(#REF!),#REF!,"-")</f>
        <v>-</v>
      </c>
      <c r="Y204" s="80" t="str">
        <f>IF(ISNUMBER(#REF!),#REF!,"-")</f>
        <v>-</v>
      </c>
      <c r="Z204" s="79" t="str">
        <f>IF(ISNUMBER(#REF!),#REF!,"-")</f>
        <v>-</v>
      </c>
      <c r="AA204" s="80" t="str">
        <f>IF(ISNUMBER(#REF!),#REF!,"-")</f>
        <v>-</v>
      </c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O204" s="75">
        <v>85.5</v>
      </c>
      <c r="AP204" s="79" t="str">
        <f>IF(ISNUMBER(#REF!),#REF!,"-")</f>
        <v>-</v>
      </c>
      <c r="AQ204" s="80" t="str">
        <f>IF(ISNUMBER(#REF!),#REF!,"-")</f>
        <v>-</v>
      </c>
      <c r="AR204" s="79" t="str">
        <f>IF(ISNUMBER(#REF!),#REF!,"-")</f>
        <v>-</v>
      </c>
      <c r="AS204" s="80" t="str">
        <f>IF(ISNUMBER(#REF!),#REF!,"-")</f>
        <v>-</v>
      </c>
      <c r="AT204" s="79" t="str">
        <f>IF(ISNUMBER(#REF!),#REF!,"-")</f>
        <v>-</v>
      </c>
      <c r="AU204" s="80" t="str">
        <f>IF(ISNUMBER(#REF!),#REF!,"-")</f>
        <v>-</v>
      </c>
      <c r="AV204" s="79" t="str">
        <f>IF(ISNUMBER(#REF!),#REF!,"-")</f>
        <v>-</v>
      </c>
      <c r="AW204" s="80" t="str">
        <f>IF(ISNUMBER(#REF!),#REF!,"-")</f>
        <v>-</v>
      </c>
      <c r="AX204" s="79" t="str">
        <f>IF(ISNUMBER(#REF!),#REF!,"-")</f>
        <v>-</v>
      </c>
      <c r="AY204" s="80" t="str">
        <f>IF(ISNUMBER(#REF!),#REF!,"-")</f>
        <v>-</v>
      </c>
      <c r="AZ204" s="79" t="str">
        <f>IF(ISNUMBER(#REF!),#REF!,"-")</f>
        <v>-</v>
      </c>
      <c r="BA204" s="80" t="str">
        <f>IF(ISNUMBER(#REF!),#REF!,"-")</f>
        <v>-</v>
      </c>
      <c r="BB204" s="79" t="str">
        <f>IF(ISNUMBER(#REF!),#REF!,"-")</f>
        <v>-</v>
      </c>
      <c r="BC204" s="80" t="str">
        <f>IF(ISNUMBER(#REF!),#REF!,"-")</f>
        <v>-</v>
      </c>
      <c r="BD204" s="79" t="str">
        <f>IF(ISNUMBER(#REF!),#REF!,"-")</f>
        <v>-</v>
      </c>
      <c r="BE204" s="80" t="str">
        <f>IF(ISNUMBER(#REF!),#REF!,"-")</f>
        <v>-</v>
      </c>
      <c r="BF204" s="79" t="str">
        <f>IF(ISNUMBER(#REF!),#REF!,"-")</f>
        <v>-</v>
      </c>
      <c r="BG204" s="80" t="str">
        <f>IF(ISNUMBER(#REF!),#REF!,"-")</f>
        <v>-</v>
      </c>
      <c r="BH204" s="79" t="str">
        <f>IF(ISNUMBER(#REF!),#REF!,"-")</f>
        <v>-</v>
      </c>
      <c r="BI204" s="80" t="str">
        <f>IF(ISNUMBER(#REF!),#REF!,"-")</f>
        <v>-</v>
      </c>
      <c r="BJ204" s="4"/>
      <c r="BK204" s="4"/>
      <c r="BL204" s="4"/>
      <c r="BM204" s="4"/>
      <c r="BN204" s="4"/>
      <c r="BO204" s="4"/>
      <c r="BP204" s="4"/>
      <c r="BQ204" s="4"/>
      <c r="BR204" s="4"/>
      <c r="BS204" s="4"/>
    </row>
    <row r="205" spans="7:71" s="88" customFormat="1" x14ac:dyDescent="0.25">
      <c r="G205" s="75">
        <v>86</v>
      </c>
      <c r="H205" s="79" t="str">
        <f>IF(ISNUMBER(#REF!),#REF!,"-")</f>
        <v>-</v>
      </c>
      <c r="I205" s="80" t="str">
        <f>IF(ISNUMBER(#REF!),#REF!,"-")</f>
        <v>-</v>
      </c>
      <c r="J205" s="79" t="str">
        <f>IF(ISNUMBER(#REF!),#REF!,"-")</f>
        <v>-</v>
      </c>
      <c r="K205" s="80" t="str">
        <f>IF(ISNUMBER(#REF!),#REF!,"-")</f>
        <v>-</v>
      </c>
      <c r="L205" s="79" t="str">
        <f>IF(ISNUMBER(#REF!),#REF!,"-")</f>
        <v>-</v>
      </c>
      <c r="M205" s="80" t="str">
        <f>IF(ISNUMBER(#REF!),#REF!,"-")</f>
        <v>-</v>
      </c>
      <c r="N205" s="79" t="str">
        <f>IF(ISNUMBER(#REF!),#REF!,"-")</f>
        <v>-</v>
      </c>
      <c r="O205" s="80" t="str">
        <f>IF(ISNUMBER(#REF!),#REF!,"-")</f>
        <v>-</v>
      </c>
      <c r="P205" s="79" t="str">
        <f>IF(ISNUMBER(#REF!),#REF!,"-")</f>
        <v>-</v>
      </c>
      <c r="Q205" s="80" t="str">
        <f>IF(ISNUMBER(#REF!),#REF!,"-")</f>
        <v>-</v>
      </c>
      <c r="R205" s="79" t="str">
        <f>IF(ISNUMBER(#REF!),#REF!,"-")</f>
        <v>-</v>
      </c>
      <c r="S205" s="80" t="str">
        <f>IF(ISNUMBER(#REF!),#REF!,"-")</f>
        <v>-</v>
      </c>
      <c r="T205" s="79" t="str">
        <f>IF(ISNUMBER(#REF!),#REF!,"-")</f>
        <v>-</v>
      </c>
      <c r="U205" s="80" t="str">
        <f>IF(ISNUMBER(#REF!),#REF!,"-")</f>
        <v>-</v>
      </c>
      <c r="V205" s="79" t="str">
        <f>IF(ISNUMBER(#REF!),#REF!,"-")</f>
        <v>-</v>
      </c>
      <c r="W205" s="80" t="str">
        <f>IF(ISNUMBER(#REF!),#REF!,"-")</f>
        <v>-</v>
      </c>
      <c r="X205" s="79" t="str">
        <f>IF(ISNUMBER(#REF!),#REF!,"-")</f>
        <v>-</v>
      </c>
      <c r="Y205" s="80" t="str">
        <f>IF(ISNUMBER(#REF!),#REF!,"-")</f>
        <v>-</v>
      </c>
      <c r="Z205" s="79" t="str">
        <f>IF(ISNUMBER(#REF!),#REF!,"-")</f>
        <v>-</v>
      </c>
      <c r="AA205" s="80" t="str">
        <f>IF(ISNUMBER(#REF!),#REF!,"-")</f>
        <v>-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O205" s="75">
        <v>86</v>
      </c>
      <c r="AP205" s="79" t="str">
        <f>IF(ISNUMBER(#REF!),#REF!,"-")</f>
        <v>-</v>
      </c>
      <c r="AQ205" s="80" t="str">
        <f>IF(ISNUMBER(#REF!),#REF!,"-")</f>
        <v>-</v>
      </c>
      <c r="AR205" s="79" t="str">
        <f>IF(ISNUMBER(#REF!),#REF!,"-")</f>
        <v>-</v>
      </c>
      <c r="AS205" s="80" t="str">
        <f>IF(ISNUMBER(#REF!),#REF!,"-")</f>
        <v>-</v>
      </c>
      <c r="AT205" s="79" t="str">
        <f>IF(ISNUMBER(#REF!),#REF!,"-")</f>
        <v>-</v>
      </c>
      <c r="AU205" s="80" t="str">
        <f>IF(ISNUMBER(#REF!),#REF!,"-")</f>
        <v>-</v>
      </c>
      <c r="AV205" s="79" t="str">
        <f>IF(ISNUMBER(#REF!),#REF!,"-")</f>
        <v>-</v>
      </c>
      <c r="AW205" s="80" t="str">
        <f>IF(ISNUMBER(#REF!),#REF!,"-")</f>
        <v>-</v>
      </c>
      <c r="AX205" s="79" t="str">
        <f>IF(ISNUMBER(#REF!),#REF!,"-")</f>
        <v>-</v>
      </c>
      <c r="AY205" s="80" t="str">
        <f>IF(ISNUMBER(#REF!),#REF!,"-")</f>
        <v>-</v>
      </c>
      <c r="AZ205" s="79" t="str">
        <f>IF(ISNUMBER(#REF!),#REF!,"-")</f>
        <v>-</v>
      </c>
      <c r="BA205" s="80" t="str">
        <f>IF(ISNUMBER(#REF!),#REF!,"-")</f>
        <v>-</v>
      </c>
      <c r="BB205" s="79" t="str">
        <f>IF(ISNUMBER(#REF!),#REF!,"-")</f>
        <v>-</v>
      </c>
      <c r="BC205" s="80" t="str">
        <f>IF(ISNUMBER(#REF!),#REF!,"-")</f>
        <v>-</v>
      </c>
      <c r="BD205" s="79" t="str">
        <f>IF(ISNUMBER(#REF!),#REF!,"-")</f>
        <v>-</v>
      </c>
      <c r="BE205" s="80" t="str">
        <f>IF(ISNUMBER(#REF!),#REF!,"-")</f>
        <v>-</v>
      </c>
      <c r="BF205" s="79" t="str">
        <f>IF(ISNUMBER(#REF!),#REF!,"-")</f>
        <v>-</v>
      </c>
      <c r="BG205" s="80" t="str">
        <f>IF(ISNUMBER(#REF!),#REF!,"-")</f>
        <v>-</v>
      </c>
      <c r="BH205" s="79" t="str">
        <f>IF(ISNUMBER(#REF!),#REF!,"-")</f>
        <v>-</v>
      </c>
      <c r="BI205" s="80" t="str">
        <f>IF(ISNUMBER(#REF!),#REF!,"-")</f>
        <v>-</v>
      </c>
      <c r="BJ205" s="4"/>
      <c r="BK205" s="4"/>
      <c r="BL205" s="4"/>
      <c r="BM205" s="4"/>
      <c r="BN205" s="4"/>
      <c r="BO205" s="4"/>
      <c r="BP205" s="4"/>
      <c r="BQ205" s="4"/>
      <c r="BR205" s="4"/>
      <c r="BS205" s="4"/>
    </row>
    <row r="206" spans="7:71" s="88" customFormat="1" x14ac:dyDescent="0.25">
      <c r="G206" s="75">
        <v>86.5</v>
      </c>
      <c r="H206" s="79" t="str">
        <f>IF(ISNUMBER(#REF!),#REF!,"-")</f>
        <v>-</v>
      </c>
      <c r="I206" s="80" t="str">
        <f>IF(ISNUMBER(#REF!),#REF!,"-")</f>
        <v>-</v>
      </c>
      <c r="J206" s="79" t="str">
        <f>IF(ISNUMBER(#REF!),#REF!,"-")</f>
        <v>-</v>
      </c>
      <c r="K206" s="80" t="str">
        <f>IF(ISNUMBER(#REF!),#REF!,"-")</f>
        <v>-</v>
      </c>
      <c r="L206" s="79" t="str">
        <f>IF(ISNUMBER(#REF!),#REF!,"-")</f>
        <v>-</v>
      </c>
      <c r="M206" s="80" t="str">
        <f>IF(ISNUMBER(#REF!),#REF!,"-")</f>
        <v>-</v>
      </c>
      <c r="N206" s="79" t="str">
        <f>IF(ISNUMBER(#REF!),#REF!,"-")</f>
        <v>-</v>
      </c>
      <c r="O206" s="80" t="str">
        <f>IF(ISNUMBER(#REF!),#REF!,"-")</f>
        <v>-</v>
      </c>
      <c r="P206" s="79" t="str">
        <f>IF(ISNUMBER(#REF!),#REF!,"-")</f>
        <v>-</v>
      </c>
      <c r="Q206" s="80" t="str">
        <f>IF(ISNUMBER(#REF!),#REF!,"-")</f>
        <v>-</v>
      </c>
      <c r="R206" s="79" t="str">
        <f>IF(ISNUMBER(#REF!),#REF!,"-")</f>
        <v>-</v>
      </c>
      <c r="S206" s="80" t="str">
        <f>IF(ISNUMBER(#REF!),#REF!,"-")</f>
        <v>-</v>
      </c>
      <c r="T206" s="79" t="str">
        <f>IF(ISNUMBER(#REF!),#REF!,"-")</f>
        <v>-</v>
      </c>
      <c r="U206" s="80" t="str">
        <f>IF(ISNUMBER(#REF!),#REF!,"-")</f>
        <v>-</v>
      </c>
      <c r="V206" s="79" t="str">
        <f>IF(ISNUMBER(#REF!),#REF!,"-")</f>
        <v>-</v>
      </c>
      <c r="W206" s="80" t="str">
        <f>IF(ISNUMBER(#REF!),#REF!,"-")</f>
        <v>-</v>
      </c>
      <c r="X206" s="79" t="str">
        <f>IF(ISNUMBER(#REF!),#REF!,"-")</f>
        <v>-</v>
      </c>
      <c r="Y206" s="80" t="str">
        <f>IF(ISNUMBER(#REF!),#REF!,"-")</f>
        <v>-</v>
      </c>
      <c r="Z206" s="79" t="str">
        <f>IF(ISNUMBER(#REF!),#REF!,"-")</f>
        <v>-</v>
      </c>
      <c r="AA206" s="80" t="str">
        <f>IF(ISNUMBER(#REF!),#REF!,"-")</f>
        <v>-</v>
      </c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O206" s="75">
        <v>86.5</v>
      </c>
      <c r="AP206" s="79" t="str">
        <f>IF(ISNUMBER(#REF!),#REF!,"-")</f>
        <v>-</v>
      </c>
      <c r="AQ206" s="80" t="str">
        <f>IF(ISNUMBER(#REF!),#REF!,"-")</f>
        <v>-</v>
      </c>
      <c r="AR206" s="79" t="str">
        <f>IF(ISNUMBER(#REF!),#REF!,"-")</f>
        <v>-</v>
      </c>
      <c r="AS206" s="80" t="str">
        <f>IF(ISNUMBER(#REF!),#REF!,"-")</f>
        <v>-</v>
      </c>
      <c r="AT206" s="79" t="str">
        <f>IF(ISNUMBER(#REF!),#REF!,"-")</f>
        <v>-</v>
      </c>
      <c r="AU206" s="80" t="str">
        <f>IF(ISNUMBER(#REF!),#REF!,"-")</f>
        <v>-</v>
      </c>
      <c r="AV206" s="79" t="str">
        <f>IF(ISNUMBER(#REF!),#REF!,"-")</f>
        <v>-</v>
      </c>
      <c r="AW206" s="80" t="str">
        <f>IF(ISNUMBER(#REF!),#REF!,"-")</f>
        <v>-</v>
      </c>
      <c r="AX206" s="79" t="str">
        <f>IF(ISNUMBER(#REF!),#REF!,"-")</f>
        <v>-</v>
      </c>
      <c r="AY206" s="80" t="str">
        <f>IF(ISNUMBER(#REF!),#REF!,"-")</f>
        <v>-</v>
      </c>
      <c r="AZ206" s="79" t="str">
        <f>IF(ISNUMBER(#REF!),#REF!,"-")</f>
        <v>-</v>
      </c>
      <c r="BA206" s="80" t="str">
        <f>IF(ISNUMBER(#REF!),#REF!,"-")</f>
        <v>-</v>
      </c>
      <c r="BB206" s="79" t="str">
        <f>IF(ISNUMBER(#REF!),#REF!,"-")</f>
        <v>-</v>
      </c>
      <c r="BC206" s="80" t="str">
        <f>IF(ISNUMBER(#REF!),#REF!,"-")</f>
        <v>-</v>
      </c>
      <c r="BD206" s="79" t="str">
        <f>IF(ISNUMBER(#REF!),#REF!,"-")</f>
        <v>-</v>
      </c>
      <c r="BE206" s="80" t="str">
        <f>IF(ISNUMBER(#REF!),#REF!,"-")</f>
        <v>-</v>
      </c>
      <c r="BF206" s="79" t="str">
        <f>IF(ISNUMBER(#REF!),#REF!,"-")</f>
        <v>-</v>
      </c>
      <c r="BG206" s="80" t="str">
        <f>IF(ISNUMBER(#REF!),#REF!,"-")</f>
        <v>-</v>
      </c>
      <c r="BH206" s="79" t="str">
        <f>IF(ISNUMBER(#REF!),#REF!,"-")</f>
        <v>-</v>
      </c>
      <c r="BI206" s="80" t="str">
        <f>IF(ISNUMBER(#REF!),#REF!,"-")</f>
        <v>-</v>
      </c>
      <c r="BJ206" s="4"/>
      <c r="BK206" s="4"/>
      <c r="BL206" s="4"/>
      <c r="BM206" s="4"/>
      <c r="BN206" s="4"/>
      <c r="BO206" s="4"/>
      <c r="BP206" s="4"/>
      <c r="BQ206" s="4"/>
      <c r="BR206" s="4"/>
      <c r="BS206" s="4"/>
    </row>
    <row r="207" spans="7:71" s="88" customFormat="1" x14ac:dyDescent="0.25">
      <c r="G207" s="75">
        <v>87</v>
      </c>
      <c r="H207" s="79" t="str">
        <f>IF(ISNUMBER(#REF!),#REF!,"-")</f>
        <v>-</v>
      </c>
      <c r="I207" s="80" t="str">
        <f>IF(ISNUMBER(#REF!),#REF!,"-")</f>
        <v>-</v>
      </c>
      <c r="J207" s="79" t="str">
        <f>IF(ISNUMBER(#REF!),#REF!,"-")</f>
        <v>-</v>
      </c>
      <c r="K207" s="80" t="str">
        <f>IF(ISNUMBER(#REF!),#REF!,"-")</f>
        <v>-</v>
      </c>
      <c r="L207" s="79" t="str">
        <f>IF(ISNUMBER(#REF!),#REF!,"-")</f>
        <v>-</v>
      </c>
      <c r="M207" s="80" t="str">
        <f>IF(ISNUMBER(#REF!),#REF!,"-")</f>
        <v>-</v>
      </c>
      <c r="N207" s="79" t="str">
        <f>IF(ISNUMBER(#REF!),#REF!,"-")</f>
        <v>-</v>
      </c>
      <c r="O207" s="80" t="str">
        <f>IF(ISNUMBER(#REF!),#REF!,"-")</f>
        <v>-</v>
      </c>
      <c r="P207" s="79" t="str">
        <f>IF(ISNUMBER(#REF!),#REF!,"-")</f>
        <v>-</v>
      </c>
      <c r="Q207" s="80" t="str">
        <f>IF(ISNUMBER(#REF!),#REF!,"-")</f>
        <v>-</v>
      </c>
      <c r="R207" s="79" t="str">
        <f>IF(ISNUMBER(#REF!),#REF!,"-")</f>
        <v>-</v>
      </c>
      <c r="S207" s="80" t="str">
        <f>IF(ISNUMBER(#REF!),#REF!,"-")</f>
        <v>-</v>
      </c>
      <c r="T207" s="79" t="str">
        <f>IF(ISNUMBER(#REF!),#REF!,"-")</f>
        <v>-</v>
      </c>
      <c r="U207" s="80" t="str">
        <f>IF(ISNUMBER(#REF!),#REF!,"-")</f>
        <v>-</v>
      </c>
      <c r="V207" s="79" t="str">
        <f>IF(ISNUMBER(#REF!),#REF!,"-")</f>
        <v>-</v>
      </c>
      <c r="W207" s="80" t="str">
        <f>IF(ISNUMBER(#REF!),#REF!,"-")</f>
        <v>-</v>
      </c>
      <c r="X207" s="79" t="str">
        <f>IF(ISNUMBER(#REF!),#REF!,"-")</f>
        <v>-</v>
      </c>
      <c r="Y207" s="80" t="str">
        <f>IF(ISNUMBER(#REF!),#REF!,"-")</f>
        <v>-</v>
      </c>
      <c r="Z207" s="79" t="str">
        <f>IF(ISNUMBER(#REF!),#REF!,"-")</f>
        <v>-</v>
      </c>
      <c r="AA207" s="80" t="str">
        <f>IF(ISNUMBER(#REF!),#REF!,"-")</f>
        <v>-</v>
      </c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O207" s="75">
        <v>87</v>
      </c>
      <c r="AP207" s="79" t="str">
        <f>IF(ISNUMBER(#REF!),#REF!,"-")</f>
        <v>-</v>
      </c>
      <c r="AQ207" s="80" t="str">
        <f>IF(ISNUMBER(#REF!),#REF!,"-")</f>
        <v>-</v>
      </c>
      <c r="AR207" s="79" t="str">
        <f>IF(ISNUMBER(#REF!),#REF!,"-")</f>
        <v>-</v>
      </c>
      <c r="AS207" s="80" t="str">
        <f>IF(ISNUMBER(#REF!),#REF!,"-")</f>
        <v>-</v>
      </c>
      <c r="AT207" s="79" t="str">
        <f>IF(ISNUMBER(#REF!),#REF!,"-")</f>
        <v>-</v>
      </c>
      <c r="AU207" s="80" t="str">
        <f>IF(ISNUMBER(#REF!),#REF!,"-")</f>
        <v>-</v>
      </c>
      <c r="AV207" s="79" t="str">
        <f>IF(ISNUMBER(#REF!),#REF!,"-")</f>
        <v>-</v>
      </c>
      <c r="AW207" s="80" t="str">
        <f>IF(ISNUMBER(#REF!),#REF!,"-")</f>
        <v>-</v>
      </c>
      <c r="AX207" s="79" t="str">
        <f>IF(ISNUMBER(#REF!),#REF!,"-")</f>
        <v>-</v>
      </c>
      <c r="AY207" s="80" t="str">
        <f>IF(ISNUMBER(#REF!),#REF!,"-")</f>
        <v>-</v>
      </c>
      <c r="AZ207" s="79" t="str">
        <f>IF(ISNUMBER(#REF!),#REF!,"-")</f>
        <v>-</v>
      </c>
      <c r="BA207" s="80" t="str">
        <f>IF(ISNUMBER(#REF!),#REF!,"-")</f>
        <v>-</v>
      </c>
      <c r="BB207" s="79" t="str">
        <f>IF(ISNUMBER(#REF!),#REF!,"-")</f>
        <v>-</v>
      </c>
      <c r="BC207" s="80" t="str">
        <f>IF(ISNUMBER(#REF!),#REF!,"-")</f>
        <v>-</v>
      </c>
      <c r="BD207" s="79" t="str">
        <f>IF(ISNUMBER(#REF!),#REF!,"-")</f>
        <v>-</v>
      </c>
      <c r="BE207" s="80" t="str">
        <f>IF(ISNUMBER(#REF!),#REF!,"-")</f>
        <v>-</v>
      </c>
      <c r="BF207" s="79" t="str">
        <f>IF(ISNUMBER(#REF!),#REF!,"-")</f>
        <v>-</v>
      </c>
      <c r="BG207" s="80" t="str">
        <f>IF(ISNUMBER(#REF!),#REF!,"-")</f>
        <v>-</v>
      </c>
      <c r="BH207" s="79" t="str">
        <f>IF(ISNUMBER(#REF!),#REF!,"-")</f>
        <v>-</v>
      </c>
      <c r="BI207" s="80" t="str">
        <f>IF(ISNUMBER(#REF!),#REF!,"-")</f>
        <v>-</v>
      </c>
      <c r="BJ207" s="4"/>
      <c r="BK207" s="4"/>
      <c r="BL207" s="4"/>
      <c r="BM207" s="4"/>
      <c r="BN207" s="4"/>
      <c r="BO207" s="4"/>
      <c r="BP207" s="4"/>
      <c r="BQ207" s="4"/>
      <c r="BR207" s="4"/>
      <c r="BS207" s="4"/>
    </row>
    <row r="208" spans="7:71" s="88" customFormat="1" x14ac:dyDescent="0.25">
      <c r="G208" s="75">
        <v>87.5</v>
      </c>
      <c r="H208" s="79" t="str">
        <f>IF(ISNUMBER(#REF!),#REF!,"-")</f>
        <v>-</v>
      </c>
      <c r="I208" s="80" t="str">
        <f>IF(ISNUMBER(#REF!),#REF!,"-")</f>
        <v>-</v>
      </c>
      <c r="J208" s="79" t="str">
        <f>IF(ISNUMBER(#REF!),#REF!,"-")</f>
        <v>-</v>
      </c>
      <c r="K208" s="80" t="str">
        <f>IF(ISNUMBER(#REF!),#REF!,"-")</f>
        <v>-</v>
      </c>
      <c r="L208" s="79" t="str">
        <f>IF(ISNUMBER(#REF!),#REF!,"-")</f>
        <v>-</v>
      </c>
      <c r="M208" s="80" t="str">
        <f>IF(ISNUMBER(#REF!),#REF!,"-")</f>
        <v>-</v>
      </c>
      <c r="N208" s="79" t="str">
        <f>IF(ISNUMBER(#REF!),#REF!,"-")</f>
        <v>-</v>
      </c>
      <c r="O208" s="80" t="str">
        <f>IF(ISNUMBER(#REF!),#REF!,"-")</f>
        <v>-</v>
      </c>
      <c r="P208" s="79" t="str">
        <f>IF(ISNUMBER(#REF!),#REF!,"-")</f>
        <v>-</v>
      </c>
      <c r="Q208" s="80" t="str">
        <f>IF(ISNUMBER(#REF!),#REF!,"-")</f>
        <v>-</v>
      </c>
      <c r="R208" s="79" t="str">
        <f>IF(ISNUMBER(#REF!),#REF!,"-")</f>
        <v>-</v>
      </c>
      <c r="S208" s="80" t="str">
        <f>IF(ISNUMBER(#REF!),#REF!,"-")</f>
        <v>-</v>
      </c>
      <c r="T208" s="79" t="str">
        <f>IF(ISNUMBER(#REF!),#REF!,"-")</f>
        <v>-</v>
      </c>
      <c r="U208" s="80" t="str">
        <f>IF(ISNUMBER(#REF!),#REF!,"-")</f>
        <v>-</v>
      </c>
      <c r="V208" s="79" t="str">
        <f>IF(ISNUMBER(#REF!),#REF!,"-")</f>
        <v>-</v>
      </c>
      <c r="W208" s="80" t="str">
        <f>IF(ISNUMBER(#REF!),#REF!,"-")</f>
        <v>-</v>
      </c>
      <c r="X208" s="79" t="str">
        <f>IF(ISNUMBER(#REF!),#REF!,"-")</f>
        <v>-</v>
      </c>
      <c r="Y208" s="80" t="str">
        <f>IF(ISNUMBER(#REF!),#REF!,"-")</f>
        <v>-</v>
      </c>
      <c r="Z208" s="79" t="str">
        <f>IF(ISNUMBER(#REF!),#REF!,"-")</f>
        <v>-</v>
      </c>
      <c r="AA208" s="80" t="str">
        <f>IF(ISNUMBER(#REF!),#REF!,"-")</f>
        <v>-</v>
      </c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O208" s="75">
        <v>87.5</v>
      </c>
      <c r="AP208" s="79" t="str">
        <f>IF(ISNUMBER(#REF!),#REF!,"-")</f>
        <v>-</v>
      </c>
      <c r="AQ208" s="80" t="str">
        <f>IF(ISNUMBER(#REF!),#REF!,"-")</f>
        <v>-</v>
      </c>
      <c r="AR208" s="79" t="str">
        <f>IF(ISNUMBER(#REF!),#REF!,"-")</f>
        <v>-</v>
      </c>
      <c r="AS208" s="80" t="str">
        <f>IF(ISNUMBER(#REF!),#REF!,"-")</f>
        <v>-</v>
      </c>
      <c r="AT208" s="79" t="str">
        <f>IF(ISNUMBER(#REF!),#REF!,"-")</f>
        <v>-</v>
      </c>
      <c r="AU208" s="80" t="str">
        <f>IF(ISNUMBER(#REF!),#REF!,"-")</f>
        <v>-</v>
      </c>
      <c r="AV208" s="79" t="str">
        <f>IF(ISNUMBER(#REF!),#REF!,"-")</f>
        <v>-</v>
      </c>
      <c r="AW208" s="80" t="str">
        <f>IF(ISNUMBER(#REF!),#REF!,"-")</f>
        <v>-</v>
      </c>
      <c r="AX208" s="79" t="str">
        <f>IF(ISNUMBER(#REF!),#REF!,"-")</f>
        <v>-</v>
      </c>
      <c r="AY208" s="80" t="str">
        <f>IF(ISNUMBER(#REF!),#REF!,"-")</f>
        <v>-</v>
      </c>
      <c r="AZ208" s="79" t="str">
        <f>IF(ISNUMBER(#REF!),#REF!,"-")</f>
        <v>-</v>
      </c>
      <c r="BA208" s="80" t="str">
        <f>IF(ISNUMBER(#REF!),#REF!,"-")</f>
        <v>-</v>
      </c>
      <c r="BB208" s="79" t="str">
        <f>IF(ISNUMBER(#REF!),#REF!,"-")</f>
        <v>-</v>
      </c>
      <c r="BC208" s="80" t="str">
        <f>IF(ISNUMBER(#REF!),#REF!,"-")</f>
        <v>-</v>
      </c>
      <c r="BD208" s="79" t="str">
        <f>IF(ISNUMBER(#REF!),#REF!,"-")</f>
        <v>-</v>
      </c>
      <c r="BE208" s="80" t="str">
        <f>IF(ISNUMBER(#REF!),#REF!,"-")</f>
        <v>-</v>
      </c>
      <c r="BF208" s="79" t="str">
        <f>IF(ISNUMBER(#REF!),#REF!,"-")</f>
        <v>-</v>
      </c>
      <c r="BG208" s="80" t="str">
        <f>IF(ISNUMBER(#REF!),#REF!,"-")</f>
        <v>-</v>
      </c>
      <c r="BH208" s="79" t="str">
        <f>IF(ISNUMBER(#REF!),#REF!,"-")</f>
        <v>-</v>
      </c>
      <c r="BI208" s="80" t="str">
        <f>IF(ISNUMBER(#REF!),#REF!,"-")</f>
        <v>-</v>
      </c>
      <c r="BJ208" s="4"/>
      <c r="BK208" s="4"/>
      <c r="BL208" s="4"/>
      <c r="BM208" s="4"/>
      <c r="BN208" s="4"/>
      <c r="BO208" s="4"/>
      <c r="BP208" s="4"/>
      <c r="BQ208" s="4"/>
      <c r="BR208" s="4"/>
      <c r="BS208" s="4"/>
    </row>
    <row r="209" spans="7:71" s="88" customFormat="1" x14ac:dyDescent="0.25">
      <c r="G209" s="75">
        <v>88</v>
      </c>
      <c r="H209" s="79" t="str">
        <f>IF(ISNUMBER(#REF!),#REF!,"-")</f>
        <v>-</v>
      </c>
      <c r="I209" s="80" t="str">
        <f>IF(ISNUMBER(#REF!),#REF!,"-")</f>
        <v>-</v>
      </c>
      <c r="J209" s="79" t="str">
        <f>IF(ISNUMBER(#REF!),#REF!,"-")</f>
        <v>-</v>
      </c>
      <c r="K209" s="80" t="str">
        <f>IF(ISNUMBER(#REF!),#REF!,"-")</f>
        <v>-</v>
      </c>
      <c r="L209" s="79" t="str">
        <f>IF(ISNUMBER(#REF!),#REF!,"-")</f>
        <v>-</v>
      </c>
      <c r="M209" s="80" t="str">
        <f>IF(ISNUMBER(#REF!),#REF!,"-")</f>
        <v>-</v>
      </c>
      <c r="N209" s="79" t="str">
        <f>IF(ISNUMBER(#REF!),#REF!,"-")</f>
        <v>-</v>
      </c>
      <c r="O209" s="80" t="str">
        <f>IF(ISNUMBER(#REF!),#REF!,"-")</f>
        <v>-</v>
      </c>
      <c r="P209" s="79" t="str">
        <f>IF(ISNUMBER(#REF!),#REF!,"-")</f>
        <v>-</v>
      </c>
      <c r="Q209" s="80" t="str">
        <f>IF(ISNUMBER(#REF!),#REF!,"-")</f>
        <v>-</v>
      </c>
      <c r="R209" s="79" t="str">
        <f>IF(ISNUMBER(#REF!),#REF!,"-")</f>
        <v>-</v>
      </c>
      <c r="S209" s="80" t="str">
        <f>IF(ISNUMBER(#REF!),#REF!,"-")</f>
        <v>-</v>
      </c>
      <c r="T209" s="79" t="str">
        <f>IF(ISNUMBER(#REF!),#REF!,"-")</f>
        <v>-</v>
      </c>
      <c r="U209" s="80" t="str">
        <f>IF(ISNUMBER(#REF!),#REF!,"-")</f>
        <v>-</v>
      </c>
      <c r="V209" s="79" t="str">
        <f>IF(ISNUMBER(#REF!),#REF!,"-")</f>
        <v>-</v>
      </c>
      <c r="W209" s="80" t="str">
        <f>IF(ISNUMBER(#REF!),#REF!,"-")</f>
        <v>-</v>
      </c>
      <c r="X209" s="79" t="str">
        <f>IF(ISNUMBER(#REF!),#REF!,"-")</f>
        <v>-</v>
      </c>
      <c r="Y209" s="80" t="str">
        <f>IF(ISNUMBER(#REF!),#REF!,"-")</f>
        <v>-</v>
      </c>
      <c r="Z209" s="79" t="str">
        <f>IF(ISNUMBER(#REF!),#REF!,"-")</f>
        <v>-</v>
      </c>
      <c r="AA209" s="80" t="str">
        <f>IF(ISNUMBER(#REF!),#REF!,"-")</f>
        <v>-</v>
      </c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O209" s="75">
        <v>88</v>
      </c>
      <c r="AP209" s="79" t="str">
        <f>IF(ISNUMBER(#REF!),#REF!,"-")</f>
        <v>-</v>
      </c>
      <c r="AQ209" s="80" t="str">
        <f>IF(ISNUMBER(#REF!),#REF!,"-")</f>
        <v>-</v>
      </c>
      <c r="AR209" s="79" t="str">
        <f>IF(ISNUMBER(#REF!),#REF!,"-")</f>
        <v>-</v>
      </c>
      <c r="AS209" s="80" t="str">
        <f>IF(ISNUMBER(#REF!),#REF!,"-")</f>
        <v>-</v>
      </c>
      <c r="AT209" s="79" t="str">
        <f>IF(ISNUMBER(#REF!),#REF!,"-")</f>
        <v>-</v>
      </c>
      <c r="AU209" s="80" t="str">
        <f>IF(ISNUMBER(#REF!),#REF!,"-")</f>
        <v>-</v>
      </c>
      <c r="AV209" s="79" t="str">
        <f>IF(ISNUMBER(#REF!),#REF!,"-")</f>
        <v>-</v>
      </c>
      <c r="AW209" s="80" t="str">
        <f>IF(ISNUMBER(#REF!),#REF!,"-")</f>
        <v>-</v>
      </c>
      <c r="AX209" s="79" t="str">
        <f>IF(ISNUMBER(#REF!),#REF!,"-")</f>
        <v>-</v>
      </c>
      <c r="AY209" s="80" t="str">
        <f>IF(ISNUMBER(#REF!),#REF!,"-")</f>
        <v>-</v>
      </c>
      <c r="AZ209" s="79" t="str">
        <f>IF(ISNUMBER(#REF!),#REF!,"-")</f>
        <v>-</v>
      </c>
      <c r="BA209" s="80" t="str">
        <f>IF(ISNUMBER(#REF!),#REF!,"-")</f>
        <v>-</v>
      </c>
      <c r="BB209" s="79" t="str">
        <f>IF(ISNUMBER(#REF!),#REF!,"-")</f>
        <v>-</v>
      </c>
      <c r="BC209" s="80" t="str">
        <f>IF(ISNUMBER(#REF!),#REF!,"-")</f>
        <v>-</v>
      </c>
      <c r="BD209" s="79" t="str">
        <f>IF(ISNUMBER(#REF!),#REF!,"-")</f>
        <v>-</v>
      </c>
      <c r="BE209" s="80" t="str">
        <f>IF(ISNUMBER(#REF!),#REF!,"-")</f>
        <v>-</v>
      </c>
      <c r="BF209" s="79" t="str">
        <f>IF(ISNUMBER(#REF!),#REF!,"-")</f>
        <v>-</v>
      </c>
      <c r="BG209" s="80" t="str">
        <f>IF(ISNUMBER(#REF!),#REF!,"-")</f>
        <v>-</v>
      </c>
      <c r="BH209" s="79" t="str">
        <f>IF(ISNUMBER(#REF!),#REF!,"-")</f>
        <v>-</v>
      </c>
      <c r="BI209" s="80" t="str">
        <f>IF(ISNUMBER(#REF!),#REF!,"-")</f>
        <v>-</v>
      </c>
      <c r="BJ209" s="4"/>
      <c r="BK209" s="4"/>
      <c r="BL209" s="4"/>
      <c r="BM209" s="4"/>
      <c r="BN209" s="4"/>
      <c r="BO209" s="4"/>
      <c r="BP209" s="4"/>
      <c r="BQ209" s="4"/>
      <c r="BR209" s="4"/>
      <c r="BS209" s="4"/>
    </row>
    <row r="210" spans="7:71" s="88" customFormat="1" x14ac:dyDescent="0.25">
      <c r="G210" s="75">
        <v>88.5</v>
      </c>
      <c r="H210" s="79" t="str">
        <f>IF(ISNUMBER(#REF!),#REF!,"-")</f>
        <v>-</v>
      </c>
      <c r="I210" s="80" t="str">
        <f>IF(ISNUMBER(#REF!),#REF!,"-")</f>
        <v>-</v>
      </c>
      <c r="J210" s="79" t="str">
        <f>IF(ISNUMBER(#REF!),#REF!,"-")</f>
        <v>-</v>
      </c>
      <c r="K210" s="80" t="str">
        <f>IF(ISNUMBER(#REF!),#REF!,"-")</f>
        <v>-</v>
      </c>
      <c r="L210" s="79" t="str">
        <f>IF(ISNUMBER(#REF!),#REF!,"-")</f>
        <v>-</v>
      </c>
      <c r="M210" s="80" t="str">
        <f>IF(ISNUMBER(#REF!),#REF!,"-")</f>
        <v>-</v>
      </c>
      <c r="N210" s="79" t="str">
        <f>IF(ISNUMBER(#REF!),#REF!,"-")</f>
        <v>-</v>
      </c>
      <c r="O210" s="80" t="str">
        <f>IF(ISNUMBER(#REF!),#REF!,"-")</f>
        <v>-</v>
      </c>
      <c r="P210" s="79" t="str">
        <f>IF(ISNUMBER(#REF!),#REF!,"-")</f>
        <v>-</v>
      </c>
      <c r="Q210" s="80" t="str">
        <f>IF(ISNUMBER(#REF!),#REF!,"-")</f>
        <v>-</v>
      </c>
      <c r="R210" s="79" t="str">
        <f>IF(ISNUMBER(#REF!),#REF!,"-")</f>
        <v>-</v>
      </c>
      <c r="S210" s="80" t="str">
        <f>IF(ISNUMBER(#REF!),#REF!,"-")</f>
        <v>-</v>
      </c>
      <c r="T210" s="79" t="str">
        <f>IF(ISNUMBER(#REF!),#REF!,"-")</f>
        <v>-</v>
      </c>
      <c r="U210" s="80" t="str">
        <f>IF(ISNUMBER(#REF!),#REF!,"-")</f>
        <v>-</v>
      </c>
      <c r="V210" s="79" t="str">
        <f>IF(ISNUMBER(#REF!),#REF!,"-")</f>
        <v>-</v>
      </c>
      <c r="W210" s="80" t="str">
        <f>IF(ISNUMBER(#REF!),#REF!,"-")</f>
        <v>-</v>
      </c>
      <c r="X210" s="79" t="str">
        <f>IF(ISNUMBER(#REF!),#REF!,"-")</f>
        <v>-</v>
      </c>
      <c r="Y210" s="80" t="str">
        <f>IF(ISNUMBER(#REF!),#REF!,"-")</f>
        <v>-</v>
      </c>
      <c r="Z210" s="79" t="str">
        <f>IF(ISNUMBER(#REF!),#REF!,"-")</f>
        <v>-</v>
      </c>
      <c r="AA210" s="80" t="str">
        <f>IF(ISNUMBER(#REF!),#REF!,"-")</f>
        <v>-</v>
      </c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O210" s="75">
        <v>88.5</v>
      </c>
      <c r="AP210" s="79" t="str">
        <f>IF(ISNUMBER(#REF!),#REF!,"-")</f>
        <v>-</v>
      </c>
      <c r="AQ210" s="80" t="str">
        <f>IF(ISNUMBER(#REF!),#REF!,"-")</f>
        <v>-</v>
      </c>
      <c r="AR210" s="79" t="str">
        <f>IF(ISNUMBER(#REF!),#REF!,"-")</f>
        <v>-</v>
      </c>
      <c r="AS210" s="80" t="str">
        <f>IF(ISNUMBER(#REF!),#REF!,"-")</f>
        <v>-</v>
      </c>
      <c r="AT210" s="79" t="str">
        <f>IF(ISNUMBER(#REF!),#REF!,"-")</f>
        <v>-</v>
      </c>
      <c r="AU210" s="80" t="str">
        <f>IF(ISNUMBER(#REF!),#REF!,"-")</f>
        <v>-</v>
      </c>
      <c r="AV210" s="79" t="str">
        <f>IF(ISNUMBER(#REF!),#REF!,"-")</f>
        <v>-</v>
      </c>
      <c r="AW210" s="80" t="str">
        <f>IF(ISNUMBER(#REF!),#REF!,"-")</f>
        <v>-</v>
      </c>
      <c r="AX210" s="79" t="str">
        <f>IF(ISNUMBER(#REF!),#REF!,"-")</f>
        <v>-</v>
      </c>
      <c r="AY210" s="80" t="str">
        <f>IF(ISNUMBER(#REF!),#REF!,"-")</f>
        <v>-</v>
      </c>
      <c r="AZ210" s="79" t="str">
        <f>IF(ISNUMBER(#REF!),#REF!,"-")</f>
        <v>-</v>
      </c>
      <c r="BA210" s="80" t="str">
        <f>IF(ISNUMBER(#REF!),#REF!,"-")</f>
        <v>-</v>
      </c>
      <c r="BB210" s="79" t="str">
        <f>IF(ISNUMBER(#REF!),#REF!,"-")</f>
        <v>-</v>
      </c>
      <c r="BC210" s="80" t="str">
        <f>IF(ISNUMBER(#REF!),#REF!,"-")</f>
        <v>-</v>
      </c>
      <c r="BD210" s="79" t="str">
        <f>IF(ISNUMBER(#REF!),#REF!,"-")</f>
        <v>-</v>
      </c>
      <c r="BE210" s="80" t="str">
        <f>IF(ISNUMBER(#REF!),#REF!,"-")</f>
        <v>-</v>
      </c>
      <c r="BF210" s="79" t="str">
        <f>IF(ISNUMBER(#REF!),#REF!,"-")</f>
        <v>-</v>
      </c>
      <c r="BG210" s="80" t="str">
        <f>IF(ISNUMBER(#REF!),#REF!,"-")</f>
        <v>-</v>
      </c>
      <c r="BH210" s="79" t="str">
        <f>IF(ISNUMBER(#REF!),#REF!,"-")</f>
        <v>-</v>
      </c>
      <c r="BI210" s="80" t="str">
        <f>IF(ISNUMBER(#REF!),#REF!,"-")</f>
        <v>-</v>
      </c>
      <c r="BJ210" s="4"/>
      <c r="BK210" s="4"/>
      <c r="BL210" s="4"/>
      <c r="BM210" s="4"/>
      <c r="BN210" s="4"/>
      <c r="BO210" s="4"/>
      <c r="BP210" s="4"/>
      <c r="BQ210" s="4"/>
      <c r="BR210" s="4"/>
      <c r="BS210" s="4"/>
    </row>
    <row r="211" spans="7:71" s="88" customFormat="1" x14ac:dyDescent="0.25">
      <c r="G211" s="75">
        <v>89</v>
      </c>
      <c r="H211" s="79" t="str">
        <f>IF(ISNUMBER(#REF!),#REF!,"-")</f>
        <v>-</v>
      </c>
      <c r="I211" s="80" t="str">
        <f>IF(ISNUMBER(#REF!),#REF!,"-")</f>
        <v>-</v>
      </c>
      <c r="J211" s="79" t="str">
        <f>IF(ISNUMBER(#REF!),#REF!,"-")</f>
        <v>-</v>
      </c>
      <c r="K211" s="80" t="str">
        <f>IF(ISNUMBER(#REF!),#REF!,"-")</f>
        <v>-</v>
      </c>
      <c r="L211" s="79" t="str">
        <f>IF(ISNUMBER(#REF!),#REF!,"-")</f>
        <v>-</v>
      </c>
      <c r="M211" s="80" t="str">
        <f>IF(ISNUMBER(#REF!),#REF!,"-")</f>
        <v>-</v>
      </c>
      <c r="N211" s="79" t="str">
        <f>IF(ISNUMBER(#REF!),#REF!,"-")</f>
        <v>-</v>
      </c>
      <c r="O211" s="80" t="str">
        <f>IF(ISNUMBER(#REF!),#REF!,"-")</f>
        <v>-</v>
      </c>
      <c r="P211" s="79" t="str">
        <f>IF(ISNUMBER(#REF!),#REF!,"-")</f>
        <v>-</v>
      </c>
      <c r="Q211" s="80" t="str">
        <f>IF(ISNUMBER(#REF!),#REF!,"-")</f>
        <v>-</v>
      </c>
      <c r="R211" s="79" t="str">
        <f>IF(ISNUMBER(#REF!),#REF!,"-")</f>
        <v>-</v>
      </c>
      <c r="S211" s="80" t="str">
        <f>IF(ISNUMBER(#REF!),#REF!,"-")</f>
        <v>-</v>
      </c>
      <c r="T211" s="79" t="str">
        <f>IF(ISNUMBER(#REF!),#REF!,"-")</f>
        <v>-</v>
      </c>
      <c r="U211" s="80" t="str">
        <f>IF(ISNUMBER(#REF!),#REF!,"-")</f>
        <v>-</v>
      </c>
      <c r="V211" s="79" t="str">
        <f>IF(ISNUMBER(#REF!),#REF!,"-")</f>
        <v>-</v>
      </c>
      <c r="W211" s="80" t="str">
        <f>IF(ISNUMBER(#REF!),#REF!,"-")</f>
        <v>-</v>
      </c>
      <c r="X211" s="79" t="str">
        <f>IF(ISNUMBER(#REF!),#REF!,"-")</f>
        <v>-</v>
      </c>
      <c r="Y211" s="80" t="str">
        <f>IF(ISNUMBER(#REF!),#REF!,"-")</f>
        <v>-</v>
      </c>
      <c r="Z211" s="79" t="str">
        <f>IF(ISNUMBER(#REF!),#REF!,"-")</f>
        <v>-</v>
      </c>
      <c r="AA211" s="80" t="str">
        <f>IF(ISNUMBER(#REF!),#REF!,"-")</f>
        <v>-</v>
      </c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O211" s="75">
        <v>89</v>
      </c>
      <c r="AP211" s="79" t="str">
        <f>IF(ISNUMBER(#REF!),#REF!,"-")</f>
        <v>-</v>
      </c>
      <c r="AQ211" s="80" t="str">
        <f>IF(ISNUMBER(#REF!),#REF!,"-")</f>
        <v>-</v>
      </c>
      <c r="AR211" s="79" t="str">
        <f>IF(ISNUMBER(#REF!),#REF!,"-")</f>
        <v>-</v>
      </c>
      <c r="AS211" s="80" t="str">
        <f>IF(ISNUMBER(#REF!),#REF!,"-")</f>
        <v>-</v>
      </c>
      <c r="AT211" s="79" t="str">
        <f>IF(ISNUMBER(#REF!),#REF!,"-")</f>
        <v>-</v>
      </c>
      <c r="AU211" s="80" t="str">
        <f>IF(ISNUMBER(#REF!),#REF!,"-")</f>
        <v>-</v>
      </c>
      <c r="AV211" s="79" t="str">
        <f>IF(ISNUMBER(#REF!),#REF!,"-")</f>
        <v>-</v>
      </c>
      <c r="AW211" s="80" t="str">
        <f>IF(ISNUMBER(#REF!),#REF!,"-")</f>
        <v>-</v>
      </c>
      <c r="AX211" s="79" t="str">
        <f>IF(ISNUMBER(#REF!),#REF!,"-")</f>
        <v>-</v>
      </c>
      <c r="AY211" s="80" t="str">
        <f>IF(ISNUMBER(#REF!),#REF!,"-")</f>
        <v>-</v>
      </c>
      <c r="AZ211" s="79" t="str">
        <f>IF(ISNUMBER(#REF!),#REF!,"-")</f>
        <v>-</v>
      </c>
      <c r="BA211" s="80" t="str">
        <f>IF(ISNUMBER(#REF!),#REF!,"-")</f>
        <v>-</v>
      </c>
      <c r="BB211" s="79" t="str">
        <f>IF(ISNUMBER(#REF!),#REF!,"-")</f>
        <v>-</v>
      </c>
      <c r="BC211" s="80" t="str">
        <f>IF(ISNUMBER(#REF!),#REF!,"-")</f>
        <v>-</v>
      </c>
      <c r="BD211" s="79" t="str">
        <f>IF(ISNUMBER(#REF!),#REF!,"-")</f>
        <v>-</v>
      </c>
      <c r="BE211" s="80" t="str">
        <f>IF(ISNUMBER(#REF!),#REF!,"-")</f>
        <v>-</v>
      </c>
      <c r="BF211" s="79" t="str">
        <f>IF(ISNUMBER(#REF!),#REF!,"-")</f>
        <v>-</v>
      </c>
      <c r="BG211" s="80" t="str">
        <f>IF(ISNUMBER(#REF!),#REF!,"-")</f>
        <v>-</v>
      </c>
      <c r="BH211" s="79" t="str">
        <f>IF(ISNUMBER(#REF!),#REF!,"-")</f>
        <v>-</v>
      </c>
      <c r="BI211" s="80" t="str">
        <f>IF(ISNUMBER(#REF!),#REF!,"-")</f>
        <v>-</v>
      </c>
      <c r="BJ211" s="4"/>
      <c r="BK211" s="4"/>
      <c r="BL211" s="4"/>
      <c r="BM211" s="4"/>
      <c r="BN211" s="4"/>
      <c r="BO211" s="4"/>
      <c r="BP211" s="4"/>
      <c r="BQ211" s="4"/>
      <c r="BR211" s="4"/>
      <c r="BS211" s="4"/>
    </row>
    <row r="212" spans="7:71" s="88" customFormat="1" x14ac:dyDescent="0.25">
      <c r="G212" s="75">
        <v>89.5</v>
      </c>
      <c r="H212" s="79" t="str">
        <f>IF(ISNUMBER(#REF!),#REF!,"-")</f>
        <v>-</v>
      </c>
      <c r="I212" s="80" t="str">
        <f>IF(ISNUMBER(#REF!),#REF!,"-")</f>
        <v>-</v>
      </c>
      <c r="J212" s="79" t="str">
        <f>IF(ISNUMBER(#REF!),#REF!,"-")</f>
        <v>-</v>
      </c>
      <c r="K212" s="80" t="str">
        <f>IF(ISNUMBER(#REF!),#REF!,"-")</f>
        <v>-</v>
      </c>
      <c r="L212" s="79" t="str">
        <f>IF(ISNUMBER(#REF!),#REF!,"-")</f>
        <v>-</v>
      </c>
      <c r="M212" s="80" t="str">
        <f>IF(ISNUMBER(#REF!),#REF!,"-")</f>
        <v>-</v>
      </c>
      <c r="N212" s="79" t="str">
        <f>IF(ISNUMBER(#REF!),#REF!,"-")</f>
        <v>-</v>
      </c>
      <c r="O212" s="80" t="str">
        <f>IF(ISNUMBER(#REF!),#REF!,"-")</f>
        <v>-</v>
      </c>
      <c r="P212" s="79" t="str">
        <f>IF(ISNUMBER(#REF!),#REF!,"-")</f>
        <v>-</v>
      </c>
      <c r="Q212" s="80" t="str">
        <f>IF(ISNUMBER(#REF!),#REF!,"-")</f>
        <v>-</v>
      </c>
      <c r="R212" s="79" t="str">
        <f>IF(ISNUMBER(#REF!),#REF!,"-")</f>
        <v>-</v>
      </c>
      <c r="S212" s="80" t="str">
        <f>IF(ISNUMBER(#REF!),#REF!,"-")</f>
        <v>-</v>
      </c>
      <c r="T212" s="79" t="str">
        <f>IF(ISNUMBER(#REF!),#REF!,"-")</f>
        <v>-</v>
      </c>
      <c r="U212" s="80" t="str">
        <f>IF(ISNUMBER(#REF!),#REF!,"-")</f>
        <v>-</v>
      </c>
      <c r="V212" s="79" t="str">
        <f>IF(ISNUMBER(#REF!),#REF!,"-")</f>
        <v>-</v>
      </c>
      <c r="W212" s="80" t="str">
        <f>IF(ISNUMBER(#REF!),#REF!,"-")</f>
        <v>-</v>
      </c>
      <c r="X212" s="79" t="str">
        <f>IF(ISNUMBER(#REF!),#REF!,"-")</f>
        <v>-</v>
      </c>
      <c r="Y212" s="80" t="str">
        <f>IF(ISNUMBER(#REF!),#REF!,"-")</f>
        <v>-</v>
      </c>
      <c r="Z212" s="79" t="str">
        <f>IF(ISNUMBER(#REF!),#REF!,"-")</f>
        <v>-</v>
      </c>
      <c r="AA212" s="80" t="str">
        <f>IF(ISNUMBER(#REF!),#REF!,"-")</f>
        <v>-</v>
      </c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O212" s="75">
        <v>89.5</v>
      </c>
      <c r="AP212" s="79" t="str">
        <f>IF(ISNUMBER(#REF!),#REF!,"-")</f>
        <v>-</v>
      </c>
      <c r="AQ212" s="80" t="str">
        <f>IF(ISNUMBER(#REF!),#REF!,"-")</f>
        <v>-</v>
      </c>
      <c r="AR212" s="79" t="str">
        <f>IF(ISNUMBER(#REF!),#REF!,"-")</f>
        <v>-</v>
      </c>
      <c r="AS212" s="80" t="str">
        <f>IF(ISNUMBER(#REF!),#REF!,"-")</f>
        <v>-</v>
      </c>
      <c r="AT212" s="79" t="str">
        <f>IF(ISNUMBER(#REF!),#REF!,"-")</f>
        <v>-</v>
      </c>
      <c r="AU212" s="80" t="str">
        <f>IF(ISNUMBER(#REF!),#REF!,"-")</f>
        <v>-</v>
      </c>
      <c r="AV212" s="79" t="str">
        <f>IF(ISNUMBER(#REF!),#REF!,"-")</f>
        <v>-</v>
      </c>
      <c r="AW212" s="80" t="str">
        <f>IF(ISNUMBER(#REF!),#REF!,"-")</f>
        <v>-</v>
      </c>
      <c r="AX212" s="79" t="str">
        <f>IF(ISNUMBER(#REF!),#REF!,"-")</f>
        <v>-</v>
      </c>
      <c r="AY212" s="80" t="str">
        <f>IF(ISNUMBER(#REF!),#REF!,"-")</f>
        <v>-</v>
      </c>
      <c r="AZ212" s="79" t="str">
        <f>IF(ISNUMBER(#REF!),#REF!,"-")</f>
        <v>-</v>
      </c>
      <c r="BA212" s="80" t="str">
        <f>IF(ISNUMBER(#REF!),#REF!,"-")</f>
        <v>-</v>
      </c>
      <c r="BB212" s="79" t="str">
        <f>IF(ISNUMBER(#REF!),#REF!,"-")</f>
        <v>-</v>
      </c>
      <c r="BC212" s="80" t="str">
        <f>IF(ISNUMBER(#REF!),#REF!,"-")</f>
        <v>-</v>
      </c>
      <c r="BD212" s="79" t="str">
        <f>IF(ISNUMBER(#REF!),#REF!,"-")</f>
        <v>-</v>
      </c>
      <c r="BE212" s="80" t="str">
        <f>IF(ISNUMBER(#REF!),#REF!,"-")</f>
        <v>-</v>
      </c>
      <c r="BF212" s="79" t="str">
        <f>IF(ISNUMBER(#REF!),#REF!,"-")</f>
        <v>-</v>
      </c>
      <c r="BG212" s="80" t="str">
        <f>IF(ISNUMBER(#REF!),#REF!,"-")</f>
        <v>-</v>
      </c>
      <c r="BH212" s="79" t="str">
        <f>IF(ISNUMBER(#REF!),#REF!,"-")</f>
        <v>-</v>
      </c>
      <c r="BI212" s="80" t="str">
        <f>IF(ISNUMBER(#REF!),#REF!,"-")</f>
        <v>-</v>
      </c>
      <c r="BJ212" s="4"/>
      <c r="BK212" s="4"/>
      <c r="BL212" s="4"/>
      <c r="BM212" s="4"/>
      <c r="BN212" s="4"/>
      <c r="BO212" s="4"/>
      <c r="BP212" s="4"/>
      <c r="BQ212" s="4"/>
      <c r="BR212" s="4"/>
      <c r="BS212" s="4"/>
    </row>
    <row r="213" spans="7:71" s="88" customFormat="1" x14ac:dyDescent="0.25">
      <c r="G213" s="75">
        <v>90</v>
      </c>
      <c r="H213" s="79" t="str">
        <f>IF(ISNUMBER(#REF!),#REF!,"-")</f>
        <v>-</v>
      </c>
      <c r="I213" s="80" t="str">
        <f>IF(ISNUMBER(#REF!),#REF!,"-")</f>
        <v>-</v>
      </c>
      <c r="J213" s="79" t="str">
        <f>IF(ISNUMBER(#REF!),#REF!,"-")</f>
        <v>-</v>
      </c>
      <c r="K213" s="80" t="str">
        <f>IF(ISNUMBER(#REF!),#REF!,"-")</f>
        <v>-</v>
      </c>
      <c r="L213" s="79" t="str">
        <f>IF(ISNUMBER(#REF!),#REF!,"-")</f>
        <v>-</v>
      </c>
      <c r="M213" s="80" t="str">
        <f>IF(ISNUMBER(#REF!),#REF!,"-")</f>
        <v>-</v>
      </c>
      <c r="N213" s="79" t="str">
        <f>IF(ISNUMBER(#REF!),#REF!,"-")</f>
        <v>-</v>
      </c>
      <c r="O213" s="80" t="str">
        <f>IF(ISNUMBER(#REF!),#REF!,"-")</f>
        <v>-</v>
      </c>
      <c r="P213" s="79" t="str">
        <f>IF(ISNUMBER(#REF!),#REF!,"-")</f>
        <v>-</v>
      </c>
      <c r="Q213" s="80" t="str">
        <f>IF(ISNUMBER(#REF!),#REF!,"-")</f>
        <v>-</v>
      </c>
      <c r="R213" s="79" t="str">
        <f>IF(ISNUMBER(#REF!),#REF!,"-")</f>
        <v>-</v>
      </c>
      <c r="S213" s="80" t="str">
        <f>IF(ISNUMBER(#REF!),#REF!,"-")</f>
        <v>-</v>
      </c>
      <c r="T213" s="79" t="str">
        <f>IF(ISNUMBER(#REF!),#REF!,"-")</f>
        <v>-</v>
      </c>
      <c r="U213" s="80" t="str">
        <f>IF(ISNUMBER(#REF!),#REF!,"-")</f>
        <v>-</v>
      </c>
      <c r="V213" s="79" t="str">
        <f>IF(ISNUMBER(#REF!),#REF!,"-")</f>
        <v>-</v>
      </c>
      <c r="W213" s="80" t="str">
        <f>IF(ISNUMBER(#REF!),#REF!,"-")</f>
        <v>-</v>
      </c>
      <c r="X213" s="79" t="str">
        <f>IF(ISNUMBER(#REF!),#REF!,"-")</f>
        <v>-</v>
      </c>
      <c r="Y213" s="80" t="str">
        <f>IF(ISNUMBER(#REF!),#REF!,"-")</f>
        <v>-</v>
      </c>
      <c r="Z213" s="79" t="str">
        <f>IF(ISNUMBER(#REF!),#REF!,"-")</f>
        <v>-</v>
      </c>
      <c r="AA213" s="80" t="str">
        <f>IF(ISNUMBER(#REF!),#REF!,"-")</f>
        <v>-</v>
      </c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O213" s="75">
        <v>90</v>
      </c>
      <c r="AP213" s="79" t="str">
        <f>IF(ISNUMBER(#REF!),#REF!,"-")</f>
        <v>-</v>
      </c>
      <c r="AQ213" s="80" t="str">
        <f>IF(ISNUMBER(#REF!),#REF!,"-")</f>
        <v>-</v>
      </c>
      <c r="AR213" s="79" t="str">
        <f>IF(ISNUMBER(#REF!),#REF!,"-")</f>
        <v>-</v>
      </c>
      <c r="AS213" s="80" t="str">
        <f>IF(ISNUMBER(#REF!),#REF!,"-")</f>
        <v>-</v>
      </c>
      <c r="AT213" s="79" t="str">
        <f>IF(ISNUMBER(#REF!),#REF!,"-")</f>
        <v>-</v>
      </c>
      <c r="AU213" s="80" t="str">
        <f>IF(ISNUMBER(#REF!),#REF!,"-")</f>
        <v>-</v>
      </c>
      <c r="AV213" s="79" t="str">
        <f>IF(ISNUMBER(#REF!),#REF!,"-")</f>
        <v>-</v>
      </c>
      <c r="AW213" s="80" t="str">
        <f>IF(ISNUMBER(#REF!),#REF!,"-")</f>
        <v>-</v>
      </c>
      <c r="AX213" s="79" t="str">
        <f>IF(ISNUMBER(#REF!),#REF!,"-")</f>
        <v>-</v>
      </c>
      <c r="AY213" s="80" t="str">
        <f>IF(ISNUMBER(#REF!),#REF!,"-")</f>
        <v>-</v>
      </c>
      <c r="AZ213" s="79" t="str">
        <f>IF(ISNUMBER(#REF!),#REF!,"-")</f>
        <v>-</v>
      </c>
      <c r="BA213" s="80" t="str">
        <f>IF(ISNUMBER(#REF!),#REF!,"-")</f>
        <v>-</v>
      </c>
      <c r="BB213" s="79" t="str">
        <f>IF(ISNUMBER(#REF!),#REF!,"-")</f>
        <v>-</v>
      </c>
      <c r="BC213" s="80" t="str">
        <f>IF(ISNUMBER(#REF!),#REF!,"-")</f>
        <v>-</v>
      </c>
      <c r="BD213" s="79" t="str">
        <f>IF(ISNUMBER(#REF!),#REF!,"-")</f>
        <v>-</v>
      </c>
      <c r="BE213" s="80" t="str">
        <f>IF(ISNUMBER(#REF!),#REF!,"-")</f>
        <v>-</v>
      </c>
      <c r="BF213" s="79" t="str">
        <f>IF(ISNUMBER(#REF!),#REF!,"-")</f>
        <v>-</v>
      </c>
      <c r="BG213" s="80" t="str">
        <f>IF(ISNUMBER(#REF!),#REF!,"-")</f>
        <v>-</v>
      </c>
      <c r="BH213" s="79" t="str">
        <f>IF(ISNUMBER(#REF!),#REF!,"-")</f>
        <v>-</v>
      </c>
      <c r="BI213" s="80" t="str">
        <f>IF(ISNUMBER(#REF!),#REF!,"-")</f>
        <v>-</v>
      </c>
      <c r="BJ213" s="4"/>
      <c r="BK213" s="4"/>
      <c r="BL213" s="4"/>
      <c r="BM213" s="4"/>
      <c r="BN213" s="4"/>
      <c r="BO213" s="4"/>
      <c r="BP213" s="4"/>
      <c r="BQ213" s="4"/>
      <c r="BR213" s="4"/>
      <c r="BS213" s="4"/>
    </row>
    <row r="214" spans="7:71" s="88" customFormat="1" x14ac:dyDescent="0.25">
      <c r="G214" s="75">
        <v>90.5</v>
      </c>
      <c r="H214" s="79" t="str">
        <f>IF(ISNUMBER(#REF!),#REF!,"-")</f>
        <v>-</v>
      </c>
      <c r="I214" s="80" t="str">
        <f>IF(ISNUMBER(#REF!),#REF!,"-")</f>
        <v>-</v>
      </c>
      <c r="J214" s="79" t="str">
        <f>IF(ISNUMBER(#REF!),#REF!,"-")</f>
        <v>-</v>
      </c>
      <c r="K214" s="80" t="str">
        <f>IF(ISNUMBER(#REF!),#REF!,"-")</f>
        <v>-</v>
      </c>
      <c r="L214" s="79" t="str">
        <f>IF(ISNUMBER(#REF!),#REF!,"-")</f>
        <v>-</v>
      </c>
      <c r="M214" s="80" t="str">
        <f>IF(ISNUMBER(#REF!),#REF!,"-")</f>
        <v>-</v>
      </c>
      <c r="N214" s="79" t="str">
        <f>IF(ISNUMBER(#REF!),#REF!,"-")</f>
        <v>-</v>
      </c>
      <c r="O214" s="80" t="str">
        <f>IF(ISNUMBER(#REF!),#REF!,"-")</f>
        <v>-</v>
      </c>
      <c r="P214" s="79" t="str">
        <f>IF(ISNUMBER(#REF!),#REF!,"-")</f>
        <v>-</v>
      </c>
      <c r="Q214" s="80" t="str">
        <f>IF(ISNUMBER(#REF!),#REF!,"-")</f>
        <v>-</v>
      </c>
      <c r="R214" s="79" t="str">
        <f>IF(ISNUMBER(#REF!),#REF!,"-")</f>
        <v>-</v>
      </c>
      <c r="S214" s="80" t="str">
        <f>IF(ISNUMBER(#REF!),#REF!,"-")</f>
        <v>-</v>
      </c>
      <c r="T214" s="79" t="str">
        <f>IF(ISNUMBER(#REF!),#REF!,"-")</f>
        <v>-</v>
      </c>
      <c r="U214" s="80" t="str">
        <f>IF(ISNUMBER(#REF!),#REF!,"-")</f>
        <v>-</v>
      </c>
      <c r="V214" s="79" t="str">
        <f>IF(ISNUMBER(#REF!),#REF!,"-")</f>
        <v>-</v>
      </c>
      <c r="W214" s="80" t="str">
        <f>IF(ISNUMBER(#REF!),#REF!,"-")</f>
        <v>-</v>
      </c>
      <c r="X214" s="79" t="str">
        <f>IF(ISNUMBER(#REF!),#REF!,"-")</f>
        <v>-</v>
      </c>
      <c r="Y214" s="80" t="str">
        <f>IF(ISNUMBER(#REF!),#REF!,"-")</f>
        <v>-</v>
      </c>
      <c r="Z214" s="79" t="str">
        <f>IF(ISNUMBER(#REF!),#REF!,"-")</f>
        <v>-</v>
      </c>
      <c r="AA214" s="80" t="str">
        <f>IF(ISNUMBER(#REF!),#REF!,"-")</f>
        <v>-</v>
      </c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O214" s="75">
        <v>90.5</v>
      </c>
      <c r="AP214" s="79" t="str">
        <f>IF(ISNUMBER(#REF!),#REF!,"-")</f>
        <v>-</v>
      </c>
      <c r="AQ214" s="80" t="str">
        <f>IF(ISNUMBER(#REF!),#REF!,"-")</f>
        <v>-</v>
      </c>
      <c r="AR214" s="79" t="str">
        <f>IF(ISNUMBER(#REF!),#REF!,"-")</f>
        <v>-</v>
      </c>
      <c r="AS214" s="80" t="str">
        <f>IF(ISNUMBER(#REF!),#REF!,"-")</f>
        <v>-</v>
      </c>
      <c r="AT214" s="79" t="str">
        <f>IF(ISNUMBER(#REF!),#REF!,"-")</f>
        <v>-</v>
      </c>
      <c r="AU214" s="80" t="str">
        <f>IF(ISNUMBER(#REF!),#REF!,"-")</f>
        <v>-</v>
      </c>
      <c r="AV214" s="79" t="str">
        <f>IF(ISNUMBER(#REF!),#REF!,"-")</f>
        <v>-</v>
      </c>
      <c r="AW214" s="80" t="str">
        <f>IF(ISNUMBER(#REF!),#REF!,"-")</f>
        <v>-</v>
      </c>
      <c r="AX214" s="79" t="str">
        <f>IF(ISNUMBER(#REF!),#REF!,"-")</f>
        <v>-</v>
      </c>
      <c r="AY214" s="80" t="str">
        <f>IF(ISNUMBER(#REF!),#REF!,"-")</f>
        <v>-</v>
      </c>
      <c r="AZ214" s="79" t="str">
        <f>IF(ISNUMBER(#REF!),#REF!,"-")</f>
        <v>-</v>
      </c>
      <c r="BA214" s="80" t="str">
        <f>IF(ISNUMBER(#REF!),#REF!,"-")</f>
        <v>-</v>
      </c>
      <c r="BB214" s="79" t="str">
        <f>IF(ISNUMBER(#REF!),#REF!,"-")</f>
        <v>-</v>
      </c>
      <c r="BC214" s="80" t="str">
        <f>IF(ISNUMBER(#REF!),#REF!,"-")</f>
        <v>-</v>
      </c>
      <c r="BD214" s="79" t="str">
        <f>IF(ISNUMBER(#REF!),#REF!,"-")</f>
        <v>-</v>
      </c>
      <c r="BE214" s="80" t="str">
        <f>IF(ISNUMBER(#REF!),#REF!,"-")</f>
        <v>-</v>
      </c>
      <c r="BF214" s="79" t="str">
        <f>IF(ISNUMBER(#REF!),#REF!,"-")</f>
        <v>-</v>
      </c>
      <c r="BG214" s="80" t="str">
        <f>IF(ISNUMBER(#REF!),#REF!,"-")</f>
        <v>-</v>
      </c>
      <c r="BH214" s="79" t="str">
        <f>IF(ISNUMBER(#REF!),#REF!,"-")</f>
        <v>-</v>
      </c>
      <c r="BI214" s="80" t="str">
        <f>IF(ISNUMBER(#REF!),#REF!,"-")</f>
        <v>-</v>
      </c>
      <c r="BJ214" s="4"/>
      <c r="BK214" s="4"/>
      <c r="BL214" s="4"/>
      <c r="BM214" s="4"/>
      <c r="BN214" s="4"/>
      <c r="BO214" s="4"/>
      <c r="BP214" s="4"/>
      <c r="BQ214" s="4"/>
      <c r="BR214" s="4"/>
      <c r="BS214" s="4"/>
    </row>
    <row r="215" spans="7:71" s="88" customFormat="1" x14ac:dyDescent="0.25">
      <c r="G215" s="75">
        <v>91</v>
      </c>
      <c r="H215" s="79" t="str">
        <f>IF(ISNUMBER(#REF!),#REF!,"-")</f>
        <v>-</v>
      </c>
      <c r="I215" s="80" t="str">
        <f>IF(ISNUMBER(#REF!),#REF!,"-")</f>
        <v>-</v>
      </c>
      <c r="J215" s="79" t="str">
        <f>IF(ISNUMBER(#REF!),#REF!,"-")</f>
        <v>-</v>
      </c>
      <c r="K215" s="80" t="str">
        <f>IF(ISNUMBER(#REF!),#REF!,"-")</f>
        <v>-</v>
      </c>
      <c r="L215" s="79" t="str">
        <f>IF(ISNUMBER(#REF!),#REF!,"-")</f>
        <v>-</v>
      </c>
      <c r="M215" s="80" t="str">
        <f>IF(ISNUMBER(#REF!),#REF!,"-")</f>
        <v>-</v>
      </c>
      <c r="N215" s="79" t="str">
        <f>IF(ISNUMBER(#REF!),#REF!,"-")</f>
        <v>-</v>
      </c>
      <c r="O215" s="80" t="str">
        <f>IF(ISNUMBER(#REF!),#REF!,"-")</f>
        <v>-</v>
      </c>
      <c r="P215" s="79" t="str">
        <f>IF(ISNUMBER(#REF!),#REF!,"-")</f>
        <v>-</v>
      </c>
      <c r="Q215" s="80" t="str">
        <f>IF(ISNUMBER(#REF!),#REF!,"-")</f>
        <v>-</v>
      </c>
      <c r="R215" s="79" t="str">
        <f>IF(ISNUMBER(#REF!),#REF!,"-")</f>
        <v>-</v>
      </c>
      <c r="S215" s="80" t="str">
        <f>IF(ISNUMBER(#REF!),#REF!,"-")</f>
        <v>-</v>
      </c>
      <c r="T215" s="79" t="str">
        <f>IF(ISNUMBER(#REF!),#REF!,"-")</f>
        <v>-</v>
      </c>
      <c r="U215" s="80" t="str">
        <f>IF(ISNUMBER(#REF!),#REF!,"-")</f>
        <v>-</v>
      </c>
      <c r="V215" s="79" t="str">
        <f>IF(ISNUMBER(#REF!),#REF!,"-")</f>
        <v>-</v>
      </c>
      <c r="W215" s="80" t="str">
        <f>IF(ISNUMBER(#REF!),#REF!,"-")</f>
        <v>-</v>
      </c>
      <c r="X215" s="79" t="str">
        <f>IF(ISNUMBER(#REF!),#REF!,"-")</f>
        <v>-</v>
      </c>
      <c r="Y215" s="80" t="str">
        <f>IF(ISNUMBER(#REF!),#REF!,"-")</f>
        <v>-</v>
      </c>
      <c r="Z215" s="79" t="str">
        <f>IF(ISNUMBER(#REF!),#REF!,"-")</f>
        <v>-</v>
      </c>
      <c r="AA215" s="80" t="str">
        <f>IF(ISNUMBER(#REF!),#REF!,"-")</f>
        <v>-</v>
      </c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O215" s="75">
        <v>91</v>
      </c>
      <c r="AP215" s="79" t="str">
        <f>IF(ISNUMBER(#REF!),#REF!,"-")</f>
        <v>-</v>
      </c>
      <c r="AQ215" s="80" t="str">
        <f>IF(ISNUMBER(#REF!),#REF!,"-")</f>
        <v>-</v>
      </c>
      <c r="AR215" s="79" t="str">
        <f>IF(ISNUMBER(#REF!),#REF!,"-")</f>
        <v>-</v>
      </c>
      <c r="AS215" s="80" t="str">
        <f>IF(ISNUMBER(#REF!),#REF!,"-")</f>
        <v>-</v>
      </c>
      <c r="AT215" s="79" t="str">
        <f>IF(ISNUMBER(#REF!),#REF!,"-")</f>
        <v>-</v>
      </c>
      <c r="AU215" s="80" t="str">
        <f>IF(ISNUMBER(#REF!),#REF!,"-")</f>
        <v>-</v>
      </c>
      <c r="AV215" s="79" t="str">
        <f>IF(ISNUMBER(#REF!),#REF!,"-")</f>
        <v>-</v>
      </c>
      <c r="AW215" s="80" t="str">
        <f>IF(ISNUMBER(#REF!),#REF!,"-")</f>
        <v>-</v>
      </c>
      <c r="AX215" s="79" t="str">
        <f>IF(ISNUMBER(#REF!),#REF!,"-")</f>
        <v>-</v>
      </c>
      <c r="AY215" s="80" t="str">
        <f>IF(ISNUMBER(#REF!),#REF!,"-")</f>
        <v>-</v>
      </c>
      <c r="AZ215" s="79" t="str">
        <f>IF(ISNUMBER(#REF!),#REF!,"-")</f>
        <v>-</v>
      </c>
      <c r="BA215" s="80" t="str">
        <f>IF(ISNUMBER(#REF!),#REF!,"-")</f>
        <v>-</v>
      </c>
      <c r="BB215" s="79" t="str">
        <f>IF(ISNUMBER(#REF!),#REF!,"-")</f>
        <v>-</v>
      </c>
      <c r="BC215" s="80" t="str">
        <f>IF(ISNUMBER(#REF!),#REF!,"-")</f>
        <v>-</v>
      </c>
      <c r="BD215" s="79" t="str">
        <f>IF(ISNUMBER(#REF!),#REF!,"-")</f>
        <v>-</v>
      </c>
      <c r="BE215" s="80" t="str">
        <f>IF(ISNUMBER(#REF!),#REF!,"-")</f>
        <v>-</v>
      </c>
      <c r="BF215" s="79" t="str">
        <f>IF(ISNUMBER(#REF!),#REF!,"-")</f>
        <v>-</v>
      </c>
      <c r="BG215" s="80" t="str">
        <f>IF(ISNUMBER(#REF!),#REF!,"-")</f>
        <v>-</v>
      </c>
      <c r="BH215" s="79" t="str">
        <f>IF(ISNUMBER(#REF!),#REF!,"-")</f>
        <v>-</v>
      </c>
      <c r="BI215" s="80" t="str">
        <f>IF(ISNUMBER(#REF!),#REF!,"-")</f>
        <v>-</v>
      </c>
      <c r="BJ215" s="4"/>
      <c r="BK215" s="4"/>
      <c r="BL215" s="4"/>
      <c r="BM215" s="4"/>
      <c r="BN215" s="4"/>
      <c r="BO215" s="4"/>
      <c r="BP215" s="4"/>
      <c r="BQ215" s="4"/>
      <c r="BR215" s="4"/>
      <c r="BS215" s="4"/>
    </row>
    <row r="216" spans="7:71" s="88" customFormat="1" x14ac:dyDescent="0.25">
      <c r="G216" s="75">
        <v>91.5</v>
      </c>
      <c r="H216" s="79" t="str">
        <f>IF(ISNUMBER(#REF!),#REF!,"-")</f>
        <v>-</v>
      </c>
      <c r="I216" s="80" t="str">
        <f>IF(ISNUMBER(#REF!),#REF!,"-")</f>
        <v>-</v>
      </c>
      <c r="J216" s="79" t="str">
        <f>IF(ISNUMBER(#REF!),#REF!,"-")</f>
        <v>-</v>
      </c>
      <c r="K216" s="80" t="str">
        <f>IF(ISNUMBER(#REF!),#REF!,"-")</f>
        <v>-</v>
      </c>
      <c r="L216" s="79" t="str">
        <f>IF(ISNUMBER(#REF!),#REF!,"-")</f>
        <v>-</v>
      </c>
      <c r="M216" s="80" t="str">
        <f>IF(ISNUMBER(#REF!),#REF!,"-")</f>
        <v>-</v>
      </c>
      <c r="N216" s="79" t="str">
        <f>IF(ISNUMBER(#REF!),#REF!,"-")</f>
        <v>-</v>
      </c>
      <c r="O216" s="80" t="str">
        <f>IF(ISNUMBER(#REF!),#REF!,"-")</f>
        <v>-</v>
      </c>
      <c r="P216" s="79" t="str">
        <f>IF(ISNUMBER(#REF!),#REF!,"-")</f>
        <v>-</v>
      </c>
      <c r="Q216" s="80" t="str">
        <f>IF(ISNUMBER(#REF!),#REF!,"-")</f>
        <v>-</v>
      </c>
      <c r="R216" s="79" t="str">
        <f>IF(ISNUMBER(#REF!),#REF!,"-")</f>
        <v>-</v>
      </c>
      <c r="S216" s="80" t="str">
        <f>IF(ISNUMBER(#REF!),#REF!,"-")</f>
        <v>-</v>
      </c>
      <c r="T216" s="79" t="str">
        <f>IF(ISNUMBER(#REF!),#REF!,"-")</f>
        <v>-</v>
      </c>
      <c r="U216" s="80" t="str">
        <f>IF(ISNUMBER(#REF!),#REF!,"-")</f>
        <v>-</v>
      </c>
      <c r="V216" s="79" t="str">
        <f>IF(ISNUMBER(#REF!),#REF!,"-")</f>
        <v>-</v>
      </c>
      <c r="W216" s="80" t="str">
        <f>IF(ISNUMBER(#REF!),#REF!,"-")</f>
        <v>-</v>
      </c>
      <c r="X216" s="79" t="str">
        <f>IF(ISNUMBER(#REF!),#REF!,"-")</f>
        <v>-</v>
      </c>
      <c r="Y216" s="80" t="str">
        <f>IF(ISNUMBER(#REF!),#REF!,"-")</f>
        <v>-</v>
      </c>
      <c r="Z216" s="79" t="str">
        <f>IF(ISNUMBER(#REF!),#REF!,"-")</f>
        <v>-</v>
      </c>
      <c r="AA216" s="80" t="str">
        <f>IF(ISNUMBER(#REF!),#REF!,"-")</f>
        <v>-</v>
      </c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O216" s="75">
        <v>91.5</v>
      </c>
      <c r="AP216" s="79" t="str">
        <f>IF(ISNUMBER(#REF!),#REF!,"-")</f>
        <v>-</v>
      </c>
      <c r="AQ216" s="80" t="str">
        <f>IF(ISNUMBER(#REF!),#REF!,"-")</f>
        <v>-</v>
      </c>
      <c r="AR216" s="79" t="str">
        <f>IF(ISNUMBER(#REF!),#REF!,"-")</f>
        <v>-</v>
      </c>
      <c r="AS216" s="80" t="str">
        <f>IF(ISNUMBER(#REF!),#REF!,"-")</f>
        <v>-</v>
      </c>
      <c r="AT216" s="79" t="str">
        <f>IF(ISNUMBER(#REF!),#REF!,"-")</f>
        <v>-</v>
      </c>
      <c r="AU216" s="80" t="str">
        <f>IF(ISNUMBER(#REF!),#REF!,"-")</f>
        <v>-</v>
      </c>
      <c r="AV216" s="79" t="str">
        <f>IF(ISNUMBER(#REF!),#REF!,"-")</f>
        <v>-</v>
      </c>
      <c r="AW216" s="80" t="str">
        <f>IF(ISNUMBER(#REF!),#REF!,"-")</f>
        <v>-</v>
      </c>
      <c r="AX216" s="79" t="str">
        <f>IF(ISNUMBER(#REF!),#REF!,"-")</f>
        <v>-</v>
      </c>
      <c r="AY216" s="80" t="str">
        <f>IF(ISNUMBER(#REF!),#REF!,"-")</f>
        <v>-</v>
      </c>
      <c r="AZ216" s="79" t="str">
        <f>IF(ISNUMBER(#REF!),#REF!,"-")</f>
        <v>-</v>
      </c>
      <c r="BA216" s="80" t="str">
        <f>IF(ISNUMBER(#REF!),#REF!,"-")</f>
        <v>-</v>
      </c>
      <c r="BB216" s="79" t="str">
        <f>IF(ISNUMBER(#REF!),#REF!,"-")</f>
        <v>-</v>
      </c>
      <c r="BC216" s="80" t="str">
        <f>IF(ISNUMBER(#REF!),#REF!,"-")</f>
        <v>-</v>
      </c>
      <c r="BD216" s="79" t="str">
        <f>IF(ISNUMBER(#REF!),#REF!,"-")</f>
        <v>-</v>
      </c>
      <c r="BE216" s="80" t="str">
        <f>IF(ISNUMBER(#REF!),#REF!,"-")</f>
        <v>-</v>
      </c>
      <c r="BF216" s="79" t="str">
        <f>IF(ISNUMBER(#REF!),#REF!,"-")</f>
        <v>-</v>
      </c>
      <c r="BG216" s="80" t="str">
        <f>IF(ISNUMBER(#REF!),#REF!,"-")</f>
        <v>-</v>
      </c>
      <c r="BH216" s="79" t="str">
        <f>IF(ISNUMBER(#REF!),#REF!,"-")</f>
        <v>-</v>
      </c>
      <c r="BI216" s="80" t="str">
        <f>IF(ISNUMBER(#REF!),#REF!,"-")</f>
        <v>-</v>
      </c>
      <c r="BJ216" s="4"/>
      <c r="BK216" s="4"/>
      <c r="BL216" s="4"/>
      <c r="BM216" s="4"/>
      <c r="BN216" s="4"/>
      <c r="BO216" s="4"/>
      <c r="BP216" s="4"/>
      <c r="BQ216" s="4"/>
      <c r="BR216" s="4"/>
      <c r="BS216" s="4"/>
    </row>
    <row r="217" spans="7:71" s="88" customFormat="1" x14ac:dyDescent="0.25">
      <c r="G217" s="75">
        <v>92</v>
      </c>
      <c r="H217" s="79" t="str">
        <f>IF(ISNUMBER(#REF!),#REF!,"-")</f>
        <v>-</v>
      </c>
      <c r="I217" s="80" t="str">
        <f>IF(ISNUMBER(#REF!),#REF!,"-")</f>
        <v>-</v>
      </c>
      <c r="J217" s="79" t="str">
        <f>IF(ISNUMBER(#REF!),#REF!,"-")</f>
        <v>-</v>
      </c>
      <c r="K217" s="80" t="str">
        <f>IF(ISNUMBER(#REF!),#REF!,"-")</f>
        <v>-</v>
      </c>
      <c r="L217" s="79" t="str">
        <f>IF(ISNUMBER(#REF!),#REF!,"-")</f>
        <v>-</v>
      </c>
      <c r="M217" s="80" t="str">
        <f>IF(ISNUMBER(#REF!),#REF!,"-")</f>
        <v>-</v>
      </c>
      <c r="N217" s="79" t="str">
        <f>IF(ISNUMBER(#REF!),#REF!,"-")</f>
        <v>-</v>
      </c>
      <c r="O217" s="80" t="str">
        <f>IF(ISNUMBER(#REF!),#REF!,"-")</f>
        <v>-</v>
      </c>
      <c r="P217" s="79" t="str">
        <f>IF(ISNUMBER(#REF!),#REF!,"-")</f>
        <v>-</v>
      </c>
      <c r="Q217" s="80" t="str">
        <f>IF(ISNUMBER(#REF!),#REF!,"-")</f>
        <v>-</v>
      </c>
      <c r="R217" s="79" t="str">
        <f>IF(ISNUMBER(#REF!),#REF!,"-")</f>
        <v>-</v>
      </c>
      <c r="S217" s="80" t="str">
        <f>IF(ISNUMBER(#REF!),#REF!,"-")</f>
        <v>-</v>
      </c>
      <c r="T217" s="79" t="str">
        <f>IF(ISNUMBER(#REF!),#REF!,"-")</f>
        <v>-</v>
      </c>
      <c r="U217" s="80" t="str">
        <f>IF(ISNUMBER(#REF!),#REF!,"-")</f>
        <v>-</v>
      </c>
      <c r="V217" s="79" t="str">
        <f>IF(ISNUMBER(#REF!),#REF!,"-")</f>
        <v>-</v>
      </c>
      <c r="W217" s="80" t="str">
        <f>IF(ISNUMBER(#REF!),#REF!,"-")</f>
        <v>-</v>
      </c>
      <c r="X217" s="79" t="str">
        <f>IF(ISNUMBER(#REF!),#REF!,"-")</f>
        <v>-</v>
      </c>
      <c r="Y217" s="80" t="str">
        <f>IF(ISNUMBER(#REF!),#REF!,"-")</f>
        <v>-</v>
      </c>
      <c r="Z217" s="79" t="str">
        <f>IF(ISNUMBER(#REF!),#REF!,"-")</f>
        <v>-</v>
      </c>
      <c r="AA217" s="80" t="str">
        <f>IF(ISNUMBER(#REF!),#REF!,"-")</f>
        <v>-</v>
      </c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O217" s="75">
        <v>92</v>
      </c>
      <c r="AP217" s="79" t="str">
        <f>IF(ISNUMBER(#REF!),#REF!,"-")</f>
        <v>-</v>
      </c>
      <c r="AQ217" s="80" t="str">
        <f>IF(ISNUMBER(#REF!),#REF!,"-")</f>
        <v>-</v>
      </c>
      <c r="AR217" s="79" t="str">
        <f>IF(ISNUMBER(#REF!),#REF!,"-")</f>
        <v>-</v>
      </c>
      <c r="AS217" s="80" t="str">
        <f>IF(ISNUMBER(#REF!),#REF!,"-")</f>
        <v>-</v>
      </c>
      <c r="AT217" s="79" t="str">
        <f>IF(ISNUMBER(#REF!),#REF!,"-")</f>
        <v>-</v>
      </c>
      <c r="AU217" s="80" t="str">
        <f>IF(ISNUMBER(#REF!),#REF!,"-")</f>
        <v>-</v>
      </c>
      <c r="AV217" s="79" t="str">
        <f>IF(ISNUMBER(#REF!),#REF!,"-")</f>
        <v>-</v>
      </c>
      <c r="AW217" s="80" t="str">
        <f>IF(ISNUMBER(#REF!),#REF!,"-")</f>
        <v>-</v>
      </c>
      <c r="AX217" s="79" t="str">
        <f>IF(ISNUMBER(#REF!),#REF!,"-")</f>
        <v>-</v>
      </c>
      <c r="AY217" s="80" t="str">
        <f>IF(ISNUMBER(#REF!),#REF!,"-")</f>
        <v>-</v>
      </c>
      <c r="AZ217" s="79" t="str">
        <f>IF(ISNUMBER(#REF!),#REF!,"-")</f>
        <v>-</v>
      </c>
      <c r="BA217" s="80" t="str">
        <f>IF(ISNUMBER(#REF!),#REF!,"-")</f>
        <v>-</v>
      </c>
      <c r="BB217" s="79" t="str">
        <f>IF(ISNUMBER(#REF!),#REF!,"-")</f>
        <v>-</v>
      </c>
      <c r="BC217" s="80" t="str">
        <f>IF(ISNUMBER(#REF!),#REF!,"-")</f>
        <v>-</v>
      </c>
      <c r="BD217" s="79" t="str">
        <f>IF(ISNUMBER(#REF!),#REF!,"-")</f>
        <v>-</v>
      </c>
      <c r="BE217" s="80" t="str">
        <f>IF(ISNUMBER(#REF!),#REF!,"-")</f>
        <v>-</v>
      </c>
      <c r="BF217" s="79" t="str">
        <f>IF(ISNUMBER(#REF!),#REF!,"-")</f>
        <v>-</v>
      </c>
      <c r="BG217" s="80" t="str">
        <f>IF(ISNUMBER(#REF!),#REF!,"-")</f>
        <v>-</v>
      </c>
      <c r="BH217" s="79" t="str">
        <f>IF(ISNUMBER(#REF!),#REF!,"-")</f>
        <v>-</v>
      </c>
      <c r="BI217" s="80" t="str">
        <f>IF(ISNUMBER(#REF!),#REF!,"-")</f>
        <v>-</v>
      </c>
      <c r="BJ217" s="4"/>
      <c r="BK217" s="4"/>
      <c r="BL217" s="4"/>
      <c r="BM217" s="4"/>
      <c r="BN217" s="4"/>
      <c r="BO217" s="4"/>
      <c r="BP217" s="4"/>
      <c r="BQ217" s="4"/>
      <c r="BR217" s="4"/>
      <c r="BS217" s="4"/>
    </row>
    <row r="218" spans="7:71" s="88" customFormat="1" x14ac:dyDescent="0.25">
      <c r="G218" s="75">
        <v>92.5</v>
      </c>
      <c r="H218" s="79" t="str">
        <f>IF(ISNUMBER(#REF!),#REF!,"-")</f>
        <v>-</v>
      </c>
      <c r="I218" s="80" t="str">
        <f>IF(ISNUMBER(#REF!),#REF!,"-")</f>
        <v>-</v>
      </c>
      <c r="J218" s="79" t="str">
        <f>IF(ISNUMBER(#REF!),#REF!,"-")</f>
        <v>-</v>
      </c>
      <c r="K218" s="80" t="str">
        <f>IF(ISNUMBER(#REF!),#REF!,"-")</f>
        <v>-</v>
      </c>
      <c r="L218" s="79" t="str">
        <f>IF(ISNUMBER(#REF!),#REF!,"-")</f>
        <v>-</v>
      </c>
      <c r="M218" s="80" t="str">
        <f>IF(ISNUMBER(#REF!),#REF!,"-")</f>
        <v>-</v>
      </c>
      <c r="N218" s="79" t="str">
        <f>IF(ISNUMBER(#REF!),#REF!,"-")</f>
        <v>-</v>
      </c>
      <c r="O218" s="80" t="str">
        <f>IF(ISNUMBER(#REF!),#REF!,"-")</f>
        <v>-</v>
      </c>
      <c r="P218" s="79" t="str">
        <f>IF(ISNUMBER(#REF!),#REF!,"-")</f>
        <v>-</v>
      </c>
      <c r="Q218" s="80" t="str">
        <f>IF(ISNUMBER(#REF!),#REF!,"-")</f>
        <v>-</v>
      </c>
      <c r="R218" s="79" t="str">
        <f>IF(ISNUMBER(#REF!),#REF!,"-")</f>
        <v>-</v>
      </c>
      <c r="S218" s="80" t="str">
        <f>IF(ISNUMBER(#REF!),#REF!,"-")</f>
        <v>-</v>
      </c>
      <c r="T218" s="79" t="str">
        <f>IF(ISNUMBER(#REF!),#REF!,"-")</f>
        <v>-</v>
      </c>
      <c r="U218" s="80" t="str">
        <f>IF(ISNUMBER(#REF!),#REF!,"-")</f>
        <v>-</v>
      </c>
      <c r="V218" s="79" t="str">
        <f>IF(ISNUMBER(#REF!),#REF!,"-")</f>
        <v>-</v>
      </c>
      <c r="W218" s="80" t="str">
        <f>IF(ISNUMBER(#REF!),#REF!,"-")</f>
        <v>-</v>
      </c>
      <c r="X218" s="79" t="str">
        <f>IF(ISNUMBER(#REF!),#REF!,"-")</f>
        <v>-</v>
      </c>
      <c r="Y218" s="80" t="str">
        <f>IF(ISNUMBER(#REF!),#REF!,"-")</f>
        <v>-</v>
      </c>
      <c r="Z218" s="79" t="str">
        <f>IF(ISNUMBER(#REF!),#REF!,"-")</f>
        <v>-</v>
      </c>
      <c r="AA218" s="80" t="str">
        <f>IF(ISNUMBER(#REF!),#REF!,"-")</f>
        <v>-</v>
      </c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O218" s="75">
        <v>92.5</v>
      </c>
      <c r="AP218" s="79" t="str">
        <f>IF(ISNUMBER(#REF!),#REF!,"-")</f>
        <v>-</v>
      </c>
      <c r="AQ218" s="80" t="str">
        <f>IF(ISNUMBER(#REF!),#REF!,"-")</f>
        <v>-</v>
      </c>
      <c r="AR218" s="79" t="str">
        <f>IF(ISNUMBER(#REF!),#REF!,"-")</f>
        <v>-</v>
      </c>
      <c r="AS218" s="80" t="str">
        <f>IF(ISNUMBER(#REF!),#REF!,"-")</f>
        <v>-</v>
      </c>
      <c r="AT218" s="79" t="str">
        <f>IF(ISNUMBER(#REF!),#REF!,"-")</f>
        <v>-</v>
      </c>
      <c r="AU218" s="80" t="str">
        <f>IF(ISNUMBER(#REF!),#REF!,"-")</f>
        <v>-</v>
      </c>
      <c r="AV218" s="79" t="str">
        <f>IF(ISNUMBER(#REF!),#REF!,"-")</f>
        <v>-</v>
      </c>
      <c r="AW218" s="80" t="str">
        <f>IF(ISNUMBER(#REF!),#REF!,"-")</f>
        <v>-</v>
      </c>
      <c r="AX218" s="79" t="str">
        <f>IF(ISNUMBER(#REF!),#REF!,"-")</f>
        <v>-</v>
      </c>
      <c r="AY218" s="80" t="str">
        <f>IF(ISNUMBER(#REF!),#REF!,"-")</f>
        <v>-</v>
      </c>
      <c r="AZ218" s="79" t="str">
        <f>IF(ISNUMBER(#REF!),#REF!,"-")</f>
        <v>-</v>
      </c>
      <c r="BA218" s="80" t="str">
        <f>IF(ISNUMBER(#REF!),#REF!,"-")</f>
        <v>-</v>
      </c>
      <c r="BB218" s="79" t="str">
        <f>IF(ISNUMBER(#REF!),#REF!,"-")</f>
        <v>-</v>
      </c>
      <c r="BC218" s="80" t="str">
        <f>IF(ISNUMBER(#REF!),#REF!,"-")</f>
        <v>-</v>
      </c>
      <c r="BD218" s="79" t="str">
        <f>IF(ISNUMBER(#REF!),#REF!,"-")</f>
        <v>-</v>
      </c>
      <c r="BE218" s="80" t="str">
        <f>IF(ISNUMBER(#REF!),#REF!,"-")</f>
        <v>-</v>
      </c>
      <c r="BF218" s="79" t="str">
        <f>IF(ISNUMBER(#REF!),#REF!,"-")</f>
        <v>-</v>
      </c>
      <c r="BG218" s="80" t="str">
        <f>IF(ISNUMBER(#REF!),#REF!,"-")</f>
        <v>-</v>
      </c>
      <c r="BH218" s="79" t="str">
        <f>IF(ISNUMBER(#REF!),#REF!,"-")</f>
        <v>-</v>
      </c>
      <c r="BI218" s="80" t="str">
        <f>IF(ISNUMBER(#REF!),#REF!,"-")</f>
        <v>-</v>
      </c>
      <c r="BJ218" s="4"/>
      <c r="BK218" s="4"/>
      <c r="BL218" s="4"/>
      <c r="BM218" s="4"/>
      <c r="BN218" s="4"/>
      <c r="BO218" s="4"/>
      <c r="BP218" s="4"/>
      <c r="BQ218" s="4"/>
      <c r="BR218" s="4"/>
      <c r="BS218" s="4"/>
    </row>
    <row r="219" spans="7:71" s="88" customFormat="1" x14ac:dyDescent="0.25">
      <c r="G219" s="75">
        <v>93</v>
      </c>
      <c r="H219" s="79" t="str">
        <f>IF(ISNUMBER(#REF!),#REF!,"-")</f>
        <v>-</v>
      </c>
      <c r="I219" s="80" t="str">
        <f>IF(ISNUMBER(#REF!),#REF!,"-")</f>
        <v>-</v>
      </c>
      <c r="J219" s="79" t="str">
        <f>IF(ISNUMBER(#REF!),#REF!,"-")</f>
        <v>-</v>
      </c>
      <c r="K219" s="80" t="str">
        <f>IF(ISNUMBER(#REF!),#REF!,"-")</f>
        <v>-</v>
      </c>
      <c r="L219" s="79" t="str">
        <f>IF(ISNUMBER(#REF!),#REF!,"-")</f>
        <v>-</v>
      </c>
      <c r="M219" s="80" t="str">
        <f>IF(ISNUMBER(#REF!),#REF!,"-")</f>
        <v>-</v>
      </c>
      <c r="N219" s="79" t="str">
        <f>IF(ISNUMBER(#REF!),#REF!,"-")</f>
        <v>-</v>
      </c>
      <c r="O219" s="80" t="str">
        <f>IF(ISNUMBER(#REF!),#REF!,"-")</f>
        <v>-</v>
      </c>
      <c r="P219" s="79" t="str">
        <f>IF(ISNUMBER(#REF!),#REF!,"-")</f>
        <v>-</v>
      </c>
      <c r="Q219" s="80" t="str">
        <f>IF(ISNUMBER(#REF!),#REF!,"-")</f>
        <v>-</v>
      </c>
      <c r="R219" s="79" t="str">
        <f>IF(ISNUMBER(#REF!),#REF!,"-")</f>
        <v>-</v>
      </c>
      <c r="S219" s="80" t="str">
        <f>IF(ISNUMBER(#REF!),#REF!,"-")</f>
        <v>-</v>
      </c>
      <c r="T219" s="79" t="str">
        <f>IF(ISNUMBER(#REF!),#REF!,"-")</f>
        <v>-</v>
      </c>
      <c r="U219" s="80" t="str">
        <f>IF(ISNUMBER(#REF!),#REF!,"-")</f>
        <v>-</v>
      </c>
      <c r="V219" s="79" t="str">
        <f>IF(ISNUMBER(#REF!),#REF!,"-")</f>
        <v>-</v>
      </c>
      <c r="W219" s="80" t="str">
        <f>IF(ISNUMBER(#REF!),#REF!,"-")</f>
        <v>-</v>
      </c>
      <c r="X219" s="79" t="str">
        <f>IF(ISNUMBER(#REF!),#REF!,"-")</f>
        <v>-</v>
      </c>
      <c r="Y219" s="80" t="str">
        <f>IF(ISNUMBER(#REF!),#REF!,"-")</f>
        <v>-</v>
      </c>
      <c r="Z219" s="79" t="str">
        <f>IF(ISNUMBER(#REF!),#REF!,"-")</f>
        <v>-</v>
      </c>
      <c r="AA219" s="80" t="str">
        <f>IF(ISNUMBER(#REF!),#REF!,"-")</f>
        <v>-</v>
      </c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O219" s="75">
        <v>93</v>
      </c>
      <c r="AP219" s="79" t="str">
        <f>IF(ISNUMBER(#REF!),#REF!,"-")</f>
        <v>-</v>
      </c>
      <c r="AQ219" s="80" t="str">
        <f>IF(ISNUMBER(#REF!),#REF!,"-")</f>
        <v>-</v>
      </c>
      <c r="AR219" s="79" t="str">
        <f>IF(ISNUMBER(#REF!),#REF!,"-")</f>
        <v>-</v>
      </c>
      <c r="AS219" s="80" t="str">
        <f>IF(ISNUMBER(#REF!),#REF!,"-")</f>
        <v>-</v>
      </c>
      <c r="AT219" s="79" t="str">
        <f>IF(ISNUMBER(#REF!),#REF!,"-")</f>
        <v>-</v>
      </c>
      <c r="AU219" s="80" t="str">
        <f>IF(ISNUMBER(#REF!),#REF!,"-")</f>
        <v>-</v>
      </c>
      <c r="AV219" s="79" t="str">
        <f>IF(ISNUMBER(#REF!),#REF!,"-")</f>
        <v>-</v>
      </c>
      <c r="AW219" s="80" t="str">
        <f>IF(ISNUMBER(#REF!),#REF!,"-")</f>
        <v>-</v>
      </c>
      <c r="AX219" s="79" t="str">
        <f>IF(ISNUMBER(#REF!),#REF!,"-")</f>
        <v>-</v>
      </c>
      <c r="AY219" s="80" t="str">
        <f>IF(ISNUMBER(#REF!),#REF!,"-")</f>
        <v>-</v>
      </c>
      <c r="AZ219" s="79" t="str">
        <f>IF(ISNUMBER(#REF!),#REF!,"-")</f>
        <v>-</v>
      </c>
      <c r="BA219" s="80" t="str">
        <f>IF(ISNUMBER(#REF!),#REF!,"-")</f>
        <v>-</v>
      </c>
      <c r="BB219" s="79" t="str">
        <f>IF(ISNUMBER(#REF!),#REF!,"-")</f>
        <v>-</v>
      </c>
      <c r="BC219" s="80" t="str">
        <f>IF(ISNUMBER(#REF!),#REF!,"-")</f>
        <v>-</v>
      </c>
      <c r="BD219" s="79" t="str">
        <f>IF(ISNUMBER(#REF!),#REF!,"-")</f>
        <v>-</v>
      </c>
      <c r="BE219" s="80" t="str">
        <f>IF(ISNUMBER(#REF!),#REF!,"-")</f>
        <v>-</v>
      </c>
      <c r="BF219" s="79" t="str">
        <f>IF(ISNUMBER(#REF!),#REF!,"-")</f>
        <v>-</v>
      </c>
      <c r="BG219" s="80" t="str">
        <f>IF(ISNUMBER(#REF!),#REF!,"-")</f>
        <v>-</v>
      </c>
      <c r="BH219" s="79" t="str">
        <f>IF(ISNUMBER(#REF!),#REF!,"-")</f>
        <v>-</v>
      </c>
      <c r="BI219" s="80" t="str">
        <f>IF(ISNUMBER(#REF!),#REF!,"-")</f>
        <v>-</v>
      </c>
      <c r="BJ219" s="4"/>
      <c r="BK219" s="4"/>
      <c r="BL219" s="4"/>
      <c r="BM219" s="4"/>
      <c r="BN219" s="4"/>
      <c r="BO219" s="4"/>
      <c r="BP219" s="4"/>
      <c r="BQ219" s="4"/>
      <c r="BR219" s="4"/>
      <c r="BS219" s="4"/>
    </row>
    <row r="220" spans="7:71" s="88" customFormat="1" x14ac:dyDescent="0.25">
      <c r="G220" s="75">
        <v>93.5</v>
      </c>
      <c r="H220" s="79" t="str">
        <f>IF(ISNUMBER(#REF!),#REF!,"-")</f>
        <v>-</v>
      </c>
      <c r="I220" s="80" t="str">
        <f>IF(ISNUMBER(#REF!),#REF!,"-")</f>
        <v>-</v>
      </c>
      <c r="J220" s="79" t="str">
        <f>IF(ISNUMBER(#REF!),#REF!,"-")</f>
        <v>-</v>
      </c>
      <c r="K220" s="80" t="str">
        <f>IF(ISNUMBER(#REF!),#REF!,"-")</f>
        <v>-</v>
      </c>
      <c r="L220" s="79" t="str">
        <f>IF(ISNUMBER(#REF!),#REF!,"-")</f>
        <v>-</v>
      </c>
      <c r="M220" s="80" t="str">
        <f>IF(ISNUMBER(#REF!),#REF!,"-")</f>
        <v>-</v>
      </c>
      <c r="N220" s="79" t="str">
        <f>IF(ISNUMBER(#REF!),#REF!,"-")</f>
        <v>-</v>
      </c>
      <c r="O220" s="80" t="str">
        <f>IF(ISNUMBER(#REF!),#REF!,"-")</f>
        <v>-</v>
      </c>
      <c r="P220" s="79" t="str">
        <f>IF(ISNUMBER(#REF!),#REF!,"-")</f>
        <v>-</v>
      </c>
      <c r="Q220" s="80" t="str">
        <f>IF(ISNUMBER(#REF!),#REF!,"-")</f>
        <v>-</v>
      </c>
      <c r="R220" s="79" t="str">
        <f>IF(ISNUMBER(#REF!),#REF!,"-")</f>
        <v>-</v>
      </c>
      <c r="S220" s="80" t="str">
        <f>IF(ISNUMBER(#REF!),#REF!,"-")</f>
        <v>-</v>
      </c>
      <c r="T220" s="79" t="str">
        <f>IF(ISNUMBER(#REF!),#REF!,"-")</f>
        <v>-</v>
      </c>
      <c r="U220" s="80" t="str">
        <f>IF(ISNUMBER(#REF!),#REF!,"-")</f>
        <v>-</v>
      </c>
      <c r="V220" s="79" t="str">
        <f>IF(ISNUMBER(#REF!),#REF!,"-")</f>
        <v>-</v>
      </c>
      <c r="W220" s="80" t="str">
        <f>IF(ISNUMBER(#REF!),#REF!,"-")</f>
        <v>-</v>
      </c>
      <c r="X220" s="79" t="str">
        <f>IF(ISNUMBER(#REF!),#REF!,"-")</f>
        <v>-</v>
      </c>
      <c r="Y220" s="80" t="str">
        <f>IF(ISNUMBER(#REF!),#REF!,"-")</f>
        <v>-</v>
      </c>
      <c r="Z220" s="79" t="str">
        <f>IF(ISNUMBER(#REF!),#REF!,"-")</f>
        <v>-</v>
      </c>
      <c r="AA220" s="80" t="str">
        <f>IF(ISNUMBER(#REF!),#REF!,"-")</f>
        <v>-</v>
      </c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O220" s="75">
        <v>93.5</v>
      </c>
      <c r="AP220" s="79" t="str">
        <f>IF(ISNUMBER(#REF!),#REF!,"-")</f>
        <v>-</v>
      </c>
      <c r="AQ220" s="80" t="str">
        <f>IF(ISNUMBER(#REF!),#REF!,"-")</f>
        <v>-</v>
      </c>
      <c r="AR220" s="79" t="str">
        <f>IF(ISNUMBER(#REF!),#REF!,"-")</f>
        <v>-</v>
      </c>
      <c r="AS220" s="80" t="str">
        <f>IF(ISNUMBER(#REF!),#REF!,"-")</f>
        <v>-</v>
      </c>
      <c r="AT220" s="79" t="str">
        <f>IF(ISNUMBER(#REF!),#REF!,"-")</f>
        <v>-</v>
      </c>
      <c r="AU220" s="80" t="str">
        <f>IF(ISNUMBER(#REF!),#REF!,"-")</f>
        <v>-</v>
      </c>
      <c r="AV220" s="79" t="str">
        <f>IF(ISNUMBER(#REF!),#REF!,"-")</f>
        <v>-</v>
      </c>
      <c r="AW220" s="80" t="str">
        <f>IF(ISNUMBER(#REF!),#REF!,"-")</f>
        <v>-</v>
      </c>
      <c r="AX220" s="79" t="str">
        <f>IF(ISNUMBER(#REF!),#REF!,"-")</f>
        <v>-</v>
      </c>
      <c r="AY220" s="80" t="str">
        <f>IF(ISNUMBER(#REF!),#REF!,"-")</f>
        <v>-</v>
      </c>
      <c r="AZ220" s="79" t="str">
        <f>IF(ISNUMBER(#REF!),#REF!,"-")</f>
        <v>-</v>
      </c>
      <c r="BA220" s="80" t="str">
        <f>IF(ISNUMBER(#REF!),#REF!,"-")</f>
        <v>-</v>
      </c>
      <c r="BB220" s="79" t="str">
        <f>IF(ISNUMBER(#REF!),#REF!,"-")</f>
        <v>-</v>
      </c>
      <c r="BC220" s="80" t="str">
        <f>IF(ISNUMBER(#REF!),#REF!,"-")</f>
        <v>-</v>
      </c>
      <c r="BD220" s="79" t="str">
        <f>IF(ISNUMBER(#REF!),#REF!,"-")</f>
        <v>-</v>
      </c>
      <c r="BE220" s="80" t="str">
        <f>IF(ISNUMBER(#REF!),#REF!,"-")</f>
        <v>-</v>
      </c>
      <c r="BF220" s="79" t="str">
        <f>IF(ISNUMBER(#REF!),#REF!,"-")</f>
        <v>-</v>
      </c>
      <c r="BG220" s="80" t="str">
        <f>IF(ISNUMBER(#REF!),#REF!,"-")</f>
        <v>-</v>
      </c>
      <c r="BH220" s="79" t="str">
        <f>IF(ISNUMBER(#REF!),#REF!,"-")</f>
        <v>-</v>
      </c>
      <c r="BI220" s="80" t="str">
        <f>IF(ISNUMBER(#REF!),#REF!,"-")</f>
        <v>-</v>
      </c>
      <c r="BJ220" s="4"/>
      <c r="BK220" s="4"/>
      <c r="BL220" s="4"/>
      <c r="BM220" s="4"/>
      <c r="BN220" s="4"/>
      <c r="BO220" s="4"/>
      <c r="BP220" s="4"/>
      <c r="BQ220" s="4"/>
      <c r="BR220" s="4"/>
      <c r="BS220" s="4"/>
    </row>
    <row r="221" spans="7:71" s="88" customFormat="1" x14ac:dyDescent="0.25">
      <c r="G221" s="75">
        <v>94</v>
      </c>
      <c r="H221" s="79" t="str">
        <f>IF(ISNUMBER(#REF!),#REF!,"-")</f>
        <v>-</v>
      </c>
      <c r="I221" s="80" t="str">
        <f>IF(ISNUMBER(#REF!),#REF!,"-")</f>
        <v>-</v>
      </c>
      <c r="J221" s="79" t="str">
        <f>IF(ISNUMBER(#REF!),#REF!,"-")</f>
        <v>-</v>
      </c>
      <c r="K221" s="80" t="str">
        <f>IF(ISNUMBER(#REF!),#REF!,"-")</f>
        <v>-</v>
      </c>
      <c r="L221" s="79" t="str">
        <f>IF(ISNUMBER(#REF!),#REF!,"-")</f>
        <v>-</v>
      </c>
      <c r="M221" s="80" t="str">
        <f>IF(ISNUMBER(#REF!),#REF!,"-")</f>
        <v>-</v>
      </c>
      <c r="N221" s="79" t="str">
        <f>IF(ISNUMBER(#REF!),#REF!,"-")</f>
        <v>-</v>
      </c>
      <c r="O221" s="80" t="str">
        <f>IF(ISNUMBER(#REF!),#REF!,"-")</f>
        <v>-</v>
      </c>
      <c r="P221" s="79" t="str">
        <f>IF(ISNUMBER(#REF!),#REF!,"-")</f>
        <v>-</v>
      </c>
      <c r="Q221" s="80" t="str">
        <f>IF(ISNUMBER(#REF!),#REF!,"-")</f>
        <v>-</v>
      </c>
      <c r="R221" s="79" t="str">
        <f>IF(ISNUMBER(#REF!),#REF!,"-")</f>
        <v>-</v>
      </c>
      <c r="S221" s="80" t="str">
        <f>IF(ISNUMBER(#REF!),#REF!,"-")</f>
        <v>-</v>
      </c>
      <c r="T221" s="79" t="str">
        <f>IF(ISNUMBER(#REF!),#REF!,"-")</f>
        <v>-</v>
      </c>
      <c r="U221" s="80" t="str">
        <f>IF(ISNUMBER(#REF!),#REF!,"-")</f>
        <v>-</v>
      </c>
      <c r="V221" s="79" t="str">
        <f>IF(ISNUMBER(#REF!),#REF!,"-")</f>
        <v>-</v>
      </c>
      <c r="W221" s="80" t="str">
        <f>IF(ISNUMBER(#REF!),#REF!,"-")</f>
        <v>-</v>
      </c>
      <c r="X221" s="79" t="str">
        <f>IF(ISNUMBER(#REF!),#REF!,"-")</f>
        <v>-</v>
      </c>
      <c r="Y221" s="80" t="str">
        <f>IF(ISNUMBER(#REF!),#REF!,"-")</f>
        <v>-</v>
      </c>
      <c r="Z221" s="79" t="str">
        <f>IF(ISNUMBER(#REF!),#REF!,"-")</f>
        <v>-</v>
      </c>
      <c r="AA221" s="80" t="str">
        <f>IF(ISNUMBER(#REF!),#REF!,"-")</f>
        <v>-</v>
      </c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O221" s="75">
        <v>94</v>
      </c>
      <c r="AP221" s="79" t="str">
        <f>IF(ISNUMBER(#REF!),#REF!,"-")</f>
        <v>-</v>
      </c>
      <c r="AQ221" s="80" t="str">
        <f>IF(ISNUMBER(#REF!),#REF!,"-")</f>
        <v>-</v>
      </c>
      <c r="AR221" s="79" t="str">
        <f>IF(ISNUMBER(#REF!),#REF!,"-")</f>
        <v>-</v>
      </c>
      <c r="AS221" s="80" t="str">
        <f>IF(ISNUMBER(#REF!),#REF!,"-")</f>
        <v>-</v>
      </c>
      <c r="AT221" s="79" t="str">
        <f>IF(ISNUMBER(#REF!),#REF!,"-")</f>
        <v>-</v>
      </c>
      <c r="AU221" s="80" t="str">
        <f>IF(ISNUMBER(#REF!),#REF!,"-")</f>
        <v>-</v>
      </c>
      <c r="AV221" s="79" t="str">
        <f>IF(ISNUMBER(#REF!),#REF!,"-")</f>
        <v>-</v>
      </c>
      <c r="AW221" s="80" t="str">
        <f>IF(ISNUMBER(#REF!),#REF!,"-")</f>
        <v>-</v>
      </c>
      <c r="AX221" s="79" t="str">
        <f>IF(ISNUMBER(#REF!),#REF!,"-")</f>
        <v>-</v>
      </c>
      <c r="AY221" s="80" t="str">
        <f>IF(ISNUMBER(#REF!),#REF!,"-")</f>
        <v>-</v>
      </c>
      <c r="AZ221" s="79" t="str">
        <f>IF(ISNUMBER(#REF!),#REF!,"-")</f>
        <v>-</v>
      </c>
      <c r="BA221" s="80" t="str">
        <f>IF(ISNUMBER(#REF!),#REF!,"-")</f>
        <v>-</v>
      </c>
      <c r="BB221" s="79" t="str">
        <f>IF(ISNUMBER(#REF!),#REF!,"-")</f>
        <v>-</v>
      </c>
      <c r="BC221" s="80" t="str">
        <f>IF(ISNUMBER(#REF!),#REF!,"-")</f>
        <v>-</v>
      </c>
      <c r="BD221" s="79" t="str">
        <f>IF(ISNUMBER(#REF!),#REF!,"-")</f>
        <v>-</v>
      </c>
      <c r="BE221" s="80" t="str">
        <f>IF(ISNUMBER(#REF!),#REF!,"-")</f>
        <v>-</v>
      </c>
      <c r="BF221" s="79" t="str">
        <f>IF(ISNUMBER(#REF!),#REF!,"-")</f>
        <v>-</v>
      </c>
      <c r="BG221" s="80" t="str">
        <f>IF(ISNUMBER(#REF!),#REF!,"-")</f>
        <v>-</v>
      </c>
      <c r="BH221" s="79" t="str">
        <f>IF(ISNUMBER(#REF!),#REF!,"-")</f>
        <v>-</v>
      </c>
      <c r="BI221" s="80" t="str">
        <f>IF(ISNUMBER(#REF!),#REF!,"-")</f>
        <v>-</v>
      </c>
      <c r="BJ221" s="4"/>
      <c r="BK221" s="4"/>
      <c r="BL221" s="4"/>
      <c r="BM221" s="4"/>
      <c r="BN221" s="4"/>
      <c r="BO221" s="4"/>
      <c r="BP221" s="4"/>
      <c r="BQ221" s="4"/>
      <c r="BR221" s="4"/>
      <c r="BS221" s="4"/>
    </row>
    <row r="222" spans="7:71" s="88" customFormat="1" x14ac:dyDescent="0.25">
      <c r="G222" s="75">
        <v>94.5</v>
      </c>
      <c r="H222" s="79" t="str">
        <f>IF(ISNUMBER(#REF!),#REF!,"-")</f>
        <v>-</v>
      </c>
      <c r="I222" s="80" t="str">
        <f>IF(ISNUMBER(#REF!),#REF!,"-")</f>
        <v>-</v>
      </c>
      <c r="J222" s="79" t="str">
        <f>IF(ISNUMBER(#REF!),#REF!,"-")</f>
        <v>-</v>
      </c>
      <c r="K222" s="80" t="str">
        <f>IF(ISNUMBER(#REF!),#REF!,"-")</f>
        <v>-</v>
      </c>
      <c r="L222" s="79" t="str">
        <f>IF(ISNUMBER(#REF!),#REF!,"-")</f>
        <v>-</v>
      </c>
      <c r="M222" s="80" t="str">
        <f>IF(ISNUMBER(#REF!),#REF!,"-")</f>
        <v>-</v>
      </c>
      <c r="N222" s="79" t="str">
        <f>IF(ISNUMBER(#REF!),#REF!,"-")</f>
        <v>-</v>
      </c>
      <c r="O222" s="80" t="str">
        <f>IF(ISNUMBER(#REF!),#REF!,"-")</f>
        <v>-</v>
      </c>
      <c r="P222" s="79" t="str">
        <f>IF(ISNUMBER(#REF!),#REF!,"-")</f>
        <v>-</v>
      </c>
      <c r="Q222" s="80" t="str">
        <f>IF(ISNUMBER(#REF!),#REF!,"-")</f>
        <v>-</v>
      </c>
      <c r="R222" s="79" t="str">
        <f>IF(ISNUMBER(#REF!),#REF!,"-")</f>
        <v>-</v>
      </c>
      <c r="S222" s="80" t="str">
        <f>IF(ISNUMBER(#REF!),#REF!,"-")</f>
        <v>-</v>
      </c>
      <c r="T222" s="79" t="str">
        <f>IF(ISNUMBER(#REF!),#REF!,"-")</f>
        <v>-</v>
      </c>
      <c r="U222" s="80" t="str">
        <f>IF(ISNUMBER(#REF!),#REF!,"-")</f>
        <v>-</v>
      </c>
      <c r="V222" s="79" t="str">
        <f>IF(ISNUMBER(#REF!),#REF!,"-")</f>
        <v>-</v>
      </c>
      <c r="W222" s="80" t="str">
        <f>IF(ISNUMBER(#REF!),#REF!,"-")</f>
        <v>-</v>
      </c>
      <c r="X222" s="79" t="str">
        <f>IF(ISNUMBER(#REF!),#REF!,"-")</f>
        <v>-</v>
      </c>
      <c r="Y222" s="80" t="str">
        <f>IF(ISNUMBER(#REF!),#REF!,"-")</f>
        <v>-</v>
      </c>
      <c r="Z222" s="79" t="str">
        <f>IF(ISNUMBER(#REF!),#REF!,"-")</f>
        <v>-</v>
      </c>
      <c r="AA222" s="80" t="str">
        <f>IF(ISNUMBER(#REF!),#REF!,"-")</f>
        <v>-</v>
      </c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O222" s="75">
        <v>94.5</v>
      </c>
      <c r="AP222" s="79" t="str">
        <f>IF(ISNUMBER(#REF!),#REF!,"-")</f>
        <v>-</v>
      </c>
      <c r="AQ222" s="80" t="str">
        <f>IF(ISNUMBER(#REF!),#REF!,"-")</f>
        <v>-</v>
      </c>
      <c r="AR222" s="79" t="str">
        <f>IF(ISNUMBER(#REF!),#REF!,"-")</f>
        <v>-</v>
      </c>
      <c r="AS222" s="80" t="str">
        <f>IF(ISNUMBER(#REF!),#REF!,"-")</f>
        <v>-</v>
      </c>
      <c r="AT222" s="79" t="str">
        <f>IF(ISNUMBER(#REF!),#REF!,"-")</f>
        <v>-</v>
      </c>
      <c r="AU222" s="80" t="str">
        <f>IF(ISNUMBER(#REF!),#REF!,"-")</f>
        <v>-</v>
      </c>
      <c r="AV222" s="79" t="str">
        <f>IF(ISNUMBER(#REF!),#REF!,"-")</f>
        <v>-</v>
      </c>
      <c r="AW222" s="80" t="str">
        <f>IF(ISNUMBER(#REF!),#REF!,"-")</f>
        <v>-</v>
      </c>
      <c r="AX222" s="79" t="str">
        <f>IF(ISNUMBER(#REF!),#REF!,"-")</f>
        <v>-</v>
      </c>
      <c r="AY222" s="80" t="str">
        <f>IF(ISNUMBER(#REF!),#REF!,"-")</f>
        <v>-</v>
      </c>
      <c r="AZ222" s="79" t="str">
        <f>IF(ISNUMBER(#REF!),#REF!,"-")</f>
        <v>-</v>
      </c>
      <c r="BA222" s="80" t="str">
        <f>IF(ISNUMBER(#REF!),#REF!,"-")</f>
        <v>-</v>
      </c>
      <c r="BB222" s="79" t="str">
        <f>IF(ISNUMBER(#REF!),#REF!,"-")</f>
        <v>-</v>
      </c>
      <c r="BC222" s="80" t="str">
        <f>IF(ISNUMBER(#REF!),#REF!,"-")</f>
        <v>-</v>
      </c>
      <c r="BD222" s="79" t="str">
        <f>IF(ISNUMBER(#REF!),#REF!,"-")</f>
        <v>-</v>
      </c>
      <c r="BE222" s="80" t="str">
        <f>IF(ISNUMBER(#REF!),#REF!,"-")</f>
        <v>-</v>
      </c>
      <c r="BF222" s="79" t="str">
        <f>IF(ISNUMBER(#REF!),#REF!,"-")</f>
        <v>-</v>
      </c>
      <c r="BG222" s="80" t="str">
        <f>IF(ISNUMBER(#REF!),#REF!,"-")</f>
        <v>-</v>
      </c>
      <c r="BH222" s="79" t="str">
        <f>IF(ISNUMBER(#REF!),#REF!,"-")</f>
        <v>-</v>
      </c>
      <c r="BI222" s="80" t="str">
        <f>IF(ISNUMBER(#REF!),#REF!,"-")</f>
        <v>-</v>
      </c>
      <c r="BJ222" s="4"/>
      <c r="BK222" s="4"/>
      <c r="BL222" s="4"/>
      <c r="BM222" s="4"/>
      <c r="BN222" s="4"/>
      <c r="BO222" s="4"/>
      <c r="BP222" s="4"/>
      <c r="BQ222" s="4"/>
      <c r="BR222" s="4"/>
      <c r="BS222" s="4"/>
    </row>
    <row r="223" spans="7:71" s="88" customFormat="1" x14ac:dyDescent="0.25">
      <c r="G223" s="75">
        <v>95</v>
      </c>
      <c r="H223" s="79" t="str">
        <f>IF(ISNUMBER(#REF!),#REF!,"-")</f>
        <v>-</v>
      </c>
      <c r="I223" s="80" t="str">
        <f>IF(ISNUMBER(#REF!),#REF!,"-")</f>
        <v>-</v>
      </c>
      <c r="J223" s="79" t="str">
        <f>IF(ISNUMBER(#REF!),#REF!,"-")</f>
        <v>-</v>
      </c>
      <c r="K223" s="80" t="str">
        <f>IF(ISNUMBER(#REF!),#REF!,"-")</f>
        <v>-</v>
      </c>
      <c r="L223" s="79" t="str">
        <f>IF(ISNUMBER(#REF!),#REF!,"-")</f>
        <v>-</v>
      </c>
      <c r="M223" s="80" t="str">
        <f>IF(ISNUMBER(#REF!),#REF!,"-")</f>
        <v>-</v>
      </c>
      <c r="N223" s="79" t="str">
        <f>IF(ISNUMBER(#REF!),#REF!,"-")</f>
        <v>-</v>
      </c>
      <c r="O223" s="80" t="str">
        <f>IF(ISNUMBER(#REF!),#REF!,"-")</f>
        <v>-</v>
      </c>
      <c r="P223" s="79" t="str">
        <f>IF(ISNUMBER(#REF!),#REF!,"-")</f>
        <v>-</v>
      </c>
      <c r="Q223" s="80" t="str">
        <f>IF(ISNUMBER(#REF!),#REF!,"-")</f>
        <v>-</v>
      </c>
      <c r="R223" s="79" t="str">
        <f>IF(ISNUMBER(#REF!),#REF!,"-")</f>
        <v>-</v>
      </c>
      <c r="S223" s="80" t="str">
        <f>IF(ISNUMBER(#REF!),#REF!,"-")</f>
        <v>-</v>
      </c>
      <c r="T223" s="79" t="str">
        <f>IF(ISNUMBER(#REF!),#REF!,"-")</f>
        <v>-</v>
      </c>
      <c r="U223" s="80" t="str">
        <f>IF(ISNUMBER(#REF!),#REF!,"-")</f>
        <v>-</v>
      </c>
      <c r="V223" s="79" t="str">
        <f>IF(ISNUMBER(#REF!),#REF!,"-")</f>
        <v>-</v>
      </c>
      <c r="W223" s="80" t="str">
        <f>IF(ISNUMBER(#REF!),#REF!,"-")</f>
        <v>-</v>
      </c>
      <c r="X223" s="79" t="str">
        <f>IF(ISNUMBER(#REF!),#REF!,"-")</f>
        <v>-</v>
      </c>
      <c r="Y223" s="80" t="str">
        <f>IF(ISNUMBER(#REF!),#REF!,"-")</f>
        <v>-</v>
      </c>
      <c r="Z223" s="79" t="str">
        <f>IF(ISNUMBER(#REF!),#REF!,"-")</f>
        <v>-</v>
      </c>
      <c r="AA223" s="80" t="str">
        <f>IF(ISNUMBER(#REF!),#REF!,"-")</f>
        <v>-</v>
      </c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O223" s="75">
        <v>95</v>
      </c>
      <c r="AP223" s="79" t="str">
        <f>IF(ISNUMBER(#REF!),#REF!,"-")</f>
        <v>-</v>
      </c>
      <c r="AQ223" s="80" t="str">
        <f>IF(ISNUMBER(#REF!),#REF!,"-")</f>
        <v>-</v>
      </c>
      <c r="AR223" s="79" t="str">
        <f>IF(ISNUMBER(#REF!),#REF!,"-")</f>
        <v>-</v>
      </c>
      <c r="AS223" s="80" t="str">
        <f>IF(ISNUMBER(#REF!),#REF!,"-")</f>
        <v>-</v>
      </c>
      <c r="AT223" s="79" t="str">
        <f>IF(ISNUMBER(#REF!),#REF!,"-")</f>
        <v>-</v>
      </c>
      <c r="AU223" s="80" t="str">
        <f>IF(ISNUMBER(#REF!),#REF!,"-")</f>
        <v>-</v>
      </c>
      <c r="AV223" s="79" t="str">
        <f>IF(ISNUMBER(#REF!),#REF!,"-")</f>
        <v>-</v>
      </c>
      <c r="AW223" s="80" t="str">
        <f>IF(ISNUMBER(#REF!),#REF!,"-")</f>
        <v>-</v>
      </c>
      <c r="AX223" s="79" t="str">
        <f>IF(ISNUMBER(#REF!),#REF!,"-")</f>
        <v>-</v>
      </c>
      <c r="AY223" s="80" t="str">
        <f>IF(ISNUMBER(#REF!),#REF!,"-")</f>
        <v>-</v>
      </c>
      <c r="AZ223" s="79" t="str">
        <f>IF(ISNUMBER(#REF!),#REF!,"-")</f>
        <v>-</v>
      </c>
      <c r="BA223" s="80" t="str">
        <f>IF(ISNUMBER(#REF!),#REF!,"-")</f>
        <v>-</v>
      </c>
      <c r="BB223" s="79" t="str">
        <f>IF(ISNUMBER(#REF!),#REF!,"-")</f>
        <v>-</v>
      </c>
      <c r="BC223" s="80" t="str">
        <f>IF(ISNUMBER(#REF!),#REF!,"-")</f>
        <v>-</v>
      </c>
      <c r="BD223" s="79" t="str">
        <f>IF(ISNUMBER(#REF!),#REF!,"-")</f>
        <v>-</v>
      </c>
      <c r="BE223" s="80" t="str">
        <f>IF(ISNUMBER(#REF!),#REF!,"-")</f>
        <v>-</v>
      </c>
      <c r="BF223" s="79" t="str">
        <f>IF(ISNUMBER(#REF!),#REF!,"-")</f>
        <v>-</v>
      </c>
      <c r="BG223" s="80" t="str">
        <f>IF(ISNUMBER(#REF!),#REF!,"-")</f>
        <v>-</v>
      </c>
      <c r="BH223" s="79" t="str">
        <f>IF(ISNUMBER(#REF!),#REF!,"-")</f>
        <v>-</v>
      </c>
      <c r="BI223" s="80" t="str">
        <f>IF(ISNUMBER(#REF!),#REF!,"-")</f>
        <v>-</v>
      </c>
      <c r="BJ223" s="4"/>
      <c r="BK223" s="4"/>
      <c r="BL223" s="4"/>
      <c r="BM223" s="4"/>
      <c r="BN223" s="4"/>
      <c r="BO223" s="4"/>
      <c r="BP223" s="4"/>
      <c r="BQ223" s="4"/>
      <c r="BR223" s="4"/>
      <c r="BS223" s="4"/>
    </row>
    <row r="224" spans="7:71" s="88" customFormat="1" x14ac:dyDescent="0.25">
      <c r="G224" s="75">
        <v>95.5</v>
      </c>
      <c r="H224" s="79" t="str">
        <f>IF(ISNUMBER(#REF!),#REF!,"-")</f>
        <v>-</v>
      </c>
      <c r="I224" s="80" t="str">
        <f>IF(ISNUMBER(#REF!),#REF!,"-")</f>
        <v>-</v>
      </c>
      <c r="J224" s="79" t="str">
        <f>IF(ISNUMBER(#REF!),#REF!,"-")</f>
        <v>-</v>
      </c>
      <c r="K224" s="80" t="str">
        <f>IF(ISNUMBER(#REF!),#REF!,"-")</f>
        <v>-</v>
      </c>
      <c r="L224" s="79" t="str">
        <f>IF(ISNUMBER(#REF!),#REF!,"-")</f>
        <v>-</v>
      </c>
      <c r="M224" s="80" t="str">
        <f>IF(ISNUMBER(#REF!),#REF!,"-")</f>
        <v>-</v>
      </c>
      <c r="N224" s="79" t="str">
        <f>IF(ISNUMBER(#REF!),#REF!,"-")</f>
        <v>-</v>
      </c>
      <c r="O224" s="80" t="str">
        <f>IF(ISNUMBER(#REF!),#REF!,"-")</f>
        <v>-</v>
      </c>
      <c r="P224" s="79" t="str">
        <f>IF(ISNUMBER(#REF!),#REF!,"-")</f>
        <v>-</v>
      </c>
      <c r="Q224" s="80" t="str">
        <f>IF(ISNUMBER(#REF!),#REF!,"-")</f>
        <v>-</v>
      </c>
      <c r="R224" s="79" t="str">
        <f>IF(ISNUMBER(#REF!),#REF!,"-")</f>
        <v>-</v>
      </c>
      <c r="S224" s="80" t="str">
        <f>IF(ISNUMBER(#REF!),#REF!,"-")</f>
        <v>-</v>
      </c>
      <c r="T224" s="79" t="str">
        <f>IF(ISNUMBER(#REF!),#REF!,"-")</f>
        <v>-</v>
      </c>
      <c r="U224" s="80" t="str">
        <f>IF(ISNUMBER(#REF!),#REF!,"-")</f>
        <v>-</v>
      </c>
      <c r="V224" s="79" t="str">
        <f>IF(ISNUMBER(#REF!),#REF!,"-")</f>
        <v>-</v>
      </c>
      <c r="W224" s="80" t="str">
        <f>IF(ISNUMBER(#REF!),#REF!,"-")</f>
        <v>-</v>
      </c>
      <c r="X224" s="79" t="str">
        <f>IF(ISNUMBER(#REF!),#REF!,"-")</f>
        <v>-</v>
      </c>
      <c r="Y224" s="80" t="str">
        <f>IF(ISNUMBER(#REF!),#REF!,"-")</f>
        <v>-</v>
      </c>
      <c r="Z224" s="79" t="str">
        <f>IF(ISNUMBER(#REF!),#REF!,"-")</f>
        <v>-</v>
      </c>
      <c r="AA224" s="80" t="str">
        <f>IF(ISNUMBER(#REF!),#REF!,"-")</f>
        <v>-</v>
      </c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O224" s="75">
        <v>95.5</v>
      </c>
      <c r="AP224" s="79" t="str">
        <f>IF(ISNUMBER(#REF!),#REF!,"-")</f>
        <v>-</v>
      </c>
      <c r="AQ224" s="80" t="str">
        <f>IF(ISNUMBER(#REF!),#REF!,"-")</f>
        <v>-</v>
      </c>
      <c r="AR224" s="79" t="str">
        <f>IF(ISNUMBER(#REF!),#REF!,"-")</f>
        <v>-</v>
      </c>
      <c r="AS224" s="80" t="str">
        <f>IF(ISNUMBER(#REF!),#REF!,"-")</f>
        <v>-</v>
      </c>
      <c r="AT224" s="79" t="str">
        <f>IF(ISNUMBER(#REF!),#REF!,"-")</f>
        <v>-</v>
      </c>
      <c r="AU224" s="80" t="str">
        <f>IF(ISNUMBER(#REF!),#REF!,"-")</f>
        <v>-</v>
      </c>
      <c r="AV224" s="79" t="str">
        <f>IF(ISNUMBER(#REF!),#REF!,"-")</f>
        <v>-</v>
      </c>
      <c r="AW224" s="80" t="str">
        <f>IF(ISNUMBER(#REF!),#REF!,"-")</f>
        <v>-</v>
      </c>
      <c r="AX224" s="79" t="str">
        <f>IF(ISNUMBER(#REF!),#REF!,"-")</f>
        <v>-</v>
      </c>
      <c r="AY224" s="80" t="str">
        <f>IF(ISNUMBER(#REF!),#REF!,"-")</f>
        <v>-</v>
      </c>
      <c r="AZ224" s="79" t="str">
        <f>IF(ISNUMBER(#REF!),#REF!,"-")</f>
        <v>-</v>
      </c>
      <c r="BA224" s="80" t="str">
        <f>IF(ISNUMBER(#REF!),#REF!,"-")</f>
        <v>-</v>
      </c>
      <c r="BB224" s="79" t="str">
        <f>IF(ISNUMBER(#REF!),#REF!,"-")</f>
        <v>-</v>
      </c>
      <c r="BC224" s="80" t="str">
        <f>IF(ISNUMBER(#REF!),#REF!,"-")</f>
        <v>-</v>
      </c>
      <c r="BD224" s="79" t="str">
        <f>IF(ISNUMBER(#REF!),#REF!,"-")</f>
        <v>-</v>
      </c>
      <c r="BE224" s="80" t="str">
        <f>IF(ISNUMBER(#REF!),#REF!,"-")</f>
        <v>-</v>
      </c>
      <c r="BF224" s="79" t="str">
        <f>IF(ISNUMBER(#REF!),#REF!,"-")</f>
        <v>-</v>
      </c>
      <c r="BG224" s="80" t="str">
        <f>IF(ISNUMBER(#REF!),#REF!,"-")</f>
        <v>-</v>
      </c>
      <c r="BH224" s="79" t="str">
        <f>IF(ISNUMBER(#REF!),#REF!,"-")</f>
        <v>-</v>
      </c>
      <c r="BI224" s="80" t="str">
        <f>IF(ISNUMBER(#REF!),#REF!,"-")</f>
        <v>-</v>
      </c>
      <c r="BJ224" s="4"/>
      <c r="BK224" s="4"/>
      <c r="BL224" s="4"/>
      <c r="BM224" s="4"/>
      <c r="BN224" s="4"/>
      <c r="BO224" s="4"/>
      <c r="BP224" s="4"/>
      <c r="BQ224" s="4"/>
      <c r="BR224" s="4"/>
      <c r="BS224" s="4"/>
    </row>
    <row r="225" spans="7:71" s="88" customFormat="1" x14ac:dyDescent="0.25">
      <c r="G225" s="75">
        <v>96</v>
      </c>
      <c r="H225" s="79" t="str">
        <f>IF(ISNUMBER(#REF!),#REF!,"-")</f>
        <v>-</v>
      </c>
      <c r="I225" s="80" t="str">
        <f>IF(ISNUMBER(#REF!),#REF!,"-")</f>
        <v>-</v>
      </c>
      <c r="J225" s="79" t="str">
        <f>IF(ISNUMBER(#REF!),#REF!,"-")</f>
        <v>-</v>
      </c>
      <c r="K225" s="80" t="str">
        <f>IF(ISNUMBER(#REF!),#REF!,"-")</f>
        <v>-</v>
      </c>
      <c r="L225" s="79" t="str">
        <f>IF(ISNUMBER(#REF!),#REF!,"-")</f>
        <v>-</v>
      </c>
      <c r="M225" s="80" t="str">
        <f>IF(ISNUMBER(#REF!),#REF!,"-")</f>
        <v>-</v>
      </c>
      <c r="N225" s="79" t="str">
        <f>IF(ISNUMBER(#REF!),#REF!,"-")</f>
        <v>-</v>
      </c>
      <c r="O225" s="80" t="str">
        <f>IF(ISNUMBER(#REF!),#REF!,"-")</f>
        <v>-</v>
      </c>
      <c r="P225" s="79" t="str">
        <f>IF(ISNUMBER(#REF!),#REF!,"-")</f>
        <v>-</v>
      </c>
      <c r="Q225" s="80" t="str">
        <f>IF(ISNUMBER(#REF!),#REF!,"-")</f>
        <v>-</v>
      </c>
      <c r="R225" s="79" t="str">
        <f>IF(ISNUMBER(#REF!),#REF!,"-")</f>
        <v>-</v>
      </c>
      <c r="S225" s="80" t="str">
        <f>IF(ISNUMBER(#REF!),#REF!,"-")</f>
        <v>-</v>
      </c>
      <c r="T225" s="79" t="str">
        <f>IF(ISNUMBER(#REF!),#REF!,"-")</f>
        <v>-</v>
      </c>
      <c r="U225" s="80" t="str">
        <f>IF(ISNUMBER(#REF!),#REF!,"-")</f>
        <v>-</v>
      </c>
      <c r="V225" s="79" t="str">
        <f>IF(ISNUMBER(#REF!),#REF!,"-")</f>
        <v>-</v>
      </c>
      <c r="W225" s="80" t="str">
        <f>IF(ISNUMBER(#REF!),#REF!,"-")</f>
        <v>-</v>
      </c>
      <c r="X225" s="79" t="str">
        <f>IF(ISNUMBER(#REF!),#REF!,"-")</f>
        <v>-</v>
      </c>
      <c r="Y225" s="80" t="str">
        <f>IF(ISNUMBER(#REF!),#REF!,"-")</f>
        <v>-</v>
      </c>
      <c r="Z225" s="79" t="str">
        <f>IF(ISNUMBER(#REF!),#REF!,"-")</f>
        <v>-</v>
      </c>
      <c r="AA225" s="80" t="str">
        <f>IF(ISNUMBER(#REF!),#REF!,"-")</f>
        <v>-</v>
      </c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O225" s="75">
        <v>96</v>
      </c>
      <c r="AP225" s="79" t="str">
        <f>IF(ISNUMBER(#REF!),#REF!,"-")</f>
        <v>-</v>
      </c>
      <c r="AQ225" s="80" t="str">
        <f>IF(ISNUMBER(#REF!),#REF!,"-")</f>
        <v>-</v>
      </c>
      <c r="AR225" s="79" t="str">
        <f>IF(ISNUMBER(#REF!),#REF!,"-")</f>
        <v>-</v>
      </c>
      <c r="AS225" s="80" t="str">
        <f>IF(ISNUMBER(#REF!),#REF!,"-")</f>
        <v>-</v>
      </c>
      <c r="AT225" s="79" t="str">
        <f>IF(ISNUMBER(#REF!),#REF!,"-")</f>
        <v>-</v>
      </c>
      <c r="AU225" s="80" t="str">
        <f>IF(ISNUMBER(#REF!),#REF!,"-")</f>
        <v>-</v>
      </c>
      <c r="AV225" s="79" t="str">
        <f>IF(ISNUMBER(#REF!),#REF!,"-")</f>
        <v>-</v>
      </c>
      <c r="AW225" s="80" t="str">
        <f>IF(ISNUMBER(#REF!),#REF!,"-")</f>
        <v>-</v>
      </c>
      <c r="AX225" s="79" t="str">
        <f>IF(ISNUMBER(#REF!),#REF!,"-")</f>
        <v>-</v>
      </c>
      <c r="AY225" s="80" t="str">
        <f>IF(ISNUMBER(#REF!),#REF!,"-")</f>
        <v>-</v>
      </c>
      <c r="AZ225" s="79" t="str">
        <f>IF(ISNUMBER(#REF!),#REF!,"-")</f>
        <v>-</v>
      </c>
      <c r="BA225" s="80" t="str">
        <f>IF(ISNUMBER(#REF!),#REF!,"-")</f>
        <v>-</v>
      </c>
      <c r="BB225" s="79" t="str">
        <f>IF(ISNUMBER(#REF!),#REF!,"-")</f>
        <v>-</v>
      </c>
      <c r="BC225" s="80" t="str">
        <f>IF(ISNUMBER(#REF!),#REF!,"-")</f>
        <v>-</v>
      </c>
      <c r="BD225" s="79" t="str">
        <f>IF(ISNUMBER(#REF!),#REF!,"-")</f>
        <v>-</v>
      </c>
      <c r="BE225" s="80" t="str">
        <f>IF(ISNUMBER(#REF!),#REF!,"-")</f>
        <v>-</v>
      </c>
      <c r="BF225" s="79" t="str">
        <f>IF(ISNUMBER(#REF!),#REF!,"-")</f>
        <v>-</v>
      </c>
      <c r="BG225" s="80" t="str">
        <f>IF(ISNUMBER(#REF!),#REF!,"-")</f>
        <v>-</v>
      </c>
      <c r="BH225" s="79" t="str">
        <f>IF(ISNUMBER(#REF!),#REF!,"-")</f>
        <v>-</v>
      </c>
      <c r="BI225" s="80" t="str">
        <f>IF(ISNUMBER(#REF!),#REF!,"-")</f>
        <v>-</v>
      </c>
      <c r="BJ225" s="4"/>
      <c r="BK225" s="4"/>
      <c r="BL225" s="4"/>
      <c r="BM225" s="4"/>
      <c r="BN225" s="4"/>
      <c r="BO225" s="4"/>
      <c r="BP225" s="4"/>
      <c r="BQ225" s="4"/>
      <c r="BR225" s="4"/>
      <c r="BS225" s="4"/>
    </row>
    <row r="226" spans="7:71" s="88" customFormat="1" x14ac:dyDescent="0.25">
      <c r="G226" s="75">
        <v>96.5</v>
      </c>
      <c r="H226" s="79" t="str">
        <f>IF(ISNUMBER(#REF!),#REF!,"-")</f>
        <v>-</v>
      </c>
      <c r="I226" s="80" t="str">
        <f>IF(ISNUMBER(#REF!),#REF!,"-")</f>
        <v>-</v>
      </c>
      <c r="J226" s="79" t="str">
        <f>IF(ISNUMBER(#REF!),#REF!,"-")</f>
        <v>-</v>
      </c>
      <c r="K226" s="80" t="str">
        <f>IF(ISNUMBER(#REF!),#REF!,"-")</f>
        <v>-</v>
      </c>
      <c r="L226" s="79" t="str">
        <f>IF(ISNUMBER(#REF!),#REF!,"-")</f>
        <v>-</v>
      </c>
      <c r="M226" s="80" t="str">
        <f>IF(ISNUMBER(#REF!),#REF!,"-")</f>
        <v>-</v>
      </c>
      <c r="N226" s="79" t="str">
        <f>IF(ISNUMBER(#REF!),#REF!,"-")</f>
        <v>-</v>
      </c>
      <c r="O226" s="80" t="str">
        <f>IF(ISNUMBER(#REF!),#REF!,"-")</f>
        <v>-</v>
      </c>
      <c r="P226" s="79" t="str">
        <f>IF(ISNUMBER(#REF!),#REF!,"-")</f>
        <v>-</v>
      </c>
      <c r="Q226" s="80" t="str">
        <f>IF(ISNUMBER(#REF!),#REF!,"-")</f>
        <v>-</v>
      </c>
      <c r="R226" s="79" t="str">
        <f>IF(ISNUMBER(#REF!),#REF!,"-")</f>
        <v>-</v>
      </c>
      <c r="S226" s="80" t="str">
        <f>IF(ISNUMBER(#REF!),#REF!,"-")</f>
        <v>-</v>
      </c>
      <c r="T226" s="79" t="str">
        <f>IF(ISNUMBER(#REF!),#REF!,"-")</f>
        <v>-</v>
      </c>
      <c r="U226" s="80" t="str">
        <f>IF(ISNUMBER(#REF!),#REF!,"-")</f>
        <v>-</v>
      </c>
      <c r="V226" s="79" t="str">
        <f>IF(ISNUMBER(#REF!),#REF!,"-")</f>
        <v>-</v>
      </c>
      <c r="W226" s="80" t="str">
        <f>IF(ISNUMBER(#REF!),#REF!,"-")</f>
        <v>-</v>
      </c>
      <c r="X226" s="79" t="str">
        <f>IF(ISNUMBER(#REF!),#REF!,"-")</f>
        <v>-</v>
      </c>
      <c r="Y226" s="80" t="str">
        <f>IF(ISNUMBER(#REF!),#REF!,"-")</f>
        <v>-</v>
      </c>
      <c r="Z226" s="79" t="str">
        <f>IF(ISNUMBER(#REF!),#REF!,"-")</f>
        <v>-</v>
      </c>
      <c r="AA226" s="80" t="str">
        <f>IF(ISNUMBER(#REF!),#REF!,"-")</f>
        <v>-</v>
      </c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O226" s="75">
        <v>96.5</v>
      </c>
      <c r="AP226" s="79" t="str">
        <f>IF(ISNUMBER(#REF!),#REF!,"-")</f>
        <v>-</v>
      </c>
      <c r="AQ226" s="80" t="str">
        <f>IF(ISNUMBER(#REF!),#REF!,"-")</f>
        <v>-</v>
      </c>
      <c r="AR226" s="79" t="str">
        <f>IF(ISNUMBER(#REF!),#REF!,"-")</f>
        <v>-</v>
      </c>
      <c r="AS226" s="80" t="str">
        <f>IF(ISNUMBER(#REF!),#REF!,"-")</f>
        <v>-</v>
      </c>
      <c r="AT226" s="79" t="str">
        <f>IF(ISNUMBER(#REF!),#REF!,"-")</f>
        <v>-</v>
      </c>
      <c r="AU226" s="80" t="str">
        <f>IF(ISNUMBER(#REF!),#REF!,"-")</f>
        <v>-</v>
      </c>
      <c r="AV226" s="79" t="str">
        <f>IF(ISNUMBER(#REF!),#REF!,"-")</f>
        <v>-</v>
      </c>
      <c r="AW226" s="80" t="str">
        <f>IF(ISNUMBER(#REF!),#REF!,"-")</f>
        <v>-</v>
      </c>
      <c r="AX226" s="79" t="str">
        <f>IF(ISNUMBER(#REF!),#REF!,"-")</f>
        <v>-</v>
      </c>
      <c r="AY226" s="80" t="str">
        <f>IF(ISNUMBER(#REF!),#REF!,"-")</f>
        <v>-</v>
      </c>
      <c r="AZ226" s="79" t="str">
        <f>IF(ISNUMBER(#REF!),#REF!,"-")</f>
        <v>-</v>
      </c>
      <c r="BA226" s="80" t="str">
        <f>IF(ISNUMBER(#REF!),#REF!,"-")</f>
        <v>-</v>
      </c>
      <c r="BB226" s="79" t="str">
        <f>IF(ISNUMBER(#REF!),#REF!,"-")</f>
        <v>-</v>
      </c>
      <c r="BC226" s="80" t="str">
        <f>IF(ISNUMBER(#REF!),#REF!,"-")</f>
        <v>-</v>
      </c>
      <c r="BD226" s="79" t="str">
        <f>IF(ISNUMBER(#REF!),#REF!,"-")</f>
        <v>-</v>
      </c>
      <c r="BE226" s="80" t="str">
        <f>IF(ISNUMBER(#REF!),#REF!,"-")</f>
        <v>-</v>
      </c>
      <c r="BF226" s="79" t="str">
        <f>IF(ISNUMBER(#REF!),#REF!,"-")</f>
        <v>-</v>
      </c>
      <c r="BG226" s="80" t="str">
        <f>IF(ISNUMBER(#REF!),#REF!,"-")</f>
        <v>-</v>
      </c>
      <c r="BH226" s="79" t="str">
        <f>IF(ISNUMBER(#REF!),#REF!,"-")</f>
        <v>-</v>
      </c>
      <c r="BI226" s="80" t="str">
        <f>IF(ISNUMBER(#REF!),#REF!,"-")</f>
        <v>-</v>
      </c>
      <c r="BJ226" s="4"/>
      <c r="BK226" s="4"/>
      <c r="BL226" s="4"/>
      <c r="BM226" s="4"/>
      <c r="BN226" s="4"/>
      <c r="BO226" s="4"/>
      <c r="BP226" s="4"/>
      <c r="BQ226" s="4"/>
      <c r="BR226" s="4"/>
      <c r="BS226" s="4"/>
    </row>
    <row r="227" spans="7:71" s="88" customFormat="1" x14ac:dyDescent="0.25">
      <c r="G227" s="75">
        <v>97</v>
      </c>
      <c r="H227" s="79" t="str">
        <f>IF(ISNUMBER(#REF!),#REF!,"-")</f>
        <v>-</v>
      </c>
      <c r="I227" s="80" t="str">
        <f>IF(ISNUMBER(#REF!),#REF!,"-")</f>
        <v>-</v>
      </c>
      <c r="J227" s="79" t="str">
        <f>IF(ISNUMBER(#REF!),#REF!,"-")</f>
        <v>-</v>
      </c>
      <c r="K227" s="80" t="str">
        <f>IF(ISNUMBER(#REF!),#REF!,"-")</f>
        <v>-</v>
      </c>
      <c r="L227" s="79" t="str">
        <f>IF(ISNUMBER(#REF!),#REF!,"-")</f>
        <v>-</v>
      </c>
      <c r="M227" s="80" t="str">
        <f>IF(ISNUMBER(#REF!),#REF!,"-")</f>
        <v>-</v>
      </c>
      <c r="N227" s="79" t="str">
        <f>IF(ISNUMBER(#REF!),#REF!,"-")</f>
        <v>-</v>
      </c>
      <c r="O227" s="80" t="str">
        <f>IF(ISNUMBER(#REF!),#REF!,"-")</f>
        <v>-</v>
      </c>
      <c r="P227" s="79" t="str">
        <f>IF(ISNUMBER(#REF!),#REF!,"-")</f>
        <v>-</v>
      </c>
      <c r="Q227" s="80" t="str">
        <f>IF(ISNUMBER(#REF!),#REF!,"-")</f>
        <v>-</v>
      </c>
      <c r="R227" s="79" t="str">
        <f>IF(ISNUMBER(#REF!),#REF!,"-")</f>
        <v>-</v>
      </c>
      <c r="S227" s="80" t="str">
        <f>IF(ISNUMBER(#REF!),#REF!,"-")</f>
        <v>-</v>
      </c>
      <c r="T227" s="79" t="str">
        <f>IF(ISNUMBER(#REF!),#REF!,"-")</f>
        <v>-</v>
      </c>
      <c r="U227" s="80" t="str">
        <f>IF(ISNUMBER(#REF!),#REF!,"-")</f>
        <v>-</v>
      </c>
      <c r="V227" s="79" t="str">
        <f>IF(ISNUMBER(#REF!),#REF!,"-")</f>
        <v>-</v>
      </c>
      <c r="W227" s="80" t="str">
        <f>IF(ISNUMBER(#REF!),#REF!,"-")</f>
        <v>-</v>
      </c>
      <c r="X227" s="79" t="str">
        <f>IF(ISNUMBER(#REF!),#REF!,"-")</f>
        <v>-</v>
      </c>
      <c r="Y227" s="80" t="str">
        <f>IF(ISNUMBER(#REF!),#REF!,"-")</f>
        <v>-</v>
      </c>
      <c r="Z227" s="79" t="str">
        <f>IF(ISNUMBER(#REF!),#REF!,"-")</f>
        <v>-</v>
      </c>
      <c r="AA227" s="80" t="str">
        <f>IF(ISNUMBER(#REF!),#REF!,"-")</f>
        <v>-</v>
      </c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O227" s="75">
        <v>97</v>
      </c>
      <c r="AP227" s="79" t="str">
        <f>IF(ISNUMBER(#REF!),#REF!,"-")</f>
        <v>-</v>
      </c>
      <c r="AQ227" s="80" t="str">
        <f>IF(ISNUMBER(#REF!),#REF!,"-")</f>
        <v>-</v>
      </c>
      <c r="AR227" s="79" t="str">
        <f>IF(ISNUMBER(#REF!),#REF!,"-")</f>
        <v>-</v>
      </c>
      <c r="AS227" s="80" t="str">
        <f>IF(ISNUMBER(#REF!),#REF!,"-")</f>
        <v>-</v>
      </c>
      <c r="AT227" s="79" t="str">
        <f>IF(ISNUMBER(#REF!),#REF!,"-")</f>
        <v>-</v>
      </c>
      <c r="AU227" s="80" t="str">
        <f>IF(ISNUMBER(#REF!),#REF!,"-")</f>
        <v>-</v>
      </c>
      <c r="AV227" s="79" t="str">
        <f>IF(ISNUMBER(#REF!),#REF!,"-")</f>
        <v>-</v>
      </c>
      <c r="AW227" s="80" t="str">
        <f>IF(ISNUMBER(#REF!),#REF!,"-")</f>
        <v>-</v>
      </c>
      <c r="AX227" s="79" t="str">
        <f>IF(ISNUMBER(#REF!),#REF!,"-")</f>
        <v>-</v>
      </c>
      <c r="AY227" s="80" t="str">
        <f>IF(ISNUMBER(#REF!),#REF!,"-")</f>
        <v>-</v>
      </c>
      <c r="AZ227" s="79" t="str">
        <f>IF(ISNUMBER(#REF!),#REF!,"-")</f>
        <v>-</v>
      </c>
      <c r="BA227" s="80" t="str">
        <f>IF(ISNUMBER(#REF!),#REF!,"-")</f>
        <v>-</v>
      </c>
      <c r="BB227" s="79" t="str">
        <f>IF(ISNUMBER(#REF!),#REF!,"-")</f>
        <v>-</v>
      </c>
      <c r="BC227" s="80" t="str">
        <f>IF(ISNUMBER(#REF!),#REF!,"-")</f>
        <v>-</v>
      </c>
      <c r="BD227" s="79" t="str">
        <f>IF(ISNUMBER(#REF!),#REF!,"-")</f>
        <v>-</v>
      </c>
      <c r="BE227" s="80" t="str">
        <f>IF(ISNUMBER(#REF!),#REF!,"-")</f>
        <v>-</v>
      </c>
      <c r="BF227" s="79" t="str">
        <f>IF(ISNUMBER(#REF!),#REF!,"-")</f>
        <v>-</v>
      </c>
      <c r="BG227" s="80" t="str">
        <f>IF(ISNUMBER(#REF!),#REF!,"-")</f>
        <v>-</v>
      </c>
      <c r="BH227" s="79" t="str">
        <f>IF(ISNUMBER(#REF!),#REF!,"-")</f>
        <v>-</v>
      </c>
      <c r="BI227" s="80" t="str">
        <f>IF(ISNUMBER(#REF!),#REF!,"-")</f>
        <v>-</v>
      </c>
      <c r="BJ227" s="4"/>
      <c r="BK227" s="4"/>
      <c r="BL227" s="4"/>
      <c r="BM227" s="4"/>
      <c r="BN227" s="4"/>
      <c r="BO227" s="4"/>
      <c r="BP227" s="4"/>
      <c r="BQ227" s="4"/>
      <c r="BR227" s="4"/>
      <c r="BS227" s="4"/>
    </row>
    <row r="228" spans="7:71" s="88" customFormat="1" x14ac:dyDescent="0.25">
      <c r="G228" s="75">
        <v>97.5</v>
      </c>
      <c r="H228" s="79" t="str">
        <f>IF(ISNUMBER(#REF!),#REF!,"-")</f>
        <v>-</v>
      </c>
      <c r="I228" s="80" t="str">
        <f>IF(ISNUMBER(#REF!),#REF!,"-")</f>
        <v>-</v>
      </c>
      <c r="J228" s="79" t="str">
        <f>IF(ISNUMBER(#REF!),#REF!,"-")</f>
        <v>-</v>
      </c>
      <c r="K228" s="80" t="str">
        <f>IF(ISNUMBER(#REF!),#REF!,"-")</f>
        <v>-</v>
      </c>
      <c r="L228" s="79" t="str">
        <f>IF(ISNUMBER(#REF!),#REF!,"-")</f>
        <v>-</v>
      </c>
      <c r="M228" s="80" t="str">
        <f>IF(ISNUMBER(#REF!),#REF!,"-")</f>
        <v>-</v>
      </c>
      <c r="N228" s="79" t="str">
        <f>IF(ISNUMBER(#REF!),#REF!,"-")</f>
        <v>-</v>
      </c>
      <c r="O228" s="80" t="str">
        <f>IF(ISNUMBER(#REF!),#REF!,"-")</f>
        <v>-</v>
      </c>
      <c r="P228" s="79" t="str">
        <f>IF(ISNUMBER(#REF!),#REF!,"-")</f>
        <v>-</v>
      </c>
      <c r="Q228" s="80" t="str">
        <f>IF(ISNUMBER(#REF!),#REF!,"-")</f>
        <v>-</v>
      </c>
      <c r="R228" s="79" t="str">
        <f>IF(ISNUMBER(#REF!),#REF!,"-")</f>
        <v>-</v>
      </c>
      <c r="S228" s="80" t="str">
        <f>IF(ISNUMBER(#REF!),#REF!,"-")</f>
        <v>-</v>
      </c>
      <c r="T228" s="79" t="str">
        <f>IF(ISNUMBER(#REF!),#REF!,"-")</f>
        <v>-</v>
      </c>
      <c r="U228" s="80" t="str">
        <f>IF(ISNUMBER(#REF!),#REF!,"-")</f>
        <v>-</v>
      </c>
      <c r="V228" s="79" t="str">
        <f>IF(ISNUMBER(#REF!),#REF!,"-")</f>
        <v>-</v>
      </c>
      <c r="W228" s="80" t="str">
        <f>IF(ISNUMBER(#REF!),#REF!,"-")</f>
        <v>-</v>
      </c>
      <c r="X228" s="79" t="str">
        <f>IF(ISNUMBER(#REF!),#REF!,"-")</f>
        <v>-</v>
      </c>
      <c r="Y228" s="80" t="str">
        <f>IF(ISNUMBER(#REF!),#REF!,"-")</f>
        <v>-</v>
      </c>
      <c r="Z228" s="79" t="str">
        <f>IF(ISNUMBER(#REF!),#REF!,"-")</f>
        <v>-</v>
      </c>
      <c r="AA228" s="80" t="str">
        <f>IF(ISNUMBER(#REF!),#REF!,"-")</f>
        <v>-</v>
      </c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O228" s="75">
        <v>97.5</v>
      </c>
      <c r="AP228" s="79" t="str">
        <f>IF(ISNUMBER(#REF!),#REF!,"-")</f>
        <v>-</v>
      </c>
      <c r="AQ228" s="80" t="str">
        <f>IF(ISNUMBER(#REF!),#REF!,"-")</f>
        <v>-</v>
      </c>
      <c r="AR228" s="79" t="str">
        <f>IF(ISNUMBER(#REF!),#REF!,"-")</f>
        <v>-</v>
      </c>
      <c r="AS228" s="80" t="str">
        <f>IF(ISNUMBER(#REF!),#REF!,"-")</f>
        <v>-</v>
      </c>
      <c r="AT228" s="79" t="str">
        <f>IF(ISNUMBER(#REF!),#REF!,"-")</f>
        <v>-</v>
      </c>
      <c r="AU228" s="80" t="str">
        <f>IF(ISNUMBER(#REF!),#REF!,"-")</f>
        <v>-</v>
      </c>
      <c r="AV228" s="79" t="str">
        <f>IF(ISNUMBER(#REF!),#REF!,"-")</f>
        <v>-</v>
      </c>
      <c r="AW228" s="80" t="str">
        <f>IF(ISNUMBER(#REF!),#REF!,"-")</f>
        <v>-</v>
      </c>
      <c r="AX228" s="79" t="str">
        <f>IF(ISNUMBER(#REF!),#REF!,"-")</f>
        <v>-</v>
      </c>
      <c r="AY228" s="80" t="str">
        <f>IF(ISNUMBER(#REF!),#REF!,"-")</f>
        <v>-</v>
      </c>
      <c r="AZ228" s="79" t="str">
        <f>IF(ISNUMBER(#REF!),#REF!,"-")</f>
        <v>-</v>
      </c>
      <c r="BA228" s="80" t="str">
        <f>IF(ISNUMBER(#REF!),#REF!,"-")</f>
        <v>-</v>
      </c>
      <c r="BB228" s="79" t="str">
        <f>IF(ISNUMBER(#REF!),#REF!,"-")</f>
        <v>-</v>
      </c>
      <c r="BC228" s="80" t="str">
        <f>IF(ISNUMBER(#REF!),#REF!,"-")</f>
        <v>-</v>
      </c>
      <c r="BD228" s="79" t="str">
        <f>IF(ISNUMBER(#REF!),#REF!,"-")</f>
        <v>-</v>
      </c>
      <c r="BE228" s="80" t="str">
        <f>IF(ISNUMBER(#REF!),#REF!,"-")</f>
        <v>-</v>
      </c>
      <c r="BF228" s="79" t="str">
        <f>IF(ISNUMBER(#REF!),#REF!,"-")</f>
        <v>-</v>
      </c>
      <c r="BG228" s="80" t="str">
        <f>IF(ISNUMBER(#REF!),#REF!,"-")</f>
        <v>-</v>
      </c>
      <c r="BH228" s="79" t="str">
        <f>IF(ISNUMBER(#REF!),#REF!,"-")</f>
        <v>-</v>
      </c>
      <c r="BI228" s="80" t="str">
        <f>IF(ISNUMBER(#REF!),#REF!,"-")</f>
        <v>-</v>
      </c>
      <c r="BJ228" s="4"/>
      <c r="BK228" s="4"/>
      <c r="BL228" s="4"/>
      <c r="BM228" s="4"/>
      <c r="BN228" s="4"/>
      <c r="BO228" s="4"/>
      <c r="BP228" s="4"/>
      <c r="BQ228" s="4"/>
      <c r="BR228" s="4"/>
      <c r="BS228" s="4"/>
    </row>
    <row r="229" spans="7:71" s="88" customFormat="1" x14ac:dyDescent="0.25">
      <c r="G229" s="75">
        <v>98</v>
      </c>
      <c r="H229" s="79" t="str">
        <f>IF(ISNUMBER(#REF!),#REF!,"-")</f>
        <v>-</v>
      </c>
      <c r="I229" s="80" t="str">
        <f>IF(ISNUMBER(#REF!),#REF!,"-")</f>
        <v>-</v>
      </c>
      <c r="J229" s="79" t="str">
        <f>IF(ISNUMBER(#REF!),#REF!,"-")</f>
        <v>-</v>
      </c>
      <c r="K229" s="80" t="str">
        <f>IF(ISNUMBER(#REF!),#REF!,"-")</f>
        <v>-</v>
      </c>
      <c r="L229" s="79" t="str">
        <f>IF(ISNUMBER(#REF!),#REF!,"-")</f>
        <v>-</v>
      </c>
      <c r="M229" s="80" t="str">
        <f>IF(ISNUMBER(#REF!),#REF!,"-")</f>
        <v>-</v>
      </c>
      <c r="N229" s="79" t="str">
        <f>IF(ISNUMBER(#REF!),#REF!,"-")</f>
        <v>-</v>
      </c>
      <c r="O229" s="80" t="str">
        <f>IF(ISNUMBER(#REF!),#REF!,"-")</f>
        <v>-</v>
      </c>
      <c r="P229" s="79" t="str">
        <f>IF(ISNUMBER(#REF!),#REF!,"-")</f>
        <v>-</v>
      </c>
      <c r="Q229" s="80" t="str">
        <f>IF(ISNUMBER(#REF!),#REF!,"-")</f>
        <v>-</v>
      </c>
      <c r="R229" s="79" t="str">
        <f>IF(ISNUMBER(#REF!),#REF!,"-")</f>
        <v>-</v>
      </c>
      <c r="S229" s="80" t="str">
        <f>IF(ISNUMBER(#REF!),#REF!,"-")</f>
        <v>-</v>
      </c>
      <c r="T229" s="79" t="str">
        <f>IF(ISNUMBER(#REF!),#REF!,"-")</f>
        <v>-</v>
      </c>
      <c r="U229" s="80" t="str">
        <f>IF(ISNUMBER(#REF!),#REF!,"-")</f>
        <v>-</v>
      </c>
      <c r="V229" s="79" t="str">
        <f>IF(ISNUMBER(#REF!),#REF!,"-")</f>
        <v>-</v>
      </c>
      <c r="W229" s="80" t="str">
        <f>IF(ISNUMBER(#REF!),#REF!,"-")</f>
        <v>-</v>
      </c>
      <c r="X229" s="79" t="str">
        <f>IF(ISNUMBER(#REF!),#REF!,"-")</f>
        <v>-</v>
      </c>
      <c r="Y229" s="80" t="str">
        <f>IF(ISNUMBER(#REF!),#REF!,"-")</f>
        <v>-</v>
      </c>
      <c r="Z229" s="79" t="str">
        <f>IF(ISNUMBER(#REF!),#REF!,"-")</f>
        <v>-</v>
      </c>
      <c r="AA229" s="80" t="str">
        <f>IF(ISNUMBER(#REF!),#REF!,"-")</f>
        <v>-</v>
      </c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O229" s="75">
        <v>98</v>
      </c>
      <c r="AP229" s="79" t="str">
        <f>IF(ISNUMBER(#REF!),#REF!,"-")</f>
        <v>-</v>
      </c>
      <c r="AQ229" s="80" t="str">
        <f>IF(ISNUMBER(#REF!),#REF!,"-")</f>
        <v>-</v>
      </c>
      <c r="AR229" s="79" t="str">
        <f>IF(ISNUMBER(#REF!),#REF!,"-")</f>
        <v>-</v>
      </c>
      <c r="AS229" s="80" t="str">
        <f>IF(ISNUMBER(#REF!),#REF!,"-")</f>
        <v>-</v>
      </c>
      <c r="AT229" s="79" t="str">
        <f>IF(ISNUMBER(#REF!),#REF!,"-")</f>
        <v>-</v>
      </c>
      <c r="AU229" s="80" t="str">
        <f>IF(ISNUMBER(#REF!),#REF!,"-")</f>
        <v>-</v>
      </c>
      <c r="AV229" s="79" t="str">
        <f>IF(ISNUMBER(#REF!),#REF!,"-")</f>
        <v>-</v>
      </c>
      <c r="AW229" s="80" t="str">
        <f>IF(ISNUMBER(#REF!),#REF!,"-")</f>
        <v>-</v>
      </c>
      <c r="AX229" s="79" t="str">
        <f>IF(ISNUMBER(#REF!),#REF!,"-")</f>
        <v>-</v>
      </c>
      <c r="AY229" s="80" t="str">
        <f>IF(ISNUMBER(#REF!),#REF!,"-")</f>
        <v>-</v>
      </c>
      <c r="AZ229" s="79" t="str">
        <f>IF(ISNUMBER(#REF!),#REF!,"-")</f>
        <v>-</v>
      </c>
      <c r="BA229" s="80" t="str">
        <f>IF(ISNUMBER(#REF!),#REF!,"-")</f>
        <v>-</v>
      </c>
      <c r="BB229" s="79" t="str">
        <f>IF(ISNUMBER(#REF!),#REF!,"-")</f>
        <v>-</v>
      </c>
      <c r="BC229" s="80" t="str">
        <f>IF(ISNUMBER(#REF!),#REF!,"-")</f>
        <v>-</v>
      </c>
      <c r="BD229" s="79" t="str">
        <f>IF(ISNUMBER(#REF!),#REF!,"-")</f>
        <v>-</v>
      </c>
      <c r="BE229" s="80" t="str">
        <f>IF(ISNUMBER(#REF!),#REF!,"-")</f>
        <v>-</v>
      </c>
      <c r="BF229" s="79" t="str">
        <f>IF(ISNUMBER(#REF!),#REF!,"-")</f>
        <v>-</v>
      </c>
      <c r="BG229" s="80" t="str">
        <f>IF(ISNUMBER(#REF!),#REF!,"-")</f>
        <v>-</v>
      </c>
      <c r="BH229" s="79" t="str">
        <f>IF(ISNUMBER(#REF!),#REF!,"-")</f>
        <v>-</v>
      </c>
      <c r="BI229" s="80" t="str">
        <f>IF(ISNUMBER(#REF!),#REF!,"-")</f>
        <v>-</v>
      </c>
      <c r="BJ229" s="4"/>
      <c r="BK229" s="4"/>
      <c r="BL229" s="4"/>
      <c r="BM229" s="4"/>
      <c r="BN229" s="4"/>
      <c r="BO229" s="4"/>
      <c r="BP229" s="4"/>
      <c r="BQ229" s="4"/>
      <c r="BR229" s="4"/>
      <c r="BS229" s="4"/>
    </row>
    <row r="230" spans="7:71" s="88" customFormat="1" x14ac:dyDescent="0.25">
      <c r="G230" s="75">
        <v>98.5</v>
      </c>
      <c r="H230" s="79" t="str">
        <f>IF(ISNUMBER(#REF!),#REF!,"-")</f>
        <v>-</v>
      </c>
      <c r="I230" s="80" t="str">
        <f>IF(ISNUMBER(#REF!),#REF!,"-")</f>
        <v>-</v>
      </c>
      <c r="J230" s="79" t="str">
        <f>IF(ISNUMBER(#REF!),#REF!,"-")</f>
        <v>-</v>
      </c>
      <c r="K230" s="80" t="str">
        <f>IF(ISNUMBER(#REF!),#REF!,"-")</f>
        <v>-</v>
      </c>
      <c r="L230" s="79" t="str">
        <f>IF(ISNUMBER(#REF!),#REF!,"-")</f>
        <v>-</v>
      </c>
      <c r="M230" s="80" t="str">
        <f>IF(ISNUMBER(#REF!),#REF!,"-")</f>
        <v>-</v>
      </c>
      <c r="N230" s="79" t="str">
        <f>IF(ISNUMBER(#REF!),#REF!,"-")</f>
        <v>-</v>
      </c>
      <c r="O230" s="80" t="str">
        <f>IF(ISNUMBER(#REF!),#REF!,"-")</f>
        <v>-</v>
      </c>
      <c r="P230" s="79" t="str">
        <f>IF(ISNUMBER(#REF!),#REF!,"-")</f>
        <v>-</v>
      </c>
      <c r="Q230" s="80" t="str">
        <f>IF(ISNUMBER(#REF!),#REF!,"-")</f>
        <v>-</v>
      </c>
      <c r="R230" s="79" t="str">
        <f>IF(ISNUMBER(#REF!),#REF!,"-")</f>
        <v>-</v>
      </c>
      <c r="S230" s="80" t="str">
        <f>IF(ISNUMBER(#REF!),#REF!,"-")</f>
        <v>-</v>
      </c>
      <c r="T230" s="79" t="str">
        <f>IF(ISNUMBER(#REF!),#REF!,"-")</f>
        <v>-</v>
      </c>
      <c r="U230" s="80" t="str">
        <f>IF(ISNUMBER(#REF!),#REF!,"-")</f>
        <v>-</v>
      </c>
      <c r="V230" s="79" t="str">
        <f>IF(ISNUMBER(#REF!),#REF!,"-")</f>
        <v>-</v>
      </c>
      <c r="W230" s="80" t="str">
        <f>IF(ISNUMBER(#REF!),#REF!,"-")</f>
        <v>-</v>
      </c>
      <c r="X230" s="79" t="str">
        <f>IF(ISNUMBER(#REF!),#REF!,"-")</f>
        <v>-</v>
      </c>
      <c r="Y230" s="80" t="str">
        <f>IF(ISNUMBER(#REF!),#REF!,"-")</f>
        <v>-</v>
      </c>
      <c r="Z230" s="79" t="str">
        <f>IF(ISNUMBER(#REF!),#REF!,"-")</f>
        <v>-</v>
      </c>
      <c r="AA230" s="80" t="str">
        <f>IF(ISNUMBER(#REF!),#REF!,"-")</f>
        <v>-</v>
      </c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O230" s="75">
        <v>98.5</v>
      </c>
      <c r="AP230" s="79" t="str">
        <f>IF(ISNUMBER(#REF!),#REF!,"-")</f>
        <v>-</v>
      </c>
      <c r="AQ230" s="80" t="str">
        <f>IF(ISNUMBER(#REF!),#REF!,"-")</f>
        <v>-</v>
      </c>
      <c r="AR230" s="79" t="str">
        <f>IF(ISNUMBER(#REF!),#REF!,"-")</f>
        <v>-</v>
      </c>
      <c r="AS230" s="80" t="str">
        <f>IF(ISNUMBER(#REF!),#REF!,"-")</f>
        <v>-</v>
      </c>
      <c r="AT230" s="79" t="str">
        <f>IF(ISNUMBER(#REF!),#REF!,"-")</f>
        <v>-</v>
      </c>
      <c r="AU230" s="80" t="str">
        <f>IF(ISNUMBER(#REF!),#REF!,"-")</f>
        <v>-</v>
      </c>
      <c r="AV230" s="79" t="str">
        <f>IF(ISNUMBER(#REF!),#REF!,"-")</f>
        <v>-</v>
      </c>
      <c r="AW230" s="80" t="str">
        <f>IF(ISNUMBER(#REF!),#REF!,"-")</f>
        <v>-</v>
      </c>
      <c r="AX230" s="79" t="str">
        <f>IF(ISNUMBER(#REF!),#REF!,"-")</f>
        <v>-</v>
      </c>
      <c r="AY230" s="80" t="str">
        <f>IF(ISNUMBER(#REF!),#REF!,"-")</f>
        <v>-</v>
      </c>
      <c r="AZ230" s="79" t="str">
        <f>IF(ISNUMBER(#REF!),#REF!,"-")</f>
        <v>-</v>
      </c>
      <c r="BA230" s="80" t="str">
        <f>IF(ISNUMBER(#REF!),#REF!,"-")</f>
        <v>-</v>
      </c>
      <c r="BB230" s="79" t="str">
        <f>IF(ISNUMBER(#REF!),#REF!,"-")</f>
        <v>-</v>
      </c>
      <c r="BC230" s="80" t="str">
        <f>IF(ISNUMBER(#REF!),#REF!,"-")</f>
        <v>-</v>
      </c>
      <c r="BD230" s="79" t="str">
        <f>IF(ISNUMBER(#REF!),#REF!,"-")</f>
        <v>-</v>
      </c>
      <c r="BE230" s="80" t="str">
        <f>IF(ISNUMBER(#REF!),#REF!,"-")</f>
        <v>-</v>
      </c>
      <c r="BF230" s="79" t="str">
        <f>IF(ISNUMBER(#REF!),#REF!,"-")</f>
        <v>-</v>
      </c>
      <c r="BG230" s="80" t="str">
        <f>IF(ISNUMBER(#REF!),#REF!,"-")</f>
        <v>-</v>
      </c>
      <c r="BH230" s="79" t="str">
        <f>IF(ISNUMBER(#REF!),#REF!,"-")</f>
        <v>-</v>
      </c>
      <c r="BI230" s="80" t="str">
        <f>IF(ISNUMBER(#REF!),#REF!,"-")</f>
        <v>-</v>
      </c>
      <c r="BJ230" s="4"/>
      <c r="BK230" s="4"/>
      <c r="BL230" s="4"/>
      <c r="BM230" s="4"/>
      <c r="BN230" s="4"/>
      <c r="BO230" s="4"/>
      <c r="BP230" s="4"/>
      <c r="BQ230" s="4"/>
      <c r="BR230" s="4"/>
      <c r="BS230" s="4"/>
    </row>
    <row r="231" spans="7:71" s="88" customFormat="1" x14ac:dyDescent="0.25">
      <c r="G231" s="75">
        <v>99</v>
      </c>
      <c r="H231" s="79" t="str">
        <f>IF(ISNUMBER(#REF!),#REF!,"-")</f>
        <v>-</v>
      </c>
      <c r="I231" s="80" t="str">
        <f>IF(ISNUMBER(#REF!),#REF!,"-")</f>
        <v>-</v>
      </c>
      <c r="J231" s="79" t="str">
        <f>IF(ISNUMBER(#REF!),#REF!,"-")</f>
        <v>-</v>
      </c>
      <c r="K231" s="80" t="str">
        <f>IF(ISNUMBER(#REF!),#REF!,"-")</f>
        <v>-</v>
      </c>
      <c r="L231" s="79" t="str">
        <f>IF(ISNUMBER(#REF!),#REF!,"-")</f>
        <v>-</v>
      </c>
      <c r="M231" s="80" t="str">
        <f>IF(ISNUMBER(#REF!),#REF!,"-")</f>
        <v>-</v>
      </c>
      <c r="N231" s="79" t="str">
        <f>IF(ISNUMBER(#REF!),#REF!,"-")</f>
        <v>-</v>
      </c>
      <c r="O231" s="80" t="str">
        <f>IF(ISNUMBER(#REF!),#REF!,"-")</f>
        <v>-</v>
      </c>
      <c r="P231" s="79" t="str">
        <f>IF(ISNUMBER(#REF!),#REF!,"-")</f>
        <v>-</v>
      </c>
      <c r="Q231" s="80" t="str">
        <f>IF(ISNUMBER(#REF!),#REF!,"-")</f>
        <v>-</v>
      </c>
      <c r="R231" s="79" t="str">
        <f>IF(ISNUMBER(#REF!),#REF!,"-")</f>
        <v>-</v>
      </c>
      <c r="S231" s="80" t="str">
        <f>IF(ISNUMBER(#REF!),#REF!,"-")</f>
        <v>-</v>
      </c>
      <c r="T231" s="79" t="str">
        <f>IF(ISNUMBER(#REF!),#REF!,"-")</f>
        <v>-</v>
      </c>
      <c r="U231" s="80" t="str">
        <f>IF(ISNUMBER(#REF!),#REF!,"-")</f>
        <v>-</v>
      </c>
      <c r="V231" s="79" t="str">
        <f>IF(ISNUMBER(#REF!),#REF!,"-")</f>
        <v>-</v>
      </c>
      <c r="W231" s="80" t="str">
        <f>IF(ISNUMBER(#REF!),#REF!,"-")</f>
        <v>-</v>
      </c>
      <c r="X231" s="79" t="str">
        <f>IF(ISNUMBER(#REF!),#REF!,"-")</f>
        <v>-</v>
      </c>
      <c r="Y231" s="80" t="str">
        <f>IF(ISNUMBER(#REF!),#REF!,"-")</f>
        <v>-</v>
      </c>
      <c r="Z231" s="79" t="str">
        <f>IF(ISNUMBER(#REF!),#REF!,"-")</f>
        <v>-</v>
      </c>
      <c r="AA231" s="80" t="str">
        <f>IF(ISNUMBER(#REF!),#REF!,"-")</f>
        <v>-</v>
      </c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O231" s="75">
        <v>99</v>
      </c>
      <c r="AP231" s="79" t="str">
        <f>IF(ISNUMBER(#REF!),#REF!,"-")</f>
        <v>-</v>
      </c>
      <c r="AQ231" s="80" t="str">
        <f>IF(ISNUMBER(#REF!),#REF!,"-")</f>
        <v>-</v>
      </c>
      <c r="AR231" s="79" t="str">
        <f>IF(ISNUMBER(#REF!),#REF!,"-")</f>
        <v>-</v>
      </c>
      <c r="AS231" s="80" t="str">
        <f>IF(ISNUMBER(#REF!),#REF!,"-")</f>
        <v>-</v>
      </c>
      <c r="AT231" s="79" t="str">
        <f>IF(ISNUMBER(#REF!),#REF!,"-")</f>
        <v>-</v>
      </c>
      <c r="AU231" s="80" t="str">
        <f>IF(ISNUMBER(#REF!),#REF!,"-")</f>
        <v>-</v>
      </c>
      <c r="AV231" s="79" t="str">
        <f>IF(ISNUMBER(#REF!),#REF!,"-")</f>
        <v>-</v>
      </c>
      <c r="AW231" s="80" t="str">
        <f>IF(ISNUMBER(#REF!),#REF!,"-")</f>
        <v>-</v>
      </c>
      <c r="AX231" s="79" t="str">
        <f>IF(ISNUMBER(#REF!),#REF!,"-")</f>
        <v>-</v>
      </c>
      <c r="AY231" s="80" t="str">
        <f>IF(ISNUMBER(#REF!),#REF!,"-")</f>
        <v>-</v>
      </c>
      <c r="AZ231" s="79" t="str">
        <f>IF(ISNUMBER(#REF!),#REF!,"-")</f>
        <v>-</v>
      </c>
      <c r="BA231" s="80" t="str">
        <f>IF(ISNUMBER(#REF!),#REF!,"-")</f>
        <v>-</v>
      </c>
      <c r="BB231" s="79" t="str">
        <f>IF(ISNUMBER(#REF!),#REF!,"-")</f>
        <v>-</v>
      </c>
      <c r="BC231" s="80" t="str">
        <f>IF(ISNUMBER(#REF!),#REF!,"-")</f>
        <v>-</v>
      </c>
      <c r="BD231" s="79" t="str">
        <f>IF(ISNUMBER(#REF!),#REF!,"-")</f>
        <v>-</v>
      </c>
      <c r="BE231" s="80" t="str">
        <f>IF(ISNUMBER(#REF!),#REF!,"-")</f>
        <v>-</v>
      </c>
      <c r="BF231" s="79" t="str">
        <f>IF(ISNUMBER(#REF!),#REF!,"-")</f>
        <v>-</v>
      </c>
      <c r="BG231" s="80" t="str">
        <f>IF(ISNUMBER(#REF!),#REF!,"-")</f>
        <v>-</v>
      </c>
      <c r="BH231" s="79" t="str">
        <f>IF(ISNUMBER(#REF!),#REF!,"-")</f>
        <v>-</v>
      </c>
      <c r="BI231" s="80" t="str">
        <f>IF(ISNUMBER(#REF!),#REF!,"-")</f>
        <v>-</v>
      </c>
      <c r="BJ231" s="4"/>
      <c r="BK231" s="4"/>
      <c r="BL231" s="4"/>
      <c r="BM231" s="4"/>
      <c r="BN231" s="4"/>
      <c r="BO231" s="4"/>
      <c r="BP231" s="4"/>
      <c r="BQ231" s="4"/>
      <c r="BR231" s="4"/>
      <c r="BS231" s="4"/>
    </row>
    <row r="232" spans="7:71" s="88" customFormat="1" x14ac:dyDescent="0.25">
      <c r="G232" s="75">
        <v>99.5</v>
      </c>
      <c r="H232" s="79" t="str">
        <f>IF(ISNUMBER(#REF!),#REF!,"-")</f>
        <v>-</v>
      </c>
      <c r="I232" s="80" t="str">
        <f>IF(ISNUMBER(#REF!),#REF!,"-")</f>
        <v>-</v>
      </c>
      <c r="J232" s="79" t="str">
        <f>IF(ISNUMBER(#REF!),#REF!,"-")</f>
        <v>-</v>
      </c>
      <c r="K232" s="80" t="str">
        <f>IF(ISNUMBER(#REF!),#REF!,"-")</f>
        <v>-</v>
      </c>
      <c r="L232" s="79" t="str">
        <f>IF(ISNUMBER(#REF!),#REF!,"-")</f>
        <v>-</v>
      </c>
      <c r="M232" s="80" t="str">
        <f>IF(ISNUMBER(#REF!),#REF!,"-")</f>
        <v>-</v>
      </c>
      <c r="N232" s="79" t="str">
        <f>IF(ISNUMBER(#REF!),#REF!,"-")</f>
        <v>-</v>
      </c>
      <c r="O232" s="80" t="str">
        <f>IF(ISNUMBER(#REF!),#REF!,"-")</f>
        <v>-</v>
      </c>
      <c r="P232" s="79" t="str">
        <f>IF(ISNUMBER(#REF!),#REF!,"-")</f>
        <v>-</v>
      </c>
      <c r="Q232" s="80" t="str">
        <f>IF(ISNUMBER(#REF!),#REF!,"-")</f>
        <v>-</v>
      </c>
      <c r="R232" s="79" t="str">
        <f>IF(ISNUMBER(#REF!),#REF!,"-")</f>
        <v>-</v>
      </c>
      <c r="S232" s="80" t="str">
        <f>IF(ISNUMBER(#REF!),#REF!,"-")</f>
        <v>-</v>
      </c>
      <c r="T232" s="79" t="str">
        <f>IF(ISNUMBER(#REF!),#REF!,"-")</f>
        <v>-</v>
      </c>
      <c r="U232" s="80" t="str">
        <f>IF(ISNUMBER(#REF!),#REF!,"-")</f>
        <v>-</v>
      </c>
      <c r="V232" s="79" t="str">
        <f>IF(ISNUMBER(#REF!),#REF!,"-")</f>
        <v>-</v>
      </c>
      <c r="W232" s="80" t="str">
        <f>IF(ISNUMBER(#REF!),#REF!,"-")</f>
        <v>-</v>
      </c>
      <c r="X232" s="79" t="str">
        <f>IF(ISNUMBER(#REF!),#REF!,"-")</f>
        <v>-</v>
      </c>
      <c r="Y232" s="80" t="str">
        <f>IF(ISNUMBER(#REF!),#REF!,"-")</f>
        <v>-</v>
      </c>
      <c r="Z232" s="79" t="str">
        <f>IF(ISNUMBER(#REF!),#REF!,"-")</f>
        <v>-</v>
      </c>
      <c r="AA232" s="80" t="str">
        <f>IF(ISNUMBER(#REF!),#REF!,"-")</f>
        <v>-</v>
      </c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O232" s="75">
        <v>99.5</v>
      </c>
      <c r="AP232" s="79" t="str">
        <f>IF(ISNUMBER(#REF!),#REF!,"-")</f>
        <v>-</v>
      </c>
      <c r="AQ232" s="80" t="str">
        <f>IF(ISNUMBER(#REF!),#REF!,"-")</f>
        <v>-</v>
      </c>
      <c r="AR232" s="79" t="str">
        <f>IF(ISNUMBER(#REF!),#REF!,"-")</f>
        <v>-</v>
      </c>
      <c r="AS232" s="80" t="str">
        <f>IF(ISNUMBER(#REF!),#REF!,"-")</f>
        <v>-</v>
      </c>
      <c r="AT232" s="79" t="str">
        <f>IF(ISNUMBER(#REF!),#REF!,"-")</f>
        <v>-</v>
      </c>
      <c r="AU232" s="80" t="str">
        <f>IF(ISNUMBER(#REF!),#REF!,"-")</f>
        <v>-</v>
      </c>
      <c r="AV232" s="79" t="str">
        <f>IF(ISNUMBER(#REF!),#REF!,"-")</f>
        <v>-</v>
      </c>
      <c r="AW232" s="80" t="str">
        <f>IF(ISNUMBER(#REF!),#REF!,"-")</f>
        <v>-</v>
      </c>
      <c r="AX232" s="79" t="str">
        <f>IF(ISNUMBER(#REF!),#REF!,"-")</f>
        <v>-</v>
      </c>
      <c r="AY232" s="80" t="str">
        <f>IF(ISNUMBER(#REF!),#REF!,"-")</f>
        <v>-</v>
      </c>
      <c r="AZ232" s="79" t="str">
        <f>IF(ISNUMBER(#REF!),#REF!,"-")</f>
        <v>-</v>
      </c>
      <c r="BA232" s="80" t="str">
        <f>IF(ISNUMBER(#REF!),#REF!,"-")</f>
        <v>-</v>
      </c>
      <c r="BB232" s="79" t="str">
        <f>IF(ISNUMBER(#REF!),#REF!,"-")</f>
        <v>-</v>
      </c>
      <c r="BC232" s="80" t="str">
        <f>IF(ISNUMBER(#REF!),#REF!,"-")</f>
        <v>-</v>
      </c>
      <c r="BD232" s="79" t="str">
        <f>IF(ISNUMBER(#REF!),#REF!,"-")</f>
        <v>-</v>
      </c>
      <c r="BE232" s="80" t="str">
        <f>IF(ISNUMBER(#REF!),#REF!,"-")</f>
        <v>-</v>
      </c>
      <c r="BF232" s="79" t="str">
        <f>IF(ISNUMBER(#REF!),#REF!,"-")</f>
        <v>-</v>
      </c>
      <c r="BG232" s="80" t="str">
        <f>IF(ISNUMBER(#REF!),#REF!,"-")</f>
        <v>-</v>
      </c>
      <c r="BH232" s="79" t="str">
        <f>IF(ISNUMBER(#REF!),#REF!,"-")</f>
        <v>-</v>
      </c>
      <c r="BI232" s="80" t="str">
        <f>IF(ISNUMBER(#REF!),#REF!,"-")</f>
        <v>-</v>
      </c>
      <c r="BJ232" s="4"/>
      <c r="BK232" s="4"/>
      <c r="BL232" s="4"/>
      <c r="BM232" s="4"/>
      <c r="BN232" s="4"/>
      <c r="BO232" s="4"/>
      <c r="BP232" s="4"/>
      <c r="BQ232" s="4"/>
      <c r="BR232" s="4"/>
      <c r="BS232" s="4"/>
    </row>
    <row r="233" spans="7:71" s="88" customFormat="1" x14ac:dyDescent="0.25">
      <c r="G233" s="75">
        <v>100</v>
      </c>
      <c r="H233" s="79" t="str">
        <f>IF(ISNUMBER(#REF!),#REF!,"-")</f>
        <v>-</v>
      </c>
      <c r="I233" s="80" t="str">
        <f>IF(ISNUMBER(#REF!),#REF!,"-")</f>
        <v>-</v>
      </c>
      <c r="J233" s="79" t="str">
        <f>IF(ISNUMBER(#REF!),#REF!,"-")</f>
        <v>-</v>
      </c>
      <c r="K233" s="80" t="str">
        <f>IF(ISNUMBER(#REF!),#REF!,"-")</f>
        <v>-</v>
      </c>
      <c r="L233" s="79" t="str">
        <f>IF(ISNUMBER(#REF!),#REF!,"-")</f>
        <v>-</v>
      </c>
      <c r="M233" s="80" t="str">
        <f>IF(ISNUMBER(#REF!),#REF!,"-")</f>
        <v>-</v>
      </c>
      <c r="N233" s="79" t="str">
        <f>IF(ISNUMBER(#REF!),#REF!,"-")</f>
        <v>-</v>
      </c>
      <c r="O233" s="80" t="str">
        <f>IF(ISNUMBER(#REF!),#REF!,"-")</f>
        <v>-</v>
      </c>
      <c r="P233" s="79" t="str">
        <f>IF(ISNUMBER(#REF!),#REF!,"-")</f>
        <v>-</v>
      </c>
      <c r="Q233" s="80" t="str">
        <f>IF(ISNUMBER(#REF!),#REF!,"-")</f>
        <v>-</v>
      </c>
      <c r="R233" s="79" t="str">
        <f>IF(ISNUMBER(#REF!),#REF!,"-")</f>
        <v>-</v>
      </c>
      <c r="S233" s="80" t="str">
        <f>IF(ISNUMBER(#REF!),#REF!,"-")</f>
        <v>-</v>
      </c>
      <c r="T233" s="79" t="str">
        <f>IF(ISNUMBER(#REF!),#REF!,"-")</f>
        <v>-</v>
      </c>
      <c r="U233" s="80" t="str">
        <f>IF(ISNUMBER(#REF!),#REF!,"-")</f>
        <v>-</v>
      </c>
      <c r="V233" s="79" t="str">
        <f>IF(ISNUMBER(#REF!),#REF!,"-")</f>
        <v>-</v>
      </c>
      <c r="W233" s="80" t="str">
        <f>IF(ISNUMBER(#REF!),#REF!,"-")</f>
        <v>-</v>
      </c>
      <c r="X233" s="79" t="str">
        <f>IF(ISNUMBER(#REF!),#REF!,"-")</f>
        <v>-</v>
      </c>
      <c r="Y233" s="80" t="str">
        <f>IF(ISNUMBER(#REF!),#REF!,"-")</f>
        <v>-</v>
      </c>
      <c r="Z233" s="79" t="str">
        <f>IF(ISNUMBER(#REF!),#REF!,"-")</f>
        <v>-</v>
      </c>
      <c r="AA233" s="80" t="str">
        <f>IF(ISNUMBER(#REF!),#REF!,"-")</f>
        <v>-</v>
      </c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O233" s="75">
        <v>100</v>
      </c>
      <c r="AP233" s="79" t="str">
        <f>IF(ISNUMBER(#REF!),#REF!,"-")</f>
        <v>-</v>
      </c>
      <c r="AQ233" s="80" t="str">
        <f>IF(ISNUMBER(#REF!),#REF!,"-")</f>
        <v>-</v>
      </c>
      <c r="AR233" s="79" t="str">
        <f>IF(ISNUMBER(#REF!),#REF!,"-")</f>
        <v>-</v>
      </c>
      <c r="AS233" s="80" t="str">
        <f>IF(ISNUMBER(#REF!),#REF!,"-")</f>
        <v>-</v>
      </c>
      <c r="AT233" s="79" t="str">
        <f>IF(ISNUMBER(#REF!),#REF!,"-")</f>
        <v>-</v>
      </c>
      <c r="AU233" s="80" t="str">
        <f>IF(ISNUMBER(#REF!),#REF!,"-")</f>
        <v>-</v>
      </c>
      <c r="AV233" s="79" t="str">
        <f>IF(ISNUMBER(#REF!),#REF!,"-")</f>
        <v>-</v>
      </c>
      <c r="AW233" s="80" t="str">
        <f>IF(ISNUMBER(#REF!),#REF!,"-")</f>
        <v>-</v>
      </c>
      <c r="AX233" s="79" t="str">
        <f>IF(ISNUMBER(#REF!),#REF!,"-")</f>
        <v>-</v>
      </c>
      <c r="AY233" s="80" t="str">
        <f>IF(ISNUMBER(#REF!),#REF!,"-")</f>
        <v>-</v>
      </c>
      <c r="AZ233" s="79" t="str">
        <f>IF(ISNUMBER(#REF!),#REF!,"-")</f>
        <v>-</v>
      </c>
      <c r="BA233" s="80" t="str">
        <f>IF(ISNUMBER(#REF!),#REF!,"-")</f>
        <v>-</v>
      </c>
      <c r="BB233" s="79" t="str">
        <f>IF(ISNUMBER(#REF!),#REF!,"-")</f>
        <v>-</v>
      </c>
      <c r="BC233" s="80" t="str">
        <f>IF(ISNUMBER(#REF!),#REF!,"-")</f>
        <v>-</v>
      </c>
      <c r="BD233" s="79" t="str">
        <f>IF(ISNUMBER(#REF!),#REF!,"-")</f>
        <v>-</v>
      </c>
      <c r="BE233" s="80" t="str">
        <f>IF(ISNUMBER(#REF!),#REF!,"-")</f>
        <v>-</v>
      </c>
      <c r="BF233" s="79" t="str">
        <f>IF(ISNUMBER(#REF!),#REF!,"-")</f>
        <v>-</v>
      </c>
      <c r="BG233" s="80" t="str">
        <f>IF(ISNUMBER(#REF!),#REF!,"-")</f>
        <v>-</v>
      </c>
      <c r="BH233" s="79" t="str">
        <f>IF(ISNUMBER(#REF!),#REF!,"-")</f>
        <v>-</v>
      </c>
      <c r="BI233" s="80" t="str">
        <f>IF(ISNUMBER(#REF!),#REF!,"-")</f>
        <v>-</v>
      </c>
      <c r="BJ233" s="4"/>
      <c r="BK233" s="4"/>
      <c r="BL233" s="4"/>
      <c r="BM233" s="4"/>
      <c r="BN233" s="4"/>
      <c r="BO233" s="4"/>
      <c r="BP233" s="4"/>
      <c r="BQ233" s="4"/>
      <c r="BR233" s="4"/>
      <c r="BS233" s="4"/>
    </row>
    <row r="234" spans="7:71" s="88" customFormat="1" x14ac:dyDescent="0.25">
      <c r="G234" s="75">
        <v>100.5</v>
      </c>
      <c r="H234" s="79" t="str">
        <f>IF(ISNUMBER(#REF!),#REF!,"-")</f>
        <v>-</v>
      </c>
      <c r="I234" s="80" t="str">
        <f>IF(ISNUMBER(#REF!),#REF!,"-")</f>
        <v>-</v>
      </c>
      <c r="J234" s="79" t="str">
        <f>IF(ISNUMBER(#REF!),#REF!,"-")</f>
        <v>-</v>
      </c>
      <c r="K234" s="80" t="str">
        <f>IF(ISNUMBER(#REF!),#REF!,"-")</f>
        <v>-</v>
      </c>
      <c r="L234" s="79" t="str">
        <f>IF(ISNUMBER(#REF!),#REF!,"-")</f>
        <v>-</v>
      </c>
      <c r="M234" s="80" t="str">
        <f>IF(ISNUMBER(#REF!),#REF!,"-")</f>
        <v>-</v>
      </c>
      <c r="N234" s="79" t="str">
        <f>IF(ISNUMBER(#REF!),#REF!,"-")</f>
        <v>-</v>
      </c>
      <c r="O234" s="80" t="str">
        <f>IF(ISNUMBER(#REF!),#REF!,"-")</f>
        <v>-</v>
      </c>
      <c r="P234" s="79" t="str">
        <f>IF(ISNUMBER(#REF!),#REF!,"-")</f>
        <v>-</v>
      </c>
      <c r="Q234" s="80" t="str">
        <f>IF(ISNUMBER(#REF!),#REF!,"-")</f>
        <v>-</v>
      </c>
      <c r="R234" s="79" t="str">
        <f>IF(ISNUMBER(#REF!),#REF!,"-")</f>
        <v>-</v>
      </c>
      <c r="S234" s="80" t="str">
        <f>IF(ISNUMBER(#REF!),#REF!,"-")</f>
        <v>-</v>
      </c>
      <c r="T234" s="79" t="str">
        <f>IF(ISNUMBER(#REF!),#REF!,"-")</f>
        <v>-</v>
      </c>
      <c r="U234" s="80" t="str">
        <f>IF(ISNUMBER(#REF!),#REF!,"-")</f>
        <v>-</v>
      </c>
      <c r="V234" s="79" t="str">
        <f>IF(ISNUMBER(#REF!),#REF!,"-")</f>
        <v>-</v>
      </c>
      <c r="W234" s="80" t="str">
        <f>IF(ISNUMBER(#REF!),#REF!,"-")</f>
        <v>-</v>
      </c>
      <c r="X234" s="79" t="str">
        <f>IF(ISNUMBER(#REF!),#REF!,"-")</f>
        <v>-</v>
      </c>
      <c r="Y234" s="80" t="str">
        <f>IF(ISNUMBER(#REF!),#REF!,"-")</f>
        <v>-</v>
      </c>
      <c r="Z234" s="79" t="str">
        <f>IF(ISNUMBER(#REF!),#REF!,"-")</f>
        <v>-</v>
      </c>
      <c r="AA234" s="80" t="str">
        <f>IF(ISNUMBER(#REF!),#REF!,"-")</f>
        <v>-</v>
      </c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O234" s="75">
        <v>100.5</v>
      </c>
      <c r="AP234" s="79" t="str">
        <f>IF(ISNUMBER(#REF!),#REF!,"-")</f>
        <v>-</v>
      </c>
      <c r="AQ234" s="80" t="str">
        <f>IF(ISNUMBER(#REF!),#REF!,"-")</f>
        <v>-</v>
      </c>
      <c r="AR234" s="79" t="str">
        <f>IF(ISNUMBER(#REF!),#REF!,"-")</f>
        <v>-</v>
      </c>
      <c r="AS234" s="80" t="str">
        <f>IF(ISNUMBER(#REF!),#REF!,"-")</f>
        <v>-</v>
      </c>
      <c r="AT234" s="79" t="str">
        <f>IF(ISNUMBER(#REF!),#REF!,"-")</f>
        <v>-</v>
      </c>
      <c r="AU234" s="80" t="str">
        <f>IF(ISNUMBER(#REF!),#REF!,"-")</f>
        <v>-</v>
      </c>
      <c r="AV234" s="79" t="str">
        <f>IF(ISNUMBER(#REF!),#REF!,"-")</f>
        <v>-</v>
      </c>
      <c r="AW234" s="80" t="str">
        <f>IF(ISNUMBER(#REF!),#REF!,"-")</f>
        <v>-</v>
      </c>
      <c r="AX234" s="79" t="str">
        <f>IF(ISNUMBER(#REF!),#REF!,"-")</f>
        <v>-</v>
      </c>
      <c r="AY234" s="80" t="str">
        <f>IF(ISNUMBER(#REF!),#REF!,"-")</f>
        <v>-</v>
      </c>
      <c r="AZ234" s="79" t="str">
        <f>IF(ISNUMBER(#REF!),#REF!,"-")</f>
        <v>-</v>
      </c>
      <c r="BA234" s="80" t="str">
        <f>IF(ISNUMBER(#REF!),#REF!,"-")</f>
        <v>-</v>
      </c>
      <c r="BB234" s="79" t="str">
        <f>IF(ISNUMBER(#REF!),#REF!,"-")</f>
        <v>-</v>
      </c>
      <c r="BC234" s="80" t="str">
        <f>IF(ISNUMBER(#REF!),#REF!,"-")</f>
        <v>-</v>
      </c>
      <c r="BD234" s="79" t="str">
        <f>IF(ISNUMBER(#REF!),#REF!,"-")</f>
        <v>-</v>
      </c>
      <c r="BE234" s="80" t="str">
        <f>IF(ISNUMBER(#REF!),#REF!,"-")</f>
        <v>-</v>
      </c>
      <c r="BF234" s="79" t="str">
        <f>IF(ISNUMBER(#REF!),#REF!,"-")</f>
        <v>-</v>
      </c>
      <c r="BG234" s="80" t="str">
        <f>IF(ISNUMBER(#REF!),#REF!,"-")</f>
        <v>-</v>
      </c>
      <c r="BH234" s="79" t="str">
        <f>IF(ISNUMBER(#REF!),#REF!,"-")</f>
        <v>-</v>
      </c>
      <c r="BI234" s="80" t="str">
        <f>IF(ISNUMBER(#REF!),#REF!,"-")</f>
        <v>-</v>
      </c>
      <c r="BJ234" s="4"/>
      <c r="BK234" s="4"/>
      <c r="BL234" s="4"/>
      <c r="BM234" s="4"/>
      <c r="BN234" s="4"/>
      <c r="BO234" s="4"/>
      <c r="BP234" s="4"/>
      <c r="BQ234" s="4"/>
      <c r="BR234" s="4"/>
      <c r="BS234" s="4"/>
    </row>
    <row r="235" spans="7:71" s="88" customFormat="1" x14ac:dyDescent="0.25">
      <c r="G235" s="75">
        <v>101</v>
      </c>
      <c r="H235" s="79" t="str">
        <f>IF(ISNUMBER(#REF!),#REF!,"-")</f>
        <v>-</v>
      </c>
      <c r="I235" s="80" t="str">
        <f>IF(ISNUMBER(#REF!),#REF!,"-")</f>
        <v>-</v>
      </c>
      <c r="J235" s="79" t="str">
        <f>IF(ISNUMBER(#REF!),#REF!,"-")</f>
        <v>-</v>
      </c>
      <c r="K235" s="80" t="str">
        <f>IF(ISNUMBER(#REF!),#REF!,"-")</f>
        <v>-</v>
      </c>
      <c r="L235" s="79" t="str">
        <f>IF(ISNUMBER(#REF!),#REF!,"-")</f>
        <v>-</v>
      </c>
      <c r="M235" s="80" t="str">
        <f>IF(ISNUMBER(#REF!),#REF!,"-")</f>
        <v>-</v>
      </c>
      <c r="N235" s="79" t="str">
        <f>IF(ISNUMBER(#REF!),#REF!,"-")</f>
        <v>-</v>
      </c>
      <c r="O235" s="80" t="str">
        <f>IF(ISNUMBER(#REF!),#REF!,"-")</f>
        <v>-</v>
      </c>
      <c r="P235" s="79" t="str">
        <f>IF(ISNUMBER(#REF!),#REF!,"-")</f>
        <v>-</v>
      </c>
      <c r="Q235" s="80" t="str">
        <f>IF(ISNUMBER(#REF!),#REF!,"-")</f>
        <v>-</v>
      </c>
      <c r="R235" s="79" t="str">
        <f>IF(ISNUMBER(#REF!),#REF!,"-")</f>
        <v>-</v>
      </c>
      <c r="S235" s="80" t="str">
        <f>IF(ISNUMBER(#REF!),#REF!,"-")</f>
        <v>-</v>
      </c>
      <c r="T235" s="79" t="str">
        <f>IF(ISNUMBER(#REF!),#REF!,"-")</f>
        <v>-</v>
      </c>
      <c r="U235" s="80" t="str">
        <f>IF(ISNUMBER(#REF!),#REF!,"-")</f>
        <v>-</v>
      </c>
      <c r="V235" s="79" t="str">
        <f>IF(ISNUMBER(#REF!),#REF!,"-")</f>
        <v>-</v>
      </c>
      <c r="W235" s="80" t="str">
        <f>IF(ISNUMBER(#REF!),#REF!,"-")</f>
        <v>-</v>
      </c>
      <c r="X235" s="79" t="str">
        <f>IF(ISNUMBER(#REF!),#REF!,"-")</f>
        <v>-</v>
      </c>
      <c r="Y235" s="80" t="str">
        <f>IF(ISNUMBER(#REF!),#REF!,"-")</f>
        <v>-</v>
      </c>
      <c r="Z235" s="79" t="str">
        <f>IF(ISNUMBER(#REF!),#REF!,"-")</f>
        <v>-</v>
      </c>
      <c r="AA235" s="80" t="str">
        <f>IF(ISNUMBER(#REF!),#REF!,"-")</f>
        <v>-</v>
      </c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O235" s="75">
        <v>101</v>
      </c>
      <c r="AP235" s="79" t="str">
        <f>IF(ISNUMBER(#REF!),#REF!,"-")</f>
        <v>-</v>
      </c>
      <c r="AQ235" s="80" t="str">
        <f>IF(ISNUMBER(#REF!),#REF!,"-")</f>
        <v>-</v>
      </c>
      <c r="AR235" s="79" t="str">
        <f>IF(ISNUMBER(#REF!),#REF!,"-")</f>
        <v>-</v>
      </c>
      <c r="AS235" s="80" t="str">
        <f>IF(ISNUMBER(#REF!),#REF!,"-")</f>
        <v>-</v>
      </c>
      <c r="AT235" s="79" t="str">
        <f>IF(ISNUMBER(#REF!),#REF!,"-")</f>
        <v>-</v>
      </c>
      <c r="AU235" s="80" t="str">
        <f>IF(ISNUMBER(#REF!),#REF!,"-")</f>
        <v>-</v>
      </c>
      <c r="AV235" s="79" t="str">
        <f>IF(ISNUMBER(#REF!),#REF!,"-")</f>
        <v>-</v>
      </c>
      <c r="AW235" s="80" t="str">
        <f>IF(ISNUMBER(#REF!),#REF!,"-")</f>
        <v>-</v>
      </c>
      <c r="AX235" s="79" t="str">
        <f>IF(ISNUMBER(#REF!),#REF!,"-")</f>
        <v>-</v>
      </c>
      <c r="AY235" s="80" t="str">
        <f>IF(ISNUMBER(#REF!),#REF!,"-")</f>
        <v>-</v>
      </c>
      <c r="AZ235" s="79" t="str">
        <f>IF(ISNUMBER(#REF!),#REF!,"-")</f>
        <v>-</v>
      </c>
      <c r="BA235" s="80" t="str">
        <f>IF(ISNUMBER(#REF!),#REF!,"-")</f>
        <v>-</v>
      </c>
      <c r="BB235" s="79" t="str">
        <f>IF(ISNUMBER(#REF!),#REF!,"-")</f>
        <v>-</v>
      </c>
      <c r="BC235" s="80" t="str">
        <f>IF(ISNUMBER(#REF!),#REF!,"-")</f>
        <v>-</v>
      </c>
      <c r="BD235" s="79" t="str">
        <f>IF(ISNUMBER(#REF!),#REF!,"-")</f>
        <v>-</v>
      </c>
      <c r="BE235" s="80" t="str">
        <f>IF(ISNUMBER(#REF!),#REF!,"-")</f>
        <v>-</v>
      </c>
      <c r="BF235" s="79" t="str">
        <f>IF(ISNUMBER(#REF!),#REF!,"-")</f>
        <v>-</v>
      </c>
      <c r="BG235" s="80" t="str">
        <f>IF(ISNUMBER(#REF!),#REF!,"-")</f>
        <v>-</v>
      </c>
      <c r="BH235" s="79" t="str">
        <f>IF(ISNUMBER(#REF!),#REF!,"-")</f>
        <v>-</v>
      </c>
      <c r="BI235" s="80" t="str">
        <f>IF(ISNUMBER(#REF!),#REF!,"-")</f>
        <v>-</v>
      </c>
      <c r="BJ235" s="4"/>
      <c r="BK235" s="4"/>
      <c r="BL235" s="4"/>
      <c r="BM235" s="4"/>
      <c r="BN235" s="4"/>
      <c r="BO235" s="4"/>
      <c r="BP235" s="4"/>
      <c r="BQ235" s="4"/>
      <c r="BR235" s="4"/>
      <c r="BS235" s="4"/>
    </row>
    <row r="236" spans="7:71" s="88" customFormat="1" x14ac:dyDescent="0.25">
      <c r="G236" s="75">
        <v>101.5</v>
      </c>
      <c r="H236" s="79" t="str">
        <f>IF(ISNUMBER(#REF!),#REF!,"-")</f>
        <v>-</v>
      </c>
      <c r="I236" s="80" t="str">
        <f>IF(ISNUMBER(#REF!),#REF!,"-")</f>
        <v>-</v>
      </c>
      <c r="J236" s="79" t="str">
        <f>IF(ISNUMBER(#REF!),#REF!,"-")</f>
        <v>-</v>
      </c>
      <c r="K236" s="80" t="str">
        <f>IF(ISNUMBER(#REF!),#REF!,"-")</f>
        <v>-</v>
      </c>
      <c r="L236" s="79" t="str">
        <f>IF(ISNUMBER(#REF!),#REF!,"-")</f>
        <v>-</v>
      </c>
      <c r="M236" s="80" t="str">
        <f>IF(ISNUMBER(#REF!),#REF!,"-")</f>
        <v>-</v>
      </c>
      <c r="N236" s="79" t="str">
        <f>IF(ISNUMBER(#REF!),#REF!,"-")</f>
        <v>-</v>
      </c>
      <c r="O236" s="80" t="str">
        <f>IF(ISNUMBER(#REF!),#REF!,"-")</f>
        <v>-</v>
      </c>
      <c r="P236" s="79" t="str">
        <f>IF(ISNUMBER(#REF!),#REF!,"-")</f>
        <v>-</v>
      </c>
      <c r="Q236" s="80" t="str">
        <f>IF(ISNUMBER(#REF!),#REF!,"-")</f>
        <v>-</v>
      </c>
      <c r="R236" s="79" t="str">
        <f>IF(ISNUMBER(#REF!),#REF!,"-")</f>
        <v>-</v>
      </c>
      <c r="S236" s="80" t="str">
        <f>IF(ISNUMBER(#REF!),#REF!,"-")</f>
        <v>-</v>
      </c>
      <c r="T236" s="79" t="str">
        <f>IF(ISNUMBER(#REF!),#REF!,"-")</f>
        <v>-</v>
      </c>
      <c r="U236" s="80" t="str">
        <f>IF(ISNUMBER(#REF!),#REF!,"-")</f>
        <v>-</v>
      </c>
      <c r="V236" s="79" t="str">
        <f>IF(ISNUMBER(#REF!),#REF!,"-")</f>
        <v>-</v>
      </c>
      <c r="W236" s="80" t="str">
        <f>IF(ISNUMBER(#REF!),#REF!,"-")</f>
        <v>-</v>
      </c>
      <c r="X236" s="79" t="str">
        <f>IF(ISNUMBER(#REF!),#REF!,"-")</f>
        <v>-</v>
      </c>
      <c r="Y236" s="80" t="str">
        <f>IF(ISNUMBER(#REF!),#REF!,"-")</f>
        <v>-</v>
      </c>
      <c r="Z236" s="79" t="str">
        <f>IF(ISNUMBER(#REF!),#REF!,"-")</f>
        <v>-</v>
      </c>
      <c r="AA236" s="80" t="str">
        <f>IF(ISNUMBER(#REF!),#REF!,"-")</f>
        <v>-</v>
      </c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O236" s="75">
        <v>101.5</v>
      </c>
      <c r="AP236" s="79" t="str">
        <f>IF(ISNUMBER(#REF!),#REF!,"-")</f>
        <v>-</v>
      </c>
      <c r="AQ236" s="80" t="str">
        <f>IF(ISNUMBER(#REF!),#REF!,"-")</f>
        <v>-</v>
      </c>
      <c r="AR236" s="79" t="str">
        <f>IF(ISNUMBER(#REF!),#REF!,"-")</f>
        <v>-</v>
      </c>
      <c r="AS236" s="80" t="str">
        <f>IF(ISNUMBER(#REF!),#REF!,"-")</f>
        <v>-</v>
      </c>
      <c r="AT236" s="79" t="str">
        <f>IF(ISNUMBER(#REF!),#REF!,"-")</f>
        <v>-</v>
      </c>
      <c r="AU236" s="80" t="str">
        <f>IF(ISNUMBER(#REF!),#REF!,"-")</f>
        <v>-</v>
      </c>
      <c r="AV236" s="79" t="str">
        <f>IF(ISNUMBER(#REF!),#REF!,"-")</f>
        <v>-</v>
      </c>
      <c r="AW236" s="80" t="str">
        <f>IF(ISNUMBER(#REF!),#REF!,"-")</f>
        <v>-</v>
      </c>
      <c r="AX236" s="79" t="str">
        <f>IF(ISNUMBER(#REF!),#REF!,"-")</f>
        <v>-</v>
      </c>
      <c r="AY236" s="80" t="str">
        <f>IF(ISNUMBER(#REF!),#REF!,"-")</f>
        <v>-</v>
      </c>
      <c r="AZ236" s="79" t="str">
        <f>IF(ISNUMBER(#REF!),#REF!,"-")</f>
        <v>-</v>
      </c>
      <c r="BA236" s="80" t="str">
        <f>IF(ISNUMBER(#REF!),#REF!,"-")</f>
        <v>-</v>
      </c>
      <c r="BB236" s="79" t="str">
        <f>IF(ISNUMBER(#REF!),#REF!,"-")</f>
        <v>-</v>
      </c>
      <c r="BC236" s="80" t="str">
        <f>IF(ISNUMBER(#REF!),#REF!,"-")</f>
        <v>-</v>
      </c>
      <c r="BD236" s="79" t="str">
        <f>IF(ISNUMBER(#REF!),#REF!,"-")</f>
        <v>-</v>
      </c>
      <c r="BE236" s="80" t="str">
        <f>IF(ISNUMBER(#REF!),#REF!,"-")</f>
        <v>-</v>
      </c>
      <c r="BF236" s="79" t="str">
        <f>IF(ISNUMBER(#REF!),#REF!,"-")</f>
        <v>-</v>
      </c>
      <c r="BG236" s="80" t="str">
        <f>IF(ISNUMBER(#REF!),#REF!,"-")</f>
        <v>-</v>
      </c>
      <c r="BH236" s="79" t="str">
        <f>IF(ISNUMBER(#REF!),#REF!,"-")</f>
        <v>-</v>
      </c>
      <c r="BI236" s="80" t="str">
        <f>IF(ISNUMBER(#REF!),#REF!,"-")</f>
        <v>-</v>
      </c>
      <c r="BJ236" s="4"/>
      <c r="BK236" s="4"/>
      <c r="BL236" s="4"/>
      <c r="BM236" s="4"/>
      <c r="BN236" s="4"/>
      <c r="BO236" s="4"/>
      <c r="BP236" s="4"/>
      <c r="BQ236" s="4"/>
      <c r="BR236" s="4"/>
      <c r="BS236" s="4"/>
    </row>
    <row r="237" spans="7:71" s="88" customFormat="1" x14ac:dyDescent="0.25">
      <c r="G237" s="75">
        <v>102</v>
      </c>
      <c r="H237" s="79" t="str">
        <f>IF(ISNUMBER(#REF!),#REF!,"-")</f>
        <v>-</v>
      </c>
      <c r="I237" s="80" t="str">
        <f>IF(ISNUMBER(#REF!),#REF!,"-")</f>
        <v>-</v>
      </c>
      <c r="J237" s="79" t="str">
        <f>IF(ISNUMBER(#REF!),#REF!,"-")</f>
        <v>-</v>
      </c>
      <c r="K237" s="80" t="str">
        <f>IF(ISNUMBER(#REF!),#REF!,"-")</f>
        <v>-</v>
      </c>
      <c r="L237" s="79" t="str">
        <f>IF(ISNUMBER(#REF!),#REF!,"-")</f>
        <v>-</v>
      </c>
      <c r="M237" s="80" t="str">
        <f>IF(ISNUMBER(#REF!),#REF!,"-")</f>
        <v>-</v>
      </c>
      <c r="N237" s="79" t="str">
        <f>IF(ISNUMBER(#REF!),#REF!,"-")</f>
        <v>-</v>
      </c>
      <c r="O237" s="80" t="str">
        <f>IF(ISNUMBER(#REF!),#REF!,"-")</f>
        <v>-</v>
      </c>
      <c r="P237" s="79" t="str">
        <f>IF(ISNUMBER(#REF!),#REF!,"-")</f>
        <v>-</v>
      </c>
      <c r="Q237" s="80" t="str">
        <f>IF(ISNUMBER(#REF!),#REF!,"-")</f>
        <v>-</v>
      </c>
      <c r="R237" s="79" t="str">
        <f>IF(ISNUMBER(#REF!),#REF!,"-")</f>
        <v>-</v>
      </c>
      <c r="S237" s="80" t="str">
        <f>IF(ISNUMBER(#REF!),#REF!,"-")</f>
        <v>-</v>
      </c>
      <c r="T237" s="79" t="str">
        <f>IF(ISNUMBER(#REF!),#REF!,"-")</f>
        <v>-</v>
      </c>
      <c r="U237" s="80" t="str">
        <f>IF(ISNUMBER(#REF!),#REF!,"-")</f>
        <v>-</v>
      </c>
      <c r="V237" s="79" t="str">
        <f>IF(ISNUMBER(#REF!),#REF!,"-")</f>
        <v>-</v>
      </c>
      <c r="W237" s="80" t="str">
        <f>IF(ISNUMBER(#REF!),#REF!,"-")</f>
        <v>-</v>
      </c>
      <c r="X237" s="79" t="str">
        <f>IF(ISNUMBER(#REF!),#REF!,"-")</f>
        <v>-</v>
      </c>
      <c r="Y237" s="80" t="str">
        <f>IF(ISNUMBER(#REF!),#REF!,"-")</f>
        <v>-</v>
      </c>
      <c r="Z237" s="79" t="str">
        <f>IF(ISNUMBER(#REF!),#REF!,"-")</f>
        <v>-</v>
      </c>
      <c r="AA237" s="80" t="str">
        <f>IF(ISNUMBER(#REF!),#REF!,"-")</f>
        <v>-</v>
      </c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O237" s="75">
        <v>102</v>
      </c>
      <c r="AP237" s="79" t="str">
        <f>IF(ISNUMBER(#REF!),#REF!,"-")</f>
        <v>-</v>
      </c>
      <c r="AQ237" s="80" t="str">
        <f>IF(ISNUMBER(#REF!),#REF!,"-")</f>
        <v>-</v>
      </c>
      <c r="AR237" s="79" t="str">
        <f>IF(ISNUMBER(#REF!),#REF!,"-")</f>
        <v>-</v>
      </c>
      <c r="AS237" s="80" t="str">
        <f>IF(ISNUMBER(#REF!),#REF!,"-")</f>
        <v>-</v>
      </c>
      <c r="AT237" s="79" t="str">
        <f>IF(ISNUMBER(#REF!),#REF!,"-")</f>
        <v>-</v>
      </c>
      <c r="AU237" s="80" t="str">
        <f>IF(ISNUMBER(#REF!),#REF!,"-")</f>
        <v>-</v>
      </c>
      <c r="AV237" s="79" t="str">
        <f>IF(ISNUMBER(#REF!),#REF!,"-")</f>
        <v>-</v>
      </c>
      <c r="AW237" s="80" t="str">
        <f>IF(ISNUMBER(#REF!),#REF!,"-")</f>
        <v>-</v>
      </c>
      <c r="AX237" s="79" t="str">
        <f>IF(ISNUMBER(#REF!),#REF!,"-")</f>
        <v>-</v>
      </c>
      <c r="AY237" s="80" t="str">
        <f>IF(ISNUMBER(#REF!),#REF!,"-")</f>
        <v>-</v>
      </c>
      <c r="AZ237" s="79" t="str">
        <f>IF(ISNUMBER(#REF!),#REF!,"-")</f>
        <v>-</v>
      </c>
      <c r="BA237" s="80" t="str">
        <f>IF(ISNUMBER(#REF!),#REF!,"-")</f>
        <v>-</v>
      </c>
      <c r="BB237" s="79" t="str">
        <f>IF(ISNUMBER(#REF!),#REF!,"-")</f>
        <v>-</v>
      </c>
      <c r="BC237" s="80" t="str">
        <f>IF(ISNUMBER(#REF!),#REF!,"-")</f>
        <v>-</v>
      </c>
      <c r="BD237" s="79" t="str">
        <f>IF(ISNUMBER(#REF!),#REF!,"-")</f>
        <v>-</v>
      </c>
      <c r="BE237" s="80" t="str">
        <f>IF(ISNUMBER(#REF!),#REF!,"-")</f>
        <v>-</v>
      </c>
      <c r="BF237" s="79" t="str">
        <f>IF(ISNUMBER(#REF!),#REF!,"-")</f>
        <v>-</v>
      </c>
      <c r="BG237" s="80" t="str">
        <f>IF(ISNUMBER(#REF!),#REF!,"-")</f>
        <v>-</v>
      </c>
      <c r="BH237" s="79" t="str">
        <f>IF(ISNUMBER(#REF!),#REF!,"-")</f>
        <v>-</v>
      </c>
      <c r="BI237" s="80" t="str">
        <f>IF(ISNUMBER(#REF!),#REF!,"-")</f>
        <v>-</v>
      </c>
      <c r="BJ237" s="4"/>
      <c r="BK237" s="4"/>
      <c r="BL237" s="4"/>
      <c r="BM237" s="4"/>
      <c r="BN237" s="4"/>
      <c r="BO237" s="4"/>
      <c r="BP237" s="4"/>
      <c r="BQ237" s="4"/>
      <c r="BR237" s="4"/>
      <c r="BS237" s="4"/>
    </row>
    <row r="238" spans="7:71" s="88" customFormat="1" x14ac:dyDescent="0.25">
      <c r="G238" s="75">
        <v>102.5</v>
      </c>
      <c r="H238" s="79" t="str">
        <f>IF(ISNUMBER(#REF!),#REF!,"-")</f>
        <v>-</v>
      </c>
      <c r="I238" s="80" t="str">
        <f>IF(ISNUMBER(#REF!),#REF!,"-")</f>
        <v>-</v>
      </c>
      <c r="J238" s="79" t="str">
        <f>IF(ISNUMBER(#REF!),#REF!,"-")</f>
        <v>-</v>
      </c>
      <c r="K238" s="80" t="str">
        <f>IF(ISNUMBER(#REF!),#REF!,"-")</f>
        <v>-</v>
      </c>
      <c r="L238" s="79" t="str">
        <f>IF(ISNUMBER(#REF!),#REF!,"-")</f>
        <v>-</v>
      </c>
      <c r="M238" s="80" t="str">
        <f>IF(ISNUMBER(#REF!),#REF!,"-")</f>
        <v>-</v>
      </c>
      <c r="N238" s="79" t="str">
        <f>IF(ISNUMBER(#REF!),#REF!,"-")</f>
        <v>-</v>
      </c>
      <c r="O238" s="80" t="str">
        <f>IF(ISNUMBER(#REF!),#REF!,"-")</f>
        <v>-</v>
      </c>
      <c r="P238" s="79" t="str">
        <f>IF(ISNUMBER(#REF!),#REF!,"-")</f>
        <v>-</v>
      </c>
      <c r="Q238" s="80" t="str">
        <f>IF(ISNUMBER(#REF!),#REF!,"-")</f>
        <v>-</v>
      </c>
      <c r="R238" s="79" t="str">
        <f>IF(ISNUMBER(#REF!),#REF!,"-")</f>
        <v>-</v>
      </c>
      <c r="S238" s="80" t="str">
        <f>IF(ISNUMBER(#REF!),#REF!,"-")</f>
        <v>-</v>
      </c>
      <c r="T238" s="79" t="str">
        <f>IF(ISNUMBER(#REF!),#REF!,"-")</f>
        <v>-</v>
      </c>
      <c r="U238" s="80" t="str">
        <f>IF(ISNUMBER(#REF!),#REF!,"-")</f>
        <v>-</v>
      </c>
      <c r="V238" s="79" t="str">
        <f>IF(ISNUMBER(#REF!),#REF!,"-")</f>
        <v>-</v>
      </c>
      <c r="W238" s="80" t="str">
        <f>IF(ISNUMBER(#REF!),#REF!,"-")</f>
        <v>-</v>
      </c>
      <c r="X238" s="79" t="str">
        <f>IF(ISNUMBER(#REF!),#REF!,"-")</f>
        <v>-</v>
      </c>
      <c r="Y238" s="80" t="str">
        <f>IF(ISNUMBER(#REF!),#REF!,"-")</f>
        <v>-</v>
      </c>
      <c r="Z238" s="79" t="str">
        <f>IF(ISNUMBER(#REF!),#REF!,"-")</f>
        <v>-</v>
      </c>
      <c r="AA238" s="80" t="str">
        <f>IF(ISNUMBER(#REF!),#REF!,"-")</f>
        <v>-</v>
      </c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O238" s="75">
        <v>102.5</v>
      </c>
      <c r="AP238" s="79" t="str">
        <f>IF(ISNUMBER(#REF!),#REF!,"-")</f>
        <v>-</v>
      </c>
      <c r="AQ238" s="80" t="str">
        <f>IF(ISNUMBER(#REF!),#REF!,"-")</f>
        <v>-</v>
      </c>
      <c r="AR238" s="79" t="str">
        <f>IF(ISNUMBER(#REF!),#REF!,"-")</f>
        <v>-</v>
      </c>
      <c r="AS238" s="80" t="str">
        <f>IF(ISNUMBER(#REF!),#REF!,"-")</f>
        <v>-</v>
      </c>
      <c r="AT238" s="79" t="str">
        <f>IF(ISNUMBER(#REF!),#REF!,"-")</f>
        <v>-</v>
      </c>
      <c r="AU238" s="80" t="str">
        <f>IF(ISNUMBER(#REF!),#REF!,"-")</f>
        <v>-</v>
      </c>
      <c r="AV238" s="79" t="str">
        <f>IF(ISNUMBER(#REF!),#REF!,"-")</f>
        <v>-</v>
      </c>
      <c r="AW238" s="80" t="str">
        <f>IF(ISNUMBER(#REF!),#REF!,"-")</f>
        <v>-</v>
      </c>
      <c r="AX238" s="79" t="str">
        <f>IF(ISNUMBER(#REF!),#REF!,"-")</f>
        <v>-</v>
      </c>
      <c r="AY238" s="80" t="str">
        <f>IF(ISNUMBER(#REF!),#REF!,"-")</f>
        <v>-</v>
      </c>
      <c r="AZ238" s="79" t="str">
        <f>IF(ISNUMBER(#REF!),#REF!,"-")</f>
        <v>-</v>
      </c>
      <c r="BA238" s="80" t="str">
        <f>IF(ISNUMBER(#REF!),#REF!,"-")</f>
        <v>-</v>
      </c>
      <c r="BB238" s="79" t="str">
        <f>IF(ISNUMBER(#REF!),#REF!,"-")</f>
        <v>-</v>
      </c>
      <c r="BC238" s="80" t="str">
        <f>IF(ISNUMBER(#REF!),#REF!,"-")</f>
        <v>-</v>
      </c>
      <c r="BD238" s="79" t="str">
        <f>IF(ISNUMBER(#REF!),#REF!,"-")</f>
        <v>-</v>
      </c>
      <c r="BE238" s="80" t="str">
        <f>IF(ISNUMBER(#REF!),#REF!,"-")</f>
        <v>-</v>
      </c>
      <c r="BF238" s="79" t="str">
        <f>IF(ISNUMBER(#REF!),#REF!,"-")</f>
        <v>-</v>
      </c>
      <c r="BG238" s="80" t="str">
        <f>IF(ISNUMBER(#REF!),#REF!,"-")</f>
        <v>-</v>
      </c>
      <c r="BH238" s="79" t="str">
        <f>IF(ISNUMBER(#REF!),#REF!,"-")</f>
        <v>-</v>
      </c>
      <c r="BI238" s="80" t="str">
        <f>IF(ISNUMBER(#REF!),#REF!,"-")</f>
        <v>-</v>
      </c>
      <c r="BJ238" s="4"/>
      <c r="BK238" s="4"/>
      <c r="BL238" s="4"/>
      <c r="BM238" s="4"/>
      <c r="BN238" s="4"/>
      <c r="BO238" s="4"/>
      <c r="BP238" s="4"/>
      <c r="BQ238" s="4"/>
      <c r="BR238" s="4"/>
      <c r="BS238" s="4"/>
    </row>
    <row r="239" spans="7:71" s="88" customFormat="1" x14ac:dyDescent="0.25">
      <c r="G239" s="75">
        <v>103</v>
      </c>
      <c r="H239" s="79" t="str">
        <f>IF(ISNUMBER(#REF!),#REF!,"-")</f>
        <v>-</v>
      </c>
      <c r="I239" s="80" t="str">
        <f>IF(ISNUMBER(#REF!),#REF!,"-")</f>
        <v>-</v>
      </c>
      <c r="J239" s="79" t="str">
        <f>IF(ISNUMBER(#REF!),#REF!,"-")</f>
        <v>-</v>
      </c>
      <c r="K239" s="80" t="str">
        <f>IF(ISNUMBER(#REF!),#REF!,"-")</f>
        <v>-</v>
      </c>
      <c r="L239" s="79" t="str">
        <f>IF(ISNUMBER(#REF!),#REF!,"-")</f>
        <v>-</v>
      </c>
      <c r="M239" s="80" t="str">
        <f>IF(ISNUMBER(#REF!),#REF!,"-")</f>
        <v>-</v>
      </c>
      <c r="N239" s="79" t="str">
        <f>IF(ISNUMBER(#REF!),#REF!,"-")</f>
        <v>-</v>
      </c>
      <c r="O239" s="80" t="str">
        <f>IF(ISNUMBER(#REF!),#REF!,"-")</f>
        <v>-</v>
      </c>
      <c r="P239" s="79" t="str">
        <f>IF(ISNUMBER(#REF!),#REF!,"-")</f>
        <v>-</v>
      </c>
      <c r="Q239" s="80" t="str">
        <f>IF(ISNUMBER(#REF!),#REF!,"-")</f>
        <v>-</v>
      </c>
      <c r="R239" s="79" t="str">
        <f>IF(ISNUMBER(#REF!),#REF!,"-")</f>
        <v>-</v>
      </c>
      <c r="S239" s="80" t="str">
        <f>IF(ISNUMBER(#REF!),#REF!,"-")</f>
        <v>-</v>
      </c>
      <c r="T239" s="79" t="str">
        <f>IF(ISNUMBER(#REF!),#REF!,"-")</f>
        <v>-</v>
      </c>
      <c r="U239" s="80" t="str">
        <f>IF(ISNUMBER(#REF!),#REF!,"-")</f>
        <v>-</v>
      </c>
      <c r="V239" s="79" t="str">
        <f>IF(ISNUMBER(#REF!),#REF!,"-")</f>
        <v>-</v>
      </c>
      <c r="W239" s="80" t="str">
        <f>IF(ISNUMBER(#REF!),#REF!,"-")</f>
        <v>-</v>
      </c>
      <c r="X239" s="79" t="str">
        <f>IF(ISNUMBER(#REF!),#REF!,"-")</f>
        <v>-</v>
      </c>
      <c r="Y239" s="80" t="str">
        <f>IF(ISNUMBER(#REF!),#REF!,"-")</f>
        <v>-</v>
      </c>
      <c r="Z239" s="79" t="str">
        <f>IF(ISNUMBER(#REF!),#REF!,"-")</f>
        <v>-</v>
      </c>
      <c r="AA239" s="80" t="str">
        <f>IF(ISNUMBER(#REF!),#REF!,"-")</f>
        <v>-</v>
      </c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O239" s="75">
        <v>103</v>
      </c>
      <c r="AP239" s="79" t="str">
        <f>IF(ISNUMBER(#REF!),#REF!,"-")</f>
        <v>-</v>
      </c>
      <c r="AQ239" s="80" t="str">
        <f>IF(ISNUMBER(#REF!),#REF!,"-")</f>
        <v>-</v>
      </c>
      <c r="AR239" s="79" t="str">
        <f>IF(ISNUMBER(#REF!),#REF!,"-")</f>
        <v>-</v>
      </c>
      <c r="AS239" s="80" t="str">
        <f>IF(ISNUMBER(#REF!),#REF!,"-")</f>
        <v>-</v>
      </c>
      <c r="AT239" s="79" t="str">
        <f>IF(ISNUMBER(#REF!),#REF!,"-")</f>
        <v>-</v>
      </c>
      <c r="AU239" s="80" t="str">
        <f>IF(ISNUMBER(#REF!),#REF!,"-")</f>
        <v>-</v>
      </c>
      <c r="AV239" s="79" t="str">
        <f>IF(ISNUMBER(#REF!),#REF!,"-")</f>
        <v>-</v>
      </c>
      <c r="AW239" s="80" t="str">
        <f>IF(ISNUMBER(#REF!),#REF!,"-")</f>
        <v>-</v>
      </c>
      <c r="AX239" s="79" t="str">
        <f>IF(ISNUMBER(#REF!),#REF!,"-")</f>
        <v>-</v>
      </c>
      <c r="AY239" s="80" t="str">
        <f>IF(ISNUMBER(#REF!),#REF!,"-")</f>
        <v>-</v>
      </c>
      <c r="AZ239" s="79" t="str">
        <f>IF(ISNUMBER(#REF!),#REF!,"-")</f>
        <v>-</v>
      </c>
      <c r="BA239" s="80" t="str">
        <f>IF(ISNUMBER(#REF!),#REF!,"-")</f>
        <v>-</v>
      </c>
      <c r="BB239" s="79" t="str">
        <f>IF(ISNUMBER(#REF!),#REF!,"-")</f>
        <v>-</v>
      </c>
      <c r="BC239" s="80" t="str">
        <f>IF(ISNUMBER(#REF!),#REF!,"-")</f>
        <v>-</v>
      </c>
      <c r="BD239" s="79" t="str">
        <f>IF(ISNUMBER(#REF!),#REF!,"-")</f>
        <v>-</v>
      </c>
      <c r="BE239" s="80" t="str">
        <f>IF(ISNUMBER(#REF!),#REF!,"-")</f>
        <v>-</v>
      </c>
      <c r="BF239" s="79" t="str">
        <f>IF(ISNUMBER(#REF!),#REF!,"-")</f>
        <v>-</v>
      </c>
      <c r="BG239" s="80" t="str">
        <f>IF(ISNUMBER(#REF!),#REF!,"-")</f>
        <v>-</v>
      </c>
      <c r="BH239" s="79" t="str">
        <f>IF(ISNUMBER(#REF!),#REF!,"-")</f>
        <v>-</v>
      </c>
      <c r="BI239" s="80" t="str">
        <f>IF(ISNUMBER(#REF!),#REF!,"-")</f>
        <v>-</v>
      </c>
      <c r="BJ239" s="4"/>
      <c r="BK239" s="4"/>
      <c r="BL239" s="4"/>
      <c r="BM239" s="4"/>
      <c r="BN239" s="4"/>
      <c r="BO239" s="4"/>
      <c r="BP239" s="4"/>
      <c r="BQ239" s="4"/>
      <c r="BR239" s="4"/>
      <c r="BS239" s="4"/>
    </row>
    <row r="240" spans="7:71" s="88" customFormat="1" x14ac:dyDescent="0.25">
      <c r="G240" s="75">
        <v>103.5</v>
      </c>
      <c r="H240" s="79" t="str">
        <f>IF(ISNUMBER(#REF!),#REF!,"-")</f>
        <v>-</v>
      </c>
      <c r="I240" s="80" t="str">
        <f>IF(ISNUMBER(#REF!),#REF!,"-")</f>
        <v>-</v>
      </c>
      <c r="J240" s="79" t="str">
        <f>IF(ISNUMBER(#REF!),#REF!,"-")</f>
        <v>-</v>
      </c>
      <c r="K240" s="80" t="str">
        <f>IF(ISNUMBER(#REF!),#REF!,"-")</f>
        <v>-</v>
      </c>
      <c r="L240" s="79" t="str">
        <f>IF(ISNUMBER(#REF!),#REF!,"-")</f>
        <v>-</v>
      </c>
      <c r="M240" s="80" t="str">
        <f>IF(ISNUMBER(#REF!),#REF!,"-")</f>
        <v>-</v>
      </c>
      <c r="N240" s="79" t="str">
        <f>IF(ISNUMBER(#REF!),#REF!,"-")</f>
        <v>-</v>
      </c>
      <c r="O240" s="80" t="str">
        <f>IF(ISNUMBER(#REF!),#REF!,"-")</f>
        <v>-</v>
      </c>
      <c r="P240" s="79" t="str">
        <f>IF(ISNUMBER(#REF!),#REF!,"-")</f>
        <v>-</v>
      </c>
      <c r="Q240" s="80" t="str">
        <f>IF(ISNUMBER(#REF!),#REF!,"-")</f>
        <v>-</v>
      </c>
      <c r="R240" s="79" t="str">
        <f>IF(ISNUMBER(#REF!),#REF!,"-")</f>
        <v>-</v>
      </c>
      <c r="S240" s="80" t="str">
        <f>IF(ISNUMBER(#REF!),#REF!,"-")</f>
        <v>-</v>
      </c>
      <c r="T240" s="79" t="str">
        <f>IF(ISNUMBER(#REF!),#REF!,"-")</f>
        <v>-</v>
      </c>
      <c r="U240" s="80" t="str">
        <f>IF(ISNUMBER(#REF!),#REF!,"-")</f>
        <v>-</v>
      </c>
      <c r="V240" s="79" t="str">
        <f>IF(ISNUMBER(#REF!),#REF!,"-")</f>
        <v>-</v>
      </c>
      <c r="W240" s="80" t="str">
        <f>IF(ISNUMBER(#REF!),#REF!,"-")</f>
        <v>-</v>
      </c>
      <c r="X240" s="79" t="str">
        <f>IF(ISNUMBER(#REF!),#REF!,"-")</f>
        <v>-</v>
      </c>
      <c r="Y240" s="80" t="str">
        <f>IF(ISNUMBER(#REF!),#REF!,"-")</f>
        <v>-</v>
      </c>
      <c r="Z240" s="79" t="str">
        <f>IF(ISNUMBER(#REF!),#REF!,"-")</f>
        <v>-</v>
      </c>
      <c r="AA240" s="80" t="str">
        <f>IF(ISNUMBER(#REF!),#REF!,"-")</f>
        <v>-</v>
      </c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O240" s="75">
        <v>103.5</v>
      </c>
      <c r="AP240" s="79" t="str">
        <f>IF(ISNUMBER(#REF!),#REF!,"-")</f>
        <v>-</v>
      </c>
      <c r="AQ240" s="80" t="str">
        <f>IF(ISNUMBER(#REF!),#REF!,"-")</f>
        <v>-</v>
      </c>
      <c r="AR240" s="79" t="str">
        <f>IF(ISNUMBER(#REF!),#REF!,"-")</f>
        <v>-</v>
      </c>
      <c r="AS240" s="80" t="str">
        <f>IF(ISNUMBER(#REF!),#REF!,"-")</f>
        <v>-</v>
      </c>
      <c r="AT240" s="79" t="str">
        <f>IF(ISNUMBER(#REF!),#REF!,"-")</f>
        <v>-</v>
      </c>
      <c r="AU240" s="80" t="str">
        <f>IF(ISNUMBER(#REF!),#REF!,"-")</f>
        <v>-</v>
      </c>
      <c r="AV240" s="79" t="str">
        <f>IF(ISNUMBER(#REF!),#REF!,"-")</f>
        <v>-</v>
      </c>
      <c r="AW240" s="80" t="str">
        <f>IF(ISNUMBER(#REF!),#REF!,"-")</f>
        <v>-</v>
      </c>
      <c r="AX240" s="79" t="str">
        <f>IF(ISNUMBER(#REF!),#REF!,"-")</f>
        <v>-</v>
      </c>
      <c r="AY240" s="80" t="str">
        <f>IF(ISNUMBER(#REF!),#REF!,"-")</f>
        <v>-</v>
      </c>
      <c r="AZ240" s="79" t="str">
        <f>IF(ISNUMBER(#REF!),#REF!,"-")</f>
        <v>-</v>
      </c>
      <c r="BA240" s="80" t="str">
        <f>IF(ISNUMBER(#REF!),#REF!,"-")</f>
        <v>-</v>
      </c>
      <c r="BB240" s="79" t="str">
        <f>IF(ISNUMBER(#REF!),#REF!,"-")</f>
        <v>-</v>
      </c>
      <c r="BC240" s="80" t="str">
        <f>IF(ISNUMBER(#REF!),#REF!,"-")</f>
        <v>-</v>
      </c>
      <c r="BD240" s="79" t="str">
        <f>IF(ISNUMBER(#REF!),#REF!,"-")</f>
        <v>-</v>
      </c>
      <c r="BE240" s="80" t="str">
        <f>IF(ISNUMBER(#REF!),#REF!,"-")</f>
        <v>-</v>
      </c>
      <c r="BF240" s="79" t="str">
        <f>IF(ISNUMBER(#REF!),#REF!,"-")</f>
        <v>-</v>
      </c>
      <c r="BG240" s="80" t="str">
        <f>IF(ISNUMBER(#REF!),#REF!,"-")</f>
        <v>-</v>
      </c>
      <c r="BH240" s="79" t="str">
        <f>IF(ISNUMBER(#REF!),#REF!,"-")</f>
        <v>-</v>
      </c>
      <c r="BI240" s="80" t="str">
        <f>IF(ISNUMBER(#REF!),#REF!,"-")</f>
        <v>-</v>
      </c>
      <c r="BJ240" s="4"/>
      <c r="BK240" s="4"/>
      <c r="BL240" s="4"/>
      <c r="BM240" s="4"/>
      <c r="BN240" s="4"/>
      <c r="BO240" s="4"/>
      <c r="BP240" s="4"/>
      <c r="BQ240" s="4"/>
      <c r="BR240" s="4"/>
      <c r="BS240" s="4"/>
    </row>
    <row r="241" spans="7:71" s="88" customFormat="1" x14ac:dyDescent="0.25">
      <c r="G241" s="75">
        <v>104</v>
      </c>
      <c r="H241" s="79" t="str">
        <f>IF(ISNUMBER(#REF!),#REF!,"-")</f>
        <v>-</v>
      </c>
      <c r="I241" s="80" t="str">
        <f>IF(ISNUMBER(#REF!),#REF!,"-")</f>
        <v>-</v>
      </c>
      <c r="J241" s="79" t="str">
        <f>IF(ISNUMBER(#REF!),#REF!,"-")</f>
        <v>-</v>
      </c>
      <c r="K241" s="80" t="str">
        <f>IF(ISNUMBER(#REF!),#REF!,"-")</f>
        <v>-</v>
      </c>
      <c r="L241" s="79" t="str">
        <f>IF(ISNUMBER(#REF!),#REF!,"-")</f>
        <v>-</v>
      </c>
      <c r="M241" s="80" t="str">
        <f>IF(ISNUMBER(#REF!),#REF!,"-")</f>
        <v>-</v>
      </c>
      <c r="N241" s="79" t="str">
        <f>IF(ISNUMBER(#REF!),#REF!,"-")</f>
        <v>-</v>
      </c>
      <c r="O241" s="80" t="str">
        <f>IF(ISNUMBER(#REF!),#REF!,"-")</f>
        <v>-</v>
      </c>
      <c r="P241" s="79" t="str">
        <f>IF(ISNUMBER(#REF!),#REF!,"-")</f>
        <v>-</v>
      </c>
      <c r="Q241" s="80" t="str">
        <f>IF(ISNUMBER(#REF!),#REF!,"-")</f>
        <v>-</v>
      </c>
      <c r="R241" s="79" t="str">
        <f>IF(ISNUMBER(#REF!),#REF!,"-")</f>
        <v>-</v>
      </c>
      <c r="S241" s="80" t="str">
        <f>IF(ISNUMBER(#REF!),#REF!,"-")</f>
        <v>-</v>
      </c>
      <c r="T241" s="79" t="str">
        <f>IF(ISNUMBER(#REF!),#REF!,"-")</f>
        <v>-</v>
      </c>
      <c r="U241" s="80" t="str">
        <f>IF(ISNUMBER(#REF!),#REF!,"-")</f>
        <v>-</v>
      </c>
      <c r="V241" s="79" t="str">
        <f>IF(ISNUMBER(#REF!),#REF!,"-")</f>
        <v>-</v>
      </c>
      <c r="W241" s="80" t="str">
        <f>IF(ISNUMBER(#REF!),#REF!,"-")</f>
        <v>-</v>
      </c>
      <c r="X241" s="79" t="str">
        <f>IF(ISNUMBER(#REF!),#REF!,"-")</f>
        <v>-</v>
      </c>
      <c r="Y241" s="80" t="str">
        <f>IF(ISNUMBER(#REF!),#REF!,"-")</f>
        <v>-</v>
      </c>
      <c r="Z241" s="79" t="str">
        <f>IF(ISNUMBER(#REF!),#REF!,"-")</f>
        <v>-</v>
      </c>
      <c r="AA241" s="80" t="str">
        <f>IF(ISNUMBER(#REF!),#REF!,"-")</f>
        <v>-</v>
      </c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O241" s="75">
        <v>104</v>
      </c>
      <c r="AP241" s="79" t="str">
        <f>IF(ISNUMBER(#REF!),#REF!,"-")</f>
        <v>-</v>
      </c>
      <c r="AQ241" s="80" t="str">
        <f>IF(ISNUMBER(#REF!),#REF!,"-")</f>
        <v>-</v>
      </c>
      <c r="AR241" s="79" t="str">
        <f>IF(ISNUMBER(#REF!),#REF!,"-")</f>
        <v>-</v>
      </c>
      <c r="AS241" s="80" t="str">
        <f>IF(ISNUMBER(#REF!),#REF!,"-")</f>
        <v>-</v>
      </c>
      <c r="AT241" s="79" t="str">
        <f>IF(ISNUMBER(#REF!),#REF!,"-")</f>
        <v>-</v>
      </c>
      <c r="AU241" s="80" t="str">
        <f>IF(ISNUMBER(#REF!),#REF!,"-")</f>
        <v>-</v>
      </c>
      <c r="AV241" s="79" t="str">
        <f>IF(ISNUMBER(#REF!),#REF!,"-")</f>
        <v>-</v>
      </c>
      <c r="AW241" s="80" t="str">
        <f>IF(ISNUMBER(#REF!),#REF!,"-")</f>
        <v>-</v>
      </c>
      <c r="AX241" s="79" t="str">
        <f>IF(ISNUMBER(#REF!),#REF!,"-")</f>
        <v>-</v>
      </c>
      <c r="AY241" s="80" t="str">
        <f>IF(ISNUMBER(#REF!),#REF!,"-")</f>
        <v>-</v>
      </c>
      <c r="AZ241" s="79" t="str">
        <f>IF(ISNUMBER(#REF!),#REF!,"-")</f>
        <v>-</v>
      </c>
      <c r="BA241" s="80" t="str">
        <f>IF(ISNUMBER(#REF!),#REF!,"-")</f>
        <v>-</v>
      </c>
      <c r="BB241" s="79" t="str">
        <f>IF(ISNUMBER(#REF!),#REF!,"-")</f>
        <v>-</v>
      </c>
      <c r="BC241" s="80" t="str">
        <f>IF(ISNUMBER(#REF!),#REF!,"-")</f>
        <v>-</v>
      </c>
      <c r="BD241" s="79" t="str">
        <f>IF(ISNUMBER(#REF!),#REF!,"-")</f>
        <v>-</v>
      </c>
      <c r="BE241" s="80" t="str">
        <f>IF(ISNUMBER(#REF!),#REF!,"-")</f>
        <v>-</v>
      </c>
      <c r="BF241" s="79" t="str">
        <f>IF(ISNUMBER(#REF!),#REF!,"-")</f>
        <v>-</v>
      </c>
      <c r="BG241" s="80" t="str">
        <f>IF(ISNUMBER(#REF!),#REF!,"-")</f>
        <v>-</v>
      </c>
      <c r="BH241" s="79" t="str">
        <f>IF(ISNUMBER(#REF!),#REF!,"-")</f>
        <v>-</v>
      </c>
      <c r="BI241" s="80" t="str">
        <f>IF(ISNUMBER(#REF!),#REF!,"-")</f>
        <v>-</v>
      </c>
      <c r="BJ241" s="4"/>
      <c r="BK241" s="4"/>
      <c r="BL241" s="4"/>
      <c r="BM241" s="4"/>
      <c r="BN241" s="4"/>
      <c r="BO241" s="4"/>
      <c r="BP241" s="4"/>
      <c r="BQ241" s="4"/>
      <c r="BR241" s="4"/>
      <c r="BS241" s="4"/>
    </row>
    <row r="242" spans="7:71" s="88" customFormat="1" x14ac:dyDescent="0.25">
      <c r="G242" s="75">
        <v>104.5</v>
      </c>
      <c r="H242" s="79" t="str">
        <f>IF(ISNUMBER(#REF!),#REF!,"-")</f>
        <v>-</v>
      </c>
      <c r="I242" s="80" t="str">
        <f>IF(ISNUMBER(#REF!),#REF!,"-")</f>
        <v>-</v>
      </c>
      <c r="J242" s="79" t="str">
        <f>IF(ISNUMBER(#REF!),#REF!,"-")</f>
        <v>-</v>
      </c>
      <c r="K242" s="80" t="str">
        <f>IF(ISNUMBER(#REF!),#REF!,"-")</f>
        <v>-</v>
      </c>
      <c r="L242" s="79" t="str">
        <f>IF(ISNUMBER(#REF!),#REF!,"-")</f>
        <v>-</v>
      </c>
      <c r="M242" s="80" t="str">
        <f>IF(ISNUMBER(#REF!),#REF!,"-")</f>
        <v>-</v>
      </c>
      <c r="N242" s="79" t="str">
        <f>IF(ISNUMBER(#REF!),#REF!,"-")</f>
        <v>-</v>
      </c>
      <c r="O242" s="80" t="str">
        <f>IF(ISNUMBER(#REF!),#REF!,"-")</f>
        <v>-</v>
      </c>
      <c r="P242" s="79" t="str">
        <f>IF(ISNUMBER(#REF!),#REF!,"-")</f>
        <v>-</v>
      </c>
      <c r="Q242" s="80" t="str">
        <f>IF(ISNUMBER(#REF!),#REF!,"-")</f>
        <v>-</v>
      </c>
      <c r="R242" s="79" t="str">
        <f>IF(ISNUMBER(#REF!),#REF!,"-")</f>
        <v>-</v>
      </c>
      <c r="S242" s="80" t="str">
        <f>IF(ISNUMBER(#REF!),#REF!,"-")</f>
        <v>-</v>
      </c>
      <c r="T242" s="79" t="str">
        <f>IF(ISNUMBER(#REF!),#REF!,"-")</f>
        <v>-</v>
      </c>
      <c r="U242" s="80" t="str">
        <f>IF(ISNUMBER(#REF!),#REF!,"-")</f>
        <v>-</v>
      </c>
      <c r="V242" s="79" t="str">
        <f>IF(ISNUMBER(#REF!),#REF!,"-")</f>
        <v>-</v>
      </c>
      <c r="W242" s="80" t="str">
        <f>IF(ISNUMBER(#REF!),#REF!,"-")</f>
        <v>-</v>
      </c>
      <c r="X242" s="79" t="str">
        <f>IF(ISNUMBER(#REF!),#REF!,"-")</f>
        <v>-</v>
      </c>
      <c r="Y242" s="80" t="str">
        <f>IF(ISNUMBER(#REF!),#REF!,"-")</f>
        <v>-</v>
      </c>
      <c r="Z242" s="79" t="str">
        <f>IF(ISNUMBER(#REF!),#REF!,"-")</f>
        <v>-</v>
      </c>
      <c r="AA242" s="80" t="str">
        <f>IF(ISNUMBER(#REF!),#REF!,"-")</f>
        <v>-</v>
      </c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O242" s="75">
        <v>104.5</v>
      </c>
      <c r="AP242" s="79" t="str">
        <f>IF(ISNUMBER(#REF!),#REF!,"-")</f>
        <v>-</v>
      </c>
      <c r="AQ242" s="80" t="str">
        <f>IF(ISNUMBER(#REF!),#REF!,"-")</f>
        <v>-</v>
      </c>
      <c r="AR242" s="79" t="str">
        <f>IF(ISNUMBER(#REF!),#REF!,"-")</f>
        <v>-</v>
      </c>
      <c r="AS242" s="80" t="str">
        <f>IF(ISNUMBER(#REF!),#REF!,"-")</f>
        <v>-</v>
      </c>
      <c r="AT242" s="79" t="str">
        <f>IF(ISNUMBER(#REF!),#REF!,"-")</f>
        <v>-</v>
      </c>
      <c r="AU242" s="80" t="str">
        <f>IF(ISNUMBER(#REF!),#REF!,"-")</f>
        <v>-</v>
      </c>
      <c r="AV242" s="79" t="str">
        <f>IF(ISNUMBER(#REF!),#REF!,"-")</f>
        <v>-</v>
      </c>
      <c r="AW242" s="80" t="str">
        <f>IF(ISNUMBER(#REF!),#REF!,"-")</f>
        <v>-</v>
      </c>
      <c r="AX242" s="79" t="str">
        <f>IF(ISNUMBER(#REF!),#REF!,"-")</f>
        <v>-</v>
      </c>
      <c r="AY242" s="80" t="str">
        <f>IF(ISNUMBER(#REF!),#REF!,"-")</f>
        <v>-</v>
      </c>
      <c r="AZ242" s="79" t="str">
        <f>IF(ISNUMBER(#REF!),#REF!,"-")</f>
        <v>-</v>
      </c>
      <c r="BA242" s="80" t="str">
        <f>IF(ISNUMBER(#REF!),#REF!,"-")</f>
        <v>-</v>
      </c>
      <c r="BB242" s="79" t="str">
        <f>IF(ISNUMBER(#REF!),#REF!,"-")</f>
        <v>-</v>
      </c>
      <c r="BC242" s="80" t="str">
        <f>IF(ISNUMBER(#REF!),#REF!,"-")</f>
        <v>-</v>
      </c>
      <c r="BD242" s="79" t="str">
        <f>IF(ISNUMBER(#REF!),#REF!,"-")</f>
        <v>-</v>
      </c>
      <c r="BE242" s="80" t="str">
        <f>IF(ISNUMBER(#REF!),#REF!,"-")</f>
        <v>-</v>
      </c>
      <c r="BF242" s="79" t="str">
        <f>IF(ISNUMBER(#REF!),#REF!,"-")</f>
        <v>-</v>
      </c>
      <c r="BG242" s="80" t="str">
        <f>IF(ISNUMBER(#REF!),#REF!,"-")</f>
        <v>-</v>
      </c>
      <c r="BH242" s="79" t="str">
        <f>IF(ISNUMBER(#REF!),#REF!,"-")</f>
        <v>-</v>
      </c>
      <c r="BI242" s="80" t="str">
        <f>IF(ISNUMBER(#REF!),#REF!,"-")</f>
        <v>-</v>
      </c>
      <c r="BJ242" s="4"/>
      <c r="BK242" s="4"/>
      <c r="BL242" s="4"/>
      <c r="BM242" s="4"/>
      <c r="BN242" s="4"/>
      <c r="BO242" s="4"/>
      <c r="BP242" s="4"/>
      <c r="BQ242" s="4"/>
      <c r="BR242" s="4"/>
      <c r="BS242" s="4"/>
    </row>
    <row r="243" spans="7:71" s="88" customFormat="1" x14ac:dyDescent="0.25">
      <c r="G243" s="75">
        <v>105</v>
      </c>
      <c r="H243" s="79" t="str">
        <f>IF(ISNUMBER(#REF!),#REF!,"-")</f>
        <v>-</v>
      </c>
      <c r="I243" s="80" t="str">
        <f>IF(ISNUMBER(#REF!),#REF!,"-")</f>
        <v>-</v>
      </c>
      <c r="J243" s="79" t="str">
        <f>IF(ISNUMBER(#REF!),#REF!,"-")</f>
        <v>-</v>
      </c>
      <c r="K243" s="80" t="str">
        <f>IF(ISNUMBER(#REF!),#REF!,"-")</f>
        <v>-</v>
      </c>
      <c r="L243" s="79" t="str">
        <f>IF(ISNUMBER(#REF!),#REF!,"-")</f>
        <v>-</v>
      </c>
      <c r="M243" s="80" t="str">
        <f>IF(ISNUMBER(#REF!),#REF!,"-")</f>
        <v>-</v>
      </c>
      <c r="N243" s="79" t="str">
        <f>IF(ISNUMBER(#REF!),#REF!,"-")</f>
        <v>-</v>
      </c>
      <c r="O243" s="80" t="str">
        <f>IF(ISNUMBER(#REF!),#REF!,"-")</f>
        <v>-</v>
      </c>
      <c r="P243" s="79" t="str">
        <f>IF(ISNUMBER(#REF!),#REF!,"-")</f>
        <v>-</v>
      </c>
      <c r="Q243" s="80" t="str">
        <f>IF(ISNUMBER(#REF!),#REF!,"-")</f>
        <v>-</v>
      </c>
      <c r="R243" s="79" t="str">
        <f>IF(ISNUMBER(#REF!),#REF!,"-")</f>
        <v>-</v>
      </c>
      <c r="S243" s="80" t="str">
        <f>IF(ISNUMBER(#REF!),#REF!,"-")</f>
        <v>-</v>
      </c>
      <c r="T243" s="79" t="str">
        <f>IF(ISNUMBER(#REF!),#REF!,"-")</f>
        <v>-</v>
      </c>
      <c r="U243" s="80" t="str">
        <f>IF(ISNUMBER(#REF!),#REF!,"-")</f>
        <v>-</v>
      </c>
      <c r="V243" s="79" t="str">
        <f>IF(ISNUMBER(#REF!),#REF!,"-")</f>
        <v>-</v>
      </c>
      <c r="W243" s="80" t="str">
        <f>IF(ISNUMBER(#REF!),#REF!,"-")</f>
        <v>-</v>
      </c>
      <c r="X243" s="79" t="str">
        <f>IF(ISNUMBER(#REF!),#REF!,"-")</f>
        <v>-</v>
      </c>
      <c r="Y243" s="80" t="str">
        <f>IF(ISNUMBER(#REF!),#REF!,"-")</f>
        <v>-</v>
      </c>
      <c r="Z243" s="79" t="str">
        <f>IF(ISNUMBER(#REF!),#REF!,"-")</f>
        <v>-</v>
      </c>
      <c r="AA243" s="80" t="str">
        <f>IF(ISNUMBER(#REF!),#REF!,"-")</f>
        <v>-</v>
      </c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O243" s="75">
        <v>105</v>
      </c>
      <c r="AP243" s="79" t="str">
        <f>IF(ISNUMBER(#REF!),#REF!,"-")</f>
        <v>-</v>
      </c>
      <c r="AQ243" s="80" t="str">
        <f>IF(ISNUMBER(#REF!),#REF!,"-")</f>
        <v>-</v>
      </c>
      <c r="AR243" s="79" t="str">
        <f>IF(ISNUMBER(#REF!),#REF!,"-")</f>
        <v>-</v>
      </c>
      <c r="AS243" s="80" t="str">
        <f>IF(ISNUMBER(#REF!),#REF!,"-")</f>
        <v>-</v>
      </c>
      <c r="AT243" s="79" t="str">
        <f>IF(ISNUMBER(#REF!),#REF!,"-")</f>
        <v>-</v>
      </c>
      <c r="AU243" s="80" t="str">
        <f>IF(ISNUMBER(#REF!),#REF!,"-")</f>
        <v>-</v>
      </c>
      <c r="AV243" s="79" t="str">
        <f>IF(ISNUMBER(#REF!),#REF!,"-")</f>
        <v>-</v>
      </c>
      <c r="AW243" s="80" t="str">
        <f>IF(ISNUMBER(#REF!),#REF!,"-")</f>
        <v>-</v>
      </c>
      <c r="AX243" s="79" t="str">
        <f>IF(ISNUMBER(#REF!),#REF!,"-")</f>
        <v>-</v>
      </c>
      <c r="AY243" s="80" t="str">
        <f>IF(ISNUMBER(#REF!),#REF!,"-")</f>
        <v>-</v>
      </c>
      <c r="AZ243" s="79" t="str">
        <f>IF(ISNUMBER(#REF!),#REF!,"-")</f>
        <v>-</v>
      </c>
      <c r="BA243" s="80" t="str">
        <f>IF(ISNUMBER(#REF!),#REF!,"-")</f>
        <v>-</v>
      </c>
      <c r="BB243" s="79" t="str">
        <f>IF(ISNUMBER(#REF!),#REF!,"-")</f>
        <v>-</v>
      </c>
      <c r="BC243" s="80" t="str">
        <f>IF(ISNUMBER(#REF!),#REF!,"-")</f>
        <v>-</v>
      </c>
      <c r="BD243" s="79" t="str">
        <f>IF(ISNUMBER(#REF!),#REF!,"-")</f>
        <v>-</v>
      </c>
      <c r="BE243" s="80" t="str">
        <f>IF(ISNUMBER(#REF!),#REF!,"-")</f>
        <v>-</v>
      </c>
      <c r="BF243" s="79" t="str">
        <f>IF(ISNUMBER(#REF!),#REF!,"-")</f>
        <v>-</v>
      </c>
      <c r="BG243" s="80" t="str">
        <f>IF(ISNUMBER(#REF!),#REF!,"-")</f>
        <v>-</v>
      </c>
      <c r="BH243" s="79" t="str">
        <f>IF(ISNUMBER(#REF!),#REF!,"-")</f>
        <v>-</v>
      </c>
      <c r="BI243" s="80" t="str">
        <f>IF(ISNUMBER(#REF!),#REF!,"-")</f>
        <v>-</v>
      </c>
      <c r="BJ243" s="4"/>
      <c r="BK243" s="4"/>
      <c r="BL243" s="4"/>
      <c r="BM243" s="4"/>
      <c r="BN243" s="4"/>
      <c r="BO243" s="4"/>
      <c r="BP243" s="4"/>
      <c r="BQ243" s="4"/>
      <c r="BR243" s="4"/>
      <c r="BS243" s="4"/>
    </row>
    <row r="244" spans="7:71" s="88" customFormat="1" x14ac:dyDescent="0.25">
      <c r="G244" s="75">
        <v>105.5</v>
      </c>
      <c r="H244" s="79" t="str">
        <f>IF(ISNUMBER(#REF!),#REF!,"-")</f>
        <v>-</v>
      </c>
      <c r="I244" s="80" t="str">
        <f>IF(ISNUMBER(#REF!),#REF!,"-")</f>
        <v>-</v>
      </c>
      <c r="J244" s="79" t="str">
        <f>IF(ISNUMBER(#REF!),#REF!,"-")</f>
        <v>-</v>
      </c>
      <c r="K244" s="80" t="str">
        <f>IF(ISNUMBER(#REF!),#REF!,"-")</f>
        <v>-</v>
      </c>
      <c r="L244" s="79" t="str">
        <f>IF(ISNUMBER(#REF!),#REF!,"-")</f>
        <v>-</v>
      </c>
      <c r="M244" s="80" t="str">
        <f>IF(ISNUMBER(#REF!),#REF!,"-")</f>
        <v>-</v>
      </c>
      <c r="N244" s="79" t="str">
        <f>IF(ISNUMBER(#REF!),#REF!,"-")</f>
        <v>-</v>
      </c>
      <c r="O244" s="80" t="str">
        <f>IF(ISNUMBER(#REF!),#REF!,"-")</f>
        <v>-</v>
      </c>
      <c r="P244" s="79" t="str">
        <f>IF(ISNUMBER(#REF!),#REF!,"-")</f>
        <v>-</v>
      </c>
      <c r="Q244" s="80" t="str">
        <f>IF(ISNUMBER(#REF!),#REF!,"-")</f>
        <v>-</v>
      </c>
      <c r="R244" s="79" t="str">
        <f>IF(ISNUMBER(#REF!),#REF!,"-")</f>
        <v>-</v>
      </c>
      <c r="S244" s="80" t="str">
        <f>IF(ISNUMBER(#REF!),#REF!,"-")</f>
        <v>-</v>
      </c>
      <c r="T244" s="79" t="str">
        <f>IF(ISNUMBER(#REF!),#REF!,"-")</f>
        <v>-</v>
      </c>
      <c r="U244" s="80" t="str">
        <f>IF(ISNUMBER(#REF!),#REF!,"-")</f>
        <v>-</v>
      </c>
      <c r="V244" s="79" t="str">
        <f>IF(ISNUMBER(#REF!),#REF!,"-")</f>
        <v>-</v>
      </c>
      <c r="W244" s="80" t="str">
        <f>IF(ISNUMBER(#REF!),#REF!,"-")</f>
        <v>-</v>
      </c>
      <c r="X244" s="79" t="str">
        <f>IF(ISNUMBER(#REF!),#REF!,"-")</f>
        <v>-</v>
      </c>
      <c r="Y244" s="80" t="str">
        <f>IF(ISNUMBER(#REF!),#REF!,"-")</f>
        <v>-</v>
      </c>
      <c r="Z244" s="79" t="str">
        <f>IF(ISNUMBER(#REF!),#REF!,"-")</f>
        <v>-</v>
      </c>
      <c r="AA244" s="80" t="str">
        <f>IF(ISNUMBER(#REF!),#REF!,"-")</f>
        <v>-</v>
      </c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O244" s="75">
        <v>105.5</v>
      </c>
      <c r="AP244" s="79" t="str">
        <f>IF(ISNUMBER(#REF!),#REF!,"-")</f>
        <v>-</v>
      </c>
      <c r="AQ244" s="80" t="str">
        <f>IF(ISNUMBER(#REF!),#REF!,"-")</f>
        <v>-</v>
      </c>
      <c r="AR244" s="79" t="str">
        <f>IF(ISNUMBER(#REF!),#REF!,"-")</f>
        <v>-</v>
      </c>
      <c r="AS244" s="80" t="str">
        <f>IF(ISNUMBER(#REF!),#REF!,"-")</f>
        <v>-</v>
      </c>
      <c r="AT244" s="79" t="str">
        <f>IF(ISNUMBER(#REF!),#REF!,"-")</f>
        <v>-</v>
      </c>
      <c r="AU244" s="80" t="str">
        <f>IF(ISNUMBER(#REF!),#REF!,"-")</f>
        <v>-</v>
      </c>
      <c r="AV244" s="79" t="str">
        <f>IF(ISNUMBER(#REF!),#REF!,"-")</f>
        <v>-</v>
      </c>
      <c r="AW244" s="80" t="str">
        <f>IF(ISNUMBER(#REF!),#REF!,"-")</f>
        <v>-</v>
      </c>
      <c r="AX244" s="79" t="str">
        <f>IF(ISNUMBER(#REF!),#REF!,"-")</f>
        <v>-</v>
      </c>
      <c r="AY244" s="80" t="str">
        <f>IF(ISNUMBER(#REF!),#REF!,"-")</f>
        <v>-</v>
      </c>
      <c r="AZ244" s="79" t="str">
        <f>IF(ISNUMBER(#REF!),#REF!,"-")</f>
        <v>-</v>
      </c>
      <c r="BA244" s="80" t="str">
        <f>IF(ISNUMBER(#REF!),#REF!,"-")</f>
        <v>-</v>
      </c>
      <c r="BB244" s="79" t="str">
        <f>IF(ISNUMBER(#REF!),#REF!,"-")</f>
        <v>-</v>
      </c>
      <c r="BC244" s="80" t="str">
        <f>IF(ISNUMBER(#REF!),#REF!,"-")</f>
        <v>-</v>
      </c>
      <c r="BD244" s="79" t="str">
        <f>IF(ISNUMBER(#REF!),#REF!,"-")</f>
        <v>-</v>
      </c>
      <c r="BE244" s="80" t="str">
        <f>IF(ISNUMBER(#REF!),#REF!,"-")</f>
        <v>-</v>
      </c>
      <c r="BF244" s="79" t="str">
        <f>IF(ISNUMBER(#REF!),#REF!,"-")</f>
        <v>-</v>
      </c>
      <c r="BG244" s="80" t="str">
        <f>IF(ISNUMBER(#REF!),#REF!,"-")</f>
        <v>-</v>
      </c>
      <c r="BH244" s="79" t="str">
        <f>IF(ISNUMBER(#REF!),#REF!,"-")</f>
        <v>-</v>
      </c>
      <c r="BI244" s="80" t="str">
        <f>IF(ISNUMBER(#REF!),#REF!,"-")</f>
        <v>-</v>
      </c>
      <c r="BJ244" s="4"/>
      <c r="BK244" s="4"/>
      <c r="BL244" s="4"/>
      <c r="BM244" s="4"/>
      <c r="BN244" s="4"/>
      <c r="BO244" s="4"/>
      <c r="BP244" s="4"/>
      <c r="BQ244" s="4"/>
      <c r="BR244" s="4"/>
      <c r="BS244" s="4"/>
    </row>
    <row r="245" spans="7:71" s="88" customFormat="1" x14ac:dyDescent="0.25">
      <c r="G245" s="75">
        <v>106</v>
      </c>
      <c r="H245" s="79" t="str">
        <f>IF(ISNUMBER(#REF!),#REF!,"-")</f>
        <v>-</v>
      </c>
      <c r="I245" s="80" t="str">
        <f>IF(ISNUMBER(#REF!),#REF!,"-")</f>
        <v>-</v>
      </c>
      <c r="J245" s="79" t="str">
        <f>IF(ISNUMBER(#REF!),#REF!,"-")</f>
        <v>-</v>
      </c>
      <c r="K245" s="80" t="str">
        <f>IF(ISNUMBER(#REF!),#REF!,"-")</f>
        <v>-</v>
      </c>
      <c r="L245" s="79" t="str">
        <f>IF(ISNUMBER(#REF!),#REF!,"-")</f>
        <v>-</v>
      </c>
      <c r="M245" s="80" t="str">
        <f>IF(ISNUMBER(#REF!),#REF!,"-")</f>
        <v>-</v>
      </c>
      <c r="N245" s="79" t="str">
        <f>IF(ISNUMBER(#REF!),#REF!,"-")</f>
        <v>-</v>
      </c>
      <c r="O245" s="80" t="str">
        <f>IF(ISNUMBER(#REF!),#REF!,"-")</f>
        <v>-</v>
      </c>
      <c r="P245" s="79" t="str">
        <f>IF(ISNUMBER(#REF!),#REF!,"-")</f>
        <v>-</v>
      </c>
      <c r="Q245" s="80" t="str">
        <f>IF(ISNUMBER(#REF!),#REF!,"-")</f>
        <v>-</v>
      </c>
      <c r="R245" s="79" t="str">
        <f>IF(ISNUMBER(#REF!),#REF!,"-")</f>
        <v>-</v>
      </c>
      <c r="S245" s="80" t="str">
        <f>IF(ISNUMBER(#REF!),#REF!,"-")</f>
        <v>-</v>
      </c>
      <c r="T245" s="79" t="str">
        <f>IF(ISNUMBER(#REF!),#REF!,"-")</f>
        <v>-</v>
      </c>
      <c r="U245" s="80" t="str">
        <f>IF(ISNUMBER(#REF!),#REF!,"-")</f>
        <v>-</v>
      </c>
      <c r="V245" s="79" t="str">
        <f>IF(ISNUMBER(#REF!),#REF!,"-")</f>
        <v>-</v>
      </c>
      <c r="W245" s="80" t="str">
        <f>IF(ISNUMBER(#REF!),#REF!,"-")</f>
        <v>-</v>
      </c>
      <c r="X245" s="79" t="str">
        <f>IF(ISNUMBER(#REF!),#REF!,"-")</f>
        <v>-</v>
      </c>
      <c r="Y245" s="80" t="str">
        <f>IF(ISNUMBER(#REF!),#REF!,"-")</f>
        <v>-</v>
      </c>
      <c r="Z245" s="79" t="str">
        <f>IF(ISNUMBER(#REF!),#REF!,"-")</f>
        <v>-</v>
      </c>
      <c r="AA245" s="80" t="str">
        <f>IF(ISNUMBER(#REF!),#REF!,"-")</f>
        <v>-</v>
      </c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O245" s="75">
        <v>106</v>
      </c>
      <c r="AP245" s="79" t="str">
        <f>IF(ISNUMBER(#REF!),#REF!,"-")</f>
        <v>-</v>
      </c>
      <c r="AQ245" s="80" t="str">
        <f>IF(ISNUMBER(#REF!),#REF!,"-")</f>
        <v>-</v>
      </c>
      <c r="AR245" s="79" t="str">
        <f>IF(ISNUMBER(#REF!),#REF!,"-")</f>
        <v>-</v>
      </c>
      <c r="AS245" s="80" t="str">
        <f>IF(ISNUMBER(#REF!),#REF!,"-")</f>
        <v>-</v>
      </c>
      <c r="AT245" s="79" t="str">
        <f>IF(ISNUMBER(#REF!),#REF!,"-")</f>
        <v>-</v>
      </c>
      <c r="AU245" s="80" t="str">
        <f>IF(ISNUMBER(#REF!),#REF!,"-")</f>
        <v>-</v>
      </c>
      <c r="AV245" s="79" t="str">
        <f>IF(ISNUMBER(#REF!),#REF!,"-")</f>
        <v>-</v>
      </c>
      <c r="AW245" s="80" t="str">
        <f>IF(ISNUMBER(#REF!),#REF!,"-")</f>
        <v>-</v>
      </c>
      <c r="AX245" s="79" t="str">
        <f>IF(ISNUMBER(#REF!),#REF!,"-")</f>
        <v>-</v>
      </c>
      <c r="AY245" s="80" t="str">
        <f>IF(ISNUMBER(#REF!),#REF!,"-")</f>
        <v>-</v>
      </c>
      <c r="AZ245" s="79" t="str">
        <f>IF(ISNUMBER(#REF!),#REF!,"-")</f>
        <v>-</v>
      </c>
      <c r="BA245" s="80" t="str">
        <f>IF(ISNUMBER(#REF!),#REF!,"-")</f>
        <v>-</v>
      </c>
      <c r="BB245" s="79" t="str">
        <f>IF(ISNUMBER(#REF!),#REF!,"-")</f>
        <v>-</v>
      </c>
      <c r="BC245" s="80" t="str">
        <f>IF(ISNUMBER(#REF!),#REF!,"-")</f>
        <v>-</v>
      </c>
      <c r="BD245" s="79" t="str">
        <f>IF(ISNUMBER(#REF!),#REF!,"-")</f>
        <v>-</v>
      </c>
      <c r="BE245" s="80" t="str">
        <f>IF(ISNUMBER(#REF!),#REF!,"-")</f>
        <v>-</v>
      </c>
      <c r="BF245" s="79" t="str">
        <f>IF(ISNUMBER(#REF!),#REF!,"-")</f>
        <v>-</v>
      </c>
      <c r="BG245" s="80" t="str">
        <f>IF(ISNUMBER(#REF!),#REF!,"-")</f>
        <v>-</v>
      </c>
      <c r="BH245" s="79" t="str">
        <f>IF(ISNUMBER(#REF!),#REF!,"-")</f>
        <v>-</v>
      </c>
      <c r="BI245" s="80" t="str">
        <f>IF(ISNUMBER(#REF!),#REF!,"-")</f>
        <v>-</v>
      </c>
      <c r="BJ245" s="4"/>
      <c r="BK245" s="4"/>
      <c r="BL245" s="4"/>
      <c r="BM245" s="4"/>
      <c r="BN245" s="4"/>
      <c r="BO245" s="4"/>
      <c r="BP245" s="4"/>
      <c r="BQ245" s="4"/>
      <c r="BR245" s="4"/>
      <c r="BS245" s="4"/>
    </row>
    <row r="246" spans="7:71" s="88" customFormat="1" x14ac:dyDescent="0.25">
      <c r="G246" s="75">
        <v>106.5</v>
      </c>
      <c r="H246" s="79" t="str">
        <f>IF(ISNUMBER(#REF!),#REF!,"-")</f>
        <v>-</v>
      </c>
      <c r="I246" s="80" t="str">
        <f>IF(ISNUMBER(#REF!),#REF!,"-")</f>
        <v>-</v>
      </c>
      <c r="J246" s="79" t="str">
        <f>IF(ISNUMBER(#REF!),#REF!,"-")</f>
        <v>-</v>
      </c>
      <c r="K246" s="80" t="str">
        <f>IF(ISNUMBER(#REF!),#REF!,"-")</f>
        <v>-</v>
      </c>
      <c r="L246" s="79" t="str">
        <f>IF(ISNUMBER(#REF!),#REF!,"-")</f>
        <v>-</v>
      </c>
      <c r="M246" s="80" t="str">
        <f>IF(ISNUMBER(#REF!),#REF!,"-")</f>
        <v>-</v>
      </c>
      <c r="N246" s="79" t="str">
        <f>IF(ISNUMBER(#REF!),#REF!,"-")</f>
        <v>-</v>
      </c>
      <c r="O246" s="80" t="str">
        <f>IF(ISNUMBER(#REF!),#REF!,"-")</f>
        <v>-</v>
      </c>
      <c r="P246" s="79" t="str">
        <f>IF(ISNUMBER(#REF!),#REF!,"-")</f>
        <v>-</v>
      </c>
      <c r="Q246" s="80" t="str">
        <f>IF(ISNUMBER(#REF!),#REF!,"-")</f>
        <v>-</v>
      </c>
      <c r="R246" s="79" t="str">
        <f>IF(ISNUMBER(#REF!),#REF!,"-")</f>
        <v>-</v>
      </c>
      <c r="S246" s="80" t="str">
        <f>IF(ISNUMBER(#REF!),#REF!,"-")</f>
        <v>-</v>
      </c>
      <c r="T246" s="79" t="str">
        <f>IF(ISNUMBER(#REF!),#REF!,"-")</f>
        <v>-</v>
      </c>
      <c r="U246" s="80" t="str">
        <f>IF(ISNUMBER(#REF!),#REF!,"-")</f>
        <v>-</v>
      </c>
      <c r="V246" s="79" t="str">
        <f>IF(ISNUMBER(#REF!),#REF!,"-")</f>
        <v>-</v>
      </c>
      <c r="W246" s="80" t="str">
        <f>IF(ISNUMBER(#REF!),#REF!,"-")</f>
        <v>-</v>
      </c>
      <c r="X246" s="79" t="str">
        <f>IF(ISNUMBER(#REF!),#REF!,"-")</f>
        <v>-</v>
      </c>
      <c r="Y246" s="80" t="str">
        <f>IF(ISNUMBER(#REF!),#REF!,"-")</f>
        <v>-</v>
      </c>
      <c r="Z246" s="79" t="str">
        <f>IF(ISNUMBER(#REF!),#REF!,"-")</f>
        <v>-</v>
      </c>
      <c r="AA246" s="80" t="str">
        <f>IF(ISNUMBER(#REF!),#REF!,"-")</f>
        <v>-</v>
      </c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O246" s="75">
        <v>106.5</v>
      </c>
      <c r="AP246" s="79" t="str">
        <f>IF(ISNUMBER(#REF!),#REF!,"-")</f>
        <v>-</v>
      </c>
      <c r="AQ246" s="80" t="str">
        <f>IF(ISNUMBER(#REF!),#REF!,"-")</f>
        <v>-</v>
      </c>
      <c r="AR246" s="79" t="str">
        <f>IF(ISNUMBER(#REF!),#REF!,"-")</f>
        <v>-</v>
      </c>
      <c r="AS246" s="80" t="str">
        <f>IF(ISNUMBER(#REF!),#REF!,"-")</f>
        <v>-</v>
      </c>
      <c r="AT246" s="79" t="str">
        <f>IF(ISNUMBER(#REF!),#REF!,"-")</f>
        <v>-</v>
      </c>
      <c r="AU246" s="80" t="str">
        <f>IF(ISNUMBER(#REF!),#REF!,"-")</f>
        <v>-</v>
      </c>
      <c r="AV246" s="79" t="str">
        <f>IF(ISNUMBER(#REF!),#REF!,"-")</f>
        <v>-</v>
      </c>
      <c r="AW246" s="80" t="str">
        <f>IF(ISNUMBER(#REF!),#REF!,"-")</f>
        <v>-</v>
      </c>
      <c r="AX246" s="79" t="str">
        <f>IF(ISNUMBER(#REF!),#REF!,"-")</f>
        <v>-</v>
      </c>
      <c r="AY246" s="80" t="str">
        <f>IF(ISNUMBER(#REF!),#REF!,"-")</f>
        <v>-</v>
      </c>
      <c r="AZ246" s="79" t="str">
        <f>IF(ISNUMBER(#REF!),#REF!,"-")</f>
        <v>-</v>
      </c>
      <c r="BA246" s="80" t="str">
        <f>IF(ISNUMBER(#REF!),#REF!,"-")</f>
        <v>-</v>
      </c>
      <c r="BB246" s="79" t="str">
        <f>IF(ISNUMBER(#REF!),#REF!,"-")</f>
        <v>-</v>
      </c>
      <c r="BC246" s="80" t="str">
        <f>IF(ISNUMBER(#REF!),#REF!,"-")</f>
        <v>-</v>
      </c>
      <c r="BD246" s="79" t="str">
        <f>IF(ISNUMBER(#REF!),#REF!,"-")</f>
        <v>-</v>
      </c>
      <c r="BE246" s="80" t="str">
        <f>IF(ISNUMBER(#REF!),#REF!,"-")</f>
        <v>-</v>
      </c>
      <c r="BF246" s="79" t="str">
        <f>IF(ISNUMBER(#REF!),#REF!,"-")</f>
        <v>-</v>
      </c>
      <c r="BG246" s="80" t="str">
        <f>IF(ISNUMBER(#REF!),#REF!,"-")</f>
        <v>-</v>
      </c>
      <c r="BH246" s="79" t="str">
        <f>IF(ISNUMBER(#REF!),#REF!,"-")</f>
        <v>-</v>
      </c>
      <c r="BI246" s="80" t="str">
        <f>IF(ISNUMBER(#REF!),#REF!,"-")</f>
        <v>-</v>
      </c>
      <c r="BJ246" s="4"/>
      <c r="BK246" s="4"/>
      <c r="BL246" s="4"/>
      <c r="BM246" s="4"/>
      <c r="BN246" s="4"/>
      <c r="BO246" s="4"/>
      <c r="BP246" s="4"/>
      <c r="BQ246" s="4"/>
      <c r="BR246" s="4"/>
      <c r="BS246" s="4"/>
    </row>
    <row r="247" spans="7:71" s="88" customFormat="1" x14ac:dyDescent="0.25">
      <c r="G247" s="75">
        <v>107</v>
      </c>
      <c r="H247" s="79" t="str">
        <f>IF(ISNUMBER(#REF!),#REF!,"-")</f>
        <v>-</v>
      </c>
      <c r="I247" s="80" t="str">
        <f>IF(ISNUMBER(#REF!),#REF!,"-")</f>
        <v>-</v>
      </c>
      <c r="J247" s="79" t="str">
        <f>IF(ISNUMBER(#REF!),#REF!,"-")</f>
        <v>-</v>
      </c>
      <c r="K247" s="80" t="str">
        <f>IF(ISNUMBER(#REF!),#REF!,"-")</f>
        <v>-</v>
      </c>
      <c r="L247" s="79" t="str">
        <f>IF(ISNUMBER(#REF!),#REF!,"-")</f>
        <v>-</v>
      </c>
      <c r="M247" s="80" t="str">
        <f>IF(ISNUMBER(#REF!),#REF!,"-")</f>
        <v>-</v>
      </c>
      <c r="N247" s="79" t="str">
        <f>IF(ISNUMBER(#REF!),#REF!,"-")</f>
        <v>-</v>
      </c>
      <c r="O247" s="80" t="str">
        <f>IF(ISNUMBER(#REF!),#REF!,"-")</f>
        <v>-</v>
      </c>
      <c r="P247" s="79" t="str">
        <f>IF(ISNUMBER(#REF!),#REF!,"-")</f>
        <v>-</v>
      </c>
      <c r="Q247" s="80" t="str">
        <f>IF(ISNUMBER(#REF!),#REF!,"-")</f>
        <v>-</v>
      </c>
      <c r="R247" s="79" t="str">
        <f>IF(ISNUMBER(#REF!),#REF!,"-")</f>
        <v>-</v>
      </c>
      <c r="S247" s="80" t="str">
        <f>IF(ISNUMBER(#REF!),#REF!,"-")</f>
        <v>-</v>
      </c>
      <c r="T247" s="79" t="str">
        <f>IF(ISNUMBER(#REF!),#REF!,"-")</f>
        <v>-</v>
      </c>
      <c r="U247" s="80" t="str">
        <f>IF(ISNUMBER(#REF!),#REF!,"-")</f>
        <v>-</v>
      </c>
      <c r="V247" s="79" t="str">
        <f>IF(ISNUMBER(#REF!),#REF!,"-")</f>
        <v>-</v>
      </c>
      <c r="W247" s="80" t="str">
        <f>IF(ISNUMBER(#REF!),#REF!,"-")</f>
        <v>-</v>
      </c>
      <c r="X247" s="79" t="str">
        <f>IF(ISNUMBER(#REF!),#REF!,"-")</f>
        <v>-</v>
      </c>
      <c r="Y247" s="80" t="str">
        <f>IF(ISNUMBER(#REF!),#REF!,"-")</f>
        <v>-</v>
      </c>
      <c r="Z247" s="79" t="str">
        <f>IF(ISNUMBER(#REF!),#REF!,"-")</f>
        <v>-</v>
      </c>
      <c r="AA247" s="80" t="str">
        <f>IF(ISNUMBER(#REF!),#REF!,"-")</f>
        <v>-</v>
      </c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O247" s="75">
        <v>107</v>
      </c>
      <c r="AP247" s="79" t="str">
        <f>IF(ISNUMBER(#REF!),#REF!,"-")</f>
        <v>-</v>
      </c>
      <c r="AQ247" s="80" t="str">
        <f>IF(ISNUMBER(#REF!),#REF!,"-")</f>
        <v>-</v>
      </c>
      <c r="AR247" s="79" t="str">
        <f>IF(ISNUMBER(#REF!),#REF!,"-")</f>
        <v>-</v>
      </c>
      <c r="AS247" s="80" t="str">
        <f>IF(ISNUMBER(#REF!),#REF!,"-")</f>
        <v>-</v>
      </c>
      <c r="AT247" s="79" t="str">
        <f>IF(ISNUMBER(#REF!),#REF!,"-")</f>
        <v>-</v>
      </c>
      <c r="AU247" s="80" t="str">
        <f>IF(ISNUMBER(#REF!),#REF!,"-")</f>
        <v>-</v>
      </c>
      <c r="AV247" s="79" t="str">
        <f>IF(ISNUMBER(#REF!),#REF!,"-")</f>
        <v>-</v>
      </c>
      <c r="AW247" s="80" t="str">
        <f>IF(ISNUMBER(#REF!),#REF!,"-")</f>
        <v>-</v>
      </c>
      <c r="AX247" s="79" t="str">
        <f>IF(ISNUMBER(#REF!),#REF!,"-")</f>
        <v>-</v>
      </c>
      <c r="AY247" s="80" t="str">
        <f>IF(ISNUMBER(#REF!),#REF!,"-")</f>
        <v>-</v>
      </c>
      <c r="AZ247" s="79" t="str">
        <f>IF(ISNUMBER(#REF!),#REF!,"-")</f>
        <v>-</v>
      </c>
      <c r="BA247" s="80" t="str">
        <f>IF(ISNUMBER(#REF!),#REF!,"-")</f>
        <v>-</v>
      </c>
      <c r="BB247" s="79" t="str">
        <f>IF(ISNUMBER(#REF!),#REF!,"-")</f>
        <v>-</v>
      </c>
      <c r="BC247" s="80" t="str">
        <f>IF(ISNUMBER(#REF!),#REF!,"-")</f>
        <v>-</v>
      </c>
      <c r="BD247" s="79" t="str">
        <f>IF(ISNUMBER(#REF!),#REF!,"-")</f>
        <v>-</v>
      </c>
      <c r="BE247" s="80" t="str">
        <f>IF(ISNUMBER(#REF!),#REF!,"-")</f>
        <v>-</v>
      </c>
      <c r="BF247" s="79" t="str">
        <f>IF(ISNUMBER(#REF!),#REF!,"-")</f>
        <v>-</v>
      </c>
      <c r="BG247" s="80" t="str">
        <f>IF(ISNUMBER(#REF!),#REF!,"-")</f>
        <v>-</v>
      </c>
      <c r="BH247" s="79" t="str">
        <f>IF(ISNUMBER(#REF!),#REF!,"-")</f>
        <v>-</v>
      </c>
      <c r="BI247" s="80" t="str">
        <f>IF(ISNUMBER(#REF!),#REF!,"-")</f>
        <v>-</v>
      </c>
      <c r="BJ247" s="4"/>
      <c r="BK247" s="4"/>
      <c r="BL247" s="4"/>
      <c r="BM247" s="4"/>
      <c r="BN247" s="4"/>
      <c r="BO247" s="4"/>
      <c r="BP247" s="4"/>
      <c r="BQ247" s="4"/>
      <c r="BR247" s="4"/>
      <c r="BS247" s="4"/>
    </row>
    <row r="248" spans="7:71" s="88" customFormat="1" x14ac:dyDescent="0.25">
      <c r="G248" s="75">
        <v>107.5</v>
      </c>
      <c r="H248" s="79" t="str">
        <f>IF(ISNUMBER(#REF!),#REF!,"-")</f>
        <v>-</v>
      </c>
      <c r="I248" s="80" t="str">
        <f>IF(ISNUMBER(#REF!),#REF!,"-")</f>
        <v>-</v>
      </c>
      <c r="J248" s="79" t="str">
        <f>IF(ISNUMBER(#REF!),#REF!,"-")</f>
        <v>-</v>
      </c>
      <c r="K248" s="80" t="str">
        <f>IF(ISNUMBER(#REF!),#REF!,"-")</f>
        <v>-</v>
      </c>
      <c r="L248" s="79" t="str">
        <f>IF(ISNUMBER(#REF!),#REF!,"-")</f>
        <v>-</v>
      </c>
      <c r="M248" s="80" t="str">
        <f>IF(ISNUMBER(#REF!),#REF!,"-")</f>
        <v>-</v>
      </c>
      <c r="N248" s="79" t="str">
        <f>IF(ISNUMBER(#REF!),#REF!,"-")</f>
        <v>-</v>
      </c>
      <c r="O248" s="80" t="str">
        <f>IF(ISNUMBER(#REF!),#REF!,"-")</f>
        <v>-</v>
      </c>
      <c r="P248" s="79" t="str">
        <f>IF(ISNUMBER(#REF!),#REF!,"-")</f>
        <v>-</v>
      </c>
      <c r="Q248" s="80" t="str">
        <f>IF(ISNUMBER(#REF!),#REF!,"-")</f>
        <v>-</v>
      </c>
      <c r="R248" s="79" t="str">
        <f>IF(ISNUMBER(#REF!),#REF!,"-")</f>
        <v>-</v>
      </c>
      <c r="S248" s="80" t="str">
        <f>IF(ISNUMBER(#REF!),#REF!,"-")</f>
        <v>-</v>
      </c>
      <c r="T248" s="79" t="str">
        <f>IF(ISNUMBER(#REF!),#REF!,"-")</f>
        <v>-</v>
      </c>
      <c r="U248" s="80" t="str">
        <f>IF(ISNUMBER(#REF!),#REF!,"-")</f>
        <v>-</v>
      </c>
      <c r="V248" s="79" t="str">
        <f>IF(ISNUMBER(#REF!),#REF!,"-")</f>
        <v>-</v>
      </c>
      <c r="W248" s="80" t="str">
        <f>IF(ISNUMBER(#REF!),#REF!,"-")</f>
        <v>-</v>
      </c>
      <c r="X248" s="79" t="str">
        <f>IF(ISNUMBER(#REF!),#REF!,"-")</f>
        <v>-</v>
      </c>
      <c r="Y248" s="80" t="str">
        <f>IF(ISNUMBER(#REF!),#REF!,"-")</f>
        <v>-</v>
      </c>
      <c r="Z248" s="79" t="str">
        <f>IF(ISNUMBER(#REF!),#REF!,"-")</f>
        <v>-</v>
      </c>
      <c r="AA248" s="80" t="str">
        <f>IF(ISNUMBER(#REF!),#REF!,"-")</f>
        <v>-</v>
      </c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O248" s="75">
        <v>107.5</v>
      </c>
      <c r="AP248" s="79" t="str">
        <f>IF(ISNUMBER(#REF!),#REF!,"-")</f>
        <v>-</v>
      </c>
      <c r="AQ248" s="80" t="str">
        <f>IF(ISNUMBER(#REF!),#REF!,"-")</f>
        <v>-</v>
      </c>
      <c r="AR248" s="79" t="str">
        <f>IF(ISNUMBER(#REF!),#REF!,"-")</f>
        <v>-</v>
      </c>
      <c r="AS248" s="80" t="str">
        <f>IF(ISNUMBER(#REF!),#REF!,"-")</f>
        <v>-</v>
      </c>
      <c r="AT248" s="79" t="str">
        <f>IF(ISNUMBER(#REF!),#REF!,"-")</f>
        <v>-</v>
      </c>
      <c r="AU248" s="80" t="str">
        <f>IF(ISNUMBER(#REF!),#REF!,"-")</f>
        <v>-</v>
      </c>
      <c r="AV248" s="79" t="str">
        <f>IF(ISNUMBER(#REF!),#REF!,"-")</f>
        <v>-</v>
      </c>
      <c r="AW248" s="80" t="str">
        <f>IF(ISNUMBER(#REF!),#REF!,"-")</f>
        <v>-</v>
      </c>
      <c r="AX248" s="79" t="str">
        <f>IF(ISNUMBER(#REF!),#REF!,"-")</f>
        <v>-</v>
      </c>
      <c r="AY248" s="80" t="str">
        <f>IF(ISNUMBER(#REF!),#REF!,"-")</f>
        <v>-</v>
      </c>
      <c r="AZ248" s="79" t="str">
        <f>IF(ISNUMBER(#REF!),#REF!,"-")</f>
        <v>-</v>
      </c>
      <c r="BA248" s="80" t="str">
        <f>IF(ISNUMBER(#REF!),#REF!,"-")</f>
        <v>-</v>
      </c>
      <c r="BB248" s="79" t="str">
        <f>IF(ISNUMBER(#REF!),#REF!,"-")</f>
        <v>-</v>
      </c>
      <c r="BC248" s="80" t="str">
        <f>IF(ISNUMBER(#REF!),#REF!,"-")</f>
        <v>-</v>
      </c>
      <c r="BD248" s="79" t="str">
        <f>IF(ISNUMBER(#REF!),#REF!,"-")</f>
        <v>-</v>
      </c>
      <c r="BE248" s="80" t="str">
        <f>IF(ISNUMBER(#REF!),#REF!,"-")</f>
        <v>-</v>
      </c>
      <c r="BF248" s="79" t="str">
        <f>IF(ISNUMBER(#REF!),#REF!,"-")</f>
        <v>-</v>
      </c>
      <c r="BG248" s="80" t="str">
        <f>IF(ISNUMBER(#REF!),#REF!,"-")</f>
        <v>-</v>
      </c>
      <c r="BH248" s="79" t="str">
        <f>IF(ISNUMBER(#REF!),#REF!,"-")</f>
        <v>-</v>
      </c>
      <c r="BI248" s="80" t="str">
        <f>IF(ISNUMBER(#REF!),#REF!,"-")</f>
        <v>-</v>
      </c>
      <c r="BJ248" s="4"/>
      <c r="BK248" s="4"/>
      <c r="BL248" s="4"/>
      <c r="BM248" s="4"/>
      <c r="BN248" s="4"/>
      <c r="BO248" s="4"/>
      <c r="BP248" s="4"/>
      <c r="BQ248" s="4"/>
      <c r="BR248" s="4"/>
      <c r="BS248" s="4"/>
    </row>
    <row r="249" spans="7:71" s="88" customFormat="1" x14ac:dyDescent="0.25">
      <c r="G249" s="75">
        <v>108</v>
      </c>
      <c r="H249" s="79" t="str">
        <f>IF(ISNUMBER(#REF!),#REF!,"-")</f>
        <v>-</v>
      </c>
      <c r="I249" s="80" t="str">
        <f>IF(ISNUMBER(#REF!),#REF!,"-")</f>
        <v>-</v>
      </c>
      <c r="J249" s="79" t="str">
        <f>IF(ISNUMBER(#REF!),#REF!,"-")</f>
        <v>-</v>
      </c>
      <c r="K249" s="80" t="str">
        <f>IF(ISNUMBER(#REF!),#REF!,"-")</f>
        <v>-</v>
      </c>
      <c r="L249" s="79" t="str">
        <f>IF(ISNUMBER(#REF!),#REF!,"-")</f>
        <v>-</v>
      </c>
      <c r="M249" s="80" t="str">
        <f>IF(ISNUMBER(#REF!),#REF!,"-")</f>
        <v>-</v>
      </c>
      <c r="N249" s="79" t="str">
        <f>IF(ISNUMBER(#REF!),#REF!,"-")</f>
        <v>-</v>
      </c>
      <c r="O249" s="80" t="str">
        <f>IF(ISNUMBER(#REF!),#REF!,"-")</f>
        <v>-</v>
      </c>
      <c r="P249" s="79" t="str">
        <f>IF(ISNUMBER(#REF!),#REF!,"-")</f>
        <v>-</v>
      </c>
      <c r="Q249" s="80" t="str">
        <f>IF(ISNUMBER(#REF!),#REF!,"-")</f>
        <v>-</v>
      </c>
      <c r="R249" s="79" t="str">
        <f>IF(ISNUMBER(#REF!),#REF!,"-")</f>
        <v>-</v>
      </c>
      <c r="S249" s="80" t="str">
        <f>IF(ISNUMBER(#REF!),#REF!,"-")</f>
        <v>-</v>
      </c>
      <c r="T249" s="79" t="str">
        <f>IF(ISNUMBER(#REF!),#REF!,"-")</f>
        <v>-</v>
      </c>
      <c r="U249" s="80" t="str">
        <f>IF(ISNUMBER(#REF!),#REF!,"-")</f>
        <v>-</v>
      </c>
      <c r="V249" s="79" t="str">
        <f>IF(ISNUMBER(#REF!),#REF!,"-")</f>
        <v>-</v>
      </c>
      <c r="W249" s="80" t="str">
        <f>IF(ISNUMBER(#REF!),#REF!,"-")</f>
        <v>-</v>
      </c>
      <c r="X249" s="79" t="str">
        <f>IF(ISNUMBER(#REF!),#REF!,"-")</f>
        <v>-</v>
      </c>
      <c r="Y249" s="80" t="str">
        <f>IF(ISNUMBER(#REF!),#REF!,"-")</f>
        <v>-</v>
      </c>
      <c r="Z249" s="79" t="str">
        <f>IF(ISNUMBER(#REF!),#REF!,"-")</f>
        <v>-</v>
      </c>
      <c r="AA249" s="80" t="str">
        <f>IF(ISNUMBER(#REF!),#REF!,"-")</f>
        <v>-</v>
      </c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O249" s="75">
        <v>108</v>
      </c>
      <c r="AP249" s="79" t="str">
        <f>IF(ISNUMBER(#REF!),#REF!,"-")</f>
        <v>-</v>
      </c>
      <c r="AQ249" s="80" t="str">
        <f>IF(ISNUMBER(#REF!),#REF!,"-")</f>
        <v>-</v>
      </c>
      <c r="AR249" s="79" t="str">
        <f>IF(ISNUMBER(#REF!),#REF!,"-")</f>
        <v>-</v>
      </c>
      <c r="AS249" s="80" t="str">
        <f>IF(ISNUMBER(#REF!),#REF!,"-")</f>
        <v>-</v>
      </c>
      <c r="AT249" s="79" t="str">
        <f>IF(ISNUMBER(#REF!),#REF!,"-")</f>
        <v>-</v>
      </c>
      <c r="AU249" s="80" t="str">
        <f>IF(ISNUMBER(#REF!),#REF!,"-")</f>
        <v>-</v>
      </c>
      <c r="AV249" s="79" t="str">
        <f>IF(ISNUMBER(#REF!),#REF!,"-")</f>
        <v>-</v>
      </c>
      <c r="AW249" s="80" t="str">
        <f>IF(ISNUMBER(#REF!),#REF!,"-")</f>
        <v>-</v>
      </c>
      <c r="AX249" s="79" t="str">
        <f>IF(ISNUMBER(#REF!),#REF!,"-")</f>
        <v>-</v>
      </c>
      <c r="AY249" s="80" t="str">
        <f>IF(ISNUMBER(#REF!),#REF!,"-")</f>
        <v>-</v>
      </c>
      <c r="AZ249" s="79" t="str">
        <f>IF(ISNUMBER(#REF!),#REF!,"-")</f>
        <v>-</v>
      </c>
      <c r="BA249" s="80" t="str">
        <f>IF(ISNUMBER(#REF!),#REF!,"-")</f>
        <v>-</v>
      </c>
      <c r="BB249" s="79" t="str">
        <f>IF(ISNUMBER(#REF!),#REF!,"-")</f>
        <v>-</v>
      </c>
      <c r="BC249" s="80" t="str">
        <f>IF(ISNUMBER(#REF!),#REF!,"-")</f>
        <v>-</v>
      </c>
      <c r="BD249" s="79" t="str">
        <f>IF(ISNUMBER(#REF!),#REF!,"-")</f>
        <v>-</v>
      </c>
      <c r="BE249" s="80" t="str">
        <f>IF(ISNUMBER(#REF!),#REF!,"-")</f>
        <v>-</v>
      </c>
      <c r="BF249" s="79" t="str">
        <f>IF(ISNUMBER(#REF!),#REF!,"-")</f>
        <v>-</v>
      </c>
      <c r="BG249" s="80" t="str">
        <f>IF(ISNUMBER(#REF!),#REF!,"-")</f>
        <v>-</v>
      </c>
      <c r="BH249" s="79" t="str">
        <f>IF(ISNUMBER(#REF!),#REF!,"-")</f>
        <v>-</v>
      </c>
      <c r="BI249" s="80" t="str">
        <f>IF(ISNUMBER(#REF!),#REF!,"-")</f>
        <v>-</v>
      </c>
      <c r="BJ249" s="4"/>
      <c r="BK249" s="4"/>
      <c r="BL249" s="4"/>
      <c r="BM249" s="4"/>
      <c r="BN249" s="4"/>
      <c r="BO249" s="4"/>
      <c r="BP249" s="4"/>
      <c r="BQ249" s="4"/>
      <c r="BR249" s="4"/>
      <c r="BS249" s="4"/>
    </row>
    <row r="250" spans="7:71" s="88" customFormat="1" x14ac:dyDescent="0.25">
      <c r="G250" s="75">
        <v>108.5</v>
      </c>
      <c r="H250" s="79" t="str">
        <f>IF(ISNUMBER(#REF!),#REF!,"-")</f>
        <v>-</v>
      </c>
      <c r="I250" s="80" t="str">
        <f>IF(ISNUMBER(#REF!),#REF!,"-")</f>
        <v>-</v>
      </c>
      <c r="J250" s="79" t="str">
        <f>IF(ISNUMBER(#REF!),#REF!,"-")</f>
        <v>-</v>
      </c>
      <c r="K250" s="80" t="str">
        <f>IF(ISNUMBER(#REF!),#REF!,"-")</f>
        <v>-</v>
      </c>
      <c r="L250" s="79" t="str">
        <f>IF(ISNUMBER(#REF!),#REF!,"-")</f>
        <v>-</v>
      </c>
      <c r="M250" s="80" t="str">
        <f>IF(ISNUMBER(#REF!),#REF!,"-")</f>
        <v>-</v>
      </c>
      <c r="N250" s="79" t="str">
        <f>IF(ISNUMBER(#REF!),#REF!,"-")</f>
        <v>-</v>
      </c>
      <c r="O250" s="80" t="str">
        <f>IF(ISNUMBER(#REF!),#REF!,"-")</f>
        <v>-</v>
      </c>
      <c r="P250" s="79" t="str">
        <f>IF(ISNUMBER(#REF!),#REF!,"-")</f>
        <v>-</v>
      </c>
      <c r="Q250" s="80" t="str">
        <f>IF(ISNUMBER(#REF!),#REF!,"-")</f>
        <v>-</v>
      </c>
      <c r="R250" s="79" t="str">
        <f>IF(ISNUMBER(#REF!),#REF!,"-")</f>
        <v>-</v>
      </c>
      <c r="S250" s="80" t="str">
        <f>IF(ISNUMBER(#REF!),#REF!,"-")</f>
        <v>-</v>
      </c>
      <c r="T250" s="79" t="str">
        <f>IF(ISNUMBER(#REF!),#REF!,"-")</f>
        <v>-</v>
      </c>
      <c r="U250" s="80" t="str">
        <f>IF(ISNUMBER(#REF!),#REF!,"-")</f>
        <v>-</v>
      </c>
      <c r="V250" s="79" t="str">
        <f>IF(ISNUMBER(#REF!),#REF!,"-")</f>
        <v>-</v>
      </c>
      <c r="W250" s="80" t="str">
        <f>IF(ISNUMBER(#REF!),#REF!,"-")</f>
        <v>-</v>
      </c>
      <c r="X250" s="79" t="str">
        <f>IF(ISNUMBER(#REF!),#REF!,"-")</f>
        <v>-</v>
      </c>
      <c r="Y250" s="80" t="str">
        <f>IF(ISNUMBER(#REF!),#REF!,"-")</f>
        <v>-</v>
      </c>
      <c r="Z250" s="79" t="str">
        <f>IF(ISNUMBER(#REF!),#REF!,"-")</f>
        <v>-</v>
      </c>
      <c r="AA250" s="80" t="str">
        <f>IF(ISNUMBER(#REF!),#REF!,"-")</f>
        <v>-</v>
      </c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O250" s="75">
        <v>108.5</v>
      </c>
      <c r="AP250" s="79" t="str">
        <f>IF(ISNUMBER(#REF!),#REF!,"-")</f>
        <v>-</v>
      </c>
      <c r="AQ250" s="80" t="str">
        <f>IF(ISNUMBER(#REF!),#REF!,"-")</f>
        <v>-</v>
      </c>
      <c r="AR250" s="79" t="str">
        <f>IF(ISNUMBER(#REF!),#REF!,"-")</f>
        <v>-</v>
      </c>
      <c r="AS250" s="80" t="str">
        <f>IF(ISNUMBER(#REF!),#REF!,"-")</f>
        <v>-</v>
      </c>
      <c r="AT250" s="79" t="str">
        <f>IF(ISNUMBER(#REF!),#REF!,"-")</f>
        <v>-</v>
      </c>
      <c r="AU250" s="80" t="str">
        <f>IF(ISNUMBER(#REF!),#REF!,"-")</f>
        <v>-</v>
      </c>
      <c r="AV250" s="79" t="str">
        <f>IF(ISNUMBER(#REF!),#REF!,"-")</f>
        <v>-</v>
      </c>
      <c r="AW250" s="80" t="str">
        <f>IF(ISNUMBER(#REF!),#REF!,"-")</f>
        <v>-</v>
      </c>
      <c r="AX250" s="79" t="str">
        <f>IF(ISNUMBER(#REF!),#REF!,"-")</f>
        <v>-</v>
      </c>
      <c r="AY250" s="80" t="str">
        <f>IF(ISNUMBER(#REF!),#REF!,"-")</f>
        <v>-</v>
      </c>
      <c r="AZ250" s="79" t="str">
        <f>IF(ISNUMBER(#REF!),#REF!,"-")</f>
        <v>-</v>
      </c>
      <c r="BA250" s="80" t="str">
        <f>IF(ISNUMBER(#REF!),#REF!,"-")</f>
        <v>-</v>
      </c>
      <c r="BB250" s="79" t="str">
        <f>IF(ISNUMBER(#REF!),#REF!,"-")</f>
        <v>-</v>
      </c>
      <c r="BC250" s="80" t="str">
        <f>IF(ISNUMBER(#REF!),#REF!,"-")</f>
        <v>-</v>
      </c>
      <c r="BD250" s="79" t="str">
        <f>IF(ISNUMBER(#REF!),#REF!,"-")</f>
        <v>-</v>
      </c>
      <c r="BE250" s="80" t="str">
        <f>IF(ISNUMBER(#REF!),#REF!,"-")</f>
        <v>-</v>
      </c>
      <c r="BF250" s="79" t="str">
        <f>IF(ISNUMBER(#REF!),#REF!,"-")</f>
        <v>-</v>
      </c>
      <c r="BG250" s="80" t="str">
        <f>IF(ISNUMBER(#REF!),#REF!,"-")</f>
        <v>-</v>
      </c>
      <c r="BH250" s="79" t="str">
        <f>IF(ISNUMBER(#REF!),#REF!,"-")</f>
        <v>-</v>
      </c>
      <c r="BI250" s="80" t="str">
        <f>IF(ISNUMBER(#REF!),#REF!,"-")</f>
        <v>-</v>
      </c>
      <c r="BJ250" s="4"/>
      <c r="BK250" s="4"/>
      <c r="BL250" s="4"/>
      <c r="BM250" s="4"/>
      <c r="BN250" s="4"/>
      <c r="BO250" s="4"/>
      <c r="BP250" s="4"/>
      <c r="BQ250" s="4"/>
      <c r="BR250" s="4"/>
      <c r="BS250" s="4"/>
    </row>
    <row r="251" spans="7:71" s="88" customFormat="1" x14ac:dyDescent="0.25">
      <c r="G251" s="75">
        <v>109</v>
      </c>
      <c r="H251" s="79" t="str">
        <f>IF(ISNUMBER(#REF!),#REF!,"-")</f>
        <v>-</v>
      </c>
      <c r="I251" s="80" t="str">
        <f>IF(ISNUMBER(#REF!),#REF!,"-")</f>
        <v>-</v>
      </c>
      <c r="J251" s="79" t="str">
        <f>IF(ISNUMBER(#REF!),#REF!,"-")</f>
        <v>-</v>
      </c>
      <c r="K251" s="80" t="str">
        <f>IF(ISNUMBER(#REF!),#REF!,"-")</f>
        <v>-</v>
      </c>
      <c r="L251" s="79" t="str">
        <f>IF(ISNUMBER(#REF!),#REF!,"-")</f>
        <v>-</v>
      </c>
      <c r="M251" s="80" t="str">
        <f>IF(ISNUMBER(#REF!),#REF!,"-")</f>
        <v>-</v>
      </c>
      <c r="N251" s="79" t="str">
        <f>IF(ISNUMBER(#REF!),#REF!,"-")</f>
        <v>-</v>
      </c>
      <c r="O251" s="80" t="str">
        <f>IF(ISNUMBER(#REF!),#REF!,"-")</f>
        <v>-</v>
      </c>
      <c r="P251" s="79" t="str">
        <f>IF(ISNUMBER(#REF!),#REF!,"-")</f>
        <v>-</v>
      </c>
      <c r="Q251" s="80" t="str">
        <f>IF(ISNUMBER(#REF!),#REF!,"-")</f>
        <v>-</v>
      </c>
      <c r="R251" s="79" t="str">
        <f>IF(ISNUMBER(#REF!),#REF!,"-")</f>
        <v>-</v>
      </c>
      <c r="S251" s="80" t="str">
        <f>IF(ISNUMBER(#REF!),#REF!,"-")</f>
        <v>-</v>
      </c>
      <c r="T251" s="79" t="str">
        <f>IF(ISNUMBER(#REF!),#REF!,"-")</f>
        <v>-</v>
      </c>
      <c r="U251" s="80" t="str">
        <f>IF(ISNUMBER(#REF!),#REF!,"-")</f>
        <v>-</v>
      </c>
      <c r="V251" s="79" t="str">
        <f>IF(ISNUMBER(#REF!),#REF!,"-")</f>
        <v>-</v>
      </c>
      <c r="W251" s="80" t="str">
        <f>IF(ISNUMBER(#REF!),#REF!,"-")</f>
        <v>-</v>
      </c>
      <c r="X251" s="79" t="str">
        <f>IF(ISNUMBER(#REF!),#REF!,"-")</f>
        <v>-</v>
      </c>
      <c r="Y251" s="80" t="str">
        <f>IF(ISNUMBER(#REF!),#REF!,"-")</f>
        <v>-</v>
      </c>
      <c r="Z251" s="79" t="str">
        <f>IF(ISNUMBER(#REF!),#REF!,"-")</f>
        <v>-</v>
      </c>
      <c r="AA251" s="80" t="str">
        <f>IF(ISNUMBER(#REF!),#REF!,"-")</f>
        <v>-</v>
      </c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O251" s="75">
        <v>109</v>
      </c>
      <c r="AP251" s="79" t="str">
        <f>IF(ISNUMBER(#REF!),#REF!,"-")</f>
        <v>-</v>
      </c>
      <c r="AQ251" s="80" t="str">
        <f>IF(ISNUMBER(#REF!),#REF!,"-")</f>
        <v>-</v>
      </c>
      <c r="AR251" s="79" t="str">
        <f>IF(ISNUMBER(#REF!),#REF!,"-")</f>
        <v>-</v>
      </c>
      <c r="AS251" s="80" t="str">
        <f>IF(ISNUMBER(#REF!),#REF!,"-")</f>
        <v>-</v>
      </c>
      <c r="AT251" s="79" t="str">
        <f>IF(ISNUMBER(#REF!),#REF!,"-")</f>
        <v>-</v>
      </c>
      <c r="AU251" s="80" t="str">
        <f>IF(ISNUMBER(#REF!),#REF!,"-")</f>
        <v>-</v>
      </c>
      <c r="AV251" s="79" t="str">
        <f>IF(ISNUMBER(#REF!),#REF!,"-")</f>
        <v>-</v>
      </c>
      <c r="AW251" s="80" t="str">
        <f>IF(ISNUMBER(#REF!),#REF!,"-")</f>
        <v>-</v>
      </c>
      <c r="AX251" s="79" t="str">
        <f>IF(ISNUMBER(#REF!),#REF!,"-")</f>
        <v>-</v>
      </c>
      <c r="AY251" s="80" t="str">
        <f>IF(ISNUMBER(#REF!),#REF!,"-")</f>
        <v>-</v>
      </c>
      <c r="AZ251" s="79" t="str">
        <f>IF(ISNUMBER(#REF!),#REF!,"-")</f>
        <v>-</v>
      </c>
      <c r="BA251" s="80" t="str">
        <f>IF(ISNUMBER(#REF!),#REF!,"-")</f>
        <v>-</v>
      </c>
      <c r="BB251" s="79" t="str">
        <f>IF(ISNUMBER(#REF!),#REF!,"-")</f>
        <v>-</v>
      </c>
      <c r="BC251" s="80" t="str">
        <f>IF(ISNUMBER(#REF!),#REF!,"-")</f>
        <v>-</v>
      </c>
      <c r="BD251" s="79" t="str">
        <f>IF(ISNUMBER(#REF!),#REF!,"-")</f>
        <v>-</v>
      </c>
      <c r="BE251" s="80" t="str">
        <f>IF(ISNUMBER(#REF!),#REF!,"-")</f>
        <v>-</v>
      </c>
      <c r="BF251" s="79" t="str">
        <f>IF(ISNUMBER(#REF!),#REF!,"-")</f>
        <v>-</v>
      </c>
      <c r="BG251" s="80" t="str">
        <f>IF(ISNUMBER(#REF!),#REF!,"-")</f>
        <v>-</v>
      </c>
      <c r="BH251" s="79" t="str">
        <f>IF(ISNUMBER(#REF!),#REF!,"-")</f>
        <v>-</v>
      </c>
      <c r="BI251" s="80" t="str">
        <f>IF(ISNUMBER(#REF!),#REF!,"-")</f>
        <v>-</v>
      </c>
      <c r="BJ251" s="4"/>
      <c r="BK251" s="4"/>
      <c r="BL251" s="4"/>
      <c r="BM251" s="4"/>
      <c r="BN251" s="4"/>
      <c r="BO251" s="4"/>
      <c r="BP251" s="4"/>
      <c r="BQ251" s="4"/>
      <c r="BR251" s="4"/>
      <c r="BS251" s="4"/>
    </row>
    <row r="252" spans="7:71" s="88" customFormat="1" x14ac:dyDescent="0.25">
      <c r="G252" s="75">
        <v>109.5</v>
      </c>
      <c r="H252" s="79" t="str">
        <f>IF(ISNUMBER(#REF!),#REF!,"-")</f>
        <v>-</v>
      </c>
      <c r="I252" s="80" t="str">
        <f>IF(ISNUMBER(#REF!),#REF!,"-")</f>
        <v>-</v>
      </c>
      <c r="J252" s="79" t="str">
        <f>IF(ISNUMBER(#REF!),#REF!,"-")</f>
        <v>-</v>
      </c>
      <c r="K252" s="80" t="str">
        <f>IF(ISNUMBER(#REF!),#REF!,"-")</f>
        <v>-</v>
      </c>
      <c r="L252" s="79" t="str">
        <f>IF(ISNUMBER(#REF!),#REF!,"-")</f>
        <v>-</v>
      </c>
      <c r="M252" s="80" t="str">
        <f>IF(ISNUMBER(#REF!),#REF!,"-")</f>
        <v>-</v>
      </c>
      <c r="N252" s="79" t="str">
        <f>IF(ISNUMBER(#REF!),#REF!,"-")</f>
        <v>-</v>
      </c>
      <c r="O252" s="80" t="str">
        <f>IF(ISNUMBER(#REF!),#REF!,"-")</f>
        <v>-</v>
      </c>
      <c r="P252" s="79" t="str">
        <f>IF(ISNUMBER(#REF!),#REF!,"-")</f>
        <v>-</v>
      </c>
      <c r="Q252" s="80" t="str">
        <f>IF(ISNUMBER(#REF!),#REF!,"-")</f>
        <v>-</v>
      </c>
      <c r="R252" s="79" t="str">
        <f>IF(ISNUMBER(#REF!),#REF!,"-")</f>
        <v>-</v>
      </c>
      <c r="S252" s="80" t="str">
        <f>IF(ISNUMBER(#REF!),#REF!,"-")</f>
        <v>-</v>
      </c>
      <c r="T252" s="79" t="str">
        <f>IF(ISNUMBER(#REF!),#REF!,"-")</f>
        <v>-</v>
      </c>
      <c r="U252" s="80" t="str">
        <f>IF(ISNUMBER(#REF!),#REF!,"-")</f>
        <v>-</v>
      </c>
      <c r="V252" s="79" t="str">
        <f>IF(ISNUMBER(#REF!),#REF!,"-")</f>
        <v>-</v>
      </c>
      <c r="W252" s="80" t="str">
        <f>IF(ISNUMBER(#REF!),#REF!,"-")</f>
        <v>-</v>
      </c>
      <c r="X252" s="79" t="str">
        <f>IF(ISNUMBER(#REF!),#REF!,"-")</f>
        <v>-</v>
      </c>
      <c r="Y252" s="80" t="str">
        <f>IF(ISNUMBER(#REF!),#REF!,"-")</f>
        <v>-</v>
      </c>
      <c r="Z252" s="79" t="str">
        <f>IF(ISNUMBER(#REF!),#REF!,"-")</f>
        <v>-</v>
      </c>
      <c r="AA252" s="80" t="str">
        <f>IF(ISNUMBER(#REF!),#REF!,"-")</f>
        <v>-</v>
      </c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O252" s="75">
        <v>109.5</v>
      </c>
      <c r="AP252" s="79" t="str">
        <f>IF(ISNUMBER(#REF!),#REF!,"-")</f>
        <v>-</v>
      </c>
      <c r="AQ252" s="80" t="str">
        <f>IF(ISNUMBER(#REF!),#REF!,"-")</f>
        <v>-</v>
      </c>
      <c r="AR252" s="79" t="str">
        <f>IF(ISNUMBER(#REF!),#REF!,"-")</f>
        <v>-</v>
      </c>
      <c r="AS252" s="80" t="str">
        <f>IF(ISNUMBER(#REF!),#REF!,"-")</f>
        <v>-</v>
      </c>
      <c r="AT252" s="79" t="str">
        <f>IF(ISNUMBER(#REF!),#REF!,"-")</f>
        <v>-</v>
      </c>
      <c r="AU252" s="80" t="str">
        <f>IF(ISNUMBER(#REF!),#REF!,"-")</f>
        <v>-</v>
      </c>
      <c r="AV252" s="79" t="str">
        <f>IF(ISNUMBER(#REF!),#REF!,"-")</f>
        <v>-</v>
      </c>
      <c r="AW252" s="80" t="str">
        <f>IF(ISNUMBER(#REF!),#REF!,"-")</f>
        <v>-</v>
      </c>
      <c r="AX252" s="79" t="str">
        <f>IF(ISNUMBER(#REF!),#REF!,"-")</f>
        <v>-</v>
      </c>
      <c r="AY252" s="80" t="str">
        <f>IF(ISNUMBER(#REF!),#REF!,"-")</f>
        <v>-</v>
      </c>
      <c r="AZ252" s="79" t="str">
        <f>IF(ISNUMBER(#REF!),#REF!,"-")</f>
        <v>-</v>
      </c>
      <c r="BA252" s="80" t="str">
        <f>IF(ISNUMBER(#REF!),#REF!,"-")</f>
        <v>-</v>
      </c>
      <c r="BB252" s="79" t="str">
        <f>IF(ISNUMBER(#REF!),#REF!,"-")</f>
        <v>-</v>
      </c>
      <c r="BC252" s="80" t="str">
        <f>IF(ISNUMBER(#REF!),#REF!,"-")</f>
        <v>-</v>
      </c>
      <c r="BD252" s="79" t="str">
        <f>IF(ISNUMBER(#REF!),#REF!,"-")</f>
        <v>-</v>
      </c>
      <c r="BE252" s="80" t="str">
        <f>IF(ISNUMBER(#REF!),#REF!,"-")</f>
        <v>-</v>
      </c>
      <c r="BF252" s="79" t="str">
        <f>IF(ISNUMBER(#REF!),#REF!,"-")</f>
        <v>-</v>
      </c>
      <c r="BG252" s="80" t="str">
        <f>IF(ISNUMBER(#REF!),#REF!,"-")</f>
        <v>-</v>
      </c>
      <c r="BH252" s="79" t="str">
        <f>IF(ISNUMBER(#REF!),#REF!,"-")</f>
        <v>-</v>
      </c>
      <c r="BI252" s="80" t="str">
        <f>IF(ISNUMBER(#REF!),#REF!,"-")</f>
        <v>-</v>
      </c>
      <c r="BJ252" s="4"/>
      <c r="BK252" s="4"/>
      <c r="BL252" s="4"/>
      <c r="BM252" s="4"/>
      <c r="BN252" s="4"/>
      <c r="BO252" s="4"/>
      <c r="BP252" s="4"/>
      <c r="BQ252" s="4"/>
      <c r="BR252" s="4"/>
      <c r="BS252" s="4"/>
    </row>
    <row r="253" spans="7:71" s="88" customFormat="1" x14ac:dyDescent="0.25">
      <c r="G253" s="75">
        <v>110</v>
      </c>
      <c r="H253" s="79" t="str">
        <f>IF(ISNUMBER(#REF!),#REF!,"-")</f>
        <v>-</v>
      </c>
      <c r="I253" s="80" t="str">
        <f>IF(ISNUMBER(#REF!),#REF!,"-")</f>
        <v>-</v>
      </c>
      <c r="J253" s="79" t="str">
        <f>IF(ISNUMBER(#REF!),#REF!,"-")</f>
        <v>-</v>
      </c>
      <c r="K253" s="80" t="str">
        <f>IF(ISNUMBER(#REF!),#REF!,"-")</f>
        <v>-</v>
      </c>
      <c r="L253" s="79" t="str">
        <f>IF(ISNUMBER(#REF!),#REF!,"-")</f>
        <v>-</v>
      </c>
      <c r="M253" s="80" t="str">
        <f>IF(ISNUMBER(#REF!),#REF!,"-")</f>
        <v>-</v>
      </c>
      <c r="N253" s="79" t="str">
        <f>IF(ISNUMBER(#REF!),#REF!,"-")</f>
        <v>-</v>
      </c>
      <c r="O253" s="80" t="str">
        <f>IF(ISNUMBER(#REF!),#REF!,"-")</f>
        <v>-</v>
      </c>
      <c r="P253" s="79" t="str">
        <f>IF(ISNUMBER(#REF!),#REF!,"-")</f>
        <v>-</v>
      </c>
      <c r="Q253" s="80" t="str">
        <f>IF(ISNUMBER(#REF!),#REF!,"-")</f>
        <v>-</v>
      </c>
      <c r="R253" s="79" t="str">
        <f>IF(ISNUMBER(#REF!),#REF!,"-")</f>
        <v>-</v>
      </c>
      <c r="S253" s="80" t="str">
        <f>IF(ISNUMBER(#REF!),#REF!,"-")</f>
        <v>-</v>
      </c>
      <c r="T253" s="79" t="str">
        <f>IF(ISNUMBER(#REF!),#REF!,"-")</f>
        <v>-</v>
      </c>
      <c r="U253" s="80" t="str">
        <f>IF(ISNUMBER(#REF!),#REF!,"-")</f>
        <v>-</v>
      </c>
      <c r="V253" s="79" t="str">
        <f>IF(ISNUMBER(#REF!),#REF!,"-")</f>
        <v>-</v>
      </c>
      <c r="W253" s="80" t="str">
        <f>IF(ISNUMBER(#REF!),#REF!,"-")</f>
        <v>-</v>
      </c>
      <c r="X253" s="79" t="str">
        <f>IF(ISNUMBER(#REF!),#REF!,"-")</f>
        <v>-</v>
      </c>
      <c r="Y253" s="80" t="str">
        <f>IF(ISNUMBER(#REF!),#REF!,"-")</f>
        <v>-</v>
      </c>
      <c r="Z253" s="79" t="str">
        <f>IF(ISNUMBER(#REF!),#REF!,"-")</f>
        <v>-</v>
      </c>
      <c r="AA253" s="80" t="str">
        <f>IF(ISNUMBER(#REF!),#REF!,"-")</f>
        <v>-</v>
      </c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O253" s="75">
        <v>110</v>
      </c>
      <c r="AP253" s="79" t="str">
        <f>IF(ISNUMBER(#REF!),#REF!,"-")</f>
        <v>-</v>
      </c>
      <c r="AQ253" s="80" t="str">
        <f>IF(ISNUMBER(#REF!),#REF!,"-")</f>
        <v>-</v>
      </c>
      <c r="AR253" s="79" t="str">
        <f>IF(ISNUMBER(#REF!),#REF!,"-")</f>
        <v>-</v>
      </c>
      <c r="AS253" s="80" t="str">
        <f>IF(ISNUMBER(#REF!),#REF!,"-")</f>
        <v>-</v>
      </c>
      <c r="AT253" s="79" t="str">
        <f>IF(ISNUMBER(#REF!),#REF!,"-")</f>
        <v>-</v>
      </c>
      <c r="AU253" s="80" t="str">
        <f>IF(ISNUMBER(#REF!),#REF!,"-")</f>
        <v>-</v>
      </c>
      <c r="AV253" s="79" t="str">
        <f>IF(ISNUMBER(#REF!),#REF!,"-")</f>
        <v>-</v>
      </c>
      <c r="AW253" s="80" t="str">
        <f>IF(ISNUMBER(#REF!),#REF!,"-")</f>
        <v>-</v>
      </c>
      <c r="AX253" s="79" t="str">
        <f>IF(ISNUMBER(#REF!),#REF!,"-")</f>
        <v>-</v>
      </c>
      <c r="AY253" s="80" t="str">
        <f>IF(ISNUMBER(#REF!),#REF!,"-")</f>
        <v>-</v>
      </c>
      <c r="AZ253" s="79" t="str">
        <f>IF(ISNUMBER(#REF!),#REF!,"-")</f>
        <v>-</v>
      </c>
      <c r="BA253" s="80" t="str">
        <f>IF(ISNUMBER(#REF!),#REF!,"-")</f>
        <v>-</v>
      </c>
      <c r="BB253" s="79" t="str">
        <f>IF(ISNUMBER(#REF!),#REF!,"-")</f>
        <v>-</v>
      </c>
      <c r="BC253" s="80" t="str">
        <f>IF(ISNUMBER(#REF!),#REF!,"-")</f>
        <v>-</v>
      </c>
      <c r="BD253" s="79" t="str">
        <f>IF(ISNUMBER(#REF!),#REF!,"-")</f>
        <v>-</v>
      </c>
      <c r="BE253" s="80" t="str">
        <f>IF(ISNUMBER(#REF!),#REF!,"-")</f>
        <v>-</v>
      </c>
      <c r="BF253" s="79" t="str">
        <f>IF(ISNUMBER(#REF!),#REF!,"-")</f>
        <v>-</v>
      </c>
      <c r="BG253" s="80" t="str">
        <f>IF(ISNUMBER(#REF!),#REF!,"-")</f>
        <v>-</v>
      </c>
      <c r="BH253" s="79" t="str">
        <f>IF(ISNUMBER(#REF!),#REF!,"-")</f>
        <v>-</v>
      </c>
      <c r="BI253" s="80" t="str">
        <f>IF(ISNUMBER(#REF!),#REF!,"-")</f>
        <v>-</v>
      </c>
      <c r="BJ253" s="4"/>
      <c r="BK253" s="4"/>
      <c r="BL253" s="4"/>
      <c r="BM253" s="4"/>
      <c r="BN253" s="4"/>
      <c r="BO253" s="4"/>
      <c r="BP253" s="4"/>
      <c r="BQ253" s="4"/>
      <c r="BR253" s="4"/>
      <c r="BS253" s="4"/>
    </row>
    <row r="254" spans="7:71" s="88" customFormat="1" x14ac:dyDescent="0.25">
      <c r="G254" s="75">
        <v>110.5</v>
      </c>
      <c r="H254" s="79" t="str">
        <f>IF(ISNUMBER(#REF!),#REF!,"-")</f>
        <v>-</v>
      </c>
      <c r="I254" s="80" t="str">
        <f>IF(ISNUMBER(#REF!),#REF!,"-")</f>
        <v>-</v>
      </c>
      <c r="J254" s="79" t="str">
        <f>IF(ISNUMBER(#REF!),#REF!,"-")</f>
        <v>-</v>
      </c>
      <c r="K254" s="80" t="str">
        <f>IF(ISNUMBER(#REF!),#REF!,"-")</f>
        <v>-</v>
      </c>
      <c r="L254" s="79" t="str">
        <f>IF(ISNUMBER(#REF!),#REF!,"-")</f>
        <v>-</v>
      </c>
      <c r="M254" s="80" t="str">
        <f>IF(ISNUMBER(#REF!),#REF!,"-")</f>
        <v>-</v>
      </c>
      <c r="N254" s="79" t="str">
        <f>IF(ISNUMBER(#REF!),#REF!,"-")</f>
        <v>-</v>
      </c>
      <c r="O254" s="80" t="str">
        <f>IF(ISNUMBER(#REF!),#REF!,"-")</f>
        <v>-</v>
      </c>
      <c r="P254" s="79" t="str">
        <f>IF(ISNUMBER(#REF!),#REF!,"-")</f>
        <v>-</v>
      </c>
      <c r="Q254" s="80" t="str">
        <f>IF(ISNUMBER(#REF!),#REF!,"-")</f>
        <v>-</v>
      </c>
      <c r="R254" s="79" t="str">
        <f>IF(ISNUMBER(#REF!),#REF!,"-")</f>
        <v>-</v>
      </c>
      <c r="S254" s="80" t="str">
        <f>IF(ISNUMBER(#REF!),#REF!,"-")</f>
        <v>-</v>
      </c>
      <c r="T254" s="79" t="str">
        <f>IF(ISNUMBER(#REF!),#REF!,"-")</f>
        <v>-</v>
      </c>
      <c r="U254" s="80" t="str">
        <f>IF(ISNUMBER(#REF!),#REF!,"-")</f>
        <v>-</v>
      </c>
      <c r="V254" s="79" t="str">
        <f>IF(ISNUMBER(#REF!),#REF!,"-")</f>
        <v>-</v>
      </c>
      <c r="W254" s="80" t="str">
        <f>IF(ISNUMBER(#REF!),#REF!,"-")</f>
        <v>-</v>
      </c>
      <c r="X254" s="79" t="str">
        <f>IF(ISNUMBER(#REF!),#REF!,"-")</f>
        <v>-</v>
      </c>
      <c r="Y254" s="80" t="str">
        <f>IF(ISNUMBER(#REF!),#REF!,"-")</f>
        <v>-</v>
      </c>
      <c r="Z254" s="79" t="str">
        <f>IF(ISNUMBER(#REF!),#REF!,"-")</f>
        <v>-</v>
      </c>
      <c r="AA254" s="80" t="str">
        <f>IF(ISNUMBER(#REF!),#REF!,"-")</f>
        <v>-</v>
      </c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O254" s="75">
        <v>110.5</v>
      </c>
      <c r="AP254" s="79" t="str">
        <f>IF(ISNUMBER(#REF!),#REF!,"-")</f>
        <v>-</v>
      </c>
      <c r="AQ254" s="80" t="str">
        <f>IF(ISNUMBER(#REF!),#REF!,"-")</f>
        <v>-</v>
      </c>
      <c r="AR254" s="79" t="str">
        <f>IF(ISNUMBER(#REF!),#REF!,"-")</f>
        <v>-</v>
      </c>
      <c r="AS254" s="80" t="str">
        <f>IF(ISNUMBER(#REF!),#REF!,"-")</f>
        <v>-</v>
      </c>
      <c r="AT254" s="79" t="str">
        <f>IF(ISNUMBER(#REF!),#REF!,"-")</f>
        <v>-</v>
      </c>
      <c r="AU254" s="80" t="str">
        <f>IF(ISNUMBER(#REF!),#REF!,"-")</f>
        <v>-</v>
      </c>
      <c r="AV254" s="79" t="str">
        <f>IF(ISNUMBER(#REF!),#REF!,"-")</f>
        <v>-</v>
      </c>
      <c r="AW254" s="80" t="str">
        <f>IF(ISNUMBER(#REF!),#REF!,"-")</f>
        <v>-</v>
      </c>
      <c r="AX254" s="79" t="str">
        <f>IF(ISNUMBER(#REF!),#REF!,"-")</f>
        <v>-</v>
      </c>
      <c r="AY254" s="80" t="str">
        <f>IF(ISNUMBER(#REF!),#REF!,"-")</f>
        <v>-</v>
      </c>
      <c r="AZ254" s="79" t="str">
        <f>IF(ISNUMBER(#REF!),#REF!,"-")</f>
        <v>-</v>
      </c>
      <c r="BA254" s="80" t="str">
        <f>IF(ISNUMBER(#REF!),#REF!,"-")</f>
        <v>-</v>
      </c>
      <c r="BB254" s="79" t="str">
        <f>IF(ISNUMBER(#REF!),#REF!,"-")</f>
        <v>-</v>
      </c>
      <c r="BC254" s="80" t="str">
        <f>IF(ISNUMBER(#REF!),#REF!,"-")</f>
        <v>-</v>
      </c>
      <c r="BD254" s="79" t="str">
        <f>IF(ISNUMBER(#REF!),#REF!,"-")</f>
        <v>-</v>
      </c>
      <c r="BE254" s="80" t="str">
        <f>IF(ISNUMBER(#REF!),#REF!,"-")</f>
        <v>-</v>
      </c>
      <c r="BF254" s="79" t="str">
        <f>IF(ISNUMBER(#REF!),#REF!,"-")</f>
        <v>-</v>
      </c>
      <c r="BG254" s="80" t="str">
        <f>IF(ISNUMBER(#REF!),#REF!,"-")</f>
        <v>-</v>
      </c>
      <c r="BH254" s="79" t="str">
        <f>IF(ISNUMBER(#REF!),#REF!,"-")</f>
        <v>-</v>
      </c>
      <c r="BI254" s="80" t="str">
        <f>IF(ISNUMBER(#REF!),#REF!,"-")</f>
        <v>-</v>
      </c>
      <c r="BJ254" s="4"/>
      <c r="BK254" s="4"/>
      <c r="BL254" s="4"/>
      <c r="BM254" s="4"/>
      <c r="BN254" s="4"/>
      <c r="BO254" s="4"/>
      <c r="BP254" s="4"/>
      <c r="BQ254" s="4"/>
      <c r="BR254" s="4"/>
      <c r="BS254" s="4"/>
    </row>
    <row r="255" spans="7:71" s="88" customFormat="1" x14ac:dyDescent="0.25">
      <c r="G255" s="75">
        <v>111</v>
      </c>
      <c r="H255" s="79" t="str">
        <f>IF(ISNUMBER(#REF!),#REF!,"-")</f>
        <v>-</v>
      </c>
      <c r="I255" s="80" t="str">
        <f>IF(ISNUMBER(#REF!),#REF!,"-")</f>
        <v>-</v>
      </c>
      <c r="J255" s="79" t="str">
        <f>IF(ISNUMBER(#REF!),#REF!,"-")</f>
        <v>-</v>
      </c>
      <c r="K255" s="80" t="str">
        <f>IF(ISNUMBER(#REF!),#REF!,"-")</f>
        <v>-</v>
      </c>
      <c r="L255" s="79" t="str">
        <f>IF(ISNUMBER(#REF!),#REF!,"-")</f>
        <v>-</v>
      </c>
      <c r="M255" s="80" t="str">
        <f>IF(ISNUMBER(#REF!),#REF!,"-")</f>
        <v>-</v>
      </c>
      <c r="N255" s="79" t="str">
        <f>IF(ISNUMBER(#REF!),#REF!,"-")</f>
        <v>-</v>
      </c>
      <c r="O255" s="80" t="str">
        <f>IF(ISNUMBER(#REF!),#REF!,"-")</f>
        <v>-</v>
      </c>
      <c r="P255" s="79" t="str">
        <f>IF(ISNUMBER(#REF!),#REF!,"-")</f>
        <v>-</v>
      </c>
      <c r="Q255" s="80" t="str">
        <f>IF(ISNUMBER(#REF!),#REF!,"-")</f>
        <v>-</v>
      </c>
      <c r="R255" s="79" t="str">
        <f>IF(ISNUMBER(#REF!),#REF!,"-")</f>
        <v>-</v>
      </c>
      <c r="S255" s="80" t="str">
        <f>IF(ISNUMBER(#REF!),#REF!,"-")</f>
        <v>-</v>
      </c>
      <c r="T255" s="79" t="str">
        <f>IF(ISNUMBER(#REF!),#REF!,"-")</f>
        <v>-</v>
      </c>
      <c r="U255" s="80" t="str">
        <f>IF(ISNUMBER(#REF!),#REF!,"-")</f>
        <v>-</v>
      </c>
      <c r="V255" s="79" t="str">
        <f>IF(ISNUMBER(#REF!),#REF!,"-")</f>
        <v>-</v>
      </c>
      <c r="W255" s="80" t="str">
        <f>IF(ISNUMBER(#REF!),#REF!,"-")</f>
        <v>-</v>
      </c>
      <c r="X255" s="79" t="str">
        <f>IF(ISNUMBER(#REF!),#REF!,"-")</f>
        <v>-</v>
      </c>
      <c r="Y255" s="80" t="str">
        <f>IF(ISNUMBER(#REF!),#REF!,"-")</f>
        <v>-</v>
      </c>
      <c r="Z255" s="79" t="str">
        <f>IF(ISNUMBER(#REF!),#REF!,"-")</f>
        <v>-</v>
      </c>
      <c r="AA255" s="80" t="str">
        <f>IF(ISNUMBER(#REF!),#REF!,"-")</f>
        <v>-</v>
      </c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O255" s="75">
        <v>111</v>
      </c>
      <c r="AP255" s="79" t="str">
        <f>IF(ISNUMBER(#REF!),#REF!,"-")</f>
        <v>-</v>
      </c>
      <c r="AQ255" s="80" t="str">
        <f>IF(ISNUMBER(#REF!),#REF!,"-")</f>
        <v>-</v>
      </c>
      <c r="AR255" s="79" t="str">
        <f>IF(ISNUMBER(#REF!),#REF!,"-")</f>
        <v>-</v>
      </c>
      <c r="AS255" s="80" t="str">
        <f>IF(ISNUMBER(#REF!),#REF!,"-")</f>
        <v>-</v>
      </c>
      <c r="AT255" s="79" t="str">
        <f>IF(ISNUMBER(#REF!),#REF!,"-")</f>
        <v>-</v>
      </c>
      <c r="AU255" s="80" t="str">
        <f>IF(ISNUMBER(#REF!),#REF!,"-")</f>
        <v>-</v>
      </c>
      <c r="AV255" s="79" t="str">
        <f>IF(ISNUMBER(#REF!),#REF!,"-")</f>
        <v>-</v>
      </c>
      <c r="AW255" s="80" t="str">
        <f>IF(ISNUMBER(#REF!),#REF!,"-")</f>
        <v>-</v>
      </c>
      <c r="AX255" s="79" t="str">
        <f>IF(ISNUMBER(#REF!),#REF!,"-")</f>
        <v>-</v>
      </c>
      <c r="AY255" s="80" t="str">
        <f>IF(ISNUMBER(#REF!),#REF!,"-")</f>
        <v>-</v>
      </c>
      <c r="AZ255" s="79" t="str">
        <f>IF(ISNUMBER(#REF!),#REF!,"-")</f>
        <v>-</v>
      </c>
      <c r="BA255" s="80" t="str">
        <f>IF(ISNUMBER(#REF!),#REF!,"-")</f>
        <v>-</v>
      </c>
      <c r="BB255" s="79" t="str">
        <f>IF(ISNUMBER(#REF!),#REF!,"-")</f>
        <v>-</v>
      </c>
      <c r="BC255" s="80" t="str">
        <f>IF(ISNUMBER(#REF!),#REF!,"-")</f>
        <v>-</v>
      </c>
      <c r="BD255" s="79" t="str">
        <f>IF(ISNUMBER(#REF!),#REF!,"-")</f>
        <v>-</v>
      </c>
      <c r="BE255" s="80" t="str">
        <f>IF(ISNUMBER(#REF!),#REF!,"-")</f>
        <v>-</v>
      </c>
      <c r="BF255" s="79" t="str">
        <f>IF(ISNUMBER(#REF!),#REF!,"-")</f>
        <v>-</v>
      </c>
      <c r="BG255" s="80" t="str">
        <f>IF(ISNUMBER(#REF!),#REF!,"-")</f>
        <v>-</v>
      </c>
      <c r="BH255" s="79" t="str">
        <f>IF(ISNUMBER(#REF!),#REF!,"-")</f>
        <v>-</v>
      </c>
      <c r="BI255" s="80" t="str">
        <f>IF(ISNUMBER(#REF!),#REF!,"-")</f>
        <v>-</v>
      </c>
      <c r="BJ255" s="4"/>
      <c r="BK255" s="4"/>
      <c r="BL255" s="4"/>
      <c r="BM255" s="4"/>
      <c r="BN255" s="4"/>
      <c r="BO255" s="4"/>
      <c r="BP255" s="4"/>
      <c r="BQ255" s="4"/>
      <c r="BR255" s="4"/>
      <c r="BS255" s="4"/>
    </row>
    <row r="256" spans="7:71" s="88" customFormat="1" x14ac:dyDescent="0.25">
      <c r="G256" s="75">
        <v>111.5</v>
      </c>
      <c r="H256" s="79" t="str">
        <f>IF(ISNUMBER(#REF!),#REF!,"-")</f>
        <v>-</v>
      </c>
      <c r="I256" s="80" t="str">
        <f>IF(ISNUMBER(#REF!),#REF!,"-")</f>
        <v>-</v>
      </c>
      <c r="J256" s="79" t="str">
        <f>IF(ISNUMBER(#REF!),#REF!,"-")</f>
        <v>-</v>
      </c>
      <c r="K256" s="80" t="str">
        <f>IF(ISNUMBER(#REF!),#REF!,"-")</f>
        <v>-</v>
      </c>
      <c r="L256" s="79" t="str">
        <f>IF(ISNUMBER(#REF!),#REF!,"-")</f>
        <v>-</v>
      </c>
      <c r="M256" s="80" t="str">
        <f>IF(ISNUMBER(#REF!),#REF!,"-")</f>
        <v>-</v>
      </c>
      <c r="N256" s="79" t="str">
        <f>IF(ISNUMBER(#REF!),#REF!,"-")</f>
        <v>-</v>
      </c>
      <c r="O256" s="80" t="str">
        <f>IF(ISNUMBER(#REF!),#REF!,"-")</f>
        <v>-</v>
      </c>
      <c r="P256" s="79" t="str">
        <f>IF(ISNUMBER(#REF!),#REF!,"-")</f>
        <v>-</v>
      </c>
      <c r="Q256" s="80" t="str">
        <f>IF(ISNUMBER(#REF!),#REF!,"-")</f>
        <v>-</v>
      </c>
      <c r="R256" s="79" t="str">
        <f>IF(ISNUMBER(#REF!),#REF!,"-")</f>
        <v>-</v>
      </c>
      <c r="S256" s="80" t="str">
        <f>IF(ISNUMBER(#REF!),#REF!,"-")</f>
        <v>-</v>
      </c>
      <c r="T256" s="79" t="str">
        <f>IF(ISNUMBER(#REF!),#REF!,"-")</f>
        <v>-</v>
      </c>
      <c r="U256" s="80" t="str">
        <f>IF(ISNUMBER(#REF!),#REF!,"-")</f>
        <v>-</v>
      </c>
      <c r="V256" s="79" t="str">
        <f>IF(ISNUMBER(#REF!),#REF!,"-")</f>
        <v>-</v>
      </c>
      <c r="W256" s="80" t="str">
        <f>IF(ISNUMBER(#REF!),#REF!,"-")</f>
        <v>-</v>
      </c>
      <c r="X256" s="79" t="str">
        <f>IF(ISNUMBER(#REF!),#REF!,"-")</f>
        <v>-</v>
      </c>
      <c r="Y256" s="80" t="str">
        <f>IF(ISNUMBER(#REF!),#REF!,"-")</f>
        <v>-</v>
      </c>
      <c r="Z256" s="79" t="str">
        <f>IF(ISNUMBER(#REF!),#REF!,"-")</f>
        <v>-</v>
      </c>
      <c r="AA256" s="80" t="str">
        <f>IF(ISNUMBER(#REF!),#REF!,"-")</f>
        <v>-</v>
      </c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O256" s="75">
        <v>111.5</v>
      </c>
      <c r="AP256" s="79" t="str">
        <f>IF(ISNUMBER(#REF!),#REF!,"-")</f>
        <v>-</v>
      </c>
      <c r="AQ256" s="80" t="str">
        <f>IF(ISNUMBER(#REF!),#REF!,"-")</f>
        <v>-</v>
      </c>
      <c r="AR256" s="79" t="str">
        <f>IF(ISNUMBER(#REF!),#REF!,"-")</f>
        <v>-</v>
      </c>
      <c r="AS256" s="80" t="str">
        <f>IF(ISNUMBER(#REF!),#REF!,"-")</f>
        <v>-</v>
      </c>
      <c r="AT256" s="79" t="str">
        <f>IF(ISNUMBER(#REF!),#REF!,"-")</f>
        <v>-</v>
      </c>
      <c r="AU256" s="80" t="str">
        <f>IF(ISNUMBER(#REF!),#REF!,"-")</f>
        <v>-</v>
      </c>
      <c r="AV256" s="79" t="str">
        <f>IF(ISNUMBER(#REF!),#REF!,"-")</f>
        <v>-</v>
      </c>
      <c r="AW256" s="80" t="str">
        <f>IF(ISNUMBER(#REF!),#REF!,"-")</f>
        <v>-</v>
      </c>
      <c r="AX256" s="79" t="str">
        <f>IF(ISNUMBER(#REF!),#REF!,"-")</f>
        <v>-</v>
      </c>
      <c r="AY256" s="80" t="str">
        <f>IF(ISNUMBER(#REF!),#REF!,"-")</f>
        <v>-</v>
      </c>
      <c r="AZ256" s="79" t="str">
        <f>IF(ISNUMBER(#REF!),#REF!,"-")</f>
        <v>-</v>
      </c>
      <c r="BA256" s="80" t="str">
        <f>IF(ISNUMBER(#REF!),#REF!,"-")</f>
        <v>-</v>
      </c>
      <c r="BB256" s="79" t="str">
        <f>IF(ISNUMBER(#REF!),#REF!,"-")</f>
        <v>-</v>
      </c>
      <c r="BC256" s="80" t="str">
        <f>IF(ISNUMBER(#REF!),#REF!,"-")</f>
        <v>-</v>
      </c>
      <c r="BD256" s="79" t="str">
        <f>IF(ISNUMBER(#REF!),#REF!,"-")</f>
        <v>-</v>
      </c>
      <c r="BE256" s="80" t="str">
        <f>IF(ISNUMBER(#REF!),#REF!,"-")</f>
        <v>-</v>
      </c>
      <c r="BF256" s="79" t="str">
        <f>IF(ISNUMBER(#REF!),#REF!,"-")</f>
        <v>-</v>
      </c>
      <c r="BG256" s="80" t="str">
        <f>IF(ISNUMBER(#REF!),#REF!,"-")</f>
        <v>-</v>
      </c>
      <c r="BH256" s="79" t="str">
        <f>IF(ISNUMBER(#REF!),#REF!,"-")</f>
        <v>-</v>
      </c>
      <c r="BI256" s="80" t="str">
        <f>IF(ISNUMBER(#REF!),#REF!,"-")</f>
        <v>-</v>
      </c>
      <c r="BJ256" s="4"/>
      <c r="BK256" s="4"/>
      <c r="BL256" s="4"/>
      <c r="BM256" s="4"/>
      <c r="BN256" s="4"/>
      <c r="BO256" s="4"/>
      <c r="BP256" s="4"/>
      <c r="BQ256" s="4"/>
      <c r="BR256" s="4"/>
      <c r="BS256" s="4"/>
    </row>
    <row r="257" spans="7:71" s="88" customFormat="1" x14ac:dyDescent="0.25">
      <c r="G257" s="75">
        <v>112</v>
      </c>
      <c r="H257" s="79" t="str">
        <f>IF(ISNUMBER(#REF!),#REF!,"-")</f>
        <v>-</v>
      </c>
      <c r="I257" s="80" t="str">
        <f>IF(ISNUMBER(#REF!),#REF!,"-")</f>
        <v>-</v>
      </c>
      <c r="J257" s="79" t="str">
        <f>IF(ISNUMBER(#REF!),#REF!,"-")</f>
        <v>-</v>
      </c>
      <c r="K257" s="80" t="str">
        <f>IF(ISNUMBER(#REF!),#REF!,"-")</f>
        <v>-</v>
      </c>
      <c r="L257" s="79" t="str">
        <f>IF(ISNUMBER(#REF!),#REF!,"-")</f>
        <v>-</v>
      </c>
      <c r="M257" s="80" t="str">
        <f>IF(ISNUMBER(#REF!),#REF!,"-")</f>
        <v>-</v>
      </c>
      <c r="N257" s="79" t="str">
        <f>IF(ISNUMBER(#REF!),#REF!,"-")</f>
        <v>-</v>
      </c>
      <c r="O257" s="80" t="str">
        <f>IF(ISNUMBER(#REF!),#REF!,"-")</f>
        <v>-</v>
      </c>
      <c r="P257" s="79" t="str">
        <f>IF(ISNUMBER(#REF!),#REF!,"-")</f>
        <v>-</v>
      </c>
      <c r="Q257" s="80" t="str">
        <f>IF(ISNUMBER(#REF!),#REF!,"-")</f>
        <v>-</v>
      </c>
      <c r="R257" s="79" t="str">
        <f>IF(ISNUMBER(#REF!),#REF!,"-")</f>
        <v>-</v>
      </c>
      <c r="S257" s="80" t="str">
        <f>IF(ISNUMBER(#REF!),#REF!,"-")</f>
        <v>-</v>
      </c>
      <c r="T257" s="79" t="str">
        <f>IF(ISNUMBER(#REF!),#REF!,"-")</f>
        <v>-</v>
      </c>
      <c r="U257" s="80" t="str">
        <f>IF(ISNUMBER(#REF!),#REF!,"-")</f>
        <v>-</v>
      </c>
      <c r="V257" s="79" t="str">
        <f>IF(ISNUMBER(#REF!),#REF!,"-")</f>
        <v>-</v>
      </c>
      <c r="W257" s="80" t="str">
        <f>IF(ISNUMBER(#REF!),#REF!,"-")</f>
        <v>-</v>
      </c>
      <c r="X257" s="79" t="str">
        <f>IF(ISNUMBER(#REF!),#REF!,"-")</f>
        <v>-</v>
      </c>
      <c r="Y257" s="80" t="str">
        <f>IF(ISNUMBER(#REF!),#REF!,"-")</f>
        <v>-</v>
      </c>
      <c r="Z257" s="79" t="str">
        <f>IF(ISNUMBER(#REF!),#REF!,"-")</f>
        <v>-</v>
      </c>
      <c r="AA257" s="80" t="str">
        <f>IF(ISNUMBER(#REF!),#REF!,"-")</f>
        <v>-</v>
      </c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O257" s="75">
        <v>112</v>
      </c>
      <c r="AP257" s="79" t="str">
        <f>IF(ISNUMBER(#REF!),#REF!,"-")</f>
        <v>-</v>
      </c>
      <c r="AQ257" s="80" t="str">
        <f>IF(ISNUMBER(#REF!),#REF!,"-")</f>
        <v>-</v>
      </c>
      <c r="AR257" s="79" t="str">
        <f>IF(ISNUMBER(#REF!),#REF!,"-")</f>
        <v>-</v>
      </c>
      <c r="AS257" s="80" t="str">
        <f>IF(ISNUMBER(#REF!),#REF!,"-")</f>
        <v>-</v>
      </c>
      <c r="AT257" s="79" t="str">
        <f>IF(ISNUMBER(#REF!),#REF!,"-")</f>
        <v>-</v>
      </c>
      <c r="AU257" s="80" t="str">
        <f>IF(ISNUMBER(#REF!),#REF!,"-")</f>
        <v>-</v>
      </c>
      <c r="AV257" s="79" t="str">
        <f>IF(ISNUMBER(#REF!),#REF!,"-")</f>
        <v>-</v>
      </c>
      <c r="AW257" s="80" t="str">
        <f>IF(ISNUMBER(#REF!),#REF!,"-")</f>
        <v>-</v>
      </c>
      <c r="AX257" s="79" t="str">
        <f>IF(ISNUMBER(#REF!),#REF!,"-")</f>
        <v>-</v>
      </c>
      <c r="AY257" s="80" t="str">
        <f>IF(ISNUMBER(#REF!),#REF!,"-")</f>
        <v>-</v>
      </c>
      <c r="AZ257" s="79" t="str">
        <f>IF(ISNUMBER(#REF!),#REF!,"-")</f>
        <v>-</v>
      </c>
      <c r="BA257" s="80" t="str">
        <f>IF(ISNUMBER(#REF!),#REF!,"-")</f>
        <v>-</v>
      </c>
      <c r="BB257" s="79" t="str">
        <f>IF(ISNUMBER(#REF!),#REF!,"-")</f>
        <v>-</v>
      </c>
      <c r="BC257" s="80" t="str">
        <f>IF(ISNUMBER(#REF!),#REF!,"-")</f>
        <v>-</v>
      </c>
      <c r="BD257" s="79" t="str">
        <f>IF(ISNUMBER(#REF!),#REF!,"-")</f>
        <v>-</v>
      </c>
      <c r="BE257" s="80" t="str">
        <f>IF(ISNUMBER(#REF!),#REF!,"-")</f>
        <v>-</v>
      </c>
      <c r="BF257" s="79" t="str">
        <f>IF(ISNUMBER(#REF!),#REF!,"-")</f>
        <v>-</v>
      </c>
      <c r="BG257" s="80" t="str">
        <f>IF(ISNUMBER(#REF!),#REF!,"-")</f>
        <v>-</v>
      </c>
      <c r="BH257" s="79" t="str">
        <f>IF(ISNUMBER(#REF!),#REF!,"-")</f>
        <v>-</v>
      </c>
      <c r="BI257" s="80" t="str">
        <f>IF(ISNUMBER(#REF!),#REF!,"-")</f>
        <v>-</v>
      </c>
      <c r="BJ257" s="4"/>
      <c r="BK257" s="4"/>
      <c r="BL257" s="4"/>
      <c r="BM257" s="4"/>
      <c r="BN257" s="4"/>
      <c r="BO257" s="4"/>
      <c r="BP257" s="4"/>
      <c r="BQ257" s="4"/>
      <c r="BR257" s="4"/>
      <c r="BS257" s="4"/>
    </row>
    <row r="258" spans="7:71" s="88" customFormat="1" x14ac:dyDescent="0.25">
      <c r="G258" s="75">
        <v>112.5</v>
      </c>
      <c r="H258" s="79" t="str">
        <f>IF(ISNUMBER(#REF!),#REF!,"-")</f>
        <v>-</v>
      </c>
      <c r="I258" s="80" t="str">
        <f>IF(ISNUMBER(#REF!),#REF!,"-")</f>
        <v>-</v>
      </c>
      <c r="J258" s="79" t="str">
        <f>IF(ISNUMBER(#REF!),#REF!,"-")</f>
        <v>-</v>
      </c>
      <c r="K258" s="80" t="str">
        <f>IF(ISNUMBER(#REF!),#REF!,"-")</f>
        <v>-</v>
      </c>
      <c r="L258" s="79" t="str">
        <f>IF(ISNUMBER(#REF!),#REF!,"-")</f>
        <v>-</v>
      </c>
      <c r="M258" s="80" t="str">
        <f>IF(ISNUMBER(#REF!),#REF!,"-")</f>
        <v>-</v>
      </c>
      <c r="N258" s="79" t="str">
        <f>IF(ISNUMBER(#REF!),#REF!,"-")</f>
        <v>-</v>
      </c>
      <c r="O258" s="80" t="str">
        <f>IF(ISNUMBER(#REF!),#REF!,"-")</f>
        <v>-</v>
      </c>
      <c r="P258" s="79" t="str">
        <f>IF(ISNUMBER(#REF!),#REF!,"-")</f>
        <v>-</v>
      </c>
      <c r="Q258" s="80" t="str">
        <f>IF(ISNUMBER(#REF!),#REF!,"-")</f>
        <v>-</v>
      </c>
      <c r="R258" s="79" t="str">
        <f>IF(ISNUMBER(#REF!),#REF!,"-")</f>
        <v>-</v>
      </c>
      <c r="S258" s="80" t="str">
        <f>IF(ISNUMBER(#REF!),#REF!,"-")</f>
        <v>-</v>
      </c>
      <c r="T258" s="79" t="str">
        <f>IF(ISNUMBER(#REF!),#REF!,"-")</f>
        <v>-</v>
      </c>
      <c r="U258" s="80" t="str">
        <f>IF(ISNUMBER(#REF!),#REF!,"-")</f>
        <v>-</v>
      </c>
      <c r="V258" s="79" t="str">
        <f>IF(ISNUMBER(#REF!),#REF!,"-")</f>
        <v>-</v>
      </c>
      <c r="W258" s="80" t="str">
        <f>IF(ISNUMBER(#REF!),#REF!,"-")</f>
        <v>-</v>
      </c>
      <c r="X258" s="79" t="str">
        <f>IF(ISNUMBER(#REF!),#REF!,"-")</f>
        <v>-</v>
      </c>
      <c r="Y258" s="80" t="str">
        <f>IF(ISNUMBER(#REF!),#REF!,"-")</f>
        <v>-</v>
      </c>
      <c r="Z258" s="79" t="str">
        <f>IF(ISNUMBER(#REF!),#REF!,"-")</f>
        <v>-</v>
      </c>
      <c r="AA258" s="80" t="str">
        <f>IF(ISNUMBER(#REF!),#REF!,"-")</f>
        <v>-</v>
      </c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O258" s="75">
        <v>112.5</v>
      </c>
      <c r="AP258" s="79" t="str">
        <f>IF(ISNUMBER(#REF!),#REF!,"-")</f>
        <v>-</v>
      </c>
      <c r="AQ258" s="80" t="str">
        <f>IF(ISNUMBER(#REF!),#REF!,"-")</f>
        <v>-</v>
      </c>
      <c r="AR258" s="79" t="str">
        <f>IF(ISNUMBER(#REF!),#REF!,"-")</f>
        <v>-</v>
      </c>
      <c r="AS258" s="80" t="str">
        <f>IF(ISNUMBER(#REF!),#REF!,"-")</f>
        <v>-</v>
      </c>
      <c r="AT258" s="79" t="str">
        <f>IF(ISNUMBER(#REF!),#REF!,"-")</f>
        <v>-</v>
      </c>
      <c r="AU258" s="80" t="str">
        <f>IF(ISNUMBER(#REF!),#REF!,"-")</f>
        <v>-</v>
      </c>
      <c r="AV258" s="79" t="str">
        <f>IF(ISNUMBER(#REF!),#REF!,"-")</f>
        <v>-</v>
      </c>
      <c r="AW258" s="80" t="str">
        <f>IF(ISNUMBER(#REF!),#REF!,"-")</f>
        <v>-</v>
      </c>
      <c r="AX258" s="79" t="str">
        <f>IF(ISNUMBER(#REF!),#REF!,"-")</f>
        <v>-</v>
      </c>
      <c r="AY258" s="80" t="str">
        <f>IF(ISNUMBER(#REF!),#REF!,"-")</f>
        <v>-</v>
      </c>
      <c r="AZ258" s="79" t="str">
        <f>IF(ISNUMBER(#REF!),#REF!,"-")</f>
        <v>-</v>
      </c>
      <c r="BA258" s="80" t="str">
        <f>IF(ISNUMBER(#REF!),#REF!,"-")</f>
        <v>-</v>
      </c>
      <c r="BB258" s="79" t="str">
        <f>IF(ISNUMBER(#REF!),#REF!,"-")</f>
        <v>-</v>
      </c>
      <c r="BC258" s="80" t="str">
        <f>IF(ISNUMBER(#REF!),#REF!,"-")</f>
        <v>-</v>
      </c>
      <c r="BD258" s="79" t="str">
        <f>IF(ISNUMBER(#REF!),#REF!,"-")</f>
        <v>-</v>
      </c>
      <c r="BE258" s="80" t="str">
        <f>IF(ISNUMBER(#REF!),#REF!,"-")</f>
        <v>-</v>
      </c>
      <c r="BF258" s="79" t="str">
        <f>IF(ISNUMBER(#REF!),#REF!,"-")</f>
        <v>-</v>
      </c>
      <c r="BG258" s="80" t="str">
        <f>IF(ISNUMBER(#REF!),#REF!,"-")</f>
        <v>-</v>
      </c>
      <c r="BH258" s="79" t="str">
        <f>IF(ISNUMBER(#REF!),#REF!,"-")</f>
        <v>-</v>
      </c>
      <c r="BI258" s="80" t="str">
        <f>IF(ISNUMBER(#REF!),#REF!,"-")</f>
        <v>-</v>
      </c>
      <c r="BJ258" s="4"/>
      <c r="BK258" s="4"/>
      <c r="BL258" s="4"/>
      <c r="BM258" s="4"/>
      <c r="BN258" s="4"/>
      <c r="BO258" s="4"/>
      <c r="BP258" s="4"/>
      <c r="BQ258" s="4"/>
      <c r="BR258" s="4"/>
      <c r="BS258" s="4"/>
    </row>
    <row r="259" spans="7:71" s="88" customFormat="1" x14ac:dyDescent="0.25">
      <c r="G259" s="75">
        <v>113</v>
      </c>
      <c r="H259" s="79" t="str">
        <f>IF(ISNUMBER(#REF!),#REF!,"-")</f>
        <v>-</v>
      </c>
      <c r="I259" s="80" t="str">
        <f>IF(ISNUMBER(#REF!),#REF!,"-")</f>
        <v>-</v>
      </c>
      <c r="J259" s="79" t="str">
        <f>IF(ISNUMBER(#REF!),#REF!,"-")</f>
        <v>-</v>
      </c>
      <c r="K259" s="80" t="str">
        <f>IF(ISNUMBER(#REF!),#REF!,"-")</f>
        <v>-</v>
      </c>
      <c r="L259" s="79" t="str">
        <f>IF(ISNUMBER(#REF!),#REF!,"-")</f>
        <v>-</v>
      </c>
      <c r="M259" s="80" t="str">
        <f>IF(ISNUMBER(#REF!),#REF!,"-")</f>
        <v>-</v>
      </c>
      <c r="N259" s="79" t="str">
        <f>IF(ISNUMBER(#REF!),#REF!,"-")</f>
        <v>-</v>
      </c>
      <c r="O259" s="80" t="str">
        <f>IF(ISNUMBER(#REF!),#REF!,"-")</f>
        <v>-</v>
      </c>
      <c r="P259" s="79" t="str">
        <f>IF(ISNUMBER(#REF!),#REF!,"-")</f>
        <v>-</v>
      </c>
      <c r="Q259" s="80" t="str">
        <f>IF(ISNUMBER(#REF!),#REF!,"-")</f>
        <v>-</v>
      </c>
      <c r="R259" s="79" t="str">
        <f>IF(ISNUMBER(#REF!),#REF!,"-")</f>
        <v>-</v>
      </c>
      <c r="S259" s="80" t="str">
        <f>IF(ISNUMBER(#REF!),#REF!,"-")</f>
        <v>-</v>
      </c>
      <c r="T259" s="79" t="str">
        <f>IF(ISNUMBER(#REF!),#REF!,"-")</f>
        <v>-</v>
      </c>
      <c r="U259" s="80" t="str">
        <f>IF(ISNUMBER(#REF!),#REF!,"-")</f>
        <v>-</v>
      </c>
      <c r="V259" s="79" t="str">
        <f>IF(ISNUMBER(#REF!),#REF!,"-")</f>
        <v>-</v>
      </c>
      <c r="W259" s="80" t="str">
        <f>IF(ISNUMBER(#REF!),#REF!,"-")</f>
        <v>-</v>
      </c>
      <c r="X259" s="79" t="str">
        <f>IF(ISNUMBER(#REF!),#REF!,"-")</f>
        <v>-</v>
      </c>
      <c r="Y259" s="80" t="str">
        <f>IF(ISNUMBER(#REF!),#REF!,"-")</f>
        <v>-</v>
      </c>
      <c r="Z259" s="79" t="str">
        <f>IF(ISNUMBER(#REF!),#REF!,"-")</f>
        <v>-</v>
      </c>
      <c r="AA259" s="80" t="str">
        <f>IF(ISNUMBER(#REF!),#REF!,"-")</f>
        <v>-</v>
      </c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O259" s="75">
        <v>113</v>
      </c>
      <c r="AP259" s="79" t="str">
        <f>IF(ISNUMBER(#REF!),#REF!,"-")</f>
        <v>-</v>
      </c>
      <c r="AQ259" s="80" t="str">
        <f>IF(ISNUMBER(#REF!),#REF!,"-")</f>
        <v>-</v>
      </c>
      <c r="AR259" s="79" t="str">
        <f>IF(ISNUMBER(#REF!),#REF!,"-")</f>
        <v>-</v>
      </c>
      <c r="AS259" s="80" t="str">
        <f>IF(ISNUMBER(#REF!),#REF!,"-")</f>
        <v>-</v>
      </c>
      <c r="AT259" s="79" t="str">
        <f>IF(ISNUMBER(#REF!),#REF!,"-")</f>
        <v>-</v>
      </c>
      <c r="AU259" s="80" t="str">
        <f>IF(ISNUMBER(#REF!),#REF!,"-")</f>
        <v>-</v>
      </c>
      <c r="AV259" s="79" t="str">
        <f>IF(ISNUMBER(#REF!),#REF!,"-")</f>
        <v>-</v>
      </c>
      <c r="AW259" s="80" t="str">
        <f>IF(ISNUMBER(#REF!),#REF!,"-")</f>
        <v>-</v>
      </c>
      <c r="AX259" s="79" t="str">
        <f>IF(ISNUMBER(#REF!),#REF!,"-")</f>
        <v>-</v>
      </c>
      <c r="AY259" s="80" t="str">
        <f>IF(ISNUMBER(#REF!),#REF!,"-")</f>
        <v>-</v>
      </c>
      <c r="AZ259" s="79" t="str">
        <f>IF(ISNUMBER(#REF!),#REF!,"-")</f>
        <v>-</v>
      </c>
      <c r="BA259" s="80" t="str">
        <f>IF(ISNUMBER(#REF!),#REF!,"-")</f>
        <v>-</v>
      </c>
      <c r="BB259" s="79" t="str">
        <f>IF(ISNUMBER(#REF!),#REF!,"-")</f>
        <v>-</v>
      </c>
      <c r="BC259" s="80" t="str">
        <f>IF(ISNUMBER(#REF!),#REF!,"-")</f>
        <v>-</v>
      </c>
      <c r="BD259" s="79" t="str">
        <f>IF(ISNUMBER(#REF!),#REF!,"-")</f>
        <v>-</v>
      </c>
      <c r="BE259" s="80" t="str">
        <f>IF(ISNUMBER(#REF!),#REF!,"-")</f>
        <v>-</v>
      </c>
      <c r="BF259" s="79" t="str">
        <f>IF(ISNUMBER(#REF!),#REF!,"-")</f>
        <v>-</v>
      </c>
      <c r="BG259" s="80" t="str">
        <f>IF(ISNUMBER(#REF!),#REF!,"-")</f>
        <v>-</v>
      </c>
      <c r="BH259" s="79" t="str">
        <f>IF(ISNUMBER(#REF!),#REF!,"-")</f>
        <v>-</v>
      </c>
      <c r="BI259" s="80" t="str">
        <f>IF(ISNUMBER(#REF!),#REF!,"-")</f>
        <v>-</v>
      </c>
      <c r="BJ259" s="4"/>
      <c r="BK259" s="4"/>
      <c r="BL259" s="4"/>
      <c r="BM259" s="4"/>
      <c r="BN259" s="4"/>
      <c r="BO259" s="4"/>
      <c r="BP259" s="4"/>
      <c r="BQ259" s="4"/>
      <c r="BR259" s="4"/>
      <c r="BS259" s="4"/>
    </row>
    <row r="260" spans="7:71" s="88" customFormat="1" x14ac:dyDescent="0.25">
      <c r="G260" s="75">
        <v>113.5</v>
      </c>
      <c r="H260" s="79" t="str">
        <f>IF(ISNUMBER(#REF!),#REF!,"-")</f>
        <v>-</v>
      </c>
      <c r="I260" s="80" t="str">
        <f>IF(ISNUMBER(#REF!),#REF!,"-")</f>
        <v>-</v>
      </c>
      <c r="J260" s="79" t="str">
        <f>IF(ISNUMBER(#REF!),#REF!,"-")</f>
        <v>-</v>
      </c>
      <c r="K260" s="80" t="str">
        <f>IF(ISNUMBER(#REF!),#REF!,"-")</f>
        <v>-</v>
      </c>
      <c r="L260" s="79" t="str">
        <f>IF(ISNUMBER(#REF!),#REF!,"-")</f>
        <v>-</v>
      </c>
      <c r="M260" s="80" t="str">
        <f>IF(ISNUMBER(#REF!),#REF!,"-")</f>
        <v>-</v>
      </c>
      <c r="N260" s="79" t="str">
        <f>IF(ISNUMBER(#REF!),#REF!,"-")</f>
        <v>-</v>
      </c>
      <c r="O260" s="80" t="str">
        <f>IF(ISNUMBER(#REF!),#REF!,"-")</f>
        <v>-</v>
      </c>
      <c r="P260" s="79" t="str">
        <f>IF(ISNUMBER(#REF!),#REF!,"-")</f>
        <v>-</v>
      </c>
      <c r="Q260" s="80" t="str">
        <f>IF(ISNUMBER(#REF!),#REF!,"-")</f>
        <v>-</v>
      </c>
      <c r="R260" s="79" t="str">
        <f>IF(ISNUMBER(#REF!),#REF!,"-")</f>
        <v>-</v>
      </c>
      <c r="S260" s="80" t="str">
        <f>IF(ISNUMBER(#REF!),#REF!,"-")</f>
        <v>-</v>
      </c>
      <c r="T260" s="79" t="str">
        <f>IF(ISNUMBER(#REF!),#REF!,"-")</f>
        <v>-</v>
      </c>
      <c r="U260" s="80" t="str">
        <f>IF(ISNUMBER(#REF!),#REF!,"-")</f>
        <v>-</v>
      </c>
      <c r="V260" s="79" t="str">
        <f>IF(ISNUMBER(#REF!),#REF!,"-")</f>
        <v>-</v>
      </c>
      <c r="W260" s="80" t="str">
        <f>IF(ISNUMBER(#REF!),#REF!,"-")</f>
        <v>-</v>
      </c>
      <c r="X260" s="79" t="str">
        <f>IF(ISNUMBER(#REF!),#REF!,"-")</f>
        <v>-</v>
      </c>
      <c r="Y260" s="80" t="str">
        <f>IF(ISNUMBER(#REF!),#REF!,"-")</f>
        <v>-</v>
      </c>
      <c r="Z260" s="79" t="str">
        <f>IF(ISNUMBER(#REF!),#REF!,"-")</f>
        <v>-</v>
      </c>
      <c r="AA260" s="80" t="str">
        <f>IF(ISNUMBER(#REF!),#REF!,"-")</f>
        <v>-</v>
      </c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O260" s="75">
        <v>113.5</v>
      </c>
      <c r="AP260" s="79" t="str">
        <f>IF(ISNUMBER(#REF!),#REF!,"-")</f>
        <v>-</v>
      </c>
      <c r="AQ260" s="80" t="str">
        <f>IF(ISNUMBER(#REF!),#REF!,"-")</f>
        <v>-</v>
      </c>
      <c r="AR260" s="79" t="str">
        <f>IF(ISNUMBER(#REF!),#REF!,"-")</f>
        <v>-</v>
      </c>
      <c r="AS260" s="80" t="str">
        <f>IF(ISNUMBER(#REF!),#REF!,"-")</f>
        <v>-</v>
      </c>
      <c r="AT260" s="79" t="str">
        <f>IF(ISNUMBER(#REF!),#REF!,"-")</f>
        <v>-</v>
      </c>
      <c r="AU260" s="80" t="str">
        <f>IF(ISNUMBER(#REF!),#REF!,"-")</f>
        <v>-</v>
      </c>
      <c r="AV260" s="79" t="str">
        <f>IF(ISNUMBER(#REF!),#REF!,"-")</f>
        <v>-</v>
      </c>
      <c r="AW260" s="80" t="str">
        <f>IF(ISNUMBER(#REF!),#REF!,"-")</f>
        <v>-</v>
      </c>
      <c r="AX260" s="79" t="str">
        <f>IF(ISNUMBER(#REF!),#REF!,"-")</f>
        <v>-</v>
      </c>
      <c r="AY260" s="80" t="str">
        <f>IF(ISNUMBER(#REF!),#REF!,"-")</f>
        <v>-</v>
      </c>
      <c r="AZ260" s="79" t="str">
        <f>IF(ISNUMBER(#REF!),#REF!,"-")</f>
        <v>-</v>
      </c>
      <c r="BA260" s="80" t="str">
        <f>IF(ISNUMBER(#REF!),#REF!,"-")</f>
        <v>-</v>
      </c>
      <c r="BB260" s="79" t="str">
        <f>IF(ISNUMBER(#REF!),#REF!,"-")</f>
        <v>-</v>
      </c>
      <c r="BC260" s="80" t="str">
        <f>IF(ISNUMBER(#REF!),#REF!,"-")</f>
        <v>-</v>
      </c>
      <c r="BD260" s="79" t="str">
        <f>IF(ISNUMBER(#REF!),#REF!,"-")</f>
        <v>-</v>
      </c>
      <c r="BE260" s="80" t="str">
        <f>IF(ISNUMBER(#REF!),#REF!,"-")</f>
        <v>-</v>
      </c>
      <c r="BF260" s="79" t="str">
        <f>IF(ISNUMBER(#REF!),#REF!,"-")</f>
        <v>-</v>
      </c>
      <c r="BG260" s="80" t="str">
        <f>IF(ISNUMBER(#REF!),#REF!,"-")</f>
        <v>-</v>
      </c>
      <c r="BH260" s="79" t="str">
        <f>IF(ISNUMBER(#REF!),#REF!,"-")</f>
        <v>-</v>
      </c>
      <c r="BI260" s="80" t="str">
        <f>IF(ISNUMBER(#REF!),#REF!,"-")</f>
        <v>-</v>
      </c>
      <c r="BJ260" s="4"/>
      <c r="BK260" s="4"/>
      <c r="BL260" s="4"/>
      <c r="BM260" s="4"/>
      <c r="BN260" s="4"/>
      <c r="BO260" s="4"/>
      <c r="BP260" s="4"/>
      <c r="BQ260" s="4"/>
      <c r="BR260" s="4"/>
      <c r="BS260" s="4"/>
    </row>
    <row r="261" spans="7:71" s="88" customFormat="1" x14ac:dyDescent="0.25">
      <c r="G261" s="75">
        <v>114</v>
      </c>
      <c r="H261" s="79" t="str">
        <f>IF(ISNUMBER(#REF!),#REF!,"-")</f>
        <v>-</v>
      </c>
      <c r="I261" s="80" t="str">
        <f>IF(ISNUMBER(#REF!),#REF!,"-")</f>
        <v>-</v>
      </c>
      <c r="J261" s="79" t="str">
        <f>IF(ISNUMBER(#REF!),#REF!,"-")</f>
        <v>-</v>
      </c>
      <c r="K261" s="80" t="str">
        <f>IF(ISNUMBER(#REF!),#REF!,"-")</f>
        <v>-</v>
      </c>
      <c r="L261" s="79" t="str">
        <f>IF(ISNUMBER(#REF!),#REF!,"-")</f>
        <v>-</v>
      </c>
      <c r="M261" s="80" t="str">
        <f>IF(ISNUMBER(#REF!),#REF!,"-")</f>
        <v>-</v>
      </c>
      <c r="N261" s="79" t="str">
        <f>IF(ISNUMBER(#REF!),#REF!,"-")</f>
        <v>-</v>
      </c>
      <c r="O261" s="80" t="str">
        <f>IF(ISNUMBER(#REF!),#REF!,"-")</f>
        <v>-</v>
      </c>
      <c r="P261" s="79" t="str">
        <f>IF(ISNUMBER(#REF!),#REF!,"-")</f>
        <v>-</v>
      </c>
      <c r="Q261" s="80" t="str">
        <f>IF(ISNUMBER(#REF!),#REF!,"-")</f>
        <v>-</v>
      </c>
      <c r="R261" s="79" t="str">
        <f>IF(ISNUMBER(#REF!),#REF!,"-")</f>
        <v>-</v>
      </c>
      <c r="S261" s="80" t="str">
        <f>IF(ISNUMBER(#REF!),#REF!,"-")</f>
        <v>-</v>
      </c>
      <c r="T261" s="79" t="str">
        <f>IF(ISNUMBER(#REF!),#REF!,"-")</f>
        <v>-</v>
      </c>
      <c r="U261" s="80" t="str">
        <f>IF(ISNUMBER(#REF!),#REF!,"-")</f>
        <v>-</v>
      </c>
      <c r="V261" s="79" t="str">
        <f>IF(ISNUMBER(#REF!),#REF!,"-")</f>
        <v>-</v>
      </c>
      <c r="W261" s="80" t="str">
        <f>IF(ISNUMBER(#REF!),#REF!,"-")</f>
        <v>-</v>
      </c>
      <c r="X261" s="79" t="str">
        <f>IF(ISNUMBER(#REF!),#REF!,"-")</f>
        <v>-</v>
      </c>
      <c r="Y261" s="80" t="str">
        <f>IF(ISNUMBER(#REF!),#REF!,"-")</f>
        <v>-</v>
      </c>
      <c r="Z261" s="79" t="str">
        <f>IF(ISNUMBER(#REF!),#REF!,"-")</f>
        <v>-</v>
      </c>
      <c r="AA261" s="80" t="str">
        <f>IF(ISNUMBER(#REF!),#REF!,"-")</f>
        <v>-</v>
      </c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O261" s="75">
        <v>114</v>
      </c>
      <c r="AP261" s="79" t="str">
        <f>IF(ISNUMBER(#REF!),#REF!,"-")</f>
        <v>-</v>
      </c>
      <c r="AQ261" s="80" t="str">
        <f>IF(ISNUMBER(#REF!),#REF!,"-")</f>
        <v>-</v>
      </c>
      <c r="AR261" s="79" t="str">
        <f>IF(ISNUMBER(#REF!),#REF!,"-")</f>
        <v>-</v>
      </c>
      <c r="AS261" s="80" t="str">
        <f>IF(ISNUMBER(#REF!),#REF!,"-")</f>
        <v>-</v>
      </c>
      <c r="AT261" s="79" t="str">
        <f>IF(ISNUMBER(#REF!),#REF!,"-")</f>
        <v>-</v>
      </c>
      <c r="AU261" s="80" t="str">
        <f>IF(ISNUMBER(#REF!),#REF!,"-")</f>
        <v>-</v>
      </c>
      <c r="AV261" s="79" t="str">
        <f>IF(ISNUMBER(#REF!),#REF!,"-")</f>
        <v>-</v>
      </c>
      <c r="AW261" s="80" t="str">
        <f>IF(ISNUMBER(#REF!),#REF!,"-")</f>
        <v>-</v>
      </c>
      <c r="AX261" s="79" t="str">
        <f>IF(ISNUMBER(#REF!),#REF!,"-")</f>
        <v>-</v>
      </c>
      <c r="AY261" s="80" t="str">
        <f>IF(ISNUMBER(#REF!),#REF!,"-")</f>
        <v>-</v>
      </c>
      <c r="AZ261" s="79" t="str">
        <f>IF(ISNUMBER(#REF!),#REF!,"-")</f>
        <v>-</v>
      </c>
      <c r="BA261" s="80" t="str">
        <f>IF(ISNUMBER(#REF!),#REF!,"-")</f>
        <v>-</v>
      </c>
      <c r="BB261" s="79" t="str">
        <f>IF(ISNUMBER(#REF!),#REF!,"-")</f>
        <v>-</v>
      </c>
      <c r="BC261" s="80" t="str">
        <f>IF(ISNUMBER(#REF!),#REF!,"-")</f>
        <v>-</v>
      </c>
      <c r="BD261" s="79" t="str">
        <f>IF(ISNUMBER(#REF!),#REF!,"-")</f>
        <v>-</v>
      </c>
      <c r="BE261" s="80" t="str">
        <f>IF(ISNUMBER(#REF!),#REF!,"-")</f>
        <v>-</v>
      </c>
      <c r="BF261" s="79" t="str">
        <f>IF(ISNUMBER(#REF!),#REF!,"-")</f>
        <v>-</v>
      </c>
      <c r="BG261" s="80" t="str">
        <f>IF(ISNUMBER(#REF!),#REF!,"-")</f>
        <v>-</v>
      </c>
      <c r="BH261" s="79" t="str">
        <f>IF(ISNUMBER(#REF!),#REF!,"-")</f>
        <v>-</v>
      </c>
      <c r="BI261" s="80" t="str">
        <f>IF(ISNUMBER(#REF!),#REF!,"-")</f>
        <v>-</v>
      </c>
      <c r="BJ261" s="4"/>
      <c r="BK261" s="4"/>
      <c r="BL261" s="4"/>
      <c r="BM261" s="4"/>
      <c r="BN261" s="4"/>
      <c r="BO261" s="4"/>
      <c r="BP261" s="4"/>
      <c r="BQ261" s="4"/>
      <c r="BR261" s="4"/>
      <c r="BS261" s="4"/>
    </row>
    <row r="262" spans="7:71" s="88" customFormat="1" x14ac:dyDescent="0.25">
      <c r="G262" s="75">
        <v>114.5</v>
      </c>
      <c r="H262" s="79" t="str">
        <f>IF(ISNUMBER(#REF!),#REF!,"-")</f>
        <v>-</v>
      </c>
      <c r="I262" s="80" t="str">
        <f>IF(ISNUMBER(#REF!),#REF!,"-")</f>
        <v>-</v>
      </c>
      <c r="J262" s="79" t="str">
        <f>IF(ISNUMBER(#REF!),#REF!,"-")</f>
        <v>-</v>
      </c>
      <c r="K262" s="80" t="str">
        <f>IF(ISNUMBER(#REF!),#REF!,"-")</f>
        <v>-</v>
      </c>
      <c r="L262" s="79" t="str">
        <f>IF(ISNUMBER(#REF!),#REF!,"-")</f>
        <v>-</v>
      </c>
      <c r="M262" s="80" t="str">
        <f>IF(ISNUMBER(#REF!),#REF!,"-")</f>
        <v>-</v>
      </c>
      <c r="N262" s="79" t="str">
        <f>IF(ISNUMBER(#REF!),#REF!,"-")</f>
        <v>-</v>
      </c>
      <c r="O262" s="80" t="str">
        <f>IF(ISNUMBER(#REF!),#REF!,"-")</f>
        <v>-</v>
      </c>
      <c r="P262" s="79" t="str">
        <f>IF(ISNUMBER(#REF!),#REF!,"-")</f>
        <v>-</v>
      </c>
      <c r="Q262" s="80" t="str">
        <f>IF(ISNUMBER(#REF!),#REF!,"-")</f>
        <v>-</v>
      </c>
      <c r="R262" s="79" t="str">
        <f>IF(ISNUMBER(#REF!),#REF!,"-")</f>
        <v>-</v>
      </c>
      <c r="S262" s="80" t="str">
        <f>IF(ISNUMBER(#REF!),#REF!,"-")</f>
        <v>-</v>
      </c>
      <c r="T262" s="79" t="str">
        <f>IF(ISNUMBER(#REF!),#REF!,"-")</f>
        <v>-</v>
      </c>
      <c r="U262" s="80" t="str">
        <f>IF(ISNUMBER(#REF!),#REF!,"-")</f>
        <v>-</v>
      </c>
      <c r="V262" s="79" t="str">
        <f>IF(ISNUMBER(#REF!),#REF!,"-")</f>
        <v>-</v>
      </c>
      <c r="W262" s="80" t="str">
        <f>IF(ISNUMBER(#REF!),#REF!,"-")</f>
        <v>-</v>
      </c>
      <c r="X262" s="79" t="str">
        <f>IF(ISNUMBER(#REF!),#REF!,"-")</f>
        <v>-</v>
      </c>
      <c r="Y262" s="80" t="str">
        <f>IF(ISNUMBER(#REF!),#REF!,"-")</f>
        <v>-</v>
      </c>
      <c r="Z262" s="79" t="str">
        <f>IF(ISNUMBER(#REF!),#REF!,"-")</f>
        <v>-</v>
      </c>
      <c r="AA262" s="80" t="str">
        <f>IF(ISNUMBER(#REF!),#REF!,"-")</f>
        <v>-</v>
      </c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O262" s="75">
        <v>114.5</v>
      </c>
      <c r="AP262" s="79" t="str">
        <f>IF(ISNUMBER(#REF!),#REF!,"-")</f>
        <v>-</v>
      </c>
      <c r="AQ262" s="80" t="str">
        <f>IF(ISNUMBER(#REF!),#REF!,"-")</f>
        <v>-</v>
      </c>
      <c r="AR262" s="79" t="str">
        <f>IF(ISNUMBER(#REF!),#REF!,"-")</f>
        <v>-</v>
      </c>
      <c r="AS262" s="80" t="str">
        <f>IF(ISNUMBER(#REF!),#REF!,"-")</f>
        <v>-</v>
      </c>
      <c r="AT262" s="79" t="str">
        <f>IF(ISNUMBER(#REF!),#REF!,"-")</f>
        <v>-</v>
      </c>
      <c r="AU262" s="80" t="str">
        <f>IF(ISNUMBER(#REF!),#REF!,"-")</f>
        <v>-</v>
      </c>
      <c r="AV262" s="79" t="str">
        <f>IF(ISNUMBER(#REF!),#REF!,"-")</f>
        <v>-</v>
      </c>
      <c r="AW262" s="80" t="str">
        <f>IF(ISNUMBER(#REF!),#REF!,"-")</f>
        <v>-</v>
      </c>
      <c r="AX262" s="79" t="str">
        <f>IF(ISNUMBER(#REF!),#REF!,"-")</f>
        <v>-</v>
      </c>
      <c r="AY262" s="80" t="str">
        <f>IF(ISNUMBER(#REF!),#REF!,"-")</f>
        <v>-</v>
      </c>
      <c r="AZ262" s="79" t="str">
        <f>IF(ISNUMBER(#REF!),#REF!,"-")</f>
        <v>-</v>
      </c>
      <c r="BA262" s="80" t="str">
        <f>IF(ISNUMBER(#REF!),#REF!,"-")</f>
        <v>-</v>
      </c>
      <c r="BB262" s="79" t="str">
        <f>IF(ISNUMBER(#REF!),#REF!,"-")</f>
        <v>-</v>
      </c>
      <c r="BC262" s="80" t="str">
        <f>IF(ISNUMBER(#REF!),#REF!,"-")</f>
        <v>-</v>
      </c>
      <c r="BD262" s="79" t="str">
        <f>IF(ISNUMBER(#REF!),#REF!,"-")</f>
        <v>-</v>
      </c>
      <c r="BE262" s="80" t="str">
        <f>IF(ISNUMBER(#REF!),#REF!,"-")</f>
        <v>-</v>
      </c>
      <c r="BF262" s="79" t="str">
        <f>IF(ISNUMBER(#REF!),#REF!,"-")</f>
        <v>-</v>
      </c>
      <c r="BG262" s="80" t="str">
        <f>IF(ISNUMBER(#REF!),#REF!,"-")</f>
        <v>-</v>
      </c>
      <c r="BH262" s="79" t="str">
        <f>IF(ISNUMBER(#REF!),#REF!,"-")</f>
        <v>-</v>
      </c>
      <c r="BI262" s="80" t="str">
        <f>IF(ISNUMBER(#REF!),#REF!,"-")</f>
        <v>-</v>
      </c>
      <c r="BJ262" s="4"/>
      <c r="BK262" s="4"/>
      <c r="BL262" s="4"/>
      <c r="BM262" s="4"/>
      <c r="BN262" s="4"/>
      <c r="BO262" s="4"/>
      <c r="BP262" s="4"/>
      <c r="BQ262" s="4"/>
      <c r="BR262" s="4"/>
      <c r="BS262" s="4"/>
    </row>
    <row r="263" spans="7:71" s="88" customFormat="1" x14ac:dyDescent="0.25">
      <c r="G263" s="75">
        <v>115</v>
      </c>
      <c r="H263" s="79" t="str">
        <f>IF(ISNUMBER(#REF!),#REF!,"-")</f>
        <v>-</v>
      </c>
      <c r="I263" s="80" t="str">
        <f>IF(ISNUMBER(#REF!),#REF!,"-")</f>
        <v>-</v>
      </c>
      <c r="J263" s="79" t="str">
        <f>IF(ISNUMBER(#REF!),#REF!,"-")</f>
        <v>-</v>
      </c>
      <c r="K263" s="80" t="str">
        <f>IF(ISNUMBER(#REF!),#REF!,"-")</f>
        <v>-</v>
      </c>
      <c r="L263" s="79" t="str">
        <f>IF(ISNUMBER(#REF!),#REF!,"-")</f>
        <v>-</v>
      </c>
      <c r="M263" s="80" t="str">
        <f>IF(ISNUMBER(#REF!),#REF!,"-")</f>
        <v>-</v>
      </c>
      <c r="N263" s="79" t="str">
        <f>IF(ISNUMBER(#REF!),#REF!,"-")</f>
        <v>-</v>
      </c>
      <c r="O263" s="80" t="str">
        <f>IF(ISNUMBER(#REF!),#REF!,"-")</f>
        <v>-</v>
      </c>
      <c r="P263" s="79" t="str">
        <f>IF(ISNUMBER(#REF!),#REF!,"-")</f>
        <v>-</v>
      </c>
      <c r="Q263" s="80" t="str">
        <f>IF(ISNUMBER(#REF!),#REF!,"-")</f>
        <v>-</v>
      </c>
      <c r="R263" s="79" t="str">
        <f>IF(ISNUMBER(#REF!),#REF!,"-")</f>
        <v>-</v>
      </c>
      <c r="S263" s="80" t="str">
        <f>IF(ISNUMBER(#REF!),#REF!,"-")</f>
        <v>-</v>
      </c>
      <c r="T263" s="79" t="str">
        <f>IF(ISNUMBER(#REF!),#REF!,"-")</f>
        <v>-</v>
      </c>
      <c r="U263" s="80" t="str">
        <f>IF(ISNUMBER(#REF!),#REF!,"-")</f>
        <v>-</v>
      </c>
      <c r="V263" s="79" t="str">
        <f>IF(ISNUMBER(#REF!),#REF!,"-")</f>
        <v>-</v>
      </c>
      <c r="W263" s="80" t="str">
        <f>IF(ISNUMBER(#REF!),#REF!,"-")</f>
        <v>-</v>
      </c>
      <c r="X263" s="79" t="str">
        <f>IF(ISNUMBER(#REF!),#REF!,"-")</f>
        <v>-</v>
      </c>
      <c r="Y263" s="80" t="str">
        <f>IF(ISNUMBER(#REF!),#REF!,"-")</f>
        <v>-</v>
      </c>
      <c r="Z263" s="79" t="str">
        <f>IF(ISNUMBER(#REF!),#REF!,"-")</f>
        <v>-</v>
      </c>
      <c r="AA263" s="80" t="str">
        <f>IF(ISNUMBER(#REF!),#REF!,"-")</f>
        <v>-</v>
      </c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O263" s="75">
        <v>115</v>
      </c>
      <c r="AP263" s="79" t="str">
        <f>IF(ISNUMBER(#REF!),#REF!,"-")</f>
        <v>-</v>
      </c>
      <c r="AQ263" s="80" t="str">
        <f>IF(ISNUMBER(#REF!),#REF!,"-")</f>
        <v>-</v>
      </c>
      <c r="AR263" s="79" t="str">
        <f>IF(ISNUMBER(#REF!),#REF!,"-")</f>
        <v>-</v>
      </c>
      <c r="AS263" s="80" t="str">
        <f>IF(ISNUMBER(#REF!),#REF!,"-")</f>
        <v>-</v>
      </c>
      <c r="AT263" s="79" t="str">
        <f>IF(ISNUMBER(#REF!),#REF!,"-")</f>
        <v>-</v>
      </c>
      <c r="AU263" s="80" t="str">
        <f>IF(ISNUMBER(#REF!),#REF!,"-")</f>
        <v>-</v>
      </c>
      <c r="AV263" s="79" t="str">
        <f>IF(ISNUMBER(#REF!),#REF!,"-")</f>
        <v>-</v>
      </c>
      <c r="AW263" s="80" t="str">
        <f>IF(ISNUMBER(#REF!),#REF!,"-")</f>
        <v>-</v>
      </c>
      <c r="AX263" s="79" t="str">
        <f>IF(ISNUMBER(#REF!),#REF!,"-")</f>
        <v>-</v>
      </c>
      <c r="AY263" s="80" t="str">
        <f>IF(ISNUMBER(#REF!),#REF!,"-")</f>
        <v>-</v>
      </c>
      <c r="AZ263" s="79" t="str">
        <f>IF(ISNUMBER(#REF!),#REF!,"-")</f>
        <v>-</v>
      </c>
      <c r="BA263" s="80" t="str">
        <f>IF(ISNUMBER(#REF!),#REF!,"-")</f>
        <v>-</v>
      </c>
      <c r="BB263" s="79" t="str">
        <f>IF(ISNUMBER(#REF!),#REF!,"-")</f>
        <v>-</v>
      </c>
      <c r="BC263" s="80" t="str">
        <f>IF(ISNUMBER(#REF!),#REF!,"-")</f>
        <v>-</v>
      </c>
      <c r="BD263" s="79" t="str">
        <f>IF(ISNUMBER(#REF!),#REF!,"-")</f>
        <v>-</v>
      </c>
      <c r="BE263" s="80" t="str">
        <f>IF(ISNUMBER(#REF!),#REF!,"-")</f>
        <v>-</v>
      </c>
      <c r="BF263" s="79" t="str">
        <f>IF(ISNUMBER(#REF!),#REF!,"-")</f>
        <v>-</v>
      </c>
      <c r="BG263" s="80" t="str">
        <f>IF(ISNUMBER(#REF!),#REF!,"-")</f>
        <v>-</v>
      </c>
      <c r="BH263" s="79" t="str">
        <f>IF(ISNUMBER(#REF!),#REF!,"-")</f>
        <v>-</v>
      </c>
      <c r="BI263" s="80" t="str">
        <f>IF(ISNUMBER(#REF!),#REF!,"-")</f>
        <v>-</v>
      </c>
      <c r="BJ263" s="4"/>
      <c r="BK263" s="4"/>
      <c r="BL263" s="4"/>
      <c r="BM263" s="4"/>
      <c r="BN263" s="4"/>
      <c r="BO263" s="4"/>
      <c r="BP263" s="4"/>
      <c r="BQ263" s="4"/>
      <c r="BR263" s="4"/>
      <c r="BS263" s="4"/>
    </row>
    <row r="264" spans="7:71" s="88" customFormat="1" x14ac:dyDescent="0.25">
      <c r="G264" s="75">
        <v>115.5</v>
      </c>
      <c r="H264" s="79" t="str">
        <f>IF(ISNUMBER(#REF!),#REF!,"-")</f>
        <v>-</v>
      </c>
      <c r="I264" s="80" t="str">
        <f>IF(ISNUMBER(#REF!),#REF!,"-")</f>
        <v>-</v>
      </c>
      <c r="J264" s="79" t="str">
        <f>IF(ISNUMBER(#REF!),#REF!,"-")</f>
        <v>-</v>
      </c>
      <c r="K264" s="80" t="str">
        <f>IF(ISNUMBER(#REF!),#REF!,"-")</f>
        <v>-</v>
      </c>
      <c r="L264" s="79" t="str">
        <f>IF(ISNUMBER(#REF!),#REF!,"-")</f>
        <v>-</v>
      </c>
      <c r="M264" s="80" t="str">
        <f>IF(ISNUMBER(#REF!),#REF!,"-")</f>
        <v>-</v>
      </c>
      <c r="N264" s="79" t="str">
        <f>IF(ISNUMBER(#REF!),#REF!,"-")</f>
        <v>-</v>
      </c>
      <c r="O264" s="80" t="str">
        <f>IF(ISNUMBER(#REF!),#REF!,"-")</f>
        <v>-</v>
      </c>
      <c r="P264" s="79" t="str">
        <f>IF(ISNUMBER(#REF!),#REF!,"-")</f>
        <v>-</v>
      </c>
      <c r="Q264" s="80" t="str">
        <f>IF(ISNUMBER(#REF!),#REF!,"-")</f>
        <v>-</v>
      </c>
      <c r="R264" s="79" t="str">
        <f>IF(ISNUMBER(#REF!),#REF!,"-")</f>
        <v>-</v>
      </c>
      <c r="S264" s="80" t="str">
        <f>IF(ISNUMBER(#REF!),#REF!,"-")</f>
        <v>-</v>
      </c>
      <c r="T264" s="79" t="str">
        <f>IF(ISNUMBER(#REF!),#REF!,"-")</f>
        <v>-</v>
      </c>
      <c r="U264" s="80" t="str">
        <f>IF(ISNUMBER(#REF!),#REF!,"-")</f>
        <v>-</v>
      </c>
      <c r="V264" s="79" t="str">
        <f>IF(ISNUMBER(#REF!),#REF!,"-")</f>
        <v>-</v>
      </c>
      <c r="W264" s="80" t="str">
        <f>IF(ISNUMBER(#REF!),#REF!,"-")</f>
        <v>-</v>
      </c>
      <c r="X264" s="79" t="str">
        <f>IF(ISNUMBER(#REF!),#REF!,"-")</f>
        <v>-</v>
      </c>
      <c r="Y264" s="80" t="str">
        <f>IF(ISNUMBER(#REF!),#REF!,"-")</f>
        <v>-</v>
      </c>
      <c r="Z264" s="79" t="str">
        <f>IF(ISNUMBER(#REF!),#REF!,"-")</f>
        <v>-</v>
      </c>
      <c r="AA264" s="80" t="str">
        <f>IF(ISNUMBER(#REF!),#REF!,"-")</f>
        <v>-</v>
      </c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O264" s="75">
        <v>115.5</v>
      </c>
      <c r="AP264" s="79" t="str">
        <f>IF(ISNUMBER(#REF!),#REF!,"-")</f>
        <v>-</v>
      </c>
      <c r="AQ264" s="80" t="str">
        <f>IF(ISNUMBER(#REF!),#REF!,"-")</f>
        <v>-</v>
      </c>
      <c r="AR264" s="79" t="str">
        <f>IF(ISNUMBER(#REF!),#REF!,"-")</f>
        <v>-</v>
      </c>
      <c r="AS264" s="80" t="str">
        <f>IF(ISNUMBER(#REF!),#REF!,"-")</f>
        <v>-</v>
      </c>
      <c r="AT264" s="79" t="str">
        <f>IF(ISNUMBER(#REF!),#REF!,"-")</f>
        <v>-</v>
      </c>
      <c r="AU264" s="80" t="str">
        <f>IF(ISNUMBER(#REF!),#REF!,"-")</f>
        <v>-</v>
      </c>
      <c r="AV264" s="79" t="str">
        <f>IF(ISNUMBER(#REF!),#REF!,"-")</f>
        <v>-</v>
      </c>
      <c r="AW264" s="80" t="str">
        <f>IF(ISNUMBER(#REF!),#REF!,"-")</f>
        <v>-</v>
      </c>
      <c r="AX264" s="79" t="str">
        <f>IF(ISNUMBER(#REF!),#REF!,"-")</f>
        <v>-</v>
      </c>
      <c r="AY264" s="80" t="str">
        <f>IF(ISNUMBER(#REF!),#REF!,"-")</f>
        <v>-</v>
      </c>
      <c r="AZ264" s="79" t="str">
        <f>IF(ISNUMBER(#REF!),#REF!,"-")</f>
        <v>-</v>
      </c>
      <c r="BA264" s="80" t="str">
        <f>IF(ISNUMBER(#REF!),#REF!,"-")</f>
        <v>-</v>
      </c>
      <c r="BB264" s="79" t="str">
        <f>IF(ISNUMBER(#REF!),#REF!,"-")</f>
        <v>-</v>
      </c>
      <c r="BC264" s="80" t="str">
        <f>IF(ISNUMBER(#REF!),#REF!,"-")</f>
        <v>-</v>
      </c>
      <c r="BD264" s="79" t="str">
        <f>IF(ISNUMBER(#REF!),#REF!,"-")</f>
        <v>-</v>
      </c>
      <c r="BE264" s="80" t="str">
        <f>IF(ISNUMBER(#REF!),#REF!,"-")</f>
        <v>-</v>
      </c>
      <c r="BF264" s="79" t="str">
        <f>IF(ISNUMBER(#REF!),#REF!,"-")</f>
        <v>-</v>
      </c>
      <c r="BG264" s="80" t="str">
        <f>IF(ISNUMBER(#REF!),#REF!,"-")</f>
        <v>-</v>
      </c>
      <c r="BH264" s="79" t="str">
        <f>IF(ISNUMBER(#REF!),#REF!,"-")</f>
        <v>-</v>
      </c>
      <c r="BI264" s="80" t="str">
        <f>IF(ISNUMBER(#REF!),#REF!,"-")</f>
        <v>-</v>
      </c>
      <c r="BJ264" s="4"/>
      <c r="BK264" s="4"/>
      <c r="BL264" s="4"/>
      <c r="BM264" s="4"/>
      <c r="BN264" s="4"/>
      <c r="BO264" s="4"/>
      <c r="BP264" s="4"/>
      <c r="BQ264" s="4"/>
      <c r="BR264" s="4"/>
      <c r="BS264" s="4"/>
    </row>
    <row r="265" spans="7:71" s="88" customFormat="1" x14ac:dyDescent="0.25">
      <c r="G265" s="75">
        <v>116</v>
      </c>
      <c r="H265" s="79" t="str">
        <f>IF(ISNUMBER(#REF!),#REF!,"-")</f>
        <v>-</v>
      </c>
      <c r="I265" s="80" t="str">
        <f>IF(ISNUMBER(#REF!),#REF!,"-")</f>
        <v>-</v>
      </c>
      <c r="J265" s="79" t="str">
        <f>IF(ISNUMBER(#REF!),#REF!,"-")</f>
        <v>-</v>
      </c>
      <c r="K265" s="80" t="str">
        <f>IF(ISNUMBER(#REF!),#REF!,"-")</f>
        <v>-</v>
      </c>
      <c r="L265" s="79" t="str">
        <f>IF(ISNUMBER(#REF!),#REF!,"-")</f>
        <v>-</v>
      </c>
      <c r="M265" s="80" t="str">
        <f>IF(ISNUMBER(#REF!),#REF!,"-")</f>
        <v>-</v>
      </c>
      <c r="N265" s="79" t="str">
        <f>IF(ISNUMBER(#REF!),#REF!,"-")</f>
        <v>-</v>
      </c>
      <c r="O265" s="80" t="str">
        <f>IF(ISNUMBER(#REF!),#REF!,"-")</f>
        <v>-</v>
      </c>
      <c r="P265" s="79" t="str">
        <f>IF(ISNUMBER(#REF!),#REF!,"-")</f>
        <v>-</v>
      </c>
      <c r="Q265" s="80" t="str">
        <f>IF(ISNUMBER(#REF!),#REF!,"-")</f>
        <v>-</v>
      </c>
      <c r="R265" s="79" t="str">
        <f>IF(ISNUMBER(#REF!),#REF!,"-")</f>
        <v>-</v>
      </c>
      <c r="S265" s="80" t="str">
        <f>IF(ISNUMBER(#REF!),#REF!,"-")</f>
        <v>-</v>
      </c>
      <c r="T265" s="79" t="str">
        <f>IF(ISNUMBER(#REF!),#REF!,"-")</f>
        <v>-</v>
      </c>
      <c r="U265" s="80" t="str">
        <f>IF(ISNUMBER(#REF!),#REF!,"-")</f>
        <v>-</v>
      </c>
      <c r="V265" s="79" t="str">
        <f>IF(ISNUMBER(#REF!),#REF!,"-")</f>
        <v>-</v>
      </c>
      <c r="W265" s="80" t="str">
        <f>IF(ISNUMBER(#REF!),#REF!,"-")</f>
        <v>-</v>
      </c>
      <c r="X265" s="79" t="str">
        <f>IF(ISNUMBER(#REF!),#REF!,"-")</f>
        <v>-</v>
      </c>
      <c r="Y265" s="80" t="str">
        <f>IF(ISNUMBER(#REF!),#REF!,"-")</f>
        <v>-</v>
      </c>
      <c r="Z265" s="79" t="str">
        <f>IF(ISNUMBER(#REF!),#REF!,"-")</f>
        <v>-</v>
      </c>
      <c r="AA265" s="80" t="str">
        <f>IF(ISNUMBER(#REF!),#REF!,"-")</f>
        <v>-</v>
      </c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O265" s="75">
        <v>116</v>
      </c>
      <c r="AP265" s="79" t="str">
        <f>IF(ISNUMBER(#REF!),#REF!,"-")</f>
        <v>-</v>
      </c>
      <c r="AQ265" s="80" t="str">
        <f>IF(ISNUMBER(#REF!),#REF!,"-")</f>
        <v>-</v>
      </c>
      <c r="AR265" s="79" t="str">
        <f>IF(ISNUMBER(#REF!),#REF!,"-")</f>
        <v>-</v>
      </c>
      <c r="AS265" s="80" t="str">
        <f>IF(ISNUMBER(#REF!),#REF!,"-")</f>
        <v>-</v>
      </c>
      <c r="AT265" s="79" t="str">
        <f>IF(ISNUMBER(#REF!),#REF!,"-")</f>
        <v>-</v>
      </c>
      <c r="AU265" s="80" t="str">
        <f>IF(ISNUMBER(#REF!),#REF!,"-")</f>
        <v>-</v>
      </c>
      <c r="AV265" s="79" t="str">
        <f>IF(ISNUMBER(#REF!),#REF!,"-")</f>
        <v>-</v>
      </c>
      <c r="AW265" s="80" t="str">
        <f>IF(ISNUMBER(#REF!),#REF!,"-")</f>
        <v>-</v>
      </c>
      <c r="AX265" s="79" t="str">
        <f>IF(ISNUMBER(#REF!),#REF!,"-")</f>
        <v>-</v>
      </c>
      <c r="AY265" s="80" t="str">
        <f>IF(ISNUMBER(#REF!),#REF!,"-")</f>
        <v>-</v>
      </c>
      <c r="AZ265" s="79" t="str">
        <f>IF(ISNUMBER(#REF!),#REF!,"-")</f>
        <v>-</v>
      </c>
      <c r="BA265" s="80" t="str">
        <f>IF(ISNUMBER(#REF!),#REF!,"-")</f>
        <v>-</v>
      </c>
      <c r="BB265" s="79" t="str">
        <f>IF(ISNUMBER(#REF!),#REF!,"-")</f>
        <v>-</v>
      </c>
      <c r="BC265" s="80" t="str">
        <f>IF(ISNUMBER(#REF!),#REF!,"-")</f>
        <v>-</v>
      </c>
      <c r="BD265" s="79" t="str">
        <f>IF(ISNUMBER(#REF!),#REF!,"-")</f>
        <v>-</v>
      </c>
      <c r="BE265" s="80" t="str">
        <f>IF(ISNUMBER(#REF!),#REF!,"-")</f>
        <v>-</v>
      </c>
      <c r="BF265" s="79" t="str">
        <f>IF(ISNUMBER(#REF!),#REF!,"-")</f>
        <v>-</v>
      </c>
      <c r="BG265" s="80" t="str">
        <f>IF(ISNUMBER(#REF!),#REF!,"-")</f>
        <v>-</v>
      </c>
      <c r="BH265" s="79" t="str">
        <f>IF(ISNUMBER(#REF!),#REF!,"-")</f>
        <v>-</v>
      </c>
      <c r="BI265" s="80" t="str">
        <f>IF(ISNUMBER(#REF!),#REF!,"-")</f>
        <v>-</v>
      </c>
      <c r="BJ265" s="4"/>
      <c r="BK265" s="4"/>
      <c r="BL265" s="4"/>
      <c r="BM265" s="4"/>
      <c r="BN265" s="4"/>
      <c r="BO265" s="4"/>
      <c r="BP265" s="4"/>
      <c r="BQ265" s="4"/>
      <c r="BR265" s="4"/>
      <c r="BS265" s="4"/>
    </row>
    <row r="266" spans="7:71" s="88" customFormat="1" x14ac:dyDescent="0.25">
      <c r="G266" s="75">
        <v>116.5</v>
      </c>
      <c r="H266" s="79" t="str">
        <f>IF(ISNUMBER(#REF!),#REF!,"-")</f>
        <v>-</v>
      </c>
      <c r="I266" s="80" t="str">
        <f>IF(ISNUMBER(#REF!),#REF!,"-")</f>
        <v>-</v>
      </c>
      <c r="J266" s="79" t="str">
        <f>IF(ISNUMBER(#REF!),#REF!,"-")</f>
        <v>-</v>
      </c>
      <c r="K266" s="80" t="str">
        <f>IF(ISNUMBER(#REF!),#REF!,"-")</f>
        <v>-</v>
      </c>
      <c r="L266" s="79" t="str">
        <f>IF(ISNUMBER(#REF!),#REF!,"-")</f>
        <v>-</v>
      </c>
      <c r="M266" s="80" t="str">
        <f>IF(ISNUMBER(#REF!),#REF!,"-")</f>
        <v>-</v>
      </c>
      <c r="N266" s="79" t="str">
        <f>IF(ISNUMBER(#REF!),#REF!,"-")</f>
        <v>-</v>
      </c>
      <c r="O266" s="80" t="str">
        <f>IF(ISNUMBER(#REF!),#REF!,"-")</f>
        <v>-</v>
      </c>
      <c r="P266" s="79" t="str">
        <f>IF(ISNUMBER(#REF!),#REF!,"-")</f>
        <v>-</v>
      </c>
      <c r="Q266" s="80" t="str">
        <f>IF(ISNUMBER(#REF!),#REF!,"-")</f>
        <v>-</v>
      </c>
      <c r="R266" s="79" t="str">
        <f>IF(ISNUMBER(#REF!),#REF!,"-")</f>
        <v>-</v>
      </c>
      <c r="S266" s="80" t="str">
        <f>IF(ISNUMBER(#REF!),#REF!,"-")</f>
        <v>-</v>
      </c>
      <c r="T266" s="79" t="str">
        <f>IF(ISNUMBER(#REF!),#REF!,"-")</f>
        <v>-</v>
      </c>
      <c r="U266" s="80" t="str">
        <f>IF(ISNUMBER(#REF!),#REF!,"-")</f>
        <v>-</v>
      </c>
      <c r="V266" s="79" t="str">
        <f>IF(ISNUMBER(#REF!),#REF!,"-")</f>
        <v>-</v>
      </c>
      <c r="W266" s="80" t="str">
        <f>IF(ISNUMBER(#REF!),#REF!,"-")</f>
        <v>-</v>
      </c>
      <c r="X266" s="79" t="str">
        <f>IF(ISNUMBER(#REF!),#REF!,"-")</f>
        <v>-</v>
      </c>
      <c r="Y266" s="80" t="str">
        <f>IF(ISNUMBER(#REF!),#REF!,"-")</f>
        <v>-</v>
      </c>
      <c r="Z266" s="79" t="str">
        <f>IF(ISNUMBER(#REF!),#REF!,"-")</f>
        <v>-</v>
      </c>
      <c r="AA266" s="80" t="str">
        <f>IF(ISNUMBER(#REF!),#REF!,"-")</f>
        <v>-</v>
      </c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O266" s="75">
        <v>116.5</v>
      </c>
      <c r="AP266" s="79" t="str">
        <f>IF(ISNUMBER(#REF!),#REF!,"-")</f>
        <v>-</v>
      </c>
      <c r="AQ266" s="80" t="str">
        <f>IF(ISNUMBER(#REF!),#REF!,"-")</f>
        <v>-</v>
      </c>
      <c r="AR266" s="79" t="str">
        <f>IF(ISNUMBER(#REF!),#REF!,"-")</f>
        <v>-</v>
      </c>
      <c r="AS266" s="80" t="str">
        <f>IF(ISNUMBER(#REF!),#REF!,"-")</f>
        <v>-</v>
      </c>
      <c r="AT266" s="79" t="str">
        <f>IF(ISNUMBER(#REF!),#REF!,"-")</f>
        <v>-</v>
      </c>
      <c r="AU266" s="80" t="str">
        <f>IF(ISNUMBER(#REF!),#REF!,"-")</f>
        <v>-</v>
      </c>
      <c r="AV266" s="79" t="str">
        <f>IF(ISNUMBER(#REF!),#REF!,"-")</f>
        <v>-</v>
      </c>
      <c r="AW266" s="80" t="str">
        <f>IF(ISNUMBER(#REF!),#REF!,"-")</f>
        <v>-</v>
      </c>
      <c r="AX266" s="79" t="str">
        <f>IF(ISNUMBER(#REF!),#REF!,"-")</f>
        <v>-</v>
      </c>
      <c r="AY266" s="80" t="str">
        <f>IF(ISNUMBER(#REF!),#REF!,"-")</f>
        <v>-</v>
      </c>
      <c r="AZ266" s="79" t="str">
        <f>IF(ISNUMBER(#REF!),#REF!,"-")</f>
        <v>-</v>
      </c>
      <c r="BA266" s="80" t="str">
        <f>IF(ISNUMBER(#REF!),#REF!,"-")</f>
        <v>-</v>
      </c>
      <c r="BB266" s="79" t="str">
        <f>IF(ISNUMBER(#REF!),#REF!,"-")</f>
        <v>-</v>
      </c>
      <c r="BC266" s="80" t="str">
        <f>IF(ISNUMBER(#REF!),#REF!,"-")</f>
        <v>-</v>
      </c>
      <c r="BD266" s="79" t="str">
        <f>IF(ISNUMBER(#REF!),#REF!,"-")</f>
        <v>-</v>
      </c>
      <c r="BE266" s="80" t="str">
        <f>IF(ISNUMBER(#REF!),#REF!,"-")</f>
        <v>-</v>
      </c>
      <c r="BF266" s="79" t="str">
        <f>IF(ISNUMBER(#REF!),#REF!,"-")</f>
        <v>-</v>
      </c>
      <c r="BG266" s="80" t="str">
        <f>IF(ISNUMBER(#REF!),#REF!,"-")</f>
        <v>-</v>
      </c>
      <c r="BH266" s="79" t="str">
        <f>IF(ISNUMBER(#REF!),#REF!,"-")</f>
        <v>-</v>
      </c>
      <c r="BI266" s="80" t="str">
        <f>IF(ISNUMBER(#REF!),#REF!,"-")</f>
        <v>-</v>
      </c>
      <c r="BJ266" s="4"/>
      <c r="BK266" s="4"/>
      <c r="BL266" s="4"/>
      <c r="BM266" s="4"/>
      <c r="BN266" s="4"/>
      <c r="BO266" s="4"/>
      <c r="BP266" s="4"/>
      <c r="BQ266" s="4"/>
      <c r="BR266" s="4"/>
      <c r="BS266" s="4"/>
    </row>
    <row r="267" spans="7:71" s="88" customFormat="1" x14ac:dyDescent="0.25">
      <c r="G267" s="75">
        <v>117</v>
      </c>
      <c r="H267" s="79" t="str">
        <f>IF(ISNUMBER(#REF!),#REF!,"-")</f>
        <v>-</v>
      </c>
      <c r="I267" s="80" t="str">
        <f>IF(ISNUMBER(#REF!),#REF!,"-")</f>
        <v>-</v>
      </c>
      <c r="J267" s="79" t="str">
        <f>IF(ISNUMBER(#REF!),#REF!,"-")</f>
        <v>-</v>
      </c>
      <c r="K267" s="80" t="str">
        <f>IF(ISNUMBER(#REF!),#REF!,"-")</f>
        <v>-</v>
      </c>
      <c r="L267" s="79" t="str">
        <f>IF(ISNUMBER(#REF!),#REF!,"-")</f>
        <v>-</v>
      </c>
      <c r="M267" s="80" t="str">
        <f>IF(ISNUMBER(#REF!),#REF!,"-")</f>
        <v>-</v>
      </c>
      <c r="N267" s="79" t="str">
        <f>IF(ISNUMBER(#REF!),#REF!,"-")</f>
        <v>-</v>
      </c>
      <c r="O267" s="80" t="str">
        <f>IF(ISNUMBER(#REF!),#REF!,"-")</f>
        <v>-</v>
      </c>
      <c r="P267" s="79" t="str">
        <f>IF(ISNUMBER(#REF!),#REF!,"-")</f>
        <v>-</v>
      </c>
      <c r="Q267" s="80" t="str">
        <f>IF(ISNUMBER(#REF!),#REF!,"-")</f>
        <v>-</v>
      </c>
      <c r="R267" s="79" t="str">
        <f>IF(ISNUMBER(#REF!),#REF!,"-")</f>
        <v>-</v>
      </c>
      <c r="S267" s="80" t="str">
        <f>IF(ISNUMBER(#REF!),#REF!,"-")</f>
        <v>-</v>
      </c>
      <c r="T267" s="79" t="str">
        <f>IF(ISNUMBER(#REF!),#REF!,"-")</f>
        <v>-</v>
      </c>
      <c r="U267" s="80" t="str">
        <f>IF(ISNUMBER(#REF!),#REF!,"-")</f>
        <v>-</v>
      </c>
      <c r="V267" s="79" t="str">
        <f>IF(ISNUMBER(#REF!),#REF!,"-")</f>
        <v>-</v>
      </c>
      <c r="W267" s="80" t="str">
        <f>IF(ISNUMBER(#REF!),#REF!,"-")</f>
        <v>-</v>
      </c>
      <c r="X267" s="79" t="str">
        <f>IF(ISNUMBER(#REF!),#REF!,"-")</f>
        <v>-</v>
      </c>
      <c r="Y267" s="80" t="str">
        <f>IF(ISNUMBER(#REF!),#REF!,"-")</f>
        <v>-</v>
      </c>
      <c r="Z267" s="79" t="str">
        <f>IF(ISNUMBER(#REF!),#REF!,"-")</f>
        <v>-</v>
      </c>
      <c r="AA267" s="80" t="str">
        <f>IF(ISNUMBER(#REF!),#REF!,"-")</f>
        <v>-</v>
      </c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O267" s="75">
        <v>117</v>
      </c>
      <c r="AP267" s="79" t="str">
        <f>IF(ISNUMBER(#REF!),#REF!,"-")</f>
        <v>-</v>
      </c>
      <c r="AQ267" s="80" t="str">
        <f>IF(ISNUMBER(#REF!),#REF!,"-")</f>
        <v>-</v>
      </c>
      <c r="AR267" s="79" t="str">
        <f>IF(ISNUMBER(#REF!),#REF!,"-")</f>
        <v>-</v>
      </c>
      <c r="AS267" s="80" t="str">
        <f>IF(ISNUMBER(#REF!),#REF!,"-")</f>
        <v>-</v>
      </c>
      <c r="AT267" s="79" t="str">
        <f>IF(ISNUMBER(#REF!),#REF!,"-")</f>
        <v>-</v>
      </c>
      <c r="AU267" s="80" t="str">
        <f>IF(ISNUMBER(#REF!),#REF!,"-")</f>
        <v>-</v>
      </c>
      <c r="AV267" s="79" t="str">
        <f>IF(ISNUMBER(#REF!),#REF!,"-")</f>
        <v>-</v>
      </c>
      <c r="AW267" s="80" t="str">
        <f>IF(ISNUMBER(#REF!),#REF!,"-")</f>
        <v>-</v>
      </c>
      <c r="AX267" s="79" t="str">
        <f>IF(ISNUMBER(#REF!),#REF!,"-")</f>
        <v>-</v>
      </c>
      <c r="AY267" s="80" t="str">
        <f>IF(ISNUMBER(#REF!),#REF!,"-")</f>
        <v>-</v>
      </c>
      <c r="AZ267" s="79" t="str">
        <f>IF(ISNUMBER(#REF!),#REF!,"-")</f>
        <v>-</v>
      </c>
      <c r="BA267" s="80" t="str">
        <f>IF(ISNUMBER(#REF!),#REF!,"-")</f>
        <v>-</v>
      </c>
      <c r="BB267" s="79" t="str">
        <f>IF(ISNUMBER(#REF!),#REF!,"-")</f>
        <v>-</v>
      </c>
      <c r="BC267" s="80" t="str">
        <f>IF(ISNUMBER(#REF!),#REF!,"-")</f>
        <v>-</v>
      </c>
      <c r="BD267" s="79" t="str">
        <f>IF(ISNUMBER(#REF!),#REF!,"-")</f>
        <v>-</v>
      </c>
      <c r="BE267" s="80" t="str">
        <f>IF(ISNUMBER(#REF!),#REF!,"-")</f>
        <v>-</v>
      </c>
      <c r="BF267" s="79" t="str">
        <f>IF(ISNUMBER(#REF!),#REF!,"-")</f>
        <v>-</v>
      </c>
      <c r="BG267" s="80" t="str">
        <f>IF(ISNUMBER(#REF!),#REF!,"-")</f>
        <v>-</v>
      </c>
      <c r="BH267" s="79" t="str">
        <f>IF(ISNUMBER(#REF!),#REF!,"-")</f>
        <v>-</v>
      </c>
      <c r="BI267" s="80" t="str">
        <f>IF(ISNUMBER(#REF!),#REF!,"-")</f>
        <v>-</v>
      </c>
      <c r="BJ267" s="4"/>
      <c r="BK267" s="4"/>
      <c r="BL267" s="4"/>
      <c r="BM267" s="4"/>
      <c r="BN267" s="4"/>
      <c r="BO267" s="4"/>
      <c r="BP267" s="4"/>
      <c r="BQ267" s="4"/>
      <c r="BR267" s="4"/>
      <c r="BS267" s="4"/>
    </row>
    <row r="268" spans="7:71" s="88" customFormat="1" x14ac:dyDescent="0.25">
      <c r="G268" s="75">
        <v>117.5</v>
      </c>
      <c r="H268" s="79" t="str">
        <f>IF(ISNUMBER(#REF!),#REF!,"-")</f>
        <v>-</v>
      </c>
      <c r="I268" s="80" t="str">
        <f>IF(ISNUMBER(#REF!),#REF!,"-")</f>
        <v>-</v>
      </c>
      <c r="J268" s="79" t="str">
        <f>IF(ISNUMBER(#REF!),#REF!,"-")</f>
        <v>-</v>
      </c>
      <c r="K268" s="80" t="str">
        <f>IF(ISNUMBER(#REF!),#REF!,"-")</f>
        <v>-</v>
      </c>
      <c r="L268" s="79" t="str">
        <f>IF(ISNUMBER(#REF!),#REF!,"-")</f>
        <v>-</v>
      </c>
      <c r="M268" s="80" t="str">
        <f>IF(ISNUMBER(#REF!),#REF!,"-")</f>
        <v>-</v>
      </c>
      <c r="N268" s="79" t="str">
        <f>IF(ISNUMBER(#REF!),#REF!,"-")</f>
        <v>-</v>
      </c>
      <c r="O268" s="80" t="str">
        <f>IF(ISNUMBER(#REF!),#REF!,"-")</f>
        <v>-</v>
      </c>
      <c r="P268" s="79" t="str">
        <f>IF(ISNUMBER(#REF!),#REF!,"-")</f>
        <v>-</v>
      </c>
      <c r="Q268" s="80" t="str">
        <f>IF(ISNUMBER(#REF!),#REF!,"-")</f>
        <v>-</v>
      </c>
      <c r="R268" s="79" t="str">
        <f>IF(ISNUMBER(#REF!),#REF!,"-")</f>
        <v>-</v>
      </c>
      <c r="S268" s="80" t="str">
        <f>IF(ISNUMBER(#REF!),#REF!,"-")</f>
        <v>-</v>
      </c>
      <c r="T268" s="79" t="str">
        <f>IF(ISNUMBER(#REF!),#REF!,"-")</f>
        <v>-</v>
      </c>
      <c r="U268" s="80" t="str">
        <f>IF(ISNUMBER(#REF!),#REF!,"-")</f>
        <v>-</v>
      </c>
      <c r="V268" s="79" t="str">
        <f>IF(ISNUMBER(#REF!),#REF!,"-")</f>
        <v>-</v>
      </c>
      <c r="W268" s="80" t="str">
        <f>IF(ISNUMBER(#REF!),#REF!,"-")</f>
        <v>-</v>
      </c>
      <c r="X268" s="79" t="str">
        <f>IF(ISNUMBER(#REF!),#REF!,"-")</f>
        <v>-</v>
      </c>
      <c r="Y268" s="80" t="str">
        <f>IF(ISNUMBER(#REF!),#REF!,"-")</f>
        <v>-</v>
      </c>
      <c r="Z268" s="79" t="str">
        <f>IF(ISNUMBER(#REF!),#REF!,"-")</f>
        <v>-</v>
      </c>
      <c r="AA268" s="80" t="str">
        <f>IF(ISNUMBER(#REF!),#REF!,"-")</f>
        <v>-</v>
      </c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O268" s="75">
        <v>117.5</v>
      </c>
      <c r="AP268" s="79" t="str">
        <f>IF(ISNUMBER(#REF!),#REF!,"-")</f>
        <v>-</v>
      </c>
      <c r="AQ268" s="80" t="str">
        <f>IF(ISNUMBER(#REF!),#REF!,"-")</f>
        <v>-</v>
      </c>
      <c r="AR268" s="79" t="str">
        <f>IF(ISNUMBER(#REF!),#REF!,"-")</f>
        <v>-</v>
      </c>
      <c r="AS268" s="80" t="str">
        <f>IF(ISNUMBER(#REF!),#REF!,"-")</f>
        <v>-</v>
      </c>
      <c r="AT268" s="79" t="str">
        <f>IF(ISNUMBER(#REF!),#REF!,"-")</f>
        <v>-</v>
      </c>
      <c r="AU268" s="80" t="str">
        <f>IF(ISNUMBER(#REF!),#REF!,"-")</f>
        <v>-</v>
      </c>
      <c r="AV268" s="79" t="str">
        <f>IF(ISNUMBER(#REF!),#REF!,"-")</f>
        <v>-</v>
      </c>
      <c r="AW268" s="80" t="str">
        <f>IF(ISNUMBER(#REF!),#REF!,"-")</f>
        <v>-</v>
      </c>
      <c r="AX268" s="79" t="str">
        <f>IF(ISNUMBER(#REF!),#REF!,"-")</f>
        <v>-</v>
      </c>
      <c r="AY268" s="80" t="str">
        <f>IF(ISNUMBER(#REF!),#REF!,"-")</f>
        <v>-</v>
      </c>
      <c r="AZ268" s="79" t="str">
        <f>IF(ISNUMBER(#REF!),#REF!,"-")</f>
        <v>-</v>
      </c>
      <c r="BA268" s="80" t="str">
        <f>IF(ISNUMBER(#REF!),#REF!,"-")</f>
        <v>-</v>
      </c>
      <c r="BB268" s="79" t="str">
        <f>IF(ISNUMBER(#REF!),#REF!,"-")</f>
        <v>-</v>
      </c>
      <c r="BC268" s="80" t="str">
        <f>IF(ISNUMBER(#REF!),#REF!,"-")</f>
        <v>-</v>
      </c>
      <c r="BD268" s="79" t="str">
        <f>IF(ISNUMBER(#REF!),#REF!,"-")</f>
        <v>-</v>
      </c>
      <c r="BE268" s="80" t="str">
        <f>IF(ISNUMBER(#REF!),#REF!,"-")</f>
        <v>-</v>
      </c>
      <c r="BF268" s="79" t="str">
        <f>IF(ISNUMBER(#REF!),#REF!,"-")</f>
        <v>-</v>
      </c>
      <c r="BG268" s="80" t="str">
        <f>IF(ISNUMBER(#REF!),#REF!,"-")</f>
        <v>-</v>
      </c>
      <c r="BH268" s="79" t="str">
        <f>IF(ISNUMBER(#REF!),#REF!,"-")</f>
        <v>-</v>
      </c>
      <c r="BI268" s="80" t="str">
        <f>IF(ISNUMBER(#REF!),#REF!,"-")</f>
        <v>-</v>
      </c>
      <c r="BJ268" s="4"/>
      <c r="BK268" s="4"/>
      <c r="BL268" s="4"/>
      <c r="BM268" s="4"/>
      <c r="BN268" s="4"/>
      <c r="BO268" s="4"/>
      <c r="BP268" s="4"/>
      <c r="BQ268" s="4"/>
      <c r="BR268" s="4"/>
      <c r="BS268" s="4"/>
    </row>
    <row r="269" spans="7:71" s="88" customFormat="1" x14ac:dyDescent="0.25">
      <c r="G269" s="75">
        <v>118</v>
      </c>
      <c r="H269" s="79" t="str">
        <f>IF(ISNUMBER(#REF!),#REF!,"-")</f>
        <v>-</v>
      </c>
      <c r="I269" s="80" t="str">
        <f>IF(ISNUMBER(#REF!),#REF!,"-")</f>
        <v>-</v>
      </c>
      <c r="J269" s="79" t="str">
        <f>IF(ISNUMBER(#REF!),#REF!,"-")</f>
        <v>-</v>
      </c>
      <c r="K269" s="80" t="str">
        <f>IF(ISNUMBER(#REF!),#REF!,"-")</f>
        <v>-</v>
      </c>
      <c r="L269" s="79" t="str">
        <f>IF(ISNUMBER(#REF!),#REF!,"-")</f>
        <v>-</v>
      </c>
      <c r="M269" s="80" t="str">
        <f>IF(ISNUMBER(#REF!),#REF!,"-")</f>
        <v>-</v>
      </c>
      <c r="N269" s="79" t="str">
        <f>IF(ISNUMBER(#REF!),#REF!,"-")</f>
        <v>-</v>
      </c>
      <c r="O269" s="80" t="str">
        <f>IF(ISNUMBER(#REF!),#REF!,"-")</f>
        <v>-</v>
      </c>
      <c r="P269" s="79" t="str">
        <f>IF(ISNUMBER(#REF!),#REF!,"-")</f>
        <v>-</v>
      </c>
      <c r="Q269" s="80" t="str">
        <f>IF(ISNUMBER(#REF!),#REF!,"-")</f>
        <v>-</v>
      </c>
      <c r="R269" s="79" t="str">
        <f>IF(ISNUMBER(#REF!),#REF!,"-")</f>
        <v>-</v>
      </c>
      <c r="S269" s="80" t="str">
        <f>IF(ISNUMBER(#REF!),#REF!,"-")</f>
        <v>-</v>
      </c>
      <c r="T269" s="79" t="str">
        <f>IF(ISNUMBER(#REF!),#REF!,"-")</f>
        <v>-</v>
      </c>
      <c r="U269" s="80" t="str">
        <f>IF(ISNUMBER(#REF!),#REF!,"-")</f>
        <v>-</v>
      </c>
      <c r="V269" s="79" t="str">
        <f>IF(ISNUMBER(#REF!),#REF!,"-")</f>
        <v>-</v>
      </c>
      <c r="W269" s="80" t="str">
        <f>IF(ISNUMBER(#REF!),#REF!,"-")</f>
        <v>-</v>
      </c>
      <c r="X269" s="79" t="str">
        <f>IF(ISNUMBER(#REF!),#REF!,"-")</f>
        <v>-</v>
      </c>
      <c r="Y269" s="80" t="str">
        <f>IF(ISNUMBER(#REF!),#REF!,"-")</f>
        <v>-</v>
      </c>
      <c r="Z269" s="79" t="str">
        <f>IF(ISNUMBER(#REF!),#REF!,"-")</f>
        <v>-</v>
      </c>
      <c r="AA269" s="80" t="str">
        <f>IF(ISNUMBER(#REF!),#REF!,"-")</f>
        <v>-</v>
      </c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O269" s="75">
        <v>118</v>
      </c>
      <c r="AP269" s="79" t="str">
        <f>IF(ISNUMBER(#REF!),#REF!,"-")</f>
        <v>-</v>
      </c>
      <c r="AQ269" s="80" t="str">
        <f>IF(ISNUMBER(#REF!),#REF!,"-")</f>
        <v>-</v>
      </c>
      <c r="AR269" s="79" t="str">
        <f>IF(ISNUMBER(#REF!),#REF!,"-")</f>
        <v>-</v>
      </c>
      <c r="AS269" s="80" t="str">
        <f>IF(ISNUMBER(#REF!),#REF!,"-")</f>
        <v>-</v>
      </c>
      <c r="AT269" s="79" t="str">
        <f>IF(ISNUMBER(#REF!),#REF!,"-")</f>
        <v>-</v>
      </c>
      <c r="AU269" s="80" t="str">
        <f>IF(ISNUMBER(#REF!),#REF!,"-")</f>
        <v>-</v>
      </c>
      <c r="AV269" s="79" t="str">
        <f>IF(ISNUMBER(#REF!),#REF!,"-")</f>
        <v>-</v>
      </c>
      <c r="AW269" s="80" t="str">
        <f>IF(ISNUMBER(#REF!),#REF!,"-")</f>
        <v>-</v>
      </c>
      <c r="AX269" s="79" t="str">
        <f>IF(ISNUMBER(#REF!),#REF!,"-")</f>
        <v>-</v>
      </c>
      <c r="AY269" s="80" t="str">
        <f>IF(ISNUMBER(#REF!),#REF!,"-")</f>
        <v>-</v>
      </c>
      <c r="AZ269" s="79" t="str">
        <f>IF(ISNUMBER(#REF!),#REF!,"-")</f>
        <v>-</v>
      </c>
      <c r="BA269" s="80" t="str">
        <f>IF(ISNUMBER(#REF!),#REF!,"-")</f>
        <v>-</v>
      </c>
      <c r="BB269" s="79" t="str">
        <f>IF(ISNUMBER(#REF!),#REF!,"-")</f>
        <v>-</v>
      </c>
      <c r="BC269" s="80" t="str">
        <f>IF(ISNUMBER(#REF!),#REF!,"-")</f>
        <v>-</v>
      </c>
      <c r="BD269" s="79" t="str">
        <f>IF(ISNUMBER(#REF!),#REF!,"-")</f>
        <v>-</v>
      </c>
      <c r="BE269" s="80" t="str">
        <f>IF(ISNUMBER(#REF!),#REF!,"-")</f>
        <v>-</v>
      </c>
      <c r="BF269" s="79" t="str">
        <f>IF(ISNUMBER(#REF!),#REF!,"-")</f>
        <v>-</v>
      </c>
      <c r="BG269" s="80" t="str">
        <f>IF(ISNUMBER(#REF!),#REF!,"-")</f>
        <v>-</v>
      </c>
      <c r="BH269" s="79" t="str">
        <f>IF(ISNUMBER(#REF!),#REF!,"-")</f>
        <v>-</v>
      </c>
      <c r="BI269" s="80" t="str">
        <f>IF(ISNUMBER(#REF!),#REF!,"-")</f>
        <v>-</v>
      </c>
      <c r="BJ269" s="4"/>
      <c r="BK269" s="4"/>
      <c r="BL269" s="4"/>
      <c r="BM269" s="4"/>
      <c r="BN269" s="4"/>
      <c r="BO269" s="4"/>
      <c r="BP269" s="4"/>
      <c r="BQ269" s="4"/>
      <c r="BR269" s="4"/>
      <c r="BS269" s="4"/>
    </row>
    <row r="270" spans="7:71" s="88" customFormat="1" x14ac:dyDescent="0.25">
      <c r="G270" s="75">
        <v>118.5</v>
      </c>
      <c r="H270" s="79" t="str">
        <f>IF(ISNUMBER(#REF!),#REF!,"-")</f>
        <v>-</v>
      </c>
      <c r="I270" s="80" t="str">
        <f>IF(ISNUMBER(#REF!),#REF!,"-")</f>
        <v>-</v>
      </c>
      <c r="J270" s="79" t="str">
        <f>IF(ISNUMBER(#REF!),#REF!,"-")</f>
        <v>-</v>
      </c>
      <c r="K270" s="80" t="str">
        <f>IF(ISNUMBER(#REF!),#REF!,"-")</f>
        <v>-</v>
      </c>
      <c r="L270" s="79" t="str">
        <f>IF(ISNUMBER(#REF!),#REF!,"-")</f>
        <v>-</v>
      </c>
      <c r="M270" s="80" t="str">
        <f>IF(ISNUMBER(#REF!),#REF!,"-")</f>
        <v>-</v>
      </c>
      <c r="N270" s="79" t="str">
        <f>IF(ISNUMBER(#REF!),#REF!,"-")</f>
        <v>-</v>
      </c>
      <c r="O270" s="80" t="str">
        <f>IF(ISNUMBER(#REF!),#REF!,"-")</f>
        <v>-</v>
      </c>
      <c r="P270" s="79" t="str">
        <f>IF(ISNUMBER(#REF!),#REF!,"-")</f>
        <v>-</v>
      </c>
      <c r="Q270" s="80" t="str">
        <f>IF(ISNUMBER(#REF!),#REF!,"-")</f>
        <v>-</v>
      </c>
      <c r="R270" s="79" t="str">
        <f>IF(ISNUMBER(#REF!),#REF!,"-")</f>
        <v>-</v>
      </c>
      <c r="S270" s="80" t="str">
        <f>IF(ISNUMBER(#REF!),#REF!,"-")</f>
        <v>-</v>
      </c>
      <c r="T270" s="79" t="str">
        <f>IF(ISNUMBER(#REF!),#REF!,"-")</f>
        <v>-</v>
      </c>
      <c r="U270" s="80" t="str">
        <f>IF(ISNUMBER(#REF!),#REF!,"-")</f>
        <v>-</v>
      </c>
      <c r="V270" s="79" t="str">
        <f>IF(ISNUMBER(#REF!),#REF!,"-")</f>
        <v>-</v>
      </c>
      <c r="W270" s="80" t="str">
        <f>IF(ISNUMBER(#REF!),#REF!,"-")</f>
        <v>-</v>
      </c>
      <c r="X270" s="79" t="str">
        <f>IF(ISNUMBER(#REF!),#REF!,"-")</f>
        <v>-</v>
      </c>
      <c r="Y270" s="80" t="str">
        <f>IF(ISNUMBER(#REF!),#REF!,"-")</f>
        <v>-</v>
      </c>
      <c r="Z270" s="79" t="str">
        <f>IF(ISNUMBER(#REF!),#REF!,"-")</f>
        <v>-</v>
      </c>
      <c r="AA270" s="80" t="str">
        <f>IF(ISNUMBER(#REF!),#REF!,"-")</f>
        <v>-</v>
      </c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O270" s="75">
        <v>118.5</v>
      </c>
      <c r="AP270" s="79" t="str">
        <f>IF(ISNUMBER(#REF!),#REF!,"-")</f>
        <v>-</v>
      </c>
      <c r="AQ270" s="80" t="str">
        <f>IF(ISNUMBER(#REF!),#REF!,"-")</f>
        <v>-</v>
      </c>
      <c r="AR270" s="79" t="str">
        <f>IF(ISNUMBER(#REF!),#REF!,"-")</f>
        <v>-</v>
      </c>
      <c r="AS270" s="80" t="str">
        <f>IF(ISNUMBER(#REF!),#REF!,"-")</f>
        <v>-</v>
      </c>
      <c r="AT270" s="79" t="str">
        <f>IF(ISNUMBER(#REF!),#REF!,"-")</f>
        <v>-</v>
      </c>
      <c r="AU270" s="80" t="str">
        <f>IF(ISNUMBER(#REF!),#REF!,"-")</f>
        <v>-</v>
      </c>
      <c r="AV270" s="79" t="str">
        <f>IF(ISNUMBER(#REF!),#REF!,"-")</f>
        <v>-</v>
      </c>
      <c r="AW270" s="80" t="str">
        <f>IF(ISNUMBER(#REF!),#REF!,"-")</f>
        <v>-</v>
      </c>
      <c r="AX270" s="79" t="str">
        <f>IF(ISNUMBER(#REF!),#REF!,"-")</f>
        <v>-</v>
      </c>
      <c r="AY270" s="80" t="str">
        <f>IF(ISNUMBER(#REF!),#REF!,"-")</f>
        <v>-</v>
      </c>
      <c r="AZ270" s="79" t="str">
        <f>IF(ISNUMBER(#REF!),#REF!,"-")</f>
        <v>-</v>
      </c>
      <c r="BA270" s="80" t="str">
        <f>IF(ISNUMBER(#REF!),#REF!,"-")</f>
        <v>-</v>
      </c>
      <c r="BB270" s="79" t="str">
        <f>IF(ISNUMBER(#REF!),#REF!,"-")</f>
        <v>-</v>
      </c>
      <c r="BC270" s="80" t="str">
        <f>IF(ISNUMBER(#REF!),#REF!,"-")</f>
        <v>-</v>
      </c>
      <c r="BD270" s="79" t="str">
        <f>IF(ISNUMBER(#REF!),#REF!,"-")</f>
        <v>-</v>
      </c>
      <c r="BE270" s="80" t="str">
        <f>IF(ISNUMBER(#REF!),#REF!,"-")</f>
        <v>-</v>
      </c>
      <c r="BF270" s="79" t="str">
        <f>IF(ISNUMBER(#REF!),#REF!,"-")</f>
        <v>-</v>
      </c>
      <c r="BG270" s="80" t="str">
        <f>IF(ISNUMBER(#REF!),#REF!,"-")</f>
        <v>-</v>
      </c>
      <c r="BH270" s="79" t="str">
        <f>IF(ISNUMBER(#REF!),#REF!,"-")</f>
        <v>-</v>
      </c>
      <c r="BI270" s="80" t="str">
        <f>IF(ISNUMBER(#REF!),#REF!,"-")</f>
        <v>-</v>
      </c>
      <c r="BJ270" s="4"/>
      <c r="BK270" s="4"/>
      <c r="BL270" s="4"/>
      <c r="BM270" s="4"/>
      <c r="BN270" s="4"/>
      <c r="BO270" s="4"/>
      <c r="BP270" s="4"/>
      <c r="BQ270" s="4"/>
      <c r="BR270" s="4"/>
      <c r="BS270" s="4"/>
    </row>
    <row r="271" spans="7:71" s="88" customFormat="1" x14ac:dyDescent="0.25">
      <c r="G271" s="75">
        <v>119</v>
      </c>
      <c r="H271" s="79" t="str">
        <f>IF(ISNUMBER(#REF!),#REF!,"-")</f>
        <v>-</v>
      </c>
      <c r="I271" s="80" t="str">
        <f>IF(ISNUMBER(#REF!),#REF!,"-")</f>
        <v>-</v>
      </c>
      <c r="J271" s="79" t="str">
        <f>IF(ISNUMBER(#REF!),#REF!,"-")</f>
        <v>-</v>
      </c>
      <c r="K271" s="80" t="str">
        <f>IF(ISNUMBER(#REF!),#REF!,"-")</f>
        <v>-</v>
      </c>
      <c r="L271" s="79" t="str">
        <f>IF(ISNUMBER(#REF!),#REF!,"-")</f>
        <v>-</v>
      </c>
      <c r="M271" s="80" t="str">
        <f>IF(ISNUMBER(#REF!),#REF!,"-")</f>
        <v>-</v>
      </c>
      <c r="N271" s="79" t="str">
        <f>IF(ISNUMBER(#REF!),#REF!,"-")</f>
        <v>-</v>
      </c>
      <c r="O271" s="80" t="str">
        <f>IF(ISNUMBER(#REF!),#REF!,"-")</f>
        <v>-</v>
      </c>
      <c r="P271" s="79" t="str">
        <f>IF(ISNUMBER(#REF!),#REF!,"-")</f>
        <v>-</v>
      </c>
      <c r="Q271" s="80" t="str">
        <f>IF(ISNUMBER(#REF!),#REF!,"-")</f>
        <v>-</v>
      </c>
      <c r="R271" s="79" t="str">
        <f>IF(ISNUMBER(#REF!),#REF!,"-")</f>
        <v>-</v>
      </c>
      <c r="S271" s="80" t="str">
        <f>IF(ISNUMBER(#REF!),#REF!,"-")</f>
        <v>-</v>
      </c>
      <c r="T271" s="79" t="str">
        <f>IF(ISNUMBER(#REF!),#REF!,"-")</f>
        <v>-</v>
      </c>
      <c r="U271" s="80" t="str">
        <f>IF(ISNUMBER(#REF!),#REF!,"-")</f>
        <v>-</v>
      </c>
      <c r="V271" s="79" t="str">
        <f>IF(ISNUMBER(#REF!),#REF!,"-")</f>
        <v>-</v>
      </c>
      <c r="W271" s="80" t="str">
        <f>IF(ISNUMBER(#REF!),#REF!,"-")</f>
        <v>-</v>
      </c>
      <c r="X271" s="79" t="str">
        <f>IF(ISNUMBER(#REF!),#REF!,"-")</f>
        <v>-</v>
      </c>
      <c r="Y271" s="80" t="str">
        <f>IF(ISNUMBER(#REF!),#REF!,"-")</f>
        <v>-</v>
      </c>
      <c r="Z271" s="79" t="str">
        <f>IF(ISNUMBER(#REF!),#REF!,"-")</f>
        <v>-</v>
      </c>
      <c r="AA271" s="80" t="str">
        <f>IF(ISNUMBER(#REF!),#REF!,"-")</f>
        <v>-</v>
      </c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O271" s="75">
        <v>119</v>
      </c>
      <c r="AP271" s="79" t="str">
        <f>IF(ISNUMBER(#REF!),#REF!,"-")</f>
        <v>-</v>
      </c>
      <c r="AQ271" s="80" t="str">
        <f>IF(ISNUMBER(#REF!),#REF!,"-")</f>
        <v>-</v>
      </c>
      <c r="AR271" s="79" t="str">
        <f>IF(ISNUMBER(#REF!),#REF!,"-")</f>
        <v>-</v>
      </c>
      <c r="AS271" s="80" t="str">
        <f>IF(ISNUMBER(#REF!),#REF!,"-")</f>
        <v>-</v>
      </c>
      <c r="AT271" s="79" t="str">
        <f>IF(ISNUMBER(#REF!),#REF!,"-")</f>
        <v>-</v>
      </c>
      <c r="AU271" s="80" t="str">
        <f>IF(ISNUMBER(#REF!),#REF!,"-")</f>
        <v>-</v>
      </c>
      <c r="AV271" s="79" t="str">
        <f>IF(ISNUMBER(#REF!),#REF!,"-")</f>
        <v>-</v>
      </c>
      <c r="AW271" s="80" t="str">
        <f>IF(ISNUMBER(#REF!),#REF!,"-")</f>
        <v>-</v>
      </c>
      <c r="AX271" s="79" t="str">
        <f>IF(ISNUMBER(#REF!),#REF!,"-")</f>
        <v>-</v>
      </c>
      <c r="AY271" s="80" t="str">
        <f>IF(ISNUMBER(#REF!),#REF!,"-")</f>
        <v>-</v>
      </c>
      <c r="AZ271" s="79" t="str">
        <f>IF(ISNUMBER(#REF!),#REF!,"-")</f>
        <v>-</v>
      </c>
      <c r="BA271" s="80" t="str">
        <f>IF(ISNUMBER(#REF!),#REF!,"-")</f>
        <v>-</v>
      </c>
      <c r="BB271" s="79" t="str">
        <f>IF(ISNUMBER(#REF!),#REF!,"-")</f>
        <v>-</v>
      </c>
      <c r="BC271" s="80" t="str">
        <f>IF(ISNUMBER(#REF!),#REF!,"-")</f>
        <v>-</v>
      </c>
      <c r="BD271" s="79" t="str">
        <f>IF(ISNUMBER(#REF!),#REF!,"-")</f>
        <v>-</v>
      </c>
      <c r="BE271" s="80" t="str">
        <f>IF(ISNUMBER(#REF!),#REF!,"-")</f>
        <v>-</v>
      </c>
      <c r="BF271" s="79" t="str">
        <f>IF(ISNUMBER(#REF!),#REF!,"-")</f>
        <v>-</v>
      </c>
      <c r="BG271" s="80" t="str">
        <f>IF(ISNUMBER(#REF!),#REF!,"-")</f>
        <v>-</v>
      </c>
      <c r="BH271" s="79" t="str">
        <f>IF(ISNUMBER(#REF!),#REF!,"-")</f>
        <v>-</v>
      </c>
      <c r="BI271" s="80" t="str">
        <f>IF(ISNUMBER(#REF!),#REF!,"-")</f>
        <v>-</v>
      </c>
      <c r="BJ271" s="4"/>
      <c r="BK271" s="4"/>
      <c r="BL271" s="4"/>
      <c r="BM271" s="4"/>
      <c r="BN271" s="4"/>
      <c r="BO271" s="4"/>
      <c r="BP271" s="4"/>
      <c r="BQ271" s="4"/>
      <c r="BR271" s="4"/>
      <c r="BS271" s="4"/>
    </row>
    <row r="272" spans="7:71" s="88" customFormat="1" x14ac:dyDescent="0.25">
      <c r="G272" s="75">
        <v>119.5</v>
      </c>
      <c r="H272" s="79" t="str">
        <f>IF(ISNUMBER(#REF!),#REF!,"-")</f>
        <v>-</v>
      </c>
      <c r="I272" s="80" t="str">
        <f>IF(ISNUMBER(#REF!),#REF!,"-")</f>
        <v>-</v>
      </c>
      <c r="J272" s="79" t="str">
        <f>IF(ISNUMBER(#REF!),#REF!,"-")</f>
        <v>-</v>
      </c>
      <c r="K272" s="80" t="str">
        <f>IF(ISNUMBER(#REF!),#REF!,"-")</f>
        <v>-</v>
      </c>
      <c r="L272" s="79" t="str">
        <f>IF(ISNUMBER(#REF!),#REF!,"-")</f>
        <v>-</v>
      </c>
      <c r="M272" s="80" t="str">
        <f>IF(ISNUMBER(#REF!),#REF!,"-")</f>
        <v>-</v>
      </c>
      <c r="N272" s="79" t="str">
        <f>IF(ISNUMBER(#REF!),#REF!,"-")</f>
        <v>-</v>
      </c>
      <c r="O272" s="80" t="str">
        <f>IF(ISNUMBER(#REF!),#REF!,"-")</f>
        <v>-</v>
      </c>
      <c r="P272" s="79" t="str">
        <f>IF(ISNUMBER(#REF!),#REF!,"-")</f>
        <v>-</v>
      </c>
      <c r="Q272" s="80" t="str">
        <f>IF(ISNUMBER(#REF!),#REF!,"-")</f>
        <v>-</v>
      </c>
      <c r="R272" s="79" t="str">
        <f>IF(ISNUMBER(#REF!),#REF!,"-")</f>
        <v>-</v>
      </c>
      <c r="S272" s="80" t="str">
        <f>IF(ISNUMBER(#REF!),#REF!,"-")</f>
        <v>-</v>
      </c>
      <c r="T272" s="79" t="str">
        <f>IF(ISNUMBER(#REF!),#REF!,"-")</f>
        <v>-</v>
      </c>
      <c r="U272" s="80" t="str">
        <f>IF(ISNUMBER(#REF!),#REF!,"-")</f>
        <v>-</v>
      </c>
      <c r="V272" s="79" t="str">
        <f>IF(ISNUMBER(#REF!),#REF!,"-")</f>
        <v>-</v>
      </c>
      <c r="W272" s="80" t="str">
        <f>IF(ISNUMBER(#REF!),#REF!,"-")</f>
        <v>-</v>
      </c>
      <c r="X272" s="79" t="str">
        <f>IF(ISNUMBER(#REF!),#REF!,"-")</f>
        <v>-</v>
      </c>
      <c r="Y272" s="80" t="str">
        <f>IF(ISNUMBER(#REF!),#REF!,"-")</f>
        <v>-</v>
      </c>
      <c r="Z272" s="79" t="str">
        <f>IF(ISNUMBER(#REF!),#REF!,"-")</f>
        <v>-</v>
      </c>
      <c r="AA272" s="80" t="str">
        <f>IF(ISNUMBER(#REF!),#REF!,"-")</f>
        <v>-</v>
      </c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O272" s="75">
        <v>119.5</v>
      </c>
      <c r="AP272" s="79" t="str">
        <f>IF(ISNUMBER(#REF!),#REF!,"-")</f>
        <v>-</v>
      </c>
      <c r="AQ272" s="80" t="str">
        <f>IF(ISNUMBER(#REF!),#REF!,"-")</f>
        <v>-</v>
      </c>
      <c r="AR272" s="79" t="str">
        <f>IF(ISNUMBER(#REF!),#REF!,"-")</f>
        <v>-</v>
      </c>
      <c r="AS272" s="80" t="str">
        <f>IF(ISNUMBER(#REF!),#REF!,"-")</f>
        <v>-</v>
      </c>
      <c r="AT272" s="79" t="str">
        <f>IF(ISNUMBER(#REF!),#REF!,"-")</f>
        <v>-</v>
      </c>
      <c r="AU272" s="80" t="str">
        <f>IF(ISNUMBER(#REF!),#REF!,"-")</f>
        <v>-</v>
      </c>
      <c r="AV272" s="79" t="str">
        <f>IF(ISNUMBER(#REF!),#REF!,"-")</f>
        <v>-</v>
      </c>
      <c r="AW272" s="80" t="str">
        <f>IF(ISNUMBER(#REF!),#REF!,"-")</f>
        <v>-</v>
      </c>
      <c r="AX272" s="79" t="str">
        <f>IF(ISNUMBER(#REF!),#REF!,"-")</f>
        <v>-</v>
      </c>
      <c r="AY272" s="80" t="str">
        <f>IF(ISNUMBER(#REF!),#REF!,"-")</f>
        <v>-</v>
      </c>
      <c r="AZ272" s="79" t="str">
        <f>IF(ISNUMBER(#REF!),#REF!,"-")</f>
        <v>-</v>
      </c>
      <c r="BA272" s="80" t="str">
        <f>IF(ISNUMBER(#REF!),#REF!,"-")</f>
        <v>-</v>
      </c>
      <c r="BB272" s="79" t="str">
        <f>IF(ISNUMBER(#REF!),#REF!,"-")</f>
        <v>-</v>
      </c>
      <c r="BC272" s="80" t="str">
        <f>IF(ISNUMBER(#REF!),#REF!,"-")</f>
        <v>-</v>
      </c>
      <c r="BD272" s="79" t="str">
        <f>IF(ISNUMBER(#REF!),#REF!,"-")</f>
        <v>-</v>
      </c>
      <c r="BE272" s="80" t="str">
        <f>IF(ISNUMBER(#REF!),#REF!,"-")</f>
        <v>-</v>
      </c>
      <c r="BF272" s="79" t="str">
        <f>IF(ISNUMBER(#REF!),#REF!,"-")</f>
        <v>-</v>
      </c>
      <c r="BG272" s="80" t="str">
        <f>IF(ISNUMBER(#REF!),#REF!,"-")</f>
        <v>-</v>
      </c>
      <c r="BH272" s="79" t="str">
        <f>IF(ISNUMBER(#REF!),#REF!,"-")</f>
        <v>-</v>
      </c>
      <c r="BI272" s="80" t="str">
        <f>IF(ISNUMBER(#REF!),#REF!,"-")</f>
        <v>-</v>
      </c>
      <c r="BJ272" s="4"/>
      <c r="BK272" s="4"/>
      <c r="BL272" s="4"/>
      <c r="BM272" s="4"/>
      <c r="BN272" s="4"/>
      <c r="BO272" s="4"/>
      <c r="BP272" s="4"/>
      <c r="BQ272" s="4"/>
      <c r="BR272" s="4"/>
      <c r="BS272" s="4"/>
    </row>
    <row r="273" spans="7:71" s="88" customFormat="1" x14ac:dyDescent="0.25">
      <c r="G273" s="75">
        <v>120</v>
      </c>
      <c r="H273" s="79" t="str">
        <f>IF(ISNUMBER(#REF!),#REF!,"-")</f>
        <v>-</v>
      </c>
      <c r="I273" s="80" t="str">
        <f>IF(ISNUMBER(#REF!),#REF!,"-")</f>
        <v>-</v>
      </c>
      <c r="J273" s="79" t="str">
        <f>IF(ISNUMBER(#REF!),#REF!,"-")</f>
        <v>-</v>
      </c>
      <c r="K273" s="80" t="str">
        <f>IF(ISNUMBER(#REF!),#REF!,"-")</f>
        <v>-</v>
      </c>
      <c r="L273" s="79" t="str">
        <f>IF(ISNUMBER(#REF!),#REF!,"-")</f>
        <v>-</v>
      </c>
      <c r="M273" s="80" t="str">
        <f>IF(ISNUMBER(#REF!),#REF!,"-")</f>
        <v>-</v>
      </c>
      <c r="N273" s="79" t="str">
        <f>IF(ISNUMBER(#REF!),#REF!,"-")</f>
        <v>-</v>
      </c>
      <c r="O273" s="80" t="str">
        <f>IF(ISNUMBER(#REF!),#REF!,"-")</f>
        <v>-</v>
      </c>
      <c r="P273" s="79" t="str">
        <f>IF(ISNUMBER(#REF!),#REF!,"-")</f>
        <v>-</v>
      </c>
      <c r="Q273" s="80" t="str">
        <f>IF(ISNUMBER(#REF!),#REF!,"-")</f>
        <v>-</v>
      </c>
      <c r="R273" s="79" t="str">
        <f>IF(ISNUMBER(#REF!),#REF!,"-")</f>
        <v>-</v>
      </c>
      <c r="S273" s="80" t="str">
        <f>IF(ISNUMBER(#REF!),#REF!,"-")</f>
        <v>-</v>
      </c>
      <c r="T273" s="79" t="str">
        <f>IF(ISNUMBER(#REF!),#REF!,"-")</f>
        <v>-</v>
      </c>
      <c r="U273" s="80" t="str">
        <f>IF(ISNUMBER(#REF!),#REF!,"-")</f>
        <v>-</v>
      </c>
      <c r="V273" s="79" t="str">
        <f>IF(ISNUMBER(#REF!),#REF!,"-")</f>
        <v>-</v>
      </c>
      <c r="W273" s="80" t="str">
        <f>IF(ISNUMBER(#REF!),#REF!,"-")</f>
        <v>-</v>
      </c>
      <c r="X273" s="79" t="str">
        <f>IF(ISNUMBER(#REF!),#REF!,"-")</f>
        <v>-</v>
      </c>
      <c r="Y273" s="80" t="str">
        <f>IF(ISNUMBER(#REF!),#REF!,"-")</f>
        <v>-</v>
      </c>
      <c r="Z273" s="79" t="str">
        <f>IF(ISNUMBER(#REF!),#REF!,"-")</f>
        <v>-</v>
      </c>
      <c r="AA273" s="80" t="str">
        <f>IF(ISNUMBER(#REF!),#REF!,"-")</f>
        <v>-</v>
      </c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O273" s="75">
        <v>120</v>
      </c>
      <c r="AP273" s="79" t="str">
        <f>IF(ISNUMBER(#REF!),#REF!,"-")</f>
        <v>-</v>
      </c>
      <c r="AQ273" s="80" t="str">
        <f>IF(ISNUMBER(#REF!),#REF!,"-")</f>
        <v>-</v>
      </c>
      <c r="AR273" s="79" t="str">
        <f>IF(ISNUMBER(#REF!),#REF!,"-")</f>
        <v>-</v>
      </c>
      <c r="AS273" s="80" t="str">
        <f>IF(ISNUMBER(#REF!),#REF!,"-")</f>
        <v>-</v>
      </c>
      <c r="AT273" s="79" t="str">
        <f>IF(ISNUMBER(#REF!),#REF!,"-")</f>
        <v>-</v>
      </c>
      <c r="AU273" s="80" t="str">
        <f>IF(ISNUMBER(#REF!),#REF!,"-")</f>
        <v>-</v>
      </c>
      <c r="AV273" s="79" t="str">
        <f>IF(ISNUMBER(#REF!),#REF!,"-")</f>
        <v>-</v>
      </c>
      <c r="AW273" s="80" t="str">
        <f>IF(ISNUMBER(#REF!),#REF!,"-")</f>
        <v>-</v>
      </c>
      <c r="AX273" s="79" t="str">
        <f>IF(ISNUMBER(#REF!),#REF!,"-")</f>
        <v>-</v>
      </c>
      <c r="AY273" s="80" t="str">
        <f>IF(ISNUMBER(#REF!),#REF!,"-")</f>
        <v>-</v>
      </c>
      <c r="AZ273" s="79" t="str">
        <f>IF(ISNUMBER(#REF!),#REF!,"-")</f>
        <v>-</v>
      </c>
      <c r="BA273" s="80" t="str">
        <f>IF(ISNUMBER(#REF!),#REF!,"-")</f>
        <v>-</v>
      </c>
      <c r="BB273" s="79" t="str">
        <f>IF(ISNUMBER(#REF!),#REF!,"-")</f>
        <v>-</v>
      </c>
      <c r="BC273" s="80" t="str">
        <f>IF(ISNUMBER(#REF!),#REF!,"-")</f>
        <v>-</v>
      </c>
      <c r="BD273" s="79" t="str">
        <f>IF(ISNUMBER(#REF!),#REF!,"-")</f>
        <v>-</v>
      </c>
      <c r="BE273" s="80" t="str">
        <f>IF(ISNUMBER(#REF!),#REF!,"-")</f>
        <v>-</v>
      </c>
      <c r="BF273" s="79" t="str">
        <f>IF(ISNUMBER(#REF!),#REF!,"-")</f>
        <v>-</v>
      </c>
      <c r="BG273" s="80" t="str">
        <f>IF(ISNUMBER(#REF!),#REF!,"-")</f>
        <v>-</v>
      </c>
      <c r="BH273" s="79" t="str">
        <f>IF(ISNUMBER(#REF!),#REF!,"-")</f>
        <v>-</v>
      </c>
      <c r="BI273" s="80" t="str">
        <f>IF(ISNUMBER(#REF!),#REF!,"-")</f>
        <v>-</v>
      </c>
      <c r="BJ273" s="4"/>
      <c r="BK273" s="4"/>
      <c r="BL273" s="4"/>
      <c r="BM273" s="4"/>
      <c r="BN273" s="4"/>
      <c r="BO273" s="4"/>
      <c r="BP273" s="4"/>
      <c r="BQ273" s="4"/>
      <c r="BR273" s="4"/>
      <c r="BS273" s="4"/>
    </row>
    <row r="274" spans="7:71" s="88" customFormat="1" x14ac:dyDescent="0.25">
      <c r="G274" s="75">
        <v>120.5</v>
      </c>
      <c r="H274" s="79" t="str">
        <f>IF(ISNUMBER(#REF!),#REF!,"-")</f>
        <v>-</v>
      </c>
      <c r="I274" s="80" t="str">
        <f>IF(ISNUMBER(#REF!),#REF!,"-")</f>
        <v>-</v>
      </c>
      <c r="J274" s="79" t="str">
        <f>IF(ISNUMBER(#REF!),#REF!,"-")</f>
        <v>-</v>
      </c>
      <c r="K274" s="80" t="str">
        <f>IF(ISNUMBER(#REF!),#REF!,"-")</f>
        <v>-</v>
      </c>
      <c r="L274" s="79" t="str">
        <f>IF(ISNUMBER(#REF!),#REF!,"-")</f>
        <v>-</v>
      </c>
      <c r="M274" s="80" t="str">
        <f>IF(ISNUMBER(#REF!),#REF!,"-")</f>
        <v>-</v>
      </c>
      <c r="N274" s="79" t="str">
        <f>IF(ISNUMBER(#REF!),#REF!,"-")</f>
        <v>-</v>
      </c>
      <c r="O274" s="80" t="str">
        <f>IF(ISNUMBER(#REF!),#REF!,"-")</f>
        <v>-</v>
      </c>
      <c r="P274" s="79" t="str">
        <f>IF(ISNUMBER(#REF!),#REF!,"-")</f>
        <v>-</v>
      </c>
      <c r="Q274" s="80" t="str">
        <f>IF(ISNUMBER(#REF!),#REF!,"-")</f>
        <v>-</v>
      </c>
      <c r="R274" s="79" t="str">
        <f>IF(ISNUMBER(#REF!),#REF!,"-")</f>
        <v>-</v>
      </c>
      <c r="S274" s="80" t="str">
        <f>IF(ISNUMBER(#REF!),#REF!,"-")</f>
        <v>-</v>
      </c>
      <c r="T274" s="79" t="str">
        <f>IF(ISNUMBER(#REF!),#REF!,"-")</f>
        <v>-</v>
      </c>
      <c r="U274" s="80" t="str">
        <f>IF(ISNUMBER(#REF!),#REF!,"-")</f>
        <v>-</v>
      </c>
      <c r="V274" s="79" t="str">
        <f>IF(ISNUMBER(#REF!),#REF!,"-")</f>
        <v>-</v>
      </c>
      <c r="W274" s="80" t="str">
        <f>IF(ISNUMBER(#REF!),#REF!,"-")</f>
        <v>-</v>
      </c>
      <c r="X274" s="79" t="str">
        <f>IF(ISNUMBER(#REF!),#REF!,"-")</f>
        <v>-</v>
      </c>
      <c r="Y274" s="80" t="str">
        <f>IF(ISNUMBER(#REF!),#REF!,"-")</f>
        <v>-</v>
      </c>
      <c r="Z274" s="79" t="str">
        <f>IF(ISNUMBER(#REF!),#REF!,"-")</f>
        <v>-</v>
      </c>
      <c r="AA274" s="80" t="str">
        <f>IF(ISNUMBER(#REF!),#REF!,"-")</f>
        <v>-</v>
      </c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O274" s="75">
        <v>120.5</v>
      </c>
      <c r="AP274" s="79" t="str">
        <f>IF(ISNUMBER(#REF!),#REF!,"-")</f>
        <v>-</v>
      </c>
      <c r="AQ274" s="80" t="str">
        <f>IF(ISNUMBER(#REF!),#REF!,"-")</f>
        <v>-</v>
      </c>
      <c r="AR274" s="79" t="str">
        <f>IF(ISNUMBER(#REF!),#REF!,"-")</f>
        <v>-</v>
      </c>
      <c r="AS274" s="80" t="str">
        <f>IF(ISNUMBER(#REF!),#REF!,"-")</f>
        <v>-</v>
      </c>
      <c r="AT274" s="79" t="str">
        <f>IF(ISNUMBER(#REF!),#REF!,"-")</f>
        <v>-</v>
      </c>
      <c r="AU274" s="80" t="str">
        <f>IF(ISNUMBER(#REF!),#REF!,"-")</f>
        <v>-</v>
      </c>
      <c r="AV274" s="79" t="str">
        <f>IF(ISNUMBER(#REF!),#REF!,"-")</f>
        <v>-</v>
      </c>
      <c r="AW274" s="80" t="str">
        <f>IF(ISNUMBER(#REF!),#REF!,"-")</f>
        <v>-</v>
      </c>
      <c r="AX274" s="79" t="str">
        <f>IF(ISNUMBER(#REF!),#REF!,"-")</f>
        <v>-</v>
      </c>
      <c r="AY274" s="80" t="str">
        <f>IF(ISNUMBER(#REF!),#REF!,"-")</f>
        <v>-</v>
      </c>
      <c r="AZ274" s="79" t="str">
        <f>IF(ISNUMBER(#REF!),#REF!,"-")</f>
        <v>-</v>
      </c>
      <c r="BA274" s="80" t="str">
        <f>IF(ISNUMBER(#REF!),#REF!,"-")</f>
        <v>-</v>
      </c>
      <c r="BB274" s="79" t="str">
        <f>IF(ISNUMBER(#REF!),#REF!,"-")</f>
        <v>-</v>
      </c>
      <c r="BC274" s="80" t="str">
        <f>IF(ISNUMBER(#REF!),#REF!,"-")</f>
        <v>-</v>
      </c>
      <c r="BD274" s="79" t="str">
        <f>IF(ISNUMBER(#REF!),#REF!,"-")</f>
        <v>-</v>
      </c>
      <c r="BE274" s="80" t="str">
        <f>IF(ISNUMBER(#REF!),#REF!,"-")</f>
        <v>-</v>
      </c>
      <c r="BF274" s="79" t="str">
        <f>IF(ISNUMBER(#REF!),#REF!,"-")</f>
        <v>-</v>
      </c>
      <c r="BG274" s="80" t="str">
        <f>IF(ISNUMBER(#REF!),#REF!,"-")</f>
        <v>-</v>
      </c>
      <c r="BH274" s="79" t="str">
        <f>IF(ISNUMBER(#REF!),#REF!,"-")</f>
        <v>-</v>
      </c>
      <c r="BI274" s="80" t="str">
        <f>IF(ISNUMBER(#REF!),#REF!,"-")</f>
        <v>-</v>
      </c>
      <c r="BJ274" s="4"/>
      <c r="BK274" s="4"/>
      <c r="BL274" s="4"/>
      <c r="BM274" s="4"/>
      <c r="BN274" s="4"/>
      <c r="BO274" s="4"/>
      <c r="BP274" s="4"/>
      <c r="BQ274" s="4"/>
      <c r="BR274" s="4"/>
      <c r="BS274" s="4"/>
    </row>
    <row r="275" spans="7:71" s="88" customFormat="1" x14ac:dyDescent="0.25">
      <c r="G275" s="75">
        <v>121</v>
      </c>
      <c r="H275" s="79" t="str">
        <f>IF(ISNUMBER(#REF!),#REF!,"-")</f>
        <v>-</v>
      </c>
      <c r="I275" s="80" t="str">
        <f>IF(ISNUMBER(#REF!),#REF!,"-")</f>
        <v>-</v>
      </c>
      <c r="J275" s="79" t="str">
        <f>IF(ISNUMBER(#REF!),#REF!,"-")</f>
        <v>-</v>
      </c>
      <c r="K275" s="80" t="str">
        <f>IF(ISNUMBER(#REF!),#REF!,"-")</f>
        <v>-</v>
      </c>
      <c r="L275" s="79" t="str">
        <f>IF(ISNUMBER(#REF!),#REF!,"-")</f>
        <v>-</v>
      </c>
      <c r="M275" s="80" t="str">
        <f>IF(ISNUMBER(#REF!),#REF!,"-")</f>
        <v>-</v>
      </c>
      <c r="N275" s="79" t="str">
        <f>IF(ISNUMBER(#REF!),#REF!,"-")</f>
        <v>-</v>
      </c>
      <c r="O275" s="80" t="str">
        <f>IF(ISNUMBER(#REF!),#REF!,"-")</f>
        <v>-</v>
      </c>
      <c r="P275" s="79" t="str">
        <f>IF(ISNUMBER(#REF!),#REF!,"-")</f>
        <v>-</v>
      </c>
      <c r="Q275" s="80" t="str">
        <f>IF(ISNUMBER(#REF!),#REF!,"-")</f>
        <v>-</v>
      </c>
      <c r="R275" s="79" t="str">
        <f>IF(ISNUMBER(#REF!),#REF!,"-")</f>
        <v>-</v>
      </c>
      <c r="S275" s="80" t="str">
        <f>IF(ISNUMBER(#REF!),#REF!,"-")</f>
        <v>-</v>
      </c>
      <c r="T275" s="79" t="str">
        <f>IF(ISNUMBER(#REF!),#REF!,"-")</f>
        <v>-</v>
      </c>
      <c r="U275" s="80" t="str">
        <f>IF(ISNUMBER(#REF!),#REF!,"-")</f>
        <v>-</v>
      </c>
      <c r="V275" s="79" t="str">
        <f>IF(ISNUMBER(#REF!),#REF!,"-")</f>
        <v>-</v>
      </c>
      <c r="W275" s="80" t="str">
        <f>IF(ISNUMBER(#REF!),#REF!,"-")</f>
        <v>-</v>
      </c>
      <c r="X275" s="79" t="str">
        <f>IF(ISNUMBER(#REF!),#REF!,"-")</f>
        <v>-</v>
      </c>
      <c r="Y275" s="80" t="str">
        <f>IF(ISNUMBER(#REF!),#REF!,"-")</f>
        <v>-</v>
      </c>
      <c r="Z275" s="79" t="str">
        <f>IF(ISNUMBER(#REF!),#REF!,"-")</f>
        <v>-</v>
      </c>
      <c r="AA275" s="80" t="str">
        <f>IF(ISNUMBER(#REF!),#REF!,"-")</f>
        <v>-</v>
      </c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O275" s="75">
        <v>121</v>
      </c>
      <c r="AP275" s="79" t="str">
        <f>IF(ISNUMBER(#REF!),#REF!,"-")</f>
        <v>-</v>
      </c>
      <c r="AQ275" s="80" t="str">
        <f>IF(ISNUMBER(#REF!),#REF!,"-")</f>
        <v>-</v>
      </c>
      <c r="AR275" s="79" t="str">
        <f>IF(ISNUMBER(#REF!),#REF!,"-")</f>
        <v>-</v>
      </c>
      <c r="AS275" s="80" t="str">
        <f>IF(ISNUMBER(#REF!),#REF!,"-")</f>
        <v>-</v>
      </c>
      <c r="AT275" s="79" t="str">
        <f>IF(ISNUMBER(#REF!),#REF!,"-")</f>
        <v>-</v>
      </c>
      <c r="AU275" s="80" t="str">
        <f>IF(ISNUMBER(#REF!),#REF!,"-")</f>
        <v>-</v>
      </c>
      <c r="AV275" s="79" t="str">
        <f>IF(ISNUMBER(#REF!),#REF!,"-")</f>
        <v>-</v>
      </c>
      <c r="AW275" s="80" t="str">
        <f>IF(ISNUMBER(#REF!),#REF!,"-")</f>
        <v>-</v>
      </c>
      <c r="AX275" s="79" t="str">
        <f>IF(ISNUMBER(#REF!),#REF!,"-")</f>
        <v>-</v>
      </c>
      <c r="AY275" s="80" t="str">
        <f>IF(ISNUMBER(#REF!),#REF!,"-")</f>
        <v>-</v>
      </c>
      <c r="AZ275" s="79" t="str">
        <f>IF(ISNUMBER(#REF!),#REF!,"-")</f>
        <v>-</v>
      </c>
      <c r="BA275" s="80" t="str">
        <f>IF(ISNUMBER(#REF!),#REF!,"-")</f>
        <v>-</v>
      </c>
      <c r="BB275" s="79" t="str">
        <f>IF(ISNUMBER(#REF!),#REF!,"-")</f>
        <v>-</v>
      </c>
      <c r="BC275" s="80" t="str">
        <f>IF(ISNUMBER(#REF!),#REF!,"-")</f>
        <v>-</v>
      </c>
      <c r="BD275" s="79" t="str">
        <f>IF(ISNUMBER(#REF!),#REF!,"-")</f>
        <v>-</v>
      </c>
      <c r="BE275" s="80" t="str">
        <f>IF(ISNUMBER(#REF!),#REF!,"-")</f>
        <v>-</v>
      </c>
      <c r="BF275" s="79" t="str">
        <f>IF(ISNUMBER(#REF!),#REF!,"-")</f>
        <v>-</v>
      </c>
      <c r="BG275" s="80" t="str">
        <f>IF(ISNUMBER(#REF!),#REF!,"-")</f>
        <v>-</v>
      </c>
      <c r="BH275" s="79" t="str">
        <f>IF(ISNUMBER(#REF!),#REF!,"-")</f>
        <v>-</v>
      </c>
      <c r="BI275" s="80" t="str">
        <f>IF(ISNUMBER(#REF!),#REF!,"-")</f>
        <v>-</v>
      </c>
      <c r="BJ275" s="4"/>
      <c r="BK275" s="4"/>
      <c r="BL275" s="4"/>
      <c r="BM275" s="4"/>
      <c r="BN275" s="4"/>
      <c r="BO275" s="4"/>
      <c r="BP275" s="4"/>
      <c r="BQ275" s="4"/>
      <c r="BR275" s="4"/>
      <c r="BS275" s="4"/>
    </row>
    <row r="276" spans="7:71" s="88" customFormat="1" x14ac:dyDescent="0.25">
      <c r="G276" s="75">
        <v>121.5</v>
      </c>
      <c r="H276" s="79" t="str">
        <f>IF(ISNUMBER(#REF!),#REF!,"-")</f>
        <v>-</v>
      </c>
      <c r="I276" s="80" t="str">
        <f>IF(ISNUMBER(#REF!),#REF!,"-")</f>
        <v>-</v>
      </c>
      <c r="J276" s="79" t="str">
        <f>IF(ISNUMBER(#REF!),#REF!,"-")</f>
        <v>-</v>
      </c>
      <c r="K276" s="80" t="str">
        <f>IF(ISNUMBER(#REF!),#REF!,"-")</f>
        <v>-</v>
      </c>
      <c r="L276" s="79" t="str">
        <f>IF(ISNUMBER(#REF!),#REF!,"-")</f>
        <v>-</v>
      </c>
      <c r="M276" s="80" t="str">
        <f>IF(ISNUMBER(#REF!),#REF!,"-")</f>
        <v>-</v>
      </c>
      <c r="N276" s="79" t="str">
        <f>IF(ISNUMBER(#REF!),#REF!,"-")</f>
        <v>-</v>
      </c>
      <c r="O276" s="80" t="str">
        <f>IF(ISNUMBER(#REF!),#REF!,"-")</f>
        <v>-</v>
      </c>
      <c r="P276" s="79" t="str">
        <f>IF(ISNUMBER(#REF!),#REF!,"-")</f>
        <v>-</v>
      </c>
      <c r="Q276" s="80" t="str">
        <f>IF(ISNUMBER(#REF!),#REF!,"-")</f>
        <v>-</v>
      </c>
      <c r="R276" s="79" t="str">
        <f>IF(ISNUMBER(#REF!),#REF!,"-")</f>
        <v>-</v>
      </c>
      <c r="S276" s="80" t="str">
        <f>IF(ISNUMBER(#REF!),#REF!,"-")</f>
        <v>-</v>
      </c>
      <c r="T276" s="79" t="str">
        <f>IF(ISNUMBER(#REF!),#REF!,"-")</f>
        <v>-</v>
      </c>
      <c r="U276" s="80" t="str">
        <f>IF(ISNUMBER(#REF!),#REF!,"-")</f>
        <v>-</v>
      </c>
      <c r="V276" s="79" t="str">
        <f>IF(ISNUMBER(#REF!),#REF!,"-")</f>
        <v>-</v>
      </c>
      <c r="W276" s="80" t="str">
        <f>IF(ISNUMBER(#REF!),#REF!,"-")</f>
        <v>-</v>
      </c>
      <c r="X276" s="79" t="str">
        <f>IF(ISNUMBER(#REF!),#REF!,"-")</f>
        <v>-</v>
      </c>
      <c r="Y276" s="80" t="str">
        <f>IF(ISNUMBER(#REF!),#REF!,"-")</f>
        <v>-</v>
      </c>
      <c r="Z276" s="79" t="str">
        <f>IF(ISNUMBER(#REF!),#REF!,"-")</f>
        <v>-</v>
      </c>
      <c r="AA276" s="80" t="str">
        <f>IF(ISNUMBER(#REF!),#REF!,"-")</f>
        <v>-</v>
      </c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O276" s="75">
        <v>121.5</v>
      </c>
      <c r="AP276" s="79" t="str">
        <f>IF(ISNUMBER(#REF!),#REF!,"-")</f>
        <v>-</v>
      </c>
      <c r="AQ276" s="80" t="str">
        <f>IF(ISNUMBER(#REF!),#REF!,"-")</f>
        <v>-</v>
      </c>
      <c r="AR276" s="79" t="str">
        <f>IF(ISNUMBER(#REF!),#REF!,"-")</f>
        <v>-</v>
      </c>
      <c r="AS276" s="80" t="str">
        <f>IF(ISNUMBER(#REF!),#REF!,"-")</f>
        <v>-</v>
      </c>
      <c r="AT276" s="79" t="str">
        <f>IF(ISNUMBER(#REF!),#REF!,"-")</f>
        <v>-</v>
      </c>
      <c r="AU276" s="80" t="str">
        <f>IF(ISNUMBER(#REF!),#REF!,"-")</f>
        <v>-</v>
      </c>
      <c r="AV276" s="79" t="str">
        <f>IF(ISNUMBER(#REF!),#REF!,"-")</f>
        <v>-</v>
      </c>
      <c r="AW276" s="80" t="str">
        <f>IF(ISNUMBER(#REF!),#REF!,"-")</f>
        <v>-</v>
      </c>
      <c r="AX276" s="79" t="str">
        <f>IF(ISNUMBER(#REF!),#REF!,"-")</f>
        <v>-</v>
      </c>
      <c r="AY276" s="80" t="str">
        <f>IF(ISNUMBER(#REF!),#REF!,"-")</f>
        <v>-</v>
      </c>
      <c r="AZ276" s="79" t="str">
        <f>IF(ISNUMBER(#REF!),#REF!,"-")</f>
        <v>-</v>
      </c>
      <c r="BA276" s="80" t="str">
        <f>IF(ISNUMBER(#REF!),#REF!,"-")</f>
        <v>-</v>
      </c>
      <c r="BB276" s="79" t="str">
        <f>IF(ISNUMBER(#REF!),#REF!,"-")</f>
        <v>-</v>
      </c>
      <c r="BC276" s="80" t="str">
        <f>IF(ISNUMBER(#REF!),#REF!,"-")</f>
        <v>-</v>
      </c>
      <c r="BD276" s="79" t="str">
        <f>IF(ISNUMBER(#REF!),#REF!,"-")</f>
        <v>-</v>
      </c>
      <c r="BE276" s="80" t="str">
        <f>IF(ISNUMBER(#REF!),#REF!,"-")</f>
        <v>-</v>
      </c>
      <c r="BF276" s="79" t="str">
        <f>IF(ISNUMBER(#REF!),#REF!,"-")</f>
        <v>-</v>
      </c>
      <c r="BG276" s="80" t="str">
        <f>IF(ISNUMBER(#REF!),#REF!,"-")</f>
        <v>-</v>
      </c>
      <c r="BH276" s="79" t="str">
        <f>IF(ISNUMBER(#REF!),#REF!,"-")</f>
        <v>-</v>
      </c>
      <c r="BI276" s="80" t="str">
        <f>IF(ISNUMBER(#REF!),#REF!,"-")</f>
        <v>-</v>
      </c>
      <c r="BJ276" s="4"/>
      <c r="BK276" s="4"/>
      <c r="BL276" s="4"/>
      <c r="BM276" s="4"/>
      <c r="BN276" s="4"/>
      <c r="BO276" s="4"/>
      <c r="BP276" s="4"/>
      <c r="BQ276" s="4"/>
      <c r="BR276" s="4"/>
      <c r="BS276" s="4"/>
    </row>
    <row r="277" spans="7:71" s="88" customFormat="1" x14ac:dyDescent="0.25">
      <c r="G277" s="75">
        <v>122</v>
      </c>
      <c r="H277" s="79" t="str">
        <f>IF(ISNUMBER(#REF!),#REF!,"-")</f>
        <v>-</v>
      </c>
      <c r="I277" s="80" t="str">
        <f>IF(ISNUMBER(#REF!),#REF!,"-")</f>
        <v>-</v>
      </c>
      <c r="J277" s="79" t="str">
        <f>IF(ISNUMBER(#REF!),#REF!,"-")</f>
        <v>-</v>
      </c>
      <c r="K277" s="80" t="str">
        <f>IF(ISNUMBER(#REF!),#REF!,"-")</f>
        <v>-</v>
      </c>
      <c r="L277" s="79" t="str">
        <f>IF(ISNUMBER(#REF!),#REF!,"-")</f>
        <v>-</v>
      </c>
      <c r="M277" s="80" t="str">
        <f>IF(ISNUMBER(#REF!),#REF!,"-")</f>
        <v>-</v>
      </c>
      <c r="N277" s="79" t="str">
        <f>IF(ISNUMBER(#REF!),#REF!,"-")</f>
        <v>-</v>
      </c>
      <c r="O277" s="80" t="str">
        <f>IF(ISNUMBER(#REF!),#REF!,"-")</f>
        <v>-</v>
      </c>
      <c r="P277" s="79" t="str">
        <f>IF(ISNUMBER(#REF!),#REF!,"-")</f>
        <v>-</v>
      </c>
      <c r="Q277" s="80" t="str">
        <f>IF(ISNUMBER(#REF!),#REF!,"-")</f>
        <v>-</v>
      </c>
      <c r="R277" s="79" t="str">
        <f>IF(ISNUMBER(#REF!),#REF!,"-")</f>
        <v>-</v>
      </c>
      <c r="S277" s="80" t="str">
        <f>IF(ISNUMBER(#REF!),#REF!,"-")</f>
        <v>-</v>
      </c>
      <c r="T277" s="79" t="str">
        <f>IF(ISNUMBER(#REF!),#REF!,"-")</f>
        <v>-</v>
      </c>
      <c r="U277" s="80" t="str">
        <f>IF(ISNUMBER(#REF!),#REF!,"-")</f>
        <v>-</v>
      </c>
      <c r="V277" s="79" t="str">
        <f>IF(ISNUMBER(#REF!),#REF!,"-")</f>
        <v>-</v>
      </c>
      <c r="W277" s="80" t="str">
        <f>IF(ISNUMBER(#REF!),#REF!,"-")</f>
        <v>-</v>
      </c>
      <c r="X277" s="79" t="str">
        <f>IF(ISNUMBER(#REF!),#REF!,"-")</f>
        <v>-</v>
      </c>
      <c r="Y277" s="80" t="str">
        <f>IF(ISNUMBER(#REF!),#REF!,"-")</f>
        <v>-</v>
      </c>
      <c r="Z277" s="79" t="str">
        <f>IF(ISNUMBER(#REF!),#REF!,"-")</f>
        <v>-</v>
      </c>
      <c r="AA277" s="80" t="str">
        <f>IF(ISNUMBER(#REF!),#REF!,"-")</f>
        <v>-</v>
      </c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O277" s="75">
        <v>122</v>
      </c>
      <c r="AP277" s="79" t="str">
        <f>IF(ISNUMBER(#REF!),#REF!,"-")</f>
        <v>-</v>
      </c>
      <c r="AQ277" s="80" t="str">
        <f>IF(ISNUMBER(#REF!),#REF!,"-")</f>
        <v>-</v>
      </c>
      <c r="AR277" s="79" t="str">
        <f>IF(ISNUMBER(#REF!),#REF!,"-")</f>
        <v>-</v>
      </c>
      <c r="AS277" s="80" t="str">
        <f>IF(ISNUMBER(#REF!),#REF!,"-")</f>
        <v>-</v>
      </c>
      <c r="AT277" s="79" t="str">
        <f>IF(ISNUMBER(#REF!),#REF!,"-")</f>
        <v>-</v>
      </c>
      <c r="AU277" s="80" t="str">
        <f>IF(ISNUMBER(#REF!),#REF!,"-")</f>
        <v>-</v>
      </c>
      <c r="AV277" s="79" t="str">
        <f>IF(ISNUMBER(#REF!),#REF!,"-")</f>
        <v>-</v>
      </c>
      <c r="AW277" s="80" t="str">
        <f>IF(ISNUMBER(#REF!),#REF!,"-")</f>
        <v>-</v>
      </c>
      <c r="AX277" s="79" t="str">
        <f>IF(ISNUMBER(#REF!),#REF!,"-")</f>
        <v>-</v>
      </c>
      <c r="AY277" s="80" t="str">
        <f>IF(ISNUMBER(#REF!),#REF!,"-")</f>
        <v>-</v>
      </c>
      <c r="AZ277" s="79" t="str">
        <f>IF(ISNUMBER(#REF!),#REF!,"-")</f>
        <v>-</v>
      </c>
      <c r="BA277" s="80" t="str">
        <f>IF(ISNUMBER(#REF!),#REF!,"-")</f>
        <v>-</v>
      </c>
      <c r="BB277" s="79" t="str">
        <f>IF(ISNUMBER(#REF!),#REF!,"-")</f>
        <v>-</v>
      </c>
      <c r="BC277" s="80" t="str">
        <f>IF(ISNUMBER(#REF!),#REF!,"-")</f>
        <v>-</v>
      </c>
      <c r="BD277" s="79" t="str">
        <f>IF(ISNUMBER(#REF!),#REF!,"-")</f>
        <v>-</v>
      </c>
      <c r="BE277" s="80" t="str">
        <f>IF(ISNUMBER(#REF!),#REF!,"-")</f>
        <v>-</v>
      </c>
      <c r="BF277" s="79" t="str">
        <f>IF(ISNUMBER(#REF!),#REF!,"-")</f>
        <v>-</v>
      </c>
      <c r="BG277" s="80" t="str">
        <f>IF(ISNUMBER(#REF!),#REF!,"-")</f>
        <v>-</v>
      </c>
      <c r="BH277" s="79" t="str">
        <f>IF(ISNUMBER(#REF!),#REF!,"-")</f>
        <v>-</v>
      </c>
      <c r="BI277" s="80" t="str">
        <f>IF(ISNUMBER(#REF!),#REF!,"-")</f>
        <v>-</v>
      </c>
      <c r="BJ277" s="4"/>
      <c r="BK277" s="4"/>
      <c r="BL277" s="4"/>
      <c r="BM277" s="4"/>
      <c r="BN277" s="4"/>
      <c r="BO277" s="4"/>
      <c r="BP277" s="4"/>
      <c r="BQ277" s="4"/>
      <c r="BR277" s="4"/>
      <c r="BS277" s="4"/>
    </row>
    <row r="278" spans="7:71" s="88" customFormat="1" x14ac:dyDescent="0.25">
      <c r="G278" s="75">
        <v>122.5</v>
      </c>
      <c r="H278" s="79" t="str">
        <f>IF(ISNUMBER(#REF!),#REF!,"-")</f>
        <v>-</v>
      </c>
      <c r="I278" s="80" t="str">
        <f>IF(ISNUMBER(#REF!),#REF!,"-")</f>
        <v>-</v>
      </c>
      <c r="J278" s="79" t="str">
        <f>IF(ISNUMBER(#REF!),#REF!,"-")</f>
        <v>-</v>
      </c>
      <c r="K278" s="80" t="str">
        <f>IF(ISNUMBER(#REF!),#REF!,"-")</f>
        <v>-</v>
      </c>
      <c r="L278" s="79" t="str">
        <f>IF(ISNUMBER(#REF!),#REF!,"-")</f>
        <v>-</v>
      </c>
      <c r="M278" s="80" t="str">
        <f>IF(ISNUMBER(#REF!),#REF!,"-")</f>
        <v>-</v>
      </c>
      <c r="N278" s="79" t="str">
        <f>IF(ISNUMBER(#REF!),#REF!,"-")</f>
        <v>-</v>
      </c>
      <c r="O278" s="80" t="str">
        <f>IF(ISNUMBER(#REF!),#REF!,"-")</f>
        <v>-</v>
      </c>
      <c r="P278" s="79" t="str">
        <f>IF(ISNUMBER(#REF!),#REF!,"-")</f>
        <v>-</v>
      </c>
      <c r="Q278" s="80" t="str">
        <f>IF(ISNUMBER(#REF!),#REF!,"-")</f>
        <v>-</v>
      </c>
      <c r="R278" s="79" t="str">
        <f>IF(ISNUMBER(#REF!),#REF!,"-")</f>
        <v>-</v>
      </c>
      <c r="S278" s="80" t="str">
        <f>IF(ISNUMBER(#REF!),#REF!,"-")</f>
        <v>-</v>
      </c>
      <c r="T278" s="79" t="str">
        <f>IF(ISNUMBER(#REF!),#REF!,"-")</f>
        <v>-</v>
      </c>
      <c r="U278" s="80" t="str">
        <f>IF(ISNUMBER(#REF!),#REF!,"-")</f>
        <v>-</v>
      </c>
      <c r="V278" s="79" t="str">
        <f>IF(ISNUMBER(#REF!),#REF!,"-")</f>
        <v>-</v>
      </c>
      <c r="W278" s="80" t="str">
        <f>IF(ISNUMBER(#REF!),#REF!,"-")</f>
        <v>-</v>
      </c>
      <c r="X278" s="79" t="str">
        <f>IF(ISNUMBER(#REF!),#REF!,"-")</f>
        <v>-</v>
      </c>
      <c r="Y278" s="80" t="str">
        <f>IF(ISNUMBER(#REF!),#REF!,"-")</f>
        <v>-</v>
      </c>
      <c r="Z278" s="79" t="str">
        <f>IF(ISNUMBER(#REF!),#REF!,"-")</f>
        <v>-</v>
      </c>
      <c r="AA278" s="80" t="str">
        <f>IF(ISNUMBER(#REF!),#REF!,"-")</f>
        <v>-</v>
      </c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O278" s="75">
        <v>122.5</v>
      </c>
      <c r="AP278" s="79" t="str">
        <f>IF(ISNUMBER(#REF!),#REF!,"-")</f>
        <v>-</v>
      </c>
      <c r="AQ278" s="80" t="str">
        <f>IF(ISNUMBER(#REF!),#REF!,"-")</f>
        <v>-</v>
      </c>
      <c r="AR278" s="79" t="str">
        <f>IF(ISNUMBER(#REF!),#REF!,"-")</f>
        <v>-</v>
      </c>
      <c r="AS278" s="80" t="str">
        <f>IF(ISNUMBER(#REF!),#REF!,"-")</f>
        <v>-</v>
      </c>
      <c r="AT278" s="79" t="str">
        <f>IF(ISNUMBER(#REF!),#REF!,"-")</f>
        <v>-</v>
      </c>
      <c r="AU278" s="80" t="str">
        <f>IF(ISNUMBER(#REF!),#REF!,"-")</f>
        <v>-</v>
      </c>
      <c r="AV278" s="79" t="str">
        <f>IF(ISNUMBER(#REF!),#REF!,"-")</f>
        <v>-</v>
      </c>
      <c r="AW278" s="80" t="str">
        <f>IF(ISNUMBER(#REF!),#REF!,"-")</f>
        <v>-</v>
      </c>
      <c r="AX278" s="79" t="str">
        <f>IF(ISNUMBER(#REF!),#REF!,"-")</f>
        <v>-</v>
      </c>
      <c r="AY278" s="80" t="str">
        <f>IF(ISNUMBER(#REF!),#REF!,"-")</f>
        <v>-</v>
      </c>
      <c r="AZ278" s="79" t="str">
        <f>IF(ISNUMBER(#REF!),#REF!,"-")</f>
        <v>-</v>
      </c>
      <c r="BA278" s="80" t="str">
        <f>IF(ISNUMBER(#REF!),#REF!,"-")</f>
        <v>-</v>
      </c>
      <c r="BB278" s="79" t="str">
        <f>IF(ISNUMBER(#REF!),#REF!,"-")</f>
        <v>-</v>
      </c>
      <c r="BC278" s="80" t="str">
        <f>IF(ISNUMBER(#REF!),#REF!,"-")</f>
        <v>-</v>
      </c>
      <c r="BD278" s="79" t="str">
        <f>IF(ISNUMBER(#REF!),#REF!,"-")</f>
        <v>-</v>
      </c>
      <c r="BE278" s="80" t="str">
        <f>IF(ISNUMBER(#REF!),#REF!,"-")</f>
        <v>-</v>
      </c>
      <c r="BF278" s="79" t="str">
        <f>IF(ISNUMBER(#REF!),#REF!,"-")</f>
        <v>-</v>
      </c>
      <c r="BG278" s="80" t="str">
        <f>IF(ISNUMBER(#REF!),#REF!,"-")</f>
        <v>-</v>
      </c>
      <c r="BH278" s="79" t="str">
        <f>IF(ISNUMBER(#REF!),#REF!,"-")</f>
        <v>-</v>
      </c>
      <c r="BI278" s="80" t="str">
        <f>IF(ISNUMBER(#REF!),#REF!,"-")</f>
        <v>-</v>
      </c>
      <c r="BJ278" s="4"/>
      <c r="BK278" s="4"/>
      <c r="BL278" s="4"/>
      <c r="BM278" s="4"/>
      <c r="BN278" s="4"/>
      <c r="BO278" s="4"/>
      <c r="BP278" s="4"/>
      <c r="BQ278" s="4"/>
      <c r="BR278" s="4"/>
      <c r="BS278" s="4"/>
    </row>
    <row r="279" spans="7:71" s="88" customFormat="1" x14ac:dyDescent="0.25">
      <c r="G279" s="75">
        <v>123</v>
      </c>
      <c r="H279" s="79" t="str">
        <f>IF(ISNUMBER(#REF!),#REF!,"-")</f>
        <v>-</v>
      </c>
      <c r="I279" s="80" t="str">
        <f>IF(ISNUMBER(#REF!),#REF!,"-")</f>
        <v>-</v>
      </c>
      <c r="J279" s="79" t="str">
        <f>IF(ISNUMBER(#REF!),#REF!,"-")</f>
        <v>-</v>
      </c>
      <c r="K279" s="80" t="str">
        <f>IF(ISNUMBER(#REF!),#REF!,"-")</f>
        <v>-</v>
      </c>
      <c r="L279" s="79" t="str">
        <f>IF(ISNUMBER(#REF!),#REF!,"-")</f>
        <v>-</v>
      </c>
      <c r="M279" s="80" t="str">
        <f>IF(ISNUMBER(#REF!),#REF!,"-")</f>
        <v>-</v>
      </c>
      <c r="N279" s="79" t="str">
        <f>IF(ISNUMBER(#REF!),#REF!,"-")</f>
        <v>-</v>
      </c>
      <c r="O279" s="80" t="str">
        <f>IF(ISNUMBER(#REF!),#REF!,"-")</f>
        <v>-</v>
      </c>
      <c r="P279" s="79" t="str">
        <f>IF(ISNUMBER(#REF!),#REF!,"-")</f>
        <v>-</v>
      </c>
      <c r="Q279" s="80" t="str">
        <f>IF(ISNUMBER(#REF!),#REF!,"-")</f>
        <v>-</v>
      </c>
      <c r="R279" s="79" t="str">
        <f>IF(ISNUMBER(#REF!),#REF!,"-")</f>
        <v>-</v>
      </c>
      <c r="S279" s="80" t="str">
        <f>IF(ISNUMBER(#REF!),#REF!,"-")</f>
        <v>-</v>
      </c>
      <c r="T279" s="79" t="str">
        <f>IF(ISNUMBER(#REF!),#REF!,"-")</f>
        <v>-</v>
      </c>
      <c r="U279" s="80" t="str">
        <f>IF(ISNUMBER(#REF!),#REF!,"-")</f>
        <v>-</v>
      </c>
      <c r="V279" s="79" t="str">
        <f>IF(ISNUMBER(#REF!),#REF!,"-")</f>
        <v>-</v>
      </c>
      <c r="W279" s="80" t="str">
        <f>IF(ISNUMBER(#REF!),#REF!,"-")</f>
        <v>-</v>
      </c>
      <c r="X279" s="79" t="str">
        <f>IF(ISNUMBER(#REF!),#REF!,"-")</f>
        <v>-</v>
      </c>
      <c r="Y279" s="80" t="str">
        <f>IF(ISNUMBER(#REF!),#REF!,"-")</f>
        <v>-</v>
      </c>
      <c r="Z279" s="79" t="str">
        <f>IF(ISNUMBER(#REF!),#REF!,"-")</f>
        <v>-</v>
      </c>
      <c r="AA279" s="80" t="str">
        <f>IF(ISNUMBER(#REF!),#REF!,"-")</f>
        <v>-</v>
      </c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O279" s="75">
        <v>123</v>
      </c>
      <c r="AP279" s="79" t="str">
        <f>IF(ISNUMBER(#REF!),#REF!,"-")</f>
        <v>-</v>
      </c>
      <c r="AQ279" s="80" t="str">
        <f>IF(ISNUMBER(#REF!),#REF!,"-")</f>
        <v>-</v>
      </c>
      <c r="AR279" s="79" t="str">
        <f>IF(ISNUMBER(#REF!),#REF!,"-")</f>
        <v>-</v>
      </c>
      <c r="AS279" s="80" t="str">
        <f>IF(ISNUMBER(#REF!),#REF!,"-")</f>
        <v>-</v>
      </c>
      <c r="AT279" s="79" t="str">
        <f>IF(ISNUMBER(#REF!),#REF!,"-")</f>
        <v>-</v>
      </c>
      <c r="AU279" s="80" t="str">
        <f>IF(ISNUMBER(#REF!),#REF!,"-")</f>
        <v>-</v>
      </c>
      <c r="AV279" s="79" t="str">
        <f>IF(ISNUMBER(#REF!),#REF!,"-")</f>
        <v>-</v>
      </c>
      <c r="AW279" s="80" t="str">
        <f>IF(ISNUMBER(#REF!),#REF!,"-")</f>
        <v>-</v>
      </c>
      <c r="AX279" s="79" t="str">
        <f>IF(ISNUMBER(#REF!),#REF!,"-")</f>
        <v>-</v>
      </c>
      <c r="AY279" s="80" t="str">
        <f>IF(ISNUMBER(#REF!),#REF!,"-")</f>
        <v>-</v>
      </c>
      <c r="AZ279" s="79" t="str">
        <f>IF(ISNUMBER(#REF!),#REF!,"-")</f>
        <v>-</v>
      </c>
      <c r="BA279" s="80" t="str">
        <f>IF(ISNUMBER(#REF!),#REF!,"-")</f>
        <v>-</v>
      </c>
      <c r="BB279" s="79" t="str">
        <f>IF(ISNUMBER(#REF!),#REF!,"-")</f>
        <v>-</v>
      </c>
      <c r="BC279" s="80" t="str">
        <f>IF(ISNUMBER(#REF!),#REF!,"-")</f>
        <v>-</v>
      </c>
      <c r="BD279" s="79" t="str">
        <f>IF(ISNUMBER(#REF!),#REF!,"-")</f>
        <v>-</v>
      </c>
      <c r="BE279" s="80" t="str">
        <f>IF(ISNUMBER(#REF!),#REF!,"-")</f>
        <v>-</v>
      </c>
      <c r="BF279" s="79" t="str">
        <f>IF(ISNUMBER(#REF!),#REF!,"-")</f>
        <v>-</v>
      </c>
      <c r="BG279" s="80" t="str">
        <f>IF(ISNUMBER(#REF!),#REF!,"-")</f>
        <v>-</v>
      </c>
      <c r="BH279" s="79" t="str">
        <f>IF(ISNUMBER(#REF!),#REF!,"-")</f>
        <v>-</v>
      </c>
      <c r="BI279" s="80" t="str">
        <f>IF(ISNUMBER(#REF!),#REF!,"-")</f>
        <v>-</v>
      </c>
      <c r="BJ279" s="4"/>
      <c r="BK279" s="4"/>
      <c r="BL279" s="4"/>
      <c r="BM279" s="4"/>
      <c r="BN279" s="4"/>
      <c r="BO279" s="4"/>
      <c r="BP279" s="4"/>
      <c r="BQ279" s="4"/>
      <c r="BR279" s="4"/>
      <c r="BS279" s="4"/>
    </row>
    <row r="280" spans="7:71" s="88" customFormat="1" x14ac:dyDescent="0.25">
      <c r="G280" s="75">
        <v>123.5</v>
      </c>
      <c r="H280" s="79" t="str">
        <f>IF(ISNUMBER(#REF!),#REF!,"-")</f>
        <v>-</v>
      </c>
      <c r="I280" s="80" t="str">
        <f>IF(ISNUMBER(#REF!),#REF!,"-")</f>
        <v>-</v>
      </c>
      <c r="J280" s="79" t="str">
        <f>IF(ISNUMBER(#REF!),#REF!,"-")</f>
        <v>-</v>
      </c>
      <c r="K280" s="80" t="str">
        <f>IF(ISNUMBER(#REF!),#REF!,"-")</f>
        <v>-</v>
      </c>
      <c r="L280" s="79" t="str">
        <f>IF(ISNUMBER(#REF!),#REF!,"-")</f>
        <v>-</v>
      </c>
      <c r="M280" s="80" t="str">
        <f>IF(ISNUMBER(#REF!),#REF!,"-")</f>
        <v>-</v>
      </c>
      <c r="N280" s="79" t="str">
        <f>IF(ISNUMBER(#REF!),#REF!,"-")</f>
        <v>-</v>
      </c>
      <c r="O280" s="80" t="str">
        <f>IF(ISNUMBER(#REF!),#REF!,"-")</f>
        <v>-</v>
      </c>
      <c r="P280" s="79" t="str">
        <f>IF(ISNUMBER(#REF!),#REF!,"-")</f>
        <v>-</v>
      </c>
      <c r="Q280" s="80" t="str">
        <f>IF(ISNUMBER(#REF!),#REF!,"-")</f>
        <v>-</v>
      </c>
      <c r="R280" s="79" t="str">
        <f>IF(ISNUMBER(#REF!),#REF!,"-")</f>
        <v>-</v>
      </c>
      <c r="S280" s="80" t="str">
        <f>IF(ISNUMBER(#REF!),#REF!,"-")</f>
        <v>-</v>
      </c>
      <c r="T280" s="79" t="str">
        <f>IF(ISNUMBER(#REF!),#REF!,"-")</f>
        <v>-</v>
      </c>
      <c r="U280" s="80" t="str">
        <f>IF(ISNUMBER(#REF!),#REF!,"-")</f>
        <v>-</v>
      </c>
      <c r="V280" s="79" t="str">
        <f>IF(ISNUMBER(#REF!),#REF!,"-")</f>
        <v>-</v>
      </c>
      <c r="W280" s="80" t="str">
        <f>IF(ISNUMBER(#REF!),#REF!,"-")</f>
        <v>-</v>
      </c>
      <c r="X280" s="79" t="str">
        <f>IF(ISNUMBER(#REF!),#REF!,"-")</f>
        <v>-</v>
      </c>
      <c r="Y280" s="80" t="str">
        <f>IF(ISNUMBER(#REF!),#REF!,"-")</f>
        <v>-</v>
      </c>
      <c r="Z280" s="79" t="str">
        <f>IF(ISNUMBER(#REF!),#REF!,"-")</f>
        <v>-</v>
      </c>
      <c r="AA280" s="80" t="str">
        <f>IF(ISNUMBER(#REF!),#REF!,"-")</f>
        <v>-</v>
      </c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O280" s="75">
        <v>123.5</v>
      </c>
      <c r="AP280" s="79" t="str">
        <f>IF(ISNUMBER(#REF!),#REF!,"-")</f>
        <v>-</v>
      </c>
      <c r="AQ280" s="80" t="str">
        <f>IF(ISNUMBER(#REF!),#REF!,"-")</f>
        <v>-</v>
      </c>
      <c r="AR280" s="79" t="str">
        <f>IF(ISNUMBER(#REF!),#REF!,"-")</f>
        <v>-</v>
      </c>
      <c r="AS280" s="80" t="str">
        <f>IF(ISNUMBER(#REF!),#REF!,"-")</f>
        <v>-</v>
      </c>
      <c r="AT280" s="79" t="str">
        <f>IF(ISNUMBER(#REF!),#REF!,"-")</f>
        <v>-</v>
      </c>
      <c r="AU280" s="80" t="str">
        <f>IF(ISNUMBER(#REF!),#REF!,"-")</f>
        <v>-</v>
      </c>
      <c r="AV280" s="79" t="str">
        <f>IF(ISNUMBER(#REF!),#REF!,"-")</f>
        <v>-</v>
      </c>
      <c r="AW280" s="80" t="str">
        <f>IF(ISNUMBER(#REF!),#REF!,"-")</f>
        <v>-</v>
      </c>
      <c r="AX280" s="79" t="str">
        <f>IF(ISNUMBER(#REF!),#REF!,"-")</f>
        <v>-</v>
      </c>
      <c r="AY280" s="80" t="str">
        <f>IF(ISNUMBER(#REF!),#REF!,"-")</f>
        <v>-</v>
      </c>
      <c r="AZ280" s="79" t="str">
        <f>IF(ISNUMBER(#REF!),#REF!,"-")</f>
        <v>-</v>
      </c>
      <c r="BA280" s="80" t="str">
        <f>IF(ISNUMBER(#REF!),#REF!,"-")</f>
        <v>-</v>
      </c>
      <c r="BB280" s="79" t="str">
        <f>IF(ISNUMBER(#REF!),#REF!,"-")</f>
        <v>-</v>
      </c>
      <c r="BC280" s="80" t="str">
        <f>IF(ISNUMBER(#REF!),#REF!,"-")</f>
        <v>-</v>
      </c>
      <c r="BD280" s="79" t="str">
        <f>IF(ISNUMBER(#REF!),#REF!,"-")</f>
        <v>-</v>
      </c>
      <c r="BE280" s="80" t="str">
        <f>IF(ISNUMBER(#REF!),#REF!,"-")</f>
        <v>-</v>
      </c>
      <c r="BF280" s="79" t="str">
        <f>IF(ISNUMBER(#REF!),#REF!,"-")</f>
        <v>-</v>
      </c>
      <c r="BG280" s="80" t="str">
        <f>IF(ISNUMBER(#REF!),#REF!,"-")</f>
        <v>-</v>
      </c>
      <c r="BH280" s="79" t="str">
        <f>IF(ISNUMBER(#REF!),#REF!,"-")</f>
        <v>-</v>
      </c>
      <c r="BI280" s="80" t="str">
        <f>IF(ISNUMBER(#REF!),#REF!,"-")</f>
        <v>-</v>
      </c>
      <c r="BJ280" s="4"/>
      <c r="BK280" s="4"/>
      <c r="BL280" s="4"/>
      <c r="BM280" s="4"/>
      <c r="BN280" s="4"/>
      <c r="BO280" s="4"/>
      <c r="BP280" s="4"/>
      <c r="BQ280" s="4"/>
      <c r="BR280" s="4"/>
      <c r="BS280" s="4"/>
    </row>
    <row r="281" spans="7:71" s="88" customFormat="1" x14ac:dyDescent="0.25">
      <c r="G281" s="75">
        <v>124</v>
      </c>
      <c r="H281" s="79" t="str">
        <f>IF(ISNUMBER(#REF!),#REF!,"-")</f>
        <v>-</v>
      </c>
      <c r="I281" s="80" t="str">
        <f>IF(ISNUMBER(#REF!),#REF!,"-")</f>
        <v>-</v>
      </c>
      <c r="J281" s="79" t="str">
        <f>IF(ISNUMBER(#REF!),#REF!,"-")</f>
        <v>-</v>
      </c>
      <c r="K281" s="80" t="str">
        <f>IF(ISNUMBER(#REF!),#REF!,"-")</f>
        <v>-</v>
      </c>
      <c r="L281" s="79" t="str">
        <f>IF(ISNUMBER(#REF!),#REF!,"-")</f>
        <v>-</v>
      </c>
      <c r="M281" s="80" t="str">
        <f>IF(ISNUMBER(#REF!),#REF!,"-")</f>
        <v>-</v>
      </c>
      <c r="N281" s="79" t="str">
        <f>IF(ISNUMBER(#REF!),#REF!,"-")</f>
        <v>-</v>
      </c>
      <c r="O281" s="80" t="str">
        <f>IF(ISNUMBER(#REF!),#REF!,"-")</f>
        <v>-</v>
      </c>
      <c r="P281" s="79" t="str">
        <f>IF(ISNUMBER(#REF!),#REF!,"-")</f>
        <v>-</v>
      </c>
      <c r="Q281" s="80" t="str">
        <f>IF(ISNUMBER(#REF!),#REF!,"-")</f>
        <v>-</v>
      </c>
      <c r="R281" s="79" t="str">
        <f>IF(ISNUMBER(#REF!),#REF!,"-")</f>
        <v>-</v>
      </c>
      <c r="S281" s="80" t="str">
        <f>IF(ISNUMBER(#REF!),#REF!,"-")</f>
        <v>-</v>
      </c>
      <c r="T281" s="79" t="str">
        <f>IF(ISNUMBER(#REF!),#REF!,"-")</f>
        <v>-</v>
      </c>
      <c r="U281" s="80" t="str">
        <f>IF(ISNUMBER(#REF!),#REF!,"-")</f>
        <v>-</v>
      </c>
      <c r="V281" s="79" t="str">
        <f>IF(ISNUMBER(#REF!),#REF!,"-")</f>
        <v>-</v>
      </c>
      <c r="W281" s="80" t="str">
        <f>IF(ISNUMBER(#REF!),#REF!,"-")</f>
        <v>-</v>
      </c>
      <c r="X281" s="79" t="str">
        <f>IF(ISNUMBER(#REF!),#REF!,"-")</f>
        <v>-</v>
      </c>
      <c r="Y281" s="80" t="str">
        <f>IF(ISNUMBER(#REF!),#REF!,"-")</f>
        <v>-</v>
      </c>
      <c r="Z281" s="79" t="str">
        <f>IF(ISNUMBER(#REF!),#REF!,"-")</f>
        <v>-</v>
      </c>
      <c r="AA281" s="80" t="str">
        <f>IF(ISNUMBER(#REF!),#REF!,"-")</f>
        <v>-</v>
      </c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O281" s="75">
        <v>124</v>
      </c>
      <c r="AP281" s="79" t="str">
        <f>IF(ISNUMBER(#REF!),#REF!,"-")</f>
        <v>-</v>
      </c>
      <c r="AQ281" s="80" t="str">
        <f>IF(ISNUMBER(#REF!),#REF!,"-")</f>
        <v>-</v>
      </c>
      <c r="AR281" s="79" t="str">
        <f>IF(ISNUMBER(#REF!),#REF!,"-")</f>
        <v>-</v>
      </c>
      <c r="AS281" s="80" t="str">
        <f>IF(ISNUMBER(#REF!),#REF!,"-")</f>
        <v>-</v>
      </c>
      <c r="AT281" s="79" t="str">
        <f>IF(ISNUMBER(#REF!),#REF!,"-")</f>
        <v>-</v>
      </c>
      <c r="AU281" s="80" t="str">
        <f>IF(ISNUMBER(#REF!),#REF!,"-")</f>
        <v>-</v>
      </c>
      <c r="AV281" s="79" t="str">
        <f>IF(ISNUMBER(#REF!),#REF!,"-")</f>
        <v>-</v>
      </c>
      <c r="AW281" s="80" t="str">
        <f>IF(ISNUMBER(#REF!),#REF!,"-")</f>
        <v>-</v>
      </c>
      <c r="AX281" s="79" t="str">
        <f>IF(ISNUMBER(#REF!),#REF!,"-")</f>
        <v>-</v>
      </c>
      <c r="AY281" s="80" t="str">
        <f>IF(ISNUMBER(#REF!),#REF!,"-")</f>
        <v>-</v>
      </c>
      <c r="AZ281" s="79" t="str">
        <f>IF(ISNUMBER(#REF!),#REF!,"-")</f>
        <v>-</v>
      </c>
      <c r="BA281" s="80" t="str">
        <f>IF(ISNUMBER(#REF!),#REF!,"-")</f>
        <v>-</v>
      </c>
      <c r="BB281" s="79" t="str">
        <f>IF(ISNUMBER(#REF!),#REF!,"-")</f>
        <v>-</v>
      </c>
      <c r="BC281" s="80" t="str">
        <f>IF(ISNUMBER(#REF!),#REF!,"-")</f>
        <v>-</v>
      </c>
      <c r="BD281" s="79" t="str">
        <f>IF(ISNUMBER(#REF!),#REF!,"-")</f>
        <v>-</v>
      </c>
      <c r="BE281" s="80" t="str">
        <f>IF(ISNUMBER(#REF!),#REF!,"-")</f>
        <v>-</v>
      </c>
      <c r="BF281" s="79" t="str">
        <f>IF(ISNUMBER(#REF!),#REF!,"-")</f>
        <v>-</v>
      </c>
      <c r="BG281" s="80" t="str">
        <f>IF(ISNUMBER(#REF!),#REF!,"-")</f>
        <v>-</v>
      </c>
      <c r="BH281" s="79" t="str">
        <f>IF(ISNUMBER(#REF!),#REF!,"-")</f>
        <v>-</v>
      </c>
      <c r="BI281" s="80" t="str">
        <f>IF(ISNUMBER(#REF!),#REF!,"-")</f>
        <v>-</v>
      </c>
      <c r="BJ281" s="4"/>
      <c r="BK281" s="4"/>
      <c r="BL281" s="4"/>
      <c r="BM281" s="4"/>
      <c r="BN281" s="4"/>
      <c r="BO281" s="4"/>
      <c r="BP281" s="4"/>
      <c r="BQ281" s="4"/>
      <c r="BR281" s="4"/>
      <c r="BS281" s="4"/>
    </row>
    <row r="282" spans="7:71" s="88" customFormat="1" x14ac:dyDescent="0.25">
      <c r="G282" s="75">
        <v>124.5</v>
      </c>
      <c r="H282" s="79" t="str">
        <f>IF(ISNUMBER(#REF!),#REF!,"-")</f>
        <v>-</v>
      </c>
      <c r="I282" s="80" t="str">
        <f>IF(ISNUMBER(#REF!),#REF!,"-")</f>
        <v>-</v>
      </c>
      <c r="J282" s="79" t="str">
        <f>IF(ISNUMBER(#REF!),#REF!,"-")</f>
        <v>-</v>
      </c>
      <c r="K282" s="80" t="str">
        <f>IF(ISNUMBER(#REF!),#REF!,"-")</f>
        <v>-</v>
      </c>
      <c r="L282" s="79" t="str">
        <f>IF(ISNUMBER(#REF!),#REF!,"-")</f>
        <v>-</v>
      </c>
      <c r="M282" s="80" t="str">
        <f>IF(ISNUMBER(#REF!),#REF!,"-")</f>
        <v>-</v>
      </c>
      <c r="N282" s="79" t="str">
        <f>IF(ISNUMBER(#REF!),#REF!,"-")</f>
        <v>-</v>
      </c>
      <c r="O282" s="80" t="str">
        <f>IF(ISNUMBER(#REF!),#REF!,"-")</f>
        <v>-</v>
      </c>
      <c r="P282" s="79" t="str">
        <f>IF(ISNUMBER(#REF!),#REF!,"-")</f>
        <v>-</v>
      </c>
      <c r="Q282" s="80" t="str">
        <f>IF(ISNUMBER(#REF!),#REF!,"-")</f>
        <v>-</v>
      </c>
      <c r="R282" s="79" t="str">
        <f>IF(ISNUMBER(#REF!),#REF!,"-")</f>
        <v>-</v>
      </c>
      <c r="S282" s="80" t="str">
        <f>IF(ISNUMBER(#REF!),#REF!,"-")</f>
        <v>-</v>
      </c>
      <c r="T282" s="79" t="str">
        <f>IF(ISNUMBER(#REF!),#REF!,"-")</f>
        <v>-</v>
      </c>
      <c r="U282" s="80" t="str">
        <f>IF(ISNUMBER(#REF!),#REF!,"-")</f>
        <v>-</v>
      </c>
      <c r="V282" s="79" t="str">
        <f>IF(ISNUMBER(#REF!),#REF!,"-")</f>
        <v>-</v>
      </c>
      <c r="W282" s="80" t="str">
        <f>IF(ISNUMBER(#REF!),#REF!,"-")</f>
        <v>-</v>
      </c>
      <c r="X282" s="79" t="str">
        <f>IF(ISNUMBER(#REF!),#REF!,"-")</f>
        <v>-</v>
      </c>
      <c r="Y282" s="80" t="str">
        <f>IF(ISNUMBER(#REF!),#REF!,"-")</f>
        <v>-</v>
      </c>
      <c r="Z282" s="79" t="str">
        <f>IF(ISNUMBER(#REF!),#REF!,"-")</f>
        <v>-</v>
      </c>
      <c r="AA282" s="80" t="str">
        <f>IF(ISNUMBER(#REF!),#REF!,"-")</f>
        <v>-</v>
      </c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O282" s="75">
        <v>124.5</v>
      </c>
      <c r="AP282" s="79" t="str">
        <f>IF(ISNUMBER(#REF!),#REF!,"-")</f>
        <v>-</v>
      </c>
      <c r="AQ282" s="80" t="str">
        <f>IF(ISNUMBER(#REF!),#REF!,"-")</f>
        <v>-</v>
      </c>
      <c r="AR282" s="79" t="str">
        <f>IF(ISNUMBER(#REF!),#REF!,"-")</f>
        <v>-</v>
      </c>
      <c r="AS282" s="80" t="str">
        <f>IF(ISNUMBER(#REF!),#REF!,"-")</f>
        <v>-</v>
      </c>
      <c r="AT282" s="79" t="str">
        <f>IF(ISNUMBER(#REF!),#REF!,"-")</f>
        <v>-</v>
      </c>
      <c r="AU282" s="80" t="str">
        <f>IF(ISNUMBER(#REF!),#REF!,"-")</f>
        <v>-</v>
      </c>
      <c r="AV282" s="79" t="str">
        <f>IF(ISNUMBER(#REF!),#REF!,"-")</f>
        <v>-</v>
      </c>
      <c r="AW282" s="80" t="str">
        <f>IF(ISNUMBER(#REF!),#REF!,"-")</f>
        <v>-</v>
      </c>
      <c r="AX282" s="79" t="str">
        <f>IF(ISNUMBER(#REF!),#REF!,"-")</f>
        <v>-</v>
      </c>
      <c r="AY282" s="80" t="str">
        <f>IF(ISNUMBER(#REF!),#REF!,"-")</f>
        <v>-</v>
      </c>
      <c r="AZ282" s="79" t="str">
        <f>IF(ISNUMBER(#REF!),#REF!,"-")</f>
        <v>-</v>
      </c>
      <c r="BA282" s="80" t="str">
        <f>IF(ISNUMBER(#REF!),#REF!,"-")</f>
        <v>-</v>
      </c>
      <c r="BB282" s="79" t="str">
        <f>IF(ISNUMBER(#REF!),#REF!,"-")</f>
        <v>-</v>
      </c>
      <c r="BC282" s="80" t="str">
        <f>IF(ISNUMBER(#REF!),#REF!,"-")</f>
        <v>-</v>
      </c>
      <c r="BD282" s="79" t="str">
        <f>IF(ISNUMBER(#REF!),#REF!,"-")</f>
        <v>-</v>
      </c>
      <c r="BE282" s="80" t="str">
        <f>IF(ISNUMBER(#REF!),#REF!,"-")</f>
        <v>-</v>
      </c>
      <c r="BF282" s="79" t="str">
        <f>IF(ISNUMBER(#REF!),#REF!,"-")</f>
        <v>-</v>
      </c>
      <c r="BG282" s="80" t="str">
        <f>IF(ISNUMBER(#REF!),#REF!,"-")</f>
        <v>-</v>
      </c>
      <c r="BH282" s="79" t="str">
        <f>IF(ISNUMBER(#REF!),#REF!,"-")</f>
        <v>-</v>
      </c>
      <c r="BI282" s="80" t="str">
        <f>IF(ISNUMBER(#REF!),#REF!,"-")</f>
        <v>-</v>
      </c>
      <c r="BJ282" s="4"/>
      <c r="BK282" s="4"/>
      <c r="BL282" s="4"/>
      <c r="BM282" s="4"/>
      <c r="BN282" s="4"/>
      <c r="BO282" s="4"/>
      <c r="BP282" s="4"/>
      <c r="BQ282" s="4"/>
      <c r="BR282" s="4"/>
      <c r="BS282" s="4"/>
    </row>
    <row r="283" spans="7:71" s="88" customFormat="1" x14ac:dyDescent="0.25">
      <c r="G283" s="75">
        <v>125</v>
      </c>
      <c r="H283" s="79" t="str">
        <f>IF(ISNUMBER(#REF!),#REF!,"-")</f>
        <v>-</v>
      </c>
      <c r="I283" s="80" t="str">
        <f>IF(ISNUMBER(#REF!),#REF!,"-")</f>
        <v>-</v>
      </c>
      <c r="J283" s="79" t="str">
        <f>IF(ISNUMBER(#REF!),#REF!,"-")</f>
        <v>-</v>
      </c>
      <c r="K283" s="80" t="str">
        <f>IF(ISNUMBER(#REF!),#REF!,"-")</f>
        <v>-</v>
      </c>
      <c r="L283" s="79" t="str">
        <f>IF(ISNUMBER(#REF!),#REF!,"-")</f>
        <v>-</v>
      </c>
      <c r="M283" s="80" t="str">
        <f>IF(ISNUMBER(#REF!),#REF!,"-")</f>
        <v>-</v>
      </c>
      <c r="N283" s="79" t="str">
        <f>IF(ISNUMBER(#REF!),#REF!,"-")</f>
        <v>-</v>
      </c>
      <c r="O283" s="80" t="str">
        <f>IF(ISNUMBER(#REF!),#REF!,"-")</f>
        <v>-</v>
      </c>
      <c r="P283" s="79" t="str">
        <f>IF(ISNUMBER(#REF!),#REF!,"-")</f>
        <v>-</v>
      </c>
      <c r="Q283" s="80" t="str">
        <f>IF(ISNUMBER(#REF!),#REF!,"-")</f>
        <v>-</v>
      </c>
      <c r="R283" s="79" t="str">
        <f>IF(ISNUMBER(#REF!),#REF!,"-")</f>
        <v>-</v>
      </c>
      <c r="S283" s="80" t="str">
        <f>IF(ISNUMBER(#REF!),#REF!,"-")</f>
        <v>-</v>
      </c>
      <c r="T283" s="79" t="str">
        <f>IF(ISNUMBER(#REF!),#REF!,"-")</f>
        <v>-</v>
      </c>
      <c r="U283" s="80" t="str">
        <f>IF(ISNUMBER(#REF!),#REF!,"-")</f>
        <v>-</v>
      </c>
      <c r="V283" s="79" t="str">
        <f>IF(ISNUMBER(#REF!),#REF!,"-")</f>
        <v>-</v>
      </c>
      <c r="W283" s="80" t="str">
        <f>IF(ISNUMBER(#REF!),#REF!,"-")</f>
        <v>-</v>
      </c>
      <c r="X283" s="79" t="str">
        <f>IF(ISNUMBER(#REF!),#REF!,"-")</f>
        <v>-</v>
      </c>
      <c r="Y283" s="80" t="str">
        <f>IF(ISNUMBER(#REF!),#REF!,"-")</f>
        <v>-</v>
      </c>
      <c r="Z283" s="79" t="str">
        <f>IF(ISNUMBER(#REF!),#REF!,"-")</f>
        <v>-</v>
      </c>
      <c r="AA283" s="80" t="str">
        <f>IF(ISNUMBER(#REF!),#REF!,"-")</f>
        <v>-</v>
      </c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O283" s="75">
        <v>125</v>
      </c>
      <c r="AP283" s="79" t="str">
        <f>IF(ISNUMBER(#REF!),#REF!,"-")</f>
        <v>-</v>
      </c>
      <c r="AQ283" s="80" t="str">
        <f>IF(ISNUMBER(#REF!),#REF!,"-")</f>
        <v>-</v>
      </c>
      <c r="AR283" s="79" t="str">
        <f>IF(ISNUMBER(#REF!),#REF!,"-")</f>
        <v>-</v>
      </c>
      <c r="AS283" s="80" t="str">
        <f>IF(ISNUMBER(#REF!),#REF!,"-")</f>
        <v>-</v>
      </c>
      <c r="AT283" s="79" t="str">
        <f>IF(ISNUMBER(#REF!),#REF!,"-")</f>
        <v>-</v>
      </c>
      <c r="AU283" s="80" t="str">
        <f>IF(ISNUMBER(#REF!),#REF!,"-")</f>
        <v>-</v>
      </c>
      <c r="AV283" s="79" t="str">
        <f>IF(ISNUMBER(#REF!),#REF!,"-")</f>
        <v>-</v>
      </c>
      <c r="AW283" s="80" t="str">
        <f>IF(ISNUMBER(#REF!),#REF!,"-")</f>
        <v>-</v>
      </c>
      <c r="AX283" s="79" t="str">
        <f>IF(ISNUMBER(#REF!),#REF!,"-")</f>
        <v>-</v>
      </c>
      <c r="AY283" s="80" t="str">
        <f>IF(ISNUMBER(#REF!),#REF!,"-")</f>
        <v>-</v>
      </c>
      <c r="AZ283" s="79" t="str">
        <f>IF(ISNUMBER(#REF!),#REF!,"-")</f>
        <v>-</v>
      </c>
      <c r="BA283" s="80" t="str">
        <f>IF(ISNUMBER(#REF!),#REF!,"-")</f>
        <v>-</v>
      </c>
      <c r="BB283" s="79" t="str">
        <f>IF(ISNUMBER(#REF!),#REF!,"-")</f>
        <v>-</v>
      </c>
      <c r="BC283" s="80" t="str">
        <f>IF(ISNUMBER(#REF!),#REF!,"-")</f>
        <v>-</v>
      </c>
      <c r="BD283" s="79" t="str">
        <f>IF(ISNUMBER(#REF!),#REF!,"-")</f>
        <v>-</v>
      </c>
      <c r="BE283" s="80" t="str">
        <f>IF(ISNUMBER(#REF!),#REF!,"-")</f>
        <v>-</v>
      </c>
      <c r="BF283" s="79" t="str">
        <f>IF(ISNUMBER(#REF!),#REF!,"-")</f>
        <v>-</v>
      </c>
      <c r="BG283" s="80" t="str">
        <f>IF(ISNUMBER(#REF!),#REF!,"-")</f>
        <v>-</v>
      </c>
      <c r="BH283" s="79" t="str">
        <f>IF(ISNUMBER(#REF!),#REF!,"-")</f>
        <v>-</v>
      </c>
      <c r="BI283" s="80" t="str">
        <f>IF(ISNUMBER(#REF!),#REF!,"-")</f>
        <v>-</v>
      </c>
      <c r="BJ283" s="4"/>
      <c r="BK283" s="4"/>
      <c r="BL283" s="4"/>
      <c r="BM283" s="4"/>
      <c r="BN283" s="4"/>
      <c r="BO283" s="4"/>
      <c r="BP283" s="4"/>
      <c r="BQ283" s="4"/>
      <c r="BR283" s="4"/>
      <c r="BS283" s="4"/>
    </row>
    <row r="284" spans="7:71" s="88" customFormat="1" x14ac:dyDescent="0.25">
      <c r="G284" s="75">
        <v>125.5</v>
      </c>
      <c r="H284" s="79" t="str">
        <f>IF(ISNUMBER(#REF!),#REF!,"-")</f>
        <v>-</v>
      </c>
      <c r="I284" s="80" t="str">
        <f>IF(ISNUMBER(#REF!),#REF!,"-")</f>
        <v>-</v>
      </c>
      <c r="J284" s="79" t="str">
        <f>IF(ISNUMBER(#REF!),#REF!,"-")</f>
        <v>-</v>
      </c>
      <c r="K284" s="80" t="str">
        <f>IF(ISNUMBER(#REF!),#REF!,"-")</f>
        <v>-</v>
      </c>
      <c r="L284" s="79" t="str">
        <f>IF(ISNUMBER(#REF!),#REF!,"-")</f>
        <v>-</v>
      </c>
      <c r="M284" s="80" t="str">
        <f>IF(ISNUMBER(#REF!),#REF!,"-")</f>
        <v>-</v>
      </c>
      <c r="N284" s="79" t="str">
        <f>IF(ISNUMBER(#REF!),#REF!,"-")</f>
        <v>-</v>
      </c>
      <c r="O284" s="80" t="str">
        <f>IF(ISNUMBER(#REF!),#REF!,"-")</f>
        <v>-</v>
      </c>
      <c r="P284" s="79" t="str">
        <f>IF(ISNUMBER(#REF!),#REF!,"-")</f>
        <v>-</v>
      </c>
      <c r="Q284" s="80" t="str">
        <f>IF(ISNUMBER(#REF!),#REF!,"-")</f>
        <v>-</v>
      </c>
      <c r="R284" s="79" t="str">
        <f>IF(ISNUMBER(#REF!),#REF!,"-")</f>
        <v>-</v>
      </c>
      <c r="S284" s="80" t="str">
        <f>IF(ISNUMBER(#REF!),#REF!,"-")</f>
        <v>-</v>
      </c>
      <c r="T284" s="79" t="str">
        <f>IF(ISNUMBER(#REF!),#REF!,"-")</f>
        <v>-</v>
      </c>
      <c r="U284" s="80" t="str">
        <f>IF(ISNUMBER(#REF!),#REF!,"-")</f>
        <v>-</v>
      </c>
      <c r="V284" s="79" t="str">
        <f>IF(ISNUMBER(#REF!),#REF!,"-")</f>
        <v>-</v>
      </c>
      <c r="W284" s="80" t="str">
        <f>IF(ISNUMBER(#REF!),#REF!,"-")</f>
        <v>-</v>
      </c>
      <c r="X284" s="79" t="str">
        <f>IF(ISNUMBER(#REF!),#REF!,"-")</f>
        <v>-</v>
      </c>
      <c r="Y284" s="80" t="str">
        <f>IF(ISNUMBER(#REF!),#REF!,"-")</f>
        <v>-</v>
      </c>
      <c r="Z284" s="79" t="str">
        <f>IF(ISNUMBER(#REF!),#REF!,"-")</f>
        <v>-</v>
      </c>
      <c r="AA284" s="80" t="str">
        <f>IF(ISNUMBER(#REF!),#REF!,"-")</f>
        <v>-</v>
      </c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O284" s="75">
        <v>125.5</v>
      </c>
      <c r="AP284" s="79" t="str">
        <f>IF(ISNUMBER(#REF!),#REF!,"-")</f>
        <v>-</v>
      </c>
      <c r="AQ284" s="80" t="str">
        <f>IF(ISNUMBER(#REF!),#REF!,"-")</f>
        <v>-</v>
      </c>
      <c r="AR284" s="79" t="str">
        <f>IF(ISNUMBER(#REF!),#REF!,"-")</f>
        <v>-</v>
      </c>
      <c r="AS284" s="80" t="str">
        <f>IF(ISNUMBER(#REF!),#REF!,"-")</f>
        <v>-</v>
      </c>
      <c r="AT284" s="79" t="str">
        <f>IF(ISNUMBER(#REF!),#REF!,"-")</f>
        <v>-</v>
      </c>
      <c r="AU284" s="80" t="str">
        <f>IF(ISNUMBER(#REF!),#REF!,"-")</f>
        <v>-</v>
      </c>
      <c r="AV284" s="79" t="str">
        <f>IF(ISNUMBER(#REF!),#REF!,"-")</f>
        <v>-</v>
      </c>
      <c r="AW284" s="80" t="str">
        <f>IF(ISNUMBER(#REF!),#REF!,"-")</f>
        <v>-</v>
      </c>
      <c r="AX284" s="79" t="str">
        <f>IF(ISNUMBER(#REF!),#REF!,"-")</f>
        <v>-</v>
      </c>
      <c r="AY284" s="80" t="str">
        <f>IF(ISNUMBER(#REF!),#REF!,"-")</f>
        <v>-</v>
      </c>
      <c r="AZ284" s="79" t="str">
        <f>IF(ISNUMBER(#REF!),#REF!,"-")</f>
        <v>-</v>
      </c>
      <c r="BA284" s="80" t="str">
        <f>IF(ISNUMBER(#REF!),#REF!,"-")</f>
        <v>-</v>
      </c>
      <c r="BB284" s="79" t="str">
        <f>IF(ISNUMBER(#REF!),#REF!,"-")</f>
        <v>-</v>
      </c>
      <c r="BC284" s="80" t="str">
        <f>IF(ISNUMBER(#REF!),#REF!,"-")</f>
        <v>-</v>
      </c>
      <c r="BD284" s="79" t="str">
        <f>IF(ISNUMBER(#REF!),#REF!,"-")</f>
        <v>-</v>
      </c>
      <c r="BE284" s="80" t="str">
        <f>IF(ISNUMBER(#REF!),#REF!,"-")</f>
        <v>-</v>
      </c>
      <c r="BF284" s="79" t="str">
        <f>IF(ISNUMBER(#REF!),#REF!,"-")</f>
        <v>-</v>
      </c>
      <c r="BG284" s="80" t="str">
        <f>IF(ISNUMBER(#REF!),#REF!,"-")</f>
        <v>-</v>
      </c>
      <c r="BH284" s="79" t="str">
        <f>IF(ISNUMBER(#REF!),#REF!,"-")</f>
        <v>-</v>
      </c>
      <c r="BI284" s="80" t="str">
        <f>IF(ISNUMBER(#REF!),#REF!,"-")</f>
        <v>-</v>
      </c>
      <c r="BJ284" s="4"/>
      <c r="BK284" s="4"/>
      <c r="BL284" s="4"/>
      <c r="BM284" s="4"/>
      <c r="BN284" s="4"/>
      <c r="BO284" s="4"/>
      <c r="BP284" s="4"/>
      <c r="BQ284" s="4"/>
      <c r="BR284" s="4"/>
      <c r="BS284" s="4"/>
    </row>
    <row r="285" spans="7:71" s="88" customFormat="1" x14ac:dyDescent="0.25">
      <c r="G285" s="75">
        <v>126</v>
      </c>
      <c r="H285" s="79" t="str">
        <f>IF(ISNUMBER(#REF!),#REF!,"-")</f>
        <v>-</v>
      </c>
      <c r="I285" s="80" t="str">
        <f>IF(ISNUMBER(#REF!),#REF!,"-")</f>
        <v>-</v>
      </c>
      <c r="J285" s="79" t="str">
        <f>IF(ISNUMBER(#REF!),#REF!,"-")</f>
        <v>-</v>
      </c>
      <c r="K285" s="80" t="str">
        <f>IF(ISNUMBER(#REF!),#REF!,"-")</f>
        <v>-</v>
      </c>
      <c r="L285" s="79" t="str">
        <f>IF(ISNUMBER(#REF!),#REF!,"-")</f>
        <v>-</v>
      </c>
      <c r="M285" s="80" t="str">
        <f>IF(ISNUMBER(#REF!),#REF!,"-")</f>
        <v>-</v>
      </c>
      <c r="N285" s="79" t="str">
        <f>IF(ISNUMBER(#REF!),#REF!,"-")</f>
        <v>-</v>
      </c>
      <c r="O285" s="80" t="str">
        <f>IF(ISNUMBER(#REF!),#REF!,"-")</f>
        <v>-</v>
      </c>
      <c r="P285" s="79" t="str">
        <f>IF(ISNUMBER(#REF!),#REF!,"-")</f>
        <v>-</v>
      </c>
      <c r="Q285" s="80" t="str">
        <f>IF(ISNUMBER(#REF!),#REF!,"-")</f>
        <v>-</v>
      </c>
      <c r="R285" s="79" t="str">
        <f>IF(ISNUMBER(#REF!),#REF!,"-")</f>
        <v>-</v>
      </c>
      <c r="S285" s="80" t="str">
        <f>IF(ISNUMBER(#REF!),#REF!,"-")</f>
        <v>-</v>
      </c>
      <c r="T285" s="79" t="str">
        <f>IF(ISNUMBER(#REF!),#REF!,"-")</f>
        <v>-</v>
      </c>
      <c r="U285" s="80" t="str">
        <f>IF(ISNUMBER(#REF!),#REF!,"-")</f>
        <v>-</v>
      </c>
      <c r="V285" s="79" t="str">
        <f>IF(ISNUMBER(#REF!),#REF!,"-")</f>
        <v>-</v>
      </c>
      <c r="W285" s="80" t="str">
        <f>IF(ISNUMBER(#REF!),#REF!,"-")</f>
        <v>-</v>
      </c>
      <c r="X285" s="79" t="str">
        <f>IF(ISNUMBER(#REF!),#REF!,"-")</f>
        <v>-</v>
      </c>
      <c r="Y285" s="80" t="str">
        <f>IF(ISNUMBER(#REF!),#REF!,"-")</f>
        <v>-</v>
      </c>
      <c r="Z285" s="79" t="str">
        <f>IF(ISNUMBER(#REF!),#REF!,"-")</f>
        <v>-</v>
      </c>
      <c r="AA285" s="80" t="str">
        <f>IF(ISNUMBER(#REF!),#REF!,"-")</f>
        <v>-</v>
      </c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O285" s="75">
        <v>126</v>
      </c>
      <c r="AP285" s="79" t="str">
        <f>IF(ISNUMBER(#REF!),#REF!,"-")</f>
        <v>-</v>
      </c>
      <c r="AQ285" s="80" t="str">
        <f>IF(ISNUMBER(#REF!),#REF!,"-")</f>
        <v>-</v>
      </c>
      <c r="AR285" s="79" t="str">
        <f>IF(ISNUMBER(#REF!),#REF!,"-")</f>
        <v>-</v>
      </c>
      <c r="AS285" s="80" t="str">
        <f>IF(ISNUMBER(#REF!),#REF!,"-")</f>
        <v>-</v>
      </c>
      <c r="AT285" s="79" t="str">
        <f>IF(ISNUMBER(#REF!),#REF!,"-")</f>
        <v>-</v>
      </c>
      <c r="AU285" s="80" t="str">
        <f>IF(ISNUMBER(#REF!),#REF!,"-")</f>
        <v>-</v>
      </c>
      <c r="AV285" s="79" t="str">
        <f>IF(ISNUMBER(#REF!),#REF!,"-")</f>
        <v>-</v>
      </c>
      <c r="AW285" s="80" t="str">
        <f>IF(ISNUMBER(#REF!),#REF!,"-")</f>
        <v>-</v>
      </c>
      <c r="AX285" s="79" t="str">
        <f>IF(ISNUMBER(#REF!),#REF!,"-")</f>
        <v>-</v>
      </c>
      <c r="AY285" s="80" t="str">
        <f>IF(ISNUMBER(#REF!),#REF!,"-")</f>
        <v>-</v>
      </c>
      <c r="AZ285" s="79" t="str">
        <f>IF(ISNUMBER(#REF!),#REF!,"-")</f>
        <v>-</v>
      </c>
      <c r="BA285" s="80" t="str">
        <f>IF(ISNUMBER(#REF!),#REF!,"-")</f>
        <v>-</v>
      </c>
      <c r="BB285" s="79" t="str">
        <f>IF(ISNUMBER(#REF!),#REF!,"-")</f>
        <v>-</v>
      </c>
      <c r="BC285" s="80" t="str">
        <f>IF(ISNUMBER(#REF!),#REF!,"-")</f>
        <v>-</v>
      </c>
      <c r="BD285" s="79" t="str">
        <f>IF(ISNUMBER(#REF!),#REF!,"-")</f>
        <v>-</v>
      </c>
      <c r="BE285" s="80" t="str">
        <f>IF(ISNUMBER(#REF!),#REF!,"-")</f>
        <v>-</v>
      </c>
      <c r="BF285" s="79" t="str">
        <f>IF(ISNUMBER(#REF!),#REF!,"-")</f>
        <v>-</v>
      </c>
      <c r="BG285" s="80" t="str">
        <f>IF(ISNUMBER(#REF!),#REF!,"-")</f>
        <v>-</v>
      </c>
      <c r="BH285" s="79" t="str">
        <f>IF(ISNUMBER(#REF!),#REF!,"-")</f>
        <v>-</v>
      </c>
      <c r="BI285" s="80" t="str">
        <f>IF(ISNUMBER(#REF!),#REF!,"-")</f>
        <v>-</v>
      </c>
      <c r="BJ285" s="4"/>
      <c r="BK285" s="4"/>
      <c r="BL285" s="4"/>
      <c r="BM285" s="4"/>
      <c r="BN285" s="4"/>
      <c r="BO285" s="4"/>
      <c r="BP285" s="4"/>
      <c r="BQ285" s="4"/>
      <c r="BR285" s="4"/>
      <c r="BS285" s="4"/>
    </row>
    <row r="286" spans="7:71" s="88" customFormat="1" x14ac:dyDescent="0.25">
      <c r="G286" s="75">
        <v>126.5</v>
      </c>
      <c r="H286" s="79" t="str">
        <f>IF(ISNUMBER(#REF!),#REF!,"-")</f>
        <v>-</v>
      </c>
      <c r="I286" s="80" t="str">
        <f>IF(ISNUMBER(#REF!),#REF!,"-")</f>
        <v>-</v>
      </c>
      <c r="J286" s="79" t="str">
        <f>IF(ISNUMBER(#REF!),#REF!,"-")</f>
        <v>-</v>
      </c>
      <c r="K286" s="80" t="str">
        <f>IF(ISNUMBER(#REF!),#REF!,"-")</f>
        <v>-</v>
      </c>
      <c r="L286" s="79" t="str">
        <f>IF(ISNUMBER(#REF!),#REF!,"-")</f>
        <v>-</v>
      </c>
      <c r="M286" s="80" t="str">
        <f>IF(ISNUMBER(#REF!),#REF!,"-")</f>
        <v>-</v>
      </c>
      <c r="N286" s="79" t="str">
        <f>IF(ISNUMBER(#REF!),#REF!,"-")</f>
        <v>-</v>
      </c>
      <c r="O286" s="80" t="str">
        <f>IF(ISNUMBER(#REF!),#REF!,"-")</f>
        <v>-</v>
      </c>
      <c r="P286" s="79" t="str">
        <f>IF(ISNUMBER(#REF!),#REF!,"-")</f>
        <v>-</v>
      </c>
      <c r="Q286" s="80" t="str">
        <f>IF(ISNUMBER(#REF!),#REF!,"-")</f>
        <v>-</v>
      </c>
      <c r="R286" s="79" t="str">
        <f>IF(ISNUMBER(#REF!),#REF!,"-")</f>
        <v>-</v>
      </c>
      <c r="S286" s="80" t="str">
        <f>IF(ISNUMBER(#REF!),#REF!,"-")</f>
        <v>-</v>
      </c>
      <c r="T286" s="79" t="str">
        <f>IF(ISNUMBER(#REF!),#REF!,"-")</f>
        <v>-</v>
      </c>
      <c r="U286" s="80" t="str">
        <f>IF(ISNUMBER(#REF!),#REF!,"-")</f>
        <v>-</v>
      </c>
      <c r="V286" s="79" t="str">
        <f>IF(ISNUMBER(#REF!),#REF!,"-")</f>
        <v>-</v>
      </c>
      <c r="W286" s="80" t="str">
        <f>IF(ISNUMBER(#REF!),#REF!,"-")</f>
        <v>-</v>
      </c>
      <c r="X286" s="79" t="str">
        <f>IF(ISNUMBER(#REF!),#REF!,"-")</f>
        <v>-</v>
      </c>
      <c r="Y286" s="80" t="str">
        <f>IF(ISNUMBER(#REF!),#REF!,"-")</f>
        <v>-</v>
      </c>
      <c r="Z286" s="79" t="str">
        <f>IF(ISNUMBER(#REF!),#REF!,"-")</f>
        <v>-</v>
      </c>
      <c r="AA286" s="80" t="str">
        <f>IF(ISNUMBER(#REF!),#REF!,"-")</f>
        <v>-</v>
      </c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O286" s="75">
        <v>126.5</v>
      </c>
      <c r="AP286" s="79" t="str">
        <f>IF(ISNUMBER(#REF!),#REF!,"-")</f>
        <v>-</v>
      </c>
      <c r="AQ286" s="80" t="str">
        <f>IF(ISNUMBER(#REF!),#REF!,"-")</f>
        <v>-</v>
      </c>
      <c r="AR286" s="79" t="str">
        <f>IF(ISNUMBER(#REF!),#REF!,"-")</f>
        <v>-</v>
      </c>
      <c r="AS286" s="80" t="str">
        <f>IF(ISNUMBER(#REF!),#REF!,"-")</f>
        <v>-</v>
      </c>
      <c r="AT286" s="79" t="str">
        <f>IF(ISNUMBER(#REF!),#REF!,"-")</f>
        <v>-</v>
      </c>
      <c r="AU286" s="80" t="str">
        <f>IF(ISNUMBER(#REF!),#REF!,"-")</f>
        <v>-</v>
      </c>
      <c r="AV286" s="79" t="str">
        <f>IF(ISNUMBER(#REF!),#REF!,"-")</f>
        <v>-</v>
      </c>
      <c r="AW286" s="80" t="str">
        <f>IF(ISNUMBER(#REF!),#REF!,"-")</f>
        <v>-</v>
      </c>
      <c r="AX286" s="79" t="str">
        <f>IF(ISNUMBER(#REF!),#REF!,"-")</f>
        <v>-</v>
      </c>
      <c r="AY286" s="80" t="str">
        <f>IF(ISNUMBER(#REF!),#REF!,"-")</f>
        <v>-</v>
      </c>
      <c r="AZ286" s="79" t="str">
        <f>IF(ISNUMBER(#REF!),#REF!,"-")</f>
        <v>-</v>
      </c>
      <c r="BA286" s="80" t="str">
        <f>IF(ISNUMBER(#REF!),#REF!,"-")</f>
        <v>-</v>
      </c>
      <c r="BB286" s="79" t="str">
        <f>IF(ISNUMBER(#REF!),#REF!,"-")</f>
        <v>-</v>
      </c>
      <c r="BC286" s="80" t="str">
        <f>IF(ISNUMBER(#REF!),#REF!,"-")</f>
        <v>-</v>
      </c>
      <c r="BD286" s="79" t="str">
        <f>IF(ISNUMBER(#REF!),#REF!,"-")</f>
        <v>-</v>
      </c>
      <c r="BE286" s="80" t="str">
        <f>IF(ISNUMBER(#REF!),#REF!,"-")</f>
        <v>-</v>
      </c>
      <c r="BF286" s="79" t="str">
        <f>IF(ISNUMBER(#REF!),#REF!,"-")</f>
        <v>-</v>
      </c>
      <c r="BG286" s="80" t="str">
        <f>IF(ISNUMBER(#REF!),#REF!,"-")</f>
        <v>-</v>
      </c>
      <c r="BH286" s="79" t="str">
        <f>IF(ISNUMBER(#REF!),#REF!,"-")</f>
        <v>-</v>
      </c>
      <c r="BI286" s="80" t="str">
        <f>IF(ISNUMBER(#REF!),#REF!,"-")</f>
        <v>-</v>
      </c>
      <c r="BJ286" s="4"/>
      <c r="BK286" s="4"/>
      <c r="BL286" s="4"/>
      <c r="BM286" s="4"/>
      <c r="BN286" s="4"/>
      <c r="BO286" s="4"/>
      <c r="BP286" s="4"/>
      <c r="BQ286" s="4"/>
      <c r="BR286" s="4"/>
      <c r="BS286" s="4"/>
    </row>
    <row r="287" spans="7:71" s="88" customFormat="1" x14ac:dyDescent="0.25">
      <c r="G287" s="75">
        <v>127</v>
      </c>
      <c r="H287" s="79" t="str">
        <f>IF(ISNUMBER(#REF!),#REF!,"-")</f>
        <v>-</v>
      </c>
      <c r="I287" s="80" t="str">
        <f>IF(ISNUMBER(#REF!),#REF!,"-")</f>
        <v>-</v>
      </c>
      <c r="J287" s="79" t="str">
        <f>IF(ISNUMBER(#REF!),#REF!,"-")</f>
        <v>-</v>
      </c>
      <c r="K287" s="80" t="str">
        <f>IF(ISNUMBER(#REF!),#REF!,"-")</f>
        <v>-</v>
      </c>
      <c r="L287" s="79" t="str">
        <f>IF(ISNUMBER(#REF!),#REF!,"-")</f>
        <v>-</v>
      </c>
      <c r="M287" s="80" t="str">
        <f>IF(ISNUMBER(#REF!),#REF!,"-")</f>
        <v>-</v>
      </c>
      <c r="N287" s="79" t="str">
        <f>IF(ISNUMBER(#REF!),#REF!,"-")</f>
        <v>-</v>
      </c>
      <c r="O287" s="80" t="str">
        <f>IF(ISNUMBER(#REF!),#REF!,"-")</f>
        <v>-</v>
      </c>
      <c r="P287" s="79" t="str">
        <f>IF(ISNUMBER(#REF!),#REF!,"-")</f>
        <v>-</v>
      </c>
      <c r="Q287" s="80" t="str">
        <f>IF(ISNUMBER(#REF!),#REF!,"-")</f>
        <v>-</v>
      </c>
      <c r="R287" s="79" t="str">
        <f>IF(ISNUMBER(#REF!),#REF!,"-")</f>
        <v>-</v>
      </c>
      <c r="S287" s="80" t="str">
        <f>IF(ISNUMBER(#REF!),#REF!,"-")</f>
        <v>-</v>
      </c>
      <c r="T287" s="79" t="str">
        <f>IF(ISNUMBER(#REF!),#REF!,"-")</f>
        <v>-</v>
      </c>
      <c r="U287" s="80" t="str">
        <f>IF(ISNUMBER(#REF!),#REF!,"-")</f>
        <v>-</v>
      </c>
      <c r="V287" s="79" t="str">
        <f>IF(ISNUMBER(#REF!),#REF!,"-")</f>
        <v>-</v>
      </c>
      <c r="W287" s="80" t="str">
        <f>IF(ISNUMBER(#REF!),#REF!,"-")</f>
        <v>-</v>
      </c>
      <c r="X287" s="79" t="str">
        <f>IF(ISNUMBER(#REF!),#REF!,"-")</f>
        <v>-</v>
      </c>
      <c r="Y287" s="80" t="str">
        <f>IF(ISNUMBER(#REF!),#REF!,"-")</f>
        <v>-</v>
      </c>
      <c r="Z287" s="79" t="str">
        <f>IF(ISNUMBER(#REF!),#REF!,"-")</f>
        <v>-</v>
      </c>
      <c r="AA287" s="80" t="str">
        <f>IF(ISNUMBER(#REF!),#REF!,"-")</f>
        <v>-</v>
      </c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O287" s="75">
        <v>127</v>
      </c>
      <c r="AP287" s="79" t="str">
        <f>IF(ISNUMBER(#REF!),#REF!,"-")</f>
        <v>-</v>
      </c>
      <c r="AQ287" s="80" t="str">
        <f>IF(ISNUMBER(#REF!),#REF!,"-")</f>
        <v>-</v>
      </c>
      <c r="AR287" s="79" t="str">
        <f>IF(ISNUMBER(#REF!),#REF!,"-")</f>
        <v>-</v>
      </c>
      <c r="AS287" s="80" t="str">
        <f>IF(ISNUMBER(#REF!),#REF!,"-")</f>
        <v>-</v>
      </c>
      <c r="AT287" s="79" t="str">
        <f>IF(ISNUMBER(#REF!),#REF!,"-")</f>
        <v>-</v>
      </c>
      <c r="AU287" s="80" t="str">
        <f>IF(ISNUMBER(#REF!),#REF!,"-")</f>
        <v>-</v>
      </c>
      <c r="AV287" s="79" t="str">
        <f>IF(ISNUMBER(#REF!),#REF!,"-")</f>
        <v>-</v>
      </c>
      <c r="AW287" s="80" t="str">
        <f>IF(ISNUMBER(#REF!),#REF!,"-")</f>
        <v>-</v>
      </c>
      <c r="AX287" s="79" t="str">
        <f>IF(ISNUMBER(#REF!),#REF!,"-")</f>
        <v>-</v>
      </c>
      <c r="AY287" s="80" t="str">
        <f>IF(ISNUMBER(#REF!),#REF!,"-")</f>
        <v>-</v>
      </c>
      <c r="AZ287" s="79" t="str">
        <f>IF(ISNUMBER(#REF!),#REF!,"-")</f>
        <v>-</v>
      </c>
      <c r="BA287" s="80" t="str">
        <f>IF(ISNUMBER(#REF!),#REF!,"-")</f>
        <v>-</v>
      </c>
      <c r="BB287" s="79" t="str">
        <f>IF(ISNUMBER(#REF!),#REF!,"-")</f>
        <v>-</v>
      </c>
      <c r="BC287" s="80" t="str">
        <f>IF(ISNUMBER(#REF!),#REF!,"-")</f>
        <v>-</v>
      </c>
      <c r="BD287" s="79" t="str">
        <f>IF(ISNUMBER(#REF!),#REF!,"-")</f>
        <v>-</v>
      </c>
      <c r="BE287" s="80" t="str">
        <f>IF(ISNUMBER(#REF!),#REF!,"-")</f>
        <v>-</v>
      </c>
      <c r="BF287" s="79" t="str">
        <f>IF(ISNUMBER(#REF!),#REF!,"-")</f>
        <v>-</v>
      </c>
      <c r="BG287" s="80" t="str">
        <f>IF(ISNUMBER(#REF!),#REF!,"-")</f>
        <v>-</v>
      </c>
      <c r="BH287" s="79" t="str">
        <f>IF(ISNUMBER(#REF!),#REF!,"-")</f>
        <v>-</v>
      </c>
      <c r="BI287" s="80" t="str">
        <f>IF(ISNUMBER(#REF!),#REF!,"-")</f>
        <v>-</v>
      </c>
      <c r="BJ287" s="4"/>
      <c r="BK287" s="4"/>
      <c r="BL287" s="4"/>
      <c r="BM287" s="4"/>
      <c r="BN287" s="4"/>
      <c r="BO287" s="4"/>
      <c r="BP287" s="4"/>
      <c r="BQ287" s="4"/>
      <c r="BR287" s="4"/>
      <c r="BS287" s="4"/>
    </row>
    <row r="288" spans="7:71" s="88" customFormat="1" x14ac:dyDescent="0.25">
      <c r="G288" s="75">
        <v>127.5</v>
      </c>
      <c r="H288" s="79" t="str">
        <f>IF(ISNUMBER(#REF!),#REF!,"-")</f>
        <v>-</v>
      </c>
      <c r="I288" s="80" t="str">
        <f>IF(ISNUMBER(#REF!),#REF!,"-")</f>
        <v>-</v>
      </c>
      <c r="J288" s="79" t="str">
        <f>IF(ISNUMBER(#REF!),#REF!,"-")</f>
        <v>-</v>
      </c>
      <c r="K288" s="80" t="str">
        <f>IF(ISNUMBER(#REF!),#REF!,"-")</f>
        <v>-</v>
      </c>
      <c r="L288" s="79" t="str">
        <f>IF(ISNUMBER(#REF!),#REF!,"-")</f>
        <v>-</v>
      </c>
      <c r="M288" s="80" t="str">
        <f>IF(ISNUMBER(#REF!),#REF!,"-")</f>
        <v>-</v>
      </c>
      <c r="N288" s="79" t="str">
        <f>IF(ISNUMBER(#REF!),#REF!,"-")</f>
        <v>-</v>
      </c>
      <c r="O288" s="80" t="str">
        <f>IF(ISNUMBER(#REF!),#REF!,"-")</f>
        <v>-</v>
      </c>
      <c r="P288" s="79" t="str">
        <f>IF(ISNUMBER(#REF!),#REF!,"-")</f>
        <v>-</v>
      </c>
      <c r="Q288" s="80" t="str">
        <f>IF(ISNUMBER(#REF!),#REF!,"-")</f>
        <v>-</v>
      </c>
      <c r="R288" s="79" t="str">
        <f>IF(ISNUMBER(#REF!),#REF!,"-")</f>
        <v>-</v>
      </c>
      <c r="S288" s="80" t="str">
        <f>IF(ISNUMBER(#REF!),#REF!,"-")</f>
        <v>-</v>
      </c>
      <c r="T288" s="79" t="str">
        <f>IF(ISNUMBER(#REF!),#REF!,"-")</f>
        <v>-</v>
      </c>
      <c r="U288" s="80" t="str">
        <f>IF(ISNUMBER(#REF!),#REF!,"-")</f>
        <v>-</v>
      </c>
      <c r="V288" s="79" t="str">
        <f>IF(ISNUMBER(#REF!),#REF!,"-")</f>
        <v>-</v>
      </c>
      <c r="W288" s="80" t="str">
        <f>IF(ISNUMBER(#REF!),#REF!,"-")</f>
        <v>-</v>
      </c>
      <c r="X288" s="79" t="str">
        <f>IF(ISNUMBER(#REF!),#REF!,"-")</f>
        <v>-</v>
      </c>
      <c r="Y288" s="80" t="str">
        <f>IF(ISNUMBER(#REF!),#REF!,"-")</f>
        <v>-</v>
      </c>
      <c r="Z288" s="79" t="str">
        <f>IF(ISNUMBER(#REF!),#REF!,"-")</f>
        <v>-</v>
      </c>
      <c r="AA288" s="80" t="str">
        <f>IF(ISNUMBER(#REF!),#REF!,"-")</f>
        <v>-</v>
      </c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O288" s="75">
        <v>127.5</v>
      </c>
      <c r="AP288" s="79" t="str">
        <f>IF(ISNUMBER(#REF!),#REF!,"-")</f>
        <v>-</v>
      </c>
      <c r="AQ288" s="80" t="str">
        <f>IF(ISNUMBER(#REF!),#REF!,"-")</f>
        <v>-</v>
      </c>
      <c r="AR288" s="79" t="str">
        <f>IF(ISNUMBER(#REF!),#REF!,"-")</f>
        <v>-</v>
      </c>
      <c r="AS288" s="80" t="str">
        <f>IF(ISNUMBER(#REF!),#REF!,"-")</f>
        <v>-</v>
      </c>
      <c r="AT288" s="79" t="str">
        <f>IF(ISNUMBER(#REF!),#REF!,"-")</f>
        <v>-</v>
      </c>
      <c r="AU288" s="80" t="str">
        <f>IF(ISNUMBER(#REF!),#REF!,"-")</f>
        <v>-</v>
      </c>
      <c r="AV288" s="79" t="str">
        <f>IF(ISNUMBER(#REF!),#REF!,"-")</f>
        <v>-</v>
      </c>
      <c r="AW288" s="80" t="str">
        <f>IF(ISNUMBER(#REF!),#REF!,"-")</f>
        <v>-</v>
      </c>
      <c r="AX288" s="79" t="str">
        <f>IF(ISNUMBER(#REF!),#REF!,"-")</f>
        <v>-</v>
      </c>
      <c r="AY288" s="80" t="str">
        <f>IF(ISNUMBER(#REF!),#REF!,"-")</f>
        <v>-</v>
      </c>
      <c r="AZ288" s="79" t="str">
        <f>IF(ISNUMBER(#REF!),#REF!,"-")</f>
        <v>-</v>
      </c>
      <c r="BA288" s="80" t="str">
        <f>IF(ISNUMBER(#REF!),#REF!,"-")</f>
        <v>-</v>
      </c>
      <c r="BB288" s="79" t="str">
        <f>IF(ISNUMBER(#REF!),#REF!,"-")</f>
        <v>-</v>
      </c>
      <c r="BC288" s="80" t="str">
        <f>IF(ISNUMBER(#REF!),#REF!,"-")</f>
        <v>-</v>
      </c>
      <c r="BD288" s="79" t="str">
        <f>IF(ISNUMBER(#REF!),#REF!,"-")</f>
        <v>-</v>
      </c>
      <c r="BE288" s="80" t="str">
        <f>IF(ISNUMBER(#REF!),#REF!,"-")</f>
        <v>-</v>
      </c>
      <c r="BF288" s="79" t="str">
        <f>IF(ISNUMBER(#REF!),#REF!,"-")</f>
        <v>-</v>
      </c>
      <c r="BG288" s="80" t="str">
        <f>IF(ISNUMBER(#REF!),#REF!,"-")</f>
        <v>-</v>
      </c>
      <c r="BH288" s="79" t="str">
        <f>IF(ISNUMBER(#REF!),#REF!,"-")</f>
        <v>-</v>
      </c>
      <c r="BI288" s="80" t="str">
        <f>IF(ISNUMBER(#REF!),#REF!,"-")</f>
        <v>-</v>
      </c>
      <c r="BJ288" s="4"/>
      <c r="BK288" s="4"/>
      <c r="BL288" s="4"/>
      <c r="BM288" s="4"/>
      <c r="BN288" s="4"/>
      <c r="BO288" s="4"/>
      <c r="BP288" s="4"/>
      <c r="BQ288" s="4"/>
      <c r="BR288" s="4"/>
      <c r="BS288" s="4"/>
    </row>
    <row r="289" spans="7:71" s="88" customFormat="1" x14ac:dyDescent="0.25">
      <c r="G289" s="75">
        <v>128</v>
      </c>
      <c r="H289" s="79" t="str">
        <f>IF(ISNUMBER(#REF!),#REF!,"-")</f>
        <v>-</v>
      </c>
      <c r="I289" s="80" t="str">
        <f>IF(ISNUMBER(#REF!),#REF!,"-")</f>
        <v>-</v>
      </c>
      <c r="J289" s="79" t="str">
        <f>IF(ISNUMBER(#REF!),#REF!,"-")</f>
        <v>-</v>
      </c>
      <c r="K289" s="80" t="str">
        <f>IF(ISNUMBER(#REF!),#REF!,"-")</f>
        <v>-</v>
      </c>
      <c r="L289" s="79" t="str">
        <f>IF(ISNUMBER(#REF!),#REF!,"-")</f>
        <v>-</v>
      </c>
      <c r="M289" s="80" t="str">
        <f>IF(ISNUMBER(#REF!),#REF!,"-")</f>
        <v>-</v>
      </c>
      <c r="N289" s="79" t="str">
        <f>IF(ISNUMBER(#REF!),#REF!,"-")</f>
        <v>-</v>
      </c>
      <c r="O289" s="80" t="str">
        <f>IF(ISNUMBER(#REF!),#REF!,"-")</f>
        <v>-</v>
      </c>
      <c r="P289" s="79" t="str">
        <f>IF(ISNUMBER(#REF!),#REF!,"-")</f>
        <v>-</v>
      </c>
      <c r="Q289" s="80" t="str">
        <f>IF(ISNUMBER(#REF!),#REF!,"-")</f>
        <v>-</v>
      </c>
      <c r="R289" s="79" t="str">
        <f>IF(ISNUMBER(#REF!),#REF!,"-")</f>
        <v>-</v>
      </c>
      <c r="S289" s="80" t="str">
        <f>IF(ISNUMBER(#REF!),#REF!,"-")</f>
        <v>-</v>
      </c>
      <c r="T289" s="79" t="str">
        <f>IF(ISNUMBER(#REF!),#REF!,"-")</f>
        <v>-</v>
      </c>
      <c r="U289" s="80" t="str">
        <f>IF(ISNUMBER(#REF!),#REF!,"-")</f>
        <v>-</v>
      </c>
      <c r="V289" s="79" t="str">
        <f>IF(ISNUMBER(#REF!),#REF!,"-")</f>
        <v>-</v>
      </c>
      <c r="W289" s="80" t="str">
        <f>IF(ISNUMBER(#REF!),#REF!,"-")</f>
        <v>-</v>
      </c>
      <c r="X289" s="79" t="str">
        <f>IF(ISNUMBER(#REF!),#REF!,"-")</f>
        <v>-</v>
      </c>
      <c r="Y289" s="80" t="str">
        <f>IF(ISNUMBER(#REF!),#REF!,"-")</f>
        <v>-</v>
      </c>
      <c r="Z289" s="79" t="str">
        <f>IF(ISNUMBER(#REF!),#REF!,"-")</f>
        <v>-</v>
      </c>
      <c r="AA289" s="80" t="str">
        <f>IF(ISNUMBER(#REF!),#REF!,"-")</f>
        <v>-</v>
      </c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O289" s="75">
        <v>128</v>
      </c>
      <c r="AP289" s="79" t="str">
        <f>IF(ISNUMBER(#REF!),#REF!,"-")</f>
        <v>-</v>
      </c>
      <c r="AQ289" s="80" t="str">
        <f>IF(ISNUMBER(#REF!),#REF!,"-")</f>
        <v>-</v>
      </c>
      <c r="AR289" s="79" t="str">
        <f>IF(ISNUMBER(#REF!),#REF!,"-")</f>
        <v>-</v>
      </c>
      <c r="AS289" s="80" t="str">
        <f>IF(ISNUMBER(#REF!),#REF!,"-")</f>
        <v>-</v>
      </c>
      <c r="AT289" s="79" t="str">
        <f>IF(ISNUMBER(#REF!),#REF!,"-")</f>
        <v>-</v>
      </c>
      <c r="AU289" s="80" t="str">
        <f>IF(ISNUMBER(#REF!),#REF!,"-")</f>
        <v>-</v>
      </c>
      <c r="AV289" s="79" t="str">
        <f>IF(ISNUMBER(#REF!),#REF!,"-")</f>
        <v>-</v>
      </c>
      <c r="AW289" s="80" t="str">
        <f>IF(ISNUMBER(#REF!),#REF!,"-")</f>
        <v>-</v>
      </c>
      <c r="AX289" s="79" t="str">
        <f>IF(ISNUMBER(#REF!),#REF!,"-")</f>
        <v>-</v>
      </c>
      <c r="AY289" s="80" t="str">
        <f>IF(ISNUMBER(#REF!),#REF!,"-")</f>
        <v>-</v>
      </c>
      <c r="AZ289" s="79" t="str">
        <f>IF(ISNUMBER(#REF!),#REF!,"-")</f>
        <v>-</v>
      </c>
      <c r="BA289" s="80" t="str">
        <f>IF(ISNUMBER(#REF!),#REF!,"-")</f>
        <v>-</v>
      </c>
      <c r="BB289" s="79" t="str">
        <f>IF(ISNUMBER(#REF!),#REF!,"-")</f>
        <v>-</v>
      </c>
      <c r="BC289" s="80" t="str">
        <f>IF(ISNUMBER(#REF!),#REF!,"-")</f>
        <v>-</v>
      </c>
      <c r="BD289" s="79" t="str">
        <f>IF(ISNUMBER(#REF!),#REF!,"-")</f>
        <v>-</v>
      </c>
      <c r="BE289" s="80" t="str">
        <f>IF(ISNUMBER(#REF!),#REF!,"-")</f>
        <v>-</v>
      </c>
      <c r="BF289" s="79" t="str">
        <f>IF(ISNUMBER(#REF!),#REF!,"-")</f>
        <v>-</v>
      </c>
      <c r="BG289" s="80" t="str">
        <f>IF(ISNUMBER(#REF!),#REF!,"-")</f>
        <v>-</v>
      </c>
      <c r="BH289" s="79" t="str">
        <f>IF(ISNUMBER(#REF!),#REF!,"-")</f>
        <v>-</v>
      </c>
      <c r="BI289" s="80" t="str">
        <f>IF(ISNUMBER(#REF!),#REF!,"-")</f>
        <v>-</v>
      </c>
      <c r="BJ289" s="4"/>
      <c r="BK289" s="4"/>
      <c r="BL289" s="4"/>
      <c r="BM289" s="4"/>
      <c r="BN289" s="4"/>
      <c r="BO289" s="4"/>
      <c r="BP289" s="4"/>
      <c r="BQ289" s="4"/>
      <c r="BR289" s="4"/>
      <c r="BS289" s="4"/>
    </row>
    <row r="290" spans="7:71" s="88" customFormat="1" x14ac:dyDescent="0.25">
      <c r="G290" s="75">
        <v>128.5</v>
      </c>
      <c r="H290" s="79" t="str">
        <f>IF(ISNUMBER(#REF!),#REF!,"-")</f>
        <v>-</v>
      </c>
      <c r="I290" s="80" t="str">
        <f>IF(ISNUMBER(#REF!),#REF!,"-")</f>
        <v>-</v>
      </c>
      <c r="J290" s="79" t="str">
        <f>IF(ISNUMBER(#REF!),#REF!,"-")</f>
        <v>-</v>
      </c>
      <c r="K290" s="80" t="str">
        <f>IF(ISNUMBER(#REF!),#REF!,"-")</f>
        <v>-</v>
      </c>
      <c r="L290" s="79" t="str">
        <f>IF(ISNUMBER(#REF!),#REF!,"-")</f>
        <v>-</v>
      </c>
      <c r="M290" s="80" t="str">
        <f>IF(ISNUMBER(#REF!),#REF!,"-")</f>
        <v>-</v>
      </c>
      <c r="N290" s="79" t="str">
        <f>IF(ISNUMBER(#REF!),#REF!,"-")</f>
        <v>-</v>
      </c>
      <c r="O290" s="80" t="str">
        <f>IF(ISNUMBER(#REF!),#REF!,"-")</f>
        <v>-</v>
      </c>
      <c r="P290" s="79" t="str">
        <f>IF(ISNUMBER(#REF!),#REF!,"-")</f>
        <v>-</v>
      </c>
      <c r="Q290" s="80" t="str">
        <f>IF(ISNUMBER(#REF!),#REF!,"-")</f>
        <v>-</v>
      </c>
      <c r="R290" s="79" t="str">
        <f>IF(ISNUMBER(#REF!),#REF!,"-")</f>
        <v>-</v>
      </c>
      <c r="S290" s="80" t="str">
        <f>IF(ISNUMBER(#REF!),#REF!,"-")</f>
        <v>-</v>
      </c>
      <c r="T290" s="79" t="str">
        <f>IF(ISNUMBER(#REF!),#REF!,"-")</f>
        <v>-</v>
      </c>
      <c r="U290" s="80" t="str">
        <f>IF(ISNUMBER(#REF!),#REF!,"-")</f>
        <v>-</v>
      </c>
      <c r="V290" s="79" t="str">
        <f>IF(ISNUMBER(#REF!),#REF!,"-")</f>
        <v>-</v>
      </c>
      <c r="W290" s="80" t="str">
        <f>IF(ISNUMBER(#REF!),#REF!,"-")</f>
        <v>-</v>
      </c>
      <c r="X290" s="79" t="str">
        <f>IF(ISNUMBER(#REF!),#REF!,"-")</f>
        <v>-</v>
      </c>
      <c r="Y290" s="80" t="str">
        <f>IF(ISNUMBER(#REF!),#REF!,"-")</f>
        <v>-</v>
      </c>
      <c r="Z290" s="79" t="str">
        <f>IF(ISNUMBER(#REF!),#REF!,"-")</f>
        <v>-</v>
      </c>
      <c r="AA290" s="80" t="str">
        <f>IF(ISNUMBER(#REF!),#REF!,"-")</f>
        <v>-</v>
      </c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O290" s="75">
        <v>128.5</v>
      </c>
      <c r="AP290" s="79" t="str">
        <f>IF(ISNUMBER(#REF!),#REF!,"-")</f>
        <v>-</v>
      </c>
      <c r="AQ290" s="80" t="str">
        <f>IF(ISNUMBER(#REF!),#REF!,"-")</f>
        <v>-</v>
      </c>
      <c r="AR290" s="79" t="str">
        <f>IF(ISNUMBER(#REF!),#REF!,"-")</f>
        <v>-</v>
      </c>
      <c r="AS290" s="80" t="str">
        <f>IF(ISNUMBER(#REF!),#REF!,"-")</f>
        <v>-</v>
      </c>
      <c r="AT290" s="79" t="str">
        <f>IF(ISNUMBER(#REF!),#REF!,"-")</f>
        <v>-</v>
      </c>
      <c r="AU290" s="80" t="str">
        <f>IF(ISNUMBER(#REF!),#REF!,"-")</f>
        <v>-</v>
      </c>
      <c r="AV290" s="79" t="str">
        <f>IF(ISNUMBER(#REF!),#REF!,"-")</f>
        <v>-</v>
      </c>
      <c r="AW290" s="80" t="str">
        <f>IF(ISNUMBER(#REF!),#REF!,"-")</f>
        <v>-</v>
      </c>
      <c r="AX290" s="79" t="str">
        <f>IF(ISNUMBER(#REF!),#REF!,"-")</f>
        <v>-</v>
      </c>
      <c r="AY290" s="80" t="str">
        <f>IF(ISNUMBER(#REF!),#REF!,"-")</f>
        <v>-</v>
      </c>
      <c r="AZ290" s="79" t="str">
        <f>IF(ISNUMBER(#REF!),#REF!,"-")</f>
        <v>-</v>
      </c>
      <c r="BA290" s="80" t="str">
        <f>IF(ISNUMBER(#REF!),#REF!,"-")</f>
        <v>-</v>
      </c>
      <c r="BB290" s="79" t="str">
        <f>IF(ISNUMBER(#REF!),#REF!,"-")</f>
        <v>-</v>
      </c>
      <c r="BC290" s="80" t="str">
        <f>IF(ISNUMBER(#REF!),#REF!,"-")</f>
        <v>-</v>
      </c>
      <c r="BD290" s="79" t="str">
        <f>IF(ISNUMBER(#REF!),#REF!,"-")</f>
        <v>-</v>
      </c>
      <c r="BE290" s="80" t="str">
        <f>IF(ISNUMBER(#REF!),#REF!,"-")</f>
        <v>-</v>
      </c>
      <c r="BF290" s="79" t="str">
        <f>IF(ISNUMBER(#REF!),#REF!,"-")</f>
        <v>-</v>
      </c>
      <c r="BG290" s="80" t="str">
        <f>IF(ISNUMBER(#REF!),#REF!,"-")</f>
        <v>-</v>
      </c>
      <c r="BH290" s="79" t="str">
        <f>IF(ISNUMBER(#REF!),#REF!,"-")</f>
        <v>-</v>
      </c>
      <c r="BI290" s="80" t="str">
        <f>IF(ISNUMBER(#REF!),#REF!,"-")</f>
        <v>-</v>
      </c>
      <c r="BJ290" s="4"/>
      <c r="BK290" s="4"/>
      <c r="BL290" s="4"/>
      <c r="BM290" s="4"/>
      <c r="BN290" s="4"/>
      <c r="BO290" s="4"/>
      <c r="BP290" s="4"/>
      <c r="BQ290" s="4"/>
      <c r="BR290" s="4"/>
      <c r="BS290" s="4"/>
    </row>
    <row r="291" spans="7:71" s="88" customFormat="1" x14ac:dyDescent="0.25">
      <c r="G291" s="75">
        <v>129</v>
      </c>
      <c r="H291" s="79" t="str">
        <f>IF(ISNUMBER(#REF!),#REF!,"-")</f>
        <v>-</v>
      </c>
      <c r="I291" s="80" t="str">
        <f>IF(ISNUMBER(#REF!),#REF!,"-")</f>
        <v>-</v>
      </c>
      <c r="J291" s="79" t="str">
        <f>IF(ISNUMBER(#REF!),#REF!,"-")</f>
        <v>-</v>
      </c>
      <c r="K291" s="80" t="str">
        <f>IF(ISNUMBER(#REF!),#REF!,"-")</f>
        <v>-</v>
      </c>
      <c r="L291" s="79" t="str">
        <f>IF(ISNUMBER(#REF!),#REF!,"-")</f>
        <v>-</v>
      </c>
      <c r="M291" s="80" t="str">
        <f>IF(ISNUMBER(#REF!),#REF!,"-")</f>
        <v>-</v>
      </c>
      <c r="N291" s="79" t="str">
        <f>IF(ISNUMBER(#REF!),#REF!,"-")</f>
        <v>-</v>
      </c>
      <c r="O291" s="80" t="str">
        <f>IF(ISNUMBER(#REF!),#REF!,"-")</f>
        <v>-</v>
      </c>
      <c r="P291" s="79" t="str">
        <f>IF(ISNUMBER(#REF!),#REF!,"-")</f>
        <v>-</v>
      </c>
      <c r="Q291" s="80" t="str">
        <f>IF(ISNUMBER(#REF!),#REF!,"-")</f>
        <v>-</v>
      </c>
      <c r="R291" s="79" t="str">
        <f>IF(ISNUMBER(#REF!),#REF!,"-")</f>
        <v>-</v>
      </c>
      <c r="S291" s="80" t="str">
        <f>IF(ISNUMBER(#REF!),#REF!,"-")</f>
        <v>-</v>
      </c>
      <c r="T291" s="79" t="str">
        <f>IF(ISNUMBER(#REF!),#REF!,"-")</f>
        <v>-</v>
      </c>
      <c r="U291" s="80" t="str">
        <f>IF(ISNUMBER(#REF!),#REF!,"-")</f>
        <v>-</v>
      </c>
      <c r="V291" s="79" t="str">
        <f>IF(ISNUMBER(#REF!),#REF!,"-")</f>
        <v>-</v>
      </c>
      <c r="W291" s="80" t="str">
        <f>IF(ISNUMBER(#REF!),#REF!,"-")</f>
        <v>-</v>
      </c>
      <c r="X291" s="79" t="str">
        <f>IF(ISNUMBER(#REF!),#REF!,"-")</f>
        <v>-</v>
      </c>
      <c r="Y291" s="80" t="str">
        <f>IF(ISNUMBER(#REF!),#REF!,"-")</f>
        <v>-</v>
      </c>
      <c r="Z291" s="79" t="str">
        <f>IF(ISNUMBER(#REF!),#REF!,"-")</f>
        <v>-</v>
      </c>
      <c r="AA291" s="80" t="str">
        <f>IF(ISNUMBER(#REF!),#REF!,"-")</f>
        <v>-</v>
      </c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O291" s="75">
        <v>129</v>
      </c>
      <c r="AP291" s="79" t="str">
        <f>IF(ISNUMBER(#REF!),#REF!,"-")</f>
        <v>-</v>
      </c>
      <c r="AQ291" s="80" t="str">
        <f>IF(ISNUMBER(#REF!),#REF!,"-")</f>
        <v>-</v>
      </c>
      <c r="AR291" s="79" t="str">
        <f>IF(ISNUMBER(#REF!),#REF!,"-")</f>
        <v>-</v>
      </c>
      <c r="AS291" s="80" t="str">
        <f>IF(ISNUMBER(#REF!),#REF!,"-")</f>
        <v>-</v>
      </c>
      <c r="AT291" s="79" t="str">
        <f>IF(ISNUMBER(#REF!),#REF!,"-")</f>
        <v>-</v>
      </c>
      <c r="AU291" s="80" t="str">
        <f>IF(ISNUMBER(#REF!),#REF!,"-")</f>
        <v>-</v>
      </c>
      <c r="AV291" s="79" t="str">
        <f>IF(ISNUMBER(#REF!),#REF!,"-")</f>
        <v>-</v>
      </c>
      <c r="AW291" s="80" t="str">
        <f>IF(ISNUMBER(#REF!),#REF!,"-")</f>
        <v>-</v>
      </c>
      <c r="AX291" s="79" t="str">
        <f>IF(ISNUMBER(#REF!),#REF!,"-")</f>
        <v>-</v>
      </c>
      <c r="AY291" s="80" t="str">
        <f>IF(ISNUMBER(#REF!),#REF!,"-")</f>
        <v>-</v>
      </c>
      <c r="AZ291" s="79" t="str">
        <f>IF(ISNUMBER(#REF!),#REF!,"-")</f>
        <v>-</v>
      </c>
      <c r="BA291" s="80" t="str">
        <f>IF(ISNUMBER(#REF!),#REF!,"-")</f>
        <v>-</v>
      </c>
      <c r="BB291" s="79" t="str">
        <f>IF(ISNUMBER(#REF!),#REF!,"-")</f>
        <v>-</v>
      </c>
      <c r="BC291" s="80" t="str">
        <f>IF(ISNUMBER(#REF!),#REF!,"-")</f>
        <v>-</v>
      </c>
      <c r="BD291" s="79" t="str">
        <f>IF(ISNUMBER(#REF!),#REF!,"-")</f>
        <v>-</v>
      </c>
      <c r="BE291" s="80" t="str">
        <f>IF(ISNUMBER(#REF!),#REF!,"-")</f>
        <v>-</v>
      </c>
      <c r="BF291" s="79" t="str">
        <f>IF(ISNUMBER(#REF!),#REF!,"-")</f>
        <v>-</v>
      </c>
      <c r="BG291" s="80" t="str">
        <f>IF(ISNUMBER(#REF!),#REF!,"-")</f>
        <v>-</v>
      </c>
      <c r="BH291" s="79" t="str">
        <f>IF(ISNUMBER(#REF!),#REF!,"-")</f>
        <v>-</v>
      </c>
      <c r="BI291" s="80" t="str">
        <f>IF(ISNUMBER(#REF!),#REF!,"-")</f>
        <v>-</v>
      </c>
      <c r="BJ291" s="4"/>
      <c r="BK291" s="4"/>
      <c r="BL291" s="4"/>
      <c r="BM291" s="4"/>
      <c r="BN291" s="4"/>
      <c r="BO291" s="4"/>
      <c r="BP291" s="4"/>
      <c r="BQ291" s="4"/>
      <c r="BR291" s="4"/>
      <c r="BS291" s="4"/>
    </row>
    <row r="292" spans="7:71" s="88" customFormat="1" x14ac:dyDescent="0.25">
      <c r="G292" s="75">
        <v>129.5</v>
      </c>
      <c r="H292" s="79" t="str">
        <f>IF(ISNUMBER(#REF!),#REF!,"-")</f>
        <v>-</v>
      </c>
      <c r="I292" s="80" t="str">
        <f>IF(ISNUMBER(#REF!),#REF!,"-")</f>
        <v>-</v>
      </c>
      <c r="J292" s="79" t="str">
        <f>IF(ISNUMBER(#REF!),#REF!,"-")</f>
        <v>-</v>
      </c>
      <c r="K292" s="80" t="str">
        <f>IF(ISNUMBER(#REF!),#REF!,"-")</f>
        <v>-</v>
      </c>
      <c r="L292" s="79" t="str">
        <f>IF(ISNUMBER(#REF!),#REF!,"-")</f>
        <v>-</v>
      </c>
      <c r="M292" s="80" t="str">
        <f>IF(ISNUMBER(#REF!),#REF!,"-")</f>
        <v>-</v>
      </c>
      <c r="N292" s="79" t="str">
        <f>IF(ISNUMBER(#REF!),#REF!,"-")</f>
        <v>-</v>
      </c>
      <c r="O292" s="80" t="str">
        <f>IF(ISNUMBER(#REF!),#REF!,"-")</f>
        <v>-</v>
      </c>
      <c r="P292" s="79" t="str">
        <f>IF(ISNUMBER(#REF!),#REF!,"-")</f>
        <v>-</v>
      </c>
      <c r="Q292" s="80" t="str">
        <f>IF(ISNUMBER(#REF!),#REF!,"-")</f>
        <v>-</v>
      </c>
      <c r="R292" s="79" t="str">
        <f>IF(ISNUMBER(#REF!),#REF!,"-")</f>
        <v>-</v>
      </c>
      <c r="S292" s="80" t="str">
        <f>IF(ISNUMBER(#REF!),#REF!,"-")</f>
        <v>-</v>
      </c>
      <c r="T292" s="79" t="str">
        <f>IF(ISNUMBER(#REF!),#REF!,"-")</f>
        <v>-</v>
      </c>
      <c r="U292" s="80" t="str">
        <f>IF(ISNUMBER(#REF!),#REF!,"-")</f>
        <v>-</v>
      </c>
      <c r="V292" s="79" t="str">
        <f>IF(ISNUMBER(#REF!),#REF!,"-")</f>
        <v>-</v>
      </c>
      <c r="W292" s="80" t="str">
        <f>IF(ISNUMBER(#REF!),#REF!,"-")</f>
        <v>-</v>
      </c>
      <c r="X292" s="79" t="str">
        <f>IF(ISNUMBER(#REF!),#REF!,"-")</f>
        <v>-</v>
      </c>
      <c r="Y292" s="80" t="str">
        <f>IF(ISNUMBER(#REF!),#REF!,"-")</f>
        <v>-</v>
      </c>
      <c r="Z292" s="79" t="str">
        <f>IF(ISNUMBER(#REF!),#REF!,"-")</f>
        <v>-</v>
      </c>
      <c r="AA292" s="80" t="str">
        <f>IF(ISNUMBER(#REF!),#REF!,"-")</f>
        <v>-</v>
      </c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O292" s="75">
        <v>129.5</v>
      </c>
      <c r="AP292" s="79" t="str">
        <f>IF(ISNUMBER(#REF!),#REF!,"-")</f>
        <v>-</v>
      </c>
      <c r="AQ292" s="80" t="str">
        <f>IF(ISNUMBER(#REF!),#REF!,"-")</f>
        <v>-</v>
      </c>
      <c r="AR292" s="79" t="str">
        <f>IF(ISNUMBER(#REF!),#REF!,"-")</f>
        <v>-</v>
      </c>
      <c r="AS292" s="80" t="str">
        <f>IF(ISNUMBER(#REF!),#REF!,"-")</f>
        <v>-</v>
      </c>
      <c r="AT292" s="79" t="str">
        <f>IF(ISNUMBER(#REF!),#REF!,"-")</f>
        <v>-</v>
      </c>
      <c r="AU292" s="80" t="str">
        <f>IF(ISNUMBER(#REF!),#REF!,"-")</f>
        <v>-</v>
      </c>
      <c r="AV292" s="79" t="str">
        <f>IF(ISNUMBER(#REF!),#REF!,"-")</f>
        <v>-</v>
      </c>
      <c r="AW292" s="80" t="str">
        <f>IF(ISNUMBER(#REF!),#REF!,"-")</f>
        <v>-</v>
      </c>
      <c r="AX292" s="79" t="str">
        <f>IF(ISNUMBER(#REF!),#REF!,"-")</f>
        <v>-</v>
      </c>
      <c r="AY292" s="80" t="str">
        <f>IF(ISNUMBER(#REF!),#REF!,"-")</f>
        <v>-</v>
      </c>
      <c r="AZ292" s="79" t="str">
        <f>IF(ISNUMBER(#REF!),#REF!,"-")</f>
        <v>-</v>
      </c>
      <c r="BA292" s="80" t="str">
        <f>IF(ISNUMBER(#REF!),#REF!,"-")</f>
        <v>-</v>
      </c>
      <c r="BB292" s="79" t="str">
        <f>IF(ISNUMBER(#REF!),#REF!,"-")</f>
        <v>-</v>
      </c>
      <c r="BC292" s="80" t="str">
        <f>IF(ISNUMBER(#REF!),#REF!,"-")</f>
        <v>-</v>
      </c>
      <c r="BD292" s="79" t="str">
        <f>IF(ISNUMBER(#REF!),#REF!,"-")</f>
        <v>-</v>
      </c>
      <c r="BE292" s="80" t="str">
        <f>IF(ISNUMBER(#REF!),#REF!,"-")</f>
        <v>-</v>
      </c>
      <c r="BF292" s="79" t="str">
        <f>IF(ISNUMBER(#REF!),#REF!,"-")</f>
        <v>-</v>
      </c>
      <c r="BG292" s="80" t="str">
        <f>IF(ISNUMBER(#REF!),#REF!,"-")</f>
        <v>-</v>
      </c>
      <c r="BH292" s="79" t="str">
        <f>IF(ISNUMBER(#REF!),#REF!,"-")</f>
        <v>-</v>
      </c>
      <c r="BI292" s="80" t="str">
        <f>IF(ISNUMBER(#REF!),#REF!,"-")</f>
        <v>-</v>
      </c>
      <c r="BJ292" s="4"/>
      <c r="BK292" s="4"/>
      <c r="BL292" s="4"/>
      <c r="BM292" s="4"/>
      <c r="BN292" s="4"/>
      <c r="BO292" s="4"/>
      <c r="BP292" s="4"/>
      <c r="BQ292" s="4"/>
      <c r="BR292" s="4"/>
      <c r="BS292" s="4"/>
    </row>
    <row r="293" spans="7:71" s="88" customFormat="1" x14ac:dyDescent="0.25">
      <c r="G293" s="75">
        <v>130</v>
      </c>
      <c r="H293" s="79" t="str">
        <f>IF(ISNUMBER(#REF!),#REF!,"-")</f>
        <v>-</v>
      </c>
      <c r="I293" s="80" t="str">
        <f>IF(ISNUMBER(#REF!),#REF!,"-")</f>
        <v>-</v>
      </c>
      <c r="J293" s="79" t="str">
        <f>IF(ISNUMBER(#REF!),#REF!,"-")</f>
        <v>-</v>
      </c>
      <c r="K293" s="80" t="str">
        <f>IF(ISNUMBER(#REF!),#REF!,"-")</f>
        <v>-</v>
      </c>
      <c r="L293" s="79" t="str">
        <f>IF(ISNUMBER(#REF!),#REF!,"-")</f>
        <v>-</v>
      </c>
      <c r="M293" s="80" t="str">
        <f>IF(ISNUMBER(#REF!),#REF!,"-")</f>
        <v>-</v>
      </c>
      <c r="N293" s="79" t="str">
        <f>IF(ISNUMBER(#REF!),#REF!,"-")</f>
        <v>-</v>
      </c>
      <c r="O293" s="80" t="str">
        <f>IF(ISNUMBER(#REF!),#REF!,"-")</f>
        <v>-</v>
      </c>
      <c r="P293" s="79" t="str">
        <f>IF(ISNUMBER(#REF!),#REF!,"-")</f>
        <v>-</v>
      </c>
      <c r="Q293" s="80" t="str">
        <f>IF(ISNUMBER(#REF!),#REF!,"-")</f>
        <v>-</v>
      </c>
      <c r="R293" s="79" t="str">
        <f>IF(ISNUMBER(#REF!),#REF!,"-")</f>
        <v>-</v>
      </c>
      <c r="S293" s="80" t="str">
        <f>IF(ISNUMBER(#REF!),#REF!,"-")</f>
        <v>-</v>
      </c>
      <c r="T293" s="79" t="str">
        <f>IF(ISNUMBER(#REF!),#REF!,"-")</f>
        <v>-</v>
      </c>
      <c r="U293" s="80" t="str">
        <f>IF(ISNUMBER(#REF!),#REF!,"-")</f>
        <v>-</v>
      </c>
      <c r="V293" s="79" t="str">
        <f>IF(ISNUMBER(#REF!),#REF!,"-")</f>
        <v>-</v>
      </c>
      <c r="W293" s="80" t="str">
        <f>IF(ISNUMBER(#REF!),#REF!,"-")</f>
        <v>-</v>
      </c>
      <c r="X293" s="79" t="str">
        <f>IF(ISNUMBER(#REF!),#REF!,"-")</f>
        <v>-</v>
      </c>
      <c r="Y293" s="80" t="str">
        <f>IF(ISNUMBER(#REF!),#REF!,"-")</f>
        <v>-</v>
      </c>
      <c r="Z293" s="79" t="str">
        <f>IF(ISNUMBER(#REF!),#REF!,"-")</f>
        <v>-</v>
      </c>
      <c r="AA293" s="80" t="str">
        <f>IF(ISNUMBER(#REF!),#REF!,"-")</f>
        <v>-</v>
      </c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O293" s="75">
        <v>130</v>
      </c>
      <c r="AP293" s="79" t="str">
        <f>IF(ISNUMBER(#REF!),#REF!,"-")</f>
        <v>-</v>
      </c>
      <c r="AQ293" s="80" t="str">
        <f>IF(ISNUMBER(#REF!),#REF!,"-")</f>
        <v>-</v>
      </c>
      <c r="AR293" s="79" t="str">
        <f>IF(ISNUMBER(#REF!),#REF!,"-")</f>
        <v>-</v>
      </c>
      <c r="AS293" s="80" t="str">
        <f>IF(ISNUMBER(#REF!),#REF!,"-")</f>
        <v>-</v>
      </c>
      <c r="AT293" s="79" t="str">
        <f>IF(ISNUMBER(#REF!),#REF!,"-")</f>
        <v>-</v>
      </c>
      <c r="AU293" s="80" t="str">
        <f>IF(ISNUMBER(#REF!),#REF!,"-")</f>
        <v>-</v>
      </c>
      <c r="AV293" s="79" t="str">
        <f>IF(ISNUMBER(#REF!),#REF!,"-")</f>
        <v>-</v>
      </c>
      <c r="AW293" s="80" t="str">
        <f>IF(ISNUMBER(#REF!),#REF!,"-")</f>
        <v>-</v>
      </c>
      <c r="AX293" s="79" t="str">
        <f>IF(ISNUMBER(#REF!),#REF!,"-")</f>
        <v>-</v>
      </c>
      <c r="AY293" s="80" t="str">
        <f>IF(ISNUMBER(#REF!),#REF!,"-")</f>
        <v>-</v>
      </c>
      <c r="AZ293" s="79" t="str">
        <f>IF(ISNUMBER(#REF!),#REF!,"-")</f>
        <v>-</v>
      </c>
      <c r="BA293" s="80" t="str">
        <f>IF(ISNUMBER(#REF!),#REF!,"-")</f>
        <v>-</v>
      </c>
      <c r="BB293" s="79" t="str">
        <f>IF(ISNUMBER(#REF!),#REF!,"-")</f>
        <v>-</v>
      </c>
      <c r="BC293" s="80" t="str">
        <f>IF(ISNUMBER(#REF!),#REF!,"-")</f>
        <v>-</v>
      </c>
      <c r="BD293" s="79" t="str">
        <f>IF(ISNUMBER(#REF!),#REF!,"-")</f>
        <v>-</v>
      </c>
      <c r="BE293" s="80" t="str">
        <f>IF(ISNUMBER(#REF!),#REF!,"-")</f>
        <v>-</v>
      </c>
      <c r="BF293" s="79" t="str">
        <f>IF(ISNUMBER(#REF!),#REF!,"-")</f>
        <v>-</v>
      </c>
      <c r="BG293" s="80" t="str">
        <f>IF(ISNUMBER(#REF!),#REF!,"-")</f>
        <v>-</v>
      </c>
      <c r="BH293" s="79" t="str">
        <f>IF(ISNUMBER(#REF!),#REF!,"-")</f>
        <v>-</v>
      </c>
      <c r="BI293" s="80" t="str">
        <f>IF(ISNUMBER(#REF!),#REF!,"-")</f>
        <v>-</v>
      </c>
      <c r="BJ293" s="4"/>
      <c r="BK293" s="4"/>
      <c r="BL293" s="4"/>
      <c r="BM293" s="4"/>
      <c r="BN293" s="4"/>
      <c r="BO293" s="4"/>
      <c r="BP293" s="4"/>
      <c r="BQ293" s="4"/>
      <c r="BR293" s="4"/>
      <c r="BS293" s="4"/>
    </row>
    <row r="294" spans="7:71" s="88" customFormat="1" x14ac:dyDescent="0.25">
      <c r="G294" s="75">
        <v>130.5</v>
      </c>
      <c r="H294" s="79" t="str">
        <f>IF(ISNUMBER(#REF!),#REF!,"-")</f>
        <v>-</v>
      </c>
      <c r="I294" s="80" t="str">
        <f>IF(ISNUMBER(#REF!),#REF!,"-")</f>
        <v>-</v>
      </c>
      <c r="J294" s="79" t="str">
        <f>IF(ISNUMBER(#REF!),#REF!,"-")</f>
        <v>-</v>
      </c>
      <c r="K294" s="80" t="str">
        <f>IF(ISNUMBER(#REF!),#REF!,"-")</f>
        <v>-</v>
      </c>
      <c r="L294" s="79" t="str">
        <f>IF(ISNUMBER(#REF!),#REF!,"-")</f>
        <v>-</v>
      </c>
      <c r="M294" s="80" t="str">
        <f>IF(ISNUMBER(#REF!),#REF!,"-")</f>
        <v>-</v>
      </c>
      <c r="N294" s="79" t="str">
        <f>IF(ISNUMBER(#REF!),#REF!,"-")</f>
        <v>-</v>
      </c>
      <c r="O294" s="80" t="str">
        <f>IF(ISNUMBER(#REF!),#REF!,"-")</f>
        <v>-</v>
      </c>
      <c r="P294" s="79" t="str">
        <f>IF(ISNUMBER(#REF!),#REF!,"-")</f>
        <v>-</v>
      </c>
      <c r="Q294" s="80" t="str">
        <f>IF(ISNUMBER(#REF!),#REF!,"-")</f>
        <v>-</v>
      </c>
      <c r="R294" s="79" t="str">
        <f>IF(ISNUMBER(#REF!),#REF!,"-")</f>
        <v>-</v>
      </c>
      <c r="S294" s="80" t="str">
        <f>IF(ISNUMBER(#REF!),#REF!,"-")</f>
        <v>-</v>
      </c>
      <c r="T294" s="79" t="str">
        <f>IF(ISNUMBER(#REF!),#REF!,"-")</f>
        <v>-</v>
      </c>
      <c r="U294" s="80" t="str">
        <f>IF(ISNUMBER(#REF!),#REF!,"-")</f>
        <v>-</v>
      </c>
      <c r="V294" s="79" t="str">
        <f>IF(ISNUMBER(#REF!),#REF!,"-")</f>
        <v>-</v>
      </c>
      <c r="W294" s="80" t="str">
        <f>IF(ISNUMBER(#REF!),#REF!,"-")</f>
        <v>-</v>
      </c>
      <c r="X294" s="79" t="str">
        <f>IF(ISNUMBER(#REF!),#REF!,"-")</f>
        <v>-</v>
      </c>
      <c r="Y294" s="80" t="str">
        <f>IF(ISNUMBER(#REF!),#REF!,"-")</f>
        <v>-</v>
      </c>
      <c r="Z294" s="79" t="str">
        <f>IF(ISNUMBER(#REF!),#REF!,"-")</f>
        <v>-</v>
      </c>
      <c r="AA294" s="80" t="str">
        <f>IF(ISNUMBER(#REF!),#REF!,"-")</f>
        <v>-</v>
      </c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O294" s="75">
        <v>130.5</v>
      </c>
      <c r="AP294" s="79" t="str">
        <f>IF(ISNUMBER(#REF!),#REF!,"-")</f>
        <v>-</v>
      </c>
      <c r="AQ294" s="80" t="str">
        <f>IF(ISNUMBER(#REF!),#REF!,"-")</f>
        <v>-</v>
      </c>
      <c r="AR294" s="79" t="str">
        <f>IF(ISNUMBER(#REF!),#REF!,"-")</f>
        <v>-</v>
      </c>
      <c r="AS294" s="80" t="str">
        <f>IF(ISNUMBER(#REF!),#REF!,"-")</f>
        <v>-</v>
      </c>
      <c r="AT294" s="79" t="str">
        <f>IF(ISNUMBER(#REF!),#REF!,"-")</f>
        <v>-</v>
      </c>
      <c r="AU294" s="80" t="str">
        <f>IF(ISNUMBER(#REF!),#REF!,"-")</f>
        <v>-</v>
      </c>
      <c r="AV294" s="79" t="str">
        <f>IF(ISNUMBER(#REF!),#REF!,"-")</f>
        <v>-</v>
      </c>
      <c r="AW294" s="80" t="str">
        <f>IF(ISNUMBER(#REF!),#REF!,"-")</f>
        <v>-</v>
      </c>
      <c r="AX294" s="79" t="str">
        <f>IF(ISNUMBER(#REF!),#REF!,"-")</f>
        <v>-</v>
      </c>
      <c r="AY294" s="80" t="str">
        <f>IF(ISNUMBER(#REF!),#REF!,"-")</f>
        <v>-</v>
      </c>
      <c r="AZ294" s="79" t="str">
        <f>IF(ISNUMBER(#REF!),#REF!,"-")</f>
        <v>-</v>
      </c>
      <c r="BA294" s="80" t="str">
        <f>IF(ISNUMBER(#REF!),#REF!,"-")</f>
        <v>-</v>
      </c>
      <c r="BB294" s="79" t="str">
        <f>IF(ISNUMBER(#REF!),#REF!,"-")</f>
        <v>-</v>
      </c>
      <c r="BC294" s="80" t="str">
        <f>IF(ISNUMBER(#REF!),#REF!,"-")</f>
        <v>-</v>
      </c>
      <c r="BD294" s="79" t="str">
        <f>IF(ISNUMBER(#REF!),#REF!,"-")</f>
        <v>-</v>
      </c>
      <c r="BE294" s="80" t="str">
        <f>IF(ISNUMBER(#REF!),#REF!,"-")</f>
        <v>-</v>
      </c>
      <c r="BF294" s="79" t="str">
        <f>IF(ISNUMBER(#REF!),#REF!,"-")</f>
        <v>-</v>
      </c>
      <c r="BG294" s="80" t="str">
        <f>IF(ISNUMBER(#REF!),#REF!,"-")</f>
        <v>-</v>
      </c>
      <c r="BH294" s="79" t="str">
        <f>IF(ISNUMBER(#REF!),#REF!,"-")</f>
        <v>-</v>
      </c>
      <c r="BI294" s="80" t="str">
        <f>IF(ISNUMBER(#REF!),#REF!,"-")</f>
        <v>-</v>
      </c>
      <c r="BJ294" s="4"/>
      <c r="BK294" s="4"/>
      <c r="BL294" s="4"/>
      <c r="BM294" s="4"/>
      <c r="BN294" s="4"/>
      <c r="BO294" s="4"/>
      <c r="BP294" s="4"/>
      <c r="BQ294" s="4"/>
      <c r="BR294" s="4"/>
      <c r="BS294" s="4"/>
    </row>
    <row r="295" spans="7:71" s="88" customFormat="1" x14ac:dyDescent="0.25">
      <c r="G295" s="75">
        <v>131</v>
      </c>
      <c r="H295" s="79" t="str">
        <f>IF(ISNUMBER(#REF!),#REF!,"-")</f>
        <v>-</v>
      </c>
      <c r="I295" s="80" t="str">
        <f>IF(ISNUMBER(#REF!),#REF!,"-")</f>
        <v>-</v>
      </c>
      <c r="J295" s="79" t="str">
        <f>IF(ISNUMBER(#REF!),#REF!,"-")</f>
        <v>-</v>
      </c>
      <c r="K295" s="80" t="str">
        <f>IF(ISNUMBER(#REF!),#REF!,"-")</f>
        <v>-</v>
      </c>
      <c r="L295" s="79" t="str">
        <f>IF(ISNUMBER(#REF!),#REF!,"-")</f>
        <v>-</v>
      </c>
      <c r="M295" s="80" t="str">
        <f>IF(ISNUMBER(#REF!),#REF!,"-")</f>
        <v>-</v>
      </c>
      <c r="N295" s="79" t="str">
        <f>IF(ISNUMBER(#REF!),#REF!,"-")</f>
        <v>-</v>
      </c>
      <c r="O295" s="80" t="str">
        <f>IF(ISNUMBER(#REF!),#REF!,"-")</f>
        <v>-</v>
      </c>
      <c r="P295" s="79" t="str">
        <f>IF(ISNUMBER(#REF!),#REF!,"-")</f>
        <v>-</v>
      </c>
      <c r="Q295" s="80" t="str">
        <f>IF(ISNUMBER(#REF!),#REF!,"-")</f>
        <v>-</v>
      </c>
      <c r="R295" s="79" t="str">
        <f>IF(ISNUMBER(#REF!),#REF!,"-")</f>
        <v>-</v>
      </c>
      <c r="S295" s="80" t="str">
        <f>IF(ISNUMBER(#REF!),#REF!,"-")</f>
        <v>-</v>
      </c>
      <c r="T295" s="79" t="str">
        <f>IF(ISNUMBER(#REF!),#REF!,"-")</f>
        <v>-</v>
      </c>
      <c r="U295" s="80" t="str">
        <f>IF(ISNUMBER(#REF!),#REF!,"-")</f>
        <v>-</v>
      </c>
      <c r="V295" s="79" t="str">
        <f>IF(ISNUMBER(#REF!),#REF!,"-")</f>
        <v>-</v>
      </c>
      <c r="W295" s="80" t="str">
        <f>IF(ISNUMBER(#REF!),#REF!,"-")</f>
        <v>-</v>
      </c>
      <c r="X295" s="79" t="str">
        <f>IF(ISNUMBER(#REF!),#REF!,"-")</f>
        <v>-</v>
      </c>
      <c r="Y295" s="80" t="str">
        <f>IF(ISNUMBER(#REF!),#REF!,"-")</f>
        <v>-</v>
      </c>
      <c r="Z295" s="79" t="str">
        <f>IF(ISNUMBER(#REF!),#REF!,"-")</f>
        <v>-</v>
      </c>
      <c r="AA295" s="80" t="str">
        <f>IF(ISNUMBER(#REF!),#REF!,"-")</f>
        <v>-</v>
      </c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O295" s="75">
        <v>131</v>
      </c>
      <c r="AP295" s="79" t="str">
        <f>IF(ISNUMBER(#REF!),#REF!,"-")</f>
        <v>-</v>
      </c>
      <c r="AQ295" s="80" t="str">
        <f>IF(ISNUMBER(#REF!),#REF!,"-")</f>
        <v>-</v>
      </c>
      <c r="AR295" s="79" t="str">
        <f>IF(ISNUMBER(#REF!),#REF!,"-")</f>
        <v>-</v>
      </c>
      <c r="AS295" s="80" t="str">
        <f>IF(ISNUMBER(#REF!),#REF!,"-")</f>
        <v>-</v>
      </c>
      <c r="AT295" s="79" t="str">
        <f>IF(ISNUMBER(#REF!),#REF!,"-")</f>
        <v>-</v>
      </c>
      <c r="AU295" s="80" t="str">
        <f>IF(ISNUMBER(#REF!),#REF!,"-")</f>
        <v>-</v>
      </c>
      <c r="AV295" s="79" t="str">
        <f>IF(ISNUMBER(#REF!),#REF!,"-")</f>
        <v>-</v>
      </c>
      <c r="AW295" s="80" t="str">
        <f>IF(ISNUMBER(#REF!),#REF!,"-")</f>
        <v>-</v>
      </c>
      <c r="AX295" s="79" t="str">
        <f>IF(ISNUMBER(#REF!),#REF!,"-")</f>
        <v>-</v>
      </c>
      <c r="AY295" s="80" t="str">
        <f>IF(ISNUMBER(#REF!),#REF!,"-")</f>
        <v>-</v>
      </c>
      <c r="AZ295" s="79" t="str">
        <f>IF(ISNUMBER(#REF!),#REF!,"-")</f>
        <v>-</v>
      </c>
      <c r="BA295" s="80" t="str">
        <f>IF(ISNUMBER(#REF!),#REF!,"-")</f>
        <v>-</v>
      </c>
      <c r="BB295" s="79" t="str">
        <f>IF(ISNUMBER(#REF!),#REF!,"-")</f>
        <v>-</v>
      </c>
      <c r="BC295" s="80" t="str">
        <f>IF(ISNUMBER(#REF!),#REF!,"-")</f>
        <v>-</v>
      </c>
      <c r="BD295" s="79" t="str">
        <f>IF(ISNUMBER(#REF!),#REF!,"-")</f>
        <v>-</v>
      </c>
      <c r="BE295" s="80" t="str">
        <f>IF(ISNUMBER(#REF!),#REF!,"-")</f>
        <v>-</v>
      </c>
      <c r="BF295" s="79" t="str">
        <f>IF(ISNUMBER(#REF!),#REF!,"-")</f>
        <v>-</v>
      </c>
      <c r="BG295" s="80" t="str">
        <f>IF(ISNUMBER(#REF!),#REF!,"-")</f>
        <v>-</v>
      </c>
      <c r="BH295" s="79" t="str">
        <f>IF(ISNUMBER(#REF!),#REF!,"-")</f>
        <v>-</v>
      </c>
      <c r="BI295" s="80" t="str">
        <f>IF(ISNUMBER(#REF!),#REF!,"-")</f>
        <v>-</v>
      </c>
      <c r="BJ295" s="4"/>
      <c r="BK295" s="4"/>
      <c r="BL295" s="4"/>
      <c r="BM295" s="4"/>
      <c r="BN295" s="4"/>
      <c r="BO295" s="4"/>
      <c r="BP295" s="4"/>
      <c r="BQ295" s="4"/>
      <c r="BR295" s="4"/>
      <c r="BS295" s="4"/>
    </row>
    <row r="296" spans="7:71" s="88" customFormat="1" x14ac:dyDescent="0.25">
      <c r="G296" s="75">
        <v>131.5</v>
      </c>
      <c r="H296" s="79" t="str">
        <f>IF(ISNUMBER(#REF!),#REF!,"-")</f>
        <v>-</v>
      </c>
      <c r="I296" s="80" t="str">
        <f>IF(ISNUMBER(#REF!),#REF!,"-")</f>
        <v>-</v>
      </c>
      <c r="J296" s="79" t="str">
        <f>IF(ISNUMBER(#REF!),#REF!,"-")</f>
        <v>-</v>
      </c>
      <c r="K296" s="80" t="str">
        <f>IF(ISNUMBER(#REF!),#REF!,"-")</f>
        <v>-</v>
      </c>
      <c r="L296" s="79" t="str">
        <f>IF(ISNUMBER(#REF!),#REF!,"-")</f>
        <v>-</v>
      </c>
      <c r="M296" s="80" t="str">
        <f>IF(ISNUMBER(#REF!),#REF!,"-")</f>
        <v>-</v>
      </c>
      <c r="N296" s="79" t="str">
        <f>IF(ISNUMBER(#REF!),#REF!,"-")</f>
        <v>-</v>
      </c>
      <c r="O296" s="80" t="str">
        <f>IF(ISNUMBER(#REF!),#REF!,"-")</f>
        <v>-</v>
      </c>
      <c r="P296" s="79" t="str">
        <f>IF(ISNUMBER(#REF!),#REF!,"-")</f>
        <v>-</v>
      </c>
      <c r="Q296" s="80" t="str">
        <f>IF(ISNUMBER(#REF!),#REF!,"-")</f>
        <v>-</v>
      </c>
      <c r="R296" s="79" t="str">
        <f>IF(ISNUMBER(#REF!),#REF!,"-")</f>
        <v>-</v>
      </c>
      <c r="S296" s="80" t="str">
        <f>IF(ISNUMBER(#REF!),#REF!,"-")</f>
        <v>-</v>
      </c>
      <c r="T296" s="79" t="str">
        <f>IF(ISNUMBER(#REF!),#REF!,"-")</f>
        <v>-</v>
      </c>
      <c r="U296" s="80" t="str">
        <f>IF(ISNUMBER(#REF!),#REF!,"-")</f>
        <v>-</v>
      </c>
      <c r="V296" s="79" t="str">
        <f>IF(ISNUMBER(#REF!),#REF!,"-")</f>
        <v>-</v>
      </c>
      <c r="W296" s="80" t="str">
        <f>IF(ISNUMBER(#REF!),#REF!,"-")</f>
        <v>-</v>
      </c>
      <c r="X296" s="79" t="str">
        <f>IF(ISNUMBER(#REF!),#REF!,"-")</f>
        <v>-</v>
      </c>
      <c r="Y296" s="80" t="str">
        <f>IF(ISNUMBER(#REF!),#REF!,"-")</f>
        <v>-</v>
      </c>
      <c r="Z296" s="79" t="str">
        <f>IF(ISNUMBER(#REF!),#REF!,"-")</f>
        <v>-</v>
      </c>
      <c r="AA296" s="80" t="str">
        <f>IF(ISNUMBER(#REF!),#REF!,"-")</f>
        <v>-</v>
      </c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O296" s="75">
        <v>131.5</v>
      </c>
      <c r="AP296" s="79" t="str">
        <f>IF(ISNUMBER(#REF!),#REF!,"-")</f>
        <v>-</v>
      </c>
      <c r="AQ296" s="80" t="str">
        <f>IF(ISNUMBER(#REF!),#REF!,"-")</f>
        <v>-</v>
      </c>
      <c r="AR296" s="79" t="str">
        <f>IF(ISNUMBER(#REF!),#REF!,"-")</f>
        <v>-</v>
      </c>
      <c r="AS296" s="80" t="str">
        <f>IF(ISNUMBER(#REF!),#REF!,"-")</f>
        <v>-</v>
      </c>
      <c r="AT296" s="79" t="str">
        <f>IF(ISNUMBER(#REF!),#REF!,"-")</f>
        <v>-</v>
      </c>
      <c r="AU296" s="80" t="str">
        <f>IF(ISNUMBER(#REF!),#REF!,"-")</f>
        <v>-</v>
      </c>
      <c r="AV296" s="79" t="str">
        <f>IF(ISNUMBER(#REF!),#REF!,"-")</f>
        <v>-</v>
      </c>
      <c r="AW296" s="80" t="str">
        <f>IF(ISNUMBER(#REF!),#REF!,"-")</f>
        <v>-</v>
      </c>
      <c r="AX296" s="79" t="str">
        <f>IF(ISNUMBER(#REF!),#REF!,"-")</f>
        <v>-</v>
      </c>
      <c r="AY296" s="80" t="str">
        <f>IF(ISNUMBER(#REF!),#REF!,"-")</f>
        <v>-</v>
      </c>
      <c r="AZ296" s="79" t="str">
        <f>IF(ISNUMBER(#REF!),#REF!,"-")</f>
        <v>-</v>
      </c>
      <c r="BA296" s="80" t="str">
        <f>IF(ISNUMBER(#REF!),#REF!,"-")</f>
        <v>-</v>
      </c>
      <c r="BB296" s="79" t="str">
        <f>IF(ISNUMBER(#REF!),#REF!,"-")</f>
        <v>-</v>
      </c>
      <c r="BC296" s="80" t="str">
        <f>IF(ISNUMBER(#REF!),#REF!,"-")</f>
        <v>-</v>
      </c>
      <c r="BD296" s="79" t="str">
        <f>IF(ISNUMBER(#REF!),#REF!,"-")</f>
        <v>-</v>
      </c>
      <c r="BE296" s="80" t="str">
        <f>IF(ISNUMBER(#REF!),#REF!,"-")</f>
        <v>-</v>
      </c>
      <c r="BF296" s="79" t="str">
        <f>IF(ISNUMBER(#REF!),#REF!,"-")</f>
        <v>-</v>
      </c>
      <c r="BG296" s="80" t="str">
        <f>IF(ISNUMBER(#REF!),#REF!,"-")</f>
        <v>-</v>
      </c>
      <c r="BH296" s="79" t="str">
        <f>IF(ISNUMBER(#REF!),#REF!,"-")</f>
        <v>-</v>
      </c>
      <c r="BI296" s="80" t="str">
        <f>IF(ISNUMBER(#REF!),#REF!,"-")</f>
        <v>-</v>
      </c>
      <c r="BJ296" s="4"/>
      <c r="BK296" s="4"/>
      <c r="BL296" s="4"/>
      <c r="BM296" s="4"/>
      <c r="BN296" s="4"/>
      <c r="BO296" s="4"/>
      <c r="BP296" s="4"/>
      <c r="BQ296" s="4"/>
      <c r="BR296" s="4"/>
      <c r="BS296" s="4"/>
    </row>
    <row r="297" spans="7:71" s="88" customFormat="1" x14ac:dyDescent="0.25">
      <c r="G297" s="75">
        <v>132</v>
      </c>
      <c r="H297" s="79" t="str">
        <f>IF(ISNUMBER(#REF!),#REF!,"-")</f>
        <v>-</v>
      </c>
      <c r="I297" s="80" t="str">
        <f>IF(ISNUMBER(#REF!),#REF!,"-")</f>
        <v>-</v>
      </c>
      <c r="J297" s="79" t="str">
        <f>IF(ISNUMBER(#REF!),#REF!,"-")</f>
        <v>-</v>
      </c>
      <c r="K297" s="80" t="str">
        <f>IF(ISNUMBER(#REF!),#REF!,"-")</f>
        <v>-</v>
      </c>
      <c r="L297" s="79" t="str">
        <f>IF(ISNUMBER(#REF!),#REF!,"-")</f>
        <v>-</v>
      </c>
      <c r="M297" s="80" t="str">
        <f>IF(ISNUMBER(#REF!),#REF!,"-")</f>
        <v>-</v>
      </c>
      <c r="N297" s="79" t="str">
        <f>IF(ISNUMBER(#REF!),#REF!,"-")</f>
        <v>-</v>
      </c>
      <c r="O297" s="80" t="str">
        <f>IF(ISNUMBER(#REF!),#REF!,"-")</f>
        <v>-</v>
      </c>
      <c r="P297" s="79" t="str">
        <f>IF(ISNUMBER(#REF!),#REF!,"-")</f>
        <v>-</v>
      </c>
      <c r="Q297" s="80" t="str">
        <f>IF(ISNUMBER(#REF!),#REF!,"-")</f>
        <v>-</v>
      </c>
      <c r="R297" s="79" t="str">
        <f>IF(ISNUMBER(#REF!),#REF!,"-")</f>
        <v>-</v>
      </c>
      <c r="S297" s="80" t="str">
        <f>IF(ISNUMBER(#REF!),#REF!,"-")</f>
        <v>-</v>
      </c>
      <c r="T297" s="79" t="str">
        <f>IF(ISNUMBER(#REF!),#REF!,"-")</f>
        <v>-</v>
      </c>
      <c r="U297" s="80" t="str">
        <f>IF(ISNUMBER(#REF!),#REF!,"-")</f>
        <v>-</v>
      </c>
      <c r="V297" s="79" t="str">
        <f>IF(ISNUMBER(#REF!),#REF!,"-")</f>
        <v>-</v>
      </c>
      <c r="W297" s="80" t="str">
        <f>IF(ISNUMBER(#REF!),#REF!,"-")</f>
        <v>-</v>
      </c>
      <c r="X297" s="79" t="str">
        <f>IF(ISNUMBER(#REF!),#REF!,"-")</f>
        <v>-</v>
      </c>
      <c r="Y297" s="80" t="str">
        <f>IF(ISNUMBER(#REF!),#REF!,"-")</f>
        <v>-</v>
      </c>
      <c r="Z297" s="79" t="str">
        <f>IF(ISNUMBER(#REF!),#REF!,"-")</f>
        <v>-</v>
      </c>
      <c r="AA297" s="80" t="str">
        <f>IF(ISNUMBER(#REF!),#REF!,"-")</f>
        <v>-</v>
      </c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O297" s="75">
        <v>132</v>
      </c>
      <c r="AP297" s="79" t="str">
        <f>IF(ISNUMBER(#REF!),#REF!,"-")</f>
        <v>-</v>
      </c>
      <c r="AQ297" s="80" t="str">
        <f>IF(ISNUMBER(#REF!),#REF!,"-")</f>
        <v>-</v>
      </c>
      <c r="AR297" s="79" t="str">
        <f>IF(ISNUMBER(#REF!),#REF!,"-")</f>
        <v>-</v>
      </c>
      <c r="AS297" s="80" t="str">
        <f>IF(ISNUMBER(#REF!),#REF!,"-")</f>
        <v>-</v>
      </c>
      <c r="AT297" s="79" t="str">
        <f>IF(ISNUMBER(#REF!),#REF!,"-")</f>
        <v>-</v>
      </c>
      <c r="AU297" s="80" t="str">
        <f>IF(ISNUMBER(#REF!),#REF!,"-")</f>
        <v>-</v>
      </c>
      <c r="AV297" s="79" t="str">
        <f>IF(ISNUMBER(#REF!),#REF!,"-")</f>
        <v>-</v>
      </c>
      <c r="AW297" s="80" t="str">
        <f>IF(ISNUMBER(#REF!),#REF!,"-")</f>
        <v>-</v>
      </c>
      <c r="AX297" s="79" t="str">
        <f>IF(ISNUMBER(#REF!),#REF!,"-")</f>
        <v>-</v>
      </c>
      <c r="AY297" s="80" t="str">
        <f>IF(ISNUMBER(#REF!),#REF!,"-")</f>
        <v>-</v>
      </c>
      <c r="AZ297" s="79" t="str">
        <f>IF(ISNUMBER(#REF!),#REF!,"-")</f>
        <v>-</v>
      </c>
      <c r="BA297" s="80" t="str">
        <f>IF(ISNUMBER(#REF!),#REF!,"-")</f>
        <v>-</v>
      </c>
      <c r="BB297" s="79" t="str">
        <f>IF(ISNUMBER(#REF!),#REF!,"-")</f>
        <v>-</v>
      </c>
      <c r="BC297" s="80" t="str">
        <f>IF(ISNUMBER(#REF!),#REF!,"-")</f>
        <v>-</v>
      </c>
      <c r="BD297" s="79" t="str">
        <f>IF(ISNUMBER(#REF!),#REF!,"-")</f>
        <v>-</v>
      </c>
      <c r="BE297" s="80" t="str">
        <f>IF(ISNUMBER(#REF!),#REF!,"-")</f>
        <v>-</v>
      </c>
      <c r="BF297" s="79" t="str">
        <f>IF(ISNUMBER(#REF!),#REF!,"-")</f>
        <v>-</v>
      </c>
      <c r="BG297" s="80" t="str">
        <f>IF(ISNUMBER(#REF!),#REF!,"-")</f>
        <v>-</v>
      </c>
      <c r="BH297" s="79" t="str">
        <f>IF(ISNUMBER(#REF!),#REF!,"-")</f>
        <v>-</v>
      </c>
      <c r="BI297" s="80" t="str">
        <f>IF(ISNUMBER(#REF!),#REF!,"-")</f>
        <v>-</v>
      </c>
      <c r="BJ297" s="4"/>
      <c r="BK297" s="4"/>
      <c r="BL297" s="4"/>
      <c r="BM297" s="4"/>
      <c r="BN297" s="4"/>
      <c r="BO297" s="4"/>
      <c r="BP297" s="4"/>
      <c r="BQ297" s="4"/>
      <c r="BR297" s="4"/>
      <c r="BS297" s="4"/>
    </row>
    <row r="298" spans="7:71" s="88" customFormat="1" x14ac:dyDescent="0.25">
      <c r="G298" s="75">
        <v>132.5</v>
      </c>
      <c r="H298" s="79" t="str">
        <f>IF(ISNUMBER(#REF!),#REF!,"-")</f>
        <v>-</v>
      </c>
      <c r="I298" s="80" t="str">
        <f>IF(ISNUMBER(#REF!),#REF!,"-")</f>
        <v>-</v>
      </c>
      <c r="J298" s="79" t="str">
        <f>IF(ISNUMBER(#REF!),#REF!,"-")</f>
        <v>-</v>
      </c>
      <c r="K298" s="80" t="str">
        <f>IF(ISNUMBER(#REF!),#REF!,"-")</f>
        <v>-</v>
      </c>
      <c r="L298" s="79" t="str">
        <f>IF(ISNUMBER(#REF!),#REF!,"-")</f>
        <v>-</v>
      </c>
      <c r="M298" s="80" t="str">
        <f>IF(ISNUMBER(#REF!),#REF!,"-")</f>
        <v>-</v>
      </c>
      <c r="N298" s="79" t="str">
        <f>IF(ISNUMBER(#REF!),#REF!,"-")</f>
        <v>-</v>
      </c>
      <c r="O298" s="80" t="str">
        <f>IF(ISNUMBER(#REF!),#REF!,"-")</f>
        <v>-</v>
      </c>
      <c r="P298" s="79" t="str">
        <f>IF(ISNUMBER(#REF!),#REF!,"-")</f>
        <v>-</v>
      </c>
      <c r="Q298" s="80" t="str">
        <f>IF(ISNUMBER(#REF!),#REF!,"-")</f>
        <v>-</v>
      </c>
      <c r="R298" s="79" t="str">
        <f>IF(ISNUMBER(#REF!),#REF!,"-")</f>
        <v>-</v>
      </c>
      <c r="S298" s="80" t="str">
        <f>IF(ISNUMBER(#REF!),#REF!,"-")</f>
        <v>-</v>
      </c>
      <c r="T298" s="79" t="str">
        <f>IF(ISNUMBER(#REF!),#REF!,"-")</f>
        <v>-</v>
      </c>
      <c r="U298" s="80" t="str">
        <f>IF(ISNUMBER(#REF!),#REF!,"-")</f>
        <v>-</v>
      </c>
      <c r="V298" s="79" t="str">
        <f>IF(ISNUMBER(#REF!),#REF!,"-")</f>
        <v>-</v>
      </c>
      <c r="W298" s="80" t="str">
        <f>IF(ISNUMBER(#REF!),#REF!,"-")</f>
        <v>-</v>
      </c>
      <c r="X298" s="79" t="str">
        <f>IF(ISNUMBER(#REF!),#REF!,"-")</f>
        <v>-</v>
      </c>
      <c r="Y298" s="80" t="str">
        <f>IF(ISNUMBER(#REF!),#REF!,"-")</f>
        <v>-</v>
      </c>
      <c r="Z298" s="79" t="str">
        <f>IF(ISNUMBER(#REF!),#REF!,"-")</f>
        <v>-</v>
      </c>
      <c r="AA298" s="80" t="str">
        <f>IF(ISNUMBER(#REF!),#REF!,"-")</f>
        <v>-</v>
      </c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O298" s="75">
        <v>132.5</v>
      </c>
      <c r="AP298" s="79" t="str">
        <f>IF(ISNUMBER(#REF!),#REF!,"-")</f>
        <v>-</v>
      </c>
      <c r="AQ298" s="80" t="str">
        <f>IF(ISNUMBER(#REF!),#REF!,"-")</f>
        <v>-</v>
      </c>
      <c r="AR298" s="79" t="str">
        <f>IF(ISNUMBER(#REF!),#REF!,"-")</f>
        <v>-</v>
      </c>
      <c r="AS298" s="80" t="str">
        <f>IF(ISNUMBER(#REF!),#REF!,"-")</f>
        <v>-</v>
      </c>
      <c r="AT298" s="79" t="str">
        <f>IF(ISNUMBER(#REF!),#REF!,"-")</f>
        <v>-</v>
      </c>
      <c r="AU298" s="80" t="str">
        <f>IF(ISNUMBER(#REF!),#REF!,"-")</f>
        <v>-</v>
      </c>
      <c r="AV298" s="79" t="str">
        <f>IF(ISNUMBER(#REF!),#REF!,"-")</f>
        <v>-</v>
      </c>
      <c r="AW298" s="80" t="str">
        <f>IF(ISNUMBER(#REF!),#REF!,"-")</f>
        <v>-</v>
      </c>
      <c r="AX298" s="79" t="str">
        <f>IF(ISNUMBER(#REF!),#REF!,"-")</f>
        <v>-</v>
      </c>
      <c r="AY298" s="80" t="str">
        <f>IF(ISNUMBER(#REF!),#REF!,"-")</f>
        <v>-</v>
      </c>
      <c r="AZ298" s="79" t="str">
        <f>IF(ISNUMBER(#REF!),#REF!,"-")</f>
        <v>-</v>
      </c>
      <c r="BA298" s="80" t="str">
        <f>IF(ISNUMBER(#REF!),#REF!,"-")</f>
        <v>-</v>
      </c>
      <c r="BB298" s="79" t="str">
        <f>IF(ISNUMBER(#REF!),#REF!,"-")</f>
        <v>-</v>
      </c>
      <c r="BC298" s="80" t="str">
        <f>IF(ISNUMBER(#REF!),#REF!,"-")</f>
        <v>-</v>
      </c>
      <c r="BD298" s="79" t="str">
        <f>IF(ISNUMBER(#REF!),#REF!,"-")</f>
        <v>-</v>
      </c>
      <c r="BE298" s="80" t="str">
        <f>IF(ISNUMBER(#REF!),#REF!,"-")</f>
        <v>-</v>
      </c>
      <c r="BF298" s="79" t="str">
        <f>IF(ISNUMBER(#REF!),#REF!,"-")</f>
        <v>-</v>
      </c>
      <c r="BG298" s="80" t="str">
        <f>IF(ISNUMBER(#REF!),#REF!,"-")</f>
        <v>-</v>
      </c>
      <c r="BH298" s="79" t="str">
        <f>IF(ISNUMBER(#REF!),#REF!,"-")</f>
        <v>-</v>
      </c>
      <c r="BI298" s="80" t="str">
        <f>IF(ISNUMBER(#REF!),#REF!,"-")</f>
        <v>-</v>
      </c>
      <c r="BJ298" s="4"/>
      <c r="BK298" s="4"/>
      <c r="BL298" s="4"/>
      <c r="BM298" s="4"/>
      <c r="BN298" s="4"/>
      <c r="BO298" s="4"/>
      <c r="BP298" s="4"/>
      <c r="BQ298" s="4"/>
      <c r="BR298" s="4"/>
      <c r="BS298" s="4"/>
    </row>
    <row r="299" spans="7:71" s="88" customFormat="1" x14ac:dyDescent="0.25">
      <c r="G299" s="75">
        <v>133</v>
      </c>
      <c r="H299" s="79" t="str">
        <f>IF(ISNUMBER(#REF!),#REF!,"-")</f>
        <v>-</v>
      </c>
      <c r="I299" s="80" t="str">
        <f>IF(ISNUMBER(#REF!),#REF!,"-")</f>
        <v>-</v>
      </c>
      <c r="J299" s="79" t="str">
        <f>IF(ISNUMBER(#REF!),#REF!,"-")</f>
        <v>-</v>
      </c>
      <c r="K299" s="80" t="str">
        <f>IF(ISNUMBER(#REF!),#REF!,"-")</f>
        <v>-</v>
      </c>
      <c r="L299" s="79" t="str">
        <f>IF(ISNUMBER(#REF!),#REF!,"-")</f>
        <v>-</v>
      </c>
      <c r="M299" s="80" t="str">
        <f>IF(ISNUMBER(#REF!),#REF!,"-")</f>
        <v>-</v>
      </c>
      <c r="N299" s="79" t="str">
        <f>IF(ISNUMBER(#REF!),#REF!,"-")</f>
        <v>-</v>
      </c>
      <c r="O299" s="80" t="str">
        <f>IF(ISNUMBER(#REF!),#REF!,"-")</f>
        <v>-</v>
      </c>
      <c r="P299" s="79" t="str">
        <f>IF(ISNUMBER(#REF!),#REF!,"-")</f>
        <v>-</v>
      </c>
      <c r="Q299" s="80" t="str">
        <f>IF(ISNUMBER(#REF!),#REF!,"-")</f>
        <v>-</v>
      </c>
      <c r="R299" s="79" t="str">
        <f>IF(ISNUMBER(#REF!),#REF!,"-")</f>
        <v>-</v>
      </c>
      <c r="S299" s="80" t="str">
        <f>IF(ISNUMBER(#REF!),#REF!,"-")</f>
        <v>-</v>
      </c>
      <c r="T299" s="79" t="str">
        <f>IF(ISNUMBER(#REF!),#REF!,"-")</f>
        <v>-</v>
      </c>
      <c r="U299" s="80" t="str">
        <f>IF(ISNUMBER(#REF!),#REF!,"-")</f>
        <v>-</v>
      </c>
      <c r="V299" s="79" t="str">
        <f>IF(ISNUMBER(#REF!),#REF!,"-")</f>
        <v>-</v>
      </c>
      <c r="W299" s="80" t="str">
        <f>IF(ISNUMBER(#REF!),#REF!,"-")</f>
        <v>-</v>
      </c>
      <c r="X299" s="79" t="str">
        <f>IF(ISNUMBER(#REF!),#REF!,"-")</f>
        <v>-</v>
      </c>
      <c r="Y299" s="80" t="str">
        <f>IF(ISNUMBER(#REF!),#REF!,"-")</f>
        <v>-</v>
      </c>
      <c r="Z299" s="79" t="str">
        <f>IF(ISNUMBER(#REF!),#REF!,"-")</f>
        <v>-</v>
      </c>
      <c r="AA299" s="80" t="str">
        <f>IF(ISNUMBER(#REF!),#REF!,"-")</f>
        <v>-</v>
      </c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O299" s="75">
        <v>133</v>
      </c>
      <c r="AP299" s="79" t="str">
        <f>IF(ISNUMBER(#REF!),#REF!,"-")</f>
        <v>-</v>
      </c>
      <c r="AQ299" s="80" t="str">
        <f>IF(ISNUMBER(#REF!),#REF!,"-")</f>
        <v>-</v>
      </c>
      <c r="AR299" s="79" t="str">
        <f>IF(ISNUMBER(#REF!),#REF!,"-")</f>
        <v>-</v>
      </c>
      <c r="AS299" s="80" t="str">
        <f>IF(ISNUMBER(#REF!),#REF!,"-")</f>
        <v>-</v>
      </c>
      <c r="AT299" s="79" t="str">
        <f>IF(ISNUMBER(#REF!),#REF!,"-")</f>
        <v>-</v>
      </c>
      <c r="AU299" s="80" t="str">
        <f>IF(ISNUMBER(#REF!),#REF!,"-")</f>
        <v>-</v>
      </c>
      <c r="AV299" s="79" t="str">
        <f>IF(ISNUMBER(#REF!),#REF!,"-")</f>
        <v>-</v>
      </c>
      <c r="AW299" s="80" t="str">
        <f>IF(ISNUMBER(#REF!),#REF!,"-")</f>
        <v>-</v>
      </c>
      <c r="AX299" s="79" t="str">
        <f>IF(ISNUMBER(#REF!),#REF!,"-")</f>
        <v>-</v>
      </c>
      <c r="AY299" s="80" t="str">
        <f>IF(ISNUMBER(#REF!),#REF!,"-")</f>
        <v>-</v>
      </c>
      <c r="AZ299" s="79" t="str">
        <f>IF(ISNUMBER(#REF!),#REF!,"-")</f>
        <v>-</v>
      </c>
      <c r="BA299" s="80" t="str">
        <f>IF(ISNUMBER(#REF!),#REF!,"-")</f>
        <v>-</v>
      </c>
      <c r="BB299" s="79" t="str">
        <f>IF(ISNUMBER(#REF!),#REF!,"-")</f>
        <v>-</v>
      </c>
      <c r="BC299" s="80" t="str">
        <f>IF(ISNUMBER(#REF!),#REF!,"-")</f>
        <v>-</v>
      </c>
      <c r="BD299" s="79" t="str">
        <f>IF(ISNUMBER(#REF!),#REF!,"-")</f>
        <v>-</v>
      </c>
      <c r="BE299" s="80" t="str">
        <f>IF(ISNUMBER(#REF!),#REF!,"-")</f>
        <v>-</v>
      </c>
      <c r="BF299" s="79" t="str">
        <f>IF(ISNUMBER(#REF!),#REF!,"-")</f>
        <v>-</v>
      </c>
      <c r="BG299" s="80" t="str">
        <f>IF(ISNUMBER(#REF!),#REF!,"-")</f>
        <v>-</v>
      </c>
      <c r="BH299" s="79" t="str">
        <f>IF(ISNUMBER(#REF!),#REF!,"-")</f>
        <v>-</v>
      </c>
      <c r="BI299" s="80" t="str">
        <f>IF(ISNUMBER(#REF!),#REF!,"-")</f>
        <v>-</v>
      </c>
      <c r="BJ299" s="4"/>
      <c r="BK299" s="4"/>
      <c r="BL299" s="4"/>
      <c r="BM299" s="4"/>
      <c r="BN299" s="4"/>
      <c r="BO299" s="4"/>
      <c r="BP299" s="4"/>
      <c r="BQ299" s="4"/>
      <c r="BR299" s="4"/>
      <c r="BS299" s="4"/>
    </row>
    <row r="300" spans="7:71" s="88" customFormat="1" x14ac:dyDescent="0.25">
      <c r="G300" s="75">
        <v>133.5</v>
      </c>
      <c r="H300" s="79" t="str">
        <f>IF(ISNUMBER(#REF!),#REF!,"-")</f>
        <v>-</v>
      </c>
      <c r="I300" s="80" t="str">
        <f>IF(ISNUMBER(#REF!),#REF!,"-")</f>
        <v>-</v>
      </c>
      <c r="J300" s="79" t="str">
        <f>IF(ISNUMBER(#REF!),#REF!,"-")</f>
        <v>-</v>
      </c>
      <c r="K300" s="80" t="str">
        <f>IF(ISNUMBER(#REF!),#REF!,"-")</f>
        <v>-</v>
      </c>
      <c r="L300" s="79" t="str">
        <f>IF(ISNUMBER(#REF!),#REF!,"-")</f>
        <v>-</v>
      </c>
      <c r="M300" s="80" t="str">
        <f>IF(ISNUMBER(#REF!),#REF!,"-")</f>
        <v>-</v>
      </c>
      <c r="N300" s="79" t="str">
        <f>IF(ISNUMBER(#REF!),#REF!,"-")</f>
        <v>-</v>
      </c>
      <c r="O300" s="80" t="str">
        <f>IF(ISNUMBER(#REF!),#REF!,"-")</f>
        <v>-</v>
      </c>
      <c r="P300" s="79" t="str">
        <f>IF(ISNUMBER(#REF!),#REF!,"-")</f>
        <v>-</v>
      </c>
      <c r="Q300" s="80" t="str">
        <f>IF(ISNUMBER(#REF!),#REF!,"-")</f>
        <v>-</v>
      </c>
      <c r="R300" s="79" t="str">
        <f>IF(ISNUMBER(#REF!),#REF!,"-")</f>
        <v>-</v>
      </c>
      <c r="S300" s="80" t="str">
        <f>IF(ISNUMBER(#REF!),#REF!,"-")</f>
        <v>-</v>
      </c>
      <c r="T300" s="79" t="str">
        <f>IF(ISNUMBER(#REF!),#REF!,"-")</f>
        <v>-</v>
      </c>
      <c r="U300" s="80" t="str">
        <f>IF(ISNUMBER(#REF!),#REF!,"-")</f>
        <v>-</v>
      </c>
      <c r="V300" s="79" t="str">
        <f>IF(ISNUMBER(#REF!),#REF!,"-")</f>
        <v>-</v>
      </c>
      <c r="W300" s="80" t="str">
        <f>IF(ISNUMBER(#REF!),#REF!,"-")</f>
        <v>-</v>
      </c>
      <c r="X300" s="79" t="str">
        <f>IF(ISNUMBER(#REF!),#REF!,"-")</f>
        <v>-</v>
      </c>
      <c r="Y300" s="80" t="str">
        <f>IF(ISNUMBER(#REF!),#REF!,"-")</f>
        <v>-</v>
      </c>
      <c r="Z300" s="79" t="str">
        <f>IF(ISNUMBER(#REF!),#REF!,"-")</f>
        <v>-</v>
      </c>
      <c r="AA300" s="80" t="str">
        <f>IF(ISNUMBER(#REF!),#REF!,"-")</f>
        <v>-</v>
      </c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O300" s="75">
        <v>133.5</v>
      </c>
      <c r="AP300" s="79" t="str">
        <f>IF(ISNUMBER(#REF!),#REF!,"-")</f>
        <v>-</v>
      </c>
      <c r="AQ300" s="80" t="str">
        <f>IF(ISNUMBER(#REF!),#REF!,"-")</f>
        <v>-</v>
      </c>
      <c r="AR300" s="79" t="str">
        <f>IF(ISNUMBER(#REF!),#REF!,"-")</f>
        <v>-</v>
      </c>
      <c r="AS300" s="80" t="str">
        <f>IF(ISNUMBER(#REF!),#REF!,"-")</f>
        <v>-</v>
      </c>
      <c r="AT300" s="79" t="str">
        <f>IF(ISNUMBER(#REF!),#REF!,"-")</f>
        <v>-</v>
      </c>
      <c r="AU300" s="80" t="str">
        <f>IF(ISNUMBER(#REF!),#REF!,"-")</f>
        <v>-</v>
      </c>
      <c r="AV300" s="79" t="str">
        <f>IF(ISNUMBER(#REF!),#REF!,"-")</f>
        <v>-</v>
      </c>
      <c r="AW300" s="80" t="str">
        <f>IF(ISNUMBER(#REF!),#REF!,"-")</f>
        <v>-</v>
      </c>
      <c r="AX300" s="79" t="str">
        <f>IF(ISNUMBER(#REF!),#REF!,"-")</f>
        <v>-</v>
      </c>
      <c r="AY300" s="80" t="str">
        <f>IF(ISNUMBER(#REF!),#REF!,"-")</f>
        <v>-</v>
      </c>
      <c r="AZ300" s="79" t="str">
        <f>IF(ISNUMBER(#REF!),#REF!,"-")</f>
        <v>-</v>
      </c>
      <c r="BA300" s="80" t="str">
        <f>IF(ISNUMBER(#REF!),#REF!,"-")</f>
        <v>-</v>
      </c>
      <c r="BB300" s="79" t="str">
        <f>IF(ISNUMBER(#REF!),#REF!,"-")</f>
        <v>-</v>
      </c>
      <c r="BC300" s="80" t="str">
        <f>IF(ISNUMBER(#REF!),#REF!,"-")</f>
        <v>-</v>
      </c>
      <c r="BD300" s="79" t="str">
        <f>IF(ISNUMBER(#REF!),#REF!,"-")</f>
        <v>-</v>
      </c>
      <c r="BE300" s="80" t="str">
        <f>IF(ISNUMBER(#REF!),#REF!,"-")</f>
        <v>-</v>
      </c>
      <c r="BF300" s="79" t="str">
        <f>IF(ISNUMBER(#REF!),#REF!,"-")</f>
        <v>-</v>
      </c>
      <c r="BG300" s="80" t="str">
        <f>IF(ISNUMBER(#REF!),#REF!,"-")</f>
        <v>-</v>
      </c>
      <c r="BH300" s="79" t="str">
        <f>IF(ISNUMBER(#REF!),#REF!,"-")</f>
        <v>-</v>
      </c>
      <c r="BI300" s="80" t="str">
        <f>IF(ISNUMBER(#REF!),#REF!,"-")</f>
        <v>-</v>
      </c>
      <c r="BJ300" s="4"/>
      <c r="BK300" s="4"/>
      <c r="BL300" s="4"/>
      <c r="BM300" s="4"/>
      <c r="BN300" s="4"/>
      <c r="BO300" s="4"/>
      <c r="BP300" s="4"/>
      <c r="BQ300" s="4"/>
      <c r="BR300" s="4"/>
      <c r="BS300" s="4"/>
    </row>
    <row r="301" spans="7:71" s="88" customFormat="1" x14ac:dyDescent="0.25">
      <c r="G301" s="75">
        <v>134</v>
      </c>
      <c r="H301" s="79" t="str">
        <f>IF(ISNUMBER(#REF!),#REF!,"-")</f>
        <v>-</v>
      </c>
      <c r="I301" s="80" t="str">
        <f>IF(ISNUMBER(#REF!),#REF!,"-")</f>
        <v>-</v>
      </c>
      <c r="J301" s="79" t="str">
        <f>IF(ISNUMBER(#REF!),#REF!,"-")</f>
        <v>-</v>
      </c>
      <c r="K301" s="80" t="str">
        <f>IF(ISNUMBER(#REF!),#REF!,"-")</f>
        <v>-</v>
      </c>
      <c r="L301" s="79" t="str">
        <f>IF(ISNUMBER(#REF!),#REF!,"-")</f>
        <v>-</v>
      </c>
      <c r="M301" s="80" t="str">
        <f>IF(ISNUMBER(#REF!),#REF!,"-")</f>
        <v>-</v>
      </c>
      <c r="N301" s="79" t="str">
        <f>IF(ISNUMBER(#REF!),#REF!,"-")</f>
        <v>-</v>
      </c>
      <c r="O301" s="80" t="str">
        <f>IF(ISNUMBER(#REF!),#REF!,"-")</f>
        <v>-</v>
      </c>
      <c r="P301" s="79" t="str">
        <f>IF(ISNUMBER(#REF!),#REF!,"-")</f>
        <v>-</v>
      </c>
      <c r="Q301" s="80" t="str">
        <f>IF(ISNUMBER(#REF!),#REF!,"-")</f>
        <v>-</v>
      </c>
      <c r="R301" s="79" t="str">
        <f>IF(ISNUMBER(#REF!),#REF!,"-")</f>
        <v>-</v>
      </c>
      <c r="S301" s="80" t="str">
        <f>IF(ISNUMBER(#REF!),#REF!,"-")</f>
        <v>-</v>
      </c>
      <c r="T301" s="79" t="str">
        <f>IF(ISNUMBER(#REF!),#REF!,"-")</f>
        <v>-</v>
      </c>
      <c r="U301" s="80" t="str">
        <f>IF(ISNUMBER(#REF!),#REF!,"-")</f>
        <v>-</v>
      </c>
      <c r="V301" s="79" t="str">
        <f>IF(ISNUMBER(#REF!),#REF!,"-")</f>
        <v>-</v>
      </c>
      <c r="W301" s="80" t="str">
        <f>IF(ISNUMBER(#REF!),#REF!,"-")</f>
        <v>-</v>
      </c>
      <c r="X301" s="79" t="str">
        <f>IF(ISNUMBER(#REF!),#REF!,"-")</f>
        <v>-</v>
      </c>
      <c r="Y301" s="80" t="str">
        <f>IF(ISNUMBER(#REF!),#REF!,"-")</f>
        <v>-</v>
      </c>
      <c r="Z301" s="79" t="str">
        <f>IF(ISNUMBER(#REF!),#REF!,"-")</f>
        <v>-</v>
      </c>
      <c r="AA301" s="80" t="str">
        <f>IF(ISNUMBER(#REF!),#REF!,"-")</f>
        <v>-</v>
      </c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O301" s="75">
        <v>134</v>
      </c>
      <c r="AP301" s="79" t="str">
        <f>IF(ISNUMBER(#REF!),#REF!,"-")</f>
        <v>-</v>
      </c>
      <c r="AQ301" s="80" t="str">
        <f>IF(ISNUMBER(#REF!),#REF!,"-")</f>
        <v>-</v>
      </c>
      <c r="AR301" s="79" t="str">
        <f>IF(ISNUMBER(#REF!),#REF!,"-")</f>
        <v>-</v>
      </c>
      <c r="AS301" s="80" t="str">
        <f>IF(ISNUMBER(#REF!),#REF!,"-")</f>
        <v>-</v>
      </c>
      <c r="AT301" s="79" t="str">
        <f>IF(ISNUMBER(#REF!),#REF!,"-")</f>
        <v>-</v>
      </c>
      <c r="AU301" s="80" t="str">
        <f>IF(ISNUMBER(#REF!),#REF!,"-")</f>
        <v>-</v>
      </c>
      <c r="AV301" s="79" t="str">
        <f>IF(ISNUMBER(#REF!),#REF!,"-")</f>
        <v>-</v>
      </c>
      <c r="AW301" s="80" t="str">
        <f>IF(ISNUMBER(#REF!),#REF!,"-")</f>
        <v>-</v>
      </c>
      <c r="AX301" s="79" t="str">
        <f>IF(ISNUMBER(#REF!),#REF!,"-")</f>
        <v>-</v>
      </c>
      <c r="AY301" s="80" t="str">
        <f>IF(ISNUMBER(#REF!),#REF!,"-")</f>
        <v>-</v>
      </c>
      <c r="AZ301" s="79" t="str">
        <f>IF(ISNUMBER(#REF!),#REF!,"-")</f>
        <v>-</v>
      </c>
      <c r="BA301" s="80" t="str">
        <f>IF(ISNUMBER(#REF!),#REF!,"-")</f>
        <v>-</v>
      </c>
      <c r="BB301" s="79" t="str">
        <f>IF(ISNUMBER(#REF!),#REF!,"-")</f>
        <v>-</v>
      </c>
      <c r="BC301" s="80" t="str">
        <f>IF(ISNUMBER(#REF!),#REF!,"-")</f>
        <v>-</v>
      </c>
      <c r="BD301" s="79" t="str">
        <f>IF(ISNUMBER(#REF!),#REF!,"-")</f>
        <v>-</v>
      </c>
      <c r="BE301" s="80" t="str">
        <f>IF(ISNUMBER(#REF!),#REF!,"-")</f>
        <v>-</v>
      </c>
      <c r="BF301" s="79" t="str">
        <f>IF(ISNUMBER(#REF!),#REF!,"-")</f>
        <v>-</v>
      </c>
      <c r="BG301" s="80" t="str">
        <f>IF(ISNUMBER(#REF!),#REF!,"-")</f>
        <v>-</v>
      </c>
      <c r="BH301" s="79" t="str">
        <f>IF(ISNUMBER(#REF!),#REF!,"-")</f>
        <v>-</v>
      </c>
      <c r="BI301" s="80" t="str">
        <f>IF(ISNUMBER(#REF!),#REF!,"-")</f>
        <v>-</v>
      </c>
      <c r="BJ301" s="4"/>
      <c r="BK301" s="4"/>
      <c r="BL301" s="4"/>
      <c r="BM301" s="4"/>
      <c r="BN301" s="4"/>
      <c r="BO301" s="4"/>
      <c r="BP301" s="4"/>
      <c r="BQ301" s="4"/>
      <c r="BR301" s="4"/>
      <c r="BS301" s="4"/>
    </row>
    <row r="302" spans="7:71" s="88" customFormat="1" x14ac:dyDescent="0.25">
      <c r="G302" s="75">
        <v>134.5</v>
      </c>
      <c r="H302" s="79" t="str">
        <f>IF(ISNUMBER(#REF!),#REF!,"-")</f>
        <v>-</v>
      </c>
      <c r="I302" s="80" t="str">
        <f>IF(ISNUMBER(#REF!),#REF!,"-")</f>
        <v>-</v>
      </c>
      <c r="J302" s="79" t="str">
        <f>IF(ISNUMBER(#REF!),#REF!,"-")</f>
        <v>-</v>
      </c>
      <c r="K302" s="80" t="str">
        <f>IF(ISNUMBER(#REF!),#REF!,"-")</f>
        <v>-</v>
      </c>
      <c r="L302" s="79" t="str">
        <f>IF(ISNUMBER(#REF!),#REF!,"-")</f>
        <v>-</v>
      </c>
      <c r="M302" s="80" t="str">
        <f>IF(ISNUMBER(#REF!),#REF!,"-")</f>
        <v>-</v>
      </c>
      <c r="N302" s="79" t="str">
        <f>IF(ISNUMBER(#REF!),#REF!,"-")</f>
        <v>-</v>
      </c>
      <c r="O302" s="80" t="str">
        <f>IF(ISNUMBER(#REF!),#REF!,"-")</f>
        <v>-</v>
      </c>
      <c r="P302" s="79" t="str">
        <f>IF(ISNUMBER(#REF!),#REF!,"-")</f>
        <v>-</v>
      </c>
      <c r="Q302" s="80" t="str">
        <f>IF(ISNUMBER(#REF!),#REF!,"-")</f>
        <v>-</v>
      </c>
      <c r="R302" s="79" t="str">
        <f>IF(ISNUMBER(#REF!),#REF!,"-")</f>
        <v>-</v>
      </c>
      <c r="S302" s="80" t="str">
        <f>IF(ISNUMBER(#REF!),#REF!,"-")</f>
        <v>-</v>
      </c>
      <c r="T302" s="79" t="str">
        <f>IF(ISNUMBER(#REF!),#REF!,"-")</f>
        <v>-</v>
      </c>
      <c r="U302" s="80" t="str">
        <f>IF(ISNUMBER(#REF!),#REF!,"-")</f>
        <v>-</v>
      </c>
      <c r="V302" s="79" t="str">
        <f>IF(ISNUMBER(#REF!),#REF!,"-")</f>
        <v>-</v>
      </c>
      <c r="W302" s="80" t="str">
        <f>IF(ISNUMBER(#REF!),#REF!,"-")</f>
        <v>-</v>
      </c>
      <c r="X302" s="79" t="str">
        <f>IF(ISNUMBER(#REF!),#REF!,"-")</f>
        <v>-</v>
      </c>
      <c r="Y302" s="80" t="str">
        <f>IF(ISNUMBER(#REF!),#REF!,"-")</f>
        <v>-</v>
      </c>
      <c r="Z302" s="79" t="str">
        <f>IF(ISNUMBER(#REF!),#REF!,"-")</f>
        <v>-</v>
      </c>
      <c r="AA302" s="80" t="str">
        <f>IF(ISNUMBER(#REF!),#REF!,"-")</f>
        <v>-</v>
      </c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O302" s="75">
        <v>134.5</v>
      </c>
      <c r="AP302" s="79" t="str">
        <f>IF(ISNUMBER(#REF!),#REF!,"-")</f>
        <v>-</v>
      </c>
      <c r="AQ302" s="80" t="str">
        <f>IF(ISNUMBER(#REF!),#REF!,"-")</f>
        <v>-</v>
      </c>
      <c r="AR302" s="79" t="str">
        <f>IF(ISNUMBER(#REF!),#REF!,"-")</f>
        <v>-</v>
      </c>
      <c r="AS302" s="80" t="str">
        <f>IF(ISNUMBER(#REF!),#REF!,"-")</f>
        <v>-</v>
      </c>
      <c r="AT302" s="79" t="str">
        <f>IF(ISNUMBER(#REF!),#REF!,"-")</f>
        <v>-</v>
      </c>
      <c r="AU302" s="80" t="str">
        <f>IF(ISNUMBER(#REF!),#REF!,"-")</f>
        <v>-</v>
      </c>
      <c r="AV302" s="79" t="str">
        <f>IF(ISNUMBER(#REF!),#REF!,"-")</f>
        <v>-</v>
      </c>
      <c r="AW302" s="80" t="str">
        <f>IF(ISNUMBER(#REF!),#REF!,"-")</f>
        <v>-</v>
      </c>
      <c r="AX302" s="79" t="str">
        <f>IF(ISNUMBER(#REF!),#REF!,"-")</f>
        <v>-</v>
      </c>
      <c r="AY302" s="80" t="str">
        <f>IF(ISNUMBER(#REF!),#REF!,"-")</f>
        <v>-</v>
      </c>
      <c r="AZ302" s="79" t="str">
        <f>IF(ISNUMBER(#REF!),#REF!,"-")</f>
        <v>-</v>
      </c>
      <c r="BA302" s="80" t="str">
        <f>IF(ISNUMBER(#REF!),#REF!,"-")</f>
        <v>-</v>
      </c>
      <c r="BB302" s="79" t="str">
        <f>IF(ISNUMBER(#REF!),#REF!,"-")</f>
        <v>-</v>
      </c>
      <c r="BC302" s="80" t="str">
        <f>IF(ISNUMBER(#REF!),#REF!,"-")</f>
        <v>-</v>
      </c>
      <c r="BD302" s="79" t="str">
        <f>IF(ISNUMBER(#REF!),#REF!,"-")</f>
        <v>-</v>
      </c>
      <c r="BE302" s="80" t="str">
        <f>IF(ISNUMBER(#REF!),#REF!,"-")</f>
        <v>-</v>
      </c>
      <c r="BF302" s="79" t="str">
        <f>IF(ISNUMBER(#REF!),#REF!,"-")</f>
        <v>-</v>
      </c>
      <c r="BG302" s="80" t="str">
        <f>IF(ISNUMBER(#REF!),#REF!,"-")</f>
        <v>-</v>
      </c>
      <c r="BH302" s="79" t="str">
        <f>IF(ISNUMBER(#REF!),#REF!,"-")</f>
        <v>-</v>
      </c>
      <c r="BI302" s="80" t="str">
        <f>IF(ISNUMBER(#REF!),#REF!,"-")</f>
        <v>-</v>
      </c>
      <c r="BJ302" s="4"/>
      <c r="BK302" s="4"/>
      <c r="BL302" s="4"/>
      <c r="BM302" s="4"/>
      <c r="BN302" s="4"/>
      <c r="BO302" s="4"/>
      <c r="BP302" s="4"/>
      <c r="BQ302" s="4"/>
      <c r="BR302" s="4"/>
      <c r="BS302" s="4"/>
    </row>
    <row r="303" spans="7:71" s="88" customFormat="1" x14ac:dyDescent="0.25">
      <c r="G303" s="75">
        <v>135</v>
      </c>
      <c r="H303" s="79" t="str">
        <f>IF(ISNUMBER(#REF!),#REF!,"-")</f>
        <v>-</v>
      </c>
      <c r="I303" s="80" t="str">
        <f>IF(ISNUMBER(#REF!),#REF!,"-")</f>
        <v>-</v>
      </c>
      <c r="J303" s="79" t="str">
        <f>IF(ISNUMBER(#REF!),#REF!,"-")</f>
        <v>-</v>
      </c>
      <c r="K303" s="80" t="str">
        <f>IF(ISNUMBER(#REF!),#REF!,"-")</f>
        <v>-</v>
      </c>
      <c r="L303" s="79" t="str">
        <f>IF(ISNUMBER(#REF!),#REF!,"-")</f>
        <v>-</v>
      </c>
      <c r="M303" s="80" t="str">
        <f>IF(ISNUMBER(#REF!),#REF!,"-")</f>
        <v>-</v>
      </c>
      <c r="N303" s="79" t="str">
        <f>IF(ISNUMBER(#REF!),#REF!,"-")</f>
        <v>-</v>
      </c>
      <c r="O303" s="80" t="str">
        <f>IF(ISNUMBER(#REF!),#REF!,"-")</f>
        <v>-</v>
      </c>
      <c r="P303" s="79" t="str">
        <f>IF(ISNUMBER(#REF!),#REF!,"-")</f>
        <v>-</v>
      </c>
      <c r="Q303" s="80" t="str">
        <f>IF(ISNUMBER(#REF!),#REF!,"-")</f>
        <v>-</v>
      </c>
      <c r="R303" s="79" t="str">
        <f>IF(ISNUMBER(#REF!),#REF!,"-")</f>
        <v>-</v>
      </c>
      <c r="S303" s="80" t="str">
        <f>IF(ISNUMBER(#REF!),#REF!,"-")</f>
        <v>-</v>
      </c>
      <c r="T303" s="79" t="str">
        <f>IF(ISNUMBER(#REF!),#REF!,"-")</f>
        <v>-</v>
      </c>
      <c r="U303" s="80" t="str">
        <f>IF(ISNUMBER(#REF!),#REF!,"-")</f>
        <v>-</v>
      </c>
      <c r="V303" s="79" t="str">
        <f>IF(ISNUMBER(#REF!),#REF!,"-")</f>
        <v>-</v>
      </c>
      <c r="W303" s="80" t="str">
        <f>IF(ISNUMBER(#REF!),#REF!,"-")</f>
        <v>-</v>
      </c>
      <c r="X303" s="79" t="str">
        <f>IF(ISNUMBER(#REF!),#REF!,"-")</f>
        <v>-</v>
      </c>
      <c r="Y303" s="80" t="str">
        <f>IF(ISNUMBER(#REF!),#REF!,"-")</f>
        <v>-</v>
      </c>
      <c r="Z303" s="79" t="str">
        <f>IF(ISNUMBER(#REF!),#REF!,"-")</f>
        <v>-</v>
      </c>
      <c r="AA303" s="80" t="str">
        <f>IF(ISNUMBER(#REF!),#REF!,"-")</f>
        <v>-</v>
      </c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O303" s="75">
        <v>135</v>
      </c>
      <c r="AP303" s="79" t="str">
        <f>IF(ISNUMBER(#REF!),#REF!,"-")</f>
        <v>-</v>
      </c>
      <c r="AQ303" s="80" t="str">
        <f>IF(ISNUMBER(#REF!),#REF!,"-")</f>
        <v>-</v>
      </c>
      <c r="AR303" s="79" t="str">
        <f>IF(ISNUMBER(#REF!),#REF!,"-")</f>
        <v>-</v>
      </c>
      <c r="AS303" s="80" t="str">
        <f>IF(ISNUMBER(#REF!),#REF!,"-")</f>
        <v>-</v>
      </c>
      <c r="AT303" s="79" t="str">
        <f>IF(ISNUMBER(#REF!),#REF!,"-")</f>
        <v>-</v>
      </c>
      <c r="AU303" s="80" t="str">
        <f>IF(ISNUMBER(#REF!),#REF!,"-")</f>
        <v>-</v>
      </c>
      <c r="AV303" s="79" t="str">
        <f>IF(ISNUMBER(#REF!),#REF!,"-")</f>
        <v>-</v>
      </c>
      <c r="AW303" s="80" t="str">
        <f>IF(ISNUMBER(#REF!),#REF!,"-")</f>
        <v>-</v>
      </c>
      <c r="AX303" s="79" t="str">
        <f>IF(ISNUMBER(#REF!),#REF!,"-")</f>
        <v>-</v>
      </c>
      <c r="AY303" s="80" t="str">
        <f>IF(ISNUMBER(#REF!),#REF!,"-")</f>
        <v>-</v>
      </c>
      <c r="AZ303" s="79" t="str">
        <f>IF(ISNUMBER(#REF!),#REF!,"-")</f>
        <v>-</v>
      </c>
      <c r="BA303" s="80" t="str">
        <f>IF(ISNUMBER(#REF!),#REF!,"-")</f>
        <v>-</v>
      </c>
      <c r="BB303" s="79" t="str">
        <f>IF(ISNUMBER(#REF!),#REF!,"-")</f>
        <v>-</v>
      </c>
      <c r="BC303" s="80" t="str">
        <f>IF(ISNUMBER(#REF!),#REF!,"-")</f>
        <v>-</v>
      </c>
      <c r="BD303" s="79" t="str">
        <f>IF(ISNUMBER(#REF!),#REF!,"-")</f>
        <v>-</v>
      </c>
      <c r="BE303" s="80" t="str">
        <f>IF(ISNUMBER(#REF!),#REF!,"-")</f>
        <v>-</v>
      </c>
      <c r="BF303" s="79" t="str">
        <f>IF(ISNUMBER(#REF!),#REF!,"-")</f>
        <v>-</v>
      </c>
      <c r="BG303" s="80" t="str">
        <f>IF(ISNUMBER(#REF!),#REF!,"-")</f>
        <v>-</v>
      </c>
      <c r="BH303" s="79" t="str">
        <f>IF(ISNUMBER(#REF!),#REF!,"-")</f>
        <v>-</v>
      </c>
      <c r="BI303" s="80" t="str">
        <f>IF(ISNUMBER(#REF!),#REF!,"-")</f>
        <v>-</v>
      </c>
      <c r="BJ303" s="4"/>
      <c r="BK303" s="4"/>
      <c r="BL303" s="4"/>
      <c r="BM303" s="4"/>
      <c r="BN303" s="4"/>
      <c r="BO303" s="4"/>
      <c r="BP303" s="4"/>
      <c r="BQ303" s="4"/>
      <c r="BR303" s="4"/>
      <c r="BS303" s="4"/>
    </row>
    <row r="304" spans="7:71" s="88" customFormat="1" x14ac:dyDescent="0.25">
      <c r="G304" s="75">
        <v>135.5</v>
      </c>
      <c r="H304" s="79" t="str">
        <f>IF(ISNUMBER(#REF!),#REF!,"-")</f>
        <v>-</v>
      </c>
      <c r="I304" s="80" t="str">
        <f>IF(ISNUMBER(#REF!),#REF!,"-")</f>
        <v>-</v>
      </c>
      <c r="J304" s="79" t="str">
        <f>IF(ISNUMBER(#REF!),#REF!,"-")</f>
        <v>-</v>
      </c>
      <c r="K304" s="80" t="str">
        <f>IF(ISNUMBER(#REF!),#REF!,"-")</f>
        <v>-</v>
      </c>
      <c r="L304" s="79" t="str">
        <f>IF(ISNUMBER(#REF!),#REF!,"-")</f>
        <v>-</v>
      </c>
      <c r="M304" s="80" t="str">
        <f>IF(ISNUMBER(#REF!),#REF!,"-")</f>
        <v>-</v>
      </c>
      <c r="N304" s="79" t="str">
        <f>IF(ISNUMBER(#REF!),#REF!,"-")</f>
        <v>-</v>
      </c>
      <c r="O304" s="80" t="str">
        <f>IF(ISNUMBER(#REF!),#REF!,"-")</f>
        <v>-</v>
      </c>
      <c r="P304" s="79" t="str">
        <f>IF(ISNUMBER(#REF!),#REF!,"-")</f>
        <v>-</v>
      </c>
      <c r="Q304" s="80" t="str">
        <f>IF(ISNUMBER(#REF!),#REF!,"-")</f>
        <v>-</v>
      </c>
      <c r="R304" s="79" t="str">
        <f>IF(ISNUMBER(#REF!),#REF!,"-")</f>
        <v>-</v>
      </c>
      <c r="S304" s="80" t="str">
        <f>IF(ISNUMBER(#REF!),#REF!,"-")</f>
        <v>-</v>
      </c>
      <c r="T304" s="79" t="str">
        <f>IF(ISNUMBER(#REF!),#REF!,"-")</f>
        <v>-</v>
      </c>
      <c r="U304" s="80" t="str">
        <f>IF(ISNUMBER(#REF!),#REF!,"-")</f>
        <v>-</v>
      </c>
      <c r="V304" s="79" t="str">
        <f>IF(ISNUMBER(#REF!),#REF!,"-")</f>
        <v>-</v>
      </c>
      <c r="W304" s="80" t="str">
        <f>IF(ISNUMBER(#REF!),#REF!,"-")</f>
        <v>-</v>
      </c>
      <c r="X304" s="79" t="str">
        <f>IF(ISNUMBER(#REF!),#REF!,"-")</f>
        <v>-</v>
      </c>
      <c r="Y304" s="80" t="str">
        <f>IF(ISNUMBER(#REF!),#REF!,"-")</f>
        <v>-</v>
      </c>
      <c r="Z304" s="79" t="str">
        <f>IF(ISNUMBER(#REF!),#REF!,"-")</f>
        <v>-</v>
      </c>
      <c r="AA304" s="80" t="str">
        <f>IF(ISNUMBER(#REF!),#REF!,"-")</f>
        <v>-</v>
      </c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O304" s="75">
        <v>135.5</v>
      </c>
      <c r="AP304" s="79" t="str">
        <f>IF(ISNUMBER(#REF!),#REF!,"-")</f>
        <v>-</v>
      </c>
      <c r="AQ304" s="80" t="str">
        <f>IF(ISNUMBER(#REF!),#REF!,"-")</f>
        <v>-</v>
      </c>
      <c r="AR304" s="79" t="str">
        <f>IF(ISNUMBER(#REF!),#REF!,"-")</f>
        <v>-</v>
      </c>
      <c r="AS304" s="80" t="str">
        <f>IF(ISNUMBER(#REF!),#REF!,"-")</f>
        <v>-</v>
      </c>
      <c r="AT304" s="79" t="str">
        <f>IF(ISNUMBER(#REF!),#REF!,"-")</f>
        <v>-</v>
      </c>
      <c r="AU304" s="80" t="str">
        <f>IF(ISNUMBER(#REF!),#REF!,"-")</f>
        <v>-</v>
      </c>
      <c r="AV304" s="79" t="str">
        <f>IF(ISNUMBER(#REF!),#REF!,"-")</f>
        <v>-</v>
      </c>
      <c r="AW304" s="80" t="str">
        <f>IF(ISNUMBER(#REF!),#REF!,"-")</f>
        <v>-</v>
      </c>
      <c r="AX304" s="79" t="str">
        <f>IF(ISNUMBER(#REF!),#REF!,"-")</f>
        <v>-</v>
      </c>
      <c r="AY304" s="80" t="str">
        <f>IF(ISNUMBER(#REF!),#REF!,"-")</f>
        <v>-</v>
      </c>
      <c r="AZ304" s="79" t="str">
        <f>IF(ISNUMBER(#REF!),#REF!,"-")</f>
        <v>-</v>
      </c>
      <c r="BA304" s="80" t="str">
        <f>IF(ISNUMBER(#REF!),#REF!,"-")</f>
        <v>-</v>
      </c>
      <c r="BB304" s="79" t="str">
        <f>IF(ISNUMBER(#REF!),#REF!,"-")</f>
        <v>-</v>
      </c>
      <c r="BC304" s="80" t="str">
        <f>IF(ISNUMBER(#REF!),#REF!,"-")</f>
        <v>-</v>
      </c>
      <c r="BD304" s="79" t="str">
        <f>IF(ISNUMBER(#REF!),#REF!,"-")</f>
        <v>-</v>
      </c>
      <c r="BE304" s="80" t="str">
        <f>IF(ISNUMBER(#REF!),#REF!,"-")</f>
        <v>-</v>
      </c>
      <c r="BF304" s="79" t="str">
        <f>IF(ISNUMBER(#REF!),#REF!,"-")</f>
        <v>-</v>
      </c>
      <c r="BG304" s="80" t="str">
        <f>IF(ISNUMBER(#REF!),#REF!,"-")</f>
        <v>-</v>
      </c>
      <c r="BH304" s="79" t="str">
        <f>IF(ISNUMBER(#REF!),#REF!,"-")</f>
        <v>-</v>
      </c>
      <c r="BI304" s="80" t="str">
        <f>IF(ISNUMBER(#REF!),#REF!,"-")</f>
        <v>-</v>
      </c>
      <c r="BJ304" s="4"/>
      <c r="BK304" s="4"/>
      <c r="BL304" s="4"/>
      <c r="BM304" s="4"/>
      <c r="BN304" s="4"/>
      <c r="BO304" s="4"/>
      <c r="BP304" s="4"/>
      <c r="BQ304" s="4"/>
      <c r="BR304" s="4"/>
      <c r="BS304" s="4"/>
    </row>
    <row r="305" spans="7:71" s="88" customFormat="1" x14ac:dyDescent="0.25">
      <c r="G305" s="75">
        <v>136</v>
      </c>
      <c r="H305" s="79" t="str">
        <f>IF(ISNUMBER(#REF!),#REF!,"-")</f>
        <v>-</v>
      </c>
      <c r="I305" s="80" t="str">
        <f>IF(ISNUMBER(#REF!),#REF!,"-")</f>
        <v>-</v>
      </c>
      <c r="J305" s="79" t="str">
        <f>IF(ISNUMBER(#REF!),#REF!,"-")</f>
        <v>-</v>
      </c>
      <c r="K305" s="80" t="str">
        <f>IF(ISNUMBER(#REF!),#REF!,"-")</f>
        <v>-</v>
      </c>
      <c r="L305" s="79" t="str">
        <f>IF(ISNUMBER(#REF!),#REF!,"-")</f>
        <v>-</v>
      </c>
      <c r="M305" s="80" t="str">
        <f>IF(ISNUMBER(#REF!),#REF!,"-")</f>
        <v>-</v>
      </c>
      <c r="N305" s="79" t="str">
        <f>IF(ISNUMBER(#REF!),#REF!,"-")</f>
        <v>-</v>
      </c>
      <c r="O305" s="80" t="str">
        <f>IF(ISNUMBER(#REF!),#REF!,"-")</f>
        <v>-</v>
      </c>
      <c r="P305" s="79" t="str">
        <f>IF(ISNUMBER(#REF!),#REF!,"-")</f>
        <v>-</v>
      </c>
      <c r="Q305" s="80" t="str">
        <f>IF(ISNUMBER(#REF!),#REF!,"-")</f>
        <v>-</v>
      </c>
      <c r="R305" s="79" t="str">
        <f>IF(ISNUMBER(#REF!),#REF!,"-")</f>
        <v>-</v>
      </c>
      <c r="S305" s="80" t="str">
        <f>IF(ISNUMBER(#REF!),#REF!,"-")</f>
        <v>-</v>
      </c>
      <c r="T305" s="79" t="str">
        <f>IF(ISNUMBER(#REF!),#REF!,"-")</f>
        <v>-</v>
      </c>
      <c r="U305" s="80" t="str">
        <f>IF(ISNUMBER(#REF!),#REF!,"-")</f>
        <v>-</v>
      </c>
      <c r="V305" s="79" t="str">
        <f>IF(ISNUMBER(#REF!),#REF!,"-")</f>
        <v>-</v>
      </c>
      <c r="W305" s="80" t="str">
        <f>IF(ISNUMBER(#REF!),#REF!,"-")</f>
        <v>-</v>
      </c>
      <c r="X305" s="79" t="str">
        <f>IF(ISNUMBER(#REF!),#REF!,"-")</f>
        <v>-</v>
      </c>
      <c r="Y305" s="80" t="str">
        <f>IF(ISNUMBER(#REF!),#REF!,"-")</f>
        <v>-</v>
      </c>
      <c r="Z305" s="79" t="str">
        <f>IF(ISNUMBER(#REF!),#REF!,"-")</f>
        <v>-</v>
      </c>
      <c r="AA305" s="80" t="str">
        <f>IF(ISNUMBER(#REF!),#REF!,"-")</f>
        <v>-</v>
      </c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O305" s="75">
        <v>136</v>
      </c>
      <c r="AP305" s="79" t="str">
        <f>IF(ISNUMBER(#REF!),#REF!,"-")</f>
        <v>-</v>
      </c>
      <c r="AQ305" s="80" t="str">
        <f>IF(ISNUMBER(#REF!),#REF!,"-")</f>
        <v>-</v>
      </c>
      <c r="AR305" s="79" t="str">
        <f>IF(ISNUMBER(#REF!),#REF!,"-")</f>
        <v>-</v>
      </c>
      <c r="AS305" s="80" t="str">
        <f>IF(ISNUMBER(#REF!),#REF!,"-")</f>
        <v>-</v>
      </c>
      <c r="AT305" s="79" t="str">
        <f>IF(ISNUMBER(#REF!),#REF!,"-")</f>
        <v>-</v>
      </c>
      <c r="AU305" s="80" t="str">
        <f>IF(ISNUMBER(#REF!),#REF!,"-")</f>
        <v>-</v>
      </c>
      <c r="AV305" s="79" t="str">
        <f>IF(ISNUMBER(#REF!),#REF!,"-")</f>
        <v>-</v>
      </c>
      <c r="AW305" s="80" t="str">
        <f>IF(ISNUMBER(#REF!),#REF!,"-")</f>
        <v>-</v>
      </c>
      <c r="AX305" s="79" t="str">
        <f>IF(ISNUMBER(#REF!),#REF!,"-")</f>
        <v>-</v>
      </c>
      <c r="AY305" s="80" t="str">
        <f>IF(ISNUMBER(#REF!),#REF!,"-")</f>
        <v>-</v>
      </c>
      <c r="AZ305" s="79" t="str">
        <f>IF(ISNUMBER(#REF!),#REF!,"-")</f>
        <v>-</v>
      </c>
      <c r="BA305" s="80" t="str">
        <f>IF(ISNUMBER(#REF!),#REF!,"-")</f>
        <v>-</v>
      </c>
      <c r="BB305" s="79" t="str">
        <f>IF(ISNUMBER(#REF!),#REF!,"-")</f>
        <v>-</v>
      </c>
      <c r="BC305" s="80" t="str">
        <f>IF(ISNUMBER(#REF!),#REF!,"-")</f>
        <v>-</v>
      </c>
      <c r="BD305" s="79" t="str">
        <f>IF(ISNUMBER(#REF!),#REF!,"-")</f>
        <v>-</v>
      </c>
      <c r="BE305" s="80" t="str">
        <f>IF(ISNUMBER(#REF!),#REF!,"-")</f>
        <v>-</v>
      </c>
      <c r="BF305" s="79" t="str">
        <f>IF(ISNUMBER(#REF!),#REF!,"-")</f>
        <v>-</v>
      </c>
      <c r="BG305" s="80" t="str">
        <f>IF(ISNUMBER(#REF!),#REF!,"-")</f>
        <v>-</v>
      </c>
      <c r="BH305" s="79" t="str">
        <f>IF(ISNUMBER(#REF!),#REF!,"-")</f>
        <v>-</v>
      </c>
      <c r="BI305" s="80" t="str">
        <f>IF(ISNUMBER(#REF!),#REF!,"-")</f>
        <v>-</v>
      </c>
      <c r="BJ305" s="4"/>
      <c r="BK305" s="4"/>
      <c r="BL305" s="4"/>
      <c r="BM305" s="4"/>
      <c r="BN305" s="4"/>
      <c r="BO305" s="4"/>
      <c r="BP305" s="4"/>
      <c r="BQ305" s="4"/>
      <c r="BR305" s="4"/>
      <c r="BS305" s="4"/>
    </row>
    <row r="306" spans="7:71" s="88" customFormat="1" x14ac:dyDescent="0.25">
      <c r="G306" s="75">
        <v>136.5</v>
      </c>
      <c r="H306" s="79" t="str">
        <f>IF(ISNUMBER(#REF!),#REF!,"-")</f>
        <v>-</v>
      </c>
      <c r="I306" s="80" t="str">
        <f>IF(ISNUMBER(#REF!),#REF!,"-")</f>
        <v>-</v>
      </c>
      <c r="J306" s="79" t="str">
        <f>IF(ISNUMBER(#REF!),#REF!,"-")</f>
        <v>-</v>
      </c>
      <c r="K306" s="80" t="str">
        <f>IF(ISNUMBER(#REF!),#REF!,"-")</f>
        <v>-</v>
      </c>
      <c r="L306" s="79" t="str">
        <f>IF(ISNUMBER(#REF!),#REF!,"-")</f>
        <v>-</v>
      </c>
      <c r="M306" s="80" t="str">
        <f>IF(ISNUMBER(#REF!),#REF!,"-")</f>
        <v>-</v>
      </c>
      <c r="N306" s="79" t="str">
        <f>IF(ISNUMBER(#REF!),#REF!,"-")</f>
        <v>-</v>
      </c>
      <c r="O306" s="80" t="str">
        <f>IF(ISNUMBER(#REF!),#REF!,"-")</f>
        <v>-</v>
      </c>
      <c r="P306" s="79" t="str">
        <f>IF(ISNUMBER(#REF!),#REF!,"-")</f>
        <v>-</v>
      </c>
      <c r="Q306" s="80" t="str">
        <f>IF(ISNUMBER(#REF!),#REF!,"-")</f>
        <v>-</v>
      </c>
      <c r="R306" s="79" t="str">
        <f>IF(ISNUMBER(#REF!),#REF!,"-")</f>
        <v>-</v>
      </c>
      <c r="S306" s="80" t="str">
        <f>IF(ISNUMBER(#REF!),#REF!,"-")</f>
        <v>-</v>
      </c>
      <c r="T306" s="79" t="str">
        <f>IF(ISNUMBER(#REF!),#REF!,"-")</f>
        <v>-</v>
      </c>
      <c r="U306" s="80" t="str">
        <f>IF(ISNUMBER(#REF!),#REF!,"-")</f>
        <v>-</v>
      </c>
      <c r="V306" s="79" t="str">
        <f>IF(ISNUMBER(#REF!),#REF!,"-")</f>
        <v>-</v>
      </c>
      <c r="W306" s="80" t="str">
        <f>IF(ISNUMBER(#REF!),#REF!,"-")</f>
        <v>-</v>
      </c>
      <c r="X306" s="79" t="str">
        <f>IF(ISNUMBER(#REF!),#REF!,"-")</f>
        <v>-</v>
      </c>
      <c r="Y306" s="80" t="str">
        <f>IF(ISNUMBER(#REF!),#REF!,"-")</f>
        <v>-</v>
      </c>
      <c r="Z306" s="79" t="str">
        <f>IF(ISNUMBER(#REF!),#REF!,"-")</f>
        <v>-</v>
      </c>
      <c r="AA306" s="80" t="str">
        <f>IF(ISNUMBER(#REF!),#REF!,"-")</f>
        <v>-</v>
      </c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O306" s="75">
        <v>136.5</v>
      </c>
      <c r="AP306" s="79" t="str">
        <f>IF(ISNUMBER(#REF!),#REF!,"-")</f>
        <v>-</v>
      </c>
      <c r="AQ306" s="80" t="str">
        <f>IF(ISNUMBER(#REF!),#REF!,"-")</f>
        <v>-</v>
      </c>
      <c r="AR306" s="79" t="str">
        <f>IF(ISNUMBER(#REF!),#REF!,"-")</f>
        <v>-</v>
      </c>
      <c r="AS306" s="80" t="str">
        <f>IF(ISNUMBER(#REF!),#REF!,"-")</f>
        <v>-</v>
      </c>
      <c r="AT306" s="79" t="str">
        <f>IF(ISNUMBER(#REF!),#REF!,"-")</f>
        <v>-</v>
      </c>
      <c r="AU306" s="80" t="str">
        <f>IF(ISNUMBER(#REF!),#REF!,"-")</f>
        <v>-</v>
      </c>
      <c r="AV306" s="79" t="str">
        <f>IF(ISNUMBER(#REF!),#REF!,"-")</f>
        <v>-</v>
      </c>
      <c r="AW306" s="80" t="str">
        <f>IF(ISNUMBER(#REF!),#REF!,"-")</f>
        <v>-</v>
      </c>
      <c r="AX306" s="79" t="str">
        <f>IF(ISNUMBER(#REF!),#REF!,"-")</f>
        <v>-</v>
      </c>
      <c r="AY306" s="80" t="str">
        <f>IF(ISNUMBER(#REF!),#REF!,"-")</f>
        <v>-</v>
      </c>
      <c r="AZ306" s="79" t="str">
        <f>IF(ISNUMBER(#REF!),#REF!,"-")</f>
        <v>-</v>
      </c>
      <c r="BA306" s="80" t="str">
        <f>IF(ISNUMBER(#REF!),#REF!,"-")</f>
        <v>-</v>
      </c>
      <c r="BB306" s="79" t="str">
        <f>IF(ISNUMBER(#REF!),#REF!,"-")</f>
        <v>-</v>
      </c>
      <c r="BC306" s="80" t="str">
        <f>IF(ISNUMBER(#REF!),#REF!,"-")</f>
        <v>-</v>
      </c>
      <c r="BD306" s="79" t="str">
        <f>IF(ISNUMBER(#REF!),#REF!,"-")</f>
        <v>-</v>
      </c>
      <c r="BE306" s="80" t="str">
        <f>IF(ISNUMBER(#REF!),#REF!,"-")</f>
        <v>-</v>
      </c>
      <c r="BF306" s="79" t="str">
        <f>IF(ISNUMBER(#REF!),#REF!,"-")</f>
        <v>-</v>
      </c>
      <c r="BG306" s="80" t="str">
        <f>IF(ISNUMBER(#REF!),#REF!,"-")</f>
        <v>-</v>
      </c>
      <c r="BH306" s="79" t="str">
        <f>IF(ISNUMBER(#REF!),#REF!,"-")</f>
        <v>-</v>
      </c>
      <c r="BI306" s="80" t="str">
        <f>IF(ISNUMBER(#REF!),#REF!,"-")</f>
        <v>-</v>
      </c>
      <c r="BJ306" s="4"/>
      <c r="BK306" s="4"/>
      <c r="BL306" s="4"/>
      <c r="BM306" s="4"/>
      <c r="BN306" s="4"/>
      <c r="BO306" s="4"/>
      <c r="BP306" s="4"/>
      <c r="BQ306" s="4"/>
      <c r="BR306" s="4"/>
      <c r="BS306" s="4"/>
    </row>
    <row r="307" spans="7:71" s="88" customFormat="1" x14ac:dyDescent="0.25">
      <c r="G307" s="75">
        <v>137</v>
      </c>
      <c r="H307" s="79" t="str">
        <f>IF(ISNUMBER(#REF!),#REF!,"-")</f>
        <v>-</v>
      </c>
      <c r="I307" s="80" t="str">
        <f>IF(ISNUMBER(#REF!),#REF!,"-")</f>
        <v>-</v>
      </c>
      <c r="J307" s="79" t="str">
        <f>IF(ISNUMBER(#REF!),#REF!,"-")</f>
        <v>-</v>
      </c>
      <c r="K307" s="80" t="str">
        <f>IF(ISNUMBER(#REF!),#REF!,"-")</f>
        <v>-</v>
      </c>
      <c r="L307" s="79" t="str">
        <f>IF(ISNUMBER(#REF!),#REF!,"-")</f>
        <v>-</v>
      </c>
      <c r="M307" s="80" t="str">
        <f>IF(ISNUMBER(#REF!),#REF!,"-")</f>
        <v>-</v>
      </c>
      <c r="N307" s="79" t="str">
        <f>IF(ISNUMBER(#REF!),#REF!,"-")</f>
        <v>-</v>
      </c>
      <c r="O307" s="80" t="str">
        <f>IF(ISNUMBER(#REF!),#REF!,"-")</f>
        <v>-</v>
      </c>
      <c r="P307" s="79" t="str">
        <f>IF(ISNUMBER(#REF!),#REF!,"-")</f>
        <v>-</v>
      </c>
      <c r="Q307" s="80" t="str">
        <f>IF(ISNUMBER(#REF!),#REF!,"-")</f>
        <v>-</v>
      </c>
      <c r="R307" s="79" t="str">
        <f>IF(ISNUMBER(#REF!),#REF!,"-")</f>
        <v>-</v>
      </c>
      <c r="S307" s="80" t="str">
        <f>IF(ISNUMBER(#REF!),#REF!,"-")</f>
        <v>-</v>
      </c>
      <c r="T307" s="79" t="str">
        <f>IF(ISNUMBER(#REF!),#REF!,"-")</f>
        <v>-</v>
      </c>
      <c r="U307" s="80" t="str">
        <f>IF(ISNUMBER(#REF!),#REF!,"-")</f>
        <v>-</v>
      </c>
      <c r="V307" s="79" t="str">
        <f>IF(ISNUMBER(#REF!),#REF!,"-")</f>
        <v>-</v>
      </c>
      <c r="W307" s="80" t="str">
        <f>IF(ISNUMBER(#REF!),#REF!,"-")</f>
        <v>-</v>
      </c>
      <c r="X307" s="79" t="str">
        <f>IF(ISNUMBER(#REF!),#REF!,"-")</f>
        <v>-</v>
      </c>
      <c r="Y307" s="80" t="str">
        <f>IF(ISNUMBER(#REF!),#REF!,"-")</f>
        <v>-</v>
      </c>
      <c r="Z307" s="79" t="str">
        <f>IF(ISNUMBER(#REF!),#REF!,"-")</f>
        <v>-</v>
      </c>
      <c r="AA307" s="80" t="str">
        <f>IF(ISNUMBER(#REF!),#REF!,"-")</f>
        <v>-</v>
      </c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O307" s="75">
        <v>137</v>
      </c>
      <c r="AP307" s="79" t="str">
        <f>IF(ISNUMBER(#REF!),#REF!,"-")</f>
        <v>-</v>
      </c>
      <c r="AQ307" s="80" t="str">
        <f>IF(ISNUMBER(#REF!),#REF!,"-")</f>
        <v>-</v>
      </c>
      <c r="AR307" s="79" t="str">
        <f>IF(ISNUMBER(#REF!),#REF!,"-")</f>
        <v>-</v>
      </c>
      <c r="AS307" s="80" t="str">
        <f>IF(ISNUMBER(#REF!),#REF!,"-")</f>
        <v>-</v>
      </c>
      <c r="AT307" s="79" t="str">
        <f>IF(ISNUMBER(#REF!),#REF!,"-")</f>
        <v>-</v>
      </c>
      <c r="AU307" s="80" t="str">
        <f>IF(ISNUMBER(#REF!),#REF!,"-")</f>
        <v>-</v>
      </c>
      <c r="AV307" s="79" t="str">
        <f>IF(ISNUMBER(#REF!),#REF!,"-")</f>
        <v>-</v>
      </c>
      <c r="AW307" s="80" t="str">
        <f>IF(ISNUMBER(#REF!),#REF!,"-")</f>
        <v>-</v>
      </c>
      <c r="AX307" s="79" t="str">
        <f>IF(ISNUMBER(#REF!),#REF!,"-")</f>
        <v>-</v>
      </c>
      <c r="AY307" s="80" t="str">
        <f>IF(ISNUMBER(#REF!),#REF!,"-")</f>
        <v>-</v>
      </c>
      <c r="AZ307" s="79" t="str">
        <f>IF(ISNUMBER(#REF!),#REF!,"-")</f>
        <v>-</v>
      </c>
      <c r="BA307" s="80" t="str">
        <f>IF(ISNUMBER(#REF!),#REF!,"-")</f>
        <v>-</v>
      </c>
      <c r="BB307" s="79" t="str">
        <f>IF(ISNUMBER(#REF!),#REF!,"-")</f>
        <v>-</v>
      </c>
      <c r="BC307" s="80" t="str">
        <f>IF(ISNUMBER(#REF!),#REF!,"-")</f>
        <v>-</v>
      </c>
      <c r="BD307" s="79" t="str">
        <f>IF(ISNUMBER(#REF!),#REF!,"-")</f>
        <v>-</v>
      </c>
      <c r="BE307" s="80" t="str">
        <f>IF(ISNUMBER(#REF!),#REF!,"-")</f>
        <v>-</v>
      </c>
      <c r="BF307" s="79" t="str">
        <f>IF(ISNUMBER(#REF!),#REF!,"-")</f>
        <v>-</v>
      </c>
      <c r="BG307" s="80" t="str">
        <f>IF(ISNUMBER(#REF!),#REF!,"-")</f>
        <v>-</v>
      </c>
      <c r="BH307" s="79" t="str">
        <f>IF(ISNUMBER(#REF!),#REF!,"-")</f>
        <v>-</v>
      </c>
      <c r="BI307" s="80" t="str">
        <f>IF(ISNUMBER(#REF!),#REF!,"-")</f>
        <v>-</v>
      </c>
      <c r="BJ307" s="4"/>
      <c r="BK307" s="4"/>
      <c r="BL307" s="4"/>
      <c r="BM307" s="4"/>
      <c r="BN307" s="4"/>
      <c r="BO307" s="4"/>
      <c r="BP307" s="4"/>
      <c r="BQ307" s="4"/>
      <c r="BR307" s="4"/>
      <c r="BS307" s="4"/>
    </row>
    <row r="308" spans="7:71" s="88" customFormat="1" x14ac:dyDescent="0.25">
      <c r="G308" s="75">
        <v>137.5</v>
      </c>
      <c r="H308" s="79" t="str">
        <f>IF(ISNUMBER(#REF!),#REF!,"-")</f>
        <v>-</v>
      </c>
      <c r="I308" s="80" t="str">
        <f>IF(ISNUMBER(#REF!),#REF!,"-")</f>
        <v>-</v>
      </c>
      <c r="J308" s="79" t="str">
        <f>IF(ISNUMBER(#REF!),#REF!,"-")</f>
        <v>-</v>
      </c>
      <c r="K308" s="80" t="str">
        <f>IF(ISNUMBER(#REF!),#REF!,"-")</f>
        <v>-</v>
      </c>
      <c r="L308" s="79" t="str">
        <f>IF(ISNUMBER(#REF!),#REF!,"-")</f>
        <v>-</v>
      </c>
      <c r="M308" s="80" t="str">
        <f>IF(ISNUMBER(#REF!),#REF!,"-")</f>
        <v>-</v>
      </c>
      <c r="N308" s="79" t="str">
        <f>IF(ISNUMBER(#REF!),#REF!,"-")</f>
        <v>-</v>
      </c>
      <c r="O308" s="80" t="str">
        <f>IF(ISNUMBER(#REF!),#REF!,"-")</f>
        <v>-</v>
      </c>
      <c r="P308" s="79" t="str">
        <f>IF(ISNUMBER(#REF!),#REF!,"-")</f>
        <v>-</v>
      </c>
      <c r="Q308" s="80" t="str">
        <f>IF(ISNUMBER(#REF!),#REF!,"-")</f>
        <v>-</v>
      </c>
      <c r="R308" s="79" t="str">
        <f>IF(ISNUMBER(#REF!),#REF!,"-")</f>
        <v>-</v>
      </c>
      <c r="S308" s="80" t="str">
        <f>IF(ISNUMBER(#REF!),#REF!,"-")</f>
        <v>-</v>
      </c>
      <c r="T308" s="79" t="str">
        <f>IF(ISNUMBER(#REF!),#REF!,"-")</f>
        <v>-</v>
      </c>
      <c r="U308" s="80" t="str">
        <f>IF(ISNUMBER(#REF!),#REF!,"-")</f>
        <v>-</v>
      </c>
      <c r="V308" s="79" t="str">
        <f>IF(ISNUMBER(#REF!),#REF!,"-")</f>
        <v>-</v>
      </c>
      <c r="W308" s="80" t="str">
        <f>IF(ISNUMBER(#REF!),#REF!,"-")</f>
        <v>-</v>
      </c>
      <c r="X308" s="79" t="str">
        <f>IF(ISNUMBER(#REF!),#REF!,"-")</f>
        <v>-</v>
      </c>
      <c r="Y308" s="80" t="str">
        <f>IF(ISNUMBER(#REF!),#REF!,"-")</f>
        <v>-</v>
      </c>
      <c r="Z308" s="79" t="str">
        <f>IF(ISNUMBER(#REF!),#REF!,"-")</f>
        <v>-</v>
      </c>
      <c r="AA308" s="80" t="str">
        <f>IF(ISNUMBER(#REF!),#REF!,"-")</f>
        <v>-</v>
      </c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O308" s="75">
        <v>137.5</v>
      </c>
      <c r="AP308" s="79" t="str">
        <f>IF(ISNUMBER(#REF!),#REF!,"-")</f>
        <v>-</v>
      </c>
      <c r="AQ308" s="80" t="str">
        <f>IF(ISNUMBER(#REF!),#REF!,"-")</f>
        <v>-</v>
      </c>
      <c r="AR308" s="79" t="str">
        <f>IF(ISNUMBER(#REF!),#REF!,"-")</f>
        <v>-</v>
      </c>
      <c r="AS308" s="80" t="str">
        <f>IF(ISNUMBER(#REF!),#REF!,"-")</f>
        <v>-</v>
      </c>
      <c r="AT308" s="79" t="str">
        <f>IF(ISNUMBER(#REF!),#REF!,"-")</f>
        <v>-</v>
      </c>
      <c r="AU308" s="80" t="str">
        <f>IF(ISNUMBER(#REF!),#REF!,"-")</f>
        <v>-</v>
      </c>
      <c r="AV308" s="79" t="str">
        <f>IF(ISNUMBER(#REF!),#REF!,"-")</f>
        <v>-</v>
      </c>
      <c r="AW308" s="80" t="str">
        <f>IF(ISNUMBER(#REF!),#REF!,"-")</f>
        <v>-</v>
      </c>
      <c r="AX308" s="79" t="str">
        <f>IF(ISNUMBER(#REF!),#REF!,"-")</f>
        <v>-</v>
      </c>
      <c r="AY308" s="80" t="str">
        <f>IF(ISNUMBER(#REF!),#REF!,"-")</f>
        <v>-</v>
      </c>
      <c r="AZ308" s="79" t="str">
        <f>IF(ISNUMBER(#REF!),#REF!,"-")</f>
        <v>-</v>
      </c>
      <c r="BA308" s="80" t="str">
        <f>IF(ISNUMBER(#REF!),#REF!,"-")</f>
        <v>-</v>
      </c>
      <c r="BB308" s="79" t="str">
        <f>IF(ISNUMBER(#REF!),#REF!,"-")</f>
        <v>-</v>
      </c>
      <c r="BC308" s="80" t="str">
        <f>IF(ISNUMBER(#REF!),#REF!,"-")</f>
        <v>-</v>
      </c>
      <c r="BD308" s="79" t="str">
        <f>IF(ISNUMBER(#REF!),#REF!,"-")</f>
        <v>-</v>
      </c>
      <c r="BE308" s="80" t="str">
        <f>IF(ISNUMBER(#REF!),#REF!,"-")</f>
        <v>-</v>
      </c>
      <c r="BF308" s="79" t="str">
        <f>IF(ISNUMBER(#REF!),#REF!,"-")</f>
        <v>-</v>
      </c>
      <c r="BG308" s="80" t="str">
        <f>IF(ISNUMBER(#REF!),#REF!,"-")</f>
        <v>-</v>
      </c>
      <c r="BH308" s="79" t="str">
        <f>IF(ISNUMBER(#REF!),#REF!,"-")</f>
        <v>-</v>
      </c>
      <c r="BI308" s="80" t="str">
        <f>IF(ISNUMBER(#REF!),#REF!,"-")</f>
        <v>-</v>
      </c>
      <c r="BJ308" s="4"/>
      <c r="BK308" s="4"/>
      <c r="BL308" s="4"/>
      <c r="BM308" s="4"/>
      <c r="BN308" s="4"/>
      <c r="BO308" s="4"/>
      <c r="BP308" s="4"/>
      <c r="BQ308" s="4"/>
      <c r="BR308" s="4"/>
      <c r="BS308" s="4"/>
    </row>
    <row r="309" spans="7:71" s="88" customFormat="1" x14ac:dyDescent="0.25">
      <c r="G309" s="75">
        <v>138</v>
      </c>
      <c r="H309" s="79" t="str">
        <f>IF(ISNUMBER(#REF!),#REF!,"-")</f>
        <v>-</v>
      </c>
      <c r="I309" s="80" t="str">
        <f>IF(ISNUMBER(#REF!),#REF!,"-")</f>
        <v>-</v>
      </c>
      <c r="J309" s="79" t="str">
        <f>IF(ISNUMBER(#REF!),#REF!,"-")</f>
        <v>-</v>
      </c>
      <c r="K309" s="80" t="str">
        <f>IF(ISNUMBER(#REF!),#REF!,"-")</f>
        <v>-</v>
      </c>
      <c r="L309" s="79" t="str">
        <f>IF(ISNUMBER(#REF!),#REF!,"-")</f>
        <v>-</v>
      </c>
      <c r="M309" s="80" t="str">
        <f>IF(ISNUMBER(#REF!),#REF!,"-")</f>
        <v>-</v>
      </c>
      <c r="N309" s="79" t="str">
        <f>IF(ISNUMBER(#REF!),#REF!,"-")</f>
        <v>-</v>
      </c>
      <c r="O309" s="80" t="str">
        <f>IF(ISNUMBER(#REF!),#REF!,"-")</f>
        <v>-</v>
      </c>
      <c r="P309" s="79" t="str">
        <f>IF(ISNUMBER(#REF!),#REF!,"-")</f>
        <v>-</v>
      </c>
      <c r="Q309" s="80" t="str">
        <f>IF(ISNUMBER(#REF!),#REF!,"-")</f>
        <v>-</v>
      </c>
      <c r="R309" s="79" t="str">
        <f>IF(ISNUMBER(#REF!),#REF!,"-")</f>
        <v>-</v>
      </c>
      <c r="S309" s="80" t="str">
        <f>IF(ISNUMBER(#REF!),#REF!,"-")</f>
        <v>-</v>
      </c>
      <c r="T309" s="79" t="str">
        <f>IF(ISNUMBER(#REF!),#REF!,"-")</f>
        <v>-</v>
      </c>
      <c r="U309" s="80" t="str">
        <f>IF(ISNUMBER(#REF!),#REF!,"-")</f>
        <v>-</v>
      </c>
      <c r="V309" s="79" t="str">
        <f>IF(ISNUMBER(#REF!),#REF!,"-")</f>
        <v>-</v>
      </c>
      <c r="W309" s="80" t="str">
        <f>IF(ISNUMBER(#REF!),#REF!,"-")</f>
        <v>-</v>
      </c>
      <c r="X309" s="79" t="str">
        <f>IF(ISNUMBER(#REF!),#REF!,"-")</f>
        <v>-</v>
      </c>
      <c r="Y309" s="80" t="str">
        <f>IF(ISNUMBER(#REF!),#REF!,"-")</f>
        <v>-</v>
      </c>
      <c r="Z309" s="79" t="str">
        <f>IF(ISNUMBER(#REF!),#REF!,"-")</f>
        <v>-</v>
      </c>
      <c r="AA309" s="80" t="str">
        <f>IF(ISNUMBER(#REF!),#REF!,"-")</f>
        <v>-</v>
      </c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O309" s="75">
        <v>138</v>
      </c>
      <c r="AP309" s="79" t="str">
        <f>IF(ISNUMBER(#REF!),#REF!,"-")</f>
        <v>-</v>
      </c>
      <c r="AQ309" s="80" t="str">
        <f>IF(ISNUMBER(#REF!),#REF!,"-")</f>
        <v>-</v>
      </c>
      <c r="AR309" s="79" t="str">
        <f>IF(ISNUMBER(#REF!),#REF!,"-")</f>
        <v>-</v>
      </c>
      <c r="AS309" s="80" t="str">
        <f>IF(ISNUMBER(#REF!),#REF!,"-")</f>
        <v>-</v>
      </c>
      <c r="AT309" s="79" t="str">
        <f>IF(ISNUMBER(#REF!),#REF!,"-")</f>
        <v>-</v>
      </c>
      <c r="AU309" s="80" t="str">
        <f>IF(ISNUMBER(#REF!),#REF!,"-")</f>
        <v>-</v>
      </c>
      <c r="AV309" s="79" t="str">
        <f>IF(ISNUMBER(#REF!),#REF!,"-")</f>
        <v>-</v>
      </c>
      <c r="AW309" s="80" t="str">
        <f>IF(ISNUMBER(#REF!),#REF!,"-")</f>
        <v>-</v>
      </c>
      <c r="AX309" s="79" t="str">
        <f>IF(ISNUMBER(#REF!),#REF!,"-")</f>
        <v>-</v>
      </c>
      <c r="AY309" s="80" t="str">
        <f>IF(ISNUMBER(#REF!),#REF!,"-")</f>
        <v>-</v>
      </c>
      <c r="AZ309" s="79" t="str">
        <f>IF(ISNUMBER(#REF!),#REF!,"-")</f>
        <v>-</v>
      </c>
      <c r="BA309" s="80" t="str">
        <f>IF(ISNUMBER(#REF!),#REF!,"-")</f>
        <v>-</v>
      </c>
      <c r="BB309" s="79" t="str">
        <f>IF(ISNUMBER(#REF!),#REF!,"-")</f>
        <v>-</v>
      </c>
      <c r="BC309" s="80" t="str">
        <f>IF(ISNUMBER(#REF!),#REF!,"-")</f>
        <v>-</v>
      </c>
      <c r="BD309" s="79" t="str">
        <f>IF(ISNUMBER(#REF!),#REF!,"-")</f>
        <v>-</v>
      </c>
      <c r="BE309" s="80" t="str">
        <f>IF(ISNUMBER(#REF!),#REF!,"-")</f>
        <v>-</v>
      </c>
      <c r="BF309" s="79" t="str">
        <f>IF(ISNUMBER(#REF!),#REF!,"-")</f>
        <v>-</v>
      </c>
      <c r="BG309" s="80" t="str">
        <f>IF(ISNUMBER(#REF!),#REF!,"-")</f>
        <v>-</v>
      </c>
      <c r="BH309" s="79" t="str">
        <f>IF(ISNUMBER(#REF!),#REF!,"-")</f>
        <v>-</v>
      </c>
      <c r="BI309" s="80" t="str">
        <f>IF(ISNUMBER(#REF!),#REF!,"-")</f>
        <v>-</v>
      </c>
      <c r="BJ309" s="4"/>
      <c r="BK309" s="4"/>
      <c r="BL309" s="4"/>
      <c r="BM309" s="4"/>
      <c r="BN309" s="4"/>
      <c r="BO309" s="4"/>
      <c r="BP309" s="4"/>
      <c r="BQ309" s="4"/>
      <c r="BR309" s="4"/>
      <c r="BS309" s="4"/>
    </row>
    <row r="310" spans="7:71" s="88" customFormat="1" x14ac:dyDescent="0.25">
      <c r="G310" s="75">
        <v>138.5</v>
      </c>
      <c r="H310" s="79" t="str">
        <f>IF(ISNUMBER(#REF!),#REF!,"-")</f>
        <v>-</v>
      </c>
      <c r="I310" s="80" t="str">
        <f>IF(ISNUMBER(#REF!),#REF!,"-")</f>
        <v>-</v>
      </c>
      <c r="J310" s="79" t="str">
        <f>IF(ISNUMBER(#REF!),#REF!,"-")</f>
        <v>-</v>
      </c>
      <c r="K310" s="80" t="str">
        <f>IF(ISNUMBER(#REF!),#REF!,"-")</f>
        <v>-</v>
      </c>
      <c r="L310" s="79" t="str">
        <f>IF(ISNUMBER(#REF!),#REF!,"-")</f>
        <v>-</v>
      </c>
      <c r="M310" s="80" t="str">
        <f>IF(ISNUMBER(#REF!),#REF!,"-")</f>
        <v>-</v>
      </c>
      <c r="N310" s="79" t="str">
        <f>IF(ISNUMBER(#REF!),#REF!,"-")</f>
        <v>-</v>
      </c>
      <c r="O310" s="80" t="str">
        <f>IF(ISNUMBER(#REF!),#REF!,"-")</f>
        <v>-</v>
      </c>
      <c r="P310" s="79" t="str">
        <f>IF(ISNUMBER(#REF!),#REF!,"-")</f>
        <v>-</v>
      </c>
      <c r="Q310" s="80" t="str">
        <f>IF(ISNUMBER(#REF!),#REF!,"-")</f>
        <v>-</v>
      </c>
      <c r="R310" s="79" t="str">
        <f>IF(ISNUMBER(#REF!),#REF!,"-")</f>
        <v>-</v>
      </c>
      <c r="S310" s="80" t="str">
        <f>IF(ISNUMBER(#REF!),#REF!,"-")</f>
        <v>-</v>
      </c>
      <c r="T310" s="79" t="str">
        <f>IF(ISNUMBER(#REF!),#REF!,"-")</f>
        <v>-</v>
      </c>
      <c r="U310" s="80" t="str">
        <f>IF(ISNUMBER(#REF!),#REF!,"-")</f>
        <v>-</v>
      </c>
      <c r="V310" s="79" t="str">
        <f>IF(ISNUMBER(#REF!),#REF!,"-")</f>
        <v>-</v>
      </c>
      <c r="W310" s="80" t="str">
        <f>IF(ISNUMBER(#REF!),#REF!,"-")</f>
        <v>-</v>
      </c>
      <c r="X310" s="79" t="str">
        <f>IF(ISNUMBER(#REF!),#REF!,"-")</f>
        <v>-</v>
      </c>
      <c r="Y310" s="80" t="str">
        <f>IF(ISNUMBER(#REF!),#REF!,"-")</f>
        <v>-</v>
      </c>
      <c r="Z310" s="79" t="str">
        <f>IF(ISNUMBER(#REF!),#REF!,"-")</f>
        <v>-</v>
      </c>
      <c r="AA310" s="80" t="str">
        <f>IF(ISNUMBER(#REF!),#REF!,"-")</f>
        <v>-</v>
      </c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O310" s="75">
        <v>138.5</v>
      </c>
      <c r="AP310" s="79" t="str">
        <f>IF(ISNUMBER(#REF!),#REF!,"-")</f>
        <v>-</v>
      </c>
      <c r="AQ310" s="80" t="str">
        <f>IF(ISNUMBER(#REF!),#REF!,"-")</f>
        <v>-</v>
      </c>
      <c r="AR310" s="79" t="str">
        <f>IF(ISNUMBER(#REF!),#REF!,"-")</f>
        <v>-</v>
      </c>
      <c r="AS310" s="80" t="str">
        <f>IF(ISNUMBER(#REF!),#REF!,"-")</f>
        <v>-</v>
      </c>
      <c r="AT310" s="79" t="str">
        <f>IF(ISNUMBER(#REF!),#REF!,"-")</f>
        <v>-</v>
      </c>
      <c r="AU310" s="80" t="str">
        <f>IF(ISNUMBER(#REF!),#REF!,"-")</f>
        <v>-</v>
      </c>
      <c r="AV310" s="79" t="str">
        <f>IF(ISNUMBER(#REF!),#REF!,"-")</f>
        <v>-</v>
      </c>
      <c r="AW310" s="80" t="str">
        <f>IF(ISNUMBER(#REF!),#REF!,"-")</f>
        <v>-</v>
      </c>
      <c r="AX310" s="79" t="str">
        <f>IF(ISNUMBER(#REF!),#REF!,"-")</f>
        <v>-</v>
      </c>
      <c r="AY310" s="80" t="str">
        <f>IF(ISNUMBER(#REF!),#REF!,"-")</f>
        <v>-</v>
      </c>
      <c r="AZ310" s="79" t="str">
        <f>IF(ISNUMBER(#REF!),#REF!,"-")</f>
        <v>-</v>
      </c>
      <c r="BA310" s="80" t="str">
        <f>IF(ISNUMBER(#REF!),#REF!,"-")</f>
        <v>-</v>
      </c>
      <c r="BB310" s="79" t="str">
        <f>IF(ISNUMBER(#REF!),#REF!,"-")</f>
        <v>-</v>
      </c>
      <c r="BC310" s="80" t="str">
        <f>IF(ISNUMBER(#REF!),#REF!,"-")</f>
        <v>-</v>
      </c>
      <c r="BD310" s="79" t="str">
        <f>IF(ISNUMBER(#REF!),#REF!,"-")</f>
        <v>-</v>
      </c>
      <c r="BE310" s="80" t="str">
        <f>IF(ISNUMBER(#REF!),#REF!,"-")</f>
        <v>-</v>
      </c>
      <c r="BF310" s="79" t="str">
        <f>IF(ISNUMBER(#REF!),#REF!,"-")</f>
        <v>-</v>
      </c>
      <c r="BG310" s="80" t="str">
        <f>IF(ISNUMBER(#REF!),#REF!,"-")</f>
        <v>-</v>
      </c>
      <c r="BH310" s="79" t="str">
        <f>IF(ISNUMBER(#REF!),#REF!,"-")</f>
        <v>-</v>
      </c>
      <c r="BI310" s="80" t="str">
        <f>IF(ISNUMBER(#REF!),#REF!,"-")</f>
        <v>-</v>
      </c>
      <c r="BJ310" s="4"/>
      <c r="BK310" s="4"/>
      <c r="BL310" s="4"/>
      <c r="BM310" s="4"/>
      <c r="BN310" s="4"/>
      <c r="BO310" s="4"/>
      <c r="BP310" s="4"/>
      <c r="BQ310" s="4"/>
      <c r="BR310" s="4"/>
      <c r="BS310" s="4"/>
    </row>
    <row r="311" spans="7:71" s="88" customFormat="1" x14ac:dyDescent="0.25">
      <c r="G311" s="75">
        <v>139</v>
      </c>
      <c r="H311" s="79" t="str">
        <f>IF(ISNUMBER(#REF!),#REF!,"-")</f>
        <v>-</v>
      </c>
      <c r="I311" s="80" t="str">
        <f>IF(ISNUMBER(#REF!),#REF!,"-")</f>
        <v>-</v>
      </c>
      <c r="J311" s="79" t="str">
        <f>IF(ISNUMBER(#REF!),#REF!,"-")</f>
        <v>-</v>
      </c>
      <c r="K311" s="80" t="str">
        <f>IF(ISNUMBER(#REF!),#REF!,"-")</f>
        <v>-</v>
      </c>
      <c r="L311" s="79" t="str">
        <f>IF(ISNUMBER(#REF!),#REF!,"-")</f>
        <v>-</v>
      </c>
      <c r="M311" s="80" t="str">
        <f>IF(ISNUMBER(#REF!),#REF!,"-")</f>
        <v>-</v>
      </c>
      <c r="N311" s="79" t="str">
        <f>IF(ISNUMBER(#REF!),#REF!,"-")</f>
        <v>-</v>
      </c>
      <c r="O311" s="80" t="str">
        <f>IF(ISNUMBER(#REF!),#REF!,"-")</f>
        <v>-</v>
      </c>
      <c r="P311" s="79" t="str">
        <f>IF(ISNUMBER(#REF!),#REF!,"-")</f>
        <v>-</v>
      </c>
      <c r="Q311" s="80" t="str">
        <f>IF(ISNUMBER(#REF!),#REF!,"-")</f>
        <v>-</v>
      </c>
      <c r="R311" s="79" t="str">
        <f>IF(ISNUMBER(#REF!),#REF!,"-")</f>
        <v>-</v>
      </c>
      <c r="S311" s="80" t="str">
        <f>IF(ISNUMBER(#REF!),#REF!,"-")</f>
        <v>-</v>
      </c>
      <c r="T311" s="79" t="str">
        <f>IF(ISNUMBER(#REF!),#REF!,"-")</f>
        <v>-</v>
      </c>
      <c r="U311" s="80" t="str">
        <f>IF(ISNUMBER(#REF!),#REF!,"-")</f>
        <v>-</v>
      </c>
      <c r="V311" s="79" t="str">
        <f>IF(ISNUMBER(#REF!),#REF!,"-")</f>
        <v>-</v>
      </c>
      <c r="W311" s="80" t="str">
        <f>IF(ISNUMBER(#REF!),#REF!,"-")</f>
        <v>-</v>
      </c>
      <c r="X311" s="79" t="str">
        <f>IF(ISNUMBER(#REF!),#REF!,"-")</f>
        <v>-</v>
      </c>
      <c r="Y311" s="80" t="str">
        <f>IF(ISNUMBER(#REF!),#REF!,"-")</f>
        <v>-</v>
      </c>
      <c r="Z311" s="79" t="str">
        <f>IF(ISNUMBER(#REF!),#REF!,"-")</f>
        <v>-</v>
      </c>
      <c r="AA311" s="80" t="str">
        <f>IF(ISNUMBER(#REF!),#REF!,"-")</f>
        <v>-</v>
      </c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O311" s="75">
        <v>139</v>
      </c>
      <c r="AP311" s="79" t="str">
        <f>IF(ISNUMBER(#REF!),#REF!,"-")</f>
        <v>-</v>
      </c>
      <c r="AQ311" s="80" t="str">
        <f>IF(ISNUMBER(#REF!),#REF!,"-")</f>
        <v>-</v>
      </c>
      <c r="AR311" s="79" t="str">
        <f>IF(ISNUMBER(#REF!),#REF!,"-")</f>
        <v>-</v>
      </c>
      <c r="AS311" s="80" t="str">
        <f>IF(ISNUMBER(#REF!),#REF!,"-")</f>
        <v>-</v>
      </c>
      <c r="AT311" s="79" t="str">
        <f>IF(ISNUMBER(#REF!),#REF!,"-")</f>
        <v>-</v>
      </c>
      <c r="AU311" s="80" t="str">
        <f>IF(ISNUMBER(#REF!),#REF!,"-")</f>
        <v>-</v>
      </c>
      <c r="AV311" s="79" t="str">
        <f>IF(ISNUMBER(#REF!),#REF!,"-")</f>
        <v>-</v>
      </c>
      <c r="AW311" s="80" t="str">
        <f>IF(ISNUMBER(#REF!),#REF!,"-")</f>
        <v>-</v>
      </c>
      <c r="AX311" s="79" t="str">
        <f>IF(ISNUMBER(#REF!),#REF!,"-")</f>
        <v>-</v>
      </c>
      <c r="AY311" s="80" t="str">
        <f>IF(ISNUMBER(#REF!),#REF!,"-")</f>
        <v>-</v>
      </c>
      <c r="AZ311" s="79" t="str">
        <f>IF(ISNUMBER(#REF!),#REF!,"-")</f>
        <v>-</v>
      </c>
      <c r="BA311" s="80" t="str">
        <f>IF(ISNUMBER(#REF!),#REF!,"-")</f>
        <v>-</v>
      </c>
      <c r="BB311" s="79" t="str">
        <f>IF(ISNUMBER(#REF!),#REF!,"-")</f>
        <v>-</v>
      </c>
      <c r="BC311" s="80" t="str">
        <f>IF(ISNUMBER(#REF!),#REF!,"-")</f>
        <v>-</v>
      </c>
      <c r="BD311" s="79" t="str">
        <f>IF(ISNUMBER(#REF!),#REF!,"-")</f>
        <v>-</v>
      </c>
      <c r="BE311" s="80" t="str">
        <f>IF(ISNUMBER(#REF!),#REF!,"-")</f>
        <v>-</v>
      </c>
      <c r="BF311" s="79" t="str">
        <f>IF(ISNUMBER(#REF!),#REF!,"-")</f>
        <v>-</v>
      </c>
      <c r="BG311" s="80" t="str">
        <f>IF(ISNUMBER(#REF!),#REF!,"-")</f>
        <v>-</v>
      </c>
      <c r="BH311" s="79" t="str">
        <f>IF(ISNUMBER(#REF!),#REF!,"-")</f>
        <v>-</v>
      </c>
      <c r="BI311" s="80" t="str">
        <f>IF(ISNUMBER(#REF!),#REF!,"-")</f>
        <v>-</v>
      </c>
      <c r="BJ311" s="4"/>
      <c r="BK311" s="4"/>
      <c r="BL311" s="4"/>
      <c r="BM311" s="4"/>
      <c r="BN311" s="4"/>
      <c r="BO311" s="4"/>
      <c r="BP311" s="4"/>
      <c r="BQ311" s="4"/>
      <c r="BR311" s="4"/>
      <c r="BS311" s="4"/>
    </row>
    <row r="312" spans="7:71" s="88" customFormat="1" x14ac:dyDescent="0.25">
      <c r="G312" s="75">
        <v>139.5</v>
      </c>
      <c r="H312" s="79" t="str">
        <f>IF(ISNUMBER(#REF!),#REF!,"-")</f>
        <v>-</v>
      </c>
      <c r="I312" s="80" t="str">
        <f>IF(ISNUMBER(#REF!),#REF!,"-")</f>
        <v>-</v>
      </c>
      <c r="J312" s="79" t="str">
        <f>IF(ISNUMBER(#REF!),#REF!,"-")</f>
        <v>-</v>
      </c>
      <c r="K312" s="80" t="str">
        <f>IF(ISNUMBER(#REF!),#REF!,"-")</f>
        <v>-</v>
      </c>
      <c r="L312" s="79" t="str">
        <f>IF(ISNUMBER(#REF!),#REF!,"-")</f>
        <v>-</v>
      </c>
      <c r="M312" s="80" t="str">
        <f>IF(ISNUMBER(#REF!),#REF!,"-")</f>
        <v>-</v>
      </c>
      <c r="N312" s="79" t="str">
        <f>IF(ISNUMBER(#REF!),#REF!,"-")</f>
        <v>-</v>
      </c>
      <c r="O312" s="80" t="str">
        <f>IF(ISNUMBER(#REF!),#REF!,"-")</f>
        <v>-</v>
      </c>
      <c r="P312" s="79" t="str">
        <f>IF(ISNUMBER(#REF!),#REF!,"-")</f>
        <v>-</v>
      </c>
      <c r="Q312" s="80" t="str">
        <f>IF(ISNUMBER(#REF!),#REF!,"-")</f>
        <v>-</v>
      </c>
      <c r="R312" s="79" t="str">
        <f>IF(ISNUMBER(#REF!),#REF!,"-")</f>
        <v>-</v>
      </c>
      <c r="S312" s="80" t="str">
        <f>IF(ISNUMBER(#REF!),#REF!,"-")</f>
        <v>-</v>
      </c>
      <c r="T312" s="79" t="str">
        <f>IF(ISNUMBER(#REF!),#REF!,"-")</f>
        <v>-</v>
      </c>
      <c r="U312" s="80" t="str">
        <f>IF(ISNUMBER(#REF!),#REF!,"-")</f>
        <v>-</v>
      </c>
      <c r="V312" s="79" t="str">
        <f>IF(ISNUMBER(#REF!),#REF!,"-")</f>
        <v>-</v>
      </c>
      <c r="W312" s="80" t="str">
        <f>IF(ISNUMBER(#REF!),#REF!,"-")</f>
        <v>-</v>
      </c>
      <c r="X312" s="79" t="str">
        <f>IF(ISNUMBER(#REF!),#REF!,"-")</f>
        <v>-</v>
      </c>
      <c r="Y312" s="80" t="str">
        <f>IF(ISNUMBER(#REF!),#REF!,"-")</f>
        <v>-</v>
      </c>
      <c r="Z312" s="79" t="str">
        <f>IF(ISNUMBER(#REF!),#REF!,"-")</f>
        <v>-</v>
      </c>
      <c r="AA312" s="80" t="str">
        <f>IF(ISNUMBER(#REF!),#REF!,"-")</f>
        <v>-</v>
      </c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O312" s="75">
        <v>139.5</v>
      </c>
      <c r="AP312" s="79" t="str">
        <f>IF(ISNUMBER(#REF!),#REF!,"-")</f>
        <v>-</v>
      </c>
      <c r="AQ312" s="80" t="str">
        <f>IF(ISNUMBER(#REF!),#REF!,"-")</f>
        <v>-</v>
      </c>
      <c r="AR312" s="79" t="str">
        <f>IF(ISNUMBER(#REF!),#REF!,"-")</f>
        <v>-</v>
      </c>
      <c r="AS312" s="80" t="str">
        <f>IF(ISNUMBER(#REF!),#REF!,"-")</f>
        <v>-</v>
      </c>
      <c r="AT312" s="79" t="str">
        <f>IF(ISNUMBER(#REF!),#REF!,"-")</f>
        <v>-</v>
      </c>
      <c r="AU312" s="80" t="str">
        <f>IF(ISNUMBER(#REF!),#REF!,"-")</f>
        <v>-</v>
      </c>
      <c r="AV312" s="79" t="str">
        <f>IF(ISNUMBER(#REF!),#REF!,"-")</f>
        <v>-</v>
      </c>
      <c r="AW312" s="80" t="str">
        <f>IF(ISNUMBER(#REF!),#REF!,"-")</f>
        <v>-</v>
      </c>
      <c r="AX312" s="79" t="str">
        <f>IF(ISNUMBER(#REF!),#REF!,"-")</f>
        <v>-</v>
      </c>
      <c r="AY312" s="80" t="str">
        <f>IF(ISNUMBER(#REF!),#REF!,"-")</f>
        <v>-</v>
      </c>
      <c r="AZ312" s="79" t="str">
        <f>IF(ISNUMBER(#REF!),#REF!,"-")</f>
        <v>-</v>
      </c>
      <c r="BA312" s="80" t="str">
        <f>IF(ISNUMBER(#REF!),#REF!,"-")</f>
        <v>-</v>
      </c>
      <c r="BB312" s="79" t="str">
        <f>IF(ISNUMBER(#REF!),#REF!,"-")</f>
        <v>-</v>
      </c>
      <c r="BC312" s="80" t="str">
        <f>IF(ISNUMBER(#REF!),#REF!,"-")</f>
        <v>-</v>
      </c>
      <c r="BD312" s="79" t="str">
        <f>IF(ISNUMBER(#REF!),#REF!,"-")</f>
        <v>-</v>
      </c>
      <c r="BE312" s="80" t="str">
        <f>IF(ISNUMBER(#REF!),#REF!,"-")</f>
        <v>-</v>
      </c>
      <c r="BF312" s="79" t="str">
        <f>IF(ISNUMBER(#REF!),#REF!,"-")</f>
        <v>-</v>
      </c>
      <c r="BG312" s="80" t="str">
        <f>IF(ISNUMBER(#REF!),#REF!,"-")</f>
        <v>-</v>
      </c>
      <c r="BH312" s="79" t="str">
        <f>IF(ISNUMBER(#REF!),#REF!,"-")</f>
        <v>-</v>
      </c>
      <c r="BI312" s="80" t="str">
        <f>IF(ISNUMBER(#REF!),#REF!,"-")</f>
        <v>-</v>
      </c>
      <c r="BJ312" s="4"/>
      <c r="BK312" s="4"/>
      <c r="BL312" s="4"/>
      <c r="BM312" s="4"/>
      <c r="BN312" s="4"/>
      <c r="BO312" s="4"/>
      <c r="BP312" s="4"/>
      <c r="BQ312" s="4"/>
      <c r="BR312" s="4"/>
      <c r="BS312" s="4"/>
    </row>
    <row r="313" spans="7:71" s="88" customFormat="1" x14ac:dyDescent="0.25">
      <c r="G313" s="75">
        <v>140</v>
      </c>
      <c r="H313" s="79" t="str">
        <f>IF(ISNUMBER(#REF!),#REF!,"-")</f>
        <v>-</v>
      </c>
      <c r="I313" s="80" t="str">
        <f>IF(ISNUMBER(#REF!),#REF!,"-")</f>
        <v>-</v>
      </c>
      <c r="J313" s="79" t="str">
        <f>IF(ISNUMBER(#REF!),#REF!,"-")</f>
        <v>-</v>
      </c>
      <c r="K313" s="80" t="str">
        <f>IF(ISNUMBER(#REF!),#REF!,"-")</f>
        <v>-</v>
      </c>
      <c r="L313" s="79" t="str">
        <f>IF(ISNUMBER(#REF!),#REF!,"-")</f>
        <v>-</v>
      </c>
      <c r="M313" s="80" t="str">
        <f>IF(ISNUMBER(#REF!),#REF!,"-")</f>
        <v>-</v>
      </c>
      <c r="N313" s="79" t="str">
        <f>IF(ISNUMBER(#REF!),#REF!,"-")</f>
        <v>-</v>
      </c>
      <c r="O313" s="80" t="str">
        <f>IF(ISNUMBER(#REF!),#REF!,"-")</f>
        <v>-</v>
      </c>
      <c r="P313" s="79" t="str">
        <f>IF(ISNUMBER(#REF!),#REF!,"-")</f>
        <v>-</v>
      </c>
      <c r="Q313" s="80" t="str">
        <f>IF(ISNUMBER(#REF!),#REF!,"-")</f>
        <v>-</v>
      </c>
      <c r="R313" s="79" t="str">
        <f>IF(ISNUMBER(#REF!),#REF!,"-")</f>
        <v>-</v>
      </c>
      <c r="S313" s="80" t="str">
        <f>IF(ISNUMBER(#REF!),#REF!,"-")</f>
        <v>-</v>
      </c>
      <c r="T313" s="79" t="str">
        <f>IF(ISNUMBER(#REF!),#REF!,"-")</f>
        <v>-</v>
      </c>
      <c r="U313" s="80" t="str">
        <f>IF(ISNUMBER(#REF!),#REF!,"-")</f>
        <v>-</v>
      </c>
      <c r="V313" s="79" t="str">
        <f>IF(ISNUMBER(#REF!),#REF!,"-")</f>
        <v>-</v>
      </c>
      <c r="W313" s="80" t="str">
        <f>IF(ISNUMBER(#REF!),#REF!,"-")</f>
        <v>-</v>
      </c>
      <c r="X313" s="79" t="str">
        <f>IF(ISNUMBER(#REF!),#REF!,"-")</f>
        <v>-</v>
      </c>
      <c r="Y313" s="80" t="str">
        <f>IF(ISNUMBER(#REF!),#REF!,"-")</f>
        <v>-</v>
      </c>
      <c r="Z313" s="79" t="str">
        <f>IF(ISNUMBER(#REF!),#REF!,"-")</f>
        <v>-</v>
      </c>
      <c r="AA313" s="80" t="str">
        <f>IF(ISNUMBER(#REF!),#REF!,"-")</f>
        <v>-</v>
      </c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O313" s="75">
        <v>140</v>
      </c>
      <c r="AP313" s="79" t="str">
        <f>IF(ISNUMBER(#REF!),#REF!,"-")</f>
        <v>-</v>
      </c>
      <c r="AQ313" s="80" t="str">
        <f>IF(ISNUMBER(#REF!),#REF!,"-")</f>
        <v>-</v>
      </c>
      <c r="AR313" s="79" t="str">
        <f>IF(ISNUMBER(#REF!),#REF!,"-")</f>
        <v>-</v>
      </c>
      <c r="AS313" s="80" t="str">
        <f>IF(ISNUMBER(#REF!),#REF!,"-")</f>
        <v>-</v>
      </c>
      <c r="AT313" s="79" t="str">
        <f>IF(ISNUMBER(#REF!),#REF!,"-")</f>
        <v>-</v>
      </c>
      <c r="AU313" s="80" t="str">
        <f>IF(ISNUMBER(#REF!),#REF!,"-")</f>
        <v>-</v>
      </c>
      <c r="AV313" s="79" t="str">
        <f>IF(ISNUMBER(#REF!),#REF!,"-")</f>
        <v>-</v>
      </c>
      <c r="AW313" s="80" t="str">
        <f>IF(ISNUMBER(#REF!),#REF!,"-")</f>
        <v>-</v>
      </c>
      <c r="AX313" s="79" t="str">
        <f>IF(ISNUMBER(#REF!),#REF!,"-")</f>
        <v>-</v>
      </c>
      <c r="AY313" s="80" t="str">
        <f>IF(ISNUMBER(#REF!),#REF!,"-")</f>
        <v>-</v>
      </c>
      <c r="AZ313" s="79" t="str">
        <f>IF(ISNUMBER(#REF!),#REF!,"-")</f>
        <v>-</v>
      </c>
      <c r="BA313" s="80" t="str">
        <f>IF(ISNUMBER(#REF!),#REF!,"-")</f>
        <v>-</v>
      </c>
      <c r="BB313" s="79" t="str">
        <f>IF(ISNUMBER(#REF!),#REF!,"-")</f>
        <v>-</v>
      </c>
      <c r="BC313" s="80" t="str">
        <f>IF(ISNUMBER(#REF!),#REF!,"-")</f>
        <v>-</v>
      </c>
      <c r="BD313" s="79" t="str">
        <f>IF(ISNUMBER(#REF!),#REF!,"-")</f>
        <v>-</v>
      </c>
      <c r="BE313" s="80" t="str">
        <f>IF(ISNUMBER(#REF!),#REF!,"-")</f>
        <v>-</v>
      </c>
      <c r="BF313" s="79" t="str">
        <f>IF(ISNUMBER(#REF!),#REF!,"-")</f>
        <v>-</v>
      </c>
      <c r="BG313" s="80" t="str">
        <f>IF(ISNUMBER(#REF!),#REF!,"-")</f>
        <v>-</v>
      </c>
      <c r="BH313" s="79" t="str">
        <f>IF(ISNUMBER(#REF!),#REF!,"-")</f>
        <v>-</v>
      </c>
      <c r="BI313" s="80" t="str">
        <f>IF(ISNUMBER(#REF!),#REF!,"-")</f>
        <v>-</v>
      </c>
      <c r="BJ313" s="4"/>
      <c r="BK313" s="4"/>
      <c r="BL313" s="4"/>
      <c r="BM313" s="4"/>
      <c r="BN313" s="4"/>
      <c r="BO313" s="4"/>
      <c r="BP313" s="4"/>
      <c r="BQ313" s="4"/>
      <c r="BR313" s="4"/>
      <c r="BS313" s="4"/>
    </row>
    <row r="314" spans="7:71" s="88" customFormat="1" x14ac:dyDescent="0.25">
      <c r="G314" s="75">
        <v>140.5</v>
      </c>
      <c r="H314" s="79" t="str">
        <f>IF(ISNUMBER(#REF!),#REF!,"-")</f>
        <v>-</v>
      </c>
      <c r="I314" s="80" t="str">
        <f>IF(ISNUMBER(#REF!),#REF!,"-")</f>
        <v>-</v>
      </c>
      <c r="J314" s="79" t="str">
        <f>IF(ISNUMBER(#REF!),#REF!,"-")</f>
        <v>-</v>
      </c>
      <c r="K314" s="80" t="str">
        <f>IF(ISNUMBER(#REF!),#REF!,"-")</f>
        <v>-</v>
      </c>
      <c r="L314" s="79" t="str">
        <f>IF(ISNUMBER(#REF!),#REF!,"-")</f>
        <v>-</v>
      </c>
      <c r="M314" s="80" t="str">
        <f>IF(ISNUMBER(#REF!),#REF!,"-")</f>
        <v>-</v>
      </c>
      <c r="N314" s="79" t="str">
        <f>IF(ISNUMBER(#REF!),#REF!,"-")</f>
        <v>-</v>
      </c>
      <c r="O314" s="80" t="str">
        <f>IF(ISNUMBER(#REF!),#REF!,"-")</f>
        <v>-</v>
      </c>
      <c r="P314" s="79" t="str">
        <f>IF(ISNUMBER(#REF!),#REF!,"-")</f>
        <v>-</v>
      </c>
      <c r="Q314" s="80" t="str">
        <f>IF(ISNUMBER(#REF!),#REF!,"-")</f>
        <v>-</v>
      </c>
      <c r="R314" s="79" t="str">
        <f>IF(ISNUMBER(#REF!),#REF!,"-")</f>
        <v>-</v>
      </c>
      <c r="S314" s="80" t="str">
        <f>IF(ISNUMBER(#REF!),#REF!,"-")</f>
        <v>-</v>
      </c>
      <c r="T314" s="79" t="str">
        <f>IF(ISNUMBER(#REF!),#REF!,"-")</f>
        <v>-</v>
      </c>
      <c r="U314" s="80" t="str">
        <f>IF(ISNUMBER(#REF!),#REF!,"-")</f>
        <v>-</v>
      </c>
      <c r="V314" s="79" t="str">
        <f>IF(ISNUMBER(#REF!),#REF!,"-")</f>
        <v>-</v>
      </c>
      <c r="W314" s="80" t="str">
        <f>IF(ISNUMBER(#REF!),#REF!,"-")</f>
        <v>-</v>
      </c>
      <c r="X314" s="79" t="str">
        <f>IF(ISNUMBER(#REF!),#REF!,"-")</f>
        <v>-</v>
      </c>
      <c r="Y314" s="80" t="str">
        <f>IF(ISNUMBER(#REF!),#REF!,"-")</f>
        <v>-</v>
      </c>
      <c r="Z314" s="79" t="str">
        <f>IF(ISNUMBER(#REF!),#REF!,"-")</f>
        <v>-</v>
      </c>
      <c r="AA314" s="80" t="str">
        <f>IF(ISNUMBER(#REF!),#REF!,"-")</f>
        <v>-</v>
      </c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O314" s="75">
        <v>140.5</v>
      </c>
      <c r="AP314" s="79" t="str">
        <f>IF(ISNUMBER(#REF!),#REF!,"-")</f>
        <v>-</v>
      </c>
      <c r="AQ314" s="80" t="str">
        <f>IF(ISNUMBER(#REF!),#REF!,"-")</f>
        <v>-</v>
      </c>
      <c r="AR314" s="79" t="str">
        <f>IF(ISNUMBER(#REF!),#REF!,"-")</f>
        <v>-</v>
      </c>
      <c r="AS314" s="80" t="str">
        <f>IF(ISNUMBER(#REF!),#REF!,"-")</f>
        <v>-</v>
      </c>
      <c r="AT314" s="79" t="str">
        <f>IF(ISNUMBER(#REF!),#REF!,"-")</f>
        <v>-</v>
      </c>
      <c r="AU314" s="80" t="str">
        <f>IF(ISNUMBER(#REF!),#REF!,"-")</f>
        <v>-</v>
      </c>
      <c r="AV314" s="79" t="str">
        <f>IF(ISNUMBER(#REF!),#REF!,"-")</f>
        <v>-</v>
      </c>
      <c r="AW314" s="80" t="str">
        <f>IF(ISNUMBER(#REF!),#REF!,"-")</f>
        <v>-</v>
      </c>
      <c r="AX314" s="79" t="str">
        <f>IF(ISNUMBER(#REF!),#REF!,"-")</f>
        <v>-</v>
      </c>
      <c r="AY314" s="80" t="str">
        <f>IF(ISNUMBER(#REF!),#REF!,"-")</f>
        <v>-</v>
      </c>
      <c r="AZ314" s="79" t="str">
        <f>IF(ISNUMBER(#REF!),#REF!,"-")</f>
        <v>-</v>
      </c>
      <c r="BA314" s="80" t="str">
        <f>IF(ISNUMBER(#REF!),#REF!,"-")</f>
        <v>-</v>
      </c>
      <c r="BB314" s="79" t="str">
        <f>IF(ISNUMBER(#REF!),#REF!,"-")</f>
        <v>-</v>
      </c>
      <c r="BC314" s="80" t="str">
        <f>IF(ISNUMBER(#REF!),#REF!,"-")</f>
        <v>-</v>
      </c>
      <c r="BD314" s="79" t="str">
        <f>IF(ISNUMBER(#REF!),#REF!,"-")</f>
        <v>-</v>
      </c>
      <c r="BE314" s="80" t="str">
        <f>IF(ISNUMBER(#REF!),#REF!,"-")</f>
        <v>-</v>
      </c>
      <c r="BF314" s="79" t="str">
        <f>IF(ISNUMBER(#REF!),#REF!,"-")</f>
        <v>-</v>
      </c>
      <c r="BG314" s="80" t="str">
        <f>IF(ISNUMBER(#REF!),#REF!,"-")</f>
        <v>-</v>
      </c>
      <c r="BH314" s="79" t="str">
        <f>IF(ISNUMBER(#REF!),#REF!,"-")</f>
        <v>-</v>
      </c>
      <c r="BI314" s="80" t="str">
        <f>IF(ISNUMBER(#REF!),#REF!,"-")</f>
        <v>-</v>
      </c>
      <c r="BJ314" s="4"/>
      <c r="BK314" s="4"/>
      <c r="BL314" s="4"/>
      <c r="BM314" s="4"/>
      <c r="BN314" s="4"/>
      <c r="BO314" s="4"/>
      <c r="BP314" s="4"/>
      <c r="BQ314" s="4"/>
      <c r="BR314" s="4"/>
      <c r="BS314" s="4"/>
    </row>
    <row r="315" spans="7:71" s="88" customFormat="1" x14ac:dyDescent="0.25">
      <c r="G315" s="75">
        <v>141</v>
      </c>
      <c r="H315" s="79" t="str">
        <f>IF(ISNUMBER(#REF!),#REF!,"-")</f>
        <v>-</v>
      </c>
      <c r="I315" s="80" t="str">
        <f>IF(ISNUMBER(#REF!),#REF!,"-")</f>
        <v>-</v>
      </c>
      <c r="J315" s="79" t="str">
        <f>IF(ISNUMBER(#REF!),#REF!,"-")</f>
        <v>-</v>
      </c>
      <c r="K315" s="80" t="str">
        <f>IF(ISNUMBER(#REF!),#REF!,"-")</f>
        <v>-</v>
      </c>
      <c r="L315" s="79" t="str">
        <f>IF(ISNUMBER(#REF!),#REF!,"-")</f>
        <v>-</v>
      </c>
      <c r="M315" s="80" t="str">
        <f>IF(ISNUMBER(#REF!),#REF!,"-")</f>
        <v>-</v>
      </c>
      <c r="N315" s="79" t="str">
        <f>IF(ISNUMBER(#REF!),#REF!,"-")</f>
        <v>-</v>
      </c>
      <c r="O315" s="80" t="str">
        <f>IF(ISNUMBER(#REF!),#REF!,"-")</f>
        <v>-</v>
      </c>
      <c r="P315" s="79" t="str">
        <f>IF(ISNUMBER(#REF!),#REF!,"-")</f>
        <v>-</v>
      </c>
      <c r="Q315" s="80" t="str">
        <f>IF(ISNUMBER(#REF!),#REF!,"-")</f>
        <v>-</v>
      </c>
      <c r="R315" s="79" t="str">
        <f>IF(ISNUMBER(#REF!),#REF!,"-")</f>
        <v>-</v>
      </c>
      <c r="S315" s="80" t="str">
        <f>IF(ISNUMBER(#REF!),#REF!,"-")</f>
        <v>-</v>
      </c>
      <c r="T315" s="79" t="str">
        <f>IF(ISNUMBER(#REF!),#REF!,"-")</f>
        <v>-</v>
      </c>
      <c r="U315" s="80" t="str">
        <f>IF(ISNUMBER(#REF!),#REF!,"-")</f>
        <v>-</v>
      </c>
      <c r="V315" s="79" t="str">
        <f>IF(ISNUMBER(#REF!),#REF!,"-")</f>
        <v>-</v>
      </c>
      <c r="W315" s="80" t="str">
        <f>IF(ISNUMBER(#REF!),#REF!,"-")</f>
        <v>-</v>
      </c>
      <c r="X315" s="79" t="str">
        <f>IF(ISNUMBER(#REF!),#REF!,"-")</f>
        <v>-</v>
      </c>
      <c r="Y315" s="80" t="str">
        <f>IF(ISNUMBER(#REF!),#REF!,"-")</f>
        <v>-</v>
      </c>
      <c r="Z315" s="79" t="str">
        <f>IF(ISNUMBER(#REF!),#REF!,"-")</f>
        <v>-</v>
      </c>
      <c r="AA315" s="80" t="str">
        <f>IF(ISNUMBER(#REF!),#REF!,"-")</f>
        <v>-</v>
      </c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O315" s="75">
        <v>141</v>
      </c>
      <c r="AP315" s="79" t="str">
        <f>IF(ISNUMBER(#REF!),#REF!,"-")</f>
        <v>-</v>
      </c>
      <c r="AQ315" s="80" t="str">
        <f>IF(ISNUMBER(#REF!),#REF!,"-")</f>
        <v>-</v>
      </c>
      <c r="AR315" s="79" t="str">
        <f>IF(ISNUMBER(#REF!),#REF!,"-")</f>
        <v>-</v>
      </c>
      <c r="AS315" s="80" t="str">
        <f>IF(ISNUMBER(#REF!),#REF!,"-")</f>
        <v>-</v>
      </c>
      <c r="AT315" s="79" t="str">
        <f>IF(ISNUMBER(#REF!),#REF!,"-")</f>
        <v>-</v>
      </c>
      <c r="AU315" s="80" t="str">
        <f>IF(ISNUMBER(#REF!),#REF!,"-")</f>
        <v>-</v>
      </c>
      <c r="AV315" s="79" t="str">
        <f>IF(ISNUMBER(#REF!),#REF!,"-")</f>
        <v>-</v>
      </c>
      <c r="AW315" s="80" t="str">
        <f>IF(ISNUMBER(#REF!),#REF!,"-")</f>
        <v>-</v>
      </c>
      <c r="AX315" s="79" t="str">
        <f>IF(ISNUMBER(#REF!),#REF!,"-")</f>
        <v>-</v>
      </c>
      <c r="AY315" s="80" t="str">
        <f>IF(ISNUMBER(#REF!),#REF!,"-")</f>
        <v>-</v>
      </c>
      <c r="AZ315" s="79" t="str">
        <f>IF(ISNUMBER(#REF!),#REF!,"-")</f>
        <v>-</v>
      </c>
      <c r="BA315" s="80" t="str">
        <f>IF(ISNUMBER(#REF!),#REF!,"-")</f>
        <v>-</v>
      </c>
      <c r="BB315" s="79" t="str">
        <f>IF(ISNUMBER(#REF!),#REF!,"-")</f>
        <v>-</v>
      </c>
      <c r="BC315" s="80" t="str">
        <f>IF(ISNUMBER(#REF!),#REF!,"-")</f>
        <v>-</v>
      </c>
      <c r="BD315" s="79" t="str">
        <f>IF(ISNUMBER(#REF!),#REF!,"-")</f>
        <v>-</v>
      </c>
      <c r="BE315" s="80" t="str">
        <f>IF(ISNUMBER(#REF!),#REF!,"-")</f>
        <v>-</v>
      </c>
      <c r="BF315" s="79" t="str">
        <f>IF(ISNUMBER(#REF!),#REF!,"-")</f>
        <v>-</v>
      </c>
      <c r="BG315" s="80" t="str">
        <f>IF(ISNUMBER(#REF!),#REF!,"-")</f>
        <v>-</v>
      </c>
      <c r="BH315" s="79" t="str">
        <f>IF(ISNUMBER(#REF!),#REF!,"-")</f>
        <v>-</v>
      </c>
      <c r="BI315" s="80" t="str">
        <f>IF(ISNUMBER(#REF!),#REF!,"-")</f>
        <v>-</v>
      </c>
      <c r="BJ315" s="4"/>
      <c r="BK315" s="4"/>
      <c r="BL315" s="4"/>
      <c r="BM315" s="4"/>
      <c r="BN315" s="4"/>
      <c r="BO315" s="4"/>
      <c r="BP315" s="4"/>
      <c r="BQ315" s="4"/>
      <c r="BR315" s="4"/>
      <c r="BS315" s="4"/>
    </row>
    <row r="316" spans="7:71" s="88" customFormat="1" x14ac:dyDescent="0.25">
      <c r="G316" s="75">
        <v>141.5</v>
      </c>
      <c r="H316" s="79" t="str">
        <f>IF(ISNUMBER(#REF!),#REF!,"-")</f>
        <v>-</v>
      </c>
      <c r="I316" s="80" t="str">
        <f>IF(ISNUMBER(#REF!),#REF!,"-")</f>
        <v>-</v>
      </c>
      <c r="J316" s="79" t="str">
        <f>IF(ISNUMBER(#REF!),#REF!,"-")</f>
        <v>-</v>
      </c>
      <c r="K316" s="80" t="str">
        <f>IF(ISNUMBER(#REF!),#REF!,"-")</f>
        <v>-</v>
      </c>
      <c r="L316" s="79" t="str">
        <f>IF(ISNUMBER(#REF!),#REF!,"-")</f>
        <v>-</v>
      </c>
      <c r="M316" s="80" t="str">
        <f>IF(ISNUMBER(#REF!),#REF!,"-")</f>
        <v>-</v>
      </c>
      <c r="N316" s="79" t="str">
        <f>IF(ISNUMBER(#REF!),#REF!,"-")</f>
        <v>-</v>
      </c>
      <c r="O316" s="80" t="str">
        <f>IF(ISNUMBER(#REF!),#REF!,"-")</f>
        <v>-</v>
      </c>
      <c r="P316" s="79" t="str">
        <f>IF(ISNUMBER(#REF!),#REF!,"-")</f>
        <v>-</v>
      </c>
      <c r="Q316" s="80" t="str">
        <f>IF(ISNUMBER(#REF!),#REF!,"-")</f>
        <v>-</v>
      </c>
      <c r="R316" s="79" t="str">
        <f>IF(ISNUMBER(#REF!),#REF!,"-")</f>
        <v>-</v>
      </c>
      <c r="S316" s="80" t="str">
        <f>IF(ISNUMBER(#REF!),#REF!,"-")</f>
        <v>-</v>
      </c>
      <c r="T316" s="79" t="str">
        <f>IF(ISNUMBER(#REF!),#REF!,"-")</f>
        <v>-</v>
      </c>
      <c r="U316" s="80" t="str">
        <f>IF(ISNUMBER(#REF!),#REF!,"-")</f>
        <v>-</v>
      </c>
      <c r="V316" s="79" t="str">
        <f>IF(ISNUMBER(#REF!),#REF!,"-")</f>
        <v>-</v>
      </c>
      <c r="W316" s="80" t="str">
        <f>IF(ISNUMBER(#REF!),#REF!,"-")</f>
        <v>-</v>
      </c>
      <c r="X316" s="79" t="str">
        <f>IF(ISNUMBER(#REF!),#REF!,"-")</f>
        <v>-</v>
      </c>
      <c r="Y316" s="80" t="str">
        <f>IF(ISNUMBER(#REF!),#REF!,"-")</f>
        <v>-</v>
      </c>
      <c r="Z316" s="79" t="str">
        <f>IF(ISNUMBER(#REF!),#REF!,"-")</f>
        <v>-</v>
      </c>
      <c r="AA316" s="80" t="str">
        <f>IF(ISNUMBER(#REF!),#REF!,"-")</f>
        <v>-</v>
      </c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O316" s="75">
        <v>141.5</v>
      </c>
      <c r="AP316" s="79" t="str">
        <f>IF(ISNUMBER(#REF!),#REF!,"-")</f>
        <v>-</v>
      </c>
      <c r="AQ316" s="80" t="str">
        <f>IF(ISNUMBER(#REF!),#REF!,"-")</f>
        <v>-</v>
      </c>
      <c r="AR316" s="79" t="str">
        <f>IF(ISNUMBER(#REF!),#REF!,"-")</f>
        <v>-</v>
      </c>
      <c r="AS316" s="80" t="str">
        <f>IF(ISNUMBER(#REF!),#REF!,"-")</f>
        <v>-</v>
      </c>
      <c r="AT316" s="79" t="str">
        <f>IF(ISNUMBER(#REF!),#REF!,"-")</f>
        <v>-</v>
      </c>
      <c r="AU316" s="80" t="str">
        <f>IF(ISNUMBER(#REF!),#REF!,"-")</f>
        <v>-</v>
      </c>
      <c r="AV316" s="79" t="str">
        <f>IF(ISNUMBER(#REF!),#REF!,"-")</f>
        <v>-</v>
      </c>
      <c r="AW316" s="80" t="str">
        <f>IF(ISNUMBER(#REF!),#REF!,"-")</f>
        <v>-</v>
      </c>
      <c r="AX316" s="79" t="str">
        <f>IF(ISNUMBER(#REF!),#REF!,"-")</f>
        <v>-</v>
      </c>
      <c r="AY316" s="80" t="str">
        <f>IF(ISNUMBER(#REF!),#REF!,"-")</f>
        <v>-</v>
      </c>
      <c r="AZ316" s="79" t="str">
        <f>IF(ISNUMBER(#REF!),#REF!,"-")</f>
        <v>-</v>
      </c>
      <c r="BA316" s="80" t="str">
        <f>IF(ISNUMBER(#REF!),#REF!,"-")</f>
        <v>-</v>
      </c>
      <c r="BB316" s="79" t="str">
        <f>IF(ISNUMBER(#REF!),#REF!,"-")</f>
        <v>-</v>
      </c>
      <c r="BC316" s="80" t="str">
        <f>IF(ISNUMBER(#REF!),#REF!,"-")</f>
        <v>-</v>
      </c>
      <c r="BD316" s="79" t="str">
        <f>IF(ISNUMBER(#REF!),#REF!,"-")</f>
        <v>-</v>
      </c>
      <c r="BE316" s="80" t="str">
        <f>IF(ISNUMBER(#REF!),#REF!,"-")</f>
        <v>-</v>
      </c>
      <c r="BF316" s="79" t="str">
        <f>IF(ISNUMBER(#REF!),#REF!,"-")</f>
        <v>-</v>
      </c>
      <c r="BG316" s="80" t="str">
        <f>IF(ISNUMBER(#REF!),#REF!,"-")</f>
        <v>-</v>
      </c>
      <c r="BH316" s="79" t="str">
        <f>IF(ISNUMBER(#REF!),#REF!,"-")</f>
        <v>-</v>
      </c>
      <c r="BI316" s="80" t="str">
        <f>IF(ISNUMBER(#REF!),#REF!,"-")</f>
        <v>-</v>
      </c>
      <c r="BJ316" s="4"/>
      <c r="BK316" s="4"/>
      <c r="BL316" s="4"/>
      <c r="BM316" s="4"/>
      <c r="BN316" s="4"/>
      <c r="BO316" s="4"/>
      <c r="BP316" s="4"/>
      <c r="BQ316" s="4"/>
      <c r="BR316" s="4"/>
      <c r="BS316" s="4"/>
    </row>
    <row r="317" spans="7:71" s="88" customFormat="1" x14ac:dyDescent="0.25">
      <c r="G317" s="75">
        <v>142</v>
      </c>
      <c r="H317" s="79" t="str">
        <f>IF(ISNUMBER(#REF!),#REF!,"-")</f>
        <v>-</v>
      </c>
      <c r="I317" s="80" t="str">
        <f>IF(ISNUMBER(#REF!),#REF!,"-")</f>
        <v>-</v>
      </c>
      <c r="J317" s="79" t="str">
        <f>IF(ISNUMBER(#REF!),#REF!,"-")</f>
        <v>-</v>
      </c>
      <c r="K317" s="80" t="str">
        <f>IF(ISNUMBER(#REF!),#REF!,"-")</f>
        <v>-</v>
      </c>
      <c r="L317" s="79" t="str">
        <f>IF(ISNUMBER(#REF!),#REF!,"-")</f>
        <v>-</v>
      </c>
      <c r="M317" s="80" t="str">
        <f>IF(ISNUMBER(#REF!),#REF!,"-")</f>
        <v>-</v>
      </c>
      <c r="N317" s="79" t="str">
        <f>IF(ISNUMBER(#REF!),#REF!,"-")</f>
        <v>-</v>
      </c>
      <c r="O317" s="80" t="str">
        <f>IF(ISNUMBER(#REF!),#REF!,"-")</f>
        <v>-</v>
      </c>
      <c r="P317" s="79" t="str">
        <f>IF(ISNUMBER(#REF!),#REF!,"-")</f>
        <v>-</v>
      </c>
      <c r="Q317" s="80" t="str">
        <f>IF(ISNUMBER(#REF!),#REF!,"-")</f>
        <v>-</v>
      </c>
      <c r="R317" s="79" t="str">
        <f>IF(ISNUMBER(#REF!),#REF!,"-")</f>
        <v>-</v>
      </c>
      <c r="S317" s="80" t="str">
        <f>IF(ISNUMBER(#REF!),#REF!,"-")</f>
        <v>-</v>
      </c>
      <c r="T317" s="79" t="str">
        <f>IF(ISNUMBER(#REF!),#REF!,"-")</f>
        <v>-</v>
      </c>
      <c r="U317" s="80" t="str">
        <f>IF(ISNUMBER(#REF!),#REF!,"-")</f>
        <v>-</v>
      </c>
      <c r="V317" s="79" t="str">
        <f>IF(ISNUMBER(#REF!),#REF!,"-")</f>
        <v>-</v>
      </c>
      <c r="W317" s="80" t="str">
        <f>IF(ISNUMBER(#REF!),#REF!,"-")</f>
        <v>-</v>
      </c>
      <c r="X317" s="79" t="str">
        <f>IF(ISNUMBER(#REF!),#REF!,"-")</f>
        <v>-</v>
      </c>
      <c r="Y317" s="80" t="str">
        <f>IF(ISNUMBER(#REF!),#REF!,"-")</f>
        <v>-</v>
      </c>
      <c r="Z317" s="79" t="str">
        <f>IF(ISNUMBER(#REF!),#REF!,"-")</f>
        <v>-</v>
      </c>
      <c r="AA317" s="80" t="str">
        <f>IF(ISNUMBER(#REF!),#REF!,"-")</f>
        <v>-</v>
      </c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O317" s="75">
        <v>142</v>
      </c>
      <c r="AP317" s="79" t="str">
        <f>IF(ISNUMBER(#REF!),#REF!,"-")</f>
        <v>-</v>
      </c>
      <c r="AQ317" s="80" t="str">
        <f>IF(ISNUMBER(#REF!),#REF!,"-")</f>
        <v>-</v>
      </c>
      <c r="AR317" s="79" t="str">
        <f>IF(ISNUMBER(#REF!),#REF!,"-")</f>
        <v>-</v>
      </c>
      <c r="AS317" s="80" t="str">
        <f>IF(ISNUMBER(#REF!),#REF!,"-")</f>
        <v>-</v>
      </c>
      <c r="AT317" s="79" t="str">
        <f>IF(ISNUMBER(#REF!),#REF!,"-")</f>
        <v>-</v>
      </c>
      <c r="AU317" s="80" t="str">
        <f>IF(ISNUMBER(#REF!),#REF!,"-")</f>
        <v>-</v>
      </c>
      <c r="AV317" s="79" t="str">
        <f>IF(ISNUMBER(#REF!),#REF!,"-")</f>
        <v>-</v>
      </c>
      <c r="AW317" s="80" t="str">
        <f>IF(ISNUMBER(#REF!),#REF!,"-")</f>
        <v>-</v>
      </c>
      <c r="AX317" s="79" t="str">
        <f>IF(ISNUMBER(#REF!),#REF!,"-")</f>
        <v>-</v>
      </c>
      <c r="AY317" s="80" t="str">
        <f>IF(ISNUMBER(#REF!),#REF!,"-")</f>
        <v>-</v>
      </c>
      <c r="AZ317" s="79" t="str">
        <f>IF(ISNUMBER(#REF!),#REF!,"-")</f>
        <v>-</v>
      </c>
      <c r="BA317" s="80" t="str">
        <f>IF(ISNUMBER(#REF!),#REF!,"-")</f>
        <v>-</v>
      </c>
      <c r="BB317" s="79" t="str">
        <f>IF(ISNUMBER(#REF!),#REF!,"-")</f>
        <v>-</v>
      </c>
      <c r="BC317" s="80" t="str">
        <f>IF(ISNUMBER(#REF!),#REF!,"-")</f>
        <v>-</v>
      </c>
      <c r="BD317" s="79" t="str">
        <f>IF(ISNUMBER(#REF!),#REF!,"-")</f>
        <v>-</v>
      </c>
      <c r="BE317" s="80" t="str">
        <f>IF(ISNUMBER(#REF!),#REF!,"-")</f>
        <v>-</v>
      </c>
      <c r="BF317" s="79" t="str">
        <f>IF(ISNUMBER(#REF!),#REF!,"-")</f>
        <v>-</v>
      </c>
      <c r="BG317" s="80" t="str">
        <f>IF(ISNUMBER(#REF!),#REF!,"-")</f>
        <v>-</v>
      </c>
      <c r="BH317" s="79" t="str">
        <f>IF(ISNUMBER(#REF!),#REF!,"-")</f>
        <v>-</v>
      </c>
      <c r="BI317" s="80" t="str">
        <f>IF(ISNUMBER(#REF!),#REF!,"-")</f>
        <v>-</v>
      </c>
      <c r="BJ317" s="4"/>
      <c r="BK317" s="4"/>
      <c r="BL317" s="4"/>
      <c r="BM317" s="4"/>
      <c r="BN317" s="4"/>
      <c r="BO317" s="4"/>
      <c r="BP317" s="4"/>
      <c r="BQ317" s="4"/>
      <c r="BR317" s="4"/>
      <c r="BS317" s="4"/>
    </row>
    <row r="318" spans="7:71" s="88" customFormat="1" x14ac:dyDescent="0.25">
      <c r="G318" s="75">
        <v>142.5</v>
      </c>
      <c r="H318" s="79" t="str">
        <f>IF(ISNUMBER(#REF!),#REF!,"-")</f>
        <v>-</v>
      </c>
      <c r="I318" s="80" t="str">
        <f>IF(ISNUMBER(#REF!),#REF!,"-")</f>
        <v>-</v>
      </c>
      <c r="J318" s="79" t="str">
        <f>IF(ISNUMBER(#REF!),#REF!,"-")</f>
        <v>-</v>
      </c>
      <c r="K318" s="80" t="str">
        <f>IF(ISNUMBER(#REF!),#REF!,"-")</f>
        <v>-</v>
      </c>
      <c r="L318" s="79" t="str">
        <f>IF(ISNUMBER(#REF!),#REF!,"-")</f>
        <v>-</v>
      </c>
      <c r="M318" s="80" t="str">
        <f>IF(ISNUMBER(#REF!),#REF!,"-")</f>
        <v>-</v>
      </c>
      <c r="N318" s="79" t="str">
        <f>IF(ISNUMBER(#REF!),#REF!,"-")</f>
        <v>-</v>
      </c>
      <c r="O318" s="80" t="str">
        <f>IF(ISNUMBER(#REF!),#REF!,"-")</f>
        <v>-</v>
      </c>
      <c r="P318" s="79" t="str">
        <f>IF(ISNUMBER(#REF!),#REF!,"-")</f>
        <v>-</v>
      </c>
      <c r="Q318" s="80" t="str">
        <f>IF(ISNUMBER(#REF!),#REF!,"-")</f>
        <v>-</v>
      </c>
      <c r="R318" s="79" t="str">
        <f>IF(ISNUMBER(#REF!),#REF!,"-")</f>
        <v>-</v>
      </c>
      <c r="S318" s="80" t="str">
        <f>IF(ISNUMBER(#REF!),#REF!,"-")</f>
        <v>-</v>
      </c>
      <c r="T318" s="79" t="str">
        <f>IF(ISNUMBER(#REF!),#REF!,"-")</f>
        <v>-</v>
      </c>
      <c r="U318" s="80" t="str">
        <f>IF(ISNUMBER(#REF!),#REF!,"-")</f>
        <v>-</v>
      </c>
      <c r="V318" s="79" t="str">
        <f>IF(ISNUMBER(#REF!),#REF!,"-")</f>
        <v>-</v>
      </c>
      <c r="W318" s="80" t="str">
        <f>IF(ISNUMBER(#REF!),#REF!,"-")</f>
        <v>-</v>
      </c>
      <c r="X318" s="79" t="str">
        <f>IF(ISNUMBER(#REF!),#REF!,"-")</f>
        <v>-</v>
      </c>
      <c r="Y318" s="80" t="str">
        <f>IF(ISNUMBER(#REF!),#REF!,"-")</f>
        <v>-</v>
      </c>
      <c r="Z318" s="79" t="str">
        <f>IF(ISNUMBER(#REF!),#REF!,"-")</f>
        <v>-</v>
      </c>
      <c r="AA318" s="80" t="str">
        <f>IF(ISNUMBER(#REF!),#REF!,"-")</f>
        <v>-</v>
      </c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O318" s="75">
        <v>142.5</v>
      </c>
      <c r="AP318" s="79" t="str">
        <f>IF(ISNUMBER(#REF!),#REF!,"-")</f>
        <v>-</v>
      </c>
      <c r="AQ318" s="80" t="str">
        <f>IF(ISNUMBER(#REF!),#REF!,"-")</f>
        <v>-</v>
      </c>
      <c r="AR318" s="79" t="str">
        <f>IF(ISNUMBER(#REF!),#REF!,"-")</f>
        <v>-</v>
      </c>
      <c r="AS318" s="80" t="str">
        <f>IF(ISNUMBER(#REF!),#REF!,"-")</f>
        <v>-</v>
      </c>
      <c r="AT318" s="79" t="str">
        <f>IF(ISNUMBER(#REF!),#REF!,"-")</f>
        <v>-</v>
      </c>
      <c r="AU318" s="80" t="str">
        <f>IF(ISNUMBER(#REF!),#REF!,"-")</f>
        <v>-</v>
      </c>
      <c r="AV318" s="79" t="str">
        <f>IF(ISNUMBER(#REF!),#REF!,"-")</f>
        <v>-</v>
      </c>
      <c r="AW318" s="80" t="str">
        <f>IF(ISNUMBER(#REF!),#REF!,"-")</f>
        <v>-</v>
      </c>
      <c r="AX318" s="79" t="str">
        <f>IF(ISNUMBER(#REF!),#REF!,"-")</f>
        <v>-</v>
      </c>
      <c r="AY318" s="80" t="str">
        <f>IF(ISNUMBER(#REF!),#REF!,"-")</f>
        <v>-</v>
      </c>
      <c r="AZ318" s="79" t="str">
        <f>IF(ISNUMBER(#REF!),#REF!,"-")</f>
        <v>-</v>
      </c>
      <c r="BA318" s="80" t="str">
        <f>IF(ISNUMBER(#REF!),#REF!,"-")</f>
        <v>-</v>
      </c>
      <c r="BB318" s="79" t="str">
        <f>IF(ISNUMBER(#REF!),#REF!,"-")</f>
        <v>-</v>
      </c>
      <c r="BC318" s="80" t="str">
        <f>IF(ISNUMBER(#REF!),#REF!,"-")</f>
        <v>-</v>
      </c>
      <c r="BD318" s="79" t="str">
        <f>IF(ISNUMBER(#REF!),#REF!,"-")</f>
        <v>-</v>
      </c>
      <c r="BE318" s="80" t="str">
        <f>IF(ISNUMBER(#REF!),#REF!,"-")</f>
        <v>-</v>
      </c>
      <c r="BF318" s="79" t="str">
        <f>IF(ISNUMBER(#REF!),#REF!,"-")</f>
        <v>-</v>
      </c>
      <c r="BG318" s="80" t="str">
        <f>IF(ISNUMBER(#REF!),#REF!,"-")</f>
        <v>-</v>
      </c>
      <c r="BH318" s="79" t="str">
        <f>IF(ISNUMBER(#REF!),#REF!,"-")</f>
        <v>-</v>
      </c>
      <c r="BI318" s="80" t="str">
        <f>IF(ISNUMBER(#REF!),#REF!,"-")</f>
        <v>-</v>
      </c>
      <c r="BJ318" s="4"/>
      <c r="BK318" s="4"/>
      <c r="BL318" s="4"/>
      <c r="BM318" s="4"/>
      <c r="BN318" s="4"/>
      <c r="BO318" s="4"/>
      <c r="BP318" s="4"/>
      <c r="BQ318" s="4"/>
      <c r="BR318" s="4"/>
      <c r="BS318" s="4"/>
    </row>
    <row r="319" spans="7:71" s="88" customFormat="1" x14ac:dyDescent="0.25">
      <c r="G319" s="75">
        <v>143</v>
      </c>
      <c r="H319" s="79" t="str">
        <f>IF(ISNUMBER(#REF!),#REF!,"-")</f>
        <v>-</v>
      </c>
      <c r="I319" s="80" t="str">
        <f>IF(ISNUMBER(#REF!),#REF!,"-")</f>
        <v>-</v>
      </c>
      <c r="J319" s="79" t="str">
        <f>IF(ISNUMBER(#REF!),#REF!,"-")</f>
        <v>-</v>
      </c>
      <c r="K319" s="80" t="str">
        <f>IF(ISNUMBER(#REF!),#REF!,"-")</f>
        <v>-</v>
      </c>
      <c r="L319" s="79" t="str">
        <f>IF(ISNUMBER(#REF!),#REF!,"-")</f>
        <v>-</v>
      </c>
      <c r="M319" s="80" t="str">
        <f>IF(ISNUMBER(#REF!),#REF!,"-")</f>
        <v>-</v>
      </c>
      <c r="N319" s="79" t="str">
        <f>IF(ISNUMBER(#REF!),#REF!,"-")</f>
        <v>-</v>
      </c>
      <c r="O319" s="80" t="str">
        <f>IF(ISNUMBER(#REF!),#REF!,"-")</f>
        <v>-</v>
      </c>
      <c r="P319" s="79" t="str">
        <f>IF(ISNUMBER(#REF!),#REF!,"-")</f>
        <v>-</v>
      </c>
      <c r="Q319" s="80" t="str">
        <f>IF(ISNUMBER(#REF!),#REF!,"-")</f>
        <v>-</v>
      </c>
      <c r="R319" s="79" t="str">
        <f>IF(ISNUMBER(#REF!),#REF!,"-")</f>
        <v>-</v>
      </c>
      <c r="S319" s="80" t="str">
        <f>IF(ISNUMBER(#REF!),#REF!,"-")</f>
        <v>-</v>
      </c>
      <c r="T319" s="79" t="str">
        <f>IF(ISNUMBER(#REF!),#REF!,"-")</f>
        <v>-</v>
      </c>
      <c r="U319" s="80" t="str">
        <f>IF(ISNUMBER(#REF!),#REF!,"-")</f>
        <v>-</v>
      </c>
      <c r="V319" s="79" t="str">
        <f>IF(ISNUMBER(#REF!),#REF!,"-")</f>
        <v>-</v>
      </c>
      <c r="W319" s="80" t="str">
        <f>IF(ISNUMBER(#REF!),#REF!,"-")</f>
        <v>-</v>
      </c>
      <c r="X319" s="79" t="str">
        <f>IF(ISNUMBER(#REF!),#REF!,"-")</f>
        <v>-</v>
      </c>
      <c r="Y319" s="80" t="str">
        <f>IF(ISNUMBER(#REF!),#REF!,"-")</f>
        <v>-</v>
      </c>
      <c r="Z319" s="79" t="str">
        <f>IF(ISNUMBER(#REF!),#REF!,"-")</f>
        <v>-</v>
      </c>
      <c r="AA319" s="80" t="str">
        <f>IF(ISNUMBER(#REF!),#REF!,"-")</f>
        <v>-</v>
      </c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O319" s="75">
        <v>143</v>
      </c>
      <c r="AP319" s="79" t="str">
        <f>IF(ISNUMBER(#REF!),#REF!,"-")</f>
        <v>-</v>
      </c>
      <c r="AQ319" s="80" t="str">
        <f>IF(ISNUMBER(#REF!),#REF!,"-")</f>
        <v>-</v>
      </c>
      <c r="AR319" s="79" t="str">
        <f>IF(ISNUMBER(#REF!),#REF!,"-")</f>
        <v>-</v>
      </c>
      <c r="AS319" s="80" t="str">
        <f>IF(ISNUMBER(#REF!),#REF!,"-")</f>
        <v>-</v>
      </c>
      <c r="AT319" s="79" t="str">
        <f>IF(ISNUMBER(#REF!),#REF!,"-")</f>
        <v>-</v>
      </c>
      <c r="AU319" s="80" t="str">
        <f>IF(ISNUMBER(#REF!),#REF!,"-")</f>
        <v>-</v>
      </c>
      <c r="AV319" s="79" t="str">
        <f>IF(ISNUMBER(#REF!),#REF!,"-")</f>
        <v>-</v>
      </c>
      <c r="AW319" s="80" t="str">
        <f>IF(ISNUMBER(#REF!),#REF!,"-")</f>
        <v>-</v>
      </c>
      <c r="AX319" s="79" t="str">
        <f>IF(ISNUMBER(#REF!),#REF!,"-")</f>
        <v>-</v>
      </c>
      <c r="AY319" s="80" t="str">
        <f>IF(ISNUMBER(#REF!),#REF!,"-")</f>
        <v>-</v>
      </c>
      <c r="AZ319" s="79" t="str">
        <f>IF(ISNUMBER(#REF!),#REF!,"-")</f>
        <v>-</v>
      </c>
      <c r="BA319" s="80" t="str">
        <f>IF(ISNUMBER(#REF!),#REF!,"-")</f>
        <v>-</v>
      </c>
      <c r="BB319" s="79" t="str">
        <f>IF(ISNUMBER(#REF!),#REF!,"-")</f>
        <v>-</v>
      </c>
      <c r="BC319" s="80" t="str">
        <f>IF(ISNUMBER(#REF!),#REF!,"-")</f>
        <v>-</v>
      </c>
      <c r="BD319" s="79" t="str">
        <f>IF(ISNUMBER(#REF!),#REF!,"-")</f>
        <v>-</v>
      </c>
      <c r="BE319" s="80" t="str">
        <f>IF(ISNUMBER(#REF!),#REF!,"-")</f>
        <v>-</v>
      </c>
      <c r="BF319" s="79" t="str">
        <f>IF(ISNUMBER(#REF!),#REF!,"-")</f>
        <v>-</v>
      </c>
      <c r="BG319" s="80" t="str">
        <f>IF(ISNUMBER(#REF!),#REF!,"-")</f>
        <v>-</v>
      </c>
      <c r="BH319" s="79" t="str">
        <f>IF(ISNUMBER(#REF!),#REF!,"-")</f>
        <v>-</v>
      </c>
      <c r="BI319" s="80" t="str">
        <f>IF(ISNUMBER(#REF!),#REF!,"-")</f>
        <v>-</v>
      </c>
      <c r="BJ319" s="4"/>
      <c r="BK319" s="4"/>
      <c r="BL319" s="4"/>
      <c r="BM319" s="4"/>
      <c r="BN319" s="4"/>
      <c r="BO319" s="4"/>
      <c r="BP319" s="4"/>
      <c r="BQ319" s="4"/>
      <c r="BR319" s="4"/>
      <c r="BS319" s="4"/>
    </row>
    <row r="320" spans="7:71" s="88" customFormat="1" x14ac:dyDescent="0.25">
      <c r="G320" s="75">
        <v>143.5</v>
      </c>
      <c r="H320" s="79" t="str">
        <f>IF(ISNUMBER(#REF!),#REF!,"-")</f>
        <v>-</v>
      </c>
      <c r="I320" s="80" t="str">
        <f>IF(ISNUMBER(#REF!),#REF!,"-")</f>
        <v>-</v>
      </c>
      <c r="J320" s="79" t="str">
        <f>IF(ISNUMBER(#REF!),#REF!,"-")</f>
        <v>-</v>
      </c>
      <c r="K320" s="80" t="str">
        <f>IF(ISNUMBER(#REF!),#REF!,"-")</f>
        <v>-</v>
      </c>
      <c r="L320" s="79" t="str">
        <f>IF(ISNUMBER(#REF!),#REF!,"-")</f>
        <v>-</v>
      </c>
      <c r="M320" s="80" t="str">
        <f>IF(ISNUMBER(#REF!),#REF!,"-")</f>
        <v>-</v>
      </c>
      <c r="N320" s="79" t="str">
        <f>IF(ISNUMBER(#REF!),#REF!,"-")</f>
        <v>-</v>
      </c>
      <c r="O320" s="80" t="str">
        <f>IF(ISNUMBER(#REF!),#REF!,"-")</f>
        <v>-</v>
      </c>
      <c r="P320" s="79" t="str">
        <f>IF(ISNUMBER(#REF!),#REF!,"-")</f>
        <v>-</v>
      </c>
      <c r="Q320" s="80" t="str">
        <f>IF(ISNUMBER(#REF!),#REF!,"-")</f>
        <v>-</v>
      </c>
      <c r="R320" s="79" t="str">
        <f>IF(ISNUMBER(#REF!),#REF!,"-")</f>
        <v>-</v>
      </c>
      <c r="S320" s="80" t="str">
        <f>IF(ISNUMBER(#REF!),#REF!,"-")</f>
        <v>-</v>
      </c>
      <c r="T320" s="79" t="str">
        <f>IF(ISNUMBER(#REF!),#REF!,"-")</f>
        <v>-</v>
      </c>
      <c r="U320" s="80" t="str">
        <f>IF(ISNUMBER(#REF!),#REF!,"-")</f>
        <v>-</v>
      </c>
      <c r="V320" s="79" t="str">
        <f>IF(ISNUMBER(#REF!),#REF!,"-")</f>
        <v>-</v>
      </c>
      <c r="W320" s="80" t="str">
        <f>IF(ISNUMBER(#REF!),#REF!,"-")</f>
        <v>-</v>
      </c>
      <c r="X320" s="79" t="str">
        <f>IF(ISNUMBER(#REF!),#REF!,"-")</f>
        <v>-</v>
      </c>
      <c r="Y320" s="80" t="str">
        <f>IF(ISNUMBER(#REF!),#REF!,"-")</f>
        <v>-</v>
      </c>
      <c r="Z320" s="79" t="str">
        <f>IF(ISNUMBER(#REF!),#REF!,"-")</f>
        <v>-</v>
      </c>
      <c r="AA320" s="80" t="str">
        <f>IF(ISNUMBER(#REF!),#REF!,"-")</f>
        <v>-</v>
      </c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O320" s="75">
        <v>143.5</v>
      </c>
      <c r="AP320" s="79" t="str">
        <f>IF(ISNUMBER(#REF!),#REF!,"-")</f>
        <v>-</v>
      </c>
      <c r="AQ320" s="80" t="str">
        <f>IF(ISNUMBER(#REF!),#REF!,"-")</f>
        <v>-</v>
      </c>
      <c r="AR320" s="79" t="str">
        <f>IF(ISNUMBER(#REF!),#REF!,"-")</f>
        <v>-</v>
      </c>
      <c r="AS320" s="80" t="str">
        <f>IF(ISNUMBER(#REF!),#REF!,"-")</f>
        <v>-</v>
      </c>
      <c r="AT320" s="79" t="str">
        <f>IF(ISNUMBER(#REF!),#REF!,"-")</f>
        <v>-</v>
      </c>
      <c r="AU320" s="80" t="str">
        <f>IF(ISNUMBER(#REF!),#REF!,"-")</f>
        <v>-</v>
      </c>
      <c r="AV320" s="79" t="str">
        <f>IF(ISNUMBER(#REF!),#REF!,"-")</f>
        <v>-</v>
      </c>
      <c r="AW320" s="80" t="str">
        <f>IF(ISNUMBER(#REF!),#REF!,"-")</f>
        <v>-</v>
      </c>
      <c r="AX320" s="79" t="str">
        <f>IF(ISNUMBER(#REF!),#REF!,"-")</f>
        <v>-</v>
      </c>
      <c r="AY320" s="80" t="str">
        <f>IF(ISNUMBER(#REF!),#REF!,"-")</f>
        <v>-</v>
      </c>
      <c r="AZ320" s="79" t="str">
        <f>IF(ISNUMBER(#REF!),#REF!,"-")</f>
        <v>-</v>
      </c>
      <c r="BA320" s="80" t="str">
        <f>IF(ISNUMBER(#REF!),#REF!,"-")</f>
        <v>-</v>
      </c>
      <c r="BB320" s="79" t="str">
        <f>IF(ISNUMBER(#REF!),#REF!,"-")</f>
        <v>-</v>
      </c>
      <c r="BC320" s="80" t="str">
        <f>IF(ISNUMBER(#REF!),#REF!,"-")</f>
        <v>-</v>
      </c>
      <c r="BD320" s="79" t="str">
        <f>IF(ISNUMBER(#REF!),#REF!,"-")</f>
        <v>-</v>
      </c>
      <c r="BE320" s="80" t="str">
        <f>IF(ISNUMBER(#REF!),#REF!,"-")</f>
        <v>-</v>
      </c>
      <c r="BF320" s="79" t="str">
        <f>IF(ISNUMBER(#REF!),#REF!,"-")</f>
        <v>-</v>
      </c>
      <c r="BG320" s="80" t="str">
        <f>IF(ISNUMBER(#REF!),#REF!,"-")</f>
        <v>-</v>
      </c>
      <c r="BH320" s="79" t="str">
        <f>IF(ISNUMBER(#REF!),#REF!,"-")</f>
        <v>-</v>
      </c>
      <c r="BI320" s="80" t="str">
        <f>IF(ISNUMBER(#REF!),#REF!,"-")</f>
        <v>-</v>
      </c>
      <c r="BJ320" s="4"/>
      <c r="BK320" s="4"/>
      <c r="BL320" s="4"/>
      <c r="BM320" s="4"/>
      <c r="BN320" s="4"/>
      <c r="BO320" s="4"/>
      <c r="BP320" s="4"/>
      <c r="BQ320" s="4"/>
      <c r="BR320" s="4"/>
      <c r="BS320" s="4"/>
    </row>
    <row r="321" spans="7:71" s="88" customFormat="1" x14ac:dyDescent="0.25">
      <c r="G321" s="75">
        <v>144</v>
      </c>
      <c r="H321" s="79" t="str">
        <f>IF(ISNUMBER(#REF!),#REF!,"-")</f>
        <v>-</v>
      </c>
      <c r="I321" s="80" t="str">
        <f>IF(ISNUMBER(#REF!),#REF!,"-")</f>
        <v>-</v>
      </c>
      <c r="J321" s="79" t="str">
        <f>IF(ISNUMBER(#REF!),#REF!,"-")</f>
        <v>-</v>
      </c>
      <c r="K321" s="80" t="str">
        <f>IF(ISNUMBER(#REF!),#REF!,"-")</f>
        <v>-</v>
      </c>
      <c r="L321" s="79" t="str">
        <f>IF(ISNUMBER(#REF!),#REF!,"-")</f>
        <v>-</v>
      </c>
      <c r="M321" s="80" t="str">
        <f>IF(ISNUMBER(#REF!),#REF!,"-")</f>
        <v>-</v>
      </c>
      <c r="N321" s="79" t="str">
        <f>IF(ISNUMBER(#REF!),#REF!,"-")</f>
        <v>-</v>
      </c>
      <c r="O321" s="80" t="str">
        <f>IF(ISNUMBER(#REF!),#REF!,"-")</f>
        <v>-</v>
      </c>
      <c r="P321" s="79" t="str">
        <f>IF(ISNUMBER(#REF!),#REF!,"-")</f>
        <v>-</v>
      </c>
      <c r="Q321" s="80" t="str">
        <f>IF(ISNUMBER(#REF!),#REF!,"-")</f>
        <v>-</v>
      </c>
      <c r="R321" s="79" t="str">
        <f>IF(ISNUMBER(#REF!),#REF!,"-")</f>
        <v>-</v>
      </c>
      <c r="S321" s="80" t="str">
        <f>IF(ISNUMBER(#REF!),#REF!,"-")</f>
        <v>-</v>
      </c>
      <c r="T321" s="79" t="str">
        <f>IF(ISNUMBER(#REF!),#REF!,"-")</f>
        <v>-</v>
      </c>
      <c r="U321" s="80" t="str">
        <f>IF(ISNUMBER(#REF!),#REF!,"-")</f>
        <v>-</v>
      </c>
      <c r="V321" s="79" t="str">
        <f>IF(ISNUMBER(#REF!),#REF!,"-")</f>
        <v>-</v>
      </c>
      <c r="W321" s="80" t="str">
        <f>IF(ISNUMBER(#REF!),#REF!,"-")</f>
        <v>-</v>
      </c>
      <c r="X321" s="79" t="str">
        <f>IF(ISNUMBER(#REF!),#REF!,"-")</f>
        <v>-</v>
      </c>
      <c r="Y321" s="80" t="str">
        <f>IF(ISNUMBER(#REF!),#REF!,"-")</f>
        <v>-</v>
      </c>
      <c r="Z321" s="79" t="str">
        <f>IF(ISNUMBER(#REF!),#REF!,"-")</f>
        <v>-</v>
      </c>
      <c r="AA321" s="80" t="str">
        <f>IF(ISNUMBER(#REF!),#REF!,"-")</f>
        <v>-</v>
      </c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O321" s="75">
        <v>144</v>
      </c>
      <c r="AP321" s="79" t="str">
        <f>IF(ISNUMBER(#REF!),#REF!,"-")</f>
        <v>-</v>
      </c>
      <c r="AQ321" s="80" t="str">
        <f>IF(ISNUMBER(#REF!),#REF!,"-")</f>
        <v>-</v>
      </c>
      <c r="AR321" s="79" t="str">
        <f>IF(ISNUMBER(#REF!),#REF!,"-")</f>
        <v>-</v>
      </c>
      <c r="AS321" s="80" t="str">
        <f>IF(ISNUMBER(#REF!),#REF!,"-")</f>
        <v>-</v>
      </c>
      <c r="AT321" s="79" t="str">
        <f>IF(ISNUMBER(#REF!),#REF!,"-")</f>
        <v>-</v>
      </c>
      <c r="AU321" s="80" t="str">
        <f>IF(ISNUMBER(#REF!),#REF!,"-")</f>
        <v>-</v>
      </c>
      <c r="AV321" s="79" t="str">
        <f>IF(ISNUMBER(#REF!),#REF!,"-")</f>
        <v>-</v>
      </c>
      <c r="AW321" s="80" t="str">
        <f>IF(ISNUMBER(#REF!),#REF!,"-")</f>
        <v>-</v>
      </c>
      <c r="AX321" s="79" t="str">
        <f>IF(ISNUMBER(#REF!),#REF!,"-")</f>
        <v>-</v>
      </c>
      <c r="AY321" s="80" t="str">
        <f>IF(ISNUMBER(#REF!),#REF!,"-")</f>
        <v>-</v>
      </c>
      <c r="AZ321" s="79" t="str">
        <f>IF(ISNUMBER(#REF!),#REF!,"-")</f>
        <v>-</v>
      </c>
      <c r="BA321" s="80" t="str">
        <f>IF(ISNUMBER(#REF!),#REF!,"-")</f>
        <v>-</v>
      </c>
      <c r="BB321" s="79" t="str">
        <f>IF(ISNUMBER(#REF!),#REF!,"-")</f>
        <v>-</v>
      </c>
      <c r="BC321" s="80" t="str">
        <f>IF(ISNUMBER(#REF!),#REF!,"-")</f>
        <v>-</v>
      </c>
      <c r="BD321" s="79" t="str">
        <f>IF(ISNUMBER(#REF!),#REF!,"-")</f>
        <v>-</v>
      </c>
      <c r="BE321" s="80" t="str">
        <f>IF(ISNUMBER(#REF!),#REF!,"-")</f>
        <v>-</v>
      </c>
      <c r="BF321" s="79" t="str">
        <f>IF(ISNUMBER(#REF!),#REF!,"-")</f>
        <v>-</v>
      </c>
      <c r="BG321" s="80" t="str">
        <f>IF(ISNUMBER(#REF!),#REF!,"-")</f>
        <v>-</v>
      </c>
      <c r="BH321" s="79" t="str">
        <f>IF(ISNUMBER(#REF!),#REF!,"-")</f>
        <v>-</v>
      </c>
      <c r="BI321" s="80" t="str">
        <f>IF(ISNUMBER(#REF!),#REF!,"-")</f>
        <v>-</v>
      </c>
      <c r="BJ321" s="4"/>
      <c r="BK321" s="4"/>
      <c r="BL321" s="4"/>
      <c r="BM321" s="4"/>
      <c r="BN321" s="4"/>
      <c r="BO321" s="4"/>
      <c r="BP321" s="4"/>
      <c r="BQ321" s="4"/>
      <c r="BR321" s="4"/>
      <c r="BS321" s="4"/>
    </row>
    <row r="322" spans="7:71" s="88" customFormat="1" x14ac:dyDescent="0.25">
      <c r="G322" s="75">
        <v>144.5</v>
      </c>
      <c r="H322" s="79" t="str">
        <f>IF(ISNUMBER(#REF!),#REF!,"-")</f>
        <v>-</v>
      </c>
      <c r="I322" s="80" t="str">
        <f>IF(ISNUMBER(#REF!),#REF!,"-")</f>
        <v>-</v>
      </c>
      <c r="J322" s="79" t="str">
        <f>IF(ISNUMBER(#REF!),#REF!,"-")</f>
        <v>-</v>
      </c>
      <c r="K322" s="80" t="str">
        <f>IF(ISNUMBER(#REF!),#REF!,"-")</f>
        <v>-</v>
      </c>
      <c r="L322" s="79" t="str">
        <f>IF(ISNUMBER(#REF!),#REF!,"-")</f>
        <v>-</v>
      </c>
      <c r="M322" s="80" t="str">
        <f>IF(ISNUMBER(#REF!),#REF!,"-")</f>
        <v>-</v>
      </c>
      <c r="N322" s="79" t="str">
        <f>IF(ISNUMBER(#REF!),#REF!,"-")</f>
        <v>-</v>
      </c>
      <c r="O322" s="80" t="str">
        <f>IF(ISNUMBER(#REF!),#REF!,"-")</f>
        <v>-</v>
      </c>
      <c r="P322" s="79" t="str">
        <f>IF(ISNUMBER(#REF!),#REF!,"-")</f>
        <v>-</v>
      </c>
      <c r="Q322" s="80" t="str">
        <f>IF(ISNUMBER(#REF!),#REF!,"-")</f>
        <v>-</v>
      </c>
      <c r="R322" s="79" t="str">
        <f>IF(ISNUMBER(#REF!),#REF!,"-")</f>
        <v>-</v>
      </c>
      <c r="S322" s="80" t="str">
        <f>IF(ISNUMBER(#REF!),#REF!,"-")</f>
        <v>-</v>
      </c>
      <c r="T322" s="79" t="str">
        <f>IF(ISNUMBER(#REF!),#REF!,"-")</f>
        <v>-</v>
      </c>
      <c r="U322" s="80" t="str">
        <f>IF(ISNUMBER(#REF!),#REF!,"-")</f>
        <v>-</v>
      </c>
      <c r="V322" s="79" t="str">
        <f>IF(ISNUMBER(#REF!),#REF!,"-")</f>
        <v>-</v>
      </c>
      <c r="W322" s="80" t="str">
        <f>IF(ISNUMBER(#REF!),#REF!,"-")</f>
        <v>-</v>
      </c>
      <c r="X322" s="79" t="str">
        <f>IF(ISNUMBER(#REF!),#REF!,"-")</f>
        <v>-</v>
      </c>
      <c r="Y322" s="80" t="str">
        <f>IF(ISNUMBER(#REF!),#REF!,"-")</f>
        <v>-</v>
      </c>
      <c r="Z322" s="79" t="str">
        <f>IF(ISNUMBER(#REF!),#REF!,"-")</f>
        <v>-</v>
      </c>
      <c r="AA322" s="80" t="str">
        <f>IF(ISNUMBER(#REF!),#REF!,"-")</f>
        <v>-</v>
      </c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O322" s="75">
        <v>144.5</v>
      </c>
      <c r="AP322" s="79" t="str">
        <f>IF(ISNUMBER(#REF!),#REF!,"-")</f>
        <v>-</v>
      </c>
      <c r="AQ322" s="80" t="str">
        <f>IF(ISNUMBER(#REF!),#REF!,"-")</f>
        <v>-</v>
      </c>
      <c r="AR322" s="79" t="str">
        <f>IF(ISNUMBER(#REF!),#REF!,"-")</f>
        <v>-</v>
      </c>
      <c r="AS322" s="80" t="str">
        <f>IF(ISNUMBER(#REF!),#REF!,"-")</f>
        <v>-</v>
      </c>
      <c r="AT322" s="79" t="str">
        <f>IF(ISNUMBER(#REF!),#REF!,"-")</f>
        <v>-</v>
      </c>
      <c r="AU322" s="80" t="str">
        <f>IF(ISNUMBER(#REF!),#REF!,"-")</f>
        <v>-</v>
      </c>
      <c r="AV322" s="79" t="str">
        <f>IF(ISNUMBER(#REF!),#REF!,"-")</f>
        <v>-</v>
      </c>
      <c r="AW322" s="80" t="str">
        <f>IF(ISNUMBER(#REF!),#REF!,"-")</f>
        <v>-</v>
      </c>
      <c r="AX322" s="79" t="str">
        <f>IF(ISNUMBER(#REF!),#REF!,"-")</f>
        <v>-</v>
      </c>
      <c r="AY322" s="80" t="str">
        <f>IF(ISNUMBER(#REF!),#REF!,"-")</f>
        <v>-</v>
      </c>
      <c r="AZ322" s="79" t="str">
        <f>IF(ISNUMBER(#REF!),#REF!,"-")</f>
        <v>-</v>
      </c>
      <c r="BA322" s="80" t="str">
        <f>IF(ISNUMBER(#REF!),#REF!,"-")</f>
        <v>-</v>
      </c>
      <c r="BB322" s="79" t="str">
        <f>IF(ISNUMBER(#REF!),#REF!,"-")</f>
        <v>-</v>
      </c>
      <c r="BC322" s="80" t="str">
        <f>IF(ISNUMBER(#REF!),#REF!,"-")</f>
        <v>-</v>
      </c>
      <c r="BD322" s="79" t="str">
        <f>IF(ISNUMBER(#REF!),#REF!,"-")</f>
        <v>-</v>
      </c>
      <c r="BE322" s="80" t="str">
        <f>IF(ISNUMBER(#REF!),#REF!,"-")</f>
        <v>-</v>
      </c>
      <c r="BF322" s="79" t="str">
        <f>IF(ISNUMBER(#REF!),#REF!,"-")</f>
        <v>-</v>
      </c>
      <c r="BG322" s="80" t="str">
        <f>IF(ISNUMBER(#REF!),#REF!,"-")</f>
        <v>-</v>
      </c>
      <c r="BH322" s="79" t="str">
        <f>IF(ISNUMBER(#REF!),#REF!,"-")</f>
        <v>-</v>
      </c>
      <c r="BI322" s="80" t="str">
        <f>IF(ISNUMBER(#REF!),#REF!,"-")</f>
        <v>-</v>
      </c>
      <c r="BJ322" s="4"/>
      <c r="BK322" s="4"/>
      <c r="BL322" s="4"/>
      <c r="BM322" s="4"/>
      <c r="BN322" s="4"/>
      <c r="BO322" s="4"/>
      <c r="BP322" s="4"/>
      <c r="BQ322" s="4"/>
      <c r="BR322" s="4"/>
      <c r="BS322" s="4"/>
    </row>
    <row r="323" spans="7:71" s="88" customFormat="1" x14ac:dyDescent="0.25">
      <c r="G323" s="75">
        <v>145</v>
      </c>
      <c r="H323" s="79" t="str">
        <f>IF(ISNUMBER(#REF!),#REF!,"-")</f>
        <v>-</v>
      </c>
      <c r="I323" s="80" t="str">
        <f>IF(ISNUMBER(#REF!),#REF!,"-")</f>
        <v>-</v>
      </c>
      <c r="J323" s="79" t="str">
        <f>IF(ISNUMBER(#REF!),#REF!,"-")</f>
        <v>-</v>
      </c>
      <c r="K323" s="80" t="str">
        <f>IF(ISNUMBER(#REF!),#REF!,"-")</f>
        <v>-</v>
      </c>
      <c r="L323" s="79" t="str">
        <f>IF(ISNUMBER(#REF!),#REF!,"-")</f>
        <v>-</v>
      </c>
      <c r="M323" s="80" t="str">
        <f>IF(ISNUMBER(#REF!),#REF!,"-")</f>
        <v>-</v>
      </c>
      <c r="N323" s="79" t="str">
        <f>IF(ISNUMBER(#REF!),#REF!,"-")</f>
        <v>-</v>
      </c>
      <c r="O323" s="80" t="str">
        <f>IF(ISNUMBER(#REF!),#REF!,"-")</f>
        <v>-</v>
      </c>
      <c r="P323" s="79" t="str">
        <f>IF(ISNUMBER(#REF!),#REF!,"-")</f>
        <v>-</v>
      </c>
      <c r="Q323" s="80" t="str">
        <f>IF(ISNUMBER(#REF!),#REF!,"-")</f>
        <v>-</v>
      </c>
      <c r="R323" s="79" t="str">
        <f>IF(ISNUMBER(#REF!),#REF!,"-")</f>
        <v>-</v>
      </c>
      <c r="S323" s="80" t="str">
        <f>IF(ISNUMBER(#REF!),#REF!,"-")</f>
        <v>-</v>
      </c>
      <c r="T323" s="79" t="str">
        <f>IF(ISNUMBER(#REF!),#REF!,"-")</f>
        <v>-</v>
      </c>
      <c r="U323" s="80" t="str">
        <f>IF(ISNUMBER(#REF!),#REF!,"-")</f>
        <v>-</v>
      </c>
      <c r="V323" s="79" t="str">
        <f>IF(ISNUMBER(#REF!),#REF!,"-")</f>
        <v>-</v>
      </c>
      <c r="W323" s="80" t="str">
        <f>IF(ISNUMBER(#REF!),#REF!,"-")</f>
        <v>-</v>
      </c>
      <c r="X323" s="79" t="str">
        <f>IF(ISNUMBER(#REF!),#REF!,"-")</f>
        <v>-</v>
      </c>
      <c r="Y323" s="80" t="str">
        <f>IF(ISNUMBER(#REF!),#REF!,"-")</f>
        <v>-</v>
      </c>
      <c r="Z323" s="79" t="str">
        <f>IF(ISNUMBER(#REF!),#REF!,"-")</f>
        <v>-</v>
      </c>
      <c r="AA323" s="80" t="str">
        <f>IF(ISNUMBER(#REF!),#REF!,"-")</f>
        <v>-</v>
      </c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O323" s="75">
        <v>145</v>
      </c>
      <c r="AP323" s="79" t="str">
        <f>IF(ISNUMBER(#REF!),#REF!,"-")</f>
        <v>-</v>
      </c>
      <c r="AQ323" s="80" t="str">
        <f>IF(ISNUMBER(#REF!),#REF!,"-")</f>
        <v>-</v>
      </c>
      <c r="AR323" s="79" t="str">
        <f>IF(ISNUMBER(#REF!),#REF!,"-")</f>
        <v>-</v>
      </c>
      <c r="AS323" s="80" t="str">
        <f>IF(ISNUMBER(#REF!),#REF!,"-")</f>
        <v>-</v>
      </c>
      <c r="AT323" s="79" t="str">
        <f>IF(ISNUMBER(#REF!),#REF!,"-")</f>
        <v>-</v>
      </c>
      <c r="AU323" s="80" t="str">
        <f>IF(ISNUMBER(#REF!),#REF!,"-")</f>
        <v>-</v>
      </c>
      <c r="AV323" s="79" t="str">
        <f>IF(ISNUMBER(#REF!),#REF!,"-")</f>
        <v>-</v>
      </c>
      <c r="AW323" s="80" t="str">
        <f>IF(ISNUMBER(#REF!),#REF!,"-")</f>
        <v>-</v>
      </c>
      <c r="AX323" s="79" t="str">
        <f>IF(ISNUMBER(#REF!),#REF!,"-")</f>
        <v>-</v>
      </c>
      <c r="AY323" s="80" t="str">
        <f>IF(ISNUMBER(#REF!),#REF!,"-")</f>
        <v>-</v>
      </c>
      <c r="AZ323" s="79" t="str">
        <f>IF(ISNUMBER(#REF!),#REF!,"-")</f>
        <v>-</v>
      </c>
      <c r="BA323" s="80" t="str">
        <f>IF(ISNUMBER(#REF!),#REF!,"-")</f>
        <v>-</v>
      </c>
      <c r="BB323" s="79" t="str">
        <f>IF(ISNUMBER(#REF!),#REF!,"-")</f>
        <v>-</v>
      </c>
      <c r="BC323" s="80" t="str">
        <f>IF(ISNUMBER(#REF!),#REF!,"-")</f>
        <v>-</v>
      </c>
      <c r="BD323" s="79" t="str">
        <f>IF(ISNUMBER(#REF!),#REF!,"-")</f>
        <v>-</v>
      </c>
      <c r="BE323" s="80" t="str">
        <f>IF(ISNUMBER(#REF!),#REF!,"-")</f>
        <v>-</v>
      </c>
      <c r="BF323" s="79" t="str">
        <f>IF(ISNUMBER(#REF!),#REF!,"-")</f>
        <v>-</v>
      </c>
      <c r="BG323" s="80" t="str">
        <f>IF(ISNUMBER(#REF!),#REF!,"-")</f>
        <v>-</v>
      </c>
      <c r="BH323" s="79" t="str">
        <f>IF(ISNUMBER(#REF!),#REF!,"-")</f>
        <v>-</v>
      </c>
      <c r="BI323" s="80" t="str">
        <f>IF(ISNUMBER(#REF!),#REF!,"-")</f>
        <v>-</v>
      </c>
      <c r="BJ323" s="4"/>
      <c r="BK323" s="4"/>
      <c r="BL323" s="4"/>
      <c r="BM323" s="4"/>
      <c r="BN323" s="4"/>
      <c r="BO323" s="4"/>
      <c r="BP323" s="4"/>
      <c r="BQ323" s="4"/>
      <c r="BR323" s="4"/>
      <c r="BS323" s="4"/>
    </row>
    <row r="324" spans="7:71" s="88" customFormat="1" x14ac:dyDescent="0.25">
      <c r="G324" s="75">
        <v>145.5</v>
      </c>
      <c r="H324" s="79" t="str">
        <f>IF(ISNUMBER(#REF!),#REF!,"-")</f>
        <v>-</v>
      </c>
      <c r="I324" s="80" t="str">
        <f>IF(ISNUMBER(#REF!),#REF!,"-")</f>
        <v>-</v>
      </c>
      <c r="J324" s="79" t="str">
        <f>IF(ISNUMBER(#REF!),#REF!,"-")</f>
        <v>-</v>
      </c>
      <c r="K324" s="80" t="str">
        <f>IF(ISNUMBER(#REF!),#REF!,"-")</f>
        <v>-</v>
      </c>
      <c r="L324" s="79" t="str">
        <f>IF(ISNUMBER(#REF!),#REF!,"-")</f>
        <v>-</v>
      </c>
      <c r="M324" s="80" t="str">
        <f>IF(ISNUMBER(#REF!),#REF!,"-")</f>
        <v>-</v>
      </c>
      <c r="N324" s="79" t="str">
        <f>IF(ISNUMBER(#REF!),#REF!,"-")</f>
        <v>-</v>
      </c>
      <c r="O324" s="80" t="str">
        <f>IF(ISNUMBER(#REF!),#REF!,"-")</f>
        <v>-</v>
      </c>
      <c r="P324" s="79" t="str">
        <f>IF(ISNUMBER(#REF!),#REF!,"-")</f>
        <v>-</v>
      </c>
      <c r="Q324" s="80" t="str">
        <f>IF(ISNUMBER(#REF!),#REF!,"-")</f>
        <v>-</v>
      </c>
      <c r="R324" s="79" t="str">
        <f>IF(ISNUMBER(#REF!),#REF!,"-")</f>
        <v>-</v>
      </c>
      <c r="S324" s="80" t="str">
        <f>IF(ISNUMBER(#REF!),#REF!,"-")</f>
        <v>-</v>
      </c>
      <c r="T324" s="79" t="str">
        <f>IF(ISNUMBER(#REF!),#REF!,"-")</f>
        <v>-</v>
      </c>
      <c r="U324" s="80" t="str">
        <f>IF(ISNUMBER(#REF!),#REF!,"-")</f>
        <v>-</v>
      </c>
      <c r="V324" s="79" t="str">
        <f>IF(ISNUMBER(#REF!),#REF!,"-")</f>
        <v>-</v>
      </c>
      <c r="W324" s="80" t="str">
        <f>IF(ISNUMBER(#REF!),#REF!,"-")</f>
        <v>-</v>
      </c>
      <c r="X324" s="79" t="str">
        <f>IF(ISNUMBER(#REF!),#REF!,"-")</f>
        <v>-</v>
      </c>
      <c r="Y324" s="80" t="str">
        <f>IF(ISNUMBER(#REF!),#REF!,"-")</f>
        <v>-</v>
      </c>
      <c r="Z324" s="79" t="str">
        <f>IF(ISNUMBER(#REF!),#REF!,"-")</f>
        <v>-</v>
      </c>
      <c r="AA324" s="80" t="str">
        <f>IF(ISNUMBER(#REF!),#REF!,"-")</f>
        <v>-</v>
      </c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O324" s="75">
        <v>145.5</v>
      </c>
      <c r="AP324" s="79" t="str">
        <f>IF(ISNUMBER(#REF!),#REF!,"-")</f>
        <v>-</v>
      </c>
      <c r="AQ324" s="80" t="str">
        <f>IF(ISNUMBER(#REF!),#REF!,"-")</f>
        <v>-</v>
      </c>
      <c r="AR324" s="79" t="str">
        <f>IF(ISNUMBER(#REF!),#REF!,"-")</f>
        <v>-</v>
      </c>
      <c r="AS324" s="80" t="str">
        <f>IF(ISNUMBER(#REF!),#REF!,"-")</f>
        <v>-</v>
      </c>
      <c r="AT324" s="79" t="str">
        <f>IF(ISNUMBER(#REF!),#REF!,"-")</f>
        <v>-</v>
      </c>
      <c r="AU324" s="80" t="str">
        <f>IF(ISNUMBER(#REF!),#REF!,"-")</f>
        <v>-</v>
      </c>
      <c r="AV324" s="79" t="str">
        <f>IF(ISNUMBER(#REF!),#REF!,"-")</f>
        <v>-</v>
      </c>
      <c r="AW324" s="80" t="str">
        <f>IF(ISNUMBER(#REF!),#REF!,"-")</f>
        <v>-</v>
      </c>
      <c r="AX324" s="79" t="str">
        <f>IF(ISNUMBER(#REF!),#REF!,"-")</f>
        <v>-</v>
      </c>
      <c r="AY324" s="80" t="str">
        <f>IF(ISNUMBER(#REF!),#REF!,"-")</f>
        <v>-</v>
      </c>
      <c r="AZ324" s="79" t="str">
        <f>IF(ISNUMBER(#REF!),#REF!,"-")</f>
        <v>-</v>
      </c>
      <c r="BA324" s="80" t="str">
        <f>IF(ISNUMBER(#REF!),#REF!,"-")</f>
        <v>-</v>
      </c>
      <c r="BB324" s="79" t="str">
        <f>IF(ISNUMBER(#REF!),#REF!,"-")</f>
        <v>-</v>
      </c>
      <c r="BC324" s="80" t="str">
        <f>IF(ISNUMBER(#REF!),#REF!,"-")</f>
        <v>-</v>
      </c>
      <c r="BD324" s="79" t="str">
        <f>IF(ISNUMBER(#REF!),#REF!,"-")</f>
        <v>-</v>
      </c>
      <c r="BE324" s="80" t="str">
        <f>IF(ISNUMBER(#REF!),#REF!,"-")</f>
        <v>-</v>
      </c>
      <c r="BF324" s="79" t="str">
        <f>IF(ISNUMBER(#REF!),#REF!,"-")</f>
        <v>-</v>
      </c>
      <c r="BG324" s="80" t="str">
        <f>IF(ISNUMBER(#REF!),#REF!,"-")</f>
        <v>-</v>
      </c>
      <c r="BH324" s="79" t="str">
        <f>IF(ISNUMBER(#REF!),#REF!,"-")</f>
        <v>-</v>
      </c>
      <c r="BI324" s="80" t="str">
        <f>IF(ISNUMBER(#REF!),#REF!,"-")</f>
        <v>-</v>
      </c>
      <c r="BJ324" s="4"/>
      <c r="BK324" s="4"/>
      <c r="BL324" s="4"/>
      <c r="BM324" s="4"/>
      <c r="BN324" s="4"/>
      <c r="BO324" s="4"/>
      <c r="BP324" s="4"/>
      <c r="BQ324" s="4"/>
      <c r="BR324" s="4"/>
      <c r="BS324" s="4"/>
    </row>
    <row r="325" spans="7:71" s="88" customFormat="1" x14ac:dyDescent="0.25">
      <c r="G325" s="75">
        <v>146</v>
      </c>
      <c r="H325" s="79" t="str">
        <f>IF(ISNUMBER(#REF!),#REF!,"-")</f>
        <v>-</v>
      </c>
      <c r="I325" s="80" t="str">
        <f>IF(ISNUMBER(#REF!),#REF!,"-")</f>
        <v>-</v>
      </c>
      <c r="J325" s="79" t="str">
        <f>IF(ISNUMBER(#REF!),#REF!,"-")</f>
        <v>-</v>
      </c>
      <c r="K325" s="80" t="str">
        <f>IF(ISNUMBER(#REF!),#REF!,"-")</f>
        <v>-</v>
      </c>
      <c r="L325" s="79" t="str">
        <f>IF(ISNUMBER(#REF!),#REF!,"-")</f>
        <v>-</v>
      </c>
      <c r="M325" s="80" t="str">
        <f>IF(ISNUMBER(#REF!),#REF!,"-")</f>
        <v>-</v>
      </c>
      <c r="N325" s="79" t="str">
        <f>IF(ISNUMBER(#REF!),#REF!,"-")</f>
        <v>-</v>
      </c>
      <c r="O325" s="80" t="str">
        <f>IF(ISNUMBER(#REF!),#REF!,"-")</f>
        <v>-</v>
      </c>
      <c r="P325" s="79" t="str">
        <f>IF(ISNUMBER(#REF!),#REF!,"-")</f>
        <v>-</v>
      </c>
      <c r="Q325" s="80" t="str">
        <f>IF(ISNUMBER(#REF!),#REF!,"-")</f>
        <v>-</v>
      </c>
      <c r="R325" s="79" t="str">
        <f>IF(ISNUMBER(#REF!),#REF!,"-")</f>
        <v>-</v>
      </c>
      <c r="S325" s="80" t="str">
        <f>IF(ISNUMBER(#REF!),#REF!,"-")</f>
        <v>-</v>
      </c>
      <c r="T325" s="79" t="str">
        <f>IF(ISNUMBER(#REF!),#REF!,"-")</f>
        <v>-</v>
      </c>
      <c r="U325" s="80" t="str">
        <f>IF(ISNUMBER(#REF!),#REF!,"-")</f>
        <v>-</v>
      </c>
      <c r="V325" s="79" t="str">
        <f>IF(ISNUMBER(#REF!),#REF!,"-")</f>
        <v>-</v>
      </c>
      <c r="W325" s="80" t="str">
        <f>IF(ISNUMBER(#REF!),#REF!,"-")</f>
        <v>-</v>
      </c>
      <c r="X325" s="79" t="str">
        <f>IF(ISNUMBER(#REF!),#REF!,"-")</f>
        <v>-</v>
      </c>
      <c r="Y325" s="80" t="str">
        <f>IF(ISNUMBER(#REF!),#REF!,"-")</f>
        <v>-</v>
      </c>
      <c r="Z325" s="79" t="str">
        <f>IF(ISNUMBER(#REF!),#REF!,"-")</f>
        <v>-</v>
      </c>
      <c r="AA325" s="80" t="str">
        <f>IF(ISNUMBER(#REF!),#REF!,"-")</f>
        <v>-</v>
      </c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O325" s="75">
        <v>146</v>
      </c>
      <c r="AP325" s="79" t="str">
        <f>IF(ISNUMBER(#REF!),#REF!,"-")</f>
        <v>-</v>
      </c>
      <c r="AQ325" s="80" t="str">
        <f>IF(ISNUMBER(#REF!),#REF!,"-")</f>
        <v>-</v>
      </c>
      <c r="AR325" s="79" t="str">
        <f>IF(ISNUMBER(#REF!),#REF!,"-")</f>
        <v>-</v>
      </c>
      <c r="AS325" s="80" t="str">
        <f>IF(ISNUMBER(#REF!),#REF!,"-")</f>
        <v>-</v>
      </c>
      <c r="AT325" s="79" t="str">
        <f>IF(ISNUMBER(#REF!),#REF!,"-")</f>
        <v>-</v>
      </c>
      <c r="AU325" s="80" t="str">
        <f>IF(ISNUMBER(#REF!),#REF!,"-")</f>
        <v>-</v>
      </c>
      <c r="AV325" s="79" t="str">
        <f>IF(ISNUMBER(#REF!),#REF!,"-")</f>
        <v>-</v>
      </c>
      <c r="AW325" s="80" t="str">
        <f>IF(ISNUMBER(#REF!),#REF!,"-")</f>
        <v>-</v>
      </c>
      <c r="AX325" s="79" t="str">
        <f>IF(ISNUMBER(#REF!),#REF!,"-")</f>
        <v>-</v>
      </c>
      <c r="AY325" s="80" t="str">
        <f>IF(ISNUMBER(#REF!),#REF!,"-")</f>
        <v>-</v>
      </c>
      <c r="AZ325" s="79" t="str">
        <f>IF(ISNUMBER(#REF!),#REF!,"-")</f>
        <v>-</v>
      </c>
      <c r="BA325" s="80" t="str">
        <f>IF(ISNUMBER(#REF!),#REF!,"-")</f>
        <v>-</v>
      </c>
      <c r="BB325" s="79" t="str">
        <f>IF(ISNUMBER(#REF!),#REF!,"-")</f>
        <v>-</v>
      </c>
      <c r="BC325" s="80" t="str">
        <f>IF(ISNUMBER(#REF!),#REF!,"-")</f>
        <v>-</v>
      </c>
      <c r="BD325" s="79" t="str">
        <f>IF(ISNUMBER(#REF!),#REF!,"-")</f>
        <v>-</v>
      </c>
      <c r="BE325" s="80" t="str">
        <f>IF(ISNUMBER(#REF!),#REF!,"-")</f>
        <v>-</v>
      </c>
      <c r="BF325" s="79" t="str">
        <f>IF(ISNUMBER(#REF!),#REF!,"-")</f>
        <v>-</v>
      </c>
      <c r="BG325" s="80" t="str">
        <f>IF(ISNUMBER(#REF!),#REF!,"-")</f>
        <v>-</v>
      </c>
      <c r="BH325" s="79" t="str">
        <f>IF(ISNUMBER(#REF!),#REF!,"-")</f>
        <v>-</v>
      </c>
      <c r="BI325" s="80" t="str">
        <f>IF(ISNUMBER(#REF!),#REF!,"-")</f>
        <v>-</v>
      </c>
      <c r="BJ325" s="4"/>
      <c r="BK325" s="4"/>
      <c r="BL325" s="4"/>
      <c r="BM325" s="4"/>
      <c r="BN325" s="4"/>
      <c r="BO325" s="4"/>
      <c r="BP325" s="4"/>
      <c r="BQ325" s="4"/>
      <c r="BR325" s="4"/>
      <c r="BS325" s="4"/>
    </row>
    <row r="326" spans="7:71" s="88" customFormat="1" x14ac:dyDescent="0.25">
      <c r="G326" s="75">
        <v>146.5</v>
      </c>
      <c r="H326" s="79" t="str">
        <f>IF(ISNUMBER(#REF!),#REF!,"-")</f>
        <v>-</v>
      </c>
      <c r="I326" s="80" t="str">
        <f>IF(ISNUMBER(#REF!),#REF!,"-")</f>
        <v>-</v>
      </c>
      <c r="J326" s="79" t="str">
        <f>IF(ISNUMBER(#REF!),#REF!,"-")</f>
        <v>-</v>
      </c>
      <c r="K326" s="80" t="str">
        <f>IF(ISNUMBER(#REF!),#REF!,"-")</f>
        <v>-</v>
      </c>
      <c r="L326" s="79" t="str">
        <f>IF(ISNUMBER(#REF!),#REF!,"-")</f>
        <v>-</v>
      </c>
      <c r="M326" s="80" t="str">
        <f>IF(ISNUMBER(#REF!),#REF!,"-")</f>
        <v>-</v>
      </c>
      <c r="N326" s="79" t="str">
        <f>IF(ISNUMBER(#REF!),#REF!,"-")</f>
        <v>-</v>
      </c>
      <c r="O326" s="80" t="str">
        <f>IF(ISNUMBER(#REF!),#REF!,"-")</f>
        <v>-</v>
      </c>
      <c r="P326" s="79" t="str">
        <f>IF(ISNUMBER(#REF!),#REF!,"-")</f>
        <v>-</v>
      </c>
      <c r="Q326" s="80" t="str">
        <f>IF(ISNUMBER(#REF!),#REF!,"-")</f>
        <v>-</v>
      </c>
      <c r="R326" s="79" t="str">
        <f>IF(ISNUMBER(#REF!),#REF!,"-")</f>
        <v>-</v>
      </c>
      <c r="S326" s="80" t="str">
        <f>IF(ISNUMBER(#REF!),#REF!,"-")</f>
        <v>-</v>
      </c>
      <c r="T326" s="79" t="str">
        <f>IF(ISNUMBER(#REF!),#REF!,"-")</f>
        <v>-</v>
      </c>
      <c r="U326" s="80" t="str">
        <f>IF(ISNUMBER(#REF!),#REF!,"-")</f>
        <v>-</v>
      </c>
      <c r="V326" s="79" t="str">
        <f>IF(ISNUMBER(#REF!),#REF!,"-")</f>
        <v>-</v>
      </c>
      <c r="W326" s="80" t="str">
        <f>IF(ISNUMBER(#REF!),#REF!,"-")</f>
        <v>-</v>
      </c>
      <c r="X326" s="79" t="str">
        <f>IF(ISNUMBER(#REF!),#REF!,"-")</f>
        <v>-</v>
      </c>
      <c r="Y326" s="80" t="str">
        <f>IF(ISNUMBER(#REF!),#REF!,"-")</f>
        <v>-</v>
      </c>
      <c r="Z326" s="79" t="str">
        <f>IF(ISNUMBER(#REF!),#REF!,"-")</f>
        <v>-</v>
      </c>
      <c r="AA326" s="80" t="str">
        <f>IF(ISNUMBER(#REF!),#REF!,"-")</f>
        <v>-</v>
      </c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O326" s="75">
        <v>146.5</v>
      </c>
      <c r="AP326" s="79" t="str">
        <f>IF(ISNUMBER(#REF!),#REF!,"-")</f>
        <v>-</v>
      </c>
      <c r="AQ326" s="80" t="str">
        <f>IF(ISNUMBER(#REF!),#REF!,"-")</f>
        <v>-</v>
      </c>
      <c r="AR326" s="79" t="str">
        <f>IF(ISNUMBER(#REF!),#REF!,"-")</f>
        <v>-</v>
      </c>
      <c r="AS326" s="80" t="str">
        <f>IF(ISNUMBER(#REF!),#REF!,"-")</f>
        <v>-</v>
      </c>
      <c r="AT326" s="79" t="str">
        <f>IF(ISNUMBER(#REF!),#REF!,"-")</f>
        <v>-</v>
      </c>
      <c r="AU326" s="80" t="str">
        <f>IF(ISNUMBER(#REF!),#REF!,"-")</f>
        <v>-</v>
      </c>
      <c r="AV326" s="79" t="str">
        <f>IF(ISNUMBER(#REF!),#REF!,"-")</f>
        <v>-</v>
      </c>
      <c r="AW326" s="80" t="str">
        <f>IF(ISNUMBER(#REF!),#REF!,"-")</f>
        <v>-</v>
      </c>
      <c r="AX326" s="79" t="str">
        <f>IF(ISNUMBER(#REF!),#REF!,"-")</f>
        <v>-</v>
      </c>
      <c r="AY326" s="80" t="str">
        <f>IF(ISNUMBER(#REF!),#REF!,"-")</f>
        <v>-</v>
      </c>
      <c r="AZ326" s="79" t="str">
        <f>IF(ISNUMBER(#REF!),#REF!,"-")</f>
        <v>-</v>
      </c>
      <c r="BA326" s="80" t="str">
        <f>IF(ISNUMBER(#REF!),#REF!,"-")</f>
        <v>-</v>
      </c>
      <c r="BB326" s="79" t="str">
        <f>IF(ISNUMBER(#REF!),#REF!,"-")</f>
        <v>-</v>
      </c>
      <c r="BC326" s="80" t="str">
        <f>IF(ISNUMBER(#REF!),#REF!,"-")</f>
        <v>-</v>
      </c>
      <c r="BD326" s="79" t="str">
        <f>IF(ISNUMBER(#REF!),#REF!,"-")</f>
        <v>-</v>
      </c>
      <c r="BE326" s="80" t="str">
        <f>IF(ISNUMBER(#REF!),#REF!,"-")</f>
        <v>-</v>
      </c>
      <c r="BF326" s="79" t="str">
        <f>IF(ISNUMBER(#REF!),#REF!,"-")</f>
        <v>-</v>
      </c>
      <c r="BG326" s="80" t="str">
        <f>IF(ISNUMBER(#REF!),#REF!,"-")</f>
        <v>-</v>
      </c>
      <c r="BH326" s="79" t="str">
        <f>IF(ISNUMBER(#REF!),#REF!,"-")</f>
        <v>-</v>
      </c>
      <c r="BI326" s="80" t="str">
        <f>IF(ISNUMBER(#REF!),#REF!,"-")</f>
        <v>-</v>
      </c>
      <c r="BJ326" s="4"/>
      <c r="BK326" s="4"/>
      <c r="BL326" s="4"/>
      <c r="BM326" s="4"/>
      <c r="BN326" s="4"/>
      <c r="BO326" s="4"/>
      <c r="BP326" s="4"/>
      <c r="BQ326" s="4"/>
      <c r="BR326" s="4"/>
      <c r="BS326" s="4"/>
    </row>
    <row r="327" spans="7:71" s="88" customFormat="1" x14ac:dyDescent="0.25">
      <c r="G327" s="75">
        <v>147</v>
      </c>
      <c r="H327" s="79" t="str">
        <f>IF(ISNUMBER(#REF!),#REF!,"-")</f>
        <v>-</v>
      </c>
      <c r="I327" s="80" t="str">
        <f>IF(ISNUMBER(#REF!),#REF!,"-")</f>
        <v>-</v>
      </c>
      <c r="J327" s="79" t="str">
        <f>IF(ISNUMBER(#REF!),#REF!,"-")</f>
        <v>-</v>
      </c>
      <c r="K327" s="80" t="str">
        <f>IF(ISNUMBER(#REF!),#REF!,"-")</f>
        <v>-</v>
      </c>
      <c r="L327" s="79" t="str">
        <f>IF(ISNUMBER(#REF!),#REF!,"-")</f>
        <v>-</v>
      </c>
      <c r="M327" s="80" t="str">
        <f>IF(ISNUMBER(#REF!),#REF!,"-")</f>
        <v>-</v>
      </c>
      <c r="N327" s="79" t="str">
        <f>IF(ISNUMBER(#REF!),#REF!,"-")</f>
        <v>-</v>
      </c>
      <c r="O327" s="80" t="str">
        <f>IF(ISNUMBER(#REF!),#REF!,"-")</f>
        <v>-</v>
      </c>
      <c r="P327" s="79" t="str">
        <f>IF(ISNUMBER(#REF!),#REF!,"-")</f>
        <v>-</v>
      </c>
      <c r="Q327" s="80" t="str">
        <f>IF(ISNUMBER(#REF!),#REF!,"-")</f>
        <v>-</v>
      </c>
      <c r="R327" s="79" t="str">
        <f>IF(ISNUMBER(#REF!),#REF!,"-")</f>
        <v>-</v>
      </c>
      <c r="S327" s="80" t="str">
        <f>IF(ISNUMBER(#REF!),#REF!,"-")</f>
        <v>-</v>
      </c>
      <c r="T327" s="79" t="str">
        <f>IF(ISNUMBER(#REF!),#REF!,"-")</f>
        <v>-</v>
      </c>
      <c r="U327" s="80" t="str">
        <f>IF(ISNUMBER(#REF!),#REF!,"-")</f>
        <v>-</v>
      </c>
      <c r="V327" s="79" t="str">
        <f>IF(ISNUMBER(#REF!),#REF!,"-")</f>
        <v>-</v>
      </c>
      <c r="W327" s="80" t="str">
        <f>IF(ISNUMBER(#REF!),#REF!,"-")</f>
        <v>-</v>
      </c>
      <c r="X327" s="79" t="str">
        <f>IF(ISNUMBER(#REF!),#REF!,"-")</f>
        <v>-</v>
      </c>
      <c r="Y327" s="80" t="str">
        <f>IF(ISNUMBER(#REF!),#REF!,"-")</f>
        <v>-</v>
      </c>
      <c r="Z327" s="79" t="str">
        <f>IF(ISNUMBER(#REF!),#REF!,"-")</f>
        <v>-</v>
      </c>
      <c r="AA327" s="80" t="str">
        <f>IF(ISNUMBER(#REF!),#REF!,"-")</f>
        <v>-</v>
      </c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O327" s="75">
        <v>147</v>
      </c>
      <c r="AP327" s="79" t="str">
        <f>IF(ISNUMBER(#REF!),#REF!,"-")</f>
        <v>-</v>
      </c>
      <c r="AQ327" s="80" t="str">
        <f>IF(ISNUMBER(#REF!),#REF!,"-")</f>
        <v>-</v>
      </c>
      <c r="AR327" s="79" t="str">
        <f>IF(ISNUMBER(#REF!),#REF!,"-")</f>
        <v>-</v>
      </c>
      <c r="AS327" s="80" t="str">
        <f>IF(ISNUMBER(#REF!),#REF!,"-")</f>
        <v>-</v>
      </c>
      <c r="AT327" s="79" t="str">
        <f>IF(ISNUMBER(#REF!),#REF!,"-")</f>
        <v>-</v>
      </c>
      <c r="AU327" s="80" t="str">
        <f>IF(ISNUMBER(#REF!),#REF!,"-")</f>
        <v>-</v>
      </c>
      <c r="AV327" s="79" t="str">
        <f>IF(ISNUMBER(#REF!),#REF!,"-")</f>
        <v>-</v>
      </c>
      <c r="AW327" s="80" t="str">
        <f>IF(ISNUMBER(#REF!),#REF!,"-")</f>
        <v>-</v>
      </c>
      <c r="AX327" s="79" t="str">
        <f>IF(ISNUMBER(#REF!),#REF!,"-")</f>
        <v>-</v>
      </c>
      <c r="AY327" s="80" t="str">
        <f>IF(ISNUMBER(#REF!),#REF!,"-")</f>
        <v>-</v>
      </c>
      <c r="AZ327" s="79" t="str">
        <f>IF(ISNUMBER(#REF!),#REF!,"-")</f>
        <v>-</v>
      </c>
      <c r="BA327" s="80" t="str">
        <f>IF(ISNUMBER(#REF!),#REF!,"-")</f>
        <v>-</v>
      </c>
      <c r="BB327" s="79" t="str">
        <f>IF(ISNUMBER(#REF!),#REF!,"-")</f>
        <v>-</v>
      </c>
      <c r="BC327" s="80" t="str">
        <f>IF(ISNUMBER(#REF!),#REF!,"-")</f>
        <v>-</v>
      </c>
      <c r="BD327" s="79" t="str">
        <f>IF(ISNUMBER(#REF!),#REF!,"-")</f>
        <v>-</v>
      </c>
      <c r="BE327" s="80" t="str">
        <f>IF(ISNUMBER(#REF!),#REF!,"-")</f>
        <v>-</v>
      </c>
      <c r="BF327" s="79" t="str">
        <f>IF(ISNUMBER(#REF!),#REF!,"-")</f>
        <v>-</v>
      </c>
      <c r="BG327" s="80" t="str">
        <f>IF(ISNUMBER(#REF!),#REF!,"-")</f>
        <v>-</v>
      </c>
      <c r="BH327" s="79" t="str">
        <f>IF(ISNUMBER(#REF!),#REF!,"-")</f>
        <v>-</v>
      </c>
      <c r="BI327" s="80" t="str">
        <f>IF(ISNUMBER(#REF!),#REF!,"-")</f>
        <v>-</v>
      </c>
      <c r="BJ327" s="4"/>
      <c r="BK327" s="4"/>
      <c r="BL327" s="4"/>
      <c r="BM327" s="4"/>
      <c r="BN327" s="4"/>
      <c r="BO327" s="4"/>
      <c r="BP327" s="4"/>
      <c r="BQ327" s="4"/>
      <c r="BR327" s="4"/>
      <c r="BS327" s="4"/>
    </row>
    <row r="328" spans="7:71" s="88" customFormat="1" x14ac:dyDescent="0.25">
      <c r="G328" s="75">
        <v>147.5</v>
      </c>
      <c r="H328" s="79" t="str">
        <f>IF(ISNUMBER(#REF!),#REF!,"-")</f>
        <v>-</v>
      </c>
      <c r="I328" s="80" t="str">
        <f>IF(ISNUMBER(#REF!),#REF!,"-")</f>
        <v>-</v>
      </c>
      <c r="J328" s="79" t="str">
        <f>IF(ISNUMBER(#REF!),#REF!,"-")</f>
        <v>-</v>
      </c>
      <c r="K328" s="80" t="str">
        <f>IF(ISNUMBER(#REF!),#REF!,"-")</f>
        <v>-</v>
      </c>
      <c r="L328" s="79" t="str">
        <f>IF(ISNUMBER(#REF!),#REF!,"-")</f>
        <v>-</v>
      </c>
      <c r="M328" s="80" t="str">
        <f>IF(ISNUMBER(#REF!),#REF!,"-")</f>
        <v>-</v>
      </c>
      <c r="N328" s="79" t="str">
        <f>IF(ISNUMBER(#REF!),#REF!,"-")</f>
        <v>-</v>
      </c>
      <c r="O328" s="80" t="str">
        <f>IF(ISNUMBER(#REF!),#REF!,"-")</f>
        <v>-</v>
      </c>
      <c r="P328" s="79" t="str">
        <f>IF(ISNUMBER(#REF!),#REF!,"-")</f>
        <v>-</v>
      </c>
      <c r="Q328" s="80" t="str">
        <f>IF(ISNUMBER(#REF!),#REF!,"-")</f>
        <v>-</v>
      </c>
      <c r="R328" s="79" t="str">
        <f>IF(ISNUMBER(#REF!),#REF!,"-")</f>
        <v>-</v>
      </c>
      <c r="S328" s="80" t="str">
        <f>IF(ISNUMBER(#REF!),#REF!,"-")</f>
        <v>-</v>
      </c>
      <c r="T328" s="79" t="str">
        <f>IF(ISNUMBER(#REF!),#REF!,"-")</f>
        <v>-</v>
      </c>
      <c r="U328" s="80" t="str">
        <f>IF(ISNUMBER(#REF!),#REF!,"-")</f>
        <v>-</v>
      </c>
      <c r="V328" s="79" t="str">
        <f>IF(ISNUMBER(#REF!),#REF!,"-")</f>
        <v>-</v>
      </c>
      <c r="W328" s="80" t="str">
        <f>IF(ISNUMBER(#REF!),#REF!,"-")</f>
        <v>-</v>
      </c>
      <c r="X328" s="79" t="str">
        <f>IF(ISNUMBER(#REF!),#REF!,"-")</f>
        <v>-</v>
      </c>
      <c r="Y328" s="80" t="str">
        <f>IF(ISNUMBER(#REF!),#REF!,"-")</f>
        <v>-</v>
      </c>
      <c r="Z328" s="79" t="str">
        <f>IF(ISNUMBER(#REF!),#REF!,"-")</f>
        <v>-</v>
      </c>
      <c r="AA328" s="80" t="str">
        <f>IF(ISNUMBER(#REF!),#REF!,"-")</f>
        <v>-</v>
      </c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O328" s="75">
        <v>147.5</v>
      </c>
      <c r="AP328" s="79" t="str">
        <f>IF(ISNUMBER(#REF!),#REF!,"-")</f>
        <v>-</v>
      </c>
      <c r="AQ328" s="80" t="str">
        <f>IF(ISNUMBER(#REF!),#REF!,"-")</f>
        <v>-</v>
      </c>
      <c r="AR328" s="79" t="str">
        <f>IF(ISNUMBER(#REF!),#REF!,"-")</f>
        <v>-</v>
      </c>
      <c r="AS328" s="80" t="str">
        <f>IF(ISNUMBER(#REF!),#REF!,"-")</f>
        <v>-</v>
      </c>
      <c r="AT328" s="79" t="str">
        <f>IF(ISNUMBER(#REF!),#REF!,"-")</f>
        <v>-</v>
      </c>
      <c r="AU328" s="80" t="str">
        <f>IF(ISNUMBER(#REF!),#REF!,"-")</f>
        <v>-</v>
      </c>
      <c r="AV328" s="79" t="str">
        <f>IF(ISNUMBER(#REF!),#REF!,"-")</f>
        <v>-</v>
      </c>
      <c r="AW328" s="80" t="str">
        <f>IF(ISNUMBER(#REF!),#REF!,"-")</f>
        <v>-</v>
      </c>
      <c r="AX328" s="79" t="str">
        <f>IF(ISNUMBER(#REF!),#REF!,"-")</f>
        <v>-</v>
      </c>
      <c r="AY328" s="80" t="str">
        <f>IF(ISNUMBER(#REF!),#REF!,"-")</f>
        <v>-</v>
      </c>
      <c r="AZ328" s="79" t="str">
        <f>IF(ISNUMBER(#REF!),#REF!,"-")</f>
        <v>-</v>
      </c>
      <c r="BA328" s="80" t="str">
        <f>IF(ISNUMBER(#REF!),#REF!,"-")</f>
        <v>-</v>
      </c>
      <c r="BB328" s="79" t="str">
        <f>IF(ISNUMBER(#REF!),#REF!,"-")</f>
        <v>-</v>
      </c>
      <c r="BC328" s="80" t="str">
        <f>IF(ISNUMBER(#REF!),#REF!,"-")</f>
        <v>-</v>
      </c>
      <c r="BD328" s="79" t="str">
        <f>IF(ISNUMBER(#REF!),#REF!,"-")</f>
        <v>-</v>
      </c>
      <c r="BE328" s="80" t="str">
        <f>IF(ISNUMBER(#REF!),#REF!,"-")</f>
        <v>-</v>
      </c>
      <c r="BF328" s="79" t="str">
        <f>IF(ISNUMBER(#REF!),#REF!,"-")</f>
        <v>-</v>
      </c>
      <c r="BG328" s="80" t="str">
        <f>IF(ISNUMBER(#REF!),#REF!,"-")</f>
        <v>-</v>
      </c>
      <c r="BH328" s="79" t="str">
        <f>IF(ISNUMBER(#REF!),#REF!,"-")</f>
        <v>-</v>
      </c>
      <c r="BI328" s="80" t="str">
        <f>IF(ISNUMBER(#REF!),#REF!,"-")</f>
        <v>-</v>
      </c>
      <c r="BJ328" s="4"/>
      <c r="BK328" s="4"/>
      <c r="BL328" s="4"/>
      <c r="BM328" s="4"/>
      <c r="BN328" s="4"/>
      <c r="BO328" s="4"/>
      <c r="BP328" s="4"/>
      <c r="BQ328" s="4"/>
      <c r="BR328" s="4"/>
      <c r="BS328" s="4"/>
    </row>
    <row r="329" spans="7:71" s="88" customFormat="1" x14ac:dyDescent="0.25">
      <c r="G329" s="75">
        <v>148</v>
      </c>
      <c r="H329" s="79" t="str">
        <f>IF(ISNUMBER(#REF!),#REF!,"-")</f>
        <v>-</v>
      </c>
      <c r="I329" s="80" t="str">
        <f>IF(ISNUMBER(#REF!),#REF!,"-")</f>
        <v>-</v>
      </c>
      <c r="J329" s="79" t="str">
        <f>IF(ISNUMBER(#REF!),#REF!,"-")</f>
        <v>-</v>
      </c>
      <c r="K329" s="80" t="str">
        <f>IF(ISNUMBER(#REF!),#REF!,"-")</f>
        <v>-</v>
      </c>
      <c r="L329" s="79" t="str">
        <f>IF(ISNUMBER(#REF!),#REF!,"-")</f>
        <v>-</v>
      </c>
      <c r="M329" s="80" t="str">
        <f>IF(ISNUMBER(#REF!),#REF!,"-")</f>
        <v>-</v>
      </c>
      <c r="N329" s="79" t="str">
        <f>IF(ISNUMBER(#REF!),#REF!,"-")</f>
        <v>-</v>
      </c>
      <c r="O329" s="80" t="str">
        <f>IF(ISNUMBER(#REF!),#REF!,"-")</f>
        <v>-</v>
      </c>
      <c r="P329" s="79" t="str">
        <f>IF(ISNUMBER(#REF!),#REF!,"-")</f>
        <v>-</v>
      </c>
      <c r="Q329" s="80" t="str">
        <f>IF(ISNUMBER(#REF!),#REF!,"-")</f>
        <v>-</v>
      </c>
      <c r="R329" s="79" t="str">
        <f>IF(ISNUMBER(#REF!),#REF!,"-")</f>
        <v>-</v>
      </c>
      <c r="S329" s="80" t="str">
        <f>IF(ISNUMBER(#REF!),#REF!,"-")</f>
        <v>-</v>
      </c>
      <c r="T329" s="79" t="str">
        <f>IF(ISNUMBER(#REF!),#REF!,"-")</f>
        <v>-</v>
      </c>
      <c r="U329" s="80" t="str">
        <f>IF(ISNUMBER(#REF!),#REF!,"-")</f>
        <v>-</v>
      </c>
      <c r="V329" s="79" t="str">
        <f>IF(ISNUMBER(#REF!),#REF!,"-")</f>
        <v>-</v>
      </c>
      <c r="W329" s="80" t="str">
        <f>IF(ISNUMBER(#REF!),#REF!,"-")</f>
        <v>-</v>
      </c>
      <c r="X329" s="79" t="str">
        <f>IF(ISNUMBER(#REF!),#REF!,"-")</f>
        <v>-</v>
      </c>
      <c r="Y329" s="80" t="str">
        <f>IF(ISNUMBER(#REF!),#REF!,"-")</f>
        <v>-</v>
      </c>
      <c r="Z329" s="79" t="str">
        <f>IF(ISNUMBER(#REF!),#REF!,"-")</f>
        <v>-</v>
      </c>
      <c r="AA329" s="80" t="str">
        <f>IF(ISNUMBER(#REF!),#REF!,"-")</f>
        <v>-</v>
      </c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O329" s="75">
        <v>148</v>
      </c>
      <c r="AP329" s="79" t="str">
        <f>IF(ISNUMBER(#REF!),#REF!,"-")</f>
        <v>-</v>
      </c>
      <c r="AQ329" s="80" t="str">
        <f>IF(ISNUMBER(#REF!),#REF!,"-")</f>
        <v>-</v>
      </c>
      <c r="AR329" s="79" t="str">
        <f>IF(ISNUMBER(#REF!),#REF!,"-")</f>
        <v>-</v>
      </c>
      <c r="AS329" s="80" t="str">
        <f>IF(ISNUMBER(#REF!),#REF!,"-")</f>
        <v>-</v>
      </c>
      <c r="AT329" s="79" t="str">
        <f>IF(ISNUMBER(#REF!),#REF!,"-")</f>
        <v>-</v>
      </c>
      <c r="AU329" s="80" t="str">
        <f>IF(ISNUMBER(#REF!),#REF!,"-")</f>
        <v>-</v>
      </c>
      <c r="AV329" s="79" t="str">
        <f>IF(ISNUMBER(#REF!),#REF!,"-")</f>
        <v>-</v>
      </c>
      <c r="AW329" s="80" t="str">
        <f>IF(ISNUMBER(#REF!),#REF!,"-")</f>
        <v>-</v>
      </c>
      <c r="AX329" s="79" t="str">
        <f>IF(ISNUMBER(#REF!),#REF!,"-")</f>
        <v>-</v>
      </c>
      <c r="AY329" s="80" t="str">
        <f>IF(ISNUMBER(#REF!),#REF!,"-")</f>
        <v>-</v>
      </c>
      <c r="AZ329" s="79" t="str">
        <f>IF(ISNUMBER(#REF!),#REF!,"-")</f>
        <v>-</v>
      </c>
      <c r="BA329" s="80" t="str">
        <f>IF(ISNUMBER(#REF!),#REF!,"-")</f>
        <v>-</v>
      </c>
      <c r="BB329" s="79" t="str">
        <f>IF(ISNUMBER(#REF!),#REF!,"-")</f>
        <v>-</v>
      </c>
      <c r="BC329" s="80" t="str">
        <f>IF(ISNUMBER(#REF!),#REF!,"-")</f>
        <v>-</v>
      </c>
      <c r="BD329" s="79" t="str">
        <f>IF(ISNUMBER(#REF!),#REF!,"-")</f>
        <v>-</v>
      </c>
      <c r="BE329" s="80" t="str">
        <f>IF(ISNUMBER(#REF!),#REF!,"-")</f>
        <v>-</v>
      </c>
      <c r="BF329" s="79" t="str">
        <f>IF(ISNUMBER(#REF!),#REF!,"-")</f>
        <v>-</v>
      </c>
      <c r="BG329" s="80" t="str">
        <f>IF(ISNUMBER(#REF!),#REF!,"-")</f>
        <v>-</v>
      </c>
      <c r="BH329" s="79" t="str">
        <f>IF(ISNUMBER(#REF!),#REF!,"-")</f>
        <v>-</v>
      </c>
      <c r="BI329" s="80" t="str">
        <f>IF(ISNUMBER(#REF!),#REF!,"-")</f>
        <v>-</v>
      </c>
      <c r="BJ329" s="4"/>
      <c r="BK329" s="4"/>
      <c r="BL329" s="4"/>
      <c r="BM329" s="4"/>
      <c r="BN329" s="4"/>
      <c r="BO329" s="4"/>
      <c r="BP329" s="4"/>
      <c r="BQ329" s="4"/>
      <c r="BR329" s="4"/>
      <c r="BS329" s="4"/>
    </row>
    <row r="330" spans="7:71" s="88" customFormat="1" x14ac:dyDescent="0.25">
      <c r="G330" s="75">
        <v>148.5</v>
      </c>
      <c r="H330" s="79" t="str">
        <f>IF(ISNUMBER(#REF!),#REF!,"-")</f>
        <v>-</v>
      </c>
      <c r="I330" s="80" t="str">
        <f>IF(ISNUMBER(#REF!),#REF!,"-")</f>
        <v>-</v>
      </c>
      <c r="J330" s="79" t="str">
        <f>IF(ISNUMBER(#REF!),#REF!,"-")</f>
        <v>-</v>
      </c>
      <c r="K330" s="80" t="str">
        <f>IF(ISNUMBER(#REF!),#REF!,"-")</f>
        <v>-</v>
      </c>
      <c r="L330" s="79" t="str">
        <f>IF(ISNUMBER(#REF!),#REF!,"-")</f>
        <v>-</v>
      </c>
      <c r="M330" s="80" t="str">
        <f>IF(ISNUMBER(#REF!),#REF!,"-")</f>
        <v>-</v>
      </c>
      <c r="N330" s="79" t="str">
        <f>IF(ISNUMBER(#REF!),#REF!,"-")</f>
        <v>-</v>
      </c>
      <c r="O330" s="80" t="str">
        <f>IF(ISNUMBER(#REF!),#REF!,"-")</f>
        <v>-</v>
      </c>
      <c r="P330" s="79" t="str">
        <f>IF(ISNUMBER(#REF!),#REF!,"-")</f>
        <v>-</v>
      </c>
      <c r="Q330" s="80" t="str">
        <f>IF(ISNUMBER(#REF!),#REF!,"-")</f>
        <v>-</v>
      </c>
      <c r="R330" s="79" t="str">
        <f>IF(ISNUMBER(#REF!),#REF!,"-")</f>
        <v>-</v>
      </c>
      <c r="S330" s="80" t="str">
        <f>IF(ISNUMBER(#REF!),#REF!,"-")</f>
        <v>-</v>
      </c>
      <c r="T330" s="79" t="str">
        <f>IF(ISNUMBER(#REF!),#REF!,"-")</f>
        <v>-</v>
      </c>
      <c r="U330" s="80" t="str">
        <f>IF(ISNUMBER(#REF!),#REF!,"-")</f>
        <v>-</v>
      </c>
      <c r="V330" s="79" t="str">
        <f>IF(ISNUMBER(#REF!),#REF!,"-")</f>
        <v>-</v>
      </c>
      <c r="W330" s="80" t="str">
        <f>IF(ISNUMBER(#REF!),#REF!,"-")</f>
        <v>-</v>
      </c>
      <c r="X330" s="79" t="str">
        <f>IF(ISNUMBER(#REF!),#REF!,"-")</f>
        <v>-</v>
      </c>
      <c r="Y330" s="80" t="str">
        <f>IF(ISNUMBER(#REF!),#REF!,"-")</f>
        <v>-</v>
      </c>
      <c r="Z330" s="79" t="str">
        <f>IF(ISNUMBER(#REF!),#REF!,"-")</f>
        <v>-</v>
      </c>
      <c r="AA330" s="80" t="str">
        <f>IF(ISNUMBER(#REF!),#REF!,"-")</f>
        <v>-</v>
      </c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O330" s="75">
        <v>148.5</v>
      </c>
      <c r="AP330" s="79" t="str">
        <f>IF(ISNUMBER(#REF!),#REF!,"-")</f>
        <v>-</v>
      </c>
      <c r="AQ330" s="80" t="str">
        <f>IF(ISNUMBER(#REF!),#REF!,"-")</f>
        <v>-</v>
      </c>
      <c r="AR330" s="79" t="str">
        <f>IF(ISNUMBER(#REF!),#REF!,"-")</f>
        <v>-</v>
      </c>
      <c r="AS330" s="80" t="str">
        <f>IF(ISNUMBER(#REF!),#REF!,"-")</f>
        <v>-</v>
      </c>
      <c r="AT330" s="79" t="str">
        <f>IF(ISNUMBER(#REF!),#REF!,"-")</f>
        <v>-</v>
      </c>
      <c r="AU330" s="80" t="str">
        <f>IF(ISNUMBER(#REF!),#REF!,"-")</f>
        <v>-</v>
      </c>
      <c r="AV330" s="79" t="str">
        <f>IF(ISNUMBER(#REF!),#REF!,"-")</f>
        <v>-</v>
      </c>
      <c r="AW330" s="80" t="str">
        <f>IF(ISNUMBER(#REF!),#REF!,"-")</f>
        <v>-</v>
      </c>
      <c r="AX330" s="79" t="str">
        <f>IF(ISNUMBER(#REF!),#REF!,"-")</f>
        <v>-</v>
      </c>
      <c r="AY330" s="80" t="str">
        <f>IF(ISNUMBER(#REF!),#REF!,"-")</f>
        <v>-</v>
      </c>
      <c r="AZ330" s="79" t="str">
        <f>IF(ISNUMBER(#REF!),#REF!,"-")</f>
        <v>-</v>
      </c>
      <c r="BA330" s="80" t="str">
        <f>IF(ISNUMBER(#REF!),#REF!,"-")</f>
        <v>-</v>
      </c>
      <c r="BB330" s="79" t="str">
        <f>IF(ISNUMBER(#REF!),#REF!,"-")</f>
        <v>-</v>
      </c>
      <c r="BC330" s="80" t="str">
        <f>IF(ISNUMBER(#REF!),#REF!,"-")</f>
        <v>-</v>
      </c>
      <c r="BD330" s="79" t="str">
        <f>IF(ISNUMBER(#REF!),#REF!,"-")</f>
        <v>-</v>
      </c>
      <c r="BE330" s="80" t="str">
        <f>IF(ISNUMBER(#REF!),#REF!,"-")</f>
        <v>-</v>
      </c>
      <c r="BF330" s="79" t="str">
        <f>IF(ISNUMBER(#REF!),#REF!,"-")</f>
        <v>-</v>
      </c>
      <c r="BG330" s="80" t="str">
        <f>IF(ISNUMBER(#REF!),#REF!,"-")</f>
        <v>-</v>
      </c>
      <c r="BH330" s="79" t="str">
        <f>IF(ISNUMBER(#REF!),#REF!,"-")</f>
        <v>-</v>
      </c>
      <c r="BI330" s="80" t="str">
        <f>IF(ISNUMBER(#REF!),#REF!,"-")</f>
        <v>-</v>
      </c>
      <c r="BJ330" s="4"/>
      <c r="BK330" s="4"/>
      <c r="BL330" s="4"/>
      <c r="BM330" s="4"/>
      <c r="BN330" s="4"/>
      <c r="BO330" s="4"/>
      <c r="BP330" s="4"/>
      <c r="BQ330" s="4"/>
      <c r="BR330" s="4"/>
      <c r="BS330" s="4"/>
    </row>
    <row r="331" spans="7:71" s="88" customFormat="1" x14ac:dyDescent="0.25">
      <c r="G331" s="75">
        <v>149</v>
      </c>
      <c r="H331" s="79" t="str">
        <f>IF(ISNUMBER(#REF!),#REF!,"-")</f>
        <v>-</v>
      </c>
      <c r="I331" s="80" t="str">
        <f>IF(ISNUMBER(#REF!),#REF!,"-")</f>
        <v>-</v>
      </c>
      <c r="J331" s="79" t="str">
        <f>IF(ISNUMBER(#REF!),#REF!,"-")</f>
        <v>-</v>
      </c>
      <c r="K331" s="80" t="str">
        <f>IF(ISNUMBER(#REF!),#REF!,"-")</f>
        <v>-</v>
      </c>
      <c r="L331" s="79" t="str">
        <f>IF(ISNUMBER(#REF!),#REF!,"-")</f>
        <v>-</v>
      </c>
      <c r="M331" s="80" t="str">
        <f>IF(ISNUMBER(#REF!),#REF!,"-")</f>
        <v>-</v>
      </c>
      <c r="N331" s="79" t="str">
        <f>IF(ISNUMBER(#REF!),#REF!,"-")</f>
        <v>-</v>
      </c>
      <c r="O331" s="80" t="str">
        <f>IF(ISNUMBER(#REF!),#REF!,"-")</f>
        <v>-</v>
      </c>
      <c r="P331" s="79" t="str">
        <f>IF(ISNUMBER(#REF!),#REF!,"-")</f>
        <v>-</v>
      </c>
      <c r="Q331" s="80" t="str">
        <f>IF(ISNUMBER(#REF!),#REF!,"-")</f>
        <v>-</v>
      </c>
      <c r="R331" s="79" t="str">
        <f>IF(ISNUMBER(#REF!),#REF!,"-")</f>
        <v>-</v>
      </c>
      <c r="S331" s="80" t="str">
        <f>IF(ISNUMBER(#REF!),#REF!,"-")</f>
        <v>-</v>
      </c>
      <c r="T331" s="79" t="str">
        <f>IF(ISNUMBER(#REF!),#REF!,"-")</f>
        <v>-</v>
      </c>
      <c r="U331" s="80" t="str">
        <f>IF(ISNUMBER(#REF!),#REF!,"-")</f>
        <v>-</v>
      </c>
      <c r="V331" s="79" t="str">
        <f>IF(ISNUMBER(#REF!),#REF!,"-")</f>
        <v>-</v>
      </c>
      <c r="W331" s="80" t="str">
        <f>IF(ISNUMBER(#REF!),#REF!,"-")</f>
        <v>-</v>
      </c>
      <c r="X331" s="79" t="str">
        <f>IF(ISNUMBER(#REF!),#REF!,"-")</f>
        <v>-</v>
      </c>
      <c r="Y331" s="80" t="str">
        <f>IF(ISNUMBER(#REF!),#REF!,"-")</f>
        <v>-</v>
      </c>
      <c r="Z331" s="79" t="str">
        <f>IF(ISNUMBER(#REF!),#REF!,"-")</f>
        <v>-</v>
      </c>
      <c r="AA331" s="80" t="str">
        <f>IF(ISNUMBER(#REF!),#REF!,"-")</f>
        <v>-</v>
      </c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O331" s="75">
        <v>149</v>
      </c>
      <c r="AP331" s="79" t="str">
        <f>IF(ISNUMBER(#REF!),#REF!,"-")</f>
        <v>-</v>
      </c>
      <c r="AQ331" s="80" t="str">
        <f>IF(ISNUMBER(#REF!),#REF!,"-")</f>
        <v>-</v>
      </c>
      <c r="AR331" s="79" t="str">
        <f>IF(ISNUMBER(#REF!),#REF!,"-")</f>
        <v>-</v>
      </c>
      <c r="AS331" s="80" t="str">
        <f>IF(ISNUMBER(#REF!),#REF!,"-")</f>
        <v>-</v>
      </c>
      <c r="AT331" s="79" t="str">
        <f>IF(ISNUMBER(#REF!),#REF!,"-")</f>
        <v>-</v>
      </c>
      <c r="AU331" s="80" t="str">
        <f>IF(ISNUMBER(#REF!),#REF!,"-")</f>
        <v>-</v>
      </c>
      <c r="AV331" s="79" t="str">
        <f>IF(ISNUMBER(#REF!),#REF!,"-")</f>
        <v>-</v>
      </c>
      <c r="AW331" s="80" t="str">
        <f>IF(ISNUMBER(#REF!),#REF!,"-")</f>
        <v>-</v>
      </c>
      <c r="AX331" s="79" t="str">
        <f>IF(ISNUMBER(#REF!),#REF!,"-")</f>
        <v>-</v>
      </c>
      <c r="AY331" s="80" t="str">
        <f>IF(ISNUMBER(#REF!),#REF!,"-")</f>
        <v>-</v>
      </c>
      <c r="AZ331" s="79" t="str">
        <f>IF(ISNUMBER(#REF!),#REF!,"-")</f>
        <v>-</v>
      </c>
      <c r="BA331" s="80" t="str">
        <f>IF(ISNUMBER(#REF!),#REF!,"-")</f>
        <v>-</v>
      </c>
      <c r="BB331" s="79" t="str">
        <f>IF(ISNUMBER(#REF!),#REF!,"-")</f>
        <v>-</v>
      </c>
      <c r="BC331" s="80" t="str">
        <f>IF(ISNUMBER(#REF!),#REF!,"-")</f>
        <v>-</v>
      </c>
      <c r="BD331" s="79" t="str">
        <f>IF(ISNUMBER(#REF!),#REF!,"-")</f>
        <v>-</v>
      </c>
      <c r="BE331" s="80" t="str">
        <f>IF(ISNUMBER(#REF!),#REF!,"-")</f>
        <v>-</v>
      </c>
      <c r="BF331" s="79" t="str">
        <f>IF(ISNUMBER(#REF!),#REF!,"-")</f>
        <v>-</v>
      </c>
      <c r="BG331" s="80" t="str">
        <f>IF(ISNUMBER(#REF!),#REF!,"-")</f>
        <v>-</v>
      </c>
      <c r="BH331" s="79" t="str">
        <f>IF(ISNUMBER(#REF!),#REF!,"-")</f>
        <v>-</v>
      </c>
      <c r="BI331" s="80" t="str">
        <f>IF(ISNUMBER(#REF!),#REF!,"-")</f>
        <v>-</v>
      </c>
      <c r="BJ331" s="4"/>
      <c r="BK331" s="4"/>
      <c r="BL331" s="4"/>
      <c r="BM331" s="4"/>
      <c r="BN331" s="4"/>
      <c r="BO331" s="4"/>
      <c r="BP331" s="4"/>
      <c r="BQ331" s="4"/>
      <c r="BR331" s="4"/>
      <c r="BS331" s="4"/>
    </row>
    <row r="332" spans="7:71" s="88" customFormat="1" x14ac:dyDescent="0.25">
      <c r="G332" s="75">
        <v>149.5</v>
      </c>
      <c r="H332" s="79" t="str">
        <f>IF(ISNUMBER(#REF!),#REF!,"-")</f>
        <v>-</v>
      </c>
      <c r="I332" s="80" t="str">
        <f>IF(ISNUMBER(#REF!),#REF!,"-")</f>
        <v>-</v>
      </c>
      <c r="J332" s="79" t="str">
        <f>IF(ISNUMBER(#REF!),#REF!,"-")</f>
        <v>-</v>
      </c>
      <c r="K332" s="80" t="str">
        <f>IF(ISNUMBER(#REF!),#REF!,"-")</f>
        <v>-</v>
      </c>
      <c r="L332" s="79" t="str">
        <f>IF(ISNUMBER(#REF!),#REF!,"-")</f>
        <v>-</v>
      </c>
      <c r="M332" s="80" t="str">
        <f>IF(ISNUMBER(#REF!),#REF!,"-")</f>
        <v>-</v>
      </c>
      <c r="N332" s="79" t="str">
        <f>IF(ISNUMBER(#REF!),#REF!,"-")</f>
        <v>-</v>
      </c>
      <c r="O332" s="80" t="str">
        <f>IF(ISNUMBER(#REF!),#REF!,"-")</f>
        <v>-</v>
      </c>
      <c r="P332" s="79" t="str">
        <f>IF(ISNUMBER(#REF!),#REF!,"-")</f>
        <v>-</v>
      </c>
      <c r="Q332" s="80" t="str">
        <f>IF(ISNUMBER(#REF!),#REF!,"-")</f>
        <v>-</v>
      </c>
      <c r="R332" s="79" t="str">
        <f>IF(ISNUMBER(#REF!),#REF!,"-")</f>
        <v>-</v>
      </c>
      <c r="S332" s="80" t="str">
        <f>IF(ISNUMBER(#REF!),#REF!,"-")</f>
        <v>-</v>
      </c>
      <c r="T332" s="79" t="str">
        <f>IF(ISNUMBER(#REF!),#REF!,"-")</f>
        <v>-</v>
      </c>
      <c r="U332" s="80" t="str">
        <f>IF(ISNUMBER(#REF!),#REF!,"-")</f>
        <v>-</v>
      </c>
      <c r="V332" s="79" t="str">
        <f>IF(ISNUMBER(#REF!),#REF!,"-")</f>
        <v>-</v>
      </c>
      <c r="W332" s="80" t="str">
        <f>IF(ISNUMBER(#REF!),#REF!,"-")</f>
        <v>-</v>
      </c>
      <c r="X332" s="79" t="str">
        <f>IF(ISNUMBER(#REF!),#REF!,"-")</f>
        <v>-</v>
      </c>
      <c r="Y332" s="80" t="str">
        <f>IF(ISNUMBER(#REF!),#REF!,"-")</f>
        <v>-</v>
      </c>
      <c r="Z332" s="79" t="str">
        <f>IF(ISNUMBER(#REF!),#REF!,"-")</f>
        <v>-</v>
      </c>
      <c r="AA332" s="80" t="str">
        <f>IF(ISNUMBER(#REF!),#REF!,"-")</f>
        <v>-</v>
      </c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O332" s="75">
        <v>149.5</v>
      </c>
      <c r="AP332" s="79" t="str">
        <f>IF(ISNUMBER(#REF!),#REF!,"-")</f>
        <v>-</v>
      </c>
      <c r="AQ332" s="80" t="str">
        <f>IF(ISNUMBER(#REF!),#REF!,"-")</f>
        <v>-</v>
      </c>
      <c r="AR332" s="79" t="str">
        <f>IF(ISNUMBER(#REF!),#REF!,"-")</f>
        <v>-</v>
      </c>
      <c r="AS332" s="80" t="str">
        <f>IF(ISNUMBER(#REF!),#REF!,"-")</f>
        <v>-</v>
      </c>
      <c r="AT332" s="79" t="str">
        <f>IF(ISNUMBER(#REF!),#REF!,"-")</f>
        <v>-</v>
      </c>
      <c r="AU332" s="80" t="str">
        <f>IF(ISNUMBER(#REF!),#REF!,"-")</f>
        <v>-</v>
      </c>
      <c r="AV332" s="79" t="str">
        <f>IF(ISNUMBER(#REF!),#REF!,"-")</f>
        <v>-</v>
      </c>
      <c r="AW332" s="80" t="str">
        <f>IF(ISNUMBER(#REF!),#REF!,"-")</f>
        <v>-</v>
      </c>
      <c r="AX332" s="79" t="str">
        <f>IF(ISNUMBER(#REF!),#REF!,"-")</f>
        <v>-</v>
      </c>
      <c r="AY332" s="80" t="str">
        <f>IF(ISNUMBER(#REF!),#REF!,"-")</f>
        <v>-</v>
      </c>
      <c r="AZ332" s="79" t="str">
        <f>IF(ISNUMBER(#REF!),#REF!,"-")</f>
        <v>-</v>
      </c>
      <c r="BA332" s="80" t="str">
        <f>IF(ISNUMBER(#REF!),#REF!,"-")</f>
        <v>-</v>
      </c>
      <c r="BB332" s="79" t="str">
        <f>IF(ISNUMBER(#REF!),#REF!,"-")</f>
        <v>-</v>
      </c>
      <c r="BC332" s="80" t="str">
        <f>IF(ISNUMBER(#REF!),#REF!,"-")</f>
        <v>-</v>
      </c>
      <c r="BD332" s="79" t="str">
        <f>IF(ISNUMBER(#REF!),#REF!,"-")</f>
        <v>-</v>
      </c>
      <c r="BE332" s="80" t="str">
        <f>IF(ISNUMBER(#REF!),#REF!,"-")</f>
        <v>-</v>
      </c>
      <c r="BF332" s="79" t="str">
        <f>IF(ISNUMBER(#REF!),#REF!,"-")</f>
        <v>-</v>
      </c>
      <c r="BG332" s="80" t="str">
        <f>IF(ISNUMBER(#REF!),#REF!,"-")</f>
        <v>-</v>
      </c>
      <c r="BH332" s="79" t="str">
        <f>IF(ISNUMBER(#REF!),#REF!,"-")</f>
        <v>-</v>
      </c>
      <c r="BI332" s="80" t="str">
        <f>IF(ISNUMBER(#REF!),#REF!,"-")</f>
        <v>-</v>
      </c>
      <c r="BJ332" s="4"/>
      <c r="BK332" s="4"/>
      <c r="BL332" s="4"/>
      <c r="BM332" s="4"/>
      <c r="BN332" s="4"/>
      <c r="BO332" s="4"/>
      <c r="BP332" s="4"/>
      <c r="BQ332" s="4"/>
      <c r="BR332" s="4"/>
      <c r="BS332" s="4"/>
    </row>
    <row r="333" spans="7:71" s="88" customFormat="1" ht="15.75" thickBot="1" x14ac:dyDescent="0.3">
      <c r="G333" s="76">
        <v>150</v>
      </c>
      <c r="H333" s="81" t="str">
        <f>IF(ISNUMBER(#REF!),#REF!,"-")</f>
        <v>-</v>
      </c>
      <c r="I333" s="82" t="str">
        <f>IF(ISNUMBER(#REF!),#REF!,"-")</f>
        <v>-</v>
      </c>
      <c r="J333" s="81" t="str">
        <f>IF(ISNUMBER(#REF!),#REF!,"-")</f>
        <v>-</v>
      </c>
      <c r="K333" s="82" t="str">
        <f>IF(ISNUMBER(#REF!),#REF!,"-")</f>
        <v>-</v>
      </c>
      <c r="L333" s="81" t="str">
        <f>IF(ISNUMBER(#REF!),#REF!,"-")</f>
        <v>-</v>
      </c>
      <c r="M333" s="82" t="str">
        <f>IF(ISNUMBER(#REF!),#REF!,"-")</f>
        <v>-</v>
      </c>
      <c r="N333" s="81" t="str">
        <f>IF(ISNUMBER(#REF!),#REF!,"-")</f>
        <v>-</v>
      </c>
      <c r="O333" s="82" t="str">
        <f>IF(ISNUMBER(#REF!),#REF!,"-")</f>
        <v>-</v>
      </c>
      <c r="P333" s="81" t="str">
        <f>IF(ISNUMBER(#REF!),#REF!,"-")</f>
        <v>-</v>
      </c>
      <c r="Q333" s="82" t="str">
        <f>IF(ISNUMBER(#REF!),#REF!,"-")</f>
        <v>-</v>
      </c>
      <c r="R333" s="81" t="str">
        <f>IF(ISNUMBER(#REF!),#REF!,"-")</f>
        <v>-</v>
      </c>
      <c r="S333" s="82" t="str">
        <f>IF(ISNUMBER(#REF!),#REF!,"-")</f>
        <v>-</v>
      </c>
      <c r="T333" s="81" t="str">
        <f>IF(ISNUMBER(#REF!),#REF!,"-")</f>
        <v>-</v>
      </c>
      <c r="U333" s="82" t="str">
        <f>IF(ISNUMBER(#REF!),#REF!,"-")</f>
        <v>-</v>
      </c>
      <c r="V333" s="81" t="str">
        <f>IF(ISNUMBER(#REF!),#REF!,"-")</f>
        <v>-</v>
      </c>
      <c r="W333" s="82" t="str">
        <f>IF(ISNUMBER(#REF!),#REF!,"-")</f>
        <v>-</v>
      </c>
      <c r="X333" s="81" t="str">
        <f>IF(ISNUMBER(#REF!),#REF!,"-")</f>
        <v>-</v>
      </c>
      <c r="Y333" s="82" t="str">
        <f>IF(ISNUMBER(#REF!),#REF!,"-")</f>
        <v>-</v>
      </c>
      <c r="Z333" s="81" t="str">
        <f>IF(ISNUMBER(#REF!),#REF!,"-")</f>
        <v>-</v>
      </c>
      <c r="AA333" s="82" t="str">
        <f>IF(ISNUMBER(#REF!),#REF!,"-")</f>
        <v>-</v>
      </c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O333" s="76">
        <v>150</v>
      </c>
      <c r="AP333" s="81" t="str">
        <f>IF(ISNUMBER(#REF!),#REF!,"-")</f>
        <v>-</v>
      </c>
      <c r="AQ333" s="82" t="str">
        <f>IF(ISNUMBER(#REF!),#REF!,"-")</f>
        <v>-</v>
      </c>
      <c r="AR333" s="81" t="str">
        <f>IF(ISNUMBER(#REF!),#REF!,"-")</f>
        <v>-</v>
      </c>
      <c r="AS333" s="82" t="str">
        <f>IF(ISNUMBER(#REF!),#REF!,"-")</f>
        <v>-</v>
      </c>
      <c r="AT333" s="81" t="str">
        <f>IF(ISNUMBER(#REF!),#REF!,"-")</f>
        <v>-</v>
      </c>
      <c r="AU333" s="82" t="str">
        <f>IF(ISNUMBER(#REF!),#REF!,"-")</f>
        <v>-</v>
      </c>
      <c r="AV333" s="81" t="str">
        <f>IF(ISNUMBER(#REF!),#REF!,"-")</f>
        <v>-</v>
      </c>
      <c r="AW333" s="82" t="str">
        <f>IF(ISNUMBER(#REF!),#REF!,"-")</f>
        <v>-</v>
      </c>
      <c r="AX333" s="81" t="str">
        <f>IF(ISNUMBER(#REF!),#REF!,"-")</f>
        <v>-</v>
      </c>
      <c r="AY333" s="82" t="str">
        <f>IF(ISNUMBER(#REF!),#REF!,"-")</f>
        <v>-</v>
      </c>
      <c r="AZ333" s="81" t="str">
        <f>IF(ISNUMBER(#REF!),#REF!,"-")</f>
        <v>-</v>
      </c>
      <c r="BA333" s="82" t="str">
        <f>IF(ISNUMBER(#REF!),#REF!,"-")</f>
        <v>-</v>
      </c>
      <c r="BB333" s="81" t="str">
        <f>IF(ISNUMBER(#REF!),#REF!,"-")</f>
        <v>-</v>
      </c>
      <c r="BC333" s="82" t="str">
        <f>IF(ISNUMBER(#REF!),#REF!,"-")</f>
        <v>-</v>
      </c>
      <c r="BD333" s="81" t="str">
        <f>IF(ISNUMBER(#REF!),#REF!,"-")</f>
        <v>-</v>
      </c>
      <c r="BE333" s="82" t="str">
        <f>IF(ISNUMBER(#REF!),#REF!,"-")</f>
        <v>-</v>
      </c>
      <c r="BF333" s="81" t="str">
        <f>IF(ISNUMBER(#REF!),#REF!,"-")</f>
        <v>-</v>
      </c>
      <c r="BG333" s="82" t="str">
        <f>IF(ISNUMBER(#REF!),#REF!,"-")</f>
        <v>-</v>
      </c>
      <c r="BH333" s="81" t="str">
        <f>IF(ISNUMBER(#REF!),#REF!,"-")</f>
        <v>-</v>
      </c>
      <c r="BI333" s="82" t="str">
        <f>IF(ISNUMBER(#REF!),#REF!,"-")</f>
        <v>-</v>
      </c>
      <c r="BJ333" s="4"/>
      <c r="BK333" s="4"/>
      <c r="BL333" s="4"/>
      <c r="BM333" s="4"/>
      <c r="BN333" s="4"/>
      <c r="BO333" s="4"/>
      <c r="BP333" s="4"/>
      <c r="BQ333" s="4"/>
      <c r="BR333" s="4"/>
      <c r="BS333" s="4"/>
    </row>
    <row r="337" spans="7:73" ht="15.75" thickBot="1" x14ac:dyDescent="0.3"/>
    <row r="338" spans="7:73" ht="15.75" customHeight="1" thickBot="1" x14ac:dyDescent="0.3">
      <c r="G338" s="140" t="s">
        <v>39</v>
      </c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1"/>
      <c r="X338" s="141"/>
      <c r="Y338" s="141"/>
      <c r="Z338" s="141"/>
      <c r="AA338" s="141"/>
      <c r="AB338" s="141"/>
      <c r="AC338" s="141"/>
      <c r="AD338" s="141"/>
      <c r="AE338" s="141"/>
      <c r="AF338" s="141"/>
      <c r="AG338" s="141"/>
      <c r="AH338" s="141"/>
      <c r="AI338" s="141"/>
      <c r="AJ338" s="141"/>
      <c r="AK338" s="142"/>
      <c r="AL338" s="143" t="s">
        <v>60</v>
      </c>
      <c r="AM338" s="143" t="s">
        <v>61</v>
      </c>
      <c r="AO338" s="140" t="s">
        <v>54</v>
      </c>
      <c r="AP338" s="141"/>
      <c r="AQ338" s="141"/>
      <c r="AR338" s="141"/>
      <c r="AS338" s="141"/>
      <c r="AT338" s="141"/>
      <c r="AU338" s="141"/>
      <c r="AV338" s="141"/>
      <c r="AW338" s="141"/>
      <c r="AX338" s="141"/>
      <c r="AY338" s="141"/>
      <c r="AZ338" s="141"/>
      <c r="BA338" s="141"/>
      <c r="BB338" s="141"/>
      <c r="BC338" s="141"/>
      <c r="BD338" s="141"/>
      <c r="BE338" s="141"/>
      <c r="BF338" s="141"/>
      <c r="BG338" s="141"/>
      <c r="BH338" s="141"/>
      <c r="BI338" s="141"/>
      <c r="BJ338" s="141"/>
      <c r="BK338" s="141"/>
      <c r="BL338" s="141"/>
      <c r="BM338" s="141"/>
      <c r="BN338" s="141"/>
      <c r="BO338" s="141"/>
      <c r="BP338" s="141"/>
      <c r="BQ338" s="141"/>
      <c r="BR338" s="141"/>
      <c r="BS338" s="142"/>
      <c r="BT338" s="143" t="s">
        <v>60</v>
      </c>
      <c r="BU338" s="143" t="s">
        <v>61</v>
      </c>
    </row>
    <row r="339" spans="7:73" x14ac:dyDescent="0.25">
      <c r="G339" s="122" t="s">
        <v>0</v>
      </c>
      <c r="H339" s="119" t="s">
        <v>15</v>
      </c>
      <c r="I339" s="120"/>
      <c r="J339" s="121"/>
      <c r="K339" s="119" t="s">
        <v>16</v>
      </c>
      <c r="L339" s="120"/>
      <c r="M339" s="121"/>
      <c r="N339" s="119" t="s">
        <v>17</v>
      </c>
      <c r="O339" s="120"/>
      <c r="P339" s="121"/>
      <c r="Q339" s="119" t="s">
        <v>18</v>
      </c>
      <c r="R339" s="120"/>
      <c r="S339" s="121"/>
      <c r="T339" s="119" t="s">
        <v>19</v>
      </c>
      <c r="U339" s="120"/>
      <c r="V339" s="121"/>
      <c r="W339" s="119" t="s">
        <v>20</v>
      </c>
      <c r="X339" s="120"/>
      <c r="Y339" s="121"/>
      <c r="Z339" s="119" t="s">
        <v>21</v>
      </c>
      <c r="AA339" s="120"/>
      <c r="AB339" s="121"/>
      <c r="AC339" s="119" t="s">
        <v>22</v>
      </c>
      <c r="AD339" s="120"/>
      <c r="AE339" s="121"/>
      <c r="AF339" s="119" t="s">
        <v>23</v>
      </c>
      <c r="AG339" s="120"/>
      <c r="AH339" s="121"/>
      <c r="AI339" s="119" t="s">
        <v>24</v>
      </c>
      <c r="AJ339" s="120"/>
      <c r="AK339" s="121"/>
      <c r="AL339" s="144"/>
      <c r="AM339" s="144"/>
      <c r="AO339" s="122" t="s">
        <v>0</v>
      </c>
      <c r="AP339" s="119" t="s">
        <v>15</v>
      </c>
      <c r="AQ339" s="120"/>
      <c r="AR339" s="121"/>
      <c r="AS339" s="119" t="s">
        <v>16</v>
      </c>
      <c r="AT339" s="120"/>
      <c r="AU339" s="121"/>
      <c r="AV339" s="119" t="s">
        <v>17</v>
      </c>
      <c r="AW339" s="120"/>
      <c r="AX339" s="121"/>
      <c r="AY339" s="119" t="s">
        <v>18</v>
      </c>
      <c r="AZ339" s="120"/>
      <c r="BA339" s="121"/>
      <c r="BB339" s="119" t="s">
        <v>19</v>
      </c>
      <c r="BC339" s="120"/>
      <c r="BD339" s="121"/>
      <c r="BE339" s="119" t="s">
        <v>20</v>
      </c>
      <c r="BF339" s="120"/>
      <c r="BG339" s="121"/>
      <c r="BH339" s="119" t="s">
        <v>21</v>
      </c>
      <c r="BI339" s="120"/>
      <c r="BJ339" s="121"/>
      <c r="BK339" s="119" t="s">
        <v>22</v>
      </c>
      <c r="BL339" s="120"/>
      <c r="BM339" s="121"/>
      <c r="BN339" s="119" t="s">
        <v>23</v>
      </c>
      <c r="BO339" s="120"/>
      <c r="BP339" s="121"/>
      <c r="BQ339" s="119" t="s">
        <v>24</v>
      </c>
      <c r="BR339" s="120"/>
      <c r="BS339" s="121"/>
      <c r="BT339" s="144"/>
      <c r="BU339" s="144"/>
    </row>
    <row r="340" spans="7:73" ht="105.75" thickBot="1" x14ac:dyDescent="0.3">
      <c r="G340" s="123"/>
      <c r="H340" s="54" t="s">
        <v>40</v>
      </c>
      <c r="I340" s="55" t="s">
        <v>13</v>
      </c>
      <c r="J340" s="56" t="s">
        <v>14</v>
      </c>
      <c r="K340" s="54" t="s">
        <v>40</v>
      </c>
      <c r="L340" s="55" t="s">
        <v>13</v>
      </c>
      <c r="M340" s="56" t="s">
        <v>14</v>
      </c>
      <c r="N340" s="54" t="s">
        <v>40</v>
      </c>
      <c r="O340" s="55" t="s">
        <v>13</v>
      </c>
      <c r="P340" s="56" t="s">
        <v>14</v>
      </c>
      <c r="Q340" s="54" t="s">
        <v>40</v>
      </c>
      <c r="R340" s="55" t="s">
        <v>13</v>
      </c>
      <c r="S340" s="56" t="s">
        <v>14</v>
      </c>
      <c r="T340" s="54" t="s">
        <v>40</v>
      </c>
      <c r="U340" s="55" t="s">
        <v>13</v>
      </c>
      <c r="V340" s="56" t="s">
        <v>14</v>
      </c>
      <c r="W340" s="54" t="s">
        <v>40</v>
      </c>
      <c r="X340" s="55" t="s">
        <v>13</v>
      </c>
      <c r="Y340" s="56" t="s">
        <v>14</v>
      </c>
      <c r="Z340" s="54" t="s">
        <v>40</v>
      </c>
      <c r="AA340" s="55" t="s">
        <v>13</v>
      </c>
      <c r="AB340" s="56" t="s">
        <v>14</v>
      </c>
      <c r="AC340" s="54" t="s">
        <v>40</v>
      </c>
      <c r="AD340" s="55" t="s">
        <v>13</v>
      </c>
      <c r="AE340" s="56" t="s">
        <v>14</v>
      </c>
      <c r="AF340" s="54" t="s">
        <v>40</v>
      </c>
      <c r="AG340" s="55" t="s">
        <v>13</v>
      </c>
      <c r="AH340" s="56" t="s">
        <v>14</v>
      </c>
      <c r="AI340" s="54" t="s">
        <v>40</v>
      </c>
      <c r="AJ340" s="55" t="s">
        <v>13</v>
      </c>
      <c r="AK340" s="56" t="s">
        <v>14</v>
      </c>
      <c r="AL340" s="144"/>
      <c r="AM340" s="144"/>
      <c r="AO340" s="123"/>
      <c r="AP340" s="54" t="s">
        <v>40</v>
      </c>
      <c r="AQ340" s="55" t="s">
        <v>53</v>
      </c>
      <c r="AR340" s="56" t="s">
        <v>6</v>
      </c>
      <c r="AS340" s="54" t="s">
        <v>40</v>
      </c>
      <c r="AT340" s="55" t="s">
        <v>53</v>
      </c>
      <c r="AU340" s="56" t="s">
        <v>6</v>
      </c>
      <c r="AV340" s="54" t="s">
        <v>40</v>
      </c>
      <c r="AW340" s="55" t="s">
        <v>53</v>
      </c>
      <c r="AX340" s="56" t="s">
        <v>6</v>
      </c>
      <c r="AY340" s="54" t="s">
        <v>40</v>
      </c>
      <c r="AZ340" s="55" t="s">
        <v>53</v>
      </c>
      <c r="BA340" s="56" t="s">
        <v>6</v>
      </c>
      <c r="BB340" s="54" t="s">
        <v>40</v>
      </c>
      <c r="BC340" s="55" t="s">
        <v>53</v>
      </c>
      <c r="BD340" s="56" t="s">
        <v>6</v>
      </c>
      <c r="BE340" s="54" t="s">
        <v>40</v>
      </c>
      <c r="BF340" s="55" t="s">
        <v>53</v>
      </c>
      <c r="BG340" s="56" t="s">
        <v>6</v>
      </c>
      <c r="BH340" s="54" t="s">
        <v>40</v>
      </c>
      <c r="BI340" s="55" t="s">
        <v>53</v>
      </c>
      <c r="BJ340" s="56" t="s">
        <v>6</v>
      </c>
      <c r="BK340" s="54" t="s">
        <v>40</v>
      </c>
      <c r="BL340" s="55" t="s">
        <v>53</v>
      </c>
      <c r="BM340" s="56" t="s">
        <v>6</v>
      </c>
      <c r="BN340" s="54" t="s">
        <v>40</v>
      </c>
      <c r="BO340" s="55" t="s">
        <v>53</v>
      </c>
      <c r="BP340" s="56" t="s">
        <v>6</v>
      </c>
      <c r="BQ340" s="54" t="s">
        <v>40</v>
      </c>
      <c r="BR340" s="55" t="s">
        <v>53</v>
      </c>
      <c r="BS340" s="56" t="s">
        <v>6</v>
      </c>
      <c r="BT340" s="144"/>
      <c r="BU340" s="144"/>
    </row>
    <row r="341" spans="7:73" x14ac:dyDescent="0.25">
      <c r="G341" s="57">
        <v>0</v>
      </c>
      <c r="H341" s="58" t="str">
        <f>IF(ISNUMBER(I341),$G341,"")</f>
        <v/>
      </c>
      <c r="I341" s="59" t="e">
        <f>IF(ISNUMBER(INDEX(Данные!$I$1:$IX$303,Данные!$A3,I$642)),INDEX(Данные!$I$1:$IX$303,Данные!$A3,I$642)-Данные!$E3+IF($F$3="Использовать поправку",AL341,0),#N/A)</f>
        <v>#N/A</v>
      </c>
      <c r="J341" s="60" t="e">
        <f>IF(ISNUMBER(INDEX(Данные!$I$1:$IX$303,Данные!$A3,J$642)),INDEX(Данные!$I$1:$IX$303,Данные!$A3,J$642)-Данные!$F3+IF($F$3="Использовать поправку",AM341,0),#N/A)</f>
        <v>#N/A</v>
      </c>
      <c r="K341" s="58" t="str">
        <f>IF(ISNUMBER(L341),$G341,"")</f>
        <v/>
      </c>
      <c r="L341" s="59" t="e">
        <f>IF(ISNUMBER(INDEX(Данные!$I$1:$IX$303,Данные!$A3,L$642)),INDEX(Данные!$I$1:$IX$303,Данные!$A3,L$642)-Данные!$E3+IF($F$4="Использовать поправку",AL341,0),#N/A)</f>
        <v>#N/A</v>
      </c>
      <c r="M341" s="60" t="e">
        <f>IF(ISNUMBER(INDEX(Данные!$I$1:$IX$303,Данные!$A3,M$642)),INDEX(Данные!$I$1:$IX$303,Данные!$A3,M$642)-Данные!$F3+IF($F$4="Использовать поправку",AM341,0),#N/A)</f>
        <v>#N/A</v>
      </c>
      <c r="N341" s="58" t="str">
        <f>IF(ISNUMBER(O341),$G341,"")</f>
        <v/>
      </c>
      <c r="O341" s="59" t="e">
        <f>IF(ISNUMBER(INDEX(Данные!$I$1:$IX$303,Данные!$A3,O$642)),INDEX(Данные!$I$1:$IX$303,Данные!$A3,O$642)-Данные!$E3+IF($F$5="Использовать поправку",AL341,0),#N/A)</f>
        <v>#N/A</v>
      </c>
      <c r="P341" s="60" t="e">
        <f>IF(ISNUMBER(INDEX(Данные!$I$1:$IX$303,Данные!$A3,P$642)),INDEX(Данные!$I$1:$IX$303,Данные!$A3,P$642)-Данные!$F3+IF($F$5="Использовать поправку",AM341,0),#N/A)</f>
        <v>#N/A</v>
      </c>
      <c r="Q341" s="58" t="str">
        <f>IF(ISNUMBER(R341),$G341,"")</f>
        <v/>
      </c>
      <c r="R341" s="59" t="e">
        <f>IF(ISNUMBER(INDEX(Данные!$I$1:$IX$303,Данные!$A3,R$642)),INDEX(Данные!$I$1:$IX$303,Данные!$A3,R$642)-Данные!$E3+IF($F$6="Использовать поправку",AL341,0),#N/A)</f>
        <v>#N/A</v>
      </c>
      <c r="S341" s="60" t="e">
        <f>IF(ISNUMBER(INDEX(Данные!$I$1:$IX$303,Данные!$A3,S$642)),INDEX(Данные!$I$1:$IX$303,Данные!$A3,S$642)-Данные!$F3+IF($F$6="Использовать поправку",AM341,0),#N/A)</f>
        <v>#N/A</v>
      </c>
      <c r="T341" s="58" t="str">
        <f>IF(ISNUMBER(U341),$G341,"")</f>
        <v/>
      </c>
      <c r="U341" s="59" t="e">
        <f>IF(ISNUMBER(INDEX(Данные!$I$1:$IX$303,Данные!$A3,U$642)),INDEX(Данные!$I$1:$IX$303,Данные!$A3,U$642)-Данные!$E3+IF($F$7="Использовать поправку",AL341,0),#N/A)</f>
        <v>#N/A</v>
      </c>
      <c r="V341" s="60" t="e">
        <f>IF(ISNUMBER(INDEX(Данные!$I$1:$IX$303,Данные!$A3,V$642)),INDEX(Данные!$I$1:$IX$303,Данные!$A3,V$642)-Данные!$F3+IF($F$7="Использовать поправку",AM341,0),#N/A)</f>
        <v>#N/A</v>
      </c>
      <c r="W341" s="58" t="str">
        <f>IF(ISNUMBER(X341),$G341,"")</f>
        <v/>
      </c>
      <c r="X341" s="59" t="e">
        <f>IF(ISNUMBER(INDEX(Данные!$I$1:$IX$303,Данные!$A3,X$642)),INDEX(Данные!$I$1:$IX$303,Данные!$A3,X$642)-Данные!$E3+IF($F$8="Использовать поправку",AL341,0),#N/A)</f>
        <v>#N/A</v>
      </c>
      <c r="Y341" s="60" t="e">
        <f>IF(ISNUMBER(INDEX(Данные!$I$1:$IX$303,Данные!$A3,Y$642)),INDEX(Данные!$I$1:$IX$303,Данные!$A3,Y$642)-Данные!$F3+IF($F$8="Использовать поправку",AM341,0),#N/A)</f>
        <v>#N/A</v>
      </c>
      <c r="Z341" s="58" t="str">
        <f>IF(ISNUMBER(AA341),$G341,"")</f>
        <v/>
      </c>
      <c r="AA341" s="59" t="e">
        <f>IF(ISNUMBER(INDEX(Данные!$I$1:$IX$303,Данные!$A3,AA$642)),INDEX(Данные!$I$1:$IX$303,Данные!$A3,AA$642)-Данные!$E3+IF($F$9="Использовать поправку",AL341,0),#N/A)</f>
        <v>#N/A</v>
      </c>
      <c r="AB341" s="60" t="e">
        <f>IF(ISNUMBER(INDEX(Данные!$I$1:$IX$303,Данные!$A3,AB$642)),INDEX(Данные!$I$1:$IX$303,Данные!$A3,AB$642)-Данные!$F3+IF($F$9="Использовать поправку",AM341,0),#N/A)</f>
        <v>#N/A</v>
      </c>
      <c r="AC341" s="58" t="str">
        <f>IF(ISNUMBER(AD341),$G341,"")</f>
        <v/>
      </c>
      <c r="AD341" s="59" t="e">
        <f>IF(ISNUMBER(INDEX(Данные!$I$1:$IX$303,Данные!$A3,AD$642)),INDEX(Данные!$I$1:$IX$303,Данные!$A3,AD$642)-Данные!$E3+IF($F$10="Использовать поправку",AL341,0),#N/A)</f>
        <v>#N/A</v>
      </c>
      <c r="AE341" s="60" t="e">
        <f>IF(ISNUMBER(INDEX(Данные!$I$1:$IX$303,Данные!$A3,AE$642)),INDEX(Данные!$I$1:$IX$303,Данные!$A3,AE$642)-Данные!$F3+IF($F$10="Использовать поправку",AM341,0),#N/A)</f>
        <v>#N/A</v>
      </c>
      <c r="AF341" s="58" t="str">
        <f>IF(ISNUMBER(AG341),$G341,"")</f>
        <v/>
      </c>
      <c r="AG341" s="59" t="e">
        <f>IF(ISNUMBER(INDEX(Данные!$I$1:$IX$303,Данные!$A3,AG$642)),INDEX(Данные!$I$1:$IX$303,Данные!$A3,AG$642)-Данные!$E3+IF($F$11="Использовать поправку",AL341,0),#N/A)</f>
        <v>#N/A</v>
      </c>
      <c r="AH341" s="60" t="e">
        <f>IF(ISNUMBER(INDEX(Данные!$I$1:$IX$303,Данные!$A3,AH$642)),INDEX(Данные!$I$1:$IX$303,Данные!$A3,AH$642)-Данные!$F3+IF($F$11="Использовать поправку",AM341,0),#N/A)</f>
        <v>#N/A</v>
      </c>
      <c r="AI341" s="58" t="str">
        <f>IF(ISNUMBER(AJ341),$G341,"")</f>
        <v/>
      </c>
      <c r="AJ341" s="59" t="e">
        <f>IF(ISNUMBER(INDEX(Данные!$I$1:$IX$303,Данные!$A3,AJ$642)),INDEX(Данные!$I$1:$IX$303,Данные!$A3,AJ$642)-Данные!$E3+IF($F$12="Использовать поправку",AL341,0),#N/A)</f>
        <v>#N/A</v>
      </c>
      <c r="AK341" s="95" t="e">
        <f>IF(ISNUMBER(INDEX(Данные!$I$1:$IX$303,Данные!$A3,AK$642)),INDEX(Данные!$I$1:$IX$303,Данные!$A3,AK$642)-Данные!$F3+IF($F$12="Использовать поправку",AM341,0),#N/A)</f>
        <v>#N/A</v>
      </c>
      <c r="AL341" s="98" t="e">
        <f>INDEX(Данные!$I$1:$IX$303,Данные!$A3,AL$642+4)-INDEX(Данные!$I$1:$IX$303,Данные!$A3,AL$643+4)</f>
        <v>#N/A</v>
      </c>
      <c r="AM341" s="99" t="e">
        <f>INDEX(Данные!$I$1:$IX$303,Данные!$A3,AM$642+5)-INDEX(Данные!$I$1:$IX$303,Данные!$A3,AM$643+5)</f>
        <v>#N/A</v>
      </c>
      <c r="AO341" s="57">
        <v>0</v>
      </c>
      <c r="AP341" s="58">
        <f>IF(ISNUMBER(AQ341),$G341,"")</f>
        <v>0</v>
      </c>
      <c r="AQ341" s="59">
        <f>IF(ISNUMBER(INDEX(Данные!$I$1:$IX$303,Данные!$A3,AQ$642)),INDEX(Данные!$I$1:$IX$303,Данные!$A3,AQ$642)-Данные!$G3-AQ$643+IF($F$3="Использовать поправку",BT341,0),#N/A)</f>
        <v>0</v>
      </c>
      <c r="AR341" s="60">
        <f>IF(ISNUMBER(INDEX(Данные!$I$1:$IX$303,Данные!$A3,AR$642)),INDEX(Данные!$I$1:$IX$303,Данные!$A3,AR$642)-Данные!$H3-AR$643+IF($F$3="Использовать поправку",BU341,0),#N/A)</f>
        <v>0</v>
      </c>
      <c r="AS341" s="58">
        <f>IF(ISNUMBER(AT341),$G341,"")</f>
        <v>0</v>
      </c>
      <c r="AT341" s="59">
        <f>IF(ISNUMBER(INDEX(Данные!$I$1:$IX$303,Данные!$A3,AT$642)),INDEX(Данные!$I$1:$IX$303,Данные!$A3,AT$642)-Данные!$G3-AT$643+IF($F$4="Использовать поправку",BT341,0),#N/A)</f>
        <v>10.950998698704325</v>
      </c>
      <c r="AU341" s="60">
        <f>IF(ISNUMBER(INDEX(Данные!$I$1:$IX$303,Данные!$A3,AU$642)),INDEX(Данные!$I$1:$IX$303,Данные!$A3,AU$642)-Данные!$H3-AU$643+IF($F$4="Использовать поправку",BU341,0),#N/A)</f>
        <v>5.3946689358112963</v>
      </c>
      <c r="AV341" s="58">
        <f t="shared" ref="AV341" si="776">IF(ISNUMBER(AW341),$G341,"")</f>
        <v>0</v>
      </c>
      <c r="AW341" s="59">
        <f>IF(ISNUMBER(INDEX(Данные!$I$1:$IX$303,Данные!$A3,AW$642)),INDEX(Данные!$I$1:$IX$303,Данные!$A3,AW$642)-Данные!$G3-AW$643+IF($F$5="Использовать поправку",BT341,0),#N/A)</f>
        <v>-0.94905929717970139</v>
      </c>
      <c r="AX341" s="60">
        <f>IF(ISNUMBER(INDEX(Данные!$I$1:$IX$303,Данные!$A3,AX$642)),INDEX(Данные!$I$1:$IX$303,Данные!$A3,AX$642)-Данные!$H3-AX$643+IF($F$5="Использовать поправку",BU341,0),#N/A)</f>
        <v>4.5841398841275804</v>
      </c>
      <c r="AY341" s="58">
        <f t="shared" ref="AY341" si="777">IF(ISNUMBER(AZ341),$G341,"")</f>
        <v>0</v>
      </c>
      <c r="AZ341" s="59">
        <f>IF(ISNUMBER(INDEX(Данные!$I$1:$IX$303,Данные!$A3,AZ$642)),INDEX(Данные!$I$1:$IX$303,Данные!$A3,AZ$642)-Данные!$G3-AZ$643+IF($F$6="Использовать поправку",BT341,0),#N/A)</f>
        <v>-10.871459082606179</v>
      </c>
      <c r="BA341" s="60">
        <f>IF(ISNUMBER(INDEX(Данные!$I$1:$IX$303,Данные!$A3,BA$642)),INDEX(Данные!$I$1:$IX$303,Данные!$A3,BA$642)-Данные!$H3-BA$643+IF($F$6="Использовать поправку",BU341,0),#N/A)</f>
        <v>10.22563553737632</v>
      </c>
      <c r="BB341" s="58">
        <f t="shared" ref="BB341" si="778">IF(ISNUMBER(BC341),$G341,"")</f>
        <v>0</v>
      </c>
      <c r="BC341" s="59">
        <f>IF(ISNUMBER(INDEX(Данные!$I$1:$IX$303,Данные!$A3,BC$642)),INDEX(Данные!$I$1:$IX$303,Данные!$A3,BC$642)-Данные!$G3-BC$643+IF($F$7="Использовать поправку",BT341,0),#N/A)</f>
        <v>-10.172947340728342</v>
      </c>
      <c r="BD341" s="60">
        <f>IF(ISNUMBER(INDEX(Данные!$I$1:$IX$303,Данные!$A3,BD$642)),INDEX(Данные!$I$1:$IX$303,Данные!$A3,BD$642)-Данные!$H3-BD$643+IF($F$7="Использовать поправку",BU341,0),#N/A)</f>
        <v>6.8095091676527773</v>
      </c>
      <c r="BE341" s="58">
        <f t="shared" ref="BE341" si="779">IF(ISNUMBER(BF341),$G341,"")</f>
        <v>0</v>
      </c>
      <c r="BF341" s="59">
        <f>IF(ISNUMBER(INDEX(Данные!$I$1:$IX$303,Данные!$A3,BF$642)),INDEX(Данные!$I$1:$IX$303,Данные!$A3,BF$642)-Данные!$G3-BF$643+IF($F$8="Использовать поправку",BT341,0),#N/A)</f>
        <v>-0.76295880565271545</v>
      </c>
      <c r="BG341" s="60">
        <f>IF(ISNUMBER(INDEX(Данные!$I$1:$IX$303,Данные!$A3,BG$642)),INDEX(Данные!$I$1:$IX$303,Данные!$A3,BG$642)-Данные!$H3-BG$643+IF($F$8="Использовать поправку",BU341,0),#N/A)</f>
        <v>5.2354595104884538</v>
      </c>
      <c r="BH341" s="58">
        <f t="shared" ref="BH341" si="780">IF(ISNUMBER(BI341),$G341,"")</f>
        <v>0</v>
      </c>
      <c r="BI341" s="59">
        <f>IF(ISNUMBER(INDEX(Данные!$I$1:$IX$303,Данные!$A3,BI$642)),INDEX(Данные!$I$1:$IX$303,Данные!$A3,BI$642)-Данные!$G3-BI$643+IF($F$9="Использовать поправку",BT341,0),#N/A)</f>
        <v>-2.4874399552145405</v>
      </c>
      <c r="BJ341" s="60">
        <f>IF(ISNUMBER(INDEX(Данные!$I$1:$IX$303,Данные!$A3,BJ$642)),INDEX(Данные!$I$1:$IX$303,Данные!$A3,BJ$642)-Данные!$H3-BJ$643+IF($F$9="Использовать поправку",BU341,0),#N/A)</f>
        <v>-2.1600238610333236</v>
      </c>
      <c r="BK341" s="58">
        <f t="shared" ref="BK341" si="781">IF(ISNUMBER(BL341),$G341,"")</f>
        <v>0</v>
      </c>
      <c r="BL341" s="59">
        <f>IF(ISNUMBER(INDEX(Данные!$I$1:$IX$303,Данные!$A3,BL$642)),INDEX(Данные!$I$1:$IX$303,Данные!$A3,BL$642)-Данные!$G3-BL$643+IF($F$10="Использовать поправку",BT341,0),#N/A)</f>
        <v>-1.7434094519592236</v>
      </c>
      <c r="BM341" s="60">
        <f>IF(ISNUMBER(INDEX(Данные!$I$1:$IX$303,Данные!$A3,BM$642)),INDEX(Данные!$I$1:$IX$303,Данные!$A3,BM$642)-Данные!$H3-BM$643+IF($F$10="Использовать поправку",BU341,0),#N/A)</f>
        <v>19.547196381261074</v>
      </c>
      <c r="BN341" s="58">
        <f t="shared" ref="BN341" si="782">IF(ISNUMBER(BO341),$G341,"")</f>
        <v>0</v>
      </c>
      <c r="BO341" s="59">
        <f>IF(ISNUMBER(INDEX(Данные!$I$1:$IX$303,Данные!$A3,BO$642)),INDEX(Данные!$I$1:$IX$303,Данные!$A3,BO$642)-Данные!$G3-BO$643+IF($F$11="Использовать поправку",BT341,0),#N/A)</f>
        <v>0.93894591610592215</v>
      </c>
      <c r="BP341" s="60">
        <f>IF(ISNUMBER(INDEX(Данные!$I$1:$IX$303,Данные!$A3,BP$642)),INDEX(Данные!$I$1:$IX$303,Данные!$A3,BP$642)-Данные!$H3-BP$643+IF($F$11="Использовать поправку",BU341,0),#N/A)</f>
        <v>11.090915370583389</v>
      </c>
      <c r="BQ341" s="58">
        <f t="shared" ref="BQ341" si="783">IF(ISNUMBER(BR341),$G341,"")</f>
        <v>0</v>
      </c>
      <c r="BR341" s="59">
        <f>IF(ISNUMBER(INDEX(Данные!$I$1:$IX$303,Данные!$A3,BR$642)),INDEX(Данные!$I$1:$IX$303,Данные!$A3,BR$642)-Данные!$G3-BR$643+IF($F$12="Использовать поправку",BT341,0),#N/A)</f>
        <v>3.6135620785041738</v>
      </c>
      <c r="BS341" s="60">
        <f>IF(ISNUMBER(INDEX(Данные!$I$1:$IX$303,Данные!$A3,BS$642)),INDEX(Данные!$I$1:$IX$303,Данные!$A3,BS$642)-Данные!$H3-BS$643+IF($F$12="Использовать поправку",BU341,0),#N/A)</f>
        <v>7.4292161265361756</v>
      </c>
      <c r="BT341" s="98" t="e">
        <f>INDEX(Данные!$I$1:$IX$303,Данные!$A3,BT$642+8)-INDEX(Данные!$I$1:$IX$303,Данные!$A3,BT$643+8)</f>
        <v>#N/A</v>
      </c>
      <c r="BU341" s="99" t="e">
        <f>INDEX(Данные!$I$1:$IX$303,Данные!$A3,BU$642+9)-INDEX(Данные!$I$1:$IX$303,Данные!$A3,BU$643+9)</f>
        <v>#N/A</v>
      </c>
    </row>
    <row r="342" spans="7:73" x14ac:dyDescent="0.25">
      <c r="G342" s="61">
        <v>0.5</v>
      </c>
      <c r="H342" s="62">
        <f t="shared" ref="H342:H405" si="784">IF(ISNUMBER(I342),$G342,"")</f>
        <v>0.5</v>
      </c>
      <c r="I342" s="63">
        <f>IF(ISNUMBER(INDEX(Данные!$I$1:$IX$303,Данные!$A4,I$642)),INDEX(Данные!$I$1:$IX$303,Данные!$A4,I$642)-Данные!$E4+IF($F$3="Использовать поправку",AL342,0),#N/A)</f>
        <v>0</v>
      </c>
      <c r="J342" s="64">
        <f>IF(ISNUMBER(INDEX(Данные!$I$1:$IX$303,Данные!$A4,J$642)),INDEX(Данные!$I$1:$IX$303,Данные!$A4,J$642)-Данные!$F4+IF($F$3="Использовать поправку",AM342,0),#N/A)</f>
        <v>0</v>
      </c>
      <c r="K342" s="62">
        <f t="shared" ref="K342:K405" si="785">IF(ISNUMBER(L342),$G342,"")</f>
        <v>0.5</v>
      </c>
      <c r="L342" s="63">
        <f>IF(ISNUMBER(INDEX(Данные!$I$1:$IX$303,Данные!$A4,L$642)),INDEX(Данные!$I$1:$IX$303,Данные!$A4,L$642)-Данные!$E4+IF($F$4="Использовать поправку",AL342,0),#N/A)</f>
        <v>0.27873756599073829</v>
      </c>
      <c r="M342" s="64">
        <f>IF(ISNUMBER(INDEX(Данные!$I$1:$IX$303,Данные!$A4,M$642)),INDEX(Данные!$I$1:$IX$303,Данные!$A4,M$642)-Данные!$F4+IF($F$4="Использовать поправку",AM342,0),#N/A)</f>
        <v>-0.34832010966646987</v>
      </c>
      <c r="N342" s="62">
        <f t="shared" ref="N342:N405" si="786">IF(ISNUMBER(O342),$G342,"")</f>
        <v>0.5</v>
      </c>
      <c r="O342" s="63">
        <f>IF(ISNUMBER(INDEX(Данные!$I$1:$IX$303,Данные!$A4,O$642)),INDEX(Данные!$I$1:$IX$303,Данные!$A4,O$642)-Данные!$E4+IF($F$5="Использовать поправку",AL342,0),#N/A)</f>
        <v>0.54073327264225668</v>
      </c>
      <c r="P342" s="64">
        <f>IF(ISNUMBER(INDEX(Данные!$I$1:$IX$303,Данные!$A4,P$642)),INDEX(Данные!$I$1:$IX$303,Данные!$A4,P$642)-Данные!$F4+IF($F$5="Использовать поправку",AM342,0),#N/A)</f>
        <v>-0.38954808236284677</v>
      </c>
      <c r="Q342" s="62">
        <f t="shared" ref="Q342:Q405" si="787">IF(ISNUMBER(R342),$G342,"")</f>
        <v>0.5</v>
      </c>
      <c r="R342" s="63">
        <f>IF(ISNUMBER(INDEX(Данные!$I$1:$IX$303,Данные!$A4,R$642)),INDEX(Данные!$I$1:$IX$303,Данные!$A4,R$642)-Данные!$E4+IF($F$6="Использовать поправку",AL342,0),#N/A)</f>
        <v>-0.83235564875477763</v>
      </c>
      <c r="S342" s="64">
        <f>IF(ISNUMBER(INDEX(Данные!$I$1:$IX$303,Данные!$A4,S$642)),INDEX(Данные!$I$1:$IX$303,Данные!$A4,S$642)-Данные!$F4+IF($F$6="Использовать поправку",AM342,0),#N/A)</f>
        <v>-1.2066818711235596</v>
      </c>
      <c r="T342" s="62">
        <f t="shared" ref="T342:T405" si="788">IF(ISNUMBER(U342),$G342,"")</f>
        <v>0.5</v>
      </c>
      <c r="U342" s="63">
        <f>IF(ISNUMBER(INDEX(Данные!$I$1:$IX$303,Данные!$A4,U$642)),INDEX(Данные!$I$1:$IX$303,Данные!$A4,U$642)-Данные!$E4+IF($F$7="Использовать поправку",AL342,0),#N/A)</f>
        <v>-1.435533702352064</v>
      </c>
      <c r="V342" s="64">
        <f>IF(ISNUMBER(INDEX(Данные!$I$1:$IX$303,Данные!$A4,V$642)),INDEX(Данные!$I$1:$IX$303,Данные!$A4,V$642)-Данные!$F4+IF($F$7="Использовать поправку",AM342,0),#N/A)</f>
        <v>0.29867126308716685</v>
      </c>
      <c r="W342" s="62">
        <f t="shared" ref="W342:W405" si="789">IF(ISNUMBER(X342),$G342,"")</f>
        <v>0.5</v>
      </c>
      <c r="X342" s="63">
        <f>IF(ISNUMBER(INDEX(Данные!$I$1:$IX$303,Данные!$A4,X$642)),INDEX(Данные!$I$1:$IX$303,Данные!$A4,X$642)-Данные!$E4+IF($F$8="Использовать поправку",AL342,0),#N/A)</f>
        <v>0.38612818654425496</v>
      </c>
      <c r="Y342" s="64">
        <f>IF(ISNUMBER(INDEX(Данные!$I$1:$IX$303,Данные!$A4,Y$642)),INDEX(Данные!$I$1:$IX$303,Данные!$A4,Y$642)-Данные!$F4+IF($F$8="Использовать поправку",AM342,0),#N/A)</f>
        <v>-1.2798256355845048</v>
      </c>
      <c r="Z342" s="62">
        <f t="shared" ref="Z342:Z405" si="790">IF(ISNUMBER(AA342),$G342,"")</f>
        <v>0.5</v>
      </c>
      <c r="AA342" s="63">
        <f>IF(ISNUMBER(INDEX(Данные!$I$1:$IX$303,Данные!$A4,AA$642)),INDEX(Данные!$I$1:$IX$303,Данные!$A4,AA$642)-Данные!$E4+IF($F$9="Использовать поправку",AL342,0),#N/A)</f>
        <v>-2.1117147793958679E-3</v>
      </c>
      <c r="AB342" s="64">
        <f>IF(ISNUMBER(INDEX(Данные!$I$1:$IX$303,Данные!$A4,AB$642)),INDEX(Данные!$I$1:$IX$303,Данные!$A4,AB$642)-Данные!$F4+IF($F$9="Использовать поправку",AM342,0),#N/A)</f>
        <v>0.20566991041231475</v>
      </c>
      <c r="AC342" s="62">
        <f t="shared" ref="AC342:AC405" si="791">IF(ISNUMBER(AD342),$G342,"")</f>
        <v>0.5</v>
      </c>
      <c r="AD342" s="63">
        <f>IF(ISNUMBER(INDEX(Данные!$I$1:$IX$303,Данные!$A4,AD$642)),INDEX(Данные!$I$1:$IX$303,Данные!$A4,AD$642)-Данные!$E4+IF($F$10="Использовать поправку",AL342,0),#N/A)</f>
        <v>-1.0980277177865467</v>
      </c>
      <c r="AE342" s="64">
        <f>IF(ISNUMBER(INDEX(Данные!$I$1:$IX$303,Данные!$A4,AE$642)),INDEX(Данные!$I$1:$IX$303,Данные!$A4,AE$642)-Данные!$F4+IF($F$10="Использовать поправку",AM342,0),#N/A)</f>
        <v>-0.61134449039336136</v>
      </c>
      <c r="AF342" s="62">
        <f t="shared" ref="AF342:AF405" si="792">IF(ISNUMBER(AG342),$G342,"")</f>
        <v>0.5</v>
      </c>
      <c r="AG342" s="63">
        <f>IF(ISNUMBER(INDEX(Данные!$I$1:$IX$303,Данные!$A4,AG$642)),INDEX(Данные!$I$1:$IX$303,Данные!$A4,AG$642)-Данные!$E4+IF($F$11="Использовать поправку",AL342,0),#N/A)</f>
        <v>-0.39427308861626997</v>
      </c>
      <c r="AH342" s="64">
        <f>IF(ISNUMBER(INDEX(Данные!$I$1:$IX$303,Данные!$A4,AH$642)),INDEX(Данные!$I$1:$IX$303,Данные!$A4,AH$642)-Данные!$F4+IF($F$11="Использовать поправку",AM342,0),#N/A)</f>
        <v>-0.26379959179252399</v>
      </c>
      <c r="AI342" s="62">
        <f t="shared" ref="AI342:AI405" si="793">IF(ISNUMBER(AJ342),$G342,"")</f>
        <v>0.5</v>
      </c>
      <c r="AJ342" s="63">
        <f>IF(ISNUMBER(INDEX(Данные!$I$1:$IX$303,Данные!$A4,AJ$642)),INDEX(Данные!$I$1:$IX$303,Данные!$A4,AJ$642)-Данные!$E4+IF($F$12="Использовать поправку",AL342,0),#N/A)</f>
        <v>-0.35727796771707077</v>
      </c>
      <c r="AK342" s="96">
        <f>IF(ISNUMBER(INDEX(Данные!$I$1:$IX$303,Данные!$A4,AK$642)),INDEX(Данные!$I$1:$IX$303,Данные!$A4,AK$642)-Данные!$F4+IF($F$12="Использовать поправку",AM342,0),#N/A)</f>
        <v>0.29407523949076975</v>
      </c>
      <c r="AL342" s="100" t="e">
        <f>INDEX(Данные!$I$1:$IX$303,Данные!$A4,AL$642+4)-INDEX(Данные!$I$1:$IX$303,Данные!$A4,AL$643+4)</f>
        <v>#N/A</v>
      </c>
      <c r="AM342" s="101" t="e">
        <f>INDEX(Данные!$I$1:$IX$303,Данные!$A4,AM$642+5)-INDEX(Данные!$I$1:$IX$303,Данные!$A4,AM$643+5)</f>
        <v>#N/A</v>
      </c>
      <c r="AO342" s="61">
        <v>0.5</v>
      </c>
      <c r="AP342" s="62">
        <f t="shared" ref="AP342:AP405" si="794">IF(ISNUMBER(AQ342),$G342,"")</f>
        <v>0.5</v>
      </c>
      <c r="AQ342" s="63">
        <f>IF(ISNUMBER(INDEX(Данные!$I$1:$IX$303,Данные!$A4,AQ$642)),INDEX(Данные!$I$1:$IX$303,Данные!$A4,AQ$642)-Данные!$G4-AQ$643+IF($F$3="Использовать поправку",BT342,0),#N/A)</f>
        <v>0</v>
      </c>
      <c r="AR342" s="64">
        <f>IF(ISNUMBER(INDEX(Данные!$I$1:$IX$303,Данные!$A4,AR$642)),INDEX(Данные!$I$1:$IX$303,Данные!$A4,AR$642)-Данные!$H4-AR$643+IF($F$3="Использовать поправку",BU342,0),#N/A)</f>
        <v>0</v>
      </c>
      <c r="AS342" s="62">
        <f t="shared" ref="AS342:AS405" si="795">IF(ISNUMBER(AT342),$G342,"")</f>
        <v>0.5</v>
      </c>
      <c r="AT342" s="63">
        <f>IF(ISNUMBER(INDEX(Данные!$I$1:$IX$303,Данные!$A4,AT$642)),INDEX(Данные!$I$1:$IX$303,Данные!$A4,AT$642)-Данные!$G4-AT$643+IF($F$4="Использовать поправку",BT342,0),#N/A)</f>
        <v>11.090367481699673</v>
      </c>
      <c r="AU342" s="64">
        <f>IF(ISNUMBER(INDEX(Данные!$I$1:$IX$303,Данные!$A4,AU$642)),INDEX(Данные!$I$1:$IX$303,Данные!$A4,AU$642)-Данные!$H4-AU$643+IF($F$4="Использовать поправку",BU342,0),#N/A)</f>
        <v>5.2205088809780591</v>
      </c>
      <c r="AV342" s="62">
        <f t="shared" ref="AV342:AV405" si="796">IF(ISNUMBER(AW342),$G342,"")</f>
        <v>0.5</v>
      </c>
      <c r="AW342" s="63">
        <f>IF(ISNUMBER(INDEX(Данные!$I$1:$IX$303,Данные!$A4,AW$642)),INDEX(Данные!$I$1:$IX$303,Данные!$A4,AW$642)-Данные!$G4-AW$643+IF($F$5="Использовать поправку",BT342,0),#N/A)</f>
        <v>-0.67869266085858726</v>
      </c>
      <c r="AX342" s="64">
        <f>IF(ISNUMBER(INDEX(Данные!$I$1:$IX$303,Данные!$A4,AX$642)),INDEX(Данные!$I$1:$IX$303,Данные!$A4,AX$642)-Данные!$H4-AX$643+IF($F$5="Использовать поправку",BU342,0),#N/A)</f>
        <v>4.3893658429462903</v>
      </c>
      <c r="AY342" s="62">
        <f t="shared" ref="AY342:AY405" si="797">IF(ISNUMBER(AZ342),$G342,"")</f>
        <v>0.5</v>
      </c>
      <c r="AZ342" s="63">
        <f>IF(ISNUMBER(INDEX(Данные!$I$1:$IX$303,Данные!$A4,AZ$642)),INDEX(Данные!$I$1:$IX$303,Данные!$A4,AZ$642)-Данные!$G4-AZ$643+IF($F$6="Использовать поправку",BT342,0),#N/A)</f>
        <v>-11.287636906983607</v>
      </c>
      <c r="BA342" s="64">
        <f>IF(ISNUMBER(INDEX(Данные!$I$1:$IX$303,Данные!$A4,BA$642)),INDEX(Данные!$I$1:$IX$303,Данные!$A4,BA$642)-Данные!$H4-BA$643+IF($F$6="Использовать поправку",BU342,0),#N/A)</f>
        <v>9.6222946018147013</v>
      </c>
      <c r="BB342" s="62">
        <f t="shared" ref="BB342:BB405" si="798">IF(ISNUMBER(BC342),$G342,"")</f>
        <v>0.5</v>
      </c>
      <c r="BC342" s="63">
        <f>IF(ISNUMBER(INDEX(Данные!$I$1:$IX$303,Данные!$A4,BC$642)),INDEX(Данные!$I$1:$IX$303,Данные!$A4,BC$642)-Данные!$G4-BC$643+IF($F$7="Использовать поправку",BT342,0),#N/A)</f>
        <v>-10.890714191904408</v>
      </c>
      <c r="BD342" s="64">
        <f>IF(ISNUMBER(INDEX(Данные!$I$1:$IX$303,Данные!$A4,BD$642)),INDEX(Данные!$I$1:$IX$303,Данные!$A4,BD$642)-Данные!$H4-BD$643+IF($F$7="Использовать поправку",BU342,0),#N/A)</f>
        <v>6.9588447991964131</v>
      </c>
      <c r="BE342" s="62">
        <f t="shared" ref="BE342:BE405" si="799">IF(ISNUMBER(BF342),$G342,"")</f>
        <v>0.5</v>
      </c>
      <c r="BF342" s="63">
        <f>IF(ISNUMBER(INDEX(Данные!$I$1:$IX$303,Данные!$A4,BF$642)),INDEX(Данные!$I$1:$IX$303,Данные!$A4,BF$642)-Данные!$G4-BF$643+IF($F$8="Использовать поправку",BT342,0),#N/A)</f>
        <v>-0.56989471238057376</v>
      </c>
      <c r="BG342" s="64">
        <f>IF(ISNUMBER(INDEX(Данные!$I$1:$IX$303,Данные!$A4,BG$642)),INDEX(Данные!$I$1:$IX$303,Данные!$A4,BG$642)-Данные!$H4-BG$643+IF($F$8="Использовать поправку",BU342,0),#N/A)</f>
        <v>4.595546692696189</v>
      </c>
      <c r="BH342" s="62">
        <f t="shared" ref="BH342:BH405" si="800">IF(ISNUMBER(BI342),$G342,"")</f>
        <v>0.5</v>
      </c>
      <c r="BI342" s="63">
        <f>IF(ISNUMBER(INDEX(Данные!$I$1:$IX$303,Данные!$A4,BI$642)),INDEX(Данные!$I$1:$IX$303,Данные!$A4,BI$642)-Данные!$G4-BI$643+IF($F$9="Использовать поправку",BT342,0),#N/A)</f>
        <v>-2.488495812604242</v>
      </c>
      <c r="BJ342" s="64">
        <f>IF(ISNUMBER(INDEX(Данные!$I$1:$IX$303,Данные!$A4,BJ$642)),INDEX(Данные!$I$1:$IX$303,Данные!$A4,BJ$642)-Данные!$H4-BJ$643+IF($F$9="Использовать поправку",BU342,0),#N/A)</f>
        <v>-2.0571889058271609</v>
      </c>
      <c r="BK342" s="62">
        <f t="shared" ref="BK342:BK405" si="801">IF(ISNUMBER(BL342),$G342,"")</f>
        <v>0.5</v>
      </c>
      <c r="BL342" s="63">
        <f>IF(ISNUMBER(INDEX(Данные!$I$1:$IX$303,Данные!$A4,BL$642)),INDEX(Данные!$I$1:$IX$303,Данные!$A4,BL$642)-Данные!$G4-BL$643+IF($F$10="Использовать поправку",BT342,0),#N/A)</f>
        <v>-2.2924233108525414</v>
      </c>
      <c r="BM342" s="64">
        <f>IF(ISNUMBER(INDEX(Данные!$I$1:$IX$303,Данные!$A4,BM$642)),INDEX(Данные!$I$1:$IX$303,Данные!$A4,BM$642)-Данные!$H4-BM$643+IF($F$10="Использовать поправку",BU342,0),#N/A)</f>
        <v>19.241524136064527</v>
      </c>
      <c r="BN342" s="62">
        <f t="shared" ref="BN342:BN405" si="802">IF(ISNUMBER(BO342),$G342,"")</f>
        <v>0.5</v>
      </c>
      <c r="BO342" s="63">
        <f>IF(ISNUMBER(INDEX(Данные!$I$1:$IX$303,Данные!$A4,BO$642)),INDEX(Данные!$I$1:$IX$303,Данные!$A4,BO$642)-Данные!$G4-BO$643+IF($F$11="Использовать поправку",BT342,0),#N/A)</f>
        <v>0.74180937179778539</v>
      </c>
      <c r="BP342" s="64">
        <f>IF(ISNUMBER(INDEX(Данные!$I$1:$IX$303,Данные!$A4,BP$642)),INDEX(Данные!$I$1:$IX$303,Данные!$A4,BP$642)-Данные!$H4-BP$643+IF($F$11="Использовать поправку",BU342,0),#N/A)</f>
        <v>10.959015574687101</v>
      </c>
      <c r="BQ342" s="62">
        <f t="shared" ref="BQ342:BQ405" si="803">IF(ISNUMBER(BR342),$G342,"")</f>
        <v>0.5</v>
      </c>
      <c r="BR342" s="63">
        <f>IF(ISNUMBER(INDEX(Данные!$I$1:$IX$303,Данные!$A4,BR$642)),INDEX(Данные!$I$1:$IX$303,Данные!$A4,BR$642)-Данные!$G4-BR$643+IF($F$12="Использовать поправку",BT342,0),#N/A)</f>
        <v>3.4349230946456828</v>
      </c>
      <c r="BS342" s="64">
        <f>IF(ISNUMBER(INDEX(Данные!$I$1:$IX$303,Данные!$A4,BS$642)),INDEX(Данные!$I$1:$IX$303,Данные!$A4,BS$642)-Данные!$H4-BS$643+IF($F$12="Использовать поправку",BU342,0),#N/A)</f>
        <v>7.5762537462817363</v>
      </c>
      <c r="BT342" s="100" t="e">
        <f>INDEX(Данные!$I$1:$IX$303,Данные!$A4,BT$642+8)-INDEX(Данные!$I$1:$IX$303,Данные!$A4,BT$643+8)</f>
        <v>#N/A</v>
      </c>
      <c r="BU342" s="101" t="e">
        <f>INDEX(Данные!$I$1:$IX$303,Данные!$A4,BU$642+9)-INDEX(Данные!$I$1:$IX$303,Данные!$A4,BU$643+9)</f>
        <v>#N/A</v>
      </c>
    </row>
    <row r="343" spans="7:73" x14ac:dyDescent="0.25">
      <c r="G343" s="61">
        <v>1</v>
      </c>
      <c r="H343" s="62">
        <f t="shared" si="784"/>
        <v>1</v>
      </c>
      <c r="I343" s="63">
        <f>IF(ISNUMBER(INDEX(Данные!$I$1:$IX$303,Данные!$A5,I$642)),INDEX(Данные!$I$1:$IX$303,Данные!$A5,I$642)-Данные!$E5+IF($F$3="Использовать поправку",AL343,0),#N/A)</f>
        <v>0</v>
      </c>
      <c r="J343" s="64">
        <f>IF(ISNUMBER(INDEX(Данные!$I$1:$IX$303,Данные!$A5,J$642)),INDEX(Данные!$I$1:$IX$303,Данные!$A5,J$642)-Данные!$F5+IF($F$3="Использовать поправку",AM343,0),#N/A)</f>
        <v>0</v>
      </c>
      <c r="K343" s="62">
        <f t="shared" si="785"/>
        <v>1</v>
      </c>
      <c r="L343" s="63">
        <f>IF(ISNUMBER(INDEX(Данные!$I$1:$IX$303,Данные!$A5,L$642)),INDEX(Данные!$I$1:$IX$303,Данные!$A5,L$642)-Данные!$E5+IF($F$4="Использовать поправку",AL343,0),#N/A)</f>
        <v>1.8238561725097071</v>
      </c>
      <c r="M343" s="64">
        <f>IF(ISNUMBER(INDEX(Данные!$I$1:$IX$303,Данные!$A5,M$642)),INDEX(Данные!$I$1:$IX$303,Данные!$A5,M$642)-Данные!$F5+IF($F$4="Использовать поправку",AM343,0),#N/A)</f>
        <v>-0.15620225962180889</v>
      </c>
      <c r="N343" s="62">
        <f t="shared" si="786"/>
        <v>1</v>
      </c>
      <c r="O343" s="63">
        <f>IF(ISNUMBER(INDEX(Данные!$I$1:$IX$303,Данные!$A5,O$642)),INDEX(Данные!$I$1:$IX$303,Данные!$A5,O$642)-Данные!$E5+IF($F$5="Использовать поправку",AL343,0),#N/A)</f>
        <v>1.248495319897728</v>
      </c>
      <c r="P343" s="64">
        <f>IF(ISNUMBER(INDEX(Данные!$I$1:$IX$303,Данные!$A5,P$642)),INDEX(Данные!$I$1:$IX$303,Данные!$A5,P$642)-Данные!$F5+IF($F$5="Использовать поправку",AM343,0),#N/A)</f>
        <v>-0.54860973799590784</v>
      </c>
      <c r="Q343" s="62">
        <f t="shared" si="787"/>
        <v>1</v>
      </c>
      <c r="R343" s="63">
        <f>IF(ISNUMBER(INDEX(Данные!$I$1:$IX$303,Данные!$A5,R$642)),INDEX(Данные!$I$1:$IX$303,Данные!$A5,R$642)-Данные!$E5+IF($F$6="Использовать поправку",AL343,0),#N/A)</f>
        <v>-0.54511211952144478</v>
      </c>
      <c r="S343" s="64">
        <f>IF(ISNUMBER(INDEX(Данные!$I$1:$IX$303,Данные!$A5,S$642)),INDEX(Данные!$I$1:$IX$303,Данные!$A5,S$642)-Данные!$F5+IF($F$6="Использовать поправку",AM343,0),#N/A)</f>
        <v>-2.1591621717094505</v>
      </c>
      <c r="T343" s="62">
        <f t="shared" si="788"/>
        <v>1</v>
      </c>
      <c r="U343" s="63">
        <f>IF(ISNUMBER(INDEX(Данные!$I$1:$IX$303,Данные!$A5,U$642)),INDEX(Данные!$I$1:$IX$303,Данные!$A5,U$642)-Данные!$E5+IF($F$7="Использовать поправку",AL343,0),#N/A)</f>
        <v>1.3209545020893358</v>
      </c>
      <c r="V343" s="64">
        <f>IF(ISNUMBER(INDEX(Данные!$I$1:$IX$303,Данные!$A5,V$642)),INDEX(Данные!$I$1:$IX$303,Данные!$A5,V$642)-Данные!$F5+IF($F$7="Использовать поправку",AM343,0),#N/A)</f>
        <v>-0.78921822375852635</v>
      </c>
      <c r="W343" s="62">
        <f t="shared" si="789"/>
        <v>1</v>
      </c>
      <c r="X343" s="63">
        <f>IF(ISNUMBER(INDEX(Данные!$I$1:$IX$303,Данные!$A5,X$642)),INDEX(Данные!$I$1:$IX$303,Данные!$A5,X$642)-Данные!$E5+IF($F$8="Использовать поправку",AL343,0),#N/A)</f>
        <v>1.2548232172011033</v>
      </c>
      <c r="Y343" s="64">
        <f>IF(ISNUMBER(INDEX(Данные!$I$1:$IX$303,Данные!$A5,Y$642)),INDEX(Данные!$I$1:$IX$303,Данные!$A5,Y$642)-Данные!$F5+IF($F$8="Использовать поправку",AM343,0),#N/A)</f>
        <v>-1.4180713493354062</v>
      </c>
      <c r="Z343" s="62">
        <f t="shared" si="790"/>
        <v>1</v>
      </c>
      <c r="AA343" s="63">
        <f>IF(ISNUMBER(INDEX(Данные!$I$1:$IX$303,Данные!$A5,AA$642)),INDEX(Данные!$I$1:$IX$303,Данные!$A5,AA$642)-Данные!$E5+IF($F$9="Использовать поправку",AL343,0),#N/A)</f>
        <v>0.24106342609161402</v>
      </c>
      <c r="AB343" s="64">
        <f>IF(ISNUMBER(INDEX(Данные!$I$1:$IX$303,Данные!$A5,AB$642)),INDEX(Данные!$I$1:$IX$303,Данные!$A5,AB$642)-Данные!$F5+IF($F$9="Использовать поправку",AM343,0),#N/A)</f>
        <v>-1.2112295908131738</v>
      </c>
      <c r="AC343" s="62">
        <f t="shared" si="791"/>
        <v>1</v>
      </c>
      <c r="AD343" s="63">
        <f>IF(ISNUMBER(INDEX(Данные!$I$1:$IX$303,Данные!$A5,AD$642)),INDEX(Данные!$I$1:$IX$303,Данные!$A5,AD$642)-Данные!$E5+IF($F$10="Использовать поправку",AL343,0),#N/A)</f>
        <v>0.12140811619505598</v>
      </c>
      <c r="AE343" s="64">
        <f>IF(ISNUMBER(INDEX(Данные!$I$1:$IX$303,Данные!$A5,AE$642)),INDEX(Данные!$I$1:$IX$303,Данные!$A5,AE$642)-Данные!$F5+IF($F$10="Использовать поправку",AM343,0),#N/A)</f>
        <v>-2.2460477927867029</v>
      </c>
      <c r="AF343" s="62">
        <f t="shared" si="792"/>
        <v>1</v>
      </c>
      <c r="AG343" s="63">
        <f>IF(ISNUMBER(INDEX(Данные!$I$1:$IX$303,Данные!$A5,AG$642)),INDEX(Данные!$I$1:$IX$303,Данные!$A5,AG$642)-Данные!$E5+IF($F$11="Использовать поправку",AL343,0),#N/A)</f>
        <v>1.1787117843341228</v>
      </c>
      <c r="AH343" s="64">
        <f>IF(ISNUMBER(INDEX(Данные!$I$1:$IX$303,Данные!$A5,AH$642)),INDEX(Данные!$I$1:$IX$303,Данные!$A5,AH$642)-Данные!$F5+IF($F$11="Использовать поправку",AM343,0),#N/A)</f>
        <v>-2.4004919772321465</v>
      </c>
      <c r="AI343" s="62">
        <f t="shared" si="793"/>
        <v>1</v>
      </c>
      <c r="AJ343" s="63">
        <f>IF(ISNUMBER(INDEX(Данные!$I$1:$IX$303,Данные!$A5,AJ$642)),INDEX(Данные!$I$1:$IX$303,Данные!$A5,AJ$642)-Данные!$E5+IF($F$12="Использовать поправку",AL343,0),#N/A)</f>
        <v>1.285506276226279</v>
      </c>
      <c r="AK343" s="96">
        <f>IF(ISNUMBER(INDEX(Данные!$I$1:$IX$303,Данные!$A5,AK$642)),INDEX(Данные!$I$1:$IX$303,Данные!$A5,AK$642)-Данные!$F5+IF($F$12="Использовать поправку",AM343,0),#N/A)</f>
        <v>-0.86506639504356109</v>
      </c>
      <c r="AL343" s="100" t="e">
        <f>INDEX(Данные!$I$1:$IX$303,Данные!$A5,AL$642+4)-INDEX(Данные!$I$1:$IX$303,Данные!$A5,AL$643+4)</f>
        <v>#N/A</v>
      </c>
      <c r="AM343" s="101" t="e">
        <f>INDEX(Данные!$I$1:$IX$303,Данные!$A5,AM$642+5)-INDEX(Данные!$I$1:$IX$303,Данные!$A5,AM$643+5)</f>
        <v>#N/A</v>
      </c>
      <c r="AO343" s="61">
        <v>1</v>
      </c>
      <c r="AP343" s="62">
        <f t="shared" si="794"/>
        <v>1</v>
      </c>
      <c r="AQ343" s="63">
        <f>IF(ISNUMBER(INDEX(Данные!$I$1:$IX$303,Данные!$A5,AQ$642)),INDEX(Данные!$I$1:$IX$303,Данные!$A5,AQ$642)-Данные!$G5-AQ$643+IF($F$3="Использовать поправку",BT343,0),#N/A)</f>
        <v>0</v>
      </c>
      <c r="AR343" s="64">
        <f>IF(ISNUMBER(INDEX(Данные!$I$1:$IX$303,Данные!$A5,AR$642)),INDEX(Данные!$I$1:$IX$303,Данные!$A5,AR$642)-Данные!$H5-AR$643+IF($F$3="Использовать поправку",BU343,0),#N/A)</f>
        <v>0</v>
      </c>
      <c r="AS343" s="62">
        <f t="shared" si="795"/>
        <v>1</v>
      </c>
      <c r="AT343" s="63">
        <f>IF(ISNUMBER(INDEX(Данные!$I$1:$IX$303,Данные!$A5,AT$642)),INDEX(Данные!$I$1:$IX$303,Данные!$A5,AT$642)-Данные!$G5-AT$643+IF($F$4="Использовать поправку",BT343,0),#N/A)</f>
        <v>12.002295567954548</v>
      </c>
      <c r="AU343" s="64">
        <f>IF(ISNUMBER(INDEX(Данные!$I$1:$IX$303,Данные!$A5,AU$642)),INDEX(Данные!$I$1:$IX$303,Данные!$A5,AU$642)-Данные!$H5-AU$643+IF($F$4="Использовать поправку",BU343,0),#N/A)</f>
        <v>5.142407751167184</v>
      </c>
      <c r="AV343" s="62">
        <f t="shared" si="796"/>
        <v>1</v>
      </c>
      <c r="AW343" s="63">
        <f>IF(ISNUMBER(INDEX(Данные!$I$1:$IX$303,Данные!$A5,AW$642)),INDEX(Данные!$I$1:$IX$303,Данные!$A5,AW$642)-Данные!$G5-AW$643+IF($F$5="Использовать поправку",BT343,0),#N/A)</f>
        <v>-5.4445000909709051E-2</v>
      </c>
      <c r="AX343" s="64">
        <f>IF(ISNUMBER(INDEX(Данные!$I$1:$IX$303,Данные!$A5,AX$642)),INDEX(Данные!$I$1:$IX$303,Данные!$A5,AX$642)-Данные!$H5-AX$643+IF($F$5="Использовать поправку",BU343,0),#N/A)</f>
        <v>4.1150609739481752</v>
      </c>
      <c r="AY343" s="62">
        <f t="shared" si="797"/>
        <v>1</v>
      </c>
      <c r="AZ343" s="63">
        <f>IF(ISNUMBER(INDEX(Данные!$I$1:$IX$303,Данные!$A5,AZ$642)),INDEX(Данные!$I$1:$IX$303,Данные!$A5,AZ$642)-Данные!$G5-AZ$643+IF($F$6="Использовать поправку",BT343,0),#N/A)</f>
        <v>-11.560192966744239</v>
      </c>
      <c r="BA343" s="64">
        <f>IF(ISNUMBER(INDEX(Данные!$I$1:$IX$303,Данные!$A5,BA$642)),INDEX(Данные!$I$1:$IX$303,Данные!$A5,BA$642)-Данные!$H5-BA$643+IF($F$6="Использовать поправку",BU343,0),#N/A)</f>
        <v>8.5427135159598038</v>
      </c>
      <c r="BB343" s="62">
        <f t="shared" si="798"/>
        <v>1</v>
      </c>
      <c r="BC343" s="63">
        <f>IF(ISNUMBER(INDEX(Данные!$I$1:$IX$303,Данные!$A5,BC$642)),INDEX(Данные!$I$1:$IX$303,Данные!$A5,BC$642)-Данные!$G5-BC$643+IF($F$7="Использовать поправку",BT343,0),#N/A)</f>
        <v>-10.230236940859754</v>
      </c>
      <c r="BD343" s="64">
        <f>IF(ISNUMBER(INDEX(Данные!$I$1:$IX$303,Данные!$A5,BD$642)),INDEX(Данные!$I$1:$IX$303,Данные!$A5,BD$642)-Данные!$H5-BD$643+IF($F$7="Использовать поправку",BU343,0),#N/A)</f>
        <v>6.5642356873170229</v>
      </c>
      <c r="BE343" s="62">
        <f t="shared" si="799"/>
        <v>1</v>
      </c>
      <c r="BF343" s="63">
        <f>IF(ISNUMBER(INDEX(Данные!$I$1:$IX$303,Данные!$A5,BF$642)),INDEX(Данные!$I$1:$IX$303,Данные!$A5,BF$642)-Данные!$G5-BF$643+IF($F$8="Использовать поправку",BT343,0),#N/A)</f>
        <v>5.7516896219908631E-2</v>
      </c>
      <c r="BG343" s="64">
        <f>IF(ISNUMBER(INDEX(Данные!$I$1:$IX$303,Данные!$A5,BG$642)),INDEX(Данные!$I$1:$IX$303,Данные!$A5,BG$642)-Данные!$H5-BG$643+IF($F$8="Использовать поправку",BU343,0),#N/A)</f>
        <v>3.8865110180286138</v>
      </c>
      <c r="BH343" s="62">
        <f t="shared" si="800"/>
        <v>1</v>
      </c>
      <c r="BI343" s="63">
        <f>IF(ISNUMBER(INDEX(Данные!$I$1:$IX$303,Данные!$A5,BI$642)),INDEX(Данные!$I$1:$IX$303,Данные!$A5,BI$642)-Данные!$G5-BI$643+IF($F$9="Использовать поправку",BT343,0),#N/A)</f>
        <v>-2.367964099558435</v>
      </c>
      <c r="BJ343" s="64">
        <f>IF(ISNUMBER(INDEX(Данные!$I$1:$IX$303,Данные!$A5,BJ$642)),INDEX(Данные!$I$1:$IX$303,Данные!$A5,BJ$642)-Данные!$H5-BJ$643+IF($F$9="Использовать поправку",BU343,0),#N/A)</f>
        <v>-2.66280370123377</v>
      </c>
      <c r="BK343" s="62">
        <f t="shared" si="801"/>
        <v>1</v>
      </c>
      <c r="BL343" s="63">
        <f>IF(ISNUMBER(INDEX(Данные!$I$1:$IX$303,Данные!$A5,BL$642)),INDEX(Данные!$I$1:$IX$303,Данные!$A5,BL$642)-Данные!$G5-BL$643+IF($F$10="Использовать поправку",BT343,0),#N/A)</f>
        <v>-2.2317192527549423</v>
      </c>
      <c r="BM343" s="64">
        <f>IF(ISNUMBER(INDEX(Данные!$I$1:$IX$303,Данные!$A5,BM$642)),INDEX(Данные!$I$1:$IX$303,Данные!$A5,BM$642)-Данные!$H5-BM$643+IF($F$10="Использовать поправку",BU343,0),#N/A)</f>
        <v>18.118500239670993</v>
      </c>
      <c r="BN343" s="62">
        <f t="shared" si="802"/>
        <v>1</v>
      </c>
      <c r="BO343" s="63">
        <f>IF(ISNUMBER(INDEX(Данные!$I$1:$IX$303,Данные!$A5,BO$642)),INDEX(Данные!$I$1:$IX$303,Данные!$A5,BO$642)-Данные!$G5-BO$643+IF($F$11="Использовать поправку",BT343,0),#N/A)</f>
        <v>1.3311652639648628</v>
      </c>
      <c r="BP343" s="64">
        <f>IF(ISNUMBER(INDEX(Данные!$I$1:$IX$303,Данные!$A5,BP$642)),INDEX(Данные!$I$1:$IX$303,Данные!$A5,BP$642)-Данные!$H5-BP$643+IF($F$11="Использовать поправку",BU343,0),#N/A)</f>
        <v>9.7587695860711392</v>
      </c>
      <c r="BQ343" s="62">
        <f t="shared" si="803"/>
        <v>1</v>
      </c>
      <c r="BR343" s="63">
        <f>IF(ISNUMBER(INDEX(Данные!$I$1:$IX$303,Данные!$A5,BR$642)),INDEX(Данные!$I$1:$IX$303,Данные!$A5,BR$642)-Данные!$G5-BR$643+IF($F$12="Использовать поправку",BT343,0),#N/A)</f>
        <v>4.0776762327587903</v>
      </c>
      <c r="BS343" s="64">
        <f>IF(ISNUMBER(INDEX(Данные!$I$1:$IX$303,Данные!$A5,BS$642)),INDEX(Данные!$I$1:$IX$303,Данные!$A5,BS$642)-Данные!$H5-BS$643+IF($F$12="Использовать поправку",BU343,0),#N/A)</f>
        <v>7.1437205487598021</v>
      </c>
      <c r="BT343" s="100" t="e">
        <f>INDEX(Данные!$I$1:$IX$303,Данные!$A5,BT$642+8)-INDEX(Данные!$I$1:$IX$303,Данные!$A5,BT$643+8)</f>
        <v>#N/A</v>
      </c>
      <c r="BU343" s="101" t="e">
        <f>INDEX(Данные!$I$1:$IX$303,Данные!$A5,BU$642+9)-INDEX(Данные!$I$1:$IX$303,Данные!$A5,BU$643+9)</f>
        <v>#N/A</v>
      </c>
    </row>
    <row r="344" spans="7:73" x14ac:dyDescent="0.25">
      <c r="G344" s="61">
        <v>1.5</v>
      </c>
      <c r="H344" s="62">
        <f t="shared" si="784"/>
        <v>1.5</v>
      </c>
      <c r="I344" s="63">
        <f>IF(ISNUMBER(INDEX(Данные!$I$1:$IX$303,Данные!$A6,I$642)),INDEX(Данные!$I$1:$IX$303,Данные!$A6,I$642)-Данные!$E6+IF($F$3="Использовать поправку",AL344,0),#N/A)</f>
        <v>0</v>
      </c>
      <c r="J344" s="64">
        <f>IF(ISNUMBER(INDEX(Данные!$I$1:$IX$303,Данные!$A6,J$642)),INDEX(Данные!$I$1:$IX$303,Данные!$A6,J$642)-Данные!$F6+IF($F$3="Использовать поправку",AM344,0),#N/A)</f>
        <v>0</v>
      </c>
      <c r="K344" s="62">
        <f t="shared" si="785"/>
        <v>1.5</v>
      </c>
      <c r="L344" s="63">
        <f>IF(ISNUMBER(INDEX(Данные!$I$1:$IX$303,Данные!$A6,L$642)),INDEX(Данные!$I$1:$IX$303,Данные!$A6,L$642)-Данные!$E6+IF($F$4="Использовать поправку",AL344,0),#N/A)</f>
        <v>-4.3078749763552082E-3</v>
      </c>
      <c r="M344" s="64">
        <f>IF(ISNUMBER(INDEX(Данные!$I$1:$IX$303,Данные!$A6,M$642)),INDEX(Данные!$I$1:$IX$303,Данные!$A6,M$642)-Данные!$F6+IF($F$4="Использовать поправку",AM344,0),#N/A)</f>
        <v>-0.38636310198017654</v>
      </c>
      <c r="N344" s="62">
        <f t="shared" si="786"/>
        <v>1.5</v>
      </c>
      <c r="O344" s="63">
        <f>IF(ISNUMBER(INDEX(Данные!$I$1:$IX$303,Данные!$A6,O$642)),INDEX(Данные!$I$1:$IX$303,Данные!$A6,O$642)-Данные!$E6+IF($F$5="Использовать поправку",AL344,0),#N/A)</f>
        <v>-2.1463127365864683</v>
      </c>
      <c r="P344" s="64">
        <f>IF(ISNUMBER(INDEX(Данные!$I$1:$IX$303,Данные!$A6,P$642)),INDEX(Данные!$I$1:$IX$303,Данные!$A6,P$642)-Данные!$F6+IF($F$5="Использовать поправку",AM344,0),#N/A)</f>
        <v>1.5189728608699147</v>
      </c>
      <c r="Q344" s="62">
        <f t="shared" si="787"/>
        <v>1.5</v>
      </c>
      <c r="R344" s="63">
        <f>IF(ISNUMBER(INDEX(Данные!$I$1:$IX$303,Данные!$A6,R$642)),INDEX(Данные!$I$1:$IX$303,Данные!$A6,R$642)-Данные!$E6+IF($F$6="Использовать поправку",AL344,0),#N/A)</f>
        <v>-0.24330602882551844</v>
      </c>
      <c r="S344" s="64">
        <f>IF(ISNUMBER(INDEX(Данные!$I$1:$IX$303,Данные!$A6,S$642)),INDEX(Данные!$I$1:$IX$303,Данные!$A6,S$642)-Данные!$F6+IF($F$6="Использовать поправку",AM344,0),#N/A)</f>
        <v>4.6600382323319423E-2</v>
      </c>
      <c r="T344" s="62">
        <f t="shared" si="788"/>
        <v>1.5</v>
      </c>
      <c r="U344" s="63">
        <f>IF(ISNUMBER(INDEX(Данные!$I$1:$IX$303,Данные!$A6,U$642)),INDEX(Данные!$I$1:$IX$303,Данные!$A6,U$642)-Данные!$E6+IF($F$7="Использовать поправку",AL344,0),#N/A)</f>
        <v>-0.79436900313209513</v>
      </c>
      <c r="V344" s="64">
        <f>IF(ISNUMBER(INDEX(Данные!$I$1:$IX$303,Данные!$A6,V$642)),INDEX(Данные!$I$1:$IX$303,Данные!$A6,V$642)-Данные!$F6+IF($F$7="Использовать поправку",AM344,0),#N/A)</f>
        <v>-6.8597712618293727E-2</v>
      </c>
      <c r="W344" s="62">
        <f t="shared" si="789"/>
        <v>1.5</v>
      </c>
      <c r="X344" s="63">
        <f>IF(ISNUMBER(INDEX(Данные!$I$1:$IX$303,Данные!$A6,X$642)),INDEX(Данные!$I$1:$IX$303,Данные!$A6,X$642)-Данные!$E6+IF($F$8="Использовать поправку",AL344,0),#N/A)</f>
        <v>0.42031818250852204</v>
      </c>
      <c r="Y344" s="64">
        <f>IF(ISNUMBER(INDEX(Данные!$I$1:$IX$303,Данные!$A6,Y$642)),INDEX(Данные!$I$1:$IX$303,Данные!$A6,Y$642)-Данные!$F6+IF($F$8="Использовать поправку",AM344,0),#N/A)</f>
        <v>-0.85981495903445193</v>
      </c>
      <c r="Z344" s="62">
        <f t="shared" si="790"/>
        <v>1.5</v>
      </c>
      <c r="AA344" s="63">
        <f>IF(ISNUMBER(INDEX(Данные!$I$1:$IX$303,Данные!$A6,AA$642)),INDEX(Данные!$I$1:$IX$303,Данные!$A6,AA$642)-Данные!$E6+IF($F$9="Использовать поправку",AL344,0),#N/A)</f>
        <v>-1.2538315219983485</v>
      </c>
      <c r="AB344" s="64">
        <f>IF(ISNUMBER(INDEX(Данные!$I$1:$IX$303,Данные!$A6,AB$642)),INDEX(Данные!$I$1:$IX$303,Данные!$A6,AB$642)-Данные!$F6+IF($F$9="Использовать поправку",AM344,0),#N/A)</f>
        <v>-0.75252524698896828</v>
      </c>
      <c r="AC344" s="62">
        <f t="shared" si="791"/>
        <v>1.5</v>
      </c>
      <c r="AD344" s="63">
        <f>IF(ISNUMBER(INDEX(Данные!$I$1:$IX$303,Данные!$A6,AD$642)),INDEX(Данные!$I$1:$IX$303,Данные!$A6,AD$642)-Данные!$E6+IF($F$10="Использовать поправку",AL344,0),#N/A)</f>
        <v>0.38107791555009207</v>
      </c>
      <c r="AE344" s="64">
        <f>IF(ISNUMBER(INDEX(Данные!$I$1:$IX$303,Данные!$A6,AE$642)),INDEX(Данные!$I$1:$IX$303,Данные!$A6,AE$642)-Данные!$F6+IF($F$10="Использовать поправку",AM344,0),#N/A)</f>
        <v>0.8794642102608643</v>
      </c>
      <c r="AF344" s="62">
        <f t="shared" si="792"/>
        <v>1.5</v>
      </c>
      <c r="AG344" s="63">
        <f>IF(ISNUMBER(INDEX(Данные!$I$1:$IX$303,Данные!$A6,AG$642)),INDEX(Данные!$I$1:$IX$303,Данные!$A6,AG$642)-Данные!$E6+IF($F$11="Использовать поправку",AL344,0),#N/A)</f>
        <v>-0.8151469709888417</v>
      </c>
      <c r="AH344" s="64">
        <f>IF(ISNUMBER(INDEX(Данные!$I$1:$IX$303,Данные!$A6,AH$642)),INDEX(Данные!$I$1:$IX$303,Данные!$A6,AH$642)-Данные!$F6+IF($F$11="Использовать поправку",AM344,0),#N/A)</f>
        <v>-0.86461473284068724</v>
      </c>
      <c r="AI344" s="62">
        <f t="shared" si="793"/>
        <v>1.5</v>
      </c>
      <c r="AJ344" s="63">
        <f>IF(ISNUMBER(INDEX(Данные!$I$1:$IX$303,Данные!$A6,AJ$642)),INDEX(Данные!$I$1:$IX$303,Данные!$A6,AJ$642)-Данные!$E6+IF($F$12="Использовать поправку",AL344,0),#N/A)</f>
        <v>-0.31864445434681876</v>
      </c>
      <c r="AK344" s="96">
        <f>IF(ISNUMBER(INDEX(Данные!$I$1:$IX$303,Данные!$A6,AK$642)),INDEX(Данные!$I$1:$IX$303,Данные!$A6,AK$642)-Данные!$F6+IF($F$12="Использовать поправку",AM344,0),#N/A)</f>
        <v>0.17067921068207159</v>
      </c>
      <c r="AL344" s="100" t="e">
        <f>INDEX(Данные!$I$1:$IX$303,Данные!$A6,AL$642+4)-INDEX(Данные!$I$1:$IX$303,Данные!$A6,AL$643+4)</f>
        <v>#N/A</v>
      </c>
      <c r="AM344" s="101" t="e">
        <f>INDEX(Данные!$I$1:$IX$303,Данные!$A6,AM$642+5)-INDEX(Данные!$I$1:$IX$303,Данные!$A6,AM$643+5)</f>
        <v>#N/A</v>
      </c>
      <c r="AO344" s="61">
        <v>1.5</v>
      </c>
      <c r="AP344" s="62">
        <f t="shared" si="794"/>
        <v>1.5</v>
      </c>
      <c r="AQ344" s="63">
        <f>IF(ISNUMBER(INDEX(Данные!$I$1:$IX$303,Данные!$A6,AQ$642)),INDEX(Данные!$I$1:$IX$303,Данные!$A6,AQ$642)-Данные!$G6-AQ$643+IF($F$3="Использовать поправку",BT344,0),#N/A)</f>
        <v>0</v>
      </c>
      <c r="AR344" s="64">
        <f>IF(ISNUMBER(INDEX(Данные!$I$1:$IX$303,Данные!$A6,AR$642)),INDEX(Данные!$I$1:$IX$303,Данные!$A6,AR$642)-Данные!$H6-AR$643+IF($F$3="Использовать поправку",BU344,0),#N/A)</f>
        <v>0</v>
      </c>
      <c r="AS344" s="62">
        <f t="shared" si="795"/>
        <v>1.5</v>
      </c>
      <c r="AT344" s="63">
        <f>IF(ISNUMBER(INDEX(Данные!$I$1:$IX$303,Данные!$A6,AT$642)),INDEX(Данные!$I$1:$IX$303,Данные!$A6,AT$642)-Данные!$G6-AT$643+IF($F$4="Использовать поправку",BT344,0),#N/A)</f>
        <v>12.000141630466373</v>
      </c>
      <c r="AU344" s="64">
        <f>IF(ISNUMBER(INDEX(Данные!$I$1:$IX$303,Данные!$A6,AU$642)),INDEX(Данные!$I$1:$IX$303,Данные!$A6,AU$642)-Данные!$H6-AU$643+IF($F$4="Использовать поправку",BU344,0),#N/A)</f>
        <v>4.9492262001770086</v>
      </c>
      <c r="AV344" s="62">
        <f t="shared" si="796"/>
        <v>1.5</v>
      </c>
      <c r="AW344" s="63">
        <f>IF(ISNUMBER(INDEX(Данные!$I$1:$IX$303,Данные!$A6,AW$642)),INDEX(Данные!$I$1:$IX$303,Данные!$A6,AW$642)-Данные!$G6-AW$643+IF($F$5="Использовать поправку",BT344,0),#N/A)</f>
        <v>-1.127601369202921</v>
      </c>
      <c r="AX344" s="64">
        <f>IF(ISNUMBER(INDEX(Данные!$I$1:$IX$303,Данные!$A6,AX$642)),INDEX(Данные!$I$1:$IX$303,Данные!$A6,AX$642)-Данные!$H6-AX$643+IF($F$5="Использовать поправку",BU344,0),#N/A)</f>
        <v>4.8745474043830654</v>
      </c>
      <c r="AY344" s="62">
        <f t="shared" si="797"/>
        <v>1.5</v>
      </c>
      <c r="AZ344" s="63">
        <f>IF(ISNUMBER(INDEX(Данные!$I$1:$IX$303,Данные!$A6,AZ$642)),INDEX(Данные!$I$1:$IX$303,Данные!$A6,AZ$642)-Данные!$G6-AZ$643+IF($F$6="Использовать поправку",BT344,0),#N/A)</f>
        <v>-11.681845981157039</v>
      </c>
      <c r="BA344" s="64">
        <f>IF(ISNUMBER(INDEX(Данные!$I$1:$IX$303,Данные!$A6,BA$642)),INDEX(Данные!$I$1:$IX$303,Данные!$A6,BA$642)-Данные!$H6-BA$643+IF($F$6="Использовать поправку",BU344,0),#N/A)</f>
        <v>8.5660137071215559</v>
      </c>
      <c r="BB344" s="62">
        <f t="shared" si="798"/>
        <v>1.5</v>
      </c>
      <c r="BC344" s="63">
        <f>IF(ISNUMBER(INDEX(Данные!$I$1:$IX$303,Данные!$A6,BC$642)),INDEX(Данные!$I$1:$IX$303,Данные!$A6,BC$642)-Данные!$G6-BC$643+IF($F$7="Использовать поправку",BT344,0),#N/A)</f>
        <v>-10.627421442425771</v>
      </c>
      <c r="BD344" s="64">
        <f>IF(ISNUMBER(INDEX(Данные!$I$1:$IX$303,Данные!$A6,BD$642)),INDEX(Данные!$I$1:$IX$303,Данные!$A6,BD$642)-Данные!$H6-BD$643+IF($F$7="Использовать поправку",BU344,0),#N/A)</f>
        <v>6.5299368310079444</v>
      </c>
      <c r="BE344" s="62">
        <f t="shared" si="799"/>
        <v>1.5</v>
      </c>
      <c r="BF344" s="63">
        <f>IF(ISNUMBER(INDEX(Данные!$I$1:$IX$303,Данные!$A6,BF$642)),INDEX(Данные!$I$1:$IX$303,Данные!$A6,BF$642)-Данные!$G6-BF$643+IF($F$8="Использовать поправку",BT344,0),#N/A)</f>
        <v>0.26767598747426291</v>
      </c>
      <c r="BG344" s="64">
        <f>IF(ISNUMBER(INDEX(Данные!$I$1:$IX$303,Данные!$A6,BG$642)),INDEX(Данные!$I$1:$IX$303,Данные!$A6,BG$642)-Данные!$H6-BG$643+IF($F$8="Использовать поправку",BU344,0),#N/A)</f>
        <v>3.4566035385112173</v>
      </c>
      <c r="BH344" s="62">
        <f t="shared" si="800"/>
        <v>1.5</v>
      </c>
      <c r="BI344" s="63">
        <f>IF(ISNUMBER(INDEX(Данные!$I$1:$IX$303,Данные!$A6,BI$642)),INDEX(Данные!$I$1:$IX$303,Данные!$A6,BI$642)-Данные!$G6-BI$643+IF($F$9="Использовать поправку",BT344,0),#N/A)</f>
        <v>-2.994879860557603</v>
      </c>
      <c r="BJ344" s="64">
        <f>IF(ISNUMBER(INDEX(Данные!$I$1:$IX$303,Данные!$A6,BJ$642)),INDEX(Данные!$I$1:$IX$303,Данные!$A6,BJ$642)-Данные!$H6-BJ$643+IF($F$9="Использовать поправку",BU344,0),#N/A)</f>
        <v>-3.0390663247283101</v>
      </c>
      <c r="BK344" s="62">
        <f t="shared" si="801"/>
        <v>1.5</v>
      </c>
      <c r="BL344" s="63">
        <f>IF(ISNUMBER(INDEX(Данные!$I$1:$IX$303,Данные!$A6,BL$642)),INDEX(Данные!$I$1:$IX$303,Данные!$A6,BL$642)-Данные!$G6-BL$643+IF($F$10="Использовать поправку",BT344,0),#N/A)</f>
        <v>-2.0411802949798812</v>
      </c>
      <c r="BM344" s="64">
        <f>IF(ISNUMBER(INDEX(Данные!$I$1:$IX$303,Данные!$A6,BM$642)),INDEX(Данные!$I$1:$IX$303,Данные!$A6,BM$642)-Данные!$H6-BM$643+IF($F$10="Использовать поправку",BU344,0),#N/A)</f>
        <v>18.558232344801581</v>
      </c>
      <c r="BN344" s="62">
        <f t="shared" si="802"/>
        <v>1.5</v>
      </c>
      <c r="BO344" s="63">
        <f>IF(ISNUMBER(INDEX(Данные!$I$1:$IX$303,Данные!$A6,BO$642)),INDEX(Данные!$I$1:$IX$303,Данные!$A6,BO$642)-Данные!$G6-BO$643+IF($F$11="Использовать поправку",BT344,0),#N/A)</f>
        <v>0.92359177847038154</v>
      </c>
      <c r="BP344" s="64">
        <f>IF(ISNUMBER(INDEX(Данные!$I$1:$IX$303,Данные!$A6,BP$642)),INDEX(Данные!$I$1:$IX$303,Данные!$A6,BP$642)-Данные!$H6-BP$643+IF($F$11="Использовать поправку",BU344,0),#N/A)</f>
        <v>9.3264622196506934</v>
      </c>
      <c r="BQ344" s="62">
        <f t="shared" si="803"/>
        <v>1.5</v>
      </c>
      <c r="BR344" s="63">
        <f>IF(ISNUMBER(INDEX(Данные!$I$1:$IX$303,Данные!$A6,BR$642)),INDEX(Данные!$I$1:$IX$303,Данные!$A6,BR$642)-Данные!$G6-BR$643+IF($F$12="Использовать поправку",BT344,0),#N/A)</f>
        <v>3.9183540055853427</v>
      </c>
      <c r="BS344" s="64">
        <f>IF(ISNUMBER(INDEX(Данные!$I$1:$IX$303,Данные!$A6,BS$642)),INDEX(Данные!$I$1:$IX$303,Данные!$A6,BS$642)-Данные!$H6-BS$643+IF($F$12="Использовать поправку",BU344,0),#N/A)</f>
        <v>7.2290601541008073</v>
      </c>
      <c r="BT344" s="100" t="e">
        <f>INDEX(Данные!$I$1:$IX$303,Данные!$A6,BT$642+8)-INDEX(Данные!$I$1:$IX$303,Данные!$A6,BT$643+8)</f>
        <v>#N/A</v>
      </c>
      <c r="BU344" s="101" t="e">
        <f>INDEX(Данные!$I$1:$IX$303,Данные!$A6,BU$642+9)-INDEX(Данные!$I$1:$IX$303,Данные!$A6,BU$643+9)</f>
        <v>#N/A</v>
      </c>
    </row>
    <row r="345" spans="7:73" x14ac:dyDescent="0.25">
      <c r="G345" s="61">
        <v>2</v>
      </c>
      <c r="H345" s="62">
        <f t="shared" si="784"/>
        <v>2</v>
      </c>
      <c r="I345" s="63">
        <f>IF(ISNUMBER(INDEX(Данные!$I$1:$IX$303,Данные!$A7,I$642)),INDEX(Данные!$I$1:$IX$303,Данные!$A7,I$642)-Данные!$E7+IF($F$3="Использовать поправку",AL345,0),#N/A)</f>
        <v>0</v>
      </c>
      <c r="J345" s="64">
        <f>IF(ISNUMBER(INDEX(Данные!$I$1:$IX$303,Данные!$A7,J$642)),INDEX(Данные!$I$1:$IX$303,Данные!$A7,J$642)-Данные!$F7+IF($F$3="Использовать поправку",AM345,0),#N/A)</f>
        <v>0</v>
      </c>
      <c r="K345" s="62">
        <f t="shared" si="785"/>
        <v>2</v>
      </c>
      <c r="L345" s="63">
        <f>IF(ISNUMBER(INDEX(Данные!$I$1:$IX$303,Данные!$A7,L$642)),INDEX(Данные!$I$1:$IX$303,Данные!$A7,L$642)-Данные!$E7+IF($F$4="Использовать поправку",AL345,0),#N/A)</f>
        <v>2.0185100236216518</v>
      </c>
      <c r="M345" s="64">
        <f>IF(ISNUMBER(INDEX(Данные!$I$1:$IX$303,Данные!$A7,M$642)),INDEX(Данные!$I$1:$IX$303,Данные!$A7,M$642)-Данные!$F7+IF($F$4="Использовать поправку",AM345,0),#N/A)</f>
        <v>1.1726575094713105</v>
      </c>
      <c r="N345" s="62">
        <f t="shared" si="786"/>
        <v>2</v>
      </c>
      <c r="O345" s="63">
        <f>IF(ISNUMBER(INDEX(Данные!$I$1:$IX$303,Данные!$A7,O$642)),INDEX(Данные!$I$1:$IX$303,Данные!$A7,O$642)-Данные!$E7+IF($F$5="Использовать поправку",AL345,0),#N/A)</f>
        <v>0.88183506694460423</v>
      </c>
      <c r="P345" s="64">
        <f>IF(ISNUMBER(INDEX(Данные!$I$1:$IX$303,Данные!$A7,P$642)),INDEX(Данные!$I$1:$IX$303,Данные!$A7,P$642)-Данные!$F7+IF($F$5="Использовать поправку",AM345,0),#N/A)</f>
        <v>1.7317825856982774</v>
      </c>
      <c r="Q345" s="62">
        <f t="shared" si="787"/>
        <v>2</v>
      </c>
      <c r="R345" s="63">
        <f>IF(ISNUMBER(INDEX(Данные!$I$1:$IX$303,Данные!$A7,R$642)),INDEX(Данные!$I$1:$IX$303,Данные!$A7,R$642)-Данные!$E7+IF($F$6="Использовать поправку",AL345,0),#N/A)</f>
        <v>3.9054211754415924E-2</v>
      </c>
      <c r="S345" s="64">
        <f>IF(ISNUMBER(INDEX(Данные!$I$1:$IX$303,Данные!$A7,S$642)),INDEX(Данные!$I$1:$IX$303,Данные!$A7,S$642)-Данные!$F7+IF($F$6="Использовать поправку",AM345,0),#N/A)</f>
        <v>-0.54716197919302356</v>
      </c>
      <c r="T345" s="62">
        <f t="shared" si="788"/>
        <v>2</v>
      </c>
      <c r="U345" s="63">
        <f>IF(ISNUMBER(INDEX(Данные!$I$1:$IX$303,Данные!$A7,U$642)),INDEX(Данные!$I$1:$IX$303,Данные!$A7,U$642)-Данные!$E7+IF($F$7="Использовать поправку",AL345,0),#N/A)</f>
        <v>0.86636401080320136</v>
      </c>
      <c r="V345" s="64">
        <f>IF(ISNUMBER(INDEX(Данные!$I$1:$IX$303,Данные!$A7,V$642)),INDEX(Данные!$I$1:$IX$303,Данные!$A7,V$642)-Данные!$F7+IF($F$7="Использовать поправку",AM345,0),#N/A)</f>
        <v>-3.6809567252710451E-2</v>
      </c>
      <c r="W345" s="62">
        <f t="shared" si="789"/>
        <v>2</v>
      </c>
      <c r="X345" s="63">
        <f>IF(ISNUMBER(INDEX(Данные!$I$1:$IX$303,Данные!$A7,X$642)),INDEX(Данные!$I$1:$IX$303,Данные!$A7,X$642)-Данные!$E7+IF($F$8="Использовать поправку",AL345,0),#N/A)</f>
        <v>-0.1577744927175404</v>
      </c>
      <c r="Y345" s="64">
        <f>IF(ISNUMBER(INDEX(Данные!$I$1:$IX$303,Данные!$A7,Y$642)),INDEX(Данные!$I$1:$IX$303,Данные!$A7,Y$642)-Данные!$F7+IF($F$8="Использовать поправку",AM345,0),#N/A)</f>
        <v>1.9862288081754924</v>
      </c>
      <c r="Z345" s="62">
        <f t="shared" si="790"/>
        <v>2</v>
      </c>
      <c r="AA345" s="63">
        <f>IF(ISNUMBER(INDEX(Данные!$I$1:$IX$303,Данные!$A7,AA$642)),INDEX(Данные!$I$1:$IX$303,Данные!$A7,AA$642)-Данные!$E7+IF($F$9="Использовать поправку",AL345,0),#N/A)</f>
        <v>0.37031752617619729</v>
      </c>
      <c r="AB345" s="64">
        <f>IF(ISNUMBER(INDEX(Данные!$I$1:$IX$303,Данные!$A7,AB$642)),INDEX(Данные!$I$1:$IX$303,Данные!$A7,AB$642)-Данные!$F7+IF($F$9="Использовать поправку",AM345,0),#N/A)</f>
        <v>1.38656343519144</v>
      </c>
      <c r="AC345" s="62">
        <f t="shared" si="791"/>
        <v>2</v>
      </c>
      <c r="AD345" s="63">
        <f>IF(ISNUMBER(INDEX(Данные!$I$1:$IX$303,Данные!$A7,AD$642)),INDEX(Данные!$I$1:$IX$303,Данные!$A7,AD$642)-Данные!$E7+IF($F$10="Использовать поправку",AL345,0),#N/A)</f>
        <v>1.0416215833624656</v>
      </c>
      <c r="AE345" s="64">
        <f>IF(ISNUMBER(INDEX(Данные!$I$1:$IX$303,Данные!$A7,AE$642)),INDEX(Данные!$I$1:$IX$303,Данные!$A7,AE$642)-Данные!$F7+IF($F$10="Использовать поправку",AM345,0),#N/A)</f>
        <v>1.1514802850377963</v>
      </c>
      <c r="AF345" s="62">
        <f t="shared" si="792"/>
        <v>2</v>
      </c>
      <c r="AG345" s="63">
        <f>IF(ISNUMBER(INDEX(Данные!$I$1:$IX$303,Данные!$A7,AG$642)),INDEX(Данные!$I$1:$IX$303,Данные!$A7,AG$642)-Данные!$E7+IF($F$11="Использовать поправку",AL345,0),#N/A)</f>
        <v>1.4441918474433266</v>
      </c>
      <c r="AH345" s="64">
        <f>IF(ISNUMBER(INDEX(Данные!$I$1:$IX$303,Данные!$A7,AH$642)),INDEX(Данные!$I$1:$IX$303,Данные!$A7,AH$642)-Данные!$F7+IF($F$11="Использовать поправку",AM345,0),#N/A)</f>
        <v>1.4883734589846798</v>
      </c>
      <c r="AI345" s="62">
        <f t="shared" si="793"/>
        <v>2</v>
      </c>
      <c r="AJ345" s="63">
        <f>IF(ISNUMBER(INDEX(Данные!$I$1:$IX$303,Данные!$A7,AJ$642)),INDEX(Данные!$I$1:$IX$303,Данные!$A7,AJ$642)-Данные!$E7+IF($F$12="Использовать поправку",AL345,0),#N/A)</f>
        <v>-0.13010121616326753</v>
      </c>
      <c r="AK345" s="96">
        <f>IF(ISNUMBER(INDEX(Данные!$I$1:$IX$303,Данные!$A7,AK$642)),INDEX(Данные!$I$1:$IX$303,Данные!$A7,AK$642)-Данные!$F7+IF($F$12="Использовать поправку",AM345,0),#N/A)</f>
        <v>1.4883388650756304</v>
      </c>
      <c r="AL345" s="100" t="e">
        <f>INDEX(Данные!$I$1:$IX$303,Данные!$A7,AL$642+4)-INDEX(Данные!$I$1:$IX$303,Данные!$A7,AL$643+4)</f>
        <v>#N/A</v>
      </c>
      <c r="AM345" s="101" t="e">
        <f>INDEX(Данные!$I$1:$IX$303,Данные!$A7,AM$642+5)-INDEX(Данные!$I$1:$IX$303,Данные!$A7,AM$643+5)</f>
        <v>#N/A</v>
      </c>
      <c r="AO345" s="61">
        <v>2</v>
      </c>
      <c r="AP345" s="62">
        <f t="shared" si="794"/>
        <v>2</v>
      </c>
      <c r="AQ345" s="63">
        <f>IF(ISNUMBER(INDEX(Данные!$I$1:$IX$303,Данные!$A7,AQ$642)),INDEX(Данные!$I$1:$IX$303,Данные!$A7,AQ$642)-Данные!$G7-AQ$643+IF($F$3="Использовать поправку",BT345,0),#N/A)</f>
        <v>0</v>
      </c>
      <c r="AR345" s="64">
        <f>IF(ISNUMBER(INDEX(Данные!$I$1:$IX$303,Данные!$A7,AR$642)),INDEX(Данные!$I$1:$IX$303,Данные!$A7,AR$642)-Данные!$H7-AR$643+IF($F$3="Использовать поправку",BU345,0),#N/A)</f>
        <v>0</v>
      </c>
      <c r="AS345" s="62">
        <f t="shared" si="795"/>
        <v>2</v>
      </c>
      <c r="AT345" s="63">
        <f>IF(ISNUMBER(INDEX(Данные!$I$1:$IX$303,Данные!$A7,AT$642)),INDEX(Данные!$I$1:$IX$303,Данные!$A7,AT$642)-Данные!$G7-AT$643+IF($F$4="Использовать поправку",BT345,0),#N/A)</f>
        <v>13.009396642277125</v>
      </c>
      <c r="AU345" s="64">
        <f>IF(ISNUMBER(INDEX(Данные!$I$1:$IX$303,Данные!$A7,AU$642)),INDEX(Данные!$I$1:$IX$303,Данные!$A7,AU$642)-Данные!$H7-AU$643+IF($F$4="Использовать поправку",BU345,0),#N/A)</f>
        <v>5.5355549549128682</v>
      </c>
      <c r="AV345" s="62">
        <f t="shared" si="796"/>
        <v>2</v>
      </c>
      <c r="AW345" s="63">
        <f>IF(ISNUMBER(INDEX(Данные!$I$1:$IX$303,Данные!$A7,AW$642)),INDEX(Данные!$I$1:$IX$303,Данные!$A7,AW$642)-Данные!$G7-AW$643+IF($F$5="Использовать поправку",BT345,0),#N/A)</f>
        <v>-0.68668383573071878</v>
      </c>
      <c r="AX345" s="64">
        <f>IF(ISNUMBER(INDEX(Данные!$I$1:$IX$303,Данные!$A7,AX$642)),INDEX(Данные!$I$1:$IX$303,Данные!$A7,AX$642)-Данные!$H7-AX$643+IF($F$5="Использовать поправку",BU345,0),#N/A)</f>
        <v>5.7404386972323209</v>
      </c>
      <c r="AY345" s="62">
        <f t="shared" si="797"/>
        <v>2</v>
      </c>
      <c r="AZ345" s="63">
        <f>IF(ISNUMBER(INDEX(Данные!$I$1:$IX$303,Данные!$A7,AZ$642)),INDEX(Данные!$I$1:$IX$303,Данные!$A7,AZ$642)-Данные!$G7-AZ$643+IF($F$6="Использовать поправку",BT345,0),#N/A)</f>
        <v>-11.66231887527988</v>
      </c>
      <c r="BA345" s="64">
        <f>IF(ISNUMBER(INDEX(Данные!$I$1:$IX$303,Данные!$A7,BA$642)),INDEX(Данные!$I$1:$IX$303,Данные!$A7,BA$642)-Данные!$H7-BA$643+IF($F$6="Использовать поправку",BU345,0),#N/A)</f>
        <v>8.2924327175251165</v>
      </c>
      <c r="BB345" s="62">
        <f t="shared" si="798"/>
        <v>2</v>
      </c>
      <c r="BC345" s="63">
        <f>IF(ISNUMBER(INDEX(Данные!$I$1:$IX$303,Данные!$A7,BC$642)),INDEX(Данные!$I$1:$IX$303,Данные!$A7,BC$642)-Данные!$G7-BC$643+IF($F$7="Использовать поправку",BT345,0),#N/A)</f>
        <v>-10.19423943702418</v>
      </c>
      <c r="BD345" s="64">
        <f>IF(ISNUMBER(INDEX(Данные!$I$1:$IX$303,Данные!$A7,BD$642)),INDEX(Данные!$I$1:$IX$303,Данные!$A7,BD$642)-Данные!$H7-BD$643+IF($F$7="Использовать поправку",BU345,0),#N/A)</f>
        <v>6.5115320473817064</v>
      </c>
      <c r="BE345" s="62">
        <f t="shared" si="799"/>
        <v>2</v>
      </c>
      <c r="BF345" s="63">
        <f>IF(ISNUMBER(INDEX(Данные!$I$1:$IX$303,Данные!$A7,BF$642)),INDEX(Данные!$I$1:$IX$303,Данные!$A7,BF$642)-Данные!$G7-BF$643+IF($F$8="Использовать поправку",BT345,0),#N/A)</f>
        <v>0.18878874111544519</v>
      </c>
      <c r="BG345" s="64">
        <f>IF(ISNUMBER(INDEX(Данные!$I$1:$IX$303,Данные!$A7,BG$642)),INDEX(Данные!$I$1:$IX$303,Данные!$A7,BG$642)-Данные!$H7-BG$643+IF($F$8="Использовать поправку",BU345,0),#N/A)</f>
        <v>4.4497179425991362</v>
      </c>
      <c r="BH345" s="62">
        <f t="shared" si="800"/>
        <v>2</v>
      </c>
      <c r="BI345" s="63">
        <f>IF(ISNUMBER(INDEX(Данные!$I$1:$IX$303,Данные!$A7,BI$642)),INDEX(Данные!$I$1:$IX$303,Данные!$A7,BI$642)-Данные!$G7-BI$643+IF($F$9="Использовать поправку",BT345,0),#N/A)</f>
        <v>-2.8097210974694917</v>
      </c>
      <c r="BJ345" s="64">
        <f>IF(ISNUMBER(INDEX(Данные!$I$1:$IX$303,Данные!$A7,BJ$642)),INDEX(Данные!$I$1:$IX$303,Данные!$A7,BJ$642)-Данные!$H7-BJ$643+IF($F$9="Использовать поправку",BU345,0),#N/A)</f>
        <v>-2.3457846071323729</v>
      </c>
      <c r="BK345" s="62">
        <f t="shared" si="801"/>
        <v>2</v>
      </c>
      <c r="BL345" s="63">
        <f>IF(ISNUMBER(INDEX(Данные!$I$1:$IX$303,Данные!$A7,BL$642)),INDEX(Данные!$I$1:$IX$303,Данные!$A7,BL$642)-Данные!$G7-BL$643+IF($F$10="Использовать поправку",BT345,0),#N/A)</f>
        <v>-1.5203695032987525</v>
      </c>
      <c r="BM345" s="64">
        <f>IF(ISNUMBER(INDEX(Данные!$I$1:$IX$303,Данные!$A7,BM$642)),INDEX(Данные!$I$1:$IX$303,Данные!$A7,BM$642)-Данные!$H7-BM$643+IF($F$10="Использовать поправку",BU345,0),#N/A)</f>
        <v>19.133972487320534</v>
      </c>
      <c r="BN345" s="62">
        <f t="shared" si="802"/>
        <v>2</v>
      </c>
      <c r="BO345" s="63">
        <f>IF(ISNUMBER(INDEX(Данные!$I$1:$IX$303,Данные!$A7,BO$642)),INDEX(Данные!$I$1:$IX$303,Данные!$A7,BO$642)-Данные!$G7-BO$643+IF($F$11="Использовать поправку",BT345,0),#N/A)</f>
        <v>1.6456877021920491</v>
      </c>
      <c r="BP345" s="64">
        <f>IF(ISNUMBER(INDEX(Данные!$I$1:$IX$303,Данные!$A7,BP$642)),INDEX(Данные!$I$1:$IX$303,Данные!$A7,BP$642)-Данные!$H7-BP$643+IF($F$11="Использовать поправку",BU345,0),#N/A)</f>
        <v>10.070648949143106</v>
      </c>
      <c r="BQ345" s="62">
        <f t="shared" si="803"/>
        <v>2</v>
      </c>
      <c r="BR345" s="63">
        <f>IF(ISNUMBER(INDEX(Данные!$I$1:$IX$303,Данные!$A7,BR$642)),INDEX(Данные!$I$1:$IX$303,Данные!$A7,BR$642)-Данные!$G7-BR$643+IF($F$12="Использовать поправку",BT345,0),#N/A)</f>
        <v>3.853303397503737</v>
      </c>
      <c r="BS345" s="64">
        <f>IF(ISNUMBER(INDEX(Данные!$I$1:$IX$303,Данные!$A7,BS$642)),INDEX(Данные!$I$1:$IX$303,Данные!$A7,BS$642)-Данные!$H7-BS$643+IF($F$12="Использовать поправку",BU345,0),#N/A)</f>
        <v>7.9732295866388085</v>
      </c>
      <c r="BT345" s="100" t="e">
        <f>INDEX(Данные!$I$1:$IX$303,Данные!$A7,BT$642+8)-INDEX(Данные!$I$1:$IX$303,Данные!$A7,BT$643+8)</f>
        <v>#N/A</v>
      </c>
      <c r="BU345" s="101" t="e">
        <f>INDEX(Данные!$I$1:$IX$303,Данные!$A7,BU$642+9)-INDEX(Данные!$I$1:$IX$303,Данные!$A7,BU$643+9)</f>
        <v>#N/A</v>
      </c>
    </row>
    <row r="346" spans="7:73" x14ac:dyDescent="0.25">
      <c r="G346" s="61">
        <v>2.5</v>
      </c>
      <c r="H346" s="62">
        <f t="shared" si="784"/>
        <v>2.5</v>
      </c>
      <c r="I346" s="63">
        <f>IF(ISNUMBER(INDEX(Данные!$I$1:$IX$303,Данные!$A8,I$642)),INDEX(Данные!$I$1:$IX$303,Данные!$A8,I$642)-Данные!$E8+IF($F$3="Использовать поправку",AL346,0),#N/A)</f>
        <v>0</v>
      </c>
      <c r="J346" s="64">
        <f>IF(ISNUMBER(INDEX(Данные!$I$1:$IX$303,Данные!$A8,J$642)),INDEX(Данные!$I$1:$IX$303,Данные!$A8,J$642)-Данные!$F8+IF($F$3="Использовать поправку",AM346,0),#N/A)</f>
        <v>0</v>
      </c>
      <c r="K346" s="62">
        <f t="shared" si="785"/>
        <v>2.5</v>
      </c>
      <c r="L346" s="63">
        <f>IF(ISNUMBER(INDEX(Данные!$I$1:$IX$303,Данные!$A8,L$642)),INDEX(Данные!$I$1:$IX$303,Данные!$A8,L$642)-Данные!$E8+IF($F$4="Использовать поправку",AL346,0),#N/A)</f>
        <v>1.1976930204599618</v>
      </c>
      <c r="M346" s="64">
        <f>IF(ISNUMBER(INDEX(Данные!$I$1:$IX$303,Данные!$A8,M$642)),INDEX(Данные!$I$1:$IX$303,Данные!$A8,M$642)-Данные!$F8+IF($F$4="Использовать поправку",AM346,0),#N/A)</f>
        <v>-1.0449790037987539</v>
      </c>
      <c r="N346" s="62">
        <f t="shared" si="786"/>
        <v>2.5</v>
      </c>
      <c r="O346" s="63">
        <f>IF(ISNUMBER(INDEX(Данные!$I$1:$IX$303,Данные!$A8,O$642)),INDEX(Данные!$I$1:$IX$303,Данные!$A8,O$642)-Данные!$E8+IF($F$5="Использовать поправку",AL346,0),#N/A)</f>
        <v>1.1424967898307035</v>
      </c>
      <c r="P346" s="64">
        <f>IF(ISNUMBER(INDEX(Данные!$I$1:$IX$303,Данные!$A8,P$642)),INDEX(Данные!$I$1:$IX$303,Данные!$A8,P$642)-Данные!$F8+IF($F$5="Использовать поправку",AM346,0),#N/A)</f>
        <v>-2.3016830912492989</v>
      </c>
      <c r="Q346" s="62">
        <f t="shared" si="787"/>
        <v>2.5</v>
      </c>
      <c r="R346" s="63">
        <f>IF(ISNUMBER(INDEX(Данные!$I$1:$IX$303,Данные!$A8,R$642)),INDEX(Данные!$I$1:$IX$303,Данные!$A8,R$642)-Данные!$E8+IF($F$6="Использовать поправку",AL346,0),#N/A)</f>
        <v>1.8573437548818283</v>
      </c>
      <c r="S346" s="64">
        <f>IF(ISNUMBER(INDEX(Данные!$I$1:$IX$303,Данные!$A8,S$642)),INDEX(Данные!$I$1:$IX$303,Данные!$A8,S$642)-Данные!$F8+IF($F$6="Использовать поправку",AM346,0),#N/A)</f>
        <v>-1.4193338725156623</v>
      </c>
      <c r="T346" s="62">
        <f t="shared" si="788"/>
        <v>2.5</v>
      </c>
      <c r="U346" s="63">
        <f>IF(ISNUMBER(INDEX(Данные!$I$1:$IX$303,Данные!$A8,U$642)),INDEX(Данные!$I$1:$IX$303,Данные!$A8,U$642)-Данные!$E8+IF($F$7="Использовать поправку",AL346,0),#N/A)</f>
        <v>0.21172763803602646</v>
      </c>
      <c r="V346" s="64">
        <f>IF(ISNUMBER(INDEX(Данные!$I$1:$IX$303,Данные!$A8,V$642)),INDEX(Данные!$I$1:$IX$303,Данные!$A8,V$642)-Данные!$F8+IF($F$7="Использовать поправку",AM346,0),#N/A)</f>
        <v>-0.72598028373235923</v>
      </c>
      <c r="W346" s="62">
        <f t="shared" si="789"/>
        <v>2.5</v>
      </c>
      <c r="X346" s="63">
        <f>IF(ISNUMBER(INDEX(Данные!$I$1:$IX$303,Данные!$A8,X$642)),INDEX(Данные!$I$1:$IX$303,Данные!$A8,X$642)-Данные!$E8+IF($F$8="Использовать поправку",AL346,0),#N/A)</f>
        <v>1.8167652835057009</v>
      </c>
      <c r="Y346" s="64">
        <f>IF(ISNUMBER(INDEX(Данные!$I$1:$IX$303,Данные!$A8,Y$642)),INDEX(Данные!$I$1:$IX$303,Данные!$A8,Y$642)-Данные!$F8+IF($F$8="Использовать поправку",AM346,0),#N/A)</f>
        <v>-1.8760989504942742</v>
      </c>
      <c r="Z346" s="62">
        <f t="shared" si="790"/>
        <v>2.5</v>
      </c>
      <c r="AA346" s="63">
        <f>IF(ISNUMBER(INDEX(Данные!$I$1:$IX$303,Данные!$A8,AA$642)),INDEX(Данные!$I$1:$IX$303,Данные!$A8,AA$642)-Данные!$E8+IF($F$9="Использовать поправку",AL346,0),#N/A)</f>
        <v>0.83036773463617752</v>
      </c>
      <c r="AB346" s="64">
        <f>IF(ISNUMBER(INDEX(Данные!$I$1:$IX$303,Данные!$A8,AB$642)),INDEX(Данные!$I$1:$IX$303,Данные!$A8,AB$642)-Данные!$F8+IF($F$9="Использовать поправку",AM346,0),#N/A)</f>
        <v>-1.1097363396362705</v>
      </c>
      <c r="AC346" s="62">
        <f t="shared" si="791"/>
        <v>2.5</v>
      </c>
      <c r="AD346" s="63">
        <f>IF(ISNUMBER(INDEX(Данные!$I$1:$IX$303,Данные!$A8,AD$642)),INDEX(Данные!$I$1:$IX$303,Данные!$A8,AD$642)-Данные!$E8+IF($F$10="Использовать поправку",AL346,0),#N/A)</f>
        <v>0.48949118671264902</v>
      </c>
      <c r="AE346" s="64">
        <f>IF(ISNUMBER(INDEX(Данные!$I$1:$IX$303,Данные!$A8,AE$642)),INDEX(Данные!$I$1:$IX$303,Данные!$A8,AE$642)-Данные!$F8+IF($F$10="Использовать поправку",AM346,0),#N/A)</f>
        <v>-2.2283547863044331</v>
      </c>
      <c r="AF346" s="62">
        <f t="shared" si="792"/>
        <v>2.5</v>
      </c>
      <c r="AG346" s="63">
        <f>IF(ISNUMBER(INDEX(Данные!$I$1:$IX$303,Данные!$A8,AG$642)),INDEX(Данные!$I$1:$IX$303,Данные!$A8,AG$642)-Данные!$E8+IF($F$11="Использовать поправку",AL346,0),#N/A)</f>
        <v>0.76454183035557843</v>
      </c>
      <c r="AH346" s="64">
        <f>IF(ISNUMBER(INDEX(Данные!$I$1:$IX$303,Данные!$A8,AH$642)),INDEX(Данные!$I$1:$IX$303,Данные!$A8,AH$642)-Данные!$F8+IF($F$11="Использовать поправку",AM346,0),#N/A)</f>
        <v>-1.3136229361718428</v>
      </c>
      <c r="AI346" s="62">
        <f t="shared" si="793"/>
        <v>2.5</v>
      </c>
      <c r="AJ346" s="63">
        <f>IF(ISNUMBER(INDEX(Данные!$I$1:$IX$303,Данные!$A8,AJ$642)),INDEX(Данные!$I$1:$IX$303,Данные!$A8,AJ$642)-Данные!$E8+IF($F$12="Использовать поправку",AL346,0),#N/A)</f>
        <v>1.2207085014646921</v>
      </c>
      <c r="AK346" s="96">
        <f>IF(ISNUMBER(INDEX(Данные!$I$1:$IX$303,Данные!$A8,AK$642)),INDEX(Данные!$I$1:$IX$303,Данные!$A8,AK$642)-Данные!$F8+IF($F$12="Использовать поправку",AM346,0),#N/A)</f>
        <v>-1.7612829826441803</v>
      </c>
      <c r="AL346" s="100" t="e">
        <f>INDEX(Данные!$I$1:$IX$303,Данные!$A8,AL$642+4)-INDEX(Данные!$I$1:$IX$303,Данные!$A8,AL$643+4)</f>
        <v>#N/A</v>
      </c>
      <c r="AM346" s="101" t="e">
        <f>INDEX(Данные!$I$1:$IX$303,Данные!$A8,AM$642+5)-INDEX(Данные!$I$1:$IX$303,Данные!$A8,AM$643+5)</f>
        <v>#N/A</v>
      </c>
      <c r="AO346" s="61">
        <v>2.5</v>
      </c>
      <c r="AP346" s="62">
        <f t="shared" si="794"/>
        <v>2.5</v>
      </c>
      <c r="AQ346" s="63">
        <f>IF(ISNUMBER(INDEX(Данные!$I$1:$IX$303,Данные!$A8,AQ$642)),INDEX(Данные!$I$1:$IX$303,Данные!$A8,AQ$642)-Данные!$G8-AQ$643+IF($F$3="Использовать поправку",BT346,0),#N/A)</f>
        <v>0</v>
      </c>
      <c r="AR346" s="64">
        <f>IF(ISNUMBER(INDEX(Данные!$I$1:$IX$303,Данные!$A8,AR$642)),INDEX(Данные!$I$1:$IX$303,Данные!$A8,AR$642)-Данные!$H8-AR$643+IF($F$3="Использовать поправку",BU346,0),#N/A)</f>
        <v>0</v>
      </c>
      <c r="AS346" s="62">
        <f t="shared" si="795"/>
        <v>2.5</v>
      </c>
      <c r="AT346" s="63">
        <f>IF(ISNUMBER(INDEX(Данные!$I$1:$IX$303,Данные!$A8,AT$642)),INDEX(Данные!$I$1:$IX$303,Данные!$A8,AT$642)-Данные!$G8-AT$643+IF($F$4="Использовать поправку",BT346,0),#N/A)</f>
        <v>13.608243152507157</v>
      </c>
      <c r="AU346" s="64">
        <f>IF(ISNUMBER(INDEX(Данные!$I$1:$IX$303,Данные!$A8,AU$642)),INDEX(Данные!$I$1:$IX$303,Данные!$A8,AU$642)-Данные!$H8-AU$643+IF($F$4="Использовать поправку",BU346,0),#N/A)</f>
        <v>5.0130654530132688</v>
      </c>
      <c r="AV346" s="62">
        <f t="shared" si="796"/>
        <v>2.5</v>
      </c>
      <c r="AW346" s="63">
        <f>IF(ISNUMBER(INDEX(Данные!$I$1:$IX$303,Данные!$A8,AW$642)),INDEX(Данные!$I$1:$IX$303,Данные!$A8,AW$642)-Данные!$G8-AW$643+IF($F$5="Использовать поправку",BT346,0),#N/A)</f>
        <v>-0.11543544081530399</v>
      </c>
      <c r="AX346" s="64">
        <f>IF(ISNUMBER(INDEX(Данные!$I$1:$IX$303,Данные!$A8,AX$642)),INDEX(Данные!$I$1:$IX$303,Данные!$A8,AX$642)-Данные!$H8-AX$643+IF($F$5="Использовать поправку",BU346,0),#N/A)</f>
        <v>4.589597151607677</v>
      </c>
      <c r="AY346" s="62">
        <f t="shared" si="797"/>
        <v>2.5</v>
      </c>
      <c r="AZ346" s="63">
        <f>IF(ISNUMBER(INDEX(Данные!$I$1:$IX$303,Данные!$A8,AZ$642)),INDEX(Данные!$I$1:$IX$303,Данные!$A8,AZ$642)-Данные!$G8-AZ$643+IF($F$6="Использовать поправку",BT346,0),#N/A)</f>
        <v>-10.733646997838946</v>
      </c>
      <c r="BA346" s="64">
        <f>IF(ISNUMBER(INDEX(Данные!$I$1:$IX$303,Данные!$A8,BA$642)),INDEX(Данные!$I$1:$IX$303,Данные!$A8,BA$642)-Данные!$H8-BA$643+IF($F$6="Использовать поправку",BU346,0),#N/A)</f>
        <v>7.5827657812671987</v>
      </c>
      <c r="BB346" s="62">
        <f t="shared" si="798"/>
        <v>2.5</v>
      </c>
      <c r="BC346" s="63">
        <f>IF(ISNUMBER(INDEX(Данные!$I$1:$IX$303,Данные!$A8,BC$642)),INDEX(Данные!$I$1:$IX$303,Данные!$A8,BC$642)-Данные!$G8-BC$643+IF($F$7="Использовать поправку",BT346,0),#N/A)</f>
        <v>-10.088375618006125</v>
      </c>
      <c r="BD346" s="64">
        <f>IF(ISNUMBER(INDEX(Данные!$I$1:$IX$303,Данные!$A8,BD$642)),INDEX(Данные!$I$1:$IX$303,Данные!$A8,BD$642)-Данные!$H8-BD$643+IF($F$7="Использовать поправку",BU346,0),#N/A)</f>
        <v>6.148541905515458</v>
      </c>
      <c r="BE346" s="62">
        <f t="shared" si="799"/>
        <v>2.5</v>
      </c>
      <c r="BF346" s="63">
        <f>IF(ISNUMBER(INDEX(Данные!$I$1:$IX$303,Данные!$A8,BF$642)),INDEX(Данные!$I$1:$IX$303,Данные!$A8,BF$642)-Данные!$G8-BF$643+IF($F$8="Использовать поправку",BT346,0),#N/A)</f>
        <v>1.0971713828682823</v>
      </c>
      <c r="BG346" s="64">
        <f>IF(ISNUMBER(INDEX(Данные!$I$1:$IX$303,Данные!$A8,BG$642)),INDEX(Данные!$I$1:$IX$303,Данные!$A8,BG$642)-Данные!$H8-BG$643+IF($F$8="Использовать поправку",BU346,0),#N/A)</f>
        <v>3.5116684673519103</v>
      </c>
      <c r="BH346" s="62">
        <f t="shared" si="800"/>
        <v>2.5</v>
      </c>
      <c r="BI346" s="63">
        <f>IF(ISNUMBER(INDEX(Данные!$I$1:$IX$303,Данные!$A8,BI$642)),INDEX(Данные!$I$1:$IX$303,Данные!$A8,BI$642)-Данные!$G8-BI$643+IF($F$9="Использовать поправку",BT346,0),#N/A)</f>
        <v>-2.3945372301513999</v>
      </c>
      <c r="BJ346" s="64">
        <f>IF(ISNUMBER(INDEX(Данные!$I$1:$IX$303,Данные!$A8,BJ$642)),INDEX(Данные!$I$1:$IX$303,Данные!$A8,BJ$642)-Данные!$H8-BJ$643+IF($F$9="Использовать поправку",BU346,0),#N/A)</f>
        <v>-2.9006527769506647</v>
      </c>
      <c r="BK346" s="62">
        <f t="shared" si="801"/>
        <v>2.5</v>
      </c>
      <c r="BL346" s="63">
        <f>IF(ISNUMBER(INDEX(Данные!$I$1:$IX$303,Данные!$A8,BL$642)),INDEX(Данные!$I$1:$IX$303,Данные!$A8,BL$642)-Данные!$G8-BL$643+IF($F$10="Использовать поправку",BT346,0),#N/A)</f>
        <v>-1.2756239099423965</v>
      </c>
      <c r="BM346" s="64">
        <f>IF(ISNUMBER(INDEX(Данные!$I$1:$IX$303,Данные!$A8,BM$642)),INDEX(Данные!$I$1:$IX$303,Данные!$A8,BM$642)-Данные!$H8-BM$643+IF($F$10="Использовать поправку",BU346,0),#N/A)</f>
        <v>18.019795094168103</v>
      </c>
      <c r="BN346" s="62">
        <f t="shared" si="802"/>
        <v>2.5</v>
      </c>
      <c r="BO346" s="63">
        <f>IF(ISNUMBER(INDEX(Данные!$I$1:$IX$303,Данные!$A8,BO$642)),INDEX(Данные!$I$1:$IX$303,Данные!$A8,BO$642)-Данные!$G8-BO$643+IF($F$11="Использовать поправку",BT346,0),#N/A)</f>
        <v>2.0279586173699045</v>
      </c>
      <c r="BP346" s="64">
        <f>IF(ISNUMBER(INDEX(Данные!$I$1:$IX$303,Данные!$A8,BP$642)),INDEX(Данные!$I$1:$IX$303,Данные!$A8,BP$642)-Данные!$H8-BP$643+IF($F$11="Использовать поправку",BU346,0),#N/A)</f>
        <v>9.4138374810572714</v>
      </c>
      <c r="BQ346" s="62">
        <f t="shared" si="803"/>
        <v>2.5</v>
      </c>
      <c r="BR346" s="63">
        <f>IF(ISNUMBER(INDEX(Данные!$I$1:$IX$303,Данные!$A8,BR$642)),INDEX(Данные!$I$1:$IX$303,Данные!$A8,BR$642)-Данные!$G8-BR$643+IF($F$12="Использовать поправку",BT346,0),#N/A)</f>
        <v>4.4636576482361079</v>
      </c>
      <c r="BS346" s="64">
        <f>IF(ISNUMBER(INDEX(Данные!$I$1:$IX$303,Данные!$A8,BS$642)),INDEX(Данные!$I$1:$IX$303,Данные!$A8,BS$642)-Данные!$H8-BS$643+IF($F$12="Использовать поправку",BU346,0),#N/A)</f>
        <v>7.0925880953166143</v>
      </c>
      <c r="BT346" s="100" t="e">
        <f>INDEX(Данные!$I$1:$IX$303,Данные!$A8,BT$642+8)-INDEX(Данные!$I$1:$IX$303,Данные!$A8,BT$643+8)</f>
        <v>#N/A</v>
      </c>
      <c r="BU346" s="101" t="e">
        <f>INDEX(Данные!$I$1:$IX$303,Данные!$A8,BU$642+9)-INDEX(Данные!$I$1:$IX$303,Данные!$A8,BU$643+9)</f>
        <v>#N/A</v>
      </c>
    </row>
    <row r="347" spans="7:73" x14ac:dyDescent="0.25">
      <c r="G347" s="61">
        <v>3</v>
      </c>
      <c r="H347" s="62">
        <f t="shared" si="784"/>
        <v>3</v>
      </c>
      <c r="I347" s="63">
        <f>IF(ISNUMBER(INDEX(Данные!$I$1:$IX$303,Данные!$A9,I$642)),INDEX(Данные!$I$1:$IX$303,Данные!$A9,I$642)-Данные!$E9+IF($F$3="Использовать поправку",AL347,0),#N/A)</f>
        <v>0</v>
      </c>
      <c r="J347" s="64">
        <f>IF(ISNUMBER(INDEX(Данные!$I$1:$IX$303,Данные!$A9,J$642)),INDEX(Данные!$I$1:$IX$303,Данные!$A9,J$642)-Данные!$F9+IF($F$3="Использовать поправку",AM347,0),#N/A)</f>
        <v>0</v>
      </c>
      <c r="K347" s="62">
        <f t="shared" si="785"/>
        <v>3</v>
      </c>
      <c r="L347" s="63">
        <f>IF(ISNUMBER(INDEX(Данные!$I$1:$IX$303,Данные!$A9,L$642)),INDEX(Данные!$I$1:$IX$303,Данные!$A9,L$642)-Данные!$E9+IF($F$4="Использовать поправку",AL347,0),#N/A)</f>
        <v>-0.60905536536581018</v>
      </c>
      <c r="M347" s="64">
        <f>IF(ISNUMBER(INDEX(Данные!$I$1:$IX$303,Данные!$A9,M$642)),INDEX(Данные!$I$1:$IX$303,Данные!$A9,M$642)-Данные!$F9+IF($F$4="Использовать поправку",AM347,0),#N/A)</f>
        <v>-0.7801230122359486</v>
      </c>
      <c r="N347" s="62">
        <f t="shared" si="786"/>
        <v>3</v>
      </c>
      <c r="O347" s="63">
        <f>IF(ISNUMBER(INDEX(Данные!$I$1:$IX$303,Данные!$A9,O$642)),INDEX(Данные!$I$1:$IX$303,Данные!$A9,O$642)-Данные!$E9+IF($F$5="Использовать поправку",AL347,0),#N/A)</f>
        <v>-1.6974474965557302</v>
      </c>
      <c r="P347" s="64">
        <f>IF(ISNUMBER(INDEX(Данные!$I$1:$IX$303,Данные!$A9,P$642)),INDEX(Данные!$I$1:$IX$303,Данные!$A9,P$642)-Данные!$F9+IF($F$5="Использовать поправку",AM347,0),#N/A)</f>
        <v>-0.24128828038013239</v>
      </c>
      <c r="Q347" s="62">
        <f t="shared" si="787"/>
        <v>3</v>
      </c>
      <c r="R347" s="63">
        <f>IF(ISNUMBER(INDEX(Данные!$I$1:$IX$303,Данные!$A9,R$642)),INDEX(Данные!$I$1:$IX$303,Данные!$A9,R$642)-Данные!$E9+IF($F$6="Использовать поправку",AL347,0),#N/A)</f>
        <v>-0.52257287765706906</v>
      </c>
      <c r="S347" s="64">
        <f>IF(ISNUMBER(INDEX(Данные!$I$1:$IX$303,Данные!$A9,S$642)),INDEX(Данные!$I$1:$IX$303,Данные!$A9,S$642)-Данные!$F9+IF($F$6="Использовать поправку",AM347,0),#N/A)</f>
        <v>-0.23844377934558514</v>
      </c>
      <c r="T347" s="62">
        <f t="shared" si="788"/>
        <v>3</v>
      </c>
      <c r="U347" s="63">
        <f>IF(ISNUMBER(INDEX(Данные!$I$1:$IX$303,Данные!$A9,U$642)),INDEX(Данные!$I$1:$IX$303,Данные!$A9,U$642)-Данные!$E9+IF($F$7="Использовать поправку",AL347,0),#N/A)</f>
        <v>-1.786345123336238</v>
      </c>
      <c r="V347" s="64">
        <f>IF(ISNUMBER(INDEX(Данные!$I$1:$IX$303,Данные!$A9,V$642)),INDEX(Данные!$I$1:$IX$303,Данные!$A9,V$642)-Данные!$F9+IF($F$7="Использовать поправку",AM347,0),#N/A)</f>
        <v>-1.8101964468404428</v>
      </c>
      <c r="W347" s="62">
        <f t="shared" si="789"/>
        <v>3</v>
      </c>
      <c r="X347" s="63">
        <f>IF(ISNUMBER(INDEX(Данные!$I$1:$IX$303,Данные!$A9,X$642)),INDEX(Данные!$I$1:$IX$303,Данные!$A9,X$642)-Данные!$E9+IF($F$8="Использовать поправку",AL347,0),#N/A)</f>
        <v>-0.73134231986794696</v>
      </c>
      <c r="Y347" s="64">
        <f>IF(ISNUMBER(INDEX(Данные!$I$1:$IX$303,Данные!$A9,Y$642)),INDEX(Данные!$I$1:$IX$303,Данные!$A9,Y$642)-Данные!$F9+IF($F$8="Использовать поправку",AM347,0),#N/A)</f>
        <v>-0.29507728542809919</v>
      </c>
      <c r="Z347" s="62">
        <f t="shared" si="790"/>
        <v>3</v>
      </c>
      <c r="AA347" s="63">
        <f>IF(ISNUMBER(INDEX(Данные!$I$1:$IX$303,Данные!$A9,AA$642)),INDEX(Данные!$I$1:$IX$303,Данные!$A9,AA$642)-Данные!$E9+IF($F$9="Использовать поправку",AL347,0),#N/A)</f>
        <v>-0.2908241957588249</v>
      </c>
      <c r="AB347" s="64">
        <f>IF(ISNUMBER(INDEX(Данные!$I$1:$IX$303,Данные!$A9,AB$642)),INDEX(Данные!$I$1:$IX$303,Данные!$A9,AB$642)-Данные!$F9+IF($F$9="Использовать поправку",AM347,0),#N/A)</f>
        <v>-0.60762477358258549</v>
      </c>
      <c r="AC347" s="62">
        <f t="shared" si="791"/>
        <v>3</v>
      </c>
      <c r="AD347" s="63">
        <f>IF(ISNUMBER(INDEX(Данные!$I$1:$IX$303,Данные!$A9,AD$642)),INDEX(Данные!$I$1:$IX$303,Данные!$A9,AD$642)-Данные!$E9+IF($F$10="Использовать поправку",AL347,0),#N/A)</f>
        <v>-1.306936047639196</v>
      </c>
      <c r="AE347" s="64">
        <f>IF(ISNUMBER(INDEX(Данные!$I$1:$IX$303,Данные!$A9,AE$642)),INDEX(Данные!$I$1:$IX$303,Данные!$A9,AE$642)-Данные!$F9+IF($F$10="Использовать поправку",AM347,0),#N/A)</f>
        <v>0.22743194214883322</v>
      </c>
      <c r="AF347" s="62">
        <f t="shared" si="792"/>
        <v>3</v>
      </c>
      <c r="AG347" s="63">
        <f>IF(ISNUMBER(INDEX(Данные!$I$1:$IX$303,Данные!$A9,AG$642)),INDEX(Данные!$I$1:$IX$303,Данные!$A9,AG$642)-Данные!$E9+IF($F$11="Использовать поправку",AL347,0),#N/A)</f>
        <v>-0.64320252323145866</v>
      </c>
      <c r="AH347" s="64">
        <f>IF(ISNUMBER(INDEX(Данные!$I$1:$IX$303,Данные!$A9,AH$642)),INDEX(Данные!$I$1:$IX$303,Данные!$A9,AH$642)-Данные!$F9+IF($F$11="Использовать поправку",AM347,0),#N/A)</f>
        <v>-0.173112015209541</v>
      </c>
      <c r="AI347" s="62">
        <f t="shared" si="793"/>
        <v>3</v>
      </c>
      <c r="AJ347" s="63">
        <f>IF(ISNUMBER(INDEX(Данные!$I$1:$IX$303,Данные!$A9,AJ$642)),INDEX(Данные!$I$1:$IX$303,Данные!$A9,AJ$642)-Данные!$E9+IF($F$12="Использовать поправку",AL347,0),#N/A)</f>
        <v>-0.33222185516826563</v>
      </c>
      <c r="AK347" s="96">
        <f>IF(ISNUMBER(INDEX(Данные!$I$1:$IX$303,Данные!$A9,AK$642)),INDEX(Данные!$I$1:$IX$303,Данные!$A9,AK$642)-Данные!$F9+IF($F$12="Использовать поправку",AM347,0),#N/A)</f>
        <v>0.22341937598859246</v>
      </c>
      <c r="AL347" s="100" t="e">
        <f>INDEX(Данные!$I$1:$IX$303,Данные!$A9,AL$642+4)-INDEX(Данные!$I$1:$IX$303,Данные!$A9,AL$643+4)</f>
        <v>#N/A</v>
      </c>
      <c r="AM347" s="101" t="e">
        <f>INDEX(Данные!$I$1:$IX$303,Данные!$A9,AM$642+5)-INDEX(Данные!$I$1:$IX$303,Данные!$A9,AM$643+5)</f>
        <v>#N/A</v>
      </c>
      <c r="AO347" s="61">
        <v>3</v>
      </c>
      <c r="AP347" s="62">
        <f t="shared" si="794"/>
        <v>3</v>
      </c>
      <c r="AQ347" s="63">
        <f>IF(ISNUMBER(INDEX(Данные!$I$1:$IX$303,Данные!$A9,AQ$642)),INDEX(Данные!$I$1:$IX$303,Данные!$A9,AQ$642)-Данные!$G9-AQ$643+IF($F$3="Использовать поправку",BT347,0),#N/A)</f>
        <v>0</v>
      </c>
      <c r="AR347" s="64">
        <f>IF(ISNUMBER(INDEX(Данные!$I$1:$IX$303,Данные!$A9,AR$642)),INDEX(Данные!$I$1:$IX$303,Данные!$A9,AR$642)-Данные!$H9-AR$643+IF($F$3="Использовать поправку",BU347,0),#N/A)</f>
        <v>0</v>
      </c>
      <c r="AS347" s="62">
        <f t="shared" si="795"/>
        <v>3</v>
      </c>
      <c r="AT347" s="63">
        <f>IF(ISNUMBER(INDEX(Данные!$I$1:$IX$303,Данные!$A9,AT$642)),INDEX(Данные!$I$1:$IX$303,Данные!$A9,AT$642)-Данные!$G9-AT$643+IF($F$4="Использовать поправку",BT347,0),#N/A)</f>
        <v>13.303715469824169</v>
      </c>
      <c r="AU347" s="64">
        <f>IF(ISNUMBER(INDEX(Данные!$I$1:$IX$303,Данные!$A9,AU$642)),INDEX(Данные!$I$1:$IX$303,Данные!$A9,AU$642)-Данные!$H9-AU$643+IF($F$4="Использовать поправку",BU347,0),#N/A)</f>
        <v>4.6230039468953237</v>
      </c>
      <c r="AV347" s="62">
        <f t="shared" si="796"/>
        <v>3</v>
      </c>
      <c r="AW347" s="63">
        <f>IF(ISNUMBER(INDEX(Данные!$I$1:$IX$303,Данные!$A9,AW$642)),INDEX(Данные!$I$1:$IX$303,Данные!$A9,AW$642)-Данные!$G9-AW$643+IF($F$5="Использовать поправку",BT347,0),#N/A)</f>
        <v>-0.96415918909315224</v>
      </c>
      <c r="AX347" s="64">
        <f>IF(ISNUMBER(INDEX(Данные!$I$1:$IX$303,Данные!$A9,AX$642)),INDEX(Данные!$I$1:$IX$303,Данные!$A9,AX$642)-Данные!$H9-AX$643+IF($F$5="Использовать поправку",BU347,0),#N/A)</f>
        <v>4.468953011417625</v>
      </c>
      <c r="AY347" s="62">
        <f t="shared" si="797"/>
        <v>3</v>
      </c>
      <c r="AZ347" s="63">
        <f>IF(ISNUMBER(INDEX(Данные!$I$1:$IX$303,Данные!$A9,AZ$642)),INDEX(Данные!$I$1:$IX$303,Данные!$A9,AZ$642)-Данные!$G9-AZ$643+IF($F$6="Использовать поправку",BT347,0),#N/A)</f>
        <v>-10.994933436667566</v>
      </c>
      <c r="BA347" s="64">
        <f>IF(ISNUMBER(INDEX(Данные!$I$1:$IX$303,Данные!$A9,BA$642)),INDEX(Данные!$I$1:$IX$303,Данные!$A9,BA$642)-Данные!$H9-BA$643+IF($F$6="Использовать поправку",BU347,0),#N/A)</f>
        <v>7.4635438915943269</v>
      </c>
      <c r="BB347" s="62">
        <f t="shared" si="798"/>
        <v>3</v>
      </c>
      <c r="BC347" s="63">
        <f>IF(ISNUMBER(INDEX(Данные!$I$1:$IX$303,Данные!$A9,BC$642)),INDEX(Данные!$I$1:$IX$303,Данные!$A9,BC$642)-Данные!$G9-BC$643+IF($F$7="Использовать поправку",BT347,0),#N/A)</f>
        <v>-10.981548179674292</v>
      </c>
      <c r="BD347" s="64">
        <f>IF(ISNUMBER(INDEX(Данные!$I$1:$IX$303,Данные!$A9,BD$642)),INDEX(Данные!$I$1:$IX$303,Данные!$A9,BD$642)-Данные!$H9-BD$643+IF($F$7="Использовать поправку",BU347,0),#N/A)</f>
        <v>5.243443682095176</v>
      </c>
      <c r="BE347" s="62">
        <f t="shared" si="799"/>
        <v>3</v>
      </c>
      <c r="BF347" s="63">
        <f>IF(ISNUMBER(INDEX(Данные!$I$1:$IX$303,Данные!$A9,BF$642)),INDEX(Данные!$I$1:$IX$303,Данные!$A9,BF$642)-Данные!$G9-BF$643+IF($F$8="Использовать поправку",BT347,0),#N/A)</f>
        <v>0.73150022293430084</v>
      </c>
      <c r="BG347" s="64">
        <f>IF(ISNUMBER(INDEX(Данные!$I$1:$IX$303,Данные!$A9,BG$642)),INDEX(Данные!$I$1:$IX$303,Данные!$A9,BG$642)-Данные!$H9-BG$643+IF($F$8="Использовать поправку",BU347,0),#N/A)</f>
        <v>3.3641298246379847</v>
      </c>
      <c r="BH347" s="62">
        <f t="shared" si="800"/>
        <v>3</v>
      </c>
      <c r="BI347" s="63">
        <f>IF(ISNUMBER(INDEX(Данные!$I$1:$IX$303,Данные!$A9,BI$642)),INDEX(Данные!$I$1:$IX$303,Данные!$A9,BI$642)-Данные!$G9-BI$643+IF($F$9="Использовать поправку",BT347,0),#N/A)</f>
        <v>-2.5399493280308434</v>
      </c>
      <c r="BJ347" s="64">
        <f>IF(ISNUMBER(INDEX(Данные!$I$1:$IX$303,Данные!$A9,BJ$642)),INDEX(Данные!$I$1:$IX$303,Данные!$A9,BJ$642)-Данные!$H9-BJ$643+IF($F$9="Использовать поправку",BU347,0),#N/A)</f>
        <v>-3.2044651637418156</v>
      </c>
      <c r="BK347" s="62">
        <f t="shared" si="801"/>
        <v>3</v>
      </c>
      <c r="BL347" s="63">
        <f>IF(ISNUMBER(INDEX(Данные!$I$1:$IX$303,Данные!$A9,BL$642)),INDEX(Данные!$I$1:$IX$303,Данные!$A9,BL$642)-Данные!$G9-BL$643+IF($F$10="Использовать поправку",BT347,0),#N/A)</f>
        <v>-1.929091933762038</v>
      </c>
      <c r="BM347" s="64">
        <f>IF(ISNUMBER(INDEX(Данные!$I$1:$IX$303,Данные!$A9,BM$642)),INDEX(Данные!$I$1:$IX$303,Данные!$A9,BM$642)-Данные!$H9-BM$643+IF($F$10="Использовать поправку",BU347,0),#N/A)</f>
        <v>18.133511065242601</v>
      </c>
      <c r="BN347" s="62">
        <f t="shared" si="802"/>
        <v>3</v>
      </c>
      <c r="BO347" s="63">
        <f>IF(ISNUMBER(INDEX(Данные!$I$1:$IX$303,Данные!$A9,BO$642)),INDEX(Данные!$I$1:$IX$303,Данные!$A9,BO$642)-Данные!$G9-BO$643+IF($F$11="Использовать поправку",BT347,0),#N/A)</f>
        <v>1.7063573557541076</v>
      </c>
      <c r="BP347" s="64">
        <f>IF(ISNUMBER(INDEX(Данные!$I$1:$IX$303,Данные!$A9,BP$642)),INDEX(Данные!$I$1:$IX$303,Данные!$A9,BP$642)-Данные!$H9-BP$643+IF($F$11="Использовать поправку",BU347,0),#N/A)</f>
        <v>9.3272814734523308</v>
      </c>
      <c r="BQ347" s="62">
        <f t="shared" si="803"/>
        <v>3</v>
      </c>
      <c r="BR347" s="63">
        <f>IF(ISNUMBER(INDEX(Данные!$I$1:$IX$303,Данные!$A9,BR$642)),INDEX(Данные!$I$1:$IX$303,Данные!$A9,BR$642)-Данные!$G9-BR$643+IF($F$12="Использовать поправку",BT347,0),#N/A)</f>
        <v>4.2975467206518942</v>
      </c>
      <c r="BS347" s="64">
        <f>IF(ISNUMBER(INDEX(Данные!$I$1:$IX$303,Данные!$A9,BS$642)),INDEX(Данные!$I$1:$IX$303,Данные!$A9,BS$642)-Данные!$H9-BS$643+IF($F$12="Использовать поправку",BU347,0),#N/A)</f>
        <v>7.2042977833109489</v>
      </c>
      <c r="BT347" s="100" t="e">
        <f>INDEX(Данные!$I$1:$IX$303,Данные!$A9,BT$642+8)-INDEX(Данные!$I$1:$IX$303,Данные!$A9,BT$643+8)</f>
        <v>#N/A</v>
      </c>
      <c r="BU347" s="101" t="e">
        <f>INDEX(Данные!$I$1:$IX$303,Данные!$A9,BU$642+9)-INDEX(Данные!$I$1:$IX$303,Данные!$A9,BU$643+9)</f>
        <v>#N/A</v>
      </c>
    </row>
    <row r="348" spans="7:73" x14ac:dyDescent="0.25">
      <c r="G348" s="61">
        <v>3.5</v>
      </c>
      <c r="H348" s="62">
        <f t="shared" si="784"/>
        <v>3.5</v>
      </c>
      <c r="I348" s="63">
        <f>IF(ISNUMBER(INDEX(Данные!$I$1:$IX$303,Данные!$A10,I$642)),INDEX(Данные!$I$1:$IX$303,Данные!$A10,I$642)-Данные!$E10+IF($F$3="Использовать поправку",AL348,0),#N/A)</f>
        <v>0</v>
      </c>
      <c r="J348" s="64">
        <f>IF(ISNUMBER(INDEX(Данные!$I$1:$IX$303,Данные!$A10,J$642)),INDEX(Данные!$I$1:$IX$303,Данные!$A10,J$642)-Данные!$F10+IF($F$3="Использовать поправку",AM348,0),#N/A)</f>
        <v>0</v>
      </c>
      <c r="K348" s="62">
        <f t="shared" si="785"/>
        <v>3.5</v>
      </c>
      <c r="L348" s="63">
        <f>IF(ISNUMBER(INDEX(Данные!$I$1:$IX$303,Данные!$A10,L$642)),INDEX(Данные!$I$1:$IX$303,Данные!$A10,L$642)-Данные!$E10+IF($F$4="Использовать поправку",AL348,0),#N/A)</f>
        <v>1.4197732628943918</v>
      </c>
      <c r="M348" s="64">
        <f>IF(ISNUMBER(INDEX(Данные!$I$1:$IX$303,Данные!$A10,M$642)),INDEX(Данные!$I$1:$IX$303,Данные!$A10,M$642)-Данные!$F10+IF($F$4="Использовать поправку",AM348,0),#N/A)</f>
        <v>-1.3215601086765516</v>
      </c>
      <c r="N348" s="62">
        <f t="shared" si="786"/>
        <v>3.5</v>
      </c>
      <c r="O348" s="63">
        <f>IF(ISNUMBER(INDEX(Данные!$I$1:$IX$303,Данные!$A10,O$642)),INDEX(Данные!$I$1:$IX$303,Данные!$A10,O$642)-Данные!$E10+IF($F$5="Использовать поправку",AL348,0),#N/A)</f>
        <v>0.8517961281293509</v>
      </c>
      <c r="P348" s="64">
        <f>IF(ISNUMBER(INDEX(Данные!$I$1:$IX$303,Данные!$A10,P$642)),INDEX(Данные!$I$1:$IX$303,Данные!$A10,P$642)-Данные!$F10+IF($F$5="Использовать поправку",AM348,0),#N/A)</f>
        <v>-0.6065289957661204</v>
      </c>
      <c r="Q348" s="62">
        <f t="shared" si="787"/>
        <v>3.5</v>
      </c>
      <c r="R348" s="63">
        <f>IF(ISNUMBER(INDEX(Данные!$I$1:$IX$303,Данные!$A10,R$642)),INDEX(Данные!$I$1:$IX$303,Данные!$A10,R$642)-Данные!$E10+IF($F$6="Использовать поправку",AL348,0),#N/A)</f>
        <v>0.70529273765170686</v>
      </c>
      <c r="S348" s="64">
        <f>IF(ISNUMBER(INDEX(Данные!$I$1:$IX$303,Данные!$A10,S$642)),INDEX(Данные!$I$1:$IX$303,Данные!$A10,S$642)-Данные!$F10+IF($F$6="Использовать поправку",AM348,0),#N/A)</f>
        <v>0.13495538077086566</v>
      </c>
      <c r="T348" s="62">
        <f t="shared" si="788"/>
        <v>3.5</v>
      </c>
      <c r="U348" s="63">
        <f>IF(ISNUMBER(INDEX(Данные!$I$1:$IX$303,Данные!$A10,U$642)),INDEX(Данные!$I$1:$IX$303,Данные!$A10,U$642)-Данные!$E10+IF($F$7="Использовать поправку",AL348,0),#N/A)</f>
        <v>1.2682316901348898</v>
      </c>
      <c r="V348" s="64">
        <f>IF(ISNUMBER(INDEX(Данные!$I$1:$IX$303,Данные!$A10,V$642)),INDEX(Данные!$I$1:$IX$303,Данные!$A10,V$642)-Данные!$F10+IF($F$7="Использовать поправку",AM348,0),#N/A)</f>
        <v>-2.3217302540018214</v>
      </c>
      <c r="W348" s="62">
        <f t="shared" si="789"/>
        <v>3.5</v>
      </c>
      <c r="X348" s="63">
        <f>IF(ISNUMBER(INDEX(Данные!$I$1:$IX$303,Данные!$A10,X$642)),INDEX(Данные!$I$1:$IX$303,Данные!$A10,X$642)-Данные!$E10+IF($F$8="Использовать поправку",AL348,0),#N/A)</f>
        <v>-0.14236798155843999</v>
      </c>
      <c r="Y348" s="64">
        <f>IF(ISNUMBER(INDEX(Данные!$I$1:$IX$303,Данные!$A10,Y$642)),INDEX(Данные!$I$1:$IX$303,Данные!$A10,Y$642)-Данные!$F10+IF($F$8="Использовать поправку",AM348,0),#N/A)</f>
        <v>-0.33517404429723485</v>
      </c>
      <c r="Z348" s="62">
        <f t="shared" si="790"/>
        <v>3.5</v>
      </c>
      <c r="AA348" s="63">
        <f>IF(ISNUMBER(INDEX(Данные!$I$1:$IX$303,Данные!$A10,AA$642)),INDEX(Данные!$I$1:$IX$303,Данные!$A10,AA$642)-Данные!$E10+IF($F$9="Использовать поправку",AL348,0),#N/A)</f>
        <v>0.13612637270969685</v>
      </c>
      <c r="AB348" s="64">
        <f>IF(ISNUMBER(INDEX(Данные!$I$1:$IX$303,Данные!$A10,AB$642)),INDEX(Данные!$I$1:$IX$303,Данные!$A10,AB$642)-Данные!$F10+IF($F$9="Использовать поправку",AM348,0),#N/A)</f>
        <v>-2.7672994825616573</v>
      </c>
      <c r="AC348" s="62">
        <f t="shared" si="791"/>
        <v>3.5</v>
      </c>
      <c r="AD348" s="63">
        <f>IF(ISNUMBER(INDEX(Данные!$I$1:$IX$303,Данные!$A10,AD$642)),INDEX(Данные!$I$1:$IX$303,Данные!$A10,AD$642)-Данные!$E10+IF($F$10="Использовать поправку",AL348,0),#N/A)</f>
        <v>9.6669460191709078E-2</v>
      </c>
      <c r="AE348" s="64">
        <f>IF(ISNUMBER(INDEX(Данные!$I$1:$IX$303,Данные!$A10,AE$642)),INDEX(Данные!$I$1:$IX$303,Данные!$A10,AE$642)-Данные!$F10+IF($F$10="Использовать поправку",AM348,0),#N/A)</f>
        <v>-1.5666011692772386</v>
      </c>
      <c r="AF348" s="62">
        <f t="shared" si="792"/>
        <v>3.5</v>
      </c>
      <c r="AG348" s="63">
        <f>IF(ISNUMBER(INDEX(Данные!$I$1:$IX$303,Данные!$A10,AG$642)),INDEX(Данные!$I$1:$IX$303,Данные!$A10,AG$642)-Данные!$E10+IF($F$11="Использовать поправку",AL348,0),#N/A)</f>
        <v>1.3832371099739582</v>
      </c>
      <c r="AH348" s="64">
        <f>IF(ISNUMBER(INDEX(Данные!$I$1:$IX$303,Данные!$A10,AH$642)),INDEX(Данные!$I$1:$IX$303,Данные!$A10,AH$642)-Данные!$F10+IF($F$11="Использовать поправку",AM348,0),#N/A)</f>
        <v>-0.47684638086450737</v>
      </c>
      <c r="AI348" s="62">
        <f t="shared" si="793"/>
        <v>3.5</v>
      </c>
      <c r="AJ348" s="63">
        <f>IF(ISNUMBER(INDEX(Данные!$I$1:$IX$303,Данные!$A10,AJ$642)),INDEX(Данные!$I$1:$IX$303,Данные!$A10,AJ$642)-Данные!$E10+IF($F$12="Использовать поправку",AL348,0),#N/A)</f>
        <v>-0.36807011784658883</v>
      </c>
      <c r="AK348" s="96">
        <f>IF(ISNUMBER(INDEX(Данные!$I$1:$IX$303,Данные!$A10,AK$642)),INDEX(Данные!$I$1:$IX$303,Данные!$A10,AK$642)-Данные!$F10+IF($F$12="Использовать поправку",AM348,0),#N/A)</f>
        <v>-1.1637271474930535</v>
      </c>
      <c r="AL348" s="100" t="e">
        <f>INDEX(Данные!$I$1:$IX$303,Данные!$A10,AL$642+4)-INDEX(Данные!$I$1:$IX$303,Данные!$A10,AL$643+4)</f>
        <v>#N/A</v>
      </c>
      <c r="AM348" s="101" t="e">
        <f>INDEX(Данные!$I$1:$IX$303,Данные!$A10,AM$642+5)-INDEX(Данные!$I$1:$IX$303,Данные!$A10,AM$643+5)</f>
        <v>#N/A</v>
      </c>
      <c r="AO348" s="61">
        <v>3.5</v>
      </c>
      <c r="AP348" s="62">
        <f t="shared" si="794"/>
        <v>3.5</v>
      </c>
      <c r="AQ348" s="63">
        <f>IF(ISNUMBER(INDEX(Данные!$I$1:$IX$303,Данные!$A10,AQ$642)),INDEX(Данные!$I$1:$IX$303,Данные!$A10,AQ$642)-Данные!$G10-AQ$643+IF($F$3="Использовать поправку",BT348,0),#N/A)</f>
        <v>0</v>
      </c>
      <c r="AR348" s="64">
        <f>IF(ISNUMBER(INDEX(Данные!$I$1:$IX$303,Данные!$A10,AR$642)),INDEX(Данные!$I$1:$IX$303,Данные!$A10,AR$642)-Данные!$H10-AR$643+IF($F$3="Использовать поправку",BU348,0),#N/A)</f>
        <v>0</v>
      </c>
      <c r="AS348" s="62">
        <f t="shared" si="795"/>
        <v>3.5</v>
      </c>
      <c r="AT348" s="63">
        <f>IF(ISNUMBER(INDEX(Данные!$I$1:$IX$303,Данные!$A10,AT$642)),INDEX(Данные!$I$1:$IX$303,Данные!$A10,AT$642)-Данные!$G10-AT$643+IF($F$4="Использовать поправку",BT348,0),#N/A)</f>
        <v>14.013602101271545</v>
      </c>
      <c r="AU348" s="64">
        <f>IF(ISNUMBER(INDEX(Данные!$I$1:$IX$303,Данные!$A10,AU$642)),INDEX(Данные!$I$1:$IX$303,Данные!$A10,AU$642)-Данные!$H10-AU$643+IF($F$4="Использовать поправку",BU348,0),#N/A)</f>
        <v>3.9622238925571764</v>
      </c>
      <c r="AV348" s="62">
        <f t="shared" si="796"/>
        <v>3.5</v>
      </c>
      <c r="AW348" s="63">
        <f>IF(ISNUMBER(INDEX(Данные!$I$1:$IX$303,Данные!$A10,AW$642)),INDEX(Данные!$I$1:$IX$303,Данные!$A10,AW$642)-Данные!$G10-AW$643+IF($F$5="Использовать поправку",BT348,0),#N/A)</f>
        <v>-0.53826112502838441</v>
      </c>
      <c r="AX348" s="64">
        <f>IF(ISNUMBER(INDEX(Данные!$I$1:$IX$303,Данные!$A10,AX$642)),INDEX(Данные!$I$1:$IX$303,Данные!$A10,AX$642)-Данные!$H10-AX$643+IF($F$5="Использовать поправку",BU348,0),#N/A)</f>
        <v>4.1656885135344055</v>
      </c>
      <c r="AY348" s="62">
        <f t="shared" si="797"/>
        <v>3.5</v>
      </c>
      <c r="AZ348" s="63">
        <f>IF(ISNUMBER(INDEX(Данные!$I$1:$IX$303,Данные!$A10,AZ$642)),INDEX(Данные!$I$1:$IX$303,Данные!$A10,AZ$642)-Данные!$G10-AZ$643+IF($F$6="Использовать поправку",BT348,0),#N/A)</f>
        <v>-10.642287067841607</v>
      </c>
      <c r="BA348" s="64">
        <f>IF(ISNUMBER(INDEX(Данные!$I$1:$IX$303,Данные!$A10,BA$642)),INDEX(Данные!$I$1:$IX$303,Данные!$A10,BA$642)-Данные!$H10-BA$643+IF($F$6="Использовать поправку",BU348,0),#N/A)</f>
        <v>7.5310215819797577</v>
      </c>
      <c r="BB348" s="62">
        <f t="shared" si="798"/>
        <v>3.5</v>
      </c>
      <c r="BC348" s="63">
        <f>IF(ISNUMBER(INDEX(Данные!$I$1:$IX$303,Данные!$A10,BC$642)),INDEX(Данные!$I$1:$IX$303,Данные!$A10,BC$642)-Данные!$G10-BC$643+IF($F$7="Использовать поправку",BT348,0),#N/A)</f>
        <v>-10.347432334606765</v>
      </c>
      <c r="BD348" s="64">
        <f>IF(ISNUMBER(INDEX(Данные!$I$1:$IX$303,Данные!$A10,BD$642)),INDEX(Данные!$I$1:$IX$303,Данные!$A10,BD$642)-Данные!$H10-BD$643+IF($F$7="Использовать поправку",BU348,0),#N/A)</f>
        <v>4.0825785550941873</v>
      </c>
      <c r="BE348" s="62">
        <f t="shared" si="799"/>
        <v>3.5</v>
      </c>
      <c r="BF348" s="63">
        <f>IF(ISNUMBER(INDEX(Данные!$I$1:$IX$303,Данные!$A10,BF$642)),INDEX(Данные!$I$1:$IX$303,Данные!$A10,BF$642)-Данные!$G10-BF$643+IF($F$8="Использовать поправку",BT348,0),#N/A)</f>
        <v>0.6603162321551963</v>
      </c>
      <c r="BG348" s="64">
        <f>IF(ISNUMBER(INDEX(Данные!$I$1:$IX$303,Данные!$A10,BG$642)),INDEX(Данные!$I$1:$IX$303,Данные!$A10,BG$642)-Данные!$H10-BG$643+IF($F$8="Использовать поправку",BU348,0),#N/A)</f>
        <v>3.196542802489148</v>
      </c>
      <c r="BH348" s="62">
        <f t="shared" si="800"/>
        <v>3.5</v>
      </c>
      <c r="BI348" s="63">
        <f>IF(ISNUMBER(INDEX(Данные!$I$1:$IX$303,Данные!$A10,BI$642)),INDEX(Данные!$I$1:$IX$303,Данные!$A10,BI$642)-Данные!$G10-BI$643+IF($F$9="Использовать поправку",BT348,0),#N/A)</f>
        <v>-2.4718861416758955</v>
      </c>
      <c r="BJ348" s="64">
        <f>IF(ISNUMBER(INDEX(Данные!$I$1:$IX$303,Данные!$A10,BJ$642)),INDEX(Данные!$I$1:$IX$303,Данные!$A10,BJ$642)-Данные!$H10-BJ$643+IF($F$9="Использовать поправку",BU348,0),#N/A)</f>
        <v>-4.5881149050228487</v>
      </c>
      <c r="BK348" s="62">
        <f t="shared" si="801"/>
        <v>3.5</v>
      </c>
      <c r="BL348" s="63">
        <f>IF(ISNUMBER(INDEX(Данные!$I$1:$IX$303,Данные!$A10,BL$642)),INDEX(Данные!$I$1:$IX$303,Данные!$A10,BL$642)-Данные!$G10-BL$643+IF($F$10="Использовать поправку",BT348,0),#N/A)</f>
        <v>-1.8807572036661213</v>
      </c>
      <c r="BM348" s="64">
        <f>IF(ISNUMBER(INDEX(Данные!$I$1:$IX$303,Данные!$A10,BM$642)),INDEX(Данные!$I$1:$IX$303,Данные!$A10,BM$642)-Данные!$H10-BM$643+IF($F$10="Использовать поправку",BU348,0),#N/A)</f>
        <v>17.350210480603891</v>
      </c>
      <c r="BN348" s="62">
        <f t="shared" si="802"/>
        <v>3.5</v>
      </c>
      <c r="BO348" s="63">
        <f>IF(ISNUMBER(INDEX(Данные!$I$1:$IX$303,Данные!$A10,BO$642)),INDEX(Данные!$I$1:$IX$303,Данные!$A10,BO$642)-Данные!$G10-BO$643+IF($F$11="Использовать поправку",BT348,0),#N/A)</f>
        <v>2.3979759107411383</v>
      </c>
      <c r="BP348" s="64">
        <f>IF(ISNUMBER(INDEX(Данные!$I$1:$IX$303,Данные!$A10,BP$642)),INDEX(Данные!$I$1:$IX$303,Данные!$A10,BP$642)-Данные!$H10-BP$643+IF($F$11="Использовать поправку",BU348,0),#N/A)</f>
        <v>9.0888582830200448</v>
      </c>
      <c r="BQ348" s="62">
        <f t="shared" si="803"/>
        <v>3.5</v>
      </c>
      <c r="BR348" s="63">
        <f>IF(ISNUMBER(INDEX(Данные!$I$1:$IX$303,Данные!$A10,BR$642)),INDEX(Данные!$I$1:$IX$303,Данные!$A10,BR$642)-Данные!$G10-BR$643+IF($F$12="Использовать поправку",BT348,0),#N/A)</f>
        <v>4.113511661728694</v>
      </c>
      <c r="BS348" s="64">
        <f>IF(ISNUMBER(INDEX(Данные!$I$1:$IX$303,Данные!$A10,BS$642)),INDEX(Данные!$I$1:$IX$303,Данные!$A10,BS$642)-Данные!$H10-BS$643+IF($F$12="Использовать поправку",BU348,0),#N/A)</f>
        <v>6.6224342095642896</v>
      </c>
      <c r="BT348" s="100" t="e">
        <f>INDEX(Данные!$I$1:$IX$303,Данные!$A10,BT$642+8)-INDEX(Данные!$I$1:$IX$303,Данные!$A10,BT$643+8)</f>
        <v>#N/A</v>
      </c>
      <c r="BU348" s="101" t="e">
        <f>INDEX(Данные!$I$1:$IX$303,Данные!$A10,BU$642+9)-INDEX(Данные!$I$1:$IX$303,Данные!$A10,BU$643+9)</f>
        <v>#N/A</v>
      </c>
    </row>
    <row r="349" spans="7:73" x14ac:dyDescent="0.25">
      <c r="G349" s="61">
        <v>4</v>
      </c>
      <c r="H349" s="62">
        <f t="shared" si="784"/>
        <v>4</v>
      </c>
      <c r="I349" s="63">
        <f>IF(ISNUMBER(INDEX(Данные!$I$1:$IX$303,Данные!$A11,I$642)),INDEX(Данные!$I$1:$IX$303,Данные!$A11,I$642)-Данные!$E11+IF($F$3="Использовать поправку",AL349,0),#N/A)</f>
        <v>0</v>
      </c>
      <c r="J349" s="64">
        <f>IF(ISNUMBER(INDEX(Данные!$I$1:$IX$303,Данные!$A11,J$642)),INDEX(Данные!$I$1:$IX$303,Данные!$A11,J$642)-Данные!$F11+IF($F$3="Использовать поправку",AM349,0),#N/A)</f>
        <v>0</v>
      </c>
      <c r="K349" s="62">
        <f t="shared" si="785"/>
        <v>4</v>
      </c>
      <c r="L349" s="63">
        <f>IF(ISNUMBER(INDEX(Данные!$I$1:$IX$303,Данные!$A11,L$642)),INDEX(Данные!$I$1:$IX$303,Данные!$A11,L$642)-Данные!$E11+IF($F$4="Использовать поправку",AL349,0),#N/A)</f>
        <v>-0.22621977443074037</v>
      </c>
      <c r="M349" s="64">
        <f>IF(ISNUMBER(INDEX(Данные!$I$1:$IX$303,Данные!$A11,M$642)),INDEX(Данные!$I$1:$IX$303,Данные!$A11,M$642)-Данные!$F11+IF($F$4="Использовать поправку",AM349,0),#N/A)</f>
        <v>0.41033327089609029</v>
      </c>
      <c r="N349" s="62">
        <f t="shared" si="786"/>
        <v>4</v>
      </c>
      <c r="O349" s="63">
        <f>IF(ISNUMBER(INDEX(Данные!$I$1:$IX$303,Данные!$A11,O$642)),INDEX(Данные!$I$1:$IX$303,Данные!$A11,O$642)-Данные!$E11+IF($F$5="Использовать поправку",AL349,0),#N/A)</f>
        <v>1.7922905852522319E-2</v>
      </c>
      <c r="P349" s="64">
        <f>IF(ISNUMBER(INDEX(Данные!$I$1:$IX$303,Данные!$A11,P$642)),INDEX(Данные!$I$1:$IX$303,Данные!$A11,P$642)-Данные!$F11+IF($F$5="Использовать поправку",AM349,0),#N/A)</f>
        <v>0.56779254143086644</v>
      </c>
      <c r="Q349" s="62">
        <f t="shared" si="787"/>
        <v>4</v>
      </c>
      <c r="R349" s="63">
        <f>IF(ISNUMBER(INDEX(Данные!$I$1:$IX$303,Данные!$A11,R$642)),INDEX(Данные!$I$1:$IX$303,Данные!$A11,R$642)-Данные!$E11+IF($F$6="Использовать поправку",AL349,0),#N/A)</f>
        <v>1.5255370266286832</v>
      </c>
      <c r="S349" s="64">
        <f>IF(ISNUMBER(INDEX(Данные!$I$1:$IX$303,Данные!$A11,S$642)),INDEX(Данные!$I$1:$IX$303,Данные!$A11,S$642)-Данные!$F11+IF($F$6="Использовать поправку",AM349,0),#N/A)</f>
        <v>0.378596838069994</v>
      </c>
      <c r="T349" s="62">
        <f t="shared" si="788"/>
        <v>4</v>
      </c>
      <c r="U349" s="63">
        <f>IF(ISNUMBER(INDEX(Данные!$I$1:$IX$303,Данные!$A11,U$642)),INDEX(Данные!$I$1:$IX$303,Данные!$A11,U$642)-Данные!$E11+IF($F$7="Использовать поправку",AL349,0),#N/A)</f>
        <v>-3.7096780798993478E-2</v>
      </c>
      <c r="V349" s="64">
        <f>IF(ISNUMBER(INDEX(Данные!$I$1:$IX$303,Данные!$A11,V$642)),INDEX(Данные!$I$1:$IX$303,Данные!$A11,V$642)-Данные!$F11+IF($F$7="Использовать поправку",AM349,0),#N/A)</f>
        <v>-7.8554491833123574E-2</v>
      </c>
      <c r="W349" s="62">
        <f t="shared" si="789"/>
        <v>4</v>
      </c>
      <c r="X349" s="63">
        <f>IF(ISNUMBER(INDEX(Данные!$I$1:$IX$303,Данные!$A11,X$642)),INDEX(Данные!$I$1:$IX$303,Данные!$A11,X$642)-Данные!$E11+IF($F$8="Использовать поправку",AL349,0),#N/A)</f>
        <v>7.7932891788467629E-2</v>
      </c>
      <c r="Y349" s="64">
        <f>IF(ISNUMBER(INDEX(Данные!$I$1:$IX$303,Данные!$A11,Y$642)),INDEX(Данные!$I$1:$IX$303,Данные!$A11,Y$642)-Данные!$F11+IF($F$8="Использовать поправку",AM349,0),#N/A)</f>
        <v>0.56483053108312808</v>
      </c>
      <c r="Z349" s="62">
        <f t="shared" si="790"/>
        <v>4</v>
      </c>
      <c r="AA349" s="63">
        <f>IF(ISNUMBER(INDEX(Данные!$I$1:$IX$303,Данные!$A11,AA$642)),INDEX(Данные!$I$1:$IX$303,Данные!$A11,AA$642)-Данные!$E11+IF($F$9="Использовать поправку",AL349,0),#N/A)</f>
        <v>7.7657928732836723E-2</v>
      </c>
      <c r="AB349" s="64">
        <f>IF(ISNUMBER(INDEX(Данные!$I$1:$IX$303,Данные!$A11,AB$642)),INDEX(Данные!$I$1:$IX$303,Данные!$A11,AB$642)-Данные!$F11+IF($F$9="Использовать поправку",AM349,0),#N/A)</f>
        <v>-7.3518797188658169E-2</v>
      </c>
      <c r="AC349" s="62">
        <f t="shared" si="791"/>
        <v>4</v>
      </c>
      <c r="AD349" s="63">
        <f>IF(ISNUMBER(INDEX(Данные!$I$1:$IX$303,Данные!$A11,AD$642)),INDEX(Данные!$I$1:$IX$303,Данные!$A11,AD$642)-Данные!$E11+IF($F$10="Использовать поправку",AL349,0),#N/A)</f>
        <v>0.56474484456507668</v>
      </c>
      <c r="AE349" s="64">
        <f>IF(ISNUMBER(INDEX(Данные!$I$1:$IX$303,Данные!$A11,AE$642)),INDEX(Данные!$I$1:$IX$303,Данные!$A11,AE$642)-Данные!$F11+IF($F$10="Использовать поправку",AM349,0),#N/A)</f>
        <v>-0.26325551634129196</v>
      </c>
      <c r="AF349" s="62">
        <f t="shared" si="792"/>
        <v>4</v>
      </c>
      <c r="AG349" s="63">
        <f>IF(ISNUMBER(INDEX(Данные!$I$1:$IX$303,Данные!$A11,AG$642)),INDEX(Данные!$I$1:$IX$303,Данные!$A11,AG$642)-Данные!$E11+IF($F$11="Использовать поправку",AL349,0),#N/A)</f>
        <v>-0.10275625868811744</v>
      </c>
      <c r="AH349" s="64">
        <f>IF(ISNUMBER(INDEX(Данные!$I$1:$IX$303,Данные!$A11,AH$642)),INDEX(Данные!$I$1:$IX$303,Данные!$A11,AH$642)-Данные!$F11+IF($F$11="Использовать поправку",AM349,0),#N/A)</f>
        <v>0.33094026573316815</v>
      </c>
      <c r="AI349" s="62">
        <f t="shared" si="793"/>
        <v>4</v>
      </c>
      <c r="AJ349" s="63">
        <f>IF(ISNUMBER(INDEX(Данные!$I$1:$IX$303,Данные!$A11,AJ$642)),INDEX(Данные!$I$1:$IX$303,Данные!$A11,AJ$642)-Данные!$E11+IF($F$12="Использовать поправку",AL349,0),#N/A)</f>
        <v>0.35340804533383618</v>
      </c>
      <c r="AK349" s="96">
        <f>IF(ISNUMBER(INDEX(Данные!$I$1:$IX$303,Данные!$A11,AK$642)),INDEX(Данные!$I$1:$IX$303,Данные!$A11,AK$642)-Данные!$F11+IF($F$12="Использовать поправку",AM349,0),#N/A)</f>
        <v>1.0633318892143782</v>
      </c>
      <c r="AL349" s="100" t="e">
        <f>INDEX(Данные!$I$1:$IX$303,Данные!$A11,AL$642+4)-INDEX(Данные!$I$1:$IX$303,Данные!$A11,AL$643+4)</f>
        <v>#N/A</v>
      </c>
      <c r="AM349" s="101" t="e">
        <f>INDEX(Данные!$I$1:$IX$303,Данные!$A11,AM$642+5)-INDEX(Данные!$I$1:$IX$303,Данные!$A11,AM$643+5)</f>
        <v>#N/A</v>
      </c>
      <c r="AO349" s="61">
        <v>4</v>
      </c>
      <c r="AP349" s="62">
        <f t="shared" si="794"/>
        <v>4</v>
      </c>
      <c r="AQ349" s="63">
        <f>IF(ISNUMBER(INDEX(Данные!$I$1:$IX$303,Данные!$A11,AQ$642)),INDEX(Данные!$I$1:$IX$303,Данные!$A11,AQ$642)-Данные!$G11-AQ$643+IF($F$3="Использовать поправку",BT349,0),#N/A)</f>
        <v>0</v>
      </c>
      <c r="AR349" s="64">
        <f>IF(ISNUMBER(INDEX(Данные!$I$1:$IX$303,Данные!$A11,AR$642)),INDEX(Данные!$I$1:$IX$303,Данные!$A11,AR$642)-Данные!$H11-AR$643+IF($F$3="Использовать поправку",BU349,0),#N/A)</f>
        <v>0</v>
      </c>
      <c r="AS349" s="62">
        <f t="shared" si="795"/>
        <v>4</v>
      </c>
      <c r="AT349" s="63">
        <f>IF(ISNUMBER(INDEX(Данные!$I$1:$IX$303,Данные!$A11,AT$642)),INDEX(Данные!$I$1:$IX$303,Данные!$A11,AT$642)-Данные!$G11-AT$643+IF($F$4="Использовать поправку",BT349,0),#N/A)</f>
        <v>13.900492214056044</v>
      </c>
      <c r="AU349" s="64">
        <f>IF(ISNUMBER(INDEX(Данные!$I$1:$IX$303,Данные!$A11,AU$642)),INDEX(Данные!$I$1:$IX$303,Данные!$A11,AU$642)-Данные!$H11-AU$643+IF($F$4="Использовать поправку",BU349,0),#N/A)</f>
        <v>4.1673905280051713</v>
      </c>
      <c r="AV349" s="62">
        <f t="shared" si="796"/>
        <v>4</v>
      </c>
      <c r="AW349" s="63">
        <f>IF(ISNUMBER(INDEX(Данные!$I$1:$IX$303,Данные!$A11,AW$642)),INDEX(Данные!$I$1:$IX$303,Данные!$A11,AW$642)-Данные!$G11-AW$643+IF($F$5="Использовать поправку",BT349,0),#N/A)</f>
        <v>-0.52929967210229734</v>
      </c>
      <c r="AX349" s="64">
        <f>IF(ISNUMBER(INDEX(Данные!$I$1:$IX$303,Данные!$A11,AX$642)),INDEX(Данные!$I$1:$IX$303,Данные!$A11,AX$642)-Данные!$H11-AX$643+IF($F$5="Использовать поправку",BU349,0),#N/A)</f>
        <v>4.4495847842499643</v>
      </c>
      <c r="AY349" s="62">
        <f t="shared" si="797"/>
        <v>4</v>
      </c>
      <c r="AZ349" s="63">
        <f>IF(ISNUMBER(INDEX(Данные!$I$1:$IX$303,Данные!$A11,AZ$642)),INDEX(Данные!$I$1:$IX$303,Данные!$A11,AZ$642)-Данные!$G11-AZ$643+IF($F$6="Использовать поправку",BT349,0),#N/A)</f>
        <v>-9.8795185545272943</v>
      </c>
      <c r="BA349" s="64">
        <f>IF(ISNUMBER(INDEX(Данные!$I$1:$IX$303,Данные!$A11,BA$642)),INDEX(Данные!$I$1:$IX$303,Данные!$A11,BA$642)-Данные!$H11-BA$643+IF($F$6="Использовать поправку",BU349,0),#N/A)</f>
        <v>7.7203200010148976</v>
      </c>
      <c r="BB349" s="62">
        <f t="shared" si="798"/>
        <v>4</v>
      </c>
      <c r="BC349" s="63">
        <f>IF(ISNUMBER(INDEX(Данные!$I$1:$IX$303,Данные!$A11,BC$642)),INDEX(Данные!$I$1:$IX$303,Данные!$A11,BC$642)-Данные!$G11-BC$643+IF($F$7="Использовать поправку",BT349,0),#N/A)</f>
        <v>-10.365980725006352</v>
      </c>
      <c r="BD349" s="64">
        <f>IF(ISNUMBER(INDEX(Данные!$I$1:$IX$303,Данные!$A11,BD$642)),INDEX(Данные!$I$1:$IX$303,Данные!$A11,BD$642)-Данные!$H11-BD$643+IF($F$7="Использовать поправку",BU349,0),#N/A)</f>
        <v>4.0433013091776502</v>
      </c>
      <c r="BE349" s="62">
        <f t="shared" si="799"/>
        <v>4</v>
      </c>
      <c r="BF349" s="63">
        <f>IF(ISNUMBER(INDEX(Данные!$I$1:$IX$303,Данные!$A11,BF$642)),INDEX(Данные!$I$1:$IX$303,Данные!$A11,BF$642)-Данные!$G11-BF$643+IF($F$8="Использовать поправку",BT349,0),#N/A)</f>
        <v>0.69928267804925781</v>
      </c>
      <c r="BG349" s="64">
        <f>IF(ISNUMBER(INDEX(Данные!$I$1:$IX$303,Данные!$A11,BG$642)),INDEX(Данные!$I$1:$IX$303,Данные!$A11,BG$642)-Данные!$H11-BG$643+IF($F$8="Использовать поправку",BU349,0),#N/A)</f>
        <v>3.4789580680308063</v>
      </c>
      <c r="BH349" s="62">
        <f t="shared" si="800"/>
        <v>4</v>
      </c>
      <c r="BI349" s="63">
        <f>IF(ISNUMBER(INDEX(Данные!$I$1:$IX$303,Данные!$A11,BI$642)),INDEX(Данные!$I$1:$IX$303,Данные!$A11,BI$642)-Данные!$G11-BI$643+IF($F$9="Использовать поправку",BT349,0),#N/A)</f>
        <v>-2.4330571773095926</v>
      </c>
      <c r="BJ349" s="64">
        <f>IF(ISNUMBER(INDEX(Данные!$I$1:$IX$303,Данные!$A11,BJ$642)),INDEX(Данные!$I$1:$IX$303,Данные!$A11,BJ$642)-Данные!$H11-BJ$643+IF($F$9="Использовать поправку",BU349,0),#N/A)</f>
        <v>-4.6248743036171618</v>
      </c>
      <c r="BK349" s="62">
        <f t="shared" si="801"/>
        <v>4</v>
      </c>
      <c r="BL349" s="63">
        <f>IF(ISNUMBER(INDEX(Данные!$I$1:$IX$303,Данные!$A11,BL$642)),INDEX(Данные!$I$1:$IX$303,Данные!$A11,BL$642)-Данные!$G11-BL$643+IF($F$10="Использовать поправку",BT349,0),#N/A)</f>
        <v>-1.5983847813836292</v>
      </c>
      <c r="BM349" s="64">
        <f>IF(ISNUMBER(INDEX(Данные!$I$1:$IX$303,Данные!$A11,BM$642)),INDEX(Данные!$I$1:$IX$303,Данные!$A11,BM$642)-Данные!$H11-BM$643+IF($F$10="Использовать поправку",BU349,0),#N/A)</f>
        <v>17.218582722433439</v>
      </c>
      <c r="BN349" s="62">
        <f t="shared" si="802"/>
        <v>4</v>
      </c>
      <c r="BO349" s="63">
        <f>IF(ISNUMBER(INDEX(Данные!$I$1:$IX$303,Данные!$A11,BO$642)),INDEX(Данные!$I$1:$IX$303,Данные!$A11,BO$642)-Данные!$G11-BO$643+IF($F$11="Использовать поправку",BT349,0),#N/A)</f>
        <v>2.3465977813970085</v>
      </c>
      <c r="BP349" s="64">
        <f>IF(ISNUMBER(INDEX(Данные!$I$1:$IX$303,Данные!$A11,BP$642)),INDEX(Данные!$I$1:$IX$303,Данные!$A11,BP$642)-Данные!$H11-BP$643+IF($F$11="Использовать поправку",BU349,0),#N/A)</f>
        <v>9.2543284158866754</v>
      </c>
      <c r="BQ349" s="62">
        <f t="shared" si="803"/>
        <v>4</v>
      </c>
      <c r="BR349" s="63">
        <f>IF(ISNUMBER(INDEX(Данные!$I$1:$IX$303,Данные!$A11,BR$642)),INDEX(Данные!$I$1:$IX$303,Данные!$A11,BR$642)-Данные!$G11-BR$643+IF($F$12="Использовать поправку",BT349,0),#N/A)</f>
        <v>4.2902156843955481</v>
      </c>
      <c r="BS349" s="64">
        <f>IF(ISNUMBER(INDEX(Данные!$I$1:$IX$303,Данные!$A11,BS$642)),INDEX(Данные!$I$1:$IX$303,Данные!$A11,BS$642)-Данные!$H11-BS$643+IF($F$12="Использовать поправку",BU349,0),#N/A)</f>
        <v>7.1541001541716014</v>
      </c>
      <c r="BT349" s="100" t="e">
        <f>INDEX(Данные!$I$1:$IX$303,Данные!$A11,BT$642+8)-INDEX(Данные!$I$1:$IX$303,Данные!$A11,BT$643+8)</f>
        <v>#N/A</v>
      </c>
      <c r="BU349" s="101" t="e">
        <f>INDEX(Данные!$I$1:$IX$303,Данные!$A11,BU$642+9)-INDEX(Данные!$I$1:$IX$303,Данные!$A11,BU$643+9)</f>
        <v>#N/A</v>
      </c>
    </row>
    <row r="350" spans="7:73" x14ac:dyDescent="0.25">
      <c r="G350" s="61">
        <v>4.5</v>
      </c>
      <c r="H350" s="62">
        <f t="shared" si="784"/>
        <v>4.5</v>
      </c>
      <c r="I350" s="63">
        <f>IF(ISNUMBER(INDEX(Данные!$I$1:$IX$303,Данные!$A12,I$642)),INDEX(Данные!$I$1:$IX$303,Данные!$A12,I$642)-Данные!$E12+IF($F$3="Использовать поправку",AL350,0),#N/A)</f>
        <v>0</v>
      </c>
      <c r="J350" s="64">
        <f>IF(ISNUMBER(INDEX(Данные!$I$1:$IX$303,Данные!$A12,J$642)),INDEX(Данные!$I$1:$IX$303,Данные!$A12,J$642)-Данные!$F12+IF($F$3="Использовать поправку",AM350,0),#N/A)</f>
        <v>0</v>
      </c>
      <c r="K350" s="62">
        <f t="shared" si="785"/>
        <v>4.5</v>
      </c>
      <c r="L350" s="63">
        <f>IF(ISNUMBER(INDEX(Данные!$I$1:$IX$303,Данные!$A12,L$642)),INDEX(Данные!$I$1:$IX$303,Данные!$A12,L$642)-Данные!$E12+IF($F$4="Использовать поправку",AL350,0),#N/A)</f>
        <v>-0.52084271651138891</v>
      </c>
      <c r="M350" s="64">
        <f>IF(ISNUMBER(INDEX(Данные!$I$1:$IX$303,Данные!$A12,M$642)),INDEX(Данные!$I$1:$IX$303,Данные!$A12,M$642)-Данные!$F12+IF($F$4="Использовать поправку",AM350,0),#N/A)</f>
        <v>-0.42097327515550953</v>
      </c>
      <c r="N350" s="62">
        <f t="shared" si="786"/>
        <v>4.5</v>
      </c>
      <c r="O350" s="63">
        <f>IF(ISNUMBER(INDEX(Данные!$I$1:$IX$303,Данные!$A12,O$642)),INDEX(Данные!$I$1:$IX$303,Данные!$A12,O$642)-Данные!$E12+IF($F$5="Использовать поправку",AL350,0),#N/A)</f>
        <v>-0.90166303062177811</v>
      </c>
      <c r="P350" s="64">
        <f>IF(ISNUMBER(INDEX(Данные!$I$1:$IX$303,Данные!$A12,P$642)),INDEX(Данные!$I$1:$IX$303,Данные!$A12,P$642)-Данные!$F12+IF($F$5="Использовать поправку",AM350,0),#N/A)</f>
        <v>-0.51647403742605169</v>
      </c>
      <c r="Q350" s="62">
        <f t="shared" si="787"/>
        <v>4.5</v>
      </c>
      <c r="R350" s="63">
        <f>IF(ISNUMBER(INDEX(Данные!$I$1:$IX$303,Данные!$A12,R$642)),INDEX(Данные!$I$1:$IX$303,Данные!$A12,R$642)-Данные!$E12+IF($F$6="Использовать поправку",AL350,0),#N/A)</f>
        <v>-0.86067131328988289</v>
      </c>
      <c r="S350" s="64">
        <f>IF(ISNUMBER(INDEX(Данные!$I$1:$IX$303,Данные!$A12,S$642)),INDEX(Данные!$I$1:$IX$303,Данные!$A12,S$642)-Данные!$F12+IF($F$6="Использовать поправку",AM350,0),#N/A)</f>
        <v>-2.0143087088859701E-2</v>
      </c>
      <c r="T350" s="62">
        <f t="shared" si="788"/>
        <v>4.5</v>
      </c>
      <c r="U350" s="63">
        <f>IF(ISNUMBER(INDEX(Данные!$I$1:$IX$303,Данные!$A12,U$642)),INDEX(Данные!$I$1:$IX$303,Данные!$A12,U$642)-Данные!$E12+IF($F$7="Использовать поправку",AL350,0),#N/A)</f>
        <v>-0.41298592510366916</v>
      </c>
      <c r="V350" s="64">
        <f>IF(ISNUMBER(INDEX(Данные!$I$1:$IX$303,Данные!$A12,V$642)),INDEX(Данные!$I$1:$IX$303,Данные!$A12,V$642)-Данные!$F12+IF($F$7="Использовать поправку",AM350,0),#N/A)</f>
        <v>-0.92852653559585008</v>
      </c>
      <c r="W350" s="62">
        <f t="shared" si="789"/>
        <v>4.5</v>
      </c>
      <c r="X350" s="63">
        <f>IF(ISNUMBER(INDEX(Данные!$I$1:$IX$303,Данные!$A12,X$642)),INDEX(Данные!$I$1:$IX$303,Данные!$A12,X$642)-Данные!$E12+IF($F$8="Использовать поправку",AL350,0),#N/A)</f>
        <v>-0.62236784127270006</v>
      </c>
      <c r="Y350" s="64">
        <f>IF(ISNUMBER(INDEX(Данные!$I$1:$IX$303,Данные!$A12,Y$642)),INDEX(Данные!$I$1:$IX$303,Данные!$A12,Y$642)-Данные!$F12+IF($F$8="Использовать поправку",AM350,0),#N/A)</f>
        <v>-5.7629810950554194E-2</v>
      </c>
      <c r="Z350" s="62">
        <f t="shared" si="790"/>
        <v>4.5</v>
      </c>
      <c r="AA350" s="63">
        <f>IF(ISNUMBER(INDEX(Данные!$I$1:$IX$303,Данные!$A12,AA$642)),INDEX(Данные!$I$1:$IX$303,Данные!$A12,AA$642)-Данные!$E12+IF($F$9="Использовать поправку",AL350,0),#N/A)</f>
        <v>-0.40023907649397472</v>
      </c>
      <c r="AB350" s="64">
        <f>IF(ISNUMBER(INDEX(Данные!$I$1:$IX$303,Данные!$A12,AB$642)),INDEX(Данные!$I$1:$IX$303,Данные!$A12,AB$642)-Данные!$F12+IF($F$9="Использовать поправку",AM350,0),#N/A)</f>
        <v>-0.42724937286624298</v>
      </c>
      <c r="AC350" s="62">
        <f t="shared" si="791"/>
        <v>4.5</v>
      </c>
      <c r="AD350" s="63">
        <f>IF(ISNUMBER(INDEX(Данные!$I$1:$IX$303,Данные!$A12,AD$642)),INDEX(Данные!$I$1:$IX$303,Данные!$A12,AD$642)-Данные!$E12+IF($F$10="Использовать поправку",AL350,0),#N/A)</f>
        <v>-1.891490472305918</v>
      </c>
      <c r="AE350" s="64">
        <f>IF(ISNUMBER(INDEX(Данные!$I$1:$IX$303,Данные!$A12,AE$642)),INDEX(Данные!$I$1:$IX$303,Данные!$A12,AE$642)-Данные!$F12+IF($F$10="Использовать поправку",AM350,0),#N/A)</f>
        <v>0.38507613139768848</v>
      </c>
      <c r="AF350" s="62">
        <f t="shared" si="792"/>
        <v>4.5</v>
      </c>
      <c r="AG350" s="63">
        <f>IF(ISNUMBER(INDEX(Данные!$I$1:$IX$303,Данные!$A12,AG$642)),INDEX(Данные!$I$1:$IX$303,Данные!$A12,AG$642)-Данные!$E12+IF($F$11="Использовать поправку",AL350,0),#N/A)</f>
        <v>-0.7964056810453144</v>
      </c>
      <c r="AH350" s="64">
        <f>IF(ISNUMBER(INDEX(Данные!$I$1:$IX$303,Данные!$A12,AH$642)),INDEX(Данные!$I$1:$IX$303,Данные!$A12,AH$642)-Данные!$F12+IF($F$11="Использовать поправку",AM350,0),#N/A)</f>
        <v>-0.33881743988755275</v>
      </c>
      <c r="AI350" s="62">
        <f t="shared" si="793"/>
        <v>4.5</v>
      </c>
      <c r="AJ350" s="63">
        <f>IF(ISNUMBER(INDEX(Данные!$I$1:$IX$303,Данные!$A12,AJ$642)),INDEX(Данные!$I$1:$IX$303,Данные!$A12,AJ$642)-Данные!$E12+IF($F$12="Использовать поправку",AL350,0),#N/A)</f>
        <v>-0.45963057360200565</v>
      </c>
      <c r="AK350" s="96">
        <f>IF(ISNUMBER(INDEX(Данные!$I$1:$IX$303,Данные!$A12,AK$642)),INDEX(Данные!$I$1:$IX$303,Данные!$A12,AK$642)-Данные!$F12+IF($F$12="Использовать поправку",AM350,0),#N/A)</f>
        <v>-4.5878109310294679E-2</v>
      </c>
      <c r="AL350" s="100" t="e">
        <f>INDEX(Данные!$I$1:$IX$303,Данные!$A12,AL$642+4)-INDEX(Данные!$I$1:$IX$303,Данные!$A12,AL$643+4)</f>
        <v>#N/A</v>
      </c>
      <c r="AM350" s="101" t="e">
        <f>INDEX(Данные!$I$1:$IX$303,Данные!$A12,AM$642+5)-INDEX(Данные!$I$1:$IX$303,Данные!$A12,AM$643+5)</f>
        <v>#N/A</v>
      </c>
      <c r="AO350" s="61">
        <v>4.5</v>
      </c>
      <c r="AP350" s="62">
        <f t="shared" si="794"/>
        <v>4.5</v>
      </c>
      <c r="AQ350" s="63">
        <f>IF(ISNUMBER(INDEX(Данные!$I$1:$IX$303,Данные!$A12,AQ$642)),INDEX(Данные!$I$1:$IX$303,Данные!$A12,AQ$642)-Данные!$G12-AQ$643+IF($F$3="Использовать поправку",BT350,0),#N/A)</f>
        <v>0</v>
      </c>
      <c r="AR350" s="64">
        <f>IF(ISNUMBER(INDEX(Данные!$I$1:$IX$303,Данные!$A12,AR$642)),INDEX(Данные!$I$1:$IX$303,Данные!$A12,AR$642)-Данные!$H12-AR$643+IF($F$3="Использовать поправку",BU350,0),#N/A)</f>
        <v>0</v>
      </c>
      <c r="AS350" s="62">
        <f t="shared" si="795"/>
        <v>4.5</v>
      </c>
      <c r="AT350" s="63">
        <f>IF(ISNUMBER(INDEX(Данные!$I$1:$IX$303,Данные!$A12,AT$642)),INDEX(Данные!$I$1:$IX$303,Данные!$A12,AT$642)-Данные!$G12-AT$643+IF($F$4="Использовать поправку",BT350,0),#N/A)</f>
        <v>13.640070855800332</v>
      </c>
      <c r="AU350" s="64">
        <f>IF(ISNUMBER(INDEX(Данные!$I$1:$IX$303,Данные!$A12,AU$642)),INDEX(Данные!$I$1:$IX$303,Данные!$A12,AU$642)-Данные!$H12-AU$643+IF($F$4="Использовать поправку",BU350,0),#N/A)</f>
        <v>3.9569038904273839</v>
      </c>
      <c r="AV350" s="62">
        <f t="shared" si="796"/>
        <v>4.5</v>
      </c>
      <c r="AW350" s="63">
        <f>IF(ISNUMBER(INDEX(Данные!$I$1:$IX$303,Данные!$A12,AW$642)),INDEX(Данные!$I$1:$IX$303,Данные!$A12,AW$642)-Данные!$G12-AW$643+IF($F$5="Использовать поправку",BT350,0),#N/A)</f>
        <v>-0.98013118741312155</v>
      </c>
      <c r="AX350" s="64">
        <f>IF(ISNUMBER(INDEX(Данные!$I$1:$IX$303,Данные!$A12,AX$642)),INDEX(Данные!$I$1:$IX$303,Данные!$A12,AX$642)-Данные!$H12-AX$643+IF($F$5="Использовать поправку",BU350,0),#N/A)</f>
        <v>4.1913477655368752</v>
      </c>
      <c r="AY350" s="62">
        <f t="shared" si="797"/>
        <v>4.5</v>
      </c>
      <c r="AZ350" s="63">
        <f>IF(ISNUMBER(INDEX(Данные!$I$1:$IX$303,Данные!$A12,AZ$642)),INDEX(Данные!$I$1:$IX$303,Данные!$A12,AZ$642)-Данные!$G12-AZ$643+IF($F$6="Использовать поправку",BT350,0),#N/A)</f>
        <v>-10.309854211172251</v>
      </c>
      <c r="BA350" s="64">
        <f>IF(ISNUMBER(INDEX(Данные!$I$1:$IX$303,Данные!$A12,BA$642)),INDEX(Данные!$I$1:$IX$303,Данные!$A12,BA$642)-Данные!$H12-BA$643+IF($F$6="Использовать поправку",BU350,0),#N/A)</f>
        <v>7.710248457470243</v>
      </c>
      <c r="BB350" s="62">
        <f t="shared" si="798"/>
        <v>4.5</v>
      </c>
      <c r="BC350" s="63">
        <f>IF(ISNUMBER(INDEX(Данные!$I$1:$IX$303,Данные!$A12,BC$642)),INDEX(Данные!$I$1:$IX$303,Данные!$A12,BC$642)-Данные!$G12-BC$643+IF($F$7="Использовать поправку",BT350,0),#N/A)</f>
        <v>-10.572473687558158</v>
      </c>
      <c r="BD350" s="64">
        <f>IF(ISNUMBER(INDEX(Данные!$I$1:$IX$303,Данные!$A12,BD$642)),INDEX(Данные!$I$1:$IX$303,Данные!$A12,BD$642)-Данные!$H12-BD$643+IF($F$7="Использовать поправку",BU350,0),#N/A)</f>
        <v>3.5790380413798175</v>
      </c>
      <c r="BE350" s="62">
        <f t="shared" si="799"/>
        <v>4.5</v>
      </c>
      <c r="BF350" s="63">
        <f>IF(ISNUMBER(INDEX(Данные!$I$1:$IX$303,Данные!$A12,BF$642)),INDEX(Данные!$I$1:$IX$303,Данные!$A12,BF$642)-Данные!$G12-BF$643+IF($F$8="Использовать поправку",BT350,0),#N/A)</f>
        <v>0.38809875741299038</v>
      </c>
      <c r="BG350" s="64">
        <f>IF(ISNUMBER(INDEX(Данные!$I$1:$IX$303,Данные!$A12,BG$642)),INDEX(Данные!$I$1:$IX$303,Данные!$A12,BG$642)-Данные!$H12-BG$643+IF($F$8="Использовать поправку",BU350,0),#N/A)</f>
        <v>3.4501431625556052</v>
      </c>
      <c r="BH350" s="62">
        <f t="shared" si="800"/>
        <v>4.5</v>
      </c>
      <c r="BI350" s="63">
        <f>IF(ISNUMBER(INDEX(Данные!$I$1:$IX$303,Данные!$A12,BI$642)),INDEX(Данные!$I$1:$IX$303,Данные!$A12,BI$642)-Данные!$G12-BI$643+IF($F$9="Использовать поправку",BT350,0),#N/A)</f>
        <v>-2.6331767155566013</v>
      </c>
      <c r="BJ350" s="64">
        <f>IF(ISNUMBER(INDEX(Данные!$I$1:$IX$303,Данные!$A12,BJ$642)),INDEX(Данные!$I$1:$IX$303,Данные!$A12,BJ$642)-Данные!$H12-BJ$643+IF($F$9="Использовать поправку",BU350,0),#N/A)</f>
        <v>-4.8384989900503115</v>
      </c>
      <c r="BK350" s="62">
        <f t="shared" si="801"/>
        <v>4.5</v>
      </c>
      <c r="BL350" s="63">
        <f>IF(ISNUMBER(INDEX(Данные!$I$1:$IX$303,Данные!$A12,BL$642)),INDEX(Данные!$I$1:$IX$303,Данные!$A12,BL$642)-Данные!$G12-BL$643+IF($F$10="Использовать поправку",BT350,0),#N/A)</f>
        <v>-2.5441300175365313</v>
      </c>
      <c r="BM350" s="64">
        <f>IF(ISNUMBER(INDEX(Данные!$I$1:$IX$303,Данные!$A12,BM$642)),INDEX(Данные!$I$1:$IX$303,Данные!$A12,BM$642)-Данные!$H12-BM$643+IF($F$10="Использовать поправку",BU350,0),#N/A)</f>
        <v>17.411120788132166</v>
      </c>
      <c r="BN350" s="62">
        <f t="shared" si="802"/>
        <v>4.5</v>
      </c>
      <c r="BO350" s="63">
        <f>IF(ISNUMBER(INDEX(Данные!$I$1:$IX$303,Данные!$A12,BO$642)),INDEX(Данные!$I$1:$IX$303,Данные!$A12,BO$642)-Данные!$G12-BO$643+IF($F$11="Использовать поправку",BT350,0),#N/A)</f>
        <v>1.9483949408743229</v>
      </c>
      <c r="BP350" s="64">
        <f>IF(ISNUMBER(INDEX(Данные!$I$1:$IX$303,Данные!$A12,BP$642)),INDEX(Данные!$I$1:$IX$303,Данные!$A12,BP$642)-Данные!$H12-BP$643+IF($F$11="Использовать поправку",BU350,0),#N/A)</f>
        <v>9.0849196959429719</v>
      </c>
      <c r="BQ350" s="62">
        <f t="shared" si="803"/>
        <v>4.5</v>
      </c>
      <c r="BR350" s="63">
        <f>IF(ISNUMBER(INDEX(Данные!$I$1:$IX$303,Данные!$A12,BR$642)),INDEX(Данные!$I$1:$IX$303,Данные!$A12,BR$642)-Данные!$G12-BR$643+IF($F$12="Использовать поправку",BT350,0),#N/A)</f>
        <v>4.0604003975945488</v>
      </c>
      <c r="BS350" s="64">
        <f>IF(ISNUMBER(INDEX(Данные!$I$1:$IX$303,Данные!$A12,BS$642)),INDEX(Данные!$I$1:$IX$303,Данные!$A12,BS$642)-Данные!$H12-BS$643+IF($F$12="Использовать поправку",BU350,0),#N/A)</f>
        <v>7.1311610995162482</v>
      </c>
      <c r="BT350" s="100" t="e">
        <f>INDEX(Данные!$I$1:$IX$303,Данные!$A12,BT$642+8)-INDEX(Данные!$I$1:$IX$303,Данные!$A12,BT$643+8)</f>
        <v>#N/A</v>
      </c>
      <c r="BU350" s="101" t="e">
        <f>INDEX(Данные!$I$1:$IX$303,Данные!$A12,BU$642+9)-INDEX(Данные!$I$1:$IX$303,Данные!$A12,BU$643+9)</f>
        <v>#N/A</v>
      </c>
    </row>
    <row r="351" spans="7:73" x14ac:dyDescent="0.25">
      <c r="G351" s="61">
        <v>5</v>
      </c>
      <c r="H351" s="62">
        <f t="shared" si="784"/>
        <v>5</v>
      </c>
      <c r="I351" s="63">
        <f>IF(ISNUMBER(INDEX(Данные!$I$1:$IX$303,Данные!$A13,I$642)),INDEX(Данные!$I$1:$IX$303,Данные!$A13,I$642)-Данные!$E13+IF($F$3="Использовать поправку",AL351,0),#N/A)</f>
        <v>0</v>
      </c>
      <c r="J351" s="64">
        <f>IF(ISNUMBER(INDEX(Данные!$I$1:$IX$303,Данные!$A13,J$642)),INDEX(Данные!$I$1:$IX$303,Данные!$A13,J$642)-Данные!$F13+IF($F$3="Использовать поправку",AM351,0),#N/A)</f>
        <v>0</v>
      </c>
      <c r="K351" s="62">
        <f t="shared" si="785"/>
        <v>5</v>
      </c>
      <c r="L351" s="63">
        <f>IF(ISNUMBER(INDEX(Данные!$I$1:$IX$303,Данные!$A13,L$642)),INDEX(Данные!$I$1:$IX$303,Данные!$A13,L$642)-Данные!$E13+IF($F$4="Использовать поправку",AL351,0),#N/A)</f>
        <v>1.3879354176435204</v>
      </c>
      <c r="M351" s="64">
        <f>IF(ISNUMBER(INDEX(Данные!$I$1:$IX$303,Данные!$A13,M$642)),INDEX(Данные!$I$1:$IX$303,Данные!$A13,M$642)-Данные!$F13+IF($F$4="Использовать поправку",AM351,0),#N/A)</f>
        <v>-0.29208414626432511</v>
      </c>
      <c r="N351" s="62">
        <f t="shared" si="786"/>
        <v>5</v>
      </c>
      <c r="O351" s="63">
        <f>IF(ISNUMBER(INDEX(Данные!$I$1:$IX$303,Данные!$A13,O$642)),INDEX(Данные!$I$1:$IX$303,Данные!$A13,O$642)-Данные!$E13+IF($F$5="Использовать поправку",AL351,0),#N/A)</f>
        <v>1.6739965767807732</v>
      </c>
      <c r="P351" s="64">
        <f>IF(ISNUMBER(INDEX(Данные!$I$1:$IX$303,Данные!$A13,P$642)),INDEX(Данные!$I$1:$IX$303,Данные!$A13,P$642)-Данные!$F13+IF($F$5="Использовать поправку",AM351,0),#N/A)</f>
        <v>-0.74029462825458925</v>
      </c>
      <c r="Q351" s="62">
        <f t="shared" si="787"/>
        <v>5</v>
      </c>
      <c r="R351" s="63">
        <f>IF(ISNUMBER(INDEX(Данные!$I$1:$IX$303,Данные!$A13,R$642)),INDEX(Данные!$I$1:$IX$303,Данные!$A13,R$642)-Данные!$E13+IF($F$6="Использовать поправку",AL351,0),#N/A)</f>
        <v>1.5204277458502879</v>
      </c>
      <c r="S351" s="64">
        <f>IF(ISNUMBER(INDEX(Данные!$I$1:$IX$303,Данные!$A13,S$642)),INDEX(Данные!$I$1:$IX$303,Данные!$A13,S$642)-Данные!$F13+IF($F$6="Использовать поправку",AM351,0),#N/A)</f>
        <v>0.68782663068547123</v>
      </c>
      <c r="T351" s="62">
        <f t="shared" si="788"/>
        <v>5</v>
      </c>
      <c r="U351" s="63">
        <f>IF(ISNUMBER(INDEX(Данные!$I$1:$IX$303,Данные!$A13,U$642)),INDEX(Данные!$I$1:$IX$303,Данные!$A13,U$642)-Данные!$E13+IF($F$7="Использовать поправку",AL351,0),#N/A)</f>
        <v>2.2816702087079133</v>
      </c>
      <c r="V351" s="64">
        <f>IF(ISNUMBER(INDEX(Данные!$I$1:$IX$303,Данные!$A13,V$642)),INDEX(Данные!$I$1:$IX$303,Данные!$A13,V$642)-Данные!$F13+IF($F$7="Использовать поправку",AM351,0),#N/A)</f>
        <v>-0.82482255035469798</v>
      </c>
      <c r="W351" s="62">
        <f t="shared" si="789"/>
        <v>5</v>
      </c>
      <c r="X351" s="63">
        <f>IF(ISNUMBER(INDEX(Данные!$I$1:$IX$303,Данные!$A13,X$642)),INDEX(Данные!$I$1:$IX$303,Данные!$A13,X$642)-Данные!$E13+IF($F$8="Использовать поправку",AL351,0),#N/A)</f>
        <v>1.416470651606522</v>
      </c>
      <c r="Y351" s="64">
        <f>IF(ISNUMBER(INDEX(Данные!$I$1:$IX$303,Данные!$A13,Y$642)),INDEX(Данные!$I$1:$IX$303,Данные!$A13,Y$642)-Данные!$F13+IF($F$8="Использовать поправку",AM351,0),#N/A)</f>
        <v>0.17240580090282265</v>
      </c>
      <c r="Z351" s="62">
        <f t="shared" si="790"/>
        <v>5</v>
      </c>
      <c r="AA351" s="63">
        <f>IF(ISNUMBER(INDEX(Данные!$I$1:$IX$303,Данные!$A13,AA$642)),INDEX(Данные!$I$1:$IX$303,Данные!$A13,AA$642)-Данные!$E13+IF($F$9="Использовать поправку",AL351,0),#N/A)</f>
        <v>2.0742270653659691</v>
      </c>
      <c r="AB351" s="64">
        <f>IF(ISNUMBER(INDEX(Данные!$I$1:$IX$303,Данные!$A13,AB$642)),INDEX(Данные!$I$1:$IX$303,Данные!$A13,AB$642)-Данные!$F13+IF($F$9="Использовать поправку",AM351,0),#N/A)</f>
        <v>-1.4907529832667219</v>
      </c>
      <c r="AC351" s="62">
        <f t="shared" si="791"/>
        <v>5</v>
      </c>
      <c r="AD351" s="63">
        <f>IF(ISNUMBER(INDEX(Данные!$I$1:$IX$303,Данные!$A13,AD$642)),INDEX(Данные!$I$1:$IX$303,Данные!$A13,AD$642)-Данные!$E13+IF($F$10="Использовать поправку",AL351,0),#N/A)</f>
        <v>1.4411130209056964</v>
      </c>
      <c r="AE351" s="64">
        <f>IF(ISNUMBER(INDEX(Данные!$I$1:$IX$303,Данные!$A13,AE$642)),INDEX(Данные!$I$1:$IX$303,Данные!$A13,AE$642)-Данные!$F13+IF($F$10="Использовать поправку",AM351,0),#N/A)</f>
        <v>-1.4303904582212388</v>
      </c>
      <c r="AF351" s="62">
        <f t="shared" si="792"/>
        <v>5</v>
      </c>
      <c r="AG351" s="63">
        <f>IF(ISNUMBER(INDEX(Данные!$I$1:$IX$303,Данные!$A13,AG$642)),INDEX(Данные!$I$1:$IX$303,Данные!$A13,AG$642)-Данные!$E13+IF($F$11="Использовать поправку",AL351,0),#N/A)</f>
        <v>1.8878649888728436</v>
      </c>
      <c r="AH351" s="64">
        <f>IF(ISNUMBER(INDEX(Данные!$I$1:$IX$303,Данные!$A13,AH$642)),INDEX(Данные!$I$1:$IX$303,Данные!$A13,AH$642)-Данные!$F13+IF($F$11="Использовать поправку",AM351,0),#N/A)</f>
        <v>-4.3306545663763352E-2</v>
      </c>
      <c r="AI351" s="62">
        <f t="shared" si="793"/>
        <v>5</v>
      </c>
      <c r="AJ351" s="63">
        <f>IF(ISNUMBER(INDEX(Данные!$I$1:$IX$303,Данные!$A13,AJ$642)),INDEX(Данные!$I$1:$IX$303,Данные!$A13,AJ$642)-Данные!$E13+IF($F$12="Использовать поправку",AL351,0),#N/A)</f>
        <v>1.2503606537006551</v>
      </c>
      <c r="AK351" s="96">
        <f>IF(ISNUMBER(INDEX(Данные!$I$1:$IX$303,Данные!$A13,AK$642)),INDEX(Данные!$I$1:$IX$303,Данные!$A13,AK$642)-Данные!$F13+IF($F$12="Использовать поправку",AM351,0),#N/A)</f>
        <v>0.22218918188901071</v>
      </c>
      <c r="AL351" s="100" t="e">
        <f>INDEX(Данные!$I$1:$IX$303,Данные!$A13,AL$642+4)-INDEX(Данные!$I$1:$IX$303,Данные!$A13,AL$643+4)</f>
        <v>#N/A</v>
      </c>
      <c r="AM351" s="101" t="e">
        <f>INDEX(Данные!$I$1:$IX$303,Данные!$A13,AM$642+5)-INDEX(Данные!$I$1:$IX$303,Данные!$A13,AM$643+5)</f>
        <v>#N/A</v>
      </c>
      <c r="AO351" s="61">
        <v>5</v>
      </c>
      <c r="AP351" s="62">
        <f t="shared" si="794"/>
        <v>5</v>
      </c>
      <c r="AQ351" s="63">
        <f>IF(ISNUMBER(INDEX(Данные!$I$1:$IX$303,Данные!$A13,AQ$642)),INDEX(Данные!$I$1:$IX$303,Данные!$A13,AQ$642)-Данные!$G13-AQ$643+IF($F$3="Использовать поправку",BT351,0),#N/A)</f>
        <v>0</v>
      </c>
      <c r="AR351" s="64">
        <f>IF(ISNUMBER(INDEX(Данные!$I$1:$IX$303,Данные!$A13,AR$642)),INDEX(Данные!$I$1:$IX$303,Данные!$A13,AR$642)-Данные!$H13-AR$643+IF($F$3="Использовать поправку",BU351,0),#N/A)</f>
        <v>0</v>
      </c>
      <c r="AS351" s="62">
        <f t="shared" si="795"/>
        <v>5</v>
      </c>
      <c r="AT351" s="63">
        <f>IF(ISNUMBER(INDEX(Данные!$I$1:$IX$303,Данные!$A13,AT$642)),INDEX(Данные!$I$1:$IX$303,Данные!$A13,AT$642)-Данные!$G13-AT$643+IF($F$4="Использовать поправку",BT351,0),#N/A)</f>
        <v>14.334038564622233</v>
      </c>
      <c r="AU351" s="64">
        <f>IF(ISNUMBER(INDEX(Данные!$I$1:$IX$303,Данные!$A13,AU$642)),INDEX(Данные!$I$1:$IX$303,Данные!$A13,AU$642)-Данные!$H13-AU$643+IF($F$4="Использовать поправку",BU351,0),#N/A)</f>
        <v>3.8108618172950628</v>
      </c>
      <c r="AV351" s="62">
        <f t="shared" si="796"/>
        <v>5</v>
      </c>
      <c r="AW351" s="63">
        <f>IF(ISNUMBER(INDEX(Данные!$I$1:$IX$303,Данные!$A13,AW$642)),INDEX(Данные!$I$1:$IX$303,Данные!$A13,AW$642)-Данные!$G13-AW$643+IF($F$5="Использовать поправку",BT351,0),#N/A)</f>
        <v>-0.14313289902270299</v>
      </c>
      <c r="AX351" s="64">
        <f>IF(ISNUMBER(INDEX(Данные!$I$1:$IX$303,Данные!$A13,AX$642)),INDEX(Данные!$I$1:$IX$303,Данные!$A13,AX$642)-Данные!$H13-AX$643+IF($F$5="Использовать поправку",BU351,0),#N/A)</f>
        <v>3.8212004514095952</v>
      </c>
      <c r="AY351" s="62">
        <f t="shared" si="797"/>
        <v>5</v>
      </c>
      <c r="AZ351" s="63">
        <f>IF(ISNUMBER(INDEX(Данные!$I$1:$IX$303,Данные!$A13,AZ$642)),INDEX(Данные!$I$1:$IX$303,Данные!$A13,AZ$642)-Данные!$G13-AZ$643+IF($F$6="Использовать поправку",BT351,0),#N/A)</f>
        <v>-9.5496403382470589</v>
      </c>
      <c r="BA351" s="64">
        <f>IF(ISNUMBER(INDEX(Данные!$I$1:$IX$303,Данные!$A13,BA$642)),INDEX(Данные!$I$1:$IX$303,Данные!$A13,BA$642)-Данные!$H13-BA$643+IF($F$6="Использовать поправку",BU351,0),#N/A)</f>
        <v>8.054161772812904</v>
      </c>
      <c r="BB351" s="62">
        <f t="shared" si="798"/>
        <v>5</v>
      </c>
      <c r="BC351" s="63">
        <f>IF(ISNUMBER(INDEX(Данные!$I$1:$IX$303,Данные!$A13,BC$642)),INDEX(Данные!$I$1:$IX$303,Данные!$A13,BC$642)-Данные!$G13-BC$643+IF($F$7="Использовать поправку",BT351,0),#N/A)</f>
        <v>-9.431638583204176</v>
      </c>
      <c r="BD351" s="64">
        <f>IF(ISNUMBER(INDEX(Данные!$I$1:$IX$303,Данные!$A13,BD$642)),INDEX(Данные!$I$1:$IX$303,Данные!$A13,BD$642)-Данные!$H13-BD$643+IF($F$7="Использовать поправку",BU351,0),#N/A)</f>
        <v>3.1666267662023984</v>
      </c>
      <c r="BE351" s="62">
        <f t="shared" si="799"/>
        <v>5</v>
      </c>
      <c r="BF351" s="63">
        <f>IF(ISNUMBER(INDEX(Данные!$I$1:$IX$303,Данные!$A13,BF$642)),INDEX(Данные!$I$1:$IX$303,Данные!$A13,BF$642)-Данные!$G13-BF$643+IF($F$8="Использовать поправку",BT351,0),#N/A)</f>
        <v>1.096334083216334</v>
      </c>
      <c r="BG351" s="64">
        <f>IF(ISNUMBER(INDEX(Данные!$I$1:$IX$303,Данные!$A13,BG$642)),INDEX(Данные!$I$1:$IX$303,Данные!$A13,BG$642)-Данные!$H13-BG$643+IF($F$8="Использовать поправку",BU351,0),#N/A)</f>
        <v>3.5363460630069312</v>
      </c>
      <c r="BH351" s="62">
        <f t="shared" si="800"/>
        <v>5</v>
      </c>
      <c r="BI351" s="63">
        <f>IF(ISNUMBER(INDEX(Данные!$I$1:$IX$303,Данные!$A13,BI$642)),INDEX(Данные!$I$1:$IX$303,Данные!$A13,BI$642)-Данные!$G13-BI$643+IF($F$9="Использовать поправку",BT351,0),#N/A)</f>
        <v>-1.5960631828735359</v>
      </c>
      <c r="BJ351" s="64">
        <f>IF(ISNUMBER(INDEX(Данные!$I$1:$IX$303,Данные!$A13,BJ$642)),INDEX(Данные!$I$1:$IX$303,Данные!$A13,BJ$642)-Данные!$H13-BJ$643+IF($F$9="Использовать поправку",BU351,0),#N/A)</f>
        <v>-5.5838754816836627</v>
      </c>
      <c r="BK351" s="62">
        <f t="shared" si="801"/>
        <v>5</v>
      </c>
      <c r="BL351" s="63">
        <f>IF(ISNUMBER(INDEX(Данные!$I$1:$IX$303,Данные!$A13,BL$642)),INDEX(Данные!$I$1:$IX$303,Данные!$A13,BL$642)-Данные!$G13-BL$643+IF($F$10="Использовать поправку",BT351,0),#N/A)</f>
        <v>-1.8235735070836654</v>
      </c>
      <c r="BM351" s="64">
        <f>IF(ISNUMBER(INDEX(Данные!$I$1:$IX$303,Данные!$A13,BM$642)),INDEX(Данные!$I$1:$IX$303,Данные!$A13,BM$642)-Данные!$H13-BM$643+IF($F$10="Использовать поправку",BU351,0),#N/A)</f>
        <v>16.695925559021362</v>
      </c>
      <c r="BN351" s="62">
        <f t="shared" si="802"/>
        <v>5</v>
      </c>
      <c r="BO351" s="63">
        <f>IF(ISNUMBER(INDEX(Данные!$I$1:$IX$303,Данные!$A13,BO$642)),INDEX(Данные!$I$1:$IX$303,Данные!$A13,BO$642)-Данные!$G13-BO$643+IF($F$11="Использовать поправку",BT351,0),#N/A)</f>
        <v>2.8923274353109036</v>
      </c>
      <c r="BP351" s="64">
        <f>IF(ISNUMBER(INDEX(Данные!$I$1:$IX$303,Данные!$A13,BP$642)),INDEX(Данные!$I$1:$IX$303,Данные!$A13,BP$642)-Данные!$H13-BP$643+IF($F$11="Использовать поправку",BU351,0),#N/A)</f>
        <v>9.0632664231109175</v>
      </c>
      <c r="BQ351" s="62">
        <f t="shared" si="803"/>
        <v>5</v>
      </c>
      <c r="BR351" s="63">
        <f>IF(ISNUMBER(INDEX(Данные!$I$1:$IX$303,Данные!$A13,BR$642)),INDEX(Данные!$I$1:$IX$303,Данные!$A13,BR$642)-Данные!$G13-BR$643+IF($F$12="Использовать поправку",BT351,0),#N/A)</f>
        <v>4.6855807244448897</v>
      </c>
      <c r="BS351" s="64">
        <f>IF(ISNUMBER(INDEX(Данные!$I$1:$IX$303,Данные!$A13,BS$642)),INDEX(Данные!$I$1:$IX$303,Данные!$A13,BS$642)-Данные!$H13-BS$643+IF($F$12="Использовать поправку",BU351,0),#N/A)</f>
        <v>7.2422556904607518</v>
      </c>
      <c r="BT351" s="100" t="e">
        <f>INDEX(Данные!$I$1:$IX$303,Данные!$A13,BT$642+8)-INDEX(Данные!$I$1:$IX$303,Данные!$A13,BT$643+8)</f>
        <v>#N/A</v>
      </c>
      <c r="BU351" s="101" t="e">
        <f>INDEX(Данные!$I$1:$IX$303,Данные!$A13,BU$642+9)-INDEX(Данные!$I$1:$IX$303,Данные!$A13,BU$643+9)</f>
        <v>#N/A</v>
      </c>
    </row>
    <row r="352" spans="7:73" x14ac:dyDescent="0.25">
      <c r="G352" s="61">
        <v>5.5</v>
      </c>
      <c r="H352" s="62">
        <f t="shared" si="784"/>
        <v>5.5</v>
      </c>
      <c r="I352" s="63">
        <f>IF(ISNUMBER(INDEX(Данные!$I$1:$IX$303,Данные!$A14,I$642)),INDEX(Данные!$I$1:$IX$303,Данные!$A14,I$642)-Данные!$E14+IF($F$3="Использовать поправку",AL352,0),#N/A)</f>
        <v>0</v>
      </c>
      <c r="J352" s="64">
        <f>IF(ISNUMBER(INDEX(Данные!$I$1:$IX$303,Данные!$A14,J$642)),INDEX(Данные!$I$1:$IX$303,Данные!$A14,J$642)-Данные!$F14+IF($F$3="Использовать поправку",AM352,0),#N/A)</f>
        <v>0</v>
      </c>
      <c r="K352" s="62">
        <f t="shared" si="785"/>
        <v>5.5</v>
      </c>
      <c r="L352" s="63">
        <f>IF(ISNUMBER(INDEX(Данные!$I$1:$IX$303,Данные!$A14,L$642)),INDEX(Данные!$I$1:$IX$303,Данные!$A14,L$642)-Данные!$E14+IF($F$4="Использовать поправку",AL352,0),#N/A)</f>
        <v>-0.46040026069255369</v>
      </c>
      <c r="M352" s="64">
        <f>IF(ISNUMBER(INDEX(Данные!$I$1:$IX$303,Данные!$A14,M$642)),INDEX(Данные!$I$1:$IX$303,Данные!$A14,M$642)-Данные!$F14+IF($F$4="Использовать поправку",AM352,0),#N/A)</f>
        <v>0.82357682886882433</v>
      </c>
      <c r="N352" s="62">
        <f t="shared" si="786"/>
        <v>5.5</v>
      </c>
      <c r="O352" s="63">
        <f>IF(ISNUMBER(INDEX(Данные!$I$1:$IX$303,Данные!$A14,O$642)),INDEX(Данные!$I$1:$IX$303,Данные!$A14,O$642)-Данные!$E14+IF($F$5="Использовать поправку",AL352,0),#N/A)</f>
        <v>-5.8586770504959418E-2</v>
      </c>
      <c r="P352" s="64">
        <f>IF(ISNUMBER(INDEX(Данные!$I$1:$IX$303,Данные!$A14,P$642)),INDEX(Данные!$I$1:$IX$303,Данные!$A14,P$642)-Данные!$F14+IF($F$5="Использовать поправку",AM352,0),#N/A)</f>
        <v>2.6222343210115184E-2</v>
      </c>
      <c r="Q352" s="62">
        <f t="shared" si="787"/>
        <v>5.5</v>
      </c>
      <c r="R352" s="63">
        <f>IF(ISNUMBER(INDEX(Данные!$I$1:$IX$303,Данные!$A14,R$642)),INDEX(Данные!$I$1:$IX$303,Данные!$A14,R$642)-Данные!$E14+IF($F$6="Использовать поправку",AL352,0),#N/A)</f>
        <v>-0.78608865169207753</v>
      </c>
      <c r="S352" s="64">
        <f>IF(ISNUMBER(INDEX(Данные!$I$1:$IX$303,Данные!$A14,S$642)),INDEX(Данные!$I$1:$IX$303,Данные!$A14,S$642)-Данные!$F14+IF($F$6="Использовать поправку",AM352,0),#N/A)</f>
        <v>-1.3643673837968606E-2</v>
      </c>
      <c r="T352" s="62">
        <f t="shared" si="788"/>
        <v>5.5</v>
      </c>
      <c r="U352" s="63">
        <f>IF(ISNUMBER(INDEX(Данные!$I$1:$IX$303,Данные!$A14,U$642)),INDEX(Данные!$I$1:$IX$303,Данные!$A14,U$642)-Данные!$E14+IF($F$7="Использовать поправку",AL352,0),#N/A)</f>
        <v>-1.0462745198526129</v>
      </c>
      <c r="V352" s="64">
        <f>IF(ISNUMBER(INDEX(Данные!$I$1:$IX$303,Данные!$A14,V$642)),INDEX(Данные!$I$1:$IX$303,Данные!$A14,V$642)-Данные!$F14+IF($F$7="Использовать поправку",AM352,0),#N/A)</f>
        <v>0.85075067881207023</v>
      </c>
      <c r="W352" s="62">
        <f t="shared" si="789"/>
        <v>5.5</v>
      </c>
      <c r="X352" s="63">
        <f>IF(ISNUMBER(INDEX(Данные!$I$1:$IX$303,Данные!$A14,X$642)),INDEX(Данные!$I$1:$IX$303,Данные!$A14,X$642)-Данные!$E14+IF($F$8="Использовать поправку",AL352,0),#N/A)</f>
        <v>-1.4376448520687504</v>
      </c>
      <c r="Y352" s="64">
        <f>IF(ISNUMBER(INDEX(Данные!$I$1:$IX$303,Данные!$A14,Y$642)),INDEX(Данные!$I$1:$IX$303,Данные!$A14,Y$642)-Данные!$F14+IF($F$8="Использовать поправку",AM352,0),#N/A)</f>
        <v>1.1417401327094892</v>
      </c>
      <c r="Z352" s="62">
        <f t="shared" si="790"/>
        <v>5.5</v>
      </c>
      <c r="AA352" s="63">
        <f>IF(ISNUMBER(INDEX(Данные!$I$1:$IX$303,Данные!$A14,AA$642)),INDEX(Данные!$I$1:$IX$303,Данные!$A14,AA$642)-Данные!$E14+IF($F$9="Использовать поправку",AL352,0),#N/A)</f>
        <v>-0.11897741024611364</v>
      </c>
      <c r="AB352" s="64">
        <f>IF(ISNUMBER(INDEX(Данные!$I$1:$IX$303,Данные!$A14,AB$642)),INDEX(Данные!$I$1:$IX$303,Данные!$A14,AB$642)-Данные!$F14+IF($F$9="Использовать поправку",AM352,0),#N/A)</f>
        <v>0.77148795703907869</v>
      </c>
      <c r="AC352" s="62">
        <f t="shared" si="791"/>
        <v>5.5</v>
      </c>
      <c r="AD352" s="63">
        <f>IF(ISNUMBER(INDEX(Данные!$I$1:$IX$303,Данные!$A14,AD$642)),INDEX(Данные!$I$1:$IX$303,Данные!$A14,AD$642)-Данные!$E14+IF($F$10="Использовать поправку",AL352,0),#N/A)</f>
        <v>-1.3528364973558489</v>
      </c>
      <c r="AE352" s="64">
        <f>IF(ISNUMBER(INDEX(Данные!$I$1:$IX$303,Данные!$A14,AE$642)),INDEX(Данные!$I$1:$IX$303,Данные!$A14,AE$642)-Данные!$F14+IF($F$10="Использовать поправку",AM352,0),#N/A)</f>
        <v>1.3846417688449302</v>
      </c>
      <c r="AF352" s="62">
        <f t="shared" si="792"/>
        <v>5.5</v>
      </c>
      <c r="AG352" s="63">
        <f>IF(ISNUMBER(INDEX(Данные!$I$1:$IX$303,Данные!$A14,AG$642)),INDEX(Данные!$I$1:$IX$303,Данные!$A14,AG$642)-Данные!$E14+IF($F$11="Использовать поправку",AL352,0),#N/A)</f>
        <v>-0.33685985181788602</v>
      </c>
      <c r="AH352" s="64">
        <f>IF(ISNUMBER(INDEX(Данные!$I$1:$IX$303,Данные!$A14,AH$642)),INDEX(Данные!$I$1:$IX$303,Данные!$A14,AH$642)-Данные!$F14+IF($F$11="Использовать поправку",AM352,0),#N/A)</f>
        <v>0.91300803421730148</v>
      </c>
      <c r="AI352" s="62">
        <f t="shared" si="793"/>
        <v>5.5</v>
      </c>
      <c r="AJ352" s="63">
        <f>IF(ISNUMBER(INDEX(Данные!$I$1:$IX$303,Данные!$A14,AJ$642)),INDEX(Данные!$I$1:$IX$303,Данные!$A14,AJ$642)-Данные!$E14+IF($F$12="Использовать поправку",AL352,0),#N/A)</f>
        <v>0.18511438951091108</v>
      </c>
      <c r="AK352" s="96">
        <f>IF(ISNUMBER(INDEX(Данные!$I$1:$IX$303,Данные!$A14,AK$642)),INDEX(Данные!$I$1:$IX$303,Данные!$A14,AK$642)-Данные!$F14+IF($F$12="Использовать поправку",AM352,0),#N/A)</f>
        <v>1.2810219981198374</v>
      </c>
      <c r="AL352" s="100" t="e">
        <f>INDEX(Данные!$I$1:$IX$303,Данные!$A14,AL$642+4)-INDEX(Данные!$I$1:$IX$303,Данные!$A14,AL$643+4)</f>
        <v>#N/A</v>
      </c>
      <c r="AM352" s="101" t="e">
        <f>INDEX(Данные!$I$1:$IX$303,Данные!$A14,AM$642+5)-INDEX(Данные!$I$1:$IX$303,Данные!$A14,AM$643+5)</f>
        <v>#N/A</v>
      </c>
      <c r="AO352" s="61">
        <v>5.5</v>
      </c>
      <c r="AP352" s="62">
        <f t="shared" si="794"/>
        <v>5.5</v>
      </c>
      <c r="AQ352" s="63">
        <f>IF(ISNUMBER(INDEX(Данные!$I$1:$IX$303,Данные!$A14,AQ$642)),INDEX(Данные!$I$1:$IX$303,Данные!$A14,AQ$642)-Данные!$G14-AQ$643+IF($F$3="Использовать поправку",BT352,0),#N/A)</f>
        <v>0</v>
      </c>
      <c r="AR352" s="64">
        <f>IF(ISNUMBER(INDEX(Данные!$I$1:$IX$303,Данные!$A14,AR$642)),INDEX(Данные!$I$1:$IX$303,Данные!$A14,AR$642)-Данные!$H14-AR$643+IF($F$3="Использовать поправку",BU352,0),#N/A)</f>
        <v>0</v>
      </c>
      <c r="AS352" s="62">
        <f t="shared" si="795"/>
        <v>5.5</v>
      </c>
      <c r="AT352" s="63">
        <f>IF(ISNUMBER(INDEX(Данные!$I$1:$IX$303,Данные!$A14,AT$642)),INDEX(Данные!$I$1:$IX$303,Данные!$A14,AT$642)-Данные!$G14-AT$643+IF($F$4="Использовать поправку",BT352,0),#N/A)</f>
        <v>14.103838434275872</v>
      </c>
      <c r="AU352" s="64">
        <f>IF(ISNUMBER(INDEX(Данные!$I$1:$IX$303,Данные!$A14,AU$642)),INDEX(Данные!$I$1:$IX$303,Данные!$A14,AU$642)-Данные!$H14-AU$643+IF($F$4="Использовать поправку",BU352,0),#N/A)</f>
        <v>4.2226502317296308</v>
      </c>
      <c r="AV352" s="62">
        <f t="shared" si="796"/>
        <v>5.5</v>
      </c>
      <c r="AW352" s="63">
        <f>IF(ISNUMBER(INDEX(Данные!$I$1:$IX$303,Данные!$A14,AW$642)),INDEX(Данные!$I$1:$IX$303,Данные!$A14,AW$642)-Данные!$G14-AW$643+IF($F$5="Использовать поправку",BT352,0),#N/A)</f>
        <v>-0.17242628427516138</v>
      </c>
      <c r="AX352" s="64">
        <f>IF(ISNUMBER(INDEX(Данные!$I$1:$IX$303,Данные!$A14,AX$642)),INDEX(Данные!$I$1:$IX$303,Данные!$A14,AX$642)-Данные!$H14-AX$643+IF($F$5="Использовать поправку",BU352,0),#N/A)</f>
        <v>3.8343116230146279</v>
      </c>
      <c r="AY352" s="62">
        <f t="shared" si="797"/>
        <v>5.5</v>
      </c>
      <c r="AZ352" s="63">
        <f>IF(ISNUMBER(INDEX(Данные!$I$1:$IX$303,Данные!$A14,AZ$642)),INDEX(Данные!$I$1:$IX$303,Данные!$A14,AZ$642)-Данные!$G14-AZ$643+IF($F$6="Использовать поправку",BT352,0),#N/A)</f>
        <v>-9.9426846640931217</v>
      </c>
      <c r="BA352" s="64">
        <f>IF(ISNUMBER(INDEX(Данные!$I$1:$IX$303,Данные!$A14,BA$642)),INDEX(Данные!$I$1:$IX$303,Данные!$A14,BA$642)-Данные!$H14-BA$643+IF($F$6="Использовать поправку",BU352,0),#N/A)</f>
        <v>8.0473399358941151</v>
      </c>
      <c r="BB352" s="62">
        <f t="shared" si="798"/>
        <v>5.5</v>
      </c>
      <c r="BC352" s="63">
        <f>IF(ISNUMBER(INDEX(Данные!$I$1:$IX$303,Данные!$A14,BC$642)),INDEX(Данные!$I$1:$IX$303,Данные!$A14,BC$642)-Данные!$G14-BC$643+IF($F$7="Использовать поправку",BT352,0),#N/A)</f>
        <v>-9.9547758431305056</v>
      </c>
      <c r="BD352" s="64">
        <f>IF(ISNUMBER(INDEX(Данные!$I$1:$IX$303,Данные!$A14,BD$642)),INDEX(Данные!$I$1:$IX$303,Данные!$A14,BD$642)-Данные!$H14-BD$643+IF($F$7="Использовать поправку",BU352,0),#N/A)</f>
        <v>3.5920021056085716</v>
      </c>
      <c r="BE352" s="62">
        <f t="shared" si="799"/>
        <v>5.5</v>
      </c>
      <c r="BF352" s="63">
        <f>IF(ISNUMBER(INDEX(Данные!$I$1:$IX$303,Данные!$A14,BF$642)),INDEX(Данные!$I$1:$IX$303,Данные!$A14,BF$642)-Данные!$G14-BF$643+IF($F$8="Использовать поправку",BT352,0),#N/A)</f>
        <v>0.3775116571819126</v>
      </c>
      <c r="BG352" s="64">
        <f>IF(ISNUMBER(INDEX(Данные!$I$1:$IX$303,Данные!$A14,BG$642)),INDEX(Данные!$I$1:$IX$303,Данные!$A14,BG$642)-Данные!$H14-BG$643+IF($F$8="Использовать поправку",BU352,0),#N/A)</f>
        <v>4.1072161293616318</v>
      </c>
      <c r="BH352" s="62">
        <f t="shared" si="800"/>
        <v>5.5</v>
      </c>
      <c r="BI352" s="63">
        <f>IF(ISNUMBER(INDEX(Данные!$I$1:$IX$303,Данные!$A14,BI$642)),INDEX(Данные!$I$1:$IX$303,Данные!$A14,BI$642)-Данные!$G14-BI$643+IF($F$9="Использовать поправку",BT352,0),#N/A)</f>
        <v>-1.6555518879965803</v>
      </c>
      <c r="BJ352" s="64">
        <f>IF(ISNUMBER(INDEX(Данные!$I$1:$IX$303,Данные!$A14,BJ$642)),INDEX(Данные!$I$1:$IX$303,Данные!$A14,BJ$642)-Данные!$H14-BJ$643+IF($F$9="Использовать поправку",BU352,0),#N/A)</f>
        <v>-5.1981315031639497</v>
      </c>
      <c r="BK352" s="62">
        <f t="shared" si="801"/>
        <v>5.5</v>
      </c>
      <c r="BL352" s="63">
        <f>IF(ISNUMBER(INDEX(Данные!$I$1:$IX$303,Данные!$A14,BL$642)),INDEX(Данные!$I$1:$IX$303,Данные!$A14,BL$642)-Данные!$G14-BL$643+IF($F$10="Использовать поправку",BT352,0),#N/A)</f>
        <v>-2.4999917557615845</v>
      </c>
      <c r="BM352" s="64">
        <f>IF(ISNUMBER(INDEX(Данные!$I$1:$IX$303,Данные!$A14,BM$642)),INDEX(Данные!$I$1:$IX$303,Данные!$A14,BM$642)-Данные!$H14-BM$643+IF($F$10="Использовать поправку",BU352,0),#N/A)</f>
        <v>17.388246443443904</v>
      </c>
      <c r="BN352" s="62">
        <f t="shared" si="802"/>
        <v>5.5</v>
      </c>
      <c r="BO352" s="63">
        <f>IF(ISNUMBER(INDEX(Данные!$I$1:$IX$303,Данные!$A14,BO$642)),INDEX(Данные!$I$1:$IX$303,Данные!$A14,BO$642)-Данные!$G14-BO$643+IF($F$11="Использовать поправку",BT352,0),#N/A)</f>
        <v>2.7238975094019224</v>
      </c>
      <c r="BP352" s="64">
        <f>IF(ISNUMBER(INDEX(Данные!$I$1:$IX$303,Данные!$A14,BP$642)),INDEX(Данные!$I$1:$IX$303,Данные!$A14,BP$642)-Данные!$H14-BP$643+IF($F$11="Использовать поправку",BU352,0),#N/A)</f>
        <v>9.519770440219645</v>
      </c>
      <c r="BQ352" s="62">
        <f t="shared" si="803"/>
        <v>5.5</v>
      </c>
      <c r="BR352" s="63">
        <f>IF(ISNUMBER(INDEX(Данные!$I$1:$IX$303,Данные!$A14,BR$642)),INDEX(Данные!$I$1:$IX$303,Данные!$A14,BR$642)-Данные!$G14-BR$643+IF($F$12="Использовать поправку",BT352,0),#N/A)</f>
        <v>4.7781379192003897</v>
      </c>
      <c r="BS352" s="64">
        <f>IF(ISNUMBER(INDEX(Данные!$I$1:$IX$303,Данные!$A14,BS$642)),INDEX(Данные!$I$1:$IX$303,Данные!$A14,BS$642)-Данные!$H14-BS$643+IF($F$12="Использовать поправку",BU352,0),#N/A)</f>
        <v>7.8827666895208495</v>
      </c>
      <c r="BT352" s="100" t="e">
        <f>INDEX(Данные!$I$1:$IX$303,Данные!$A14,BT$642+8)-INDEX(Данные!$I$1:$IX$303,Данные!$A14,BT$643+8)</f>
        <v>#N/A</v>
      </c>
      <c r="BU352" s="101" t="e">
        <f>INDEX(Данные!$I$1:$IX$303,Данные!$A14,BU$642+9)-INDEX(Данные!$I$1:$IX$303,Данные!$A14,BU$643+9)</f>
        <v>#N/A</v>
      </c>
    </row>
    <row r="353" spans="7:73" x14ac:dyDescent="0.25">
      <c r="G353" s="61">
        <v>6</v>
      </c>
      <c r="H353" s="62">
        <f t="shared" si="784"/>
        <v>6</v>
      </c>
      <c r="I353" s="63">
        <f>IF(ISNUMBER(INDEX(Данные!$I$1:$IX$303,Данные!$A15,I$642)),INDEX(Данные!$I$1:$IX$303,Данные!$A15,I$642)-Данные!$E15+IF($F$3="Использовать поправку",AL353,0),#N/A)</f>
        <v>0</v>
      </c>
      <c r="J353" s="64">
        <f>IF(ISNUMBER(INDEX(Данные!$I$1:$IX$303,Данные!$A15,J$642)),INDEX(Данные!$I$1:$IX$303,Данные!$A15,J$642)-Данные!$F15+IF($F$3="Использовать поправку",AM353,0),#N/A)</f>
        <v>0</v>
      </c>
      <c r="K353" s="62">
        <f t="shared" si="785"/>
        <v>6</v>
      </c>
      <c r="L353" s="63">
        <f>IF(ISNUMBER(INDEX(Данные!$I$1:$IX$303,Данные!$A15,L$642)),INDEX(Данные!$I$1:$IX$303,Данные!$A15,L$642)-Данные!$E15+IF($F$4="Использовать поправку",AL353,0),#N/A)</f>
        <v>-0.23557547615570229</v>
      </c>
      <c r="M353" s="64">
        <f>IF(ISNUMBER(INDEX(Данные!$I$1:$IX$303,Данные!$A15,M$642)),INDEX(Данные!$I$1:$IX$303,Данные!$A15,M$642)-Данные!$F15+IF($F$4="Использовать поправку",AM353,0),#N/A)</f>
        <v>-7.1544421127481606E-2</v>
      </c>
      <c r="N353" s="62">
        <f t="shared" si="786"/>
        <v>6</v>
      </c>
      <c r="O353" s="63">
        <f>IF(ISNUMBER(INDEX(Данные!$I$1:$IX$303,Данные!$A15,O$642)),INDEX(Данные!$I$1:$IX$303,Данные!$A15,O$642)-Данные!$E15+IF($F$5="Использовать поправку",AL353,0),#N/A)</f>
        <v>-1.3906703346234703</v>
      </c>
      <c r="P353" s="64">
        <f>IF(ISNUMBER(INDEX(Данные!$I$1:$IX$303,Данные!$A15,P$642)),INDEX(Данные!$I$1:$IX$303,Данные!$A15,P$642)-Данные!$F15+IF($F$5="Использовать поправку",AM353,0),#N/A)</f>
        <v>1.8697227184826914E-2</v>
      </c>
      <c r="Q353" s="62">
        <f t="shared" si="787"/>
        <v>6</v>
      </c>
      <c r="R353" s="63">
        <f>IF(ISNUMBER(INDEX(Данные!$I$1:$IX$303,Данные!$A15,R$642)),INDEX(Данные!$I$1:$IX$303,Данные!$A15,R$642)-Данные!$E15+IF($F$6="Использовать поправку",AL353,0),#N/A)</f>
        <v>-1.0976659742817461</v>
      </c>
      <c r="S353" s="64">
        <f>IF(ISNUMBER(INDEX(Данные!$I$1:$IX$303,Данные!$A15,S$642)),INDEX(Данные!$I$1:$IX$303,Данные!$A15,S$642)-Данные!$F15+IF($F$6="Использовать поправку",AM353,0),#N/A)</f>
        <v>-9.088188346636894E-2</v>
      </c>
      <c r="T353" s="62">
        <f t="shared" si="788"/>
        <v>6</v>
      </c>
      <c r="U353" s="63">
        <f>IF(ISNUMBER(INDEX(Данные!$I$1:$IX$303,Данные!$A15,U$642)),INDEX(Данные!$I$1:$IX$303,Данные!$A15,U$642)-Данные!$E15+IF($F$7="Использовать поправку",AL353,0),#N/A)</f>
        <v>-1.0302362961227027</v>
      </c>
      <c r="V353" s="64">
        <f>IF(ISNUMBER(INDEX(Данные!$I$1:$IX$303,Данные!$A15,V$642)),INDEX(Данные!$I$1:$IX$303,Данные!$A15,V$642)-Данные!$F15+IF($F$7="Использовать поправку",AM353,0),#N/A)</f>
        <v>0.44887067582847617</v>
      </c>
      <c r="W353" s="62">
        <f t="shared" si="789"/>
        <v>6</v>
      </c>
      <c r="X353" s="63">
        <f>IF(ISNUMBER(INDEX(Данные!$I$1:$IX$303,Данные!$A15,X$642)),INDEX(Данные!$I$1:$IX$303,Данные!$A15,X$642)-Данные!$E15+IF($F$8="Использовать поправку",AL353,0),#N/A)</f>
        <v>-1.2030279976747043</v>
      </c>
      <c r="Y353" s="64">
        <f>IF(ISNUMBER(INDEX(Данные!$I$1:$IX$303,Данные!$A15,Y$642)),INDEX(Данные!$I$1:$IX$303,Данные!$A15,Y$642)-Данные!$F15+IF($F$8="Использовать поправку",AM353,0),#N/A)</f>
        <v>0.19927830177170947</v>
      </c>
      <c r="Z353" s="62">
        <f t="shared" si="790"/>
        <v>6</v>
      </c>
      <c r="AA353" s="63">
        <f>IF(ISNUMBER(INDEX(Данные!$I$1:$IX$303,Данные!$A15,AA$642)),INDEX(Данные!$I$1:$IX$303,Данные!$A15,AA$642)-Данные!$E15+IF($F$9="Использовать поправку",AL353,0),#N/A)</f>
        <v>0.37614023798538998</v>
      </c>
      <c r="AB353" s="64">
        <f>IF(ISNUMBER(INDEX(Данные!$I$1:$IX$303,Данные!$A15,AB$642)),INDEX(Данные!$I$1:$IX$303,Данные!$A15,AB$642)-Данные!$F15+IF($F$9="Использовать поправку",AM353,0),#N/A)</f>
        <v>0.24855955336371682</v>
      </c>
      <c r="AC353" s="62">
        <f t="shared" si="791"/>
        <v>6</v>
      </c>
      <c r="AD353" s="63">
        <f>IF(ISNUMBER(INDEX(Данные!$I$1:$IX$303,Данные!$A15,AD$642)),INDEX(Данные!$I$1:$IX$303,Данные!$A15,AD$642)-Данные!$E15+IF($F$10="Использовать поправку",AL353,0),#N/A)</f>
        <v>-0.45184469761066115</v>
      </c>
      <c r="AE353" s="64">
        <f>IF(ISNUMBER(INDEX(Данные!$I$1:$IX$303,Данные!$A15,AE$642)),INDEX(Данные!$I$1:$IX$303,Данные!$A15,AE$642)-Данные!$F15+IF($F$10="Использовать поправку",AM353,0),#N/A)</f>
        <v>-0.79493243365368826</v>
      </c>
      <c r="AF353" s="62">
        <f t="shared" si="792"/>
        <v>6</v>
      </c>
      <c r="AG353" s="63">
        <f>IF(ISNUMBER(INDEX(Данные!$I$1:$IX$303,Данные!$A15,AG$642)),INDEX(Данные!$I$1:$IX$303,Данные!$A15,AG$642)-Данные!$E15+IF($F$11="Использовать поправку",AL353,0),#N/A)</f>
        <v>-1.2373533650239956</v>
      </c>
      <c r="AH353" s="64">
        <f>IF(ISNUMBER(INDEX(Данные!$I$1:$IX$303,Данные!$A15,AH$642)),INDEX(Данные!$I$1:$IX$303,Данные!$A15,AH$642)-Данные!$F15+IF($F$11="Использовать поправку",AM353,0),#N/A)</f>
        <v>-0.22535295070424688</v>
      </c>
      <c r="AI353" s="62">
        <f t="shared" si="793"/>
        <v>6</v>
      </c>
      <c r="AJ353" s="63">
        <f>IF(ISNUMBER(INDEX(Данные!$I$1:$IX$303,Данные!$A15,AJ$642)),INDEX(Данные!$I$1:$IX$303,Данные!$A15,AJ$642)-Данные!$E15+IF($F$12="Использовать поправку",AL353,0),#N/A)</f>
        <v>0.22534693841728881</v>
      </c>
      <c r="AK353" s="96">
        <f>IF(ISNUMBER(INDEX(Данные!$I$1:$IX$303,Данные!$A15,AK$642)),INDEX(Данные!$I$1:$IX$303,Данные!$A15,AK$642)-Данные!$F15+IF($F$12="Использовать поправку",AM353,0),#N/A)</f>
        <v>-1.1849446747886576</v>
      </c>
      <c r="AL353" s="100" t="e">
        <f>INDEX(Данные!$I$1:$IX$303,Данные!$A15,AL$642+4)-INDEX(Данные!$I$1:$IX$303,Данные!$A15,AL$643+4)</f>
        <v>#N/A</v>
      </c>
      <c r="AM353" s="101" t="e">
        <f>INDEX(Данные!$I$1:$IX$303,Данные!$A15,AM$642+5)-INDEX(Данные!$I$1:$IX$303,Данные!$A15,AM$643+5)</f>
        <v>#N/A</v>
      </c>
      <c r="AO353" s="61">
        <v>6</v>
      </c>
      <c r="AP353" s="62">
        <f t="shared" si="794"/>
        <v>6</v>
      </c>
      <c r="AQ353" s="63">
        <f>IF(ISNUMBER(INDEX(Данные!$I$1:$IX$303,Данные!$A15,AQ$642)),INDEX(Данные!$I$1:$IX$303,Данные!$A15,AQ$642)-Данные!$G15-AQ$643+IF($F$3="Использовать поправку",BT353,0),#N/A)</f>
        <v>0</v>
      </c>
      <c r="AR353" s="64">
        <f>IF(ISNUMBER(INDEX(Данные!$I$1:$IX$303,Данные!$A15,AR$642)),INDEX(Данные!$I$1:$IX$303,Данные!$A15,AR$642)-Данные!$H15-AR$643+IF($F$3="Использовать поправку",BU353,0),#N/A)</f>
        <v>0</v>
      </c>
      <c r="AS353" s="62">
        <f t="shared" si="795"/>
        <v>6</v>
      </c>
      <c r="AT353" s="63">
        <f>IF(ISNUMBER(INDEX(Данные!$I$1:$IX$303,Данные!$A15,AT$642)),INDEX(Данные!$I$1:$IX$303,Данные!$A15,AT$642)-Данные!$G15-AT$643+IF($F$4="Использовать поправку",BT353,0),#N/A)</f>
        <v>13.986050696198049</v>
      </c>
      <c r="AU353" s="64">
        <f>IF(ISNUMBER(INDEX(Данные!$I$1:$IX$303,Данные!$A15,AU$642)),INDEX(Данные!$I$1:$IX$303,Данные!$A15,AU$642)-Данные!$H15-AU$643+IF($F$4="Использовать поправку",BU353,0),#N/A)</f>
        <v>4.1868780211659669</v>
      </c>
      <c r="AV353" s="62">
        <f t="shared" si="796"/>
        <v>6</v>
      </c>
      <c r="AW353" s="63">
        <f>IF(ISNUMBER(INDEX(Данные!$I$1:$IX$303,Данные!$A15,AW$642)),INDEX(Данные!$I$1:$IX$303,Данные!$A15,AW$642)-Данные!$G15-AW$643+IF($F$5="Использовать поправку",BT353,0),#N/A)</f>
        <v>-0.86776145158694362</v>
      </c>
      <c r="AX353" s="64">
        <f>IF(ISNUMBER(INDEX(Данные!$I$1:$IX$303,Данные!$A15,AX$642)),INDEX(Данные!$I$1:$IX$303,Данные!$A15,AX$642)-Данные!$H15-AX$643+IF($F$5="Использовать поправку",BU353,0),#N/A)</f>
        <v>3.8436602366070929</v>
      </c>
      <c r="AY353" s="62">
        <f t="shared" si="797"/>
        <v>6</v>
      </c>
      <c r="AZ353" s="63">
        <f>IF(ISNUMBER(INDEX(Данные!$I$1:$IX$303,Данные!$A15,AZ$642)),INDEX(Данные!$I$1:$IX$303,Данные!$A15,AZ$642)-Данные!$G15-AZ$643+IF($F$6="Использовать поправку",BT353,0),#N/A)</f>
        <v>-10.491517651233949</v>
      </c>
      <c r="BA353" s="64">
        <f>IF(ISNUMBER(INDEX(Данные!$I$1:$IX$303,Данные!$A15,BA$642)),INDEX(Данные!$I$1:$IX$303,Данные!$A15,BA$642)-Данные!$H15-BA$643+IF($F$6="Использовать поправку",BU353,0),#N/A)</f>
        <v>8.0018989941609107</v>
      </c>
      <c r="BB353" s="62">
        <f t="shared" si="798"/>
        <v>6</v>
      </c>
      <c r="BC353" s="63">
        <f>IF(ISNUMBER(INDEX(Данные!$I$1:$IX$303,Данные!$A15,BC$642)),INDEX(Данные!$I$1:$IX$303,Данные!$A15,BC$642)-Данные!$G15-BC$643+IF($F$7="Использовать поправку",BT353,0),#N/A)</f>
        <v>-10.469893991191839</v>
      </c>
      <c r="BD353" s="64">
        <f>IF(ISNUMBER(INDEX(Данные!$I$1:$IX$303,Данные!$A15,BD$642)),INDEX(Данные!$I$1:$IX$303,Данные!$A15,BD$642)-Данные!$H15-BD$643+IF($F$7="Использовать поправку",BU353,0),#N/A)</f>
        <v>3.8164374435227728</v>
      </c>
      <c r="BE353" s="62">
        <f t="shared" si="799"/>
        <v>6</v>
      </c>
      <c r="BF353" s="63">
        <f>IF(ISNUMBER(INDEX(Данные!$I$1:$IX$303,Данные!$A15,BF$642)),INDEX(Данные!$I$1:$IX$303,Данные!$A15,BF$642)-Данные!$G15-BF$643+IF($F$8="Использовать поправку",BT353,0),#N/A)</f>
        <v>-0.22400234165547772</v>
      </c>
      <c r="BG353" s="64">
        <f>IF(ISNUMBER(INDEX(Данные!$I$1:$IX$303,Данные!$A15,BG$642)),INDEX(Данные!$I$1:$IX$303,Данные!$A15,BG$642)-Данные!$H15-BG$643+IF($F$8="Использовать поправку",BU353,0),#N/A)</f>
        <v>4.2068552802475097</v>
      </c>
      <c r="BH353" s="62">
        <f t="shared" si="800"/>
        <v>6</v>
      </c>
      <c r="BI353" s="63">
        <f>IF(ISNUMBER(INDEX(Данные!$I$1:$IX$303,Данные!$A15,BI$642)),INDEX(Данные!$I$1:$IX$303,Данные!$A15,BI$642)-Данные!$G15-BI$643+IF($F$9="Использовать поправку",BT353,0),#N/A)</f>
        <v>-1.467481769003939</v>
      </c>
      <c r="BJ353" s="64">
        <f>IF(ISNUMBER(INDEX(Данные!$I$1:$IX$303,Данные!$A15,BJ$642)),INDEX(Данные!$I$1:$IX$303,Данные!$A15,BJ$642)-Данные!$H15-BJ$643+IF($F$9="Использовать поправку",BU353,0),#N/A)</f>
        <v>-5.0738517264821894</v>
      </c>
      <c r="BK353" s="62">
        <f t="shared" si="801"/>
        <v>6</v>
      </c>
      <c r="BL353" s="63">
        <f>IF(ISNUMBER(INDEX(Данные!$I$1:$IX$303,Данные!$A15,BL$642)),INDEX(Данные!$I$1:$IX$303,Данные!$A15,BL$642)-Данные!$G15-BL$643+IF($F$10="Использовать поправку",BT353,0),#N/A)</f>
        <v>-2.7259141045668684</v>
      </c>
      <c r="BM353" s="64">
        <f>IF(ISNUMBER(INDEX(Данные!$I$1:$IX$303,Данные!$A15,BM$642)),INDEX(Данные!$I$1:$IX$303,Данные!$A15,BM$642)-Данные!$H15-BM$643+IF($F$10="Использовать поправку",BU353,0),#N/A)</f>
        <v>16.990780226617062</v>
      </c>
      <c r="BN353" s="62">
        <f t="shared" si="802"/>
        <v>6</v>
      </c>
      <c r="BO353" s="63">
        <f>IF(ISNUMBER(INDEX(Данные!$I$1:$IX$303,Данные!$A15,BO$642)),INDEX(Данные!$I$1:$IX$303,Данные!$A15,BO$642)-Данные!$G15-BO$643+IF($F$11="Использовать поправку",BT353,0),#N/A)</f>
        <v>2.1052208268898767</v>
      </c>
      <c r="BP353" s="64">
        <f>IF(ISNUMBER(INDEX(Данные!$I$1:$IX$303,Данные!$A15,BP$642)),INDEX(Данные!$I$1:$IX$303,Данные!$A15,BP$642)-Данные!$H15-BP$643+IF($F$11="Использовать поправку",BU353,0),#N/A)</f>
        <v>9.4070939648674994</v>
      </c>
      <c r="BQ353" s="62">
        <f t="shared" si="803"/>
        <v>6</v>
      </c>
      <c r="BR353" s="63">
        <f>IF(ISNUMBER(INDEX(Данные!$I$1:$IX$303,Данные!$A15,BR$642)),INDEX(Данные!$I$1:$IX$303,Данные!$A15,BR$642)-Данные!$G15-BR$643+IF($F$12="Использовать поправку",BT353,0),#N/A)</f>
        <v>4.8908113884090199</v>
      </c>
      <c r="BS353" s="64">
        <f>IF(ISNUMBER(INDEX(Данные!$I$1:$IX$303,Данные!$A15,BS$642)),INDEX(Данные!$I$1:$IX$303,Данные!$A15,BS$642)-Данные!$H15-BS$643+IF($F$12="Использовать поправку",BU353,0),#N/A)</f>
        <v>7.290294352126466</v>
      </c>
      <c r="BT353" s="100" t="e">
        <f>INDEX(Данные!$I$1:$IX$303,Данные!$A15,BT$642+8)-INDEX(Данные!$I$1:$IX$303,Данные!$A15,BT$643+8)</f>
        <v>#N/A</v>
      </c>
      <c r="BU353" s="101" t="e">
        <f>INDEX(Данные!$I$1:$IX$303,Данные!$A15,BU$642+9)-INDEX(Данные!$I$1:$IX$303,Данные!$A15,BU$643+9)</f>
        <v>#N/A</v>
      </c>
    </row>
    <row r="354" spans="7:73" x14ac:dyDescent="0.25">
      <c r="G354" s="61">
        <v>6.5</v>
      </c>
      <c r="H354" s="62">
        <f t="shared" si="784"/>
        <v>6.5</v>
      </c>
      <c r="I354" s="63">
        <f>IF(ISNUMBER(INDEX(Данные!$I$1:$IX$303,Данные!$A16,I$642)),INDEX(Данные!$I$1:$IX$303,Данные!$A16,I$642)-Данные!$E16+IF($F$3="Использовать поправку",AL354,0),#N/A)</f>
        <v>0</v>
      </c>
      <c r="J354" s="64">
        <f>IF(ISNUMBER(INDEX(Данные!$I$1:$IX$303,Данные!$A16,J$642)),INDEX(Данные!$I$1:$IX$303,Данные!$A16,J$642)-Данные!$F16+IF($F$3="Использовать поправку",AM354,0),#N/A)</f>
        <v>0</v>
      </c>
      <c r="K354" s="62">
        <f t="shared" si="785"/>
        <v>6.5</v>
      </c>
      <c r="L354" s="63">
        <f>IF(ISNUMBER(INDEX(Данные!$I$1:$IX$303,Данные!$A16,L$642)),INDEX(Данные!$I$1:$IX$303,Данные!$A16,L$642)-Данные!$E16+IF($F$4="Использовать поправку",AL354,0),#N/A)</f>
        <v>-1.0480084095171476</v>
      </c>
      <c r="M354" s="64">
        <f>IF(ISNUMBER(INDEX(Данные!$I$1:$IX$303,Данные!$A16,M$642)),INDEX(Данные!$I$1:$IX$303,Данные!$A16,M$642)-Данные!$F16+IF($F$4="Использовать поправку",AM354,0),#N/A)</f>
        <v>-0.38997972812127646</v>
      </c>
      <c r="N354" s="62">
        <f t="shared" si="786"/>
        <v>6.5</v>
      </c>
      <c r="O354" s="63">
        <f>IF(ISNUMBER(INDEX(Данные!$I$1:$IX$303,Данные!$A16,O$642)),INDEX(Данные!$I$1:$IX$303,Данные!$A16,O$642)-Данные!$E16+IF($F$5="Использовать поправку",AL354,0),#N/A)</f>
        <v>-0.35160757442594814</v>
      </c>
      <c r="P354" s="64">
        <f>IF(ISNUMBER(INDEX(Данные!$I$1:$IX$303,Данные!$A16,P$642)),INDEX(Данные!$I$1:$IX$303,Данные!$A16,P$642)-Данные!$F16+IF($F$5="Использовать поправку",AM354,0),#N/A)</f>
        <v>-1.300154733866389</v>
      </c>
      <c r="Q354" s="62">
        <f t="shared" si="787"/>
        <v>6.5</v>
      </c>
      <c r="R354" s="63">
        <f>IF(ISNUMBER(INDEX(Данные!$I$1:$IX$303,Данные!$A16,R$642)),INDEX(Данные!$I$1:$IX$303,Данные!$A16,R$642)-Данные!$E16+IF($F$6="Использовать поправку",AL354,0),#N/A)</f>
        <v>0.24409282805157151</v>
      </c>
      <c r="S354" s="64">
        <f>IF(ISNUMBER(INDEX(Данные!$I$1:$IX$303,Данные!$A16,S$642)),INDEX(Данные!$I$1:$IX$303,Данные!$A16,S$642)-Данные!$F16+IF($F$6="Использовать поправку",AM354,0),#N/A)</f>
        <v>-0.13758983121249191</v>
      </c>
      <c r="T354" s="62">
        <f t="shared" si="788"/>
        <v>6.5</v>
      </c>
      <c r="U354" s="63">
        <f>IF(ISNUMBER(INDEX(Данные!$I$1:$IX$303,Данные!$A16,U$642)),INDEX(Данные!$I$1:$IX$303,Данные!$A16,U$642)-Данные!$E16+IF($F$7="Использовать поправку",AL354,0),#N/A)</f>
        <v>0.77474887141268667</v>
      </c>
      <c r="V354" s="64">
        <f>IF(ISNUMBER(INDEX(Данные!$I$1:$IX$303,Данные!$A16,V$642)),INDEX(Данные!$I$1:$IX$303,Данные!$A16,V$642)-Данные!$F16+IF($F$7="Использовать поправку",AM354,0),#N/A)</f>
        <v>-0.77490376568948083</v>
      </c>
      <c r="W354" s="62">
        <f t="shared" si="789"/>
        <v>6.5</v>
      </c>
      <c r="X354" s="63">
        <f>IF(ISNUMBER(INDEX(Данные!$I$1:$IX$303,Данные!$A16,X$642)),INDEX(Данные!$I$1:$IX$303,Данные!$A16,X$642)-Данные!$E16+IF($F$8="Использовать поправку",AL354,0),#N/A)</f>
        <v>0.78652910612507654</v>
      </c>
      <c r="Y354" s="64">
        <f>IF(ISNUMBER(INDEX(Данные!$I$1:$IX$303,Данные!$A16,Y$642)),INDEX(Данные!$I$1:$IX$303,Данные!$A16,Y$642)-Данные!$F16+IF($F$8="Использовать поправку",AM354,0),#N/A)</f>
        <v>-0.34959516277890046</v>
      </c>
      <c r="Z354" s="62">
        <f t="shared" si="790"/>
        <v>6.5</v>
      </c>
      <c r="AA354" s="63">
        <f>IF(ISNUMBER(INDEX(Данные!$I$1:$IX$303,Данные!$A16,AA$642)),INDEX(Данные!$I$1:$IX$303,Данные!$A16,AA$642)-Данные!$E16+IF($F$9="Использовать поправку",AL354,0),#N/A)</f>
        <v>1.1161509109722729</v>
      </c>
      <c r="AB354" s="64">
        <f>IF(ISNUMBER(INDEX(Данные!$I$1:$IX$303,Данные!$A16,AB$642)),INDEX(Данные!$I$1:$IX$303,Данные!$A16,AB$642)-Данные!$F16+IF($F$9="Использовать поправку",AM354,0),#N/A)</f>
        <v>-0.77526873180971245</v>
      </c>
      <c r="AC354" s="62">
        <f t="shared" si="791"/>
        <v>6.5</v>
      </c>
      <c r="AD354" s="63">
        <f>IF(ISNUMBER(INDEX(Данные!$I$1:$IX$303,Данные!$A16,AD$642)),INDEX(Данные!$I$1:$IX$303,Данные!$A16,AD$642)-Данные!$E16+IF($F$10="Использовать поправку",AL354,0),#N/A)</f>
        <v>2.676324532038965E-2</v>
      </c>
      <c r="AE354" s="64">
        <f>IF(ISNUMBER(INDEX(Данные!$I$1:$IX$303,Данные!$A16,AE$642)),INDEX(Данные!$I$1:$IX$303,Данные!$A16,AE$642)-Данные!$F16+IF($F$10="Использовать поправку",AM354,0),#N/A)</f>
        <v>-0.6391169367117544</v>
      </c>
      <c r="AF354" s="62">
        <f t="shared" si="792"/>
        <v>6.5</v>
      </c>
      <c r="AG354" s="63">
        <f>IF(ISNUMBER(INDEX(Данные!$I$1:$IX$303,Данные!$A16,AG$642)),INDEX(Данные!$I$1:$IX$303,Данные!$A16,AG$642)-Данные!$E16+IF($F$11="Использовать поправку",AL354,0),#N/A)</f>
        <v>-0.69492708099866451</v>
      </c>
      <c r="AH354" s="64">
        <f>IF(ISNUMBER(INDEX(Данные!$I$1:$IX$303,Данные!$A16,AH$642)),INDEX(Данные!$I$1:$IX$303,Данные!$A16,AH$642)-Данные!$F16+IF($F$11="Использовать поправку",AM354,0),#N/A)</f>
        <v>0.61126798470677901</v>
      </c>
      <c r="AI354" s="62">
        <f t="shared" si="793"/>
        <v>6.5</v>
      </c>
      <c r="AJ354" s="63">
        <f>IF(ISNUMBER(INDEX(Данные!$I$1:$IX$303,Данные!$A16,AJ$642)),INDEX(Данные!$I$1:$IX$303,Данные!$A16,AJ$642)-Данные!$E16+IF($F$12="Использовать поправку",AL354,0),#N/A)</f>
        <v>0.69032524244359195</v>
      </c>
      <c r="AK354" s="96">
        <f>IF(ISNUMBER(INDEX(Данные!$I$1:$IX$303,Данные!$A16,AK$642)),INDEX(Данные!$I$1:$IX$303,Данные!$A16,AK$642)-Данные!$F16+IF($F$12="Использовать поправку",AM354,0),#N/A)</f>
        <v>-0.88163931693133524</v>
      </c>
      <c r="AL354" s="100" t="e">
        <f>INDEX(Данные!$I$1:$IX$303,Данные!$A16,AL$642+4)-INDEX(Данные!$I$1:$IX$303,Данные!$A16,AL$643+4)</f>
        <v>#N/A</v>
      </c>
      <c r="AM354" s="101" t="e">
        <f>INDEX(Данные!$I$1:$IX$303,Данные!$A16,AM$642+5)-INDEX(Данные!$I$1:$IX$303,Данные!$A16,AM$643+5)</f>
        <v>#N/A</v>
      </c>
      <c r="AO354" s="61">
        <v>6.5</v>
      </c>
      <c r="AP354" s="62">
        <f t="shared" si="794"/>
        <v>6.5</v>
      </c>
      <c r="AQ354" s="63">
        <f>IF(ISNUMBER(INDEX(Данные!$I$1:$IX$303,Данные!$A16,AQ$642)),INDEX(Данные!$I$1:$IX$303,Данные!$A16,AQ$642)-Данные!$G16-AQ$643+IF($F$3="Использовать поправку",BT354,0),#N/A)</f>
        <v>0</v>
      </c>
      <c r="AR354" s="64">
        <f>IF(ISNUMBER(INDEX(Данные!$I$1:$IX$303,Данные!$A16,AR$642)),INDEX(Данные!$I$1:$IX$303,Данные!$A16,AR$642)-Данные!$H16-AR$643+IF($F$3="Использовать поправку",BU354,0),#N/A)</f>
        <v>0</v>
      </c>
      <c r="AS354" s="62">
        <f t="shared" si="795"/>
        <v>6.5</v>
      </c>
      <c r="AT354" s="63">
        <f>IF(ISNUMBER(INDEX(Данные!$I$1:$IX$303,Данные!$A16,AT$642)),INDEX(Данные!$I$1:$IX$303,Данные!$A16,AT$642)-Данные!$G16-AT$643+IF($F$4="Использовать поправку",BT354,0),#N/A)</f>
        <v>13.462046491439537</v>
      </c>
      <c r="AU354" s="64">
        <f>IF(ISNUMBER(INDEX(Данные!$I$1:$IX$303,Данные!$A16,AU$642)),INDEX(Данные!$I$1:$IX$303,Данные!$A16,AU$642)-Данные!$H16-AU$643+IF($F$4="Использовать поправку",BU354,0),#N/A)</f>
        <v>3.9918881571052225</v>
      </c>
      <c r="AV354" s="62">
        <f t="shared" si="796"/>
        <v>6.5</v>
      </c>
      <c r="AW354" s="63">
        <f>IF(ISNUMBER(INDEX(Данные!$I$1:$IX$303,Данные!$A16,AW$642)),INDEX(Данные!$I$1:$IX$303,Данные!$A16,AW$642)-Данные!$G16-AW$643+IF($F$5="Использовать поправку",BT354,0),#N/A)</f>
        <v>-1.0435652387998289</v>
      </c>
      <c r="AX354" s="64">
        <f>IF(ISNUMBER(INDEX(Данные!$I$1:$IX$303,Данные!$A16,AX$642)),INDEX(Данные!$I$1:$IX$303,Данные!$A16,AX$642)-Данные!$H16-AX$643+IF($F$5="Использовать поправку",BU354,0),#N/A)</f>
        <v>3.1935828696739463</v>
      </c>
      <c r="AY354" s="62">
        <f t="shared" si="797"/>
        <v>6.5</v>
      </c>
      <c r="AZ354" s="63">
        <f>IF(ISNUMBER(INDEX(Данные!$I$1:$IX$303,Данные!$A16,AZ$642)),INDEX(Данные!$I$1:$IX$303,Данные!$A16,AZ$642)-Данные!$G16-AZ$643+IF($F$6="Использовать поправку",BT354,0),#N/A)</f>
        <v>-10.369471237208131</v>
      </c>
      <c r="BA354" s="64">
        <f>IF(ISNUMBER(INDEX(Данные!$I$1:$IX$303,Данные!$A16,BA$642)),INDEX(Данные!$I$1:$IX$303,Данные!$A16,BA$642)-Данные!$H16-BA$643+IF($F$6="Использовать поправку",BU354,0),#N/A)</f>
        <v>7.9331040785548339</v>
      </c>
      <c r="BB354" s="62">
        <f t="shared" si="798"/>
        <v>6.5</v>
      </c>
      <c r="BC354" s="63">
        <f>IF(ISNUMBER(INDEX(Данные!$I$1:$IX$303,Данные!$A16,BC$642)),INDEX(Данные!$I$1:$IX$303,Данные!$A16,BC$642)-Данные!$G16-BC$643+IF($F$7="Использовать поправку",BT354,0),#N/A)</f>
        <v>-10.082519555485419</v>
      </c>
      <c r="BD354" s="64">
        <f>IF(ISNUMBER(INDEX(Данные!$I$1:$IX$303,Данные!$A16,BD$642)),INDEX(Данные!$I$1:$IX$303,Данные!$A16,BD$642)-Данные!$H16-BD$643+IF($F$7="Использовать поправку",BU354,0),#N/A)</f>
        <v>3.4289855606780293</v>
      </c>
      <c r="BE354" s="62">
        <f t="shared" si="799"/>
        <v>6.5</v>
      </c>
      <c r="BF354" s="63">
        <f>IF(ISNUMBER(INDEX(Данные!$I$1:$IX$303,Данные!$A16,BF$642)),INDEX(Данные!$I$1:$IX$303,Данные!$A16,BF$642)-Данные!$G16-BF$643+IF($F$8="Использовать поправку",BT354,0),#N/A)</f>
        <v>0.16926221140715825</v>
      </c>
      <c r="BG354" s="64">
        <f>IF(ISNUMBER(INDEX(Данные!$I$1:$IX$303,Данные!$A16,BG$642)),INDEX(Данные!$I$1:$IX$303,Данные!$A16,BG$642)-Данные!$H16-BG$643+IF($F$8="Использовать поправку",BU354,0),#N/A)</f>
        <v>4.0320576988581251</v>
      </c>
      <c r="BH354" s="62">
        <f t="shared" si="800"/>
        <v>6.5</v>
      </c>
      <c r="BI354" s="63">
        <f>IF(ISNUMBER(INDEX(Данные!$I$1:$IX$303,Данные!$A16,BI$642)),INDEX(Данные!$I$1:$IX$303,Данные!$A16,BI$642)-Данные!$G16-BI$643+IF($F$9="Использовать поправку",BT354,0),#N/A)</f>
        <v>-0.90940631351770662</v>
      </c>
      <c r="BJ354" s="64">
        <f>IF(ISNUMBER(INDEX(Данные!$I$1:$IX$303,Данные!$A16,BJ$642)),INDEX(Данные!$I$1:$IX$303,Данные!$A16,BJ$642)-Данные!$H16-BJ$643+IF($F$9="Использовать поправку",BU354,0),#N/A)</f>
        <v>-5.4614860923870765</v>
      </c>
      <c r="BK354" s="62">
        <f t="shared" si="801"/>
        <v>6.5</v>
      </c>
      <c r="BL354" s="63">
        <f>IF(ISNUMBER(INDEX(Данные!$I$1:$IX$303,Данные!$A16,BL$642)),INDEX(Данные!$I$1:$IX$303,Данные!$A16,BL$642)-Данные!$G16-BL$643+IF($F$10="Использовать поправку",BT354,0),#N/A)</f>
        <v>-2.7125324819066918</v>
      </c>
      <c r="BM354" s="64">
        <f>IF(ISNUMBER(INDEX(Данные!$I$1:$IX$303,Данные!$A16,BM$642)),INDEX(Данные!$I$1:$IX$303,Данные!$A16,BM$642)-Данные!$H16-BM$643+IF($F$10="Использовать поправку",BU354,0),#N/A)</f>
        <v>16.671221758261254</v>
      </c>
      <c r="BN354" s="62">
        <f t="shared" si="802"/>
        <v>6.5</v>
      </c>
      <c r="BO354" s="63">
        <f>IF(ISNUMBER(INDEX(Данные!$I$1:$IX$303,Данные!$A16,BO$642)),INDEX(Данные!$I$1:$IX$303,Данные!$A16,BO$642)-Данные!$G16-BO$643+IF($F$11="Использовать поправку",BT354,0),#N/A)</f>
        <v>1.7577572863906425</v>
      </c>
      <c r="BP354" s="64">
        <f>IF(ISNUMBER(INDEX(Данные!$I$1:$IX$303,Данные!$A16,BP$642)),INDEX(Данные!$I$1:$IX$303,Данные!$A16,BP$642)-Данные!$H16-BP$643+IF($F$11="Использовать поправку",BU354,0),#N/A)</f>
        <v>9.7127279572209773</v>
      </c>
      <c r="BQ354" s="62">
        <f t="shared" si="803"/>
        <v>6.5</v>
      </c>
      <c r="BR354" s="63">
        <f>IF(ISNUMBER(INDEX(Данные!$I$1:$IX$303,Данные!$A16,BR$642)),INDEX(Данные!$I$1:$IX$303,Данные!$A16,BR$642)-Данные!$G16-BR$643+IF($F$12="Использовать поправку",BT354,0),#N/A)</f>
        <v>5.2359740096308087</v>
      </c>
      <c r="BS354" s="64">
        <f>IF(ISNUMBER(INDEX(Данные!$I$1:$IX$303,Данные!$A16,BS$642)),INDEX(Данные!$I$1:$IX$303,Данные!$A16,BS$642)-Данные!$H16-BS$643+IF($F$12="Использовать поправку",BU354,0),#N/A)</f>
        <v>6.8494746936607953</v>
      </c>
      <c r="BT354" s="100" t="e">
        <f>INDEX(Данные!$I$1:$IX$303,Данные!$A16,BT$642+8)-INDEX(Данные!$I$1:$IX$303,Данные!$A16,BT$643+8)</f>
        <v>#N/A</v>
      </c>
      <c r="BU354" s="101" t="e">
        <f>INDEX(Данные!$I$1:$IX$303,Данные!$A16,BU$642+9)-INDEX(Данные!$I$1:$IX$303,Данные!$A16,BU$643+9)</f>
        <v>#N/A</v>
      </c>
    </row>
    <row r="355" spans="7:73" x14ac:dyDescent="0.25">
      <c r="G355" s="61">
        <v>7</v>
      </c>
      <c r="H355" s="62">
        <f t="shared" si="784"/>
        <v>7</v>
      </c>
      <c r="I355" s="63">
        <f>IF(ISNUMBER(INDEX(Данные!$I$1:$IX$303,Данные!$A17,I$642)),INDEX(Данные!$I$1:$IX$303,Данные!$A17,I$642)-Данные!$E17+IF($F$3="Использовать поправку",AL355,0),#N/A)</f>
        <v>0</v>
      </c>
      <c r="J355" s="64">
        <f>IF(ISNUMBER(INDEX(Данные!$I$1:$IX$303,Данные!$A17,J$642)),INDEX(Данные!$I$1:$IX$303,Данные!$A17,J$642)-Данные!$F17+IF($F$3="Использовать поправку",AM355,0),#N/A)</f>
        <v>0</v>
      </c>
      <c r="K355" s="62">
        <f t="shared" si="785"/>
        <v>7</v>
      </c>
      <c r="L355" s="63">
        <f>IF(ISNUMBER(INDEX(Данные!$I$1:$IX$303,Данные!$A17,L$642)),INDEX(Данные!$I$1:$IX$303,Данные!$A17,L$642)-Данные!$E17+IF($F$4="Использовать поправку",AL355,0),#N/A)</f>
        <v>-0.57370392034035866</v>
      </c>
      <c r="M355" s="64">
        <f>IF(ISNUMBER(INDEX(Данные!$I$1:$IX$303,Данные!$A17,M$642)),INDEX(Данные!$I$1:$IX$303,Данные!$A17,M$642)-Данные!$F17+IF($F$4="Использовать поправку",AM355,0),#N/A)</f>
        <v>-1.2569356836442669E-3</v>
      </c>
      <c r="N355" s="62">
        <f t="shared" si="786"/>
        <v>7</v>
      </c>
      <c r="O355" s="63">
        <f>IF(ISNUMBER(INDEX(Данные!$I$1:$IX$303,Данные!$A17,O$642)),INDEX(Данные!$I$1:$IX$303,Данные!$A17,O$642)-Данные!$E17+IF($F$5="Использовать поправку",AL355,0),#N/A)</f>
        <v>-0.24478798944153013</v>
      </c>
      <c r="P355" s="64">
        <f>IF(ISNUMBER(INDEX(Данные!$I$1:$IX$303,Данные!$A17,P$642)),INDEX(Данные!$I$1:$IX$303,Данные!$A17,P$642)-Данные!$F17+IF($F$5="Использовать поправку",AM355,0),#N/A)</f>
        <v>0.66397480924112195</v>
      </c>
      <c r="Q355" s="62">
        <f t="shared" si="787"/>
        <v>7</v>
      </c>
      <c r="R355" s="63">
        <f>IF(ISNUMBER(INDEX(Данные!$I$1:$IX$303,Данные!$A17,R$642)),INDEX(Данные!$I$1:$IX$303,Данные!$A17,R$642)-Данные!$E17+IF($F$6="Использовать поправку",AL355,0),#N/A)</f>
        <v>-0.72619233583921883</v>
      </c>
      <c r="S355" s="64">
        <f>IF(ISNUMBER(INDEX(Данные!$I$1:$IX$303,Данные!$A17,S$642)),INDEX(Данные!$I$1:$IX$303,Данные!$A17,S$642)-Данные!$F17+IF($F$6="Использовать поправку",AM355,0),#N/A)</f>
        <v>-0.11499768402410959</v>
      </c>
      <c r="T355" s="62">
        <f t="shared" si="788"/>
        <v>7</v>
      </c>
      <c r="U355" s="63">
        <f>IF(ISNUMBER(INDEX(Данные!$I$1:$IX$303,Данные!$A17,U$642)),INDEX(Данные!$I$1:$IX$303,Данные!$A17,U$642)-Данные!$E17+IF($F$7="Использовать поправку",AL355,0),#N/A)</f>
        <v>-0.25379056732020722</v>
      </c>
      <c r="V355" s="64">
        <f>IF(ISNUMBER(INDEX(Данные!$I$1:$IX$303,Данные!$A17,V$642)),INDEX(Данные!$I$1:$IX$303,Данные!$A17,V$642)-Данные!$F17+IF($F$7="Использовать поправку",AM355,0),#N/A)</f>
        <v>1.8831447084946566</v>
      </c>
      <c r="W355" s="62">
        <f t="shared" si="789"/>
        <v>7</v>
      </c>
      <c r="X355" s="63">
        <f>IF(ISNUMBER(INDEX(Данные!$I$1:$IX$303,Данные!$A17,X$642)),INDEX(Данные!$I$1:$IX$303,Данные!$A17,X$642)-Данные!$E17+IF($F$8="Использовать поправку",AL355,0),#N/A)</f>
        <v>-0.67904785837985937</v>
      </c>
      <c r="Y355" s="64">
        <f>IF(ISNUMBER(INDEX(Данные!$I$1:$IX$303,Данные!$A17,Y$642)),INDEX(Данные!$I$1:$IX$303,Данные!$A17,Y$642)-Данные!$F17+IF($F$8="Использовать поправку",AM355,0),#N/A)</f>
        <v>-0.11045487505793661</v>
      </c>
      <c r="Z355" s="62">
        <f t="shared" si="790"/>
        <v>7</v>
      </c>
      <c r="AA355" s="63">
        <f>IF(ISNUMBER(INDEX(Данные!$I$1:$IX$303,Данные!$A17,AA$642)),INDEX(Данные!$I$1:$IX$303,Данные!$A17,AA$642)-Данные!$E17+IF($F$9="Использовать поправку",AL355,0),#N/A)</f>
        <v>0.83129017091987834</v>
      </c>
      <c r="AB355" s="64">
        <f>IF(ISNUMBER(INDEX(Данные!$I$1:$IX$303,Данные!$A17,AB$642)),INDEX(Данные!$I$1:$IX$303,Данные!$A17,AB$642)-Данные!$F17+IF($F$9="Использовать поправку",AM355,0),#N/A)</f>
        <v>0.10437678406007334</v>
      </c>
      <c r="AC355" s="62">
        <f t="shared" si="791"/>
        <v>7</v>
      </c>
      <c r="AD355" s="63">
        <f>IF(ISNUMBER(INDEX(Данные!$I$1:$IX$303,Данные!$A17,AD$642)),INDEX(Данные!$I$1:$IX$303,Данные!$A17,AD$642)-Данные!$E17+IF($F$10="Использовать поправку",AL355,0),#N/A)</f>
        <v>-1.716313711223096</v>
      </c>
      <c r="AE355" s="64">
        <f>IF(ISNUMBER(INDEX(Данные!$I$1:$IX$303,Данные!$A17,AE$642)),INDEX(Данные!$I$1:$IX$303,Данные!$A17,AE$642)-Данные!$F17+IF($F$10="Использовать поправку",AM355,0),#N/A)</f>
        <v>-0.33447368035350822</v>
      </c>
      <c r="AF355" s="62">
        <f t="shared" si="792"/>
        <v>7</v>
      </c>
      <c r="AG355" s="63">
        <f>IF(ISNUMBER(INDEX(Данные!$I$1:$IX$303,Данные!$A17,AG$642)),INDEX(Данные!$I$1:$IX$303,Данные!$A17,AG$642)-Данные!$E17+IF($F$11="Использовать поправку",AL355,0),#N/A)</f>
        <v>-0.38356405959812534</v>
      </c>
      <c r="AH355" s="64">
        <f>IF(ISNUMBER(INDEX(Данные!$I$1:$IX$303,Данные!$A17,AH$642)),INDEX(Данные!$I$1:$IX$303,Данные!$A17,AH$642)-Данные!$F17+IF($F$11="Использовать поправку",AM355,0),#N/A)</f>
        <v>-0.88518543258396865</v>
      </c>
      <c r="AI355" s="62">
        <f t="shared" si="793"/>
        <v>7</v>
      </c>
      <c r="AJ355" s="63">
        <f>IF(ISNUMBER(INDEX(Данные!$I$1:$IX$303,Данные!$A17,AJ$642)),INDEX(Данные!$I$1:$IX$303,Данные!$A17,AJ$642)-Данные!$E17+IF($F$12="Использовать поправку",AL355,0),#N/A)</f>
        <v>-1.4719757494145576</v>
      </c>
      <c r="AK355" s="96">
        <f>IF(ISNUMBER(INDEX(Данные!$I$1:$IX$303,Данные!$A17,AK$642)),INDEX(Данные!$I$1:$IX$303,Данные!$A17,AK$642)-Данные!$F17+IF($F$12="Использовать поправку",AM355,0),#N/A)</f>
        <v>1.0131093663625099</v>
      </c>
      <c r="AL355" s="100" t="e">
        <f>INDEX(Данные!$I$1:$IX$303,Данные!$A17,AL$642+4)-INDEX(Данные!$I$1:$IX$303,Данные!$A17,AL$643+4)</f>
        <v>#N/A</v>
      </c>
      <c r="AM355" s="101" t="e">
        <f>INDEX(Данные!$I$1:$IX$303,Данные!$A17,AM$642+5)-INDEX(Данные!$I$1:$IX$303,Данные!$A17,AM$643+5)</f>
        <v>#N/A</v>
      </c>
      <c r="AO355" s="61">
        <v>7</v>
      </c>
      <c r="AP355" s="62">
        <f t="shared" si="794"/>
        <v>7</v>
      </c>
      <c r="AQ355" s="63">
        <f>IF(ISNUMBER(INDEX(Данные!$I$1:$IX$303,Данные!$A17,AQ$642)),INDEX(Данные!$I$1:$IX$303,Данные!$A17,AQ$642)-Данные!$G17-AQ$643+IF($F$3="Использовать поправку",BT355,0),#N/A)</f>
        <v>0</v>
      </c>
      <c r="AR355" s="64">
        <f>IF(ISNUMBER(INDEX(Данные!$I$1:$IX$303,Данные!$A17,AR$642)),INDEX(Данные!$I$1:$IX$303,Данные!$A17,AR$642)-Данные!$H17-AR$643+IF($F$3="Использовать поправку",BU355,0),#N/A)</f>
        <v>0</v>
      </c>
      <c r="AS355" s="62">
        <f t="shared" si="795"/>
        <v>7</v>
      </c>
      <c r="AT355" s="63">
        <f>IF(ISNUMBER(INDEX(Данные!$I$1:$IX$303,Данные!$A17,AT$642)),INDEX(Данные!$I$1:$IX$303,Данные!$A17,AT$642)-Данные!$G17-AT$643+IF($F$4="Использовать поправку",BT355,0),#N/A)</f>
        <v>13.175194531269312</v>
      </c>
      <c r="AU355" s="64">
        <f>IF(ISNUMBER(INDEX(Данные!$I$1:$IX$303,Данные!$A17,AU$642)),INDEX(Данные!$I$1:$IX$303,Данные!$A17,AU$642)-Данные!$H17-AU$643+IF($F$4="Использовать поправку",BU355,0),#N/A)</f>
        <v>3.9912596892634156</v>
      </c>
      <c r="AV355" s="62">
        <f t="shared" si="796"/>
        <v>7</v>
      </c>
      <c r="AW355" s="63">
        <f>IF(ISNUMBER(INDEX(Данные!$I$1:$IX$303,Данные!$A17,AW$642)),INDEX(Данные!$I$1:$IX$303,Данные!$A17,AW$642)-Данные!$G17-AW$643+IF($F$5="Использовать поправку",BT355,0),#N/A)</f>
        <v>-1.1659592335206526</v>
      </c>
      <c r="AX355" s="64">
        <f>IF(ISNUMBER(INDEX(Данные!$I$1:$IX$303,Данные!$A17,AX$642)),INDEX(Данные!$I$1:$IX$303,Данные!$A17,AX$642)-Данные!$H17-AX$643+IF($F$5="Использовать поправку",BU355,0),#N/A)</f>
        <v>3.5255702742945232</v>
      </c>
      <c r="AY355" s="62">
        <f t="shared" si="797"/>
        <v>7</v>
      </c>
      <c r="AZ355" s="63">
        <f>IF(ISNUMBER(INDEX(Данные!$I$1:$IX$303,Данные!$A17,AZ$642)),INDEX(Данные!$I$1:$IX$303,Данные!$A17,AZ$642)-Данные!$G17-AZ$643+IF($F$6="Использовать поправку",BT355,0),#N/A)</f>
        <v>-10.732567405127838</v>
      </c>
      <c r="BA355" s="64">
        <f>IF(ISNUMBER(INDEX(Данные!$I$1:$IX$303,Данные!$A17,BA$642)),INDEX(Данные!$I$1:$IX$303,Данные!$A17,BA$642)-Данные!$H17-BA$643+IF($F$6="Использовать поправку",BU355,0),#N/A)</f>
        <v>7.8756052365424694</v>
      </c>
      <c r="BB355" s="62">
        <f t="shared" si="798"/>
        <v>7</v>
      </c>
      <c r="BC355" s="63">
        <f>IF(ISNUMBER(INDEX(Данные!$I$1:$IX$303,Данные!$A17,BC$642)),INDEX(Данные!$I$1:$IX$303,Данные!$A17,BC$642)-Данные!$G17-BC$643+IF($F$7="Использовать поправку",BT355,0),#N/A)</f>
        <v>-10.209414839145552</v>
      </c>
      <c r="BD355" s="64">
        <f>IF(ISNUMBER(INDEX(Данные!$I$1:$IX$303,Данные!$A17,BD$642)),INDEX(Данные!$I$1:$IX$303,Данные!$A17,BD$642)-Данные!$H17-BD$643+IF($F$7="Использовать поправку",BU355,0),#N/A)</f>
        <v>4.3705579149252571</v>
      </c>
      <c r="BE355" s="62">
        <f t="shared" si="799"/>
        <v>7</v>
      </c>
      <c r="BF355" s="63">
        <f>IF(ISNUMBER(INDEX(Данные!$I$1:$IX$303,Данные!$A17,BF$642)),INDEX(Данные!$I$1:$IX$303,Данные!$A17,BF$642)-Данные!$G17-BF$643+IF($F$8="Использовать поправку",BT355,0),#N/A)</f>
        <v>-0.17026171778286425</v>
      </c>
      <c r="BG355" s="64">
        <f>IF(ISNUMBER(INDEX(Данные!$I$1:$IX$303,Данные!$A17,BG$642)),INDEX(Данные!$I$1:$IX$303,Данные!$A17,BG$642)-Данные!$H17-BG$643+IF($F$8="Использовать поправку",BU355,0),#N/A)</f>
        <v>3.9768302613290416</v>
      </c>
      <c r="BH355" s="62">
        <f t="shared" si="800"/>
        <v>7</v>
      </c>
      <c r="BI355" s="63">
        <f>IF(ISNUMBER(INDEX(Данные!$I$1:$IX$303,Данные!$A17,BI$642)),INDEX(Данные!$I$1:$IX$303,Данные!$A17,BI$642)-Данные!$G17-BI$643+IF($F$9="Использовать поправку",BT355,0),#N/A)</f>
        <v>-0.49376122805779232</v>
      </c>
      <c r="BJ355" s="64">
        <f>IF(ISNUMBER(INDEX(Данные!$I$1:$IX$303,Данные!$A17,BJ$642)),INDEX(Данные!$I$1:$IX$303,Данные!$A17,BJ$642)-Данные!$H17-BJ$643+IF($F$9="Использовать поправку",BU355,0),#N/A)</f>
        <v>-5.4092977003570013</v>
      </c>
      <c r="BK355" s="62">
        <f t="shared" si="801"/>
        <v>7</v>
      </c>
      <c r="BL355" s="63">
        <f>IF(ISNUMBER(INDEX(Данные!$I$1:$IX$303,Данные!$A17,BL$642)),INDEX(Данные!$I$1:$IX$303,Данные!$A17,BL$642)-Данные!$G17-BL$643+IF($F$10="Использовать поправку",BT355,0),#N/A)</f>
        <v>-3.5706893375182744</v>
      </c>
      <c r="BM355" s="64">
        <f>IF(ISNUMBER(INDEX(Данные!$I$1:$IX$303,Данные!$A17,BM$642)),INDEX(Данные!$I$1:$IX$303,Данные!$A17,BM$642)-Данные!$H17-BM$643+IF($F$10="Использовать поправку",BU355,0),#N/A)</f>
        <v>16.50398491808437</v>
      </c>
      <c r="BN355" s="62">
        <f t="shared" si="802"/>
        <v>7</v>
      </c>
      <c r="BO355" s="63">
        <f>IF(ISNUMBER(INDEX(Данные!$I$1:$IX$303,Данные!$A17,BO$642)),INDEX(Данные!$I$1:$IX$303,Данные!$A17,BO$642)-Данные!$G17-BO$643+IF($F$11="Использовать поправку",BT355,0),#N/A)</f>
        <v>1.5659752565915142</v>
      </c>
      <c r="BP355" s="64">
        <f>IF(ISNUMBER(INDEX(Данные!$I$1:$IX$303,Данные!$A17,BP$642)),INDEX(Данные!$I$1:$IX$303,Данные!$A17,BP$642)-Данные!$H17-BP$643+IF($F$11="Использовать поправку",BU355,0),#N/A)</f>
        <v>9.2701352409289939</v>
      </c>
      <c r="BQ355" s="62">
        <f t="shared" si="803"/>
        <v>7</v>
      </c>
      <c r="BR355" s="63">
        <f>IF(ISNUMBER(INDEX(Данные!$I$1:$IX$303,Данные!$A17,BR$642)),INDEX(Данные!$I$1:$IX$303,Данные!$A17,BR$642)-Данные!$G17-BR$643+IF($F$12="Использовать поправку",BT355,0),#N/A)</f>
        <v>4.4999861349235744</v>
      </c>
      <c r="BS355" s="64">
        <f>IF(ISNUMBER(INDEX(Данные!$I$1:$IX$303,Данные!$A17,BS$642)),INDEX(Данные!$I$1:$IX$303,Данные!$A17,BS$642)-Данные!$H17-BS$643+IF($F$12="Использовать поправку",BU355,0),#N/A)</f>
        <v>7.3560293768418887</v>
      </c>
      <c r="BT355" s="100" t="e">
        <f>INDEX(Данные!$I$1:$IX$303,Данные!$A17,BT$642+8)-INDEX(Данные!$I$1:$IX$303,Данные!$A17,BT$643+8)</f>
        <v>#N/A</v>
      </c>
      <c r="BU355" s="101" t="e">
        <f>INDEX(Данные!$I$1:$IX$303,Данные!$A17,BU$642+9)-INDEX(Данные!$I$1:$IX$303,Данные!$A17,BU$643+9)</f>
        <v>#N/A</v>
      </c>
    </row>
    <row r="356" spans="7:73" x14ac:dyDescent="0.25">
      <c r="G356" s="61">
        <v>7.5</v>
      </c>
      <c r="H356" s="62">
        <f t="shared" si="784"/>
        <v>7.5</v>
      </c>
      <c r="I356" s="63">
        <f>IF(ISNUMBER(INDEX(Данные!$I$1:$IX$303,Данные!$A18,I$642)),INDEX(Данные!$I$1:$IX$303,Данные!$A18,I$642)-Данные!$E18+IF($F$3="Использовать поправку",AL356,0),#N/A)</f>
        <v>0</v>
      </c>
      <c r="J356" s="64">
        <f>IF(ISNUMBER(INDEX(Данные!$I$1:$IX$303,Данные!$A18,J$642)),INDEX(Данные!$I$1:$IX$303,Данные!$A18,J$642)-Данные!$F18+IF($F$3="Использовать поправку",AM356,0),#N/A)</f>
        <v>0</v>
      </c>
      <c r="K356" s="62">
        <f t="shared" si="785"/>
        <v>7.5</v>
      </c>
      <c r="L356" s="63">
        <f>IF(ISNUMBER(INDEX(Данные!$I$1:$IX$303,Данные!$A18,L$642)),INDEX(Данные!$I$1:$IX$303,Данные!$A18,L$642)-Данные!$E18+IF($F$4="Использовать поправку",AL356,0),#N/A)</f>
        <v>-1.2008210385940794</v>
      </c>
      <c r="M356" s="64">
        <f>IF(ISNUMBER(INDEX(Данные!$I$1:$IX$303,Данные!$A18,M$642)),INDEX(Данные!$I$1:$IX$303,Данные!$A18,M$642)-Данные!$F18+IF($F$4="Использовать поправку",AM356,0),#N/A)</f>
        <v>0.1644037646192571</v>
      </c>
      <c r="N356" s="62">
        <f t="shared" si="786"/>
        <v>7.5</v>
      </c>
      <c r="O356" s="63">
        <f>IF(ISNUMBER(INDEX(Данные!$I$1:$IX$303,Данные!$A18,O$642)),INDEX(Данные!$I$1:$IX$303,Данные!$A18,O$642)-Данные!$E18+IF($F$5="Использовать поправку",AL356,0),#N/A)</f>
        <v>-1.6070966483070412</v>
      </c>
      <c r="P356" s="64">
        <f>IF(ISNUMBER(INDEX(Данные!$I$1:$IX$303,Данные!$A18,P$642)),INDEX(Данные!$I$1:$IX$303,Данные!$A18,P$642)-Данные!$F18+IF($F$5="Использовать поправку",AM356,0),#N/A)</f>
        <v>-0.43446715107788192</v>
      </c>
      <c r="Q356" s="62">
        <f t="shared" si="787"/>
        <v>7.5</v>
      </c>
      <c r="R356" s="63">
        <f>IF(ISNUMBER(INDEX(Данные!$I$1:$IX$303,Данные!$A18,R$642)),INDEX(Данные!$I$1:$IX$303,Данные!$A18,R$642)-Данные!$E18+IF($F$6="Использовать поправку",AL356,0),#N/A)</f>
        <v>-1.5272922714947894</v>
      </c>
      <c r="S356" s="64">
        <f>IF(ISNUMBER(INDEX(Данные!$I$1:$IX$303,Данные!$A18,S$642)),INDEX(Данные!$I$1:$IX$303,Данные!$A18,S$642)-Данные!$F18+IF($F$6="Использовать поправку",AM356,0),#N/A)</f>
        <v>0.34839151907406829</v>
      </c>
      <c r="T356" s="62">
        <f t="shared" si="788"/>
        <v>7.5</v>
      </c>
      <c r="U356" s="63">
        <f>IF(ISNUMBER(INDEX(Данные!$I$1:$IX$303,Данные!$A18,U$642)),INDEX(Данные!$I$1:$IX$303,Данные!$A18,U$642)-Данные!$E18+IF($F$7="Использовать поправку",AL356,0),#N/A)</f>
        <v>0.5252597783297146</v>
      </c>
      <c r="V356" s="64">
        <f>IF(ISNUMBER(INDEX(Данные!$I$1:$IX$303,Данные!$A18,V$642)),INDEX(Данные!$I$1:$IX$303,Данные!$A18,V$642)-Данные!$F18+IF($F$7="Использовать поправку",AM356,0),#N/A)</f>
        <v>-0.79368053037401554</v>
      </c>
      <c r="W356" s="62">
        <f t="shared" si="789"/>
        <v>7.5</v>
      </c>
      <c r="X356" s="63">
        <f>IF(ISNUMBER(INDEX(Данные!$I$1:$IX$303,Данные!$A18,X$642)),INDEX(Данные!$I$1:$IX$303,Данные!$A18,X$642)-Данные!$E18+IF($F$8="Использовать поправку",AL356,0),#N/A)</f>
        <v>0.15178199009146098</v>
      </c>
      <c r="Y356" s="64">
        <f>IF(ISNUMBER(INDEX(Данные!$I$1:$IX$303,Данные!$A18,Y$642)),INDEX(Данные!$I$1:$IX$303,Данные!$A18,Y$642)-Данные!$F18+IF($F$8="Использовать поправку",AM356,0),#N/A)</f>
        <v>1.6692550201010896</v>
      </c>
      <c r="Z356" s="62">
        <f t="shared" si="790"/>
        <v>7.5</v>
      </c>
      <c r="AA356" s="63">
        <f>IF(ISNUMBER(INDEX(Данные!$I$1:$IX$303,Данные!$A18,AA$642)),INDEX(Данные!$I$1:$IX$303,Данные!$A18,AA$642)-Данные!$E18+IF($F$9="Использовать поправку",AL356,0),#N/A)</f>
        <v>0.25255364804653624</v>
      </c>
      <c r="AB356" s="64">
        <f>IF(ISNUMBER(INDEX(Данные!$I$1:$IX$303,Данные!$A18,AB$642)),INDEX(Данные!$I$1:$IX$303,Данные!$A18,AB$642)-Данные!$F18+IF($F$9="Использовать поправку",AM356,0),#N/A)</f>
        <v>1.8547640247851207</v>
      </c>
      <c r="AC356" s="62">
        <f t="shared" si="791"/>
        <v>7.5</v>
      </c>
      <c r="AD356" s="63">
        <f>IF(ISNUMBER(INDEX(Данные!$I$1:$IX$303,Данные!$A18,AD$642)),INDEX(Данные!$I$1:$IX$303,Данные!$A18,AD$642)-Данные!$E18+IF($F$10="Использовать поправку",AL356,0),#N/A)</f>
        <v>-1.3222851220007614</v>
      </c>
      <c r="AE356" s="64">
        <f>IF(ISNUMBER(INDEX(Данные!$I$1:$IX$303,Данные!$A18,AE$642)),INDEX(Данные!$I$1:$IX$303,Данные!$A18,AE$642)-Данные!$F18+IF($F$10="Использовать поправку",AM356,0),#N/A)</f>
        <v>-0.13834062358515475</v>
      </c>
      <c r="AF356" s="62">
        <f t="shared" si="792"/>
        <v>7.5</v>
      </c>
      <c r="AG356" s="63">
        <f>IF(ISNUMBER(INDEX(Данные!$I$1:$IX$303,Данные!$A18,AG$642)),INDEX(Данные!$I$1:$IX$303,Данные!$A18,AG$642)-Данные!$E18+IF($F$11="Использовать поправку",AL356,0),#N/A)</f>
        <v>-1.3233563099173029</v>
      </c>
      <c r="AH356" s="64">
        <f>IF(ISNUMBER(INDEX(Данные!$I$1:$IX$303,Данные!$A18,AH$642)),INDEX(Данные!$I$1:$IX$303,Данные!$A18,AH$642)-Данные!$F18+IF($F$11="Использовать поправку",AM356,0),#N/A)</f>
        <v>0.32260664780454129</v>
      </c>
      <c r="AI356" s="62">
        <f t="shared" si="793"/>
        <v>7.5</v>
      </c>
      <c r="AJ356" s="63">
        <f>IF(ISNUMBER(INDEX(Данные!$I$1:$IX$303,Данные!$A18,AJ$642)),INDEX(Данные!$I$1:$IX$303,Данные!$A18,AJ$642)-Данные!$E18+IF($F$12="Использовать поправку",AL356,0),#N/A)</f>
        <v>-0.19320944476348068</v>
      </c>
      <c r="AK356" s="96">
        <f>IF(ISNUMBER(INDEX(Данные!$I$1:$IX$303,Данные!$A18,AK$642)),INDEX(Данные!$I$1:$IX$303,Данные!$A18,AK$642)-Данные!$F18+IF($F$12="Использовать поправку",AM356,0),#N/A)</f>
        <v>0.85017909255962798</v>
      </c>
      <c r="AL356" s="100" t="e">
        <f>INDEX(Данные!$I$1:$IX$303,Данные!$A18,AL$642+4)-INDEX(Данные!$I$1:$IX$303,Данные!$A18,AL$643+4)</f>
        <v>#N/A</v>
      </c>
      <c r="AM356" s="101" t="e">
        <f>INDEX(Данные!$I$1:$IX$303,Данные!$A18,AM$642+5)-INDEX(Данные!$I$1:$IX$303,Данные!$A18,AM$643+5)</f>
        <v>#N/A</v>
      </c>
      <c r="AO356" s="61">
        <v>7.5</v>
      </c>
      <c r="AP356" s="62">
        <f t="shared" si="794"/>
        <v>7.5</v>
      </c>
      <c r="AQ356" s="63">
        <f>IF(ISNUMBER(INDEX(Данные!$I$1:$IX$303,Данные!$A18,AQ$642)),INDEX(Данные!$I$1:$IX$303,Данные!$A18,AQ$642)-Данные!$G18-AQ$643+IF($F$3="Использовать поправку",BT356,0),#N/A)</f>
        <v>0</v>
      </c>
      <c r="AR356" s="64">
        <f>IF(ISNUMBER(INDEX(Данные!$I$1:$IX$303,Данные!$A18,AR$642)),INDEX(Данные!$I$1:$IX$303,Данные!$A18,AR$642)-Данные!$H18-AR$643+IF($F$3="Использовать поправку",BU356,0),#N/A)</f>
        <v>0</v>
      </c>
      <c r="AS356" s="62">
        <f t="shared" si="795"/>
        <v>7.5</v>
      </c>
      <c r="AT356" s="63">
        <f>IF(ISNUMBER(INDEX(Данные!$I$1:$IX$303,Данные!$A18,AT$642)),INDEX(Данные!$I$1:$IX$303,Данные!$A18,AT$642)-Данные!$G18-AT$643+IF($F$4="Использовать поправку",BT356,0),#N/A)</f>
        <v>12.57478401197227</v>
      </c>
      <c r="AU356" s="64">
        <f>IF(ISNUMBER(INDEX(Данные!$I$1:$IX$303,Данные!$A18,AU$642)),INDEX(Данные!$I$1:$IX$303,Данные!$A18,AU$642)-Данные!$H18-AU$643+IF($F$4="Использовать поправку",BU356,0),#N/A)</f>
        <v>4.0734615715730342</v>
      </c>
      <c r="AV356" s="62">
        <f t="shared" si="796"/>
        <v>7.5</v>
      </c>
      <c r="AW356" s="63">
        <f>IF(ISNUMBER(INDEX(Данные!$I$1:$IX$303,Данные!$A18,AW$642)),INDEX(Данные!$I$1:$IX$303,Данные!$A18,AW$642)-Данные!$G18-AW$643+IF($F$5="Использовать поправку",BT356,0),#N/A)</f>
        <v>-1.9695075576742056</v>
      </c>
      <c r="AX356" s="64">
        <f>IF(ISNUMBER(INDEX(Данные!$I$1:$IX$303,Данные!$A18,AX$642)),INDEX(Данные!$I$1:$IX$303,Данные!$A18,AX$642)-Данные!$H18-AX$643+IF($F$5="Использовать поправку",BU356,0),#N/A)</f>
        <v>3.308336698755511</v>
      </c>
      <c r="AY356" s="62">
        <f t="shared" si="797"/>
        <v>7.5</v>
      </c>
      <c r="AZ356" s="63">
        <f>IF(ISNUMBER(INDEX(Данные!$I$1:$IX$303,Данные!$A18,AZ$642)),INDEX(Данные!$I$1:$IX$303,Данные!$A18,AZ$642)-Данные!$G18-AZ$643+IF($F$6="Использовать поправку",BT356,0),#N/A)</f>
        <v>-11.496213540875146</v>
      </c>
      <c r="BA356" s="64">
        <f>IF(ISNUMBER(INDEX(Данные!$I$1:$IX$303,Данные!$A18,BA$642)),INDEX(Данные!$I$1:$IX$303,Данные!$A18,BA$642)-Данные!$H18-BA$643+IF($F$6="Использовать поправку",BU356,0),#N/A)</f>
        <v>8.0498009960795116</v>
      </c>
      <c r="BB356" s="62">
        <f t="shared" si="798"/>
        <v>7.5</v>
      </c>
      <c r="BC356" s="63">
        <f>IF(ISNUMBER(INDEX(Данные!$I$1:$IX$303,Данные!$A18,BC$642)),INDEX(Данные!$I$1:$IX$303,Данные!$A18,BC$642)-Данные!$G18-BC$643+IF($F$7="Использовать поправку",BT356,0),#N/A)</f>
        <v>-9.9467849499807244</v>
      </c>
      <c r="BD356" s="64">
        <f>IF(ISNUMBER(INDEX(Данные!$I$1:$IX$303,Данные!$A18,BD$642)),INDEX(Данные!$I$1:$IX$303,Данные!$A18,BD$642)-Данные!$H18-BD$643+IF($F$7="Использовать поправку",BU356,0),#N/A)</f>
        <v>3.9737176497383189</v>
      </c>
      <c r="BE356" s="62">
        <f t="shared" si="799"/>
        <v>7.5</v>
      </c>
      <c r="BF356" s="63">
        <f>IF(ISNUMBER(INDEX(Данные!$I$1:$IX$303,Данные!$A18,BF$642)),INDEX(Данные!$I$1:$IX$303,Данные!$A18,BF$642)-Данные!$G18-BF$643+IF($F$8="Использовать поправку",BT356,0),#N/A)</f>
        <v>-9.4370722737153301E-2</v>
      </c>
      <c r="BG356" s="64">
        <f>IF(ISNUMBER(INDEX(Данные!$I$1:$IX$303,Данные!$A18,BG$642)),INDEX(Данные!$I$1:$IX$303,Данные!$A18,BG$642)-Данные!$H18-BG$643+IF($F$8="Использовать поправку",BU356,0),#N/A)</f>
        <v>4.811457771379537</v>
      </c>
      <c r="BH356" s="62">
        <f t="shared" si="800"/>
        <v>7.5</v>
      </c>
      <c r="BI356" s="63">
        <f>IF(ISNUMBER(INDEX(Данные!$I$1:$IX$303,Данные!$A18,BI$642)),INDEX(Данные!$I$1:$IX$303,Данные!$A18,BI$642)-Данные!$G18-BI$643+IF($F$9="Использовать поправку",BT356,0),#N/A)</f>
        <v>-0.36748440403459881</v>
      </c>
      <c r="BJ356" s="64">
        <f>IF(ISNUMBER(INDEX(Данные!$I$1:$IX$303,Данные!$A18,BJ$642)),INDEX(Данные!$I$1:$IX$303,Данные!$A18,BJ$642)-Данные!$H18-BJ$643+IF($F$9="Использовать поправку",BU356,0),#N/A)</f>
        <v>-4.4819156879646016</v>
      </c>
      <c r="BK356" s="62">
        <f t="shared" si="801"/>
        <v>7.5</v>
      </c>
      <c r="BL356" s="63">
        <f>IF(ISNUMBER(INDEX(Данные!$I$1:$IX$303,Данные!$A18,BL$642)),INDEX(Данные!$I$1:$IX$303,Данные!$A18,BL$642)-Данные!$G18-BL$643+IF($F$10="Использовать поправку",BT356,0),#N/A)</f>
        <v>-4.2318318985186352</v>
      </c>
      <c r="BM356" s="64">
        <f>IF(ISNUMBER(INDEX(Данные!$I$1:$IX$303,Данные!$A18,BM$642)),INDEX(Данные!$I$1:$IX$303,Данные!$A18,BM$642)-Данные!$H18-BM$643+IF($F$10="Использовать поправку",BU356,0),#N/A)</f>
        <v>16.434814606291866</v>
      </c>
      <c r="BN356" s="62">
        <f t="shared" si="802"/>
        <v>7.5</v>
      </c>
      <c r="BO356" s="63">
        <f>IF(ISNUMBER(INDEX(Данные!$I$1:$IX$303,Данные!$A18,BO$642)),INDEX(Данные!$I$1:$IX$303,Данные!$A18,BO$642)-Данные!$G18-BO$643+IF($F$11="Использовать поправку",BT356,0),#N/A)</f>
        <v>0.90429710163289201</v>
      </c>
      <c r="BP356" s="64">
        <f>IF(ISNUMBER(INDEX(Данные!$I$1:$IX$303,Данные!$A18,BP$642)),INDEX(Данные!$I$1:$IX$303,Данные!$A18,BP$642)-Данные!$H18-BP$643+IF($F$11="Использовать поправку",BU356,0),#N/A)</f>
        <v>9.4314385648312964</v>
      </c>
      <c r="BQ356" s="62">
        <f t="shared" si="803"/>
        <v>7.5</v>
      </c>
      <c r="BR356" s="63">
        <f>IF(ISNUMBER(INDEX(Данные!$I$1:$IX$303,Данные!$A18,BR$642)),INDEX(Данные!$I$1:$IX$303,Данные!$A18,BR$642)-Данные!$G18-BR$643+IF($F$12="Использовать поправку",BT356,0),#N/A)</f>
        <v>4.4033814125417621</v>
      </c>
      <c r="BS356" s="64">
        <f>IF(ISNUMBER(INDEX(Данные!$I$1:$IX$303,Данные!$A18,BS$642)),INDEX(Данные!$I$1:$IX$303,Данные!$A18,BS$642)-Данные!$H18-BS$643+IF($F$12="Использовать поправку",BU356,0),#N/A)</f>
        <v>7.7811189231217668</v>
      </c>
      <c r="BT356" s="100" t="e">
        <f>INDEX(Данные!$I$1:$IX$303,Данные!$A18,BT$642+8)-INDEX(Данные!$I$1:$IX$303,Данные!$A18,BT$643+8)</f>
        <v>#N/A</v>
      </c>
      <c r="BU356" s="101" t="e">
        <f>INDEX(Данные!$I$1:$IX$303,Данные!$A18,BU$642+9)-INDEX(Данные!$I$1:$IX$303,Данные!$A18,BU$643+9)</f>
        <v>#N/A</v>
      </c>
    </row>
    <row r="357" spans="7:73" x14ac:dyDescent="0.25">
      <c r="G357" s="61">
        <v>8</v>
      </c>
      <c r="H357" s="62">
        <f t="shared" si="784"/>
        <v>8</v>
      </c>
      <c r="I357" s="63">
        <f>IF(ISNUMBER(INDEX(Данные!$I$1:$IX$303,Данные!$A19,I$642)),INDEX(Данные!$I$1:$IX$303,Данные!$A19,I$642)-Данные!$E19+IF($F$3="Использовать поправку",AL357,0),#N/A)</f>
        <v>0</v>
      </c>
      <c r="J357" s="64">
        <f>IF(ISNUMBER(INDEX(Данные!$I$1:$IX$303,Данные!$A19,J$642)),INDEX(Данные!$I$1:$IX$303,Данные!$A19,J$642)-Данные!$F19+IF($F$3="Использовать поправку",AM357,0),#N/A)</f>
        <v>0</v>
      </c>
      <c r="K357" s="62">
        <f t="shared" si="785"/>
        <v>8</v>
      </c>
      <c r="L357" s="63">
        <f>IF(ISNUMBER(INDEX(Данные!$I$1:$IX$303,Данные!$A19,L$642)),INDEX(Данные!$I$1:$IX$303,Данные!$A19,L$642)-Данные!$E19+IF($F$4="Использовать поправку",AL357,0),#N/A)</f>
        <v>-1.3859794636279763</v>
      </c>
      <c r="M357" s="64">
        <f>IF(ISNUMBER(INDEX(Данные!$I$1:$IX$303,Данные!$A19,M$642)),INDEX(Данные!$I$1:$IX$303,Данные!$A19,M$642)-Данные!$F19+IF($F$4="Использовать поправку",AM357,0),#N/A)</f>
        <v>0.20431403227436284</v>
      </c>
      <c r="N357" s="62">
        <f t="shared" si="786"/>
        <v>8</v>
      </c>
      <c r="O357" s="63">
        <f>IF(ISNUMBER(INDEX(Данные!$I$1:$IX$303,Данные!$A19,O$642)),INDEX(Данные!$I$1:$IX$303,Данные!$A19,O$642)-Данные!$E19+IF($F$5="Использовать поправку",AL357,0),#N/A)</f>
        <v>-1.0327843534402898</v>
      </c>
      <c r="P357" s="64">
        <f>IF(ISNUMBER(INDEX(Данные!$I$1:$IX$303,Данные!$A19,P$642)),INDEX(Данные!$I$1:$IX$303,Данные!$A19,P$642)-Данные!$F19+IF($F$5="Использовать поправку",AM357,0),#N/A)</f>
        <v>-0.96361918781732259</v>
      </c>
      <c r="Q357" s="62">
        <f t="shared" si="787"/>
        <v>8</v>
      </c>
      <c r="R357" s="63">
        <f>IF(ISNUMBER(INDEX(Данные!$I$1:$IX$303,Данные!$A19,R$642)),INDEX(Данные!$I$1:$IX$303,Данные!$A19,R$642)-Данные!$E19+IF($F$6="Использовать поправку",AL357,0),#N/A)</f>
        <v>0.18552477710728077</v>
      </c>
      <c r="S357" s="64">
        <f>IF(ISNUMBER(INDEX(Данные!$I$1:$IX$303,Данные!$A19,S$642)),INDEX(Данные!$I$1:$IX$303,Данные!$A19,S$642)-Данные!$F19+IF($F$6="Использовать поправку",AM357,0),#N/A)</f>
        <v>0.42656038061506596</v>
      </c>
      <c r="T357" s="62">
        <f t="shared" si="788"/>
        <v>8</v>
      </c>
      <c r="U357" s="63">
        <f>IF(ISNUMBER(INDEX(Данные!$I$1:$IX$303,Данные!$A19,U$642)),INDEX(Данные!$I$1:$IX$303,Данные!$A19,U$642)-Данные!$E19+IF($F$7="Использовать поправку",AL357,0),#N/A)</f>
        <v>-1.3356525992225281</v>
      </c>
      <c r="V357" s="64">
        <f>IF(ISNUMBER(INDEX(Данные!$I$1:$IX$303,Данные!$A19,V$642)),INDEX(Данные!$I$1:$IX$303,Данные!$A19,V$642)-Данные!$F19+IF($F$7="Использовать поправку",AM357,0),#N/A)</f>
        <v>-5.1477408747119036E-2</v>
      </c>
      <c r="W357" s="62">
        <f t="shared" si="789"/>
        <v>8</v>
      </c>
      <c r="X357" s="63">
        <f>IF(ISNUMBER(INDEX(Данные!$I$1:$IX$303,Данные!$A19,X$642)),INDEX(Данные!$I$1:$IX$303,Данные!$A19,X$642)-Данные!$E19+IF($F$8="Использовать поправку",AL357,0),#N/A)</f>
        <v>-0.10653698343419915</v>
      </c>
      <c r="Y357" s="64">
        <f>IF(ISNUMBER(INDEX(Данные!$I$1:$IX$303,Данные!$A19,Y$642)),INDEX(Данные!$I$1:$IX$303,Данные!$A19,Y$642)-Данные!$F19+IF($F$8="Использовать поправку",AM357,0),#N/A)</f>
        <v>1.3447427206873899</v>
      </c>
      <c r="Z357" s="62">
        <f t="shared" si="790"/>
        <v>8</v>
      </c>
      <c r="AA357" s="63">
        <f>IF(ISNUMBER(INDEX(Данные!$I$1:$IX$303,Данные!$A19,AA$642)),INDEX(Данные!$I$1:$IX$303,Данные!$A19,AA$642)-Данные!$E19+IF($F$9="Использовать поправку",AL357,0),#N/A)</f>
        <v>0.48529321435399808</v>
      </c>
      <c r="AB357" s="64">
        <f>IF(ISNUMBER(INDEX(Данные!$I$1:$IX$303,Данные!$A19,AB$642)),INDEX(Данные!$I$1:$IX$303,Данные!$A19,AB$642)-Данные!$F19+IF($F$9="Использовать поправку",AM357,0),#N/A)</f>
        <v>-0.72073571072672094</v>
      </c>
      <c r="AC357" s="62">
        <f t="shared" si="791"/>
        <v>8</v>
      </c>
      <c r="AD357" s="63">
        <f>IF(ISNUMBER(INDEX(Данные!$I$1:$IX$303,Данные!$A19,AD$642)),INDEX(Данные!$I$1:$IX$303,Данные!$A19,AD$642)-Данные!$E19+IF($F$10="Использовать поправку",AL357,0),#N/A)</f>
        <v>-0.3388624193446983</v>
      </c>
      <c r="AE357" s="64">
        <f>IF(ISNUMBER(INDEX(Данные!$I$1:$IX$303,Данные!$A19,AE$642)),INDEX(Данные!$I$1:$IX$303,Данные!$A19,AE$642)-Данные!$F19+IF($F$10="Использовать поправку",AM357,0),#N/A)</f>
        <v>0.1292955504029889</v>
      </c>
      <c r="AF357" s="62">
        <f t="shared" si="792"/>
        <v>8</v>
      </c>
      <c r="AG357" s="63">
        <f>IF(ISNUMBER(INDEX(Данные!$I$1:$IX$303,Данные!$A19,AG$642)),INDEX(Данные!$I$1:$IX$303,Данные!$A19,AG$642)-Данные!$E19+IF($F$11="Использовать поправку",AL357,0),#N/A)</f>
        <v>-0.31735481690391598</v>
      </c>
      <c r="AH357" s="64">
        <f>IF(ISNUMBER(INDEX(Данные!$I$1:$IX$303,Данные!$A19,AH$642)),INDEX(Данные!$I$1:$IX$303,Данные!$A19,AH$642)-Данные!$F19+IF($F$11="Использовать поправку",AM357,0),#N/A)</f>
        <v>0.13721772237034191</v>
      </c>
      <c r="AI357" s="62">
        <f t="shared" si="793"/>
        <v>8</v>
      </c>
      <c r="AJ357" s="63">
        <f>IF(ISNUMBER(INDEX(Данные!$I$1:$IX$303,Данные!$A19,AJ$642)),INDEX(Данные!$I$1:$IX$303,Данные!$A19,AJ$642)-Данные!$E19+IF($F$12="Использовать поправку",AL357,0),#N/A)</f>
        <v>0.29826509021101444</v>
      </c>
      <c r="AK357" s="96">
        <f>IF(ISNUMBER(INDEX(Данные!$I$1:$IX$303,Данные!$A19,AK$642)),INDEX(Данные!$I$1:$IX$303,Данные!$A19,AK$642)-Данные!$F19+IF($F$12="Использовать поправку",AM357,0),#N/A)</f>
        <v>0.48794955381515503</v>
      </c>
      <c r="AL357" s="100" t="e">
        <f>INDEX(Данные!$I$1:$IX$303,Данные!$A19,AL$642+4)-INDEX(Данные!$I$1:$IX$303,Данные!$A19,AL$643+4)</f>
        <v>#N/A</v>
      </c>
      <c r="AM357" s="101" t="e">
        <f>INDEX(Данные!$I$1:$IX$303,Данные!$A19,AM$642+5)-INDEX(Данные!$I$1:$IX$303,Данные!$A19,AM$643+5)</f>
        <v>#N/A</v>
      </c>
      <c r="AO357" s="61">
        <v>8</v>
      </c>
      <c r="AP357" s="62">
        <f t="shared" si="794"/>
        <v>8</v>
      </c>
      <c r="AQ357" s="63">
        <f>IF(ISNUMBER(INDEX(Данные!$I$1:$IX$303,Данные!$A19,AQ$642)),INDEX(Данные!$I$1:$IX$303,Данные!$A19,AQ$642)-Данные!$G19-AQ$643+IF($F$3="Использовать поправку",BT357,0),#N/A)</f>
        <v>0</v>
      </c>
      <c r="AR357" s="64">
        <f>IF(ISNUMBER(INDEX(Данные!$I$1:$IX$303,Данные!$A19,AR$642)),INDEX(Данные!$I$1:$IX$303,Данные!$A19,AR$642)-Данные!$H19-AR$643+IF($F$3="Использовать поправку",BU357,0),#N/A)</f>
        <v>0</v>
      </c>
      <c r="AS357" s="62">
        <f t="shared" si="795"/>
        <v>8</v>
      </c>
      <c r="AT357" s="63">
        <f>IF(ISNUMBER(INDEX(Данные!$I$1:$IX$303,Данные!$A19,AT$642)),INDEX(Данные!$I$1:$IX$303,Данные!$A19,AT$642)-Данные!$G19-AT$643+IF($F$4="Использовать поправку",BT357,0),#N/A)</f>
        <v>11.88179428015826</v>
      </c>
      <c r="AU357" s="64">
        <f>IF(ISNUMBER(INDEX(Данные!$I$1:$IX$303,Данные!$A19,AU$642)),INDEX(Данные!$I$1:$IX$303,Данные!$A19,AU$642)-Данные!$H19-AU$643+IF($F$4="Использовать поправку",BU357,0),#N/A)</f>
        <v>4.1756185877102325</v>
      </c>
      <c r="AV357" s="62">
        <f t="shared" si="796"/>
        <v>8</v>
      </c>
      <c r="AW357" s="63">
        <f>IF(ISNUMBER(INDEX(Данные!$I$1:$IX$303,Данные!$A19,AW$642)),INDEX(Данные!$I$1:$IX$303,Данные!$A19,AW$642)-Данные!$G19-AW$643+IF($F$5="Использовать поправку",BT357,0),#N/A)</f>
        <v>-2.4858997343942519</v>
      </c>
      <c r="AX357" s="64">
        <f>IF(ISNUMBER(INDEX(Данные!$I$1:$IX$303,Данные!$A19,AX$642)),INDEX(Данные!$I$1:$IX$303,Данные!$A19,AX$642)-Данные!$H19-AX$643+IF($F$5="Использовать поправку",BU357,0),#N/A)</f>
        <v>2.8265271048467184</v>
      </c>
      <c r="AY357" s="62">
        <f t="shared" si="797"/>
        <v>8</v>
      </c>
      <c r="AZ357" s="63">
        <f>IF(ISNUMBER(INDEX(Данные!$I$1:$IX$303,Данные!$A19,AZ$642)),INDEX(Данные!$I$1:$IX$303,Данные!$A19,AZ$642)-Данные!$G19-AZ$643+IF($F$6="Использовать поправку",BT357,0),#N/A)</f>
        <v>-11.403451152321509</v>
      </c>
      <c r="BA357" s="64">
        <f>IF(ISNUMBER(INDEX(Данные!$I$1:$IX$303,Данные!$A19,BA$642)),INDEX(Данные!$I$1:$IX$303,Данные!$A19,BA$642)-Данные!$H19-BA$643+IF($F$6="Использовать поправку",BU357,0),#N/A)</f>
        <v>8.2630811863871259</v>
      </c>
      <c r="BB357" s="62">
        <f t="shared" si="798"/>
        <v>8</v>
      </c>
      <c r="BC357" s="63">
        <f>IF(ISNUMBER(INDEX(Данные!$I$1:$IX$303,Данные!$A19,BC$642)),INDEX(Данные!$I$1:$IX$303,Данные!$A19,BC$642)-Данные!$G19-BC$643+IF($F$7="Использовать поправку",BT357,0),#N/A)</f>
        <v>-10.614611249592031</v>
      </c>
      <c r="BD357" s="64">
        <f>IF(ISNUMBER(INDEX(Данные!$I$1:$IX$303,Данные!$A19,BD$642)),INDEX(Данные!$I$1:$IX$303,Данные!$A19,BD$642)-Данные!$H19-BD$643+IF($F$7="Использовать поправку",BU357,0),#N/A)</f>
        <v>3.947978945364639</v>
      </c>
      <c r="BE357" s="62">
        <f t="shared" si="799"/>
        <v>8</v>
      </c>
      <c r="BF357" s="63">
        <f>IF(ISNUMBER(INDEX(Данные!$I$1:$IX$303,Данные!$A19,BF$642)),INDEX(Данные!$I$1:$IX$303,Данные!$A19,BF$642)-Данные!$G19-BF$643+IF($F$8="Использовать поправку",BT357,0),#N/A)</f>
        <v>-0.14763921445421602</v>
      </c>
      <c r="BG357" s="64">
        <f>IF(ISNUMBER(INDEX(Данные!$I$1:$IX$303,Данные!$A19,BG$642)),INDEX(Данные!$I$1:$IX$303,Данные!$A19,BG$642)-Данные!$H19-BG$643+IF($F$8="Использовать поправку",BU357,0),#N/A)</f>
        <v>5.4838291317232688</v>
      </c>
      <c r="BH357" s="62">
        <f t="shared" si="800"/>
        <v>8</v>
      </c>
      <c r="BI357" s="63">
        <f>IF(ISNUMBER(INDEX(Данные!$I$1:$IX$303,Данные!$A19,BI$642)),INDEX(Данные!$I$1:$IX$303,Данные!$A19,BI$642)-Данные!$G19-BI$643+IF($F$9="Использовать поправку",BT357,0),#N/A)</f>
        <v>-0.1248377968576051</v>
      </c>
      <c r="BJ357" s="64">
        <f>IF(ISNUMBER(INDEX(Данные!$I$1:$IX$303,Данные!$A19,BJ$642)),INDEX(Данные!$I$1:$IX$303,Данные!$A19,BJ$642)-Данные!$H19-BJ$643+IF($F$9="Использовать поправку",BU357,0),#N/A)</f>
        <v>-4.8422835433279943</v>
      </c>
      <c r="BK357" s="62">
        <f t="shared" si="801"/>
        <v>8</v>
      </c>
      <c r="BL357" s="63">
        <f>IF(ISNUMBER(INDEX(Данные!$I$1:$IX$303,Данные!$A19,BL$642)),INDEX(Данные!$I$1:$IX$303,Данные!$A19,BL$642)-Данные!$G19-BL$643+IF($F$10="Использовать поправку",BT357,0),#N/A)</f>
        <v>-4.4012631081909603</v>
      </c>
      <c r="BM357" s="64">
        <f>IF(ISNUMBER(INDEX(Данные!$I$1:$IX$303,Данные!$A19,BM$642)),INDEX(Данные!$I$1:$IX$303,Данные!$A19,BM$642)-Данные!$H19-BM$643+IF($F$10="Использовать поправку",BU357,0),#N/A)</f>
        <v>16.499462381493231</v>
      </c>
      <c r="BN357" s="62">
        <f t="shared" si="802"/>
        <v>8</v>
      </c>
      <c r="BO357" s="63">
        <f>IF(ISNUMBER(INDEX(Данные!$I$1:$IX$303,Данные!$A19,BO$642)),INDEX(Данные!$I$1:$IX$303,Данные!$A19,BO$642)-Данные!$G19-BO$643+IF($F$11="Использовать поправку",BT357,0),#N/A)</f>
        <v>0.74561969318096999</v>
      </c>
      <c r="BP357" s="64">
        <f>IF(ISNUMBER(INDEX(Данные!$I$1:$IX$303,Данные!$A19,BP$642)),INDEX(Данные!$I$1:$IX$303,Данные!$A19,BP$642)-Данные!$H19-BP$643+IF($F$11="Использовать поправку",BU357,0),#N/A)</f>
        <v>9.5000474260164083</v>
      </c>
      <c r="BQ357" s="62">
        <f t="shared" si="803"/>
        <v>8</v>
      </c>
      <c r="BR357" s="63">
        <f>IF(ISNUMBER(INDEX(Данные!$I$1:$IX$303,Данные!$A19,BR$642)),INDEX(Данные!$I$1:$IX$303,Данные!$A19,BR$642)-Данные!$G19-BR$643+IF($F$12="Использовать поправку",BT357,0),#N/A)</f>
        <v>4.5525139576473066</v>
      </c>
      <c r="BS357" s="64">
        <f>IF(ISNUMBER(INDEX(Данные!$I$1:$IX$303,Данные!$A19,BS$642)),INDEX(Данные!$I$1:$IX$303,Данные!$A19,BS$642)-Данные!$H19-BS$643+IF($F$12="Использовать поправку",BU357,0),#N/A)</f>
        <v>8.0250937000294016</v>
      </c>
      <c r="BT357" s="100" t="e">
        <f>INDEX(Данные!$I$1:$IX$303,Данные!$A19,BT$642+8)-INDEX(Данные!$I$1:$IX$303,Данные!$A19,BT$643+8)</f>
        <v>#N/A</v>
      </c>
      <c r="BU357" s="101" t="e">
        <f>INDEX(Данные!$I$1:$IX$303,Данные!$A19,BU$642+9)-INDEX(Данные!$I$1:$IX$303,Данные!$A19,BU$643+9)</f>
        <v>#N/A</v>
      </c>
    </row>
    <row r="358" spans="7:73" x14ac:dyDescent="0.25">
      <c r="G358" s="61">
        <v>8.5</v>
      </c>
      <c r="H358" s="62">
        <f t="shared" si="784"/>
        <v>8.5</v>
      </c>
      <c r="I358" s="63">
        <f>IF(ISNUMBER(INDEX(Данные!$I$1:$IX$303,Данные!$A20,I$642)),INDEX(Данные!$I$1:$IX$303,Данные!$A20,I$642)-Данные!$E20+IF($F$3="Использовать поправку",AL358,0),#N/A)</f>
        <v>0</v>
      </c>
      <c r="J358" s="64">
        <f>IF(ISNUMBER(INDEX(Данные!$I$1:$IX$303,Данные!$A20,J$642)),INDEX(Данные!$I$1:$IX$303,Данные!$A20,J$642)-Данные!$F20+IF($F$3="Использовать поправку",AM358,0),#N/A)</f>
        <v>0</v>
      </c>
      <c r="K358" s="62">
        <f t="shared" si="785"/>
        <v>8.5</v>
      </c>
      <c r="L358" s="63">
        <f>IF(ISNUMBER(INDEX(Данные!$I$1:$IX$303,Данные!$A20,L$642)),INDEX(Данные!$I$1:$IX$303,Данные!$A20,L$642)-Данные!$E20+IF($F$4="Использовать поправку",AL358,0),#N/A)</f>
        <v>-1.1335118883709625</v>
      </c>
      <c r="M358" s="64">
        <f>IF(ISNUMBER(INDEX(Данные!$I$1:$IX$303,Данные!$A20,M$642)),INDEX(Данные!$I$1:$IX$303,Данные!$A20,M$642)-Данные!$F20+IF($F$4="Использовать поправку",AM358,0),#N/A)</f>
        <v>0.47919878616537126</v>
      </c>
      <c r="N358" s="62">
        <f t="shared" si="786"/>
        <v>8.5</v>
      </c>
      <c r="O358" s="63">
        <f>IF(ISNUMBER(INDEX(Данные!$I$1:$IX$303,Данные!$A20,O$642)),INDEX(Данные!$I$1:$IX$303,Данные!$A20,O$642)-Данные!$E20+IF($F$5="Использовать поправку",AL358,0),#N/A)</f>
        <v>-0.62292881757292484</v>
      </c>
      <c r="P358" s="64">
        <f>IF(ISNUMBER(INDEX(Данные!$I$1:$IX$303,Данные!$A20,P$642)),INDEX(Данные!$I$1:$IX$303,Данные!$A20,P$642)-Данные!$F20+IF($F$5="Использовать поправку",AM358,0),#N/A)</f>
        <v>1.2251956516352056</v>
      </c>
      <c r="Q358" s="62">
        <f t="shared" si="787"/>
        <v>8.5</v>
      </c>
      <c r="R358" s="63">
        <f>IF(ISNUMBER(INDEX(Данные!$I$1:$IX$303,Данные!$A20,R$642)),INDEX(Данные!$I$1:$IX$303,Данные!$A20,R$642)-Данные!$E20+IF($F$6="Использовать поправку",AL358,0),#N/A)</f>
        <v>-1.7175288681507563</v>
      </c>
      <c r="S358" s="64">
        <f>IF(ISNUMBER(INDEX(Данные!$I$1:$IX$303,Данные!$A20,S$642)),INDEX(Данные!$I$1:$IX$303,Данные!$A20,S$642)-Данные!$F20+IF($F$6="Использовать поправку",AM358,0),#N/A)</f>
        <v>1.4908355137259788</v>
      </c>
      <c r="T358" s="62">
        <f t="shared" si="788"/>
        <v>8.5</v>
      </c>
      <c r="U358" s="63">
        <f>IF(ISNUMBER(INDEX(Данные!$I$1:$IX$303,Данные!$A20,U$642)),INDEX(Данные!$I$1:$IX$303,Данные!$A20,U$642)-Данные!$E20+IF($F$7="Использовать поправку",AL358,0),#N/A)</f>
        <v>0.71382770092009817</v>
      </c>
      <c r="V358" s="64">
        <f>IF(ISNUMBER(INDEX(Данные!$I$1:$IX$303,Данные!$A20,V$642)),INDEX(Данные!$I$1:$IX$303,Данные!$A20,V$642)-Данные!$F20+IF($F$7="Использовать поправку",AM358,0),#N/A)</f>
        <v>1.0225948113952912</v>
      </c>
      <c r="W358" s="62">
        <f t="shared" si="789"/>
        <v>8.5</v>
      </c>
      <c r="X358" s="63">
        <f>IF(ISNUMBER(INDEX(Данные!$I$1:$IX$303,Данные!$A20,X$642)),INDEX(Данные!$I$1:$IX$303,Данные!$A20,X$642)-Данные!$E20+IF($F$8="Использовать поправку",AL358,0),#N/A)</f>
        <v>-0.35509784256036614</v>
      </c>
      <c r="Y358" s="64">
        <f>IF(ISNUMBER(INDEX(Данные!$I$1:$IX$303,Данные!$A20,Y$642)),INDEX(Данные!$I$1:$IX$303,Данные!$A20,Y$642)-Данные!$F20+IF($F$8="Использовать поправку",AM358,0),#N/A)</f>
        <v>1.19958645160352</v>
      </c>
      <c r="Z358" s="62">
        <f t="shared" si="790"/>
        <v>8.5</v>
      </c>
      <c r="AA358" s="63">
        <f>IF(ISNUMBER(INDEX(Данные!$I$1:$IX$303,Данные!$A20,AA$642)),INDEX(Данные!$I$1:$IX$303,Данные!$A20,AA$642)-Данные!$E20+IF($F$9="Использовать поправку",AL358,0),#N/A)</f>
        <v>-0.7300444697270585</v>
      </c>
      <c r="AB358" s="64">
        <f>IF(ISNUMBER(INDEX(Данные!$I$1:$IX$303,Данные!$A20,AB$642)),INDEX(Данные!$I$1:$IX$303,Данные!$A20,AB$642)-Данные!$F20+IF($F$9="Использовать поправку",AM358,0),#N/A)</f>
        <v>1.2534230234146841</v>
      </c>
      <c r="AC358" s="62">
        <f t="shared" si="791"/>
        <v>8.5</v>
      </c>
      <c r="AD358" s="63">
        <f>IF(ISNUMBER(INDEX(Данные!$I$1:$IX$303,Данные!$A20,AD$642)),INDEX(Данные!$I$1:$IX$303,Данные!$A20,AD$642)-Данные!$E20+IF($F$10="Использовать поправку",AL358,0),#N/A)</f>
        <v>-0.64362829368703345</v>
      </c>
      <c r="AE358" s="64">
        <f>IF(ISNUMBER(INDEX(Данные!$I$1:$IX$303,Данные!$A20,AE$642)),INDEX(Данные!$I$1:$IX$303,Данные!$A20,AE$642)-Данные!$F20+IF($F$10="Использовать поправку",AM358,0),#N/A)</f>
        <v>-0.48054078907484321</v>
      </c>
      <c r="AF358" s="62">
        <f t="shared" si="792"/>
        <v>8.5</v>
      </c>
      <c r="AG358" s="63">
        <f>IF(ISNUMBER(INDEX(Данные!$I$1:$IX$303,Данные!$A20,AG$642)),INDEX(Данные!$I$1:$IX$303,Данные!$A20,AG$642)-Данные!$E20+IF($F$11="Использовать поправку",AL358,0),#N/A)</f>
        <v>-0.77429719984406198</v>
      </c>
      <c r="AH358" s="64">
        <f>IF(ISNUMBER(INDEX(Данные!$I$1:$IX$303,Данные!$A20,AH$642)),INDEX(Данные!$I$1:$IX$303,Данные!$A20,AH$642)-Данные!$F20+IF($F$11="Использовать поправку",AM358,0),#N/A)</f>
        <v>0.28019779666952171</v>
      </c>
      <c r="AI358" s="62">
        <f t="shared" si="793"/>
        <v>8.5</v>
      </c>
      <c r="AJ358" s="63">
        <f>IF(ISNUMBER(INDEX(Данные!$I$1:$IX$303,Данные!$A20,AJ$642)),INDEX(Данные!$I$1:$IX$303,Данные!$A20,AJ$642)-Данные!$E20+IF($F$12="Использовать поправку",AL358,0),#N/A)</f>
        <v>-0.18149372836766275</v>
      </c>
      <c r="AK358" s="96">
        <f>IF(ISNUMBER(INDEX(Данные!$I$1:$IX$303,Данные!$A20,AK$642)),INDEX(Данные!$I$1:$IX$303,Данные!$A20,AK$642)-Данные!$F20+IF($F$12="Использовать поправку",AM358,0),#N/A)</f>
        <v>0.55531941487394043</v>
      </c>
      <c r="AL358" s="100" t="e">
        <f>INDEX(Данные!$I$1:$IX$303,Данные!$A20,AL$642+4)-INDEX(Данные!$I$1:$IX$303,Данные!$A20,AL$643+4)</f>
        <v>#N/A</v>
      </c>
      <c r="AM358" s="101" t="e">
        <f>INDEX(Данные!$I$1:$IX$303,Данные!$A20,AM$642+5)-INDEX(Данные!$I$1:$IX$303,Данные!$A20,AM$643+5)</f>
        <v>#N/A</v>
      </c>
      <c r="AO358" s="61">
        <v>8.5</v>
      </c>
      <c r="AP358" s="62">
        <f t="shared" si="794"/>
        <v>8.5</v>
      </c>
      <c r="AQ358" s="63">
        <f>IF(ISNUMBER(INDEX(Данные!$I$1:$IX$303,Данные!$A20,AQ$642)),INDEX(Данные!$I$1:$IX$303,Данные!$A20,AQ$642)-Данные!$G20-AQ$643+IF($F$3="Использовать поправку",BT358,0),#N/A)</f>
        <v>0</v>
      </c>
      <c r="AR358" s="64">
        <f>IF(ISNUMBER(INDEX(Данные!$I$1:$IX$303,Данные!$A20,AR$642)),INDEX(Данные!$I$1:$IX$303,Данные!$A20,AR$642)-Данные!$H20-AR$643+IF($F$3="Использовать поправку",BU358,0),#N/A)</f>
        <v>0</v>
      </c>
      <c r="AS358" s="62">
        <f t="shared" si="795"/>
        <v>8.5</v>
      </c>
      <c r="AT358" s="63">
        <f>IF(ISNUMBER(INDEX(Данные!$I$1:$IX$303,Данные!$A20,AT$642)),INDEX(Данные!$I$1:$IX$303,Данные!$A20,AT$642)-Данные!$G20-AT$643+IF($F$4="Использовать поправку",BT358,0),#N/A)</f>
        <v>11.315038335972758</v>
      </c>
      <c r="AU358" s="64">
        <f>IF(ISNUMBER(INDEX(Данные!$I$1:$IX$303,Данные!$A20,AU$642)),INDEX(Данные!$I$1:$IX$303,Данные!$A20,AU$642)-Данные!$H20-AU$643+IF($F$4="Использовать поправку",BU358,0),#N/A)</f>
        <v>4.4152179807929315</v>
      </c>
      <c r="AV358" s="62">
        <f t="shared" si="796"/>
        <v>8.5</v>
      </c>
      <c r="AW358" s="63">
        <f>IF(ISNUMBER(INDEX(Данные!$I$1:$IX$303,Данные!$A20,AW$642)),INDEX(Данные!$I$1:$IX$303,Данные!$A20,AW$642)-Данные!$G20-AW$643+IF($F$5="Использовать поправку",BT358,0),#N/A)</f>
        <v>-2.7973641431808574</v>
      </c>
      <c r="AX358" s="64">
        <f>IF(ISNUMBER(INDEX(Данные!$I$1:$IX$303,Данные!$A20,AX$642)),INDEX(Данные!$I$1:$IX$303,Данные!$A20,AX$642)-Данные!$H20-AX$643+IF($F$5="Использовать поправку",BU358,0),#N/A)</f>
        <v>3.4391249306645477</v>
      </c>
      <c r="AY358" s="62">
        <f t="shared" si="797"/>
        <v>8.5</v>
      </c>
      <c r="AZ358" s="63">
        <f>IF(ISNUMBER(INDEX(Данные!$I$1:$IX$303,Данные!$A20,AZ$642)),INDEX(Данные!$I$1:$IX$303,Данные!$A20,AZ$642)-Данные!$G20-AZ$643+IF($F$6="Использовать поправку",BT358,0),#N/A)</f>
        <v>-12.262215586397019</v>
      </c>
      <c r="BA358" s="64">
        <f>IF(ISNUMBER(INDEX(Данные!$I$1:$IX$303,Данные!$A20,BA$642)),INDEX(Данные!$I$1:$IX$303,Данные!$A20,BA$642)-Данные!$H20-BA$643+IF($F$6="Использовать поправку",BU358,0),#N/A)</f>
        <v>9.008498943250288</v>
      </c>
      <c r="BB358" s="62">
        <f t="shared" si="798"/>
        <v>8.5</v>
      </c>
      <c r="BC358" s="63">
        <f>IF(ISNUMBER(INDEX(Данные!$I$1:$IX$303,Данные!$A20,BC$642)),INDEX(Данные!$I$1:$IX$303,Данные!$A20,BC$642)-Данные!$G20-BC$643+IF($F$7="Использовать поправку",BT358,0),#N/A)</f>
        <v>-10.257697399131985</v>
      </c>
      <c r="BD358" s="64">
        <f>IF(ISNUMBER(INDEX(Данные!$I$1:$IX$303,Данные!$A20,BD$642)),INDEX(Данные!$I$1:$IX$303,Данные!$A20,BD$642)-Данные!$H20-BD$643+IF($F$7="Использовать поправку",BU358,0),#N/A)</f>
        <v>4.4592763510624991</v>
      </c>
      <c r="BE358" s="62">
        <f t="shared" si="799"/>
        <v>8.5</v>
      </c>
      <c r="BF358" s="63">
        <f>IF(ISNUMBER(INDEX(Данные!$I$1:$IX$303,Данные!$A20,BF$642)),INDEX(Данные!$I$1:$IX$303,Данные!$A20,BF$642)-Данные!$G20-BF$643+IF($F$8="Использовать поправку",BT358,0),#N/A)</f>
        <v>-0.32518813573449279</v>
      </c>
      <c r="BG358" s="64">
        <f>IF(ISNUMBER(INDEX(Данные!$I$1:$IX$303,Данные!$A20,BG$642)),INDEX(Данные!$I$1:$IX$303,Данные!$A20,BG$642)-Данные!$H20-BG$643+IF($F$8="Использовать поправку",BU358,0),#N/A)</f>
        <v>6.0836223575252006</v>
      </c>
      <c r="BH358" s="62">
        <f t="shared" si="800"/>
        <v>8.5</v>
      </c>
      <c r="BI358" s="63">
        <f>IF(ISNUMBER(INDEX(Данные!$I$1:$IX$303,Данные!$A20,BI$642)),INDEX(Данные!$I$1:$IX$303,Данные!$A20,BI$642)-Данные!$G20-BI$643+IF($F$9="Использовать поправку",BT358,0),#N/A)</f>
        <v>-0.48986003172115034</v>
      </c>
      <c r="BJ358" s="64">
        <f>IF(ISNUMBER(INDEX(Данные!$I$1:$IX$303,Данные!$A20,BJ$642)),INDEX(Данные!$I$1:$IX$303,Данные!$A20,BJ$642)-Данные!$H20-BJ$643+IF($F$9="Использовать поправку",BU358,0),#N/A)</f>
        <v>-4.2155720316204679</v>
      </c>
      <c r="BK358" s="62">
        <f t="shared" si="801"/>
        <v>8.5</v>
      </c>
      <c r="BL358" s="63">
        <f>IF(ISNUMBER(INDEX(Данные!$I$1:$IX$303,Данные!$A20,BL$642)),INDEX(Данные!$I$1:$IX$303,Данные!$A20,BL$642)-Данные!$G20-BL$643+IF($F$10="Использовать поправку",BT358,0),#N/A)</f>
        <v>-4.7230772550345819</v>
      </c>
      <c r="BM358" s="64">
        <f>IF(ISNUMBER(INDEX(Данные!$I$1:$IX$303,Данные!$A20,BM$642)),INDEX(Данные!$I$1:$IX$303,Данные!$A20,BM$642)-Данные!$H20-BM$643+IF($F$10="Использовать поправку",BU358,0),#N/A)</f>
        <v>16.259191986956012</v>
      </c>
      <c r="BN358" s="62">
        <f t="shared" si="802"/>
        <v>8.5</v>
      </c>
      <c r="BO358" s="63">
        <f>IF(ISNUMBER(INDEX(Данные!$I$1:$IX$303,Данные!$A20,BO$642)),INDEX(Данные!$I$1:$IX$303,Данные!$A20,BO$642)-Данные!$G20-BO$643+IF($F$11="Использовать поправку",BT358,0),#N/A)</f>
        <v>0.35847109325879956</v>
      </c>
      <c r="BP358" s="64">
        <f>IF(ISNUMBER(INDEX(Данные!$I$1:$IX$303,Данные!$A20,BP$642)),INDEX(Данные!$I$1:$IX$303,Данные!$A20,BP$642)-Данные!$H20-BP$643+IF($F$11="Использовать поправку",BU358,0),#N/A)</f>
        <v>9.6401463243512353</v>
      </c>
      <c r="BQ358" s="62">
        <f t="shared" si="803"/>
        <v>8.5</v>
      </c>
      <c r="BR358" s="63">
        <f>IF(ISNUMBER(INDEX(Данные!$I$1:$IX$303,Данные!$A20,BR$642)),INDEX(Данные!$I$1:$IX$303,Данные!$A20,BR$642)-Данные!$G20-BR$643+IF($F$12="Использовать поправку",BT358,0),#N/A)</f>
        <v>4.4617670934634361</v>
      </c>
      <c r="BS358" s="64">
        <f>IF(ISNUMBER(INDEX(Данные!$I$1:$IX$303,Данные!$A20,BS$642)),INDEX(Данные!$I$1:$IX$303,Данные!$A20,BS$642)-Данные!$H20-BS$643+IF($F$12="Использовать поправку",BU358,0),#N/A)</f>
        <v>8.3027534074665255</v>
      </c>
      <c r="BT358" s="100" t="e">
        <f>INDEX(Данные!$I$1:$IX$303,Данные!$A20,BT$642+8)-INDEX(Данные!$I$1:$IX$303,Данные!$A20,BT$643+8)</f>
        <v>#N/A</v>
      </c>
      <c r="BU358" s="101" t="e">
        <f>INDEX(Данные!$I$1:$IX$303,Данные!$A20,BU$642+9)-INDEX(Данные!$I$1:$IX$303,Данные!$A20,BU$643+9)</f>
        <v>#N/A</v>
      </c>
    </row>
    <row r="359" spans="7:73" x14ac:dyDescent="0.25">
      <c r="G359" s="61">
        <v>9</v>
      </c>
      <c r="H359" s="62">
        <f t="shared" si="784"/>
        <v>9</v>
      </c>
      <c r="I359" s="63">
        <f>IF(ISNUMBER(INDEX(Данные!$I$1:$IX$303,Данные!$A21,I$642)),INDEX(Данные!$I$1:$IX$303,Данные!$A21,I$642)-Данные!$E21+IF($F$3="Использовать поправку",AL359,0),#N/A)</f>
        <v>0</v>
      </c>
      <c r="J359" s="64">
        <f>IF(ISNUMBER(INDEX(Данные!$I$1:$IX$303,Данные!$A21,J$642)),INDEX(Данные!$I$1:$IX$303,Данные!$A21,J$642)-Данные!$F21+IF($F$3="Использовать поправку",AM359,0),#N/A)</f>
        <v>0</v>
      </c>
      <c r="K359" s="62">
        <f t="shared" si="785"/>
        <v>9</v>
      </c>
      <c r="L359" s="63">
        <f>IF(ISNUMBER(INDEX(Данные!$I$1:$IX$303,Данные!$A21,L$642)),INDEX(Данные!$I$1:$IX$303,Данные!$A21,L$642)-Данные!$E21+IF($F$4="Использовать поправку",AL359,0),#N/A)</f>
        <v>-8.5547611977232485E-3</v>
      </c>
      <c r="M359" s="64">
        <f>IF(ISNUMBER(INDEX(Данные!$I$1:$IX$303,Данные!$A21,M$642)),INDEX(Данные!$I$1:$IX$303,Данные!$A21,M$642)-Данные!$F21+IF($F$4="Использовать поправку",AM359,0),#N/A)</f>
        <v>-3.0034641750910751E-2</v>
      </c>
      <c r="N359" s="62">
        <f t="shared" si="786"/>
        <v>9</v>
      </c>
      <c r="O359" s="63">
        <f>IF(ISNUMBER(INDEX(Данные!$I$1:$IX$303,Данные!$A21,O$642)),INDEX(Данные!$I$1:$IX$303,Данные!$A21,O$642)-Данные!$E21+IF($F$5="Использовать поправку",AL359,0),#N/A)</f>
        <v>0.67187210294923294</v>
      </c>
      <c r="P359" s="64">
        <f>IF(ISNUMBER(INDEX(Данные!$I$1:$IX$303,Данные!$A21,P$642)),INDEX(Данные!$I$1:$IX$303,Данные!$A21,P$642)-Данные!$F21+IF($F$5="Использовать поправку",AM359,0),#N/A)</f>
        <v>-5.3152740743069415E-2</v>
      </c>
      <c r="Q359" s="62">
        <f t="shared" si="787"/>
        <v>9</v>
      </c>
      <c r="R359" s="63">
        <f>IF(ISNUMBER(INDEX(Данные!$I$1:$IX$303,Данные!$A21,R$642)),INDEX(Данные!$I$1:$IX$303,Данные!$A21,R$642)-Данные!$E21+IF($F$6="Использовать поправку",AL359,0),#N/A)</f>
        <v>1.1777236943400491</v>
      </c>
      <c r="S359" s="64">
        <f>IF(ISNUMBER(INDEX(Данные!$I$1:$IX$303,Данные!$A21,S$642)),INDEX(Данные!$I$1:$IX$303,Данные!$A21,S$642)-Данные!$F21+IF($F$6="Использовать поправку",AM359,0),#N/A)</f>
        <v>0.21568456173128681</v>
      </c>
      <c r="T359" s="62">
        <f t="shared" si="788"/>
        <v>9</v>
      </c>
      <c r="U359" s="63">
        <f>IF(ISNUMBER(INDEX(Данные!$I$1:$IX$303,Данные!$A21,U$642)),INDEX(Данные!$I$1:$IX$303,Данные!$A21,U$642)-Данные!$E21+IF($F$7="Использовать поправку",AL359,0),#N/A)</f>
        <v>1.4072058283445539</v>
      </c>
      <c r="V359" s="64">
        <f>IF(ISNUMBER(INDEX(Данные!$I$1:$IX$303,Данные!$A21,V$642)),INDEX(Данные!$I$1:$IX$303,Данные!$A21,V$642)-Данные!$F21+IF($F$7="Использовать поправку",AM359,0),#N/A)</f>
        <v>-1.3841736828208795</v>
      </c>
      <c r="W359" s="62">
        <f t="shared" si="789"/>
        <v>9</v>
      </c>
      <c r="X359" s="63">
        <f>IF(ISNUMBER(INDEX(Данные!$I$1:$IX$303,Данные!$A21,X$642)),INDEX(Данные!$I$1:$IX$303,Данные!$A21,X$642)-Данные!$E21+IF($F$8="Использовать поправку",AL359,0),#N/A)</f>
        <v>1.4636305601001645</v>
      </c>
      <c r="Y359" s="64">
        <f>IF(ISNUMBER(INDEX(Данные!$I$1:$IX$303,Данные!$A21,Y$642)),INDEX(Данные!$I$1:$IX$303,Данные!$A21,Y$642)-Данные!$F21+IF($F$8="Использовать поправку",AM359,0),#N/A)</f>
        <v>0.22058757165357878</v>
      </c>
      <c r="Z359" s="62">
        <f t="shared" si="790"/>
        <v>9</v>
      </c>
      <c r="AA359" s="63">
        <f>IF(ISNUMBER(INDEX(Данные!$I$1:$IX$303,Данные!$A21,AA$642)),INDEX(Данные!$I$1:$IX$303,Данные!$A21,AA$642)-Данные!$E21+IF($F$9="Использовать поправку",AL359,0),#N/A)</f>
        <v>1.5063049426345623</v>
      </c>
      <c r="AB359" s="64">
        <f>IF(ISNUMBER(INDEX(Данные!$I$1:$IX$303,Данные!$A21,AB$642)),INDEX(Данные!$I$1:$IX$303,Данные!$A21,AB$642)-Данные!$F21+IF($F$9="Использовать поправку",AM359,0),#N/A)</f>
        <v>-0.57770227282221409</v>
      </c>
      <c r="AC359" s="62">
        <f t="shared" si="791"/>
        <v>9</v>
      </c>
      <c r="AD359" s="63">
        <f>IF(ISNUMBER(INDEX(Данные!$I$1:$IX$303,Данные!$A21,AD$642)),INDEX(Данные!$I$1:$IX$303,Данные!$A21,AD$642)-Данные!$E21+IF($F$10="Использовать поправку",AL359,0),#N/A)</f>
        <v>1.378367489516225</v>
      </c>
      <c r="AE359" s="64">
        <f>IF(ISNUMBER(INDEX(Данные!$I$1:$IX$303,Данные!$A21,AE$642)),INDEX(Данные!$I$1:$IX$303,Данные!$A21,AE$642)-Данные!$F21+IF($F$10="Использовать поправку",AM359,0),#N/A)</f>
        <v>1.4404616869405595</v>
      </c>
      <c r="AF359" s="62">
        <f t="shared" si="792"/>
        <v>9</v>
      </c>
      <c r="AG359" s="63">
        <f>IF(ISNUMBER(INDEX(Данные!$I$1:$IX$303,Данные!$A21,AG$642)),INDEX(Данные!$I$1:$IX$303,Данные!$A21,AG$642)-Данные!$E21+IF($F$11="Использовать поправку",AL359,0),#N/A)</f>
        <v>1.9882868590642915</v>
      </c>
      <c r="AH359" s="64">
        <f>IF(ISNUMBER(INDEX(Данные!$I$1:$IX$303,Данные!$A21,AH$642)),INDEX(Данные!$I$1:$IX$303,Данные!$A21,AH$642)-Данные!$F21+IF($F$11="Использовать поправку",AM359,0),#N/A)</f>
        <v>-0.44171621717900145</v>
      </c>
      <c r="AI359" s="62">
        <f t="shared" si="793"/>
        <v>9</v>
      </c>
      <c r="AJ359" s="63">
        <f>IF(ISNUMBER(INDEX(Данные!$I$1:$IX$303,Данные!$A21,AJ$642)),INDEX(Данные!$I$1:$IX$303,Данные!$A21,AJ$642)-Данные!$E21+IF($F$12="Использовать поправку",AL359,0),#N/A)</f>
        <v>1.2419620852461251</v>
      </c>
      <c r="AK359" s="96">
        <f>IF(ISNUMBER(INDEX(Данные!$I$1:$IX$303,Данные!$A21,AK$642)),INDEX(Данные!$I$1:$IX$303,Данные!$A21,AK$642)-Данные!$F21+IF($F$12="Использовать поправку",AM359,0),#N/A)</f>
        <v>-0.27239844978833627</v>
      </c>
      <c r="AL359" s="100" t="e">
        <f>INDEX(Данные!$I$1:$IX$303,Данные!$A21,AL$642+4)-INDEX(Данные!$I$1:$IX$303,Данные!$A21,AL$643+4)</f>
        <v>#N/A</v>
      </c>
      <c r="AM359" s="101" t="e">
        <f>INDEX(Данные!$I$1:$IX$303,Данные!$A21,AM$642+5)-INDEX(Данные!$I$1:$IX$303,Данные!$A21,AM$643+5)</f>
        <v>#N/A</v>
      </c>
      <c r="AO359" s="61">
        <v>9</v>
      </c>
      <c r="AP359" s="62">
        <f t="shared" si="794"/>
        <v>9</v>
      </c>
      <c r="AQ359" s="63">
        <f>IF(ISNUMBER(INDEX(Данные!$I$1:$IX$303,Данные!$A21,AQ$642)),INDEX(Данные!$I$1:$IX$303,Данные!$A21,AQ$642)-Данные!$G21-AQ$643+IF($F$3="Использовать поправку",BT359,0),#N/A)</f>
        <v>0</v>
      </c>
      <c r="AR359" s="64">
        <f>IF(ISNUMBER(INDEX(Данные!$I$1:$IX$303,Данные!$A21,AR$642)),INDEX(Данные!$I$1:$IX$303,Данные!$A21,AR$642)-Данные!$H21-AR$643+IF($F$3="Использовать поправку",BU359,0),#N/A)</f>
        <v>0</v>
      </c>
      <c r="AS359" s="62">
        <f t="shared" si="795"/>
        <v>9</v>
      </c>
      <c r="AT359" s="63">
        <f>IF(ISNUMBER(INDEX(Данные!$I$1:$IX$303,Данные!$A21,AT$642)),INDEX(Данные!$I$1:$IX$303,Данные!$A21,AT$642)-Данные!$G21-AT$643+IF($F$4="Использовать поправку",BT359,0),#N/A)</f>
        <v>11.310760955373894</v>
      </c>
      <c r="AU359" s="64">
        <f>IF(ISNUMBER(INDEX(Данные!$I$1:$IX$303,Данные!$A21,AU$642)),INDEX(Данные!$I$1:$IX$303,Данные!$A21,AU$642)-Данные!$H21-AU$643+IF($F$4="Использовать поправку",BU359,0),#N/A)</f>
        <v>4.4002006599175729</v>
      </c>
      <c r="AV359" s="62">
        <f t="shared" si="796"/>
        <v>9</v>
      </c>
      <c r="AW359" s="63">
        <f>IF(ISNUMBER(INDEX(Данные!$I$1:$IX$303,Данные!$A21,AW$642)),INDEX(Данные!$I$1:$IX$303,Данные!$A21,AW$642)-Данные!$G21-AW$643+IF($F$5="Использовать поправку",BT359,0),#N/A)</f>
        <v>-2.4614280917061251</v>
      </c>
      <c r="AX359" s="64">
        <f>IF(ISNUMBER(INDEX(Данные!$I$1:$IX$303,Данные!$A21,AX$642)),INDEX(Данные!$I$1:$IX$303,Данные!$A21,AX$642)-Данные!$H21-AX$643+IF($F$5="Использовать поправку",BU359,0),#N/A)</f>
        <v>3.412548560292862</v>
      </c>
      <c r="AY359" s="62">
        <f t="shared" si="797"/>
        <v>9</v>
      </c>
      <c r="AZ359" s="63">
        <f>IF(ISNUMBER(INDEX(Данные!$I$1:$IX$303,Данные!$A21,AZ$642)),INDEX(Данные!$I$1:$IX$303,Данные!$A21,AZ$642)-Данные!$G21-AZ$643+IF($F$6="Использовать поправку",BT359,0),#N/A)</f>
        <v>-11.673353739226854</v>
      </c>
      <c r="BA359" s="64">
        <f>IF(ISNUMBER(INDEX(Данные!$I$1:$IX$303,Данные!$A21,BA$642)),INDEX(Данные!$I$1:$IX$303,Данные!$A21,BA$642)-Данные!$H21-BA$643+IF($F$6="Использовать поправку",BU359,0),#N/A)</f>
        <v>9.1163412241157857</v>
      </c>
      <c r="BB359" s="62">
        <f t="shared" si="798"/>
        <v>9</v>
      </c>
      <c r="BC359" s="63">
        <f>IF(ISNUMBER(INDEX(Данные!$I$1:$IX$303,Данные!$A21,BC$642)),INDEX(Данные!$I$1:$IX$303,Данные!$A21,BC$642)-Данные!$G21-BC$643+IF($F$7="Использовать поправку",BT359,0),#N/A)</f>
        <v>-9.5540944849597054</v>
      </c>
      <c r="BD359" s="64">
        <f>IF(ISNUMBER(INDEX(Данные!$I$1:$IX$303,Данные!$A21,BD$642)),INDEX(Данные!$I$1:$IX$303,Данные!$A21,BD$642)-Данные!$H21-BD$643+IF($F$7="Использовать поправку",BU359,0),#N/A)</f>
        <v>3.767189509651871</v>
      </c>
      <c r="BE359" s="62">
        <f t="shared" si="799"/>
        <v>9</v>
      </c>
      <c r="BF359" s="63">
        <f>IF(ISNUMBER(INDEX(Данные!$I$1:$IX$303,Данные!$A21,BF$642)),INDEX(Данные!$I$1:$IX$303,Данные!$A21,BF$642)-Данные!$G21-BF$643+IF($F$8="Использовать поправку",BT359,0),#N/A)</f>
        <v>0.40662714431573477</v>
      </c>
      <c r="BG359" s="64">
        <f>IF(ISNUMBER(INDEX(Данные!$I$1:$IX$303,Данные!$A21,BG$642)),INDEX(Данные!$I$1:$IX$303,Данные!$A21,BG$642)-Данные!$H21-BG$643+IF($F$8="Использовать поправку",BU359,0),#N/A)</f>
        <v>6.1939161433519985</v>
      </c>
      <c r="BH359" s="62">
        <f t="shared" si="800"/>
        <v>9</v>
      </c>
      <c r="BI359" s="63">
        <f>IF(ISNUMBER(INDEX(Данные!$I$1:$IX$303,Данные!$A21,BI$642)),INDEX(Данные!$I$1:$IX$303,Данные!$A21,BI$642)-Данные!$G21-BI$643+IF($F$9="Использовать поправку",BT359,0),#N/A)</f>
        <v>0.26329243959617088</v>
      </c>
      <c r="BJ359" s="64">
        <f>IF(ISNUMBER(INDEX(Данные!$I$1:$IX$303,Данные!$A21,BJ$642)),INDEX(Данные!$I$1:$IX$303,Данные!$A21,BJ$642)-Данные!$H21-BJ$643+IF($F$9="Использовать поправку",BU359,0),#N/A)</f>
        <v>-4.5044231680315079</v>
      </c>
      <c r="BK359" s="62">
        <f t="shared" si="801"/>
        <v>9</v>
      </c>
      <c r="BL359" s="63">
        <f>IF(ISNUMBER(INDEX(Данные!$I$1:$IX$303,Данные!$A21,BL$642)),INDEX(Данные!$I$1:$IX$303,Данные!$A21,BL$642)-Данные!$G21-BL$643+IF($F$10="Использовать поправку",BT359,0),#N/A)</f>
        <v>-4.0338935102763571</v>
      </c>
      <c r="BM359" s="64">
        <f>IF(ISNUMBER(INDEX(Данные!$I$1:$IX$303,Данные!$A21,BM$642)),INDEX(Данные!$I$1:$IX$303,Данные!$A21,BM$642)-Данные!$H21-BM$643+IF($F$10="Использовать поправку",BU359,0),#N/A)</f>
        <v>16.979422830426302</v>
      </c>
      <c r="BN359" s="62">
        <f t="shared" si="802"/>
        <v>9</v>
      </c>
      <c r="BO359" s="63">
        <f>IF(ISNUMBER(INDEX(Данные!$I$1:$IX$303,Данные!$A21,BO$642)),INDEX(Данные!$I$1:$IX$303,Данные!$A21,BO$642)-Данные!$G21-BO$643+IF($F$11="Использовать поправку",BT359,0),#N/A)</f>
        <v>1.3526145227909865</v>
      </c>
      <c r="BP359" s="64">
        <f>IF(ISNUMBER(INDEX(Данные!$I$1:$IX$303,Данные!$A21,BP$642)),INDEX(Данные!$I$1:$IX$303,Данные!$A21,BP$642)-Данные!$H21-BP$643+IF($F$11="Использовать поправку",BU359,0),#N/A)</f>
        <v>9.4192882157617532</v>
      </c>
      <c r="BQ359" s="62">
        <f t="shared" si="803"/>
        <v>9</v>
      </c>
      <c r="BR359" s="63">
        <f>IF(ISNUMBER(INDEX(Данные!$I$1:$IX$303,Данные!$A21,BR$642)),INDEX(Данные!$I$1:$IX$303,Данные!$A21,BR$642)-Данные!$G21-BR$643+IF($F$12="Использовать поправку",BT359,0),#N/A)</f>
        <v>5.0827481360864795</v>
      </c>
      <c r="BS359" s="64">
        <f>IF(ISNUMBER(INDEX(Данные!$I$1:$IX$303,Данные!$A21,BS$642)),INDEX(Данные!$I$1:$IX$303,Данные!$A21,BS$642)-Данные!$H21-BS$643+IF($F$12="Использовать поправку",BU359,0),#N/A)</f>
        <v>8.1665541825723267</v>
      </c>
      <c r="BT359" s="100" t="e">
        <f>INDEX(Данные!$I$1:$IX$303,Данные!$A21,BT$642+8)-INDEX(Данные!$I$1:$IX$303,Данные!$A21,BT$643+8)</f>
        <v>#N/A</v>
      </c>
      <c r="BU359" s="101" t="e">
        <f>INDEX(Данные!$I$1:$IX$303,Данные!$A21,BU$642+9)-INDEX(Данные!$I$1:$IX$303,Данные!$A21,BU$643+9)</f>
        <v>#N/A</v>
      </c>
    </row>
    <row r="360" spans="7:73" x14ac:dyDescent="0.25">
      <c r="G360" s="61">
        <v>9.5</v>
      </c>
      <c r="H360" s="62">
        <f t="shared" si="784"/>
        <v>9.5</v>
      </c>
      <c r="I360" s="63">
        <f>IF(ISNUMBER(INDEX(Данные!$I$1:$IX$303,Данные!$A22,I$642)),INDEX(Данные!$I$1:$IX$303,Данные!$A22,I$642)-Данные!$E22+IF($F$3="Использовать поправку",AL360,0),#N/A)</f>
        <v>0</v>
      </c>
      <c r="J360" s="64">
        <f>IF(ISNUMBER(INDEX(Данные!$I$1:$IX$303,Данные!$A22,J$642)),INDEX(Данные!$I$1:$IX$303,Данные!$A22,J$642)-Данные!$F22+IF($F$3="Использовать поправку",AM360,0),#N/A)</f>
        <v>0</v>
      </c>
      <c r="K360" s="62">
        <f t="shared" si="785"/>
        <v>9.5</v>
      </c>
      <c r="L360" s="63">
        <f>IF(ISNUMBER(INDEX(Данные!$I$1:$IX$303,Данные!$A22,L$642)),INDEX(Данные!$I$1:$IX$303,Данные!$A22,L$642)-Данные!$E22+IF($F$4="Использовать поправку",AL360,0),#N/A)</f>
        <v>1.8626526436759296</v>
      </c>
      <c r="M360" s="64">
        <f>IF(ISNUMBER(INDEX(Данные!$I$1:$IX$303,Данные!$A22,M$642)),INDEX(Данные!$I$1:$IX$303,Данные!$A22,M$642)-Данные!$F22+IF($F$4="Использовать поправку",AM360,0),#N/A)</f>
        <v>-2.1994569958361652</v>
      </c>
      <c r="N360" s="62">
        <f t="shared" si="786"/>
        <v>9.5</v>
      </c>
      <c r="O360" s="63">
        <f>IF(ISNUMBER(INDEX(Данные!$I$1:$IX$303,Данные!$A22,O$642)),INDEX(Данные!$I$1:$IX$303,Данные!$A22,O$642)-Данные!$E22+IF($F$5="Использовать поправку",AL360,0),#N/A)</f>
        <v>1.2611235920510357</v>
      </c>
      <c r="P360" s="64">
        <f>IF(ISNUMBER(INDEX(Данные!$I$1:$IX$303,Данные!$A22,P$642)),INDEX(Данные!$I$1:$IX$303,Данные!$A22,P$642)-Данные!$F22+IF($F$5="Использовать поправку",AM360,0),#N/A)</f>
        <v>-0.61785692927887581</v>
      </c>
      <c r="Q360" s="62">
        <f t="shared" si="787"/>
        <v>9.5</v>
      </c>
      <c r="R360" s="63">
        <f>IF(ISNUMBER(INDEX(Данные!$I$1:$IX$303,Данные!$A22,R$642)),INDEX(Данные!$I$1:$IX$303,Данные!$A22,R$642)-Данные!$E22+IF($F$6="Использовать поправку",AL360,0),#N/A)</f>
        <v>1.4195310084117714</v>
      </c>
      <c r="S360" s="64">
        <f>IF(ISNUMBER(INDEX(Данные!$I$1:$IX$303,Данные!$A22,S$642)),INDEX(Данные!$I$1:$IX$303,Данные!$A22,S$642)-Данные!$F22+IF($F$6="Использовать поправку",AM360,0),#N/A)</f>
        <v>-1.4118077329638536</v>
      </c>
      <c r="T360" s="62">
        <f t="shared" si="788"/>
        <v>9.5</v>
      </c>
      <c r="U360" s="63">
        <f>IF(ISNUMBER(INDEX(Данные!$I$1:$IX$303,Данные!$A22,U$642)),INDEX(Данные!$I$1:$IX$303,Данные!$A22,U$642)-Данные!$E22+IF($F$7="Использовать поправку",AL360,0),#N/A)</f>
        <v>1.8712801932444521</v>
      </c>
      <c r="V360" s="64">
        <f>IF(ISNUMBER(INDEX(Данные!$I$1:$IX$303,Данные!$A22,V$642)),INDEX(Данные!$I$1:$IX$303,Данные!$A22,V$642)-Данные!$F22+IF($F$7="Использовать поправку",AM360,0),#N/A)</f>
        <v>-0.89239909512469762</v>
      </c>
      <c r="W360" s="62">
        <f t="shared" si="789"/>
        <v>9.5</v>
      </c>
      <c r="X360" s="63">
        <f>IF(ISNUMBER(INDEX(Данные!$I$1:$IX$303,Данные!$A22,X$642)),INDEX(Данные!$I$1:$IX$303,Данные!$A22,X$642)-Данные!$E22+IF($F$8="Использовать поправку",AL360,0),#N/A)</f>
        <v>2.4751752754731249</v>
      </c>
      <c r="Y360" s="64">
        <f>IF(ISNUMBER(INDEX(Данные!$I$1:$IX$303,Данные!$A22,Y$642)),INDEX(Данные!$I$1:$IX$303,Данные!$A22,Y$642)-Данные!$F22+IF($F$8="Использовать поправку",AM360,0),#N/A)</f>
        <v>-0.34752120971142908</v>
      </c>
      <c r="Z360" s="62">
        <f t="shared" si="790"/>
        <v>9.5</v>
      </c>
      <c r="AA360" s="63">
        <f>IF(ISNUMBER(INDEX(Данные!$I$1:$IX$303,Данные!$A22,AA$642)),INDEX(Данные!$I$1:$IX$303,Данные!$A22,AA$642)-Данные!$E22+IF($F$9="Использовать поправку",AL360,0),#N/A)</f>
        <v>1.5447659164212224</v>
      </c>
      <c r="AB360" s="64">
        <f>IF(ISNUMBER(INDEX(Данные!$I$1:$IX$303,Данные!$A22,AB$642)),INDEX(Данные!$I$1:$IX$303,Данные!$A22,AB$642)-Данные!$F22+IF($F$9="Использовать поправку",AM360,0),#N/A)</f>
        <v>-1.8794115262176776</v>
      </c>
      <c r="AC360" s="62">
        <f t="shared" si="791"/>
        <v>9.5</v>
      </c>
      <c r="AD360" s="63">
        <f>IF(ISNUMBER(INDEX(Данные!$I$1:$IX$303,Данные!$A22,AD$642)),INDEX(Данные!$I$1:$IX$303,Данные!$A22,AD$642)-Данные!$E22+IF($F$10="Использовать поправку",AL360,0),#N/A)</f>
        <v>0.76540518876018027</v>
      </c>
      <c r="AE360" s="64">
        <f>IF(ISNUMBER(INDEX(Данные!$I$1:$IX$303,Данные!$A22,AE$642)),INDEX(Данные!$I$1:$IX$303,Данные!$A22,AE$642)-Данные!$F22+IF($F$10="Использовать поправку",AM360,0),#N/A)</f>
        <v>-1.045034888411478</v>
      </c>
      <c r="AF360" s="62">
        <f t="shared" si="792"/>
        <v>9.5</v>
      </c>
      <c r="AG360" s="63">
        <f>IF(ISNUMBER(INDEX(Данные!$I$1:$IX$303,Данные!$A22,AG$642)),INDEX(Данные!$I$1:$IX$303,Данные!$A22,AG$642)-Данные!$E22+IF($F$11="Использовать поправку",AL360,0),#N/A)</f>
        <v>0.57198206621827907</v>
      </c>
      <c r="AH360" s="64">
        <f>IF(ISNUMBER(INDEX(Данные!$I$1:$IX$303,Данные!$A22,AH$642)),INDEX(Данные!$I$1:$IX$303,Данные!$A22,AH$642)-Данные!$F22+IF($F$11="Использовать поправку",AM360,0),#N/A)</f>
        <v>-1.4880308783502665</v>
      </c>
      <c r="AI360" s="62">
        <f t="shared" si="793"/>
        <v>9.5</v>
      </c>
      <c r="AJ360" s="63">
        <f>IF(ISNUMBER(INDEX(Данные!$I$1:$IX$303,Данные!$A22,AJ$642)),INDEX(Данные!$I$1:$IX$303,Данные!$A22,AJ$642)-Данные!$E22+IF($F$12="Использовать поправку",AL360,0),#N/A)</f>
        <v>0.95321040004229518</v>
      </c>
      <c r="AK360" s="96">
        <f>IF(ISNUMBER(INDEX(Данные!$I$1:$IX$303,Данные!$A22,AK$642)),INDEX(Данные!$I$1:$IX$303,Данные!$A22,AK$642)-Данные!$F22+IF($F$12="Использовать поправку",AM360,0),#N/A)</f>
        <v>-1.3604567586994909</v>
      </c>
      <c r="AL360" s="100" t="e">
        <f>INDEX(Данные!$I$1:$IX$303,Данные!$A22,AL$642+4)-INDEX(Данные!$I$1:$IX$303,Данные!$A22,AL$643+4)</f>
        <v>#N/A</v>
      </c>
      <c r="AM360" s="101" t="e">
        <f>INDEX(Данные!$I$1:$IX$303,Данные!$A22,AM$642+5)-INDEX(Данные!$I$1:$IX$303,Данные!$A22,AM$643+5)</f>
        <v>#N/A</v>
      </c>
      <c r="AO360" s="61">
        <v>9.5</v>
      </c>
      <c r="AP360" s="62">
        <f t="shared" si="794"/>
        <v>9.5</v>
      </c>
      <c r="AQ360" s="63">
        <f>IF(ISNUMBER(INDEX(Данные!$I$1:$IX$303,Данные!$A22,AQ$642)),INDEX(Данные!$I$1:$IX$303,Данные!$A22,AQ$642)-Данные!$G22-AQ$643+IF($F$3="Использовать поправку",BT360,0),#N/A)</f>
        <v>0</v>
      </c>
      <c r="AR360" s="64">
        <f>IF(ISNUMBER(INDEX(Данные!$I$1:$IX$303,Данные!$A22,AR$642)),INDEX(Данные!$I$1:$IX$303,Данные!$A22,AR$642)-Данные!$H22-AR$643+IF($F$3="Использовать поправку",BU360,0),#N/A)</f>
        <v>0</v>
      </c>
      <c r="AS360" s="62">
        <f t="shared" si="795"/>
        <v>9.5</v>
      </c>
      <c r="AT360" s="63">
        <f>IF(ISNUMBER(INDEX(Данные!$I$1:$IX$303,Данные!$A22,AT$642)),INDEX(Данные!$I$1:$IX$303,Данные!$A22,AT$642)-Данные!$G22-AT$643+IF($F$4="Использовать поправку",BT360,0),#N/A)</f>
        <v>12.242087277211908</v>
      </c>
      <c r="AU360" s="64">
        <f>IF(ISNUMBER(INDEX(Данные!$I$1:$IX$303,Данные!$A22,AU$642)),INDEX(Данные!$I$1:$IX$303,Данные!$A22,AU$642)-Данные!$H22-AU$643+IF($F$4="Использовать поправку",BU360,0),#N/A)</f>
        <v>3.3004721619993234</v>
      </c>
      <c r="AV360" s="62">
        <f t="shared" si="796"/>
        <v>9.5</v>
      </c>
      <c r="AW360" s="63">
        <f>IF(ISNUMBER(INDEX(Данные!$I$1:$IX$303,Данные!$A22,AW$642)),INDEX(Данные!$I$1:$IX$303,Данные!$A22,AW$642)-Данные!$G22-AW$643+IF($F$5="Использовать поправку",BT360,0),#N/A)</f>
        <v>-1.8308662956807211</v>
      </c>
      <c r="AX360" s="64">
        <f>IF(ISNUMBER(INDEX(Данные!$I$1:$IX$303,Данные!$A22,AX$642)),INDEX(Данные!$I$1:$IX$303,Данные!$A22,AX$642)-Данные!$H22-AX$643+IF($F$5="Использовать поправку",BU360,0),#N/A)</f>
        <v>3.1036200956534685</v>
      </c>
      <c r="AY360" s="62">
        <f t="shared" si="797"/>
        <v>9.5</v>
      </c>
      <c r="AZ360" s="63">
        <f>IF(ISNUMBER(INDEX(Данные!$I$1:$IX$303,Данные!$A22,AZ$642)),INDEX(Данные!$I$1:$IX$303,Данные!$A22,AZ$642)-Данные!$G22-AZ$643+IF($F$6="Использовать поправку",BT360,0),#N/A)</f>
        <v>-10.963588235021007</v>
      </c>
      <c r="BA360" s="64">
        <f>IF(ISNUMBER(INDEX(Данные!$I$1:$IX$303,Данные!$A22,BA$642)),INDEX(Данные!$I$1:$IX$303,Данные!$A22,BA$642)-Данные!$H22-BA$643+IF($F$6="Использовать поправку",BU360,0),#N/A)</f>
        <v>8.4104373576337821</v>
      </c>
      <c r="BB360" s="62">
        <f t="shared" si="798"/>
        <v>9.5</v>
      </c>
      <c r="BC360" s="63">
        <f>IF(ISNUMBER(INDEX(Данные!$I$1:$IX$303,Данные!$A22,BC$642)),INDEX(Данные!$I$1:$IX$303,Данные!$A22,BC$642)-Данные!$G22-BC$643+IF($F$7="Использовать поправку",BT360,0),#N/A)</f>
        <v>-8.6184543883374545</v>
      </c>
      <c r="BD360" s="64">
        <f>IF(ISNUMBER(INDEX(Данные!$I$1:$IX$303,Данные!$A22,BD$642)),INDEX(Данные!$I$1:$IX$303,Данные!$A22,BD$642)-Данные!$H22-BD$643+IF($F$7="Использовать поправку",BU360,0),#N/A)</f>
        <v>3.3209899620894703</v>
      </c>
      <c r="BE360" s="62">
        <f t="shared" si="799"/>
        <v>9.5</v>
      </c>
      <c r="BF360" s="63">
        <f>IF(ISNUMBER(INDEX(Данные!$I$1:$IX$303,Данные!$A22,BF$642)),INDEX(Данные!$I$1:$IX$303,Данные!$A22,BF$642)-Данные!$G22-BF$643+IF($F$8="Использовать поправку",BT360,0),#N/A)</f>
        <v>1.644214782052245</v>
      </c>
      <c r="BG360" s="64">
        <f>IF(ISNUMBER(INDEX(Данные!$I$1:$IX$303,Данные!$A22,BG$642)),INDEX(Данные!$I$1:$IX$303,Данные!$A22,BG$642)-Данные!$H22-BG$643+IF($F$8="Использовать поправку",BU360,0),#N/A)</f>
        <v>6.0201555384960557</v>
      </c>
      <c r="BH360" s="62">
        <f t="shared" si="800"/>
        <v>9.5</v>
      </c>
      <c r="BI360" s="63">
        <f>IF(ISNUMBER(INDEX(Данные!$I$1:$IX$303,Данные!$A22,BI$642)),INDEX(Данные!$I$1:$IX$303,Данные!$A22,BI$642)-Данные!$G22-BI$643+IF($F$9="Использовать поправку",BT360,0),#N/A)</f>
        <v>1.0356753978068127</v>
      </c>
      <c r="BJ360" s="64">
        <f>IF(ISNUMBER(INDEX(Данные!$I$1:$IX$303,Данные!$A22,BJ$642)),INDEX(Данные!$I$1:$IX$303,Данные!$A22,BJ$642)-Данные!$H22-BJ$643+IF($F$9="Использовать поправку",BU360,0),#N/A)</f>
        <v>-5.4441289311405399</v>
      </c>
      <c r="BK360" s="62">
        <f t="shared" si="801"/>
        <v>9.5</v>
      </c>
      <c r="BL360" s="63">
        <f>IF(ISNUMBER(INDEX(Данные!$I$1:$IX$303,Данные!$A22,BL$642)),INDEX(Данные!$I$1:$IX$303,Данные!$A22,BL$642)-Данные!$G22-BL$643+IF($F$10="Использовать поправку",BT360,0),#N/A)</f>
        <v>-3.6511909158963363</v>
      </c>
      <c r="BM360" s="64">
        <f>IF(ISNUMBER(INDEX(Данные!$I$1:$IX$303,Данные!$A22,BM$642)),INDEX(Данные!$I$1:$IX$303,Данные!$A22,BM$642)-Данные!$H22-BM$643+IF($F$10="Использовать поправку",BU360,0),#N/A)</f>
        <v>16.456905386220569</v>
      </c>
      <c r="BN360" s="62">
        <f t="shared" si="802"/>
        <v>9.5</v>
      </c>
      <c r="BO360" s="63">
        <f>IF(ISNUMBER(INDEX(Данные!$I$1:$IX$303,Данные!$A22,BO$642)),INDEX(Данные!$I$1:$IX$303,Данные!$A22,BO$642)-Данные!$G22-BO$643+IF($F$11="Использовать поправку",BT360,0),#N/A)</f>
        <v>1.6386055559001989</v>
      </c>
      <c r="BP360" s="64">
        <f>IF(ISNUMBER(INDEX(Данные!$I$1:$IX$303,Данные!$A22,BP$642)),INDEX(Данные!$I$1:$IX$303,Данные!$A22,BP$642)-Данные!$H22-BP$643+IF($F$11="Использовать поправку",BU360,0),#N/A)</f>
        <v>8.6752727765863256</v>
      </c>
      <c r="BQ360" s="62">
        <f t="shared" si="803"/>
        <v>9.5</v>
      </c>
      <c r="BR360" s="63">
        <f>IF(ISNUMBER(INDEX(Данные!$I$1:$IX$303,Данные!$A22,BR$642)),INDEX(Данные!$I$1:$IX$303,Данные!$A22,BR$642)-Данные!$G22-BR$643+IF($F$12="Использовать поправку",BT360,0),#N/A)</f>
        <v>5.5593533361076197</v>
      </c>
      <c r="BS360" s="64">
        <f>IF(ISNUMBER(INDEX(Данные!$I$1:$IX$303,Данные!$A22,BS$642)),INDEX(Данные!$I$1:$IX$303,Данные!$A22,BS$642)-Данные!$H22-BS$643+IF($F$12="Использовать поправку",BU360,0),#N/A)</f>
        <v>7.4863258032223712</v>
      </c>
      <c r="BT360" s="100" t="e">
        <f>INDEX(Данные!$I$1:$IX$303,Данные!$A22,BT$642+8)-INDEX(Данные!$I$1:$IX$303,Данные!$A22,BT$643+8)</f>
        <v>#N/A</v>
      </c>
      <c r="BU360" s="101" t="e">
        <f>INDEX(Данные!$I$1:$IX$303,Данные!$A22,BU$642+9)-INDEX(Данные!$I$1:$IX$303,Данные!$A22,BU$643+9)</f>
        <v>#N/A</v>
      </c>
    </row>
    <row r="361" spans="7:73" x14ac:dyDescent="0.25">
      <c r="G361" s="61">
        <v>10</v>
      </c>
      <c r="H361" s="62">
        <f t="shared" si="784"/>
        <v>10</v>
      </c>
      <c r="I361" s="63">
        <f>IF(ISNUMBER(INDEX(Данные!$I$1:$IX$303,Данные!$A23,I$642)),INDEX(Данные!$I$1:$IX$303,Данные!$A23,I$642)-Данные!$E23+IF($F$3="Использовать поправку",AL361,0),#N/A)</f>
        <v>0</v>
      </c>
      <c r="J361" s="64">
        <f>IF(ISNUMBER(INDEX(Данные!$I$1:$IX$303,Данные!$A23,J$642)),INDEX(Данные!$I$1:$IX$303,Данные!$A23,J$642)-Данные!$F23+IF($F$3="Использовать поправку",AM361,0),#N/A)</f>
        <v>0</v>
      </c>
      <c r="K361" s="62">
        <f t="shared" si="785"/>
        <v>10</v>
      </c>
      <c r="L361" s="63">
        <f>IF(ISNUMBER(INDEX(Данные!$I$1:$IX$303,Данные!$A23,L$642)),INDEX(Данные!$I$1:$IX$303,Данные!$A23,L$642)-Данные!$E23+IF($F$4="Использовать поправку",AL361,0),#N/A)</f>
        <v>0.76340743488049867</v>
      </c>
      <c r="M361" s="64">
        <f>IF(ISNUMBER(INDEX(Данные!$I$1:$IX$303,Данные!$A23,M$642)),INDEX(Данные!$I$1:$IX$303,Данные!$A23,M$642)-Данные!$F23+IF($F$4="Использовать поправку",AM361,0),#N/A)</f>
        <v>1.4962372416312757</v>
      </c>
      <c r="N361" s="62">
        <f t="shared" si="786"/>
        <v>10</v>
      </c>
      <c r="O361" s="63">
        <f>IF(ISNUMBER(INDEX(Данные!$I$1:$IX$303,Данные!$A23,O$642)),INDEX(Данные!$I$1:$IX$303,Данные!$A23,O$642)-Данные!$E23+IF($F$5="Использовать поправку",AL361,0),#N/A)</f>
        <v>1.4827750934436512</v>
      </c>
      <c r="P361" s="64">
        <f>IF(ISNUMBER(INDEX(Данные!$I$1:$IX$303,Данные!$A23,P$642)),INDEX(Данные!$I$1:$IX$303,Данные!$A23,P$642)-Данные!$F23+IF($F$5="Использовать поправку",AM361,0),#N/A)</f>
        <v>1.2584245898337052</v>
      </c>
      <c r="Q361" s="62">
        <f t="shared" si="787"/>
        <v>10</v>
      </c>
      <c r="R361" s="63">
        <f>IF(ISNUMBER(INDEX(Данные!$I$1:$IX$303,Данные!$A23,R$642)),INDEX(Данные!$I$1:$IX$303,Данные!$A23,R$642)-Данные!$E23+IF($F$6="Использовать поправку",AL361,0),#N/A)</f>
        <v>-0.4893910438230904</v>
      </c>
      <c r="S361" s="64">
        <f>IF(ISNUMBER(INDEX(Данные!$I$1:$IX$303,Данные!$A23,S$642)),INDEX(Данные!$I$1:$IX$303,Данные!$A23,S$642)-Данные!$F23+IF($F$6="Использовать поправку",AM361,0),#N/A)</f>
        <v>-0.40076988589314944</v>
      </c>
      <c r="T361" s="62">
        <f t="shared" si="788"/>
        <v>10</v>
      </c>
      <c r="U361" s="63">
        <f>IF(ISNUMBER(INDEX(Данные!$I$1:$IX$303,Данные!$A23,U$642)),INDEX(Данные!$I$1:$IX$303,Данные!$A23,U$642)-Данные!$E23+IF($F$7="Использовать поправку",AL361,0),#N/A)</f>
        <v>0.63573303362545897</v>
      </c>
      <c r="V361" s="64">
        <f>IF(ISNUMBER(INDEX(Данные!$I$1:$IX$303,Данные!$A23,V$642)),INDEX(Данные!$I$1:$IX$303,Данные!$A23,V$642)-Данные!$F23+IF($F$7="Использовать поправку",AM361,0),#N/A)</f>
        <v>0.50197147879562287</v>
      </c>
      <c r="W361" s="62">
        <f t="shared" si="789"/>
        <v>10</v>
      </c>
      <c r="X361" s="63">
        <f>IF(ISNUMBER(INDEX(Данные!$I$1:$IX$303,Данные!$A23,X$642)),INDEX(Данные!$I$1:$IX$303,Данные!$A23,X$642)-Данные!$E23+IF($F$8="Использовать поправку",AL361,0),#N/A)</f>
        <v>-0.67039366481508367</v>
      </c>
      <c r="Y361" s="64">
        <f>IF(ISNUMBER(INDEX(Данные!$I$1:$IX$303,Данные!$A23,Y$642)),INDEX(Данные!$I$1:$IX$303,Данные!$A23,Y$642)-Данные!$F23+IF($F$8="Использовать поправку",AM361,0),#N/A)</f>
        <v>1.3522598572827302</v>
      </c>
      <c r="Z361" s="62">
        <f t="shared" si="790"/>
        <v>10</v>
      </c>
      <c r="AA361" s="63">
        <f>IF(ISNUMBER(INDEX(Данные!$I$1:$IX$303,Данные!$A23,AA$642)),INDEX(Данные!$I$1:$IX$303,Данные!$A23,AA$642)-Данные!$E23+IF($F$9="Использовать поправку",AL361,0),#N/A)</f>
        <v>-0.5910669257296064</v>
      </c>
      <c r="AB361" s="64">
        <f>IF(ISNUMBER(INDEX(Данные!$I$1:$IX$303,Данные!$A23,AB$642)),INDEX(Данные!$I$1:$IX$303,Данные!$A23,AB$642)-Данные!$F23+IF($F$9="Использовать поправку",AM361,0),#N/A)</f>
        <v>1.580828034086684</v>
      </c>
      <c r="AC361" s="62">
        <f t="shared" si="791"/>
        <v>10</v>
      </c>
      <c r="AD361" s="63">
        <f>IF(ISNUMBER(INDEX(Данные!$I$1:$IX$303,Данные!$A23,AD$642)),INDEX(Данные!$I$1:$IX$303,Данные!$A23,AD$642)-Данные!$E23+IF($F$10="Использовать поправку",AL361,0),#N/A)</f>
        <v>0.49069801409098091</v>
      </c>
      <c r="AE361" s="64">
        <f>IF(ISNUMBER(INDEX(Данные!$I$1:$IX$303,Данные!$A23,AE$642)),INDEX(Данные!$I$1:$IX$303,Данные!$A23,AE$642)-Данные!$F23+IF($F$10="Использовать поправку",AM361,0),#N/A)</f>
        <v>1.7047079839519395</v>
      </c>
      <c r="AF361" s="62">
        <f t="shared" si="792"/>
        <v>10</v>
      </c>
      <c r="AG361" s="63">
        <f>IF(ISNUMBER(INDEX(Данные!$I$1:$IX$303,Данные!$A23,AG$642)),INDEX(Данные!$I$1:$IX$303,Данные!$A23,AG$642)-Данные!$E23+IF($F$11="Использовать поправку",AL361,0),#N/A)</f>
        <v>-0.77034185447844017</v>
      </c>
      <c r="AH361" s="64">
        <f>IF(ISNUMBER(INDEX(Данные!$I$1:$IX$303,Данные!$A23,AH$642)),INDEX(Данные!$I$1:$IX$303,Данные!$A23,AH$642)-Данные!$F23+IF($F$11="Использовать поправку",AM361,0),#N/A)</f>
        <v>9.0482549531801126E-2</v>
      </c>
      <c r="AI361" s="62">
        <f t="shared" si="793"/>
        <v>10</v>
      </c>
      <c r="AJ361" s="63">
        <f>IF(ISNUMBER(INDEX(Данные!$I$1:$IX$303,Данные!$A23,AJ$642)),INDEX(Данные!$I$1:$IX$303,Данные!$A23,AJ$642)-Данные!$E23+IF($F$12="Использовать поправку",AL361,0),#N/A)</f>
        <v>-0.12945594530445259</v>
      </c>
      <c r="AK361" s="96">
        <f>IF(ISNUMBER(INDEX(Данные!$I$1:$IX$303,Данные!$A23,AK$642)),INDEX(Данные!$I$1:$IX$303,Данные!$A23,AK$642)-Данные!$F23+IF($F$12="Использовать поправку",AM361,0),#N/A)</f>
        <v>1.7045426174260427</v>
      </c>
      <c r="AL361" s="100" t="e">
        <f>INDEX(Данные!$I$1:$IX$303,Данные!$A23,AL$642+4)-INDEX(Данные!$I$1:$IX$303,Данные!$A23,AL$643+4)</f>
        <v>#N/A</v>
      </c>
      <c r="AM361" s="101" t="e">
        <f>INDEX(Данные!$I$1:$IX$303,Данные!$A23,AM$642+5)-INDEX(Данные!$I$1:$IX$303,Данные!$A23,AM$643+5)</f>
        <v>#N/A</v>
      </c>
      <c r="AO361" s="61">
        <v>10</v>
      </c>
      <c r="AP361" s="62">
        <f t="shared" si="794"/>
        <v>10</v>
      </c>
      <c r="AQ361" s="63">
        <f>IF(ISNUMBER(INDEX(Данные!$I$1:$IX$303,Данные!$A23,AQ$642)),INDEX(Данные!$I$1:$IX$303,Данные!$A23,AQ$642)-Данные!$G23-AQ$643+IF($F$3="Использовать поправку",BT361,0),#N/A)</f>
        <v>0</v>
      </c>
      <c r="AR361" s="64">
        <f>IF(ISNUMBER(INDEX(Данные!$I$1:$IX$303,Данные!$A23,AR$642)),INDEX(Данные!$I$1:$IX$303,Данные!$A23,AR$642)-Данные!$H23-AR$643+IF($F$3="Использовать поправку",BU361,0),#N/A)</f>
        <v>0</v>
      </c>
      <c r="AS361" s="62">
        <f t="shared" si="795"/>
        <v>10</v>
      </c>
      <c r="AT361" s="63">
        <f>IF(ISNUMBER(INDEX(Данные!$I$1:$IX$303,Данные!$A23,AT$642)),INDEX(Данные!$I$1:$IX$303,Данные!$A23,AT$642)-Данные!$G23-AT$643+IF($F$4="Использовать поправку",BT361,0),#N/A)</f>
        <v>12.623790994652154</v>
      </c>
      <c r="AU361" s="64">
        <f>IF(ISNUMBER(INDEX(Данные!$I$1:$IX$303,Данные!$A23,AU$642)),INDEX(Данные!$I$1:$IX$303,Данные!$A23,AU$642)-Данные!$H23-AU$643+IF($F$4="Использовать поправку",BU361,0),#N/A)</f>
        <v>4.0485907828149266</v>
      </c>
      <c r="AV361" s="62">
        <f t="shared" si="796"/>
        <v>10</v>
      </c>
      <c r="AW361" s="63">
        <f>IF(ISNUMBER(INDEX(Данные!$I$1:$IX$303,Данные!$A23,AW$642)),INDEX(Данные!$I$1:$IX$303,Данные!$A23,AW$642)-Данные!$G23-AW$643+IF($F$5="Использовать поправку",BT361,0),#N/A)</f>
        <v>-1.089478748958868</v>
      </c>
      <c r="AX361" s="64">
        <f>IF(ISNUMBER(INDEX(Данные!$I$1:$IX$303,Данные!$A23,AX$642)),INDEX(Данные!$I$1:$IX$303,Данные!$A23,AX$642)-Данные!$H23-AX$643+IF($F$5="Использовать поправку",BU361,0),#N/A)</f>
        <v>3.7328323905703655</v>
      </c>
      <c r="AY361" s="62">
        <f t="shared" si="797"/>
        <v>10</v>
      </c>
      <c r="AZ361" s="63">
        <f>IF(ISNUMBER(INDEX(Данные!$I$1:$IX$303,Данные!$A23,AZ$642)),INDEX(Данные!$I$1:$IX$303,Данные!$A23,AZ$642)-Данные!$G23-AZ$643+IF($F$6="Использовать поправку",BT361,0),#N/A)</f>
        <v>-11.208283756932587</v>
      </c>
      <c r="BA361" s="64">
        <f>IF(ISNUMBER(INDEX(Данные!$I$1:$IX$303,Данные!$A23,BA$642)),INDEX(Данные!$I$1:$IX$303,Данные!$A23,BA$642)-Данные!$H23-BA$643+IF($F$6="Использовать поправку",BU361,0),#N/A)</f>
        <v>8.210052414687425</v>
      </c>
      <c r="BB361" s="62">
        <f t="shared" si="798"/>
        <v>10</v>
      </c>
      <c r="BC361" s="63">
        <f>IF(ISNUMBER(INDEX(Данные!$I$1:$IX$303,Данные!$A23,BC$642)),INDEX(Данные!$I$1:$IX$303,Данные!$A23,BC$642)-Данные!$G23-BC$643+IF($F$7="Использовать поправку",BT361,0),#N/A)</f>
        <v>-8.3005878715247263</v>
      </c>
      <c r="BD361" s="64">
        <f>IF(ISNUMBER(INDEX(Данные!$I$1:$IX$303,Данные!$A23,BD$642)),INDEX(Данные!$I$1:$IX$303,Данные!$A23,BD$642)-Данные!$H23-BD$643+IF($F$7="Использовать поправку",BU361,0),#N/A)</f>
        <v>3.5719757014874176</v>
      </c>
      <c r="BE361" s="62">
        <f t="shared" si="799"/>
        <v>10</v>
      </c>
      <c r="BF361" s="63">
        <f>IF(ISNUMBER(INDEX(Данные!$I$1:$IX$303,Данные!$A23,BF$642)),INDEX(Данные!$I$1:$IX$303,Данные!$A23,BF$642)-Данные!$G23-BF$643+IF($F$8="Использовать поправку",BT361,0),#N/A)</f>
        <v>1.3090179496447263</v>
      </c>
      <c r="BG361" s="64">
        <f>IF(ISNUMBER(INDEX(Данные!$I$1:$IX$303,Данные!$A23,BG$642)),INDEX(Данные!$I$1:$IX$303,Данные!$A23,BG$642)-Данные!$H23-BG$643+IF($F$8="Использовать поправку",BU361,0),#N/A)</f>
        <v>6.6962854671376135</v>
      </c>
      <c r="BH361" s="62">
        <f t="shared" si="800"/>
        <v>10</v>
      </c>
      <c r="BI361" s="63">
        <f>IF(ISNUMBER(INDEX(Данные!$I$1:$IX$303,Данные!$A23,BI$642)),INDEX(Данные!$I$1:$IX$303,Данные!$A23,BI$642)-Данные!$G23-BI$643+IF($F$9="Использовать поправку",BT361,0),#N/A)</f>
        <v>0.74014193494201663</v>
      </c>
      <c r="BJ361" s="64">
        <f>IF(ISNUMBER(INDEX(Данные!$I$1:$IX$303,Данные!$A23,BJ$642)),INDEX(Данные!$I$1:$IX$303,Данные!$A23,BJ$642)-Данные!$H23-BJ$643+IF($F$9="Использовать поправку",BU361,0),#N/A)</f>
        <v>-4.6537149140970087</v>
      </c>
      <c r="BK361" s="62">
        <f t="shared" si="801"/>
        <v>10</v>
      </c>
      <c r="BL361" s="63">
        <f>IF(ISNUMBER(INDEX(Данные!$I$1:$IX$303,Данные!$A23,BL$642)),INDEX(Данные!$I$1:$IX$303,Данные!$A23,BL$642)-Данные!$G23-BL$643+IF($F$10="Использовать поправку",BT361,0),#N/A)</f>
        <v>-3.4058419088509027</v>
      </c>
      <c r="BM361" s="64">
        <f>IF(ISNUMBER(INDEX(Данные!$I$1:$IX$303,Данные!$A23,BM$642)),INDEX(Данные!$I$1:$IX$303,Данные!$A23,BM$642)-Данные!$H23-BM$643+IF($F$10="Использовать поправку",BU361,0),#N/A)</f>
        <v>17.30925937819643</v>
      </c>
      <c r="BN361" s="62">
        <f t="shared" si="802"/>
        <v>10</v>
      </c>
      <c r="BO361" s="63">
        <f>IF(ISNUMBER(INDEX(Данные!$I$1:$IX$303,Данные!$A23,BO$642)),INDEX(Данные!$I$1:$IX$303,Данные!$A23,BO$642)-Данные!$G23-BO$643+IF($F$11="Использовать поправку",BT361,0),#N/A)</f>
        <v>1.2534346286608979</v>
      </c>
      <c r="BP361" s="64">
        <f>IF(ISNUMBER(INDEX(Данные!$I$1:$IX$303,Данные!$A23,BP$642)),INDEX(Данные!$I$1:$IX$303,Данные!$A23,BP$642)-Данные!$H23-BP$643+IF($F$11="Использовать поправку",BU361,0),#N/A)</f>
        <v>8.7205140513524384</v>
      </c>
      <c r="BQ361" s="62">
        <f t="shared" si="803"/>
        <v>10</v>
      </c>
      <c r="BR361" s="63">
        <f>IF(ISNUMBER(INDEX(Данные!$I$1:$IX$303,Данные!$A23,BR$642)),INDEX(Данные!$I$1:$IX$303,Данные!$A23,BR$642)-Данные!$G23-BR$643+IF($F$12="Использовать поправку",BT361,0),#N/A)</f>
        <v>5.4946253634553841</v>
      </c>
      <c r="BS361" s="64">
        <f>IF(ISNUMBER(INDEX(Данные!$I$1:$IX$303,Данные!$A23,BS$642)),INDEX(Данные!$I$1:$IX$303,Данные!$A23,BS$642)-Данные!$H23-BS$643+IF($F$12="Использовать поправку",BU361,0),#N/A)</f>
        <v>8.3385971119355418</v>
      </c>
      <c r="BT361" s="100" t="e">
        <f>INDEX(Данные!$I$1:$IX$303,Данные!$A23,BT$642+8)-INDEX(Данные!$I$1:$IX$303,Данные!$A23,BT$643+8)</f>
        <v>#N/A</v>
      </c>
      <c r="BU361" s="101" t="e">
        <f>INDEX(Данные!$I$1:$IX$303,Данные!$A23,BU$642+9)-INDEX(Данные!$I$1:$IX$303,Данные!$A23,BU$643+9)</f>
        <v>#N/A</v>
      </c>
    </row>
    <row r="362" spans="7:73" x14ac:dyDescent="0.25">
      <c r="G362" s="61">
        <v>10.5</v>
      </c>
      <c r="H362" s="62">
        <f t="shared" si="784"/>
        <v>10.5</v>
      </c>
      <c r="I362" s="63">
        <f>IF(ISNUMBER(INDEX(Данные!$I$1:$IX$303,Данные!$A24,I$642)),INDEX(Данные!$I$1:$IX$303,Данные!$A24,I$642)-Данные!$E24+IF($F$3="Использовать поправку",AL362,0),#N/A)</f>
        <v>0</v>
      </c>
      <c r="J362" s="64">
        <f>IF(ISNUMBER(INDEX(Данные!$I$1:$IX$303,Данные!$A24,J$642)),INDEX(Данные!$I$1:$IX$303,Данные!$A24,J$642)-Данные!$F24+IF($F$3="Использовать поправку",AM362,0),#N/A)</f>
        <v>0</v>
      </c>
      <c r="K362" s="62">
        <f t="shared" si="785"/>
        <v>10.5</v>
      </c>
      <c r="L362" s="63">
        <f>IF(ISNUMBER(INDEX(Данные!$I$1:$IX$303,Данные!$A24,L$642)),INDEX(Данные!$I$1:$IX$303,Данные!$A24,L$642)-Данные!$E24+IF($F$4="Использовать поправку",AL362,0),#N/A)</f>
        <v>0.8917869758353163</v>
      </c>
      <c r="M362" s="64">
        <f>IF(ISNUMBER(INDEX(Данные!$I$1:$IX$303,Данные!$A24,M$642)),INDEX(Данные!$I$1:$IX$303,Данные!$A24,M$642)-Данные!$F24+IF($F$4="Использовать поправку",AM362,0),#N/A)</f>
        <v>0.155891340478437</v>
      </c>
      <c r="N362" s="62">
        <f t="shared" si="786"/>
        <v>10.5</v>
      </c>
      <c r="O362" s="63">
        <f>IF(ISNUMBER(INDEX(Данные!$I$1:$IX$303,Данные!$A24,O$642)),INDEX(Данные!$I$1:$IX$303,Данные!$A24,O$642)-Данные!$E24+IF($F$5="Использовать поправку",AL362,0),#N/A)</f>
        <v>1.0800345368740123</v>
      </c>
      <c r="P362" s="64">
        <f>IF(ISNUMBER(INDEX(Данные!$I$1:$IX$303,Данные!$A24,P$642)),INDEX(Данные!$I$1:$IX$303,Данные!$A24,P$642)-Данные!$F24+IF($F$5="Использовать поправку",AM362,0),#N/A)</f>
        <v>1.901228036089897E-2</v>
      </c>
      <c r="Q362" s="62">
        <f t="shared" si="787"/>
        <v>10.5</v>
      </c>
      <c r="R362" s="63">
        <f>IF(ISNUMBER(INDEX(Данные!$I$1:$IX$303,Данные!$A24,R$642)),INDEX(Данные!$I$1:$IX$303,Данные!$A24,R$642)-Данные!$E24+IF($F$6="Использовать поправку",AL362,0),#N/A)</f>
        <v>0.81174181472741225</v>
      </c>
      <c r="S362" s="64">
        <f>IF(ISNUMBER(INDEX(Данные!$I$1:$IX$303,Данные!$A24,S$642)),INDEX(Данные!$I$1:$IX$303,Данные!$A24,S$642)-Данные!$F24+IF($F$6="Использовать поправку",AM362,0),#N/A)</f>
        <v>9.8450957740876532E-3</v>
      </c>
      <c r="T362" s="62">
        <f t="shared" si="788"/>
        <v>10.5</v>
      </c>
      <c r="U362" s="63">
        <f>IF(ISNUMBER(INDEX(Данные!$I$1:$IX$303,Данные!$A24,U$642)),INDEX(Данные!$I$1:$IX$303,Данные!$A24,U$642)-Данные!$E24+IF($F$7="Использовать поправку",AL362,0),#N/A)</f>
        <v>0.95581085579778602</v>
      </c>
      <c r="V362" s="64">
        <f>IF(ISNUMBER(INDEX(Данные!$I$1:$IX$303,Данные!$A24,V$642)),INDEX(Данные!$I$1:$IX$303,Данные!$A24,V$642)-Данные!$F24+IF($F$7="Использовать поправку",AM362,0),#N/A)</f>
        <v>0.5138487924241133</v>
      </c>
      <c r="W362" s="62">
        <f t="shared" si="789"/>
        <v>10.5</v>
      </c>
      <c r="X362" s="63">
        <f>IF(ISNUMBER(INDEX(Данные!$I$1:$IX$303,Данные!$A24,X$642)),INDEX(Данные!$I$1:$IX$303,Данные!$A24,X$642)-Данные!$E24+IF($F$8="Использовать поправку",AL362,0),#N/A)</f>
        <v>1.5987421548787744</v>
      </c>
      <c r="Y362" s="64">
        <f>IF(ISNUMBER(INDEX(Данные!$I$1:$IX$303,Данные!$A24,Y$642)),INDEX(Данные!$I$1:$IX$303,Данные!$A24,Y$642)-Данные!$F24+IF($F$8="Использовать поправку",AM362,0),#N/A)</f>
        <v>0.99355030348467999</v>
      </c>
      <c r="Z362" s="62">
        <f t="shared" si="790"/>
        <v>10.5</v>
      </c>
      <c r="AA362" s="63">
        <f>IF(ISNUMBER(INDEX(Данные!$I$1:$IX$303,Данные!$A24,AA$642)),INDEX(Данные!$I$1:$IX$303,Данные!$A24,AA$642)-Данные!$E24+IF($F$9="Использовать поправку",AL362,0),#N/A)</f>
        <v>0.25094804627820189</v>
      </c>
      <c r="AB362" s="64">
        <f>IF(ISNUMBER(INDEX(Данные!$I$1:$IX$303,Данные!$A24,AB$642)),INDEX(Данные!$I$1:$IX$303,Данные!$A24,AB$642)-Данные!$F24+IF($F$9="Использовать поправку",AM362,0),#N/A)</f>
        <v>6.8015851981728659E-2</v>
      </c>
      <c r="AC362" s="62">
        <f t="shared" si="791"/>
        <v>10.5</v>
      </c>
      <c r="AD362" s="63">
        <f>IF(ISNUMBER(INDEX(Данные!$I$1:$IX$303,Данные!$A24,AD$642)),INDEX(Данные!$I$1:$IX$303,Данные!$A24,AD$642)-Данные!$E24+IF($F$10="Использовать поправку",AL362,0),#N/A)</f>
        <v>0.87704354730159917</v>
      </c>
      <c r="AE362" s="64">
        <f>IF(ISNUMBER(INDEX(Данные!$I$1:$IX$303,Данные!$A24,AE$642)),INDEX(Данные!$I$1:$IX$303,Данные!$A24,AE$642)-Данные!$F24+IF($F$10="Использовать поправку",AM362,0),#N/A)</f>
        <v>-0.70974368783763175</v>
      </c>
      <c r="AF362" s="62">
        <f t="shared" si="792"/>
        <v>10.5</v>
      </c>
      <c r="AG362" s="63">
        <f>IF(ISNUMBER(INDEX(Данные!$I$1:$IX$303,Данные!$A24,AG$642)),INDEX(Данные!$I$1:$IX$303,Данные!$A24,AG$642)-Данные!$E24+IF($F$11="Использовать поправку",AL362,0),#N/A)</f>
        <v>0.81097931360208175</v>
      </c>
      <c r="AH362" s="64">
        <f>IF(ISNUMBER(INDEX(Данные!$I$1:$IX$303,Данные!$A24,AH$642)),INDEX(Данные!$I$1:$IX$303,Данные!$A24,AH$642)-Данные!$F24+IF($F$11="Использовать поправку",AM362,0),#N/A)</f>
        <v>6.5679655498746214E-2</v>
      </c>
      <c r="AI362" s="62">
        <f t="shared" si="793"/>
        <v>10.5</v>
      </c>
      <c r="AJ362" s="63">
        <f>IF(ISNUMBER(INDEX(Данные!$I$1:$IX$303,Данные!$A24,AJ$642)),INDEX(Данные!$I$1:$IX$303,Данные!$A24,AJ$642)-Данные!$E24+IF($F$12="Использовать поправку",AL362,0),#N/A)</f>
        <v>0.6314059611251519</v>
      </c>
      <c r="AK362" s="96">
        <f>IF(ISNUMBER(INDEX(Данные!$I$1:$IX$303,Данные!$A24,AK$642)),INDEX(Данные!$I$1:$IX$303,Данные!$A24,AK$642)-Данные!$F24+IF($F$12="Использовать поправку",AM362,0),#N/A)</f>
        <v>-0.91047347957184321</v>
      </c>
      <c r="AL362" s="100" t="e">
        <f>INDEX(Данные!$I$1:$IX$303,Данные!$A24,AL$642+4)-INDEX(Данные!$I$1:$IX$303,Данные!$A24,AL$643+4)</f>
        <v>#N/A</v>
      </c>
      <c r="AM362" s="101" t="e">
        <f>INDEX(Данные!$I$1:$IX$303,Данные!$A24,AM$642+5)-INDEX(Данные!$I$1:$IX$303,Данные!$A24,AM$643+5)</f>
        <v>#N/A</v>
      </c>
      <c r="AO362" s="61">
        <v>10.5</v>
      </c>
      <c r="AP362" s="62">
        <f t="shared" si="794"/>
        <v>10.5</v>
      </c>
      <c r="AQ362" s="63">
        <f>IF(ISNUMBER(INDEX(Данные!$I$1:$IX$303,Данные!$A24,AQ$642)),INDEX(Данные!$I$1:$IX$303,Данные!$A24,AQ$642)-Данные!$G24-AQ$643+IF($F$3="Использовать поправку",BT362,0),#N/A)</f>
        <v>0</v>
      </c>
      <c r="AR362" s="64">
        <f>IF(ISNUMBER(INDEX(Данные!$I$1:$IX$303,Данные!$A24,AR$642)),INDEX(Данные!$I$1:$IX$303,Данные!$A24,AR$642)-Данные!$H24-AR$643+IF($F$3="Использовать поправку",BU362,0),#N/A)</f>
        <v>0</v>
      </c>
      <c r="AS362" s="62">
        <f t="shared" si="795"/>
        <v>10.5</v>
      </c>
      <c r="AT362" s="63">
        <f>IF(ISNUMBER(INDEX(Данные!$I$1:$IX$303,Данные!$A24,AT$642)),INDEX(Данные!$I$1:$IX$303,Данные!$A24,AT$642)-Данные!$G24-AT$643+IF($F$4="Использовать поправку",BT362,0),#N/A)</f>
        <v>13.069684482569755</v>
      </c>
      <c r="AU362" s="64">
        <f>IF(ISNUMBER(INDEX(Данные!$I$1:$IX$303,Данные!$A24,AU$642)),INDEX(Данные!$I$1:$IX$303,Данные!$A24,AU$642)-Данные!$H24-AU$643+IF($F$4="Использовать поправку",BU362,0),#N/A)</f>
        <v>4.1265364530543138</v>
      </c>
      <c r="AV362" s="62">
        <f t="shared" si="796"/>
        <v>10.5</v>
      </c>
      <c r="AW362" s="63">
        <f>IF(ISNUMBER(INDEX(Данные!$I$1:$IX$303,Данные!$A24,AW$642)),INDEX(Данные!$I$1:$IX$303,Данные!$A24,AW$642)-Данные!$G24-AW$643+IF($F$5="Использовать поправку",BT362,0),#N/A)</f>
        <v>-0.54946148052181343</v>
      </c>
      <c r="AX362" s="64">
        <f>IF(ISNUMBER(INDEX(Данные!$I$1:$IX$303,Данные!$A24,AX$642)),INDEX(Данные!$I$1:$IX$303,Данные!$A24,AX$642)-Данные!$H24-AX$643+IF($F$5="Использовать поправку",BU362,0),#N/A)</f>
        <v>3.7423385307508852</v>
      </c>
      <c r="AY362" s="62">
        <f t="shared" si="797"/>
        <v>10.5</v>
      </c>
      <c r="AZ362" s="63">
        <f>IF(ISNUMBER(INDEX(Данные!$I$1:$IX$303,Данные!$A24,AZ$642)),INDEX(Данные!$I$1:$IX$303,Данные!$A24,AZ$642)-Данные!$G24-AZ$643+IF($F$6="Использовать поправку",BT362,0),#N/A)</f>
        <v>-10.802412849568896</v>
      </c>
      <c r="BA362" s="64">
        <f>IF(ISNUMBER(INDEX(Данные!$I$1:$IX$303,Данные!$A24,BA$642)),INDEX(Данные!$I$1:$IX$303,Данные!$A24,BA$642)-Данные!$H24-BA$643+IF($F$6="Использовать поправку",BU362,0),#N/A)</f>
        <v>8.214974962574388</v>
      </c>
      <c r="BB362" s="62">
        <f t="shared" si="798"/>
        <v>10.5</v>
      </c>
      <c r="BC362" s="63">
        <f>IF(ISNUMBER(INDEX(Данные!$I$1:$IX$303,Данные!$A24,BC$642)),INDEX(Данные!$I$1:$IX$303,Данные!$A24,BC$642)-Данные!$G24-BC$643+IF($F$7="Использовать поправку",BT362,0),#N/A)</f>
        <v>-7.8226824436258084</v>
      </c>
      <c r="BD362" s="64">
        <f>IF(ISNUMBER(INDEX(Данные!$I$1:$IX$303,Данные!$A24,BD$642)),INDEX(Данные!$I$1:$IX$303,Данные!$A24,BD$642)-Данные!$H24-BD$643+IF($F$7="Использовать поправку",BU362,0),#N/A)</f>
        <v>3.8289000976994885</v>
      </c>
      <c r="BE362" s="62">
        <f t="shared" si="799"/>
        <v>10.5</v>
      </c>
      <c r="BF362" s="63">
        <f>IF(ISNUMBER(INDEX(Данные!$I$1:$IX$303,Данные!$A24,BF$642)),INDEX(Данные!$I$1:$IX$303,Данные!$A24,BF$642)-Данные!$G24-BF$643+IF($F$8="Использовать поправку",BT362,0),#N/A)</f>
        <v>2.1083890270840584</v>
      </c>
      <c r="BG362" s="64">
        <f>IF(ISNUMBER(INDEX(Данные!$I$1:$IX$303,Данные!$A24,BG$642)),INDEX(Данные!$I$1:$IX$303,Данные!$A24,BG$642)-Данные!$H24-BG$643+IF($F$8="Использовать поправку",BU362,0),#N/A)</f>
        <v>7.1930606188798265</v>
      </c>
      <c r="BH362" s="62">
        <f t="shared" si="800"/>
        <v>10.5</v>
      </c>
      <c r="BI362" s="63">
        <f>IF(ISNUMBER(INDEX(Данные!$I$1:$IX$303,Данные!$A24,BI$642)),INDEX(Данные!$I$1:$IX$303,Данные!$A24,BI$642)-Данные!$G24-BI$643+IF($F$9="Использовать поправку",BT362,0),#N/A)</f>
        <v>0.86561595808109359</v>
      </c>
      <c r="BJ362" s="64">
        <f>IF(ISNUMBER(INDEX(Данные!$I$1:$IX$303,Данные!$A24,BJ$642)),INDEX(Данные!$I$1:$IX$303,Данные!$A24,BJ$642)-Данные!$H24-BJ$643+IF($F$9="Использовать поправку",BU362,0),#N/A)</f>
        <v>-4.6197069881061452</v>
      </c>
      <c r="BK362" s="62">
        <f t="shared" si="801"/>
        <v>10.5</v>
      </c>
      <c r="BL362" s="63">
        <f>IF(ISNUMBER(INDEX(Данные!$I$1:$IX$303,Данные!$A24,BL$642)),INDEX(Данные!$I$1:$IX$303,Данные!$A24,BL$642)-Данные!$G24-BL$643+IF($F$10="Использовать поправку",BT362,0),#N/A)</f>
        <v>-2.9673201351999978</v>
      </c>
      <c r="BM362" s="64">
        <f>IF(ISNUMBER(INDEX(Данные!$I$1:$IX$303,Данные!$A24,BM$642)),INDEX(Данные!$I$1:$IX$303,Данные!$A24,BM$642)-Данные!$H24-BM$643+IF($F$10="Использовать поправку",BU362,0),#N/A)</f>
        <v>16.954387534277657</v>
      </c>
      <c r="BN362" s="62">
        <f t="shared" si="802"/>
        <v>10.5</v>
      </c>
      <c r="BO362" s="63">
        <f>IF(ISNUMBER(INDEX(Данные!$I$1:$IX$303,Данные!$A24,BO$642)),INDEX(Данные!$I$1:$IX$303,Данные!$A24,BO$642)-Данные!$G24-BO$643+IF($F$11="Использовать поправку",BT362,0),#N/A)</f>
        <v>1.6589242854619215</v>
      </c>
      <c r="BP362" s="64">
        <f>IF(ISNUMBER(INDEX(Данные!$I$1:$IX$303,Данные!$A24,BP$642)),INDEX(Данные!$I$1:$IX$303,Данные!$A24,BP$642)-Данные!$H24-BP$643+IF($F$11="Использовать поправку",BU362,0),#N/A)</f>
        <v>8.7533538791017236</v>
      </c>
      <c r="BQ362" s="62">
        <f t="shared" si="803"/>
        <v>10.5</v>
      </c>
      <c r="BR362" s="63">
        <f>IF(ISNUMBER(INDEX(Данные!$I$1:$IX$303,Данные!$A24,BR$642)),INDEX(Данные!$I$1:$IX$303,Данные!$A24,BR$642)-Данные!$G24-BR$643+IF($F$12="Использовать поправку",BT362,0),#N/A)</f>
        <v>5.8103283440179894</v>
      </c>
      <c r="BS362" s="64">
        <f>IF(ISNUMBER(INDEX(Данные!$I$1:$IX$303,Данные!$A24,BS$642)),INDEX(Данные!$I$1:$IX$303,Данные!$A24,BS$642)-Данные!$H24-BS$643+IF($F$12="Использовать поправку",BU362,0),#N/A)</f>
        <v>7.883360372149582</v>
      </c>
      <c r="BT362" s="100" t="e">
        <f>INDEX(Данные!$I$1:$IX$303,Данные!$A24,BT$642+8)-INDEX(Данные!$I$1:$IX$303,Данные!$A24,BT$643+8)</f>
        <v>#N/A</v>
      </c>
      <c r="BU362" s="101" t="e">
        <f>INDEX(Данные!$I$1:$IX$303,Данные!$A24,BU$642+9)-INDEX(Данные!$I$1:$IX$303,Данные!$A24,BU$643+9)</f>
        <v>#N/A</v>
      </c>
    </row>
    <row r="363" spans="7:73" x14ac:dyDescent="0.25">
      <c r="G363" s="61">
        <v>11</v>
      </c>
      <c r="H363" s="62">
        <f t="shared" si="784"/>
        <v>11</v>
      </c>
      <c r="I363" s="63">
        <f>IF(ISNUMBER(INDEX(Данные!$I$1:$IX$303,Данные!$A25,I$642)),INDEX(Данные!$I$1:$IX$303,Данные!$A25,I$642)-Данные!$E25+IF($F$3="Использовать поправку",AL363,0),#N/A)</f>
        <v>0</v>
      </c>
      <c r="J363" s="64">
        <f>IF(ISNUMBER(INDEX(Данные!$I$1:$IX$303,Данные!$A25,J$642)),INDEX(Данные!$I$1:$IX$303,Данные!$A25,J$642)-Данные!$F25+IF($F$3="Использовать поправку",AM363,0),#N/A)</f>
        <v>0</v>
      </c>
      <c r="K363" s="62">
        <f t="shared" si="785"/>
        <v>11</v>
      </c>
      <c r="L363" s="63">
        <f>IF(ISNUMBER(INDEX(Данные!$I$1:$IX$303,Данные!$A25,L$642)),INDEX(Данные!$I$1:$IX$303,Данные!$A25,L$642)-Данные!$E25+IF($F$4="Использовать поправку",AL363,0),#N/A)</f>
        <v>-1.1107763061671996</v>
      </c>
      <c r="M363" s="64">
        <f>IF(ISNUMBER(INDEX(Данные!$I$1:$IX$303,Данные!$A25,M$642)),INDEX(Данные!$I$1:$IX$303,Данные!$A25,M$642)-Данные!$F25+IF($F$4="Использовать поправку",AM363,0),#N/A)</f>
        <v>2.0552661367628122</v>
      </c>
      <c r="N363" s="62">
        <f t="shared" si="786"/>
        <v>11</v>
      </c>
      <c r="O363" s="63">
        <f>IF(ISNUMBER(INDEX(Данные!$I$1:$IX$303,Данные!$A25,O$642)),INDEX(Данные!$I$1:$IX$303,Данные!$A25,O$642)-Данные!$E25+IF($F$5="Использовать поправку",AL363,0),#N/A)</f>
        <v>0.25305834712004049</v>
      </c>
      <c r="P363" s="64">
        <f>IF(ISNUMBER(INDEX(Данные!$I$1:$IX$303,Данные!$A25,P$642)),INDEX(Данные!$I$1:$IX$303,Данные!$A25,P$642)-Данные!$F25+IF($F$5="Использовать поправку",AM363,0),#N/A)</f>
        <v>2.1284257668552566</v>
      </c>
      <c r="Q363" s="62">
        <f t="shared" si="787"/>
        <v>11</v>
      </c>
      <c r="R363" s="63">
        <f>IF(ISNUMBER(INDEX(Данные!$I$1:$IX$303,Данные!$A25,R$642)),INDEX(Данные!$I$1:$IX$303,Данные!$A25,R$642)-Данные!$E25+IF($F$6="Использовать поправку",AL363,0),#N/A)</f>
        <v>1.1245651682827233</v>
      </c>
      <c r="S363" s="64">
        <f>IF(ISNUMBER(INDEX(Данные!$I$1:$IX$303,Данные!$A25,S$642)),INDEX(Данные!$I$1:$IX$303,Данные!$A25,S$642)-Данные!$F25+IF($F$6="Использовать поправку",AM363,0),#N/A)</f>
        <v>0.37441518089930881</v>
      </c>
      <c r="T363" s="62">
        <f t="shared" si="788"/>
        <v>11</v>
      </c>
      <c r="U363" s="63">
        <f>IF(ISNUMBER(INDEX(Данные!$I$1:$IX$303,Данные!$A25,U$642)),INDEX(Данные!$I$1:$IX$303,Данные!$A25,U$642)-Данные!$E25+IF($F$7="Использовать поправку",AL363,0),#N/A)</f>
        <v>0.2201545754781602</v>
      </c>
      <c r="V363" s="64">
        <f>IF(ISNUMBER(INDEX(Данные!$I$1:$IX$303,Данные!$A25,V$642)),INDEX(Данные!$I$1:$IX$303,Данные!$A25,V$642)-Данные!$F25+IF($F$7="Использовать поправку",AM363,0),#N/A)</f>
        <v>1.40946147728366</v>
      </c>
      <c r="W363" s="62">
        <f t="shared" si="789"/>
        <v>11</v>
      </c>
      <c r="X363" s="63">
        <f>IF(ISNUMBER(INDEX(Данные!$I$1:$IX$303,Данные!$A25,X$642)),INDEX(Данные!$I$1:$IX$303,Данные!$A25,X$642)-Данные!$E25+IF($F$8="Использовать поправку",AL363,0),#N/A)</f>
        <v>1.1510220552518877</v>
      </c>
      <c r="Y363" s="64">
        <f>IF(ISNUMBER(INDEX(Данные!$I$1:$IX$303,Данные!$A25,Y$642)),INDEX(Данные!$I$1:$IX$303,Данные!$A25,Y$642)-Данные!$F25+IF($F$8="Использовать поправку",AM363,0),#N/A)</f>
        <v>1.7674632438817017</v>
      </c>
      <c r="Z363" s="62">
        <f t="shared" si="790"/>
        <v>11</v>
      </c>
      <c r="AA363" s="63">
        <f>IF(ISNUMBER(INDEX(Данные!$I$1:$IX$303,Данные!$A25,AA$642)),INDEX(Данные!$I$1:$IX$303,Данные!$A25,AA$642)-Данные!$E25+IF($F$9="Использовать поправку",AL363,0),#N/A)</f>
        <v>-1.2670571603808316</v>
      </c>
      <c r="AB363" s="64">
        <f>IF(ISNUMBER(INDEX(Данные!$I$1:$IX$303,Данные!$A25,AB$642)),INDEX(Данные!$I$1:$IX$303,Данные!$A25,AB$642)-Данные!$F25+IF($F$9="Использовать поправку",AM363,0),#N/A)</f>
        <v>2.5742023612075347</v>
      </c>
      <c r="AC363" s="62">
        <f t="shared" si="791"/>
        <v>11</v>
      </c>
      <c r="AD363" s="63">
        <f>IF(ISNUMBER(INDEX(Данные!$I$1:$IX$303,Данные!$A25,AD$642)),INDEX(Данные!$I$1:$IX$303,Данные!$A25,AD$642)-Данные!$E25+IF($F$10="Использовать поправку",AL363,0),#N/A)</f>
        <v>9.0023240320668663E-2</v>
      </c>
      <c r="AE363" s="64">
        <f>IF(ISNUMBER(INDEX(Данные!$I$1:$IX$303,Данные!$A25,AE$642)),INDEX(Данные!$I$1:$IX$303,Данные!$A25,AE$642)-Данные!$F25+IF($F$10="Использовать поправку",AM363,0),#N/A)</f>
        <v>1.1682656516891221</v>
      </c>
      <c r="AF363" s="62">
        <f t="shared" si="792"/>
        <v>11</v>
      </c>
      <c r="AG363" s="63">
        <f>IF(ISNUMBER(INDEX(Данные!$I$1:$IX$303,Данные!$A25,AG$642)),INDEX(Данные!$I$1:$IX$303,Данные!$A25,AG$642)-Данные!$E25+IF($F$11="Использовать поправку",AL363,0),#N/A)</f>
        <v>1.0006422623148286</v>
      </c>
      <c r="AH363" s="64">
        <f>IF(ISNUMBER(INDEX(Данные!$I$1:$IX$303,Данные!$A25,AH$642)),INDEX(Данные!$I$1:$IX$303,Данные!$A25,AH$642)-Данные!$F25+IF($F$11="Использовать поправку",AM363,0),#N/A)</f>
        <v>1.7929336083061518</v>
      </c>
      <c r="AI363" s="62">
        <f t="shared" si="793"/>
        <v>11</v>
      </c>
      <c r="AJ363" s="63">
        <f>IF(ISNUMBER(INDEX(Данные!$I$1:$IX$303,Данные!$A25,AJ$642)),INDEX(Данные!$I$1:$IX$303,Данные!$A25,AJ$642)-Данные!$E25+IF($F$12="Использовать поправку",AL363,0),#N/A)</f>
        <v>-0.10814719698903552</v>
      </c>
      <c r="AK363" s="96">
        <f>IF(ISNUMBER(INDEX(Данные!$I$1:$IX$303,Данные!$A25,AK$642)),INDEX(Данные!$I$1:$IX$303,Данные!$A25,AK$642)-Данные!$F25+IF($F$12="Использовать поправку",AM363,0),#N/A)</f>
        <v>1.0866422513401179</v>
      </c>
      <c r="AL363" s="100" t="e">
        <f>INDEX(Данные!$I$1:$IX$303,Данные!$A25,AL$642+4)-INDEX(Данные!$I$1:$IX$303,Данные!$A25,AL$643+4)</f>
        <v>#N/A</v>
      </c>
      <c r="AM363" s="101" t="e">
        <f>INDEX(Данные!$I$1:$IX$303,Данные!$A25,AM$642+5)-INDEX(Данные!$I$1:$IX$303,Данные!$A25,AM$643+5)</f>
        <v>#N/A</v>
      </c>
      <c r="AO363" s="61">
        <v>11</v>
      </c>
      <c r="AP363" s="62">
        <f t="shared" si="794"/>
        <v>11</v>
      </c>
      <c r="AQ363" s="63">
        <f>IF(ISNUMBER(INDEX(Данные!$I$1:$IX$303,Данные!$A25,AQ$642)),INDEX(Данные!$I$1:$IX$303,Данные!$A25,AQ$642)-Данные!$G25-AQ$643+IF($F$3="Использовать поправку",BT363,0),#N/A)</f>
        <v>0</v>
      </c>
      <c r="AR363" s="64">
        <f>IF(ISNUMBER(INDEX(Данные!$I$1:$IX$303,Данные!$A25,AR$642)),INDEX(Данные!$I$1:$IX$303,Данные!$A25,AR$642)-Данные!$H25-AR$643+IF($F$3="Использовать поправку",BU363,0),#N/A)</f>
        <v>0</v>
      </c>
      <c r="AS363" s="62">
        <f t="shared" si="795"/>
        <v>11</v>
      </c>
      <c r="AT363" s="63">
        <f>IF(ISNUMBER(INDEX(Данные!$I$1:$IX$303,Данные!$A25,AT$642)),INDEX(Данные!$I$1:$IX$303,Данные!$A25,AT$642)-Данные!$G25-AT$643+IF($F$4="Использовать поправку",BT363,0),#N/A)</f>
        <v>12.514296329486228</v>
      </c>
      <c r="AU363" s="64">
        <f>IF(ISNUMBER(INDEX(Данные!$I$1:$IX$303,Данные!$A25,AU$642)),INDEX(Данные!$I$1:$IX$303,Данные!$A25,AU$642)-Данные!$H25-AU$643+IF($F$4="Использовать поправку",BU363,0),#N/A)</f>
        <v>5.1541695214355059</v>
      </c>
      <c r="AV363" s="62">
        <f t="shared" si="796"/>
        <v>11</v>
      </c>
      <c r="AW363" s="63">
        <f>IF(ISNUMBER(INDEX(Данные!$I$1:$IX$303,Данные!$A25,AW$642)),INDEX(Данные!$I$1:$IX$303,Данные!$A25,AW$642)-Данные!$G25-AW$643+IF($F$5="Использовать поправку",BT363,0),#N/A)</f>
        <v>-0.42293230696179762</v>
      </c>
      <c r="AX363" s="64">
        <f>IF(ISNUMBER(INDEX(Данные!$I$1:$IX$303,Данные!$A25,AX$642)),INDEX(Данные!$I$1:$IX$303,Данные!$A25,AX$642)-Данные!$H25-AX$643+IF($F$5="Использовать поправку",BU363,0),#N/A)</f>
        <v>4.8065514141783297</v>
      </c>
      <c r="AY363" s="62">
        <f t="shared" si="797"/>
        <v>11</v>
      </c>
      <c r="AZ363" s="63">
        <f>IF(ISNUMBER(INDEX(Данные!$I$1:$IX$303,Данные!$A25,AZ$642)),INDEX(Данные!$I$1:$IX$303,Данные!$A25,AZ$642)-Данные!$G25-AZ$643+IF($F$6="Использовать поправку",BT363,0),#N/A)</f>
        <v>-10.24013026542741</v>
      </c>
      <c r="BA363" s="64">
        <f>IF(ISNUMBER(INDEX(Данные!$I$1:$IX$303,Данные!$A25,BA$642)),INDEX(Данные!$I$1:$IX$303,Данные!$A25,BA$642)-Данные!$H25-BA$643+IF($F$6="Использовать поправку",BU363,0),#N/A)</f>
        <v>8.4021825530239767</v>
      </c>
      <c r="BB363" s="62">
        <f t="shared" si="798"/>
        <v>11</v>
      </c>
      <c r="BC363" s="63">
        <f>IF(ISNUMBER(INDEX(Данные!$I$1:$IX$303,Данные!$A25,BC$642)),INDEX(Данные!$I$1:$IX$303,Данные!$A25,BC$642)-Данные!$G25-BC$643+IF($F$7="Использовать поправку",BT363,0),#N/A)</f>
        <v>-7.712605155886763</v>
      </c>
      <c r="BD363" s="64">
        <f>IF(ISNUMBER(INDEX(Данные!$I$1:$IX$303,Данные!$A25,BD$642)),INDEX(Данные!$I$1:$IX$303,Данные!$A25,BD$642)-Данные!$H25-BD$643+IF($F$7="Использовать поправку",BU363,0),#N/A)</f>
        <v>4.5336308363412172</v>
      </c>
      <c r="BE363" s="62">
        <f t="shared" si="799"/>
        <v>11</v>
      </c>
      <c r="BF363" s="63">
        <f>IF(ISNUMBER(INDEX(Данные!$I$1:$IX$303,Данные!$A25,BF$642)),INDEX(Данные!$I$1:$IX$303,Данные!$A25,BF$642)-Данные!$G25-BF$643+IF($F$8="Использовать поправку",BT363,0),#N/A)</f>
        <v>2.6839000547100795</v>
      </c>
      <c r="BG363" s="64">
        <f>IF(ISNUMBER(INDEX(Данные!$I$1:$IX$303,Данные!$A25,BG$642)),INDEX(Данные!$I$1:$IX$303,Данные!$A25,BG$642)-Данные!$H25-BG$643+IF($F$8="Использовать поправку",BU363,0),#N/A)</f>
        <v>8.0767922408206232</v>
      </c>
      <c r="BH363" s="62">
        <f t="shared" si="800"/>
        <v>11</v>
      </c>
      <c r="BI363" s="63">
        <f>IF(ISNUMBER(INDEX(Данные!$I$1:$IX$303,Данные!$A25,BI$642)),INDEX(Данные!$I$1:$IX$303,Данные!$A25,BI$642)-Данные!$G25-BI$643+IF($F$9="Использовать поправку",BT363,0),#N/A)</f>
        <v>0.2320873778907071</v>
      </c>
      <c r="BJ363" s="64">
        <f>IF(ISNUMBER(INDEX(Данные!$I$1:$IX$303,Данные!$A25,BJ$642)),INDEX(Данные!$I$1:$IX$303,Данные!$A25,BJ$642)-Данные!$H25-BJ$643+IF($F$9="Использовать поправку",BU363,0),#N/A)</f>
        <v>-3.3326058075024321</v>
      </c>
      <c r="BK363" s="62">
        <f t="shared" si="801"/>
        <v>11</v>
      </c>
      <c r="BL363" s="63">
        <f>IF(ISNUMBER(INDEX(Данные!$I$1:$IX$303,Данные!$A25,BL$642)),INDEX(Данные!$I$1:$IX$303,Данные!$A25,BL$642)-Данные!$G25-BL$643+IF($F$10="Использовать поправку",BT363,0),#N/A)</f>
        <v>-2.922308515039731</v>
      </c>
      <c r="BM363" s="64">
        <f>IF(ISNUMBER(INDEX(Данные!$I$1:$IX$303,Данные!$A25,BM$642)),INDEX(Данные!$I$1:$IX$303,Данные!$A25,BM$642)-Данные!$H25-BM$643+IF($F$10="Использовать поправку",BU363,0),#N/A)</f>
        <v>17.53852036012222</v>
      </c>
      <c r="BN363" s="62">
        <f t="shared" si="802"/>
        <v>11</v>
      </c>
      <c r="BO363" s="63">
        <f>IF(ISNUMBER(INDEX(Данные!$I$1:$IX$303,Данные!$A25,BO$642)),INDEX(Данные!$I$1:$IX$303,Данные!$A25,BO$642)-Данные!$G25-BO$643+IF($F$11="Использовать поправку",BT363,0),#N/A)</f>
        <v>2.1592454166194557</v>
      </c>
      <c r="BP363" s="64">
        <f>IF(ISNUMBER(INDEX(Данные!$I$1:$IX$303,Данные!$A25,BP$642)),INDEX(Данные!$I$1:$IX$303,Данные!$A25,BP$642)-Данные!$H25-BP$643+IF($F$11="Использовать поправку",BU363,0),#N/A)</f>
        <v>9.6498206832548021</v>
      </c>
      <c r="BQ363" s="62">
        <f t="shared" si="803"/>
        <v>11</v>
      </c>
      <c r="BR363" s="63">
        <f>IF(ISNUMBER(INDEX(Данные!$I$1:$IX$303,Данные!$A25,BR$642)),INDEX(Данные!$I$1:$IX$303,Данные!$A25,BR$642)-Данные!$G25-BR$643+IF($F$12="Использовать поправку",BT363,0),#N/A)</f>
        <v>5.7562547455235062</v>
      </c>
      <c r="BS363" s="64">
        <f>IF(ISNUMBER(INDEX(Данные!$I$1:$IX$303,Данные!$A25,BS$642)),INDEX(Данные!$I$1:$IX$303,Данные!$A25,BS$642)-Данные!$H25-BS$643+IF($F$12="Использовать поправку",BU363,0),#N/A)</f>
        <v>8.4266814978195725</v>
      </c>
      <c r="BT363" s="100" t="e">
        <f>INDEX(Данные!$I$1:$IX$303,Данные!$A25,BT$642+8)-INDEX(Данные!$I$1:$IX$303,Данные!$A25,BT$643+8)</f>
        <v>#N/A</v>
      </c>
      <c r="BU363" s="101" t="e">
        <f>INDEX(Данные!$I$1:$IX$303,Данные!$A25,BU$642+9)-INDEX(Данные!$I$1:$IX$303,Данные!$A25,BU$643+9)</f>
        <v>#N/A</v>
      </c>
    </row>
    <row r="364" spans="7:73" x14ac:dyDescent="0.25">
      <c r="G364" s="61">
        <v>11.5</v>
      </c>
      <c r="H364" s="62">
        <f t="shared" si="784"/>
        <v>11.5</v>
      </c>
      <c r="I364" s="63">
        <f>IF(ISNUMBER(INDEX(Данные!$I$1:$IX$303,Данные!$A26,I$642)),INDEX(Данные!$I$1:$IX$303,Данные!$A26,I$642)-Данные!$E26+IF($F$3="Использовать поправку",AL364,0),#N/A)</f>
        <v>0</v>
      </c>
      <c r="J364" s="64">
        <f>IF(ISNUMBER(INDEX(Данные!$I$1:$IX$303,Данные!$A26,J$642)),INDEX(Данные!$I$1:$IX$303,Данные!$A26,J$642)-Данные!$F26+IF($F$3="Использовать поправку",AM364,0),#N/A)</f>
        <v>0</v>
      </c>
      <c r="K364" s="62">
        <f t="shared" si="785"/>
        <v>11.5</v>
      </c>
      <c r="L364" s="63">
        <f>IF(ISNUMBER(INDEX(Данные!$I$1:$IX$303,Данные!$A26,L$642)),INDEX(Данные!$I$1:$IX$303,Данные!$A26,L$642)-Данные!$E26+IF($F$4="Использовать поправку",AL364,0),#N/A)</f>
        <v>-1.944944362467691</v>
      </c>
      <c r="M364" s="64">
        <f>IF(ISNUMBER(INDEX(Данные!$I$1:$IX$303,Данные!$A26,M$642)),INDEX(Данные!$I$1:$IX$303,Данные!$A26,M$642)-Данные!$F26+IF($F$4="Использовать поправку",AM364,0),#N/A)</f>
        <v>-0.70979082100514646</v>
      </c>
      <c r="N364" s="62">
        <f t="shared" si="786"/>
        <v>11.5</v>
      </c>
      <c r="O364" s="63">
        <f>IF(ISNUMBER(INDEX(Данные!$I$1:$IX$303,Данные!$A26,O$642)),INDEX(Данные!$I$1:$IX$303,Данные!$A26,O$642)-Данные!$E26+IF($F$5="Использовать поправку",AL364,0),#N/A)</f>
        <v>0.46400625128343442</v>
      </c>
      <c r="P364" s="64">
        <f>IF(ISNUMBER(INDEX(Данные!$I$1:$IX$303,Данные!$A26,P$642)),INDEX(Данные!$I$1:$IX$303,Данные!$A26,P$642)-Данные!$F26+IF($F$5="Использовать поправку",AM364,0),#N/A)</f>
        <v>0.43475423118941237</v>
      </c>
      <c r="Q364" s="62">
        <f t="shared" si="787"/>
        <v>11.5</v>
      </c>
      <c r="R364" s="63">
        <f>IF(ISNUMBER(INDEX(Данные!$I$1:$IX$303,Данные!$A26,R$642)),INDEX(Данные!$I$1:$IX$303,Данные!$A26,R$642)-Данные!$E26+IF($F$6="Использовать поправку",AL364,0),#N/A)</f>
        <v>-1.5448001760192422</v>
      </c>
      <c r="S364" s="64">
        <f>IF(ISNUMBER(INDEX(Данные!$I$1:$IX$303,Данные!$A26,S$642)),INDEX(Данные!$I$1:$IX$303,Данные!$A26,S$642)-Данные!$F26+IF($F$6="Использовать поправку",AM364,0),#N/A)</f>
        <v>-0.49857510738494071</v>
      </c>
      <c r="T364" s="62">
        <f t="shared" si="788"/>
        <v>11.5</v>
      </c>
      <c r="U364" s="63">
        <f>IF(ISNUMBER(INDEX(Данные!$I$1:$IX$303,Данные!$A26,U$642)),INDEX(Данные!$I$1:$IX$303,Данные!$A26,U$642)-Данные!$E26+IF($F$7="Использовать поправку",AL364,0),#N/A)</f>
        <v>-1.3657280283789497</v>
      </c>
      <c r="V364" s="64">
        <f>IF(ISNUMBER(INDEX(Данные!$I$1:$IX$303,Данные!$A26,V$642)),INDEX(Данные!$I$1:$IX$303,Данные!$A26,V$642)-Данные!$F26+IF($F$7="Использовать поправку",AM364,0),#N/A)</f>
        <v>0.14120615769098421</v>
      </c>
      <c r="W364" s="62">
        <f t="shared" si="789"/>
        <v>11.5</v>
      </c>
      <c r="X364" s="63">
        <f>IF(ISNUMBER(INDEX(Данные!$I$1:$IX$303,Данные!$A26,X$642)),INDEX(Данные!$I$1:$IX$303,Данные!$A26,X$642)-Данные!$E26+IF($F$8="Использовать поправку",AL364,0),#N/A)</f>
        <v>0.7037503305097399</v>
      </c>
      <c r="Y364" s="64">
        <f>IF(ISNUMBER(INDEX(Данные!$I$1:$IX$303,Данные!$A26,Y$642)),INDEX(Данные!$I$1:$IX$303,Данные!$A26,Y$642)-Данные!$F26+IF($F$8="Использовать поправку",AM364,0),#N/A)</f>
        <v>0.19260151664968106</v>
      </c>
      <c r="Z364" s="62">
        <f t="shared" si="790"/>
        <v>11.5</v>
      </c>
      <c r="AA364" s="63">
        <f>IF(ISNUMBER(INDEX(Данные!$I$1:$IX$303,Данные!$A26,AA$642)),INDEX(Данные!$I$1:$IX$303,Данные!$A26,AA$642)-Данные!$E26+IF($F$9="Использовать поправку",AL364,0),#N/A)</f>
        <v>-0.21612712479933727</v>
      </c>
      <c r="AB364" s="64">
        <f>IF(ISNUMBER(INDEX(Данные!$I$1:$IX$303,Данные!$A26,AB$642)),INDEX(Данные!$I$1:$IX$303,Данные!$A26,AB$642)-Данные!$F26+IF($F$9="Использовать поправку",AM364,0),#N/A)</f>
        <v>-0.2445261173278972</v>
      </c>
      <c r="AC364" s="62">
        <f t="shared" si="791"/>
        <v>11.5</v>
      </c>
      <c r="AD364" s="63">
        <f>IF(ISNUMBER(INDEX(Данные!$I$1:$IX$303,Данные!$A26,AD$642)),INDEX(Данные!$I$1:$IX$303,Данные!$A26,AD$642)-Данные!$E26+IF($F$10="Использовать поправку",AL364,0),#N/A)</f>
        <v>-5.7279799699225364E-2</v>
      </c>
      <c r="AE364" s="64">
        <f>IF(ISNUMBER(INDEX(Данные!$I$1:$IX$303,Данные!$A26,AE$642)),INDEX(Данные!$I$1:$IX$303,Данные!$A26,AE$642)-Данные!$F26+IF($F$10="Использовать поправку",AM364,0),#N/A)</f>
        <v>0.25153706476991644</v>
      </c>
      <c r="AF364" s="62">
        <f t="shared" si="792"/>
        <v>11.5</v>
      </c>
      <c r="AG364" s="63">
        <f>IF(ISNUMBER(INDEX(Данные!$I$1:$IX$303,Данные!$A26,AG$642)),INDEX(Данные!$I$1:$IX$303,Данные!$A26,AG$642)-Данные!$E26+IF($F$11="Использовать поправку",AL364,0),#N/A)</f>
        <v>0.60718948549371277</v>
      </c>
      <c r="AH364" s="64">
        <f>IF(ISNUMBER(INDEX(Данные!$I$1:$IX$303,Данные!$A26,AH$642)),INDEX(Данные!$I$1:$IX$303,Данные!$A26,AH$642)-Данные!$F26+IF($F$11="Использовать поправку",AM364,0),#N/A)</f>
        <v>-0.84074423537749254</v>
      </c>
      <c r="AI364" s="62">
        <f t="shared" si="793"/>
        <v>11.5</v>
      </c>
      <c r="AJ364" s="63">
        <f>IF(ISNUMBER(INDEX(Данные!$I$1:$IX$303,Данные!$A26,AJ$642)),INDEX(Данные!$I$1:$IX$303,Данные!$A26,AJ$642)-Данные!$E26+IF($F$12="Использовать поправку",AL364,0),#N/A)</f>
        <v>-0.51250042054792111</v>
      </c>
      <c r="AK364" s="96">
        <f>IF(ISNUMBER(INDEX(Данные!$I$1:$IX$303,Данные!$A26,AK$642)),INDEX(Данные!$I$1:$IX$303,Данные!$A26,AK$642)-Данные!$F26+IF($F$12="Использовать поправку",AM364,0),#N/A)</f>
        <v>0.80368065334974759</v>
      </c>
      <c r="AL364" s="100" t="e">
        <f>INDEX(Данные!$I$1:$IX$303,Данные!$A26,AL$642+4)-INDEX(Данные!$I$1:$IX$303,Данные!$A26,AL$643+4)</f>
        <v>#N/A</v>
      </c>
      <c r="AM364" s="101" t="e">
        <f>INDEX(Данные!$I$1:$IX$303,Данные!$A26,AM$642+5)-INDEX(Данные!$I$1:$IX$303,Данные!$A26,AM$643+5)</f>
        <v>#N/A</v>
      </c>
      <c r="AO364" s="61">
        <v>11.5</v>
      </c>
      <c r="AP364" s="62">
        <f t="shared" si="794"/>
        <v>11.5</v>
      </c>
      <c r="AQ364" s="63">
        <f>IF(ISNUMBER(INDEX(Данные!$I$1:$IX$303,Данные!$A26,AQ$642)),INDEX(Данные!$I$1:$IX$303,Данные!$A26,AQ$642)-Данные!$G26-AQ$643+IF($F$3="Использовать поправку",BT364,0),#N/A)</f>
        <v>0</v>
      </c>
      <c r="AR364" s="64">
        <f>IF(ISNUMBER(INDEX(Данные!$I$1:$IX$303,Данные!$A26,AR$642)),INDEX(Данные!$I$1:$IX$303,Данные!$A26,AR$642)-Данные!$H26-AR$643+IF($F$3="Использовать поправку",BU364,0),#N/A)</f>
        <v>0</v>
      </c>
      <c r="AS364" s="62">
        <f t="shared" si="795"/>
        <v>11.5</v>
      </c>
      <c r="AT364" s="63">
        <f>IF(ISNUMBER(INDEX(Данные!$I$1:$IX$303,Данные!$A26,AT$642)),INDEX(Данные!$I$1:$IX$303,Данные!$A26,AT$642)-Данные!$G26-AT$643+IF($F$4="Использовать поправку",BT364,0),#N/A)</f>
        <v>11.541824148252317</v>
      </c>
      <c r="AU364" s="64">
        <f>IF(ISNUMBER(INDEX(Данные!$I$1:$IX$303,Данные!$A26,AU$642)),INDEX(Данные!$I$1:$IX$303,Данные!$A26,AU$642)-Данные!$H26-AU$643+IF($F$4="Использовать поправку",BU364,0),#N/A)</f>
        <v>4.7992741109330836</v>
      </c>
      <c r="AV364" s="62">
        <f t="shared" si="796"/>
        <v>11.5</v>
      </c>
      <c r="AW364" s="63">
        <f>IF(ISNUMBER(INDEX(Данные!$I$1:$IX$303,Данные!$A26,AW$642)),INDEX(Данные!$I$1:$IX$303,Данные!$A26,AW$642)-Данные!$G26-AW$643+IF($F$5="Использовать поправку",BT364,0),#N/A)</f>
        <v>-0.19092918132014347</v>
      </c>
      <c r="AX364" s="64">
        <f>IF(ISNUMBER(INDEX(Данные!$I$1:$IX$303,Данные!$A26,AX$642)),INDEX(Данные!$I$1:$IX$303,Данные!$A26,AX$642)-Данные!$H26-AX$643+IF($F$5="Использовать поправку",BU364,0),#N/A)</f>
        <v>5.0239285297730021</v>
      </c>
      <c r="AY364" s="62">
        <f t="shared" si="797"/>
        <v>11.5</v>
      </c>
      <c r="AZ364" s="63">
        <f>IF(ISNUMBER(INDEX(Данные!$I$1:$IX$303,Данные!$A26,AZ$642)),INDEX(Данные!$I$1:$IX$303,Данные!$A26,AZ$642)-Данные!$G26-AZ$643+IF($F$6="Использовать поправку",BT364,0),#N/A)</f>
        <v>-11.012530353437114</v>
      </c>
      <c r="BA364" s="64">
        <f>IF(ISNUMBER(INDEX(Данные!$I$1:$IX$303,Данные!$A26,BA$642)),INDEX(Данные!$I$1:$IX$303,Данные!$A26,BA$642)-Данные!$H26-BA$643+IF($F$6="Использовать поправку",BU364,0),#N/A)</f>
        <v>8.1528949993314654</v>
      </c>
      <c r="BB364" s="62">
        <f t="shared" si="798"/>
        <v>11.5</v>
      </c>
      <c r="BC364" s="63">
        <f>IF(ISNUMBER(INDEX(Данные!$I$1:$IX$303,Данные!$A26,BC$642)),INDEX(Данные!$I$1:$IX$303,Данные!$A26,BC$642)-Данные!$G26-BC$643+IF($F$7="Использовать поправку",BT364,0),#N/A)</f>
        <v>-8.3954691700762396</v>
      </c>
      <c r="BD364" s="64">
        <f>IF(ISNUMBER(INDEX(Данные!$I$1:$IX$303,Данные!$A26,BD$642)),INDEX(Данные!$I$1:$IX$303,Данные!$A26,BD$642)-Данные!$H26-BD$643+IF($F$7="Использовать поправку",BU364,0),#N/A)</f>
        <v>4.6042339151867964</v>
      </c>
      <c r="BE364" s="62">
        <f t="shared" si="799"/>
        <v>11.5</v>
      </c>
      <c r="BF364" s="63">
        <f>IF(ISNUMBER(INDEX(Данные!$I$1:$IX$303,Данные!$A26,BF$642)),INDEX(Данные!$I$1:$IX$303,Данные!$A26,BF$642)-Данные!$G26-BF$643+IF($F$8="Использовать поправку",BT364,0),#N/A)</f>
        <v>3.0357752199648758</v>
      </c>
      <c r="BG364" s="64">
        <f>IF(ISNUMBER(INDEX(Данные!$I$1:$IX$303,Данные!$A26,BG$642)),INDEX(Данные!$I$1:$IX$303,Данные!$A26,BG$642)-Данные!$H26-BG$643+IF($F$8="Использовать поправку",BU364,0),#N/A)</f>
        <v>8.1730929991454104</v>
      </c>
      <c r="BH364" s="62">
        <f t="shared" si="800"/>
        <v>11.5</v>
      </c>
      <c r="BI364" s="63">
        <f>IF(ISNUMBER(INDEX(Данные!$I$1:$IX$303,Данные!$A26,BI$642)),INDEX(Данные!$I$1:$IX$303,Данные!$A26,BI$642)-Данные!$G26-BI$643+IF($F$9="Использовать поправку",BT364,0),#N/A)</f>
        <v>0.12402381549100028</v>
      </c>
      <c r="BJ364" s="64">
        <f>IF(ISNUMBER(INDEX(Данные!$I$1:$IX$303,Данные!$A26,BJ$642)),INDEX(Данные!$I$1:$IX$303,Данные!$A26,BJ$642)-Данные!$H26-BJ$643+IF($F$9="Использовать поправку",BU364,0),#N/A)</f>
        <v>-3.4548688661664073</v>
      </c>
      <c r="BK364" s="62">
        <f t="shared" si="801"/>
        <v>11.5</v>
      </c>
      <c r="BL364" s="63">
        <f>IF(ISNUMBER(INDEX(Данные!$I$1:$IX$303,Данные!$A26,BL$642)),INDEX(Данные!$I$1:$IX$303,Данные!$A26,BL$642)-Данные!$G26-BL$643+IF($F$10="Использовать поправку",BT364,0),#N/A)</f>
        <v>-2.9509484148893534</v>
      </c>
      <c r="BM364" s="64">
        <f>IF(ISNUMBER(INDEX(Данные!$I$1:$IX$303,Данные!$A26,BM$642)),INDEX(Данные!$I$1:$IX$303,Данные!$A26,BM$642)-Данные!$H26-BM$643+IF($F$10="Использовать поправку",BU364,0),#N/A)</f>
        <v>17.664288892507102</v>
      </c>
      <c r="BN364" s="62">
        <f t="shared" si="802"/>
        <v>11.5</v>
      </c>
      <c r="BO364" s="63">
        <f>IF(ISNUMBER(INDEX(Данные!$I$1:$IX$303,Данные!$A26,BO$642)),INDEX(Данные!$I$1:$IX$303,Данные!$A26,BO$642)-Данные!$G26-BO$643+IF($F$11="Использовать поправку",BT364,0),#N/A)</f>
        <v>2.4628401593662375</v>
      </c>
      <c r="BP364" s="64">
        <f>IF(ISNUMBER(INDEX(Данные!$I$1:$IX$303,Данные!$A26,BP$642)),INDEX(Данные!$I$1:$IX$303,Данные!$A26,BP$642)-Данные!$H26-BP$643+IF($F$11="Использовать поправку",BU364,0),#N/A)</f>
        <v>9.2294485655661447</v>
      </c>
      <c r="BQ364" s="62">
        <f t="shared" si="803"/>
        <v>11.5</v>
      </c>
      <c r="BR364" s="63">
        <f>IF(ISNUMBER(INDEX(Данные!$I$1:$IX$303,Данные!$A26,BR$642)),INDEX(Данные!$I$1:$IX$303,Данные!$A26,BR$642)-Данные!$G26-BR$643+IF($F$12="Использовать поправку",BT364,0),#N/A)</f>
        <v>5.500004535249559</v>
      </c>
      <c r="BS364" s="64">
        <f>IF(ISNUMBER(INDEX(Данные!$I$1:$IX$303,Данные!$A26,BS$642)),INDEX(Данные!$I$1:$IX$303,Данные!$A26,BS$642)-Данные!$H26-BS$643+IF($F$12="Использовать поправку",BU364,0),#N/A)</f>
        <v>8.8285218244943735</v>
      </c>
      <c r="BT364" s="100" t="e">
        <f>INDEX(Данные!$I$1:$IX$303,Данные!$A26,BT$642+8)-INDEX(Данные!$I$1:$IX$303,Данные!$A26,BT$643+8)</f>
        <v>#N/A</v>
      </c>
      <c r="BU364" s="101" t="e">
        <f>INDEX(Данные!$I$1:$IX$303,Данные!$A26,BU$642+9)-INDEX(Данные!$I$1:$IX$303,Данные!$A26,BU$643+9)</f>
        <v>#N/A</v>
      </c>
    </row>
    <row r="365" spans="7:73" x14ac:dyDescent="0.25">
      <c r="G365" s="61">
        <v>12</v>
      </c>
      <c r="H365" s="62">
        <f t="shared" si="784"/>
        <v>12</v>
      </c>
      <c r="I365" s="63">
        <f>IF(ISNUMBER(INDEX(Данные!$I$1:$IX$303,Данные!$A27,I$642)),INDEX(Данные!$I$1:$IX$303,Данные!$A27,I$642)-Данные!$E27+IF($F$3="Использовать поправку",AL365,0),#N/A)</f>
        <v>0</v>
      </c>
      <c r="J365" s="64">
        <f>IF(ISNUMBER(INDEX(Данные!$I$1:$IX$303,Данные!$A27,J$642)),INDEX(Данные!$I$1:$IX$303,Данные!$A27,J$642)-Данные!$F27+IF($F$3="Использовать поправку",AM365,0),#N/A)</f>
        <v>0</v>
      </c>
      <c r="K365" s="62">
        <f t="shared" si="785"/>
        <v>12</v>
      </c>
      <c r="L365" s="63">
        <f>IF(ISNUMBER(INDEX(Данные!$I$1:$IX$303,Данные!$A27,L$642)),INDEX(Данные!$I$1:$IX$303,Данные!$A27,L$642)-Данные!$E27+IF($F$4="Использовать поправку",AL365,0),#N/A)</f>
        <v>0.97740524313050869</v>
      </c>
      <c r="M365" s="64">
        <f>IF(ISNUMBER(INDEX(Данные!$I$1:$IX$303,Данные!$A27,M$642)),INDEX(Данные!$I$1:$IX$303,Данные!$A27,M$642)-Данные!$F27+IF($F$4="Использовать поправку",AM365,0),#N/A)</f>
        <v>0.50747661983056958</v>
      </c>
      <c r="N365" s="62">
        <f t="shared" si="786"/>
        <v>12</v>
      </c>
      <c r="O365" s="63">
        <f>IF(ISNUMBER(INDEX(Данные!$I$1:$IX$303,Данные!$A27,O$642)),INDEX(Данные!$I$1:$IX$303,Данные!$A27,O$642)-Данные!$E27+IF($F$5="Использовать поправку",AL365,0),#N/A)</f>
        <v>0.38286055914644201</v>
      </c>
      <c r="P365" s="64">
        <f>IF(ISNUMBER(INDEX(Данные!$I$1:$IX$303,Данные!$A27,P$642)),INDEX(Данные!$I$1:$IX$303,Данные!$A27,P$642)-Данные!$F27+IF($F$5="Использовать поправку",AM365,0),#N/A)</f>
        <v>0.6190724008538524</v>
      </c>
      <c r="Q365" s="62">
        <f t="shared" si="787"/>
        <v>12</v>
      </c>
      <c r="R365" s="63">
        <f>IF(ISNUMBER(INDEX(Данные!$I$1:$IX$303,Данные!$A27,R$642)),INDEX(Данные!$I$1:$IX$303,Данные!$A27,R$642)-Данные!$E27+IF($F$6="Использовать поправку",AL365,0),#N/A)</f>
        <v>0.54325899960321777</v>
      </c>
      <c r="S365" s="64">
        <f>IF(ISNUMBER(INDEX(Данные!$I$1:$IX$303,Данные!$A27,S$642)),INDEX(Данные!$I$1:$IX$303,Данные!$A27,S$642)-Данные!$F27+IF($F$6="Использовать поправку",AM365,0),#N/A)</f>
        <v>1.0684432451100925</v>
      </c>
      <c r="T365" s="62">
        <f t="shared" si="788"/>
        <v>12</v>
      </c>
      <c r="U365" s="63">
        <f>IF(ISNUMBER(INDEX(Данные!$I$1:$IX$303,Данные!$A27,U$642)),INDEX(Данные!$I$1:$IX$303,Данные!$A27,U$642)-Данные!$E27+IF($F$7="Использовать поправку",AL365,0),#N/A)</f>
        <v>-4.5847939057546583E-2</v>
      </c>
      <c r="V365" s="64">
        <f>IF(ISNUMBER(INDEX(Данные!$I$1:$IX$303,Данные!$A27,V$642)),INDEX(Данные!$I$1:$IX$303,Данные!$A27,V$642)-Данные!$F27+IF($F$7="Использовать поправку",AM365,0),#N/A)</f>
        <v>1.4508447295194848</v>
      </c>
      <c r="W365" s="62">
        <f t="shared" si="789"/>
        <v>12</v>
      </c>
      <c r="X365" s="63">
        <f>IF(ISNUMBER(INDEX(Данные!$I$1:$IX$303,Данные!$A27,X$642)),INDEX(Данные!$I$1:$IX$303,Данные!$A27,X$642)-Данные!$E27+IF($F$8="Использовать поправку",AL365,0),#N/A)</f>
        <v>0.69087728051660058</v>
      </c>
      <c r="Y365" s="64">
        <f>IF(ISNUMBER(INDEX(Данные!$I$1:$IX$303,Данные!$A27,Y$642)),INDEX(Данные!$I$1:$IX$303,Данные!$A27,Y$642)-Данные!$F27+IF($F$8="Использовать поправку",AM365,0),#N/A)</f>
        <v>0.42915926337692056</v>
      </c>
      <c r="Z365" s="62">
        <f t="shared" si="790"/>
        <v>12</v>
      </c>
      <c r="AA365" s="63">
        <f>IF(ISNUMBER(INDEX(Данные!$I$1:$IX$303,Данные!$A27,AA$642)),INDEX(Данные!$I$1:$IX$303,Данные!$A27,AA$642)-Данные!$E27+IF($F$9="Использовать поправку",AL365,0),#N/A)</f>
        <v>0.43615116687536037</v>
      </c>
      <c r="AB365" s="64">
        <f>IF(ISNUMBER(INDEX(Данные!$I$1:$IX$303,Данные!$A27,AB$642)),INDEX(Данные!$I$1:$IX$303,Данные!$A27,AB$642)-Данные!$F27+IF($F$9="Использовать поправку",AM365,0),#N/A)</f>
        <v>-0.80703983683067193</v>
      </c>
      <c r="AC365" s="62">
        <f t="shared" si="791"/>
        <v>12</v>
      </c>
      <c r="AD365" s="63">
        <f>IF(ISNUMBER(INDEX(Данные!$I$1:$IX$303,Данные!$A27,AD$642)),INDEX(Данные!$I$1:$IX$303,Данные!$A27,AD$642)-Данные!$E27+IF($F$10="Использовать поправку",AL365,0),#N/A)</f>
        <v>-0.36956464396137889</v>
      </c>
      <c r="AE365" s="64">
        <f>IF(ISNUMBER(INDEX(Данные!$I$1:$IX$303,Данные!$A27,AE$642)),INDEX(Данные!$I$1:$IX$303,Данные!$A27,AE$642)-Данные!$F27+IF($F$10="Использовать поправку",AM365,0),#N/A)</f>
        <v>0.34822531651544253</v>
      </c>
      <c r="AF365" s="62">
        <f t="shared" si="792"/>
        <v>12</v>
      </c>
      <c r="AG365" s="63">
        <f>IF(ISNUMBER(INDEX(Данные!$I$1:$IX$303,Данные!$A27,AG$642)),INDEX(Данные!$I$1:$IX$303,Данные!$A27,AG$642)-Данные!$E27+IF($F$11="Использовать поправку",AL365,0),#N/A)</f>
        <v>-0.57801460820826911</v>
      </c>
      <c r="AH365" s="64">
        <f>IF(ISNUMBER(INDEX(Данные!$I$1:$IX$303,Данные!$A27,AH$642)),INDEX(Данные!$I$1:$IX$303,Данные!$A27,AH$642)-Данные!$F27+IF($F$11="Использовать поправку",AM365,0),#N/A)</f>
        <v>0.17769836838819941</v>
      </c>
      <c r="AI365" s="62">
        <f t="shared" si="793"/>
        <v>12</v>
      </c>
      <c r="AJ365" s="63">
        <f>IF(ISNUMBER(INDEX(Данные!$I$1:$IX$303,Данные!$A27,AJ$642)),INDEX(Данные!$I$1:$IX$303,Данные!$A27,AJ$642)-Данные!$E27+IF($F$12="Использовать поправку",AL365,0),#N/A)</f>
        <v>-0.2115378782523365</v>
      </c>
      <c r="AK365" s="96">
        <f>IF(ISNUMBER(INDEX(Данные!$I$1:$IX$303,Данные!$A27,AK$642)),INDEX(Данные!$I$1:$IX$303,Данные!$A27,AK$642)-Данные!$F27+IF($F$12="Использовать поправку",AM365,0),#N/A)</f>
        <v>1.7562313997468735</v>
      </c>
      <c r="AL365" s="100" t="e">
        <f>INDEX(Данные!$I$1:$IX$303,Данные!$A27,AL$642+4)-INDEX(Данные!$I$1:$IX$303,Данные!$A27,AL$643+4)</f>
        <v>#N/A</v>
      </c>
      <c r="AM365" s="101" t="e">
        <f>INDEX(Данные!$I$1:$IX$303,Данные!$A27,AM$642+5)-INDEX(Данные!$I$1:$IX$303,Данные!$A27,AM$643+5)</f>
        <v>#N/A</v>
      </c>
      <c r="AO365" s="61">
        <v>12</v>
      </c>
      <c r="AP365" s="62">
        <f t="shared" si="794"/>
        <v>12</v>
      </c>
      <c r="AQ365" s="63">
        <f>IF(ISNUMBER(INDEX(Данные!$I$1:$IX$303,Данные!$A27,AQ$642)),INDEX(Данные!$I$1:$IX$303,Данные!$A27,AQ$642)-Данные!$G27-AQ$643+IF($F$3="Использовать поправку",BT365,0),#N/A)</f>
        <v>0</v>
      </c>
      <c r="AR365" s="64">
        <f>IF(ISNUMBER(INDEX(Данные!$I$1:$IX$303,Данные!$A27,AR$642)),INDEX(Данные!$I$1:$IX$303,Данные!$A27,AR$642)-Данные!$H27-AR$643+IF($F$3="Использовать поправку",BU365,0),#N/A)</f>
        <v>0</v>
      </c>
      <c r="AS365" s="62">
        <f t="shared" si="795"/>
        <v>12</v>
      </c>
      <c r="AT365" s="63">
        <f>IF(ISNUMBER(INDEX(Данные!$I$1:$IX$303,Данные!$A27,AT$642)),INDEX(Данные!$I$1:$IX$303,Данные!$A27,AT$642)-Данные!$G27-AT$643+IF($F$4="Использовать поправку",BT365,0),#N/A)</f>
        <v>12.030526769817698</v>
      </c>
      <c r="AU365" s="64">
        <f>IF(ISNUMBER(INDEX(Данные!$I$1:$IX$303,Данные!$A27,AU$642)),INDEX(Данные!$I$1:$IX$303,Данные!$A27,AU$642)-Данные!$H27-AU$643+IF($F$4="Использовать поправку",BU365,0),#N/A)</f>
        <v>5.0530124208482903</v>
      </c>
      <c r="AV365" s="62">
        <f t="shared" si="796"/>
        <v>12</v>
      </c>
      <c r="AW365" s="63">
        <f>IF(ISNUMBER(INDEX(Данные!$I$1:$IX$303,Данные!$A27,AW$642)),INDEX(Данные!$I$1:$IX$303,Данные!$A27,AW$642)-Данные!$G27-AW$643+IF($F$5="Использовать поправку",BT365,0),#N/A)</f>
        <v>5.0109825315303169E-4</v>
      </c>
      <c r="AX365" s="64">
        <f>IF(ISNUMBER(INDEX(Данные!$I$1:$IX$303,Данные!$A27,AX$642)),INDEX(Данные!$I$1:$IX$303,Данные!$A27,AX$642)-Данные!$H27-AX$643+IF($F$5="Использовать поправку",BU365,0),#N/A)</f>
        <v>5.3334647301999212</v>
      </c>
      <c r="AY365" s="62">
        <f t="shared" si="797"/>
        <v>12</v>
      </c>
      <c r="AZ365" s="63">
        <f>IF(ISNUMBER(INDEX(Данные!$I$1:$IX$303,Данные!$A27,AZ$642)),INDEX(Данные!$I$1:$IX$303,Данные!$A27,AZ$642)-Данные!$G27-AZ$643+IF($F$6="Использовать поправку",BT365,0),#N/A)</f>
        <v>-10.74090085363548</v>
      </c>
      <c r="BA365" s="64">
        <f>IF(ISNUMBER(INDEX(Данные!$I$1:$IX$303,Данные!$A27,BA$642)),INDEX(Данные!$I$1:$IX$303,Данные!$A27,BA$642)-Данные!$H27-BA$643+IF($F$6="Использовать поправку",BU365,0),#N/A)</f>
        <v>8.6871166218863891</v>
      </c>
      <c r="BB365" s="62">
        <f t="shared" si="798"/>
        <v>12</v>
      </c>
      <c r="BC365" s="63">
        <f>IF(ISNUMBER(INDEX(Данные!$I$1:$IX$303,Данные!$A27,BC$642)),INDEX(Данные!$I$1:$IX$303,Данные!$A27,BC$642)-Данные!$G27-BC$643+IF($F$7="Использовать поправку",BT365,0),#N/A)</f>
        <v>-8.4183931396049729</v>
      </c>
      <c r="BD365" s="64">
        <f>IF(ISNUMBER(INDEX(Данные!$I$1:$IX$303,Данные!$A27,BD$642)),INDEX(Данные!$I$1:$IX$303,Данные!$A27,BD$642)-Данные!$H27-BD$643+IF($F$7="Использовать поправку",BU365,0),#N/A)</f>
        <v>5.3296562799464482</v>
      </c>
      <c r="BE365" s="62">
        <f t="shared" si="799"/>
        <v>12</v>
      </c>
      <c r="BF365" s="63">
        <f>IF(ISNUMBER(INDEX(Данные!$I$1:$IX$303,Данные!$A27,BF$642)),INDEX(Данные!$I$1:$IX$303,Данные!$A27,BF$642)-Данные!$G27-BF$643+IF($F$8="Использовать поправку",BT365,0),#N/A)</f>
        <v>3.3812138602232835</v>
      </c>
      <c r="BG365" s="64">
        <f>IF(ISNUMBER(INDEX(Данные!$I$1:$IX$303,Данные!$A27,BG$642)),INDEX(Данные!$I$1:$IX$303,Данные!$A27,BG$642)-Данные!$H27-BG$643+IF($F$8="Использовать поправку",BU365,0),#N/A)</f>
        <v>8.3876726308340039</v>
      </c>
      <c r="BH365" s="62">
        <f t="shared" si="800"/>
        <v>12</v>
      </c>
      <c r="BI365" s="63">
        <f>IF(ISNUMBER(INDEX(Данные!$I$1:$IX$303,Данные!$A27,BI$642)),INDEX(Данные!$I$1:$IX$303,Данные!$A27,BI$642)-Данные!$G27-BI$643+IF($F$9="Использовать поправку",BT365,0),#N/A)</f>
        <v>0.34209939892878083</v>
      </c>
      <c r="BJ365" s="64">
        <f>IF(ISNUMBER(INDEX(Данные!$I$1:$IX$303,Данные!$A27,BJ$642)),INDEX(Данные!$I$1:$IX$303,Данные!$A27,BJ$642)-Данные!$H27-BJ$643+IF($F$9="Использовать поправку",BU365,0),#N/A)</f>
        <v>-3.8583887845818481</v>
      </c>
      <c r="BK365" s="62">
        <f t="shared" si="801"/>
        <v>12</v>
      </c>
      <c r="BL365" s="63">
        <f>IF(ISNUMBER(INDEX(Данные!$I$1:$IX$303,Данные!$A27,BL$642)),INDEX(Данные!$I$1:$IX$303,Данные!$A27,BL$642)-Данные!$G27-BL$643+IF($F$10="Использовать поправку",BT365,0),#N/A)</f>
        <v>-3.1357307368699594</v>
      </c>
      <c r="BM365" s="64">
        <f>IF(ISNUMBER(INDEX(Данные!$I$1:$IX$303,Данные!$A27,BM$642)),INDEX(Данные!$I$1:$IX$303,Данные!$A27,BM$642)-Данные!$H27-BM$643+IF($F$10="Использовать поправку",BU365,0),#N/A)</f>
        <v>17.838401550764956</v>
      </c>
      <c r="BN365" s="62">
        <f t="shared" si="802"/>
        <v>12</v>
      </c>
      <c r="BO365" s="63">
        <f>IF(ISNUMBER(INDEX(Данные!$I$1:$IX$303,Данные!$A27,BO$642)),INDEX(Данные!$I$1:$IX$303,Данные!$A27,BO$642)-Данные!$G27-BO$643+IF($F$11="Использовать поправку",BT365,0),#N/A)</f>
        <v>2.1738328552621624</v>
      </c>
      <c r="BP365" s="64">
        <f>IF(ISNUMBER(INDEX(Данные!$I$1:$IX$303,Данные!$A27,BP$642)),INDEX(Данные!$I$1:$IX$303,Данные!$A27,BP$642)-Данные!$H27-BP$643+IF($F$11="Использовать поправку",BU365,0),#N/A)</f>
        <v>9.3182977497601769</v>
      </c>
      <c r="BQ365" s="62">
        <f t="shared" si="803"/>
        <v>12</v>
      </c>
      <c r="BR365" s="63">
        <f>IF(ISNUMBER(INDEX(Данные!$I$1:$IX$303,Данные!$A27,BR$642)),INDEX(Данные!$I$1:$IX$303,Данные!$A27,BR$642)-Данные!$G27-BR$643+IF($F$12="Использовать поправку",BT365,0),#N/A)</f>
        <v>5.3942355961233943</v>
      </c>
      <c r="BS365" s="64">
        <f>IF(ISNUMBER(INDEX(Данные!$I$1:$IX$303,Данные!$A27,BS$642)),INDEX(Данные!$I$1:$IX$303,Данные!$A27,BS$642)-Данные!$H27-BS$643+IF($F$12="Использовать поправку",BU365,0),#N/A)</f>
        <v>9.7066375243678067</v>
      </c>
      <c r="BT365" s="100" t="e">
        <f>INDEX(Данные!$I$1:$IX$303,Данные!$A27,BT$642+8)-INDEX(Данные!$I$1:$IX$303,Данные!$A27,BT$643+8)</f>
        <v>#N/A</v>
      </c>
      <c r="BU365" s="101" t="e">
        <f>INDEX(Данные!$I$1:$IX$303,Данные!$A27,BU$642+9)-INDEX(Данные!$I$1:$IX$303,Данные!$A27,BU$643+9)</f>
        <v>#N/A</v>
      </c>
    </row>
    <row r="366" spans="7:73" x14ac:dyDescent="0.25">
      <c r="G366" s="61">
        <v>12.5</v>
      </c>
      <c r="H366" s="62">
        <f t="shared" si="784"/>
        <v>12.5</v>
      </c>
      <c r="I366" s="63">
        <f>IF(ISNUMBER(INDEX(Данные!$I$1:$IX$303,Данные!$A28,I$642)),INDEX(Данные!$I$1:$IX$303,Данные!$A28,I$642)-Данные!$E28+IF($F$3="Использовать поправку",AL366,0),#N/A)</f>
        <v>0</v>
      </c>
      <c r="J366" s="64">
        <f>IF(ISNUMBER(INDEX(Данные!$I$1:$IX$303,Данные!$A28,J$642)),INDEX(Данные!$I$1:$IX$303,Данные!$A28,J$642)-Данные!$F28+IF($F$3="Использовать поправку",AM366,0),#N/A)</f>
        <v>0</v>
      </c>
      <c r="K366" s="62">
        <f t="shared" si="785"/>
        <v>12.5</v>
      </c>
      <c r="L366" s="63">
        <f>IF(ISNUMBER(INDEX(Данные!$I$1:$IX$303,Данные!$A28,L$642)),INDEX(Данные!$I$1:$IX$303,Данные!$A28,L$642)-Данные!$E28+IF($F$4="Использовать поправку",AL366,0),#N/A)</f>
        <v>-0.29622951425165134</v>
      </c>
      <c r="M366" s="64">
        <f>IF(ISNUMBER(INDEX(Данные!$I$1:$IX$303,Данные!$A28,M$642)),INDEX(Данные!$I$1:$IX$303,Данные!$A28,M$642)-Данные!$F28+IF($F$4="Использовать поправку",AM366,0),#N/A)</f>
        <v>1.1149919396746526</v>
      </c>
      <c r="N366" s="62">
        <f t="shared" si="786"/>
        <v>12.5</v>
      </c>
      <c r="O366" s="63">
        <f>IF(ISNUMBER(INDEX(Данные!$I$1:$IX$303,Данные!$A28,O$642)),INDEX(Данные!$I$1:$IX$303,Данные!$A28,O$642)-Данные!$E28+IF($F$5="Использовать поправку",AL366,0),#N/A)</f>
        <v>-1.0397679456603601</v>
      </c>
      <c r="P366" s="64">
        <f>IF(ISNUMBER(INDEX(Данные!$I$1:$IX$303,Данные!$A28,P$642)),INDEX(Данные!$I$1:$IX$303,Данные!$A28,P$642)-Данные!$F28+IF($F$5="Использовать поправку",AM366,0),#N/A)</f>
        <v>-7.3490292837696813E-2</v>
      </c>
      <c r="Q366" s="62">
        <f t="shared" si="787"/>
        <v>12.5</v>
      </c>
      <c r="R366" s="63">
        <f>IF(ISNUMBER(INDEX(Данные!$I$1:$IX$303,Данные!$A28,R$642)),INDEX(Данные!$I$1:$IX$303,Данные!$A28,R$642)-Данные!$E28+IF($F$6="Использовать поправку",AL366,0),#N/A)</f>
        <v>-0.25583914420628062</v>
      </c>
      <c r="S366" s="64">
        <f>IF(ISNUMBER(INDEX(Данные!$I$1:$IX$303,Данные!$A28,S$642)),INDEX(Данные!$I$1:$IX$303,Данные!$A28,S$642)-Данные!$F28+IF($F$6="Использовать поправку",AM366,0),#N/A)</f>
        <v>-0.7415755924474432</v>
      </c>
      <c r="T366" s="62">
        <f t="shared" si="788"/>
        <v>12.5</v>
      </c>
      <c r="U366" s="63">
        <f>IF(ISNUMBER(INDEX(Данные!$I$1:$IX$303,Данные!$A28,U$642)),INDEX(Данные!$I$1:$IX$303,Данные!$A28,U$642)-Данные!$E28+IF($F$7="Использовать поправку",AL366,0),#N/A)</f>
        <v>0.20059216920293821</v>
      </c>
      <c r="V366" s="64">
        <f>IF(ISNUMBER(INDEX(Данные!$I$1:$IX$303,Данные!$A28,V$642)),INDEX(Данные!$I$1:$IX$303,Данные!$A28,V$642)-Данные!$F28+IF($F$7="Использовать поправку",AM366,0),#N/A)</f>
        <v>-0.58357194864456829</v>
      </c>
      <c r="W366" s="62">
        <f t="shared" si="789"/>
        <v>12.5</v>
      </c>
      <c r="X366" s="63">
        <f>IF(ISNUMBER(INDEX(Данные!$I$1:$IX$303,Данные!$A28,X$642)),INDEX(Данные!$I$1:$IX$303,Данные!$A28,X$642)-Данные!$E28+IF($F$8="Использовать поправку",AL366,0),#N/A)</f>
        <v>-0.60357010291279245</v>
      </c>
      <c r="Y366" s="64">
        <f>IF(ISNUMBER(INDEX(Данные!$I$1:$IX$303,Данные!$A28,Y$642)),INDEX(Данные!$I$1:$IX$303,Данные!$A28,Y$642)-Данные!$F28+IF($F$8="Использовать поправку",AM366,0),#N/A)</f>
        <v>-0.67898715580172819</v>
      </c>
      <c r="Z366" s="62">
        <f t="shared" si="790"/>
        <v>12.5</v>
      </c>
      <c r="AA366" s="63">
        <f>IF(ISNUMBER(INDEX(Данные!$I$1:$IX$303,Данные!$A28,AA$642)),INDEX(Данные!$I$1:$IX$303,Данные!$A28,AA$642)-Данные!$E28+IF($F$9="Использовать поправку",AL366,0),#N/A)</f>
        <v>-0.11779048615734311</v>
      </c>
      <c r="AB366" s="64">
        <f>IF(ISNUMBER(INDEX(Данные!$I$1:$IX$303,Данные!$A28,AB$642)),INDEX(Данные!$I$1:$IX$303,Данные!$A28,AB$642)-Данные!$F28+IF($F$9="Использовать поправку",AM366,0),#N/A)</f>
        <v>-0.6385997898482465</v>
      </c>
      <c r="AC366" s="62">
        <f t="shared" si="791"/>
        <v>12.5</v>
      </c>
      <c r="AD366" s="63">
        <f>IF(ISNUMBER(INDEX(Данные!$I$1:$IX$303,Данные!$A28,AD$642)),INDEX(Данные!$I$1:$IX$303,Данные!$A28,AD$642)-Данные!$E28+IF($F$10="Использовать поправку",AL366,0),#N/A)</f>
        <v>1.0656975461875593</v>
      </c>
      <c r="AE366" s="64">
        <f>IF(ISNUMBER(INDEX(Данные!$I$1:$IX$303,Данные!$A28,AE$642)),INDEX(Данные!$I$1:$IX$303,Данные!$A28,AE$642)-Данные!$F28+IF($F$10="Использовать поправку",AM366,0),#N/A)</f>
        <v>0.30559557333947396</v>
      </c>
      <c r="AF366" s="62">
        <f t="shared" si="792"/>
        <v>12.5</v>
      </c>
      <c r="AG366" s="63">
        <f>IF(ISNUMBER(INDEX(Данные!$I$1:$IX$303,Данные!$A28,AG$642)),INDEX(Данные!$I$1:$IX$303,Данные!$A28,AG$642)-Данные!$E28+IF($F$11="Использовать поправку",AL366,0),#N/A)</f>
        <v>-0.2569979756800862</v>
      </c>
      <c r="AH366" s="64">
        <f>IF(ISNUMBER(INDEX(Данные!$I$1:$IX$303,Данные!$A28,AH$642)),INDEX(Данные!$I$1:$IX$303,Данные!$A28,AH$642)-Данные!$F28+IF($F$11="Использовать поправку",AM366,0),#N/A)</f>
        <v>-0.34572941556825754</v>
      </c>
      <c r="AI366" s="62">
        <f t="shared" si="793"/>
        <v>12.5</v>
      </c>
      <c r="AJ366" s="63">
        <f>IF(ISNUMBER(INDEX(Данные!$I$1:$IX$303,Данные!$A28,AJ$642)),INDEX(Данные!$I$1:$IX$303,Данные!$A28,AJ$642)-Данные!$E28+IF($F$12="Использовать поправку",AL366,0),#N/A)</f>
        <v>0.55390477780516534</v>
      </c>
      <c r="AK366" s="96">
        <f>IF(ISNUMBER(INDEX(Данные!$I$1:$IX$303,Данные!$A28,AK$642)),INDEX(Данные!$I$1:$IX$303,Данные!$A28,AK$642)-Данные!$F28+IF($F$12="Использовать поправку",AM366,0),#N/A)</f>
        <v>-0.3058302797989576</v>
      </c>
      <c r="AL366" s="100" t="e">
        <f>INDEX(Данные!$I$1:$IX$303,Данные!$A28,AL$642+4)-INDEX(Данные!$I$1:$IX$303,Данные!$A28,AL$643+4)</f>
        <v>#N/A</v>
      </c>
      <c r="AM366" s="101" t="e">
        <f>INDEX(Данные!$I$1:$IX$303,Данные!$A28,AM$642+5)-INDEX(Данные!$I$1:$IX$303,Данные!$A28,AM$643+5)</f>
        <v>#N/A</v>
      </c>
      <c r="AO366" s="61">
        <v>12.5</v>
      </c>
      <c r="AP366" s="62">
        <f t="shared" si="794"/>
        <v>12.5</v>
      </c>
      <c r="AQ366" s="63">
        <f>IF(ISNUMBER(INDEX(Данные!$I$1:$IX$303,Данные!$A28,AQ$642)),INDEX(Данные!$I$1:$IX$303,Данные!$A28,AQ$642)-Данные!$G28-AQ$643+IF($F$3="Использовать поправку",BT366,0),#N/A)</f>
        <v>-1.1368683772161603E-13</v>
      </c>
      <c r="AR366" s="64">
        <f>IF(ISNUMBER(INDEX(Данные!$I$1:$IX$303,Данные!$A28,AR$642)),INDEX(Данные!$I$1:$IX$303,Данные!$A28,AR$642)-Данные!$H28-AR$643+IF($F$3="Использовать поправку",BU366,0),#N/A)</f>
        <v>0</v>
      </c>
      <c r="AS366" s="62">
        <f t="shared" si="795"/>
        <v>12.5</v>
      </c>
      <c r="AT366" s="63">
        <f>IF(ISNUMBER(INDEX(Данные!$I$1:$IX$303,Данные!$A28,AT$642)),INDEX(Данные!$I$1:$IX$303,Данные!$A28,AT$642)-Данные!$G28-AT$643+IF($F$4="Использовать поправку",BT366,0),#N/A)</f>
        <v>11.882412012691702</v>
      </c>
      <c r="AU366" s="64">
        <f>IF(ISNUMBER(INDEX(Данные!$I$1:$IX$303,Данные!$A28,AU$642)),INDEX(Данные!$I$1:$IX$303,Данные!$A28,AU$642)-Данные!$H28-AU$643+IF($F$4="Использовать поправку",BU366,0),#N/A)</f>
        <v>5.6105083906857089</v>
      </c>
      <c r="AV366" s="62">
        <f t="shared" si="796"/>
        <v>12.5</v>
      </c>
      <c r="AW366" s="63">
        <f>IF(ISNUMBER(INDEX(Данные!$I$1:$IX$303,Данные!$A28,AW$642)),INDEX(Данные!$I$1:$IX$303,Данные!$A28,AW$642)-Данные!$G28-AW$643+IF($F$5="Использовать поправку",BT366,0),#N/A)</f>
        <v>-0.5193828745771043</v>
      </c>
      <c r="AX366" s="64">
        <f>IF(ISNUMBER(INDEX(Данные!$I$1:$IX$303,Данные!$A28,AX$642)),INDEX(Данные!$I$1:$IX$303,Данные!$A28,AX$642)-Данные!$H28-AX$643+IF($F$5="Использовать поправку",BU366,0),#N/A)</f>
        <v>5.2967195837811687</v>
      </c>
      <c r="AY366" s="62">
        <f t="shared" si="797"/>
        <v>12.5</v>
      </c>
      <c r="AZ366" s="63">
        <f>IF(ISNUMBER(INDEX(Данные!$I$1:$IX$303,Данные!$A28,AZ$642)),INDEX(Данные!$I$1:$IX$303,Данные!$A28,AZ$642)-Данные!$G28-AZ$643+IF($F$6="Использовать поправку",BT366,0),#N/A)</f>
        <v>-10.868820425738704</v>
      </c>
      <c r="BA366" s="64">
        <f>IF(ISNUMBER(INDEX(Данные!$I$1:$IX$303,Данные!$A28,BA$642)),INDEX(Данные!$I$1:$IX$303,Данные!$A28,BA$642)-Данные!$H28-BA$643+IF($F$6="Использовать поправку",BU366,0),#N/A)</f>
        <v>8.3163288256628221</v>
      </c>
      <c r="BB366" s="62">
        <f t="shared" si="798"/>
        <v>12.5</v>
      </c>
      <c r="BC366" s="63">
        <f>IF(ISNUMBER(INDEX(Данные!$I$1:$IX$303,Данные!$A28,BC$642)),INDEX(Данные!$I$1:$IX$303,Данные!$A28,BC$642)-Данные!$G28-BC$643+IF($F$7="Использовать поправку",BT366,0),#N/A)</f>
        <v>-8.3180970550035909</v>
      </c>
      <c r="BD366" s="64">
        <f>IF(ISNUMBER(INDEX(Данные!$I$1:$IX$303,Данные!$A28,BD$642)),INDEX(Данные!$I$1:$IX$303,Данные!$A28,BD$642)-Данные!$H28-BD$643+IF($F$7="Использовать поправку",BU366,0),#N/A)</f>
        <v>5.0378703056242102</v>
      </c>
      <c r="BE366" s="62">
        <f t="shared" si="799"/>
        <v>12.5</v>
      </c>
      <c r="BF366" s="63">
        <f>IF(ISNUMBER(INDEX(Данные!$I$1:$IX$303,Данные!$A28,BF$642)),INDEX(Данные!$I$1:$IX$303,Данные!$A28,BF$642)-Данные!$G28-BF$643+IF($F$8="Использовать поправку",BT366,0),#N/A)</f>
        <v>3.0794288087666928</v>
      </c>
      <c r="BG366" s="64">
        <f>IF(ISNUMBER(INDEX(Данные!$I$1:$IX$303,Данные!$A28,BG$642)),INDEX(Данные!$I$1:$IX$303,Данные!$A28,BG$642)-Данные!$H28-BG$643+IF($F$8="Использовать поправку",BU366,0),#N/A)</f>
        <v>8.0481790529331647</v>
      </c>
      <c r="BH366" s="62">
        <f t="shared" si="800"/>
        <v>12.5</v>
      </c>
      <c r="BI366" s="63">
        <f>IF(ISNUMBER(INDEX(Данные!$I$1:$IX$303,Данные!$A28,BI$642)),INDEX(Данные!$I$1:$IX$303,Данные!$A28,BI$642)-Данные!$G28-BI$643+IF($F$9="Использовать поправку",BT366,0),#N/A)</f>
        <v>0.28320415584994407</v>
      </c>
      <c r="BJ366" s="64">
        <f>IF(ISNUMBER(INDEX(Данные!$I$1:$IX$303,Данные!$A28,BJ$642)),INDEX(Данные!$I$1:$IX$303,Данные!$A28,BJ$642)-Данные!$H28-BJ$643+IF($F$9="Использовать поправку",BU366,0),#N/A)</f>
        <v>-4.1776886795057635</v>
      </c>
      <c r="BK366" s="62">
        <f t="shared" si="801"/>
        <v>12.5</v>
      </c>
      <c r="BL366" s="63">
        <f>IF(ISNUMBER(INDEX(Данные!$I$1:$IX$303,Данные!$A28,BL$642)),INDEX(Данные!$I$1:$IX$303,Данные!$A28,BL$642)-Данные!$G28-BL$643+IF($F$10="Использовать поправку",BT366,0),#N/A)</f>
        <v>-2.6028819637762126</v>
      </c>
      <c r="BM366" s="64">
        <f>IF(ISNUMBER(INDEX(Данные!$I$1:$IX$303,Данные!$A28,BM$642)),INDEX(Данные!$I$1:$IX$303,Данные!$A28,BM$642)-Данные!$H28-BM$643+IF($F$10="Использовать поправку",BU366,0),#N/A)</f>
        <v>17.991199337434864</v>
      </c>
      <c r="BN366" s="62">
        <f t="shared" si="802"/>
        <v>12.5</v>
      </c>
      <c r="BO366" s="63">
        <f>IF(ISNUMBER(INDEX(Данные!$I$1:$IX$303,Данные!$A28,BO$642)),INDEX(Данные!$I$1:$IX$303,Данные!$A28,BO$642)-Данные!$G28-BO$643+IF($F$11="Использовать поправку",BT366,0),#N/A)</f>
        <v>2.0453338674220731</v>
      </c>
      <c r="BP366" s="64">
        <f>IF(ISNUMBER(INDEX(Данные!$I$1:$IX$303,Данные!$A28,BP$642)),INDEX(Данные!$I$1:$IX$303,Данные!$A28,BP$642)-Данные!$H28-BP$643+IF($F$11="Использовать поправку",BU366,0),#N/A)</f>
        <v>9.1454330419762755</v>
      </c>
      <c r="BQ366" s="62">
        <f t="shared" si="803"/>
        <v>12.5</v>
      </c>
      <c r="BR366" s="63">
        <f>IF(ISNUMBER(INDEX(Данные!$I$1:$IX$303,Данные!$A28,BR$642)),INDEX(Данные!$I$1:$IX$303,Данные!$A28,BR$642)-Данные!$G28-BR$643+IF($F$12="Использовать поправку",BT366,0),#N/A)</f>
        <v>5.6711879850258811</v>
      </c>
      <c r="BS366" s="64">
        <f>IF(ISNUMBER(INDEX(Данные!$I$1:$IX$303,Данные!$A28,BS$642)),INDEX(Данные!$I$1:$IX$303,Данные!$A28,BS$642)-Данные!$H28-BS$643+IF($F$12="Использовать поправку",BU366,0),#N/A)</f>
        <v>9.5537223844685286</v>
      </c>
      <c r="BT366" s="100" t="e">
        <f>INDEX(Данные!$I$1:$IX$303,Данные!$A28,BT$642+8)-INDEX(Данные!$I$1:$IX$303,Данные!$A28,BT$643+8)</f>
        <v>#N/A</v>
      </c>
      <c r="BU366" s="101" t="e">
        <f>INDEX(Данные!$I$1:$IX$303,Данные!$A28,BU$642+9)-INDEX(Данные!$I$1:$IX$303,Данные!$A28,BU$643+9)</f>
        <v>#N/A</v>
      </c>
    </row>
    <row r="367" spans="7:73" x14ac:dyDescent="0.25">
      <c r="G367" s="61">
        <v>13</v>
      </c>
      <c r="H367" s="62">
        <f t="shared" si="784"/>
        <v>13</v>
      </c>
      <c r="I367" s="63">
        <f>IF(ISNUMBER(INDEX(Данные!$I$1:$IX$303,Данные!$A29,I$642)),INDEX(Данные!$I$1:$IX$303,Данные!$A29,I$642)-Данные!$E29+IF($F$3="Использовать поправку",AL367,0),#N/A)</f>
        <v>0</v>
      </c>
      <c r="J367" s="64">
        <f>IF(ISNUMBER(INDEX(Данные!$I$1:$IX$303,Данные!$A29,J$642)),INDEX(Данные!$I$1:$IX$303,Данные!$A29,J$642)-Данные!$F29+IF($F$3="Использовать поправку",AM367,0),#N/A)</f>
        <v>0</v>
      </c>
      <c r="K367" s="62">
        <f t="shared" si="785"/>
        <v>13</v>
      </c>
      <c r="L367" s="63">
        <f>IF(ISNUMBER(INDEX(Данные!$I$1:$IX$303,Данные!$A29,L$642)),INDEX(Данные!$I$1:$IX$303,Данные!$A29,L$642)-Данные!$E29+IF($F$4="Использовать поправку",AL367,0),#N/A)</f>
        <v>0.15447228447194483</v>
      </c>
      <c r="M367" s="64">
        <f>IF(ISNUMBER(INDEX(Данные!$I$1:$IX$303,Данные!$A29,M$642)),INDEX(Данные!$I$1:$IX$303,Данные!$A29,M$642)-Данные!$F29+IF($F$4="Использовать поправку",AM367,0),#N/A)</f>
        <v>0.22876335193570441</v>
      </c>
      <c r="N367" s="62">
        <f t="shared" si="786"/>
        <v>13</v>
      </c>
      <c r="O367" s="63">
        <f>IF(ISNUMBER(INDEX(Данные!$I$1:$IX$303,Данные!$A29,O$642)),INDEX(Данные!$I$1:$IX$303,Данные!$A29,O$642)-Данные!$E29+IF($F$5="Использовать поправку",AL367,0),#N/A)</f>
        <v>1.9189750891231743</v>
      </c>
      <c r="P367" s="64">
        <f>IF(ISNUMBER(INDEX(Данные!$I$1:$IX$303,Данные!$A29,P$642)),INDEX(Данные!$I$1:$IX$303,Данные!$A29,P$642)-Данные!$F29+IF($F$5="Использовать поправку",AM367,0),#N/A)</f>
        <v>-0.37191574902764657</v>
      </c>
      <c r="Q367" s="62">
        <f t="shared" si="787"/>
        <v>13</v>
      </c>
      <c r="R367" s="63">
        <f>IF(ISNUMBER(INDEX(Данные!$I$1:$IX$303,Данные!$A29,R$642)),INDEX(Данные!$I$1:$IX$303,Данные!$A29,R$642)-Данные!$E29+IF($F$6="Использовать поправку",AL367,0),#N/A)</f>
        <v>0.92434438334267455</v>
      </c>
      <c r="S367" s="64">
        <f>IF(ISNUMBER(INDEX(Данные!$I$1:$IX$303,Данные!$A29,S$642)),INDEX(Данные!$I$1:$IX$303,Данные!$A29,S$642)-Данные!$F29+IF($F$6="Использовать поправку",AM367,0),#N/A)</f>
        <v>0.48698436521916477</v>
      </c>
      <c r="T367" s="62">
        <f t="shared" si="788"/>
        <v>13</v>
      </c>
      <c r="U367" s="63">
        <f>IF(ISNUMBER(INDEX(Данные!$I$1:$IX$303,Данные!$A29,U$642)),INDEX(Данные!$I$1:$IX$303,Данные!$A29,U$642)-Данные!$E29+IF($F$7="Использовать поправку",AL367,0),#N/A)</f>
        <v>-4.2465592311192069E-2</v>
      </c>
      <c r="V367" s="64">
        <f>IF(ISNUMBER(INDEX(Данные!$I$1:$IX$303,Данные!$A29,V$642)),INDEX(Данные!$I$1:$IX$303,Данные!$A29,V$642)-Данные!$F29+IF($F$7="Использовать поправку",AM367,0),#N/A)</f>
        <v>0.56420857472613051</v>
      </c>
      <c r="W367" s="62">
        <f t="shared" si="789"/>
        <v>13</v>
      </c>
      <c r="X367" s="63">
        <f>IF(ISNUMBER(INDEX(Данные!$I$1:$IX$303,Данные!$A29,X$642)),INDEX(Данные!$I$1:$IX$303,Данные!$A29,X$642)-Данные!$E29+IF($F$8="Использовать поправку",AL367,0),#N/A)</f>
        <v>0.5138500362359153</v>
      </c>
      <c r="Y367" s="64">
        <f>IF(ISNUMBER(INDEX(Данные!$I$1:$IX$303,Данные!$A29,Y$642)),INDEX(Данные!$I$1:$IX$303,Данные!$A29,Y$642)-Данные!$F29+IF($F$8="Использовать поправку",AM367,0),#N/A)</f>
        <v>0.61611041547069334</v>
      </c>
      <c r="Z367" s="62">
        <f t="shared" si="790"/>
        <v>13</v>
      </c>
      <c r="AA367" s="63">
        <f>IF(ISNUMBER(INDEX(Данные!$I$1:$IX$303,Данные!$A29,AA$642)),INDEX(Данные!$I$1:$IX$303,Данные!$A29,AA$642)-Данные!$E29+IF($F$9="Использовать поправку",AL367,0),#N/A)</f>
        <v>-9.4324012899667409E-2</v>
      </c>
      <c r="AB367" s="64">
        <f>IF(ISNUMBER(INDEX(Данные!$I$1:$IX$303,Данные!$A29,AB$642)),INDEX(Данные!$I$1:$IX$303,Данные!$A29,AB$642)-Данные!$F29+IF($F$9="Использовать поправку",AM367,0),#N/A)</f>
        <v>0.82820402225866019</v>
      </c>
      <c r="AC367" s="62">
        <f t="shared" si="791"/>
        <v>13</v>
      </c>
      <c r="AD367" s="63">
        <f>IF(ISNUMBER(INDEX(Данные!$I$1:$IX$303,Данные!$A29,AD$642)),INDEX(Данные!$I$1:$IX$303,Данные!$A29,AD$642)-Данные!$E29+IF($F$10="Использовать поправку",AL367,0),#N/A)</f>
        <v>1.2247574119875058</v>
      </c>
      <c r="AE367" s="64">
        <f>IF(ISNUMBER(INDEX(Данные!$I$1:$IX$303,Данные!$A29,AE$642)),INDEX(Данные!$I$1:$IX$303,Данные!$A29,AE$642)-Данные!$F29+IF($F$10="Использовать поправку",AM367,0),#N/A)</f>
        <v>-0.71948614207907724</v>
      </c>
      <c r="AF367" s="62">
        <f t="shared" si="792"/>
        <v>13</v>
      </c>
      <c r="AG367" s="63">
        <f>IF(ISNUMBER(INDEX(Данные!$I$1:$IX$303,Данные!$A29,AG$642)),INDEX(Данные!$I$1:$IX$303,Данные!$A29,AG$642)-Данные!$E29+IF($F$11="Использовать поправку",AL367,0),#N/A)</f>
        <v>-0.41903050436066458</v>
      </c>
      <c r="AH367" s="64">
        <f>IF(ISNUMBER(INDEX(Данные!$I$1:$IX$303,Данные!$A29,AH$642)),INDEX(Данные!$I$1:$IX$303,Данные!$A29,AH$642)-Данные!$F29+IF($F$11="Использовать поправку",AM367,0),#N/A)</f>
        <v>0.21094367666457359</v>
      </c>
      <c r="AI367" s="62">
        <f t="shared" si="793"/>
        <v>13</v>
      </c>
      <c r="AJ367" s="63">
        <f>IF(ISNUMBER(INDEX(Данные!$I$1:$IX$303,Данные!$A29,AJ$642)),INDEX(Данные!$I$1:$IX$303,Данные!$A29,AJ$642)-Данные!$E29+IF($F$12="Использовать поправку",AL367,0),#N/A)</f>
        <v>0.56458639980616709</v>
      </c>
      <c r="AK367" s="96">
        <f>IF(ISNUMBER(INDEX(Данные!$I$1:$IX$303,Данные!$A29,AK$642)),INDEX(Данные!$I$1:$IX$303,Данные!$A29,AK$642)-Данные!$F29+IF($F$12="Использовать поправку",AM367,0),#N/A)</f>
        <v>-0.37850635650848474</v>
      </c>
      <c r="AL367" s="100" t="e">
        <f>INDEX(Данные!$I$1:$IX$303,Данные!$A29,AL$642+4)-INDEX(Данные!$I$1:$IX$303,Данные!$A29,AL$643+4)</f>
        <v>#N/A</v>
      </c>
      <c r="AM367" s="101" t="e">
        <f>INDEX(Данные!$I$1:$IX$303,Данные!$A29,AM$642+5)-INDEX(Данные!$I$1:$IX$303,Данные!$A29,AM$643+5)</f>
        <v>#N/A</v>
      </c>
      <c r="AO367" s="61">
        <v>13</v>
      </c>
      <c r="AP367" s="62">
        <f t="shared" si="794"/>
        <v>13</v>
      </c>
      <c r="AQ367" s="63">
        <f>IF(ISNUMBER(INDEX(Данные!$I$1:$IX$303,Данные!$A29,AQ$642)),INDEX(Данные!$I$1:$IX$303,Данные!$A29,AQ$642)-Данные!$G29-AQ$643+IF($F$3="Использовать поправку",BT367,0),#N/A)</f>
        <v>0</v>
      </c>
      <c r="AR367" s="64">
        <f>IF(ISNUMBER(INDEX(Данные!$I$1:$IX$303,Данные!$A29,AR$642)),INDEX(Данные!$I$1:$IX$303,Данные!$A29,AR$642)-Данные!$H29-AR$643+IF($F$3="Использовать поправку",BU367,0),#N/A)</f>
        <v>0</v>
      </c>
      <c r="AS367" s="62">
        <f t="shared" si="795"/>
        <v>13</v>
      </c>
      <c r="AT367" s="63">
        <f>IF(ISNUMBER(INDEX(Данные!$I$1:$IX$303,Данные!$A29,AT$642)),INDEX(Данные!$I$1:$IX$303,Данные!$A29,AT$642)-Данные!$G29-AT$643+IF($F$4="Использовать поправку",BT367,0),#N/A)</f>
        <v>11.959648154927777</v>
      </c>
      <c r="AU367" s="64">
        <f>IF(ISNUMBER(INDEX(Данные!$I$1:$IX$303,Данные!$A29,AU$642)),INDEX(Данные!$I$1:$IX$303,Данные!$A29,AU$642)-Данные!$H29-AU$643+IF($F$4="Использовать поправку",BU367,0),#N/A)</f>
        <v>5.7248900666536429</v>
      </c>
      <c r="AV367" s="62">
        <f t="shared" si="796"/>
        <v>13</v>
      </c>
      <c r="AW367" s="63">
        <f>IF(ISNUMBER(INDEX(Данные!$I$1:$IX$303,Данные!$A29,AW$642)),INDEX(Данные!$I$1:$IX$303,Данные!$A29,AW$642)-Данные!$G29-AW$643+IF($F$5="Использовать поправку",BT367,0),#N/A)</f>
        <v>0.44010466998452102</v>
      </c>
      <c r="AX367" s="64">
        <f>IF(ISNUMBER(INDEX(Данные!$I$1:$IX$303,Данные!$A29,AX$642)),INDEX(Данные!$I$1:$IX$303,Данные!$A29,AX$642)-Данные!$H29-AX$643+IF($F$5="Использовать поправку",BU367,0),#N/A)</f>
        <v>5.1107617092675355</v>
      </c>
      <c r="AY367" s="62">
        <f t="shared" si="797"/>
        <v>13</v>
      </c>
      <c r="AZ367" s="63">
        <f>IF(ISNUMBER(INDEX(Данные!$I$1:$IX$303,Данные!$A29,AZ$642)),INDEX(Данные!$I$1:$IX$303,Данные!$A29,AZ$642)-Данные!$G29-AZ$643+IF($F$6="Использовать поправку",BT367,0),#N/A)</f>
        <v>-10.406648234067347</v>
      </c>
      <c r="BA367" s="64">
        <f>IF(ISNUMBER(INDEX(Данные!$I$1:$IX$303,Данные!$A29,BA$642)),INDEX(Данные!$I$1:$IX$303,Данные!$A29,BA$642)-Данные!$H29-BA$643+IF($F$6="Использовать поправку",BU367,0),#N/A)</f>
        <v>8.5598210082723654</v>
      </c>
      <c r="BB367" s="62">
        <f t="shared" si="798"/>
        <v>13</v>
      </c>
      <c r="BC367" s="63">
        <f>IF(ISNUMBER(INDEX(Данные!$I$1:$IX$303,Данные!$A29,BC$642)),INDEX(Данные!$I$1:$IX$303,Данные!$A29,BC$642)-Данные!$G29-BC$643+IF($F$7="Использовать поправку",BT367,0),#N/A)</f>
        <v>-8.3393298511590501</v>
      </c>
      <c r="BD367" s="64">
        <f>IF(ISNUMBER(INDEX(Данные!$I$1:$IX$303,Данные!$A29,BD$642)),INDEX(Данные!$I$1:$IX$303,Данные!$A29,BD$642)-Данные!$H29-BD$643+IF($F$7="Использовать поправку",BU367,0),#N/A)</f>
        <v>5.3199745929873643</v>
      </c>
      <c r="BE367" s="62">
        <f t="shared" si="799"/>
        <v>13</v>
      </c>
      <c r="BF367" s="63">
        <f>IF(ISNUMBER(INDEX(Данные!$I$1:$IX$303,Данные!$A29,BF$642)),INDEX(Данные!$I$1:$IX$303,Данные!$A29,BF$642)-Данные!$G29-BF$643+IF($F$8="Использовать поправку",BT367,0),#N/A)</f>
        <v>3.3363538268847606</v>
      </c>
      <c r="BG367" s="64">
        <f>IF(ISNUMBER(INDEX(Данные!$I$1:$IX$303,Данные!$A29,BG$642)),INDEX(Данные!$I$1:$IX$303,Данные!$A29,BG$642)-Данные!$H29-BG$643+IF($F$8="Использовать поправку",BU367,0),#N/A)</f>
        <v>8.3562342606685434</v>
      </c>
      <c r="BH367" s="62">
        <f t="shared" si="800"/>
        <v>13</v>
      </c>
      <c r="BI367" s="63">
        <f>IF(ISNUMBER(INDEX(Данные!$I$1:$IX$303,Данные!$A29,BI$642)),INDEX(Данные!$I$1:$IX$303,Данные!$A29,BI$642)-Данные!$G29-BI$643+IF($F$9="Использовать поправку",BT367,0),#N/A)</f>
        <v>0.23604214940019119</v>
      </c>
      <c r="BJ367" s="64">
        <f>IF(ISNUMBER(INDEX(Данные!$I$1:$IX$303,Данные!$A29,BJ$642)),INDEX(Данные!$I$1:$IX$303,Данные!$A29,BJ$642)-Данные!$H29-BJ$643+IF($F$9="Использовать поправку",BU367,0),#N/A)</f>
        <v>-3.7635866683765471</v>
      </c>
      <c r="BK367" s="62">
        <f t="shared" si="801"/>
        <v>13</v>
      </c>
      <c r="BL367" s="63">
        <f>IF(ISNUMBER(INDEX(Данные!$I$1:$IX$303,Данные!$A29,BL$642)),INDEX(Данные!$I$1:$IX$303,Данные!$A29,BL$642)-Данные!$G29-BL$643+IF($F$10="Использовать поправку",BT367,0),#N/A)</f>
        <v>-1.9905032577825068</v>
      </c>
      <c r="BM367" s="64">
        <f>IF(ISNUMBER(INDEX(Данные!$I$1:$IX$303,Данные!$A29,BM$642)),INDEX(Данные!$I$1:$IX$303,Данные!$A29,BM$642)-Данные!$H29-BM$643+IF($F$10="Использовать поправку",BU367,0),#N/A)</f>
        <v>17.631456266395162</v>
      </c>
      <c r="BN367" s="62">
        <f t="shared" si="802"/>
        <v>13</v>
      </c>
      <c r="BO367" s="63">
        <f>IF(ISNUMBER(INDEX(Данные!$I$1:$IX$303,Данные!$A29,BO$642)),INDEX(Данные!$I$1:$IX$303,Данные!$A29,BO$642)-Данные!$G29-BO$643+IF($F$11="Использовать поправку",BT367,0),#N/A)</f>
        <v>1.835818615241692</v>
      </c>
      <c r="BP367" s="64">
        <f>IF(ISNUMBER(INDEX(Данные!$I$1:$IX$303,Данные!$A29,BP$642)),INDEX(Данные!$I$1:$IX$303,Данные!$A29,BP$642)-Данные!$H29-BP$643+IF($F$11="Использовать поправку",BU367,0),#N/A)</f>
        <v>9.250904880308326</v>
      </c>
      <c r="BQ367" s="62">
        <f t="shared" si="803"/>
        <v>13</v>
      </c>
      <c r="BR367" s="63">
        <f>IF(ISNUMBER(INDEX(Данные!$I$1:$IX$303,Данные!$A29,BR$642)),INDEX(Данные!$I$1:$IX$303,Данные!$A29,BR$642)-Данные!$G29-BR$643+IF($F$12="Использовать поправку",BT367,0),#N/A)</f>
        <v>5.9534811849290463</v>
      </c>
      <c r="BS367" s="64">
        <f>IF(ISNUMBER(INDEX(Данные!$I$1:$IX$303,Данные!$A29,BS$642)),INDEX(Данные!$I$1:$IX$303,Данные!$A29,BS$642)-Данные!$H29-BS$643+IF($F$12="Использовать поправку",BU367,0),#N/A)</f>
        <v>9.3644692062143804</v>
      </c>
      <c r="BT367" s="100" t="e">
        <f>INDEX(Данные!$I$1:$IX$303,Данные!$A29,BT$642+8)-INDEX(Данные!$I$1:$IX$303,Данные!$A29,BT$643+8)</f>
        <v>#N/A</v>
      </c>
      <c r="BU367" s="101" t="e">
        <f>INDEX(Данные!$I$1:$IX$303,Данные!$A29,BU$642+9)-INDEX(Данные!$I$1:$IX$303,Данные!$A29,BU$643+9)</f>
        <v>#N/A</v>
      </c>
    </row>
    <row r="368" spans="7:73" x14ac:dyDescent="0.25">
      <c r="G368" s="61">
        <v>13.5</v>
      </c>
      <c r="H368" s="62">
        <f t="shared" si="784"/>
        <v>13.5</v>
      </c>
      <c r="I368" s="63">
        <f>IF(ISNUMBER(INDEX(Данные!$I$1:$IX$303,Данные!$A30,I$642)),INDEX(Данные!$I$1:$IX$303,Данные!$A30,I$642)-Данные!$E30+IF($F$3="Использовать поправку",AL368,0),#N/A)</f>
        <v>0</v>
      </c>
      <c r="J368" s="64">
        <f>IF(ISNUMBER(INDEX(Данные!$I$1:$IX$303,Данные!$A30,J$642)),INDEX(Данные!$I$1:$IX$303,Данные!$A30,J$642)-Данные!$F30+IF($F$3="Использовать поправку",AM368,0),#N/A)</f>
        <v>0</v>
      </c>
      <c r="K368" s="62">
        <f t="shared" si="785"/>
        <v>13.5</v>
      </c>
      <c r="L368" s="63">
        <f>IF(ISNUMBER(INDEX(Данные!$I$1:$IX$303,Данные!$A30,L$642)),INDEX(Данные!$I$1:$IX$303,Данные!$A30,L$642)-Данные!$E30+IF($F$4="Использовать поправку",AL368,0),#N/A)</f>
        <v>0.11869032578806404</v>
      </c>
      <c r="M368" s="64">
        <f>IF(ISNUMBER(INDEX(Данные!$I$1:$IX$303,Данные!$A30,M$642)),INDEX(Данные!$I$1:$IX$303,Данные!$A30,M$642)-Данные!$F30+IF($F$4="Использовать поправку",AM368,0),#N/A)</f>
        <v>-1.2082074791592419</v>
      </c>
      <c r="N368" s="62">
        <f t="shared" si="786"/>
        <v>13.5</v>
      </c>
      <c r="O368" s="63">
        <f>IF(ISNUMBER(INDEX(Данные!$I$1:$IX$303,Данные!$A30,O$642)),INDEX(Данные!$I$1:$IX$303,Данные!$A30,O$642)-Данные!$E30+IF($F$5="Использовать поправку",AL368,0),#N/A)</f>
        <v>-1.3995938692834056</v>
      </c>
      <c r="P368" s="64">
        <f>IF(ISNUMBER(INDEX(Данные!$I$1:$IX$303,Данные!$A30,P$642)),INDEX(Данные!$I$1:$IX$303,Данные!$A30,P$642)-Данные!$F30+IF($F$5="Использовать поправку",AM368,0),#N/A)</f>
        <v>-1.6713682301247808</v>
      </c>
      <c r="Q368" s="62">
        <f t="shared" si="787"/>
        <v>13.5</v>
      </c>
      <c r="R368" s="63">
        <f>IF(ISNUMBER(INDEX(Данные!$I$1:$IX$303,Данные!$A30,R$642)),INDEX(Данные!$I$1:$IX$303,Данные!$A30,R$642)-Данные!$E30+IF($F$6="Использовать поправку",AL368,0),#N/A)</f>
        <v>-1.3688917846991107</v>
      </c>
      <c r="S368" s="64">
        <f>IF(ISNUMBER(INDEX(Данные!$I$1:$IX$303,Данные!$A30,S$642)),INDEX(Данные!$I$1:$IX$303,Данные!$A30,S$642)-Данные!$F30+IF($F$6="Использовать поправку",AM368,0),#N/A)</f>
        <v>-0.48797070869122194</v>
      </c>
      <c r="T368" s="62">
        <f t="shared" si="788"/>
        <v>13.5</v>
      </c>
      <c r="U368" s="63">
        <f>IF(ISNUMBER(INDEX(Данные!$I$1:$IX$303,Данные!$A30,U$642)),INDEX(Данные!$I$1:$IX$303,Данные!$A30,U$642)-Данные!$E30+IF($F$7="Использовать поправку",AL368,0),#N/A)</f>
        <v>-1.1031368380069146</v>
      </c>
      <c r="V368" s="64">
        <f>IF(ISNUMBER(INDEX(Данные!$I$1:$IX$303,Данные!$A30,V$642)),INDEX(Данные!$I$1:$IX$303,Данные!$A30,V$642)-Данные!$F30+IF($F$7="Использовать поправку",AM368,0),#N/A)</f>
        <v>-1.3712143778898138</v>
      </c>
      <c r="W368" s="62">
        <f t="shared" si="789"/>
        <v>13.5</v>
      </c>
      <c r="X368" s="63">
        <f>IF(ISNUMBER(INDEX(Данные!$I$1:$IX$303,Данные!$A30,X$642)),INDEX(Данные!$I$1:$IX$303,Данные!$A30,X$642)-Данные!$E30+IF($F$8="Использовать поправку",AL368,0),#N/A)</f>
        <v>-0.96760728746650138</v>
      </c>
      <c r="Y368" s="64">
        <f>IF(ISNUMBER(INDEX(Данные!$I$1:$IX$303,Данные!$A30,Y$642)),INDEX(Данные!$I$1:$IX$303,Данные!$A30,Y$642)-Данные!$F30+IF($F$8="Использовать поправку",AM368,0),#N/A)</f>
        <v>-0.19969647550587766</v>
      </c>
      <c r="Z368" s="62">
        <f t="shared" si="790"/>
        <v>13.5</v>
      </c>
      <c r="AA368" s="63">
        <f>IF(ISNUMBER(INDEX(Данные!$I$1:$IX$303,Данные!$A30,AA$642)),INDEX(Данные!$I$1:$IX$303,Данные!$A30,AA$642)-Данные!$E30+IF($F$9="Использовать поправку",AL368,0),#N/A)</f>
        <v>-0.82148407077464292</v>
      </c>
      <c r="AB368" s="64">
        <f>IF(ISNUMBER(INDEX(Данные!$I$1:$IX$303,Данные!$A30,AB$642)),INDEX(Данные!$I$1:$IX$303,Данные!$A30,AB$642)-Данные!$F30+IF($F$9="Использовать поправку",AM368,0),#N/A)</f>
        <v>-1.8679865275328851</v>
      </c>
      <c r="AC368" s="62">
        <f t="shared" si="791"/>
        <v>13.5</v>
      </c>
      <c r="AD368" s="63">
        <f>IF(ISNUMBER(INDEX(Данные!$I$1:$IX$303,Данные!$A30,AD$642)),INDEX(Данные!$I$1:$IX$303,Данные!$A30,AD$642)-Данные!$E30+IF($F$10="Использовать поправку",AL368,0),#N/A)</f>
        <v>-1.2384836015305609</v>
      </c>
      <c r="AE368" s="64">
        <f>IF(ISNUMBER(INDEX(Данные!$I$1:$IX$303,Данные!$A30,AE$642)),INDEX(Данные!$I$1:$IX$303,Данные!$A30,AE$642)-Данные!$F30+IF($F$10="Использовать поправку",AM368,0),#N/A)</f>
        <v>-1.6196567955070513</v>
      </c>
      <c r="AF368" s="62">
        <f t="shared" si="792"/>
        <v>13.5</v>
      </c>
      <c r="AG368" s="63">
        <f>IF(ISNUMBER(INDEX(Данные!$I$1:$IX$303,Данные!$A30,AG$642)),INDEX(Данные!$I$1:$IX$303,Данные!$A30,AG$642)-Данные!$E30+IF($F$11="Использовать поправку",AL368,0),#N/A)</f>
        <v>-2.4609844429072378</v>
      </c>
      <c r="AH368" s="64">
        <f>IF(ISNUMBER(INDEX(Данные!$I$1:$IX$303,Данные!$A30,AH$642)),INDEX(Данные!$I$1:$IX$303,Данные!$A30,AH$642)-Данные!$F30+IF($F$11="Использовать поправку",AM368,0),#N/A)</f>
        <v>-1.3987399602992383</v>
      </c>
      <c r="AI368" s="62">
        <f t="shared" si="793"/>
        <v>13.5</v>
      </c>
      <c r="AJ368" s="63">
        <f>IF(ISNUMBER(INDEX(Данные!$I$1:$IX$303,Данные!$A30,AJ$642)),INDEX(Данные!$I$1:$IX$303,Данные!$A30,AJ$642)-Данные!$E30+IF($F$12="Использовать поправку",AL368,0),#N/A)</f>
        <v>-1.2322310686574856</v>
      </c>
      <c r="AK368" s="96">
        <f>IF(ISNUMBER(INDEX(Данные!$I$1:$IX$303,Данные!$A30,AK$642)),INDEX(Данные!$I$1:$IX$303,Данные!$A30,AK$642)-Данные!$F30+IF($F$12="Использовать поправку",AM368,0),#N/A)</f>
        <v>-2.047563096345268</v>
      </c>
      <c r="AL368" s="100" t="e">
        <f>INDEX(Данные!$I$1:$IX$303,Данные!$A30,AL$642+4)-INDEX(Данные!$I$1:$IX$303,Данные!$A30,AL$643+4)</f>
        <v>#N/A</v>
      </c>
      <c r="AM368" s="101" t="e">
        <f>INDEX(Данные!$I$1:$IX$303,Данные!$A30,AM$642+5)-INDEX(Данные!$I$1:$IX$303,Данные!$A30,AM$643+5)</f>
        <v>#N/A</v>
      </c>
      <c r="AO368" s="61">
        <v>13.5</v>
      </c>
      <c r="AP368" s="62">
        <f t="shared" si="794"/>
        <v>13.5</v>
      </c>
      <c r="AQ368" s="63">
        <f>IF(ISNUMBER(INDEX(Данные!$I$1:$IX$303,Данные!$A30,AQ$642)),INDEX(Данные!$I$1:$IX$303,Данные!$A30,AQ$642)-Данные!$G30-AQ$643+IF($F$3="Использовать поправку",BT368,0),#N/A)</f>
        <v>0</v>
      </c>
      <c r="AR368" s="64">
        <f>IF(ISNUMBER(INDEX(Данные!$I$1:$IX$303,Данные!$A30,AR$642)),INDEX(Данные!$I$1:$IX$303,Данные!$A30,AR$642)-Данные!$H30-AR$643+IF($F$3="Использовать поправку",BU368,0),#N/A)</f>
        <v>0</v>
      </c>
      <c r="AS368" s="62">
        <f t="shared" si="795"/>
        <v>13.5</v>
      </c>
      <c r="AT368" s="63">
        <f>IF(ISNUMBER(INDEX(Данные!$I$1:$IX$303,Данные!$A30,AT$642)),INDEX(Данные!$I$1:$IX$303,Данные!$A30,AT$642)-Данные!$G30-AT$643+IF($F$4="Использовать поправку",BT368,0),#N/A)</f>
        <v>12.01899331782181</v>
      </c>
      <c r="AU368" s="64">
        <f>IF(ISNUMBER(INDEX(Данные!$I$1:$IX$303,Данные!$A30,AU$642)),INDEX(Данные!$I$1:$IX$303,Данные!$A30,AU$642)-Данные!$H30-AU$643+IF($F$4="Использовать поправку",BU368,0),#N/A)</f>
        <v>5.120786327074029</v>
      </c>
      <c r="AV368" s="62">
        <f t="shared" si="796"/>
        <v>13.5</v>
      </c>
      <c r="AW368" s="63">
        <f>IF(ISNUMBER(INDEX(Данные!$I$1:$IX$303,Данные!$A30,AW$642)),INDEX(Данные!$I$1:$IX$303,Данные!$A30,AW$642)-Данные!$G30-AW$643+IF($F$5="Использовать поправку",BT368,0),#N/A)</f>
        <v>-0.25969226465713291</v>
      </c>
      <c r="AX368" s="64">
        <f>IF(ISNUMBER(INDEX(Данные!$I$1:$IX$303,Данные!$A30,AX$642)),INDEX(Данные!$I$1:$IX$303,Данные!$A30,AX$642)-Данные!$H30-AX$643+IF($F$5="Использовать поправку",BU368,0),#N/A)</f>
        <v>4.2750775942049586</v>
      </c>
      <c r="AY368" s="62">
        <f t="shared" si="797"/>
        <v>13.5</v>
      </c>
      <c r="AZ368" s="63">
        <f>IF(ISNUMBER(INDEX(Данные!$I$1:$IX$303,Данные!$A30,AZ$642)),INDEX(Данные!$I$1:$IX$303,Данные!$A30,AZ$642)-Данные!$G30-AZ$643+IF($F$6="Использовать поправку",BT368,0),#N/A)</f>
        <v>-11.091094126416806</v>
      </c>
      <c r="BA368" s="64">
        <f>IF(ISNUMBER(INDEX(Данные!$I$1:$IX$303,Данные!$A30,BA$642)),INDEX(Данные!$I$1:$IX$303,Данные!$A30,BA$642)-Данные!$H30-BA$643+IF($F$6="Использовать поправку",BU368,0),#N/A)</f>
        <v>8.315835653926797</v>
      </c>
      <c r="BB368" s="62">
        <f t="shared" si="798"/>
        <v>13.5</v>
      </c>
      <c r="BC368" s="63">
        <f>IF(ISNUMBER(INDEX(Данные!$I$1:$IX$303,Данные!$A30,BC$642)),INDEX(Данные!$I$1:$IX$303,Данные!$A30,BC$642)-Данные!$G30-BC$643+IF($F$7="Использовать поправку",BT368,0),#N/A)</f>
        <v>-8.8908982701625519</v>
      </c>
      <c r="BD368" s="64">
        <f>IF(ISNUMBER(INDEX(Данные!$I$1:$IX$303,Данные!$A30,BD$642)),INDEX(Данные!$I$1:$IX$303,Данные!$A30,BD$642)-Данные!$H30-BD$643+IF($F$7="Использовать поправку",BU368,0),#N/A)</f>
        <v>4.6343674040424503</v>
      </c>
      <c r="BE368" s="62">
        <f t="shared" si="799"/>
        <v>13.5</v>
      </c>
      <c r="BF368" s="63">
        <f>IF(ISNUMBER(INDEX(Данные!$I$1:$IX$303,Данные!$A30,BF$642)),INDEX(Данные!$I$1:$IX$303,Данные!$A30,BF$642)-Данные!$G30-BF$643+IF($F$8="Использовать поправку",BT368,0),#N/A)</f>
        <v>2.852550183151493</v>
      </c>
      <c r="BG368" s="64">
        <f>IF(ISNUMBER(INDEX(Данные!$I$1:$IX$303,Данные!$A30,BG$642)),INDEX(Данные!$I$1:$IX$303,Данные!$A30,BG$642)-Данные!$H30-BG$643+IF($F$8="Использовать поправку",BU368,0),#N/A)</f>
        <v>8.2563860229156489</v>
      </c>
      <c r="BH368" s="62">
        <f t="shared" si="800"/>
        <v>13.5</v>
      </c>
      <c r="BI368" s="63">
        <f>IF(ISNUMBER(INDEX(Данные!$I$1:$IX$303,Данные!$A30,BI$642)),INDEX(Данные!$I$1:$IX$303,Данные!$A30,BI$642)-Данные!$G30-BI$643+IF($F$9="Использовать поправку",BT368,0),#N/A)</f>
        <v>-0.17469988598713826</v>
      </c>
      <c r="BJ368" s="64">
        <f>IF(ISNUMBER(INDEX(Данные!$I$1:$IX$303,Данные!$A30,BJ$642)),INDEX(Данные!$I$1:$IX$303,Данные!$A30,BJ$642)-Данные!$H30-BJ$643+IF($F$9="Использовать поправку",BU368,0),#N/A)</f>
        <v>-4.697579932142844</v>
      </c>
      <c r="BK368" s="62">
        <f t="shared" si="801"/>
        <v>13.5</v>
      </c>
      <c r="BL368" s="63">
        <f>IF(ISNUMBER(INDEX(Данные!$I$1:$IX$303,Данные!$A30,BL$642)),INDEX(Данные!$I$1:$IX$303,Данные!$A30,BL$642)-Данные!$G30-BL$643+IF($F$10="Использовать поправку",BT368,0),#N/A)</f>
        <v>-2.6097450585476736</v>
      </c>
      <c r="BM368" s="64">
        <f>IF(ISNUMBER(INDEX(Данные!$I$1:$IX$303,Данные!$A30,BM$642)),INDEX(Данные!$I$1:$IX$303,Данные!$A30,BM$642)-Данные!$H30-BM$643+IF($F$10="Использовать поправку",BU368,0),#N/A)</f>
        <v>16.821627868641599</v>
      </c>
      <c r="BN368" s="62">
        <f t="shared" si="802"/>
        <v>13.5</v>
      </c>
      <c r="BO368" s="63">
        <f>IF(ISNUMBER(INDEX(Данные!$I$1:$IX$303,Данные!$A30,BO$642)),INDEX(Данные!$I$1:$IX$303,Данные!$A30,BO$642)-Данные!$G30-BO$643+IF($F$11="Использовать поправку",BT368,0),#N/A)</f>
        <v>0.60532639378811837</v>
      </c>
      <c r="BP368" s="64">
        <f>IF(ISNUMBER(INDEX(Данные!$I$1:$IX$303,Данные!$A30,BP$642)),INDEX(Данные!$I$1:$IX$303,Данные!$A30,BP$642)-Данные!$H30-BP$643+IF($F$11="Использовать поправку",BU368,0),#N/A)</f>
        <v>8.5515349001589129</v>
      </c>
      <c r="BQ368" s="62">
        <f t="shared" si="803"/>
        <v>13.5</v>
      </c>
      <c r="BR368" s="63">
        <f>IF(ISNUMBER(INDEX(Данные!$I$1:$IX$303,Данные!$A30,BR$642)),INDEX(Данные!$I$1:$IX$303,Данные!$A30,BR$642)-Данные!$G30-BR$643+IF($F$12="Использовать поправку",BT368,0),#N/A)</f>
        <v>5.3373656506003044</v>
      </c>
      <c r="BS368" s="64">
        <f>IF(ISNUMBER(INDEX(Данные!$I$1:$IX$303,Данные!$A30,BS$642)),INDEX(Данные!$I$1:$IX$303,Данные!$A30,BS$642)-Данные!$H30-BS$643+IF($F$12="Использовать поправку",BU368,0),#N/A)</f>
        <v>8.3406876580415883</v>
      </c>
      <c r="BT368" s="100" t="e">
        <f>INDEX(Данные!$I$1:$IX$303,Данные!$A30,BT$642+8)-INDEX(Данные!$I$1:$IX$303,Данные!$A30,BT$643+8)</f>
        <v>#N/A</v>
      </c>
      <c r="BU368" s="101" t="e">
        <f>INDEX(Данные!$I$1:$IX$303,Данные!$A30,BU$642+9)-INDEX(Данные!$I$1:$IX$303,Данные!$A30,BU$643+9)</f>
        <v>#N/A</v>
      </c>
    </row>
    <row r="369" spans="7:73" x14ac:dyDescent="0.25">
      <c r="G369" s="61">
        <v>14</v>
      </c>
      <c r="H369" s="62">
        <f t="shared" si="784"/>
        <v>14</v>
      </c>
      <c r="I369" s="63">
        <f>IF(ISNUMBER(INDEX(Данные!$I$1:$IX$303,Данные!$A31,I$642)),INDEX(Данные!$I$1:$IX$303,Данные!$A31,I$642)-Данные!$E31+IF($F$3="Использовать поправку",AL369,0),#N/A)</f>
        <v>0</v>
      </c>
      <c r="J369" s="64">
        <f>IF(ISNUMBER(INDEX(Данные!$I$1:$IX$303,Данные!$A31,J$642)),INDEX(Данные!$I$1:$IX$303,Данные!$A31,J$642)-Данные!$F31+IF($F$3="Использовать поправку",AM369,0),#N/A)</f>
        <v>0</v>
      </c>
      <c r="K369" s="62">
        <f t="shared" si="785"/>
        <v>14</v>
      </c>
      <c r="L369" s="63">
        <f>IF(ISNUMBER(INDEX(Данные!$I$1:$IX$303,Данные!$A31,L$642)),INDEX(Данные!$I$1:$IX$303,Данные!$A31,L$642)-Данные!$E31+IF($F$4="Использовать поправку",AL369,0),#N/A)</f>
        <v>-0.76727243318518923</v>
      </c>
      <c r="M369" s="64">
        <f>IF(ISNUMBER(INDEX(Данные!$I$1:$IX$303,Данные!$A31,M$642)),INDEX(Данные!$I$1:$IX$303,Данные!$A31,M$642)-Данные!$F31+IF($F$4="Использовать поправку",AM369,0),#N/A)</f>
        <v>-0.60084737301012936</v>
      </c>
      <c r="N369" s="62">
        <f t="shared" si="786"/>
        <v>14</v>
      </c>
      <c r="O369" s="63">
        <f>IF(ISNUMBER(INDEX(Данные!$I$1:$IX$303,Данные!$A31,O$642)),INDEX(Данные!$I$1:$IX$303,Данные!$A31,O$642)-Данные!$E31+IF($F$5="Использовать поправку",AL369,0),#N/A)</f>
        <v>-0.53216013663496042</v>
      </c>
      <c r="P369" s="64">
        <f>IF(ISNUMBER(INDEX(Данные!$I$1:$IX$303,Данные!$A31,P$642)),INDEX(Данные!$I$1:$IX$303,Данные!$A31,P$642)-Данные!$F31+IF($F$5="Использовать поправку",AM369,0),#N/A)</f>
        <v>0.2628711559558603</v>
      </c>
      <c r="Q369" s="62">
        <f t="shared" si="787"/>
        <v>14</v>
      </c>
      <c r="R369" s="63">
        <f>IF(ISNUMBER(INDEX(Данные!$I$1:$IX$303,Данные!$A31,R$642)),INDEX(Данные!$I$1:$IX$303,Данные!$A31,R$642)-Данные!$E31+IF($F$6="Использовать поправку",AL369,0),#N/A)</f>
        <v>0.33608862481361079</v>
      </c>
      <c r="S369" s="64">
        <f>IF(ISNUMBER(INDEX(Данные!$I$1:$IX$303,Данные!$A31,S$642)),INDEX(Данные!$I$1:$IX$303,Данные!$A31,S$642)-Данные!$F31+IF($F$6="Использовать поправку",AM369,0),#N/A)</f>
        <v>-1.0177096973958442</v>
      </c>
      <c r="T369" s="62">
        <f t="shared" si="788"/>
        <v>14</v>
      </c>
      <c r="U369" s="63">
        <f>IF(ISNUMBER(INDEX(Данные!$I$1:$IX$303,Данные!$A31,U$642)),INDEX(Данные!$I$1:$IX$303,Данные!$A31,U$642)-Данные!$E31+IF($F$7="Использовать поправку",AL369,0),#N/A)</f>
        <v>-0.79815930469355401</v>
      </c>
      <c r="V369" s="64">
        <f>IF(ISNUMBER(INDEX(Данные!$I$1:$IX$303,Данные!$A31,V$642)),INDEX(Данные!$I$1:$IX$303,Данные!$A31,V$642)-Данные!$F31+IF($F$7="Использовать поправку",AM369,0),#N/A)</f>
        <v>1.2126495397365602</v>
      </c>
      <c r="W369" s="62">
        <f t="shared" si="789"/>
        <v>14</v>
      </c>
      <c r="X369" s="63">
        <f>IF(ISNUMBER(INDEX(Данные!$I$1:$IX$303,Данные!$A31,X$642)),INDEX(Данные!$I$1:$IX$303,Данные!$A31,X$642)-Данные!$E31+IF($F$8="Использовать поправку",AL369,0),#N/A)</f>
        <v>0.19605592640146696</v>
      </c>
      <c r="Y369" s="64">
        <f>IF(ISNUMBER(INDEX(Данные!$I$1:$IX$303,Данные!$A31,Y$642)),INDEX(Данные!$I$1:$IX$303,Данные!$A31,Y$642)-Данные!$F31+IF($F$8="Использовать поправку",AM369,0),#N/A)</f>
        <v>3.5540624798091613E-2</v>
      </c>
      <c r="Z369" s="62">
        <f t="shared" si="790"/>
        <v>14</v>
      </c>
      <c r="AA369" s="63">
        <f>IF(ISNUMBER(INDEX(Данные!$I$1:$IX$303,Данные!$A31,AA$642)),INDEX(Данные!$I$1:$IX$303,Данные!$A31,AA$642)-Данные!$E31+IF($F$9="Использовать поправку",AL369,0),#N/A)</f>
        <v>-0.40881045672545113</v>
      </c>
      <c r="AB369" s="64">
        <f>IF(ISNUMBER(INDEX(Данные!$I$1:$IX$303,Данные!$A31,AB$642)),INDEX(Данные!$I$1:$IX$303,Данные!$A31,AB$642)-Данные!$F31+IF($F$9="Использовать поправку",AM369,0),#N/A)</f>
        <v>0.69573220894113774</v>
      </c>
      <c r="AC369" s="62">
        <f t="shared" si="791"/>
        <v>14</v>
      </c>
      <c r="AD369" s="63">
        <f>IF(ISNUMBER(INDEX(Данные!$I$1:$IX$303,Данные!$A31,AD$642)),INDEX(Данные!$I$1:$IX$303,Данные!$A31,AD$642)-Данные!$E31+IF($F$10="Использовать поправку",AL369,0),#N/A)</f>
        <v>-1.1688664719960293</v>
      </c>
      <c r="AE369" s="64">
        <f>IF(ISNUMBER(INDEX(Данные!$I$1:$IX$303,Данные!$A31,AE$642)),INDEX(Данные!$I$1:$IX$303,Данные!$A31,AE$642)-Данные!$F31+IF($F$10="Использовать поправку",AM369,0),#N/A)</f>
        <v>-0.23800731303850853</v>
      </c>
      <c r="AF369" s="62">
        <f t="shared" si="792"/>
        <v>14</v>
      </c>
      <c r="AG369" s="63">
        <f>IF(ISNUMBER(INDEX(Данные!$I$1:$IX$303,Данные!$A31,AG$642)),INDEX(Данные!$I$1:$IX$303,Данные!$A31,AG$642)-Данные!$E31+IF($F$11="Использовать поправку",AL369,0),#N/A)</f>
        <v>-0.57533962145235051</v>
      </c>
      <c r="AH369" s="64">
        <f>IF(ISNUMBER(INDEX(Данные!$I$1:$IX$303,Данные!$A31,AH$642)),INDEX(Данные!$I$1:$IX$303,Данные!$A31,AH$642)-Данные!$F31+IF($F$11="Использовать поправку",AM369,0),#N/A)</f>
        <v>-0.56695690508865937</v>
      </c>
      <c r="AI369" s="62">
        <f t="shared" si="793"/>
        <v>14</v>
      </c>
      <c r="AJ369" s="63">
        <f>IF(ISNUMBER(INDEX(Данные!$I$1:$IX$303,Данные!$A31,AJ$642)),INDEX(Данные!$I$1:$IX$303,Данные!$A31,AJ$642)-Данные!$E31+IF($F$12="Использовать поправку",AL369,0),#N/A)</f>
        <v>0.57290254957653097</v>
      </c>
      <c r="AK369" s="96">
        <f>IF(ISNUMBER(INDEX(Данные!$I$1:$IX$303,Данные!$A31,AK$642)),INDEX(Данные!$I$1:$IX$303,Данные!$A31,AK$642)-Данные!$F31+IF($F$12="Использовать поправку",AM369,0),#N/A)</f>
        <v>0.48368774368072565</v>
      </c>
      <c r="AL369" s="100" t="e">
        <f>INDEX(Данные!$I$1:$IX$303,Данные!$A31,AL$642+4)-INDEX(Данные!$I$1:$IX$303,Данные!$A31,AL$643+4)</f>
        <v>#N/A</v>
      </c>
      <c r="AM369" s="101" t="e">
        <f>INDEX(Данные!$I$1:$IX$303,Данные!$A31,AM$642+5)-INDEX(Данные!$I$1:$IX$303,Данные!$A31,AM$643+5)</f>
        <v>#N/A</v>
      </c>
      <c r="AO369" s="61">
        <v>14</v>
      </c>
      <c r="AP369" s="62">
        <f t="shared" si="794"/>
        <v>14</v>
      </c>
      <c r="AQ369" s="63">
        <f>IF(ISNUMBER(INDEX(Данные!$I$1:$IX$303,Данные!$A31,AQ$642)),INDEX(Данные!$I$1:$IX$303,Данные!$A31,AQ$642)-Данные!$G31-AQ$643+IF($F$3="Использовать поправку",BT369,0),#N/A)</f>
        <v>0</v>
      </c>
      <c r="AR369" s="64">
        <f>IF(ISNUMBER(INDEX(Данные!$I$1:$IX$303,Данные!$A31,AR$642)),INDEX(Данные!$I$1:$IX$303,Данные!$A31,AR$642)-Данные!$H31-AR$643+IF($F$3="Использовать поправку",BU369,0),#N/A)</f>
        <v>0</v>
      </c>
      <c r="AS369" s="62">
        <f t="shared" si="795"/>
        <v>14</v>
      </c>
      <c r="AT369" s="63">
        <f>IF(ISNUMBER(INDEX(Данные!$I$1:$IX$303,Данные!$A31,AT$642)),INDEX(Данные!$I$1:$IX$303,Данные!$A31,AT$642)-Данные!$G31-AT$643+IF($F$4="Использовать поправку",BT369,0),#N/A)</f>
        <v>11.63535710122926</v>
      </c>
      <c r="AU369" s="64">
        <f>IF(ISNUMBER(INDEX(Данные!$I$1:$IX$303,Данные!$A31,AU$642)),INDEX(Данные!$I$1:$IX$303,Данные!$A31,AU$642)-Данные!$H31-AU$643+IF($F$4="Использовать поправку",BU369,0),#N/A)</f>
        <v>4.8203626405688738</v>
      </c>
      <c r="AV369" s="62">
        <f t="shared" si="796"/>
        <v>14</v>
      </c>
      <c r="AW369" s="63">
        <f>IF(ISNUMBER(INDEX(Данные!$I$1:$IX$303,Данные!$A31,AW$642)),INDEX(Данные!$I$1:$IX$303,Данные!$A31,AW$642)-Данные!$G31-AW$643+IF($F$5="Использовать поправку",BT369,0),#N/A)</f>
        <v>-0.52577233297461134</v>
      </c>
      <c r="AX369" s="64">
        <f>IF(ISNUMBER(INDEX(Данные!$I$1:$IX$303,Данные!$A31,AX$642)),INDEX(Данные!$I$1:$IX$303,Данные!$A31,AX$642)-Данные!$H31-AX$643+IF($F$5="Использовать поправку",BU369,0),#N/A)</f>
        <v>4.4065131721829403</v>
      </c>
      <c r="AY369" s="62">
        <f t="shared" si="797"/>
        <v>14</v>
      </c>
      <c r="AZ369" s="63">
        <f>IF(ISNUMBER(INDEX(Данные!$I$1:$IX$303,Данные!$A31,AZ$642)),INDEX(Данные!$I$1:$IX$303,Данные!$A31,AZ$642)-Данные!$G31-AZ$643+IF($F$6="Использовать поправку",BT369,0),#N/A)</f>
        <v>-10.923049814010028</v>
      </c>
      <c r="BA369" s="64">
        <f>IF(ISNUMBER(INDEX(Данные!$I$1:$IX$303,Данные!$A31,BA$642)),INDEX(Данные!$I$1:$IX$303,Данные!$A31,BA$642)-Данные!$H31-BA$643+IF($F$6="Использовать поправку",BU369,0),#N/A)</f>
        <v>7.8069808052289318</v>
      </c>
      <c r="BB369" s="62">
        <f t="shared" si="798"/>
        <v>14</v>
      </c>
      <c r="BC369" s="63">
        <f>IF(ISNUMBER(INDEX(Данные!$I$1:$IX$303,Данные!$A31,BC$642)),INDEX(Данные!$I$1:$IX$303,Данные!$A31,BC$642)-Данные!$G31-BC$643+IF($F$7="Использовать поправку",BT369,0),#N/A)</f>
        <v>-9.2899779225093653</v>
      </c>
      <c r="BD369" s="64">
        <f>IF(ISNUMBER(INDEX(Данные!$I$1:$IX$303,Данные!$A31,BD$642)),INDEX(Данные!$I$1:$IX$303,Данные!$A31,BD$642)-Данные!$H31-BD$643+IF($F$7="Использовать поправку",BU369,0),#N/A)</f>
        <v>5.240692173910702</v>
      </c>
      <c r="BE369" s="62">
        <f t="shared" si="799"/>
        <v>14</v>
      </c>
      <c r="BF369" s="63">
        <f>IF(ISNUMBER(INDEX(Данные!$I$1:$IX$303,Данные!$A31,BF$642)),INDEX(Данные!$I$1:$IX$303,Данные!$A31,BF$642)-Данные!$G31-BF$643+IF($F$8="Использовать поправку",BT369,0),#N/A)</f>
        <v>2.9505781463521998</v>
      </c>
      <c r="BG369" s="64">
        <f>IF(ISNUMBER(INDEX(Данные!$I$1:$IX$303,Данные!$A31,BG$642)),INDEX(Данные!$I$1:$IX$303,Данные!$A31,BG$642)-Данные!$H31-BG$643+IF($F$8="Использовать поправку",BU369,0),#N/A)</f>
        <v>8.2741563353145011</v>
      </c>
      <c r="BH369" s="62">
        <f t="shared" si="800"/>
        <v>14</v>
      </c>
      <c r="BI369" s="63">
        <f>IF(ISNUMBER(INDEX(Данные!$I$1:$IX$303,Данные!$A31,BI$642)),INDEX(Данные!$I$1:$IX$303,Данные!$A31,BI$642)-Данные!$G31-BI$643+IF($F$9="Использовать поправку",BT369,0),#N/A)</f>
        <v>-0.37910511434984073</v>
      </c>
      <c r="BJ369" s="64">
        <f>IF(ISNUMBER(INDEX(Данные!$I$1:$IX$303,Данные!$A31,BJ$642)),INDEX(Данные!$I$1:$IX$303,Данные!$A31,BJ$642)-Данные!$H31-BJ$643+IF($F$9="Использовать поправку",BU369,0),#N/A)</f>
        <v>-4.3497138276725309</v>
      </c>
      <c r="BK369" s="62">
        <f t="shared" si="801"/>
        <v>14</v>
      </c>
      <c r="BL369" s="63">
        <f>IF(ISNUMBER(INDEX(Данные!$I$1:$IX$303,Данные!$A31,BL$642)),INDEX(Данные!$I$1:$IX$303,Данные!$A31,BL$642)-Данные!$G31-BL$643+IF($F$10="Использовать поправку",BT369,0),#N/A)</f>
        <v>-3.1941782945457362</v>
      </c>
      <c r="BM369" s="64">
        <f>IF(ISNUMBER(INDEX(Данные!$I$1:$IX$303,Данные!$A31,BM$642)),INDEX(Данные!$I$1:$IX$303,Данные!$A31,BM$642)-Данные!$H31-BM$643+IF($F$10="Использовать поправку",BU369,0),#N/A)</f>
        <v>16.702624212122373</v>
      </c>
      <c r="BN369" s="62">
        <f t="shared" si="802"/>
        <v>14</v>
      </c>
      <c r="BO369" s="63">
        <f>IF(ISNUMBER(INDEX(Данные!$I$1:$IX$303,Данные!$A31,BO$642)),INDEX(Данные!$I$1:$IX$303,Данные!$A31,BO$642)-Данные!$G31-BO$643+IF($F$11="Использовать поправку",BT369,0),#N/A)</f>
        <v>0.31765658306187561</v>
      </c>
      <c r="BP369" s="64">
        <f>IF(ISNUMBER(INDEX(Данные!$I$1:$IX$303,Данные!$A31,BP$642)),INDEX(Данные!$I$1:$IX$303,Данные!$A31,BP$642)-Данные!$H31-BP$643+IF($F$11="Использовать поправку",BU369,0),#N/A)</f>
        <v>8.2680564476145264</v>
      </c>
      <c r="BQ369" s="62">
        <f t="shared" si="803"/>
        <v>14</v>
      </c>
      <c r="BR369" s="63">
        <f>IF(ISNUMBER(INDEX(Данные!$I$1:$IX$303,Данные!$A31,BR$642)),INDEX(Данные!$I$1:$IX$303,Данные!$A31,BR$642)-Данные!$G31-BR$643+IF($F$12="Использовать поправку",BT369,0),#N/A)</f>
        <v>5.6238169253884962</v>
      </c>
      <c r="BS369" s="64">
        <f>IF(ISNUMBER(INDEX(Данные!$I$1:$IX$303,Данные!$A31,BS$642)),INDEX(Данные!$I$1:$IX$303,Данные!$A31,BS$642)-Данные!$H31-BS$643+IF($F$12="Использовать поправку",BU369,0),#N/A)</f>
        <v>8.5825315298818623</v>
      </c>
      <c r="BT369" s="100" t="e">
        <f>INDEX(Данные!$I$1:$IX$303,Данные!$A31,BT$642+8)-INDEX(Данные!$I$1:$IX$303,Данные!$A31,BT$643+8)</f>
        <v>#N/A</v>
      </c>
      <c r="BU369" s="101" t="e">
        <f>INDEX(Данные!$I$1:$IX$303,Данные!$A31,BU$642+9)-INDEX(Данные!$I$1:$IX$303,Данные!$A31,BU$643+9)</f>
        <v>#N/A</v>
      </c>
    </row>
    <row r="370" spans="7:73" x14ac:dyDescent="0.25">
      <c r="G370" s="61">
        <v>14.5</v>
      </c>
      <c r="H370" s="62">
        <f t="shared" si="784"/>
        <v>14.5</v>
      </c>
      <c r="I370" s="63">
        <f>IF(ISNUMBER(INDEX(Данные!$I$1:$IX$303,Данные!$A32,I$642)),INDEX(Данные!$I$1:$IX$303,Данные!$A32,I$642)-Данные!$E32+IF($F$3="Использовать поправку",AL370,0),#N/A)</f>
        <v>0</v>
      </c>
      <c r="J370" s="64">
        <f>IF(ISNUMBER(INDEX(Данные!$I$1:$IX$303,Данные!$A32,J$642)),INDEX(Данные!$I$1:$IX$303,Данные!$A32,J$642)-Данные!$F32+IF($F$3="Использовать поправку",AM370,0),#N/A)</f>
        <v>0</v>
      </c>
      <c r="K370" s="62">
        <f t="shared" si="785"/>
        <v>14.5</v>
      </c>
      <c r="L370" s="63">
        <f>IF(ISNUMBER(INDEX(Данные!$I$1:$IX$303,Данные!$A32,L$642)),INDEX(Данные!$I$1:$IX$303,Данные!$A32,L$642)-Данные!$E32+IF($F$4="Использовать поправку",AL370,0),#N/A)</f>
        <v>1.945443528388024</v>
      </c>
      <c r="M370" s="64">
        <f>IF(ISNUMBER(INDEX(Данные!$I$1:$IX$303,Данные!$A32,M$642)),INDEX(Данные!$I$1:$IX$303,Данные!$A32,M$642)-Данные!$F32+IF($F$4="Использовать поправку",AM370,0),#N/A)</f>
        <v>-0.56228032526291116</v>
      </c>
      <c r="N370" s="62">
        <f t="shared" si="786"/>
        <v>14.5</v>
      </c>
      <c r="O370" s="63">
        <f>IF(ISNUMBER(INDEX(Данные!$I$1:$IX$303,Данные!$A32,O$642)),INDEX(Данные!$I$1:$IX$303,Данные!$A32,O$642)-Данные!$E32+IF($F$5="Использовать поправку",AL370,0),#N/A)</f>
        <v>-0.53623867547347537</v>
      </c>
      <c r="P370" s="64">
        <f>IF(ISNUMBER(INDEX(Данные!$I$1:$IX$303,Данные!$A32,P$642)),INDEX(Данные!$I$1:$IX$303,Данные!$A32,P$642)-Данные!$F32+IF($F$5="Использовать поправку",AM370,0),#N/A)</f>
        <v>1.469757699836812</v>
      </c>
      <c r="Q370" s="62">
        <f t="shared" si="787"/>
        <v>14.5</v>
      </c>
      <c r="R370" s="63">
        <f>IF(ISNUMBER(INDEX(Данные!$I$1:$IX$303,Данные!$A32,R$642)),INDEX(Данные!$I$1:$IX$303,Данные!$A32,R$642)-Данные!$E32+IF($F$6="Использовать поправку",AL370,0),#N/A)</f>
        <v>0.41473205887984577</v>
      </c>
      <c r="S370" s="64">
        <f>IF(ISNUMBER(INDEX(Данные!$I$1:$IX$303,Данные!$A32,S$642)),INDEX(Данные!$I$1:$IX$303,Данные!$A32,S$642)-Данные!$F32+IF($F$6="Использовать поправку",AM370,0),#N/A)</f>
        <v>1.496509572898713</v>
      </c>
      <c r="T370" s="62">
        <f t="shared" si="788"/>
        <v>14.5</v>
      </c>
      <c r="U370" s="63">
        <f>IF(ISNUMBER(INDEX(Данные!$I$1:$IX$303,Данные!$A32,U$642)),INDEX(Данные!$I$1:$IX$303,Данные!$A32,U$642)-Данные!$E32+IF($F$7="Использовать поправку",AL370,0),#N/A)</f>
        <v>1.1033519755032692</v>
      </c>
      <c r="V370" s="64">
        <f>IF(ISNUMBER(INDEX(Данные!$I$1:$IX$303,Данные!$A32,V$642)),INDEX(Данные!$I$1:$IX$303,Данные!$A32,V$642)-Данные!$F32+IF($F$7="Использовать поправку",AM370,0),#N/A)</f>
        <v>-0.36292464355026866</v>
      </c>
      <c r="W370" s="62">
        <f t="shared" si="789"/>
        <v>14.5</v>
      </c>
      <c r="X370" s="63">
        <f>IF(ISNUMBER(INDEX(Данные!$I$1:$IX$303,Данные!$A32,X$642)),INDEX(Данные!$I$1:$IX$303,Данные!$A32,X$642)-Данные!$E32+IF($F$8="Использовать поправку",AL370,0),#N/A)</f>
        <v>1.1956796039644981</v>
      </c>
      <c r="Y370" s="64">
        <f>IF(ISNUMBER(INDEX(Данные!$I$1:$IX$303,Данные!$A32,Y$642)),INDEX(Данные!$I$1:$IX$303,Данные!$A32,Y$642)-Данные!$F32+IF($F$8="Использовать поправку",AM370,0),#N/A)</f>
        <v>1.0231511396341979</v>
      </c>
      <c r="Z370" s="62">
        <f t="shared" si="790"/>
        <v>14.5</v>
      </c>
      <c r="AA370" s="63">
        <f>IF(ISNUMBER(INDEX(Данные!$I$1:$IX$303,Данные!$A32,AA$642)),INDEX(Данные!$I$1:$IX$303,Данные!$A32,AA$642)-Данные!$E32+IF($F$9="Использовать поправку",AL370,0),#N/A)</f>
        <v>0.33443450245475148</v>
      </c>
      <c r="AB370" s="64">
        <f>IF(ISNUMBER(INDEX(Данные!$I$1:$IX$303,Данные!$A32,AB$642)),INDEX(Данные!$I$1:$IX$303,Данные!$A32,AB$642)-Данные!$F32+IF($F$9="Использовать поправку",AM370,0),#N/A)</f>
        <v>1.4310506822555773</v>
      </c>
      <c r="AC370" s="62">
        <f t="shared" si="791"/>
        <v>14.5</v>
      </c>
      <c r="AD370" s="63">
        <f>IF(ISNUMBER(INDEX(Данные!$I$1:$IX$303,Данные!$A32,AD$642)),INDEX(Данные!$I$1:$IX$303,Данные!$A32,AD$642)-Данные!$E32+IF($F$10="Использовать поправку",AL370,0),#N/A)</f>
        <v>1.5615056283525739</v>
      </c>
      <c r="AE370" s="64">
        <f>IF(ISNUMBER(INDEX(Данные!$I$1:$IX$303,Данные!$A32,AE$642)),INDEX(Данные!$I$1:$IX$303,Данные!$A32,AE$642)-Данные!$F32+IF($F$10="Использовать поправку",AM370,0),#N/A)</f>
        <v>1.2261006370390604</v>
      </c>
      <c r="AF370" s="62">
        <f t="shared" si="792"/>
        <v>14.5</v>
      </c>
      <c r="AG370" s="63">
        <f>IF(ISNUMBER(INDEX(Данные!$I$1:$IX$303,Данные!$A32,AG$642)),INDEX(Данные!$I$1:$IX$303,Данные!$A32,AG$642)-Данные!$E32+IF($F$11="Использовать поправку",AL370,0),#N/A)</f>
        <v>-0.56977612340837247</v>
      </c>
      <c r="AH370" s="64">
        <f>IF(ISNUMBER(INDEX(Данные!$I$1:$IX$303,Данные!$A32,AH$642)),INDEX(Данные!$I$1:$IX$303,Данные!$A32,AH$642)-Данные!$F32+IF($F$11="Использовать поправку",AM370,0),#N/A)</f>
        <v>0.59363958659557525</v>
      </c>
      <c r="AI370" s="62">
        <f t="shared" si="793"/>
        <v>14.5</v>
      </c>
      <c r="AJ370" s="63">
        <f>IF(ISNUMBER(INDEX(Данные!$I$1:$IX$303,Данные!$A32,AJ$642)),INDEX(Данные!$I$1:$IX$303,Данные!$A32,AJ$642)-Данные!$E32+IF($F$12="Использовать поправку",AL370,0),#N/A)</f>
        <v>0.21632605437562979</v>
      </c>
      <c r="AK370" s="96">
        <f>IF(ISNUMBER(INDEX(Данные!$I$1:$IX$303,Данные!$A32,AK$642)),INDEX(Данные!$I$1:$IX$303,Данные!$A32,AK$642)-Данные!$F32+IF($F$12="Использовать поправку",AM370,0),#N/A)</f>
        <v>0.86054417801862115</v>
      </c>
      <c r="AL370" s="100" t="e">
        <f>INDEX(Данные!$I$1:$IX$303,Данные!$A32,AL$642+4)-INDEX(Данные!$I$1:$IX$303,Данные!$A32,AL$643+4)</f>
        <v>#N/A</v>
      </c>
      <c r="AM370" s="101" t="e">
        <f>INDEX(Данные!$I$1:$IX$303,Данные!$A32,AM$642+5)-INDEX(Данные!$I$1:$IX$303,Данные!$A32,AM$643+5)</f>
        <v>#N/A</v>
      </c>
      <c r="AO370" s="61">
        <v>14.5</v>
      </c>
      <c r="AP370" s="62">
        <f t="shared" si="794"/>
        <v>14.5</v>
      </c>
      <c r="AQ370" s="63">
        <f>IF(ISNUMBER(INDEX(Данные!$I$1:$IX$303,Данные!$A32,AQ$642)),INDEX(Данные!$I$1:$IX$303,Данные!$A32,AQ$642)-Данные!$G32-AQ$643+IF($F$3="Использовать поправку",BT370,0),#N/A)</f>
        <v>0</v>
      </c>
      <c r="AR370" s="64">
        <f>IF(ISNUMBER(INDEX(Данные!$I$1:$IX$303,Данные!$A32,AR$642)),INDEX(Данные!$I$1:$IX$303,Данные!$A32,AR$642)-Данные!$H32-AR$643+IF($F$3="Использовать поправку",BU370,0),#N/A)</f>
        <v>0</v>
      </c>
      <c r="AS370" s="62">
        <f t="shared" si="795"/>
        <v>14.5</v>
      </c>
      <c r="AT370" s="63">
        <f>IF(ISNUMBER(INDEX(Данные!$I$1:$IX$303,Данные!$A32,AT$642)),INDEX(Данные!$I$1:$IX$303,Данные!$A32,AT$642)-Данные!$G32-AT$643+IF($F$4="Использовать поправку",BT370,0),#N/A)</f>
        <v>12.608078865423181</v>
      </c>
      <c r="AU370" s="64">
        <f>IF(ISNUMBER(INDEX(Данные!$I$1:$IX$303,Данные!$A32,AU$642)),INDEX(Данные!$I$1:$IX$303,Данные!$A32,AU$642)-Данные!$H32-AU$643+IF($F$4="Использовать поправку",BU370,0),#N/A)</f>
        <v>4.5392224779375283</v>
      </c>
      <c r="AV370" s="62">
        <f t="shared" si="796"/>
        <v>14.5</v>
      </c>
      <c r="AW370" s="63">
        <f>IF(ISNUMBER(INDEX(Данные!$I$1:$IX$303,Данные!$A32,AW$642)),INDEX(Данные!$I$1:$IX$303,Данные!$A32,AW$642)-Данные!$G32-AW$643+IF($F$5="Использовать поправку",BT370,0),#N/A)</f>
        <v>-0.79389167071144584</v>
      </c>
      <c r="AX370" s="64">
        <f>IF(ISNUMBER(INDEX(Данные!$I$1:$IX$303,Данные!$A32,AX$642)),INDEX(Данные!$I$1:$IX$303,Данные!$A32,AX$642)-Данные!$H32-AX$643+IF($F$5="Использовать поправку",BU370,0),#N/A)</f>
        <v>5.1413920221013996</v>
      </c>
      <c r="AY370" s="62">
        <f t="shared" si="797"/>
        <v>14.5</v>
      </c>
      <c r="AZ370" s="63">
        <f>IF(ISNUMBER(INDEX(Данные!$I$1:$IX$303,Данные!$A32,AZ$642)),INDEX(Данные!$I$1:$IX$303,Данные!$A32,AZ$642)-Данные!$G32-AZ$643+IF($F$6="Использовать поправку",BT370,0),#N/A)</f>
        <v>-10.71568378457016</v>
      </c>
      <c r="BA370" s="64">
        <f>IF(ISNUMBER(INDEX(Данные!$I$1:$IX$303,Данные!$A32,BA$642)),INDEX(Данные!$I$1:$IX$303,Данные!$A32,BA$642)-Данные!$H32-BA$643+IF($F$6="Использовать поправку",BU370,0),#N/A)</f>
        <v>8.5552355916784109</v>
      </c>
      <c r="BB370" s="62">
        <f t="shared" si="798"/>
        <v>14.5</v>
      </c>
      <c r="BC370" s="63">
        <f>IF(ISNUMBER(INDEX(Данные!$I$1:$IX$303,Данные!$A32,BC$642)),INDEX(Данные!$I$1:$IX$303,Данные!$A32,BC$642)-Данные!$G32-BC$643+IF($F$7="Использовать поправку",BT370,0),#N/A)</f>
        <v>-8.7383019347577147</v>
      </c>
      <c r="BD370" s="64">
        <f>IF(ISNUMBER(INDEX(Данные!$I$1:$IX$303,Данные!$A32,BD$642)),INDEX(Данные!$I$1:$IX$303,Данные!$A32,BD$642)-Данные!$H32-BD$643+IF($F$7="Использовать поправку",BU370,0),#N/A)</f>
        <v>5.0592298521355588</v>
      </c>
      <c r="BE370" s="62">
        <f t="shared" si="799"/>
        <v>14.5</v>
      </c>
      <c r="BF370" s="63">
        <f>IF(ISNUMBER(INDEX(Данные!$I$1:$IX$303,Данные!$A32,BF$642)),INDEX(Данные!$I$1:$IX$303,Данные!$A32,BF$642)-Данные!$G32-BF$643+IF($F$8="Использовать поправку",BT370,0),#N/A)</f>
        <v>3.5484179483345315</v>
      </c>
      <c r="BG370" s="64">
        <f>IF(ISNUMBER(INDEX(Данные!$I$1:$IX$303,Данные!$A32,BG$642)),INDEX(Данные!$I$1:$IX$303,Данные!$A32,BG$642)-Данные!$H32-BG$643+IF($F$8="Использовать поправку",BU370,0),#N/A)</f>
        <v>8.7857319051317972</v>
      </c>
      <c r="BH370" s="62">
        <f t="shared" si="800"/>
        <v>14.5</v>
      </c>
      <c r="BI370" s="63">
        <f>IF(ISNUMBER(INDEX(Данные!$I$1:$IX$303,Данные!$A32,BI$642)),INDEX(Данные!$I$1:$IX$303,Данные!$A32,BI$642)-Данные!$G32-BI$643+IF($F$9="Использовать поправку",BT370,0),#N/A)</f>
        <v>-0.2118878631225698</v>
      </c>
      <c r="BJ370" s="64">
        <f>IF(ISNUMBER(INDEX(Данные!$I$1:$IX$303,Данные!$A32,BJ$642)),INDEX(Данные!$I$1:$IX$303,Данные!$A32,BJ$642)-Данные!$H32-BJ$643+IF($F$9="Использовать поправку",BU370,0),#N/A)</f>
        <v>-3.6341884865444172</v>
      </c>
      <c r="BK370" s="62">
        <f t="shared" si="801"/>
        <v>14.5</v>
      </c>
      <c r="BL370" s="63">
        <f>IF(ISNUMBER(INDEX(Данные!$I$1:$IX$303,Данные!$A32,BL$642)),INDEX(Данные!$I$1:$IX$303,Данные!$A32,BL$642)-Данные!$G32-BL$643+IF($F$10="Использовать поправку",BT370,0),#N/A)</f>
        <v>-2.413425480369483</v>
      </c>
      <c r="BM370" s="64">
        <f>IF(ISNUMBER(INDEX(Данные!$I$1:$IX$303,Данные!$A32,BM$642)),INDEX(Данные!$I$1:$IX$303,Данные!$A32,BM$642)-Данные!$H32-BM$643+IF($F$10="Использовать поправку",BU370,0),#N/A)</f>
        <v>17.3156745306419</v>
      </c>
      <c r="BN370" s="62">
        <f t="shared" si="802"/>
        <v>14.5</v>
      </c>
      <c r="BO370" s="63">
        <f>IF(ISNUMBER(INDEX(Данные!$I$1:$IX$303,Данные!$A32,BO$642)),INDEX(Данные!$I$1:$IX$303,Данные!$A32,BO$642)-Данные!$G32-BO$643+IF($F$11="Использовать поправку",BT370,0),#N/A)</f>
        <v>3.2768521357752434E-2</v>
      </c>
      <c r="BP370" s="64">
        <f>IF(ISNUMBER(INDEX(Данные!$I$1:$IX$303,Данные!$A32,BP$642)),INDEX(Данные!$I$1:$IX$303,Данные!$A32,BP$642)-Данные!$H32-BP$643+IF($F$11="Использовать поправку",BU370,0),#N/A)</f>
        <v>8.5648762409123265</v>
      </c>
      <c r="BQ370" s="62">
        <f t="shared" si="803"/>
        <v>14.5</v>
      </c>
      <c r="BR370" s="63">
        <f>IF(ISNUMBER(INDEX(Данные!$I$1:$IX$303,Данные!$A32,BR$642)),INDEX(Данные!$I$1:$IX$303,Данные!$A32,BR$642)-Данные!$G32-BR$643+IF($F$12="Использовать поправку",BT370,0),#N/A)</f>
        <v>5.7319799525763528</v>
      </c>
      <c r="BS370" s="64">
        <f>IF(ISNUMBER(INDEX(Данные!$I$1:$IX$303,Данные!$A32,BS$642)),INDEX(Данные!$I$1:$IX$303,Данные!$A32,BS$642)-Данные!$H32-BS$643+IF($F$12="Использовать поправку",BU370,0),#N/A)</f>
        <v>9.0128036188914393</v>
      </c>
      <c r="BT370" s="100" t="e">
        <f>INDEX(Данные!$I$1:$IX$303,Данные!$A32,BT$642+8)-INDEX(Данные!$I$1:$IX$303,Данные!$A32,BT$643+8)</f>
        <v>#N/A</v>
      </c>
      <c r="BU370" s="101" t="e">
        <f>INDEX(Данные!$I$1:$IX$303,Данные!$A32,BU$642+9)-INDEX(Данные!$I$1:$IX$303,Данные!$A32,BU$643+9)</f>
        <v>#N/A</v>
      </c>
    </row>
    <row r="371" spans="7:73" x14ac:dyDescent="0.25">
      <c r="G371" s="61">
        <v>15</v>
      </c>
      <c r="H371" s="62">
        <f t="shared" si="784"/>
        <v>15</v>
      </c>
      <c r="I371" s="63">
        <f>IF(ISNUMBER(INDEX(Данные!$I$1:$IX$303,Данные!$A33,I$642)),INDEX(Данные!$I$1:$IX$303,Данные!$A33,I$642)-Данные!$E33+IF($F$3="Использовать поправку",AL371,0),#N/A)</f>
        <v>0</v>
      </c>
      <c r="J371" s="64">
        <f>IF(ISNUMBER(INDEX(Данные!$I$1:$IX$303,Данные!$A33,J$642)),INDEX(Данные!$I$1:$IX$303,Данные!$A33,J$642)-Данные!$F33+IF($F$3="Использовать поправку",AM371,0),#N/A)</f>
        <v>0</v>
      </c>
      <c r="K371" s="62">
        <f t="shared" si="785"/>
        <v>15</v>
      </c>
      <c r="L371" s="63">
        <f>IF(ISNUMBER(INDEX(Данные!$I$1:$IX$303,Данные!$A33,L$642)),INDEX(Данные!$I$1:$IX$303,Данные!$A33,L$642)-Данные!$E33+IF($F$4="Использовать поправку",AL371,0),#N/A)</f>
        <v>-1.1514651308706974</v>
      </c>
      <c r="M371" s="64">
        <f>IF(ISNUMBER(INDEX(Данные!$I$1:$IX$303,Данные!$A33,M$642)),INDEX(Данные!$I$1:$IX$303,Данные!$A33,M$642)-Данные!$F33+IF($F$4="Использовать поправку",AM371,0),#N/A)</f>
        <v>-0.53679086067457504</v>
      </c>
      <c r="N371" s="62">
        <f t="shared" si="786"/>
        <v>15</v>
      </c>
      <c r="O371" s="63">
        <f>IF(ISNUMBER(INDEX(Данные!$I$1:$IX$303,Данные!$A33,O$642)),INDEX(Данные!$I$1:$IX$303,Данные!$A33,O$642)-Данные!$E33+IF($F$5="Использовать поправку",AL371,0),#N/A)</f>
        <v>0.23400505839956409</v>
      </c>
      <c r="P371" s="64">
        <f>IF(ISNUMBER(INDEX(Данные!$I$1:$IX$303,Данные!$A33,P$642)),INDEX(Данные!$I$1:$IX$303,Данные!$A33,P$642)-Данные!$F33+IF($F$5="Использовать поправку",AM371,0),#N/A)</f>
        <v>0.88080855999200125</v>
      </c>
      <c r="Q371" s="62">
        <f t="shared" si="787"/>
        <v>15</v>
      </c>
      <c r="R371" s="63">
        <f>IF(ISNUMBER(INDEX(Данные!$I$1:$IX$303,Данные!$A33,R$642)),INDEX(Данные!$I$1:$IX$303,Данные!$A33,R$642)-Данные!$E33+IF($F$6="Использовать поправку",AL371,0),#N/A)</f>
        <v>0.2548281389198408</v>
      </c>
      <c r="S371" s="64">
        <f>IF(ISNUMBER(INDEX(Данные!$I$1:$IX$303,Данные!$A33,S$642)),INDEX(Данные!$I$1:$IX$303,Данные!$A33,S$642)-Данные!$F33+IF($F$6="Использовать поправку",AM371,0),#N/A)</f>
        <v>-5.6568012181713812E-2</v>
      </c>
      <c r="T371" s="62">
        <f t="shared" si="788"/>
        <v>15</v>
      </c>
      <c r="U371" s="63">
        <f>IF(ISNUMBER(INDEX(Данные!$I$1:$IX$303,Данные!$A33,U$642)),INDEX(Данные!$I$1:$IX$303,Данные!$A33,U$642)-Данные!$E33+IF($F$7="Использовать поправку",AL371,0),#N/A)</f>
        <v>-0.64982497328756317</v>
      </c>
      <c r="V371" s="64">
        <f>IF(ISNUMBER(INDEX(Данные!$I$1:$IX$303,Данные!$A33,V$642)),INDEX(Данные!$I$1:$IX$303,Данные!$A33,V$642)-Данные!$F33+IF($F$7="Использовать поправку",AM371,0),#N/A)</f>
        <v>1.2879946972622101</v>
      </c>
      <c r="W371" s="62">
        <f t="shared" si="789"/>
        <v>15</v>
      </c>
      <c r="X371" s="63">
        <f>IF(ISNUMBER(INDEX(Данные!$I$1:$IX$303,Данные!$A33,X$642)),INDEX(Данные!$I$1:$IX$303,Данные!$A33,X$642)-Данные!$E33+IF($F$8="Использовать поправку",AL371,0),#N/A)</f>
        <v>-0.89926056217206707</v>
      </c>
      <c r="Y371" s="64">
        <f>IF(ISNUMBER(INDEX(Данные!$I$1:$IX$303,Данные!$A33,Y$642)),INDEX(Данные!$I$1:$IX$303,Данные!$A33,Y$642)-Данные!$F33+IF($F$8="Использовать поправку",AM371,0),#N/A)</f>
        <v>0.53887172272965245</v>
      </c>
      <c r="Z371" s="62">
        <f t="shared" si="790"/>
        <v>15</v>
      </c>
      <c r="AA371" s="63">
        <f>IF(ISNUMBER(INDEX(Данные!$I$1:$IX$303,Данные!$A33,AA$642)),INDEX(Данные!$I$1:$IX$303,Данные!$A33,AA$642)-Данные!$E33+IF($F$9="Использовать поправку",AL371,0),#N/A)</f>
        <v>-0.57029138056024919</v>
      </c>
      <c r="AB371" s="64">
        <f>IF(ISNUMBER(INDEX(Данные!$I$1:$IX$303,Данные!$A33,AB$642)),INDEX(Данные!$I$1:$IX$303,Данные!$A33,AB$642)-Данные!$F33+IF($F$9="Использовать поправку",AM371,0),#N/A)</f>
        <v>-0.65333497526235362</v>
      </c>
      <c r="AC371" s="62">
        <f t="shared" si="791"/>
        <v>15</v>
      </c>
      <c r="AD371" s="63">
        <f>IF(ISNUMBER(INDEX(Данные!$I$1:$IX$303,Данные!$A33,AD$642)),INDEX(Данные!$I$1:$IX$303,Данные!$A33,AD$642)-Данные!$E33+IF($F$10="Использовать поправку",AL371,0),#N/A)</f>
        <v>-0.41244843809296228</v>
      </c>
      <c r="AE371" s="64">
        <f>IF(ISNUMBER(INDEX(Данные!$I$1:$IX$303,Данные!$A33,AE$642)),INDEX(Данные!$I$1:$IX$303,Данные!$A33,AE$642)-Данные!$F33+IF($F$10="Использовать поправку",AM371,0),#N/A)</f>
        <v>-0.39782948411514241</v>
      </c>
      <c r="AF371" s="62">
        <f t="shared" si="792"/>
        <v>15</v>
      </c>
      <c r="AG371" s="63">
        <f>IF(ISNUMBER(INDEX(Данные!$I$1:$IX$303,Данные!$A33,AG$642)),INDEX(Данные!$I$1:$IX$303,Данные!$A33,AG$642)-Данные!$E33+IF($F$11="Использовать поправку",AL371,0),#N/A)</f>
        <v>-1.2354706665922901</v>
      </c>
      <c r="AH371" s="64">
        <f>IF(ISNUMBER(INDEX(Данные!$I$1:$IX$303,Данные!$A33,AH$642)),INDEX(Данные!$I$1:$IX$303,Данные!$A33,AH$642)-Данные!$F33+IF($F$11="Использовать поправку",AM371,0),#N/A)</f>
        <v>-0.43693787251570271</v>
      </c>
      <c r="AI371" s="62">
        <f t="shared" si="793"/>
        <v>15</v>
      </c>
      <c r="AJ371" s="63">
        <f>IF(ISNUMBER(INDEX(Данные!$I$1:$IX$303,Данные!$A33,AJ$642)),INDEX(Данные!$I$1:$IX$303,Данные!$A33,AJ$642)-Данные!$E33+IF($F$12="Использовать поправку",AL371,0),#N/A)</f>
        <v>-0.27561534394807197</v>
      </c>
      <c r="AK371" s="96">
        <f>IF(ISNUMBER(INDEX(Данные!$I$1:$IX$303,Данные!$A33,AK$642)),INDEX(Данные!$I$1:$IX$303,Данные!$A33,AK$642)-Данные!$F33+IF($F$12="Использовать поправку",AM371,0),#N/A)</f>
        <v>-0.78133556420832306</v>
      </c>
      <c r="AL371" s="100" t="e">
        <f>INDEX(Данные!$I$1:$IX$303,Данные!$A33,AL$642+4)-INDEX(Данные!$I$1:$IX$303,Данные!$A33,AL$643+4)</f>
        <v>#N/A</v>
      </c>
      <c r="AM371" s="101" t="e">
        <f>INDEX(Данные!$I$1:$IX$303,Данные!$A33,AM$642+5)-INDEX(Данные!$I$1:$IX$303,Данные!$A33,AM$643+5)</f>
        <v>#N/A</v>
      </c>
      <c r="AO371" s="61">
        <v>15</v>
      </c>
      <c r="AP371" s="62">
        <f t="shared" si="794"/>
        <v>15</v>
      </c>
      <c r="AQ371" s="63">
        <f>IF(ISNUMBER(INDEX(Данные!$I$1:$IX$303,Данные!$A33,AQ$642)),INDEX(Данные!$I$1:$IX$303,Данные!$A33,AQ$642)-Данные!$G33-AQ$643+IF($F$3="Использовать поправку",BT371,0),#N/A)</f>
        <v>0</v>
      </c>
      <c r="AR371" s="64">
        <f>IF(ISNUMBER(INDEX(Данные!$I$1:$IX$303,Данные!$A33,AR$642)),INDEX(Данные!$I$1:$IX$303,Данные!$A33,AR$642)-Данные!$H33-AR$643+IF($F$3="Использовать поправку",BU371,0),#N/A)</f>
        <v>0</v>
      </c>
      <c r="AS371" s="62">
        <f t="shared" si="795"/>
        <v>15</v>
      </c>
      <c r="AT371" s="63">
        <f>IF(ISNUMBER(INDEX(Данные!$I$1:$IX$303,Данные!$A33,AT$642)),INDEX(Данные!$I$1:$IX$303,Данные!$A33,AT$642)-Данные!$G33-AT$643+IF($F$4="Использовать поправку",BT371,0),#N/A)</f>
        <v>12.032346299987921</v>
      </c>
      <c r="AU371" s="64">
        <f>IF(ISNUMBER(INDEX(Данные!$I$1:$IX$303,Данные!$A33,AU$642)),INDEX(Данные!$I$1:$IX$303,Данные!$A33,AU$642)-Данные!$H33-AU$643+IF($F$4="Использовать поправку",BU371,0),#N/A)</f>
        <v>4.2708270476000507</v>
      </c>
      <c r="AV371" s="62">
        <f t="shared" si="796"/>
        <v>15</v>
      </c>
      <c r="AW371" s="63">
        <f>IF(ISNUMBER(INDEX(Данные!$I$1:$IX$303,Данные!$A33,AW$642)),INDEX(Данные!$I$1:$IX$303,Данные!$A33,AW$642)-Данные!$G33-AW$643+IF($F$5="Использовать поправку",BT371,0),#N/A)</f>
        <v>-0.67688914151153767</v>
      </c>
      <c r="AX371" s="64">
        <f>IF(ISNUMBER(INDEX(Данные!$I$1:$IX$303,Данные!$A33,AX$642)),INDEX(Данные!$I$1:$IX$303,Данные!$A33,AX$642)-Данные!$H33-AX$643+IF($F$5="Использовать поправку",BU371,0),#N/A)</f>
        <v>5.581796302097473</v>
      </c>
      <c r="AY371" s="62">
        <f t="shared" si="797"/>
        <v>15</v>
      </c>
      <c r="AZ371" s="63">
        <f>IF(ISNUMBER(INDEX(Данные!$I$1:$IX$303,Данные!$A33,AZ$642)),INDEX(Данные!$I$1:$IX$303,Данные!$A33,AZ$642)-Данные!$G33-AZ$643+IF($F$6="Использовать поправку",BT371,0),#N/A)</f>
        <v>-10.588269715110187</v>
      </c>
      <c r="BA371" s="64">
        <f>IF(ISNUMBER(INDEX(Данные!$I$1:$IX$303,Данные!$A33,BA$642)),INDEX(Данные!$I$1:$IX$303,Данные!$A33,BA$642)-Данные!$H33-BA$643+IF($F$6="Использовать поправку",BU371,0),#N/A)</f>
        <v>8.5269515855875397</v>
      </c>
      <c r="BB371" s="62">
        <f t="shared" si="798"/>
        <v>15</v>
      </c>
      <c r="BC371" s="63">
        <f>IF(ISNUMBER(INDEX(Данные!$I$1:$IX$303,Данные!$A33,BC$642)),INDEX(Данные!$I$1:$IX$303,Данные!$A33,BC$642)-Данные!$G33-BC$643+IF($F$7="Использовать поправку",BT371,0),#N/A)</f>
        <v>-9.0632144214014261</v>
      </c>
      <c r="BD371" s="64">
        <f>IF(ISNUMBER(INDEX(Данные!$I$1:$IX$303,Данные!$A33,BD$642)),INDEX(Данные!$I$1:$IX$303,Данные!$A33,BD$642)-Данные!$H33-BD$643+IF($F$7="Использовать поправку",BU371,0),#N/A)</f>
        <v>5.7032272007666052</v>
      </c>
      <c r="BE371" s="62">
        <f t="shared" si="799"/>
        <v>15</v>
      </c>
      <c r="BF371" s="63">
        <f>IF(ISNUMBER(INDEX(Данные!$I$1:$IX$303,Данные!$A33,BF$642)),INDEX(Данные!$I$1:$IX$303,Данные!$A33,BF$642)-Данные!$G33-BF$643+IF($F$8="Использовать поправку",BT371,0),#N/A)</f>
        <v>3.0987876672485299</v>
      </c>
      <c r="BG371" s="64">
        <f>IF(ISNUMBER(INDEX(Данные!$I$1:$IX$303,Данные!$A33,BG$642)),INDEX(Данные!$I$1:$IX$303,Данные!$A33,BG$642)-Данные!$H33-BG$643+IF($F$8="Использовать поправку",BU371,0),#N/A)</f>
        <v>9.0551677664966519</v>
      </c>
      <c r="BH371" s="62">
        <f t="shared" si="800"/>
        <v>15</v>
      </c>
      <c r="BI371" s="63">
        <f>IF(ISNUMBER(INDEX(Данные!$I$1:$IX$303,Данные!$A33,BI$642)),INDEX(Данные!$I$1:$IX$303,Данные!$A33,BI$642)-Данные!$G33-BI$643+IF($F$9="Использовать поправку",BT371,0),#N/A)</f>
        <v>-0.49703355340261623</v>
      </c>
      <c r="BJ371" s="64">
        <f>IF(ISNUMBER(INDEX(Данные!$I$1:$IX$303,Данные!$A33,BJ$642)),INDEX(Данные!$I$1:$IX$303,Данные!$A33,BJ$642)-Данные!$H33-BJ$643+IF($F$9="Использовать поправку",BU371,0),#N/A)</f>
        <v>-3.960855974175729</v>
      </c>
      <c r="BK371" s="62">
        <f t="shared" si="801"/>
        <v>15</v>
      </c>
      <c r="BL371" s="63">
        <f>IF(ISNUMBER(INDEX(Данные!$I$1:$IX$303,Данные!$A33,BL$642)),INDEX(Данные!$I$1:$IX$303,Данные!$A33,BL$642)-Данные!$G33-BL$643+IF($F$10="Использовать поправку",BT371,0),#N/A)</f>
        <v>-2.6196496994159588</v>
      </c>
      <c r="BM371" s="64">
        <f>IF(ISNUMBER(INDEX(Данные!$I$1:$IX$303,Данные!$A33,BM$642)),INDEX(Данные!$I$1:$IX$303,Данные!$A33,BM$642)-Данные!$H33-BM$643+IF($F$10="Использовать поправку",BU371,0),#N/A)</f>
        <v>17.116759788584432</v>
      </c>
      <c r="BN371" s="62">
        <f t="shared" si="802"/>
        <v>15</v>
      </c>
      <c r="BO371" s="63">
        <f>IF(ISNUMBER(INDEX(Данные!$I$1:$IX$303,Данные!$A33,BO$642)),INDEX(Данные!$I$1:$IX$303,Данные!$A33,BO$642)-Данные!$G33-BO$643+IF($F$11="Использовать поправку",BT371,0),#N/A)</f>
        <v>-0.58496681193832956</v>
      </c>
      <c r="BP371" s="64">
        <f>IF(ISNUMBER(INDEX(Данные!$I$1:$IX$303,Данные!$A33,BP$642)),INDEX(Данные!$I$1:$IX$303,Данные!$A33,BP$642)-Данные!$H33-BP$643+IF($F$11="Использовать поправку",BU371,0),#N/A)</f>
        <v>8.346407304654349</v>
      </c>
      <c r="BQ371" s="62">
        <f t="shared" si="803"/>
        <v>15</v>
      </c>
      <c r="BR371" s="63">
        <f>IF(ISNUMBER(INDEX(Данные!$I$1:$IX$303,Данные!$A33,BR$642)),INDEX(Данные!$I$1:$IX$303,Данные!$A33,BR$642)-Данные!$G33-BR$643+IF($F$12="Использовать поправку",BT371,0),#N/A)</f>
        <v>5.594172280602379</v>
      </c>
      <c r="BS371" s="64">
        <f>IF(ISNUMBER(INDEX(Данные!$I$1:$IX$303,Данные!$A33,BS$642)),INDEX(Данные!$I$1:$IX$303,Данные!$A33,BS$642)-Данные!$H33-BS$643+IF($F$12="Использовать поправку",BU371,0),#N/A)</f>
        <v>8.6221358367872654</v>
      </c>
      <c r="BT371" s="100" t="e">
        <f>INDEX(Данные!$I$1:$IX$303,Данные!$A33,BT$642+8)-INDEX(Данные!$I$1:$IX$303,Данные!$A33,BT$643+8)</f>
        <v>#N/A</v>
      </c>
      <c r="BU371" s="101" t="e">
        <f>INDEX(Данные!$I$1:$IX$303,Данные!$A33,BU$642+9)-INDEX(Данные!$I$1:$IX$303,Данные!$A33,BU$643+9)</f>
        <v>#N/A</v>
      </c>
    </row>
    <row r="372" spans="7:73" x14ac:dyDescent="0.25">
      <c r="G372" s="61">
        <v>15.5</v>
      </c>
      <c r="H372" s="62">
        <f t="shared" si="784"/>
        <v>15.5</v>
      </c>
      <c r="I372" s="63">
        <f>IF(ISNUMBER(INDEX(Данные!$I$1:$IX$303,Данные!$A34,I$642)),INDEX(Данные!$I$1:$IX$303,Данные!$A34,I$642)-Данные!$E34+IF($F$3="Использовать поправку",AL372,0),#N/A)</f>
        <v>0</v>
      </c>
      <c r="J372" s="64">
        <f>IF(ISNUMBER(INDEX(Данные!$I$1:$IX$303,Данные!$A34,J$642)),INDEX(Данные!$I$1:$IX$303,Данные!$A34,J$642)-Данные!$F34+IF($F$3="Использовать поправку",AM372,0),#N/A)</f>
        <v>0</v>
      </c>
      <c r="K372" s="62">
        <f t="shared" si="785"/>
        <v>15.5</v>
      </c>
      <c r="L372" s="63">
        <f>IF(ISNUMBER(INDEX(Данные!$I$1:$IX$303,Данные!$A34,L$642)),INDEX(Данные!$I$1:$IX$303,Данные!$A34,L$642)-Данные!$E34+IF($F$4="Использовать поправку",AL372,0),#N/A)</f>
        <v>-0.57303566387571436</v>
      </c>
      <c r="M372" s="64">
        <f>IF(ISNUMBER(INDEX(Данные!$I$1:$IX$303,Данные!$A34,M$642)),INDEX(Данные!$I$1:$IX$303,Данные!$A34,M$642)-Данные!$F34+IF($F$4="Использовать поправку",AM372,0),#N/A)</f>
        <v>-0.13169565377688564</v>
      </c>
      <c r="N372" s="62">
        <f t="shared" si="786"/>
        <v>15.5</v>
      </c>
      <c r="O372" s="63">
        <f>IF(ISNUMBER(INDEX(Данные!$I$1:$IX$303,Данные!$A34,O$642)),INDEX(Данные!$I$1:$IX$303,Данные!$A34,O$642)-Данные!$E34+IF($F$5="Использовать поправку",AL372,0),#N/A)</f>
        <v>-7.7474656488142557E-2</v>
      </c>
      <c r="P372" s="64">
        <f>IF(ISNUMBER(INDEX(Данные!$I$1:$IX$303,Данные!$A34,P$642)),INDEX(Данные!$I$1:$IX$303,Данные!$A34,P$642)-Данные!$F34+IF($F$5="Использовать поправку",AM372,0),#N/A)</f>
        <v>0.25730726227081746</v>
      </c>
      <c r="Q372" s="62">
        <f t="shared" si="787"/>
        <v>15.5</v>
      </c>
      <c r="R372" s="63">
        <f>IF(ISNUMBER(INDEX(Данные!$I$1:$IX$303,Данные!$A34,R$642)),INDEX(Данные!$I$1:$IX$303,Данные!$A34,R$642)-Данные!$E34+IF($F$6="Использовать поправку",AL372,0),#N/A)</f>
        <v>-1.2776440691139932</v>
      </c>
      <c r="S372" s="64">
        <f>IF(ISNUMBER(INDEX(Данные!$I$1:$IX$303,Данные!$A34,S$642)),INDEX(Данные!$I$1:$IX$303,Данные!$A34,S$642)-Данные!$F34+IF($F$6="Использовать поправку",AM372,0),#N/A)</f>
        <v>1.1316201500642054</v>
      </c>
      <c r="T372" s="62">
        <f t="shared" si="788"/>
        <v>15.5</v>
      </c>
      <c r="U372" s="63">
        <f>IF(ISNUMBER(INDEX(Данные!$I$1:$IX$303,Данные!$A34,U$642)),INDEX(Данные!$I$1:$IX$303,Данные!$A34,U$642)-Данные!$E34+IF($F$7="Использовать поправку",AL372,0),#N/A)</f>
        <v>-1.5269843873990041</v>
      </c>
      <c r="V372" s="64">
        <f>IF(ISNUMBER(INDEX(Данные!$I$1:$IX$303,Данные!$A34,V$642)),INDEX(Данные!$I$1:$IX$303,Данные!$A34,V$642)-Данные!$F34+IF($F$7="Использовать поправку",AM372,0),#N/A)</f>
        <v>0.47252290247605266</v>
      </c>
      <c r="W372" s="62">
        <f t="shared" si="789"/>
        <v>15.5</v>
      </c>
      <c r="X372" s="63">
        <f>IF(ISNUMBER(INDEX(Данные!$I$1:$IX$303,Данные!$A34,X$642)),INDEX(Данные!$I$1:$IX$303,Данные!$A34,X$642)-Данные!$E34+IF($F$8="Использовать поправку",AL372,0),#N/A)</f>
        <v>-1.7230578485833661</v>
      </c>
      <c r="Y372" s="64">
        <f>IF(ISNUMBER(INDEX(Данные!$I$1:$IX$303,Данные!$A34,Y$642)),INDEX(Данные!$I$1:$IX$303,Данные!$A34,Y$642)-Данные!$F34+IF($F$8="Использовать поправку",AM372,0),#N/A)</f>
        <v>-0.22104830484559645</v>
      </c>
      <c r="Z372" s="62">
        <f t="shared" si="790"/>
        <v>15.5</v>
      </c>
      <c r="AA372" s="63">
        <f>IF(ISNUMBER(INDEX(Данные!$I$1:$IX$303,Данные!$A34,AA$642)),INDEX(Данные!$I$1:$IX$303,Данные!$A34,AA$642)-Данные!$E34+IF($F$9="Использовать поправку",AL372,0),#N/A)</f>
        <v>-0.1630986382741284</v>
      </c>
      <c r="AB372" s="64">
        <f>IF(ISNUMBER(INDEX(Данные!$I$1:$IX$303,Данные!$A34,AB$642)),INDEX(Данные!$I$1:$IX$303,Данные!$A34,AB$642)-Данные!$F34+IF($F$9="Использовать поправку",AM372,0),#N/A)</f>
        <v>0.98293601867978531</v>
      </c>
      <c r="AC372" s="62">
        <f t="shared" si="791"/>
        <v>15.5</v>
      </c>
      <c r="AD372" s="63">
        <f>IF(ISNUMBER(INDEX(Данные!$I$1:$IX$303,Данные!$A34,AD$642)),INDEX(Данные!$I$1:$IX$303,Данные!$A34,AD$642)-Данные!$E34+IF($F$10="Использовать поправку",AL372,0),#N/A)</f>
        <v>-1.4459173190622181</v>
      </c>
      <c r="AE372" s="64">
        <f>IF(ISNUMBER(INDEX(Данные!$I$1:$IX$303,Данные!$A34,AE$642)),INDEX(Данные!$I$1:$IX$303,Данные!$A34,AE$642)-Данные!$F34+IF($F$10="Использовать поправку",AM372,0),#N/A)</f>
        <v>1.2629607934717626</v>
      </c>
      <c r="AF372" s="62">
        <f t="shared" si="792"/>
        <v>15.5</v>
      </c>
      <c r="AG372" s="63">
        <f>IF(ISNUMBER(INDEX(Данные!$I$1:$IX$303,Данные!$A34,AG$642)),INDEX(Данные!$I$1:$IX$303,Данные!$A34,AG$642)-Данные!$E34+IF($F$11="Использовать поправку",AL372,0),#N/A)</f>
        <v>-1.8161690168852758</v>
      </c>
      <c r="AH372" s="64">
        <f>IF(ISNUMBER(INDEX(Данные!$I$1:$IX$303,Данные!$A34,AH$642)),INDEX(Данные!$I$1:$IX$303,Данные!$A34,AH$642)-Данные!$F34+IF($F$11="Использовать поправку",AM372,0),#N/A)</f>
        <v>0.81664817400567458</v>
      </c>
      <c r="AI372" s="62">
        <f t="shared" si="793"/>
        <v>15.5</v>
      </c>
      <c r="AJ372" s="63">
        <f>IF(ISNUMBER(INDEX(Данные!$I$1:$IX$303,Данные!$A34,AJ$642)),INDEX(Данные!$I$1:$IX$303,Данные!$A34,AJ$642)-Данные!$E34+IF($F$12="Использовать поправку",AL372,0),#N/A)</f>
        <v>-1.5058949814576827</v>
      </c>
      <c r="AK372" s="96">
        <f>IF(ISNUMBER(INDEX(Данные!$I$1:$IX$303,Данные!$A34,AK$642)),INDEX(Данные!$I$1:$IX$303,Данные!$A34,AK$642)-Данные!$F34+IF($F$12="Использовать поправку",AM372,0),#N/A)</f>
        <v>8.362216808213141E-3</v>
      </c>
      <c r="AL372" s="100" t="e">
        <f>INDEX(Данные!$I$1:$IX$303,Данные!$A34,AL$642+4)-INDEX(Данные!$I$1:$IX$303,Данные!$A34,AL$643+4)</f>
        <v>#N/A</v>
      </c>
      <c r="AM372" s="101" t="e">
        <f>INDEX(Данные!$I$1:$IX$303,Данные!$A34,AM$642+5)-INDEX(Данные!$I$1:$IX$303,Данные!$A34,AM$643+5)</f>
        <v>#N/A</v>
      </c>
      <c r="AO372" s="61">
        <v>15.5</v>
      </c>
      <c r="AP372" s="62">
        <f t="shared" si="794"/>
        <v>15.5</v>
      </c>
      <c r="AQ372" s="63">
        <f>IF(ISNUMBER(INDEX(Данные!$I$1:$IX$303,Данные!$A34,AQ$642)),INDEX(Данные!$I$1:$IX$303,Данные!$A34,AQ$642)-Данные!$G34-AQ$643+IF($F$3="Использовать поправку",BT372,0),#N/A)</f>
        <v>0</v>
      </c>
      <c r="AR372" s="64">
        <f>IF(ISNUMBER(INDEX(Данные!$I$1:$IX$303,Данные!$A34,AR$642)),INDEX(Данные!$I$1:$IX$303,Данные!$A34,AR$642)-Данные!$H34-AR$643+IF($F$3="Использовать поправку",BU372,0),#N/A)</f>
        <v>0</v>
      </c>
      <c r="AS372" s="62">
        <f t="shared" si="795"/>
        <v>15.5</v>
      </c>
      <c r="AT372" s="63">
        <f>IF(ISNUMBER(INDEX(Данные!$I$1:$IX$303,Данные!$A34,AT$642)),INDEX(Данные!$I$1:$IX$303,Данные!$A34,AT$642)-Данные!$G34-AT$643+IF($F$4="Использовать поправку",BT372,0),#N/A)</f>
        <v>11.745828468050036</v>
      </c>
      <c r="AU372" s="64">
        <f>IF(ISNUMBER(INDEX(Данные!$I$1:$IX$303,Данные!$A34,AU$642)),INDEX(Данные!$I$1:$IX$303,Данные!$A34,AU$642)-Данные!$H34-AU$643+IF($F$4="Использовать поправку",BU372,0),#N/A)</f>
        <v>4.2049792207117207</v>
      </c>
      <c r="AV372" s="62">
        <f t="shared" si="796"/>
        <v>15.5</v>
      </c>
      <c r="AW372" s="63">
        <f>IF(ISNUMBER(INDEX(Данные!$I$1:$IX$303,Данные!$A34,AW$642)),INDEX(Данные!$I$1:$IX$303,Данные!$A34,AW$642)-Данные!$G34-AW$643+IF($F$5="Использовать поправку",BT372,0),#N/A)</f>
        <v>-0.71562646975564803</v>
      </c>
      <c r="AX372" s="64">
        <f>IF(ISNUMBER(INDEX(Данные!$I$1:$IX$303,Данные!$A34,AX$642)),INDEX(Данные!$I$1:$IX$303,Данные!$A34,AX$642)-Данные!$H34-AX$643+IF($F$5="Использовать поправку",BU372,0),#N/A)</f>
        <v>5.7104499332326668</v>
      </c>
      <c r="AY372" s="62">
        <f t="shared" si="797"/>
        <v>15.5</v>
      </c>
      <c r="AZ372" s="63">
        <f>IF(ISNUMBER(INDEX(Данные!$I$1:$IX$303,Данные!$A34,AZ$642)),INDEX(Данные!$I$1:$IX$303,Данные!$A34,AZ$642)-Данные!$G34-AZ$643+IF($F$6="Использовать поправку",BT372,0),#N/A)</f>
        <v>-11.227091749667238</v>
      </c>
      <c r="BA372" s="64">
        <f>IF(ISNUMBER(INDEX(Данные!$I$1:$IX$303,Данные!$A34,BA$642)),INDEX(Данные!$I$1:$IX$303,Данные!$A34,BA$642)-Данные!$H34-BA$643+IF($F$6="Использовать поправку",BU372,0),#N/A)</f>
        <v>9.0927616606195443</v>
      </c>
      <c r="BB372" s="62">
        <f t="shared" si="798"/>
        <v>15.5</v>
      </c>
      <c r="BC372" s="63">
        <f>IF(ISNUMBER(INDEX(Данные!$I$1:$IX$303,Данные!$A34,BC$642)),INDEX(Данные!$I$1:$IX$303,Данные!$A34,BC$642)-Данные!$G34-BC$643+IF($F$7="Использовать поправку",BT372,0),#N/A)</f>
        <v>-9.8267066151009885</v>
      </c>
      <c r="BD372" s="64">
        <f>IF(ISNUMBER(INDEX(Данные!$I$1:$IX$303,Данные!$A34,BD$642)),INDEX(Данные!$I$1:$IX$303,Данные!$A34,BD$642)-Данные!$H34-BD$643+IF($F$7="Использовать поправку",BU372,0),#N/A)</f>
        <v>5.9394886520046839</v>
      </c>
      <c r="BE372" s="62">
        <f t="shared" si="799"/>
        <v>15.5</v>
      </c>
      <c r="BF372" s="63">
        <f>IF(ISNUMBER(INDEX(Данные!$I$1:$IX$303,Данные!$A34,BF$642)),INDEX(Данные!$I$1:$IX$303,Данные!$A34,BF$642)-Данные!$G34-BF$643+IF($F$8="Использовать поправку",BT372,0),#N/A)</f>
        <v>2.237258742956783</v>
      </c>
      <c r="BG372" s="64">
        <f>IF(ISNUMBER(INDEX(Данные!$I$1:$IX$303,Данные!$A34,BG$642)),INDEX(Данные!$I$1:$IX$303,Данные!$A34,BG$642)-Данные!$H34-BG$643+IF($F$8="Использовать поправку",BU372,0),#N/A)</f>
        <v>8.9446436140735841</v>
      </c>
      <c r="BH372" s="62">
        <f t="shared" si="800"/>
        <v>15.5</v>
      </c>
      <c r="BI372" s="63">
        <f>IF(ISNUMBER(INDEX(Данные!$I$1:$IX$303,Данные!$A34,BI$642)),INDEX(Данные!$I$1:$IX$303,Данные!$A34,BI$642)-Данные!$G34-BI$643+IF($F$9="Использовать поправку",BT372,0),#N/A)</f>
        <v>-0.57858287253964136</v>
      </c>
      <c r="BJ372" s="64">
        <f>IF(ISNUMBER(INDEX(Данные!$I$1:$IX$303,Данные!$A34,BJ$642)),INDEX(Данные!$I$1:$IX$303,Данные!$A34,BJ$642)-Данные!$H34-BJ$643+IF($F$9="Использовать поправку",BU372,0),#N/A)</f>
        <v>-3.4693879648359598</v>
      </c>
      <c r="BK372" s="62">
        <f t="shared" si="801"/>
        <v>15.5</v>
      </c>
      <c r="BL372" s="63">
        <f>IF(ISNUMBER(INDEX(Данные!$I$1:$IX$303,Данные!$A34,BL$642)),INDEX(Данные!$I$1:$IX$303,Данные!$A34,BL$642)-Данные!$G34-BL$643+IF($F$10="Использовать поправку",BT372,0),#N/A)</f>
        <v>-3.3426083589470181</v>
      </c>
      <c r="BM372" s="64">
        <f>IF(ISNUMBER(INDEX(Данные!$I$1:$IX$303,Данные!$A34,BM$642)),INDEX(Данные!$I$1:$IX$303,Данные!$A34,BM$642)-Данные!$H34-BM$643+IF($F$10="Использовать поправку",BU372,0),#N/A)</f>
        <v>17.748240185320128</v>
      </c>
      <c r="BN372" s="62">
        <f t="shared" si="802"/>
        <v>15.5</v>
      </c>
      <c r="BO372" s="63">
        <f>IF(ISNUMBER(INDEX(Данные!$I$1:$IX$303,Данные!$A34,BO$642)),INDEX(Данные!$I$1:$IX$303,Данные!$A34,BO$642)-Данные!$G34-BO$643+IF($F$11="Использовать поправку",BT372,0),#N/A)</f>
        <v>-1.4930513203810278</v>
      </c>
      <c r="BP372" s="64">
        <f>IF(ISNUMBER(INDEX(Данные!$I$1:$IX$303,Данные!$A34,BP$642)),INDEX(Данные!$I$1:$IX$303,Данные!$A34,BP$642)-Данные!$H34-BP$643+IF($F$11="Использовать поправку",BU372,0),#N/A)</f>
        <v>8.7547313916570602</v>
      </c>
      <c r="BQ372" s="62">
        <f t="shared" si="803"/>
        <v>15.5</v>
      </c>
      <c r="BR372" s="63">
        <f>IF(ISNUMBER(INDEX(Данные!$I$1:$IX$303,Данные!$A34,BR$642)),INDEX(Данные!$I$1:$IX$303,Данные!$A34,BR$642)-Данные!$G34-BR$643+IF($F$12="Использовать поправку",BT372,0),#N/A)</f>
        <v>4.8412247898735359</v>
      </c>
      <c r="BS372" s="64">
        <f>IF(ISNUMBER(INDEX(Данные!$I$1:$IX$303,Данные!$A34,BS$642)),INDEX(Данные!$I$1:$IX$303,Данные!$A34,BS$642)-Данные!$H34-BS$643+IF($F$12="Использовать поправку",BU372,0),#N/A)</f>
        <v>8.6263169451910926</v>
      </c>
      <c r="BT372" s="100" t="e">
        <f>INDEX(Данные!$I$1:$IX$303,Данные!$A34,BT$642+8)-INDEX(Данные!$I$1:$IX$303,Данные!$A34,BT$643+8)</f>
        <v>#N/A</v>
      </c>
      <c r="BU372" s="101" t="e">
        <f>INDEX(Данные!$I$1:$IX$303,Данные!$A34,BU$642+9)-INDEX(Данные!$I$1:$IX$303,Данные!$A34,BU$643+9)</f>
        <v>#N/A</v>
      </c>
    </row>
    <row r="373" spans="7:73" x14ac:dyDescent="0.25">
      <c r="G373" s="61">
        <v>16</v>
      </c>
      <c r="H373" s="62">
        <f t="shared" si="784"/>
        <v>16</v>
      </c>
      <c r="I373" s="63">
        <f>IF(ISNUMBER(INDEX(Данные!$I$1:$IX$303,Данные!$A35,I$642)),INDEX(Данные!$I$1:$IX$303,Данные!$A35,I$642)-Данные!$E35+IF($F$3="Использовать поправку",AL373,0),#N/A)</f>
        <v>0</v>
      </c>
      <c r="J373" s="64">
        <f>IF(ISNUMBER(INDEX(Данные!$I$1:$IX$303,Данные!$A35,J$642)),INDEX(Данные!$I$1:$IX$303,Данные!$A35,J$642)-Данные!$F35+IF($F$3="Использовать поправку",AM373,0),#N/A)</f>
        <v>0</v>
      </c>
      <c r="K373" s="62">
        <f t="shared" si="785"/>
        <v>16</v>
      </c>
      <c r="L373" s="63">
        <f>IF(ISNUMBER(INDEX(Данные!$I$1:$IX$303,Данные!$A35,L$642)),INDEX(Данные!$I$1:$IX$303,Данные!$A35,L$642)-Данные!$E35+IF($F$4="Использовать поправку",AL373,0),#N/A)</f>
        <v>0.54463240235029886</v>
      </c>
      <c r="M373" s="64">
        <f>IF(ISNUMBER(INDEX(Данные!$I$1:$IX$303,Данные!$A35,M$642)),INDEX(Данные!$I$1:$IX$303,Данные!$A35,M$642)-Данные!$F35+IF($F$4="Использовать поправку",AM373,0),#N/A)</f>
        <v>1.2313355800046546</v>
      </c>
      <c r="N373" s="62">
        <f t="shared" si="786"/>
        <v>16</v>
      </c>
      <c r="O373" s="63">
        <f>IF(ISNUMBER(INDEX(Данные!$I$1:$IX$303,Данные!$A35,O$642)),INDEX(Данные!$I$1:$IX$303,Данные!$A35,O$642)-Данные!$E35+IF($F$5="Использовать поправку",AL373,0),#N/A)</f>
        <v>-0.15952620207047019</v>
      </c>
      <c r="P373" s="64">
        <f>IF(ISNUMBER(INDEX(Данные!$I$1:$IX$303,Данные!$A35,P$642)),INDEX(Данные!$I$1:$IX$303,Данные!$A35,P$642)-Данные!$F35+IF($F$5="Использовать поправку",AM373,0),#N/A)</f>
        <v>1.1058853795015695</v>
      </c>
      <c r="Q373" s="62">
        <f t="shared" si="787"/>
        <v>16</v>
      </c>
      <c r="R373" s="63">
        <f>IF(ISNUMBER(INDEX(Данные!$I$1:$IX$303,Данные!$A35,R$642)),INDEX(Данные!$I$1:$IX$303,Данные!$A35,R$642)-Данные!$E35+IF($F$6="Использовать поправку",AL373,0),#N/A)</f>
        <v>-0.26445979502721784</v>
      </c>
      <c r="S373" s="64">
        <f>IF(ISNUMBER(INDEX(Данные!$I$1:$IX$303,Данные!$A35,S$642)),INDEX(Данные!$I$1:$IX$303,Данные!$A35,S$642)-Данные!$F35+IF($F$6="Использовать поправку",AM373,0),#N/A)</f>
        <v>1.0498207497484273</v>
      </c>
      <c r="T373" s="62">
        <f t="shared" si="788"/>
        <v>16</v>
      </c>
      <c r="U373" s="63">
        <f>IF(ISNUMBER(INDEX(Данные!$I$1:$IX$303,Данные!$A35,U$642)),INDEX(Данные!$I$1:$IX$303,Данные!$A35,U$642)-Данные!$E35+IF($F$7="Использовать поправку",AL373,0),#N/A)</f>
        <v>1.1663156166044857</v>
      </c>
      <c r="V373" s="64">
        <f>IF(ISNUMBER(INDEX(Данные!$I$1:$IX$303,Данные!$A35,V$642)),INDEX(Данные!$I$1:$IX$303,Данные!$A35,V$642)-Данные!$F35+IF($F$7="Использовать поправку",AM373,0),#N/A)</f>
        <v>-0.13566654856351335</v>
      </c>
      <c r="W373" s="62">
        <f t="shared" si="789"/>
        <v>16</v>
      </c>
      <c r="X373" s="63">
        <f>IF(ISNUMBER(INDEX(Данные!$I$1:$IX$303,Данные!$A35,X$642)),INDEX(Данные!$I$1:$IX$303,Данные!$A35,X$642)-Данные!$E35+IF($F$8="Использовать поправку",AL373,0),#N/A)</f>
        <v>0.58675303522662148</v>
      </c>
      <c r="Y373" s="64">
        <f>IF(ISNUMBER(INDEX(Данные!$I$1:$IX$303,Данные!$A35,Y$642)),INDEX(Данные!$I$1:$IX$303,Данные!$A35,Y$642)-Данные!$F35+IF($F$8="Использовать поправку",AM373,0),#N/A)</f>
        <v>-0.57482039179790867</v>
      </c>
      <c r="Z373" s="62">
        <f t="shared" si="790"/>
        <v>16</v>
      </c>
      <c r="AA373" s="63">
        <f>IF(ISNUMBER(INDEX(Данные!$I$1:$IX$303,Данные!$A35,AA$642)),INDEX(Данные!$I$1:$IX$303,Данные!$A35,AA$642)-Данные!$E35+IF($F$9="Использовать поправку",AL373,0),#N/A)</f>
        <v>0.40025365112943234</v>
      </c>
      <c r="AB373" s="64">
        <f>IF(ISNUMBER(INDEX(Данные!$I$1:$IX$303,Данные!$A35,AB$642)),INDEX(Данные!$I$1:$IX$303,Данные!$A35,AB$642)-Данные!$F35+IF($F$9="Использовать поправку",AM373,0),#N/A)</f>
        <v>4.6023315530467457E-2</v>
      </c>
      <c r="AC373" s="62">
        <f t="shared" si="791"/>
        <v>16</v>
      </c>
      <c r="AD373" s="63">
        <f>IF(ISNUMBER(INDEX(Данные!$I$1:$IX$303,Данные!$A35,AD$642)),INDEX(Данные!$I$1:$IX$303,Данные!$A35,AD$642)-Данные!$E35+IF($F$10="Использовать поправку",AL373,0),#N/A)</f>
        <v>0.45059946185206812</v>
      </c>
      <c r="AE373" s="64">
        <f>IF(ISNUMBER(INDEX(Данные!$I$1:$IX$303,Данные!$A35,AE$642)),INDEX(Данные!$I$1:$IX$303,Данные!$A35,AE$642)-Данные!$F35+IF($F$10="Использовать поправку",AM373,0),#N/A)</f>
        <v>3.6959549047388407E-3</v>
      </c>
      <c r="AF373" s="62">
        <f t="shared" si="792"/>
        <v>16</v>
      </c>
      <c r="AG373" s="63">
        <f>IF(ISNUMBER(INDEX(Данные!$I$1:$IX$303,Данные!$A35,AG$642)),INDEX(Данные!$I$1:$IX$303,Данные!$A35,AG$642)-Данные!$E35+IF($F$11="Использовать поправку",AL373,0),#N/A)</f>
        <v>-7.4685552137882638E-2</v>
      </c>
      <c r="AH373" s="64">
        <f>IF(ISNUMBER(INDEX(Данные!$I$1:$IX$303,Данные!$A35,AH$642)),INDEX(Данные!$I$1:$IX$303,Данные!$A35,AH$642)-Данные!$F35+IF($F$11="Использовать поправку",AM373,0),#N/A)</f>
        <v>0.23570543259011245</v>
      </c>
      <c r="AI373" s="62">
        <f t="shared" si="793"/>
        <v>16</v>
      </c>
      <c r="AJ373" s="63">
        <f>IF(ISNUMBER(INDEX(Данные!$I$1:$IX$303,Данные!$A35,AJ$642)),INDEX(Данные!$I$1:$IX$303,Данные!$A35,AJ$642)-Данные!$E35+IF($F$12="Использовать поправку",AL373,0),#N/A)</f>
        <v>-1.614448685446348</v>
      </c>
      <c r="AK373" s="96">
        <f>IF(ISNUMBER(INDEX(Данные!$I$1:$IX$303,Данные!$A35,AK$642)),INDEX(Данные!$I$1:$IX$303,Данные!$A35,AK$642)-Данные!$F35+IF($F$12="Использовать поправку",AM373,0),#N/A)</f>
        <v>0.62058853152441351</v>
      </c>
      <c r="AL373" s="100" t="e">
        <f>INDEX(Данные!$I$1:$IX$303,Данные!$A35,AL$642+4)-INDEX(Данные!$I$1:$IX$303,Данные!$A35,AL$643+4)</f>
        <v>#N/A</v>
      </c>
      <c r="AM373" s="101" t="e">
        <f>INDEX(Данные!$I$1:$IX$303,Данные!$A35,AM$642+5)-INDEX(Данные!$I$1:$IX$303,Данные!$A35,AM$643+5)</f>
        <v>#N/A</v>
      </c>
      <c r="AO373" s="61">
        <v>16</v>
      </c>
      <c r="AP373" s="62">
        <f t="shared" si="794"/>
        <v>16</v>
      </c>
      <c r="AQ373" s="63">
        <f>IF(ISNUMBER(INDEX(Данные!$I$1:$IX$303,Данные!$A35,AQ$642)),INDEX(Данные!$I$1:$IX$303,Данные!$A35,AQ$642)-Данные!$G35-AQ$643+IF($F$3="Использовать поправку",BT373,0),#N/A)</f>
        <v>0</v>
      </c>
      <c r="AR373" s="64">
        <f>IF(ISNUMBER(INDEX(Данные!$I$1:$IX$303,Данные!$A35,AR$642)),INDEX(Данные!$I$1:$IX$303,Данные!$A35,AR$642)-Данные!$H35-AR$643+IF($F$3="Использовать поправку",BU373,0),#N/A)</f>
        <v>0</v>
      </c>
      <c r="AS373" s="62">
        <f t="shared" si="795"/>
        <v>16</v>
      </c>
      <c r="AT373" s="63">
        <f>IF(ISNUMBER(INDEX(Данные!$I$1:$IX$303,Данные!$A35,AT$642)),INDEX(Данные!$I$1:$IX$303,Данные!$A35,AT$642)-Данные!$G35-AT$643+IF($F$4="Использовать поправку",BT373,0),#N/A)</f>
        <v>12.01814466922508</v>
      </c>
      <c r="AU373" s="64">
        <f>IF(ISNUMBER(INDEX(Данные!$I$1:$IX$303,Данные!$A35,AU$642)),INDEX(Данные!$I$1:$IX$303,Данные!$A35,AU$642)-Данные!$H35-AU$643+IF($F$4="Использовать поправку",BU373,0),#N/A)</f>
        <v>4.8206470107138557</v>
      </c>
      <c r="AV373" s="62">
        <f t="shared" si="796"/>
        <v>16</v>
      </c>
      <c r="AW373" s="63">
        <f>IF(ISNUMBER(INDEX(Данные!$I$1:$IX$303,Данные!$A35,AW$642)),INDEX(Данные!$I$1:$IX$303,Данные!$A35,AW$642)-Данные!$G35-AW$643+IF($F$5="Использовать поправку",BT373,0),#N/A)</f>
        <v>-0.79538957079091688</v>
      </c>
      <c r="AX373" s="64">
        <f>IF(ISNUMBER(INDEX(Данные!$I$1:$IX$303,Данные!$A35,AX$642)),INDEX(Данные!$I$1:$IX$303,Данные!$A35,AX$642)-Данные!$H35-AX$643+IF($F$5="Использовать поправку",BU373,0),#N/A)</f>
        <v>6.2633926229834742</v>
      </c>
      <c r="AY373" s="62">
        <f t="shared" si="797"/>
        <v>16</v>
      </c>
      <c r="AZ373" s="63">
        <f>IF(ISNUMBER(INDEX(Данные!$I$1:$IX$303,Данные!$A35,AZ$642)),INDEX(Данные!$I$1:$IX$303,Данные!$A35,AZ$642)-Данные!$G35-AZ$643+IF($F$6="Использовать поправку",BT373,0),#N/A)</f>
        <v>-11.359321647180877</v>
      </c>
      <c r="BA373" s="64">
        <f>IF(ISNUMBER(INDEX(Данные!$I$1:$IX$303,Данные!$A35,BA$642)),INDEX(Данные!$I$1:$IX$303,Данные!$A35,BA$642)-Данные!$H35-BA$643+IF($F$6="Использовать поправку",BU373,0),#N/A)</f>
        <v>9.6176720354935696</v>
      </c>
      <c r="BB373" s="62">
        <f t="shared" si="798"/>
        <v>16</v>
      </c>
      <c r="BC373" s="63">
        <f>IF(ISNUMBER(INDEX(Данные!$I$1:$IX$303,Данные!$A35,BC$642)),INDEX(Данные!$I$1:$IX$303,Данные!$A35,BC$642)-Данные!$G35-BC$643+IF($F$7="Использовать поправку",BT373,0),#N/A)</f>
        <v>-9.243548806798799</v>
      </c>
      <c r="BD373" s="64">
        <f>IF(ISNUMBER(INDEX(Данные!$I$1:$IX$303,Данные!$A35,BD$642)),INDEX(Данные!$I$1:$IX$303,Данные!$A35,BD$642)-Данные!$H35-BD$643+IF($F$7="Использовать поправку",BU373,0),#N/A)</f>
        <v>5.8716553777228455</v>
      </c>
      <c r="BE373" s="62">
        <f t="shared" si="799"/>
        <v>16</v>
      </c>
      <c r="BF373" s="63">
        <f>IF(ISNUMBER(INDEX(Данные!$I$1:$IX$303,Данные!$A35,BF$642)),INDEX(Данные!$I$1:$IX$303,Данные!$A35,BF$642)-Данные!$G35-BF$643+IF($F$8="Использовать поправку",BT373,0),#N/A)</f>
        <v>2.5306352605700795</v>
      </c>
      <c r="BG373" s="64">
        <f>IF(ISNUMBER(INDEX(Данные!$I$1:$IX$303,Данные!$A35,BG$642)),INDEX(Данные!$I$1:$IX$303,Данные!$A35,BG$642)-Данные!$H35-BG$643+IF($F$8="Использовать поправку",BU373,0),#N/A)</f>
        <v>8.6572334181746555</v>
      </c>
      <c r="BH373" s="62">
        <f t="shared" si="800"/>
        <v>16</v>
      </c>
      <c r="BI373" s="63">
        <f>IF(ISNUMBER(INDEX(Данные!$I$1:$IX$303,Данные!$A35,BI$642)),INDEX(Данные!$I$1:$IX$303,Данные!$A35,BI$642)-Данные!$G35-BI$643+IF($F$9="Использовать поправку",BT373,0),#N/A)</f>
        <v>-0.37845604697497492</v>
      </c>
      <c r="BJ373" s="64">
        <f>IF(ISNUMBER(INDEX(Данные!$I$1:$IX$303,Данные!$A35,BJ$642)),INDEX(Данные!$I$1:$IX$303,Данные!$A35,BJ$642)-Данные!$H35-BJ$643+IF($F$9="Использовать поправку",BU373,0),#N/A)</f>
        <v>-3.44637630707075</v>
      </c>
      <c r="BK373" s="62">
        <f t="shared" si="801"/>
        <v>16</v>
      </c>
      <c r="BL373" s="63">
        <f>IF(ISNUMBER(INDEX(Данные!$I$1:$IX$303,Данные!$A35,BL$642)),INDEX(Данные!$I$1:$IX$303,Данные!$A35,BL$642)-Данные!$G35-BL$643+IF($F$10="Использовать поправку",BT373,0),#N/A)</f>
        <v>-3.1173086280210782</v>
      </c>
      <c r="BM373" s="64">
        <f>IF(ISNUMBER(INDEX(Данные!$I$1:$IX$303,Данные!$A35,BM$642)),INDEX(Данные!$I$1:$IX$303,Данные!$A35,BM$642)-Данные!$H35-BM$643+IF($F$10="Использовать поправку",BU373,0),#N/A)</f>
        <v>17.750088162772499</v>
      </c>
      <c r="BN373" s="62">
        <f t="shared" si="802"/>
        <v>16</v>
      </c>
      <c r="BO373" s="63">
        <f>IF(ISNUMBER(INDEX(Данные!$I$1:$IX$303,Данные!$A35,BO$642)),INDEX(Данные!$I$1:$IX$303,Данные!$A35,BO$642)-Данные!$G35-BO$643+IF($F$11="Использовать поправку",BT373,0),#N/A)</f>
        <v>-1.5303940964499816</v>
      </c>
      <c r="BP373" s="64">
        <f>IF(ISNUMBER(INDEX(Данные!$I$1:$IX$303,Данные!$A35,BP$642)),INDEX(Данные!$I$1:$IX$303,Данные!$A35,BP$642)-Данные!$H35-BP$643+IF($F$11="Использовать поправку",BU373,0),#N/A)</f>
        <v>8.872584107952207</v>
      </c>
      <c r="BQ373" s="62">
        <f t="shared" si="803"/>
        <v>16</v>
      </c>
      <c r="BR373" s="63">
        <f>IF(ISNUMBER(INDEX(Данные!$I$1:$IX$303,Данные!$A35,BR$642)),INDEX(Данные!$I$1:$IX$303,Данные!$A35,BR$642)-Данные!$G35-BR$643+IF($F$12="Использовать поправку",BT373,0),#N/A)</f>
        <v>4.0340004471503335</v>
      </c>
      <c r="BS373" s="64">
        <f>IF(ISNUMBER(INDEX(Данные!$I$1:$IX$303,Данные!$A35,BS$642)),INDEX(Данные!$I$1:$IX$303,Данные!$A35,BS$642)-Данные!$H35-BS$643+IF($F$12="Использовать поправку",BU373,0),#N/A)</f>
        <v>8.9366112109532878</v>
      </c>
      <c r="BT373" s="100" t="e">
        <f>INDEX(Данные!$I$1:$IX$303,Данные!$A35,BT$642+8)-INDEX(Данные!$I$1:$IX$303,Данные!$A35,BT$643+8)</f>
        <v>#N/A</v>
      </c>
      <c r="BU373" s="101" t="e">
        <f>INDEX(Данные!$I$1:$IX$303,Данные!$A35,BU$642+9)-INDEX(Данные!$I$1:$IX$303,Данные!$A35,BU$643+9)</f>
        <v>#N/A</v>
      </c>
    </row>
    <row r="374" spans="7:73" x14ac:dyDescent="0.25">
      <c r="G374" s="61">
        <v>16.5</v>
      </c>
      <c r="H374" s="62">
        <f t="shared" si="784"/>
        <v>16.5</v>
      </c>
      <c r="I374" s="63">
        <f>IF(ISNUMBER(INDEX(Данные!$I$1:$IX$303,Данные!$A36,I$642)),INDEX(Данные!$I$1:$IX$303,Данные!$A36,I$642)-Данные!$E36+IF($F$3="Использовать поправку",AL374,0),#N/A)</f>
        <v>0</v>
      </c>
      <c r="J374" s="64">
        <f>IF(ISNUMBER(INDEX(Данные!$I$1:$IX$303,Данные!$A36,J$642)),INDEX(Данные!$I$1:$IX$303,Данные!$A36,J$642)-Данные!$F36+IF($F$3="Использовать поправку",AM374,0),#N/A)</f>
        <v>0</v>
      </c>
      <c r="K374" s="62">
        <f t="shared" si="785"/>
        <v>16.5</v>
      </c>
      <c r="L374" s="63">
        <f>IF(ISNUMBER(INDEX(Данные!$I$1:$IX$303,Данные!$A36,L$642)),INDEX(Данные!$I$1:$IX$303,Данные!$A36,L$642)-Данные!$E36+IF($F$4="Использовать поправку",AL374,0),#N/A)</f>
        <v>-0.77127908351960173</v>
      </c>
      <c r="M374" s="64">
        <f>IF(ISNUMBER(INDEX(Данные!$I$1:$IX$303,Данные!$A36,M$642)),INDEX(Данные!$I$1:$IX$303,Данные!$A36,M$642)-Данные!$F36+IF($F$4="Использовать поправку",AM374,0),#N/A)</f>
        <v>0.44934189801047175</v>
      </c>
      <c r="N374" s="62">
        <f t="shared" si="786"/>
        <v>16.5</v>
      </c>
      <c r="O374" s="63">
        <f>IF(ISNUMBER(INDEX(Данные!$I$1:$IX$303,Данные!$A36,O$642)),INDEX(Данные!$I$1:$IX$303,Данные!$A36,O$642)-Данные!$E36+IF($F$5="Использовать поправку",AL374,0),#N/A)</f>
        <v>-3.2074478129301198E-2</v>
      </c>
      <c r="P374" s="64">
        <f>IF(ISNUMBER(INDEX(Данные!$I$1:$IX$303,Данные!$A36,P$642)),INDEX(Данные!$I$1:$IX$303,Данные!$A36,P$642)-Данные!$F36+IF($F$5="Использовать поправку",AM374,0),#N/A)</f>
        <v>-0.88676772648679325</v>
      </c>
      <c r="Q374" s="62">
        <f t="shared" si="787"/>
        <v>16.5</v>
      </c>
      <c r="R374" s="63">
        <f>IF(ISNUMBER(INDEX(Данные!$I$1:$IX$303,Данные!$A36,R$642)),INDEX(Данные!$I$1:$IX$303,Данные!$A36,R$642)-Данные!$E36+IF($F$6="Использовать поправку",AL374,0),#N/A)</f>
        <v>-9.4590911142660161E-3</v>
      </c>
      <c r="S374" s="64">
        <f>IF(ISNUMBER(INDEX(Данные!$I$1:$IX$303,Данные!$A36,S$642)),INDEX(Данные!$I$1:$IX$303,Данные!$A36,S$642)-Данные!$F36+IF($F$6="Использовать поправку",AM374,0),#N/A)</f>
        <v>-0.46493740889170709</v>
      </c>
      <c r="T374" s="62">
        <f t="shared" si="788"/>
        <v>16.5</v>
      </c>
      <c r="U374" s="63">
        <f>IF(ISNUMBER(INDEX(Данные!$I$1:$IX$303,Данные!$A36,U$642)),INDEX(Данные!$I$1:$IX$303,Данные!$A36,U$642)-Данные!$E36+IF($F$7="Использовать поправку",AL374,0),#N/A)</f>
        <v>0.19338102147927572</v>
      </c>
      <c r="V374" s="64">
        <f>IF(ISNUMBER(INDEX(Данные!$I$1:$IX$303,Данные!$A36,V$642)),INDEX(Данные!$I$1:$IX$303,Данные!$A36,V$642)-Данные!$F36+IF($F$7="Использовать поправку",AM374,0),#N/A)</f>
        <v>0.57150724204253933</v>
      </c>
      <c r="W374" s="62">
        <f t="shared" si="789"/>
        <v>16.5</v>
      </c>
      <c r="X374" s="63">
        <f>IF(ISNUMBER(INDEX(Данные!$I$1:$IX$303,Данные!$A36,X$642)),INDEX(Данные!$I$1:$IX$303,Данные!$A36,X$642)-Данные!$E36+IF($F$8="Использовать поправку",AL374,0),#N/A)</f>
        <v>-0.80837030931295395</v>
      </c>
      <c r="Y374" s="64">
        <f>IF(ISNUMBER(INDEX(Данные!$I$1:$IX$303,Данные!$A36,Y$642)),INDEX(Данные!$I$1:$IX$303,Данные!$A36,Y$642)-Данные!$F36+IF($F$8="Использовать поправку",AM374,0),#N/A)</f>
        <v>1.1406443077182127</v>
      </c>
      <c r="Z374" s="62">
        <f t="shared" si="790"/>
        <v>16.5</v>
      </c>
      <c r="AA374" s="63">
        <f>IF(ISNUMBER(INDEX(Данные!$I$1:$IX$303,Данные!$A36,AA$642)),INDEX(Данные!$I$1:$IX$303,Данные!$A36,AA$642)-Данные!$E36+IF($F$9="Использовать поправку",AL374,0),#N/A)</f>
        <v>-2.1445198823867528E-2</v>
      </c>
      <c r="AB374" s="64">
        <f>IF(ISNUMBER(INDEX(Данные!$I$1:$IX$303,Данные!$A36,AB$642)),INDEX(Данные!$I$1:$IX$303,Данные!$A36,AB$642)-Данные!$F36+IF($F$9="Использовать поправку",AM374,0),#N/A)</f>
        <v>-0.865400872040194</v>
      </c>
      <c r="AC374" s="62">
        <f t="shared" si="791"/>
        <v>16.5</v>
      </c>
      <c r="AD374" s="63">
        <f>IF(ISNUMBER(INDEX(Данные!$I$1:$IX$303,Данные!$A36,AD$642)),INDEX(Данные!$I$1:$IX$303,Данные!$A36,AD$642)-Данные!$E36+IF($F$10="Использовать поправку",AL374,0),#N/A)</f>
        <v>-0.61033564748463753</v>
      </c>
      <c r="AE374" s="64">
        <f>IF(ISNUMBER(INDEX(Данные!$I$1:$IX$303,Данные!$A36,AE$642)),INDEX(Данные!$I$1:$IX$303,Данные!$A36,AE$642)-Данные!$F36+IF($F$10="Использовать поправку",AM374,0),#N/A)</f>
        <v>0.86056620712953169</v>
      </c>
      <c r="AF374" s="62">
        <f t="shared" si="792"/>
        <v>16.5</v>
      </c>
      <c r="AG374" s="63">
        <f>IF(ISNUMBER(INDEX(Данные!$I$1:$IX$303,Данные!$A36,AG$642)),INDEX(Данные!$I$1:$IX$303,Данные!$A36,AG$642)-Данные!$E36+IF($F$11="Использовать поправку",AL374,0),#N/A)</f>
        <v>-0.90853482207912784</v>
      </c>
      <c r="AH374" s="64">
        <f>IF(ISNUMBER(INDEX(Данные!$I$1:$IX$303,Данные!$A36,AH$642)),INDEX(Данные!$I$1:$IX$303,Данные!$A36,AH$642)-Данные!$F36+IF($F$11="Использовать поправку",AM374,0),#N/A)</f>
        <v>1.0549060480918593</v>
      </c>
      <c r="AI374" s="62">
        <f t="shared" si="793"/>
        <v>16.5</v>
      </c>
      <c r="AJ374" s="63">
        <f>IF(ISNUMBER(INDEX(Данные!$I$1:$IX$303,Данные!$A36,AJ$642)),INDEX(Данные!$I$1:$IX$303,Данные!$A36,AJ$642)-Данные!$E36+IF($F$12="Использовать поправку",AL374,0),#N/A)</f>
        <v>1.1186650413609502</v>
      </c>
      <c r="AK374" s="96">
        <f>IF(ISNUMBER(INDEX(Данные!$I$1:$IX$303,Данные!$A36,AK$642)),INDEX(Данные!$I$1:$IX$303,Данные!$A36,AK$642)-Данные!$F36+IF($F$12="Использовать поправку",AM374,0),#N/A)</f>
        <v>0.68732113094837199</v>
      </c>
      <c r="AL374" s="100" t="e">
        <f>INDEX(Данные!$I$1:$IX$303,Данные!$A36,AL$642+4)-INDEX(Данные!$I$1:$IX$303,Данные!$A36,AL$643+4)</f>
        <v>#N/A</v>
      </c>
      <c r="AM374" s="101" t="e">
        <f>INDEX(Данные!$I$1:$IX$303,Данные!$A36,AM$642+5)-INDEX(Данные!$I$1:$IX$303,Данные!$A36,AM$643+5)</f>
        <v>#N/A</v>
      </c>
      <c r="AO374" s="61">
        <v>16.5</v>
      </c>
      <c r="AP374" s="62">
        <f t="shared" si="794"/>
        <v>16.5</v>
      </c>
      <c r="AQ374" s="63">
        <f>IF(ISNUMBER(INDEX(Данные!$I$1:$IX$303,Данные!$A36,AQ$642)),INDEX(Данные!$I$1:$IX$303,Данные!$A36,AQ$642)-Данные!$G36-AQ$643+IF($F$3="Использовать поправку",BT374,0),#N/A)</f>
        <v>0</v>
      </c>
      <c r="AR374" s="64">
        <f>IF(ISNUMBER(INDEX(Данные!$I$1:$IX$303,Данные!$A36,AR$642)),INDEX(Данные!$I$1:$IX$303,Данные!$A36,AR$642)-Данные!$H36-AR$643+IF($F$3="Использовать поправку",BU374,0),#N/A)</f>
        <v>0</v>
      </c>
      <c r="AS374" s="62">
        <f t="shared" si="795"/>
        <v>16.5</v>
      </c>
      <c r="AT374" s="63">
        <f>IF(ISNUMBER(INDEX(Данные!$I$1:$IX$303,Данные!$A36,AT$642)),INDEX(Данные!$I$1:$IX$303,Данные!$A36,AT$642)-Данные!$G36-AT$643+IF($F$4="Использовать поправку",BT374,0),#N/A)</f>
        <v>11.632505127465379</v>
      </c>
      <c r="AU374" s="64">
        <f>IF(ISNUMBER(INDEX(Данные!$I$1:$IX$303,Данные!$A36,AU$642)),INDEX(Данные!$I$1:$IX$303,Данные!$A36,AU$642)-Данные!$H36-AU$643+IF($F$4="Использовать поправку",BU374,0),#N/A)</f>
        <v>5.0453179597193412</v>
      </c>
      <c r="AV374" s="62">
        <f t="shared" si="796"/>
        <v>16.5</v>
      </c>
      <c r="AW374" s="63">
        <f>IF(ISNUMBER(INDEX(Данные!$I$1:$IX$303,Данные!$A36,AW$642)),INDEX(Данные!$I$1:$IX$303,Данные!$A36,AW$642)-Данные!$G36-AW$643+IF($F$5="Использовать поправку",BT374,0),#N/A)</f>
        <v>-0.81142680985556126</v>
      </c>
      <c r="AX374" s="64">
        <f>IF(ISNUMBER(INDEX(Данные!$I$1:$IX$303,Данные!$A36,AX$642)),INDEX(Данные!$I$1:$IX$303,Данные!$A36,AX$642)-Данные!$H36-AX$643+IF($F$5="Использовать поправку",BU374,0),#N/A)</f>
        <v>5.8200087597401762</v>
      </c>
      <c r="AY374" s="62">
        <f t="shared" si="797"/>
        <v>16.5</v>
      </c>
      <c r="AZ374" s="63">
        <f>IF(ISNUMBER(INDEX(Данные!$I$1:$IX$303,Данные!$A36,AZ$642)),INDEX(Данные!$I$1:$IX$303,Данные!$A36,AZ$642)-Данные!$G36-AZ$643+IF($F$6="Использовать поправку",BT374,0),#N/A)</f>
        <v>-11.364051192737975</v>
      </c>
      <c r="BA374" s="64">
        <f>IF(ISNUMBER(INDEX(Данные!$I$1:$IX$303,Данные!$A36,BA$642)),INDEX(Данные!$I$1:$IX$303,Данные!$A36,BA$642)-Данные!$H36-BA$643+IF($F$6="Использовать поправку",BU374,0),#N/A)</f>
        <v>9.3852033310479328</v>
      </c>
      <c r="BB374" s="62">
        <f t="shared" si="798"/>
        <v>16.5</v>
      </c>
      <c r="BC374" s="63">
        <f>IF(ISNUMBER(INDEX(Данные!$I$1:$IX$303,Данные!$A36,BC$642)),INDEX(Данные!$I$1:$IX$303,Данные!$A36,BC$642)-Данные!$G36-BC$643+IF($F$7="Использовать поправку",BT374,0),#N/A)</f>
        <v>-9.146858296059122</v>
      </c>
      <c r="BD374" s="64">
        <f>IF(ISNUMBER(INDEX(Данные!$I$1:$IX$303,Данные!$A36,BD$642)),INDEX(Данные!$I$1:$IX$303,Данные!$A36,BD$642)-Данные!$H36-BD$643+IF($F$7="Использовать поправку",BU374,0),#N/A)</f>
        <v>6.1574089987443585</v>
      </c>
      <c r="BE374" s="62">
        <f t="shared" si="799"/>
        <v>16.5</v>
      </c>
      <c r="BF374" s="63">
        <f>IF(ISNUMBER(INDEX(Данные!$I$1:$IX$303,Данные!$A36,BF$642)),INDEX(Данные!$I$1:$IX$303,Данные!$A36,BF$642)-Данные!$G36-BF$643+IF($F$8="Использовать поправку",BT374,0),#N/A)</f>
        <v>2.126450105913591</v>
      </c>
      <c r="BG374" s="64">
        <f>IF(ISNUMBER(INDEX(Данные!$I$1:$IX$303,Данные!$A36,BG$642)),INDEX(Данные!$I$1:$IX$303,Данные!$A36,BG$642)-Данные!$H36-BG$643+IF($F$8="Использовать поправку",BU374,0),#N/A)</f>
        <v>9.2275555720339071</v>
      </c>
      <c r="BH374" s="62">
        <f t="shared" si="800"/>
        <v>16.5</v>
      </c>
      <c r="BI374" s="63">
        <f>IF(ISNUMBER(INDEX(Данные!$I$1:$IX$303,Данные!$A36,BI$642)),INDEX(Данные!$I$1:$IX$303,Данные!$A36,BI$642)-Данные!$G36-BI$643+IF($F$9="Использовать поправку",BT374,0),#N/A)</f>
        <v>-0.38917864638699484</v>
      </c>
      <c r="BJ374" s="64">
        <f>IF(ISNUMBER(INDEX(Данные!$I$1:$IX$303,Данные!$A36,BJ$642)),INDEX(Данные!$I$1:$IX$303,Данные!$A36,BJ$642)-Данные!$H36-BJ$643+IF($F$9="Использовать поправку",BU374,0),#N/A)</f>
        <v>-3.8790767430907636</v>
      </c>
      <c r="BK374" s="62">
        <f t="shared" si="801"/>
        <v>16.5</v>
      </c>
      <c r="BL374" s="63">
        <f>IF(ISNUMBER(INDEX(Данные!$I$1:$IX$303,Данные!$A36,BL$642)),INDEX(Данные!$I$1:$IX$303,Данные!$A36,BL$642)-Данные!$G36-BL$643+IF($F$10="Использовать поправку",BT374,0),#N/A)</f>
        <v>-3.422476451763373</v>
      </c>
      <c r="BM374" s="64">
        <f>IF(ISNUMBER(INDEX(Данные!$I$1:$IX$303,Данные!$A36,BM$642)),INDEX(Данные!$I$1:$IX$303,Данные!$A36,BM$642)-Данные!$H36-BM$643+IF($F$10="Использовать поправку",BU374,0),#N/A)</f>
        <v>18.180371266337488</v>
      </c>
      <c r="BN374" s="62">
        <f t="shared" si="802"/>
        <v>16.5</v>
      </c>
      <c r="BO374" s="63">
        <f>IF(ISNUMBER(INDEX(Данные!$I$1:$IX$303,Данные!$A36,BO$642)),INDEX(Данные!$I$1:$IX$303,Данные!$A36,BO$642)-Данные!$G36-BO$643+IF($F$11="Использовать поправку",BT374,0),#N/A)</f>
        <v>-1.9846615074895908</v>
      </c>
      <c r="BP374" s="64">
        <f>IF(ISNUMBER(INDEX(Данные!$I$1:$IX$303,Данные!$A36,BP$642)),INDEX(Данные!$I$1:$IX$303,Данные!$A36,BP$642)-Данные!$H36-BP$643+IF($F$11="Использовать поправку",BU374,0),#N/A)</f>
        <v>9.4000371319982605</v>
      </c>
      <c r="BQ374" s="62">
        <f t="shared" si="803"/>
        <v>16.5</v>
      </c>
      <c r="BR374" s="63">
        <f>IF(ISNUMBER(INDEX(Данные!$I$1:$IX$303,Данные!$A36,BR$642)),INDEX(Данные!$I$1:$IX$303,Данные!$A36,BR$642)-Данные!$G36-BR$643+IF($F$12="Использовать поправку",BT374,0),#N/A)</f>
        <v>4.5933329678307473</v>
      </c>
      <c r="BS374" s="64">
        <f>IF(ISNUMBER(INDEX(Данные!$I$1:$IX$303,Данные!$A36,BS$642)),INDEX(Данные!$I$1:$IX$303,Данные!$A36,BS$642)-Данные!$H36-BS$643+IF($F$12="Использовать поправку",BU374,0),#N/A)</f>
        <v>9.2802717764277531</v>
      </c>
      <c r="BT374" s="100" t="e">
        <f>INDEX(Данные!$I$1:$IX$303,Данные!$A36,BT$642+8)-INDEX(Данные!$I$1:$IX$303,Данные!$A36,BT$643+8)</f>
        <v>#N/A</v>
      </c>
      <c r="BU374" s="101" t="e">
        <f>INDEX(Данные!$I$1:$IX$303,Данные!$A36,BU$642+9)-INDEX(Данные!$I$1:$IX$303,Данные!$A36,BU$643+9)</f>
        <v>#N/A</v>
      </c>
    </row>
    <row r="375" spans="7:73" x14ac:dyDescent="0.25">
      <c r="G375" s="61">
        <v>17</v>
      </c>
      <c r="H375" s="62">
        <f t="shared" si="784"/>
        <v>17</v>
      </c>
      <c r="I375" s="63">
        <f>IF(ISNUMBER(INDEX(Данные!$I$1:$IX$303,Данные!$A37,I$642)),INDEX(Данные!$I$1:$IX$303,Данные!$A37,I$642)-Данные!$E37+IF($F$3="Использовать поправку",AL375,0),#N/A)</f>
        <v>0</v>
      </c>
      <c r="J375" s="64">
        <f>IF(ISNUMBER(INDEX(Данные!$I$1:$IX$303,Данные!$A37,J$642)),INDEX(Данные!$I$1:$IX$303,Данные!$A37,J$642)-Данные!$F37+IF($F$3="Использовать поправку",AM375,0),#N/A)</f>
        <v>0</v>
      </c>
      <c r="K375" s="62">
        <f t="shared" si="785"/>
        <v>17</v>
      </c>
      <c r="L375" s="63">
        <f>IF(ISNUMBER(INDEX(Данные!$I$1:$IX$303,Данные!$A37,L$642)),INDEX(Данные!$I$1:$IX$303,Данные!$A37,L$642)-Данные!$E37+IF($F$4="Использовать поправку",AL375,0),#N/A)</f>
        <v>3.0039261625462998E-2</v>
      </c>
      <c r="M375" s="64">
        <f>IF(ISNUMBER(INDEX(Данные!$I$1:$IX$303,Данные!$A37,M$642)),INDEX(Данные!$I$1:$IX$303,Данные!$A37,M$642)-Данные!$F37+IF($F$4="Использовать поправку",AM375,0),#N/A)</f>
        <v>0.50386745896076235</v>
      </c>
      <c r="N375" s="62">
        <f t="shared" si="786"/>
        <v>17</v>
      </c>
      <c r="O375" s="63">
        <f>IF(ISNUMBER(INDEX(Данные!$I$1:$IX$303,Данные!$A37,O$642)),INDEX(Данные!$I$1:$IX$303,Данные!$A37,O$642)-Данные!$E37+IF($F$5="Использовать поправку",AL375,0),#N/A)</f>
        <v>-0.68471372335342107</v>
      </c>
      <c r="P375" s="64">
        <f>IF(ISNUMBER(INDEX(Данные!$I$1:$IX$303,Данные!$A37,P$642)),INDEX(Данные!$I$1:$IX$303,Данные!$A37,P$642)-Данные!$F37+IF($F$5="Использовать поправку",AM375,0),#N/A)</f>
        <v>-2.5316442991279331E-2</v>
      </c>
      <c r="Q375" s="62">
        <f t="shared" si="787"/>
        <v>17</v>
      </c>
      <c r="R375" s="63">
        <f>IF(ISNUMBER(INDEX(Данные!$I$1:$IX$303,Данные!$A37,R$642)),INDEX(Данные!$I$1:$IX$303,Данные!$A37,R$642)-Данные!$E37+IF($F$6="Использовать поправку",AL375,0),#N/A)</f>
        <v>-0.28310474680098974</v>
      </c>
      <c r="S375" s="64">
        <f>IF(ISNUMBER(INDEX(Данные!$I$1:$IX$303,Данные!$A37,S$642)),INDEX(Данные!$I$1:$IX$303,Данные!$A37,S$642)-Данные!$F37+IF($F$6="Использовать поправку",AM375,0),#N/A)</f>
        <v>0.85954744852916498</v>
      </c>
      <c r="T375" s="62">
        <f t="shared" si="788"/>
        <v>17</v>
      </c>
      <c r="U375" s="63">
        <f>IF(ISNUMBER(INDEX(Данные!$I$1:$IX$303,Данные!$A37,U$642)),INDEX(Данные!$I$1:$IX$303,Данные!$A37,U$642)-Данные!$E37+IF($F$7="Использовать поправку",AL375,0),#N/A)</f>
        <v>1.1335325962611034</v>
      </c>
      <c r="V375" s="64">
        <f>IF(ISNUMBER(INDEX(Данные!$I$1:$IX$303,Данные!$A37,V$642)),INDEX(Данные!$I$1:$IX$303,Данные!$A37,V$642)-Данные!$F37+IF($F$7="Использовать поправку",AM375,0),#N/A)</f>
        <v>-0.87783097793178921</v>
      </c>
      <c r="W375" s="62">
        <f t="shared" si="789"/>
        <v>17</v>
      </c>
      <c r="X375" s="63">
        <f>IF(ISNUMBER(INDEX(Данные!$I$1:$IX$303,Данные!$A37,X$642)),INDEX(Данные!$I$1:$IX$303,Данные!$A37,X$642)-Данные!$E37+IF($F$8="Использовать поправку",AL375,0),#N/A)</f>
        <v>-1.1872972727821747</v>
      </c>
      <c r="Y375" s="64">
        <f>IF(ISNUMBER(INDEX(Данные!$I$1:$IX$303,Данные!$A37,Y$642)),INDEX(Данные!$I$1:$IX$303,Данные!$A37,Y$642)-Данные!$F37+IF($F$8="Использовать поправку",AM375,0),#N/A)</f>
        <v>0.30149826105932309</v>
      </c>
      <c r="Z375" s="62">
        <f t="shared" si="790"/>
        <v>17</v>
      </c>
      <c r="AA375" s="63">
        <f>IF(ISNUMBER(INDEX(Данные!$I$1:$IX$303,Данные!$A37,AA$642)),INDEX(Данные!$I$1:$IX$303,Данные!$A37,AA$642)-Данные!$E37+IF($F$9="Использовать поправку",AL375,0),#N/A)</f>
        <v>-0.45498559913809444</v>
      </c>
      <c r="AB375" s="64">
        <f>IF(ISNUMBER(INDEX(Данные!$I$1:$IX$303,Данные!$A37,AB$642)),INDEX(Данные!$I$1:$IX$303,Данные!$A37,AB$642)-Данные!$F37+IF($F$9="Использовать поправку",AM375,0),#N/A)</f>
        <v>0.11114099489946216</v>
      </c>
      <c r="AC375" s="62">
        <f t="shared" si="791"/>
        <v>17</v>
      </c>
      <c r="AD375" s="63">
        <f>IF(ISNUMBER(INDEX(Данные!$I$1:$IX$303,Данные!$A37,AD$642)),INDEX(Данные!$I$1:$IX$303,Данные!$A37,AD$642)-Данные!$E37+IF($F$10="Использовать поправку",AL375,0),#N/A)</f>
        <v>-0.6262861328633762</v>
      </c>
      <c r="AE375" s="64">
        <f>IF(ISNUMBER(INDEX(Данные!$I$1:$IX$303,Данные!$A37,AE$642)),INDEX(Данные!$I$1:$IX$303,Данные!$A37,AE$642)-Данные!$F37+IF($F$10="Использовать поправку",AM375,0),#N/A)</f>
        <v>-0.17516471116512466</v>
      </c>
      <c r="AF375" s="62">
        <f t="shared" si="792"/>
        <v>17</v>
      </c>
      <c r="AG375" s="63">
        <f>IF(ISNUMBER(INDEX(Данные!$I$1:$IX$303,Данные!$A37,AG$642)),INDEX(Данные!$I$1:$IX$303,Данные!$A37,AG$642)-Данные!$E37+IF($F$11="Использовать поправку",AL375,0),#N/A)</f>
        <v>0.72846587937212748</v>
      </c>
      <c r="AH375" s="64">
        <f>IF(ISNUMBER(INDEX(Данные!$I$1:$IX$303,Данные!$A37,AH$642)),INDEX(Данные!$I$1:$IX$303,Данные!$A37,AH$642)-Данные!$F37+IF($F$11="Использовать поправку",AM375,0),#N/A)</f>
        <v>-0.17764966418949335</v>
      </c>
      <c r="AI375" s="62">
        <f t="shared" si="793"/>
        <v>17</v>
      </c>
      <c r="AJ375" s="63">
        <f>IF(ISNUMBER(INDEX(Данные!$I$1:$IX$303,Данные!$A37,AJ$642)),INDEX(Данные!$I$1:$IX$303,Данные!$A37,AJ$642)-Данные!$E37+IF($F$12="Использовать поправку",AL375,0),#N/A)</f>
        <v>0.44408747635026291</v>
      </c>
      <c r="AK375" s="96">
        <f>IF(ISNUMBER(INDEX(Данные!$I$1:$IX$303,Данные!$A37,AK$642)),INDEX(Данные!$I$1:$IX$303,Данные!$A37,AK$642)-Данные!$F37+IF($F$12="Использовать поправку",AM375,0),#N/A)</f>
        <v>-0.28312203426671978</v>
      </c>
      <c r="AL375" s="100" t="e">
        <f>INDEX(Данные!$I$1:$IX$303,Данные!$A37,AL$642+4)-INDEX(Данные!$I$1:$IX$303,Данные!$A37,AL$643+4)</f>
        <v>#N/A</v>
      </c>
      <c r="AM375" s="101" t="e">
        <f>INDEX(Данные!$I$1:$IX$303,Данные!$A37,AM$642+5)-INDEX(Данные!$I$1:$IX$303,Данные!$A37,AM$643+5)</f>
        <v>#N/A</v>
      </c>
      <c r="AO375" s="61">
        <v>17</v>
      </c>
      <c r="AP375" s="62">
        <f t="shared" si="794"/>
        <v>17</v>
      </c>
      <c r="AQ375" s="63">
        <f>IF(ISNUMBER(INDEX(Данные!$I$1:$IX$303,Данные!$A37,AQ$642)),INDEX(Данные!$I$1:$IX$303,Данные!$A37,AQ$642)-Данные!$G37-AQ$643+IF($F$3="Использовать поправку",BT375,0),#N/A)</f>
        <v>0</v>
      </c>
      <c r="AR375" s="64">
        <f>IF(ISNUMBER(INDEX(Данные!$I$1:$IX$303,Данные!$A37,AR$642)),INDEX(Данные!$I$1:$IX$303,Данные!$A37,AR$642)-Данные!$H37-AR$643+IF($F$3="Использовать поправку",BU375,0),#N/A)</f>
        <v>0</v>
      </c>
      <c r="AS375" s="62">
        <f t="shared" si="795"/>
        <v>17</v>
      </c>
      <c r="AT375" s="63">
        <f>IF(ISNUMBER(INDEX(Данные!$I$1:$IX$303,Данные!$A37,AT$642)),INDEX(Данные!$I$1:$IX$303,Данные!$A37,AT$642)-Данные!$G37-AT$643+IF($F$4="Использовать поправку",BT375,0),#N/A)</f>
        <v>11.647524758278109</v>
      </c>
      <c r="AU375" s="64">
        <f>IF(ISNUMBER(INDEX(Данные!$I$1:$IX$303,Данные!$A37,AU$642)),INDEX(Данные!$I$1:$IX$303,Данные!$A37,AU$642)-Данные!$H37-AU$643+IF($F$4="Использовать поправку",BU375,0),#N/A)</f>
        <v>5.2972516891995838</v>
      </c>
      <c r="AV375" s="62">
        <f t="shared" si="796"/>
        <v>17</v>
      </c>
      <c r="AW375" s="63">
        <f>IF(ISNUMBER(INDEX(Данные!$I$1:$IX$303,Данные!$A37,AW$642)),INDEX(Данные!$I$1:$IX$303,Данные!$A37,AW$642)-Данные!$G37-AW$643+IF($F$5="Использовать поправку",BT375,0),#N/A)</f>
        <v>-1.1537836715323238</v>
      </c>
      <c r="AX375" s="64">
        <f>IF(ISNUMBER(INDEX(Данные!$I$1:$IX$303,Данные!$A37,AX$642)),INDEX(Данные!$I$1:$IX$303,Данные!$A37,AX$642)-Данные!$H37-AX$643+IF($F$5="Использовать поправку",BU375,0),#N/A)</f>
        <v>5.8073505382444637</v>
      </c>
      <c r="AY375" s="62">
        <f t="shared" si="797"/>
        <v>17</v>
      </c>
      <c r="AZ375" s="63">
        <f>IF(ISNUMBER(INDEX(Данные!$I$1:$IX$303,Данные!$A37,AZ$642)),INDEX(Данные!$I$1:$IX$303,Данные!$A37,AZ$642)-Данные!$G37-AZ$643+IF($F$6="Использовать поправку",BT375,0),#N/A)</f>
        <v>-11.505603566138461</v>
      </c>
      <c r="BA375" s="64">
        <f>IF(ISNUMBER(INDEX(Данные!$I$1:$IX$303,Данные!$A37,BA$642)),INDEX(Данные!$I$1:$IX$303,Данные!$A37,BA$642)-Данные!$H37-BA$643+IF($F$6="Использовать поправку",BU375,0),#N/A)</f>
        <v>9.8149770553122835</v>
      </c>
      <c r="BB375" s="62">
        <f t="shared" si="798"/>
        <v>17</v>
      </c>
      <c r="BC375" s="63">
        <f>IF(ISNUMBER(INDEX(Данные!$I$1:$IX$303,Данные!$A37,BC$642)),INDEX(Данные!$I$1:$IX$303,Данные!$A37,BC$642)-Данные!$G37-BC$643+IF($F$7="Использовать поправку",BT375,0),#N/A)</f>
        <v>-8.5800919979286618</v>
      </c>
      <c r="BD375" s="64">
        <f>IF(ISNUMBER(INDEX(Данные!$I$1:$IX$303,Данные!$A37,BD$642)),INDEX(Данные!$I$1:$IX$303,Данные!$A37,BD$642)-Данные!$H37-BD$643+IF($F$7="Использовать поправку",BU375,0),#N/A)</f>
        <v>5.7184935097782272</v>
      </c>
      <c r="BE375" s="62">
        <f t="shared" si="799"/>
        <v>17</v>
      </c>
      <c r="BF375" s="63">
        <f>IF(ISNUMBER(INDEX(Данные!$I$1:$IX$303,Данные!$A37,BF$642)),INDEX(Данные!$I$1:$IX$303,Данные!$A37,BF$642)-Данные!$G37-BF$643+IF($F$8="Использовать поправку",BT375,0),#N/A)</f>
        <v>1.5328014695224965</v>
      </c>
      <c r="BG375" s="64">
        <f>IF(ISNUMBER(INDEX(Данные!$I$1:$IX$303,Данные!$A37,BG$642)),INDEX(Данные!$I$1:$IX$303,Данные!$A37,BG$642)-Данные!$H37-BG$643+IF($F$8="Использовать поправку",BU375,0),#N/A)</f>
        <v>9.378304702563355</v>
      </c>
      <c r="BH375" s="62">
        <f t="shared" si="800"/>
        <v>17</v>
      </c>
      <c r="BI375" s="63">
        <f>IF(ISNUMBER(INDEX(Данные!$I$1:$IX$303,Данные!$A37,BI$642)),INDEX(Данные!$I$1:$IX$303,Данные!$A37,BI$642)-Данные!$G37-BI$643+IF($F$9="Использовать поправку",BT375,0),#N/A)</f>
        <v>-0.61667144595594436</v>
      </c>
      <c r="BJ375" s="64">
        <f>IF(ISNUMBER(INDEX(Данные!$I$1:$IX$303,Данные!$A37,BJ$642)),INDEX(Данные!$I$1:$IX$303,Данные!$A37,BJ$642)-Данные!$H37-BJ$643+IF($F$9="Использовать поправку",BU375,0),#N/A)</f>
        <v>-3.823506245641056</v>
      </c>
      <c r="BK375" s="62">
        <f t="shared" si="801"/>
        <v>17</v>
      </c>
      <c r="BL375" s="63">
        <f>IF(ISNUMBER(INDEX(Данные!$I$1:$IX$303,Данные!$A37,BL$642)),INDEX(Данные!$I$1:$IX$303,Данные!$A37,BL$642)-Данные!$G37-BL$643+IF($F$10="Использовать поправку",BT375,0),#N/A)</f>
        <v>-3.735619518195108</v>
      </c>
      <c r="BM375" s="64">
        <f>IF(ISNUMBER(INDEX(Данные!$I$1:$IX$303,Данные!$A37,BM$642)),INDEX(Данные!$I$1:$IX$303,Данные!$A37,BM$642)-Данные!$H37-BM$643+IF($F$10="Использовать поправку",BU375,0),#N/A)</f>
        <v>18.092788910754734</v>
      </c>
      <c r="BN375" s="62">
        <f t="shared" si="802"/>
        <v>17</v>
      </c>
      <c r="BO375" s="63">
        <f>IF(ISNUMBER(INDEX(Данные!$I$1:$IX$303,Данные!$A37,BO$642)),INDEX(Данные!$I$1:$IX$303,Данные!$A37,BO$642)-Данные!$G37-BO$643+IF($F$11="Использовать поправку",BT375,0),#N/A)</f>
        <v>-1.6204285678035149</v>
      </c>
      <c r="BP375" s="64">
        <f>IF(ISNUMBER(INDEX(Данные!$I$1:$IX$303,Данные!$A37,BP$642)),INDEX(Данные!$I$1:$IX$303,Данные!$A37,BP$642)-Данные!$H37-BP$643+IF($F$11="Использовать поправку",BU375,0),#N/A)</f>
        <v>9.3112122999034455</v>
      </c>
      <c r="BQ375" s="62">
        <f t="shared" si="803"/>
        <v>17</v>
      </c>
      <c r="BR375" s="63">
        <f>IF(ISNUMBER(INDEX(Данные!$I$1:$IX$303,Данные!$A37,BR$642)),INDEX(Данные!$I$1:$IX$303,Данные!$A37,BR$642)-Данные!$G37-BR$643+IF($F$12="Использовать поправку",BT375,0),#N/A)</f>
        <v>4.8153767060058499</v>
      </c>
      <c r="BS375" s="64">
        <f>IF(ISNUMBER(INDEX(Данные!$I$1:$IX$303,Данные!$A37,BS$642)),INDEX(Данные!$I$1:$IX$303,Данные!$A37,BS$642)-Данные!$H37-BS$643+IF($F$12="Использовать поправку",BU375,0),#N/A)</f>
        <v>9.1387107592940993</v>
      </c>
      <c r="BT375" s="100" t="e">
        <f>INDEX(Данные!$I$1:$IX$303,Данные!$A37,BT$642+8)-INDEX(Данные!$I$1:$IX$303,Данные!$A37,BT$643+8)</f>
        <v>#N/A</v>
      </c>
      <c r="BU375" s="101" t="e">
        <f>INDEX(Данные!$I$1:$IX$303,Данные!$A37,BU$642+9)-INDEX(Данные!$I$1:$IX$303,Данные!$A37,BU$643+9)</f>
        <v>#N/A</v>
      </c>
    </row>
    <row r="376" spans="7:73" x14ac:dyDescent="0.25">
      <c r="G376" s="61">
        <v>17.5</v>
      </c>
      <c r="H376" s="62">
        <f t="shared" si="784"/>
        <v>17.5</v>
      </c>
      <c r="I376" s="63">
        <f>IF(ISNUMBER(INDEX(Данные!$I$1:$IX$303,Данные!$A38,I$642)),INDEX(Данные!$I$1:$IX$303,Данные!$A38,I$642)-Данные!$E38+IF($F$3="Использовать поправку",AL376,0),#N/A)</f>
        <v>0</v>
      </c>
      <c r="J376" s="64">
        <f>IF(ISNUMBER(INDEX(Данные!$I$1:$IX$303,Данные!$A38,J$642)),INDEX(Данные!$I$1:$IX$303,Данные!$A38,J$642)-Данные!$F38+IF($F$3="Использовать поправку",AM376,0),#N/A)</f>
        <v>0</v>
      </c>
      <c r="K376" s="62">
        <f t="shared" si="785"/>
        <v>17.5</v>
      </c>
      <c r="L376" s="63">
        <f>IF(ISNUMBER(INDEX(Данные!$I$1:$IX$303,Данные!$A38,L$642)),INDEX(Данные!$I$1:$IX$303,Данные!$A38,L$642)-Данные!$E38+IF($F$4="Использовать поправку",AL376,0),#N/A)</f>
        <v>-0.95666117489387759</v>
      </c>
      <c r="M376" s="64">
        <f>IF(ISNUMBER(INDEX(Данные!$I$1:$IX$303,Данные!$A38,M$642)),INDEX(Данные!$I$1:$IX$303,Данные!$A38,M$642)-Данные!$F38+IF($F$4="Использовать поправку",AM376,0),#N/A)</f>
        <v>-0.3112759641802878</v>
      </c>
      <c r="N376" s="62">
        <f t="shared" si="786"/>
        <v>17.5</v>
      </c>
      <c r="O376" s="63">
        <f>IF(ISNUMBER(INDEX(Данные!$I$1:$IX$303,Данные!$A38,O$642)),INDEX(Данные!$I$1:$IX$303,Данные!$A38,O$642)-Данные!$E38+IF($F$5="Использовать поправку",AL376,0),#N/A)</f>
        <v>0.47602647356819539</v>
      </c>
      <c r="P376" s="64">
        <f>IF(ISNUMBER(INDEX(Данные!$I$1:$IX$303,Данные!$A38,P$642)),INDEX(Данные!$I$1:$IX$303,Данные!$A38,P$642)-Данные!$F38+IF($F$5="Использовать поправку",AM376,0),#N/A)</f>
        <v>0.21576250372093853</v>
      </c>
      <c r="Q376" s="62">
        <f t="shared" si="787"/>
        <v>17.5</v>
      </c>
      <c r="R376" s="63">
        <f>IF(ISNUMBER(INDEX(Данные!$I$1:$IX$303,Данные!$A38,R$642)),INDEX(Данные!$I$1:$IX$303,Данные!$A38,R$642)-Данные!$E38+IF($F$6="Использовать поправку",AL376,0),#N/A)</f>
        <v>3.762006801533424E-2</v>
      </c>
      <c r="S376" s="64">
        <f>IF(ISNUMBER(INDEX(Данные!$I$1:$IX$303,Данные!$A38,S$642)),INDEX(Данные!$I$1:$IX$303,Данные!$A38,S$642)-Данные!$F38+IF($F$6="Использовать поправку",AM376,0),#N/A)</f>
        <v>0.1861514342260282</v>
      </c>
      <c r="T376" s="62">
        <f t="shared" si="788"/>
        <v>17.5</v>
      </c>
      <c r="U376" s="63">
        <f>IF(ISNUMBER(INDEX(Данные!$I$1:$IX$303,Данные!$A38,U$642)),INDEX(Данные!$I$1:$IX$303,Данные!$A38,U$642)-Данные!$E38+IF($F$7="Использовать поправку",AL376,0),#N/A)</f>
        <v>-1.7802554804567317</v>
      </c>
      <c r="V376" s="64">
        <f>IF(ISNUMBER(INDEX(Данные!$I$1:$IX$303,Данные!$A38,V$642)),INDEX(Данные!$I$1:$IX$303,Данные!$A38,V$642)-Данные!$F38+IF($F$7="Использовать поправку",AM376,0),#N/A)</f>
        <v>-0.10322528670747033</v>
      </c>
      <c r="W376" s="62">
        <f t="shared" si="789"/>
        <v>17.5</v>
      </c>
      <c r="X376" s="63">
        <f>IF(ISNUMBER(INDEX(Данные!$I$1:$IX$303,Данные!$A38,X$642)),INDEX(Данные!$I$1:$IX$303,Данные!$A38,X$642)-Данные!$E38+IF($F$8="Использовать поправку",AL376,0),#N/A)</f>
        <v>-0.57404130915347551</v>
      </c>
      <c r="Y376" s="64">
        <f>IF(ISNUMBER(INDEX(Данные!$I$1:$IX$303,Данные!$A38,Y$642)),INDEX(Данные!$I$1:$IX$303,Данные!$A38,Y$642)-Данные!$F38+IF($F$8="Использовать поправку",AM376,0),#N/A)</f>
        <v>9.5199751307985192E-2</v>
      </c>
      <c r="Z376" s="62">
        <f t="shared" si="790"/>
        <v>17.5</v>
      </c>
      <c r="AA376" s="63">
        <f>IF(ISNUMBER(INDEX(Данные!$I$1:$IX$303,Данные!$A38,AA$642)),INDEX(Данные!$I$1:$IX$303,Данные!$A38,AA$642)-Данные!$E38+IF($F$9="Использовать поправку",AL376,0),#N/A)</f>
        <v>-0.72658086214894002</v>
      </c>
      <c r="AB376" s="64">
        <f>IF(ISNUMBER(INDEX(Данные!$I$1:$IX$303,Данные!$A38,AB$642)),INDEX(Данные!$I$1:$IX$303,Данные!$A38,AB$642)-Данные!$F38+IF($F$9="Использовать поправку",AM376,0),#N/A)</f>
        <v>0.55988698034304019</v>
      </c>
      <c r="AC376" s="62">
        <f t="shared" si="791"/>
        <v>17.5</v>
      </c>
      <c r="AD376" s="63">
        <f>IF(ISNUMBER(INDEX(Данные!$I$1:$IX$303,Данные!$A38,AD$642)),INDEX(Данные!$I$1:$IX$303,Данные!$A38,AD$642)-Данные!$E38+IF($F$10="Использовать поправку",AL376,0),#N/A)</f>
        <v>-2.0345829510847295</v>
      </c>
      <c r="AE376" s="64">
        <f>IF(ISNUMBER(INDEX(Данные!$I$1:$IX$303,Данные!$A38,AE$642)),INDEX(Данные!$I$1:$IX$303,Данные!$A38,AE$642)-Данные!$F38+IF($F$10="Использовать поправку",AM376,0),#N/A)</f>
        <v>-0.17795682482458197</v>
      </c>
      <c r="AF376" s="62">
        <f t="shared" si="792"/>
        <v>17.5</v>
      </c>
      <c r="AG376" s="63">
        <f>IF(ISNUMBER(INDEX(Данные!$I$1:$IX$303,Данные!$A38,AG$642)),INDEX(Данные!$I$1:$IX$303,Данные!$A38,AG$642)-Данные!$E38+IF($F$11="Использовать поправку",AL376,0),#N/A)</f>
        <v>0.21602295948319039</v>
      </c>
      <c r="AH376" s="64">
        <f>IF(ISNUMBER(INDEX(Данные!$I$1:$IX$303,Данные!$A38,AH$642)),INDEX(Данные!$I$1:$IX$303,Данные!$A38,AH$642)-Данные!$F38+IF($F$11="Использовать поправку",AM376,0),#N/A)</f>
        <v>-0.84649079150002171</v>
      </c>
      <c r="AI376" s="62">
        <f t="shared" si="793"/>
        <v>17.5</v>
      </c>
      <c r="AJ376" s="63">
        <f>IF(ISNUMBER(INDEX(Данные!$I$1:$IX$303,Данные!$A38,AJ$642)),INDEX(Данные!$I$1:$IX$303,Данные!$A38,AJ$642)-Данные!$E38+IF($F$12="Использовать поправку",AL376,0),#N/A)</f>
        <v>0.1829361729078478</v>
      </c>
      <c r="AK376" s="96">
        <f>IF(ISNUMBER(INDEX(Данные!$I$1:$IX$303,Данные!$A38,AK$642)),INDEX(Данные!$I$1:$IX$303,Данные!$A38,AK$642)-Данные!$F38+IF($F$12="Использовать поправку",AM376,0),#N/A)</f>
        <v>0.85983736002626232</v>
      </c>
      <c r="AL376" s="100" t="e">
        <f>INDEX(Данные!$I$1:$IX$303,Данные!$A38,AL$642+4)-INDEX(Данные!$I$1:$IX$303,Данные!$A38,AL$643+4)</f>
        <v>#N/A</v>
      </c>
      <c r="AM376" s="101" t="e">
        <f>INDEX(Данные!$I$1:$IX$303,Данные!$A38,AM$642+5)-INDEX(Данные!$I$1:$IX$303,Данные!$A38,AM$643+5)</f>
        <v>#N/A</v>
      </c>
      <c r="AO376" s="61">
        <v>17.5</v>
      </c>
      <c r="AP376" s="62">
        <f t="shared" si="794"/>
        <v>17.5</v>
      </c>
      <c r="AQ376" s="63">
        <f>IF(ISNUMBER(INDEX(Данные!$I$1:$IX$303,Данные!$A38,AQ$642)),INDEX(Данные!$I$1:$IX$303,Данные!$A38,AQ$642)-Данные!$G38-AQ$643+IF($F$3="Использовать поправку",BT376,0),#N/A)</f>
        <v>0</v>
      </c>
      <c r="AR376" s="64">
        <f>IF(ISNUMBER(INDEX(Данные!$I$1:$IX$303,Данные!$A38,AR$642)),INDEX(Данные!$I$1:$IX$303,Данные!$A38,AR$642)-Данные!$H38-AR$643+IF($F$3="Использовать поправку",BU376,0),#N/A)</f>
        <v>0</v>
      </c>
      <c r="AS376" s="62">
        <f t="shared" si="795"/>
        <v>17.5</v>
      </c>
      <c r="AT376" s="63">
        <f>IF(ISNUMBER(INDEX(Данные!$I$1:$IX$303,Данные!$A38,AT$642)),INDEX(Данные!$I$1:$IX$303,Данные!$A38,AT$642)-Данные!$G38-AT$643+IF($F$4="Использовать поправку",BT376,0),#N/A)</f>
        <v>11.169194170831133</v>
      </c>
      <c r="AU376" s="64">
        <f>IF(ISNUMBER(INDEX(Данные!$I$1:$IX$303,Данные!$A38,AU$642)),INDEX(Данные!$I$1:$IX$303,Данные!$A38,AU$642)-Данные!$H38-AU$643+IF($F$4="Использовать поправку",BU376,0),#N/A)</f>
        <v>5.1416137071096273</v>
      </c>
      <c r="AV376" s="62">
        <f t="shared" si="796"/>
        <v>17.5</v>
      </c>
      <c r="AW376" s="63">
        <f>IF(ISNUMBER(INDEX(Данные!$I$1:$IX$303,Данные!$A38,AW$642)),INDEX(Данные!$I$1:$IX$303,Данные!$A38,AW$642)-Данные!$G38-AW$643+IF($F$5="Использовать поправку",BT376,0),#N/A)</f>
        <v>-0.91577043474819675</v>
      </c>
      <c r="AX376" s="64">
        <f>IF(ISNUMBER(INDEX(Данные!$I$1:$IX$303,Данные!$A38,AX$642)),INDEX(Данные!$I$1:$IX$303,Данные!$A38,AX$642)-Данные!$H38-AX$643+IF($F$5="Использовать поправку",BU376,0),#N/A)</f>
        <v>5.9152317901050537</v>
      </c>
      <c r="AY376" s="62">
        <f t="shared" si="797"/>
        <v>17.5</v>
      </c>
      <c r="AZ376" s="63">
        <f>IF(ISNUMBER(INDEX(Данные!$I$1:$IX$303,Данные!$A38,AZ$642)),INDEX(Данные!$I$1:$IX$303,Данные!$A38,AZ$642)-Данные!$G38-AZ$643+IF($F$6="Использовать поправку",BT376,0),#N/A)</f>
        <v>-11.486793532130832</v>
      </c>
      <c r="BA376" s="64">
        <f>IF(ISNUMBER(INDEX(Данные!$I$1:$IX$303,Данные!$A38,BA$642)),INDEX(Данные!$I$1:$IX$303,Данные!$A38,BA$642)-Данные!$H38-BA$643+IF($F$6="Использовать поправку",BU376,0),#N/A)</f>
        <v>9.9080527724256626</v>
      </c>
      <c r="BB376" s="62">
        <f t="shared" si="798"/>
        <v>17.5</v>
      </c>
      <c r="BC376" s="63">
        <f>IF(ISNUMBER(INDEX(Данные!$I$1:$IX$303,Данные!$A38,BC$642)),INDEX(Данные!$I$1:$IX$303,Данные!$A38,BC$642)-Данные!$G38-BC$643+IF($F$7="Использовать поправку",BT376,0),#N/A)</f>
        <v>-9.4702197381569704</v>
      </c>
      <c r="BD376" s="64">
        <f>IF(ISNUMBER(INDEX(Данные!$I$1:$IX$303,Данные!$A38,BD$642)),INDEX(Данные!$I$1:$IX$303,Данные!$A38,BD$642)-Данные!$H38-BD$643+IF($F$7="Использовать поправку",BU376,0),#N/A)</f>
        <v>5.6668808664246626</v>
      </c>
      <c r="BE376" s="62">
        <f t="shared" si="799"/>
        <v>17.5</v>
      </c>
      <c r="BF376" s="63">
        <f>IF(ISNUMBER(INDEX(Данные!$I$1:$IX$303,Данные!$A38,BF$642)),INDEX(Данные!$I$1:$IX$303,Данные!$A38,BF$642)-Данные!$G38-BF$643+IF($F$8="Использовать поправку",BT376,0),#N/A)</f>
        <v>1.2457808149457605</v>
      </c>
      <c r="BG376" s="64">
        <f>IF(ISNUMBER(INDEX(Данные!$I$1:$IX$303,Данные!$A38,BG$642)),INDEX(Данные!$I$1:$IX$303,Данные!$A38,BG$642)-Данные!$H38-BG$643+IF($F$8="Использовать поправку",BU376,0),#N/A)</f>
        <v>9.425904578217569</v>
      </c>
      <c r="BH376" s="62">
        <f t="shared" si="800"/>
        <v>17.5</v>
      </c>
      <c r="BI376" s="63">
        <f>IF(ISNUMBER(INDEX(Данные!$I$1:$IX$303,Данные!$A38,BI$642)),INDEX(Данные!$I$1:$IX$303,Данные!$A38,BI$642)-Данные!$G38-BI$643+IF($F$9="Использовать поправку",BT376,0),#N/A)</f>
        <v>-0.97996187703040505</v>
      </c>
      <c r="BJ376" s="64">
        <f>IF(ISNUMBER(INDEX(Данные!$I$1:$IX$303,Данные!$A38,BJ$642)),INDEX(Данные!$I$1:$IX$303,Данные!$A38,BJ$642)-Данные!$H38-BJ$643+IF($F$9="Использовать поправку",BU376,0),#N/A)</f>
        <v>-3.5435627554693383</v>
      </c>
      <c r="BK376" s="62">
        <f t="shared" si="801"/>
        <v>17.5</v>
      </c>
      <c r="BL376" s="63">
        <f>IF(ISNUMBER(INDEX(Данные!$I$1:$IX$303,Данные!$A38,BL$642)),INDEX(Данные!$I$1:$IX$303,Данные!$A38,BL$642)-Данные!$G38-BL$643+IF($F$10="Использовать поправку",BT376,0),#N/A)</f>
        <v>-4.7529109937373732</v>
      </c>
      <c r="BM376" s="64">
        <f>IF(ISNUMBER(INDEX(Данные!$I$1:$IX$303,Данные!$A38,BM$642)),INDEX(Данные!$I$1:$IX$303,Данные!$A38,BM$642)-Данные!$H38-BM$643+IF($F$10="Использовать поправку",BU376,0),#N/A)</f>
        <v>18.003810498342546</v>
      </c>
      <c r="BN376" s="62">
        <f t="shared" si="802"/>
        <v>17.5</v>
      </c>
      <c r="BO376" s="63">
        <f>IF(ISNUMBER(INDEX(Данные!$I$1:$IX$303,Данные!$A38,BO$642)),INDEX(Данные!$I$1:$IX$303,Данные!$A38,BO$642)-Данные!$G38-BO$643+IF($F$11="Использовать поправку",BT376,0),#N/A)</f>
        <v>-1.5124170880618522</v>
      </c>
      <c r="BP376" s="64">
        <f>IF(ISNUMBER(INDEX(Данные!$I$1:$IX$303,Данные!$A38,BP$642)),INDEX(Данные!$I$1:$IX$303,Данные!$A38,BP$642)-Данные!$H38-BP$643+IF($F$11="Использовать поправку",BU376,0),#N/A)</f>
        <v>8.8879669041534726</v>
      </c>
      <c r="BQ376" s="62">
        <f t="shared" si="803"/>
        <v>17.5</v>
      </c>
      <c r="BR376" s="63">
        <f>IF(ISNUMBER(INDEX(Данные!$I$1:$IX$303,Данные!$A38,BR$642)),INDEX(Данные!$I$1:$IX$303,Данные!$A38,BR$642)-Данные!$G38-BR$643+IF($F$12="Использовать поправку",BT376,0),#N/A)</f>
        <v>4.9068447924598786</v>
      </c>
      <c r="BS376" s="64">
        <f>IF(ISNUMBER(INDEX(Данные!$I$1:$IX$303,Данные!$A38,BS$642)),INDEX(Данные!$I$1:$IX$303,Данные!$A38,BS$642)-Данные!$H38-BS$643+IF($F$12="Использовать поправку",BU376,0),#N/A)</f>
        <v>9.5686294393074149</v>
      </c>
      <c r="BT376" s="100" t="e">
        <f>INDEX(Данные!$I$1:$IX$303,Данные!$A38,BT$642+8)-INDEX(Данные!$I$1:$IX$303,Данные!$A38,BT$643+8)</f>
        <v>#N/A</v>
      </c>
      <c r="BU376" s="101" t="e">
        <f>INDEX(Данные!$I$1:$IX$303,Данные!$A38,BU$642+9)-INDEX(Данные!$I$1:$IX$303,Данные!$A38,BU$643+9)</f>
        <v>#N/A</v>
      </c>
    </row>
    <row r="377" spans="7:73" x14ac:dyDescent="0.25">
      <c r="G377" s="61">
        <v>18</v>
      </c>
      <c r="H377" s="62">
        <f t="shared" si="784"/>
        <v>18</v>
      </c>
      <c r="I377" s="63">
        <f>IF(ISNUMBER(INDEX(Данные!$I$1:$IX$303,Данные!$A39,I$642)),INDEX(Данные!$I$1:$IX$303,Данные!$A39,I$642)-Данные!$E39+IF($F$3="Использовать поправку",AL377,0),#N/A)</f>
        <v>0</v>
      </c>
      <c r="J377" s="64">
        <f>IF(ISNUMBER(INDEX(Данные!$I$1:$IX$303,Данные!$A39,J$642)),INDEX(Данные!$I$1:$IX$303,Данные!$A39,J$642)-Данные!$F39+IF($F$3="Использовать поправку",AM377,0),#N/A)</f>
        <v>0</v>
      </c>
      <c r="K377" s="62">
        <f t="shared" si="785"/>
        <v>18</v>
      </c>
      <c r="L377" s="63">
        <f>IF(ISNUMBER(INDEX(Данные!$I$1:$IX$303,Данные!$A39,L$642)),INDEX(Данные!$I$1:$IX$303,Данные!$A39,L$642)-Данные!$E39+IF($F$4="Использовать поправку",AL377,0),#N/A)</f>
        <v>-0.71009963714100266</v>
      </c>
      <c r="M377" s="64">
        <f>IF(ISNUMBER(INDEX(Данные!$I$1:$IX$303,Данные!$A39,M$642)),INDEX(Данные!$I$1:$IX$303,Данные!$A39,M$642)-Данные!$F39+IF($F$4="Использовать поправку",AM377,0),#N/A)</f>
        <v>0.97574250163741771</v>
      </c>
      <c r="N377" s="62">
        <f t="shared" si="786"/>
        <v>18</v>
      </c>
      <c r="O377" s="63">
        <f>IF(ISNUMBER(INDEX(Данные!$I$1:$IX$303,Данные!$A39,O$642)),INDEX(Данные!$I$1:$IX$303,Данные!$A39,O$642)-Данные!$E39+IF($F$5="Использовать поправку",AL377,0),#N/A)</f>
        <v>1.1657117886864246</v>
      </c>
      <c r="P377" s="64">
        <f>IF(ISNUMBER(INDEX(Данные!$I$1:$IX$303,Данные!$A39,P$642)),INDEX(Данные!$I$1:$IX$303,Данные!$A39,P$642)-Данные!$F39+IF($F$5="Использовать поправку",AM377,0),#N/A)</f>
        <v>-5.7151734975103285E-2</v>
      </c>
      <c r="Q377" s="62">
        <f t="shared" si="787"/>
        <v>18</v>
      </c>
      <c r="R377" s="63">
        <f>IF(ISNUMBER(INDEX(Данные!$I$1:$IX$303,Данные!$A39,R$642)),INDEX(Данные!$I$1:$IX$303,Данные!$A39,R$642)-Данные!$E39+IF($F$6="Использовать поправку",AL377,0),#N/A)</f>
        <v>0.3157814524678475</v>
      </c>
      <c r="S377" s="64">
        <f>IF(ISNUMBER(INDEX(Данные!$I$1:$IX$303,Данные!$A39,S$642)),INDEX(Данные!$I$1:$IX$303,Данные!$A39,S$642)-Данные!$F39+IF($F$6="Использовать поправку",AM377,0),#N/A)</f>
        <v>-0.19735340080830399</v>
      </c>
      <c r="T377" s="62">
        <f t="shared" si="788"/>
        <v>18</v>
      </c>
      <c r="U377" s="63">
        <f>IF(ISNUMBER(INDEX(Данные!$I$1:$IX$303,Данные!$A39,U$642)),INDEX(Данные!$I$1:$IX$303,Данные!$A39,U$642)-Данные!$E39+IF($F$7="Использовать поправку",AL377,0),#N/A)</f>
        <v>0.40103744227421245</v>
      </c>
      <c r="V377" s="64">
        <f>IF(ISNUMBER(INDEX(Данные!$I$1:$IX$303,Данные!$A39,V$642)),INDEX(Данные!$I$1:$IX$303,Данные!$A39,V$642)-Данные!$F39+IF($F$7="Использовать поправку",AM377,0),#N/A)</f>
        <v>0.4224608402455583</v>
      </c>
      <c r="W377" s="62">
        <f t="shared" si="789"/>
        <v>18</v>
      </c>
      <c r="X377" s="63">
        <f>IF(ISNUMBER(INDEX(Данные!$I$1:$IX$303,Данные!$A39,X$642)),INDEX(Данные!$I$1:$IX$303,Данные!$A39,X$642)-Данные!$E39+IF($F$8="Использовать поправку",AL377,0),#N/A)</f>
        <v>1.2029864027620043</v>
      </c>
      <c r="Y377" s="64">
        <f>IF(ISNUMBER(INDEX(Данные!$I$1:$IX$303,Данные!$A39,Y$642)),INDEX(Данные!$I$1:$IX$303,Данные!$A39,Y$642)-Данные!$F39+IF($F$8="Использовать поправку",AM377,0),#N/A)</f>
        <v>1.091020220671012</v>
      </c>
      <c r="Z377" s="62">
        <f t="shared" si="790"/>
        <v>18</v>
      </c>
      <c r="AA377" s="63">
        <f>IF(ISNUMBER(INDEX(Данные!$I$1:$IX$303,Данные!$A39,AA$642)),INDEX(Данные!$I$1:$IX$303,Данные!$A39,AA$642)-Данные!$E39+IF($F$9="Использовать поправку",AL377,0),#N/A)</f>
        <v>0.82930328642635409</v>
      </c>
      <c r="AB377" s="64">
        <f>IF(ISNUMBER(INDEX(Данные!$I$1:$IX$303,Данные!$A39,AB$642)),INDEX(Данные!$I$1:$IX$303,Данные!$A39,AB$642)-Данные!$F39+IF($F$9="Использовать поправку",AM377,0),#N/A)</f>
        <v>1.5239907898107243</v>
      </c>
      <c r="AC377" s="62">
        <f t="shared" si="791"/>
        <v>18</v>
      </c>
      <c r="AD377" s="63">
        <f>IF(ISNUMBER(INDEX(Данные!$I$1:$IX$303,Данные!$A39,AD$642)),INDEX(Данные!$I$1:$IX$303,Данные!$A39,AD$642)-Данные!$E39+IF($F$10="Использовать поправку",AL377,0),#N/A)</f>
        <v>1.5606005113750321</v>
      </c>
      <c r="AE377" s="64">
        <f>IF(ISNUMBER(INDEX(Данные!$I$1:$IX$303,Данные!$A39,AE$642)),INDEX(Данные!$I$1:$IX$303,Данные!$A39,AE$642)-Данные!$F39+IF($F$10="Использовать поправку",AM377,0),#N/A)</f>
        <v>-0.14348846041636487</v>
      </c>
      <c r="AF377" s="62">
        <f t="shared" si="792"/>
        <v>18</v>
      </c>
      <c r="AG377" s="63">
        <f>IF(ISNUMBER(INDEX(Данные!$I$1:$IX$303,Данные!$A39,AG$642)),INDEX(Данные!$I$1:$IX$303,Данные!$A39,AG$642)-Данные!$E39+IF($F$11="Использовать поправку",AL377,0),#N/A)</f>
        <v>-0.34803551062634419</v>
      </c>
      <c r="AH377" s="64">
        <f>IF(ISNUMBER(INDEX(Данные!$I$1:$IX$303,Данные!$A39,AH$642)),INDEX(Данные!$I$1:$IX$303,Данные!$A39,AH$642)-Данные!$F39+IF($F$11="Использовать поправку",AM377,0),#N/A)</f>
        <v>0.61912227201319392</v>
      </c>
      <c r="AI377" s="62">
        <f t="shared" si="793"/>
        <v>18</v>
      </c>
      <c r="AJ377" s="63">
        <f>IF(ISNUMBER(INDEX(Данные!$I$1:$IX$303,Данные!$A39,AJ$642)),INDEX(Данные!$I$1:$IX$303,Данные!$A39,AJ$642)-Данные!$E39+IF($F$12="Использовать поправку",AL377,0),#N/A)</f>
        <v>-0.36461488241661577</v>
      </c>
      <c r="AK377" s="96">
        <f>IF(ISNUMBER(INDEX(Данные!$I$1:$IX$303,Данные!$A39,AK$642)),INDEX(Данные!$I$1:$IX$303,Данные!$A39,AK$642)-Данные!$F39+IF($F$12="Использовать поправку",AM377,0),#N/A)</f>
        <v>0.4464826705303418</v>
      </c>
      <c r="AL377" s="100" t="e">
        <f>INDEX(Данные!$I$1:$IX$303,Данные!$A39,AL$642+4)-INDEX(Данные!$I$1:$IX$303,Данные!$A39,AL$643+4)</f>
        <v>#N/A</v>
      </c>
      <c r="AM377" s="101" t="e">
        <f>INDEX(Данные!$I$1:$IX$303,Данные!$A39,AM$642+5)-INDEX(Данные!$I$1:$IX$303,Данные!$A39,AM$643+5)</f>
        <v>#N/A</v>
      </c>
      <c r="AO377" s="61">
        <v>18</v>
      </c>
      <c r="AP377" s="62">
        <f t="shared" si="794"/>
        <v>18</v>
      </c>
      <c r="AQ377" s="63">
        <f>IF(ISNUMBER(INDEX(Данные!$I$1:$IX$303,Данные!$A39,AQ$642)),INDEX(Данные!$I$1:$IX$303,Данные!$A39,AQ$642)-Данные!$G39-AQ$643+IF($F$3="Использовать поправку",BT377,0),#N/A)</f>
        <v>1.1368683772161603E-13</v>
      </c>
      <c r="AR377" s="64">
        <f>IF(ISNUMBER(INDEX(Данные!$I$1:$IX$303,Данные!$A39,AR$642)),INDEX(Данные!$I$1:$IX$303,Данные!$A39,AR$642)-Данные!$H39-AR$643+IF($F$3="Использовать поправку",BU377,0),#N/A)</f>
        <v>0</v>
      </c>
      <c r="AS377" s="62">
        <f t="shared" si="795"/>
        <v>18</v>
      </c>
      <c r="AT377" s="63">
        <f>IF(ISNUMBER(INDEX(Данные!$I$1:$IX$303,Данные!$A39,AT$642)),INDEX(Данные!$I$1:$IX$303,Данные!$A39,AT$642)-Данные!$G39-AT$643+IF($F$4="Использовать поправку",BT377,0),#N/A)</f>
        <v>10.814144352260655</v>
      </c>
      <c r="AU377" s="64">
        <f>IF(ISNUMBER(INDEX(Данные!$I$1:$IX$303,Данные!$A39,AU$642)),INDEX(Данные!$I$1:$IX$303,Данные!$A39,AU$642)-Данные!$H39-AU$643+IF($F$4="Использовать поправку",BU377,0),#N/A)</f>
        <v>5.6294849579280708</v>
      </c>
      <c r="AV377" s="62">
        <f t="shared" si="796"/>
        <v>18</v>
      </c>
      <c r="AW377" s="63">
        <f>IF(ISNUMBER(INDEX(Данные!$I$1:$IX$303,Данные!$A39,AW$642)),INDEX(Данные!$I$1:$IX$303,Данные!$A39,AW$642)-Данные!$G39-AW$643+IF($F$5="Использовать поправку",BT377,0),#N/A)</f>
        <v>-0.33291454040488588</v>
      </c>
      <c r="AX377" s="64">
        <f>IF(ISNUMBER(INDEX(Данные!$I$1:$IX$303,Данные!$A39,AX$642)),INDEX(Данные!$I$1:$IX$303,Данные!$A39,AX$642)-Данные!$H39-AX$643+IF($F$5="Использовать поправку",BU377,0),#N/A)</f>
        <v>5.8866559226173649</v>
      </c>
      <c r="AY377" s="62">
        <f t="shared" si="797"/>
        <v>18</v>
      </c>
      <c r="AZ377" s="63">
        <f>IF(ISNUMBER(INDEX(Данные!$I$1:$IX$303,Данные!$A39,AZ$642)),INDEX(Данные!$I$1:$IX$303,Данные!$A39,AZ$642)-Данные!$G39-AZ$643+IF($F$6="Использовать поправку",BT377,0),#N/A)</f>
        <v>-11.328902805896746</v>
      </c>
      <c r="BA377" s="64">
        <f>IF(ISNUMBER(INDEX(Данные!$I$1:$IX$303,Данные!$A39,BA$642)),INDEX(Данные!$I$1:$IX$303,Данные!$A39,BA$642)-Данные!$H39-BA$643+IF($F$6="Использовать поправку",BU377,0),#N/A)</f>
        <v>9.8093760720212231</v>
      </c>
      <c r="BB377" s="62">
        <f t="shared" si="798"/>
        <v>18</v>
      </c>
      <c r="BC377" s="63">
        <f>IF(ISNUMBER(INDEX(Данные!$I$1:$IX$303,Данные!$A39,BC$642)),INDEX(Данные!$I$1:$IX$303,Данные!$A39,BC$642)-Данные!$G39-BC$643+IF($F$7="Использовать поправку",BT377,0),#N/A)</f>
        <v>-9.26970101701977</v>
      </c>
      <c r="BD377" s="64">
        <f>IF(ISNUMBER(INDEX(Данные!$I$1:$IX$303,Данные!$A39,BD$642)),INDEX(Данные!$I$1:$IX$303,Данные!$A39,BD$642)-Данные!$H39-BD$643+IF($F$7="Использовать поправку",BU377,0),#N/A)</f>
        <v>5.8781112865472096</v>
      </c>
      <c r="BE377" s="62">
        <f t="shared" si="799"/>
        <v>18</v>
      </c>
      <c r="BF377" s="63">
        <f>IF(ISNUMBER(INDEX(Данные!$I$1:$IX$303,Данные!$A39,BF$642)),INDEX(Данные!$I$1:$IX$303,Данные!$A39,BF$642)-Данные!$G39-BF$643+IF($F$8="Использовать поправку",BT377,0),#N/A)</f>
        <v>1.8472740163268782</v>
      </c>
      <c r="BG377" s="64">
        <f>IF(ISNUMBER(INDEX(Данные!$I$1:$IX$303,Данные!$A39,BG$642)),INDEX(Данные!$I$1:$IX$303,Данные!$A39,BG$642)-Данные!$H39-BG$643+IF($F$8="Использовать поправку",BU377,0),#N/A)</f>
        <v>9.9714146885530681</v>
      </c>
      <c r="BH377" s="62">
        <f t="shared" si="800"/>
        <v>18</v>
      </c>
      <c r="BI377" s="63">
        <f>IF(ISNUMBER(INDEX(Данные!$I$1:$IX$303,Данные!$A39,BI$642)),INDEX(Данные!$I$1:$IX$303,Данные!$A39,BI$642)-Данные!$G39-BI$643+IF($F$9="Использовать поправку",BT377,0),#N/A)</f>
        <v>-0.56531023381717205</v>
      </c>
      <c r="BJ377" s="64">
        <f>IF(ISNUMBER(INDEX(Данные!$I$1:$IX$303,Данные!$A39,BJ$642)),INDEX(Данные!$I$1:$IX$303,Данные!$A39,BJ$642)-Данные!$H39-BJ$643+IF($F$9="Использовать поправку",BU377,0),#N/A)</f>
        <v>-2.7815673605641678</v>
      </c>
      <c r="BK377" s="62">
        <f t="shared" si="801"/>
        <v>18</v>
      </c>
      <c r="BL377" s="63">
        <f>IF(ISNUMBER(INDEX(Данные!$I$1:$IX$303,Данные!$A39,BL$642)),INDEX(Данные!$I$1:$IX$303,Данные!$A39,BL$642)-Данные!$G39-BL$643+IF($F$10="Использовать поправку",BT377,0),#N/A)</f>
        <v>-3.9726107380498661</v>
      </c>
      <c r="BM377" s="64">
        <f>IF(ISNUMBER(INDEX(Данные!$I$1:$IX$303,Данные!$A39,BM$642)),INDEX(Данные!$I$1:$IX$303,Данные!$A39,BM$642)-Данные!$H39-BM$643+IF($F$10="Использовать поправку",BU377,0),#N/A)</f>
        <v>17.932066268134349</v>
      </c>
      <c r="BN377" s="62">
        <f t="shared" si="802"/>
        <v>18</v>
      </c>
      <c r="BO377" s="63">
        <f>IF(ISNUMBER(INDEX(Данные!$I$1:$IX$303,Данные!$A39,BO$642)),INDEX(Данные!$I$1:$IX$303,Данные!$A39,BO$642)-Данные!$G39-BO$643+IF($F$11="Использовать поправку",BT377,0),#N/A)</f>
        <v>-1.6864348433749683</v>
      </c>
      <c r="BP377" s="64">
        <f>IF(ISNUMBER(INDEX(Данные!$I$1:$IX$303,Данные!$A39,BP$642)),INDEX(Данные!$I$1:$IX$303,Данные!$A39,BP$642)-Данные!$H39-BP$643+IF($F$11="Использовать поправку",BU377,0),#N/A)</f>
        <v>9.197528040160023</v>
      </c>
      <c r="BQ377" s="62">
        <f t="shared" si="803"/>
        <v>18</v>
      </c>
      <c r="BR377" s="63">
        <f>IF(ISNUMBER(INDEX(Данные!$I$1:$IX$303,Данные!$A39,BR$642)),INDEX(Данные!$I$1:$IX$303,Данные!$A39,BR$642)-Данные!$G39-BR$643+IF($F$12="Использовать поправку",BT377,0),#N/A)</f>
        <v>4.7245373512515698</v>
      </c>
      <c r="BS377" s="64">
        <f>IF(ISNUMBER(INDEX(Данные!$I$1:$IX$303,Данные!$A39,BS$642)),INDEX(Данные!$I$1:$IX$303,Данные!$A39,BS$642)-Данные!$H39-BS$643+IF($F$12="Использовать поправку",BU377,0),#N/A)</f>
        <v>9.7918707745725442</v>
      </c>
      <c r="BT377" s="100" t="e">
        <f>INDEX(Данные!$I$1:$IX$303,Данные!$A39,BT$642+8)-INDEX(Данные!$I$1:$IX$303,Данные!$A39,BT$643+8)</f>
        <v>#N/A</v>
      </c>
      <c r="BU377" s="101" t="e">
        <f>INDEX(Данные!$I$1:$IX$303,Данные!$A39,BU$642+9)-INDEX(Данные!$I$1:$IX$303,Данные!$A39,BU$643+9)</f>
        <v>#N/A</v>
      </c>
    </row>
    <row r="378" spans="7:73" x14ac:dyDescent="0.25">
      <c r="G378" s="61">
        <v>18.5</v>
      </c>
      <c r="H378" s="62">
        <f t="shared" si="784"/>
        <v>18.5</v>
      </c>
      <c r="I378" s="63">
        <f>IF(ISNUMBER(INDEX(Данные!$I$1:$IX$303,Данные!$A40,I$642)),INDEX(Данные!$I$1:$IX$303,Данные!$A40,I$642)-Данные!$E40+IF($F$3="Использовать поправку",AL378,0),#N/A)</f>
        <v>0</v>
      </c>
      <c r="J378" s="64">
        <f>IF(ISNUMBER(INDEX(Данные!$I$1:$IX$303,Данные!$A40,J$642)),INDEX(Данные!$I$1:$IX$303,Данные!$A40,J$642)-Данные!$F40+IF($F$3="Использовать поправку",AM378,0),#N/A)</f>
        <v>0</v>
      </c>
      <c r="K378" s="62">
        <f t="shared" si="785"/>
        <v>18.5</v>
      </c>
      <c r="L378" s="63">
        <f>IF(ISNUMBER(INDEX(Данные!$I$1:$IX$303,Данные!$A40,L$642)),INDEX(Данные!$I$1:$IX$303,Данные!$A40,L$642)-Данные!$E40+IF($F$4="Использовать поправку",AL378,0),#N/A)</f>
        <v>0.34240493210640111</v>
      </c>
      <c r="M378" s="64">
        <f>IF(ISNUMBER(INDEX(Данные!$I$1:$IX$303,Данные!$A40,M$642)),INDEX(Данные!$I$1:$IX$303,Данные!$A40,M$642)-Данные!$F40+IF($F$4="Использовать поправку",AM378,0),#N/A)</f>
        <v>1.041374027834421</v>
      </c>
      <c r="N378" s="62">
        <f t="shared" si="786"/>
        <v>18.5</v>
      </c>
      <c r="O378" s="63">
        <f>IF(ISNUMBER(INDEX(Данные!$I$1:$IX$303,Данные!$A40,O$642)),INDEX(Данные!$I$1:$IX$303,Данные!$A40,O$642)-Данные!$E40+IF($F$5="Использовать поправку",AL378,0),#N/A)</f>
        <v>9.3685863267058522E-2</v>
      </c>
      <c r="P378" s="64">
        <f>IF(ISNUMBER(INDEX(Данные!$I$1:$IX$303,Данные!$A40,P$642)),INDEX(Данные!$I$1:$IX$303,Данные!$A40,P$642)-Данные!$F40+IF($F$5="Использовать поправку",AM378,0),#N/A)</f>
        <v>2.0247375840271253E-2</v>
      </c>
      <c r="Q378" s="62">
        <f t="shared" si="787"/>
        <v>18.5</v>
      </c>
      <c r="R378" s="63">
        <f>IF(ISNUMBER(INDEX(Данные!$I$1:$IX$303,Данные!$A40,R$642)),INDEX(Данные!$I$1:$IX$303,Данные!$A40,R$642)-Данные!$E40+IF($F$6="Использовать поправку",AL378,0),#N/A)</f>
        <v>-0.51740385493196328</v>
      </c>
      <c r="S378" s="64">
        <f>IF(ISNUMBER(INDEX(Данные!$I$1:$IX$303,Данные!$A40,S$642)),INDEX(Данные!$I$1:$IX$303,Данные!$A40,S$642)-Данные!$F40+IF($F$6="Использовать поправку",AM378,0),#N/A)</f>
        <v>-1.0503003313997905</v>
      </c>
      <c r="T378" s="62">
        <f t="shared" si="788"/>
        <v>18.5</v>
      </c>
      <c r="U378" s="63">
        <f>IF(ISNUMBER(INDEX(Данные!$I$1:$IX$303,Данные!$A40,U$642)),INDEX(Данные!$I$1:$IX$303,Данные!$A40,U$642)-Данные!$E40+IF($F$7="Использовать поправку",AL378,0),#N/A)</f>
        <v>-0.33287981514520126</v>
      </c>
      <c r="V378" s="64">
        <f>IF(ISNUMBER(INDEX(Данные!$I$1:$IX$303,Данные!$A40,V$642)),INDEX(Данные!$I$1:$IX$303,Данные!$A40,V$642)-Данные!$F40+IF($F$7="Использовать поправку",AM378,0),#N/A)</f>
        <v>-0.45490605712524834</v>
      </c>
      <c r="W378" s="62">
        <f t="shared" si="789"/>
        <v>18.5</v>
      </c>
      <c r="X378" s="63">
        <f>IF(ISNUMBER(INDEX(Данные!$I$1:$IX$303,Данные!$A40,X$642)),INDEX(Данные!$I$1:$IX$303,Данные!$A40,X$642)-Данные!$E40+IF($F$8="Использовать поправку",AL378,0),#N/A)</f>
        <v>-0.32242364719069272</v>
      </c>
      <c r="Y378" s="64">
        <f>IF(ISNUMBER(INDEX(Данные!$I$1:$IX$303,Данные!$A40,Y$642)),INDEX(Данные!$I$1:$IX$303,Данные!$A40,Y$642)-Данные!$F40+IF($F$8="Использовать поправку",AM378,0),#N/A)</f>
        <v>-0.82342888610400111</v>
      </c>
      <c r="Z378" s="62">
        <f t="shared" si="790"/>
        <v>18.5</v>
      </c>
      <c r="AA378" s="63">
        <f>IF(ISNUMBER(INDEX(Данные!$I$1:$IX$303,Данные!$A40,AA$642)),INDEX(Данные!$I$1:$IX$303,Данные!$A40,AA$642)-Данные!$E40+IF($F$9="Использовать поправку",AL378,0),#N/A)</f>
        <v>0.96127905706999783</v>
      </c>
      <c r="AB378" s="64">
        <f>IF(ISNUMBER(INDEX(Данные!$I$1:$IX$303,Данные!$A40,AB$642)),INDEX(Данные!$I$1:$IX$303,Данные!$A40,AB$642)-Данные!$F40+IF($F$9="Использовать поправку",AM378,0),#N/A)</f>
        <v>-0.23308529467455263</v>
      </c>
      <c r="AC378" s="62">
        <f t="shared" si="791"/>
        <v>18.5</v>
      </c>
      <c r="AD378" s="63">
        <f>IF(ISNUMBER(INDEX(Данные!$I$1:$IX$303,Данные!$A40,AD$642)),INDEX(Данные!$I$1:$IX$303,Данные!$A40,AD$642)-Данные!$E40+IF($F$10="Использовать поправку",AL378,0),#N/A)</f>
        <v>-0.34554650334171555</v>
      </c>
      <c r="AE378" s="64">
        <f>IF(ISNUMBER(INDEX(Данные!$I$1:$IX$303,Данные!$A40,AE$642)),INDEX(Данные!$I$1:$IX$303,Данные!$A40,AE$642)-Данные!$F40+IF($F$10="Использовать поправку",AM378,0),#N/A)</f>
        <v>-0.4855415955734641</v>
      </c>
      <c r="AF378" s="62">
        <f t="shared" si="792"/>
        <v>18.5</v>
      </c>
      <c r="AG378" s="63">
        <f>IF(ISNUMBER(INDEX(Данные!$I$1:$IX$303,Данные!$A40,AG$642)),INDEX(Данные!$I$1:$IX$303,Данные!$A40,AG$642)-Данные!$E40+IF($F$11="Использовать поправку",AL378,0),#N/A)</f>
        <v>-0.21086933637253225</v>
      </c>
      <c r="AH378" s="64">
        <f>IF(ISNUMBER(INDEX(Данные!$I$1:$IX$303,Данные!$A40,AH$642)),INDEX(Данные!$I$1:$IX$303,Данные!$A40,AH$642)-Данные!$F40+IF($F$11="Использовать поправку",AM378,0),#N/A)</f>
        <v>-0.52428534771456414</v>
      </c>
      <c r="AI378" s="62">
        <f t="shared" si="793"/>
        <v>18.5</v>
      </c>
      <c r="AJ378" s="63">
        <f>IF(ISNUMBER(INDEX(Данные!$I$1:$IX$303,Данные!$A40,AJ$642)),INDEX(Данные!$I$1:$IX$303,Данные!$A40,AJ$642)-Данные!$E40+IF($F$12="Использовать поправку",AL378,0),#N/A)</f>
        <v>-0.21207762746757908</v>
      </c>
      <c r="AK378" s="96">
        <f>IF(ISNUMBER(INDEX(Данные!$I$1:$IX$303,Данные!$A40,AK$642)),INDEX(Данные!$I$1:$IX$303,Данные!$A40,AK$642)-Данные!$F40+IF($F$12="Использовать поправку",AM378,0),#N/A)</f>
        <v>-0.28790428212196206</v>
      </c>
      <c r="AL378" s="100" t="e">
        <f>INDEX(Данные!$I$1:$IX$303,Данные!$A40,AL$642+4)-INDEX(Данные!$I$1:$IX$303,Данные!$A40,AL$643+4)</f>
        <v>#N/A</v>
      </c>
      <c r="AM378" s="101" t="e">
        <f>INDEX(Данные!$I$1:$IX$303,Данные!$A40,AM$642+5)-INDEX(Данные!$I$1:$IX$303,Данные!$A40,AM$643+5)</f>
        <v>#N/A</v>
      </c>
      <c r="AO378" s="61">
        <v>18.5</v>
      </c>
      <c r="AP378" s="62">
        <f t="shared" si="794"/>
        <v>18.5</v>
      </c>
      <c r="AQ378" s="63">
        <f>IF(ISNUMBER(INDEX(Данные!$I$1:$IX$303,Данные!$A40,AQ$642)),INDEX(Данные!$I$1:$IX$303,Данные!$A40,AQ$642)-Данные!$G40-AQ$643+IF($F$3="Использовать поправку",BT378,0),#N/A)</f>
        <v>-1.1368683772161603E-13</v>
      </c>
      <c r="AR378" s="64">
        <f>IF(ISNUMBER(INDEX(Данные!$I$1:$IX$303,Данные!$A40,AR$642)),INDEX(Данные!$I$1:$IX$303,Данные!$A40,AR$642)-Данные!$H40-AR$643+IF($F$3="Использовать поправку",BU378,0),#N/A)</f>
        <v>0</v>
      </c>
      <c r="AS378" s="62">
        <f t="shared" si="795"/>
        <v>18.5</v>
      </c>
      <c r="AT378" s="63">
        <f>IF(ISNUMBER(INDEX(Данные!$I$1:$IX$303,Данные!$A40,AT$642)),INDEX(Данные!$I$1:$IX$303,Данные!$A40,AT$642)-Данные!$G40-AT$643+IF($F$4="Использовать поправку",BT378,0),#N/A)</f>
        <v>10.985346818313815</v>
      </c>
      <c r="AU378" s="64">
        <f>IF(ISNUMBER(INDEX(Данные!$I$1:$IX$303,Данные!$A40,AU$642)),INDEX(Данные!$I$1:$IX$303,Данные!$A40,AU$642)-Данные!$H40-AU$643+IF($F$4="Использовать поправку",BU378,0),#N/A)</f>
        <v>6.1501719718453387</v>
      </c>
      <c r="AV378" s="62">
        <f t="shared" si="796"/>
        <v>18.5</v>
      </c>
      <c r="AW378" s="63">
        <f>IF(ISNUMBER(INDEX(Данные!$I$1:$IX$303,Данные!$A40,AW$642)),INDEX(Данные!$I$1:$IX$303,Данные!$A40,AW$642)-Данные!$G40-AW$643+IF($F$5="Использовать поправку",BT378,0),#N/A)</f>
        <v>-0.28607160877152182</v>
      </c>
      <c r="AX378" s="64">
        <f>IF(ISNUMBER(INDEX(Данные!$I$1:$IX$303,Данные!$A40,AX$642)),INDEX(Данные!$I$1:$IX$303,Данные!$A40,AX$642)-Данные!$H40-AX$643+IF($F$5="Использовать поправку",BU378,0),#N/A)</f>
        <v>5.8967796105375783</v>
      </c>
      <c r="AY378" s="62">
        <f t="shared" si="797"/>
        <v>18.5</v>
      </c>
      <c r="AZ378" s="63">
        <f>IF(ISNUMBER(INDEX(Данные!$I$1:$IX$303,Данные!$A40,AZ$642)),INDEX(Данные!$I$1:$IX$303,Данные!$A40,AZ$642)-Данные!$G40-AZ$643+IF($F$6="Использовать поправку",BT378,0),#N/A)</f>
        <v>-11.587604733362923</v>
      </c>
      <c r="BA378" s="64">
        <f>IF(ISNUMBER(INDEX(Данные!$I$1:$IX$303,Данные!$A40,BA$642)),INDEX(Данные!$I$1:$IX$303,Данные!$A40,BA$642)-Данные!$H40-BA$643+IF($F$6="Использовать поправку",BU378,0),#N/A)</f>
        <v>9.2842259063213532</v>
      </c>
      <c r="BB378" s="62">
        <f t="shared" si="798"/>
        <v>18.5</v>
      </c>
      <c r="BC378" s="63">
        <f>IF(ISNUMBER(INDEX(Данные!$I$1:$IX$303,Данные!$A40,BC$642)),INDEX(Данные!$I$1:$IX$303,Данные!$A40,BC$642)-Данные!$G40-BC$643+IF($F$7="Использовать поправку",BT378,0),#N/A)</f>
        <v>-9.4361409245925643</v>
      </c>
      <c r="BD378" s="64">
        <f>IF(ISNUMBER(INDEX(Данные!$I$1:$IX$303,Данные!$A40,BD$642)),INDEX(Данные!$I$1:$IX$303,Данные!$A40,BD$642)-Данные!$H40-BD$643+IF($F$7="Использовать поправку",BU378,0),#N/A)</f>
        <v>5.6506582579845599</v>
      </c>
      <c r="BE378" s="62">
        <f t="shared" si="799"/>
        <v>18.5</v>
      </c>
      <c r="BF378" s="63">
        <f>IF(ISNUMBER(INDEX(Данные!$I$1:$IX$303,Данные!$A40,BF$642)),INDEX(Данные!$I$1:$IX$303,Данные!$A40,BF$642)-Данные!$G40-BF$643+IF($F$8="Использовать поправку",BT378,0),#N/A)</f>
        <v>1.6860621927313559</v>
      </c>
      <c r="BG378" s="64">
        <f>IF(ISNUMBER(INDEX(Данные!$I$1:$IX$303,Данные!$A40,BG$642)),INDEX(Данные!$I$1:$IX$303,Данные!$A40,BG$642)-Данные!$H40-BG$643+IF($F$8="Использовать поправку",BU378,0),#N/A)</f>
        <v>9.5597002455010625</v>
      </c>
      <c r="BH378" s="62">
        <f t="shared" si="800"/>
        <v>18.5</v>
      </c>
      <c r="BI378" s="63">
        <f>IF(ISNUMBER(INDEX(Данные!$I$1:$IX$303,Данные!$A40,BI$642)),INDEX(Данные!$I$1:$IX$303,Данные!$A40,BI$642)-Данные!$G40-BI$643+IF($F$9="Использовать поправку",BT378,0),#N/A)</f>
        <v>-8.4670705282292147E-2</v>
      </c>
      <c r="BJ378" s="64">
        <f>IF(ISNUMBER(INDEX(Данные!$I$1:$IX$303,Данные!$A40,BJ$642)),INDEX(Данные!$I$1:$IX$303,Данные!$A40,BJ$642)-Данные!$H40-BJ$643+IF($F$9="Использовать поправку",BU378,0),#N/A)</f>
        <v>-2.8981100079015505</v>
      </c>
      <c r="BK378" s="62">
        <f t="shared" si="801"/>
        <v>18.5</v>
      </c>
      <c r="BL378" s="63">
        <f>IF(ISNUMBER(INDEX(Данные!$I$1:$IX$303,Данные!$A40,BL$642)),INDEX(Данные!$I$1:$IX$303,Данные!$A40,BL$642)-Данные!$G40-BL$643+IF($F$10="Использовать поправку",BT378,0),#N/A)</f>
        <v>-4.1453839897208127</v>
      </c>
      <c r="BM378" s="64">
        <f>IF(ISNUMBER(INDEX(Данные!$I$1:$IX$303,Данные!$A40,BM$642)),INDEX(Данные!$I$1:$IX$303,Данные!$A40,BM$642)-Данные!$H40-BM$643+IF($F$10="Использовать поправку",BU378,0),#N/A)</f>
        <v>17.689295470347588</v>
      </c>
      <c r="BN378" s="62">
        <f t="shared" si="802"/>
        <v>18.5</v>
      </c>
      <c r="BO378" s="63">
        <f>IF(ISNUMBER(INDEX(Данные!$I$1:$IX$303,Данные!$A40,BO$642)),INDEX(Данные!$I$1:$IX$303,Данные!$A40,BO$642)-Данные!$G40-BO$643+IF($F$11="Использовать поправку",BT378,0),#N/A)</f>
        <v>-1.7918695115613446</v>
      </c>
      <c r="BP378" s="64">
        <f>IF(ISNUMBER(INDEX(Данные!$I$1:$IX$303,Данные!$A40,BP$642)),INDEX(Данные!$I$1:$IX$303,Данные!$A40,BP$642)-Данные!$H40-BP$643+IF($F$11="Использовать поправку",BU378,0),#N/A)</f>
        <v>8.9353853663028531</v>
      </c>
      <c r="BQ378" s="62">
        <f t="shared" si="803"/>
        <v>18.5</v>
      </c>
      <c r="BR378" s="63">
        <f>IF(ISNUMBER(INDEX(Данные!$I$1:$IX$303,Данные!$A40,BR$642)),INDEX(Данные!$I$1:$IX$303,Данные!$A40,BR$642)-Данные!$G40-BR$643+IF($F$12="Использовать поправку",BT378,0),#N/A)</f>
        <v>4.6184985375176666</v>
      </c>
      <c r="BS378" s="64">
        <f>IF(ISNUMBER(INDEX(Данные!$I$1:$IX$303,Данные!$A40,BS$642)),INDEX(Данные!$I$1:$IX$303,Данные!$A40,BS$642)-Данные!$H40-BS$643+IF($F$12="Использовать поправку",BU378,0),#N/A)</f>
        <v>9.6479186335116083</v>
      </c>
      <c r="BT378" s="100" t="e">
        <f>INDEX(Данные!$I$1:$IX$303,Данные!$A40,BT$642+8)-INDEX(Данные!$I$1:$IX$303,Данные!$A40,BT$643+8)</f>
        <v>#N/A</v>
      </c>
      <c r="BU378" s="101" t="e">
        <f>INDEX(Данные!$I$1:$IX$303,Данные!$A40,BU$642+9)-INDEX(Данные!$I$1:$IX$303,Данные!$A40,BU$643+9)</f>
        <v>#N/A</v>
      </c>
    </row>
    <row r="379" spans="7:73" x14ac:dyDescent="0.25">
      <c r="G379" s="61">
        <v>19</v>
      </c>
      <c r="H379" s="62">
        <f t="shared" si="784"/>
        <v>19</v>
      </c>
      <c r="I379" s="63">
        <f>IF(ISNUMBER(INDEX(Данные!$I$1:$IX$303,Данные!$A41,I$642)),INDEX(Данные!$I$1:$IX$303,Данные!$A41,I$642)-Данные!$E41+IF($F$3="Использовать поправку",AL379,0),#N/A)</f>
        <v>0</v>
      </c>
      <c r="J379" s="64">
        <f>IF(ISNUMBER(INDEX(Данные!$I$1:$IX$303,Данные!$A41,J$642)),INDEX(Данные!$I$1:$IX$303,Данные!$A41,J$642)-Данные!$F41+IF($F$3="Использовать поправку",AM379,0),#N/A)</f>
        <v>0</v>
      </c>
      <c r="K379" s="62">
        <f t="shared" si="785"/>
        <v>19</v>
      </c>
      <c r="L379" s="63">
        <f>IF(ISNUMBER(INDEX(Данные!$I$1:$IX$303,Данные!$A41,L$642)),INDEX(Данные!$I$1:$IX$303,Данные!$A41,L$642)-Данные!$E41+IF($F$4="Использовать поправку",AL379,0),#N/A)</f>
        <v>0.53932195709415787</v>
      </c>
      <c r="M379" s="64">
        <f>IF(ISNUMBER(INDEX(Данные!$I$1:$IX$303,Данные!$A41,M$642)),INDEX(Данные!$I$1:$IX$303,Данные!$A41,M$642)-Данные!$F41+IF($F$4="Использовать поправку",AM379,0),#N/A)</f>
        <v>6.4318787977553971E-2</v>
      </c>
      <c r="N379" s="62">
        <f t="shared" si="786"/>
        <v>19</v>
      </c>
      <c r="O379" s="63">
        <f>IF(ISNUMBER(INDEX(Данные!$I$1:$IX$303,Данные!$A41,O$642)),INDEX(Данные!$I$1:$IX$303,Данные!$A41,O$642)-Данные!$E41+IF($F$5="Использовать поправку",AL379,0),#N/A)</f>
        <v>1.918414077436859</v>
      </c>
      <c r="P379" s="64">
        <f>IF(ISNUMBER(INDEX(Данные!$I$1:$IX$303,Данные!$A41,P$642)),INDEX(Данные!$I$1:$IX$303,Данные!$A41,P$642)-Данные!$F41+IF($F$5="Использовать поправку",AM379,0),#N/A)</f>
        <v>-1.8397057196384503</v>
      </c>
      <c r="Q379" s="62">
        <f t="shared" si="787"/>
        <v>19</v>
      </c>
      <c r="R379" s="63">
        <f>IF(ISNUMBER(INDEX(Данные!$I$1:$IX$303,Данные!$A41,R$642)),INDEX(Данные!$I$1:$IX$303,Данные!$A41,R$642)-Данные!$E41+IF($F$6="Использовать поправку",AL379,0),#N/A)</f>
        <v>0.83292768939630157</v>
      </c>
      <c r="S379" s="64">
        <f>IF(ISNUMBER(INDEX(Данные!$I$1:$IX$303,Данные!$A41,S$642)),INDEX(Данные!$I$1:$IX$303,Данные!$A41,S$642)-Данные!$F41+IF($F$6="Использовать поправку",AM379,0),#N/A)</f>
        <v>-0.65354669835512746</v>
      </c>
      <c r="T379" s="62">
        <f t="shared" si="788"/>
        <v>19</v>
      </c>
      <c r="U379" s="63">
        <f>IF(ISNUMBER(INDEX(Данные!$I$1:$IX$303,Данные!$A41,U$642)),INDEX(Данные!$I$1:$IX$303,Данные!$A41,U$642)-Данные!$E41+IF($F$7="Использовать поправку",AL379,0),#N/A)</f>
        <v>1.8056580584136608</v>
      </c>
      <c r="V379" s="64">
        <f>IF(ISNUMBER(INDEX(Данные!$I$1:$IX$303,Данные!$A41,V$642)),INDEX(Данные!$I$1:$IX$303,Данные!$A41,V$642)-Данные!$F41+IF($F$7="Использовать поправку",AM379,0),#N/A)</f>
        <v>-1.3517539472649032</v>
      </c>
      <c r="W379" s="62">
        <f t="shared" si="789"/>
        <v>19</v>
      </c>
      <c r="X379" s="63">
        <f>IF(ISNUMBER(INDEX(Данные!$I$1:$IX$303,Данные!$A41,X$642)),INDEX(Данные!$I$1:$IX$303,Данные!$A41,X$642)-Данные!$E41+IF($F$8="Использовать поправку",AL379,0),#N/A)</f>
        <v>2.816602515979838E-2</v>
      </c>
      <c r="Y379" s="64">
        <f>IF(ISNUMBER(INDEX(Данные!$I$1:$IX$303,Данные!$A41,Y$642)),INDEX(Данные!$I$1:$IX$303,Данные!$A41,Y$642)-Данные!$F41+IF($F$8="Использовать поправку",AM379,0),#N/A)</f>
        <v>-1.1488072026522795</v>
      </c>
      <c r="Z379" s="62">
        <f t="shared" si="790"/>
        <v>19</v>
      </c>
      <c r="AA379" s="63">
        <f>IF(ISNUMBER(INDEX(Данные!$I$1:$IX$303,Данные!$A41,AA$642)),INDEX(Данные!$I$1:$IX$303,Данные!$A41,AA$642)-Данные!$E41+IF($F$9="Использовать поправку",AL379,0),#N/A)</f>
        <v>0.99541726979439282</v>
      </c>
      <c r="AB379" s="64">
        <f>IF(ISNUMBER(INDEX(Данные!$I$1:$IX$303,Данные!$A41,AB$642)),INDEX(Данные!$I$1:$IX$303,Данные!$A41,AB$642)-Данные!$F41+IF($F$9="Использовать поправку",AM379,0),#N/A)</f>
        <v>0.30927483876590012</v>
      </c>
      <c r="AC379" s="62">
        <f t="shared" si="791"/>
        <v>19</v>
      </c>
      <c r="AD379" s="63">
        <f>IF(ISNUMBER(INDEX(Данные!$I$1:$IX$303,Данные!$A41,AD$642)),INDEX(Данные!$I$1:$IX$303,Данные!$A41,AD$642)-Данные!$E41+IF($F$10="Использовать поправку",AL379,0),#N/A)</f>
        <v>-0.12528904683343889</v>
      </c>
      <c r="AE379" s="64">
        <f>IF(ISNUMBER(INDEX(Данные!$I$1:$IX$303,Данные!$A41,AE$642)),INDEX(Данные!$I$1:$IX$303,Данные!$A41,AE$642)-Данные!$F41+IF($F$10="Использовать поправку",AM379,0),#N/A)</f>
        <v>-0.44690878484101226</v>
      </c>
      <c r="AF379" s="62">
        <f t="shared" si="792"/>
        <v>19</v>
      </c>
      <c r="AG379" s="63">
        <f>IF(ISNUMBER(INDEX(Данные!$I$1:$IX$303,Данные!$A41,AG$642)),INDEX(Данные!$I$1:$IX$303,Данные!$A41,AG$642)-Данные!$E41+IF($F$11="Использовать поправку",AL379,0),#N/A)</f>
        <v>0.44026209873393007</v>
      </c>
      <c r="AH379" s="64">
        <f>IF(ISNUMBER(INDEX(Данные!$I$1:$IX$303,Данные!$A41,AH$642)),INDEX(Данные!$I$1:$IX$303,Данные!$A41,AH$642)-Данные!$F41+IF($F$11="Использовать поправку",AM379,0),#N/A)</f>
        <v>-0.69727699278975863</v>
      </c>
      <c r="AI379" s="62">
        <f t="shared" si="793"/>
        <v>19</v>
      </c>
      <c r="AJ379" s="63">
        <f>IF(ISNUMBER(INDEX(Данные!$I$1:$IX$303,Данные!$A41,AJ$642)),INDEX(Данные!$I$1:$IX$303,Данные!$A41,AJ$642)-Данные!$E41+IF($F$12="Использовать поправку",AL379,0),#N/A)</f>
        <v>0.33908546842303089</v>
      </c>
      <c r="AK379" s="96">
        <f>IF(ISNUMBER(INDEX(Данные!$I$1:$IX$303,Данные!$A41,AK$642)),INDEX(Данные!$I$1:$IX$303,Данные!$A41,AK$642)-Данные!$F41+IF($F$12="Использовать поправку",AM379,0),#N/A)</f>
        <v>-0.60794042768572965</v>
      </c>
      <c r="AL379" s="100" t="e">
        <f>INDEX(Данные!$I$1:$IX$303,Данные!$A41,AL$642+4)-INDEX(Данные!$I$1:$IX$303,Данные!$A41,AL$643+4)</f>
        <v>#N/A</v>
      </c>
      <c r="AM379" s="101" t="e">
        <f>INDEX(Данные!$I$1:$IX$303,Данные!$A41,AM$642+5)-INDEX(Данные!$I$1:$IX$303,Данные!$A41,AM$643+5)</f>
        <v>#N/A</v>
      </c>
      <c r="AO379" s="61">
        <v>19</v>
      </c>
      <c r="AP379" s="62">
        <f t="shared" si="794"/>
        <v>19</v>
      </c>
      <c r="AQ379" s="63">
        <f>IF(ISNUMBER(INDEX(Данные!$I$1:$IX$303,Данные!$A41,AQ$642)),INDEX(Данные!$I$1:$IX$303,Данные!$A41,AQ$642)-Данные!$G41-AQ$643+IF($F$3="Использовать поправку",BT379,0),#N/A)</f>
        <v>0</v>
      </c>
      <c r="AR379" s="64">
        <f>IF(ISNUMBER(INDEX(Данные!$I$1:$IX$303,Данные!$A41,AR$642)),INDEX(Данные!$I$1:$IX$303,Данные!$A41,AR$642)-Данные!$H41-AR$643+IF($F$3="Использовать поправку",BU379,0),#N/A)</f>
        <v>0</v>
      </c>
      <c r="AS379" s="62">
        <f t="shared" si="795"/>
        <v>19</v>
      </c>
      <c r="AT379" s="63">
        <f>IF(ISNUMBER(INDEX(Данные!$I$1:$IX$303,Данные!$A41,AT$642)),INDEX(Данные!$I$1:$IX$303,Данные!$A41,AT$642)-Данные!$G41-AT$643+IF($F$4="Использовать поправку",BT379,0),#N/A)</f>
        <v>11.255007796860923</v>
      </c>
      <c r="AU379" s="64">
        <f>IF(ISNUMBER(INDEX(Данные!$I$1:$IX$303,Данные!$A41,AU$642)),INDEX(Данные!$I$1:$IX$303,Данные!$A41,AU$642)-Данные!$H41-AU$643+IF($F$4="Использовать поправку",BU379,0),#N/A)</f>
        <v>6.1823313658342158</v>
      </c>
      <c r="AV379" s="62">
        <f t="shared" si="796"/>
        <v>19</v>
      </c>
      <c r="AW379" s="63">
        <f>IF(ISNUMBER(INDEX(Данные!$I$1:$IX$303,Данные!$A41,AW$642)),INDEX(Данные!$I$1:$IX$303,Данные!$A41,AW$642)-Данные!$G41-AW$643+IF($F$5="Использовать поправку",BT379,0),#N/A)</f>
        <v>0.67313542994702402</v>
      </c>
      <c r="AX379" s="64">
        <f>IF(ISNUMBER(INDEX(Данные!$I$1:$IX$303,Данные!$A41,AX$642)),INDEX(Данные!$I$1:$IX$303,Данные!$A41,AX$642)-Данные!$H41-AX$643+IF($F$5="Использовать поправку",BU379,0),#N/A)</f>
        <v>4.9769267507183486</v>
      </c>
      <c r="AY379" s="62">
        <f t="shared" si="797"/>
        <v>19</v>
      </c>
      <c r="AZ379" s="63">
        <f>IF(ISNUMBER(INDEX(Данные!$I$1:$IX$303,Данные!$A41,AZ$642)),INDEX(Данные!$I$1:$IX$303,Данные!$A41,AZ$642)-Данные!$G41-AZ$643+IF($F$6="Использовать поправку",BT379,0),#N/A)</f>
        <v>-11.171140888664695</v>
      </c>
      <c r="BA379" s="64">
        <f>IF(ISNUMBER(INDEX(Данные!$I$1:$IX$303,Данные!$A41,BA$642)),INDEX(Данные!$I$1:$IX$303,Данные!$A41,BA$642)-Данные!$H41-BA$643+IF($F$6="Использовать поправку",BU379,0),#N/A)</f>
        <v>8.9574525571438244</v>
      </c>
      <c r="BB379" s="62">
        <f t="shared" si="798"/>
        <v>19</v>
      </c>
      <c r="BC379" s="63">
        <f>IF(ISNUMBER(INDEX(Данные!$I$1:$IX$303,Данные!$A41,BC$642)),INDEX(Данные!$I$1:$IX$303,Данные!$A41,BC$642)-Данные!$G41-BC$643+IF($F$7="Использовать поправку",BT379,0),#N/A)</f>
        <v>-8.5333118953856228</v>
      </c>
      <c r="BD379" s="64">
        <f>IF(ISNUMBER(INDEX(Данные!$I$1:$IX$303,Данные!$A41,BD$642)),INDEX(Данные!$I$1:$IX$303,Данные!$A41,BD$642)-Данные!$H41-BD$643+IF($F$7="Использовать поправку",BU379,0),#N/A)</f>
        <v>4.9747812843522752</v>
      </c>
      <c r="BE379" s="62">
        <f t="shared" si="799"/>
        <v>19</v>
      </c>
      <c r="BF379" s="63">
        <f>IF(ISNUMBER(INDEX(Данные!$I$1:$IX$303,Данные!$A41,BF$642)),INDEX(Данные!$I$1:$IX$303,Данные!$A41,BF$642)-Данные!$G41-BF$643+IF($F$8="Использовать поправку",BT379,0),#N/A)</f>
        <v>1.7001452053112871</v>
      </c>
      <c r="BG379" s="64">
        <f>IF(ISNUMBER(INDEX(Данные!$I$1:$IX$303,Данные!$A41,BG$642)),INDEX(Данные!$I$1:$IX$303,Данные!$A41,BG$642)-Данные!$H41-BG$643+IF($F$8="Использовать поправку",BU379,0),#N/A)</f>
        <v>8.9852966441749231</v>
      </c>
      <c r="BH379" s="62">
        <f t="shared" si="800"/>
        <v>19</v>
      </c>
      <c r="BI379" s="63">
        <f>IF(ISNUMBER(INDEX(Данные!$I$1:$IX$303,Данные!$A41,BI$642)),INDEX(Данные!$I$1:$IX$303,Данные!$A41,BI$642)-Данные!$G41-BI$643+IF($F$9="Использовать поправку",BT379,0),#N/A)</f>
        <v>0.41303792961491581</v>
      </c>
      <c r="BJ379" s="64">
        <f>IF(ISNUMBER(INDEX(Данные!$I$1:$IX$303,Данные!$A41,BJ$642)),INDEX(Данные!$I$1:$IX$303,Данные!$A41,BJ$642)-Данные!$H41-BJ$643+IF($F$9="Использовать поправку",BU379,0),#N/A)</f>
        <v>-2.7434725885184434</v>
      </c>
      <c r="BK379" s="62">
        <f t="shared" si="801"/>
        <v>19</v>
      </c>
      <c r="BL379" s="63">
        <f>IF(ISNUMBER(INDEX(Данные!$I$1:$IX$303,Данные!$A41,BL$642)),INDEX(Данные!$I$1:$IX$303,Данные!$A41,BL$642)-Данные!$G41-BL$643+IF($F$10="Использовать поправку",BT379,0),#N/A)</f>
        <v>-4.2080285131374922</v>
      </c>
      <c r="BM379" s="64">
        <f>IF(ISNUMBER(INDEX(Данные!$I$1:$IX$303,Данные!$A41,BM$642)),INDEX(Данные!$I$1:$IX$303,Данные!$A41,BM$642)-Данные!$H41-BM$643+IF($F$10="Использовать поправку",BU379,0),#N/A)</f>
        <v>17.465841077927053</v>
      </c>
      <c r="BN379" s="62">
        <f t="shared" si="802"/>
        <v>19</v>
      </c>
      <c r="BO379" s="63">
        <f>IF(ISNUMBER(INDEX(Данные!$I$1:$IX$303,Данные!$A41,BO$642)),INDEX(Данные!$I$1:$IX$303,Данные!$A41,BO$642)-Данные!$G41-BO$643+IF($F$11="Использовать поправку",BT379,0),#N/A)</f>
        <v>-1.5717384621943893</v>
      </c>
      <c r="BP379" s="64">
        <f>IF(ISNUMBER(INDEX(Данные!$I$1:$IX$303,Данные!$A41,BP$642)),INDEX(Данные!$I$1:$IX$303,Данные!$A41,BP$642)-Данные!$H41-BP$643+IF($F$11="Использовать поправку",BU379,0),#N/A)</f>
        <v>8.5867468699077563</v>
      </c>
      <c r="BQ379" s="62">
        <f t="shared" si="803"/>
        <v>19</v>
      </c>
      <c r="BR379" s="63">
        <f>IF(ISNUMBER(INDEX(Данные!$I$1:$IX$303,Данные!$A41,BR$642)),INDEX(Данные!$I$1:$IX$303,Данные!$A41,BR$642)-Данные!$G41-BR$643+IF($F$12="Использовать поправку",BT379,0),#N/A)</f>
        <v>4.7880412717292984</v>
      </c>
      <c r="BS379" s="64">
        <f>IF(ISNUMBER(INDEX(Данные!$I$1:$IX$303,Данные!$A41,BS$642)),INDEX(Данные!$I$1:$IX$303,Данные!$A41,BS$642)-Данные!$H41-BS$643+IF($F$12="Использовать поправку",BU379,0),#N/A)</f>
        <v>9.3439484196687772</v>
      </c>
      <c r="BT379" s="100" t="e">
        <f>INDEX(Данные!$I$1:$IX$303,Данные!$A41,BT$642+8)-INDEX(Данные!$I$1:$IX$303,Данные!$A41,BT$643+8)</f>
        <v>#N/A</v>
      </c>
      <c r="BU379" s="101" t="e">
        <f>INDEX(Данные!$I$1:$IX$303,Данные!$A41,BU$642+9)-INDEX(Данные!$I$1:$IX$303,Данные!$A41,BU$643+9)</f>
        <v>#N/A</v>
      </c>
    </row>
    <row r="380" spans="7:73" x14ac:dyDescent="0.25">
      <c r="G380" s="61">
        <v>19.5</v>
      </c>
      <c r="H380" s="62">
        <f t="shared" si="784"/>
        <v>19.5</v>
      </c>
      <c r="I380" s="63">
        <f>IF(ISNUMBER(INDEX(Данные!$I$1:$IX$303,Данные!$A42,I$642)),INDEX(Данные!$I$1:$IX$303,Данные!$A42,I$642)-Данные!$E42+IF($F$3="Использовать поправку",AL380,0),#N/A)</f>
        <v>0</v>
      </c>
      <c r="J380" s="64">
        <f>IF(ISNUMBER(INDEX(Данные!$I$1:$IX$303,Данные!$A42,J$642)),INDEX(Данные!$I$1:$IX$303,Данные!$A42,J$642)-Данные!$F42+IF($F$3="Использовать поправку",AM380,0),#N/A)</f>
        <v>0</v>
      </c>
      <c r="K380" s="62">
        <f t="shared" si="785"/>
        <v>19.5</v>
      </c>
      <c r="L380" s="63">
        <f>IF(ISNUMBER(INDEX(Данные!$I$1:$IX$303,Данные!$A42,L$642)),INDEX(Данные!$I$1:$IX$303,Данные!$A42,L$642)-Данные!$E42+IF($F$4="Использовать поправку",AL380,0),#N/A)</f>
        <v>-1.8274992963655077</v>
      </c>
      <c r="M380" s="64">
        <f>IF(ISNUMBER(INDEX(Данные!$I$1:$IX$303,Данные!$A42,M$642)),INDEX(Данные!$I$1:$IX$303,Данные!$A42,M$642)-Данные!$F42+IF($F$4="Использовать поправку",AM380,0),#N/A)</f>
        <v>-0.52329795741545437</v>
      </c>
      <c r="N380" s="62">
        <f t="shared" si="786"/>
        <v>19.5</v>
      </c>
      <c r="O380" s="63">
        <f>IF(ISNUMBER(INDEX(Данные!$I$1:$IX$303,Данные!$A42,O$642)),INDEX(Данные!$I$1:$IX$303,Данные!$A42,O$642)-Данные!$E42+IF($F$5="Использовать поправку",AL380,0),#N/A)</f>
        <v>-0.73213772198977267</v>
      </c>
      <c r="P380" s="64">
        <f>IF(ISNUMBER(INDEX(Данные!$I$1:$IX$303,Данные!$A42,P$642)),INDEX(Данные!$I$1:$IX$303,Данные!$A42,P$642)-Данные!$F42+IF($F$5="Использовать поправку",AM380,0),#N/A)</f>
        <v>-0.51267115819081743</v>
      </c>
      <c r="Q380" s="62">
        <f t="shared" si="787"/>
        <v>19.5</v>
      </c>
      <c r="R380" s="63">
        <f>IF(ISNUMBER(INDEX(Данные!$I$1:$IX$303,Данные!$A42,R$642)),INDEX(Данные!$I$1:$IX$303,Данные!$A42,R$642)-Данные!$E42+IF($F$6="Использовать поправку",AL380,0),#N/A)</f>
        <v>-0.22790229316719035</v>
      </c>
      <c r="S380" s="64">
        <f>IF(ISNUMBER(INDEX(Данные!$I$1:$IX$303,Данные!$A42,S$642)),INDEX(Данные!$I$1:$IX$303,Данные!$A42,S$642)-Данные!$F42+IF($F$6="Использовать поправку",AM380,0),#N/A)</f>
        <v>-0.8899679442550581</v>
      </c>
      <c r="T380" s="62">
        <f t="shared" si="788"/>
        <v>19.5</v>
      </c>
      <c r="U380" s="63">
        <f>IF(ISNUMBER(INDEX(Данные!$I$1:$IX$303,Данные!$A42,U$642)),INDEX(Данные!$I$1:$IX$303,Данные!$A42,U$642)-Данные!$E42+IF($F$7="Использовать поправку",AL380,0),#N/A)</f>
        <v>-0.17494732015271452</v>
      </c>
      <c r="V380" s="64">
        <f>IF(ISNUMBER(INDEX(Данные!$I$1:$IX$303,Данные!$A42,V$642)),INDEX(Данные!$I$1:$IX$303,Данные!$A42,V$642)-Данные!$F42+IF($F$7="Использовать поправку",AM380,0),#N/A)</f>
        <v>-0.72028169290869704</v>
      </c>
      <c r="W380" s="62">
        <f t="shared" si="789"/>
        <v>19.5</v>
      </c>
      <c r="X380" s="63">
        <f>IF(ISNUMBER(INDEX(Данные!$I$1:$IX$303,Данные!$A42,X$642)),INDEX(Данные!$I$1:$IX$303,Данные!$A42,X$642)-Данные!$E42+IF($F$8="Использовать поправку",AL380,0),#N/A)</f>
        <v>-0.96160734956490046</v>
      </c>
      <c r="Y380" s="64">
        <f>IF(ISNUMBER(INDEX(Данные!$I$1:$IX$303,Данные!$A42,Y$642)),INDEX(Данные!$I$1:$IX$303,Данные!$A42,Y$642)-Данные!$F42+IF($F$8="Использовать поправку",AM380,0),#N/A)</f>
        <v>-0.784091720975578</v>
      </c>
      <c r="Z380" s="62">
        <f t="shared" si="790"/>
        <v>19.5</v>
      </c>
      <c r="AA380" s="63">
        <f>IF(ISNUMBER(INDEX(Данные!$I$1:$IX$303,Данные!$A42,AA$642)),INDEX(Данные!$I$1:$IX$303,Данные!$A42,AA$642)-Данные!$E42+IF($F$9="Использовать поправку",AL380,0),#N/A)</f>
        <v>-0.20204298839889034</v>
      </c>
      <c r="AB380" s="64">
        <f>IF(ISNUMBER(INDEX(Данные!$I$1:$IX$303,Данные!$A42,AB$642)),INDEX(Данные!$I$1:$IX$303,Данные!$A42,AB$642)-Данные!$F42+IF($F$9="Использовать поправку",AM380,0),#N/A)</f>
        <v>0.88397354042218002</v>
      </c>
      <c r="AC380" s="62">
        <f t="shared" si="791"/>
        <v>19.5</v>
      </c>
      <c r="AD380" s="63">
        <f>IF(ISNUMBER(INDEX(Данные!$I$1:$IX$303,Данные!$A42,AD$642)),INDEX(Данные!$I$1:$IX$303,Данные!$A42,AD$642)-Данные!$E42+IF($F$10="Использовать поправку",AL380,0),#N/A)</f>
        <v>1.1313846033069197</v>
      </c>
      <c r="AE380" s="64">
        <f>IF(ISNUMBER(INDEX(Данные!$I$1:$IX$303,Данные!$A42,AE$642)),INDEX(Данные!$I$1:$IX$303,Данные!$A42,AE$642)-Данные!$F42+IF($F$10="Использовать поправку",AM380,0),#N/A)</f>
        <v>0.4064116491536458</v>
      </c>
      <c r="AF380" s="62">
        <f t="shared" si="792"/>
        <v>19.5</v>
      </c>
      <c r="AG380" s="63">
        <f>IF(ISNUMBER(INDEX(Данные!$I$1:$IX$303,Данные!$A42,AG$642)),INDEX(Данные!$I$1:$IX$303,Данные!$A42,AG$642)-Данные!$E42+IF($F$11="Использовать поправку",AL380,0),#N/A)</f>
        <v>-1.0365171608799599</v>
      </c>
      <c r="AH380" s="64">
        <f>IF(ISNUMBER(INDEX(Данные!$I$1:$IX$303,Данные!$A42,AH$642)),INDEX(Данные!$I$1:$IX$303,Данные!$A42,AH$642)-Данные!$F42+IF($F$11="Использовать поправку",AM380,0),#N/A)</f>
        <v>-1.0505901552648775</v>
      </c>
      <c r="AI380" s="62">
        <f t="shared" si="793"/>
        <v>19.5</v>
      </c>
      <c r="AJ380" s="63">
        <f>IF(ISNUMBER(INDEX(Данные!$I$1:$IX$303,Данные!$A42,AJ$642)),INDEX(Данные!$I$1:$IX$303,Данные!$A42,AJ$642)-Данные!$E42+IF($F$12="Использовать поправку",AL380,0),#N/A)</f>
        <v>0.18735219627460964</v>
      </c>
      <c r="AK380" s="96">
        <f>IF(ISNUMBER(INDEX(Данные!$I$1:$IX$303,Данные!$A42,AK$642)),INDEX(Данные!$I$1:$IX$303,Данные!$A42,AK$642)-Данные!$F42+IF($F$12="Использовать поправку",AM380,0),#N/A)</f>
        <v>-6.9356193919666964E-2</v>
      </c>
      <c r="AL380" s="100" t="e">
        <f>INDEX(Данные!$I$1:$IX$303,Данные!$A42,AL$642+4)-INDEX(Данные!$I$1:$IX$303,Данные!$A42,AL$643+4)</f>
        <v>#N/A</v>
      </c>
      <c r="AM380" s="101" t="e">
        <f>INDEX(Данные!$I$1:$IX$303,Данные!$A42,AM$642+5)-INDEX(Данные!$I$1:$IX$303,Данные!$A42,AM$643+5)</f>
        <v>#N/A</v>
      </c>
      <c r="AO380" s="61">
        <v>19.5</v>
      </c>
      <c r="AP380" s="62">
        <f t="shared" si="794"/>
        <v>19.5</v>
      </c>
      <c r="AQ380" s="63">
        <f>IF(ISNUMBER(INDEX(Данные!$I$1:$IX$303,Данные!$A42,AQ$642)),INDEX(Данные!$I$1:$IX$303,Данные!$A42,AQ$642)-Данные!$G42-AQ$643+IF($F$3="Использовать поправку",BT380,0),#N/A)</f>
        <v>0</v>
      </c>
      <c r="AR380" s="64">
        <f>IF(ISNUMBER(INDEX(Данные!$I$1:$IX$303,Данные!$A42,AR$642)),INDEX(Данные!$I$1:$IX$303,Данные!$A42,AR$642)-Данные!$H42-AR$643+IF($F$3="Использовать поправку",BU380,0),#N/A)</f>
        <v>0</v>
      </c>
      <c r="AS380" s="62">
        <f t="shared" si="795"/>
        <v>19.5</v>
      </c>
      <c r="AT380" s="63">
        <f>IF(ISNUMBER(INDEX(Данные!$I$1:$IX$303,Данные!$A42,AT$642)),INDEX(Данные!$I$1:$IX$303,Данные!$A42,AT$642)-Данные!$G42-AT$643+IF($F$4="Использовать поправку",BT380,0),#N/A)</f>
        <v>10.341258148678094</v>
      </c>
      <c r="AU380" s="64">
        <f>IF(ISNUMBER(INDEX(Данные!$I$1:$IX$303,Данные!$A42,AU$642)),INDEX(Данные!$I$1:$IX$303,Данные!$A42,AU$642)-Данные!$H42-AU$643+IF($F$4="Использовать поправку",BU380,0),#N/A)</f>
        <v>5.9206823871263623</v>
      </c>
      <c r="AV380" s="62">
        <f t="shared" si="796"/>
        <v>19.5</v>
      </c>
      <c r="AW380" s="63">
        <f>IF(ISNUMBER(INDEX(Данные!$I$1:$IX$303,Данные!$A42,AW$642)),INDEX(Данные!$I$1:$IX$303,Данные!$A42,AW$642)-Данные!$G42-AW$643+IF($F$5="Использовать поправку",BT380,0),#N/A)</f>
        <v>0.30706656895210926</v>
      </c>
      <c r="AX380" s="64">
        <f>IF(ISNUMBER(INDEX(Данные!$I$1:$IX$303,Данные!$A42,AX$642)),INDEX(Данные!$I$1:$IX$303,Данные!$A42,AX$642)-Данные!$H42-AX$643+IF($F$5="Использовать поправку",BU380,0),#N/A)</f>
        <v>4.7205911716228002</v>
      </c>
      <c r="AY380" s="62">
        <f t="shared" si="797"/>
        <v>19.5</v>
      </c>
      <c r="AZ380" s="63">
        <f>IF(ISNUMBER(INDEX(Данные!$I$1:$IX$303,Данные!$A42,AZ$642)),INDEX(Данные!$I$1:$IX$303,Данные!$A42,AZ$642)-Данные!$G42-AZ$643+IF($F$6="Использовать поправку",BT380,0),#N/A)</f>
        <v>-11.28509203524834</v>
      </c>
      <c r="BA380" s="64">
        <f>IF(ISNUMBER(INDEX(Данные!$I$1:$IX$303,Данные!$A42,BA$642)),INDEX(Данные!$I$1:$IX$303,Данные!$A42,BA$642)-Данные!$H42-BA$643+IF($F$6="Использовать поправку",BU380,0),#N/A)</f>
        <v>8.5124685850162223</v>
      </c>
      <c r="BB380" s="62">
        <f t="shared" si="798"/>
        <v>19.5</v>
      </c>
      <c r="BC380" s="63">
        <f>IF(ISNUMBER(INDEX(Данные!$I$1:$IX$303,Данные!$A42,BC$642)),INDEX(Данные!$I$1:$IX$303,Данные!$A42,BC$642)-Данные!$G42-BC$643+IF($F$7="Использовать поправку",BT380,0),#N/A)</f>
        <v>-8.620785555462021</v>
      </c>
      <c r="BD380" s="64">
        <f>IF(ISNUMBER(INDEX(Данные!$I$1:$IX$303,Данные!$A42,BD$642)),INDEX(Данные!$I$1:$IX$303,Данные!$A42,BD$642)-Данные!$H42-BD$643+IF($F$7="Использовать поправку",BU380,0),#N/A)</f>
        <v>4.6146404378978332</v>
      </c>
      <c r="BE380" s="62">
        <f t="shared" si="799"/>
        <v>19.5</v>
      </c>
      <c r="BF380" s="63">
        <f>IF(ISNUMBER(INDEX(Данные!$I$1:$IX$303,Данные!$A42,BF$642)),INDEX(Данные!$I$1:$IX$303,Данные!$A42,BF$642)-Данные!$G42-BF$643+IF($F$8="Использовать поправку",BT380,0),#N/A)</f>
        <v>1.2193415305288227</v>
      </c>
      <c r="BG380" s="64">
        <f>IF(ISNUMBER(INDEX(Данные!$I$1:$IX$303,Данные!$A42,BG$642)),INDEX(Данные!$I$1:$IX$303,Данные!$A42,BG$642)-Данные!$H42-BG$643+IF($F$8="Использовать поправку",BU380,0),#N/A)</f>
        <v>8.5932507836871537</v>
      </c>
      <c r="BH380" s="62">
        <f t="shared" si="800"/>
        <v>19.5</v>
      </c>
      <c r="BI380" s="63">
        <f>IF(ISNUMBER(INDEX(Данные!$I$1:$IX$303,Данные!$A42,BI$642)),INDEX(Данные!$I$1:$IX$303,Данные!$A42,BI$642)-Данные!$G42-BI$643+IF($F$9="Использовать поправку",BT380,0),#N/A)</f>
        <v>0.31201643541544399</v>
      </c>
      <c r="BJ380" s="64">
        <f>IF(ISNUMBER(INDEX(Данные!$I$1:$IX$303,Данные!$A42,BJ$642)),INDEX(Данные!$I$1:$IX$303,Данные!$A42,BJ$642)-Данные!$H42-BJ$643+IF($F$9="Использовать поправку",BU380,0),#N/A)</f>
        <v>-2.3014858183073557</v>
      </c>
      <c r="BK380" s="62">
        <f t="shared" si="801"/>
        <v>19.5</v>
      </c>
      <c r="BL380" s="63">
        <f>IF(ISNUMBER(INDEX(Данные!$I$1:$IX$303,Данные!$A42,BL$642)),INDEX(Данные!$I$1:$IX$303,Данные!$A42,BL$642)-Данные!$G42-BL$643+IF($F$10="Использовать поправку",BT380,0),#N/A)</f>
        <v>-3.6423362114840074</v>
      </c>
      <c r="BM380" s="64">
        <f>IF(ISNUMBER(INDEX(Данные!$I$1:$IX$303,Данные!$A42,BM$642)),INDEX(Данные!$I$1:$IX$303,Данные!$A42,BM$642)-Данные!$H42-BM$643+IF($F$10="Использовать поправку",BU380,0),#N/A)</f>
        <v>17.669046902503851</v>
      </c>
      <c r="BN380" s="62">
        <f t="shared" si="802"/>
        <v>19.5</v>
      </c>
      <c r="BO380" s="63">
        <f>IF(ISNUMBER(INDEX(Данные!$I$1:$IX$303,Данные!$A42,BO$642)),INDEX(Данные!$I$1:$IX$303,Данные!$A42,BO$642)-Данные!$G42-BO$643+IF($F$11="Использовать поправку",BT380,0),#N/A)</f>
        <v>-2.0899970426343089</v>
      </c>
      <c r="BP380" s="64">
        <f>IF(ISNUMBER(INDEX(Данные!$I$1:$IX$303,Данные!$A42,BP$642)),INDEX(Данные!$I$1:$IX$303,Данные!$A42,BP$642)-Данные!$H42-BP$643+IF($F$11="Использовать поправку",BU380,0),#N/A)</f>
        <v>8.0614517922754203</v>
      </c>
      <c r="BQ380" s="62">
        <f t="shared" si="803"/>
        <v>19.5</v>
      </c>
      <c r="BR380" s="63">
        <f>IF(ISNUMBER(INDEX(Данные!$I$1:$IX$303,Данные!$A42,BR$642)),INDEX(Данные!$I$1:$IX$303,Данные!$A42,BR$642)-Данные!$G42-BR$643+IF($F$12="Использовать поправку",BT380,0),#N/A)</f>
        <v>4.8817173698665783</v>
      </c>
      <c r="BS380" s="64">
        <f>IF(ISNUMBER(INDEX(Данные!$I$1:$IX$303,Данные!$A42,BS$642)),INDEX(Данные!$I$1:$IX$303,Данные!$A42,BS$642)-Данные!$H42-BS$643+IF($F$12="Использовать поправку",BU380,0),#N/A)</f>
        <v>9.309270322708926</v>
      </c>
      <c r="BT380" s="100" t="e">
        <f>INDEX(Данные!$I$1:$IX$303,Данные!$A42,BT$642+8)-INDEX(Данные!$I$1:$IX$303,Данные!$A42,BT$643+8)</f>
        <v>#N/A</v>
      </c>
      <c r="BU380" s="101" t="e">
        <f>INDEX(Данные!$I$1:$IX$303,Данные!$A42,BU$642+9)-INDEX(Данные!$I$1:$IX$303,Данные!$A42,BU$643+9)</f>
        <v>#N/A</v>
      </c>
    </row>
    <row r="381" spans="7:73" x14ac:dyDescent="0.25">
      <c r="G381" s="61">
        <v>20</v>
      </c>
      <c r="H381" s="62">
        <f t="shared" si="784"/>
        <v>20</v>
      </c>
      <c r="I381" s="63">
        <f>IF(ISNUMBER(INDEX(Данные!$I$1:$IX$303,Данные!$A43,I$642)),INDEX(Данные!$I$1:$IX$303,Данные!$A43,I$642)-Данные!$E43+IF($F$3="Использовать поправку",AL381,0),#N/A)</f>
        <v>0</v>
      </c>
      <c r="J381" s="64">
        <f>IF(ISNUMBER(INDEX(Данные!$I$1:$IX$303,Данные!$A43,J$642)),INDEX(Данные!$I$1:$IX$303,Данные!$A43,J$642)-Данные!$F43+IF($F$3="Использовать поправку",AM381,0),#N/A)</f>
        <v>0</v>
      </c>
      <c r="K381" s="62">
        <f t="shared" si="785"/>
        <v>20</v>
      </c>
      <c r="L381" s="63">
        <f>IF(ISNUMBER(INDEX(Данные!$I$1:$IX$303,Данные!$A43,L$642)),INDEX(Данные!$I$1:$IX$303,Данные!$A43,L$642)-Данные!$E43+IF($F$4="Использовать поправку",AL381,0),#N/A)</f>
        <v>1.6024741190469332</v>
      </c>
      <c r="M381" s="64">
        <f>IF(ISNUMBER(INDEX(Данные!$I$1:$IX$303,Данные!$A43,M$642)),INDEX(Данные!$I$1:$IX$303,Данные!$A43,M$642)-Данные!$F43+IF($F$4="Использовать поправку",AM381,0),#N/A)</f>
        <v>2.3493133755140727</v>
      </c>
      <c r="N381" s="62">
        <f t="shared" si="786"/>
        <v>20</v>
      </c>
      <c r="O381" s="63">
        <f>IF(ISNUMBER(INDEX(Данные!$I$1:$IX$303,Данные!$A43,O$642)),INDEX(Данные!$I$1:$IX$303,Данные!$A43,O$642)-Данные!$E43+IF($F$5="Использовать поправку",AL381,0),#N/A)</f>
        <v>0.50510823293294216</v>
      </c>
      <c r="P381" s="64">
        <f>IF(ISNUMBER(INDEX(Данные!$I$1:$IX$303,Данные!$A43,P$642)),INDEX(Данные!$I$1:$IX$303,Данные!$A43,P$642)-Данные!$F43+IF($F$5="Использовать поправку",AM381,0),#N/A)</f>
        <v>9.0816349589536216E-2</v>
      </c>
      <c r="Q381" s="62">
        <f t="shared" si="787"/>
        <v>20</v>
      </c>
      <c r="R381" s="63">
        <f>IF(ISNUMBER(INDEX(Данные!$I$1:$IX$303,Данные!$A43,R$642)),INDEX(Данные!$I$1:$IX$303,Данные!$A43,R$642)-Данные!$E43+IF($F$6="Использовать поправку",AL381,0),#N/A)</f>
        <v>0.93193935527831506</v>
      </c>
      <c r="S381" s="64">
        <f>IF(ISNUMBER(INDEX(Данные!$I$1:$IX$303,Данные!$A43,S$642)),INDEX(Данные!$I$1:$IX$303,Данные!$A43,S$642)-Данные!$F43+IF($F$6="Использовать поправку",AM381,0),#N/A)</f>
        <v>0.96971263687927678</v>
      </c>
      <c r="T381" s="62">
        <f t="shared" si="788"/>
        <v>20</v>
      </c>
      <c r="U381" s="63">
        <f>IF(ISNUMBER(INDEX(Данные!$I$1:$IX$303,Данные!$A43,U$642)),INDEX(Данные!$I$1:$IX$303,Данные!$A43,U$642)-Данные!$E43+IF($F$7="Использовать поправку",AL381,0),#N/A)</f>
        <v>1.9307863335215245</v>
      </c>
      <c r="V381" s="64">
        <f>IF(ISNUMBER(INDEX(Данные!$I$1:$IX$303,Данные!$A43,V$642)),INDEX(Данные!$I$1:$IX$303,Данные!$A43,V$642)-Данные!$F43+IF($F$7="Использовать поправку",AM381,0),#N/A)</f>
        <v>1.8108354483456424</v>
      </c>
      <c r="W381" s="62">
        <f t="shared" si="789"/>
        <v>20</v>
      </c>
      <c r="X381" s="63">
        <f>IF(ISNUMBER(INDEX(Данные!$I$1:$IX$303,Данные!$A43,X$642)),INDEX(Данные!$I$1:$IX$303,Данные!$A43,X$642)-Данные!$E43+IF($F$8="Использовать поправку",AL381,0),#N/A)</f>
        <v>1.242801481200317</v>
      </c>
      <c r="Y381" s="64">
        <f>IF(ISNUMBER(INDEX(Данные!$I$1:$IX$303,Данные!$A43,Y$642)),INDEX(Данные!$I$1:$IX$303,Данные!$A43,Y$642)-Данные!$F43+IF($F$8="Использовать поправку",AM381,0),#N/A)</f>
        <v>2.0144738905718276</v>
      </c>
      <c r="Z381" s="62">
        <f t="shared" si="790"/>
        <v>20</v>
      </c>
      <c r="AA381" s="63">
        <f>IF(ISNUMBER(INDEX(Данные!$I$1:$IX$303,Данные!$A43,AA$642)),INDEX(Данные!$I$1:$IX$303,Данные!$A43,AA$642)-Данные!$E43+IF($F$9="Использовать поправку",AL381,0),#N/A)</f>
        <v>0.16462262159221197</v>
      </c>
      <c r="AB381" s="64">
        <f>IF(ISNUMBER(INDEX(Данные!$I$1:$IX$303,Данные!$A43,AB$642)),INDEX(Данные!$I$1:$IX$303,Данные!$A43,AB$642)-Данные!$F43+IF($F$9="Использовать поправку",AM381,0),#N/A)</f>
        <v>1.9941655711037365</v>
      </c>
      <c r="AC381" s="62">
        <f t="shared" si="791"/>
        <v>20</v>
      </c>
      <c r="AD381" s="63">
        <f>IF(ISNUMBER(INDEX(Данные!$I$1:$IX$303,Данные!$A43,AD$642)),INDEX(Данные!$I$1:$IX$303,Данные!$A43,AD$642)-Данные!$E43+IF($F$10="Использовать поправку",AL381,0),#N/A)</f>
        <v>0.16171350843235643</v>
      </c>
      <c r="AE381" s="64">
        <f>IF(ISNUMBER(INDEX(Данные!$I$1:$IX$303,Данные!$A43,AE$642)),INDEX(Данные!$I$1:$IX$303,Данные!$A43,AE$642)-Данные!$F43+IF($F$10="Использовать поправку",AM381,0),#N/A)</f>
        <v>1.2018653544548634</v>
      </c>
      <c r="AF381" s="62">
        <f t="shared" si="792"/>
        <v>20</v>
      </c>
      <c r="AG381" s="63">
        <f>IF(ISNUMBER(INDEX(Данные!$I$1:$IX$303,Данные!$A43,AG$642)),INDEX(Данные!$I$1:$IX$303,Данные!$A43,AG$642)-Данные!$E43+IF($F$11="Использовать поправку",AL381,0),#N/A)</f>
        <v>0.25376040316572457</v>
      </c>
      <c r="AH381" s="64">
        <f>IF(ISNUMBER(INDEX(Данные!$I$1:$IX$303,Данные!$A43,AH$642)),INDEX(Данные!$I$1:$IX$303,Данные!$A43,AH$642)-Данные!$F43+IF($F$11="Использовать поправку",AM381,0),#N/A)</f>
        <v>0.99006994954423178</v>
      </c>
      <c r="AI381" s="62">
        <f t="shared" si="793"/>
        <v>20</v>
      </c>
      <c r="AJ381" s="63">
        <f>IF(ISNUMBER(INDEX(Данные!$I$1:$IX$303,Данные!$A43,AJ$642)),INDEX(Данные!$I$1:$IX$303,Данные!$A43,AJ$642)-Данные!$E43+IF($F$12="Использовать поправку",AL381,0),#N/A)</f>
        <v>0.24901222246955079</v>
      </c>
      <c r="AK381" s="96">
        <f>IF(ISNUMBER(INDEX(Данные!$I$1:$IX$303,Данные!$A43,AK$642)),INDEX(Данные!$I$1:$IX$303,Данные!$A43,AK$642)-Данные!$F43+IF($F$12="Использовать поправку",AM381,0),#N/A)</f>
        <v>1.7451466869127499</v>
      </c>
      <c r="AL381" s="100" t="e">
        <f>INDEX(Данные!$I$1:$IX$303,Данные!$A43,AL$642+4)-INDEX(Данные!$I$1:$IX$303,Данные!$A43,AL$643+4)</f>
        <v>#N/A</v>
      </c>
      <c r="AM381" s="101" t="e">
        <f>INDEX(Данные!$I$1:$IX$303,Данные!$A43,AM$642+5)-INDEX(Данные!$I$1:$IX$303,Данные!$A43,AM$643+5)</f>
        <v>#N/A</v>
      </c>
      <c r="AO381" s="61">
        <v>20</v>
      </c>
      <c r="AP381" s="62">
        <f t="shared" si="794"/>
        <v>20</v>
      </c>
      <c r="AQ381" s="63">
        <f>IF(ISNUMBER(INDEX(Данные!$I$1:$IX$303,Данные!$A43,AQ$642)),INDEX(Данные!$I$1:$IX$303,Данные!$A43,AQ$642)-Данные!$G43-AQ$643+IF($F$3="Использовать поправку",BT381,0),#N/A)</f>
        <v>0</v>
      </c>
      <c r="AR381" s="64">
        <f>IF(ISNUMBER(INDEX(Данные!$I$1:$IX$303,Данные!$A43,AR$642)),INDEX(Данные!$I$1:$IX$303,Данные!$A43,AR$642)-Данные!$H43-AR$643+IF($F$3="Использовать поправку",BU381,0),#N/A)</f>
        <v>0</v>
      </c>
      <c r="AS381" s="62">
        <f t="shared" si="795"/>
        <v>20</v>
      </c>
      <c r="AT381" s="63">
        <f>IF(ISNUMBER(INDEX(Данные!$I$1:$IX$303,Данные!$A43,AT$642)),INDEX(Данные!$I$1:$IX$303,Данные!$A43,AT$642)-Данные!$G43-AT$643+IF($F$4="Использовать поправку",BT381,0),#N/A)</f>
        <v>11.142495208201694</v>
      </c>
      <c r="AU381" s="64">
        <f>IF(ISNUMBER(INDEX(Данные!$I$1:$IX$303,Данные!$A43,AU$642)),INDEX(Данные!$I$1:$IX$303,Данные!$A43,AU$642)-Данные!$H43-AU$643+IF($F$4="Использовать поправку",BU381,0),#N/A)</f>
        <v>7.0953390748836682</v>
      </c>
      <c r="AV381" s="62">
        <f t="shared" si="796"/>
        <v>20</v>
      </c>
      <c r="AW381" s="63">
        <f>IF(ISNUMBER(INDEX(Данные!$I$1:$IX$303,Данные!$A43,AW$642)),INDEX(Данные!$I$1:$IX$303,Данные!$A43,AW$642)-Данные!$G43-AW$643+IF($F$5="Использовать поправку",BT381,0),#N/A)</f>
        <v>0.55962068541862209</v>
      </c>
      <c r="AX381" s="64">
        <f>IF(ISNUMBER(INDEX(Данные!$I$1:$IX$303,Данные!$A43,AX$642)),INDEX(Данные!$I$1:$IX$303,Данные!$A43,AX$642)-Данные!$H43-AX$643+IF($F$5="Использовать поправку",BU381,0),#N/A)</f>
        <v>4.7659993464178569</v>
      </c>
      <c r="AY381" s="62">
        <f t="shared" si="797"/>
        <v>20</v>
      </c>
      <c r="AZ381" s="63">
        <f>IF(ISNUMBER(INDEX(Данные!$I$1:$IX$303,Данные!$A43,AZ$642)),INDEX(Данные!$I$1:$IX$303,Данные!$A43,AZ$642)-Данные!$G43-AZ$643+IF($F$6="Использовать поправку",BT381,0),#N/A)</f>
        <v>-10.819122357609103</v>
      </c>
      <c r="BA381" s="64">
        <f>IF(ISNUMBER(INDEX(Данные!$I$1:$IX$303,Данные!$A43,BA$642)),INDEX(Данные!$I$1:$IX$303,Данные!$A43,BA$642)-Данные!$H43-BA$643+IF($F$6="Использовать поправку",BU381,0),#N/A)</f>
        <v>8.9973249034560467</v>
      </c>
      <c r="BB381" s="62">
        <f t="shared" si="798"/>
        <v>20</v>
      </c>
      <c r="BC381" s="63">
        <f>IF(ISNUMBER(INDEX(Данные!$I$1:$IX$303,Данные!$A43,BC$642)),INDEX(Данные!$I$1:$IX$303,Данные!$A43,BC$642)-Данные!$G43-BC$643+IF($F$7="Использовать поправку",BT381,0),#N/A)</f>
        <v>-7.6553923887012161</v>
      </c>
      <c r="BD381" s="64">
        <f>IF(ISNUMBER(INDEX(Данные!$I$1:$IX$303,Данные!$A43,BD$642)),INDEX(Данные!$I$1:$IX$303,Данные!$A43,BD$642)-Данные!$H43-BD$643+IF($F$7="Использовать поправку",BU381,0),#N/A)</f>
        <v>5.5200581620708817</v>
      </c>
      <c r="BE381" s="62">
        <f t="shared" si="799"/>
        <v>20</v>
      </c>
      <c r="BF381" s="63">
        <f>IF(ISNUMBER(INDEX(Данные!$I$1:$IX$303,Данные!$A43,BF$642)),INDEX(Данные!$I$1:$IX$303,Данные!$A43,BF$642)-Данные!$G43-BF$643+IF($F$8="Использовать поправку",BT381,0),#N/A)</f>
        <v>1.8407422711289882</v>
      </c>
      <c r="BG381" s="64">
        <f>IF(ISNUMBER(INDEX(Данные!$I$1:$IX$303,Данные!$A43,BG$642)),INDEX(Данные!$I$1:$IX$303,Данные!$A43,BG$642)-Данные!$H43-BG$643+IF($F$8="Использовать поправку",BU381,0),#N/A)</f>
        <v>9.6004877289731212</v>
      </c>
      <c r="BH381" s="62">
        <f t="shared" si="800"/>
        <v>20</v>
      </c>
      <c r="BI381" s="63">
        <f>IF(ISNUMBER(INDEX(Данные!$I$1:$IX$303,Данные!$A43,BI$642)),INDEX(Данные!$I$1:$IX$303,Данные!$A43,BI$642)-Данные!$G43-BI$643+IF($F$9="Использовать поправку",BT381,0),#N/A)</f>
        <v>0.3943277462116157</v>
      </c>
      <c r="BJ381" s="64">
        <f>IF(ISNUMBER(INDEX(Данные!$I$1:$IX$303,Данные!$A43,BJ$642)),INDEX(Данные!$I$1:$IX$303,Данные!$A43,BJ$642)-Данные!$H43-BJ$643+IF($F$9="Использовать поправку",BU381,0),#N/A)</f>
        <v>-1.3044030327553173</v>
      </c>
      <c r="BK381" s="62">
        <f t="shared" si="801"/>
        <v>20</v>
      </c>
      <c r="BL381" s="63">
        <f>IF(ISNUMBER(INDEX(Данные!$I$1:$IX$303,Данные!$A43,BL$642)),INDEX(Данные!$I$1:$IX$303,Данные!$A43,BL$642)-Данные!$G43-BL$643+IF($F$10="Использовать поправку",BT381,0),#N/A)</f>
        <v>-3.5614794572678647</v>
      </c>
      <c r="BM381" s="64">
        <f>IF(ISNUMBER(INDEX(Данные!$I$1:$IX$303,Данные!$A43,BM$642)),INDEX(Данные!$I$1:$IX$303,Данные!$A43,BM$642)-Данные!$H43-BM$643+IF($F$10="Использовать поправку",BU381,0),#N/A)</f>
        <v>18.269979579731398</v>
      </c>
      <c r="BN381" s="62">
        <f t="shared" si="802"/>
        <v>20</v>
      </c>
      <c r="BO381" s="63">
        <f>IF(ISNUMBER(INDEX(Данные!$I$1:$IX$303,Данные!$A43,BO$642)),INDEX(Данные!$I$1:$IX$303,Данные!$A43,BO$642)-Данные!$G43-BO$643+IF($F$11="Использовать поправку",BT381,0),#N/A)</f>
        <v>-1.9631168410514874</v>
      </c>
      <c r="BP381" s="64">
        <f>IF(ISNUMBER(INDEX(Данные!$I$1:$IX$303,Данные!$A43,BP$642)),INDEX(Данные!$I$1:$IX$303,Данные!$A43,BP$642)-Данные!$H43-BP$643+IF($F$11="Использовать поправку",BU381,0),#N/A)</f>
        <v>8.5564867670475451</v>
      </c>
      <c r="BQ381" s="62">
        <f t="shared" si="803"/>
        <v>20</v>
      </c>
      <c r="BR381" s="63">
        <f>IF(ISNUMBER(INDEX(Данные!$I$1:$IX$303,Данные!$A43,BR$642)),INDEX(Данные!$I$1:$IX$303,Данные!$A43,BR$642)-Данные!$G43-BR$643+IF($F$12="Использовать поправку",BT381,0),#N/A)</f>
        <v>5.006223481101415</v>
      </c>
      <c r="BS381" s="64">
        <f>IF(ISNUMBER(INDEX(Данные!$I$1:$IX$303,Данные!$A43,BS$642)),INDEX(Данные!$I$1:$IX$303,Данные!$A43,BS$642)-Данные!$H43-BS$643+IF($F$12="Использовать поправку",BU381,0),#N/A)</f>
        <v>10.181843666165378</v>
      </c>
      <c r="BT381" s="100" t="e">
        <f>INDEX(Данные!$I$1:$IX$303,Данные!$A43,BT$642+8)-INDEX(Данные!$I$1:$IX$303,Данные!$A43,BT$643+8)</f>
        <v>#N/A</v>
      </c>
      <c r="BU381" s="101" t="e">
        <f>INDEX(Данные!$I$1:$IX$303,Данные!$A43,BU$642+9)-INDEX(Данные!$I$1:$IX$303,Данные!$A43,BU$643+9)</f>
        <v>#N/A</v>
      </c>
    </row>
    <row r="382" spans="7:73" x14ac:dyDescent="0.25">
      <c r="G382" s="61">
        <v>20.5</v>
      </c>
      <c r="H382" s="62">
        <f t="shared" si="784"/>
        <v>20.5</v>
      </c>
      <c r="I382" s="63">
        <f>IF(ISNUMBER(INDEX(Данные!$I$1:$IX$303,Данные!$A44,I$642)),INDEX(Данные!$I$1:$IX$303,Данные!$A44,I$642)-Данные!$E44+IF($F$3="Использовать поправку",AL382,0),#N/A)</f>
        <v>0</v>
      </c>
      <c r="J382" s="64">
        <f>IF(ISNUMBER(INDEX(Данные!$I$1:$IX$303,Данные!$A44,J$642)),INDEX(Данные!$I$1:$IX$303,Данные!$A44,J$642)-Данные!$F44+IF($F$3="Использовать поправку",AM382,0),#N/A)</f>
        <v>0</v>
      </c>
      <c r="K382" s="62">
        <f t="shared" si="785"/>
        <v>20.5</v>
      </c>
      <c r="L382" s="63">
        <f>IF(ISNUMBER(INDEX(Данные!$I$1:$IX$303,Данные!$A44,L$642)),INDEX(Данные!$I$1:$IX$303,Данные!$A44,L$642)-Данные!$E44+IF($F$4="Использовать поправку",AL382,0),#N/A)</f>
        <v>-0.28449432098239846</v>
      </c>
      <c r="M382" s="64">
        <f>IF(ISNUMBER(INDEX(Данные!$I$1:$IX$303,Данные!$A44,M$642)),INDEX(Данные!$I$1:$IX$303,Данные!$A44,M$642)-Данные!$F44+IF($F$4="Использовать поправку",AM382,0),#N/A)</f>
        <v>-1.1342263070937371</v>
      </c>
      <c r="N382" s="62">
        <f t="shared" si="786"/>
        <v>20.5</v>
      </c>
      <c r="O382" s="63">
        <f>IF(ISNUMBER(INDEX(Данные!$I$1:$IX$303,Данные!$A44,O$642)),INDEX(Данные!$I$1:$IX$303,Данные!$A44,O$642)-Данные!$E44+IF($F$5="Использовать поправку",AL382,0),#N/A)</f>
        <v>1.2360767851795291</v>
      </c>
      <c r="P382" s="64">
        <f>IF(ISNUMBER(INDEX(Данные!$I$1:$IX$303,Данные!$A44,P$642)),INDEX(Данные!$I$1:$IX$303,Данные!$A44,P$642)-Данные!$F44+IF($F$5="Использовать поправку",AM382,0),#N/A)</f>
        <v>-1.8190514935874091E-2</v>
      </c>
      <c r="Q382" s="62">
        <f t="shared" si="787"/>
        <v>20.5</v>
      </c>
      <c r="R382" s="63">
        <f>IF(ISNUMBER(INDEX(Данные!$I$1:$IX$303,Данные!$A44,R$642)),INDEX(Данные!$I$1:$IX$303,Данные!$A44,R$642)-Данные!$E44+IF($F$6="Использовать поправку",AL382,0),#N/A)</f>
        <v>1.0454493374932881</v>
      </c>
      <c r="S382" s="64">
        <f>IF(ISNUMBER(INDEX(Данные!$I$1:$IX$303,Данные!$A44,S$642)),INDEX(Данные!$I$1:$IX$303,Данные!$A44,S$642)-Данные!$F44+IF($F$6="Использовать поправку",AM382,0),#N/A)</f>
        <v>-1.3423751380753721</v>
      </c>
      <c r="T382" s="62">
        <f t="shared" si="788"/>
        <v>20.5</v>
      </c>
      <c r="U382" s="63">
        <f>IF(ISNUMBER(INDEX(Данные!$I$1:$IX$303,Данные!$A44,U$642)),INDEX(Данные!$I$1:$IX$303,Данные!$A44,U$642)-Данные!$E44+IF($F$7="Использовать поправку",AL382,0),#N/A)</f>
        <v>1.2309195824042778</v>
      </c>
      <c r="V382" s="64">
        <f>IF(ISNUMBER(INDEX(Данные!$I$1:$IX$303,Данные!$A44,V$642)),INDEX(Данные!$I$1:$IX$303,Данные!$A44,V$642)-Данные!$F44+IF($F$7="Использовать поправку",AM382,0),#N/A)</f>
        <v>-0.27528338490775184</v>
      </c>
      <c r="W382" s="62">
        <f t="shared" si="789"/>
        <v>20.5</v>
      </c>
      <c r="X382" s="63">
        <f>IF(ISNUMBER(INDEX(Данные!$I$1:$IX$303,Данные!$A44,X$642)),INDEX(Данные!$I$1:$IX$303,Данные!$A44,X$642)-Данные!$E44+IF($F$8="Использовать поправку",AL382,0),#N/A)</f>
        <v>0.76361934018044586</v>
      </c>
      <c r="Y382" s="64">
        <f>IF(ISNUMBER(INDEX(Данные!$I$1:$IX$303,Данные!$A44,Y$642)),INDEX(Данные!$I$1:$IX$303,Данные!$A44,Y$642)-Данные!$F44+IF($F$8="Использовать поправку",AM382,0),#N/A)</f>
        <v>-1.5539063918802034</v>
      </c>
      <c r="Z382" s="62">
        <f t="shared" si="790"/>
        <v>20.5</v>
      </c>
      <c r="AA382" s="63">
        <f>IF(ISNUMBER(INDEX(Данные!$I$1:$IX$303,Данные!$A44,AA$642)),INDEX(Данные!$I$1:$IX$303,Данные!$A44,AA$642)-Данные!$E44+IF($F$9="Использовать поправку",AL382,0),#N/A)</f>
        <v>-0.10612377245792359</v>
      </c>
      <c r="AB382" s="64">
        <f>IF(ISNUMBER(INDEX(Данные!$I$1:$IX$303,Данные!$A44,AB$642)),INDEX(Данные!$I$1:$IX$303,Данные!$A44,AB$642)-Данные!$F44+IF($F$9="Использовать поправку",AM382,0),#N/A)</f>
        <v>0.54560390786889101</v>
      </c>
      <c r="AC382" s="62">
        <f t="shared" si="791"/>
        <v>20.5</v>
      </c>
      <c r="AD382" s="63">
        <f>IF(ISNUMBER(INDEX(Данные!$I$1:$IX$303,Данные!$A44,AD$642)),INDEX(Данные!$I$1:$IX$303,Данные!$A44,AD$642)-Данные!$E44+IF($F$10="Использовать поправку",AL382,0),#N/A)</f>
        <v>0.19484300877409311</v>
      </c>
      <c r="AE382" s="64">
        <f>IF(ISNUMBER(INDEX(Данные!$I$1:$IX$303,Данные!$A44,AE$642)),INDEX(Данные!$I$1:$IX$303,Данные!$A44,AE$642)-Данные!$F44+IF($F$10="Использовать поправку",AM382,0),#N/A)</f>
        <v>-0.57829437957011542</v>
      </c>
      <c r="AF382" s="62">
        <f t="shared" si="792"/>
        <v>20.5</v>
      </c>
      <c r="AG382" s="63">
        <f>IF(ISNUMBER(INDEX(Данные!$I$1:$IX$303,Данные!$A44,AG$642)),INDEX(Данные!$I$1:$IX$303,Данные!$A44,AG$642)-Данные!$E44+IF($F$11="Использовать поправку",AL382,0),#N/A)</f>
        <v>0.13929438997541155</v>
      </c>
      <c r="AH382" s="64">
        <f>IF(ISNUMBER(INDEX(Данные!$I$1:$IX$303,Данные!$A44,AH$642)),INDEX(Данные!$I$1:$IX$303,Данные!$A44,AH$642)-Данные!$F44+IF($F$11="Использовать поправку",AM382,0),#N/A)</f>
        <v>-0.71240201246224011</v>
      </c>
      <c r="AI382" s="62">
        <f t="shared" si="793"/>
        <v>20.5</v>
      </c>
      <c r="AJ382" s="63">
        <f>IF(ISNUMBER(INDEX(Данные!$I$1:$IX$303,Данные!$A44,AJ$642)),INDEX(Данные!$I$1:$IX$303,Данные!$A44,AJ$642)-Данные!$E44+IF($F$12="Использовать поправку",AL382,0),#N/A)</f>
        <v>0.23257644398219846</v>
      </c>
      <c r="AK382" s="96">
        <f>IF(ISNUMBER(INDEX(Данные!$I$1:$IX$303,Данные!$A44,AK$642)),INDEX(Данные!$I$1:$IX$303,Данные!$A44,AK$642)-Данные!$F44+IF($F$12="Использовать поправку",AM382,0),#N/A)</f>
        <v>-0.81568122866739756</v>
      </c>
      <c r="AL382" s="100" t="e">
        <f>INDEX(Данные!$I$1:$IX$303,Данные!$A44,AL$642+4)-INDEX(Данные!$I$1:$IX$303,Данные!$A44,AL$643+4)</f>
        <v>#N/A</v>
      </c>
      <c r="AM382" s="101" t="e">
        <f>INDEX(Данные!$I$1:$IX$303,Данные!$A44,AM$642+5)-INDEX(Данные!$I$1:$IX$303,Данные!$A44,AM$643+5)</f>
        <v>#N/A</v>
      </c>
      <c r="AO382" s="61">
        <v>20.5</v>
      </c>
      <c r="AP382" s="62">
        <f t="shared" si="794"/>
        <v>20.5</v>
      </c>
      <c r="AQ382" s="63">
        <f>IF(ISNUMBER(INDEX(Данные!$I$1:$IX$303,Данные!$A44,AQ$642)),INDEX(Данные!$I$1:$IX$303,Данные!$A44,AQ$642)-Данные!$G44-AQ$643+IF($F$3="Использовать поправку",BT382,0),#N/A)</f>
        <v>0</v>
      </c>
      <c r="AR382" s="64">
        <f>IF(ISNUMBER(INDEX(Данные!$I$1:$IX$303,Данные!$A44,AR$642)),INDEX(Данные!$I$1:$IX$303,Данные!$A44,AR$642)-Данные!$H44-AR$643+IF($F$3="Использовать поправку",BU382,0),#N/A)</f>
        <v>0</v>
      </c>
      <c r="AS382" s="62">
        <f t="shared" si="795"/>
        <v>20.5</v>
      </c>
      <c r="AT382" s="63">
        <f>IF(ISNUMBER(INDEX(Данные!$I$1:$IX$303,Данные!$A44,AT$642)),INDEX(Данные!$I$1:$IX$303,Данные!$A44,AT$642)-Данные!$G44-AT$643+IF($F$4="Использовать поправку",BT382,0),#N/A)</f>
        <v>11.000248047710443</v>
      </c>
      <c r="AU382" s="64">
        <f>IF(ISNUMBER(INDEX(Данные!$I$1:$IX$303,Данные!$A44,AU$642)),INDEX(Данные!$I$1:$IX$303,Данные!$A44,AU$642)-Данные!$H44-AU$643+IF($F$4="Использовать поправку",BU382,0),#N/A)</f>
        <v>6.5282259213365705</v>
      </c>
      <c r="AV382" s="62">
        <f t="shared" si="796"/>
        <v>20.5</v>
      </c>
      <c r="AW382" s="63">
        <f>IF(ISNUMBER(INDEX(Данные!$I$1:$IX$303,Данные!$A44,AW$642)),INDEX(Данные!$I$1:$IX$303,Данные!$A44,AW$642)-Данные!$G44-AW$643+IF($F$5="Использовать поправку",BT382,0),#N/A)</f>
        <v>1.1776590780083325</v>
      </c>
      <c r="AX382" s="64">
        <f>IF(ISNUMBER(INDEX(Данные!$I$1:$IX$303,Данные!$A44,AX$642)),INDEX(Данные!$I$1:$IX$303,Данные!$A44,AX$642)-Данные!$H44-AX$643+IF($F$5="Использовать поправку",BU382,0),#N/A)</f>
        <v>4.7569040889497956</v>
      </c>
      <c r="AY382" s="62">
        <f t="shared" si="797"/>
        <v>20.5</v>
      </c>
      <c r="AZ382" s="63">
        <f>IF(ISNUMBER(INDEX(Данные!$I$1:$IX$303,Данные!$A44,AZ$642)),INDEX(Данные!$I$1:$IX$303,Данные!$A44,AZ$642)-Данные!$G44-AZ$643+IF($F$6="Использовать поправку",BT382,0),#N/A)</f>
        <v>-10.296397688862498</v>
      </c>
      <c r="BA382" s="64">
        <f>IF(ISNUMBER(INDEX(Данные!$I$1:$IX$303,Данные!$A44,BA$642)),INDEX(Данные!$I$1:$IX$303,Данные!$A44,BA$642)-Данные!$H44-BA$643+IF($F$6="Использовать поправку",BU382,0),#N/A)</f>
        <v>8.326137334418263</v>
      </c>
      <c r="BB382" s="62">
        <f t="shared" si="798"/>
        <v>20.5</v>
      </c>
      <c r="BC382" s="63">
        <f>IF(ISNUMBER(INDEX(Данные!$I$1:$IX$303,Данные!$A44,BC$642)),INDEX(Данные!$I$1:$IX$303,Данные!$A44,BC$642)-Данные!$G44-BC$643+IF($F$7="Использовать поправку",BT382,0),#N/A)</f>
        <v>-7.0399325974990461</v>
      </c>
      <c r="BD382" s="64">
        <f>IF(ISNUMBER(INDEX(Данные!$I$1:$IX$303,Данные!$A44,BD$642)),INDEX(Данные!$I$1:$IX$303,Данные!$A44,BD$642)-Данные!$H44-BD$643+IF($F$7="Использовать поправку",BU382,0),#N/A)</f>
        <v>5.3824164696168282</v>
      </c>
      <c r="BE382" s="62">
        <f t="shared" si="799"/>
        <v>20.5</v>
      </c>
      <c r="BF382" s="63">
        <f>IF(ISNUMBER(INDEX(Данные!$I$1:$IX$303,Данные!$A44,BF$642)),INDEX(Данные!$I$1:$IX$303,Данные!$A44,BF$642)-Данные!$G44-BF$643+IF($F$8="Использовать поправку",BT382,0),#N/A)</f>
        <v>2.2225519412191943</v>
      </c>
      <c r="BG382" s="64">
        <f>IF(ISNUMBER(INDEX(Данные!$I$1:$IX$303,Данные!$A44,BG$642)),INDEX(Данные!$I$1:$IX$303,Данные!$A44,BG$642)-Данные!$H44-BG$643+IF($F$8="Использовать поправку",BU382,0),#N/A)</f>
        <v>8.8235345330328983</v>
      </c>
      <c r="BH382" s="62">
        <f t="shared" si="800"/>
        <v>20.5</v>
      </c>
      <c r="BI382" s="63">
        <f>IF(ISNUMBER(INDEX(Данные!$I$1:$IX$303,Данные!$A44,BI$642)),INDEX(Данные!$I$1:$IX$303,Данные!$A44,BI$642)-Данные!$G44-BI$643+IF($F$9="Использовать поправку",BT382,0),#N/A)</f>
        <v>0.34126585998262726</v>
      </c>
      <c r="BJ382" s="64">
        <f>IF(ISNUMBER(INDEX(Данные!$I$1:$IX$303,Данные!$A44,BJ$642)),INDEX(Данные!$I$1:$IX$303,Данные!$A44,BJ$642)-Данные!$H44-BJ$643+IF($F$9="Использовать поправку",BU382,0),#N/A)</f>
        <v>-1.0316010788210406</v>
      </c>
      <c r="BK382" s="62">
        <f t="shared" si="801"/>
        <v>20.5</v>
      </c>
      <c r="BL382" s="63">
        <f>IF(ISNUMBER(INDEX(Данные!$I$1:$IX$303,Данные!$A44,BL$642)),INDEX(Данные!$I$1:$IX$303,Данные!$A44,BL$642)-Данные!$G44-BL$643+IF($F$10="Использовать поправку",BT382,0),#N/A)</f>
        <v>-3.4640579528808075</v>
      </c>
      <c r="BM382" s="64">
        <f>IF(ISNUMBER(INDEX(Данные!$I$1:$IX$303,Данные!$A44,BM$642)),INDEX(Данные!$I$1:$IX$303,Данные!$A44,BM$642)-Данные!$H44-BM$643+IF($F$10="Использовать поправку",BU382,0),#N/A)</f>
        <v>17.980832389946272</v>
      </c>
      <c r="BN382" s="62">
        <f t="shared" si="802"/>
        <v>20.5</v>
      </c>
      <c r="BO382" s="63">
        <f>IF(ISNUMBER(INDEX(Данные!$I$1:$IX$303,Данные!$A44,BO$642)),INDEX(Данные!$I$1:$IX$303,Данные!$A44,BO$642)-Данные!$G44-BO$643+IF($F$11="Использовать поправку",BT382,0),#N/A)</f>
        <v>-1.8934696460637497</v>
      </c>
      <c r="BP382" s="64">
        <f>IF(ISNUMBER(INDEX(Данные!$I$1:$IX$303,Данные!$A44,BP$642)),INDEX(Данные!$I$1:$IX$303,Данные!$A44,BP$642)-Данные!$H44-BP$643+IF($F$11="Использовать поправку",BU382,0),#N/A)</f>
        <v>8.2002857608165414</v>
      </c>
      <c r="BQ382" s="62">
        <f t="shared" si="803"/>
        <v>20.5</v>
      </c>
      <c r="BR382" s="63">
        <f>IF(ISNUMBER(INDEX(Данные!$I$1:$IX$303,Данные!$A44,BR$642)),INDEX(Данные!$I$1:$IX$303,Данные!$A44,BR$642)-Данные!$G44-BR$643+IF($F$12="Использовать поправку",BT382,0),#N/A)</f>
        <v>5.1225117030924139</v>
      </c>
      <c r="BS382" s="64">
        <f>IF(ISNUMBER(INDEX(Данные!$I$1:$IX$303,Данные!$A44,BS$642)),INDEX(Данные!$I$1:$IX$303,Данные!$A44,BS$642)-Данные!$H44-BS$643+IF($F$12="Использовать поправку",BU382,0),#N/A)</f>
        <v>9.7740030518316416</v>
      </c>
      <c r="BT382" s="100" t="e">
        <f>INDEX(Данные!$I$1:$IX$303,Данные!$A44,BT$642+8)-INDEX(Данные!$I$1:$IX$303,Данные!$A44,BT$643+8)</f>
        <v>#N/A</v>
      </c>
      <c r="BU382" s="101" t="e">
        <f>INDEX(Данные!$I$1:$IX$303,Данные!$A44,BU$642+9)-INDEX(Данные!$I$1:$IX$303,Данные!$A44,BU$643+9)</f>
        <v>#N/A</v>
      </c>
    </row>
    <row r="383" spans="7:73" x14ac:dyDescent="0.25">
      <c r="G383" s="61">
        <v>21</v>
      </c>
      <c r="H383" s="62">
        <f t="shared" si="784"/>
        <v>21</v>
      </c>
      <c r="I383" s="63">
        <f>IF(ISNUMBER(INDEX(Данные!$I$1:$IX$303,Данные!$A45,I$642)),INDEX(Данные!$I$1:$IX$303,Данные!$A45,I$642)-Данные!$E45+IF($F$3="Использовать поправку",AL383,0),#N/A)</f>
        <v>0</v>
      </c>
      <c r="J383" s="64">
        <f>IF(ISNUMBER(INDEX(Данные!$I$1:$IX$303,Данные!$A45,J$642)),INDEX(Данные!$I$1:$IX$303,Данные!$A45,J$642)-Данные!$F45+IF($F$3="Использовать поправку",AM383,0),#N/A)</f>
        <v>0</v>
      </c>
      <c r="K383" s="62">
        <f t="shared" si="785"/>
        <v>21</v>
      </c>
      <c r="L383" s="63">
        <f>IF(ISNUMBER(INDEX(Данные!$I$1:$IX$303,Данные!$A45,L$642)),INDEX(Данные!$I$1:$IX$303,Данные!$A45,L$642)-Данные!$E45+IF($F$4="Использовать поправку",AL383,0),#N/A)</f>
        <v>0.89232733593533275</v>
      </c>
      <c r="M383" s="64">
        <f>IF(ISNUMBER(INDEX(Данные!$I$1:$IX$303,Данные!$A45,M$642)),INDEX(Данные!$I$1:$IX$303,Данные!$A45,M$642)-Данные!$F45+IF($F$4="Использовать поправку",AM383,0),#N/A)</f>
        <v>-0.18766675221985452</v>
      </c>
      <c r="N383" s="62">
        <f t="shared" si="786"/>
        <v>21</v>
      </c>
      <c r="O383" s="63">
        <f>IF(ISNUMBER(INDEX(Данные!$I$1:$IX$303,Данные!$A45,O$642)),INDEX(Данные!$I$1:$IX$303,Данные!$A45,O$642)-Данные!$E45+IF($F$5="Использовать поправку",AL383,0),#N/A)</f>
        <v>0.38720332286011239</v>
      </c>
      <c r="P383" s="64">
        <f>IF(ISNUMBER(INDEX(Данные!$I$1:$IX$303,Данные!$A45,P$642)),INDEX(Данные!$I$1:$IX$303,Данные!$A45,P$642)-Данные!$F45+IF($F$5="Использовать поправку",AM383,0),#N/A)</f>
        <v>-1.0714853793790393</v>
      </c>
      <c r="Q383" s="62">
        <f t="shared" si="787"/>
        <v>21</v>
      </c>
      <c r="R383" s="63">
        <f>IF(ISNUMBER(INDEX(Данные!$I$1:$IX$303,Данные!$A45,R$642)),INDEX(Данные!$I$1:$IX$303,Данные!$A45,R$642)-Данные!$E45+IF($F$6="Использовать поправку",AL383,0),#N/A)</f>
        <v>0.60632026842793341</v>
      </c>
      <c r="S383" s="64">
        <f>IF(ISNUMBER(INDEX(Данные!$I$1:$IX$303,Данные!$A45,S$642)),INDEX(Данные!$I$1:$IX$303,Данные!$A45,S$642)-Данные!$F45+IF($F$6="Использовать поправку",AM383,0),#N/A)</f>
        <v>-1.011386298912659</v>
      </c>
      <c r="T383" s="62">
        <f t="shared" si="788"/>
        <v>21</v>
      </c>
      <c r="U383" s="63">
        <f>IF(ISNUMBER(INDEX(Данные!$I$1:$IX$303,Данные!$A45,U$642)),INDEX(Данные!$I$1:$IX$303,Данные!$A45,U$642)-Данные!$E45+IF($F$7="Использовать поправку",AL383,0),#N/A)</f>
        <v>0.3389695762571554</v>
      </c>
      <c r="V383" s="64">
        <f>IF(ISNUMBER(INDEX(Данные!$I$1:$IX$303,Данные!$A45,V$642)),INDEX(Данные!$I$1:$IX$303,Данные!$A45,V$642)-Данные!$F45+IF($F$7="Использовать поправку",AM383,0),#N/A)</f>
        <v>-0.18863289562942764</v>
      </c>
      <c r="W383" s="62">
        <f t="shared" si="789"/>
        <v>21</v>
      </c>
      <c r="X383" s="63">
        <f>IF(ISNUMBER(INDEX(Данные!$I$1:$IX$303,Данные!$A45,X$642)),INDEX(Данные!$I$1:$IX$303,Данные!$A45,X$642)-Данные!$E45+IF($F$8="Использовать поправку",AL383,0),#N/A)</f>
        <v>0.28492948507890592</v>
      </c>
      <c r="Y383" s="64">
        <f>IF(ISNUMBER(INDEX(Данные!$I$1:$IX$303,Данные!$A45,Y$642)),INDEX(Данные!$I$1:$IX$303,Данные!$A45,Y$642)-Данные!$F45+IF($F$8="Использовать поправку",AM383,0),#N/A)</f>
        <v>-0.57906064039263505</v>
      </c>
      <c r="Z383" s="62">
        <f t="shared" si="790"/>
        <v>21</v>
      </c>
      <c r="AA383" s="63">
        <f>IF(ISNUMBER(INDEX(Данные!$I$1:$IX$303,Данные!$A45,AA$642)),INDEX(Данные!$I$1:$IX$303,Данные!$A45,AA$642)-Данные!$E45+IF($F$9="Использовать поправку",AL383,0),#N/A)</f>
        <v>0.24121948911452229</v>
      </c>
      <c r="AB383" s="64">
        <f>IF(ISNUMBER(INDEX(Данные!$I$1:$IX$303,Данные!$A45,AB$642)),INDEX(Данные!$I$1:$IX$303,Данные!$A45,AB$642)-Данные!$F45+IF($F$9="Использовать поправку",AM383,0),#N/A)</f>
        <v>-0.79045528258107822</v>
      </c>
      <c r="AC383" s="62">
        <f t="shared" si="791"/>
        <v>21</v>
      </c>
      <c r="AD383" s="63">
        <f>IF(ISNUMBER(INDEX(Данные!$I$1:$IX$303,Данные!$A45,AD$642)),INDEX(Данные!$I$1:$IX$303,Данные!$A45,AD$642)-Данные!$E45+IF($F$10="Использовать поправку",AL383,0),#N/A)</f>
        <v>0.58212818422904711</v>
      </c>
      <c r="AE383" s="64">
        <f>IF(ISNUMBER(INDEX(Данные!$I$1:$IX$303,Данные!$A45,AE$642)),INDEX(Данные!$I$1:$IX$303,Данные!$A45,AE$642)-Данные!$F45+IF($F$10="Использовать поправку",AM383,0),#N/A)</f>
        <v>-0.80287036273954993</v>
      </c>
      <c r="AF383" s="62">
        <f t="shared" si="792"/>
        <v>21</v>
      </c>
      <c r="AG383" s="63">
        <f>IF(ISNUMBER(INDEX(Данные!$I$1:$IX$303,Данные!$A45,AG$642)),INDEX(Данные!$I$1:$IX$303,Данные!$A45,AG$642)-Данные!$E45+IF($F$11="Использовать поправку",AL383,0),#N/A)</f>
        <v>1.1776229863230343</v>
      </c>
      <c r="AH383" s="64">
        <f>IF(ISNUMBER(INDEX(Данные!$I$1:$IX$303,Данные!$A45,AH$642)),INDEX(Данные!$I$1:$IX$303,Данные!$A45,AH$642)-Данные!$F45+IF($F$11="Использовать поправку",AM383,0),#N/A)</f>
        <v>-1.1191576473847542</v>
      </c>
      <c r="AI383" s="62">
        <f t="shared" si="793"/>
        <v>21</v>
      </c>
      <c r="AJ383" s="63">
        <f>IF(ISNUMBER(INDEX(Данные!$I$1:$IX$303,Данные!$A45,AJ$642)),INDEX(Данные!$I$1:$IX$303,Данные!$A45,AJ$642)-Данные!$E45+IF($F$12="Использовать поправку",AL383,0),#N/A)</f>
        <v>1.0053469623361586</v>
      </c>
      <c r="AK383" s="96">
        <f>IF(ISNUMBER(INDEX(Данные!$I$1:$IX$303,Данные!$A45,AK$642)),INDEX(Данные!$I$1:$IX$303,Данные!$A45,AK$642)-Данные!$F45+IF($F$12="Использовать поправку",AM383,0),#N/A)</f>
        <v>-0.61273610322832806</v>
      </c>
      <c r="AL383" s="100" t="e">
        <f>INDEX(Данные!$I$1:$IX$303,Данные!$A45,AL$642+4)-INDEX(Данные!$I$1:$IX$303,Данные!$A45,AL$643+4)</f>
        <v>#N/A</v>
      </c>
      <c r="AM383" s="101" t="e">
        <f>INDEX(Данные!$I$1:$IX$303,Данные!$A45,AM$642+5)-INDEX(Данные!$I$1:$IX$303,Данные!$A45,AM$643+5)</f>
        <v>#N/A</v>
      </c>
      <c r="AO383" s="61">
        <v>21</v>
      </c>
      <c r="AP383" s="62">
        <f t="shared" si="794"/>
        <v>21</v>
      </c>
      <c r="AQ383" s="63">
        <f>IF(ISNUMBER(INDEX(Данные!$I$1:$IX$303,Данные!$A45,AQ$642)),INDEX(Данные!$I$1:$IX$303,Данные!$A45,AQ$642)-Данные!$G45-AQ$643+IF($F$3="Использовать поправку",BT383,0),#N/A)</f>
        <v>0</v>
      </c>
      <c r="AR383" s="64">
        <f>IF(ISNUMBER(INDEX(Данные!$I$1:$IX$303,Данные!$A45,AR$642)),INDEX(Данные!$I$1:$IX$303,Данные!$A45,AR$642)-Данные!$H45-AR$643+IF($F$3="Использовать поправку",BU383,0),#N/A)</f>
        <v>0</v>
      </c>
      <c r="AS383" s="62">
        <f t="shared" si="795"/>
        <v>21</v>
      </c>
      <c r="AT383" s="63">
        <f>IF(ISNUMBER(INDEX(Данные!$I$1:$IX$303,Данные!$A45,AT$642)),INDEX(Данные!$I$1:$IX$303,Данные!$A45,AT$642)-Данные!$G45-AT$643+IF($F$4="Использовать поправку",BT383,0),#N/A)</f>
        <v>11.446411715678096</v>
      </c>
      <c r="AU383" s="64">
        <f>IF(ISNUMBER(INDEX(Данные!$I$1:$IX$303,Данные!$A45,AU$642)),INDEX(Данные!$I$1:$IX$303,Данные!$A45,AU$642)-Данные!$H45-AU$643+IF($F$4="Использовать поправку",BU383,0),#N/A)</f>
        <v>6.4343925452267285</v>
      </c>
      <c r="AV383" s="62">
        <f t="shared" si="796"/>
        <v>21</v>
      </c>
      <c r="AW383" s="63">
        <f>IF(ISNUMBER(INDEX(Данные!$I$1:$IX$303,Данные!$A45,AW$642)),INDEX(Данные!$I$1:$IX$303,Данные!$A45,AW$642)-Данные!$G45-AW$643+IF($F$5="Использовать поправку",BT383,0),#N/A)</f>
        <v>1.3712607394384122</v>
      </c>
      <c r="AX383" s="64">
        <f>IF(ISNUMBER(INDEX(Данные!$I$1:$IX$303,Данные!$A45,AX$642)),INDEX(Данные!$I$1:$IX$303,Данные!$A45,AX$642)-Данные!$H45-AX$643+IF($F$5="Использовать поправку",BU383,0),#N/A)</f>
        <v>4.2211613992603816</v>
      </c>
      <c r="AY383" s="62">
        <f t="shared" si="797"/>
        <v>21</v>
      </c>
      <c r="AZ383" s="63">
        <f>IF(ISNUMBER(INDEX(Данные!$I$1:$IX$303,Данные!$A45,AZ$642)),INDEX(Данные!$I$1:$IX$303,Данные!$A45,AZ$642)-Данные!$G45-AZ$643+IF($F$6="Использовать поправку",BT383,0),#N/A)</f>
        <v>-9.9932375546485446</v>
      </c>
      <c r="BA383" s="64">
        <f>IF(ISNUMBER(INDEX(Данные!$I$1:$IX$303,Данные!$A45,BA$642)),INDEX(Данные!$I$1:$IX$303,Данные!$A45,BA$642)-Данные!$H45-BA$643+IF($F$6="Использовать поправку",BU383,0),#N/A)</f>
        <v>7.8204441849620707</v>
      </c>
      <c r="BB383" s="62">
        <f t="shared" si="798"/>
        <v>21</v>
      </c>
      <c r="BC383" s="63">
        <f>IF(ISNUMBER(INDEX(Данные!$I$1:$IX$303,Данные!$A45,BC$642)),INDEX(Данные!$I$1:$IX$303,Данные!$A45,BC$642)-Данные!$G45-BC$643+IF($F$7="Использовать поправку",BT383,0),#N/A)</f>
        <v>-6.8704478093704893</v>
      </c>
      <c r="BD383" s="64">
        <f>IF(ISNUMBER(INDEX(Данные!$I$1:$IX$303,Данные!$A45,BD$642)),INDEX(Данные!$I$1:$IX$303,Данные!$A45,BD$642)-Данные!$H45-BD$643+IF($F$7="Использовать поправку",BU383,0),#N/A)</f>
        <v>5.2881000218021654</v>
      </c>
      <c r="BE383" s="62">
        <f t="shared" si="799"/>
        <v>21</v>
      </c>
      <c r="BF383" s="63">
        <f>IF(ISNUMBER(INDEX(Данные!$I$1:$IX$303,Данные!$A45,BF$642)),INDEX(Данные!$I$1:$IX$303,Данные!$A45,BF$642)-Данные!$G45-BF$643+IF($F$8="Использовать поправку",BT383,0),#N/A)</f>
        <v>2.3650166837586539</v>
      </c>
      <c r="BG383" s="64">
        <f>IF(ISNUMBER(INDEX(Данные!$I$1:$IX$303,Данные!$A45,BG$642)),INDEX(Данные!$I$1:$IX$303,Данные!$A45,BG$642)-Данные!$H45-BG$643+IF($F$8="Использовать поправку",BU383,0),#N/A)</f>
        <v>8.5340042128366349</v>
      </c>
      <c r="BH383" s="62">
        <f t="shared" si="800"/>
        <v>21</v>
      </c>
      <c r="BI383" s="63">
        <f>IF(ISNUMBER(INDEX(Данные!$I$1:$IX$303,Данные!$A45,BI$642)),INDEX(Данные!$I$1:$IX$303,Данные!$A45,BI$642)-Данные!$G45-BI$643+IF($F$9="Использовать поправку",BT383,0),#N/A)</f>
        <v>0.46187560453984133</v>
      </c>
      <c r="BJ383" s="64">
        <f>IF(ISNUMBER(INDEX(Данные!$I$1:$IX$303,Данные!$A45,BJ$642)),INDEX(Данные!$I$1:$IX$303,Данные!$A45,BJ$642)-Данные!$H45-BJ$643+IF($F$9="Использовать поправку",BU383,0),#N/A)</f>
        <v>-1.4268287201114163</v>
      </c>
      <c r="BK383" s="62">
        <f t="shared" si="801"/>
        <v>21</v>
      </c>
      <c r="BL383" s="63">
        <f>IF(ISNUMBER(INDEX(Данные!$I$1:$IX$303,Данные!$A45,BL$642)),INDEX(Данные!$I$1:$IX$303,Данные!$A45,BL$642)-Данные!$G45-BL$643+IF($F$10="Использовать поправку",BT383,0),#N/A)</f>
        <v>-3.1729938607662689</v>
      </c>
      <c r="BM383" s="64">
        <f>IF(ISNUMBER(INDEX(Данные!$I$1:$IX$303,Данные!$A45,BM$642)),INDEX(Данные!$I$1:$IX$303,Данные!$A45,BM$642)-Данные!$H45-BM$643+IF($F$10="Использовать поправку",BU383,0),#N/A)</f>
        <v>17.579397208576665</v>
      </c>
      <c r="BN383" s="62">
        <f t="shared" si="802"/>
        <v>21</v>
      </c>
      <c r="BO383" s="63">
        <f>IF(ISNUMBER(INDEX(Данные!$I$1:$IX$303,Данные!$A45,BO$642)),INDEX(Данные!$I$1:$IX$303,Данные!$A45,BO$642)-Данные!$G45-BO$643+IF($F$11="Использовать поправку",BT383,0),#N/A)</f>
        <v>-1.3046581529022205</v>
      </c>
      <c r="BP383" s="64">
        <f>IF(ISNUMBER(INDEX(Данные!$I$1:$IX$303,Данные!$A45,BP$642)),INDEX(Данные!$I$1:$IX$303,Данные!$A45,BP$642)-Данные!$H45-BP$643+IF($F$11="Использовать поправку",BU383,0),#N/A)</f>
        <v>7.6407069371241505</v>
      </c>
      <c r="BQ383" s="62">
        <f t="shared" si="803"/>
        <v>21</v>
      </c>
      <c r="BR383" s="63">
        <f>IF(ISNUMBER(INDEX(Данные!$I$1:$IX$303,Данные!$A45,BR$642)),INDEX(Данные!$I$1:$IX$303,Данные!$A45,BR$642)-Данные!$G45-BR$643+IF($F$12="Использовать поправку",BT383,0),#N/A)</f>
        <v>5.6251851842605447</v>
      </c>
      <c r="BS383" s="64">
        <f>IF(ISNUMBER(INDEX(Данные!$I$1:$IX$303,Данные!$A45,BS$642)),INDEX(Данные!$I$1:$IX$303,Данные!$A45,BS$642)-Данные!$H45-BS$643+IF($F$12="Использовать поправку",BU383,0),#N/A)</f>
        <v>9.4676350002175695</v>
      </c>
      <c r="BT383" s="100" t="e">
        <f>INDEX(Данные!$I$1:$IX$303,Данные!$A45,BT$642+8)-INDEX(Данные!$I$1:$IX$303,Данные!$A45,BT$643+8)</f>
        <v>#N/A</v>
      </c>
      <c r="BU383" s="101" t="e">
        <f>INDEX(Данные!$I$1:$IX$303,Данные!$A45,BU$642+9)-INDEX(Данные!$I$1:$IX$303,Данные!$A45,BU$643+9)</f>
        <v>#N/A</v>
      </c>
    </row>
    <row r="384" spans="7:73" x14ac:dyDescent="0.25">
      <c r="G384" s="61">
        <v>21.5</v>
      </c>
      <c r="H384" s="62">
        <f t="shared" si="784"/>
        <v>21.5</v>
      </c>
      <c r="I384" s="63">
        <f>IF(ISNUMBER(INDEX(Данные!$I$1:$IX$303,Данные!$A46,I$642)),INDEX(Данные!$I$1:$IX$303,Данные!$A46,I$642)-Данные!$E46+IF($F$3="Использовать поправку",AL384,0),#N/A)</f>
        <v>0</v>
      </c>
      <c r="J384" s="64">
        <f>IF(ISNUMBER(INDEX(Данные!$I$1:$IX$303,Данные!$A46,J$642)),INDEX(Данные!$I$1:$IX$303,Данные!$A46,J$642)-Данные!$F46+IF($F$3="Использовать поправку",AM384,0),#N/A)</f>
        <v>0</v>
      </c>
      <c r="K384" s="62">
        <f t="shared" si="785"/>
        <v>21.5</v>
      </c>
      <c r="L384" s="63">
        <f>IF(ISNUMBER(INDEX(Данные!$I$1:$IX$303,Данные!$A46,L$642)),INDEX(Данные!$I$1:$IX$303,Данные!$A46,L$642)-Данные!$E46+IF($F$4="Использовать поправку",AL384,0),#N/A)</f>
        <v>-0.73880662757472315</v>
      </c>
      <c r="M384" s="64">
        <f>IF(ISNUMBER(INDEX(Данные!$I$1:$IX$303,Данные!$A46,M$642)),INDEX(Данные!$I$1:$IX$303,Данные!$A46,M$642)-Данные!$F46+IF($F$4="Использовать поправку",AM384,0),#N/A)</f>
        <v>-1.1018963324381361</v>
      </c>
      <c r="N384" s="62">
        <f t="shared" si="786"/>
        <v>21.5</v>
      </c>
      <c r="O384" s="63">
        <f>IF(ISNUMBER(INDEX(Данные!$I$1:$IX$303,Данные!$A46,O$642)),INDEX(Данные!$I$1:$IX$303,Данные!$A46,O$642)-Данные!$E46+IF($F$5="Использовать поправку",AL384,0),#N/A)</f>
        <v>0.28583351577930216</v>
      </c>
      <c r="P384" s="64">
        <f>IF(ISNUMBER(INDEX(Данные!$I$1:$IX$303,Данные!$A46,P$642)),INDEX(Данные!$I$1:$IX$303,Данные!$A46,P$642)-Данные!$F46+IF($F$5="Использовать поправку",AM384,0),#N/A)</f>
        <v>-1.8556606885680562</v>
      </c>
      <c r="Q384" s="62">
        <f t="shared" si="787"/>
        <v>21.5</v>
      </c>
      <c r="R384" s="63">
        <f>IF(ISNUMBER(INDEX(Данные!$I$1:$IX$303,Данные!$A46,R$642)),INDEX(Данные!$I$1:$IX$303,Данные!$A46,R$642)-Данные!$E46+IF($F$6="Использовать поправку",AL384,0),#N/A)</f>
        <v>0.43849560089877482</v>
      </c>
      <c r="S384" s="64">
        <f>IF(ISNUMBER(INDEX(Данные!$I$1:$IX$303,Данные!$A46,S$642)),INDEX(Данные!$I$1:$IX$303,Данные!$A46,S$642)-Данные!$F46+IF($F$6="Использовать поправку",AM384,0),#N/A)</f>
        <v>-1.9412771895075136</v>
      </c>
      <c r="T384" s="62">
        <f t="shared" si="788"/>
        <v>21.5</v>
      </c>
      <c r="U384" s="63">
        <f>IF(ISNUMBER(INDEX(Данные!$I$1:$IX$303,Данные!$A46,U$642)),INDEX(Данные!$I$1:$IX$303,Данные!$A46,U$642)-Данные!$E46+IF($F$7="Использовать поправку",AL384,0),#N/A)</f>
        <v>-0.28344337922283547</v>
      </c>
      <c r="V384" s="64">
        <f>IF(ISNUMBER(INDEX(Данные!$I$1:$IX$303,Данные!$A46,V$642)),INDEX(Данные!$I$1:$IX$303,Данные!$A46,V$642)-Данные!$F46+IF($F$7="Использовать поправку",AM384,0),#N/A)</f>
        <v>-0.72459072334737051</v>
      </c>
      <c r="W384" s="62">
        <f t="shared" si="789"/>
        <v>21.5</v>
      </c>
      <c r="X384" s="63">
        <f>IF(ISNUMBER(INDEX(Данные!$I$1:$IX$303,Данные!$A46,X$642)),INDEX(Данные!$I$1:$IX$303,Данные!$A46,X$642)-Данные!$E46+IF($F$8="Использовать поправку",AL384,0),#N/A)</f>
        <v>-0.63069290867233807</v>
      </c>
      <c r="Y384" s="64">
        <f>IF(ISNUMBER(INDEX(Данные!$I$1:$IX$303,Данные!$A46,Y$642)),INDEX(Данные!$I$1:$IX$303,Данные!$A46,Y$642)-Данные!$F46+IF($F$8="Использовать поправку",AM384,0),#N/A)</f>
        <v>-0.15397830424422576</v>
      </c>
      <c r="Z384" s="62">
        <f t="shared" si="790"/>
        <v>21.5</v>
      </c>
      <c r="AA384" s="63">
        <f>IF(ISNUMBER(INDEX(Данные!$I$1:$IX$303,Данные!$A46,AA$642)),INDEX(Данные!$I$1:$IX$303,Данные!$A46,AA$642)-Данные!$E46+IF($F$9="Использовать поправку",AL384,0),#N/A)</f>
        <v>-0.38240288769878106</v>
      </c>
      <c r="AB384" s="64">
        <f>IF(ISNUMBER(INDEX(Данные!$I$1:$IX$303,Данные!$A46,AB$642)),INDEX(Данные!$I$1:$IX$303,Данные!$A46,AB$642)-Данные!$F46+IF($F$9="Использовать поправку",AM384,0),#N/A)</f>
        <v>-1.3067532615265214</v>
      </c>
      <c r="AC384" s="62">
        <f t="shared" si="791"/>
        <v>21.5</v>
      </c>
      <c r="AD384" s="63">
        <f>IF(ISNUMBER(INDEX(Данные!$I$1:$IX$303,Данные!$A46,AD$642)),INDEX(Данные!$I$1:$IX$303,Данные!$A46,AD$642)-Данные!$E46+IF($F$10="Использовать поправку",AL384,0),#N/A)</f>
        <v>2.4142893434550672E-2</v>
      </c>
      <c r="AE384" s="64">
        <f>IF(ISNUMBER(INDEX(Данные!$I$1:$IX$303,Данные!$A46,AE$642)),INDEX(Данные!$I$1:$IX$303,Данные!$A46,AE$642)-Данные!$F46+IF($F$10="Использовать поправку",AM384,0),#N/A)</f>
        <v>-1.5719329119885015</v>
      </c>
      <c r="AF384" s="62">
        <f t="shared" si="792"/>
        <v>21.5</v>
      </c>
      <c r="AG384" s="63">
        <f>IF(ISNUMBER(INDEX(Данные!$I$1:$IX$303,Данные!$A46,AG$642)),INDEX(Данные!$I$1:$IX$303,Данные!$A46,AG$642)-Данные!$E46+IF($F$11="Использовать поправку",AL384,0),#N/A)</f>
        <v>-1.183130225439144</v>
      </c>
      <c r="AH384" s="64">
        <f>IF(ISNUMBER(INDEX(Данные!$I$1:$IX$303,Данные!$A46,AH$642)),INDEX(Данные!$I$1:$IX$303,Данные!$A46,AH$642)-Данные!$F46+IF($F$11="Использовать поправку",AM384,0),#N/A)</f>
        <v>-1.4189140911397926</v>
      </c>
      <c r="AI384" s="62">
        <f t="shared" si="793"/>
        <v>21.5</v>
      </c>
      <c r="AJ384" s="63">
        <f>IF(ISNUMBER(INDEX(Данные!$I$1:$IX$303,Данные!$A46,AJ$642)),INDEX(Данные!$I$1:$IX$303,Данные!$A46,AJ$642)-Данные!$E46+IF($F$12="Использовать поправку",AL384,0),#N/A)</f>
        <v>-0.12173617131251024</v>
      </c>
      <c r="AK384" s="96">
        <f>IF(ISNUMBER(INDEX(Данные!$I$1:$IX$303,Данные!$A46,AK$642)),INDEX(Данные!$I$1:$IX$303,Данные!$A46,AK$642)-Данные!$F46+IF($F$12="Использовать поправку",AM384,0),#N/A)</f>
        <v>-0.68990245134109962</v>
      </c>
      <c r="AL384" s="100" t="e">
        <f>INDEX(Данные!$I$1:$IX$303,Данные!$A46,AL$642+4)-INDEX(Данные!$I$1:$IX$303,Данные!$A46,AL$643+4)</f>
        <v>#N/A</v>
      </c>
      <c r="AM384" s="101" t="e">
        <f>INDEX(Данные!$I$1:$IX$303,Данные!$A46,AM$642+5)-INDEX(Данные!$I$1:$IX$303,Данные!$A46,AM$643+5)</f>
        <v>#N/A</v>
      </c>
      <c r="AO384" s="61">
        <v>21.5</v>
      </c>
      <c r="AP384" s="62">
        <f t="shared" si="794"/>
        <v>21.5</v>
      </c>
      <c r="AQ384" s="63">
        <f>IF(ISNUMBER(INDEX(Данные!$I$1:$IX$303,Данные!$A46,AQ$642)),INDEX(Данные!$I$1:$IX$303,Данные!$A46,AQ$642)-Данные!$G46-AQ$643+IF($F$3="Использовать поправку",BT384,0),#N/A)</f>
        <v>0</v>
      </c>
      <c r="AR384" s="64">
        <f>IF(ISNUMBER(INDEX(Данные!$I$1:$IX$303,Данные!$A46,AR$642)),INDEX(Данные!$I$1:$IX$303,Данные!$A46,AR$642)-Данные!$H46-AR$643+IF($F$3="Использовать поправку",BU384,0),#N/A)</f>
        <v>0</v>
      </c>
      <c r="AS384" s="62">
        <f t="shared" si="795"/>
        <v>21.5</v>
      </c>
      <c r="AT384" s="63">
        <f>IF(ISNUMBER(INDEX(Данные!$I$1:$IX$303,Данные!$A46,AT$642)),INDEX(Данные!$I$1:$IX$303,Данные!$A46,AT$642)-Данные!$G46-AT$643+IF($F$4="Использовать поправку",BT384,0),#N/A)</f>
        <v>11.077008401890794</v>
      </c>
      <c r="AU384" s="64">
        <f>IF(ISNUMBER(INDEX(Данные!$I$1:$IX$303,Данные!$A46,AU$642)),INDEX(Данные!$I$1:$IX$303,Данные!$A46,AU$642)-Данные!$H46-AU$643+IF($F$4="Использовать поправку",BU384,0),#N/A)</f>
        <v>5.8834443790076421</v>
      </c>
      <c r="AV384" s="62">
        <f t="shared" si="796"/>
        <v>21.5</v>
      </c>
      <c r="AW384" s="63">
        <f>IF(ISNUMBER(INDEX(Данные!$I$1:$IX$303,Данные!$A46,AW$642)),INDEX(Данные!$I$1:$IX$303,Данные!$A46,AW$642)-Данные!$G46-AW$643+IF($F$5="Использовать поправку",BT384,0),#N/A)</f>
        <v>1.5141774973280917</v>
      </c>
      <c r="AX384" s="64">
        <f>IF(ISNUMBER(INDEX(Данные!$I$1:$IX$303,Данные!$A46,AX$642)),INDEX(Данные!$I$1:$IX$303,Данные!$A46,AX$642)-Данные!$H46-AX$643+IF($F$5="Использовать поправку",BU384,0),#N/A)</f>
        <v>3.293331054976079</v>
      </c>
      <c r="AY384" s="62">
        <f t="shared" si="797"/>
        <v>21.5</v>
      </c>
      <c r="AZ384" s="63">
        <f>IF(ISNUMBER(INDEX(Данные!$I$1:$IX$303,Данные!$A46,AZ$642)),INDEX(Данные!$I$1:$IX$303,Данные!$A46,AZ$642)-Данные!$G46-AZ$643+IF($F$6="Использовать поправку",BT384,0),#N/A)</f>
        <v>-9.7739897541990786</v>
      </c>
      <c r="BA384" s="64">
        <f>IF(ISNUMBER(INDEX(Данные!$I$1:$IX$303,Данные!$A46,BA$642)),INDEX(Данные!$I$1:$IX$303,Данные!$A46,BA$642)-Данные!$H46-BA$643+IF($F$6="Использовать поправку",BU384,0),#N/A)</f>
        <v>6.8498055902082342</v>
      </c>
      <c r="BB384" s="62">
        <f t="shared" si="798"/>
        <v>21.5</v>
      </c>
      <c r="BC384" s="63">
        <f>IF(ISNUMBER(INDEX(Данные!$I$1:$IX$303,Данные!$A46,BC$642)),INDEX(Данные!$I$1:$IX$303,Данные!$A46,BC$642)-Данные!$G46-BC$643+IF($F$7="Использовать поправку",BT384,0),#N/A)</f>
        <v>-7.0121694989819616</v>
      </c>
      <c r="BD384" s="64">
        <f>IF(ISNUMBER(INDEX(Данные!$I$1:$IX$303,Данные!$A46,BD$642)),INDEX(Данные!$I$1:$IX$303,Данные!$A46,BD$642)-Данные!$H46-BD$643+IF($F$7="Использовать поправку",BU384,0),#N/A)</f>
        <v>4.9258046601285059</v>
      </c>
      <c r="BE384" s="62">
        <f t="shared" si="799"/>
        <v>21.5</v>
      </c>
      <c r="BF384" s="63">
        <f>IF(ISNUMBER(INDEX(Данные!$I$1:$IX$303,Данные!$A46,BF$642)),INDEX(Данные!$I$1:$IX$303,Данные!$A46,BF$642)-Данные!$G46-BF$643+IF($F$8="Использовать поправку",BT384,0),#N/A)</f>
        <v>2.0496702294225315</v>
      </c>
      <c r="BG384" s="64">
        <f>IF(ISNUMBER(INDEX(Данные!$I$1:$IX$303,Данные!$A46,BG$642)),INDEX(Данные!$I$1:$IX$303,Данные!$A46,BG$642)-Данные!$H46-BG$643+IF($F$8="Использовать поправку",BU384,0),#N/A)</f>
        <v>8.4570150607144114</v>
      </c>
      <c r="BH384" s="62">
        <f t="shared" si="800"/>
        <v>21.5</v>
      </c>
      <c r="BI384" s="63">
        <f>IF(ISNUMBER(INDEX(Данные!$I$1:$IX$303,Данные!$A46,BI$642)),INDEX(Данные!$I$1:$IX$303,Данные!$A46,BI$642)-Данные!$G46-BI$643+IF($F$9="Использовать поправку",BT384,0),#N/A)</f>
        <v>0.27067416069053252</v>
      </c>
      <c r="BJ384" s="64">
        <f>IF(ISNUMBER(INDEX(Данные!$I$1:$IX$303,Данные!$A46,BJ$642)),INDEX(Данные!$I$1:$IX$303,Данные!$A46,BJ$642)-Данные!$H46-BJ$643+IF($F$9="Использовать поправку",BU384,0),#N/A)</f>
        <v>-2.0802053508748486</v>
      </c>
      <c r="BK384" s="62">
        <f t="shared" si="801"/>
        <v>21.5</v>
      </c>
      <c r="BL384" s="63">
        <f>IF(ISNUMBER(INDEX(Данные!$I$1:$IX$303,Данные!$A46,BL$642)),INDEX(Данные!$I$1:$IX$303,Данные!$A46,BL$642)-Данные!$G46-BL$643+IF($F$10="Использовать поправку",BT384,0),#N/A)</f>
        <v>-3.1609224140489687</v>
      </c>
      <c r="BM384" s="64">
        <f>IF(ISNUMBER(INDEX(Данные!$I$1:$IX$303,Данные!$A46,BM$642)),INDEX(Данные!$I$1:$IX$303,Данные!$A46,BM$642)-Данные!$H46-BM$643+IF($F$10="Использовать поправку",BU384,0),#N/A)</f>
        <v>16.793430752582253</v>
      </c>
      <c r="BN384" s="62">
        <f t="shared" si="802"/>
        <v>21.5</v>
      </c>
      <c r="BO384" s="63">
        <f>IF(ISNUMBER(INDEX(Данные!$I$1:$IX$303,Данные!$A46,BO$642)),INDEX(Данные!$I$1:$IX$303,Данные!$A46,BO$642)-Данные!$G46-BO$643+IF($F$11="Использовать поправку",BT384,0),#N/A)</f>
        <v>-1.8962232656217566</v>
      </c>
      <c r="BP384" s="64">
        <f>IF(ISNUMBER(INDEX(Данные!$I$1:$IX$303,Данные!$A46,BP$642)),INDEX(Данные!$I$1:$IX$303,Данные!$A46,BP$642)-Данные!$H46-BP$643+IF($F$11="Использовать поправку",BU384,0),#N/A)</f>
        <v>6.9312498915542164</v>
      </c>
      <c r="BQ384" s="62">
        <f t="shared" si="803"/>
        <v>21.5</v>
      </c>
      <c r="BR384" s="63">
        <f>IF(ISNUMBER(INDEX(Данные!$I$1:$IX$303,Данные!$A46,BR$642)),INDEX(Данные!$I$1:$IX$303,Данные!$A46,BR$642)-Данные!$G46-BR$643+IF($F$12="Использовать поправку",BT384,0),#N/A)</f>
        <v>5.564317098604306</v>
      </c>
      <c r="BS384" s="64">
        <f>IF(ISNUMBER(INDEX(Данные!$I$1:$IX$303,Данные!$A46,BS$642)),INDEX(Данные!$I$1:$IX$303,Данные!$A46,BS$642)-Данные!$H46-BS$643+IF($F$12="Использовать поправку",BU384,0),#N/A)</f>
        <v>9.1226837745468856</v>
      </c>
      <c r="BT384" s="100" t="e">
        <f>INDEX(Данные!$I$1:$IX$303,Данные!$A46,BT$642+8)-INDEX(Данные!$I$1:$IX$303,Данные!$A46,BT$643+8)</f>
        <v>#N/A</v>
      </c>
      <c r="BU384" s="101" t="e">
        <f>INDEX(Данные!$I$1:$IX$303,Данные!$A46,BU$642+9)-INDEX(Данные!$I$1:$IX$303,Данные!$A46,BU$643+9)</f>
        <v>#N/A</v>
      </c>
    </row>
    <row r="385" spans="7:73" x14ac:dyDescent="0.25">
      <c r="G385" s="61">
        <v>22</v>
      </c>
      <c r="H385" s="62">
        <f t="shared" si="784"/>
        <v>22</v>
      </c>
      <c r="I385" s="63">
        <f>IF(ISNUMBER(INDEX(Данные!$I$1:$IX$303,Данные!$A47,I$642)),INDEX(Данные!$I$1:$IX$303,Данные!$A47,I$642)-Данные!$E47+IF($F$3="Использовать поправку",AL385,0),#N/A)</f>
        <v>0</v>
      </c>
      <c r="J385" s="64">
        <f>IF(ISNUMBER(INDEX(Данные!$I$1:$IX$303,Данные!$A47,J$642)),INDEX(Данные!$I$1:$IX$303,Данные!$A47,J$642)-Данные!$F47+IF($F$3="Использовать поправку",AM385,0),#N/A)</f>
        <v>0</v>
      </c>
      <c r="K385" s="62">
        <f t="shared" si="785"/>
        <v>22</v>
      </c>
      <c r="L385" s="63">
        <f>IF(ISNUMBER(INDEX(Данные!$I$1:$IX$303,Данные!$A47,L$642)),INDEX(Данные!$I$1:$IX$303,Данные!$A47,L$642)-Данные!$E47+IF($F$4="Использовать поправку",AL385,0),#N/A)</f>
        <v>-0.16775611920993061</v>
      </c>
      <c r="M385" s="64">
        <f>IF(ISNUMBER(INDEX(Данные!$I$1:$IX$303,Данные!$A47,M$642)),INDEX(Данные!$I$1:$IX$303,Данные!$A47,M$642)-Данные!$F47+IF($F$4="Использовать поправку",AM385,0),#N/A)</f>
        <v>-0.50094487003423449</v>
      </c>
      <c r="N385" s="62">
        <f t="shared" si="786"/>
        <v>22</v>
      </c>
      <c r="O385" s="63">
        <f>IF(ISNUMBER(INDEX(Данные!$I$1:$IX$303,Данные!$A47,O$642)),INDEX(Данные!$I$1:$IX$303,Данные!$A47,O$642)-Данные!$E47+IF($F$5="Использовать поправку",AL385,0),#N/A)</f>
        <v>0.98920600855708241</v>
      </c>
      <c r="P385" s="64">
        <f>IF(ISNUMBER(INDEX(Данные!$I$1:$IX$303,Данные!$A47,P$642)),INDEX(Данные!$I$1:$IX$303,Данные!$A47,P$642)-Данные!$F47+IF($F$5="Использовать поправку",AM385,0),#N/A)</f>
        <v>0.22828141661313772</v>
      </c>
      <c r="Q385" s="62">
        <f t="shared" si="787"/>
        <v>22</v>
      </c>
      <c r="R385" s="63">
        <f>IF(ISNUMBER(INDEX(Данные!$I$1:$IX$303,Данные!$A47,R$642)),INDEX(Данные!$I$1:$IX$303,Данные!$A47,R$642)-Данные!$E47+IF($F$6="Использовать поправку",AL385,0),#N/A)</f>
        <v>-0.67948231734206477</v>
      </c>
      <c r="S385" s="64">
        <f>IF(ISNUMBER(INDEX(Данные!$I$1:$IX$303,Данные!$A47,S$642)),INDEX(Данные!$I$1:$IX$303,Данные!$A47,S$642)-Данные!$F47+IF($F$6="Использовать поправку",AM385,0),#N/A)</f>
        <v>0.47547594281382577</v>
      </c>
      <c r="T385" s="62">
        <f t="shared" si="788"/>
        <v>22</v>
      </c>
      <c r="U385" s="63">
        <f>IF(ISNUMBER(INDEX(Данные!$I$1:$IX$303,Данные!$A47,U$642)),INDEX(Данные!$I$1:$IX$303,Данные!$A47,U$642)-Данные!$E47+IF($F$7="Использовать поправку",AL385,0),#N/A)</f>
        <v>1.3050595696891856</v>
      </c>
      <c r="V385" s="64">
        <f>IF(ISNUMBER(INDEX(Данные!$I$1:$IX$303,Данные!$A47,V$642)),INDEX(Данные!$I$1:$IX$303,Данные!$A47,V$642)-Данные!$F47+IF($F$7="Использовать поправку",AM385,0),#N/A)</f>
        <v>-5.321121545512697E-2</v>
      </c>
      <c r="W385" s="62">
        <f t="shared" si="789"/>
        <v>22</v>
      </c>
      <c r="X385" s="63">
        <f>IF(ISNUMBER(INDEX(Данные!$I$1:$IX$303,Данные!$A47,X$642)),INDEX(Данные!$I$1:$IX$303,Данные!$A47,X$642)-Данные!$E47+IF($F$8="Использовать поправку",AL385,0),#N/A)</f>
        <v>0.66854970548560111</v>
      </c>
      <c r="Y385" s="64">
        <f>IF(ISNUMBER(INDEX(Данные!$I$1:$IX$303,Данные!$A47,Y$642)),INDEX(Данные!$I$1:$IX$303,Данные!$A47,Y$642)-Данные!$F47+IF($F$8="Использовать поправку",AM385,0),#N/A)</f>
        <v>0.80365792958694926</v>
      </c>
      <c r="Z385" s="62">
        <f t="shared" si="790"/>
        <v>22</v>
      </c>
      <c r="AA385" s="63">
        <f>IF(ISNUMBER(INDEX(Данные!$I$1:$IX$303,Данные!$A47,AA$642)),INDEX(Данные!$I$1:$IX$303,Данные!$A47,AA$642)-Данные!$E47+IF($F$9="Использовать поправку",AL385,0),#N/A)</f>
        <v>0.49561910540775855</v>
      </c>
      <c r="AB385" s="64">
        <f>IF(ISNUMBER(INDEX(Данные!$I$1:$IX$303,Данные!$A47,AB$642)),INDEX(Данные!$I$1:$IX$303,Данные!$A47,AB$642)-Данные!$F47+IF($F$9="Использовать поправку",AM385,0),#N/A)</f>
        <v>1.2830738186701496</v>
      </c>
      <c r="AC385" s="62">
        <f t="shared" si="791"/>
        <v>22</v>
      </c>
      <c r="AD385" s="63">
        <f>IF(ISNUMBER(INDEX(Данные!$I$1:$IX$303,Данные!$A47,AD$642)),INDEX(Данные!$I$1:$IX$303,Данные!$A47,AD$642)-Данные!$E47+IF($F$10="Использовать поправку",AL385,0),#N/A)</f>
        <v>0.95860652592622753</v>
      </c>
      <c r="AE385" s="64">
        <f>IF(ISNUMBER(INDEX(Данные!$I$1:$IX$303,Данные!$A47,AE$642)),INDEX(Данные!$I$1:$IX$303,Данные!$A47,AE$642)-Данные!$F47+IF($F$10="Использовать поправку",AM385,0),#N/A)</f>
        <v>0.23474791461136757</v>
      </c>
      <c r="AF385" s="62">
        <f t="shared" si="792"/>
        <v>22</v>
      </c>
      <c r="AG385" s="63">
        <f>IF(ISNUMBER(INDEX(Данные!$I$1:$IX$303,Данные!$A47,AG$642)),INDEX(Данные!$I$1:$IX$303,Данные!$A47,AG$642)-Данные!$E47+IF($F$11="Использовать поправку",AL385,0),#N/A)</f>
        <v>0.57909489351521071</v>
      </c>
      <c r="AH385" s="64">
        <f>IF(ISNUMBER(INDEX(Данные!$I$1:$IX$303,Данные!$A47,AH$642)),INDEX(Данные!$I$1:$IX$303,Данные!$A47,AH$642)-Данные!$F47+IF($F$11="Использовать поправку",AM385,0),#N/A)</f>
        <v>1.049561497886782</v>
      </c>
      <c r="AI385" s="62">
        <f t="shared" si="793"/>
        <v>22</v>
      </c>
      <c r="AJ385" s="63">
        <f>IF(ISNUMBER(INDEX(Данные!$I$1:$IX$303,Данные!$A47,AJ$642)),INDEX(Данные!$I$1:$IX$303,Данные!$A47,AJ$642)-Данные!$E47+IF($F$12="Использовать поправку",AL385,0),#N/A)</f>
        <v>0.33614299654719471</v>
      </c>
      <c r="AK385" s="96">
        <f>IF(ISNUMBER(INDEX(Данные!$I$1:$IX$303,Данные!$A47,AK$642)),INDEX(Данные!$I$1:$IX$303,Данные!$A47,AK$642)-Данные!$F47+IF($F$12="Использовать поправку",AM385,0),#N/A)</f>
        <v>0.15524875972824659</v>
      </c>
      <c r="AL385" s="100" t="e">
        <f>INDEX(Данные!$I$1:$IX$303,Данные!$A47,AL$642+4)-INDEX(Данные!$I$1:$IX$303,Данные!$A47,AL$643+4)</f>
        <v>#N/A</v>
      </c>
      <c r="AM385" s="101" t="e">
        <f>INDEX(Данные!$I$1:$IX$303,Данные!$A47,AM$642+5)-INDEX(Данные!$I$1:$IX$303,Данные!$A47,AM$643+5)</f>
        <v>#N/A</v>
      </c>
      <c r="AO385" s="61">
        <v>22</v>
      </c>
      <c r="AP385" s="62">
        <f t="shared" si="794"/>
        <v>22</v>
      </c>
      <c r="AQ385" s="63">
        <f>IF(ISNUMBER(INDEX(Данные!$I$1:$IX$303,Данные!$A47,AQ$642)),INDEX(Данные!$I$1:$IX$303,Данные!$A47,AQ$642)-Данные!$G47-AQ$643+IF($F$3="Использовать поправку",BT385,0),#N/A)</f>
        <v>0</v>
      </c>
      <c r="AR385" s="64">
        <f>IF(ISNUMBER(INDEX(Данные!$I$1:$IX$303,Данные!$A47,AR$642)),INDEX(Данные!$I$1:$IX$303,Данные!$A47,AR$642)-Данные!$H47-AR$643+IF($F$3="Использовать поправку",BU385,0),#N/A)</f>
        <v>0</v>
      </c>
      <c r="AS385" s="62">
        <f t="shared" si="795"/>
        <v>22</v>
      </c>
      <c r="AT385" s="63">
        <f>IF(ISNUMBER(INDEX(Данные!$I$1:$IX$303,Данные!$A47,AT$642)),INDEX(Данные!$I$1:$IX$303,Данные!$A47,AT$642)-Данные!$G47-AT$643+IF($F$4="Использовать поправку",BT385,0),#N/A)</f>
        <v>10.993130342285781</v>
      </c>
      <c r="AU385" s="64">
        <f>IF(ISNUMBER(INDEX(Данные!$I$1:$IX$303,Данные!$A47,AU$642)),INDEX(Данные!$I$1:$IX$303,Данные!$A47,AU$642)-Данные!$H47-AU$643+IF($F$4="Использовать поправку",BU385,0),#N/A)</f>
        <v>5.6329719439904693</v>
      </c>
      <c r="AV385" s="62">
        <f t="shared" si="796"/>
        <v>22</v>
      </c>
      <c r="AW385" s="63">
        <f>IF(ISNUMBER(INDEX(Данные!$I$1:$IX$303,Данные!$A47,AW$642)),INDEX(Данные!$I$1:$IX$303,Данные!$A47,AW$642)-Данные!$G47-AW$643+IF($F$5="Использовать поправку",BT385,0),#N/A)</f>
        <v>2.0087805016065658</v>
      </c>
      <c r="AX385" s="64">
        <f>IF(ISNUMBER(INDEX(Данные!$I$1:$IX$303,Данные!$A47,AX$642)),INDEX(Данные!$I$1:$IX$303,Данные!$A47,AX$642)-Данные!$H47-AX$643+IF($F$5="Использовать поправку",BU385,0),#N/A)</f>
        <v>3.4074717632827287</v>
      </c>
      <c r="AY385" s="62">
        <f t="shared" si="797"/>
        <v>22</v>
      </c>
      <c r="AZ385" s="63">
        <f>IF(ISNUMBER(INDEX(Данные!$I$1:$IX$303,Данные!$A47,AZ$642)),INDEX(Данные!$I$1:$IX$303,Данные!$A47,AZ$642)-Данные!$G47-AZ$643+IF($F$6="Использовать поправку",BT385,0),#N/A)</f>
        <v>-10.113730912870096</v>
      </c>
      <c r="BA385" s="64">
        <f>IF(ISNUMBER(INDEX(Данные!$I$1:$IX$303,Данные!$A47,BA$642)),INDEX(Данные!$I$1:$IX$303,Данные!$A47,BA$642)-Данные!$H47-BA$643+IF($F$6="Использовать поправку",BU385,0),#N/A)</f>
        <v>7.0875435616151208</v>
      </c>
      <c r="BB385" s="62">
        <f t="shared" si="798"/>
        <v>22</v>
      </c>
      <c r="BC385" s="63">
        <f>IF(ISNUMBER(INDEX(Данные!$I$1:$IX$303,Данные!$A47,BC$642)),INDEX(Данные!$I$1:$IX$303,Данные!$A47,BC$642)-Данные!$G47-BC$643+IF($F$7="Использовать поправку",BT385,0),#N/A)</f>
        <v>-6.3596397141373018</v>
      </c>
      <c r="BD385" s="64">
        <f>IF(ISNUMBER(INDEX(Данные!$I$1:$IX$303,Данные!$A47,BD$642)),INDEX(Данные!$I$1:$IX$303,Данные!$A47,BD$642)-Данные!$H47-BD$643+IF($F$7="Использовать поправку",BU385,0),#N/A)</f>
        <v>4.8991990524007178</v>
      </c>
      <c r="BE385" s="62">
        <f t="shared" si="799"/>
        <v>22</v>
      </c>
      <c r="BF385" s="63">
        <f>IF(ISNUMBER(INDEX(Данные!$I$1:$IX$303,Данные!$A47,BF$642)),INDEX(Данные!$I$1:$IX$303,Данные!$A47,BF$642)-Данные!$G47-BF$643+IF($F$8="Использовать поправку",BT385,0),#N/A)</f>
        <v>2.3839450821653827</v>
      </c>
      <c r="BG385" s="64">
        <f>IF(ISNUMBER(INDEX(Данные!$I$1:$IX$303,Данные!$A47,BG$642)),INDEX(Данные!$I$1:$IX$303,Данные!$A47,BG$642)-Данные!$H47-BG$643+IF($F$8="Использовать поправку",BU385,0),#N/A)</f>
        <v>8.8588440255077785</v>
      </c>
      <c r="BH385" s="62">
        <f t="shared" si="800"/>
        <v>22</v>
      </c>
      <c r="BI385" s="63">
        <f>IF(ISNUMBER(INDEX(Данные!$I$1:$IX$303,Данные!$A47,BI$642)),INDEX(Данные!$I$1:$IX$303,Данные!$A47,BI$642)-Данные!$G47-BI$643+IF($F$9="Использовать поправку",BT385,0),#N/A)</f>
        <v>0.51848371339440291</v>
      </c>
      <c r="BJ385" s="64">
        <f>IF(ISNUMBER(INDEX(Данные!$I$1:$IX$303,Данные!$A47,BJ$642)),INDEX(Данные!$I$1:$IX$303,Данные!$A47,BJ$642)-Данные!$H47-BJ$643+IF($F$9="Использовать поправку",BU385,0),#N/A)</f>
        <v>-1.4386684415399031</v>
      </c>
      <c r="BK385" s="62">
        <f t="shared" si="801"/>
        <v>22</v>
      </c>
      <c r="BL385" s="63">
        <f>IF(ISNUMBER(INDEX(Данные!$I$1:$IX$303,Данные!$A47,BL$642)),INDEX(Данные!$I$1:$IX$303,Данные!$A47,BL$642)-Данные!$G47-BL$643+IF($F$10="Использовать поправку",BT385,0),#N/A)</f>
        <v>-2.6816191510858971</v>
      </c>
      <c r="BM385" s="64">
        <f>IF(ISNUMBER(INDEX(Данные!$I$1:$IX$303,Данные!$A47,BM$642)),INDEX(Данные!$I$1:$IX$303,Данные!$A47,BM$642)-Данные!$H47-BM$643+IF($F$10="Использовать поправку",BU385,0),#N/A)</f>
        <v>16.910804709887771</v>
      </c>
      <c r="BN385" s="62">
        <f t="shared" si="802"/>
        <v>22</v>
      </c>
      <c r="BO385" s="63">
        <f>IF(ISNUMBER(INDEX(Данные!$I$1:$IX$303,Данные!$A47,BO$642)),INDEX(Данные!$I$1:$IX$303,Данные!$A47,BO$642)-Данные!$G47-BO$643+IF($F$11="Использовать поправку",BT385,0),#N/A)</f>
        <v>-1.6066758188641188</v>
      </c>
      <c r="BP385" s="64">
        <f>IF(ISNUMBER(INDEX(Данные!$I$1:$IX$303,Данные!$A47,BP$642)),INDEX(Данные!$I$1:$IX$303,Данные!$A47,BP$642)-Данные!$H47-BP$643+IF($F$11="Использовать поправку",BU385,0),#N/A)</f>
        <v>7.4560306404973744</v>
      </c>
      <c r="BQ385" s="62">
        <f t="shared" si="803"/>
        <v>22</v>
      </c>
      <c r="BR385" s="63">
        <f>IF(ISNUMBER(INDEX(Данные!$I$1:$IX$303,Данные!$A47,BR$642)),INDEX(Данные!$I$1:$IX$303,Данные!$A47,BR$642)-Данные!$G47-BR$643+IF($F$12="Использовать поправку",BT385,0),#N/A)</f>
        <v>5.7323885968779678</v>
      </c>
      <c r="BS385" s="64">
        <f>IF(ISNUMBER(INDEX(Данные!$I$1:$IX$303,Данные!$A47,BS$642)),INDEX(Данные!$I$1:$IX$303,Данные!$A47,BS$642)-Данные!$H47-BS$643+IF($F$12="Использовать поправку",BU385,0),#N/A)</f>
        <v>9.2003081544107772</v>
      </c>
      <c r="BT385" s="100" t="e">
        <f>INDEX(Данные!$I$1:$IX$303,Данные!$A47,BT$642+8)-INDEX(Данные!$I$1:$IX$303,Данные!$A47,BT$643+8)</f>
        <v>#N/A</v>
      </c>
      <c r="BU385" s="101" t="e">
        <f>INDEX(Данные!$I$1:$IX$303,Данные!$A47,BU$642+9)-INDEX(Данные!$I$1:$IX$303,Данные!$A47,BU$643+9)</f>
        <v>#N/A</v>
      </c>
    </row>
    <row r="386" spans="7:73" x14ac:dyDescent="0.25">
      <c r="G386" s="61">
        <v>22.5</v>
      </c>
      <c r="H386" s="62">
        <f t="shared" si="784"/>
        <v>22.5</v>
      </c>
      <c r="I386" s="63">
        <f>IF(ISNUMBER(INDEX(Данные!$I$1:$IX$303,Данные!$A48,I$642)),INDEX(Данные!$I$1:$IX$303,Данные!$A48,I$642)-Данные!$E48+IF($F$3="Использовать поправку",AL386,0),#N/A)</f>
        <v>0</v>
      </c>
      <c r="J386" s="64">
        <f>IF(ISNUMBER(INDEX(Данные!$I$1:$IX$303,Данные!$A48,J$642)),INDEX(Данные!$I$1:$IX$303,Данные!$A48,J$642)-Данные!$F48+IF($F$3="Использовать поправку",AM386,0),#N/A)</f>
        <v>0</v>
      </c>
      <c r="K386" s="62">
        <f t="shared" si="785"/>
        <v>22.5</v>
      </c>
      <c r="L386" s="63">
        <f>IF(ISNUMBER(INDEX(Данные!$I$1:$IX$303,Данные!$A48,L$642)),INDEX(Данные!$I$1:$IX$303,Данные!$A48,L$642)-Данные!$E48+IF($F$4="Использовать поправку",AL386,0),#N/A)</f>
        <v>-0.39059568333694727</v>
      </c>
      <c r="M386" s="64">
        <f>IF(ISNUMBER(INDEX(Данные!$I$1:$IX$303,Данные!$A48,M$642)),INDEX(Данные!$I$1:$IX$303,Данные!$A48,M$642)-Данные!$F48+IF($F$4="Использовать поправку",AM386,0),#N/A)</f>
        <v>0.60615763145532475</v>
      </c>
      <c r="N386" s="62">
        <f t="shared" si="786"/>
        <v>22.5</v>
      </c>
      <c r="O386" s="63">
        <f>IF(ISNUMBER(INDEX(Данные!$I$1:$IX$303,Данные!$A48,O$642)),INDEX(Данные!$I$1:$IX$303,Данные!$A48,O$642)-Данные!$E48+IF($F$5="Использовать поправку",AL386,0),#N/A)</f>
        <v>-0.69735339164570576</v>
      </c>
      <c r="P386" s="64">
        <f>IF(ISNUMBER(INDEX(Данные!$I$1:$IX$303,Данные!$A48,P$642)),INDEX(Данные!$I$1:$IX$303,Данные!$A48,P$642)-Данные!$F48+IF($F$5="Использовать поправку",AM386,0),#N/A)</f>
        <v>1.5650476126559958</v>
      </c>
      <c r="Q386" s="62">
        <f t="shared" si="787"/>
        <v>22.5</v>
      </c>
      <c r="R386" s="63">
        <f>IF(ISNUMBER(INDEX(Данные!$I$1:$IX$303,Данные!$A48,R$642)),INDEX(Данные!$I$1:$IX$303,Данные!$A48,R$642)-Данные!$E48+IF($F$6="Использовать поправку",AL386,0),#N/A)</f>
        <v>-1.2001163220502082</v>
      </c>
      <c r="S386" s="64">
        <f>IF(ISNUMBER(INDEX(Данные!$I$1:$IX$303,Данные!$A48,S$642)),INDEX(Данные!$I$1:$IX$303,Данные!$A48,S$642)-Данные!$F48+IF($F$6="Использовать поправку",AM386,0),#N/A)</f>
        <v>0.87296717131226242</v>
      </c>
      <c r="T386" s="62">
        <f t="shared" si="788"/>
        <v>22.5</v>
      </c>
      <c r="U386" s="63">
        <f>IF(ISNUMBER(INDEX(Данные!$I$1:$IX$303,Данные!$A48,U$642)),INDEX(Данные!$I$1:$IX$303,Данные!$A48,U$642)-Данные!$E48+IF($F$7="Использовать поправку",AL386,0),#N/A)</f>
        <v>-0.52042883908622084</v>
      </c>
      <c r="V386" s="64">
        <f>IF(ISNUMBER(INDEX(Данные!$I$1:$IX$303,Данные!$A48,V$642)),INDEX(Данные!$I$1:$IX$303,Данные!$A48,V$642)-Данные!$F48+IF($F$7="Использовать поправку",AM386,0),#N/A)</f>
        <v>-0.57074007575633268</v>
      </c>
      <c r="W386" s="62">
        <f t="shared" si="789"/>
        <v>22.5</v>
      </c>
      <c r="X386" s="63">
        <f>IF(ISNUMBER(INDEX(Данные!$I$1:$IX$303,Данные!$A48,X$642)),INDEX(Данные!$I$1:$IX$303,Данные!$A48,X$642)-Данные!$E48+IF($F$8="Использовать поправку",AL386,0),#N/A)</f>
        <v>-1.330049880972453</v>
      </c>
      <c r="Y386" s="64">
        <f>IF(ISNUMBER(INDEX(Данные!$I$1:$IX$303,Данные!$A48,Y$642)),INDEX(Данные!$I$1:$IX$303,Данные!$A48,Y$642)-Данные!$F48+IF($F$8="Использовать поправку",AM386,0),#N/A)</f>
        <v>0.92814493606758597</v>
      </c>
      <c r="Z386" s="62">
        <f t="shared" si="790"/>
        <v>22.5</v>
      </c>
      <c r="AA386" s="63">
        <f>IF(ISNUMBER(INDEX(Данные!$I$1:$IX$303,Данные!$A48,AA$642)),INDEX(Данные!$I$1:$IX$303,Данные!$A48,AA$642)-Данные!$E48+IF($F$9="Использовать поправку",AL386,0),#N/A)</f>
        <v>-0.11937075472914405</v>
      </c>
      <c r="AB386" s="64">
        <f>IF(ISNUMBER(INDEX(Данные!$I$1:$IX$303,Данные!$A48,AB$642)),INDEX(Данные!$I$1:$IX$303,Данные!$A48,AB$642)-Данные!$F48+IF($F$9="Использовать поправку",AM386,0),#N/A)</f>
        <v>-0.17944276763474587</v>
      </c>
      <c r="AC386" s="62">
        <f t="shared" si="791"/>
        <v>22.5</v>
      </c>
      <c r="AD386" s="63">
        <f>IF(ISNUMBER(INDEX(Данные!$I$1:$IX$303,Данные!$A48,AD$642)),INDEX(Данные!$I$1:$IX$303,Данные!$A48,AD$642)-Данные!$E48+IF($F$10="Использовать поправку",AL386,0),#N/A)</f>
        <v>-1.3984147284118897</v>
      </c>
      <c r="AE386" s="64">
        <f>IF(ISNUMBER(INDEX(Данные!$I$1:$IX$303,Данные!$A48,AE$642)),INDEX(Данные!$I$1:$IX$303,Данные!$A48,AE$642)-Данные!$F48+IF($F$10="Использовать поправку",AM386,0),#N/A)</f>
        <v>-4.9421085610737103E-2</v>
      </c>
      <c r="AF386" s="62">
        <f t="shared" si="792"/>
        <v>22.5</v>
      </c>
      <c r="AG386" s="63">
        <f>IF(ISNUMBER(INDEX(Данные!$I$1:$IX$303,Данные!$A48,AG$642)),INDEX(Данные!$I$1:$IX$303,Данные!$A48,AG$642)-Данные!$E48+IF($F$11="Использовать поправку",AL386,0),#N/A)</f>
        <v>-0.50934896593878154</v>
      </c>
      <c r="AH386" s="64">
        <f>IF(ISNUMBER(INDEX(Данные!$I$1:$IX$303,Данные!$A48,AH$642)),INDEX(Данные!$I$1:$IX$303,Данные!$A48,AH$642)-Данные!$F48+IF($F$11="Использовать поправку",AM386,0),#N/A)</f>
        <v>-0.3276582575997975</v>
      </c>
      <c r="AI386" s="62">
        <f t="shared" si="793"/>
        <v>22.5</v>
      </c>
      <c r="AJ386" s="63">
        <f>IF(ISNUMBER(INDEX(Данные!$I$1:$IX$303,Данные!$A48,AJ$642)),INDEX(Данные!$I$1:$IX$303,Данные!$A48,AJ$642)-Данные!$E48+IF($F$12="Использовать поправку",AL386,0),#N/A)</f>
        <v>-0.87561895979247151</v>
      </c>
      <c r="AK386" s="96">
        <f>IF(ISNUMBER(INDEX(Данные!$I$1:$IX$303,Данные!$A48,AK$642)),INDEX(Данные!$I$1:$IX$303,Данные!$A48,AK$642)-Данные!$F48+IF($F$12="Использовать поправку",AM386,0),#N/A)</f>
        <v>-0.88955901149879979</v>
      </c>
      <c r="AL386" s="100" t="e">
        <f>INDEX(Данные!$I$1:$IX$303,Данные!$A48,AL$642+4)-INDEX(Данные!$I$1:$IX$303,Данные!$A48,AL$643+4)</f>
        <v>#N/A</v>
      </c>
      <c r="AM386" s="101" t="e">
        <f>INDEX(Данные!$I$1:$IX$303,Данные!$A48,AM$642+5)-INDEX(Данные!$I$1:$IX$303,Данные!$A48,AM$643+5)</f>
        <v>#N/A</v>
      </c>
      <c r="AO386" s="61">
        <v>22.5</v>
      </c>
      <c r="AP386" s="62">
        <f t="shared" si="794"/>
        <v>22.5</v>
      </c>
      <c r="AQ386" s="63">
        <f>IF(ISNUMBER(INDEX(Данные!$I$1:$IX$303,Данные!$A48,AQ$642)),INDEX(Данные!$I$1:$IX$303,Данные!$A48,AQ$642)-Данные!$G48-AQ$643+IF($F$3="Использовать поправку",BT386,0),#N/A)</f>
        <v>0</v>
      </c>
      <c r="AR386" s="64">
        <f>IF(ISNUMBER(INDEX(Данные!$I$1:$IX$303,Данные!$A48,AR$642)),INDEX(Данные!$I$1:$IX$303,Данные!$A48,AR$642)-Данные!$H48-AR$643+IF($F$3="Использовать поправку",BU386,0),#N/A)</f>
        <v>0</v>
      </c>
      <c r="AS386" s="62">
        <f t="shared" si="795"/>
        <v>22.5</v>
      </c>
      <c r="AT386" s="63">
        <f>IF(ISNUMBER(INDEX(Данные!$I$1:$IX$303,Данные!$A48,AT$642)),INDEX(Данные!$I$1:$IX$303,Данные!$A48,AT$642)-Данные!$G48-AT$643+IF($F$4="Использовать поправку",BT386,0),#N/A)</f>
        <v>10.797832500617233</v>
      </c>
      <c r="AU386" s="64">
        <f>IF(ISNUMBER(INDEX(Данные!$I$1:$IX$303,Данные!$A48,AU$642)),INDEX(Данные!$I$1:$IX$303,Данные!$A48,AU$642)-Данные!$H48-AU$643+IF($F$4="Использовать поправку",BU386,0),#N/A)</f>
        <v>5.9360507597182277</v>
      </c>
      <c r="AV386" s="62">
        <f t="shared" si="796"/>
        <v>22.5</v>
      </c>
      <c r="AW386" s="63">
        <f>IF(ISNUMBER(INDEX(Данные!$I$1:$IX$303,Данные!$A48,AW$642)),INDEX(Данные!$I$1:$IX$303,Данные!$A48,AW$642)-Данные!$G48-AW$643+IF($F$5="Использовать поправку",BT386,0),#N/A)</f>
        <v>1.6601038057837059</v>
      </c>
      <c r="AX386" s="64">
        <f>IF(ISNUMBER(INDEX(Данные!$I$1:$IX$303,Данные!$A48,AX$642)),INDEX(Данные!$I$1:$IX$303,Данные!$A48,AX$642)-Данные!$H48-AX$643+IF($F$5="Использовать поправку",BU386,0),#N/A)</f>
        <v>4.1899955696108009</v>
      </c>
      <c r="AY386" s="62">
        <f t="shared" si="797"/>
        <v>22.5</v>
      </c>
      <c r="AZ386" s="63">
        <f>IF(ISNUMBER(INDEX(Данные!$I$1:$IX$303,Данные!$A48,AZ$642)),INDEX(Данные!$I$1:$IX$303,Данные!$A48,AZ$642)-Данные!$G48-AZ$643+IF($F$6="Использовать поправку",BT386,0),#N/A)</f>
        <v>-10.713789073895327</v>
      </c>
      <c r="BA386" s="64">
        <f>IF(ISNUMBER(INDEX(Данные!$I$1:$IX$303,Данные!$A48,BA$642)),INDEX(Данные!$I$1:$IX$303,Данные!$A48,BA$642)-Данные!$H48-BA$643+IF($F$6="Использовать поправку",BU386,0),#N/A)</f>
        <v>7.5240271472712266</v>
      </c>
      <c r="BB386" s="62">
        <f t="shared" si="798"/>
        <v>22.5</v>
      </c>
      <c r="BC386" s="63">
        <f>IF(ISNUMBER(INDEX(Данные!$I$1:$IX$303,Данные!$A48,BC$642)),INDEX(Данные!$I$1:$IX$303,Данные!$A48,BC$642)-Данные!$G48-BC$643+IF($F$7="Использовать поправку",BT386,0),#N/A)</f>
        <v>-6.6198541336804055</v>
      </c>
      <c r="BD386" s="64">
        <f>IF(ISNUMBER(INDEX(Данные!$I$1:$IX$303,Данные!$A48,BD$642)),INDEX(Данные!$I$1:$IX$303,Данные!$A48,BD$642)-Данные!$H48-BD$643+IF($F$7="Использовать поправку",BU386,0),#N/A)</f>
        <v>4.6138290145227074</v>
      </c>
      <c r="BE386" s="62">
        <f t="shared" si="799"/>
        <v>22.5</v>
      </c>
      <c r="BF386" s="63">
        <f>IF(ISNUMBER(INDEX(Данные!$I$1:$IX$303,Данные!$A48,BF$642)),INDEX(Данные!$I$1:$IX$303,Данные!$A48,BF$642)-Данные!$G48-BF$643+IF($F$8="Использовать поправку",BT386,0),#N/A)</f>
        <v>1.7189201416790638</v>
      </c>
      <c r="BG386" s="64">
        <f>IF(ISNUMBER(INDEX(Данные!$I$1:$IX$303,Данные!$A48,BG$642)),INDEX(Данные!$I$1:$IX$303,Данные!$A48,BG$642)-Данные!$H48-BG$643+IF($F$8="Использовать поправку",BU386,0),#N/A)</f>
        <v>9.3229164935416975</v>
      </c>
      <c r="BH386" s="62">
        <f t="shared" si="800"/>
        <v>22.5</v>
      </c>
      <c r="BI386" s="63">
        <f>IF(ISNUMBER(INDEX(Данные!$I$1:$IX$303,Данные!$A48,BI$642)),INDEX(Данные!$I$1:$IX$303,Данные!$A48,BI$642)-Данные!$G48-BI$643+IF($F$9="Использовать поправку",BT386,0),#N/A)</f>
        <v>0.4587983360297585</v>
      </c>
      <c r="BJ386" s="64">
        <f>IF(ISNUMBER(INDEX(Данные!$I$1:$IX$303,Данные!$A48,BJ$642)),INDEX(Данные!$I$1:$IX$303,Данные!$A48,BJ$642)-Данные!$H48-BJ$643+IF($F$9="Использовать поправку",BU386,0),#N/A)</f>
        <v>-1.5283898253571806</v>
      </c>
      <c r="BK386" s="62">
        <f t="shared" si="801"/>
        <v>22.5</v>
      </c>
      <c r="BL386" s="63">
        <f>IF(ISNUMBER(INDEX(Данные!$I$1:$IX$303,Данные!$A48,BL$642)),INDEX(Данные!$I$1:$IX$303,Данные!$A48,BL$642)-Данные!$G48-BL$643+IF($F$10="Использовать поправку",BT386,0),#N/A)</f>
        <v>-3.3808265152919148</v>
      </c>
      <c r="BM386" s="64">
        <f>IF(ISNUMBER(INDEX(Данные!$I$1:$IX$303,Данные!$A48,BM$642)),INDEX(Данные!$I$1:$IX$303,Данные!$A48,BM$642)-Данные!$H48-BM$643+IF($F$10="Использовать поправку",BU386,0),#N/A)</f>
        <v>16.886094167082547</v>
      </c>
      <c r="BN386" s="62">
        <f t="shared" si="802"/>
        <v>22.5</v>
      </c>
      <c r="BO386" s="63">
        <f>IF(ISNUMBER(INDEX(Данные!$I$1:$IX$303,Данные!$A48,BO$642)),INDEX(Данные!$I$1:$IX$303,Данные!$A48,BO$642)-Данные!$G48-BO$643+IF($F$11="Использовать поправку",BT386,0),#N/A)</f>
        <v>-1.8613503018335678</v>
      </c>
      <c r="BP386" s="64">
        <f>IF(ISNUMBER(INDEX(Данные!$I$1:$IX$303,Данные!$A48,BP$642)),INDEX(Данные!$I$1:$IX$303,Данные!$A48,BP$642)-Данные!$H48-BP$643+IF($F$11="Использовать поправку",BU386,0),#N/A)</f>
        <v>7.2922015116976127</v>
      </c>
      <c r="BQ386" s="62">
        <f t="shared" si="803"/>
        <v>22.5</v>
      </c>
      <c r="BR386" s="63">
        <f>IF(ISNUMBER(INDEX(Данные!$I$1:$IX$303,Данные!$A48,BR$642)),INDEX(Данные!$I$1:$IX$303,Данные!$A48,BR$642)-Данные!$G48-BR$643+IF($F$12="Использовать поправку",BT386,0),#N/A)</f>
        <v>5.2945791169815948</v>
      </c>
      <c r="BS386" s="64">
        <f>IF(ISNUMBER(INDEX(Данные!$I$1:$IX$303,Данные!$A48,BS$642)),INDEX(Данные!$I$1:$IX$303,Данные!$A48,BS$642)-Данные!$H48-BS$643+IF($F$12="Использовать поправку",BU386,0),#N/A)</f>
        <v>8.7555286486615387</v>
      </c>
      <c r="BT386" s="100" t="e">
        <f>INDEX(Данные!$I$1:$IX$303,Данные!$A48,BT$642+8)-INDEX(Данные!$I$1:$IX$303,Данные!$A48,BT$643+8)</f>
        <v>#N/A</v>
      </c>
      <c r="BU386" s="101" t="e">
        <f>INDEX(Данные!$I$1:$IX$303,Данные!$A48,BU$642+9)-INDEX(Данные!$I$1:$IX$303,Данные!$A48,BU$643+9)</f>
        <v>#N/A</v>
      </c>
    </row>
    <row r="387" spans="7:73" x14ac:dyDescent="0.25">
      <c r="G387" s="61">
        <v>23</v>
      </c>
      <c r="H387" s="62">
        <f t="shared" si="784"/>
        <v>23</v>
      </c>
      <c r="I387" s="63">
        <f>IF(ISNUMBER(INDEX(Данные!$I$1:$IX$303,Данные!$A49,I$642)),INDEX(Данные!$I$1:$IX$303,Данные!$A49,I$642)-Данные!$E49+IF($F$3="Использовать поправку",AL387,0),#N/A)</f>
        <v>0</v>
      </c>
      <c r="J387" s="64">
        <f>IF(ISNUMBER(INDEX(Данные!$I$1:$IX$303,Данные!$A49,J$642)),INDEX(Данные!$I$1:$IX$303,Данные!$A49,J$642)-Данные!$F49+IF($F$3="Использовать поправку",AM387,0),#N/A)</f>
        <v>0</v>
      </c>
      <c r="K387" s="62">
        <f t="shared" si="785"/>
        <v>23</v>
      </c>
      <c r="L387" s="63">
        <f>IF(ISNUMBER(INDEX(Данные!$I$1:$IX$303,Данные!$A49,L$642)),INDEX(Данные!$I$1:$IX$303,Данные!$A49,L$642)-Данные!$E49+IF($F$4="Использовать поправку",AL387,0),#N/A)</f>
        <v>-2.2765065492733534</v>
      </c>
      <c r="M387" s="64">
        <f>IF(ISNUMBER(INDEX(Данные!$I$1:$IX$303,Данные!$A49,M$642)),INDEX(Данные!$I$1:$IX$303,Данные!$A49,M$642)-Данные!$F49+IF($F$4="Использовать поправку",AM387,0),#N/A)</f>
        <v>0.76167011013223362</v>
      </c>
      <c r="N387" s="62">
        <f t="shared" si="786"/>
        <v>23</v>
      </c>
      <c r="O387" s="63">
        <f>IF(ISNUMBER(INDEX(Данные!$I$1:$IX$303,Данные!$A49,O$642)),INDEX(Данные!$I$1:$IX$303,Данные!$A49,O$642)-Данные!$E49+IF($F$5="Использовать поправку",AL387,0),#N/A)</f>
        <v>-0.64869129649826274</v>
      </c>
      <c r="P387" s="64">
        <f>IF(ISNUMBER(INDEX(Данные!$I$1:$IX$303,Данные!$A49,P$642)),INDEX(Данные!$I$1:$IX$303,Данные!$A49,P$642)-Данные!$F49+IF($F$5="Использовать поправку",AM387,0),#N/A)</f>
        <v>0.31915031373506864</v>
      </c>
      <c r="Q387" s="62">
        <f t="shared" si="787"/>
        <v>23</v>
      </c>
      <c r="R387" s="63">
        <f>IF(ISNUMBER(INDEX(Данные!$I$1:$IX$303,Данные!$A49,R$642)),INDEX(Данные!$I$1:$IX$303,Данные!$A49,R$642)-Данные!$E49+IF($F$6="Использовать поправку",AL387,0),#N/A)</f>
        <v>4.0704068672981819E-2</v>
      </c>
      <c r="S387" s="64">
        <f>IF(ISNUMBER(INDEX(Данные!$I$1:$IX$303,Данные!$A49,S$642)),INDEX(Данные!$I$1:$IX$303,Данные!$A49,S$642)-Данные!$F49+IF($F$6="Использовать поправку",AM387,0),#N/A)</f>
        <v>1.3991070147469822</v>
      </c>
      <c r="T387" s="62">
        <f t="shared" si="788"/>
        <v>23</v>
      </c>
      <c r="U387" s="63">
        <f>IF(ISNUMBER(INDEX(Данные!$I$1:$IX$303,Данные!$A49,U$642)),INDEX(Данные!$I$1:$IX$303,Данные!$A49,U$642)-Данные!$E49+IF($F$7="Использовать поправку",AL387,0),#N/A)</f>
        <v>-0.23275843558489839</v>
      </c>
      <c r="V387" s="64">
        <f>IF(ISNUMBER(INDEX(Данные!$I$1:$IX$303,Данные!$A49,V$642)),INDEX(Данные!$I$1:$IX$303,Данные!$A49,V$642)-Данные!$F49+IF($F$7="Использовать поправку",AM387,0),#N/A)</f>
        <v>1.9864563560063688</v>
      </c>
      <c r="W387" s="62">
        <f t="shared" si="789"/>
        <v>23</v>
      </c>
      <c r="X387" s="63">
        <f>IF(ISNUMBER(INDEX(Данные!$I$1:$IX$303,Данные!$A49,X$642)),INDEX(Данные!$I$1:$IX$303,Данные!$A49,X$642)-Данные!$E49+IF($F$8="Использовать поправку",AL387,0),#N/A)</f>
        <v>-1.2436694597600848</v>
      </c>
      <c r="Y387" s="64">
        <f>IF(ISNUMBER(INDEX(Данные!$I$1:$IX$303,Данные!$A49,Y$642)),INDEX(Данные!$I$1:$IX$303,Данные!$A49,Y$642)-Данные!$F49+IF($F$8="Использовать поправку",AM387,0),#N/A)</f>
        <v>0.92031887891551456</v>
      </c>
      <c r="Z387" s="62">
        <f t="shared" si="790"/>
        <v>23</v>
      </c>
      <c r="AA387" s="63">
        <f>IF(ISNUMBER(INDEX(Данные!$I$1:$IX$303,Данные!$A49,AA$642)),INDEX(Данные!$I$1:$IX$303,Данные!$A49,AA$642)-Данные!$E49+IF($F$9="Использовать поправку",AL387,0),#N/A)</f>
        <v>-0.10782804418641856</v>
      </c>
      <c r="AB387" s="64">
        <f>IF(ISNUMBER(INDEX(Данные!$I$1:$IX$303,Данные!$A49,AB$642)),INDEX(Данные!$I$1:$IX$303,Данные!$A49,AB$642)-Данные!$F49+IF($F$9="Использовать поправку",AM387,0),#N/A)</f>
        <v>0.42002024739398225</v>
      </c>
      <c r="AC387" s="62">
        <f t="shared" si="791"/>
        <v>23</v>
      </c>
      <c r="AD387" s="63">
        <f>IF(ISNUMBER(INDEX(Данные!$I$1:$IX$303,Данные!$A49,AD$642)),INDEX(Данные!$I$1:$IX$303,Данные!$A49,AD$642)-Данные!$E49+IF($F$10="Использовать поправку",AL387,0),#N/A)</f>
        <v>-1.4700606314294822</v>
      </c>
      <c r="AE387" s="64">
        <f>IF(ISNUMBER(INDEX(Данные!$I$1:$IX$303,Данные!$A49,AE$642)),INDEX(Данные!$I$1:$IX$303,Данные!$A49,AE$642)-Данные!$F49+IF($F$10="Использовать поправку",AM387,0),#N/A)</f>
        <v>1.6939775953428642</v>
      </c>
      <c r="AF387" s="62">
        <f t="shared" si="792"/>
        <v>23</v>
      </c>
      <c r="AG387" s="63">
        <f>IF(ISNUMBER(INDEX(Данные!$I$1:$IX$303,Данные!$A49,AG$642)),INDEX(Данные!$I$1:$IX$303,Данные!$A49,AG$642)-Данные!$E49+IF($F$11="Использовать поправку",AL387,0),#N/A)</f>
        <v>-1.0970510616164786</v>
      </c>
      <c r="AH387" s="64">
        <f>IF(ISNUMBER(INDEX(Данные!$I$1:$IX$303,Данные!$A49,AH$642)),INDEX(Данные!$I$1:$IX$303,Данные!$A49,AH$642)-Данные!$F49+IF($F$11="Использовать поправку",AM387,0),#N/A)</f>
        <v>1.0923926832991331</v>
      </c>
      <c r="AI387" s="62">
        <f t="shared" si="793"/>
        <v>23</v>
      </c>
      <c r="AJ387" s="63">
        <f>IF(ISNUMBER(INDEX(Данные!$I$1:$IX$303,Данные!$A49,AJ$642)),INDEX(Данные!$I$1:$IX$303,Данные!$A49,AJ$642)-Данные!$E49+IF($F$12="Использовать поправку",AL387,0),#N/A)</f>
        <v>-0.69750151763267176</v>
      </c>
      <c r="AK387" s="96">
        <f>IF(ISNUMBER(INDEX(Данные!$I$1:$IX$303,Данные!$A49,AK$642)),INDEX(Данные!$I$1:$IX$303,Данные!$A49,AK$642)-Данные!$F49+IF($F$12="Использовать поправку",AM387,0),#N/A)</f>
        <v>1.0364227180068131</v>
      </c>
      <c r="AL387" s="100" t="e">
        <f>INDEX(Данные!$I$1:$IX$303,Данные!$A49,AL$642+4)-INDEX(Данные!$I$1:$IX$303,Данные!$A49,AL$643+4)</f>
        <v>#N/A</v>
      </c>
      <c r="AM387" s="101" t="e">
        <f>INDEX(Данные!$I$1:$IX$303,Данные!$A49,AM$642+5)-INDEX(Данные!$I$1:$IX$303,Данные!$A49,AM$643+5)</f>
        <v>#N/A</v>
      </c>
      <c r="AO387" s="61">
        <v>23</v>
      </c>
      <c r="AP387" s="62">
        <f t="shared" si="794"/>
        <v>23</v>
      </c>
      <c r="AQ387" s="63">
        <f>IF(ISNUMBER(INDEX(Данные!$I$1:$IX$303,Данные!$A49,AQ$642)),INDEX(Данные!$I$1:$IX$303,Данные!$A49,AQ$642)-Данные!$G49-AQ$643+IF($F$3="Использовать поправку",BT387,0),#N/A)</f>
        <v>0</v>
      </c>
      <c r="AR387" s="64">
        <f>IF(ISNUMBER(INDEX(Данные!$I$1:$IX$303,Данные!$A49,AR$642)),INDEX(Данные!$I$1:$IX$303,Данные!$A49,AR$642)-Данные!$H49-AR$643+IF($F$3="Использовать поправку",BU387,0),#N/A)</f>
        <v>0</v>
      </c>
      <c r="AS387" s="62">
        <f t="shared" si="795"/>
        <v>23</v>
      </c>
      <c r="AT387" s="63">
        <f>IF(ISNUMBER(INDEX(Данные!$I$1:$IX$303,Данные!$A49,AT$642)),INDEX(Данные!$I$1:$IX$303,Данные!$A49,AT$642)-Данные!$G49-AT$643+IF($F$4="Использовать поправку",BT387,0),#N/A)</f>
        <v>9.6595792259805648</v>
      </c>
      <c r="AU387" s="64">
        <f>IF(ISNUMBER(INDEX(Данные!$I$1:$IX$303,Данные!$A49,AU$642)),INDEX(Данные!$I$1:$IX$303,Данные!$A49,AU$642)-Данные!$H49-AU$643+IF($F$4="Использовать поправку",BU387,0),#N/A)</f>
        <v>6.3168858147842002</v>
      </c>
      <c r="AV387" s="62">
        <f t="shared" si="796"/>
        <v>23</v>
      </c>
      <c r="AW387" s="63">
        <f>IF(ISNUMBER(INDEX(Данные!$I$1:$IX$303,Данные!$A49,AW$642)),INDEX(Данные!$I$1:$IX$303,Данные!$A49,AW$642)-Данные!$G49-AW$643+IF($F$5="Использовать поправку",BT387,0),#N/A)</f>
        <v>1.3357581575345421</v>
      </c>
      <c r="AX387" s="64">
        <f>IF(ISNUMBER(INDEX(Данные!$I$1:$IX$303,Данные!$A49,AX$642)),INDEX(Данные!$I$1:$IX$303,Данные!$A49,AX$642)-Данные!$H49-AX$643+IF($F$5="Использовать поправку",BU387,0),#N/A)</f>
        <v>4.349570726478305</v>
      </c>
      <c r="AY387" s="62">
        <f t="shared" si="797"/>
        <v>23</v>
      </c>
      <c r="AZ387" s="63">
        <f>IF(ISNUMBER(INDEX(Данные!$I$1:$IX$303,Данные!$A49,AZ$642)),INDEX(Данные!$I$1:$IX$303,Данные!$A49,AZ$642)-Данные!$G49-AZ$643+IF($F$6="Использовать поправку",BT387,0),#N/A)</f>
        <v>-10.69343703955883</v>
      </c>
      <c r="BA387" s="64">
        <f>IF(ISNUMBER(INDEX(Данные!$I$1:$IX$303,Данные!$A49,BA$642)),INDEX(Данные!$I$1:$IX$303,Данные!$A49,BA$642)-Данные!$H49-BA$643+IF($F$6="Использовать поправку",BU387,0),#N/A)</f>
        <v>8.2235806546445929</v>
      </c>
      <c r="BB387" s="62">
        <f t="shared" si="798"/>
        <v>23</v>
      </c>
      <c r="BC387" s="63">
        <f>IF(ISNUMBER(INDEX(Данные!$I$1:$IX$303,Данные!$A49,BC$642)),INDEX(Данные!$I$1:$IX$303,Данные!$A49,BC$642)-Данные!$G49-BC$643+IF($F$7="Использовать поправку",BT387,0),#N/A)</f>
        <v>-6.7362333514729471</v>
      </c>
      <c r="BD387" s="64">
        <f>IF(ISNUMBER(INDEX(Данные!$I$1:$IX$303,Данные!$A49,BD$642)),INDEX(Данные!$I$1:$IX$303,Данные!$A49,BD$642)-Данные!$H49-BD$643+IF($F$7="Использовать поправку",BU387,0),#N/A)</f>
        <v>5.6070571925258719</v>
      </c>
      <c r="BE387" s="62">
        <f t="shared" si="799"/>
        <v>23</v>
      </c>
      <c r="BF387" s="63">
        <f>IF(ISNUMBER(INDEX(Данные!$I$1:$IX$303,Данные!$A49,BF$642)),INDEX(Данные!$I$1:$IX$303,Данные!$A49,BF$642)-Данные!$G49-BF$643+IF($F$8="Использовать поправку",BT387,0),#N/A)</f>
        <v>1.0970854117989575</v>
      </c>
      <c r="BG387" s="64">
        <f>IF(ISNUMBER(INDEX(Данные!$I$1:$IX$303,Данные!$A49,BG$642)),INDEX(Данные!$I$1:$IX$303,Данные!$A49,BG$642)-Данные!$H49-BG$643+IF($F$8="Использовать поправку",BU387,0),#N/A)</f>
        <v>9.7830759329992816</v>
      </c>
      <c r="BH387" s="62">
        <f t="shared" si="800"/>
        <v>23</v>
      </c>
      <c r="BI387" s="63">
        <f>IF(ISNUMBER(INDEX(Данные!$I$1:$IX$303,Данные!$A49,BI$642)),INDEX(Данные!$I$1:$IX$303,Данные!$A49,BI$642)-Данные!$G49-BI$643+IF($F$9="Использовать поправку",BT387,0),#N/A)</f>
        <v>0.4048843139365772</v>
      </c>
      <c r="BJ387" s="64">
        <f>IF(ISNUMBER(INDEX(Данные!$I$1:$IX$303,Данные!$A49,BJ$642)),INDEX(Данные!$I$1:$IX$303,Данные!$A49,BJ$642)-Данные!$H49-BJ$643+IF($F$9="Использовать поправку",BU387,0),#N/A)</f>
        <v>-1.3183797016602057</v>
      </c>
      <c r="BK387" s="62">
        <f t="shared" si="801"/>
        <v>23</v>
      </c>
      <c r="BL387" s="63">
        <f>IF(ISNUMBER(INDEX(Данные!$I$1:$IX$303,Данные!$A49,BL$642)),INDEX(Данные!$I$1:$IX$303,Данные!$A49,BL$642)-Данные!$G49-BL$643+IF($F$10="Использовать поправку",BT387,0),#N/A)</f>
        <v>-4.1158568310066812</v>
      </c>
      <c r="BM387" s="64">
        <f>IF(ISNUMBER(INDEX(Данные!$I$1:$IX$303,Данные!$A49,BM$642)),INDEX(Данные!$I$1:$IX$303,Данные!$A49,BM$642)-Данные!$H49-BM$643+IF($F$10="Использовать поправку",BU387,0),#N/A)</f>
        <v>17.733082964753976</v>
      </c>
      <c r="BN387" s="62">
        <f t="shared" si="802"/>
        <v>23</v>
      </c>
      <c r="BO387" s="63">
        <f>IF(ISNUMBER(INDEX(Данные!$I$1:$IX$303,Данные!$A49,BO$642)),INDEX(Данные!$I$1:$IX$303,Данные!$A49,BO$642)-Данные!$G49-BO$643+IF($F$11="Использовать поправку",BT387,0),#N/A)</f>
        <v>-2.4098758326418874</v>
      </c>
      <c r="BP387" s="64">
        <f>IF(ISNUMBER(INDEX(Данные!$I$1:$IX$303,Данные!$A49,BP$642)),INDEX(Данные!$I$1:$IX$303,Данные!$A49,BP$642)-Данные!$H49-BP$643+IF($F$11="Использовать поправку",BU387,0),#N/A)</f>
        <v>7.8383978533470327</v>
      </c>
      <c r="BQ387" s="62">
        <f t="shared" si="803"/>
        <v>23</v>
      </c>
      <c r="BR387" s="63">
        <f>IF(ISNUMBER(INDEX(Данные!$I$1:$IX$303,Данные!$A49,BR$642)),INDEX(Данные!$I$1:$IX$303,Данные!$A49,BR$642)-Данные!$G49-BR$643+IF($F$12="Использовать поправку",BT387,0),#N/A)</f>
        <v>4.9458283581652722</v>
      </c>
      <c r="BS387" s="64">
        <f>IF(ISNUMBER(INDEX(Данные!$I$1:$IX$303,Данные!$A49,BS$642)),INDEX(Данные!$I$1:$IX$303,Данные!$A49,BS$642)-Данные!$H49-BS$643+IF($F$12="Использовать поправку",BU387,0),#N/A)</f>
        <v>9.2737400076648555</v>
      </c>
      <c r="BT387" s="100" t="e">
        <f>INDEX(Данные!$I$1:$IX$303,Данные!$A49,BT$642+8)-INDEX(Данные!$I$1:$IX$303,Данные!$A49,BT$643+8)</f>
        <v>#N/A</v>
      </c>
      <c r="BU387" s="101" t="e">
        <f>INDEX(Данные!$I$1:$IX$303,Данные!$A49,BU$642+9)-INDEX(Данные!$I$1:$IX$303,Данные!$A49,BU$643+9)</f>
        <v>#N/A</v>
      </c>
    </row>
    <row r="388" spans="7:73" x14ac:dyDescent="0.25">
      <c r="G388" s="61">
        <v>23.5</v>
      </c>
      <c r="H388" s="62">
        <f t="shared" si="784"/>
        <v>23.5</v>
      </c>
      <c r="I388" s="63">
        <f>IF(ISNUMBER(INDEX(Данные!$I$1:$IX$303,Данные!$A50,I$642)),INDEX(Данные!$I$1:$IX$303,Данные!$A50,I$642)-Данные!$E50+IF($F$3="Использовать поправку",AL388,0),#N/A)</f>
        <v>0</v>
      </c>
      <c r="J388" s="64">
        <f>IF(ISNUMBER(INDEX(Данные!$I$1:$IX$303,Данные!$A50,J$642)),INDEX(Данные!$I$1:$IX$303,Данные!$A50,J$642)-Данные!$F50+IF($F$3="Использовать поправку",AM388,0),#N/A)</f>
        <v>0</v>
      </c>
      <c r="K388" s="62">
        <f t="shared" si="785"/>
        <v>23.5</v>
      </c>
      <c r="L388" s="63">
        <f>IF(ISNUMBER(INDEX(Данные!$I$1:$IX$303,Данные!$A50,L$642)),INDEX(Данные!$I$1:$IX$303,Данные!$A50,L$642)-Данные!$E50+IF($F$4="Использовать поправку",AL388,0),#N/A)</f>
        <v>-0.47116044511838329</v>
      </c>
      <c r="M388" s="64">
        <f>IF(ISNUMBER(INDEX(Данные!$I$1:$IX$303,Данные!$A50,M$642)),INDEX(Данные!$I$1:$IX$303,Данные!$A50,M$642)-Данные!$F50+IF($F$4="Использовать поправку",AM388,0),#N/A)</f>
        <v>-0.37074381933836253</v>
      </c>
      <c r="N388" s="62">
        <f t="shared" si="786"/>
        <v>23.5</v>
      </c>
      <c r="O388" s="63">
        <f>IF(ISNUMBER(INDEX(Данные!$I$1:$IX$303,Данные!$A50,O$642)),INDEX(Данные!$I$1:$IX$303,Данные!$A50,O$642)-Данные!$E50+IF($F$5="Использовать поправку",AL388,0),#N/A)</f>
        <v>-1.4954576019582646</v>
      </c>
      <c r="P388" s="64">
        <f>IF(ISNUMBER(INDEX(Данные!$I$1:$IX$303,Данные!$A50,P$642)),INDEX(Данные!$I$1:$IX$303,Данные!$A50,P$642)-Данные!$F50+IF($F$5="Использовать поправку",AM388,0),#N/A)</f>
        <v>0.66964953160481766</v>
      </c>
      <c r="Q388" s="62">
        <f t="shared" si="787"/>
        <v>23.5</v>
      </c>
      <c r="R388" s="63">
        <f>IF(ISNUMBER(INDEX(Данные!$I$1:$IX$303,Данные!$A50,R$642)),INDEX(Данные!$I$1:$IX$303,Данные!$A50,R$642)-Данные!$E50+IF($F$6="Использовать поправку",AL388,0),#N/A)</f>
        <v>-2.4330091818054371</v>
      </c>
      <c r="S388" s="64">
        <f>IF(ISNUMBER(INDEX(Данные!$I$1:$IX$303,Данные!$A50,S$642)),INDEX(Данные!$I$1:$IX$303,Данные!$A50,S$642)-Данные!$F50+IF($F$6="Использовать поправку",AM388,0),#N/A)</f>
        <v>-0.11617098925126879</v>
      </c>
      <c r="T388" s="62">
        <f t="shared" si="788"/>
        <v>23.5</v>
      </c>
      <c r="U388" s="63">
        <f>IF(ISNUMBER(INDEX(Данные!$I$1:$IX$303,Данные!$A50,U$642)),INDEX(Данные!$I$1:$IX$303,Данные!$A50,U$642)-Данные!$E50+IF($F$7="Использовать поправку",AL388,0),#N/A)</f>
        <v>-0.55832668738809677</v>
      </c>
      <c r="V388" s="64">
        <f>IF(ISNUMBER(INDEX(Данные!$I$1:$IX$303,Данные!$A50,V$642)),INDEX(Данные!$I$1:$IX$303,Данные!$A50,V$642)-Данные!$F50+IF($F$7="Использовать поправку",AM388,0),#N/A)</f>
        <v>-1.5835354728784408</v>
      </c>
      <c r="W388" s="62">
        <f t="shared" si="789"/>
        <v>23.5</v>
      </c>
      <c r="X388" s="63">
        <f>IF(ISNUMBER(INDEX(Данные!$I$1:$IX$303,Данные!$A50,X$642)),INDEX(Данные!$I$1:$IX$303,Данные!$A50,X$642)-Данные!$E50+IF($F$8="Использовать поправку",AL388,0),#N/A)</f>
        <v>-0.69541705818868138</v>
      </c>
      <c r="Y388" s="64">
        <f>IF(ISNUMBER(INDEX(Данные!$I$1:$IX$303,Данные!$A50,Y$642)),INDEX(Данные!$I$1:$IX$303,Данные!$A50,Y$642)-Данные!$F50+IF($F$8="Использовать поправку",AM388,0),#N/A)</f>
        <v>-0.56031880801829015</v>
      </c>
      <c r="Z388" s="62">
        <f t="shared" si="790"/>
        <v>23.5</v>
      </c>
      <c r="AA388" s="63">
        <f>IF(ISNUMBER(INDEX(Данные!$I$1:$IX$303,Данные!$A50,AA$642)),INDEX(Данные!$I$1:$IX$303,Данные!$A50,AA$642)-Данные!$E50+IF($F$9="Использовать поправку",AL388,0),#N/A)</f>
        <v>-0.80599308596838437</v>
      </c>
      <c r="AB388" s="64">
        <f>IF(ISNUMBER(INDEX(Данные!$I$1:$IX$303,Данные!$A50,AB$642)),INDEX(Данные!$I$1:$IX$303,Данные!$A50,AB$642)-Данные!$F50+IF($F$9="Использовать поправку",AM388,0),#N/A)</f>
        <v>-0.73760210024264561</v>
      </c>
      <c r="AC388" s="62">
        <f t="shared" si="791"/>
        <v>23.5</v>
      </c>
      <c r="AD388" s="63">
        <f>IF(ISNUMBER(INDEX(Данные!$I$1:$IX$303,Данные!$A50,AD$642)),INDEX(Данные!$I$1:$IX$303,Данные!$A50,AD$642)-Данные!$E50+IF($F$10="Использовать поправку",AL388,0),#N/A)</f>
        <v>-0.90128402350768333</v>
      </c>
      <c r="AE388" s="64">
        <f>IF(ISNUMBER(INDEX(Данные!$I$1:$IX$303,Данные!$A50,AE$642)),INDEX(Данные!$I$1:$IX$303,Данные!$A50,AE$642)-Данные!$F50+IF($F$10="Использовать поправку",AM388,0),#N/A)</f>
        <v>-1.5614259407668483</v>
      </c>
      <c r="AF388" s="62">
        <f t="shared" si="792"/>
        <v>23.5</v>
      </c>
      <c r="AG388" s="63">
        <f>IF(ISNUMBER(INDEX(Данные!$I$1:$IX$303,Данные!$A50,AG$642)),INDEX(Данные!$I$1:$IX$303,Данные!$A50,AG$642)-Данные!$E50+IF($F$11="Использовать поправку",AL388,0),#N/A)</f>
        <v>-2.0917141246411051</v>
      </c>
      <c r="AH388" s="64">
        <f>IF(ISNUMBER(INDEX(Данные!$I$1:$IX$303,Данные!$A50,AH$642)),INDEX(Данные!$I$1:$IX$303,Данные!$A50,AH$642)-Данные!$F50+IF($F$11="Использовать поправку",AM388,0),#N/A)</f>
        <v>-1.6058829942379815</v>
      </c>
      <c r="AI388" s="62">
        <f t="shared" si="793"/>
        <v>23.5</v>
      </c>
      <c r="AJ388" s="63">
        <f>IF(ISNUMBER(INDEX(Данные!$I$1:$IX$303,Данные!$A50,AJ$642)),INDEX(Данные!$I$1:$IX$303,Данные!$A50,AJ$642)-Данные!$E50+IF($F$12="Использовать поправку",AL388,0),#N/A)</f>
        <v>-1.5222697481339758</v>
      </c>
      <c r="AK388" s="96">
        <f>IF(ISNUMBER(INDEX(Данные!$I$1:$IX$303,Данные!$A50,AK$642)),INDEX(Данные!$I$1:$IX$303,Данные!$A50,AK$642)-Данные!$F50+IF($F$12="Использовать поправку",AM388,0),#N/A)</f>
        <v>-0.16910323252940707</v>
      </c>
      <c r="AL388" s="100" t="e">
        <f>INDEX(Данные!$I$1:$IX$303,Данные!$A50,AL$642+4)-INDEX(Данные!$I$1:$IX$303,Данные!$A50,AL$643+4)</f>
        <v>#N/A</v>
      </c>
      <c r="AM388" s="101" t="e">
        <f>INDEX(Данные!$I$1:$IX$303,Данные!$A50,AM$642+5)-INDEX(Данные!$I$1:$IX$303,Данные!$A50,AM$643+5)</f>
        <v>#N/A</v>
      </c>
      <c r="AO388" s="61">
        <v>23.5</v>
      </c>
      <c r="AP388" s="62">
        <f t="shared" si="794"/>
        <v>23.5</v>
      </c>
      <c r="AQ388" s="63">
        <f>IF(ISNUMBER(INDEX(Данные!$I$1:$IX$303,Данные!$A50,AQ$642)),INDEX(Данные!$I$1:$IX$303,Данные!$A50,AQ$642)-Данные!$G50-AQ$643+IF($F$3="Использовать поправку",BT388,0),#N/A)</f>
        <v>1.1368683772161603E-13</v>
      </c>
      <c r="AR388" s="64">
        <f>IF(ISNUMBER(INDEX(Данные!$I$1:$IX$303,Данные!$A50,AR$642)),INDEX(Данные!$I$1:$IX$303,Данные!$A50,AR$642)-Данные!$H50-AR$643+IF($F$3="Использовать поправку",BU388,0),#N/A)</f>
        <v>0</v>
      </c>
      <c r="AS388" s="62">
        <f t="shared" si="795"/>
        <v>23.5</v>
      </c>
      <c r="AT388" s="63">
        <f>IF(ISNUMBER(INDEX(Данные!$I$1:$IX$303,Данные!$A50,AT$642)),INDEX(Данные!$I$1:$IX$303,Данные!$A50,AT$642)-Данные!$G50-AT$643+IF($F$4="Использовать поправку",BT388,0),#N/A)</f>
        <v>9.4239990034214998</v>
      </c>
      <c r="AU388" s="64">
        <f>IF(ISNUMBER(INDEX(Данные!$I$1:$IX$303,Данные!$A50,AU$642)),INDEX(Данные!$I$1:$IX$303,Данные!$A50,AU$642)-Данные!$H50-AU$643+IF($F$4="Использовать поправку",BU388,0),#N/A)</f>
        <v>6.1315139051150709</v>
      </c>
      <c r="AV388" s="62">
        <f t="shared" si="796"/>
        <v>23.5</v>
      </c>
      <c r="AW388" s="63">
        <f>IF(ISNUMBER(INDEX(Данные!$I$1:$IX$303,Данные!$A50,AW$642)),INDEX(Данные!$I$1:$IX$303,Данные!$A50,AW$642)-Данные!$G50-AW$643+IF($F$5="Использовать поправку",BT388,0),#N/A)</f>
        <v>0.58802935655546662</v>
      </c>
      <c r="AX388" s="64">
        <f>IF(ISNUMBER(INDEX(Данные!$I$1:$IX$303,Данные!$A50,AX$642)),INDEX(Данные!$I$1:$IX$303,Данные!$A50,AX$642)-Данные!$H50-AX$643+IF($F$5="Использовать поправку",BU388,0),#N/A)</f>
        <v>4.684395492280828</v>
      </c>
      <c r="AY388" s="62">
        <f t="shared" si="797"/>
        <v>23.5</v>
      </c>
      <c r="AZ388" s="63">
        <f>IF(ISNUMBER(INDEX(Данные!$I$1:$IX$303,Данные!$A50,AZ$642)),INDEX(Данные!$I$1:$IX$303,Данные!$A50,AZ$642)-Данные!$G50-AZ$643+IF($F$6="Использовать поправку",BT388,0),#N/A)</f>
        <v>-11.909941630461503</v>
      </c>
      <c r="BA388" s="64">
        <f>IF(ISNUMBER(INDEX(Данные!$I$1:$IX$303,Данные!$A50,BA$642)),INDEX(Данные!$I$1:$IX$303,Данные!$A50,BA$642)-Данные!$H50-BA$643+IF($F$6="Использовать поправку",BU388,0),#N/A)</f>
        <v>8.1654951600191907</v>
      </c>
      <c r="BB388" s="62">
        <f t="shared" si="798"/>
        <v>23.5</v>
      </c>
      <c r="BC388" s="63">
        <f>IF(ISNUMBER(INDEX(Данные!$I$1:$IX$303,Данные!$A50,BC$642)),INDEX(Данные!$I$1:$IX$303,Данные!$A50,BC$642)-Данные!$G50-BC$643+IF($F$7="Использовать поправку",BT388,0),#N/A)</f>
        <v>-7.0153966951669418</v>
      </c>
      <c r="BD388" s="64">
        <f>IF(ISNUMBER(INDEX(Данные!$I$1:$IX$303,Данные!$A50,BD$642)),INDEX(Данные!$I$1:$IX$303,Данные!$A50,BD$642)-Данные!$H50-BD$643+IF($F$7="Использовать поправку",BU388,0),#N/A)</f>
        <v>4.8152894560867026</v>
      </c>
      <c r="BE388" s="62">
        <f t="shared" si="799"/>
        <v>23.5</v>
      </c>
      <c r="BF388" s="63">
        <f>IF(ISNUMBER(INDEX(Данные!$I$1:$IX$303,Данные!$A50,BF$642)),INDEX(Данные!$I$1:$IX$303,Данные!$A50,BF$642)-Данные!$G50-BF$643+IF($F$8="Использовать поправку",BT388,0),#N/A)</f>
        <v>0.74937688270472336</v>
      </c>
      <c r="BG388" s="64">
        <f>IF(ISNUMBER(INDEX(Данные!$I$1:$IX$303,Данные!$A50,BG$642)),INDEX(Данные!$I$1:$IX$303,Данные!$A50,BG$642)-Данные!$H50-BG$643+IF($F$8="Использовать поправку",BU388,0),#N/A)</f>
        <v>9.502916528990454</v>
      </c>
      <c r="BH388" s="62">
        <f t="shared" si="800"/>
        <v>23.5</v>
      </c>
      <c r="BI388" s="63">
        <f>IF(ISNUMBER(INDEX(Данные!$I$1:$IX$303,Данные!$A50,BI$642)),INDEX(Данные!$I$1:$IX$303,Данные!$A50,BI$642)-Данные!$G50-BI$643+IF($F$9="Использовать поправку",BT388,0),#N/A)</f>
        <v>1.8877709525213504E-3</v>
      </c>
      <c r="BJ388" s="64">
        <f>IF(ISNUMBER(INDEX(Данные!$I$1:$IX$303,Данные!$A50,BJ$642)),INDEX(Данные!$I$1:$IX$303,Данные!$A50,BJ$642)-Данные!$H50-BJ$643+IF($F$9="Использовать поправку",BU388,0),#N/A)</f>
        <v>-1.6871807517813977</v>
      </c>
      <c r="BK388" s="62">
        <f t="shared" si="801"/>
        <v>23.5</v>
      </c>
      <c r="BL388" s="63">
        <f>IF(ISNUMBER(INDEX(Данные!$I$1:$IX$303,Данные!$A50,BL$642)),INDEX(Данные!$I$1:$IX$303,Данные!$A50,BL$642)-Данные!$G50-BL$643+IF($F$10="Использовать поправку",BT388,0),#N/A)</f>
        <v>-4.5664988427603248</v>
      </c>
      <c r="BM388" s="64">
        <f>IF(ISNUMBER(INDEX(Данные!$I$1:$IX$303,Данные!$A50,BM$642)),INDEX(Данные!$I$1:$IX$303,Данные!$A50,BM$642)-Данные!$H50-BM$643+IF($F$10="Использовать поправку",BU388,0),#N/A)</f>
        <v>16.952369994370656</v>
      </c>
      <c r="BN388" s="62">
        <f t="shared" si="802"/>
        <v>23.5</v>
      </c>
      <c r="BO388" s="63">
        <f>IF(ISNUMBER(INDEX(Данные!$I$1:$IX$303,Данные!$A50,BO$642)),INDEX(Данные!$I$1:$IX$303,Данные!$A50,BO$642)-Данные!$G50-BO$643+IF($F$11="Использовать поправку",BT388,0),#N/A)</f>
        <v>-3.4557328949623525</v>
      </c>
      <c r="BP388" s="64">
        <f>IF(ISNUMBER(INDEX(Данные!$I$1:$IX$303,Данные!$A50,BP$642)),INDEX(Данные!$I$1:$IX$303,Данные!$A50,BP$642)-Данные!$H50-BP$643+IF($F$11="Использовать поправку",BU388,0),#N/A)</f>
        <v>7.0354563562282237</v>
      </c>
      <c r="BQ388" s="62">
        <f t="shared" si="803"/>
        <v>23.5</v>
      </c>
      <c r="BR388" s="63">
        <f>IF(ISNUMBER(INDEX(Данные!$I$1:$IX$303,Данные!$A50,BR$642)),INDEX(Данные!$I$1:$IX$303,Данные!$A50,BR$642)-Данные!$G50-BR$643+IF($F$12="Использовать поправку",BT388,0),#N/A)</f>
        <v>4.1846934840983749</v>
      </c>
      <c r="BS388" s="64">
        <f>IF(ISNUMBER(INDEX(Данные!$I$1:$IX$303,Данные!$A50,BS$642)),INDEX(Данные!$I$1:$IX$303,Данные!$A50,BS$642)-Данные!$H50-BS$643+IF($F$12="Использовать поправку",BU388,0),#N/A)</f>
        <v>9.1891883914004211</v>
      </c>
      <c r="BT388" s="100" t="e">
        <f>INDEX(Данные!$I$1:$IX$303,Данные!$A50,BT$642+8)-INDEX(Данные!$I$1:$IX$303,Данные!$A50,BT$643+8)</f>
        <v>#N/A</v>
      </c>
      <c r="BU388" s="101" t="e">
        <f>INDEX(Данные!$I$1:$IX$303,Данные!$A50,BU$642+9)-INDEX(Данные!$I$1:$IX$303,Данные!$A50,BU$643+9)</f>
        <v>#N/A</v>
      </c>
    </row>
    <row r="389" spans="7:73" x14ac:dyDescent="0.25">
      <c r="G389" s="61">
        <v>24</v>
      </c>
      <c r="H389" s="62">
        <f t="shared" si="784"/>
        <v>24</v>
      </c>
      <c r="I389" s="63">
        <f>IF(ISNUMBER(INDEX(Данные!$I$1:$IX$303,Данные!$A51,I$642)),INDEX(Данные!$I$1:$IX$303,Данные!$A51,I$642)-Данные!$E51+IF($F$3="Использовать поправку",AL389,0),#N/A)</f>
        <v>0</v>
      </c>
      <c r="J389" s="64">
        <f>IF(ISNUMBER(INDEX(Данные!$I$1:$IX$303,Данные!$A51,J$642)),INDEX(Данные!$I$1:$IX$303,Данные!$A51,J$642)-Данные!$F51+IF($F$3="Использовать поправку",AM389,0),#N/A)</f>
        <v>0</v>
      </c>
      <c r="K389" s="62">
        <f t="shared" si="785"/>
        <v>24</v>
      </c>
      <c r="L389" s="63">
        <f>IF(ISNUMBER(INDEX(Данные!$I$1:$IX$303,Данные!$A51,L$642)),INDEX(Данные!$I$1:$IX$303,Данные!$A51,L$642)-Данные!$E51+IF($F$4="Использовать поправку",AL389,0),#N/A)</f>
        <v>-0.59522306630705479</v>
      </c>
      <c r="M389" s="64">
        <f>IF(ISNUMBER(INDEX(Данные!$I$1:$IX$303,Данные!$A51,M$642)),INDEX(Данные!$I$1:$IX$303,Данные!$A51,M$642)-Данные!$F51+IF($F$4="Использовать поправку",AM389,0),#N/A)</f>
        <v>1.1610659104506453</v>
      </c>
      <c r="N389" s="62">
        <f t="shared" si="786"/>
        <v>24</v>
      </c>
      <c r="O389" s="63">
        <f>IF(ISNUMBER(INDEX(Данные!$I$1:$IX$303,Данные!$A51,O$642)),INDEX(Данные!$I$1:$IX$303,Данные!$A51,O$642)-Данные!$E51+IF($F$5="Использовать поправку",AL389,0),#N/A)</f>
        <v>-0.10652518541929945</v>
      </c>
      <c r="P389" s="64">
        <f>IF(ISNUMBER(INDEX(Данные!$I$1:$IX$303,Данные!$A51,P$642)),INDEX(Данные!$I$1:$IX$303,Данные!$A51,P$642)-Данные!$F51+IF($F$5="Использовать поправку",AM389,0),#N/A)</f>
        <v>0.8413859850661769</v>
      </c>
      <c r="Q389" s="62">
        <f t="shared" si="787"/>
        <v>24</v>
      </c>
      <c r="R389" s="63">
        <f>IF(ISNUMBER(INDEX(Данные!$I$1:$IX$303,Данные!$A51,R$642)),INDEX(Данные!$I$1:$IX$303,Данные!$A51,R$642)-Данные!$E51+IF($F$6="Использовать поправку",AL389,0),#N/A)</f>
        <v>0.44155422509904163</v>
      </c>
      <c r="S389" s="64">
        <f>IF(ISNUMBER(INDEX(Данные!$I$1:$IX$303,Данные!$A51,S$642)),INDEX(Данные!$I$1:$IX$303,Данные!$A51,S$642)-Данные!$F51+IF($F$6="Использовать поправку",AM389,0),#N/A)</f>
        <v>2.0276619008973524</v>
      </c>
      <c r="T389" s="62">
        <f t="shared" si="788"/>
        <v>24</v>
      </c>
      <c r="U389" s="63">
        <f>IF(ISNUMBER(INDEX(Данные!$I$1:$IX$303,Данные!$A51,U$642)),INDEX(Данные!$I$1:$IX$303,Данные!$A51,U$642)-Данные!$E51+IF($F$7="Использовать поправку",AL389,0),#N/A)</f>
        <v>0.10427450763660984</v>
      </c>
      <c r="V389" s="64">
        <f>IF(ISNUMBER(INDEX(Данные!$I$1:$IX$303,Данные!$A51,V$642)),INDEX(Данные!$I$1:$IX$303,Данные!$A51,V$642)-Данные!$F51+IF($F$7="Использовать поправку",AM389,0),#N/A)</f>
        <v>1.2617975416022071</v>
      </c>
      <c r="W389" s="62">
        <f t="shared" si="789"/>
        <v>24</v>
      </c>
      <c r="X389" s="63">
        <f>IF(ISNUMBER(INDEX(Данные!$I$1:$IX$303,Данные!$A51,X$642)),INDEX(Данные!$I$1:$IX$303,Данные!$A51,X$642)-Данные!$E51+IF($F$8="Использовать поправку",AL389,0),#N/A)</f>
        <v>0.48356084393439147</v>
      </c>
      <c r="Y389" s="64">
        <f>IF(ISNUMBER(INDEX(Данные!$I$1:$IX$303,Данные!$A51,Y$642)),INDEX(Данные!$I$1:$IX$303,Данные!$A51,Y$642)-Данные!$F51+IF($F$8="Использовать поправку",AM389,0),#N/A)</f>
        <v>0.13696470928867388</v>
      </c>
      <c r="Z389" s="62">
        <f t="shared" si="790"/>
        <v>24</v>
      </c>
      <c r="AA389" s="63">
        <f>IF(ISNUMBER(INDEX(Данные!$I$1:$IX$303,Данные!$A51,AA$642)),INDEX(Данные!$I$1:$IX$303,Данные!$A51,AA$642)-Данные!$E51+IF($F$9="Использовать поправку",AL389,0),#N/A)</f>
        <v>-0.10841190998669603</v>
      </c>
      <c r="AB389" s="64">
        <f>IF(ISNUMBER(INDEX(Данные!$I$1:$IX$303,Данные!$A51,AB$642)),INDEX(Данные!$I$1:$IX$303,Данные!$A51,AB$642)-Данные!$F51+IF($F$9="Использовать поправку",AM389,0),#N/A)</f>
        <v>0.66966627756955432</v>
      </c>
      <c r="AC389" s="62">
        <f t="shared" si="791"/>
        <v>24</v>
      </c>
      <c r="AD389" s="63">
        <f>IF(ISNUMBER(INDEX(Данные!$I$1:$IX$303,Данные!$A51,AD$642)),INDEX(Данные!$I$1:$IX$303,Данные!$A51,AD$642)-Данные!$E51+IF($F$10="Использовать поправку",AL389,0),#N/A)</f>
        <v>-0.41242827212141853</v>
      </c>
      <c r="AE389" s="64">
        <f>IF(ISNUMBER(INDEX(Данные!$I$1:$IX$303,Данные!$A51,AE$642)),INDEX(Данные!$I$1:$IX$303,Данные!$A51,AE$642)-Данные!$F51+IF($F$10="Использовать поправку",AM389,0),#N/A)</f>
        <v>1.7201201401160677</v>
      </c>
      <c r="AF389" s="62">
        <f t="shared" si="792"/>
        <v>24</v>
      </c>
      <c r="AG389" s="63">
        <f>IF(ISNUMBER(INDEX(Данные!$I$1:$IX$303,Данные!$A51,AG$642)),INDEX(Данные!$I$1:$IX$303,Данные!$A51,AG$642)-Данные!$E51+IF($F$11="Использовать поправку",AL389,0),#N/A)</f>
        <v>0.20591464245880875</v>
      </c>
      <c r="AH389" s="64">
        <f>IF(ISNUMBER(INDEX(Данные!$I$1:$IX$303,Данные!$A51,AH$642)),INDEX(Данные!$I$1:$IX$303,Данные!$A51,AH$642)-Данные!$F51+IF($F$11="Использовать поправку",AM389,0),#N/A)</f>
        <v>2.1868081760556777</v>
      </c>
      <c r="AI389" s="62">
        <f t="shared" si="793"/>
        <v>24</v>
      </c>
      <c r="AJ389" s="63">
        <f>IF(ISNUMBER(INDEX(Данные!$I$1:$IX$303,Данные!$A51,AJ$642)),INDEX(Данные!$I$1:$IX$303,Данные!$A51,AJ$642)-Данные!$E51+IF($F$12="Использовать поправку",AL389,0),#N/A)</f>
        <v>1.0333234613199758</v>
      </c>
      <c r="AK389" s="96">
        <f>IF(ISNUMBER(INDEX(Данные!$I$1:$IX$303,Данные!$A51,AK$642)),INDEX(Данные!$I$1:$IX$303,Данные!$A51,AK$642)-Данные!$F51+IF($F$12="Использовать поправку",AM389,0),#N/A)</f>
        <v>1.8175841886523374</v>
      </c>
      <c r="AL389" s="100" t="e">
        <f>INDEX(Данные!$I$1:$IX$303,Данные!$A51,AL$642+4)-INDEX(Данные!$I$1:$IX$303,Данные!$A51,AL$643+4)</f>
        <v>#N/A</v>
      </c>
      <c r="AM389" s="101" t="e">
        <f>INDEX(Данные!$I$1:$IX$303,Данные!$A51,AM$642+5)-INDEX(Данные!$I$1:$IX$303,Данные!$A51,AM$643+5)</f>
        <v>#N/A</v>
      </c>
      <c r="AO389" s="61">
        <v>24</v>
      </c>
      <c r="AP389" s="62">
        <f t="shared" si="794"/>
        <v>24</v>
      </c>
      <c r="AQ389" s="63">
        <f>IF(ISNUMBER(INDEX(Данные!$I$1:$IX$303,Данные!$A51,AQ$642)),INDEX(Данные!$I$1:$IX$303,Данные!$A51,AQ$642)-Данные!$G51-AQ$643+IF($F$3="Использовать поправку",BT389,0),#N/A)</f>
        <v>1.1368683772161603E-13</v>
      </c>
      <c r="AR389" s="64">
        <f>IF(ISNUMBER(INDEX(Данные!$I$1:$IX$303,Данные!$A51,AR$642)),INDEX(Данные!$I$1:$IX$303,Данные!$A51,AR$642)-Данные!$H51-AR$643+IF($F$3="Использовать поправку",BU389,0),#N/A)</f>
        <v>0</v>
      </c>
      <c r="AS389" s="62">
        <f t="shared" si="795"/>
        <v>24</v>
      </c>
      <c r="AT389" s="63">
        <f>IF(ISNUMBER(INDEX(Данные!$I$1:$IX$303,Данные!$A51,AT$642)),INDEX(Данные!$I$1:$IX$303,Данные!$A51,AT$642)-Данные!$G51-AT$643+IF($F$4="Использовать поправку",BT389,0),#N/A)</f>
        <v>9.1263874702679004</v>
      </c>
      <c r="AU389" s="64">
        <f>IF(ISNUMBER(INDEX(Данные!$I$1:$IX$303,Данные!$A51,AU$642)),INDEX(Данные!$I$1:$IX$303,Данные!$A51,AU$642)-Данные!$H51-AU$643+IF($F$4="Использовать поправку",BU389,0),#N/A)</f>
        <v>6.7120468603404788</v>
      </c>
      <c r="AV389" s="62">
        <f t="shared" si="796"/>
        <v>24</v>
      </c>
      <c r="AW389" s="63">
        <f>IF(ISNUMBER(INDEX(Данные!$I$1:$IX$303,Данные!$A51,AW$642)),INDEX(Данные!$I$1:$IX$303,Данные!$A51,AW$642)-Данные!$G51-AW$643+IF($F$5="Использовать поправку",BT389,0),#N/A)</f>
        <v>0.53476676384582333</v>
      </c>
      <c r="AX389" s="64">
        <f>IF(ISNUMBER(INDEX(Данные!$I$1:$IX$303,Данные!$A51,AX$642)),INDEX(Данные!$I$1:$IX$303,Данные!$A51,AX$642)-Данные!$H51-AX$643+IF($F$5="Использовать поправку",BU389,0),#N/A)</f>
        <v>5.1050884848139049</v>
      </c>
      <c r="AY389" s="62">
        <f t="shared" si="797"/>
        <v>24</v>
      </c>
      <c r="AZ389" s="63">
        <f>IF(ISNUMBER(INDEX(Данные!$I$1:$IX$303,Данные!$A51,AZ$642)),INDEX(Данные!$I$1:$IX$303,Данные!$A51,AZ$642)-Данные!$G51-AZ$643+IF($F$6="Использовать поправку",BT389,0),#N/A)</f>
        <v>-11.689164517911991</v>
      </c>
      <c r="BA389" s="64">
        <f>IF(ISNUMBER(INDEX(Данные!$I$1:$IX$303,Данные!$A51,BA$642)),INDEX(Данные!$I$1:$IX$303,Данные!$A51,BA$642)-Данные!$H51-BA$643+IF($F$6="Использовать поправку",BU389,0),#N/A)</f>
        <v>9.179326110467855</v>
      </c>
      <c r="BB389" s="62">
        <f t="shared" si="798"/>
        <v>24</v>
      </c>
      <c r="BC389" s="63">
        <f>IF(ISNUMBER(INDEX(Данные!$I$1:$IX$303,Данные!$A51,BC$642)),INDEX(Данные!$I$1:$IX$303,Данные!$A51,BC$642)-Данные!$G51-BC$643+IF($F$7="Использовать поправку",BT389,0),#N/A)</f>
        <v>-6.9632594413485549</v>
      </c>
      <c r="BD389" s="64">
        <f>IF(ISNUMBER(INDEX(Данные!$I$1:$IX$303,Данные!$A51,BD$642)),INDEX(Данные!$I$1:$IX$303,Данные!$A51,BD$642)-Данные!$H51-BD$643+IF($F$7="Использовать поправку",BU389,0),#N/A)</f>
        <v>5.4461882268878981</v>
      </c>
      <c r="BE389" s="62">
        <f t="shared" si="799"/>
        <v>24</v>
      </c>
      <c r="BF389" s="63">
        <f>IF(ISNUMBER(INDEX(Данные!$I$1:$IX$303,Данные!$A51,BF$642)),INDEX(Данные!$I$1:$IX$303,Данные!$A51,BF$642)-Данные!$G51-BF$643+IF($F$8="Использовать поправку",BT389,0),#N/A)</f>
        <v>0.99115730467190133</v>
      </c>
      <c r="BG389" s="64">
        <f>IF(ISNUMBER(INDEX(Данные!$I$1:$IX$303,Данные!$A51,BG$642)),INDEX(Данные!$I$1:$IX$303,Данные!$A51,BG$642)-Данные!$H51-BG$643+IF($F$8="Использовать поправку",BU389,0),#N/A)</f>
        <v>9.5713988836346289</v>
      </c>
      <c r="BH389" s="62">
        <f t="shared" si="800"/>
        <v>24</v>
      </c>
      <c r="BI389" s="63">
        <f>IF(ISNUMBER(INDEX(Данные!$I$1:$IX$303,Данные!$A51,BI$642)),INDEX(Данные!$I$1:$IX$303,Данные!$A51,BI$642)-Данные!$G51-BI$643+IF($F$9="Использовать поправку",BT389,0),#N/A)</f>
        <v>-5.2318184040927918E-2</v>
      </c>
      <c r="BJ389" s="64">
        <f>IF(ISNUMBER(INDEX(Данные!$I$1:$IX$303,Данные!$A51,BJ$642)),INDEX(Данные!$I$1:$IX$303,Данные!$A51,BJ$642)-Данные!$H51-BJ$643+IF($F$9="Использовать поправку",BU389,0),#N/A)</f>
        <v>-1.3523476129967094</v>
      </c>
      <c r="BK389" s="62">
        <f t="shared" si="801"/>
        <v>24</v>
      </c>
      <c r="BL389" s="63">
        <f>IF(ISNUMBER(INDEX(Данные!$I$1:$IX$303,Данные!$A51,BL$642)),INDEX(Данные!$I$1:$IX$303,Данные!$A51,BL$642)-Данные!$G51-BL$643+IF($F$10="Использовать поправку",BT389,0),#N/A)</f>
        <v>-4.7727129788211187</v>
      </c>
      <c r="BM389" s="64">
        <f>IF(ISNUMBER(INDEX(Данные!$I$1:$IX$303,Данные!$A51,BM$642)),INDEX(Данные!$I$1:$IX$303,Данные!$A51,BM$642)-Данные!$H51-BM$643+IF($F$10="Использовать поправку",BU389,0),#N/A)</f>
        <v>17.812430064428554</v>
      </c>
      <c r="BN389" s="62">
        <f t="shared" si="802"/>
        <v>24</v>
      </c>
      <c r="BO389" s="63">
        <f>IF(ISNUMBER(INDEX(Данные!$I$1:$IX$303,Данные!$A51,BO$642)),INDEX(Данные!$I$1:$IX$303,Данные!$A51,BO$642)-Данные!$G51-BO$643+IF($F$11="Использовать поправку",BT389,0),#N/A)</f>
        <v>-3.3527755737329699</v>
      </c>
      <c r="BP389" s="64">
        <f>IF(ISNUMBER(INDEX(Данные!$I$1:$IX$303,Данные!$A51,BP$642)),INDEX(Данные!$I$1:$IX$303,Данные!$A51,BP$642)-Данные!$H51-BP$643+IF($F$11="Использовать поправку",BU389,0),#N/A)</f>
        <v>8.1288604442561336</v>
      </c>
      <c r="BQ389" s="62">
        <f t="shared" si="803"/>
        <v>24</v>
      </c>
      <c r="BR389" s="63">
        <f>IF(ISNUMBER(INDEX(Данные!$I$1:$IX$303,Данные!$A51,BR$642)),INDEX(Данные!$I$1:$IX$303,Данные!$A51,BR$642)-Данные!$G51-BR$643+IF($F$12="Использовать поправку",BT389,0),#N/A)</f>
        <v>4.7013552147583368</v>
      </c>
      <c r="BS389" s="64">
        <f>IF(ISNUMBER(INDEX(Данные!$I$1:$IX$303,Данные!$A51,BS$642)),INDEX(Данные!$I$1:$IX$303,Данные!$A51,BS$642)-Данные!$H51-BS$643+IF($F$12="Использовать поправку",BU389,0),#N/A)</f>
        <v>10.097980485726566</v>
      </c>
      <c r="BT389" s="100" t="e">
        <f>INDEX(Данные!$I$1:$IX$303,Данные!$A51,BT$642+8)-INDEX(Данные!$I$1:$IX$303,Данные!$A51,BT$643+8)</f>
        <v>#N/A</v>
      </c>
      <c r="BU389" s="101" t="e">
        <f>INDEX(Данные!$I$1:$IX$303,Данные!$A51,BU$642+9)-INDEX(Данные!$I$1:$IX$303,Данные!$A51,BU$643+9)</f>
        <v>#N/A</v>
      </c>
    </row>
    <row r="390" spans="7:73" x14ac:dyDescent="0.25">
      <c r="G390" s="61">
        <v>24.5</v>
      </c>
      <c r="H390" s="62">
        <f t="shared" si="784"/>
        <v>24.5</v>
      </c>
      <c r="I390" s="63">
        <f>IF(ISNUMBER(INDEX(Данные!$I$1:$IX$303,Данные!$A52,I$642)),INDEX(Данные!$I$1:$IX$303,Данные!$A52,I$642)-Данные!$E52+IF($F$3="Использовать поправку",AL390,0),#N/A)</f>
        <v>0</v>
      </c>
      <c r="J390" s="64">
        <f>IF(ISNUMBER(INDEX(Данные!$I$1:$IX$303,Данные!$A52,J$642)),INDEX(Данные!$I$1:$IX$303,Данные!$A52,J$642)-Данные!$F52+IF($F$3="Использовать поправку",AM390,0),#N/A)</f>
        <v>0</v>
      </c>
      <c r="K390" s="62">
        <f t="shared" si="785"/>
        <v>24.5</v>
      </c>
      <c r="L390" s="63">
        <f>IF(ISNUMBER(INDEX(Данные!$I$1:$IX$303,Данные!$A52,L$642)),INDEX(Данные!$I$1:$IX$303,Данные!$A52,L$642)-Данные!$E52+IF($F$4="Использовать поправку",AL390,0),#N/A)</f>
        <v>0.49806513847593292</v>
      </c>
      <c r="M390" s="64">
        <f>IF(ISNUMBER(INDEX(Данные!$I$1:$IX$303,Данные!$A52,M$642)),INDEX(Данные!$I$1:$IX$303,Данные!$A52,M$642)-Данные!$F52+IF($F$4="Использовать поправку",AM390,0),#N/A)</f>
        <v>4.3700247189222274E-2</v>
      </c>
      <c r="N390" s="62">
        <f t="shared" si="786"/>
        <v>24.5</v>
      </c>
      <c r="O390" s="63">
        <f>IF(ISNUMBER(INDEX(Данные!$I$1:$IX$303,Данные!$A52,O$642)),INDEX(Данные!$I$1:$IX$303,Данные!$A52,O$642)-Данные!$E52+IF($F$5="Использовать поправку",AL390,0),#N/A)</f>
        <v>-0.32172048009201726</v>
      </c>
      <c r="P390" s="64">
        <f>IF(ISNUMBER(INDEX(Данные!$I$1:$IX$303,Данные!$A52,P$642)),INDEX(Данные!$I$1:$IX$303,Данные!$A52,P$642)-Данные!$F52+IF($F$5="Использовать поправку",AM390,0),#N/A)</f>
        <v>-0.27841467429141353</v>
      </c>
      <c r="Q390" s="62">
        <f t="shared" si="787"/>
        <v>24.5</v>
      </c>
      <c r="R390" s="63">
        <f>IF(ISNUMBER(INDEX(Данные!$I$1:$IX$303,Данные!$A52,R$642)),INDEX(Данные!$I$1:$IX$303,Данные!$A52,R$642)-Данные!$E52+IF($F$6="Использовать поправку",AL390,0),#N/A)</f>
        <v>0.80555111629644172</v>
      </c>
      <c r="S390" s="64">
        <f>IF(ISNUMBER(INDEX(Данные!$I$1:$IX$303,Данные!$A52,S$642)),INDEX(Данные!$I$1:$IX$303,Данные!$A52,S$642)-Данные!$F52+IF($F$6="Использовать поправку",AM390,0),#N/A)</f>
        <v>-0.15174857995515545</v>
      </c>
      <c r="T390" s="62">
        <f t="shared" si="788"/>
        <v>24.5</v>
      </c>
      <c r="U390" s="63">
        <f>IF(ISNUMBER(INDEX(Данные!$I$1:$IX$303,Данные!$A52,U$642)),INDEX(Данные!$I$1:$IX$303,Данные!$A52,U$642)-Данные!$E52+IF($F$7="Использовать поправку",AL390,0),#N/A)</f>
        <v>-0.2254825874477957</v>
      </c>
      <c r="V390" s="64">
        <f>IF(ISNUMBER(INDEX(Данные!$I$1:$IX$303,Данные!$A52,V$642)),INDEX(Данные!$I$1:$IX$303,Данные!$A52,V$642)-Данные!$F52+IF($F$7="Использовать поправку",AM390,0),#N/A)</f>
        <v>1.0232145768282619</v>
      </c>
      <c r="W390" s="62">
        <f t="shared" si="789"/>
        <v>24.5</v>
      </c>
      <c r="X390" s="63">
        <f>IF(ISNUMBER(INDEX(Данные!$I$1:$IX$303,Данные!$A52,X$642)),INDEX(Данные!$I$1:$IX$303,Данные!$A52,X$642)-Данные!$E52+IF($F$8="Использовать поправку",AL390,0),#N/A)</f>
        <v>-1.0093214909843615</v>
      </c>
      <c r="Y390" s="64">
        <f>IF(ISNUMBER(INDEX(Данные!$I$1:$IX$303,Данные!$A52,Y$642)),INDEX(Данные!$I$1:$IX$303,Данные!$A52,Y$642)-Данные!$F52+IF($F$8="Использовать поправку",AM390,0),#N/A)</f>
        <v>0.46050345513944357</v>
      </c>
      <c r="Z390" s="62">
        <f t="shared" si="790"/>
        <v>24.5</v>
      </c>
      <c r="AA390" s="63">
        <f>IF(ISNUMBER(INDEX(Данные!$I$1:$IX$303,Данные!$A52,AA$642)),INDEX(Данные!$I$1:$IX$303,Данные!$A52,AA$642)-Данные!$E52+IF($F$9="Использовать поправку",AL390,0),#N/A)</f>
        <v>-7.4204174897629205E-2</v>
      </c>
      <c r="AB390" s="64">
        <f>IF(ISNUMBER(INDEX(Данные!$I$1:$IX$303,Данные!$A52,AB$642)),INDEX(Данные!$I$1:$IX$303,Данные!$A52,AB$642)-Данные!$F52+IF($F$9="Использовать поправку",AM390,0),#N/A)</f>
        <v>0.13933486698001296</v>
      </c>
      <c r="AC390" s="62">
        <f t="shared" si="791"/>
        <v>24.5</v>
      </c>
      <c r="AD390" s="63">
        <f>IF(ISNUMBER(INDEX(Данные!$I$1:$IX$303,Данные!$A52,AD$642)),INDEX(Данные!$I$1:$IX$303,Данные!$A52,AD$642)-Данные!$E52+IF($F$10="Использовать поправку",AL390,0),#N/A)</f>
        <v>0.6821101730200918</v>
      </c>
      <c r="AE390" s="64">
        <f>IF(ISNUMBER(INDEX(Данные!$I$1:$IX$303,Данные!$A52,AE$642)),INDEX(Данные!$I$1:$IX$303,Данные!$A52,AE$642)-Данные!$F52+IF($F$10="Использовать поправку",AM390,0),#N/A)</f>
        <v>0.6756443628401021</v>
      </c>
      <c r="AF390" s="62">
        <f t="shared" si="792"/>
        <v>24.5</v>
      </c>
      <c r="AG390" s="63">
        <f>IF(ISNUMBER(INDEX(Данные!$I$1:$IX$303,Данные!$A52,AG$642)),INDEX(Данные!$I$1:$IX$303,Данные!$A52,AG$642)-Данные!$E52+IF($F$11="Использовать поправку",AL390,0),#N/A)</f>
        <v>-3.6010779202554133E-2</v>
      </c>
      <c r="AH390" s="64">
        <f>IF(ISNUMBER(INDEX(Данные!$I$1:$IX$303,Данные!$A52,AH$642)),INDEX(Данные!$I$1:$IX$303,Данные!$A52,AH$642)-Данные!$F52+IF($F$11="Использовать поправку",AM390,0),#N/A)</f>
        <v>-0.78911935131967859</v>
      </c>
      <c r="AI390" s="62">
        <f t="shared" si="793"/>
        <v>24.5</v>
      </c>
      <c r="AJ390" s="63">
        <f>IF(ISNUMBER(INDEX(Данные!$I$1:$IX$303,Данные!$A52,AJ$642)),INDEX(Данные!$I$1:$IX$303,Данные!$A52,AJ$642)-Данные!$E52+IF($F$12="Использовать поправку",AL390,0),#N/A)</f>
        <v>0.41208645415711453</v>
      </c>
      <c r="AK390" s="96">
        <f>IF(ISNUMBER(INDEX(Данные!$I$1:$IX$303,Данные!$A52,AK$642)),INDEX(Данные!$I$1:$IX$303,Данные!$A52,AK$642)-Данные!$F52+IF($F$12="Использовать поправку",AM390,0),#N/A)</f>
        <v>-8.8614022746298815E-2</v>
      </c>
      <c r="AL390" s="100" t="e">
        <f>INDEX(Данные!$I$1:$IX$303,Данные!$A52,AL$642+4)-INDEX(Данные!$I$1:$IX$303,Данные!$A52,AL$643+4)</f>
        <v>#N/A</v>
      </c>
      <c r="AM390" s="101" t="e">
        <f>INDEX(Данные!$I$1:$IX$303,Данные!$A52,AM$642+5)-INDEX(Данные!$I$1:$IX$303,Данные!$A52,AM$643+5)</f>
        <v>#N/A</v>
      </c>
      <c r="AO390" s="61">
        <v>24.5</v>
      </c>
      <c r="AP390" s="62">
        <f t="shared" si="794"/>
        <v>24.5</v>
      </c>
      <c r="AQ390" s="63">
        <f>IF(ISNUMBER(INDEX(Данные!$I$1:$IX$303,Данные!$A52,AQ$642)),INDEX(Данные!$I$1:$IX$303,Данные!$A52,AQ$642)-Данные!$G52-AQ$643+IF($F$3="Использовать поправку",BT390,0),#N/A)</f>
        <v>1.1368683772161603E-13</v>
      </c>
      <c r="AR390" s="64">
        <f>IF(ISNUMBER(INDEX(Данные!$I$1:$IX$303,Данные!$A52,AR$642)),INDEX(Данные!$I$1:$IX$303,Данные!$A52,AR$642)-Данные!$H52-AR$643+IF($F$3="Использовать поправку",BU390,0),#N/A)</f>
        <v>0</v>
      </c>
      <c r="AS390" s="62">
        <f t="shared" si="795"/>
        <v>24.5</v>
      </c>
      <c r="AT390" s="63">
        <f>IF(ISNUMBER(INDEX(Данные!$I$1:$IX$303,Данные!$A52,AT$642)),INDEX(Данные!$I$1:$IX$303,Данные!$A52,AT$642)-Данные!$G52-AT$643+IF($F$4="Использовать поправку",BT390,0),#N/A)</f>
        <v>9.3754200395059115</v>
      </c>
      <c r="AU390" s="64">
        <f>IF(ISNUMBER(INDEX(Данные!$I$1:$IX$303,Данные!$A52,AU$642)),INDEX(Данные!$I$1:$IX$303,Данные!$A52,AU$642)-Данные!$H52-AU$643+IF($F$4="Использовать поправку",BU390,0),#N/A)</f>
        <v>6.7338969839349829</v>
      </c>
      <c r="AV390" s="62">
        <f t="shared" si="796"/>
        <v>24.5</v>
      </c>
      <c r="AW390" s="63">
        <f>IF(ISNUMBER(INDEX(Данные!$I$1:$IX$303,Данные!$A52,AW$642)),INDEX(Данные!$I$1:$IX$303,Данные!$A52,AW$642)-Данные!$G52-AW$643+IF($F$5="Использовать поправку",BT390,0),#N/A)</f>
        <v>0.37390652379986022</v>
      </c>
      <c r="AX390" s="64">
        <f>IF(ISNUMBER(INDEX(Данные!$I$1:$IX$303,Данные!$A52,AX$642)),INDEX(Данные!$I$1:$IX$303,Данные!$A52,AX$642)-Данные!$H52-AX$643+IF($F$5="Использовать поправку",BU390,0),#N/A)</f>
        <v>4.9658811476681421</v>
      </c>
      <c r="AY390" s="62">
        <f t="shared" si="797"/>
        <v>24.5</v>
      </c>
      <c r="AZ390" s="63">
        <f>IF(ISNUMBER(INDEX(Данные!$I$1:$IX$303,Данные!$A52,AZ$642)),INDEX(Данные!$I$1:$IX$303,Данные!$A52,AZ$642)-Данные!$G52-AZ$643+IF($F$6="Использовать поправку",BT390,0),#N/A)</f>
        <v>-11.286388959763713</v>
      </c>
      <c r="BA390" s="64">
        <f>IF(ISNUMBER(INDEX(Данные!$I$1:$IX$303,Данные!$A52,BA$642)),INDEX(Данные!$I$1:$IX$303,Данные!$A52,BA$642)-Данные!$H52-BA$643+IF($F$6="Использовать поправку",BU390,0),#N/A)</f>
        <v>9.103451820490136</v>
      </c>
      <c r="BB390" s="62">
        <f t="shared" si="798"/>
        <v>24.5</v>
      </c>
      <c r="BC390" s="63">
        <f>IF(ISNUMBER(INDEX(Данные!$I$1:$IX$303,Данные!$A52,BC$642)),INDEX(Данные!$I$1:$IX$303,Данные!$A52,BC$642)-Данные!$G52-BC$643+IF($F$7="Использовать поправку",BT390,0),#N/A)</f>
        <v>-7.0760007350725118</v>
      </c>
      <c r="BD390" s="64">
        <f>IF(ISNUMBER(INDEX(Данные!$I$1:$IX$303,Данные!$A52,BD$642)),INDEX(Данные!$I$1:$IX$303,Данные!$A52,BD$642)-Данные!$H52-BD$643+IF($F$7="Использовать поправку",BU390,0),#N/A)</f>
        <v>5.9577955153019957</v>
      </c>
      <c r="BE390" s="62">
        <f t="shared" si="799"/>
        <v>24.5</v>
      </c>
      <c r="BF390" s="63">
        <f>IF(ISNUMBER(INDEX(Данные!$I$1:$IX$303,Данные!$A52,BF$642)),INDEX(Данные!$I$1:$IX$303,Данные!$A52,BF$642)-Данные!$G52-BF$643+IF($F$8="Использовать поправку",BT390,0),#N/A)</f>
        <v>0.48649655917972723</v>
      </c>
      <c r="BG390" s="64">
        <f>IF(ISNUMBER(INDEX(Данные!$I$1:$IX$303,Данные!$A52,BG$642)),INDEX(Данные!$I$1:$IX$303,Данные!$A52,BG$642)-Данные!$H52-BG$643+IF($F$8="Использовать поправку",BU390,0),#N/A)</f>
        <v>9.8016506112044226</v>
      </c>
      <c r="BH390" s="62">
        <f t="shared" si="800"/>
        <v>24.5</v>
      </c>
      <c r="BI390" s="63">
        <f>IF(ISNUMBER(INDEX(Данные!$I$1:$IX$303,Данные!$A52,BI$642)),INDEX(Данные!$I$1:$IX$303,Данные!$A52,BI$642)-Данные!$G52-BI$643+IF($F$9="Использовать поправку",BT390,0),#N/A)</f>
        <v>-8.9420271489757397E-2</v>
      </c>
      <c r="BJ390" s="64">
        <f>IF(ISNUMBER(INDEX(Данные!$I$1:$IX$303,Данные!$A52,BJ$642)),INDEX(Данные!$I$1:$IX$303,Данные!$A52,BJ$642)-Данные!$H52-BJ$643+IF($F$9="Использовать поправку",BU390,0),#N/A)</f>
        <v>-1.2826801795065421</v>
      </c>
      <c r="BK390" s="62">
        <f t="shared" si="801"/>
        <v>24.5</v>
      </c>
      <c r="BL390" s="63">
        <f>IF(ISNUMBER(INDEX(Данные!$I$1:$IX$303,Данные!$A52,BL$642)),INDEX(Данные!$I$1:$IX$303,Данные!$A52,BL$642)-Данные!$G52-BL$643+IF($F$10="Использовать поправку",BT390,0),#N/A)</f>
        <v>-4.4316578923110228</v>
      </c>
      <c r="BM390" s="64">
        <f>IF(ISNUMBER(INDEX(Данные!$I$1:$IX$303,Данные!$A52,BM$642)),INDEX(Данные!$I$1:$IX$303,Данные!$A52,BM$642)-Данные!$H52-BM$643+IF($F$10="Использовать поправку",BU390,0),#N/A)</f>
        <v>18.150252245848606</v>
      </c>
      <c r="BN390" s="62">
        <f t="shared" si="802"/>
        <v>24.5</v>
      </c>
      <c r="BO390" s="63">
        <f>IF(ISNUMBER(INDEX(Данные!$I$1:$IX$303,Данные!$A52,BO$642)),INDEX(Данные!$I$1:$IX$303,Данные!$A52,BO$642)-Данные!$G52-BO$643+IF($F$11="Использовать поправку",BT390,0),#N/A)</f>
        <v>-3.3707809633342549</v>
      </c>
      <c r="BP390" s="64">
        <f>IF(ISNUMBER(INDEX(Данные!$I$1:$IX$303,Данные!$A52,BP$642)),INDEX(Данные!$I$1:$IX$303,Данные!$A52,BP$642)-Данные!$H52-BP$643+IF($F$11="Использовать поправку",BU390,0),#N/A)</f>
        <v>7.734300768596313</v>
      </c>
      <c r="BQ390" s="62">
        <f t="shared" si="803"/>
        <v>24.5</v>
      </c>
      <c r="BR390" s="63">
        <f>IF(ISNUMBER(INDEX(Данные!$I$1:$IX$303,Данные!$A52,BR$642)),INDEX(Данные!$I$1:$IX$303,Данные!$A52,BR$642)-Данные!$G52-BR$643+IF($F$12="Использовать поправку",BT390,0),#N/A)</f>
        <v>4.9073984418369037</v>
      </c>
      <c r="BS390" s="64">
        <f>IF(ISNUMBER(INDEX(Данные!$I$1:$IX$303,Данные!$A52,BS$642)),INDEX(Данные!$I$1:$IX$303,Данные!$A52,BS$642)-Данные!$H52-BS$643+IF($F$12="Использовать поправку",BU390,0),#N/A)</f>
        <v>10.053673474353218</v>
      </c>
      <c r="BT390" s="100" t="e">
        <f>INDEX(Данные!$I$1:$IX$303,Данные!$A52,BT$642+8)-INDEX(Данные!$I$1:$IX$303,Данные!$A52,BT$643+8)</f>
        <v>#N/A</v>
      </c>
      <c r="BU390" s="101" t="e">
        <f>INDEX(Данные!$I$1:$IX$303,Данные!$A52,BU$642+9)-INDEX(Данные!$I$1:$IX$303,Данные!$A52,BU$643+9)</f>
        <v>#N/A</v>
      </c>
    </row>
    <row r="391" spans="7:73" x14ac:dyDescent="0.25">
      <c r="G391" s="61">
        <v>25</v>
      </c>
      <c r="H391" s="62">
        <f t="shared" si="784"/>
        <v>25</v>
      </c>
      <c r="I391" s="63">
        <f>IF(ISNUMBER(INDEX(Данные!$I$1:$IX$303,Данные!$A53,I$642)),INDEX(Данные!$I$1:$IX$303,Данные!$A53,I$642)-Данные!$E53+IF($F$3="Использовать поправку",AL391,0),#N/A)</f>
        <v>0</v>
      </c>
      <c r="J391" s="64">
        <f>IF(ISNUMBER(INDEX(Данные!$I$1:$IX$303,Данные!$A53,J$642)),INDEX(Данные!$I$1:$IX$303,Данные!$A53,J$642)-Данные!$F53+IF($F$3="Использовать поправку",AM391,0),#N/A)</f>
        <v>0</v>
      </c>
      <c r="K391" s="62">
        <f t="shared" si="785"/>
        <v>25</v>
      </c>
      <c r="L391" s="63">
        <f>IF(ISNUMBER(INDEX(Данные!$I$1:$IX$303,Данные!$A53,L$642)),INDEX(Данные!$I$1:$IX$303,Данные!$A53,L$642)-Данные!$E53+IF($F$4="Использовать поправку",AL391,0),#N/A)</f>
        <v>-8.4211919654320511E-2</v>
      </c>
      <c r="M391" s="64">
        <f>IF(ISNUMBER(INDEX(Данные!$I$1:$IX$303,Данные!$A53,M$642)),INDEX(Данные!$I$1:$IX$303,Данные!$A53,M$642)-Данные!$F53+IF($F$4="Использовать поправку",AM391,0),#N/A)</f>
        <v>0.65933205629360536</v>
      </c>
      <c r="N391" s="62">
        <f t="shared" si="786"/>
        <v>25</v>
      </c>
      <c r="O391" s="63">
        <f>IF(ISNUMBER(INDEX(Данные!$I$1:$IX$303,Данные!$A53,O$642)),INDEX(Данные!$I$1:$IX$303,Данные!$A53,O$642)-Данные!$E53+IF($F$5="Использовать поправку",AL391,0),#N/A)</f>
        <v>-0.44280254174424716</v>
      </c>
      <c r="P391" s="64">
        <f>IF(ISNUMBER(INDEX(Данные!$I$1:$IX$303,Данные!$A53,P$642)),INDEX(Данные!$I$1:$IX$303,Данные!$A53,P$642)-Данные!$F53+IF($F$5="Использовать поправку",AM391,0),#N/A)</f>
        <v>0.54027698409882596</v>
      </c>
      <c r="Q391" s="62">
        <f t="shared" si="787"/>
        <v>25</v>
      </c>
      <c r="R391" s="63">
        <f>IF(ISNUMBER(INDEX(Данные!$I$1:$IX$303,Данные!$A53,R$642)),INDEX(Данные!$I$1:$IX$303,Данные!$A53,R$642)-Данные!$E53+IF($F$6="Использовать поправку",AL391,0),#N/A)</f>
        <v>0.28610170069030083</v>
      </c>
      <c r="S391" s="64">
        <f>IF(ISNUMBER(INDEX(Данные!$I$1:$IX$303,Данные!$A53,S$642)),INDEX(Данные!$I$1:$IX$303,Данные!$A53,S$642)-Данные!$F53+IF($F$6="Использовать поправку",AM391,0),#N/A)</f>
        <v>7.6431032185350745E-2</v>
      </c>
      <c r="T391" s="62">
        <f t="shared" si="788"/>
        <v>25</v>
      </c>
      <c r="U391" s="63">
        <f>IF(ISNUMBER(INDEX(Данные!$I$1:$IX$303,Данные!$A53,U$642)),INDEX(Данные!$I$1:$IX$303,Данные!$A53,U$642)-Данные!$E53+IF($F$7="Использовать поправку",AL391,0),#N/A)</f>
        <v>0.39988392639363113</v>
      </c>
      <c r="V391" s="64">
        <f>IF(ISNUMBER(INDEX(Данные!$I$1:$IX$303,Данные!$A53,V$642)),INDEX(Данные!$I$1:$IX$303,Данные!$A53,V$642)-Данные!$F53+IF($F$7="Использовать поправку",AM391,0),#N/A)</f>
        <v>-0.69597022902765637</v>
      </c>
      <c r="W391" s="62">
        <f t="shared" si="789"/>
        <v>25</v>
      </c>
      <c r="X391" s="63">
        <f>IF(ISNUMBER(INDEX(Данные!$I$1:$IX$303,Данные!$A53,X$642)),INDEX(Данные!$I$1:$IX$303,Данные!$A53,X$642)-Данные!$E53+IF($F$8="Использовать поправку",AL391,0),#N/A)</f>
        <v>-0.43436983444662047</v>
      </c>
      <c r="Y391" s="64">
        <f>IF(ISNUMBER(INDEX(Данные!$I$1:$IX$303,Данные!$A53,Y$642)),INDEX(Данные!$I$1:$IX$303,Данные!$A53,Y$642)-Данные!$F53+IF($F$8="Использовать поправку",AM391,0),#N/A)</f>
        <v>0.18835270784716585</v>
      </c>
      <c r="Z391" s="62">
        <f t="shared" si="790"/>
        <v>25</v>
      </c>
      <c r="AA391" s="63">
        <f>IF(ISNUMBER(INDEX(Данные!$I$1:$IX$303,Данные!$A53,AA$642)),INDEX(Данные!$I$1:$IX$303,Данные!$A53,AA$642)-Данные!$E53+IF($F$9="Использовать поправку",AL391,0),#N/A)</f>
        <v>-0.59865096868414991</v>
      </c>
      <c r="AB391" s="64">
        <f>IF(ISNUMBER(INDEX(Данные!$I$1:$IX$303,Данные!$A53,AB$642)),INDEX(Данные!$I$1:$IX$303,Данные!$A53,AB$642)-Данные!$F53+IF($F$9="Использовать поправку",AM391,0),#N/A)</f>
        <v>0.52240302201643196</v>
      </c>
      <c r="AC391" s="62">
        <f t="shared" si="791"/>
        <v>25</v>
      </c>
      <c r="AD391" s="63">
        <f>IF(ISNUMBER(INDEX(Данные!$I$1:$IX$303,Данные!$A53,AD$642)),INDEX(Данные!$I$1:$IX$303,Данные!$A53,AD$642)-Данные!$E53+IF($F$10="Использовать поправку",AL391,0),#N/A)</f>
        <v>-0.7010509474676061</v>
      </c>
      <c r="AE391" s="64">
        <f>IF(ISNUMBER(INDEX(Данные!$I$1:$IX$303,Данные!$A53,AE$642)),INDEX(Данные!$I$1:$IX$303,Данные!$A53,AE$642)-Данные!$F53+IF($F$10="Использовать поправку",AM391,0),#N/A)</f>
        <v>-1.007098989798374</v>
      </c>
      <c r="AF391" s="62">
        <f t="shared" si="792"/>
        <v>25</v>
      </c>
      <c r="AG391" s="63">
        <f>IF(ISNUMBER(INDEX(Данные!$I$1:$IX$303,Данные!$A53,AG$642)),INDEX(Данные!$I$1:$IX$303,Данные!$A53,AG$642)-Данные!$E53+IF($F$11="Использовать поправку",AL391,0),#N/A)</f>
        <v>0.62935511196937277</v>
      </c>
      <c r="AH391" s="64">
        <f>IF(ISNUMBER(INDEX(Данные!$I$1:$IX$303,Данные!$A53,AH$642)),INDEX(Данные!$I$1:$IX$303,Данные!$A53,AH$642)-Данные!$F53+IF($F$11="Использовать поправку",AM391,0),#N/A)</f>
        <v>-0.47662635554379484</v>
      </c>
      <c r="AI391" s="62">
        <f t="shared" si="793"/>
        <v>25</v>
      </c>
      <c r="AJ391" s="63">
        <f>IF(ISNUMBER(INDEX(Данные!$I$1:$IX$303,Данные!$A53,AJ$642)),INDEX(Данные!$I$1:$IX$303,Данные!$A53,AJ$642)-Данные!$E53+IF($F$12="Использовать поправку",AL391,0),#N/A)</f>
        <v>1.3378916314318214</v>
      </c>
      <c r="AK391" s="96">
        <f>IF(ISNUMBER(INDEX(Данные!$I$1:$IX$303,Данные!$A53,AK$642)),INDEX(Данные!$I$1:$IX$303,Данные!$A53,AK$642)-Данные!$F53+IF($F$12="Использовать поправку",AM391,0),#N/A)</f>
        <v>-1.2437169657384359</v>
      </c>
      <c r="AL391" s="100" t="e">
        <f>INDEX(Данные!$I$1:$IX$303,Данные!$A53,AL$642+4)-INDEX(Данные!$I$1:$IX$303,Данные!$A53,AL$643+4)</f>
        <v>#N/A</v>
      </c>
      <c r="AM391" s="101" t="e">
        <f>INDEX(Данные!$I$1:$IX$303,Данные!$A53,AM$642+5)-INDEX(Данные!$I$1:$IX$303,Данные!$A53,AM$643+5)</f>
        <v>#N/A</v>
      </c>
      <c r="AO391" s="61">
        <v>25</v>
      </c>
      <c r="AP391" s="62">
        <f t="shared" si="794"/>
        <v>25</v>
      </c>
      <c r="AQ391" s="63">
        <f>IF(ISNUMBER(INDEX(Данные!$I$1:$IX$303,Данные!$A53,AQ$642)),INDEX(Данные!$I$1:$IX$303,Данные!$A53,AQ$642)-Данные!$G53-AQ$643+IF($F$3="Использовать поправку",BT391,0),#N/A)</f>
        <v>0</v>
      </c>
      <c r="AR391" s="64">
        <f>IF(ISNUMBER(INDEX(Данные!$I$1:$IX$303,Данные!$A53,AR$642)),INDEX(Данные!$I$1:$IX$303,Данные!$A53,AR$642)-Данные!$H53-AR$643+IF($F$3="Использовать поправку",BU391,0),#N/A)</f>
        <v>0</v>
      </c>
      <c r="AS391" s="62">
        <f t="shared" si="795"/>
        <v>25</v>
      </c>
      <c r="AT391" s="63">
        <f>IF(ISNUMBER(INDEX(Данные!$I$1:$IX$303,Данные!$A53,AT$642)),INDEX(Данные!$I$1:$IX$303,Данные!$A53,AT$642)-Данные!$G53-AT$643+IF($F$4="Использовать поправку",BT391,0),#N/A)</f>
        <v>9.3333140796786438</v>
      </c>
      <c r="AU391" s="64">
        <f>IF(ISNUMBER(INDEX(Данные!$I$1:$IX$303,Данные!$A53,AU$642)),INDEX(Данные!$I$1:$IX$303,Данные!$A53,AU$642)-Данные!$H53-AU$643+IF($F$4="Использовать поправку",BU391,0),#N/A)</f>
        <v>7.063563012081886</v>
      </c>
      <c r="AV391" s="62">
        <f t="shared" si="796"/>
        <v>25</v>
      </c>
      <c r="AW391" s="63">
        <f>IF(ISNUMBER(INDEX(Данные!$I$1:$IX$303,Данные!$A53,AW$642)),INDEX(Данные!$I$1:$IX$303,Данные!$A53,AW$642)-Данные!$G53-AW$643+IF($F$5="Использовать поправку",BT391,0),#N/A)</f>
        <v>0.1525052529276536</v>
      </c>
      <c r="AX391" s="64">
        <f>IF(ISNUMBER(INDEX(Данные!$I$1:$IX$303,Данные!$A53,AX$642)),INDEX(Данные!$I$1:$IX$303,Данные!$A53,AX$642)-Данные!$H53-AX$643+IF($F$5="Использовать поправку",BU391,0),#N/A)</f>
        <v>5.2360196397175969</v>
      </c>
      <c r="AY391" s="62">
        <f t="shared" si="797"/>
        <v>25</v>
      </c>
      <c r="AZ391" s="63">
        <f>IF(ISNUMBER(INDEX(Данные!$I$1:$IX$303,Данные!$A53,AZ$642)),INDEX(Данные!$I$1:$IX$303,Данные!$A53,AZ$642)-Данные!$G53-AZ$643+IF($F$6="Использовать поправку",BT391,0),#N/A)</f>
        <v>-11.143338109418551</v>
      </c>
      <c r="BA391" s="64">
        <f>IF(ISNUMBER(INDEX(Данные!$I$1:$IX$303,Данные!$A53,BA$642)),INDEX(Данные!$I$1:$IX$303,Данные!$A53,BA$642)-Данные!$H53-BA$643+IF($F$6="Использовать поправку",BU391,0),#N/A)</f>
        <v>9.1416673365829411</v>
      </c>
      <c r="BB391" s="62">
        <f t="shared" si="798"/>
        <v>25</v>
      </c>
      <c r="BC391" s="63">
        <f>IF(ISNUMBER(INDEX(Данные!$I$1:$IX$303,Данные!$A53,BC$642)),INDEX(Данные!$I$1:$IX$303,Данные!$A53,BC$642)-Данные!$G53-BC$643+IF($F$7="Использовать поправку",BT391,0),#N/A)</f>
        <v>-6.8760587718757051</v>
      </c>
      <c r="BD391" s="64">
        <f>IF(ISNUMBER(INDEX(Данные!$I$1:$IX$303,Данные!$A53,BD$642)),INDEX(Данные!$I$1:$IX$303,Данные!$A53,BD$642)-Данные!$H53-BD$643+IF($F$7="Использовать поправку",BU391,0),#N/A)</f>
        <v>5.609810400788092</v>
      </c>
      <c r="BE391" s="62">
        <f t="shared" si="799"/>
        <v>25</v>
      </c>
      <c r="BF391" s="63">
        <f>IF(ISNUMBER(INDEX(Данные!$I$1:$IX$303,Данные!$A53,BF$642)),INDEX(Данные!$I$1:$IX$303,Данные!$A53,BF$642)-Данные!$G53-BF$643+IF($F$8="Использовать поправку",BT391,0),#N/A)</f>
        <v>0.26931164195639212</v>
      </c>
      <c r="BG391" s="64">
        <f>IF(ISNUMBER(INDEX(Данные!$I$1:$IX$303,Данные!$A53,BG$642)),INDEX(Данные!$I$1:$IX$303,Данные!$A53,BG$642)-Данные!$H53-BG$643+IF($F$8="Использовать поправку",BU391,0),#N/A)</f>
        <v>9.8958269651279807</v>
      </c>
      <c r="BH391" s="62">
        <f t="shared" si="800"/>
        <v>25</v>
      </c>
      <c r="BI391" s="63">
        <f>IF(ISNUMBER(INDEX(Данные!$I$1:$IX$303,Данные!$A53,BI$642)),INDEX(Данные!$I$1:$IX$303,Данные!$A53,BI$642)-Данные!$G53-BI$643+IF($F$9="Использовать поправку",BT391,0),#N/A)</f>
        <v>-0.38874575583179194</v>
      </c>
      <c r="BJ391" s="64">
        <f>IF(ISNUMBER(INDEX(Данные!$I$1:$IX$303,Данные!$A53,BJ$642)),INDEX(Данные!$I$1:$IX$303,Данные!$A53,BJ$642)-Данные!$H53-BJ$643+IF($F$9="Использовать поправку",BU391,0),#N/A)</f>
        <v>-1.0214786684985029</v>
      </c>
      <c r="BK391" s="62">
        <f t="shared" si="801"/>
        <v>25</v>
      </c>
      <c r="BL391" s="63">
        <f>IF(ISNUMBER(INDEX(Данные!$I$1:$IX$303,Данные!$A53,BL$642)),INDEX(Данные!$I$1:$IX$303,Данные!$A53,BL$642)-Данные!$G53-BL$643+IF($F$10="Использовать поправку",BT391,0),#N/A)</f>
        <v>-4.7821833660449329</v>
      </c>
      <c r="BM391" s="64">
        <f>IF(ISNUMBER(INDEX(Данные!$I$1:$IX$303,Данные!$A53,BM$642)),INDEX(Данные!$I$1:$IX$303,Данные!$A53,BM$642)-Данные!$H53-BM$643+IF($F$10="Использовать поправку",BU391,0),#N/A)</f>
        <v>17.646702750949544</v>
      </c>
      <c r="BN391" s="62">
        <f t="shared" si="802"/>
        <v>25</v>
      </c>
      <c r="BO391" s="63">
        <f>IF(ISNUMBER(INDEX(Данные!$I$1:$IX$303,Данные!$A53,BO$642)),INDEX(Данные!$I$1:$IX$303,Данные!$A53,BO$642)-Данные!$G53-BO$643+IF($F$11="Использовать поправку",BT391,0),#N/A)</f>
        <v>-3.0561034073496103</v>
      </c>
      <c r="BP391" s="64">
        <f>IF(ISNUMBER(INDEX(Данные!$I$1:$IX$303,Данные!$A53,BP$642)),INDEX(Данные!$I$1:$IX$303,Данные!$A53,BP$642)-Данные!$H53-BP$643+IF($F$11="Использовать поправку",BU391,0),#N/A)</f>
        <v>7.4959875908243703</v>
      </c>
      <c r="BQ391" s="62">
        <f t="shared" si="803"/>
        <v>25</v>
      </c>
      <c r="BR391" s="63">
        <f>IF(ISNUMBER(INDEX(Данные!$I$1:$IX$303,Данные!$A53,BR$642)),INDEX(Данные!$I$1:$IX$303,Данные!$A53,BR$642)-Данные!$G53-BR$643+IF($F$12="Использовать поправку",BT391,0),#N/A)</f>
        <v>5.5763442575527051</v>
      </c>
      <c r="BS391" s="64">
        <f>IF(ISNUMBER(INDEX(Данные!$I$1:$IX$303,Данные!$A53,BS$642)),INDEX(Данные!$I$1:$IX$303,Данные!$A53,BS$642)-Данные!$H53-BS$643+IF($F$12="Использовать поправку",BU391,0),#N/A)</f>
        <v>9.4318149914840888</v>
      </c>
      <c r="BT391" s="100" t="e">
        <f>INDEX(Данные!$I$1:$IX$303,Данные!$A53,BT$642+8)-INDEX(Данные!$I$1:$IX$303,Данные!$A53,BT$643+8)</f>
        <v>#N/A</v>
      </c>
      <c r="BU391" s="101" t="e">
        <f>INDEX(Данные!$I$1:$IX$303,Данные!$A53,BU$642+9)-INDEX(Данные!$I$1:$IX$303,Данные!$A53,BU$643+9)</f>
        <v>#N/A</v>
      </c>
    </row>
    <row r="392" spans="7:73" x14ac:dyDescent="0.25">
      <c r="G392" s="61">
        <v>25.5</v>
      </c>
      <c r="H392" s="62">
        <f t="shared" si="784"/>
        <v>25.5</v>
      </c>
      <c r="I392" s="63">
        <f>IF(ISNUMBER(INDEX(Данные!$I$1:$IX$303,Данные!$A54,I$642)),INDEX(Данные!$I$1:$IX$303,Данные!$A54,I$642)-Данные!$E54+IF($F$3="Использовать поправку",AL392,0),#N/A)</f>
        <v>0</v>
      </c>
      <c r="J392" s="64">
        <f>IF(ISNUMBER(INDEX(Данные!$I$1:$IX$303,Данные!$A54,J$642)),INDEX(Данные!$I$1:$IX$303,Данные!$A54,J$642)-Данные!$F54+IF($F$3="Использовать поправку",AM392,0),#N/A)</f>
        <v>0</v>
      </c>
      <c r="K392" s="62">
        <f t="shared" si="785"/>
        <v>25.5</v>
      </c>
      <c r="L392" s="63">
        <f>IF(ISNUMBER(INDEX(Данные!$I$1:$IX$303,Данные!$A54,L$642)),INDEX(Данные!$I$1:$IX$303,Данные!$A54,L$642)-Данные!$E54+IF($F$4="Использовать поправку",AL392,0),#N/A)</f>
        <v>-4.6693132386451452E-2</v>
      </c>
      <c r="M392" s="64">
        <f>IF(ISNUMBER(INDEX(Данные!$I$1:$IX$303,Данные!$A54,M$642)),INDEX(Данные!$I$1:$IX$303,Данные!$A54,M$642)-Данные!$F54+IF($F$4="Использовать поправку",AM392,0),#N/A)</f>
        <v>0.41057466719468927</v>
      </c>
      <c r="N392" s="62">
        <f t="shared" si="786"/>
        <v>25.5</v>
      </c>
      <c r="O392" s="63">
        <f>IF(ISNUMBER(INDEX(Данные!$I$1:$IX$303,Данные!$A54,O$642)),INDEX(Данные!$I$1:$IX$303,Данные!$A54,O$642)-Данные!$E54+IF($F$5="Использовать поправку",AL392,0),#N/A)</f>
        <v>-0.93146484368718863</v>
      </c>
      <c r="P392" s="64">
        <f>IF(ISNUMBER(INDEX(Данные!$I$1:$IX$303,Данные!$A54,P$642)),INDEX(Данные!$I$1:$IX$303,Данные!$A54,P$642)-Данные!$F54+IF($F$5="Использовать поправку",AM392,0),#N/A)</f>
        <v>0.36494115249207226</v>
      </c>
      <c r="Q392" s="62">
        <f t="shared" si="787"/>
        <v>25.5</v>
      </c>
      <c r="R392" s="63">
        <f>IF(ISNUMBER(INDEX(Данные!$I$1:$IX$303,Данные!$A54,R$642)),INDEX(Данные!$I$1:$IX$303,Данные!$A54,R$642)-Данные!$E54+IF($F$6="Использовать поправку",AL392,0),#N/A)</f>
        <v>-0.21561949698341909</v>
      </c>
      <c r="S392" s="64">
        <f>IF(ISNUMBER(INDEX(Данные!$I$1:$IX$303,Данные!$A54,S$642)),INDEX(Данные!$I$1:$IX$303,Данные!$A54,S$642)-Данные!$F54+IF($F$6="Использовать поправку",AM392,0),#N/A)</f>
        <v>-0.57620279222923543</v>
      </c>
      <c r="T392" s="62">
        <f t="shared" si="788"/>
        <v>25.5</v>
      </c>
      <c r="U392" s="63">
        <f>IF(ISNUMBER(INDEX(Данные!$I$1:$IX$303,Данные!$A54,U$642)),INDEX(Данные!$I$1:$IX$303,Данные!$A54,U$642)-Данные!$E54+IF($F$7="Использовать поправку",AL392,0),#N/A)</f>
        <v>0.38697945967072478</v>
      </c>
      <c r="V392" s="64">
        <f>IF(ISNUMBER(INDEX(Данные!$I$1:$IX$303,Данные!$A54,V$642)),INDEX(Данные!$I$1:$IX$303,Данные!$A54,V$642)-Данные!$F54+IF($F$7="Использовать поправку",AM392,0),#N/A)</f>
        <v>-1.0514383324451231</v>
      </c>
      <c r="W392" s="62">
        <f t="shared" si="789"/>
        <v>25.5</v>
      </c>
      <c r="X392" s="63">
        <f>IF(ISNUMBER(INDEX(Данные!$I$1:$IX$303,Данные!$A54,X$642)),INDEX(Данные!$I$1:$IX$303,Данные!$A54,X$642)-Данные!$E54+IF($F$8="Использовать поправку",AL392,0),#N/A)</f>
        <v>-0.84850686818586407</v>
      </c>
      <c r="Y392" s="64">
        <f>IF(ISNUMBER(INDEX(Данные!$I$1:$IX$303,Данные!$A54,Y$642)),INDEX(Данные!$I$1:$IX$303,Данные!$A54,Y$642)-Данные!$F54+IF($F$8="Использовать поправку",AM392,0),#N/A)</f>
        <v>-1.5317037914456186</v>
      </c>
      <c r="Z392" s="62">
        <f t="shared" si="790"/>
        <v>25.5</v>
      </c>
      <c r="AA392" s="63">
        <f>IF(ISNUMBER(INDEX(Данные!$I$1:$IX$303,Данные!$A54,AA$642)),INDEX(Данные!$I$1:$IX$303,Данные!$A54,AA$642)-Данные!$E54+IF($F$9="Использовать поправку",AL392,0),#N/A)</f>
        <v>0.29640067008083459</v>
      </c>
      <c r="AB392" s="64">
        <f>IF(ISNUMBER(INDEX(Данные!$I$1:$IX$303,Данные!$A54,AB$642)),INDEX(Данные!$I$1:$IX$303,Данные!$A54,AB$642)-Данные!$F54+IF($F$9="Использовать поправку",AM392,0),#N/A)</f>
        <v>0.26278232085905806</v>
      </c>
      <c r="AC392" s="62">
        <f t="shared" si="791"/>
        <v>25.5</v>
      </c>
      <c r="AD392" s="63">
        <f>IF(ISNUMBER(INDEX(Данные!$I$1:$IX$303,Данные!$A54,AD$642)),INDEX(Данные!$I$1:$IX$303,Данные!$A54,AD$642)-Данные!$E54+IF($F$10="Использовать поправку",AL392,0),#N/A)</f>
        <v>-8.3331078091792854E-2</v>
      </c>
      <c r="AE392" s="64">
        <f>IF(ISNUMBER(INDEX(Данные!$I$1:$IX$303,Данные!$A54,AE$642)),INDEX(Данные!$I$1:$IX$303,Данные!$A54,AE$642)-Данные!$F54+IF($F$10="Использовать поправку",AM392,0),#N/A)</f>
        <v>0.47675686604160106</v>
      </c>
      <c r="AF392" s="62">
        <f t="shared" si="792"/>
        <v>25.5</v>
      </c>
      <c r="AG392" s="63">
        <f>IF(ISNUMBER(INDEX(Данные!$I$1:$IX$303,Данные!$A54,AG$642)),INDEX(Данные!$I$1:$IX$303,Данные!$A54,AG$642)-Данные!$E54+IF($F$11="Использовать поправку",AL392,0),#N/A)</f>
        <v>0.58364409699492192</v>
      </c>
      <c r="AH392" s="64">
        <f>IF(ISNUMBER(INDEX(Данные!$I$1:$IX$303,Данные!$A54,AH$642)),INDEX(Данные!$I$1:$IX$303,Данные!$A54,AH$642)-Данные!$F54+IF($F$11="Использовать поправку",AM392,0),#N/A)</f>
        <v>-0.76441326555899991</v>
      </c>
      <c r="AI392" s="62">
        <f t="shared" si="793"/>
        <v>25.5</v>
      </c>
      <c r="AJ392" s="63">
        <f>IF(ISNUMBER(INDEX(Данные!$I$1:$IX$303,Данные!$A54,AJ$642)),INDEX(Данные!$I$1:$IX$303,Данные!$A54,AJ$642)-Данные!$E54+IF($F$12="Использовать поправку",AL392,0),#N/A)</f>
        <v>-0.8923330706341801</v>
      </c>
      <c r="AK392" s="96">
        <f>IF(ISNUMBER(INDEX(Данные!$I$1:$IX$303,Данные!$A54,AK$642)),INDEX(Данные!$I$1:$IX$303,Данные!$A54,AK$642)-Данные!$F54+IF($F$12="Использовать поправку",AM392,0),#N/A)</f>
        <v>6.0047830921661216E-3</v>
      </c>
      <c r="AL392" s="100" t="e">
        <f>INDEX(Данные!$I$1:$IX$303,Данные!$A54,AL$642+4)-INDEX(Данные!$I$1:$IX$303,Данные!$A54,AL$643+4)</f>
        <v>#N/A</v>
      </c>
      <c r="AM392" s="101" t="e">
        <f>INDEX(Данные!$I$1:$IX$303,Данные!$A54,AM$642+5)-INDEX(Данные!$I$1:$IX$303,Данные!$A54,AM$643+5)</f>
        <v>#N/A</v>
      </c>
      <c r="AO392" s="61">
        <v>25.5</v>
      </c>
      <c r="AP392" s="62">
        <f t="shared" si="794"/>
        <v>25.5</v>
      </c>
      <c r="AQ392" s="63">
        <f>IF(ISNUMBER(INDEX(Данные!$I$1:$IX$303,Данные!$A54,AQ$642)),INDEX(Данные!$I$1:$IX$303,Данные!$A54,AQ$642)-Данные!$G54-AQ$643+IF($F$3="Использовать поправку",BT392,0),#N/A)</f>
        <v>0</v>
      </c>
      <c r="AR392" s="64">
        <f>IF(ISNUMBER(INDEX(Данные!$I$1:$IX$303,Данные!$A54,AR$642)),INDEX(Данные!$I$1:$IX$303,Данные!$A54,AR$642)-Данные!$H54-AR$643+IF($F$3="Использовать поправку",BU392,0),#N/A)</f>
        <v>0</v>
      </c>
      <c r="AS392" s="62">
        <f t="shared" si="795"/>
        <v>25.5</v>
      </c>
      <c r="AT392" s="63">
        <f>IF(ISNUMBER(INDEX(Данные!$I$1:$IX$303,Данные!$A54,AT$642)),INDEX(Данные!$I$1:$IX$303,Данные!$A54,AT$642)-Данные!$G54-AT$643+IF($F$4="Использовать поправку",BT392,0),#N/A)</f>
        <v>9.3099675134853896</v>
      </c>
      <c r="AU392" s="64">
        <f>IF(ISNUMBER(INDEX(Данные!$I$1:$IX$303,Данные!$A54,AU$642)),INDEX(Данные!$I$1:$IX$303,Данные!$A54,AU$642)-Данные!$H54-AU$643+IF($F$4="Использовать поправку",BU392,0),#N/A)</f>
        <v>7.2688503456793114</v>
      </c>
      <c r="AV392" s="62">
        <f t="shared" si="796"/>
        <v>25.5</v>
      </c>
      <c r="AW392" s="63">
        <f>IF(ISNUMBER(INDEX(Данные!$I$1:$IX$303,Данные!$A54,AW$642)),INDEX(Данные!$I$1:$IX$303,Данные!$A54,AW$642)-Данные!$G54-AW$643+IF($F$5="Использовать поправку",BT392,0),#N/A)</f>
        <v>-0.31322716891600066</v>
      </c>
      <c r="AX392" s="64">
        <f>IF(ISNUMBER(INDEX(Данные!$I$1:$IX$303,Данные!$A54,AX$642)),INDEX(Данные!$I$1:$IX$303,Данные!$A54,AX$642)-Данные!$H54-AX$643+IF($F$5="Использовать поправку",BU392,0),#N/A)</f>
        <v>5.4184902159636295</v>
      </c>
      <c r="AY392" s="62">
        <f t="shared" si="797"/>
        <v>25.5</v>
      </c>
      <c r="AZ392" s="63">
        <f>IF(ISNUMBER(INDEX(Данные!$I$1:$IX$303,Данные!$A54,AZ$642)),INDEX(Данные!$I$1:$IX$303,Данные!$A54,AZ$642)-Данные!$G54-AZ$643+IF($F$6="Использовать поправку",BT392,0),#N/A)</f>
        <v>-11.251147857910382</v>
      </c>
      <c r="BA392" s="64">
        <f>IF(ISNUMBER(INDEX(Данные!$I$1:$IX$303,Данные!$A54,BA$642)),INDEX(Данные!$I$1:$IX$303,Данные!$A54,BA$642)-Данные!$H54-BA$643+IF($F$6="Использовать поправку",BU392,0),#N/A)</f>
        <v>8.8535659404683429</v>
      </c>
      <c r="BB392" s="62">
        <f t="shared" si="798"/>
        <v>25.5</v>
      </c>
      <c r="BC392" s="63">
        <f>IF(ISNUMBER(INDEX(Данные!$I$1:$IX$303,Данные!$A54,BC$642)),INDEX(Данные!$I$1:$IX$303,Данные!$A54,BC$642)-Данные!$G54-BC$643+IF($F$7="Использовать поправку",BT392,0),#N/A)</f>
        <v>-6.6825690420404271</v>
      </c>
      <c r="BD392" s="64">
        <f>IF(ISNUMBER(INDEX(Данные!$I$1:$IX$303,Данные!$A54,BD$642)),INDEX(Данные!$I$1:$IX$303,Данные!$A54,BD$642)-Данные!$H54-BD$643+IF($F$7="Использовать поправку",BU392,0),#N/A)</f>
        <v>5.0840912345656761</v>
      </c>
      <c r="BE392" s="62">
        <f t="shared" si="799"/>
        <v>25.5</v>
      </c>
      <c r="BF392" s="63">
        <f>IF(ISNUMBER(INDEX(Данные!$I$1:$IX$303,Данные!$A54,BF$642)),INDEX(Данные!$I$1:$IX$303,Данные!$A54,BF$642)-Данные!$G54-BF$643+IF($F$8="Использовать поправку",BT392,0),#N/A)</f>
        <v>-0.15494179213658299</v>
      </c>
      <c r="BG392" s="64">
        <f>IF(ISNUMBER(INDEX(Данные!$I$1:$IX$303,Данные!$A54,BG$642)),INDEX(Данные!$I$1:$IX$303,Данные!$A54,BG$642)-Данные!$H54-BG$643+IF($F$8="Использовать поправку",BU392,0),#N/A)</f>
        <v>9.1299750694051909</v>
      </c>
      <c r="BH392" s="62">
        <f t="shared" si="800"/>
        <v>25.5</v>
      </c>
      <c r="BI392" s="63">
        <f>IF(ISNUMBER(INDEX(Данные!$I$1:$IX$303,Данные!$A54,BI$642)),INDEX(Данные!$I$1:$IX$303,Данные!$A54,BI$642)-Данные!$G54-BI$643+IF($F$9="Использовать поправку",BT392,0),#N/A)</f>
        <v>-0.24054542079147723</v>
      </c>
      <c r="BJ392" s="64">
        <f>IF(ISNUMBER(INDEX(Данные!$I$1:$IX$303,Данные!$A54,BJ$642)),INDEX(Данные!$I$1:$IX$303,Данные!$A54,BJ$642)-Данные!$H54-BJ$643+IF($F$9="Использовать поправку",BU392,0),#N/A)</f>
        <v>-0.89008750806874559</v>
      </c>
      <c r="BK392" s="62">
        <f t="shared" si="801"/>
        <v>25.5</v>
      </c>
      <c r="BL392" s="63">
        <f>IF(ISNUMBER(INDEX(Данные!$I$1:$IX$303,Данные!$A54,BL$642)),INDEX(Данные!$I$1:$IX$303,Данные!$A54,BL$642)-Данные!$G54-BL$643+IF($F$10="Использовать поправку",BT392,0),#N/A)</f>
        <v>-4.8238489050908129</v>
      </c>
      <c r="BM392" s="64">
        <f>IF(ISNUMBER(INDEX(Данные!$I$1:$IX$303,Данные!$A54,BM$642)),INDEX(Данные!$I$1:$IX$303,Данные!$A54,BM$642)-Данные!$H54-BM$643+IF($F$10="Использовать поправку",BU392,0),#N/A)</f>
        <v>17.885081183970215</v>
      </c>
      <c r="BN392" s="62">
        <f t="shared" si="802"/>
        <v>25.5</v>
      </c>
      <c r="BO392" s="63">
        <f>IF(ISNUMBER(INDEX(Данные!$I$1:$IX$303,Данные!$A54,BO$642)),INDEX(Данные!$I$1:$IX$303,Данные!$A54,BO$642)-Данные!$G54-BO$643+IF($F$11="Использовать поправку",BT392,0),#N/A)</f>
        <v>-2.7642813588521449</v>
      </c>
      <c r="BP392" s="64">
        <f>IF(ISNUMBER(INDEX(Данные!$I$1:$IX$303,Данные!$A54,BP$642)),INDEX(Данные!$I$1:$IX$303,Данные!$A54,BP$642)-Данные!$H54-BP$643+IF($F$11="Использовать поправку",BU392,0),#N/A)</f>
        <v>7.1137809580450266</v>
      </c>
      <c r="BQ392" s="62">
        <f t="shared" si="803"/>
        <v>25.5</v>
      </c>
      <c r="BR392" s="63">
        <f>IF(ISNUMBER(INDEX(Данные!$I$1:$IX$303,Данные!$A54,BR$642)),INDEX(Данные!$I$1:$IX$303,Данные!$A54,BR$642)-Данные!$G54-BR$643+IF($F$12="Использовать поправку",BT392,0),#N/A)</f>
        <v>5.1301777222356577</v>
      </c>
      <c r="BS392" s="64">
        <f>IF(ISNUMBER(INDEX(Данные!$I$1:$IX$303,Данные!$A54,BS$642)),INDEX(Данные!$I$1:$IX$303,Данные!$A54,BS$642)-Данные!$H54-BS$643+IF($F$12="Использовать поправку",BU392,0),#N/A)</f>
        <v>9.4348173830303494</v>
      </c>
      <c r="BT392" s="100" t="e">
        <f>INDEX(Данные!$I$1:$IX$303,Данные!$A54,BT$642+8)-INDEX(Данные!$I$1:$IX$303,Данные!$A54,BT$643+8)</f>
        <v>#N/A</v>
      </c>
      <c r="BU392" s="101" t="e">
        <f>INDEX(Данные!$I$1:$IX$303,Данные!$A54,BU$642+9)-INDEX(Данные!$I$1:$IX$303,Данные!$A54,BU$643+9)</f>
        <v>#N/A</v>
      </c>
    </row>
    <row r="393" spans="7:73" x14ac:dyDescent="0.25">
      <c r="G393" s="61">
        <v>26</v>
      </c>
      <c r="H393" s="62">
        <f t="shared" si="784"/>
        <v>26</v>
      </c>
      <c r="I393" s="63">
        <f>IF(ISNUMBER(INDEX(Данные!$I$1:$IX$303,Данные!$A55,I$642)),INDEX(Данные!$I$1:$IX$303,Данные!$A55,I$642)-Данные!$E55+IF($F$3="Использовать поправку",AL393,0),#N/A)</f>
        <v>0</v>
      </c>
      <c r="J393" s="64">
        <f>IF(ISNUMBER(INDEX(Данные!$I$1:$IX$303,Данные!$A55,J$642)),INDEX(Данные!$I$1:$IX$303,Данные!$A55,J$642)-Данные!$F55+IF($F$3="Использовать поправку",AM393,0),#N/A)</f>
        <v>0</v>
      </c>
      <c r="K393" s="62">
        <f t="shared" si="785"/>
        <v>26</v>
      </c>
      <c r="L393" s="63">
        <f>IF(ISNUMBER(INDEX(Данные!$I$1:$IX$303,Данные!$A55,L$642)),INDEX(Данные!$I$1:$IX$303,Данные!$A55,L$642)-Данные!$E55+IF($F$4="Использовать поправку",AL393,0),#N/A)</f>
        <v>-1.9909566582471729</v>
      </c>
      <c r="M393" s="64">
        <f>IF(ISNUMBER(INDEX(Данные!$I$1:$IX$303,Данные!$A55,M$642)),INDEX(Данные!$I$1:$IX$303,Данные!$A55,M$642)-Данные!$F55+IF($F$4="Использовать поправку",AM393,0),#N/A)</f>
        <v>-0.39336660838689674</v>
      </c>
      <c r="N393" s="62">
        <f t="shared" si="786"/>
        <v>26</v>
      </c>
      <c r="O393" s="63">
        <f>IF(ISNUMBER(INDEX(Данные!$I$1:$IX$303,Данные!$A55,O$642)),INDEX(Данные!$I$1:$IX$303,Данные!$A55,O$642)-Данные!$E55+IF($F$5="Использовать поправку",AL393,0),#N/A)</f>
        <v>-1.7175529594890762</v>
      </c>
      <c r="P393" s="64">
        <f>IF(ISNUMBER(INDEX(Данные!$I$1:$IX$303,Данные!$A55,P$642)),INDEX(Данные!$I$1:$IX$303,Данные!$A55,P$642)-Данные!$F55+IF($F$5="Использовать поправку",AM393,0),#N/A)</f>
        <v>-1.4601167200672478</v>
      </c>
      <c r="Q393" s="62">
        <f t="shared" si="787"/>
        <v>26</v>
      </c>
      <c r="R393" s="63">
        <f>IF(ISNUMBER(INDEX(Данные!$I$1:$IX$303,Данные!$A55,R$642)),INDEX(Данные!$I$1:$IX$303,Данные!$A55,R$642)-Данные!$E55+IF($F$6="Использовать поправку",AL393,0),#N/A)</f>
        <v>-1.2853799850085661</v>
      </c>
      <c r="S393" s="64">
        <f>IF(ISNUMBER(INDEX(Данные!$I$1:$IX$303,Данные!$A55,S$642)),INDEX(Данные!$I$1:$IX$303,Данные!$A55,S$642)-Данные!$F55+IF($F$6="Использовать поправку",AM393,0),#N/A)</f>
        <v>-0.49623310435890033</v>
      </c>
      <c r="T393" s="62">
        <f t="shared" si="788"/>
        <v>26</v>
      </c>
      <c r="U393" s="63">
        <f>IF(ISNUMBER(INDEX(Данные!$I$1:$IX$303,Данные!$A55,U$642)),INDEX(Данные!$I$1:$IX$303,Данные!$A55,U$642)-Данные!$E55+IF($F$7="Использовать поправку",AL393,0),#N/A)</f>
        <v>-0.14124186325631527</v>
      </c>
      <c r="V393" s="64">
        <f>IF(ISNUMBER(INDEX(Данные!$I$1:$IX$303,Данные!$A55,V$642)),INDEX(Данные!$I$1:$IX$303,Данные!$A55,V$642)-Данные!$F55+IF($F$7="Использовать поправку",AM393,0),#N/A)</f>
        <v>1.5069229603517531</v>
      </c>
      <c r="W393" s="62">
        <f t="shared" si="789"/>
        <v>26</v>
      </c>
      <c r="X393" s="63">
        <f>IF(ISNUMBER(INDEX(Данные!$I$1:$IX$303,Данные!$A55,X$642)),INDEX(Данные!$I$1:$IX$303,Данные!$A55,X$642)-Данные!$E55+IF($F$8="Использовать поправку",AL393,0),#N/A)</f>
        <v>-0.37395632315867111</v>
      </c>
      <c r="Y393" s="64">
        <f>IF(ISNUMBER(INDEX(Данные!$I$1:$IX$303,Данные!$A55,Y$642)),INDEX(Данные!$I$1:$IX$303,Данные!$A55,Y$642)-Данные!$F55+IF($F$8="Использовать поправку",AM393,0),#N/A)</f>
        <v>-0.16433994898418014</v>
      </c>
      <c r="Z393" s="62">
        <f t="shared" si="790"/>
        <v>26</v>
      </c>
      <c r="AA393" s="63">
        <f>IF(ISNUMBER(INDEX(Данные!$I$1:$IX$303,Данные!$A55,AA$642)),INDEX(Данные!$I$1:$IX$303,Данные!$A55,AA$642)-Данные!$E55+IF($F$9="Использовать поправку",AL393,0),#N/A)</f>
        <v>-0.83651935335427119</v>
      </c>
      <c r="AB393" s="64">
        <f>IF(ISNUMBER(INDEX(Данные!$I$1:$IX$303,Данные!$A55,AB$642)),INDEX(Данные!$I$1:$IX$303,Данные!$A55,AB$642)-Данные!$F55+IF($F$9="Использовать поправку",AM393,0),#N/A)</f>
        <v>1.0341131442474722</v>
      </c>
      <c r="AC393" s="62">
        <f t="shared" si="791"/>
        <v>26</v>
      </c>
      <c r="AD393" s="63">
        <f>IF(ISNUMBER(INDEX(Данные!$I$1:$IX$303,Данные!$A55,AD$642)),INDEX(Данные!$I$1:$IX$303,Данные!$A55,AD$642)-Данные!$E55+IF($F$10="Использовать поправку",AL393,0),#N/A)</f>
        <v>-1.9417166769078218</v>
      </c>
      <c r="AE393" s="64">
        <f>IF(ISNUMBER(INDEX(Данные!$I$1:$IX$303,Данные!$A55,AE$642)),INDEX(Данные!$I$1:$IX$303,Данные!$A55,AE$642)-Данные!$F55+IF($F$10="Использовать поправку",AM393,0),#N/A)</f>
        <v>-0.49983288287376837</v>
      </c>
      <c r="AF393" s="62">
        <f t="shared" si="792"/>
        <v>26</v>
      </c>
      <c r="AG393" s="63">
        <f>IF(ISNUMBER(INDEX(Данные!$I$1:$IX$303,Данные!$A55,AG$642)),INDEX(Данные!$I$1:$IX$303,Данные!$A55,AG$642)-Данные!$E55+IF($F$11="Использовать поправку",AL393,0),#N/A)</f>
        <v>-1.1424922106055266</v>
      </c>
      <c r="AH393" s="64">
        <f>IF(ISNUMBER(INDEX(Данные!$I$1:$IX$303,Данные!$A55,AH$642)),INDEX(Данные!$I$1:$IX$303,Данные!$A55,AH$642)-Данные!$F55+IF($F$11="Использовать поправку",AM393,0),#N/A)</f>
        <v>-1.026910965088133</v>
      </c>
      <c r="AI393" s="62">
        <f t="shared" si="793"/>
        <v>26</v>
      </c>
      <c r="AJ393" s="63">
        <f>IF(ISNUMBER(INDEX(Данные!$I$1:$IX$303,Данные!$A55,AJ$642)),INDEX(Данные!$I$1:$IX$303,Данные!$A55,AJ$642)-Данные!$E55+IF($F$12="Использовать поправку",AL393,0),#N/A)</f>
        <v>-0.49893192616881521</v>
      </c>
      <c r="AK393" s="96">
        <f>IF(ISNUMBER(INDEX(Данные!$I$1:$IX$303,Данные!$A55,AK$642)),INDEX(Данные!$I$1:$IX$303,Данные!$A55,AK$642)-Данные!$F55+IF($F$12="Использовать поправку",AM393,0),#N/A)</f>
        <v>-0.89423658892373403</v>
      </c>
      <c r="AL393" s="100" t="e">
        <f>INDEX(Данные!$I$1:$IX$303,Данные!$A55,AL$642+4)-INDEX(Данные!$I$1:$IX$303,Данные!$A55,AL$643+4)</f>
        <v>#N/A</v>
      </c>
      <c r="AM393" s="101" t="e">
        <f>INDEX(Данные!$I$1:$IX$303,Данные!$A55,AM$642+5)-INDEX(Данные!$I$1:$IX$303,Данные!$A55,AM$643+5)</f>
        <v>#N/A</v>
      </c>
      <c r="AO393" s="61">
        <v>26</v>
      </c>
      <c r="AP393" s="62">
        <f t="shared" si="794"/>
        <v>26</v>
      </c>
      <c r="AQ393" s="63">
        <f>IF(ISNUMBER(INDEX(Данные!$I$1:$IX$303,Данные!$A55,AQ$642)),INDEX(Данные!$I$1:$IX$303,Данные!$A55,AQ$642)-Данные!$G55-AQ$643+IF($F$3="Использовать поправку",BT393,0),#N/A)</f>
        <v>0</v>
      </c>
      <c r="AR393" s="64">
        <f>IF(ISNUMBER(INDEX(Данные!$I$1:$IX$303,Данные!$A55,AR$642)),INDEX(Данные!$I$1:$IX$303,Данные!$A55,AR$642)-Данные!$H55-AR$643+IF($F$3="Использовать поправку",BU393,0),#N/A)</f>
        <v>0</v>
      </c>
      <c r="AS393" s="62">
        <f t="shared" si="795"/>
        <v>26</v>
      </c>
      <c r="AT393" s="63">
        <f>IF(ISNUMBER(INDEX(Данные!$I$1:$IX$303,Данные!$A55,AT$642)),INDEX(Данные!$I$1:$IX$303,Данные!$A55,AT$642)-Данные!$G55-AT$643+IF($F$4="Использовать поправку",BT393,0),#N/A)</f>
        <v>8.3144891843618325</v>
      </c>
      <c r="AU393" s="64">
        <f>IF(ISNUMBER(INDEX(Данные!$I$1:$IX$303,Данные!$A55,AU$642)),INDEX(Данные!$I$1:$IX$303,Данные!$A55,AU$642)-Данные!$H55-AU$643+IF($F$4="Использовать поправку",BU393,0),#N/A)</f>
        <v>7.0721670414857272</v>
      </c>
      <c r="AV393" s="62">
        <f t="shared" si="796"/>
        <v>26</v>
      </c>
      <c r="AW393" s="63">
        <f>IF(ISNUMBER(INDEX(Данные!$I$1:$IX$303,Данные!$A55,AW$642)),INDEX(Данные!$I$1:$IX$303,Данные!$A55,AW$642)-Данные!$G55-AW$643+IF($F$5="Использовать поправку",BT393,0),#N/A)</f>
        <v>-1.1720036486605068</v>
      </c>
      <c r="AX393" s="64">
        <f>IF(ISNUMBER(INDEX(Данные!$I$1:$IX$303,Данные!$A55,AX$642)),INDEX(Данные!$I$1:$IX$303,Данные!$A55,AX$642)-Данные!$H55-AX$643+IF($F$5="Использовать поправку",BU393,0),#N/A)</f>
        <v>4.6884318559298208</v>
      </c>
      <c r="AY393" s="62">
        <f t="shared" si="797"/>
        <v>26</v>
      </c>
      <c r="AZ393" s="63">
        <f>IF(ISNUMBER(INDEX(Данные!$I$1:$IX$303,Данные!$A55,AZ$642)),INDEX(Данные!$I$1:$IX$303,Данные!$A55,AZ$642)-Данные!$G55-AZ$643+IF($F$6="Использовать поправку",BT393,0),#N/A)</f>
        <v>-11.89383785041457</v>
      </c>
      <c r="BA393" s="64">
        <f>IF(ISNUMBER(INDEX(Данные!$I$1:$IX$303,Данные!$A55,BA$642)),INDEX(Данные!$I$1:$IX$303,Данные!$A55,BA$642)-Данные!$H55-BA$643+IF($F$6="Использовать поправку",BU393,0),#N/A)</f>
        <v>8.6054493882886618</v>
      </c>
      <c r="BB393" s="62">
        <f t="shared" si="798"/>
        <v>26</v>
      </c>
      <c r="BC393" s="63">
        <f>IF(ISNUMBER(INDEX(Данные!$I$1:$IX$303,Данные!$A55,BC$642)),INDEX(Данные!$I$1:$IX$303,Данные!$A55,BC$642)-Данные!$G55-BC$643+IF($F$7="Использовать поправку",BT393,0),#N/A)</f>
        <v>-6.7531899736685546</v>
      </c>
      <c r="BD393" s="64">
        <f>IF(ISNUMBER(INDEX(Данные!$I$1:$IX$303,Данные!$A55,BD$642)),INDEX(Данные!$I$1:$IX$303,Данные!$A55,BD$642)-Данные!$H55-BD$643+IF($F$7="Использовать поправку",BU393,0),#N/A)</f>
        <v>5.8375527147413777</v>
      </c>
      <c r="BE393" s="62">
        <f t="shared" si="799"/>
        <v>26</v>
      </c>
      <c r="BF393" s="63">
        <f>IF(ISNUMBER(INDEX(Данные!$I$1:$IX$303,Данные!$A55,BF$642)),INDEX(Данные!$I$1:$IX$303,Данные!$A55,BF$642)-Данные!$G55-BF$643+IF($F$8="Использовать поправку",BT393,0),#N/A)</f>
        <v>-0.34191995371588746</v>
      </c>
      <c r="BG393" s="64">
        <f>IF(ISNUMBER(INDEX(Данные!$I$1:$IX$303,Данные!$A55,BG$642)),INDEX(Данные!$I$1:$IX$303,Данные!$A55,BG$642)-Данные!$H55-BG$643+IF($F$8="Использовать поправку",BU393,0),#N/A)</f>
        <v>9.0478050949129738</v>
      </c>
      <c r="BH393" s="62">
        <f t="shared" si="800"/>
        <v>26</v>
      </c>
      <c r="BI393" s="63">
        <f>IF(ISNUMBER(INDEX(Данные!$I$1:$IX$303,Данные!$A55,BI$642)),INDEX(Данные!$I$1:$IX$303,Данные!$A55,BI$642)-Данные!$G55-BI$643+IF($F$9="Использовать поправку",BT393,0),#N/A)</f>
        <v>-0.65880509746853022</v>
      </c>
      <c r="BJ393" s="64">
        <f>IF(ISNUMBER(INDEX(Данные!$I$1:$IX$303,Данные!$A55,BJ$642)),INDEX(Данные!$I$1:$IX$303,Данные!$A55,BJ$642)-Данные!$H55-BJ$643+IF($F$9="Использовать поправку",BU393,0),#N/A)</f>
        <v>-0.37303093594528036</v>
      </c>
      <c r="BK393" s="62">
        <f t="shared" si="801"/>
        <v>26</v>
      </c>
      <c r="BL393" s="63">
        <f>IF(ISNUMBER(INDEX(Данные!$I$1:$IX$303,Данные!$A55,BL$642)),INDEX(Данные!$I$1:$IX$303,Данные!$A55,BL$642)-Данные!$G55-BL$643+IF($F$10="Использовать поправку",BT393,0),#N/A)</f>
        <v>-5.7947072435446216</v>
      </c>
      <c r="BM393" s="64">
        <f>IF(ISNUMBER(INDEX(Данные!$I$1:$IX$303,Данные!$A55,BM$642)),INDEX(Данные!$I$1:$IX$303,Данные!$A55,BM$642)-Данные!$H55-BM$643+IF($F$10="Использовать поправку",BU393,0),#N/A)</f>
        <v>17.635164742533334</v>
      </c>
      <c r="BN393" s="62">
        <f t="shared" si="802"/>
        <v>26</v>
      </c>
      <c r="BO393" s="63">
        <f>IF(ISNUMBER(INDEX(Данные!$I$1:$IX$303,Данные!$A55,BO$642)),INDEX(Данные!$I$1:$IX$303,Данные!$A55,BO$642)-Данные!$G55-BO$643+IF($F$11="Использовать поправку",BT393,0),#N/A)</f>
        <v>-3.3355274641548931</v>
      </c>
      <c r="BP393" s="64">
        <f>IF(ISNUMBER(INDEX(Данные!$I$1:$IX$303,Данные!$A55,BP$642)),INDEX(Данные!$I$1:$IX$303,Данные!$A55,BP$642)-Данные!$H55-BP$643+IF($F$11="Использовать поправку",BU393,0),#N/A)</f>
        <v>6.6003254755007674</v>
      </c>
      <c r="BQ393" s="62">
        <f t="shared" si="803"/>
        <v>26</v>
      </c>
      <c r="BR393" s="63">
        <f>IF(ISNUMBER(INDEX(Данные!$I$1:$IX$303,Данные!$A55,BR$642)),INDEX(Данные!$I$1:$IX$303,Данные!$A55,BR$642)-Данные!$G55-BR$643+IF($F$12="Использовать поправку",BT393,0),#N/A)</f>
        <v>4.8807117591512679</v>
      </c>
      <c r="BS393" s="64">
        <f>IF(ISNUMBER(INDEX(Данные!$I$1:$IX$303,Данные!$A55,BS$642)),INDEX(Данные!$I$1:$IX$303,Данные!$A55,BS$642)-Данные!$H55-BS$643+IF($F$12="Использовать поправку",BU393,0),#N/A)</f>
        <v>8.9876990885682062</v>
      </c>
      <c r="BT393" s="100" t="e">
        <f>INDEX(Данные!$I$1:$IX$303,Данные!$A55,BT$642+8)-INDEX(Данные!$I$1:$IX$303,Данные!$A55,BT$643+8)</f>
        <v>#N/A</v>
      </c>
      <c r="BU393" s="101" t="e">
        <f>INDEX(Данные!$I$1:$IX$303,Данные!$A55,BU$642+9)-INDEX(Данные!$I$1:$IX$303,Данные!$A55,BU$643+9)</f>
        <v>#N/A</v>
      </c>
    </row>
    <row r="394" spans="7:73" x14ac:dyDescent="0.25">
      <c r="G394" s="61">
        <v>26.5</v>
      </c>
      <c r="H394" s="62">
        <f t="shared" si="784"/>
        <v>26.5</v>
      </c>
      <c r="I394" s="63">
        <f>IF(ISNUMBER(INDEX(Данные!$I$1:$IX$303,Данные!$A56,I$642)),INDEX(Данные!$I$1:$IX$303,Данные!$A56,I$642)-Данные!$E56+IF($F$3="Использовать поправку",AL394,0),#N/A)</f>
        <v>0</v>
      </c>
      <c r="J394" s="64">
        <f>IF(ISNUMBER(INDEX(Данные!$I$1:$IX$303,Данные!$A56,J$642)),INDEX(Данные!$I$1:$IX$303,Данные!$A56,J$642)-Данные!$F56+IF($F$3="Использовать поправку",AM394,0),#N/A)</f>
        <v>0</v>
      </c>
      <c r="K394" s="62">
        <f t="shared" si="785"/>
        <v>26.5</v>
      </c>
      <c r="L394" s="63">
        <f>IF(ISNUMBER(INDEX(Данные!$I$1:$IX$303,Данные!$A56,L$642)),INDEX(Данные!$I$1:$IX$303,Данные!$A56,L$642)-Данные!$E56+IF($F$4="Использовать поправку",AL394,0),#N/A)</f>
        <v>1.491107562120364</v>
      </c>
      <c r="M394" s="64">
        <f>IF(ISNUMBER(INDEX(Данные!$I$1:$IX$303,Данные!$A56,M$642)),INDEX(Данные!$I$1:$IX$303,Данные!$A56,M$642)-Данные!$F56+IF($F$4="Использовать поправку",AM394,0),#N/A)</f>
        <v>1.3836095905272288</v>
      </c>
      <c r="N394" s="62">
        <f t="shared" si="786"/>
        <v>26.5</v>
      </c>
      <c r="O394" s="63">
        <f>IF(ISNUMBER(INDEX(Данные!$I$1:$IX$303,Данные!$A56,O$642)),INDEX(Данные!$I$1:$IX$303,Данные!$A56,O$642)-Данные!$E56+IF($F$5="Использовать поправку",AL394,0),#N/A)</f>
        <v>0.89872455627477521</v>
      </c>
      <c r="P394" s="64">
        <f>IF(ISNUMBER(INDEX(Данные!$I$1:$IX$303,Данные!$A56,P$642)),INDEX(Данные!$I$1:$IX$303,Данные!$A56,P$642)-Данные!$F56+IF($F$5="Использовать поправку",AM394,0),#N/A)</f>
        <v>2.5229505041831324</v>
      </c>
      <c r="Q394" s="62">
        <f t="shared" si="787"/>
        <v>26.5</v>
      </c>
      <c r="R394" s="63">
        <f>IF(ISNUMBER(INDEX(Данные!$I$1:$IX$303,Данные!$A56,R$642)),INDEX(Данные!$I$1:$IX$303,Данные!$A56,R$642)-Данные!$E56+IF($F$6="Использовать поправку",AL394,0),#N/A)</f>
        <v>0.39021215663860609</v>
      </c>
      <c r="S394" s="64">
        <f>IF(ISNUMBER(INDEX(Данные!$I$1:$IX$303,Данные!$A56,S$642)),INDEX(Данные!$I$1:$IX$303,Данные!$A56,S$642)-Данные!$F56+IF($F$6="Использовать поправку",AM394,0),#N/A)</f>
        <v>1.5310063036978043</v>
      </c>
      <c r="T394" s="62">
        <f t="shared" si="788"/>
        <v>26.5</v>
      </c>
      <c r="U394" s="63">
        <f>IF(ISNUMBER(INDEX(Данные!$I$1:$IX$303,Данные!$A56,U$642)),INDEX(Данные!$I$1:$IX$303,Данные!$A56,U$642)-Данные!$E56+IF($F$7="Использовать поправку",AL394,0),#N/A)</f>
        <v>1.2590762178812867</v>
      </c>
      <c r="V394" s="64">
        <f>IF(ISNUMBER(INDEX(Данные!$I$1:$IX$303,Данные!$A56,V$642)),INDEX(Данные!$I$1:$IX$303,Данные!$A56,V$642)-Данные!$F56+IF($F$7="Использовать поправку",AM394,0),#N/A)</f>
        <v>0.52729127321336122</v>
      </c>
      <c r="W394" s="62">
        <f t="shared" si="789"/>
        <v>26.5</v>
      </c>
      <c r="X394" s="63">
        <f>IF(ISNUMBER(INDEX(Данные!$I$1:$IX$303,Данные!$A56,X$642)),INDEX(Данные!$I$1:$IX$303,Данные!$A56,X$642)-Данные!$E56+IF($F$8="Использовать поправку",AL394,0),#N/A)</f>
        <v>1.8628650758771865</v>
      </c>
      <c r="Y394" s="64">
        <f>IF(ISNUMBER(INDEX(Данные!$I$1:$IX$303,Данные!$A56,Y$642)),INDEX(Данные!$I$1:$IX$303,Данные!$A56,Y$642)-Данные!$F56+IF($F$8="Использовать поправку",AM394,0),#N/A)</f>
        <v>-0.60516451057211817</v>
      </c>
      <c r="Z394" s="62">
        <f t="shared" si="790"/>
        <v>26.5</v>
      </c>
      <c r="AA394" s="63">
        <f>IF(ISNUMBER(INDEX(Данные!$I$1:$IX$303,Данные!$A56,AA$642)),INDEX(Данные!$I$1:$IX$303,Данные!$A56,AA$642)-Данные!$E56+IF($F$9="Использовать поправку",AL394,0),#N/A)</f>
        <v>0.63088881966120525</v>
      </c>
      <c r="AB394" s="64">
        <f>IF(ISNUMBER(INDEX(Данные!$I$1:$IX$303,Данные!$A56,AB$642)),INDEX(Данные!$I$1:$IX$303,Данные!$A56,AB$642)-Данные!$F56+IF($F$9="Использовать поправку",AM394,0),#N/A)</f>
        <v>-3.1714792816828208E-2</v>
      </c>
      <c r="AC394" s="62">
        <f t="shared" si="791"/>
        <v>26.5</v>
      </c>
      <c r="AD394" s="63">
        <f>IF(ISNUMBER(INDEX(Данные!$I$1:$IX$303,Данные!$A56,AD$642)),INDEX(Данные!$I$1:$IX$303,Данные!$A56,AD$642)-Данные!$E56+IF($F$10="Использовать поправку",AL394,0),#N/A)</f>
        <v>9.382558123530238E-2</v>
      </c>
      <c r="AE394" s="64">
        <f>IF(ISNUMBER(INDEX(Данные!$I$1:$IX$303,Данные!$A56,AE$642)),INDEX(Данные!$I$1:$IX$303,Данные!$A56,AE$642)-Данные!$F56+IF($F$10="Использовать поправку",AM394,0),#N/A)</f>
        <v>0.3447240480064977</v>
      </c>
      <c r="AF394" s="62">
        <f t="shared" si="792"/>
        <v>26.5</v>
      </c>
      <c r="AG394" s="63">
        <f>IF(ISNUMBER(INDEX(Данные!$I$1:$IX$303,Данные!$A56,AG$642)),INDEX(Данные!$I$1:$IX$303,Данные!$A56,AG$642)-Данные!$E56+IF($F$11="Использовать поправку",AL394,0),#N/A)</f>
        <v>0.45107785174804782</v>
      </c>
      <c r="AH394" s="64">
        <f>IF(ISNUMBER(INDEX(Данные!$I$1:$IX$303,Данные!$A56,AH$642)),INDEX(Данные!$I$1:$IX$303,Данные!$A56,AH$642)-Данные!$F56+IF($F$11="Использовать поправку",AM394,0),#N/A)</f>
        <v>-0.48869805623962215</v>
      </c>
      <c r="AI394" s="62">
        <f t="shared" si="793"/>
        <v>26.5</v>
      </c>
      <c r="AJ394" s="63">
        <f>IF(ISNUMBER(INDEX(Данные!$I$1:$IX$303,Данные!$A56,AJ$642)),INDEX(Данные!$I$1:$IX$303,Данные!$A56,AJ$642)-Данные!$E56+IF($F$12="Использовать поправку",AL394,0),#N/A)</f>
        <v>1.0921265079379516</v>
      </c>
      <c r="AK394" s="96">
        <f>IF(ISNUMBER(INDEX(Данные!$I$1:$IX$303,Данные!$A56,AK$642)),INDEX(Данные!$I$1:$IX$303,Данные!$A56,AK$642)-Данные!$F56+IF($F$12="Использовать поправку",AM394,0),#N/A)</f>
        <v>0.73969040402296571</v>
      </c>
      <c r="AL394" s="100" t="e">
        <f>INDEX(Данные!$I$1:$IX$303,Данные!$A56,AL$642+4)-INDEX(Данные!$I$1:$IX$303,Данные!$A56,AL$643+4)</f>
        <v>#N/A</v>
      </c>
      <c r="AM394" s="101" t="e">
        <f>INDEX(Данные!$I$1:$IX$303,Данные!$A56,AM$642+5)-INDEX(Данные!$I$1:$IX$303,Данные!$A56,AM$643+5)</f>
        <v>#N/A</v>
      </c>
      <c r="AO394" s="61">
        <v>26.5</v>
      </c>
      <c r="AP394" s="62">
        <f t="shared" si="794"/>
        <v>26.5</v>
      </c>
      <c r="AQ394" s="63">
        <f>IF(ISNUMBER(INDEX(Данные!$I$1:$IX$303,Данные!$A56,AQ$642)),INDEX(Данные!$I$1:$IX$303,Данные!$A56,AQ$642)-Данные!$G56-AQ$643+IF($F$3="Использовать поправку",BT394,0),#N/A)</f>
        <v>-1.1368683772161603E-13</v>
      </c>
      <c r="AR394" s="64">
        <f>IF(ISNUMBER(INDEX(Данные!$I$1:$IX$303,Данные!$A56,AR$642)),INDEX(Данные!$I$1:$IX$303,Данные!$A56,AR$642)-Данные!$H56-AR$643+IF($F$3="Использовать поправку",BU394,0),#N/A)</f>
        <v>0</v>
      </c>
      <c r="AS394" s="62">
        <f t="shared" si="795"/>
        <v>26.5</v>
      </c>
      <c r="AT394" s="63">
        <f>IF(ISNUMBER(INDEX(Данные!$I$1:$IX$303,Данные!$A56,AT$642)),INDEX(Данные!$I$1:$IX$303,Данные!$A56,AT$642)-Данные!$G56-AT$643+IF($F$4="Использовать поправку",BT394,0),#N/A)</f>
        <v>9.0600429654219852</v>
      </c>
      <c r="AU394" s="64">
        <f>IF(ISNUMBER(INDEX(Данные!$I$1:$IX$303,Данные!$A56,AU$642)),INDEX(Данные!$I$1:$IX$303,Данные!$A56,AU$642)-Данные!$H56-AU$643+IF($F$4="Использовать поправку",BU394,0),#N/A)</f>
        <v>7.763971836749306</v>
      </c>
      <c r="AV394" s="62">
        <f t="shared" si="796"/>
        <v>26.5</v>
      </c>
      <c r="AW394" s="63">
        <f>IF(ISNUMBER(INDEX(Данные!$I$1:$IX$303,Данные!$A56,AW$642)),INDEX(Данные!$I$1:$IX$303,Данные!$A56,AW$642)-Данные!$G56-AW$643+IF($F$5="Использовать поправку",BT394,0),#N/A)</f>
        <v>-0.72264137052309252</v>
      </c>
      <c r="AX394" s="64">
        <f>IF(ISNUMBER(INDEX(Данные!$I$1:$IX$303,Данные!$A56,AX$642)),INDEX(Данные!$I$1:$IX$303,Данные!$A56,AX$642)-Данные!$H56-AX$643+IF($F$5="Использовать поправку",BU394,0),#N/A)</f>
        <v>5.9499071080215344</v>
      </c>
      <c r="AY394" s="62">
        <f t="shared" si="797"/>
        <v>26.5</v>
      </c>
      <c r="AZ394" s="63">
        <f>IF(ISNUMBER(INDEX(Данные!$I$1:$IX$303,Данные!$A56,AZ$642)),INDEX(Данные!$I$1:$IX$303,Данные!$A56,AZ$642)-Данные!$G56-AZ$643+IF($F$6="Использовать поправку",BT394,0),#N/A)</f>
        <v>-11.698731772095357</v>
      </c>
      <c r="BA394" s="64">
        <f>IF(ISNUMBER(INDEX(Данные!$I$1:$IX$303,Данные!$A56,BA$642)),INDEX(Данные!$I$1:$IX$303,Данные!$A56,BA$642)-Данные!$H56-BA$643+IF($F$6="Использовать поправку",BU394,0),#N/A)</f>
        <v>9.3709525401377505</v>
      </c>
      <c r="BB394" s="62">
        <f t="shared" si="798"/>
        <v>26.5</v>
      </c>
      <c r="BC394" s="63">
        <f>IF(ISNUMBER(INDEX(Данные!$I$1:$IX$303,Данные!$A56,BC$642)),INDEX(Данные!$I$1:$IX$303,Данные!$A56,BC$642)-Данные!$G56-BC$643+IF($F$7="Использовать поправку",BT394,0),#N/A)</f>
        <v>-6.1236518647280036</v>
      </c>
      <c r="BD394" s="64">
        <f>IF(ISNUMBER(INDEX(Данные!$I$1:$IX$303,Данные!$A56,BD$642)),INDEX(Данные!$I$1:$IX$303,Данные!$A56,BD$642)-Данные!$H56-BD$643+IF($F$7="Использовать поправку",BU394,0),#N/A)</f>
        <v>6.1011983513481027</v>
      </c>
      <c r="BE394" s="62">
        <f t="shared" si="799"/>
        <v>26.5</v>
      </c>
      <c r="BF394" s="63">
        <f>IF(ISNUMBER(INDEX(Данные!$I$1:$IX$303,Данные!$A56,BF$642)),INDEX(Данные!$I$1:$IX$303,Данные!$A56,BF$642)-Данные!$G56-BF$643+IF($F$8="Использовать поправку",BT394,0),#N/A)</f>
        <v>0.58951258422268893</v>
      </c>
      <c r="BG394" s="64">
        <f>IF(ISNUMBER(INDEX(Данные!$I$1:$IX$303,Данные!$A56,BG$642)),INDEX(Данные!$I$1:$IX$303,Данные!$A56,BG$642)-Данные!$H56-BG$643+IF($F$8="Использовать поправку",BU394,0),#N/A)</f>
        <v>8.7452228396271039</v>
      </c>
      <c r="BH394" s="62">
        <f t="shared" si="800"/>
        <v>26.5</v>
      </c>
      <c r="BI394" s="63">
        <f>IF(ISNUMBER(INDEX(Данные!$I$1:$IX$303,Данные!$A56,BI$642)),INDEX(Данные!$I$1:$IX$303,Данные!$A56,BI$642)-Данные!$G56-BI$643+IF($F$9="Использовать поправку",BT394,0),#N/A)</f>
        <v>-0.34336068763798266</v>
      </c>
      <c r="BJ394" s="64">
        <f>IF(ISNUMBER(INDEX(Данные!$I$1:$IX$303,Данные!$A56,BJ$642)),INDEX(Данные!$I$1:$IX$303,Данные!$A56,BJ$642)-Данные!$H56-BJ$643+IF($F$9="Использовать поправку",BU394,0),#N/A)</f>
        <v>-0.38888833235364473</v>
      </c>
      <c r="BK394" s="62">
        <f t="shared" si="801"/>
        <v>26.5</v>
      </c>
      <c r="BL394" s="63">
        <f>IF(ISNUMBER(INDEX(Данные!$I$1:$IX$303,Данные!$A56,BL$642)),INDEX(Данные!$I$1:$IX$303,Данные!$A56,BL$642)-Данные!$G56-BL$643+IF($F$10="Использовать поправку",BT394,0),#N/A)</f>
        <v>-5.7477944529271099</v>
      </c>
      <c r="BM394" s="64">
        <f>IF(ISNUMBER(INDEX(Данные!$I$1:$IX$303,Данные!$A56,BM$642)),INDEX(Данные!$I$1:$IX$303,Данные!$A56,BM$642)-Данные!$H56-BM$643+IF($F$10="Использовать поправку",BU394,0),#N/A)</f>
        <v>17.807526766536739</v>
      </c>
      <c r="BN394" s="62">
        <f t="shared" si="802"/>
        <v>26.5</v>
      </c>
      <c r="BO394" s="63">
        <f>IF(ISNUMBER(INDEX(Данные!$I$1:$IX$303,Данные!$A56,BO$642)),INDEX(Данные!$I$1:$IX$303,Данные!$A56,BO$642)-Данные!$G56-BO$643+IF($F$11="Использовать поправку",BT394,0),#N/A)</f>
        <v>-3.1099885382809589</v>
      </c>
      <c r="BP394" s="64">
        <f>IF(ISNUMBER(INDEX(Данные!$I$1:$IX$303,Данные!$A56,BP$642)),INDEX(Данные!$I$1:$IX$303,Данные!$A56,BP$642)-Данные!$H56-BP$643+IF($F$11="Использовать поправку",BU394,0),#N/A)</f>
        <v>6.3559764473809537</v>
      </c>
      <c r="BQ394" s="62">
        <f t="shared" si="803"/>
        <v>26.5</v>
      </c>
      <c r="BR394" s="63">
        <f>IF(ISNUMBER(INDEX(Данные!$I$1:$IX$303,Данные!$A56,BR$642)),INDEX(Данные!$I$1:$IX$303,Данные!$A56,BR$642)-Данные!$G56-BR$643+IF($F$12="Использовать поправку",BT394,0),#N/A)</f>
        <v>5.4267750131201637</v>
      </c>
      <c r="BS394" s="64">
        <f>IF(ISNUMBER(INDEX(Данные!$I$1:$IX$303,Данные!$A56,BS$642)),INDEX(Данные!$I$1:$IX$303,Данные!$A56,BS$642)-Данные!$H56-BS$643+IF($F$12="Использовать поправку",BU394,0),#N/A)</f>
        <v>9.3575442905798809</v>
      </c>
      <c r="BT394" s="100" t="e">
        <f>INDEX(Данные!$I$1:$IX$303,Данные!$A56,BT$642+8)-INDEX(Данные!$I$1:$IX$303,Данные!$A56,BT$643+8)</f>
        <v>#N/A</v>
      </c>
      <c r="BU394" s="101" t="e">
        <f>INDEX(Данные!$I$1:$IX$303,Данные!$A56,BU$642+9)-INDEX(Данные!$I$1:$IX$303,Данные!$A56,BU$643+9)</f>
        <v>#N/A</v>
      </c>
    </row>
    <row r="395" spans="7:73" x14ac:dyDescent="0.25">
      <c r="G395" s="61">
        <v>27</v>
      </c>
      <c r="H395" s="62">
        <f t="shared" si="784"/>
        <v>27</v>
      </c>
      <c r="I395" s="63">
        <f>IF(ISNUMBER(INDEX(Данные!$I$1:$IX$303,Данные!$A57,I$642)),INDEX(Данные!$I$1:$IX$303,Данные!$A57,I$642)-Данные!$E57+IF($F$3="Использовать поправку",AL395,0),#N/A)</f>
        <v>0</v>
      </c>
      <c r="J395" s="64">
        <f>IF(ISNUMBER(INDEX(Данные!$I$1:$IX$303,Данные!$A57,J$642)),INDEX(Данные!$I$1:$IX$303,Данные!$A57,J$642)-Данные!$F57+IF($F$3="Использовать поправку",AM395,0),#N/A)</f>
        <v>0</v>
      </c>
      <c r="K395" s="62">
        <f t="shared" si="785"/>
        <v>27</v>
      </c>
      <c r="L395" s="63">
        <f>IF(ISNUMBER(INDEX(Данные!$I$1:$IX$303,Данные!$A57,L$642)),INDEX(Данные!$I$1:$IX$303,Данные!$A57,L$642)-Данные!$E57+IF($F$4="Использовать поправку",AL395,0),#N/A)</f>
        <v>-5.5591704196569225E-2</v>
      </c>
      <c r="M395" s="64">
        <f>IF(ISNUMBER(INDEX(Данные!$I$1:$IX$303,Данные!$A57,M$642)),INDEX(Данные!$I$1:$IX$303,Данные!$A57,M$642)-Данные!$F57+IF($F$4="Использовать поправку",AM395,0),#N/A)</f>
        <v>-0.97069788432578008</v>
      </c>
      <c r="N395" s="62">
        <f t="shared" si="786"/>
        <v>27</v>
      </c>
      <c r="O395" s="63">
        <f>IF(ISNUMBER(INDEX(Данные!$I$1:$IX$303,Данные!$A57,O$642)),INDEX(Данные!$I$1:$IX$303,Данные!$A57,O$642)-Данные!$E57+IF($F$5="Использовать поправку",AL395,0),#N/A)</f>
        <v>0.4186964639993942</v>
      </c>
      <c r="P395" s="64">
        <f>IF(ISNUMBER(INDEX(Данные!$I$1:$IX$303,Данные!$A57,P$642)),INDEX(Данные!$I$1:$IX$303,Данные!$A57,P$642)-Данные!$F57+IF($F$5="Использовать поправку",AM395,0),#N/A)</f>
        <v>0.62918715899888156</v>
      </c>
      <c r="Q395" s="62">
        <f t="shared" si="787"/>
        <v>27</v>
      </c>
      <c r="R395" s="63">
        <f>IF(ISNUMBER(INDEX(Данные!$I$1:$IX$303,Данные!$A57,R$642)),INDEX(Данные!$I$1:$IX$303,Данные!$A57,R$642)-Данные!$E57+IF($F$6="Использовать поправку",AL395,0),#N/A)</f>
        <v>1.5456872594106414</v>
      </c>
      <c r="S395" s="64">
        <f>IF(ISNUMBER(INDEX(Данные!$I$1:$IX$303,Данные!$A57,S$642)),INDEX(Данные!$I$1:$IX$303,Данные!$A57,S$642)-Данные!$F57+IF($F$6="Использовать поправку",AM395,0),#N/A)</f>
        <v>1.1567207322233095</v>
      </c>
      <c r="T395" s="62">
        <f t="shared" si="788"/>
        <v>27</v>
      </c>
      <c r="U395" s="63">
        <f>IF(ISNUMBER(INDEX(Данные!$I$1:$IX$303,Данные!$A57,U$642)),INDEX(Данные!$I$1:$IX$303,Данные!$A57,U$642)-Данные!$E57+IF($F$7="Использовать поправку",AL395,0),#N/A)</f>
        <v>0.88177839875599062</v>
      </c>
      <c r="V395" s="64">
        <f>IF(ISNUMBER(INDEX(Данные!$I$1:$IX$303,Данные!$A57,V$642)),INDEX(Данные!$I$1:$IX$303,Данные!$A57,V$642)-Данные!$F57+IF($F$7="Использовать поправку",AM395,0),#N/A)</f>
        <v>-0.24592163315766058</v>
      </c>
      <c r="W395" s="62">
        <f t="shared" si="789"/>
        <v>27</v>
      </c>
      <c r="X395" s="63">
        <f>IF(ISNUMBER(INDEX(Данные!$I$1:$IX$303,Данные!$A57,X$642)),INDEX(Данные!$I$1:$IX$303,Данные!$A57,X$642)-Данные!$E57+IF($F$8="Использовать поправку",AL395,0),#N/A)</f>
        <v>-0.29958875250371264</v>
      </c>
      <c r="Y395" s="64">
        <f>IF(ISNUMBER(INDEX(Данные!$I$1:$IX$303,Данные!$A57,Y$642)),INDEX(Данные!$I$1:$IX$303,Данные!$A57,Y$642)-Данные!$F57+IF($F$8="Использовать поправку",AM395,0),#N/A)</f>
        <v>-5.310065883072923E-4</v>
      </c>
      <c r="Z395" s="62">
        <f t="shared" si="790"/>
        <v>27</v>
      </c>
      <c r="AA395" s="63">
        <f>IF(ISNUMBER(INDEX(Данные!$I$1:$IX$303,Данные!$A57,AA$642)),INDEX(Данные!$I$1:$IX$303,Данные!$A57,AA$642)-Данные!$E57+IF($F$9="Использовать поправку",AL395,0),#N/A)</f>
        <v>1.7054622096976448</v>
      </c>
      <c r="AB395" s="64">
        <f>IF(ISNUMBER(INDEX(Данные!$I$1:$IX$303,Данные!$A57,AB$642)),INDEX(Данные!$I$1:$IX$303,Данные!$A57,AB$642)-Данные!$F57+IF($F$9="Использовать поправку",AM395,0),#N/A)</f>
        <v>-1.4563474782895405</v>
      </c>
      <c r="AC395" s="62">
        <f t="shared" si="791"/>
        <v>27</v>
      </c>
      <c r="AD395" s="63">
        <f>IF(ISNUMBER(INDEX(Данные!$I$1:$IX$303,Данные!$A57,AD$642)),INDEX(Данные!$I$1:$IX$303,Данные!$A57,AD$642)-Данные!$E57+IF($F$10="Использовать поправку",AL395,0),#N/A)</f>
        <v>1.1924418199072502</v>
      </c>
      <c r="AE395" s="64">
        <f>IF(ISNUMBER(INDEX(Данные!$I$1:$IX$303,Данные!$A57,AE$642)),INDEX(Данные!$I$1:$IX$303,Данные!$A57,AE$642)-Данные!$F57+IF($F$10="Использовать поправку",AM395,0),#N/A)</f>
        <v>-0.24538863956045631</v>
      </c>
      <c r="AF395" s="62">
        <f t="shared" si="792"/>
        <v>27</v>
      </c>
      <c r="AG395" s="63">
        <f>IF(ISNUMBER(INDEX(Данные!$I$1:$IX$303,Данные!$A57,AG$642)),INDEX(Данные!$I$1:$IX$303,Данные!$A57,AG$642)-Данные!$E57+IF($F$11="Использовать поправку",AL395,0),#N/A)</f>
        <v>0.8849797730487019</v>
      </c>
      <c r="AH395" s="64">
        <f>IF(ISNUMBER(INDEX(Данные!$I$1:$IX$303,Данные!$A57,AH$642)),INDEX(Данные!$I$1:$IX$303,Данные!$A57,AH$642)-Данные!$F57+IF($F$11="Использовать поправку",AM395,0),#N/A)</f>
        <v>-0.13522341700143414</v>
      </c>
      <c r="AI395" s="62">
        <f t="shared" si="793"/>
        <v>27</v>
      </c>
      <c r="AJ395" s="63">
        <f>IF(ISNUMBER(INDEX(Данные!$I$1:$IX$303,Данные!$A57,AJ$642)),INDEX(Данные!$I$1:$IX$303,Данные!$A57,AJ$642)-Данные!$E57+IF($F$12="Использовать поправку",AL395,0),#N/A)</f>
        <v>0.45809944378633993</v>
      </c>
      <c r="AK395" s="96">
        <f>IF(ISNUMBER(INDEX(Данные!$I$1:$IX$303,Данные!$A57,AK$642)),INDEX(Данные!$I$1:$IX$303,Данные!$A57,AK$642)-Данные!$F57+IF($F$12="Использовать поправку",AM395,0),#N/A)</f>
        <v>-0.90292098892221873</v>
      </c>
      <c r="AL395" s="100" t="e">
        <f>INDEX(Данные!$I$1:$IX$303,Данные!$A57,AL$642+4)-INDEX(Данные!$I$1:$IX$303,Данные!$A57,AL$643+4)</f>
        <v>#N/A</v>
      </c>
      <c r="AM395" s="101" t="e">
        <f>INDEX(Данные!$I$1:$IX$303,Данные!$A57,AM$642+5)-INDEX(Данные!$I$1:$IX$303,Данные!$A57,AM$643+5)</f>
        <v>#N/A</v>
      </c>
      <c r="AO395" s="61">
        <v>27</v>
      </c>
      <c r="AP395" s="62">
        <f t="shared" si="794"/>
        <v>27</v>
      </c>
      <c r="AQ395" s="63">
        <f>IF(ISNUMBER(INDEX(Данные!$I$1:$IX$303,Данные!$A57,AQ$642)),INDEX(Данные!$I$1:$IX$303,Данные!$A57,AQ$642)-Данные!$G57-AQ$643+IF($F$3="Использовать поправку",BT395,0),#N/A)</f>
        <v>0</v>
      </c>
      <c r="AR395" s="64">
        <f>IF(ISNUMBER(INDEX(Данные!$I$1:$IX$303,Данные!$A57,AR$642)),INDEX(Данные!$I$1:$IX$303,Данные!$A57,AR$642)-Данные!$H57-AR$643+IF($F$3="Использовать поправку",BU395,0),#N/A)</f>
        <v>0</v>
      </c>
      <c r="AS395" s="62">
        <f t="shared" si="795"/>
        <v>27</v>
      </c>
      <c r="AT395" s="63">
        <f>IF(ISNUMBER(INDEX(Данные!$I$1:$IX$303,Данные!$A57,AT$642)),INDEX(Данные!$I$1:$IX$303,Данные!$A57,AT$642)-Данные!$G57-AT$643+IF($F$4="Использовать поправку",BT395,0),#N/A)</f>
        <v>9.0322471133238196</v>
      </c>
      <c r="AU395" s="64">
        <f>IF(ISNUMBER(INDEX(Данные!$I$1:$IX$303,Данные!$A57,AU$642)),INDEX(Данные!$I$1:$IX$303,Данные!$A57,AU$642)-Данные!$H57-AU$643+IF($F$4="Использовать поправку",BU395,0),#N/A)</f>
        <v>7.2786228945865332</v>
      </c>
      <c r="AV395" s="62">
        <f t="shared" si="796"/>
        <v>27</v>
      </c>
      <c r="AW395" s="63">
        <f>IF(ISNUMBER(INDEX(Данные!$I$1:$IX$303,Данные!$A57,AW$642)),INDEX(Данные!$I$1:$IX$303,Данные!$A57,AW$642)-Данные!$G57-AW$643+IF($F$5="Использовать поправку",BT395,0),#N/A)</f>
        <v>-0.51329313852340874</v>
      </c>
      <c r="AX395" s="64">
        <f>IF(ISNUMBER(INDEX(Данные!$I$1:$IX$303,Данные!$A57,AX$642)),INDEX(Данные!$I$1:$IX$303,Данные!$A57,AX$642)-Данные!$H57-AX$643+IF($F$5="Использовать поправку",BU395,0),#N/A)</f>
        <v>6.2645006875209219</v>
      </c>
      <c r="AY395" s="62">
        <f t="shared" si="797"/>
        <v>27</v>
      </c>
      <c r="AZ395" s="63">
        <f>IF(ISNUMBER(INDEX(Данные!$I$1:$IX$303,Данные!$A57,AZ$642)),INDEX(Данные!$I$1:$IX$303,Данные!$A57,AZ$642)-Данные!$G57-AZ$643+IF($F$6="Использовать поправку",BT395,0),#N/A)</f>
        <v>-10.925888142389908</v>
      </c>
      <c r="BA395" s="64">
        <f>IF(ISNUMBER(INDEX(Данные!$I$1:$IX$303,Данные!$A57,BA$642)),INDEX(Данные!$I$1:$IX$303,Данные!$A57,BA$642)-Данные!$H57-BA$643+IF($F$6="Использовать поправку",BU395,0),#N/A)</f>
        <v>9.9493129062493608</v>
      </c>
      <c r="BB395" s="62">
        <f t="shared" si="798"/>
        <v>27</v>
      </c>
      <c r="BC395" s="63">
        <f>IF(ISNUMBER(INDEX(Данные!$I$1:$IX$303,Данные!$A57,BC$642)),INDEX(Данные!$I$1:$IX$303,Данные!$A57,BC$642)-Данные!$G57-BC$643+IF($F$7="Использовать поправку",BT395,0),#N/A)</f>
        <v>-5.6827626653498555</v>
      </c>
      <c r="BD395" s="64">
        <f>IF(ISNUMBER(INDEX(Данные!$I$1:$IX$303,Данные!$A57,BD$642)),INDEX(Данные!$I$1:$IX$303,Данные!$A57,BD$642)-Данные!$H57-BD$643+IF($F$7="Использовать поправку",BU395,0),#N/A)</f>
        <v>5.9782375347692778</v>
      </c>
      <c r="BE395" s="62">
        <f t="shared" si="799"/>
        <v>27</v>
      </c>
      <c r="BF395" s="63">
        <f>IF(ISNUMBER(INDEX(Данные!$I$1:$IX$303,Данные!$A57,BF$642)),INDEX(Данные!$I$1:$IX$303,Данные!$A57,BF$642)-Данные!$G57-BF$643+IF($F$8="Использовать поправку",BT395,0),#N/A)</f>
        <v>0.43971820797094097</v>
      </c>
      <c r="BG395" s="64">
        <f>IF(ISNUMBER(INDEX(Данные!$I$1:$IX$303,Данные!$A57,BG$642)),INDEX(Данные!$I$1:$IX$303,Данные!$A57,BG$642)-Данные!$H57-BG$643+IF($F$8="Использовать поправку",BU395,0),#N/A)</f>
        <v>8.7449573363328454</v>
      </c>
      <c r="BH395" s="62">
        <f t="shared" si="800"/>
        <v>27</v>
      </c>
      <c r="BI395" s="63">
        <f>IF(ISNUMBER(INDEX(Данные!$I$1:$IX$303,Данные!$A57,BI$642)),INDEX(Данные!$I$1:$IX$303,Данные!$A57,BI$642)-Данные!$G57-BI$643+IF($F$9="Использовать поправку",BT395,0),#N/A)</f>
        <v>0.50937041721090281</v>
      </c>
      <c r="BJ395" s="64">
        <f>IF(ISNUMBER(INDEX(Данные!$I$1:$IX$303,Данные!$A57,BJ$642)),INDEX(Данные!$I$1:$IX$303,Данные!$A57,BJ$642)-Данные!$H57-BJ$643+IF($F$9="Использовать поправку",BU395,0),#N/A)</f>
        <v>-1.117062071498367</v>
      </c>
      <c r="BK395" s="62">
        <f t="shared" si="801"/>
        <v>27</v>
      </c>
      <c r="BL395" s="63">
        <f>IF(ISNUMBER(INDEX(Данные!$I$1:$IX$303,Данные!$A57,BL$642)),INDEX(Данные!$I$1:$IX$303,Данные!$A57,BL$642)-Данные!$G57-BL$643+IF($F$10="Использовать поправку",BT395,0),#N/A)</f>
        <v>-5.151573542973324</v>
      </c>
      <c r="BM395" s="64">
        <f>IF(ISNUMBER(INDEX(Данные!$I$1:$IX$303,Данные!$A57,BM$642)),INDEX(Данные!$I$1:$IX$303,Данные!$A57,BM$642)-Данные!$H57-BM$643+IF($F$10="Использовать поправку",BU395,0),#N/A)</f>
        <v>17.684832446756445</v>
      </c>
      <c r="BN395" s="62">
        <f t="shared" si="802"/>
        <v>27</v>
      </c>
      <c r="BO395" s="63">
        <f>IF(ISNUMBER(INDEX(Данные!$I$1:$IX$303,Данные!$A57,BO$642)),INDEX(Данные!$I$1:$IX$303,Данные!$A57,BO$642)-Данные!$G57-BO$643+IF($F$11="Использовать поправку",BT395,0),#N/A)</f>
        <v>-2.6674986517565458</v>
      </c>
      <c r="BP395" s="64">
        <f>IF(ISNUMBER(INDEX(Данные!$I$1:$IX$303,Данные!$A57,BP$642)),INDEX(Данные!$I$1:$IX$303,Данные!$A57,BP$642)-Данные!$H57-BP$643+IF($F$11="Использовать поправку",BU395,0),#N/A)</f>
        <v>6.2883647388803183</v>
      </c>
      <c r="BQ395" s="62">
        <f t="shared" si="803"/>
        <v>27</v>
      </c>
      <c r="BR395" s="63">
        <f>IF(ISNUMBER(INDEX(Данные!$I$1:$IX$303,Данные!$A57,BR$642)),INDEX(Данные!$I$1:$IX$303,Данные!$A57,BR$642)-Данные!$G57-BR$643+IF($F$12="Использовать поправку",BT395,0),#N/A)</f>
        <v>5.6558247350134252</v>
      </c>
      <c r="BS395" s="64">
        <f>IF(ISNUMBER(INDEX(Данные!$I$1:$IX$303,Данные!$A57,BS$642)),INDEX(Данные!$I$1:$IX$303,Данные!$A57,BS$642)-Данные!$H57-BS$643+IF($F$12="Использовать поправку",BU395,0),#N/A)</f>
        <v>8.9060837961187644</v>
      </c>
      <c r="BT395" s="100" t="e">
        <f>INDEX(Данные!$I$1:$IX$303,Данные!$A57,BT$642+8)-INDEX(Данные!$I$1:$IX$303,Данные!$A57,BT$643+8)</f>
        <v>#N/A</v>
      </c>
      <c r="BU395" s="101" t="e">
        <f>INDEX(Данные!$I$1:$IX$303,Данные!$A57,BU$642+9)-INDEX(Данные!$I$1:$IX$303,Данные!$A57,BU$643+9)</f>
        <v>#N/A</v>
      </c>
    </row>
    <row r="396" spans="7:73" x14ac:dyDescent="0.25">
      <c r="G396" s="61">
        <v>27.5</v>
      </c>
      <c r="H396" s="62">
        <f t="shared" si="784"/>
        <v>27.5</v>
      </c>
      <c r="I396" s="63">
        <f>IF(ISNUMBER(INDEX(Данные!$I$1:$IX$303,Данные!$A58,I$642)),INDEX(Данные!$I$1:$IX$303,Данные!$A58,I$642)-Данные!$E58+IF($F$3="Использовать поправку",AL396,0),#N/A)</f>
        <v>0</v>
      </c>
      <c r="J396" s="64">
        <f>IF(ISNUMBER(INDEX(Данные!$I$1:$IX$303,Данные!$A58,J$642)),INDEX(Данные!$I$1:$IX$303,Данные!$A58,J$642)-Данные!$F58+IF($F$3="Использовать поправку",AM396,0),#N/A)</f>
        <v>0</v>
      </c>
      <c r="K396" s="62">
        <f t="shared" si="785"/>
        <v>27.5</v>
      </c>
      <c r="L396" s="63">
        <f>IF(ISNUMBER(INDEX(Данные!$I$1:$IX$303,Данные!$A58,L$642)),INDEX(Данные!$I$1:$IX$303,Данные!$A58,L$642)-Данные!$E58+IF($F$4="Использовать поправку",AL396,0),#N/A)</f>
        <v>-2.0094163650469543</v>
      </c>
      <c r="M396" s="64">
        <f>IF(ISNUMBER(INDEX(Данные!$I$1:$IX$303,Данные!$A58,M$642)),INDEX(Данные!$I$1:$IX$303,Данные!$A58,M$642)-Данные!$F58+IF($F$4="Использовать поправку",AM396,0),#N/A)</f>
        <v>-0.83869027283511244</v>
      </c>
      <c r="N396" s="62">
        <f t="shared" si="786"/>
        <v>27.5</v>
      </c>
      <c r="O396" s="63">
        <f>IF(ISNUMBER(INDEX(Данные!$I$1:$IX$303,Данные!$A58,O$642)),INDEX(Данные!$I$1:$IX$303,Данные!$A58,O$642)-Данные!$E58+IF($F$5="Использовать поправку",AL396,0),#N/A)</f>
        <v>0.13468250537516546</v>
      </c>
      <c r="P396" s="64">
        <f>IF(ISNUMBER(INDEX(Данные!$I$1:$IX$303,Данные!$A58,P$642)),INDEX(Данные!$I$1:$IX$303,Данные!$A58,P$642)-Данные!$F58+IF($F$5="Использовать поправку",AM396,0),#N/A)</f>
        <v>-1.2290700507290246</v>
      </c>
      <c r="Q396" s="62">
        <f t="shared" si="787"/>
        <v>27.5</v>
      </c>
      <c r="R396" s="63">
        <f>IF(ISNUMBER(INDEX(Данные!$I$1:$IX$303,Данные!$A58,R$642)),INDEX(Данные!$I$1:$IX$303,Данные!$A58,R$642)-Данные!$E58+IF($F$6="Использовать поправку",AL396,0),#N/A)</f>
        <v>-2.9490989994483243</v>
      </c>
      <c r="S396" s="64">
        <f>IF(ISNUMBER(INDEX(Данные!$I$1:$IX$303,Данные!$A58,S$642)),INDEX(Данные!$I$1:$IX$303,Данные!$A58,S$642)-Данные!$F58+IF($F$6="Использовать поправку",AM396,0),#N/A)</f>
        <v>-1.5668533486225655</v>
      </c>
      <c r="T396" s="62">
        <f t="shared" si="788"/>
        <v>27.5</v>
      </c>
      <c r="U396" s="63">
        <f>IF(ISNUMBER(INDEX(Данные!$I$1:$IX$303,Данные!$A58,U$642)),INDEX(Данные!$I$1:$IX$303,Данные!$A58,U$642)-Данные!$E58+IF($F$7="Использовать поправку",AL396,0),#N/A)</f>
        <v>-0.81722349958363161</v>
      </c>
      <c r="V396" s="64">
        <f>IF(ISNUMBER(INDEX(Данные!$I$1:$IX$303,Данные!$A58,V$642)),INDEX(Данные!$I$1:$IX$303,Данные!$A58,V$642)-Данные!$F58+IF($F$7="Использовать поправку",AM396,0),#N/A)</f>
        <v>-0.48943483812982436</v>
      </c>
      <c r="W396" s="62">
        <f t="shared" si="789"/>
        <v>27.5</v>
      </c>
      <c r="X396" s="63">
        <f>IF(ISNUMBER(INDEX(Данные!$I$1:$IX$303,Данные!$A58,X$642)),INDEX(Данные!$I$1:$IX$303,Данные!$A58,X$642)-Данные!$E58+IF($F$8="Использовать поправку",AL396,0),#N/A)</f>
        <v>-2.8966466120439804</v>
      </c>
      <c r="Y396" s="64">
        <f>IF(ISNUMBER(INDEX(Данные!$I$1:$IX$303,Данные!$A58,Y$642)),INDEX(Данные!$I$1:$IX$303,Данные!$A58,Y$642)-Данные!$F58+IF($F$8="Использовать поправку",AM396,0),#N/A)</f>
        <v>0.48138634526458546</v>
      </c>
      <c r="Z396" s="62">
        <f t="shared" si="790"/>
        <v>27.5</v>
      </c>
      <c r="AA396" s="63">
        <f>IF(ISNUMBER(INDEX(Данные!$I$1:$IX$303,Данные!$A58,AA$642)),INDEX(Данные!$I$1:$IX$303,Данные!$A58,AA$642)-Данные!$E58+IF($F$9="Использовать поправку",AL396,0),#N/A)</f>
        <v>-1.005235231864841</v>
      </c>
      <c r="AB396" s="64">
        <f>IF(ISNUMBER(INDEX(Данные!$I$1:$IX$303,Данные!$A58,AB$642)),INDEX(Данные!$I$1:$IX$303,Данные!$A58,AB$642)-Данные!$F58+IF($F$9="Использовать поправку",AM396,0),#N/A)</f>
        <v>-0.46659846027490559</v>
      </c>
      <c r="AC396" s="62">
        <f t="shared" si="791"/>
        <v>27.5</v>
      </c>
      <c r="AD396" s="63">
        <f>IF(ISNUMBER(INDEX(Данные!$I$1:$IX$303,Данные!$A58,AD$642)),INDEX(Данные!$I$1:$IX$303,Данные!$A58,AD$642)-Данные!$E58+IF($F$10="Использовать поправку",AL396,0),#N/A)</f>
        <v>-1.3546639767437121</v>
      </c>
      <c r="AE396" s="64">
        <f>IF(ISNUMBER(INDEX(Данные!$I$1:$IX$303,Данные!$A58,AE$642)),INDEX(Данные!$I$1:$IX$303,Данные!$A58,AE$642)-Данные!$F58+IF($F$10="Использовать поправку",AM396,0),#N/A)</f>
        <v>-0.30957882465967401</v>
      </c>
      <c r="AF396" s="62">
        <f t="shared" si="792"/>
        <v>27.5</v>
      </c>
      <c r="AG396" s="63">
        <f>IF(ISNUMBER(INDEX(Данные!$I$1:$IX$303,Данные!$A58,AG$642)),INDEX(Данные!$I$1:$IX$303,Данные!$A58,AG$642)-Данные!$E58+IF($F$11="Использовать поправку",AL396,0),#N/A)</f>
        <v>-1.5457896629855874</v>
      </c>
      <c r="AH396" s="64">
        <f>IF(ISNUMBER(INDEX(Данные!$I$1:$IX$303,Данные!$A58,AH$642)),INDEX(Данные!$I$1:$IX$303,Данные!$A58,AH$642)-Данные!$F58+IF($F$11="Использовать поправку",AM396,0),#N/A)</f>
        <v>-1.3764898424662952</v>
      </c>
      <c r="AI396" s="62">
        <f t="shared" si="793"/>
        <v>27.5</v>
      </c>
      <c r="AJ396" s="63">
        <f>IF(ISNUMBER(INDEX(Данные!$I$1:$IX$303,Данные!$A58,AJ$642)),INDEX(Данные!$I$1:$IX$303,Данные!$A58,AJ$642)-Данные!$E58+IF($F$12="Использовать поправку",AL396,0),#N/A)</f>
        <v>-2.1956916477655692</v>
      </c>
      <c r="AK396" s="96">
        <f>IF(ISNUMBER(INDEX(Данные!$I$1:$IX$303,Данные!$A58,AK$642)),INDEX(Данные!$I$1:$IX$303,Данные!$A58,AK$642)-Данные!$F58+IF($F$12="Использовать поправку",AM396,0),#N/A)</f>
        <v>-1.1770273388493315</v>
      </c>
      <c r="AL396" s="100" t="e">
        <f>INDEX(Данные!$I$1:$IX$303,Данные!$A58,AL$642+4)-INDEX(Данные!$I$1:$IX$303,Данные!$A58,AL$643+4)</f>
        <v>#N/A</v>
      </c>
      <c r="AM396" s="101" t="e">
        <f>INDEX(Данные!$I$1:$IX$303,Данные!$A58,AM$642+5)-INDEX(Данные!$I$1:$IX$303,Данные!$A58,AM$643+5)</f>
        <v>#N/A</v>
      </c>
      <c r="AO396" s="61">
        <v>27.5</v>
      </c>
      <c r="AP396" s="62">
        <f t="shared" si="794"/>
        <v>27.5</v>
      </c>
      <c r="AQ396" s="63">
        <f>IF(ISNUMBER(INDEX(Данные!$I$1:$IX$303,Данные!$A58,AQ$642)),INDEX(Данные!$I$1:$IX$303,Данные!$A58,AQ$642)-Данные!$G58-AQ$643+IF($F$3="Использовать поправку",BT396,0),#N/A)</f>
        <v>0</v>
      </c>
      <c r="AR396" s="64">
        <f>IF(ISNUMBER(INDEX(Данные!$I$1:$IX$303,Данные!$A58,AR$642)),INDEX(Данные!$I$1:$IX$303,Данные!$A58,AR$642)-Данные!$H58-AR$643+IF($F$3="Использовать поправку",BU396,0),#N/A)</f>
        <v>0</v>
      </c>
      <c r="AS396" s="62">
        <f t="shared" si="795"/>
        <v>27.5</v>
      </c>
      <c r="AT396" s="63">
        <f>IF(ISNUMBER(INDEX(Данные!$I$1:$IX$303,Данные!$A58,AT$642)),INDEX(Данные!$I$1:$IX$303,Данные!$A58,AT$642)-Данные!$G58-AT$643+IF($F$4="Использовать поправку",BT396,0),#N/A)</f>
        <v>8.0275389308002332</v>
      </c>
      <c r="AU396" s="64">
        <f>IF(ISNUMBER(INDEX(Данные!$I$1:$IX$303,Данные!$A58,AU$642)),INDEX(Данные!$I$1:$IX$303,Данные!$A58,AU$642)-Данные!$H58-AU$643+IF($F$4="Использовать поправку",BU396,0),#N/A)</f>
        <v>6.8592777581689006</v>
      </c>
      <c r="AV396" s="62">
        <f t="shared" si="796"/>
        <v>27.5</v>
      </c>
      <c r="AW396" s="63">
        <f>IF(ISNUMBER(INDEX(Данные!$I$1:$IX$303,Данные!$A58,AW$642)),INDEX(Данные!$I$1:$IX$303,Данные!$A58,AW$642)-Данные!$G58-AW$643+IF($F$5="Использовать поправку",BT396,0),#N/A)</f>
        <v>-0.44595188583582512</v>
      </c>
      <c r="AX396" s="64">
        <f>IF(ISNUMBER(INDEX(Данные!$I$1:$IX$303,Данные!$A58,AX$642)),INDEX(Данные!$I$1:$IX$303,Данные!$A58,AX$642)-Данные!$H58-AX$643+IF($F$5="Использовать поправку",BU396,0),#N/A)</f>
        <v>5.649965662156319</v>
      </c>
      <c r="AY396" s="62">
        <f t="shared" si="797"/>
        <v>27.5</v>
      </c>
      <c r="AZ396" s="63">
        <f>IF(ISNUMBER(INDEX(Данные!$I$1:$IX$303,Данные!$A58,AZ$642)),INDEX(Данные!$I$1:$IX$303,Данные!$A58,AZ$642)-Данные!$G58-AZ$643+IF($F$6="Использовать поправку",BT396,0),#N/A)</f>
        <v>-12.400437642114071</v>
      </c>
      <c r="BA396" s="64">
        <f>IF(ISNUMBER(INDEX(Данные!$I$1:$IX$303,Данные!$A58,BA$642)),INDEX(Данные!$I$1:$IX$303,Данные!$A58,BA$642)-Данные!$H58-BA$643+IF($F$6="Использовать поправку",BU396,0),#N/A)</f>
        <v>9.165886231937975</v>
      </c>
      <c r="BB396" s="62">
        <f t="shared" si="798"/>
        <v>27.5</v>
      </c>
      <c r="BC396" s="63">
        <f>IF(ISNUMBER(INDEX(Данные!$I$1:$IX$303,Данные!$A58,BC$642)),INDEX(Данные!$I$1:$IX$303,Данные!$A58,BC$642)-Данные!$G58-BC$643+IF($F$7="Использовать поправку",BT396,0),#N/A)</f>
        <v>-6.0913744151416722</v>
      </c>
      <c r="BD396" s="64">
        <f>IF(ISNUMBER(INDEX(Данные!$I$1:$IX$303,Данные!$A58,BD$642)),INDEX(Данные!$I$1:$IX$303,Данные!$A58,BD$642)-Данные!$H58-BD$643+IF($F$7="Использовать поправку",BU396,0),#N/A)</f>
        <v>5.733520115704323</v>
      </c>
      <c r="BE396" s="62">
        <f t="shared" si="799"/>
        <v>27.5</v>
      </c>
      <c r="BF396" s="63">
        <f>IF(ISNUMBER(INDEX(Данные!$I$1:$IX$303,Данные!$A58,BF$642)),INDEX(Данные!$I$1:$IX$303,Данные!$A58,BF$642)-Данные!$G58-BF$643+IF($F$8="Использовать поправку",BT396,0),#N/A)</f>
        <v>-1.0086050980511345</v>
      </c>
      <c r="BG396" s="64">
        <f>IF(ISNUMBER(INDEX(Данные!$I$1:$IX$303,Данные!$A58,BG$642)),INDEX(Данные!$I$1:$IX$303,Данные!$A58,BG$642)-Данные!$H58-BG$643+IF($F$8="Использовать поправку",BU396,0),#N/A)</f>
        <v>8.9856505089651364</v>
      </c>
      <c r="BH396" s="62">
        <f t="shared" si="800"/>
        <v>27.5</v>
      </c>
      <c r="BI396" s="63">
        <f>IF(ISNUMBER(INDEX(Данные!$I$1:$IX$303,Данные!$A58,BI$642)),INDEX(Данные!$I$1:$IX$303,Данные!$A58,BI$642)-Данные!$G58-BI$643+IF($F$9="Использовать поправку",BT396,0),#N/A)</f>
        <v>6.7528012784805469E-3</v>
      </c>
      <c r="BJ396" s="64">
        <f>IF(ISNUMBER(INDEX(Данные!$I$1:$IX$303,Данные!$A58,BJ$642)),INDEX(Данные!$I$1:$IX$303,Данные!$A58,BJ$642)-Данные!$H58-BJ$643+IF($F$9="Использовать поправку",BU396,0),#N/A)</f>
        <v>-1.3503613016357576</v>
      </c>
      <c r="BK396" s="62">
        <f t="shared" si="801"/>
        <v>27.5</v>
      </c>
      <c r="BL396" s="63">
        <f>IF(ISNUMBER(INDEX(Данные!$I$1:$IX$303,Данные!$A58,BL$642)),INDEX(Данные!$I$1:$IX$303,Данные!$A58,BL$642)-Данные!$G58-BL$643+IF($F$10="Использовать поправку",BT396,0),#N/A)</f>
        <v>-5.8289055313452991</v>
      </c>
      <c r="BM396" s="64">
        <f>IF(ISNUMBER(INDEX(Данные!$I$1:$IX$303,Данные!$A58,BM$642)),INDEX(Данные!$I$1:$IX$303,Данные!$A58,BM$642)-Данные!$H58-BM$643+IF($F$10="Использовать поправку",BU396,0),#N/A)</f>
        <v>17.530043034426626</v>
      </c>
      <c r="BN396" s="62">
        <f t="shared" si="802"/>
        <v>27.5</v>
      </c>
      <c r="BO396" s="63">
        <f>IF(ISNUMBER(INDEX(Данные!$I$1:$IX$303,Данные!$A58,BO$642)),INDEX(Данные!$I$1:$IX$303,Данные!$A58,BO$642)-Данные!$G58-BO$643+IF($F$11="Использовать поправку",BT396,0),#N/A)</f>
        <v>-3.4403934832492951</v>
      </c>
      <c r="BP396" s="64">
        <f>IF(ISNUMBER(INDEX(Данные!$I$1:$IX$303,Данные!$A58,BP$642)),INDEX(Данные!$I$1:$IX$303,Данные!$A58,BP$642)-Данные!$H58-BP$643+IF($F$11="Использовать поправку",BU396,0),#N/A)</f>
        <v>5.6001198176470552</v>
      </c>
      <c r="BQ396" s="62">
        <f t="shared" si="803"/>
        <v>27.5</v>
      </c>
      <c r="BR396" s="63">
        <f>IF(ISNUMBER(INDEX(Данные!$I$1:$IX$303,Данные!$A58,BR$642)),INDEX(Данные!$I$1:$IX$303,Данные!$A58,BR$642)-Данные!$G58-BR$643+IF($F$12="Использовать поправку",BT396,0),#N/A)</f>
        <v>4.5579789111305899</v>
      </c>
      <c r="BS396" s="64">
        <f>IF(ISNUMBER(INDEX(Данные!$I$1:$IX$303,Данные!$A58,BS$642)),INDEX(Данные!$I$1:$IX$303,Данные!$A58,BS$642)-Данные!$H58-BS$643+IF($F$12="Использовать поправку",BU396,0),#N/A)</f>
        <v>8.3175701266939086</v>
      </c>
      <c r="BT396" s="100" t="e">
        <f>INDEX(Данные!$I$1:$IX$303,Данные!$A58,BT$642+8)-INDEX(Данные!$I$1:$IX$303,Данные!$A58,BT$643+8)</f>
        <v>#N/A</v>
      </c>
      <c r="BU396" s="101" t="e">
        <f>INDEX(Данные!$I$1:$IX$303,Данные!$A58,BU$642+9)-INDEX(Данные!$I$1:$IX$303,Данные!$A58,BU$643+9)</f>
        <v>#N/A</v>
      </c>
    </row>
    <row r="397" spans="7:73" x14ac:dyDescent="0.25">
      <c r="G397" s="61">
        <v>28</v>
      </c>
      <c r="H397" s="62">
        <f t="shared" si="784"/>
        <v>28</v>
      </c>
      <c r="I397" s="63">
        <f>IF(ISNUMBER(INDEX(Данные!$I$1:$IX$303,Данные!$A59,I$642)),INDEX(Данные!$I$1:$IX$303,Данные!$A59,I$642)-Данные!$E59+IF($F$3="Использовать поправку",AL397,0),#N/A)</f>
        <v>0</v>
      </c>
      <c r="J397" s="64">
        <f>IF(ISNUMBER(INDEX(Данные!$I$1:$IX$303,Данные!$A59,J$642)),INDEX(Данные!$I$1:$IX$303,Данные!$A59,J$642)-Данные!$F59+IF($F$3="Использовать поправку",AM397,0),#N/A)</f>
        <v>0</v>
      </c>
      <c r="K397" s="62">
        <f t="shared" si="785"/>
        <v>28</v>
      </c>
      <c r="L397" s="63">
        <f>IF(ISNUMBER(INDEX(Данные!$I$1:$IX$303,Данные!$A59,L$642)),INDEX(Данные!$I$1:$IX$303,Данные!$A59,L$642)-Данные!$E59+IF($F$4="Использовать поправку",AL397,0),#N/A)</f>
        <v>-1.5333324942095832</v>
      </c>
      <c r="M397" s="64">
        <f>IF(ISNUMBER(INDEX(Данные!$I$1:$IX$303,Данные!$A59,M$642)),INDEX(Данные!$I$1:$IX$303,Данные!$A59,M$642)-Данные!$F59+IF($F$4="Использовать поправку",AM397,0),#N/A)</f>
        <v>-1.1691852677331838</v>
      </c>
      <c r="N397" s="62">
        <f t="shared" si="786"/>
        <v>28</v>
      </c>
      <c r="O397" s="63">
        <f>IF(ISNUMBER(INDEX(Данные!$I$1:$IX$303,Данные!$A59,O$642)),INDEX(Данные!$I$1:$IX$303,Данные!$A59,O$642)-Данные!$E59+IF($F$5="Использовать поправку",AL397,0),#N/A)</f>
        <v>-2.5154177283516628</v>
      </c>
      <c r="P397" s="64">
        <f>IF(ISNUMBER(INDEX(Данные!$I$1:$IX$303,Данные!$A59,P$642)),INDEX(Данные!$I$1:$IX$303,Данные!$A59,P$642)-Данные!$F59+IF($F$5="Использовать поправку",AM397,0),#N/A)</f>
        <v>0.1745594529358705</v>
      </c>
      <c r="Q397" s="62">
        <f t="shared" si="787"/>
        <v>28</v>
      </c>
      <c r="R397" s="63">
        <f>IF(ISNUMBER(INDEX(Данные!$I$1:$IX$303,Данные!$A59,R$642)),INDEX(Данные!$I$1:$IX$303,Данные!$A59,R$642)-Данные!$E59+IF($F$6="Использовать поправку",AL397,0),#N/A)</f>
        <v>-1.2999955042232934</v>
      </c>
      <c r="S397" s="64">
        <f>IF(ISNUMBER(INDEX(Данные!$I$1:$IX$303,Данные!$A59,S$642)),INDEX(Данные!$I$1:$IX$303,Данные!$A59,S$642)-Данные!$F59+IF($F$6="Использовать поправку",AM397,0),#N/A)</f>
        <v>-1.1544611894418466E-2</v>
      </c>
      <c r="T397" s="62">
        <f t="shared" si="788"/>
        <v>28</v>
      </c>
      <c r="U397" s="63">
        <f>IF(ISNUMBER(INDEX(Данные!$I$1:$IX$303,Данные!$A59,U$642)),INDEX(Данные!$I$1:$IX$303,Данные!$A59,U$642)-Данные!$E59+IF($F$7="Использовать поправку",AL397,0),#N/A)</f>
        <v>-1.9734189251150394</v>
      </c>
      <c r="V397" s="64">
        <f>IF(ISNUMBER(INDEX(Данные!$I$1:$IX$303,Данные!$A59,V$642)),INDEX(Данные!$I$1:$IX$303,Данные!$A59,V$642)-Данные!$F59+IF($F$7="Использовать поправку",AM397,0),#N/A)</f>
        <v>-0.62457982824035696</v>
      </c>
      <c r="W397" s="62">
        <f t="shared" si="789"/>
        <v>28</v>
      </c>
      <c r="X397" s="63">
        <f>IF(ISNUMBER(INDEX(Данные!$I$1:$IX$303,Данные!$A59,X$642)),INDEX(Данные!$I$1:$IX$303,Данные!$A59,X$642)-Данные!$E59+IF($F$8="Использовать поправку",AL397,0),#N/A)</f>
        <v>-0.79933160752688437</v>
      </c>
      <c r="Y397" s="64">
        <f>IF(ISNUMBER(INDEX(Данные!$I$1:$IX$303,Данные!$A59,Y$642)),INDEX(Данные!$I$1:$IX$303,Данные!$A59,Y$642)-Данные!$F59+IF($F$8="Использовать поправку",AM397,0),#N/A)</f>
        <v>-9.8920736951107813E-2</v>
      </c>
      <c r="Z397" s="62">
        <f t="shared" si="790"/>
        <v>28</v>
      </c>
      <c r="AA397" s="63">
        <f>IF(ISNUMBER(INDEX(Данные!$I$1:$IX$303,Данные!$A59,AA$642)),INDEX(Данные!$I$1:$IX$303,Данные!$A59,AA$642)-Данные!$E59+IF($F$9="Использовать поправку",AL397,0),#N/A)</f>
        <v>-0.60536800223450093</v>
      </c>
      <c r="AB397" s="64">
        <f>IF(ISNUMBER(INDEX(Данные!$I$1:$IX$303,Данные!$A59,AB$642)),INDEX(Данные!$I$1:$IX$303,Данные!$A59,AB$642)-Данные!$F59+IF($F$9="Использовать поправку",AM397,0),#N/A)</f>
        <v>-0.49428084989205345</v>
      </c>
      <c r="AC397" s="62">
        <f t="shared" si="791"/>
        <v>28</v>
      </c>
      <c r="AD397" s="63">
        <f>IF(ISNUMBER(INDEX(Данные!$I$1:$IX$303,Данные!$A59,AD$642)),INDEX(Данные!$I$1:$IX$303,Данные!$A59,AD$642)-Данные!$E59+IF($F$10="Использовать поправку",AL397,0),#N/A)</f>
        <v>-1.0457329707857923</v>
      </c>
      <c r="AE397" s="64">
        <f>IF(ISNUMBER(INDEX(Данные!$I$1:$IX$303,Данные!$A59,AE$642)),INDEX(Данные!$I$1:$IX$303,Данные!$A59,AE$642)-Данные!$F59+IF($F$10="Использовать поправку",AM397,0),#N/A)</f>
        <v>0.50406047053383674</v>
      </c>
      <c r="AF397" s="62">
        <f t="shared" si="792"/>
        <v>28</v>
      </c>
      <c r="AG397" s="63">
        <f>IF(ISNUMBER(INDEX(Данные!$I$1:$IX$303,Данные!$A59,AG$642)),INDEX(Данные!$I$1:$IX$303,Данные!$A59,AG$642)-Данные!$E59+IF($F$11="Использовать поправку",AL397,0),#N/A)</f>
        <v>-1.7023715385327325</v>
      </c>
      <c r="AH397" s="64">
        <f>IF(ISNUMBER(INDEX(Данные!$I$1:$IX$303,Данные!$A59,AH$642)),INDEX(Данные!$I$1:$IX$303,Данные!$A59,AH$642)-Данные!$F59+IF($F$11="Использовать поправку",AM397,0),#N/A)</f>
        <v>-5.1290929101920568E-2</v>
      </c>
      <c r="AI397" s="62">
        <f t="shared" si="793"/>
        <v>28</v>
      </c>
      <c r="AJ397" s="63">
        <f>IF(ISNUMBER(INDEX(Данные!$I$1:$IX$303,Данные!$A59,AJ$642)),INDEX(Данные!$I$1:$IX$303,Данные!$A59,AJ$642)-Данные!$E59+IF($F$12="Использовать поправку",AL397,0),#N/A)</f>
        <v>-1.0217418805665002</v>
      </c>
      <c r="AK397" s="96">
        <f>IF(ISNUMBER(INDEX(Данные!$I$1:$IX$303,Данные!$A59,AK$642)),INDEX(Данные!$I$1:$IX$303,Данные!$A59,AK$642)-Данные!$F59+IF($F$12="Использовать поправку",AM397,0),#N/A)</f>
        <v>-0.44542311712339711</v>
      </c>
      <c r="AL397" s="100" t="e">
        <f>INDEX(Данные!$I$1:$IX$303,Данные!$A59,AL$642+4)-INDEX(Данные!$I$1:$IX$303,Данные!$A59,AL$643+4)</f>
        <v>#N/A</v>
      </c>
      <c r="AM397" s="101" t="e">
        <f>INDEX(Данные!$I$1:$IX$303,Данные!$A59,AM$642+5)-INDEX(Данные!$I$1:$IX$303,Данные!$A59,AM$643+5)</f>
        <v>#N/A</v>
      </c>
      <c r="AO397" s="61">
        <v>28</v>
      </c>
      <c r="AP397" s="62">
        <f t="shared" si="794"/>
        <v>28</v>
      </c>
      <c r="AQ397" s="63">
        <f>IF(ISNUMBER(INDEX(Данные!$I$1:$IX$303,Данные!$A59,AQ$642)),INDEX(Данные!$I$1:$IX$303,Данные!$A59,AQ$642)-Данные!$G59-AQ$643+IF($F$3="Использовать поправку",BT397,0),#N/A)</f>
        <v>0</v>
      </c>
      <c r="AR397" s="64">
        <f>IF(ISNUMBER(INDEX(Данные!$I$1:$IX$303,Данные!$A59,AR$642)),INDEX(Данные!$I$1:$IX$303,Данные!$A59,AR$642)-Данные!$H59-AR$643+IF($F$3="Использовать поправку",BU397,0),#N/A)</f>
        <v>0</v>
      </c>
      <c r="AS397" s="62">
        <f t="shared" si="795"/>
        <v>28</v>
      </c>
      <c r="AT397" s="63">
        <f>IF(ISNUMBER(INDEX(Данные!$I$1:$IX$303,Данные!$A59,AT$642)),INDEX(Данные!$I$1:$IX$303,Данные!$A59,AT$642)-Данные!$G59-AT$643+IF($F$4="Использовать поправку",BT397,0),#N/A)</f>
        <v>7.2608726836954247</v>
      </c>
      <c r="AU397" s="64">
        <f>IF(ISNUMBER(INDEX(Данные!$I$1:$IX$303,Данные!$A59,AU$642)),INDEX(Данные!$I$1:$IX$303,Данные!$A59,AU$642)-Данные!$H59-AU$643+IF($F$4="Использовать поправку",BU397,0),#N/A)</f>
        <v>6.2746851243023229</v>
      </c>
      <c r="AV397" s="62">
        <f t="shared" si="796"/>
        <v>28</v>
      </c>
      <c r="AW397" s="63">
        <f>IF(ISNUMBER(INDEX(Данные!$I$1:$IX$303,Данные!$A59,AW$642)),INDEX(Данные!$I$1:$IX$303,Данные!$A59,AW$642)-Данные!$G59-AW$643+IF($F$5="Использовать поправку",BT397,0),#N/A)</f>
        <v>-1.7036607500116361</v>
      </c>
      <c r="AX397" s="64">
        <f>IF(ISNUMBER(INDEX(Данные!$I$1:$IX$303,Данные!$A59,AX$642)),INDEX(Данные!$I$1:$IX$303,Данные!$A59,AX$642)-Данные!$H59-AX$643+IF($F$5="Использовать поправку",BU397,0),#N/A)</f>
        <v>5.7372453886243875</v>
      </c>
      <c r="AY397" s="62">
        <f t="shared" si="797"/>
        <v>28</v>
      </c>
      <c r="AZ397" s="63">
        <f>IF(ISNUMBER(INDEX(Данные!$I$1:$IX$303,Данные!$A59,AZ$642)),INDEX(Данные!$I$1:$IX$303,Данные!$A59,AZ$642)-Данные!$G59-AZ$643+IF($F$6="Использовать поправку",BT397,0),#N/A)</f>
        <v>-13.050435394225815</v>
      </c>
      <c r="BA397" s="64">
        <f>IF(ISNUMBER(INDEX(Данные!$I$1:$IX$303,Данные!$A59,BA$642)),INDEX(Данные!$I$1:$IX$303,Данные!$A59,BA$642)-Данные!$H59-BA$643+IF($F$6="Использовать поправку",BU397,0),#N/A)</f>
        <v>9.1601139259907995</v>
      </c>
      <c r="BB397" s="62">
        <f t="shared" si="798"/>
        <v>28</v>
      </c>
      <c r="BC397" s="63">
        <f>IF(ISNUMBER(INDEX(Данные!$I$1:$IX$303,Данные!$A59,BC$642)),INDEX(Данные!$I$1:$IX$303,Данные!$A59,BC$642)-Данные!$G59-BC$643+IF($F$7="Использовать поправку",BT397,0),#N/A)</f>
        <v>-7.0780838776992141</v>
      </c>
      <c r="BD397" s="64">
        <f>IF(ISNUMBER(INDEX(Данные!$I$1:$IX$303,Данные!$A59,BD$642)),INDEX(Данные!$I$1:$IX$303,Данные!$A59,BD$642)-Данные!$H59-BD$643+IF($F$7="Использовать поправку",BU397,0),#N/A)</f>
        <v>5.4212302015841942</v>
      </c>
      <c r="BE397" s="62">
        <f t="shared" si="799"/>
        <v>28</v>
      </c>
      <c r="BF397" s="63">
        <f>IF(ISNUMBER(INDEX(Данные!$I$1:$IX$303,Данные!$A59,BF$642)),INDEX(Данные!$I$1:$IX$303,Данные!$A59,BF$642)-Данные!$G59-BF$643+IF($F$8="Использовать поправку",BT397,0),#N/A)</f>
        <v>-1.4082709018146033</v>
      </c>
      <c r="BG397" s="64">
        <f>IF(ISNUMBER(INDEX(Данные!$I$1:$IX$303,Данные!$A59,BG$642)),INDEX(Данные!$I$1:$IX$303,Данные!$A59,BG$642)-Данные!$H59-BG$643+IF($F$8="Использовать поправку",BU397,0),#N/A)</f>
        <v>8.9361901404895434</v>
      </c>
      <c r="BH397" s="62">
        <f t="shared" si="800"/>
        <v>28</v>
      </c>
      <c r="BI397" s="63">
        <f>IF(ISNUMBER(INDEX(Данные!$I$1:$IX$303,Данные!$A59,BI$642)),INDEX(Данные!$I$1:$IX$303,Данные!$A59,BI$642)-Данные!$G59-BI$643+IF($F$9="Использовать поправку",BT397,0),#N/A)</f>
        <v>-0.29593119983883298</v>
      </c>
      <c r="BJ397" s="64">
        <f>IF(ISNUMBER(INDEX(Данные!$I$1:$IX$303,Данные!$A59,BJ$642)),INDEX(Данные!$I$1:$IX$303,Данные!$A59,BJ$642)-Данные!$H59-BJ$643+IF($F$9="Использовать поправку",BU397,0),#N/A)</f>
        <v>-1.5975017265818678</v>
      </c>
      <c r="BK397" s="62">
        <f t="shared" si="801"/>
        <v>28</v>
      </c>
      <c r="BL397" s="63">
        <f>IF(ISNUMBER(INDEX(Данные!$I$1:$IX$303,Данные!$A59,BL$642)),INDEX(Данные!$I$1:$IX$303,Данные!$A59,BL$642)-Данные!$G59-BL$643+IF($F$10="Использовать поправку",BT397,0),#N/A)</f>
        <v>-6.3517720167382095</v>
      </c>
      <c r="BM397" s="64">
        <f>IF(ISNUMBER(INDEX(Данные!$I$1:$IX$303,Данные!$A59,BM$642)),INDEX(Данные!$I$1:$IX$303,Данные!$A59,BM$642)-Данные!$H59-BM$643+IF($F$10="Использовать поправку",BU397,0),#N/A)</f>
        <v>17.782073269693456</v>
      </c>
      <c r="BN397" s="62">
        <f t="shared" si="802"/>
        <v>28</v>
      </c>
      <c r="BO397" s="63">
        <f>IF(ISNUMBER(INDEX(Данные!$I$1:$IX$303,Данные!$A59,BO$642)),INDEX(Данные!$I$1:$IX$303,Данные!$A59,BO$642)-Данные!$G59-BO$643+IF($F$11="Использовать поправку",BT397,0),#N/A)</f>
        <v>-4.291579252515703</v>
      </c>
      <c r="BP397" s="64">
        <f>IF(ISNUMBER(INDEX(Данные!$I$1:$IX$303,Данные!$A59,BP$642)),INDEX(Данные!$I$1:$IX$303,Данные!$A59,BP$642)-Данные!$H59-BP$643+IF($F$11="Использовать поправку",BU397,0),#N/A)</f>
        <v>5.5744743530960932</v>
      </c>
      <c r="BQ397" s="62">
        <f t="shared" si="803"/>
        <v>28</v>
      </c>
      <c r="BR397" s="63">
        <f>IF(ISNUMBER(INDEX(Данные!$I$1:$IX$303,Данные!$A59,BR$642)),INDEX(Данные!$I$1:$IX$303,Данные!$A59,BR$642)-Данные!$G59-BR$643+IF($F$12="Использовать поправку",BT397,0),#N/A)</f>
        <v>4.0471079708473781</v>
      </c>
      <c r="BS397" s="64">
        <f>IF(ISNUMBER(INDEX(Данные!$I$1:$IX$303,Данные!$A59,BS$642)),INDEX(Данные!$I$1:$IX$303,Данные!$A59,BS$642)-Данные!$H59-BS$643+IF($F$12="Использовать поправку",BU397,0),#N/A)</f>
        <v>8.0948585681321674</v>
      </c>
      <c r="BT397" s="100" t="e">
        <f>INDEX(Данные!$I$1:$IX$303,Данные!$A59,BT$642+8)-INDEX(Данные!$I$1:$IX$303,Данные!$A59,BT$643+8)</f>
        <v>#N/A</v>
      </c>
      <c r="BU397" s="101" t="e">
        <f>INDEX(Данные!$I$1:$IX$303,Данные!$A59,BU$642+9)-INDEX(Данные!$I$1:$IX$303,Данные!$A59,BU$643+9)</f>
        <v>#N/A</v>
      </c>
    </row>
    <row r="398" spans="7:73" x14ac:dyDescent="0.25">
      <c r="G398" s="61">
        <v>28.5</v>
      </c>
      <c r="H398" s="62">
        <f t="shared" si="784"/>
        <v>28.5</v>
      </c>
      <c r="I398" s="63">
        <f>IF(ISNUMBER(INDEX(Данные!$I$1:$IX$303,Данные!$A60,I$642)),INDEX(Данные!$I$1:$IX$303,Данные!$A60,I$642)-Данные!$E60+IF($F$3="Использовать поправку",AL398,0),#N/A)</f>
        <v>0</v>
      </c>
      <c r="J398" s="64">
        <f>IF(ISNUMBER(INDEX(Данные!$I$1:$IX$303,Данные!$A60,J$642)),INDEX(Данные!$I$1:$IX$303,Данные!$A60,J$642)-Данные!$F60+IF($F$3="Использовать поправку",AM398,0),#N/A)</f>
        <v>0</v>
      </c>
      <c r="K398" s="62">
        <f t="shared" si="785"/>
        <v>28.5</v>
      </c>
      <c r="L398" s="63">
        <f>IF(ISNUMBER(INDEX(Данные!$I$1:$IX$303,Данные!$A60,L$642)),INDEX(Данные!$I$1:$IX$303,Данные!$A60,L$642)-Данные!$E60+IF($F$4="Использовать поправку",AL398,0),#N/A)</f>
        <v>0.47077531318751475</v>
      </c>
      <c r="M398" s="64">
        <f>IF(ISNUMBER(INDEX(Данные!$I$1:$IX$303,Данные!$A60,M$642)),INDEX(Данные!$I$1:$IX$303,Данные!$A60,M$642)-Данные!$F60+IF($F$4="Использовать поправку",AM398,0),#N/A)</f>
        <v>4.4977998623956239E-3</v>
      </c>
      <c r="N398" s="62">
        <f t="shared" si="786"/>
        <v>28.5</v>
      </c>
      <c r="O398" s="63">
        <f>IF(ISNUMBER(INDEX(Данные!$I$1:$IX$303,Данные!$A60,O$642)),INDEX(Данные!$I$1:$IX$303,Данные!$A60,O$642)-Данные!$E60+IF($F$5="Использовать поправку",AL398,0),#N/A)</f>
        <v>-0.68054628221566915</v>
      </c>
      <c r="P398" s="64">
        <f>IF(ISNUMBER(INDEX(Данные!$I$1:$IX$303,Данные!$A60,P$642)),INDEX(Данные!$I$1:$IX$303,Данные!$A60,P$642)-Данные!$F60+IF($F$5="Использовать поправку",AM398,0),#N/A)</f>
        <v>1.5151704250977964</v>
      </c>
      <c r="Q398" s="62">
        <f t="shared" si="787"/>
        <v>28.5</v>
      </c>
      <c r="R398" s="63">
        <f>IF(ISNUMBER(INDEX(Данные!$I$1:$IX$303,Данные!$A60,R$642)),INDEX(Данные!$I$1:$IX$303,Данные!$A60,R$642)-Данные!$E60+IF($F$6="Использовать поправку",AL398,0),#N/A)</f>
        <v>0.44911886091469277</v>
      </c>
      <c r="S398" s="64">
        <f>IF(ISNUMBER(INDEX(Данные!$I$1:$IX$303,Данные!$A60,S$642)),INDEX(Данные!$I$1:$IX$303,Данные!$A60,S$642)-Данные!$F60+IF($F$6="Использовать поправку",AM398,0),#N/A)</f>
        <v>1.0575125865116064</v>
      </c>
      <c r="T398" s="62">
        <f t="shared" si="788"/>
        <v>28.5</v>
      </c>
      <c r="U398" s="63">
        <f>IF(ISNUMBER(INDEX(Данные!$I$1:$IX$303,Данные!$A60,U$642)),INDEX(Данные!$I$1:$IX$303,Данные!$A60,U$642)-Данные!$E60+IF($F$7="Использовать поправку",AL398,0),#N/A)</f>
        <v>0.34649067367502973</v>
      </c>
      <c r="V398" s="64">
        <f>IF(ISNUMBER(INDEX(Данные!$I$1:$IX$303,Данные!$A60,V$642)),INDEX(Данные!$I$1:$IX$303,Данные!$A60,V$642)-Данные!$F60+IF($F$7="Использовать поправку",AM398,0),#N/A)</f>
        <v>1.0708605780121196</v>
      </c>
      <c r="W398" s="62">
        <f t="shared" si="789"/>
        <v>28.5</v>
      </c>
      <c r="X398" s="63">
        <f>IF(ISNUMBER(INDEX(Данные!$I$1:$IX$303,Данные!$A60,X$642)),INDEX(Данные!$I$1:$IX$303,Данные!$A60,X$642)-Данные!$E60+IF($F$8="Использовать поправку",AL398,0),#N/A)</f>
        <v>0.52978150113146505</v>
      </c>
      <c r="Y398" s="64">
        <f>IF(ISNUMBER(INDEX(Данные!$I$1:$IX$303,Данные!$A60,Y$642)),INDEX(Данные!$I$1:$IX$303,Данные!$A60,Y$642)-Данные!$F60+IF($F$8="Использовать поправку",AM398,0),#N/A)</f>
        <v>-2.217764947248213E-2</v>
      </c>
      <c r="Z398" s="62">
        <f t="shared" si="790"/>
        <v>28.5</v>
      </c>
      <c r="AA398" s="63">
        <f>IF(ISNUMBER(INDEX(Данные!$I$1:$IX$303,Данные!$A60,AA$642)),INDEX(Данные!$I$1:$IX$303,Данные!$A60,AA$642)-Данные!$E60+IF($F$9="Использовать поправку",AL398,0),#N/A)</f>
        <v>4.6294780290791593E-2</v>
      </c>
      <c r="AB398" s="64">
        <f>IF(ISNUMBER(INDEX(Данные!$I$1:$IX$303,Данные!$A60,AB$642)),INDEX(Данные!$I$1:$IX$303,Данные!$A60,AB$642)-Данные!$F60+IF($F$9="Использовать поправку",AM398,0),#N/A)</f>
        <v>1.3367201743744062</v>
      </c>
      <c r="AC398" s="62">
        <f t="shared" si="791"/>
        <v>28.5</v>
      </c>
      <c r="AD398" s="63">
        <f>IF(ISNUMBER(INDEX(Данные!$I$1:$IX$303,Данные!$A60,AD$642)),INDEX(Данные!$I$1:$IX$303,Данные!$A60,AD$642)-Данные!$E60+IF($F$10="Использовать поправку",AL398,0),#N/A)</f>
        <v>1.3155799035923952</v>
      </c>
      <c r="AE398" s="64">
        <f>IF(ISNUMBER(INDEX(Данные!$I$1:$IX$303,Данные!$A60,AE$642)),INDEX(Данные!$I$1:$IX$303,Данные!$A60,AE$642)-Данные!$F60+IF($F$10="Использовать поправку",AM398,0),#N/A)</f>
        <v>0.46179239180326448</v>
      </c>
      <c r="AF398" s="62">
        <f t="shared" si="792"/>
        <v>28.5</v>
      </c>
      <c r="AG398" s="63">
        <f>IF(ISNUMBER(INDEX(Данные!$I$1:$IX$303,Данные!$A60,AG$642)),INDEX(Данные!$I$1:$IX$303,Данные!$A60,AG$642)-Данные!$E60+IF($F$11="Использовать поправку",AL398,0),#N/A)</f>
        <v>0.34576518810709977</v>
      </c>
      <c r="AH398" s="64">
        <f>IF(ISNUMBER(INDEX(Данные!$I$1:$IX$303,Данные!$A60,AH$642)),INDEX(Данные!$I$1:$IX$303,Данные!$A60,AH$642)-Данные!$F60+IF($F$11="Использовать поправку",AM398,0),#N/A)</f>
        <v>0.85977184413912511</v>
      </c>
      <c r="AI398" s="62">
        <f t="shared" si="793"/>
        <v>28.5</v>
      </c>
      <c r="AJ398" s="63">
        <f>IF(ISNUMBER(INDEX(Данные!$I$1:$IX$303,Данные!$A60,AJ$642)),INDEX(Данные!$I$1:$IX$303,Данные!$A60,AJ$642)-Данные!$E60+IF($F$12="Использовать поправку",AL398,0),#N/A)</f>
        <v>1.3541054149954093</v>
      </c>
      <c r="AK398" s="96">
        <f>IF(ISNUMBER(INDEX(Данные!$I$1:$IX$303,Данные!$A60,AK$642)),INDEX(Данные!$I$1:$IX$303,Данные!$A60,AK$642)-Данные!$F60+IF($F$12="Использовать поправку",AM398,0),#N/A)</f>
        <v>-3.245609813170347E-2</v>
      </c>
      <c r="AL398" s="100" t="e">
        <f>INDEX(Данные!$I$1:$IX$303,Данные!$A60,AL$642+4)-INDEX(Данные!$I$1:$IX$303,Данные!$A60,AL$643+4)</f>
        <v>#N/A</v>
      </c>
      <c r="AM398" s="101" t="e">
        <f>INDEX(Данные!$I$1:$IX$303,Данные!$A60,AM$642+5)-INDEX(Данные!$I$1:$IX$303,Данные!$A60,AM$643+5)</f>
        <v>#N/A</v>
      </c>
      <c r="AO398" s="61">
        <v>28.5</v>
      </c>
      <c r="AP398" s="62">
        <f t="shared" si="794"/>
        <v>28.5</v>
      </c>
      <c r="AQ398" s="63">
        <f>IF(ISNUMBER(INDEX(Данные!$I$1:$IX$303,Данные!$A60,AQ$642)),INDEX(Данные!$I$1:$IX$303,Данные!$A60,AQ$642)-Данные!$G60-AQ$643+IF($F$3="Использовать поправку",BT398,0),#N/A)</f>
        <v>1.1368683772161603E-13</v>
      </c>
      <c r="AR398" s="64">
        <f>IF(ISNUMBER(INDEX(Данные!$I$1:$IX$303,Данные!$A60,AR$642)),INDEX(Данные!$I$1:$IX$303,Данные!$A60,AR$642)-Данные!$H60-AR$643+IF($F$3="Использовать поправку",BU398,0),#N/A)</f>
        <v>0</v>
      </c>
      <c r="AS398" s="62">
        <f t="shared" si="795"/>
        <v>28.5</v>
      </c>
      <c r="AT398" s="63">
        <f>IF(ISNUMBER(INDEX(Данные!$I$1:$IX$303,Данные!$A60,AT$642)),INDEX(Данные!$I$1:$IX$303,Данные!$A60,AT$642)-Данные!$G60-AT$643+IF($F$4="Использовать поправку",BT398,0),#N/A)</f>
        <v>7.4962603402892682</v>
      </c>
      <c r="AU398" s="64">
        <f>IF(ISNUMBER(INDEX(Данные!$I$1:$IX$303,Данные!$A60,AU$642)),INDEX(Данные!$I$1:$IX$303,Данные!$A60,AU$642)-Данные!$H60-AU$643+IF($F$4="Использовать поправку",BU398,0),#N/A)</f>
        <v>6.2769340242334692</v>
      </c>
      <c r="AV398" s="62">
        <f t="shared" si="796"/>
        <v>28.5</v>
      </c>
      <c r="AW398" s="63">
        <f>IF(ISNUMBER(INDEX(Данные!$I$1:$IX$303,Данные!$A60,AW$642)),INDEX(Данные!$I$1:$IX$303,Данные!$A60,AW$642)-Данные!$G60-AW$643+IF($F$5="Использовать поправку",BT398,0),#N/A)</f>
        <v>-2.0439338911194227</v>
      </c>
      <c r="AX398" s="64">
        <f>IF(ISNUMBER(INDEX(Данные!$I$1:$IX$303,Данные!$A60,AX$642)),INDEX(Данные!$I$1:$IX$303,Данные!$A60,AX$642)-Данные!$H60-AX$643+IF($F$5="Использовать поправку",BU398,0),#N/A)</f>
        <v>6.4948306011733621</v>
      </c>
      <c r="AY398" s="62">
        <f t="shared" si="797"/>
        <v>28.5</v>
      </c>
      <c r="AZ398" s="63">
        <f>IF(ISNUMBER(INDEX(Данные!$I$1:$IX$303,Данные!$A60,AZ$642)),INDEX(Данные!$I$1:$IX$303,Данные!$A60,AZ$642)-Данные!$G60-AZ$643+IF($F$6="Использовать поправку",BT398,0),#N/A)</f>
        <v>-12.825875963768453</v>
      </c>
      <c r="BA398" s="64">
        <f>IF(ISNUMBER(INDEX(Данные!$I$1:$IX$303,Данные!$A60,BA$642)),INDEX(Данные!$I$1:$IX$303,Данные!$A60,BA$642)-Данные!$H60-BA$643+IF($F$6="Использовать поправку",BU398,0),#N/A)</f>
        <v>9.6888702192466098</v>
      </c>
      <c r="BB398" s="62">
        <f t="shared" si="798"/>
        <v>28.5</v>
      </c>
      <c r="BC398" s="63">
        <f>IF(ISNUMBER(INDEX(Данные!$I$1:$IX$303,Данные!$A60,BC$642)),INDEX(Данные!$I$1:$IX$303,Данные!$A60,BC$642)-Данные!$G60-BC$643+IF($F$7="Использовать поправку",BT398,0),#N/A)</f>
        <v>-6.9048385408616468</v>
      </c>
      <c r="BD398" s="64">
        <f>IF(ISNUMBER(INDEX(Данные!$I$1:$IX$303,Данные!$A60,BD$642)),INDEX(Данные!$I$1:$IX$303,Данные!$A60,BD$642)-Данные!$H60-BD$643+IF($F$7="Использовать поправку",BU398,0),#N/A)</f>
        <v>5.9566604905901386</v>
      </c>
      <c r="BE398" s="62">
        <f t="shared" si="799"/>
        <v>28.5</v>
      </c>
      <c r="BF398" s="63">
        <f>IF(ISNUMBER(INDEX(Данные!$I$1:$IX$303,Данные!$A60,BF$642)),INDEX(Данные!$I$1:$IX$303,Данные!$A60,BF$642)-Данные!$G60-BF$643+IF($F$8="Использовать поправку",BT398,0),#N/A)</f>
        <v>-1.1433801512488344</v>
      </c>
      <c r="BG398" s="64">
        <f>IF(ISNUMBER(INDEX(Данные!$I$1:$IX$303,Данные!$A60,BG$642)),INDEX(Данные!$I$1:$IX$303,Данные!$A60,BG$642)-Данные!$H60-BG$643+IF($F$8="Использовать поправку",BU398,0),#N/A)</f>
        <v>8.9251013157534089</v>
      </c>
      <c r="BH398" s="62">
        <f t="shared" si="800"/>
        <v>28.5</v>
      </c>
      <c r="BI398" s="63">
        <f>IF(ISNUMBER(INDEX(Данные!$I$1:$IX$303,Данные!$A60,BI$642)),INDEX(Данные!$I$1:$IX$303,Данные!$A60,BI$642)-Данные!$G60-BI$643+IF($F$9="Использовать поправку",BT398,0),#N/A)</f>
        <v>-0.27278380969335103</v>
      </c>
      <c r="BJ398" s="64">
        <f>IF(ISNUMBER(INDEX(Данные!$I$1:$IX$303,Данные!$A60,BJ$642)),INDEX(Данные!$I$1:$IX$303,Данные!$A60,BJ$642)-Данные!$H60-BJ$643+IF($F$9="Использовать поправку",BU398,0),#N/A)</f>
        <v>-0.92914163939462924</v>
      </c>
      <c r="BK398" s="62">
        <f t="shared" si="801"/>
        <v>28.5</v>
      </c>
      <c r="BL398" s="63">
        <f>IF(ISNUMBER(INDEX(Данные!$I$1:$IX$303,Данные!$A60,BL$642)),INDEX(Данные!$I$1:$IX$303,Данные!$A60,BL$642)-Данные!$G60-BL$643+IF($F$10="Использовать поправку",BT398,0),#N/A)</f>
        <v>-5.6939820649419062</v>
      </c>
      <c r="BM398" s="64">
        <f>IF(ISNUMBER(INDEX(Данные!$I$1:$IX$303,Данные!$A60,BM$642)),INDEX(Данные!$I$1:$IX$303,Данные!$A60,BM$642)-Данные!$H60-BM$643+IF($F$10="Использовать поправку",BU398,0),#N/A)</f>
        <v>18.012969465595233</v>
      </c>
      <c r="BN398" s="62">
        <f t="shared" si="802"/>
        <v>28.5</v>
      </c>
      <c r="BO398" s="63">
        <f>IF(ISNUMBER(INDEX(Данные!$I$1:$IX$303,Данные!$A60,BO$642)),INDEX(Данные!$I$1:$IX$303,Данные!$A60,BO$642)-Данные!$G60-BO$643+IF($F$11="Использовать поправку",BT398,0),#N/A)</f>
        <v>-4.1186966584621132</v>
      </c>
      <c r="BP398" s="64">
        <f>IF(ISNUMBER(INDEX(Данные!$I$1:$IX$303,Данные!$A60,BP$642)),INDEX(Данные!$I$1:$IX$303,Данные!$A60,BP$642)-Данные!$H60-BP$643+IF($F$11="Использовать поправку",BU398,0),#N/A)</f>
        <v>6.004360275165709</v>
      </c>
      <c r="BQ398" s="62">
        <f t="shared" si="803"/>
        <v>28.5</v>
      </c>
      <c r="BR398" s="63">
        <f>IF(ISNUMBER(INDEX(Данные!$I$1:$IX$303,Данные!$A60,BR$642)),INDEX(Данные!$I$1:$IX$303,Данные!$A60,BR$642)-Данные!$G60-BR$643+IF($F$12="Использовать поправку",BT398,0),#N/A)</f>
        <v>4.7241606783451289</v>
      </c>
      <c r="BS398" s="64">
        <f>IF(ISNUMBER(INDEX(Данные!$I$1:$IX$303,Данные!$A60,BS$642)),INDEX(Данные!$I$1:$IX$303,Данные!$A60,BS$642)-Данные!$H60-BS$643+IF($F$12="Использовать поправку",BU398,0),#N/A)</f>
        <v>8.078630519066337</v>
      </c>
      <c r="BT398" s="100" t="e">
        <f>INDEX(Данные!$I$1:$IX$303,Данные!$A60,BT$642+8)-INDEX(Данные!$I$1:$IX$303,Данные!$A60,BT$643+8)</f>
        <v>#N/A</v>
      </c>
      <c r="BU398" s="101" t="e">
        <f>INDEX(Данные!$I$1:$IX$303,Данные!$A60,BU$642+9)-INDEX(Данные!$I$1:$IX$303,Данные!$A60,BU$643+9)</f>
        <v>#N/A</v>
      </c>
    </row>
    <row r="399" spans="7:73" x14ac:dyDescent="0.25">
      <c r="G399" s="61">
        <v>29</v>
      </c>
      <c r="H399" s="62">
        <f t="shared" si="784"/>
        <v>29</v>
      </c>
      <c r="I399" s="63">
        <f>IF(ISNUMBER(INDEX(Данные!$I$1:$IX$303,Данные!$A61,I$642)),INDEX(Данные!$I$1:$IX$303,Данные!$A61,I$642)-Данные!$E61+IF($F$3="Использовать поправку",AL399,0),#N/A)</f>
        <v>0</v>
      </c>
      <c r="J399" s="64">
        <f>IF(ISNUMBER(INDEX(Данные!$I$1:$IX$303,Данные!$A61,J$642)),INDEX(Данные!$I$1:$IX$303,Данные!$A61,J$642)-Данные!$F61+IF($F$3="Использовать поправку",AM399,0),#N/A)</f>
        <v>0</v>
      </c>
      <c r="K399" s="62">
        <f t="shared" si="785"/>
        <v>29</v>
      </c>
      <c r="L399" s="63">
        <f>IF(ISNUMBER(INDEX(Данные!$I$1:$IX$303,Данные!$A61,L$642)),INDEX(Данные!$I$1:$IX$303,Данные!$A61,L$642)-Данные!$E61+IF($F$4="Использовать поправку",AL399,0),#N/A)</f>
        <v>-0.81575870430143027</v>
      </c>
      <c r="M399" s="64">
        <f>IF(ISNUMBER(INDEX(Данные!$I$1:$IX$303,Данные!$A61,M$642)),INDEX(Данные!$I$1:$IX$303,Данные!$A61,M$642)-Данные!$F61+IF($F$4="Использовать поправку",AM399,0),#N/A)</f>
        <v>-2.3008101139830259</v>
      </c>
      <c r="N399" s="62">
        <f t="shared" si="786"/>
        <v>29</v>
      </c>
      <c r="O399" s="63">
        <f>IF(ISNUMBER(INDEX(Данные!$I$1:$IX$303,Данные!$A61,O$642)),INDEX(Данные!$I$1:$IX$303,Данные!$A61,O$642)-Данные!$E61+IF($F$5="Использовать поправку",AL399,0),#N/A)</f>
        <v>-0.4769948030774529</v>
      </c>
      <c r="P399" s="64">
        <f>IF(ISNUMBER(INDEX(Данные!$I$1:$IX$303,Данные!$A61,P$642)),INDEX(Данные!$I$1:$IX$303,Данные!$A61,P$642)-Данные!$F61+IF($F$5="Использовать поправку",AM399,0),#N/A)</f>
        <v>-1.5738754872789009</v>
      </c>
      <c r="Q399" s="62">
        <f t="shared" si="787"/>
        <v>29</v>
      </c>
      <c r="R399" s="63">
        <f>IF(ISNUMBER(INDEX(Данные!$I$1:$IX$303,Данные!$A61,R$642)),INDEX(Данные!$I$1:$IX$303,Данные!$A61,R$642)-Данные!$E61+IF($F$6="Использовать поправку",AL399,0),#N/A)</f>
        <v>8.4494098212314128E-2</v>
      </c>
      <c r="S399" s="64">
        <f>IF(ISNUMBER(INDEX(Данные!$I$1:$IX$303,Данные!$A61,S$642)),INDEX(Данные!$I$1:$IX$303,Данные!$A61,S$642)-Данные!$F61+IF($F$6="Использовать поправку",AM399,0),#N/A)</f>
        <v>-1.4684548648979892</v>
      </c>
      <c r="T399" s="62">
        <f t="shared" si="788"/>
        <v>29</v>
      </c>
      <c r="U399" s="63">
        <f>IF(ISNUMBER(INDEX(Данные!$I$1:$IX$303,Данные!$A61,U$642)),INDEX(Данные!$I$1:$IX$303,Данные!$A61,U$642)-Данные!$E61+IF($F$7="Использовать поправку",AL399,0),#N/A)</f>
        <v>0.12999210961732643</v>
      </c>
      <c r="V399" s="64">
        <f>IF(ISNUMBER(INDEX(Данные!$I$1:$IX$303,Данные!$A61,V$642)),INDEX(Данные!$I$1:$IX$303,Данные!$A61,V$642)-Данные!$F61+IF($F$7="Использовать поправку",AM399,0),#N/A)</f>
        <v>-1.3792397789270545</v>
      </c>
      <c r="W399" s="62">
        <f t="shared" si="789"/>
        <v>29</v>
      </c>
      <c r="X399" s="63">
        <f>IF(ISNUMBER(INDEX(Данные!$I$1:$IX$303,Данные!$A61,X$642)),INDEX(Данные!$I$1:$IX$303,Данные!$A61,X$642)-Данные!$E61+IF($F$8="Использовать поправку",AL399,0),#N/A)</f>
        <v>0.62190927100838245</v>
      </c>
      <c r="Y399" s="64">
        <f>IF(ISNUMBER(INDEX(Данные!$I$1:$IX$303,Данные!$A61,Y$642)),INDEX(Данные!$I$1:$IX$303,Данные!$A61,Y$642)-Данные!$F61+IF($F$8="Использовать поправку",AM399,0),#N/A)</f>
        <v>-1.4933617575807538</v>
      </c>
      <c r="Z399" s="62">
        <f t="shared" si="790"/>
        <v>29</v>
      </c>
      <c r="AA399" s="63">
        <f>IF(ISNUMBER(INDEX(Данные!$I$1:$IX$303,Данные!$A61,AA$642)),INDEX(Данные!$I$1:$IX$303,Данные!$A61,AA$642)-Данные!$E61+IF($F$9="Использовать поправку",AL399,0),#N/A)</f>
        <v>0.13520992829958978</v>
      </c>
      <c r="AB399" s="64">
        <f>IF(ISNUMBER(INDEX(Данные!$I$1:$IX$303,Данные!$A61,AB$642)),INDEX(Данные!$I$1:$IX$303,Данные!$A61,AB$642)-Данные!$F61+IF($F$9="Использовать поправку",AM399,0),#N/A)</f>
        <v>-1.9369428720992872</v>
      </c>
      <c r="AC399" s="62">
        <f t="shared" si="791"/>
        <v>29</v>
      </c>
      <c r="AD399" s="63">
        <f>IF(ISNUMBER(INDEX(Данные!$I$1:$IX$303,Данные!$A61,AD$642)),INDEX(Данные!$I$1:$IX$303,Данные!$A61,AD$642)-Данные!$E61+IF($F$10="Использовать поправку",AL399,0),#N/A)</f>
        <v>-0.35079319628974304</v>
      </c>
      <c r="AE399" s="64">
        <f>IF(ISNUMBER(INDEX(Данные!$I$1:$IX$303,Данные!$A61,AE$642)),INDEX(Данные!$I$1:$IX$303,Данные!$A61,AE$642)-Данные!$F61+IF($F$10="Использовать поправку",AM399,0),#N/A)</f>
        <v>-1.601522752423179</v>
      </c>
      <c r="AF399" s="62">
        <f t="shared" si="792"/>
        <v>29</v>
      </c>
      <c r="AG399" s="63">
        <f>IF(ISNUMBER(INDEX(Данные!$I$1:$IX$303,Данные!$A61,AG$642)),INDEX(Данные!$I$1:$IX$303,Данные!$A61,AG$642)-Данные!$E61+IF($F$11="Использовать поправку",AL399,0),#N/A)</f>
        <v>0.31546629522724778</v>
      </c>
      <c r="AH399" s="64">
        <f>IF(ISNUMBER(INDEX(Данные!$I$1:$IX$303,Данные!$A61,AH$642)),INDEX(Данные!$I$1:$IX$303,Данные!$A61,AH$642)-Данные!$F61+IF($F$11="Использовать поправку",AM399,0),#N/A)</f>
        <v>-1.9980191818876847</v>
      </c>
      <c r="AI399" s="62">
        <f t="shared" si="793"/>
        <v>29</v>
      </c>
      <c r="AJ399" s="63">
        <f>IF(ISNUMBER(INDEX(Данные!$I$1:$IX$303,Данные!$A61,AJ$642)),INDEX(Данные!$I$1:$IX$303,Данные!$A61,AJ$642)-Данные!$E61+IF($F$12="Использовать поправку",AL399,0),#N/A)</f>
        <v>-0.24061869459943708</v>
      </c>
      <c r="AK399" s="96">
        <f>IF(ISNUMBER(INDEX(Данные!$I$1:$IX$303,Данные!$A61,AK$642)),INDEX(Данные!$I$1:$IX$303,Данные!$A61,AK$642)-Данные!$F61+IF($F$12="Использовать поправку",AM399,0),#N/A)</f>
        <v>-0.69715085400364529</v>
      </c>
      <c r="AL399" s="100" t="e">
        <f>INDEX(Данные!$I$1:$IX$303,Данные!$A61,AL$642+4)-INDEX(Данные!$I$1:$IX$303,Данные!$A61,AL$643+4)</f>
        <v>#N/A</v>
      </c>
      <c r="AM399" s="101" t="e">
        <f>INDEX(Данные!$I$1:$IX$303,Данные!$A61,AM$642+5)-INDEX(Данные!$I$1:$IX$303,Данные!$A61,AM$643+5)</f>
        <v>#N/A</v>
      </c>
      <c r="AO399" s="61">
        <v>29</v>
      </c>
      <c r="AP399" s="62">
        <f t="shared" si="794"/>
        <v>29</v>
      </c>
      <c r="AQ399" s="63">
        <f>IF(ISNUMBER(INDEX(Данные!$I$1:$IX$303,Данные!$A61,AQ$642)),INDEX(Данные!$I$1:$IX$303,Данные!$A61,AQ$642)-Данные!$G61-AQ$643+IF($F$3="Использовать поправку",BT399,0),#N/A)</f>
        <v>-1.1368683772161603E-13</v>
      </c>
      <c r="AR399" s="64">
        <f>IF(ISNUMBER(INDEX(Данные!$I$1:$IX$303,Данные!$A61,AR$642)),INDEX(Данные!$I$1:$IX$303,Данные!$A61,AR$642)-Данные!$H61-AR$643+IF($F$3="Использовать поправку",BU399,0),#N/A)</f>
        <v>0</v>
      </c>
      <c r="AS399" s="62">
        <f t="shared" si="795"/>
        <v>29</v>
      </c>
      <c r="AT399" s="63">
        <f>IF(ISNUMBER(INDEX(Данные!$I$1:$IX$303,Данные!$A61,AT$642)),INDEX(Данные!$I$1:$IX$303,Данные!$A61,AT$642)-Данные!$G61-AT$643+IF($F$4="Использовать поправку",BT399,0),#N/A)</f>
        <v>7.0883809881385105</v>
      </c>
      <c r="AU399" s="64">
        <f>IF(ISNUMBER(INDEX(Данные!$I$1:$IX$303,Данные!$A61,AU$642)),INDEX(Данные!$I$1:$IX$303,Данные!$A61,AU$642)-Данные!$H61-AU$643+IF($F$4="Использовать поправку",BU399,0),#N/A)</f>
        <v>5.1265289672419385</v>
      </c>
      <c r="AV399" s="62">
        <f t="shared" si="796"/>
        <v>29</v>
      </c>
      <c r="AW399" s="63">
        <f>IF(ISNUMBER(INDEX(Данные!$I$1:$IX$303,Данные!$A61,AW$642)),INDEX(Данные!$I$1:$IX$303,Данные!$A61,AW$642)-Данные!$G61-AW$643+IF($F$5="Использовать поправку",BT399,0),#N/A)</f>
        <v>-2.2824312926583161</v>
      </c>
      <c r="AX399" s="64">
        <f>IF(ISNUMBER(INDEX(Данные!$I$1:$IX$303,Данные!$A61,AX$642)),INDEX(Данные!$I$1:$IX$303,Данные!$A61,AX$642)-Данные!$H61-AX$643+IF($F$5="Использовать поправку",BU399,0),#N/A)</f>
        <v>5.7078928575338068</v>
      </c>
      <c r="AY399" s="62">
        <f t="shared" si="797"/>
        <v>29</v>
      </c>
      <c r="AZ399" s="63">
        <f>IF(ISNUMBER(INDEX(Данные!$I$1:$IX$303,Данные!$A61,AZ$642)),INDEX(Данные!$I$1:$IX$303,Данные!$A61,AZ$642)-Данные!$G61-AZ$643+IF($F$6="Использовать поправку",BT399,0),#N/A)</f>
        <v>-12.783628914662359</v>
      </c>
      <c r="BA399" s="64">
        <f>IF(ISNUMBER(INDEX(Данные!$I$1:$IX$303,Данные!$A61,BA$642)),INDEX(Данные!$I$1:$IX$303,Данные!$A61,BA$642)-Данные!$H61-BA$643+IF($F$6="Использовать поправку",BU399,0),#N/A)</f>
        <v>8.954642786797649</v>
      </c>
      <c r="BB399" s="62">
        <f t="shared" si="798"/>
        <v>29</v>
      </c>
      <c r="BC399" s="63">
        <f>IF(ISNUMBER(INDEX(Данные!$I$1:$IX$303,Данные!$A61,BC$642)),INDEX(Данные!$I$1:$IX$303,Данные!$A61,BC$642)-Данные!$G61-BC$643+IF($F$7="Использовать поправку",BT399,0),#N/A)</f>
        <v>-6.839842486053044</v>
      </c>
      <c r="BD399" s="64">
        <f>IF(ISNUMBER(INDEX(Данные!$I$1:$IX$303,Данные!$A61,BD$642)),INDEX(Данные!$I$1:$IX$303,Данные!$A61,BD$642)-Данные!$H61-BD$643+IF($F$7="Использовать поправку",BU399,0),#N/A)</f>
        <v>5.2670406011266095</v>
      </c>
      <c r="BE399" s="62">
        <f t="shared" si="799"/>
        <v>29</v>
      </c>
      <c r="BF399" s="63">
        <f>IF(ISNUMBER(INDEX(Данные!$I$1:$IX$303,Данные!$A61,BF$642)),INDEX(Данные!$I$1:$IX$303,Данные!$A61,BF$642)-Данные!$G61-BF$643+IF($F$8="Использовать поправку",BT399,0),#N/A)</f>
        <v>-0.8324255157447169</v>
      </c>
      <c r="BG399" s="64">
        <f>IF(ISNUMBER(INDEX(Данные!$I$1:$IX$303,Данные!$A61,BG$642)),INDEX(Данные!$I$1:$IX$303,Данные!$A61,BG$642)-Данные!$H61-BG$643+IF($F$8="Использовать поправку",BU399,0),#N/A)</f>
        <v>8.1784204369628242</v>
      </c>
      <c r="BH399" s="62">
        <f t="shared" si="800"/>
        <v>29</v>
      </c>
      <c r="BI399" s="63">
        <f>IF(ISNUMBER(INDEX(Данные!$I$1:$IX$303,Данные!$A61,BI$642)),INDEX(Данные!$I$1:$IX$303,Данные!$A61,BI$642)-Данные!$G61-BI$643+IF($F$9="Использовать поправку",BT399,0),#N/A)</f>
        <v>-0.20517884554362809</v>
      </c>
      <c r="BJ399" s="64">
        <f>IF(ISNUMBER(INDEX(Данные!$I$1:$IX$303,Данные!$A61,BJ$642)),INDEX(Данные!$I$1:$IX$303,Данные!$A61,BJ$642)-Данные!$H61-BJ$643+IF($F$9="Использовать поправку",BU399,0),#N/A)</f>
        <v>-1.8976130754442693</v>
      </c>
      <c r="BK399" s="62">
        <f t="shared" si="801"/>
        <v>29</v>
      </c>
      <c r="BL399" s="63">
        <f>IF(ISNUMBER(INDEX(Данные!$I$1:$IX$303,Данные!$A61,BL$642)),INDEX(Данные!$I$1:$IX$303,Данные!$A61,BL$642)-Данные!$G61-BL$643+IF($F$10="Использовать поправку",BT399,0),#N/A)</f>
        <v>-5.8693786630868772</v>
      </c>
      <c r="BM399" s="64">
        <f>IF(ISNUMBER(INDEX(Данные!$I$1:$IX$303,Данные!$A61,BM$642)),INDEX(Данные!$I$1:$IX$303,Данные!$A61,BM$642)-Данные!$H61-BM$643+IF($F$10="Использовать поправку",BU399,0),#N/A)</f>
        <v>17.212208089383466</v>
      </c>
      <c r="BN399" s="62">
        <f t="shared" si="802"/>
        <v>29</v>
      </c>
      <c r="BO399" s="63">
        <f>IF(ISNUMBER(INDEX(Данные!$I$1:$IX$303,Данные!$A61,BO$642)),INDEX(Данные!$I$1:$IX$303,Данные!$A61,BO$642)-Данные!$G61-BO$643+IF($F$11="Использовать поправку",BT399,0),#N/A)</f>
        <v>-3.9609635108486145</v>
      </c>
      <c r="BP399" s="64">
        <f>IF(ISNUMBER(INDEX(Данные!$I$1:$IX$303,Данные!$A61,BP$642)),INDEX(Данные!$I$1:$IX$303,Данные!$A61,BP$642)-Данные!$H61-BP$643+IF($F$11="Использовать поправку",BU399,0),#N/A)</f>
        <v>5.0053506842218667</v>
      </c>
      <c r="BQ399" s="62">
        <f t="shared" si="803"/>
        <v>29</v>
      </c>
      <c r="BR399" s="63">
        <f>IF(ISNUMBER(INDEX(Данные!$I$1:$IX$303,Данные!$A61,BR$642)),INDEX(Данные!$I$1:$IX$303,Данные!$A61,BR$642)-Данные!$G61-BR$643+IF($F$12="Использовать поправку",BT399,0),#N/A)</f>
        <v>4.6038513310453482</v>
      </c>
      <c r="BS399" s="64">
        <f>IF(ISNUMBER(INDEX(Данные!$I$1:$IX$303,Данные!$A61,BS$642)),INDEX(Данные!$I$1:$IX$303,Данные!$A61,BS$642)-Данные!$H61-BS$643+IF($F$12="Использовать поправку",BU399,0),#N/A)</f>
        <v>7.7300550920645037</v>
      </c>
      <c r="BT399" s="100" t="e">
        <f>INDEX(Данные!$I$1:$IX$303,Данные!$A61,BT$642+8)-INDEX(Данные!$I$1:$IX$303,Данные!$A61,BT$643+8)</f>
        <v>#N/A</v>
      </c>
      <c r="BU399" s="101" t="e">
        <f>INDEX(Данные!$I$1:$IX$303,Данные!$A61,BU$642+9)-INDEX(Данные!$I$1:$IX$303,Данные!$A61,BU$643+9)</f>
        <v>#N/A</v>
      </c>
    </row>
    <row r="400" spans="7:73" x14ac:dyDescent="0.25">
      <c r="G400" s="61">
        <v>29.5</v>
      </c>
      <c r="H400" s="62">
        <f t="shared" si="784"/>
        <v>29.5</v>
      </c>
      <c r="I400" s="63">
        <f>IF(ISNUMBER(INDEX(Данные!$I$1:$IX$303,Данные!$A62,I$642)),INDEX(Данные!$I$1:$IX$303,Данные!$A62,I$642)-Данные!$E62+IF($F$3="Использовать поправку",AL400,0),#N/A)</f>
        <v>0</v>
      </c>
      <c r="J400" s="64">
        <f>IF(ISNUMBER(INDEX(Данные!$I$1:$IX$303,Данные!$A62,J$642)),INDEX(Данные!$I$1:$IX$303,Данные!$A62,J$642)-Данные!$F62+IF($F$3="Использовать поправку",AM400,0),#N/A)</f>
        <v>0</v>
      </c>
      <c r="K400" s="62">
        <f t="shared" si="785"/>
        <v>29.5</v>
      </c>
      <c r="L400" s="63">
        <f>IF(ISNUMBER(INDEX(Данные!$I$1:$IX$303,Данные!$A62,L$642)),INDEX(Данные!$I$1:$IX$303,Данные!$A62,L$642)-Данные!$E62+IF($F$4="Использовать поправку",AL400,0),#N/A)</f>
        <v>-0.14614754051993373</v>
      </c>
      <c r="M400" s="64">
        <f>IF(ISNUMBER(INDEX(Данные!$I$1:$IX$303,Данные!$A62,M$642)),INDEX(Данные!$I$1:$IX$303,Данные!$A62,M$642)-Данные!$F62+IF($F$4="Использовать поправку",AM400,0),#N/A)</f>
        <v>-2.8639383901413851E-2</v>
      </c>
      <c r="N400" s="62">
        <f t="shared" si="786"/>
        <v>29.5</v>
      </c>
      <c r="O400" s="63">
        <f>IF(ISNUMBER(INDEX(Данные!$I$1:$IX$303,Данные!$A62,O$642)),INDEX(Данные!$I$1:$IX$303,Данные!$A62,O$642)-Данные!$E62+IF($F$5="Использовать поправку",AL400,0),#N/A)</f>
        <v>0.20633804777845199</v>
      </c>
      <c r="P400" s="64">
        <f>IF(ISNUMBER(INDEX(Данные!$I$1:$IX$303,Данные!$A62,P$642)),INDEX(Данные!$I$1:$IX$303,Данные!$A62,P$642)-Данные!$F62+IF($F$5="Использовать поправку",AM400,0),#N/A)</f>
        <v>0.30289928403941246</v>
      </c>
      <c r="Q400" s="62">
        <f t="shared" si="787"/>
        <v>29.5</v>
      </c>
      <c r="R400" s="63">
        <f>IF(ISNUMBER(INDEX(Данные!$I$1:$IX$303,Данные!$A62,R$642)),INDEX(Данные!$I$1:$IX$303,Данные!$A62,R$642)-Данные!$E62+IF($F$6="Использовать поправку",AL400,0),#N/A)</f>
        <v>-0.78828675083623878</v>
      </c>
      <c r="S400" s="64">
        <f>IF(ISNUMBER(INDEX(Данные!$I$1:$IX$303,Данные!$A62,S$642)),INDEX(Данные!$I$1:$IX$303,Данные!$A62,S$642)-Данные!$F62+IF($F$6="Использовать поправку",AM400,0),#N/A)</f>
        <v>-1.6079148358275859</v>
      </c>
      <c r="T400" s="62">
        <f t="shared" si="788"/>
        <v>29.5</v>
      </c>
      <c r="U400" s="63">
        <f>IF(ISNUMBER(INDEX(Данные!$I$1:$IX$303,Данные!$A62,U$642)),INDEX(Данные!$I$1:$IX$303,Данные!$A62,U$642)-Данные!$E62+IF($F$7="Использовать поправку",AL400,0),#N/A)</f>
        <v>-0.12976744016756214</v>
      </c>
      <c r="V400" s="64">
        <f>IF(ISNUMBER(INDEX(Данные!$I$1:$IX$303,Данные!$A62,V$642)),INDEX(Данные!$I$1:$IX$303,Данные!$A62,V$642)-Данные!$F62+IF($F$7="Использовать поправку",AM400,0),#N/A)</f>
        <v>6.5521509179760073E-2</v>
      </c>
      <c r="W400" s="62">
        <f t="shared" si="789"/>
        <v>29.5</v>
      </c>
      <c r="X400" s="63">
        <f>IF(ISNUMBER(INDEX(Данные!$I$1:$IX$303,Данные!$A62,X$642)),INDEX(Данные!$I$1:$IX$303,Данные!$A62,X$642)-Данные!$E62+IF($F$8="Использовать поправку",AL400,0),#N/A)</f>
        <v>0.51914674448578957</v>
      </c>
      <c r="Y400" s="64">
        <f>IF(ISNUMBER(INDEX(Данные!$I$1:$IX$303,Данные!$A62,Y$642)),INDEX(Данные!$I$1:$IX$303,Данные!$A62,Y$642)-Данные!$F62+IF($F$8="Использовать поправку",AM400,0),#N/A)</f>
        <v>-1.0200251275222456</v>
      </c>
      <c r="Z400" s="62">
        <f t="shared" si="790"/>
        <v>29.5</v>
      </c>
      <c r="AA400" s="63">
        <f>IF(ISNUMBER(INDEX(Данные!$I$1:$IX$303,Данные!$A62,AA$642)),INDEX(Данные!$I$1:$IX$303,Данные!$A62,AA$642)-Данные!$E62+IF($F$9="Использовать поправку",AL400,0),#N/A)</f>
        <v>1.613088490921383</v>
      </c>
      <c r="AB400" s="64">
        <f>IF(ISNUMBER(INDEX(Данные!$I$1:$IX$303,Данные!$A62,AB$642)),INDEX(Данные!$I$1:$IX$303,Данные!$A62,AB$642)-Данные!$F62+IF($F$9="Использовать поправку",AM400,0),#N/A)</f>
        <v>0.30828278205424908</v>
      </c>
      <c r="AC400" s="62">
        <f t="shared" si="791"/>
        <v>29.5</v>
      </c>
      <c r="AD400" s="63">
        <f>IF(ISNUMBER(INDEX(Данные!$I$1:$IX$303,Данные!$A62,AD$642)),INDEX(Данные!$I$1:$IX$303,Данные!$A62,AD$642)-Данные!$E62+IF($F$10="Использовать поправку",AL400,0),#N/A)</f>
        <v>1.4765019040467493</v>
      </c>
      <c r="AE400" s="64">
        <f>IF(ISNUMBER(INDEX(Данные!$I$1:$IX$303,Данные!$A62,AE$642)),INDEX(Данные!$I$1:$IX$303,Данные!$A62,AE$642)-Данные!$F62+IF($F$10="Использовать поправку",AM400,0),#N/A)</f>
        <v>0.79720677727852163</v>
      </c>
      <c r="AF400" s="62">
        <f t="shared" si="792"/>
        <v>29.5</v>
      </c>
      <c r="AG400" s="63">
        <f>IF(ISNUMBER(INDEX(Данные!$I$1:$IX$303,Данные!$A62,AG$642)),INDEX(Данные!$I$1:$IX$303,Данные!$A62,AG$642)-Данные!$E62+IF($F$11="Использовать поправку",AL400,0),#N/A)</f>
        <v>-0.70560259829300342</v>
      </c>
      <c r="AH400" s="64">
        <f>IF(ISNUMBER(INDEX(Данные!$I$1:$IX$303,Данные!$A62,AH$642)),INDEX(Данные!$I$1:$IX$303,Данные!$A62,AH$642)-Данные!$F62+IF($F$11="Использовать поправку",AM400,0),#N/A)</f>
        <v>-0.13704846575341634</v>
      </c>
      <c r="AI400" s="62">
        <f t="shared" si="793"/>
        <v>29.5</v>
      </c>
      <c r="AJ400" s="63">
        <f>IF(ISNUMBER(INDEX(Данные!$I$1:$IX$303,Данные!$A62,AJ$642)),INDEX(Данные!$I$1:$IX$303,Данные!$A62,AJ$642)-Данные!$E62+IF($F$12="Использовать поправку",AL400,0),#N/A)</f>
        <v>0.42589536043853293</v>
      </c>
      <c r="AK400" s="96">
        <f>IF(ISNUMBER(INDEX(Данные!$I$1:$IX$303,Данные!$A62,AK$642)),INDEX(Данные!$I$1:$IX$303,Данные!$A62,AK$642)-Данные!$F62+IF($F$12="Использовать поправку",AM400,0),#N/A)</f>
        <v>-0.26215258760484517</v>
      </c>
      <c r="AL400" s="100" t="e">
        <f>INDEX(Данные!$I$1:$IX$303,Данные!$A62,AL$642+4)-INDEX(Данные!$I$1:$IX$303,Данные!$A62,AL$643+4)</f>
        <v>#N/A</v>
      </c>
      <c r="AM400" s="101" t="e">
        <f>INDEX(Данные!$I$1:$IX$303,Данные!$A62,AM$642+5)-INDEX(Данные!$I$1:$IX$303,Данные!$A62,AM$643+5)</f>
        <v>#N/A</v>
      </c>
      <c r="AO400" s="61">
        <v>29.5</v>
      </c>
      <c r="AP400" s="62">
        <f t="shared" si="794"/>
        <v>29.5</v>
      </c>
      <c r="AQ400" s="63">
        <f>IF(ISNUMBER(INDEX(Данные!$I$1:$IX$303,Данные!$A62,AQ$642)),INDEX(Данные!$I$1:$IX$303,Данные!$A62,AQ$642)-Данные!$G62-AQ$643+IF($F$3="Использовать поправку",BT400,0),#N/A)</f>
        <v>1.1368683772161603E-13</v>
      </c>
      <c r="AR400" s="64">
        <f>IF(ISNUMBER(INDEX(Данные!$I$1:$IX$303,Данные!$A62,AR$642)),INDEX(Данные!$I$1:$IX$303,Данные!$A62,AR$642)-Данные!$H62-AR$643+IF($F$3="Использовать поправку",BU400,0),#N/A)</f>
        <v>0</v>
      </c>
      <c r="AS400" s="62">
        <f t="shared" si="795"/>
        <v>29.5</v>
      </c>
      <c r="AT400" s="63">
        <f>IF(ISNUMBER(INDEX(Данные!$I$1:$IX$303,Данные!$A62,AT$642)),INDEX(Данные!$I$1:$IX$303,Данные!$A62,AT$642)-Данные!$G62-AT$643+IF($F$4="Использовать поправку",BT400,0),#N/A)</f>
        <v>7.0153072178785578</v>
      </c>
      <c r="AU400" s="64">
        <f>IF(ISNUMBER(INDEX(Данные!$I$1:$IX$303,Данные!$A62,AU$642)),INDEX(Данные!$I$1:$IX$303,Данные!$A62,AU$642)-Данные!$H62-AU$643+IF($F$4="Использовать поправку",BU400,0),#N/A)</f>
        <v>5.1122092752912067</v>
      </c>
      <c r="AV400" s="62">
        <f t="shared" si="796"/>
        <v>29.5</v>
      </c>
      <c r="AW400" s="63">
        <f>IF(ISNUMBER(INDEX(Данные!$I$1:$IX$303,Данные!$A62,AW$642)),INDEX(Данные!$I$1:$IX$303,Данные!$A62,AW$642)-Данные!$G62-AW$643+IF($F$5="Использовать поправку",BT400,0),#N/A)</f>
        <v>-2.1792622687688663</v>
      </c>
      <c r="AX400" s="64">
        <f>IF(ISNUMBER(INDEX(Данные!$I$1:$IX$303,Данные!$A62,AX$642)),INDEX(Данные!$I$1:$IX$303,Данные!$A62,AX$642)-Данные!$H62-AX$643+IF($F$5="Использовать поправку",BU400,0),#N/A)</f>
        <v>5.8593424995533496</v>
      </c>
      <c r="AY400" s="62">
        <f t="shared" si="797"/>
        <v>29.5</v>
      </c>
      <c r="AZ400" s="63">
        <f>IF(ISNUMBER(INDEX(Данные!$I$1:$IX$303,Данные!$A62,AZ$642)),INDEX(Данные!$I$1:$IX$303,Данные!$A62,AZ$642)-Данные!$G62-AZ$643+IF($F$6="Использовать поправку",BT400,0),#N/A)</f>
        <v>-13.177772290080384</v>
      </c>
      <c r="BA400" s="64">
        <f>IF(ISNUMBER(INDEX(Данные!$I$1:$IX$303,Данные!$A62,BA$642)),INDEX(Данные!$I$1:$IX$303,Данные!$A62,BA$642)-Данные!$H62-BA$643+IF($F$6="Использовать поправку",BU400,0),#N/A)</f>
        <v>8.1506853688838419</v>
      </c>
      <c r="BB400" s="62">
        <f t="shared" si="798"/>
        <v>29.5</v>
      </c>
      <c r="BC400" s="63">
        <f>IF(ISNUMBER(INDEX(Данные!$I$1:$IX$303,Данные!$A62,BC$642)),INDEX(Данные!$I$1:$IX$303,Данные!$A62,BC$642)-Данные!$G62-BC$643+IF($F$7="Использовать поправку",BT400,0),#N/A)</f>
        <v>-6.9047262061367292</v>
      </c>
      <c r="BD400" s="64">
        <f>IF(ISNUMBER(INDEX(Данные!$I$1:$IX$303,Данные!$A62,BD$642)),INDEX(Данные!$I$1:$IX$303,Данные!$A62,BD$642)-Данные!$H62-BD$643+IF($F$7="Использовать поправку",BU400,0),#N/A)</f>
        <v>5.2998013557164541</v>
      </c>
      <c r="BE400" s="62">
        <f t="shared" si="799"/>
        <v>29.5</v>
      </c>
      <c r="BF400" s="63">
        <f>IF(ISNUMBER(INDEX(Данные!$I$1:$IX$303,Данные!$A62,BF$642)),INDEX(Данные!$I$1:$IX$303,Данные!$A62,BF$642)-Данные!$G62-BF$643+IF($F$8="Использовать поправку",BT400,0),#N/A)</f>
        <v>-0.57285214350179103</v>
      </c>
      <c r="BG400" s="64">
        <f>IF(ISNUMBER(INDEX(Данные!$I$1:$IX$303,Данные!$A62,BG$642)),INDEX(Данные!$I$1:$IX$303,Данные!$A62,BG$642)-Данные!$H62-BG$643+IF($F$8="Использовать поправку",BU400,0),#N/A)</f>
        <v>7.6684078732018861</v>
      </c>
      <c r="BH400" s="62">
        <f t="shared" si="800"/>
        <v>29.5</v>
      </c>
      <c r="BI400" s="63">
        <f>IF(ISNUMBER(INDEX(Данные!$I$1:$IX$303,Данные!$A62,BI$642)),INDEX(Данные!$I$1:$IX$303,Данные!$A62,BI$642)-Данные!$G62-BI$643+IF($F$9="Использовать поправку",BT400,0),#N/A)</f>
        <v>0.60136539991719928</v>
      </c>
      <c r="BJ400" s="64">
        <f>IF(ISNUMBER(INDEX(Данные!$I$1:$IX$303,Данные!$A62,BJ$642)),INDEX(Данные!$I$1:$IX$303,Данные!$A62,BJ$642)-Данные!$H62-BJ$643+IF($F$9="Использовать поправку",BU400,0),#N/A)</f>
        <v>-1.7434716844172726</v>
      </c>
      <c r="BK400" s="62">
        <f t="shared" si="801"/>
        <v>29.5</v>
      </c>
      <c r="BL400" s="63">
        <f>IF(ISNUMBER(INDEX(Данные!$I$1:$IX$303,Данные!$A62,BL$642)),INDEX(Данные!$I$1:$IX$303,Данные!$A62,BL$642)-Данные!$G62-BL$643+IF($F$10="Использовать поправку",BT400,0),#N/A)</f>
        <v>-5.1311277110634137</v>
      </c>
      <c r="BM400" s="64">
        <f>IF(ISNUMBER(INDEX(Данные!$I$1:$IX$303,Данные!$A62,BM$642)),INDEX(Данные!$I$1:$IX$303,Данные!$A62,BM$642)-Данные!$H62-BM$643+IF($F$10="Использовать поправку",BU400,0),#N/A)</f>
        <v>17.610811478022697</v>
      </c>
      <c r="BN400" s="62">
        <f t="shared" si="802"/>
        <v>29.5</v>
      </c>
      <c r="BO400" s="63">
        <f>IF(ISNUMBER(INDEX(Данные!$I$1:$IX$303,Данные!$A62,BO$642)),INDEX(Данные!$I$1:$IX$303,Данные!$A62,BO$642)-Данные!$G62-BO$643+IF($F$11="Использовать поправку",BT400,0),#N/A)</f>
        <v>-4.3137648099949502</v>
      </c>
      <c r="BP400" s="64">
        <f>IF(ISNUMBER(INDEX(Данные!$I$1:$IX$303,Данные!$A62,BP$642)),INDEX(Данные!$I$1:$IX$303,Данные!$A62,BP$642)-Данные!$H62-BP$643+IF($F$11="Использовать поправку",BU400,0),#N/A)</f>
        <v>4.9368264513450413</v>
      </c>
      <c r="BQ400" s="62">
        <f t="shared" si="803"/>
        <v>29.5</v>
      </c>
      <c r="BR400" s="63">
        <f>IF(ISNUMBER(INDEX(Данные!$I$1:$IX$303,Данные!$A62,BR$642)),INDEX(Данные!$I$1:$IX$303,Данные!$A62,BR$642)-Данные!$G62-BR$643+IF($F$12="Использовать поправку",BT400,0),#N/A)</f>
        <v>4.8167990112647203</v>
      </c>
      <c r="BS400" s="64">
        <f>IF(ISNUMBER(INDEX(Данные!$I$1:$IX$303,Данные!$A62,BS$642)),INDEX(Данные!$I$1:$IX$303,Данные!$A62,BS$642)-Данные!$H62-BS$643+IF($F$12="Использовать поправку",BU400,0),#N/A)</f>
        <v>7.5989787982621237</v>
      </c>
      <c r="BT400" s="100" t="e">
        <f>INDEX(Данные!$I$1:$IX$303,Данные!$A62,BT$642+8)-INDEX(Данные!$I$1:$IX$303,Данные!$A62,BT$643+8)</f>
        <v>#N/A</v>
      </c>
      <c r="BU400" s="101" t="e">
        <f>INDEX(Данные!$I$1:$IX$303,Данные!$A62,BU$642+9)-INDEX(Данные!$I$1:$IX$303,Данные!$A62,BU$643+9)</f>
        <v>#N/A</v>
      </c>
    </row>
    <row r="401" spans="7:73" x14ac:dyDescent="0.25">
      <c r="G401" s="61">
        <v>30</v>
      </c>
      <c r="H401" s="62">
        <f t="shared" si="784"/>
        <v>30</v>
      </c>
      <c r="I401" s="63">
        <f>IF(ISNUMBER(INDEX(Данные!$I$1:$IX$303,Данные!$A63,I$642)),INDEX(Данные!$I$1:$IX$303,Данные!$A63,I$642)-Данные!$E63+IF($F$3="Использовать поправку",AL401,0),#N/A)</f>
        <v>0</v>
      </c>
      <c r="J401" s="64">
        <f>IF(ISNUMBER(INDEX(Данные!$I$1:$IX$303,Данные!$A63,J$642)),INDEX(Данные!$I$1:$IX$303,Данные!$A63,J$642)-Данные!$F63+IF($F$3="Использовать поправку",AM401,0),#N/A)</f>
        <v>0</v>
      </c>
      <c r="K401" s="62">
        <f t="shared" si="785"/>
        <v>30</v>
      </c>
      <c r="L401" s="63">
        <f>IF(ISNUMBER(INDEX(Данные!$I$1:$IX$303,Данные!$A63,L$642)),INDEX(Данные!$I$1:$IX$303,Данные!$A63,L$642)-Данные!$E63+IF($F$4="Использовать поправку",AL401,0),#N/A)</f>
        <v>-0.76600578429507848</v>
      </c>
      <c r="M401" s="64">
        <f>IF(ISNUMBER(INDEX(Данные!$I$1:$IX$303,Данные!$A63,M$642)),INDEX(Данные!$I$1:$IX$303,Данные!$A63,M$642)-Данные!$F63+IF($F$4="Использовать поправку",AM401,0),#N/A)</f>
        <v>6.4202627143924218E-2</v>
      </c>
      <c r="N401" s="62">
        <f t="shared" si="786"/>
        <v>30</v>
      </c>
      <c r="O401" s="63">
        <f>IF(ISNUMBER(INDEX(Данные!$I$1:$IX$303,Данные!$A63,O$642)),INDEX(Данные!$I$1:$IX$303,Данные!$A63,O$642)-Данные!$E63+IF($F$5="Использовать поправку",AL401,0),#N/A)</f>
        <v>-1.4967252138979195</v>
      </c>
      <c r="P401" s="64">
        <f>IF(ISNUMBER(INDEX(Данные!$I$1:$IX$303,Данные!$A63,P$642)),INDEX(Данные!$I$1:$IX$303,Данные!$A63,P$642)-Данные!$F63+IF($F$5="Использовать поправку",AM401,0),#N/A)</f>
        <v>1.2684725604790366</v>
      </c>
      <c r="Q401" s="62">
        <f t="shared" si="787"/>
        <v>30</v>
      </c>
      <c r="R401" s="63">
        <f>IF(ISNUMBER(INDEX(Данные!$I$1:$IX$303,Данные!$A63,R$642)),INDEX(Данные!$I$1:$IX$303,Данные!$A63,R$642)-Данные!$E63+IF($F$6="Использовать поправку",AL401,0),#N/A)</f>
        <v>-1.2736522254078224</v>
      </c>
      <c r="S401" s="64">
        <f>IF(ISNUMBER(INDEX(Данные!$I$1:$IX$303,Данные!$A63,S$642)),INDEX(Данные!$I$1:$IX$303,Данные!$A63,S$642)-Данные!$F63+IF($F$6="Использовать поправку",AM401,0),#N/A)</f>
        <v>0.80848365937772471</v>
      </c>
      <c r="T401" s="62">
        <f t="shared" si="788"/>
        <v>30</v>
      </c>
      <c r="U401" s="63">
        <f>IF(ISNUMBER(INDEX(Данные!$I$1:$IX$303,Данные!$A63,U$642)),INDEX(Данные!$I$1:$IX$303,Данные!$A63,U$642)-Данные!$E63+IF($F$7="Использовать поправку",AL401,0),#N/A)</f>
        <v>-1.1672322683981804</v>
      </c>
      <c r="V401" s="64">
        <f>IF(ISNUMBER(INDEX(Данные!$I$1:$IX$303,Данные!$A63,V$642)),INDEX(Данные!$I$1:$IX$303,Данные!$A63,V$642)-Данные!$F63+IF($F$7="Использовать поправку",AM401,0),#N/A)</f>
        <v>6.6035053115363951E-2</v>
      </c>
      <c r="W401" s="62">
        <f t="shared" si="789"/>
        <v>30</v>
      </c>
      <c r="X401" s="63">
        <f>IF(ISNUMBER(INDEX(Данные!$I$1:$IX$303,Данные!$A63,X$642)),INDEX(Данные!$I$1:$IX$303,Данные!$A63,X$642)-Данные!$E63+IF($F$8="Использовать поправку",AL401,0),#N/A)</f>
        <v>-2.2439125840191103</v>
      </c>
      <c r="Y401" s="64">
        <f>IF(ISNUMBER(INDEX(Данные!$I$1:$IX$303,Данные!$A63,Y$642)),INDEX(Данные!$I$1:$IX$303,Данные!$A63,Y$642)-Данные!$F63+IF($F$8="Использовать поправку",AM401,0),#N/A)</f>
        <v>0.77422241550791426</v>
      </c>
      <c r="Z401" s="62">
        <f t="shared" si="790"/>
        <v>30</v>
      </c>
      <c r="AA401" s="63">
        <f>IF(ISNUMBER(INDEX(Данные!$I$1:$IX$303,Данные!$A63,AA$642)),INDEX(Данные!$I$1:$IX$303,Данные!$A63,AA$642)-Данные!$E63+IF($F$9="Использовать поправку",AL401,0),#N/A)</f>
        <v>-0.10225930113914927</v>
      </c>
      <c r="AB401" s="64">
        <f>IF(ISNUMBER(INDEX(Данные!$I$1:$IX$303,Данные!$A63,AB$642)),INDEX(Данные!$I$1:$IX$303,Данные!$A63,AB$642)-Данные!$F63+IF($F$9="Использовать поправку",AM401,0),#N/A)</f>
        <v>1.1383784970000299</v>
      </c>
      <c r="AC401" s="62">
        <f t="shared" si="791"/>
        <v>30</v>
      </c>
      <c r="AD401" s="63">
        <f>IF(ISNUMBER(INDEX(Данные!$I$1:$IX$303,Данные!$A63,AD$642)),INDEX(Данные!$I$1:$IX$303,Данные!$A63,AD$642)-Данные!$E63+IF($F$10="Использовать поправку",AL401,0),#N/A)</f>
        <v>-0.97782962903503901</v>
      </c>
      <c r="AE401" s="64">
        <f>IF(ISNUMBER(INDEX(Данные!$I$1:$IX$303,Данные!$A63,AE$642)),INDEX(Данные!$I$1:$IX$303,Данные!$A63,AE$642)-Данные!$F63+IF($F$10="Использовать поправку",AM401,0),#N/A)</f>
        <v>-0.76436547124999876</v>
      </c>
      <c r="AF401" s="62">
        <f t="shared" si="792"/>
        <v>30</v>
      </c>
      <c r="AG401" s="63">
        <f>IF(ISNUMBER(INDEX(Данные!$I$1:$IX$303,Данные!$A63,AG$642)),INDEX(Данные!$I$1:$IX$303,Данные!$A63,AG$642)-Данные!$E63+IF($F$11="Использовать поправку",AL401,0),#N/A)</f>
        <v>-1.2470198629031692</v>
      </c>
      <c r="AH401" s="64">
        <f>IF(ISNUMBER(INDEX(Данные!$I$1:$IX$303,Данные!$A63,AH$642)),INDEX(Данные!$I$1:$IX$303,Данные!$A63,AH$642)-Данные!$F63+IF($F$11="Использовать поправку",AM401,0),#N/A)</f>
        <v>-0.66488946476092892</v>
      </c>
      <c r="AI401" s="62">
        <f t="shared" si="793"/>
        <v>30</v>
      </c>
      <c r="AJ401" s="63">
        <f>IF(ISNUMBER(INDEX(Данные!$I$1:$IX$303,Данные!$A63,AJ$642)),INDEX(Данные!$I$1:$IX$303,Данные!$A63,AJ$642)-Данные!$E63+IF($F$12="Использовать поправку",AL401,0),#N/A)</f>
        <v>0.33540219618074474</v>
      </c>
      <c r="AK401" s="96">
        <f>IF(ISNUMBER(INDEX(Данные!$I$1:$IX$303,Данные!$A63,AK$642)),INDEX(Данные!$I$1:$IX$303,Данные!$A63,AK$642)-Данные!$F63+IF($F$12="Использовать поправку",AM401,0),#N/A)</f>
        <v>1.2697321862940214</v>
      </c>
      <c r="AL401" s="100" t="e">
        <f>INDEX(Данные!$I$1:$IX$303,Данные!$A63,AL$642+4)-INDEX(Данные!$I$1:$IX$303,Данные!$A63,AL$643+4)</f>
        <v>#N/A</v>
      </c>
      <c r="AM401" s="101" t="e">
        <f>INDEX(Данные!$I$1:$IX$303,Данные!$A63,AM$642+5)-INDEX(Данные!$I$1:$IX$303,Данные!$A63,AM$643+5)</f>
        <v>#N/A</v>
      </c>
      <c r="AO401" s="61">
        <v>30</v>
      </c>
      <c r="AP401" s="62">
        <f t="shared" si="794"/>
        <v>30</v>
      </c>
      <c r="AQ401" s="63">
        <f>IF(ISNUMBER(INDEX(Данные!$I$1:$IX$303,Данные!$A63,AQ$642)),INDEX(Данные!$I$1:$IX$303,Данные!$A63,AQ$642)-Данные!$G63-AQ$643+IF($F$3="Использовать поправку",BT401,0),#N/A)</f>
        <v>0</v>
      </c>
      <c r="AR401" s="64">
        <f>IF(ISNUMBER(INDEX(Данные!$I$1:$IX$303,Данные!$A63,AR$642)),INDEX(Данные!$I$1:$IX$303,Данные!$A63,AR$642)-Данные!$H63-AR$643+IF($F$3="Использовать поправку",BU401,0),#N/A)</f>
        <v>0</v>
      </c>
      <c r="AS401" s="62">
        <f t="shared" si="795"/>
        <v>30</v>
      </c>
      <c r="AT401" s="63">
        <f>IF(ISNUMBER(INDEX(Данные!$I$1:$IX$303,Данные!$A63,AT$642)),INDEX(Данные!$I$1:$IX$303,Данные!$A63,AT$642)-Данные!$G63-AT$643+IF($F$4="Использовать поправку",BT401,0),#N/A)</f>
        <v>6.6323043257310701</v>
      </c>
      <c r="AU401" s="64">
        <f>IF(ISNUMBER(INDEX(Данные!$I$1:$IX$303,Данные!$A63,AU$642)),INDEX(Данные!$I$1:$IX$303,Данные!$A63,AU$642)-Данные!$H63-AU$643+IF($F$4="Использовать поправку",BU401,0),#N/A)</f>
        <v>5.1443105888633909</v>
      </c>
      <c r="AV401" s="62">
        <f t="shared" si="796"/>
        <v>30</v>
      </c>
      <c r="AW401" s="63">
        <f>IF(ISNUMBER(INDEX(Данные!$I$1:$IX$303,Данные!$A63,AW$642)),INDEX(Данные!$I$1:$IX$303,Данные!$A63,AW$642)-Данные!$G63-AW$643+IF($F$5="Использовать поправку",BT401,0),#N/A)</f>
        <v>-2.9276248757179246</v>
      </c>
      <c r="AX401" s="64">
        <f>IF(ISNUMBER(INDEX(Данные!$I$1:$IX$303,Данные!$A63,AX$642)),INDEX(Данные!$I$1:$IX$303,Данные!$A63,AX$642)-Данные!$H63-AX$643+IF($F$5="Использовать поправку",BU401,0),#N/A)</f>
        <v>6.4935787797930971</v>
      </c>
      <c r="AY401" s="62">
        <f t="shared" si="797"/>
        <v>30</v>
      </c>
      <c r="AZ401" s="63">
        <f>IF(ISNUMBER(INDEX(Данные!$I$1:$IX$303,Данные!$A63,AZ$642)),INDEX(Данные!$I$1:$IX$303,Данные!$A63,AZ$642)-Данные!$G63-AZ$643+IF($F$6="Использовать поправку",BT401,0),#N/A)</f>
        <v>-13.814598402784327</v>
      </c>
      <c r="BA401" s="64">
        <f>IF(ISNUMBER(INDEX(Данные!$I$1:$IX$303,Данные!$A63,BA$642)),INDEX(Данные!$I$1:$IX$303,Данные!$A63,BA$642)-Данные!$H63-BA$643+IF($F$6="Использовать поправку",BU401,0),#N/A)</f>
        <v>8.554927198572841</v>
      </c>
      <c r="BB401" s="62">
        <f t="shared" si="798"/>
        <v>30</v>
      </c>
      <c r="BC401" s="63">
        <f>IF(ISNUMBER(INDEX(Данные!$I$1:$IX$303,Данные!$A63,BC$642)),INDEX(Данные!$I$1:$IX$303,Данные!$A63,BC$642)-Данные!$G63-BC$643+IF($F$7="Использовать поправку",BT401,0),#N/A)</f>
        <v>-7.488342340335862</v>
      </c>
      <c r="BD401" s="64">
        <f>IF(ISNUMBER(INDEX(Данные!$I$1:$IX$303,Данные!$A63,BD$642)),INDEX(Данные!$I$1:$IX$303,Данные!$A63,BD$642)-Данные!$H63-BD$643+IF($F$7="Использовать поправку",BU401,0),#N/A)</f>
        <v>5.3328188822742959</v>
      </c>
      <c r="BE401" s="62">
        <f t="shared" si="799"/>
        <v>30</v>
      </c>
      <c r="BF401" s="63">
        <f>IF(ISNUMBER(INDEX(Данные!$I$1:$IX$303,Данные!$A63,BF$642)),INDEX(Данные!$I$1:$IX$303,Данные!$A63,BF$642)-Данные!$G63-BF$643+IF($F$8="Использовать поправку",BT401,0),#N/A)</f>
        <v>-1.6948084355112769</v>
      </c>
      <c r="BG401" s="64">
        <f>IF(ISNUMBER(INDEX(Данные!$I$1:$IX$303,Данные!$A63,BG$642)),INDEX(Данные!$I$1:$IX$303,Данные!$A63,BG$642)-Данные!$H63-BG$643+IF($F$8="Использовать поправку",BU401,0),#N/A)</f>
        <v>8.0555190809557189</v>
      </c>
      <c r="BH401" s="62">
        <f t="shared" si="800"/>
        <v>30</v>
      </c>
      <c r="BI401" s="63">
        <f>IF(ISNUMBER(INDEX(Данные!$I$1:$IX$303,Данные!$A63,BI$642)),INDEX(Данные!$I$1:$IX$303,Данные!$A63,BI$642)-Данные!$G63-BI$643+IF($F$9="Использовать поправку",BT401,0),#N/A)</f>
        <v>0.55023574934750741</v>
      </c>
      <c r="BJ401" s="64">
        <f>IF(ISNUMBER(INDEX(Данные!$I$1:$IX$303,Данные!$A63,BJ$642)),INDEX(Данные!$I$1:$IX$303,Данные!$A63,BJ$642)-Данные!$H63-BJ$643+IF($F$9="Использовать поправку",BU401,0),#N/A)</f>
        <v>-1.1742824359171209</v>
      </c>
      <c r="BK401" s="62">
        <f t="shared" si="801"/>
        <v>30</v>
      </c>
      <c r="BL401" s="63">
        <f>IF(ISNUMBER(INDEX(Данные!$I$1:$IX$303,Данные!$A63,BL$642)),INDEX(Данные!$I$1:$IX$303,Данные!$A63,BL$642)-Данные!$G63-BL$643+IF($F$10="Использовать поправку",BT401,0),#N/A)</f>
        <v>-5.6200425255809705</v>
      </c>
      <c r="BM401" s="64">
        <f>IF(ISNUMBER(INDEX(Данные!$I$1:$IX$303,Данные!$A63,BM$642)),INDEX(Данные!$I$1:$IX$303,Данные!$A63,BM$642)-Данные!$H63-BM$643+IF($F$10="Использовать поправку",BU401,0),#N/A)</f>
        <v>17.228628742397859</v>
      </c>
      <c r="BN401" s="62">
        <f t="shared" si="802"/>
        <v>30</v>
      </c>
      <c r="BO401" s="63">
        <f>IF(ISNUMBER(INDEX(Данные!$I$1:$IX$303,Данные!$A63,BO$642)),INDEX(Данные!$I$1:$IX$303,Данные!$A63,BO$642)-Данные!$G63-BO$643+IF($F$11="Использовать поправку",BT401,0),#N/A)</f>
        <v>-4.9372747414465721</v>
      </c>
      <c r="BP401" s="64">
        <f>IF(ISNUMBER(INDEX(Данные!$I$1:$IX$303,Данные!$A63,BP$642)),INDEX(Данные!$I$1:$IX$303,Данные!$A63,BP$642)-Данные!$H63-BP$643+IF($F$11="Использовать поправку",BU401,0),#N/A)</f>
        <v>4.6043817189647598</v>
      </c>
      <c r="BQ401" s="62">
        <f t="shared" si="803"/>
        <v>30</v>
      </c>
      <c r="BR401" s="63">
        <f>IF(ISNUMBER(INDEX(Данные!$I$1:$IX$303,Данные!$A63,BR$642)),INDEX(Данные!$I$1:$IX$303,Данные!$A63,BR$642)-Данные!$G63-BR$643+IF($F$12="Использовать поправку",BT401,0),#N/A)</f>
        <v>4.9845001093550536</v>
      </c>
      <c r="BS401" s="64">
        <f>IF(ISNUMBER(INDEX(Данные!$I$1:$IX$303,Данные!$A63,BS$642)),INDEX(Данные!$I$1:$IX$303,Данные!$A63,BS$642)-Данные!$H63-BS$643+IF($F$12="Использовать поправку",BU401,0),#N/A)</f>
        <v>8.2338448914092623</v>
      </c>
      <c r="BT401" s="100" t="e">
        <f>INDEX(Данные!$I$1:$IX$303,Данные!$A63,BT$642+8)-INDEX(Данные!$I$1:$IX$303,Данные!$A63,BT$643+8)</f>
        <v>#N/A</v>
      </c>
      <c r="BU401" s="101" t="e">
        <f>INDEX(Данные!$I$1:$IX$303,Данные!$A63,BU$642+9)-INDEX(Данные!$I$1:$IX$303,Данные!$A63,BU$643+9)</f>
        <v>#N/A</v>
      </c>
    </row>
    <row r="402" spans="7:73" x14ac:dyDescent="0.25">
      <c r="G402" s="61">
        <v>30.5</v>
      </c>
      <c r="H402" s="62">
        <f t="shared" si="784"/>
        <v>30.5</v>
      </c>
      <c r="I402" s="63">
        <f>IF(ISNUMBER(INDEX(Данные!$I$1:$IX$303,Данные!$A64,I$642)),INDEX(Данные!$I$1:$IX$303,Данные!$A64,I$642)-Данные!$E64+IF($F$3="Использовать поправку",AL402,0),#N/A)</f>
        <v>0</v>
      </c>
      <c r="J402" s="64">
        <f>IF(ISNUMBER(INDEX(Данные!$I$1:$IX$303,Данные!$A64,J$642)),INDEX(Данные!$I$1:$IX$303,Данные!$A64,J$642)-Данные!$F64+IF($F$3="Использовать поправку",AM402,0),#N/A)</f>
        <v>0</v>
      </c>
      <c r="K402" s="62">
        <f t="shared" si="785"/>
        <v>30.5</v>
      </c>
      <c r="L402" s="63">
        <f>IF(ISNUMBER(INDEX(Данные!$I$1:$IX$303,Данные!$A64,L$642)),INDEX(Данные!$I$1:$IX$303,Данные!$A64,L$642)-Данные!$E64+IF($F$4="Использовать поправку",AL402,0),#N/A)</f>
        <v>0.67068630150934183</v>
      </c>
      <c r="M402" s="64">
        <f>IF(ISNUMBER(INDEX(Данные!$I$1:$IX$303,Данные!$A64,M$642)),INDEX(Данные!$I$1:$IX$303,Данные!$A64,M$642)-Данные!$F64+IF($F$4="Использовать поправку",AM402,0),#N/A)</f>
        <v>0.94195308507993758</v>
      </c>
      <c r="N402" s="62">
        <f t="shared" si="786"/>
        <v>30.5</v>
      </c>
      <c r="O402" s="63">
        <f>IF(ISNUMBER(INDEX(Данные!$I$1:$IX$303,Данные!$A64,O$642)),INDEX(Данные!$I$1:$IX$303,Данные!$A64,O$642)-Данные!$E64+IF($F$5="Использовать поправку",AL402,0),#N/A)</f>
        <v>1.0182089766627556</v>
      </c>
      <c r="P402" s="64">
        <f>IF(ISNUMBER(INDEX(Данные!$I$1:$IX$303,Данные!$A64,P$642)),INDEX(Данные!$I$1:$IX$303,Данные!$A64,P$642)-Данные!$F64+IF($F$5="Использовать поправку",AM402,0),#N/A)</f>
        <v>0.48304610651111535</v>
      </c>
      <c r="Q402" s="62">
        <f t="shared" si="787"/>
        <v>30.5</v>
      </c>
      <c r="R402" s="63">
        <f>IF(ISNUMBER(INDEX(Данные!$I$1:$IX$303,Данные!$A64,R$642)),INDEX(Данные!$I$1:$IX$303,Данные!$A64,R$642)-Данные!$E64+IF($F$6="Использовать поправку",AL402,0),#N/A)</f>
        <v>2.4109120817465453</v>
      </c>
      <c r="S402" s="64">
        <f>IF(ISNUMBER(INDEX(Данные!$I$1:$IX$303,Данные!$A64,S$642)),INDEX(Данные!$I$1:$IX$303,Данные!$A64,S$642)-Данные!$F64+IF($F$6="Использовать поправку",AM402,0),#N/A)</f>
        <v>-0.60062748161374113</v>
      </c>
      <c r="T402" s="62">
        <f t="shared" si="788"/>
        <v>30.5</v>
      </c>
      <c r="U402" s="63">
        <f>IF(ISNUMBER(INDEX(Данные!$I$1:$IX$303,Данные!$A64,U$642)),INDEX(Данные!$I$1:$IX$303,Данные!$A64,U$642)-Данные!$E64+IF($F$7="Использовать поправку",AL402,0),#N/A)</f>
        <v>0.9179375953668405</v>
      </c>
      <c r="V402" s="64">
        <f>IF(ISNUMBER(INDEX(Данные!$I$1:$IX$303,Данные!$A64,V$642)),INDEX(Данные!$I$1:$IX$303,Данные!$A64,V$642)-Данные!$F64+IF($F$7="Использовать поправку",AM402,0),#N/A)</f>
        <v>0.27983128376520572</v>
      </c>
      <c r="W402" s="62">
        <f t="shared" si="789"/>
        <v>30.5</v>
      </c>
      <c r="X402" s="63">
        <f>IF(ISNUMBER(INDEX(Данные!$I$1:$IX$303,Данные!$A64,X$642)),INDEX(Данные!$I$1:$IX$303,Данные!$A64,X$642)-Данные!$E64+IF($F$8="Использовать поправку",AL402,0),#N/A)</f>
        <v>-0.17887805865743545</v>
      </c>
      <c r="Y402" s="64">
        <f>IF(ISNUMBER(INDEX(Данные!$I$1:$IX$303,Данные!$A64,Y$642)),INDEX(Данные!$I$1:$IX$303,Данные!$A64,Y$642)-Данные!$F64+IF($F$8="Использовать поправку",AM402,0),#N/A)</f>
        <v>7.3874913420580057E-2</v>
      </c>
      <c r="Z402" s="62">
        <f t="shared" si="790"/>
        <v>30.5</v>
      </c>
      <c r="AA402" s="63">
        <f>IF(ISNUMBER(INDEX(Данные!$I$1:$IX$303,Данные!$A64,AA$642)),INDEX(Данные!$I$1:$IX$303,Данные!$A64,AA$642)-Данные!$E64+IF($F$9="Использовать поправку",AL402,0),#N/A)</f>
        <v>0.35416918022663069</v>
      </c>
      <c r="AB402" s="64">
        <f>IF(ISNUMBER(INDEX(Данные!$I$1:$IX$303,Данные!$A64,AB$642)),INDEX(Данные!$I$1:$IX$303,Данные!$A64,AB$642)-Данные!$F64+IF($F$9="Использовать поправку",AM402,0),#N/A)</f>
        <v>1.6549465037044904</v>
      </c>
      <c r="AC402" s="62">
        <f t="shared" si="791"/>
        <v>30.5</v>
      </c>
      <c r="AD402" s="63">
        <f>IF(ISNUMBER(INDEX(Данные!$I$1:$IX$303,Данные!$A64,AD$642)),INDEX(Данные!$I$1:$IX$303,Данные!$A64,AD$642)-Данные!$E64+IF($F$10="Использовать поправку",AL402,0),#N/A)</f>
        <v>1.128649979136938</v>
      </c>
      <c r="AE402" s="64">
        <f>IF(ISNUMBER(INDEX(Данные!$I$1:$IX$303,Данные!$A64,AE$642)),INDEX(Данные!$I$1:$IX$303,Данные!$A64,AE$642)-Данные!$F64+IF($F$10="Использовать поправку",AM402,0),#N/A)</f>
        <v>0.21306701395184824</v>
      </c>
      <c r="AF402" s="62">
        <f t="shared" si="792"/>
        <v>30.5</v>
      </c>
      <c r="AG402" s="63">
        <f>IF(ISNUMBER(INDEX(Данные!$I$1:$IX$303,Данные!$A64,AG$642)),INDEX(Данные!$I$1:$IX$303,Данные!$A64,AG$642)-Данные!$E64+IF($F$11="Использовать поправку",AL402,0),#N/A)</f>
        <v>0.18122164767357773</v>
      </c>
      <c r="AH402" s="64">
        <f>IF(ISNUMBER(INDEX(Данные!$I$1:$IX$303,Данные!$A64,AH$642)),INDEX(Данные!$I$1:$IX$303,Данные!$A64,AH$642)-Данные!$F64+IF($F$11="Использовать поправку",AM402,0),#N/A)</f>
        <v>1.9863609619169216</v>
      </c>
      <c r="AI402" s="62">
        <f t="shared" si="793"/>
        <v>30.5</v>
      </c>
      <c r="AJ402" s="63">
        <f>IF(ISNUMBER(INDEX(Данные!$I$1:$IX$303,Данные!$A64,AJ$642)),INDEX(Данные!$I$1:$IX$303,Данные!$A64,AJ$642)-Данные!$E64+IF($F$12="Использовать поправку",AL402,0),#N/A)</f>
        <v>-4.1457371259330245E-2</v>
      </c>
      <c r="AK402" s="96">
        <f>IF(ISNUMBER(INDEX(Данные!$I$1:$IX$303,Данные!$A64,AK$642)),INDEX(Данные!$I$1:$IX$303,Данные!$A64,AK$642)-Данные!$F64+IF($F$12="Использовать поправку",AM402,0),#N/A)</f>
        <v>0.49309758011140836</v>
      </c>
      <c r="AL402" s="100" t="e">
        <f>INDEX(Данные!$I$1:$IX$303,Данные!$A64,AL$642+4)-INDEX(Данные!$I$1:$IX$303,Данные!$A64,AL$643+4)</f>
        <v>#N/A</v>
      </c>
      <c r="AM402" s="101" t="e">
        <f>INDEX(Данные!$I$1:$IX$303,Данные!$A64,AM$642+5)-INDEX(Данные!$I$1:$IX$303,Данные!$A64,AM$643+5)</f>
        <v>#N/A</v>
      </c>
      <c r="AO402" s="61">
        <v>30.5</v>
      </c>
      <c r="AP402" s="62">
        <f t="shared" si="794"/>
        <v>30.5</v>
      </c>
      <c r="AQ402" s="63">
        <f>IF(ISNUMBER(INDEX(Данные!$I$1:$IX$303,Данные!$A64,AQ$642)),INDEX(Данные!$I$1:$IX$303,Данные!$A64,AQ$642)-Данные!$G64-AQ$643+IF($F$3="Использовать поправку",BT402,0),#N/A)</f>
        <v>0</v>
      </c>
      <c r="AR402" s="64">
        <f>IF(ISNUMBER(INDEX(Данные!$I$1:$IX$303,Данные!$A64,AR$642)),INDEX(Данные!$I$1:$IX$303,Данные!$A64,AR$642)-Данные!$H64-AR$643+IF($F$3="Использовать поправку",BU402,0),#N/A)</f>
        <v>0</v>
      </c>
      <c r="AS402" s="62">
        <f t="shared" si="795"/>
        <v>30.5</v>
      </c>
      <c r="AT402" s="63">
        <f>IF(ISNUMBER(INDEX(Данные!$I$1:$IX$303,Данные!$A64,AT$642)),INDEX(Данные!$I$1:$IX$303,Данные!$A64,AT$642)-Данные!$G64-AT$643+IF($F$4="Использовать поправку",BT402,0),#N/A)</f>
        <v>6.9676474764856948</v>
      </c>
      <c r="AU402" s="64">
        <f>IF(ISNUMBER(INDEX(Данные!$I$1:$IX$303,Данные!$A64,AU$642)),INDEX(Данные!$I$1:$IX$303,Данные!$A64,AU$642)-Данные!$H64-AU$643+IF($F$4="Использовать поправку",BU402,0),#N/A)</f>
        <v>5.6152871314031927</v>
      </c>
      <c r="AV402" s="62">
        <f t="shared" si="796"/>
        <v>30.5</v>
      </c>
      <c r="AW402" s="63">
        <f>IF(ISNUMBER(INDEX(Данные!$I$1:$IX$303,Данные!$A64,AW$642)),INDEX(Данные!$I$1:$IX$303,Данные!$A64,AW$642)-Данные!$G64-AW$643+IF($F$5="Использовать поправку",BT402,0),#N/A)</f>
        <v>-2.418520387386593</v>
      </c>
      <c r="AX402" s="64">
        <f>IF(ISNUMBER(INDEX(Данные!$I$1:$IX$303,Данные!$A64,AX$642)),INDEX(Данные!$I$1:$IX$303,Данные!$A64,AX$642)-Данные!$H64-AX$643+IF($F$5="Использовать поправку",BU402,0),#N/A)</f>
        <v>6.7351018330484749</v>
      </c>
      <c r="AY402" s="62">
        <f t="shared" si="797"/>
        <v>30.5</v>
      </c>
      <c r="AZ402" s="63">
        <f>IF(ISNUMBER(INDEX(Данные!$I$1:$IX$303,Данные!$A64,AZ$642)),INDEX(Данные!$I$1:$IX$303,Данные!$A64,AZ$642)-Данные!$G64-AZ$643+IF($F$6="Использовать поправку",BT402,0),#N/A)</f>
        <v>-12.60914236191104</v>
      </c>
      <c r="BA402" s="64">
        <f>IF(ISNUMBER(INDEX(Данные!$I$1:$IX$303,Данные!$A64,BA$642)),INDEX(Данные!$I$1:$IX$303,Данные!$A64,BA$642)-Данные!$H64-BA$643+IF($F$6="Использовать поправку",BU402,0),#N/A)</f>
        <v>8.2546134577657995</v>
      </c>
      <c r="BB402" s="62">
        <f t="shared" si="798"/>
        <v>30.5</v>
      </c>
      <c r="BC402" s="63">
        <f>IF(ISNUMBER(INDEX(Данные!$I$1:$IX$303,Данные!$A64,BC$642)),INDEX(Данные!$I$1:$IX$303,Данные!$A64,BC$642)-Данные!$G64-BC$643+IF($F$7="Использовать поправку",BT402,0),#N/A)</f>
        <v>-7.029373542652479</v>
      </c>
      <c r="BD402" s="64">
        <f>IF(ISNUMBER(INDEX(Данные!$I$1:$IX$303,Данные!$A64,BD$642)),INDEX(Данные!$I$1:$IX$303,Данные!$A64,BD$642)-Данные!$H64-BD$643+IF($F$7="Использовать поправку",BU402,0),#N/A)</f>
        <v>5.4727345241567491</v>
      </c>
      <c r="BE402" s="62">
        <f t="shared" si="799"/>
        <v>30.5</v>
      </c>
      <c r="BF402" s="63">
        <f>IF(ISNUMBER(INDEX(Данные!$I$1:$IX$303,Данные!$A64,BF$642)),INDEX(Данные!$I$1:$IX$303,Данные!$A64,BF$642)-Данные!$G64-BF$643+IF($F$8="Использовать поправку",BT402,0),#N/A)</f>
        <v>-1.7842474648400639</v>
      </c>
      <c r="BG402" s="64">
        <f>IF(ISNUMBER(INDEX(Данные!$I$1:$IX$303,Данные!$A64,BG$642)),INDEX(Данные!$I$1:$IX$303,Данные!$A64,BG$642)-Данные!$H64-BG$643+IF($F$8="Использовать поправку",BU402,0),#N/A)</f>
        <v>8.0924565376660667</v>
      </c>
      <c r="BH402" s="62">
        <f t="shared" si="800"/>
        <v>30.5</v>
      </c>
      <c r="BI402" s="63">
        <f>IF(ISNUMBER(INDEX(Данные!$I$1:$IX$303,Данные!$A64,BI$642)),INDEX(Данные!$I$1:$IX$303,Данные!$A64,BI$642)-Данные!$G64-BI$643+IF($F$9="Использовать поправку",BT402,0),#N/A)</f>
        <v>0.727320339460789</v>
      </c>
      <c r="BJ402" s="64">
        <f>IF(ISNUMBER(INDEX(Данные!$I$1:$IX$303,Данные!$A64,BJ$642)),INDEX(Данные!$I$1:$IX$303,Данные!$A64,BJ$642)-Данные!$H64-BJ$643+IF($F$9="Использовать поправку",BU402,0),#N/A)</f>
        <v>-0.34680918406502315</v>
      </c>
      <c r="BK402" s="62">
        <f t="shared" si="801"/>
        <v>30.5</v>
      </c>
      <c r="BL402" s="63">
        <f>IF(ISNUMBER(INDEX(Данные!$I$1:$IX$303,Данные!$A64,BL$642)),INDEX(Данные!$I$1:$IX$303,Данные!$A64,BL$642)-Данные!$G64-BL$643+IF($F$10="Использовать поправку",BT402,0),#N/A)</f>
        <v>-5.0557175360125939</v>
      </c>
      <c r="BM402" s="64">
        <f>IF(ISNUMBER(INDEX(Данные!$I$1:$IX$303,Данные!$A64,BM$642)),INDEX(Данные!$I$1:$IX$303,Данные!$A64,BM$642)-Данные!$H64-BM$643+IF($F$10="Использовать поправку",BU402,0),#N/A)</f>
        <v>17.335162249373752</v>
      </c>
      <c r="BN402" s="62">
        <f t="shared" si="802"/>
        <v>30.5</v>
      </c>
      <c r="BO402" s="63">
        <f>IF(ISNUMBER(INDEX(Данные!$I$1:$IX$303,Данные!$A64,BO$642)),INDEX(Данные!$I$1:$IX$303,Данные!$A64,BO$642)-Данные!$G64-BO$643+IF($F$11="Использовать поправку",BT402,0),#N/A)</f>
        <v>-4.846663917609817</v>
      </c>
      <c r="BP402" s="64">
        <f>IF(ISNUMBER(INDEX(Данные!$I$1:$IX$303,Данные!$A64,BP$642)),INDEX(Данные!$I$1:$IX$303,Данные!$A64,BP$642)-Данные!$H64-BP$643+IF($F$11="Использовать поправку",BU402,0),#N/A)</f>
        <v>5.5975621999230043</v>
      </c>
      <c r="BQ402" s="62">
        <f t="shared" si="803"/>
        <v>30.5</v>
      </c>
      <c r="BR402" s="63">
        <f>IF(ISNUMBER(INDEX(Данные!$I$1:$IX$303,Данные!$A64,BR$642)),INDEX(Данные!$I$1:$IX$303,Данные!$A64,BR$642)-Данные!$G64-BR$643+IF($F$12="Использовать поправку",BT402,0),#N/A)</f>
        <v>4.9637714237253476</v>
      </c>
      <c r="BS402" s="64">
        <f>IF(ISNUMBER(INDEX(Данные!$I$1:$IX$303,Данные!$A64,BS$642)),INDEX(Данные!$I$1:$IX$303,Данные!$A64,BS$642)-Данные!$H64-BS$643+IF($F$12="Использовать поправку",BU402,0),#N/A)</f>
        <v>8.480393681464875</v>
      </c>
      <c r="BT402" s="100" t="e">
        <f>INDEX(Данные!$I$1:$IX$303,Данные!$A64,BT$642+8)-INDEX(Данные!$I$1:$IX$303,Данные!$A64,BT$643+8)</f>
        <v>#N/A</v>
      </c>
      <c r="BU402" s="101" t="e">
        <f>INDEX(Данные!$I$1:$IX$303,Данные!$A64,BU$642+9)-INDEX(Данные!$I$1:$IX$303,Данные!$A64,BU$643+9)</f>
        <v>#N/A</v>
      </c>
    </row>
    <row r="403" spans="7:73" x14ac:dyDescent="0.25">
      <c r="G403" s="61">
        <v>31</v>
      </c>
      <c r="H403" s="62">
        <f t="shared" si="784"/>
        <v>31</v>
      </c>
      <c r="I403" s="63">
        <f>IF(ISNUMBER(INDEX(Данные!$I$1:$IX$303,Данные!$A65,I$642)),INDEX(Данные!$I$1:$IX$303,Данные!$A65,I$642)-Данные!$E65+IF($F$3="Использовать поправку",AL403,0),#N/A)</f>
        <v>0</v>
      </c>
      <c r="J403" s="64">
        <f>IF(ISNUMBER(INDEX(Данные!$I$1:$IX$303,Данные!$A65,J$642)),INDEX(Данные!$I$1:$IX$303,Данные!$A65,J$642)-Данные!$F65+IF($F$3="Использовать поправку",AM403,0),#N/A)</f>
        <v>0</v>
      </c>
      <c r="K403" s="62">
        <f t="shared" si="785"/>
        <v>31</v>
      </c>
      <c r="L403" s="63">
        <f>IF(ISNUMBER(INDEX(Данные!$I$1:$IX$303,Данные!$A65,L$642)),INDEX(Данные!$I$1:$IX$303,Данные!$A65,L$642)-Данные!$E65+IF($F$4="Использовать поправку",AL403,0),#N/A)</f>
        <v>-2.441642974519894</v>
      </c>
      <c r="M403" s="64">
        <f>IF(ISNUMBER(INDEX(Данные!$I$1:$IX$303,Данные!$A65,M$642)),INDEX(Данные!$I$1:$IX$303,Данные!$A65,M$642)-Данные!$F65+IF($F$4="Использовать поправку",AM403,0),#N/A)</f>
        <v>0.73145873820804219</v>
      </c>
      <c r="N403" s="62">
        <f t="shared" si="786"/>
        <v>31</v>
      </c>
      <c r="O403" s="63">
        <f>IF(ISNUMBER(INDEX(Данные!$I$1:$IX$303,Данные!$A65,O$642)),INDEX(Данные!$I$1:$IX$303,Данные!$A65,O$642)-Данные!$E65+IF($F$5="Использовать поправку",AL403,0),#N/A)</f>
        <v>-2.5386436426115999</v>
      </c>
      <c r="P403" s="64">
        <f>IF(ISNUMBER(INDEX(Данные!$I$1:$IX$303,Данные!$A65,P$642)),INDEX(Данные!$I$1:$IX$303,Данные!$A65,P$642)-Данные!$F65+IF($F$5="Использовать поправку",AM403,0),#N/A)</f>
        <v>-0.58518791679109761</v>
      </c>
      <c r="Q403" s="62">
        <f t="shared" si="787"/>
        <v>31</v>
      </c>
      <c r="R403" s="63">
        <f>IF(ISNUMBER(INDEX(Данные!$I$1:$IX$303,Данные!$A65,R$642)),INDEX(Данные!$I$1:$IX$303,Данные!$A65,R$642)-Данные!$E65+IF($F$6="Использовать поправку",AL403,0),#N/A)</f>
        <v>-0.54765975755450924</v>
      </c>
      <c r="S403" s="64">
        <f>IF(ISNUMBER(INDEX(Данные!$I$1:$IX$303,Данные!$A65,S$642)),INDEX(Данные!$I$1:$IX$303,Данные!$A65,S$642)-Данные!$F65+IF($F$6="Использовать поправку",AM403,0),#N/A)</f>
        <v>1.1232523019378631</v>
      </c>
      <c r="T403" s="62">
        <f t="shared" si="788"/>
        <v>31</v>
      </c>
      <c r="U403" s="63">
        <f>IF(ISNUMBER(INDEX(Данные!$I$1:$IX$303,Данные!$A65,U$642)),INDEX(Данные!$I$1:$IX$303,Данные!$A65,U$642)-Данные!$E65+IF($F$7="Использовать поправку",AL403,0),#N/A)</f>
        <v>-1.1266503944216382</v>
      </c>
      <c r="V403" s="64">
        <f>IF(ISNUMBER(INDEX(Данные!$I$1:$IX$303,Данные!$A65,V$642)),INDEX(Данные!$I$1:$IX$303,Данные!$A65,V$642)-Данные!$F65+IF($F$7="Использовать поправку",AM403,0),#N/A)</f>
        <v>0.74131461467861826</v>
      </c>
      <c r="W403" s="62">
        <f t="shared" si="789"/>
        <v>31</v>
      </c>
      <c r="X403" s="63">
        <f>IF(ISNUMBER(INDEX(Данные!$I$1:$IX$303,Данные!$A65,X$642)),INDEX(Данные!$I$1:$IX$303,Данные!$A65,X$642)-Данные!$E65+IF($F$8="Использовать поправку",AL403,0),#N/A)</f>
        <v>-1.2897637477304151</v>
      </c>
      <c r="Y403" s="64">
        <f>IF(ISNUMBER(INDEX(Данные!$I$1:$IX$303,Данные!$A65,Y$642)),INDEX(Данные!$I$1:$IX$303,Данные!$A65,Y$642)-Данные!$F65+IF($F$8="Использовать поправку",AM403,0),#N/A)</f>
        <v>0.92935088607369565</v>
      </c>
      <c r="Z403" s="62">
        <f t="shared" si="790"/>
        <v>31</v>
      </c>
      <c r="AA403" s="63">
        <f>IF(ISNUMBER(INDEX(Данные!$I$1:$IX$303,Данные!$A65,AA$642)),INDEX(Данные!$I$1:$IX$303,Данные!$A65,AA$642)-Данные!$E65+IF($F$9="Использовать поправку",AL403,0),#N/A)</f>
        <v>-1.9505629005935354</v>
      </c>
      <c r="AB403" s="64">
        <f>IF(ISNUMBER(INDEX(Данные!$I$1:$IX$303,Данные!$A65,AB$642)),INDEX(Данные!$I$1:$IX$303,Данные!$A65,AB$642)-Данные!$F65+IF($F$9="Использовать поправку",AM403,0),#N/A)</f>
        <v>1.0680367395928547</v>
      </c>
      <c r="AC403" s="62">
        <f t="shared" si="791"/>
        <v>31</v>
      </c>
      <c r="AD403" s="63">
        <f>IF(ISNUMBER(INDEX(Данные!$I$1:$IX$303,Данные!$A65,AD$642)),INDEX(Данные!$I$1:$IX$303,Данные!$A65,AD$642)-Данные!$E65+IF($F$10="Использовать поправку",AL403,0),#N/A)</f>
        <v>-2.2816741818884516</v>
      </c>
      <c r="AE403" s="64">
        <f>IF(ISNUMBER(INDEX(Данные!$I$1:$IX$303,Данные!$A65,AE$642)),INDEX(Данные!$I$1:$IX$303,Данные!$A65,AE$642)-Данные!$F65+IF($F$10="Использовать поправку",AM403,0),#N/A)</f>
        <v>-0.29486870222580208</v>
      </c>
      <c r="AF403" s="62">
        <f t="shared" si="792"/>
        <v>31</v>
      </c>
      <c r="AG403" s="63">
        <f>IF(ISNUMBER(INDEX(Данные!$I$1:$IX$303,Данные!$A65,AG$642)),INDEX(Данные!$I$1:$IX$303,Данные!$A65,AG$642)-Данные!$E65+IF($F$11="Использовать поправку",AL403,0),#N/A)</f>
        <v>-2.3067172054260041</v>
      </c>
      <c r="AH403" s="64">
        <f>IF(ISNUMBER(INDEX(Данные!$I$1:$IX$303,Данные!$A65,AH$642)),INDEX(Данные!$I$1:$IX$303,Данные!$A65,AH$642)-Данные!$F65+IF($F$11="Использовать поправку",AM403,0),#N/A)</f>
        <v>1.3784544153170044</v>
      </c>
      <c r="AI403" s="62">
        <f t="shared" si="793"/>
        <v>31</v>
      </c>
      <c r="AJ403" s="63">
        <f>IF(ISNUMBER(INDEX(Данные!$I$1:$IX$303,Данные!$A65,AJ$642)),INDEX(Данные!$I$1:$IX$303,Данные!$A65,AJ$642)-Данные!$E65+IF($F$12="Использовать поправку",AL403,0),#N/A)</f>
        <v>-1.5259734541425551</v>
      </c>
      <c r="AK403" s="96">
        <f>IF(ISNUMBER(INDEX(Данные!$I$1:$IX$303,Данные!$A65,AK$642)),INDEX(Данные!$I$1:$IX$303,Данные!$A65,AK$642)-Данные!$F65+IF($F$12="Использовать поправку",AM403,0),#N/A)</f>
        <v>-0.90682197158692013</v>
      </c>
      <c r="AL403" s="100" t="e">
        <f>INDEX(Данные!$I$1:$IX$303,Данные!$A65,AL$642+4)-INDEX(Данные!$I$1:$IX$303,Данные!$A65,AL$643+4)</f>
        <v>#N/A</v>
      </c>
      <c r="AM403" s="101" t="e">
        <f>INDEX(Данные!$I$1:$IX$303,Данные!$A65,AM$642+5)-INDEX(Данные!$I$1:$IX$303,Данные!$A65,AM$643+5)</f>
        <v>#N/A</v>
      </c>
      <c r="AO403" s="61">
        <v>31</v>
      </c>
      <c r="AP403" s="62">
        <f t="shared" si="794"/>
        <v>31</v>
      </c>
      <c r="AQ403" s="63">
        <f>IF(ISNUMBER(INDEX(Данные!$I$1:$IX$303,Данные!$A65,AQ$642)),INDEX(Данные!$I$1:$IX$303,Данные!$A65,AQ$642)-Данные!$G65-AQ$643+IF($F$3="Использовать поправку",BT403,0),#N/A)</f>
        <v>1.1368683772161603E-13</v>
      </c>
      <c r="AR403" s="64">
        <f>IF(ISNUMBER(INDEX(Данные!$I$1:$IX$303,Данные!$A65,AR$642)),INDEX(Данные!$I$1:$IX$303,Данные!$A65,AR$642)-Данные!$H65-AR$643+IF($F$3="Использовать поправку",BU403,0),#N/A)</f>
        <v>0</v>
      </c>
      <c r="AS403" s="62">
        <f t="shared" si="795"/>
        <v>31</v>
      </c>
      <c r="AT403" s="63">
        <f>IF(ISNUMBER(INDEX(Данные!$I$1:$IX$303,Данные!$A65,AT$642)),INDEX(Данные!$I$1:$IX$303,Данные!$A65,AT$642)-Данные!$G65-AT$643+IF($F$4="Использовать поправку",BT403,0),#N/A)</f>
        <v>5.7468259892258402</v>
      </c>
      <c r="AU403" s="64">
        <f>IF(ISNUMBER(INDEX(Данные!$I$1:$IX$303,Данные!$A65,AU$642)),INDEX(Данные!$I$1:$IX$303,Данные!$A65,AU$642)-Данные!$H65-AU$643+IF($F$4="Использовать поправку",BU403,0),#N/A)</f>
        <v>5.9810165005071667</v>
      </c>
      <c r="AV403" s="62">
        <f t="shared" si="796"/>
        <v>31</v>
      </c>
      <c r="AW403" s="63">
        <f>IF(ISNUMBER(INDEX(Данные!$I$1:$IX$303,Данные!$A65,AW$642)),INDEX(Данные!$I$1:$IX$303,Данные!$A65,AW$642)-Данные!$G65-AW$643+IF($F$5="Использовать поправку",BT403,0),#N/A)</f>
        <v>-3.6878422086922455</v>
      </c>
      <c r="AX403" s="64">
        <f>IF(ISNUMBER(INDEX(Данные!$I$1:$IX$303,Данные!$A65,AX$642)),INDEX(Данные!$I$1:$IX$303,Данные!$A65,AX$642)-Данные!$H65-AX$643+IF($F$5="Использовать поправку",BU403,0),#N/A)</f>
        <v>6.4425078746530744</v>
      </c>
      <c r="AY403" s="62">
        <f t="shared" si="797"/>
        <v>31</v>
      </c>
      <c r="AZ403" s="63">
        <f>IF(ISNUMBER(INDEX(Данные!$I$1:$IX$303,Данные!$A65,AZ$642)),INDEX(Данные!$I$1:$IX$303,Данные!$A65,AZ$642)-Данные!$G65-AZ$643+IF($F$6="Использовать поправку",BT403,0),#N/A)</f>
        <v>-12.882972240688218</v>
      </c>
      <c r="BA403" s="64">
        <f>IF(ISNUMBER(INDEX(Данные!$I$1:$IX$303,Данные!$A65,BA$642)),INDEX(Данные!$I$1:$IX$303,Данные!$A65,BA$642)-Данные!$H65-BA$643+IF($F$6="Использовать поправку",BU403,0),#N/A)</f>
        <v>8.8162396087348043</v>
      </c>
      <c r="BB403" s="62">
        <f t="shared" si="798"/>
        <v>31</v>
      </c>
      <c r="BC403" s="63">
        <f>IF(ISNUMBER(INDEX(Данные!$I$1:$IX$303,Данные!$A65,BC$642)),INDEX(Данные!$I$1:$IX$303,Данные!$A65,BC$642)-Данные!$G65-BC$643+IF($F$7="Использовать поправку",BT403,0),#N/A)</f>
        <v>-7.5926987398632946</v>
      </c>
      <c r="BD403" s="64">
        <f>IF(ISNUMBER(INDEX(Данные!$I$1:$IX$303,Данные!$A65,BD$642)),INDEX(Данные!$I$1:$IX$303,Данные!$A65,BD$642)-Данные!$H65-BD$643+IF($F$7="Использовать поправку",BU403,0),#N/A)</f>
        <v>5.843391831496092</v>
      </c>
      <c r="BE403" s="62">
        <f t="shared" si="799"/>
        <v>31</v>
      </c>
      <c r="BF403" s="63">
        <f>IF(ISNUMBER(INDEX(Данные!$I$1:$IX$303,Данные!$A65,BF$642)),INDEX(Данные!$I$1:$IX$303,Данные!$A65,BF$642)-Данные!$G65-BF$643+IF($F$8="Использовать поправку",BT403,0),#N/A)</f>
        <v>-2.4291293387051383</v>
      </c>
      <c r="BG403" s="64">
        <f>IF(ISNUMBER(INDEX(Данные!$I$1:$IX$303,Данные!$A65,BG$642)),INDEX(Данные!$I$1:$IX$303,Данные!$A65,BG$642)-Данные!$H65-BG$643+IF($F$8="Использовать поправку",BU403,0),#N/A)</f>
        <v>8.557131980702934</v>
      </c>
      <c r="BH403" s="62">
        <f t="shared" si="800"/>
        <v>31</v>
      </c>
      <c r="BI403" s="63">
        <f>IF(ISNUMBER(INDEX(Данные!$I$1:$IX$303,Данные!$A65,BI$642)),INDEX(Данные!$I$1:$IX$303,Данные!$A65,BI$642)-Данные!$G65-BI$643+IF($F$9="Использовать поправку",BT403,0),#N/A)</f>
        <v>-0.24796111083583128</v>
      </c>
      <c r="BJ403" s="64">
        <f>IF(ISNUMBER(INDEX(Данные!$I$1:$IX$303,Данные!$A65,BJ$642)),INDEX(Данные!$I$1:$IX$303,Данные!$A65,BJ$642)-Данные!$H65-BJ$643+IF($F$9="Использовать поправку",BU403,0),#N/A)</f>
        <v>0.18720918573148992</v>
      </c>
      <c r="BK403" s="62">
        <f t="shared" si="801"/>
        <v>31</v>
      </c>
      <c r="BL403" s="63">
        <f>IF(ISNUMBER(INDEX(Данные!$I$1:$IX$303,Данные!$A65,BL$642)),INDEX(Данные!$I$1:$IX$303,Данные!$A65,BL$642)-Данные!$G65-BL$643+IF($F$10="Использовать поправку",BT403,0),#N/A)</f>
        <v>-6.196554626956754</v>
      </c>
      <c r="BM403" s="64">
        <f>IF(ISNUMBER(INDEX(Данные!$I$1:$IX$303,Данные!$A65,BM$642)),INDEX(Данные!$I$1:$IX$303,Данные!$A65,BM$642)-Данные!$H65-BM$643+IF($F$10="Использовать поправку",BU403,0),#N/A)</f>
        <v>17.187727898260846</v>
      </c>
      <c r="BN403" s="62">
        <f t="shared" si="802"/>
        <v>31</v>
      </c>
      <c r="BO403" s="63">
        <f>IF(ISNUMBER(INDEX(Данные!$I$1:$IX$303,Данные!$A65,BO$642)),INDEX(Данные!$I$1:$IX$303,Данные!$A65,BO$642)-Данные!$G65-BO$643+IF($F$11="Использовать поправку",BT403,0),#N/A)</f>
        <v>-6.0000225203227728</v>
      </c>
      <c r="BP403" s="64">
        <f>IF(ISNUMBER(INDEX(Данные!$I$1:$IX$303,Данные!$A65,BP$642)),INDEX(Данные!$I$1:$IX$303,Данные!$A65,BP$642)-Данные!$H65-BP$643+IF($F$11="Использовать поправку",BU403,0),#N/A)</f>
        <v>6.2867894075816366</v>
      </c>
      <c r="BQ403" s="62">
        <f t="shared" si="803"/>
        <v>31</v>
      </c>
      <c r="BR403" s="63">
        <f>IF(ISNUMBER(INDEX(Данные!$I$1:$IX$303,Данные!$A65,BR$642)),INDEX(Данные!$I$1:$IX$303,Данные!$A65,BR$642)-Данные!$G65-BR$643+IF($F$12="Использовать поправку",BT403,0),#N/A)</f>
        <v>4.200784696654182</v>
      </c>
      <c r="BS403" s="64">
        <f>IF(ISNUMBER(INDEX(Данные!$I$1:$IX$303,Данные!$A65,BS$642)),INDEX(Данные!$I$1:$IX$303,Данные!$A65,BS$642)-Данные!$H65-BS$643+IF($F$12="Использовать поправку",BU403,0),#N/A)</f>
        <v>8.0269826956714496</v>
      </c>
      <c r="BT403" s="100" t="e">
        <f>INDEX(Данные!$I$1:$IX$303,Данные!$A65,BT$642+8)-INDEX(Данные!$I$1:$IX$303,Данные!$A65,BT$643+8)</f>
        <v>#N/A</v>
      </c>
      <c r="BU403" s="101" t="e">
        <f>INDEX(Данные!$I$1:$IX$303,Данные!$A65,BU$642+9)-INDEX(Данные!$I$1:$IX$303,Данные!$A65,BU$643+9)</f>
        <v>#N/A</v>
      </c>
    </row>
    <row r="404" spans="7:73" x14ac:dyDescent="0.25">
      <c r="G404" s="61">
        <v>31.5</v>
      </c>
      <c r="H404" s="62">
        <f t="shared" si="784"/>
        <v>31.5</v>
      </c>
      <c r="I404" s="63">
        <f>IF(ISNUMBER(INDEX(Данные!$I$1:$IX$303,Данные!$A66,I$642)),INDEX(Данные!$I$1:$IX$303,Данные!$A66,I$642)-Данные!$E66+IF($F$3="Использовать поправку",AL404,0),#N/A)</f>
        <v>0</v>
      </c>
      <c r="J404" s="64">
        <f>IF(ISNUMBER(INDEX(Данные!$I$1:$IX$303,Данные!$A66,J$642)),INDEX(Данные!$I$1:$IX$303,Данные!$A66,J$642)-Данные!$F66+IF($F$3="Использовать поправку",AM404,0),#N/A)</f>
        <v>0</v>
      </c>
      <c r="K404" s="62">
        <f t="shared" si="785"/>
        <v>31.5</v>
      </c>
      <c r="L404" s="63">
        <f>IF(ISNUMBER(INDEX(Данные!$I$1:$IX$303,Данные!$A66,L$642)),INDEX(Данные!$I$1:$IX$303,Данные!$A66,L$642)-Данные!$E66+IF($F$4="Использовать поправку",AL404,0),#N/A)</f>
        <v>1.0752285923306779</v>
      </c>
      <c r="M404" s="64">
        <f>IF(ISNUMBER(INDEX(Данные!$I$1:$IX$303,Данные!$A66,M$642)),INDEX(Данные!$I$1:$IX$303,Данные!$A66,M$642)-Данные!$F66+IF($F$4="Использовать поправку",AM404,0),#N/A)</f>
        <v>1.7990385609447923</v>
      </c>
      <c r="N404" s="62">
        <f t="shared" si="786"/>
        <v>31.5</v>
      </c>
      <c r="O404" s="63">
        <f>IF(ISNUMBER(INDEX(Данные!$I$1:$IX$303,Данные!$A66,O$642)),INDEX(Данные!$I$1:$IX$303,Данные!$A66,O$642)-Данные!$E66+IF($F$5="Использовать поправку",AL404,0),#N/A)</f>
        <v>5.9509845258745031E-2</v>
      </c>
      <c r="P404" s="64">
        <f>IF(ISNUMBER(INDEX(Данные!$I$1:$IX$303,Данные!$A66,P$642)),INDEX(Данные!$I$1:$IX$303,Данные!$A66,P$642)-Данные!$F66+IF($F$5="Использовать поправку",AM404,0),#N/A)</f>
        <v>0.73052790414100777</v>
      </c>
      <c r="Q404" s="62">
        <f t="shared" si="787"/>
        <v>31.5</v>
      </c>
      <c r="R404" s="63">
        <f>IF(ISNUMBER(INDEX(Данные!$I$1:$IX$303,Данные!$A66,R$642)),INDEX(Данные!$I$1:$IX$303,Данные!$A66,R$642)-Данные!$E66+IF($F$6="Использовать поправку",AL404,0),#N/A)</f>
        <v>-0.30930265908505028</v>
      </c>
      <c r="S404" s="64">
        <f>IF(ISNUMBER(INDEX(Данные!$I$1:$IX$303,Данные!$A66,S$642)),INDEX(Данные!$I$1:$IX$303,Данные!$A66,S$642)-Данные!$F66+IF($F$6="Использовать поправку",AM404,0),#N/A)</f>
        <v>0.87497557477168897</v>
      </c>
      <c r="T404" s="62">
        <f t="shared" si="788"/>
        <v>31.5</v>
      </c>
      <c r="U404" s="63">
        <f>IF(ISNUMBER(INDEX(Данные!$I$1:$IX$303,Данные!$A66,U$642)),INDEX(Данные!$I$1:$IX$303,Данные!$A66,U$642)-Данные!$E66+IF($F$7="Использовать поправку",AL404,0),#N/A)</f>
        <v>1.7861468986333335</v>
      </c>
      <c r="V404" s="64">
        <f>IF(ISNUMBER(INDEX(Данные!$I$1:$IX$303,Данные!$A66,V$642)),INDEX(Данные!$I$1:$IX$303,Данные!$A66,V$642)-Данные!$F66+IF($F$7="Использовать поправку",AM404,0),#N/A)</f>
        <v>2.7330600308670103</v>
      </c>
      <c r="W404" s="62">
        <f t="shared" si="789"/>
        <v>31.5</v>
      </c>
      <c r="X404" s="63">
        <f>IF(ISNUMBER(INDEX(Данные!$I$1:$IX$303,Данные!$A66,X$642)),INDEX(Данные!$I$1:$IX$303,Данные!$A66,X$642)-Данные!$E66+IF($F$8="Использовать поправку",AL404,0),#N/A)</f>
        <v>-0.37554668630367694</v>
      </c>
      <c r="Y404" s="64">
        <f>IF(ISNUMBER(INDEX(Данные!$I$1:$IX$303,Данные!$A66,Y$642)),INDEX(Данные!$I$1:$IX$303,Данные!$A66,Y$642)-Данные!$F66+IF($F$8="Использовать поправку",AM404,0),#N/A)</f>
        <v>1.1212919778551695</v>
      </c>
      <c r="Z404" s="62">
        <f t="shared" si="790"/>
        <v>31.5</v>
      </c>
      <c r="AA404" s="63">
        <f>IF(ISNUMBER(INDEX(Данные!$I$1:$IX$303,Данные!$A66,AA$642)),INDEX(Данные!$I$1:$IX$303,Данные!$A66,AA$642)-Данные!$E66+IF($F$9="Использовать поправку",AL404,0),#N/A)</f>
        <v>0.70113909603619895</v>
      </c>
      <c r="AB404" s="64">
        <f>IF(ISNUMBER(INDEX(Данные!$I$1:$IX$303,Данные!$A66,AB$642)),INDEX(Данные!$I$1:$IX$303,Данные!$A66,AB$642)-Данные!$F66+IF($F$9="Использовать поправку",AM404,0),#N/A)</f>
        <v>1.7986395962629347</v>
      </c>
      <c r="AC404" s="62">
        <f t="shared" si="791"/>
        <v>31.5</v>
      </c>
      <c r="AD404" s="63">
        <f>IF(ISNUMBER(INDEX(Данные!$I$1:$IX$303,Данные!$A66,AD$642)),INDEX(Данные!$I$1:$IX$303,Данные!$A66,AD$642)-Данные!$E66+IF($F$10="Использовать поправку",AL404,0),#N/A)</f>
        <v>1.2992640050018309</v>
      </c>
      <c r="AE404" s="64">
        <f>IF(ISNUMBER(INDEX(Данные!$I$1:$IX$303,Данные!$A66,AE$642)),INDEX(Данные!$I$1:$IX$303,Данные!$A66,AE$642)-Данные!$F66+IF($F$10="Использовать поправку",AM404,0),#N/A)</f>
        <v>1.3189912989109214</v>
      </c>
      <c r="AF404" s="62">
        <f t="shared" si="792"/>
        <v>31.5</v>
      </c>
      <c r="AG404" s="63">
        <f>IF(ISNUMBER(INDEX(Данные!$I$1:$IX$303,Данные!$A66,AG$642)),INDEX(Данные!$I$1:$IX$303,Данные!$A66,AG$642)-Данные!$E66+IF($F$11="Использовать поправку",AL404,0),#N/A)</f>
        <v>-0.5643510628865922</v>
      </c>
      <c r="AH404" s="64">
        <f>IF(ISNUMBER(INDEX(Данные!$I$1:$IX$303,Данные!$A66,AH$642)),INDEX(Данные!$I$1:$IX$303,Данные!$A66,AH$642)-Данные!$F66+IF($F$11="Использовать поправку",AM404,0),#N/A)</f>
        <v>0.16917785653542161</v>
      </c>
      <c r="AI404" s="62">
        <f t="shared" si="793"/>
        <v>31.5</v>
      </c>
      <c r="AJ404" s="63">
        <f>IF(ISNUMBER(INDEX(Данные!$I$1:$IX$303,Данные!$A66,AJ$642)),INDEX(Данные!$I$1:$IX$303,Данные!$A66,AJ$642)-Данные!$E66+IF($F$12="Использовать поправку",AL404,0),#N/A)</f>
        <v>-0.91814007742900294</v>
      </c>
      <c r="AK404" s="96">
        <f>IF(ISNUMBER(INDEX(Данные!$I$1:$IX$303,Данные!$A66,AK$642)),INDEX(Данные!$I$1:$IX$303,Данные!$A66,AK$642)-Данные!$F66+IF($F$12="Использовать поправку",AM404,0),#N/A)</f>
        <v>0.67849654643828927</v>
      </c>
      <c r="AL404" s="100" t="e">
        <f>INDEX(Данные!$I$1:$IX$303,Данные!$A66,AL$642+4)-INDEX(Данные!$I$1:$IX$303,Данные!$A66,AL$643+4)</f>
        <v>#N/A</v>
      </c>
      <c r="AM404" s="101" t="e">
        <f>INDEX(Данные!$I$1:$IX$303,Данные!$A66,AM$642+5)-INDEX(Данные!$I$1:$IX$303,Данные!$A66,AM$643+5)</f>
        <v>#N/A</v>
      </c>
      <c r="AO404" s="61">
        <v>31.5</v>
      </c>
      <c r="AP404" s="62">
        <f t="shared" si="794"/>
        <v>31.5</v>
      </c>
      <c r="AQ404" s="63">
        <f>IF(ISNUMBER(INDEX(Данные!$I$1:$IX$303,Данные!$A66,AQ$642)),INDEX(Данные!$I$1:$IX$303,Данные!$A66,AQ$642)-Данные!$G66-AQ$643+IF($F$3="Использовать поправку",BT404,0),#N/A)</f>
        <v>-1.1368683772161603E-13</v>
      </c>
      <c r="AR404" s="64">
        <f>IF(ISNUMBER(INDEX(Данные!$I$1:$IX$303,Данные!$A66,AR$642)),INDEX(Данные!$I$1:$IX$303,Данные!$A66,AR$642)-Данные!$H66-AR$643+IF($F$3="Использовать поправку",BU404,0),#N/A)</f>
        <v>0</v>
      </c>
      <c r="AS404" s="62">
        <f t="shared" si="795"/>
        <v>31.5</v>
      </c>
      <c r="AT404" s="63">
        <f>IF(ISNUMBER(INDEX(Данные!$I$1:$IX$303,Данные!$A66,AT$642)),INDEX(Данные!$I$1:$IX$303,Данные!$A66,AT$642)-Данные!$G66-AT$643+IF($F$4="Использовать поправку",BT404,0),#N/A)</f>
        <v>6.2844402853910424</v>
      </c>
      <c r="AU404" s="64">
        <f>IF(ISNUMBER(INDEX(Данные!$I$1:$IX$303,Данные!$A66,AU$642)),INDEX(Данные!$I$1:$IX$303,Данные!$A66,AU$642)-Данные!$H66-AU$643+IF($F$4="Использовать поправку",BU404,0),#N/A)</f>
        <v>6.8805357809796988</v>
      </c>
      <c r="AV404" s="62">
        <f t="shared" si="796"/>
        <v>31.5</v>
      </c>
      <c r="AW404" s="63">
        <f>IF(ISNUMBER(INDEX(Данные!$I$1:$IX$303,Данные!$A66,AW$642)),INDEX(Данные!$I$1:$IX$303,Данные!$A66,AW$642)-Данные!$G66-AW$643+IF($F$5="Использовать поправку",BT404,0),#N/A)</f>
        <v>-3.658087286062937</v>
      </c>
      <c r="AX404" s="64">
        <f>IF(ISNUMBER(INDEX(Данные!$I$1:$IX$303,Данные!$A66,AX$642)),INDEX(Данные!$I$1:$IX$303,Данные!$A66,AX$642)-Данные!$H66-AX$643+IF($F$5="Использовать поправку",BU404,0),#N/A)</f>
        <v>6.8077718267236378</v>
      </c>
      <c r="AY404" s="62">
        <f t="shared" si="797"/>
        <v>31.5</v>
      </c>
      <c r="AZ404" s="63">
        <f>IF(ISNUMBER(INDEX(Данные!$I$1:$IX$303,Данные!$A66,AZ$642)),INDEX(Данные!$I$1:$IX$303,Данные!$A66,AZ$642)-Данные!$G66-AZ$643+IF($F$6="Использовать поправку",BT404,0),#N/A)</f>
        <v>-13.037623570230835</v>
      </c>
      <c r="BA404" s="64">
        <f>IF(ISNUMBER(INDEX(Данные!$I$1:$IX$303,Данные!$A66,BA$642)),INDEX(Данные!$I$1:$IX$303,Данные!$A66,BA$642)-Данные!$H66-BA$643+IF($F$6="Использовать поправку",BU404,0),#N/A)</f>
        <v>9.2537273961206665</v>
      </c>
      <c r="BB404" s="62">
        <f t="shared" si="798"/>
        <v>31.5</v>
      </c>
      <c r="BC404" s="63">
        <f>IF(ISNUMBER(INDEX(Данные!$I$1:$IX$303,Данные!$A66,BC$642)),INDEX(Данные!$I$1:$IX$303,Данные!$A66,BC$642)-Данные!$G66-BC$643+IF($F$7="Использовать поправку",BT404,0),#N/A)</f>
        <v>-6.6996252905466918</v>
      </c>
      <c r="BD404" s="64">
        <f>IF(ISNUMBER(INDEX(Данные!$I$1:$IX$303,Данные!$A66,BD$642)),INDEX(Данные!$I$1:$IX$303,Данные!$A66,BD$642)-Данные!$H66-BD$643+IF($F$7="Использовать поправку",BU404,0),#N/A)</f>
        <v>7.2099218469297739</v>
      </c>
      <c r="BE404" s="62">
        <f t="shared" si="799"/>
        <v>31.5</v>
      </c>
      <c r="BF404" s="63">
        <f>IF(ISNUMBER(INDEX(Данные!$I$1:$IX$303,Данные!$A66,BF$642)),INDEX(Данные!$I$1:$IX$303,Данные!$A66,BF$642)-Данные!$G66-BF$643+IF($F$8="Использовать поправку",BT404,0),#N/A)</f>
        <v>-2.616902681857141</v>
      </c>
      <c r="BG404" s="64">
        <f>IF(ISNUMBER(INDEX(Данные!$I$1:$IX$303,Данные!$A66,BG$642)),INDEX(Данные!$I$1:$IX$303,Данные!$A66,BG$642)-Данные!$H66-BG$643+IF($F$8="Использовать поправку",BU404,0),#N/A)</f>
        <v>9.1177779696304242</v>
      </c>
      <c r="BH404" s="62">
        <f t="shared" si="800"/>
        <v>31.5</v>
      </c>
      <c r="BI404" s="63">
        <f>IF(ISNUMBER(INDEX(Данные!$I$1:$IX$303,Данные!$A66,BI$642)),INDEX(Данные!$I$1:$IX$303,Данные!$A66,BI$642)-Данные!$G66-BI$643+IF($F$9="Использовать поправку",BT404,0),#N/A)</f>
        <v>0.10260843718208434</v>
      </c>
      <c r="BJ404" s="64">
        <f>IF(ISNUMBER(INDEX(Данные!$I$1:$IX$303,Данные!$A66,BJ$642)),INDEX(Данные!$I$1:$IX$303,Данные!$A66,BJ$642)-Данные!$H66-BJ$643+IF($F$9="Использовать поправку",BU404,0),#N/A)</f>
        <v>1.0865289838629906</v>
      </c>
      <c r="BK404" s="62">
        <f t="shared" si="801"/>
        <v>31.5</v>
      </c>
      <c r="BL404" s="63">
        <f>IF(ISNUMBER(INDEX(Данные!$I$1:$IX$303,Данные!$A66,BL$642)),INDEX(Данные!$I$1:$IX$303,Данные!$A66,BL$642)-Данные!$G66-BL$643+IF($F$10="Использовать поправку",BT404,0),#N/A)</f>
        <v>-5.546922624455874</v>
      </c>
      <c r="BM404" s="64">
        <f>IF(ISNUMBER(INDEX(Данные!$I$1:$IX$303,Данные!$A66,BM$642)),INDEX(Данные!$I$1:$IX$303,Данные!$A66,BM$642)-Данные!$H66-BM$643+IF($F$10="Использовать поправку",BU404,0),#N/A)</f>
        <v>17.847223547716339</v>
      </c>
      <c r="BN404" s="62">
        <f t="shared" si="802"/>
        <v>31.5</v>
      </c>
      <c r="BO404" s="63">
        <f>IF(ISNUMBER(INDEX(Данные!$I$1:$IX$303,Данные!$A66,BO$642)),INDEX(Данные!$I$1:$IX$303,Данные!$A66,BO$642)-Данные!$G66-BO$643+IF($F$11="Использовать поправку",BT404,0),#N/A)</f>
        <v>-6.2821980517661586</v>
      </c>
      <c r="BP404" s="64">
        <f>IF(ISNUMBER(INDEX(Данные!$I$1:$IX$303,Данные!$A66,BP$642)),INDEX(Данные!$I$1:$IX$303,Данные!$A66,BP$642)-Данные!$H66-BP$643+IF($F$11="Использовать поправку",BU404,0),#N/A)</f>
        <v>6.3713783358493856</v>
      </c>
      <c r="BQ404" s="62">
        <f t="shared" si="803"/>
        <v>31.5</v>
      </c>
      <c r="BR404" s="63">
        <f>IF(ISNUMBER(INDEX(Данные!$I$1:$IX$303,Данные!$A66,BR$642)),INDEX(Данные!$I$1:$IX$303,Данные!$A66,BR$642)-Данные!$G66-BR$643+IF($F$12="Использовать поправку",BT404,0),#N/A)</f>
        <v>3.7417146579396103</v>
      </c>
      <c r="BS404" s="64">
        <f>IF(ISNUMBER(INDEX(Данные!$I$1:$IX$303,Данные!$A66,BS$642)),INDEX(Данные!$I$1:$IX$303,Данные!$A66,BS$642)-Данные!$H66-BS$643+IF($F$12="Использовать поправку",BU404,0),#N/A)</f>
        <v>8.366230968890477</v>
      </c>
      <c r="BT404" s="100" t="e">
        <f>INDEX(Данные!$I$1:$IX$303,Данные!$A66,BT$642+8)-INDEX(Данные!$I$1:$IX$303,Данные!$A66,BT$643+8)</f>
        <v>#N/A</v>
      </c>
      <c r="BU404" s="101" t="e">
        <f>INDEX(Данные!$I$1:$IX$303,Данные!$A66,BU$642+9)-INDEX(Данные!$I$1:$IX$303,Данные!$A66,BU$643+9)</f>
        <v>#N/A</v>
      </c>
    </row>
    <row r="405" spans="7:73" x14ac:dyDescent="0.25">
      <c r="G405" s="61">
        <v>32</v>
      </c>
      <c r="H405" s="62">
        <f t="shared" si="784"/>
        <v>32</v>
      </c>
      <c r="I405" s="63">
        <f>IF(ISNUMBER(INDEX(Данные!$I$1:$IX$303,Данные!$A67,I$642)),INDEX(Данные!$I$1:$IX$303,Данные!$A67,I$642)-Данные!$E67+IF($F$3="Использовать поправку",AL405,0),#N/A)</f>
        <v>0</v>
      </c>
      <c r="J405" s="64">
        <f>IF(ISNUMBER(INDEX(Данные!$I$1:$IX$303,Данные!$A67,J$642)),INDEX(Данные!$I$1:$IX$303,Данные!$A67,J$642)-Данные!$F67+IF($F$3="Использовать поправку",AM405,0),#N/A)</f>
        <v>0</v>
      </c>
      <c r="K405" s="62">
        <f t="shared" si="785"/>
        <v>32</v>
      </c>
      <c r="L405" s="63">
        <f>IF(ISNUMBER(INDEX(Данные!$I$1:$IX$303,Данные!$A67,L$642)),INDEX(Данные!$I$1:$IX$303,Данные!$A67,L$642)-Данные!$E67+IF($F$4="Использовать поправку",AL405,0),#N/A)</f>
        <v>-0.19001535981391982</v>
      </c>
      <c r="M405" s="64">
        <f>IF(ISNUMBER(INDEX(Данные!$I$1:$IX$303,Данные!$A67,M$642)),INDEX(Данные!$I$1:$IX$303,Данные!$A67,M$642)-Данные!$F67+IF($F$4="Использовать поправку",AM405,0),#N/A)</f>
        <v>0.8455052417283957</v>
      </c>
      <c r="N405" s="62">
        <f t="shared" si="786"/>
        <v>32</v>
      </c>
      <c r="O405" s="63">
        <f>IF(ISNUMBER(INDEX(Данные!$I$1:$IX$303,Данные!$A67,O$642)),INDEX(Данные!$I$1:$IX$303,Данные!$A67,O$642)-Данные!$E67+IF($F$5="Использовать поправку",AL405,0),#N/A)</f>
        <v>0.1529404527978655</v>
      </c>
      <c r="P405" s="64">
        <f>IF(ISNUMBER(INDEX(Данные!$I$1:$IX$303,Данные!$A67,P$642)),INDEX(Данные!$I$1:$IX$303,Данные!$A67,P$642)-Данные!$F67+IF($F$5="Использовать поправку",AM405,0),#N/A)</f>
        <v>-0.79715531097250025</v>
      </c>
      <c r="Q405" s="62">
        <f t="shared" si="787"/>
        <v>32</v>
      </c>
      <c r="R405" s="63">
        <f>IF(ISNUMBER(INDEX(Данные!$I$1:$IX$303,Данные!$A67,R$642)),INDEX(Данные!$I$1:$IX$303,Данные!$A67,R$642)-Данные!$E67+IF($F$6="Использовать поправку",AL405,0),#N/A)</f>
        <v>-0.81589601898497577</v>
      </c>
      <c r="S405" s="64">
        <f>IF(ISNUMBER(INDEX(Данные!$I$1:$IX$303,Данные!$A67,S$642)),INDEX(Данные!$I$1:$IX$303,Данные!$A67,S$642)-Данные!$F67+IF($F$6="Использовать поправку",AM405,0),#N/A)</f>
        <v>-0.24266283498275687</v>
      </c>
      <c r="T405" s="62">
        <f t="shared" si="788"/>
        <v>32</v>
      </c>
      <c r="U405" s="63">
        <f>IF(ISNUMBER(INDEX(Данные!$I$1:$IX$303,Данные!$A67,U$642)),INDEX(Данные!$I$1:$IX$303,Данные!$A67,U$642)-Данные!$E67+IF($F$7="Использовать поправку",AL405,0),#N/A)</f>
        <v>-0.45164358782894176</v>
      </c>
      <c r="V405" s="64">
        <f>IF(ISNUMBER(INDEX(Данные!$I$1:$IX$303,Данные!$A67,V$642)),INDEX(Данные!$I$1:$IX$303,Данные!$A67,V$642)-Данные!$F67+IF($F$7="Использовать поправку",AM405,0),#N/A)</f>
        <v>6.1026546725728714E-2</v>
      </c>
      <c r="W405" s="62">
        <f t="shared" si="789"/>
        <v>32</v>
      </c>
      <c r="X405" s="63">
        <f>IF(ISNUMBER(INDEX(Данные!$I$1:$IX$303,Данные!$A67,X$642)),INDEX(Данные!$I$1:$IX$303,Данные!$A67,X$642)-Данные!$E67+IF($F$8="Использовать поправку",AL405,0),#N/A)</f>
        <v>-1.5978355187410491</v>
      </c>
      <c r="Y405" s="64">
        <f>IF(ISNUMBER(INDEX(Данные!$I$1:$IX$303,Данные!$A67,Y$642)),INDEX(Данные!$I$1:$IX$303,Данные!$A67,Y$642)-Данные!$F67+IF($F$8="Использовать поправку",AM405,0),#N/A)</f>
        <v>0.15627765092478008</v>
      </c>
      <c r="Z405" s="62">
        <f t="shared" si="790"/>
        <v>32</v>
      </c>
      <c r="AA405" s="63">
        <f>IF(ISNUMBER(INDEX(Данные!$I$1:$IX$303,Данные!$A67,AA$642)),INDEX(Данные!$I$1:$IX$303,Данные!$A67,AA$642)-Данные!$E67+IF($F$9="Использовать поправку",AL405,0),#N/A)</f>
        <v>-0.38516291239531286</v>
      </c>
      <c r="AB405" s="64">
        <f>IF(ISNUMBER(INDEX(Данные!$I$1:$IX$303,Данные!$A67,AB$642)),INDEX(Данные!$I$1:$IX$303,Данные!$A67,AB$642)-Данные!$F67+IF($F$9="Использовать поправку",AM405,0),#N/A)</f>
        <v>-4.3921684792011639E-2</v>
      </c>
      <c r="AC405" s="62">
        <f t="shared" si="791"/>
        <v>32</v>
      </c>
      <c r="AD405" s="63">
        <f>IF(ISNUMBER(INDEX(Данные!$I$1:$IX$303,Данные!$A67,AD$642)),INDEX(Данные!$I$1:$IX$303,Данные!$A67,AD$642)-Данные!$E67+IF($F$10="Использовать поправку",AL405,0),#N/A)</f>
        <v>-0.68800471761224991</v>
      </c>
      <c r="AE405" s="64">
        <f>IF(ISNUMBER(INDEX(Данные!$I$1:$IX$303,Данные!$A67,AE$642)),INDEX(Данные!$I$1:$IX$303,Данные!$A67,AE$642)-Данные!$F67+IF($F$10="Использовать поправку",AM405,0),#N/A)</f>
        <v>0.76499917044944521</v>
      </c>
      <c r="AF405" s="62">
        <f t="shared" si="792"/>
        <v>32</v>
      </c>
      <c r="AG405" s="63">
        <f>IF(ISNUMBER(INDEX(Данные!$I$1:$IX$303,Данные!$A67,AG$642)),INDEX(Данные!$I$1:$IX$303,Данные!$A67,AG$642)-Данные!$E67+IF($F$11="Использовать поправку",AL405,0),#N/A)</f>
        <v>-0.2380253412771216</v>
      </c>
      <c r="AH405" s="64">
        <f>IF(ISNUMBER(INDEX(Данные!$I$1:$IX$303,Данные!$A67,AH$642)),INDEX(Данные!$I$1:$IX$303,Данные!$A67,AH$642)-Данные!$F67+IF($F$11="Использовать поправку",AM405,0),#N/A)</f>
        <v>-0.45104809375725363</v>
      </c>
      <c r="AI405" s="62">
        <f t="shared" si="793"/>
        <v>32</v>
      </c>
      <c r="AJ405" s="63">
        <f>IF(ISNUMBER(INDEX(Данные!$I$1:$IX$303,Данные!$A67,AJ$642)),INDEX(Данные!$I$1:$IX$303,Данные!$A67,AJ$642)-Данные!$E67+IF($F$12="Использовать поправку",AL405,0),#N/A)</f>
        <v>-2.2142126498244679</v>
      </c>
      <c r="AK405" s="96">
        <f>IF(ISNUMBER(INDEX(Данные!$I$1:$IX$303,Данные!$A67,AK$642)),INDEX(Данные!$I$1:$IX$303,Данные!$A67,AK$642)-Данные!$F67+IF($F$12="Использовать поправку",AM405,0),#N/A)</f>
        <v>0.52262619829241874</v>
      </c>
      <c r="AL405" s="100" t="e">
        <f>INDEX(Данные!$I$1:$IX$303,Данные!$A67,AL$642+4)-INDEX(Данные!$I$1:$IX$303,Данные!$A67,AL$643+4)</f>
        <v>#N/A</v>
      </c>
      <c r="AM405" s="101" t="e">
        <f>INDEX(Данные!$I$1:$IX$303,Данные!$A67,AM$642+5)-INDEX(Данные!$I$1:$IX$303,Данные!$A67,AM$643+5)</f>
        <v>#N/A</v>
      </c>
      <c r="AO405" s="61">
        <v>32</v>
      </c>
      <c r="AP405" s="62">
        <f t="shared" si="794"/>
        <v>32</v>
      </c>
      <c r="AQ405" s="63">
        <f>IF(ISNUMBER(INDEX(Данные!$I$1:$IX$303,Данные!$A67,AQ$642)),INDEX(Данные!$I$1:$IX$303,Данные!$A67,AQ$642)-Данные!$G67-AQ$643+IF($F$3="Использовать поправку",BT405,0),#N/A)</f>
        <v>0</v>
      </c>
      <c r="AR405" s="64">
        <f>IF(ISNUMBER(INDEX(Данные!$I$1:$IX$303,Данные!$A67,AR$642)),INDEX(Данные!$I$1:$IX$303,Данные!$A67,AR$642)-Данные!$H67-AR$643+IF($F$3="Использовать поправку",BU405,0),#N/A)</f>
        <v>0</v>
      </c>
      <c r="AS405" s="62">
        <f t="shared" si="795"/>
        <v>32</v>
      </c>
      <c r="AT405" s="63">
        <f>IF(ISNUMBER(INDEX(Данные!$I$1:$IX$303,Данные!$A67,AT$642)),INDEX(Данные!$I$1:$IX$303,Данные!$A67,AT$642)-Данные!$G67-AT$643+IF($F$4="Использовать поправку",BT405,0),#N/A)</f>
        <v>6.1894326054841713</v>
      </c>
      <c r="AU405" s="64">
        <f>IF(ISNUMBER(INDEX(Данные!$I$1:$IX$303,Данные!$A67,AU$642)),INDEX(Данные!$I$1:$IX$303,Данные!$A67,AU$642)-Данные!$H67-AU$643+IF($F$4="Использовать поправку",BU405,0),#N/A)</f>
        <v>7.3032884018437016</v>
      </c>
      <c r="AV405" s="62">
        <f t="shared" si="796"/>
        <v>32</v>
      </c>
      <c r="AW405" s="63">
        <f>IF(ISNUMBER(INDEX(Данные!$I$1:$IX$303,Данные!$A67,AW$642)),INDEX(Данные!$I$1:$IX$303,Данные!$A67,AW$642)-Данные!$G67-AW$643+IF($F$5="Использовать поправку",BT405,0),#N/A)</f>
        <v>-3.5816170596639267</v>
      </c>
      <c r="AX405" s="64">
        <f>IF(ISNUMBER(INDEX(Данные!$I$1:$IX$303,Данные!$A67,AX$642)),INDEX(Данные!$I$1:$IX$303,Данные!$A67,AX$642)-Данные!$H67-AX$643+IF($F$5="Использовать поправку",BU405,0),#N/A)</f>
        <v>6.4091941712372318</v>
      </c>
      <c r="AY405" s="62">
        <f t="shared" si="797"/>
        <v>32</v>
      </c>
      <c r="AZ405" s="63">
        <f>IF(ISNUMBER(INDEX(Данные!$I$1:$IX$303,Данные!$A67,AZ$642)),INDEX(Данные!$I$1:$IX$303,Данные!$A67,AZ$642)-Данные!$G67-AZ$643+IF($F$6="Использовать поправку",BT405,0),#N/A)</f>
        <v>-13.445571579723264</v>
      </c>
      <c r="BA405" s="64">
        <f>IF(ISNUMBER(INDEX(Данные!$I$1:$IX$303,Данные!$A67,BA$642)),INDEX(Данные!$I$1:$IX$303,Данные!$A67,BA$642)-Данные!$H67-BA$643+IF($F$6="Использовать поправку",BU405,0),#N/A)</f>
        <v>9.1323959786291198</v>
      </c>
      <c r="BB405" s="62">
        <f t="shared" si="798"/>
        <v>32</v>
      </c>
      <c r="BC405" s="63">
        <f>IF(ISNUMBER(INDEX(Данные!$I$1:$IX$303,Данные!$A67,BC$642)),INDEX(Данные!$I$1:$IX$303,Данные!$A67,BC$642)-Данные!$G67-BC$643+IF($F$7="Использовать поправку",BT405,0),#N/A)</f>
        <v>-6.9254470844610978</v>
      </c>
      <c r="BD405" s="64">
        <f>IF(ISNUMBER(INDEX(Данные!$I$1:$IX$303,Данные!$A67,BD$642)),INDEX(Данные!$I$1:$IX$303,Данные!$A67,BD$642)-Данные!$H67-BD$643+IF($F$7="Использовать поправку",BU405,0),#N/A)</f>
        <v>7.2404351202924317</v>
      </c>
      <c r="BE405" s="62">
        <f t="shared" si="799"/>
        <v>32</v>
      </c>
      <c r="BF405" s="63">
        <f>IF(ISNUMBER(INDEX(Данные!$I$1:$IX$303,Данные!$A67,BF$642)),INDEX(Данные!$I$1:$IX$303,Данные!$A67,BF$642)-Данные!$G67-BF$643+IF($F$8="Использовать поправку",BT405,0),#N/A)</f>
        <v>-3.4158204412276518</v>
      </c>
      <c r="BG405" s="64">
        <f>IF(ISNUMBER(INDEX(Данные!$I$1:$IX$303,Данные!$A67,BG$642)),INDEX(Данные!$I$1:$IX$303,Данные!$A67,BG$642)-Данные!$H67-BG$643+IF($F$8="Использовать поправку",BU405,0),#N/A)</f>
        <v>9.1959167950926712</v>
      </c>
      <c r="BH405" s="62">
        <f t="shared" si="800"/>
        <v>32</v>
      </c>
      <c r="BI405" s="63">
        <f>IF(ISNUMBER(INDEX(Данные!$I$1:$IX$303,Данные!$A67,BI$642)),INDEX(Данные!$I$1:$IX$303,Данные!$A67,BI$642)-Данные!$G67-BI$643+IF($F$9="Использовать поправку",BT405,0),#N/A)</f>
        <v>-8.9973019015474165E-2</v>
      </c>
      <c r="BJ405" s="64">
        <f>IF(ISNUMBER(INDEX(Данные!$I$1:$IX$303,Данные!$A67,BJ$642)),INDEX(Данные!$I$1:$IX$303,Данные!$A67,BJ$642)-Данные!$H67-BJ$643+IF($F$9="Использовать поправку",BU405,0),#N/A)</f>
        <v>1.064568141466907</v>
      </c>
      <c r="BK405" s="62">
        <f t="shared" si="801"/>
        <v>32</v>
      </c>
      <c r="BL405" s="63">
        <f>IF(ISNUMBER(INDEX(Данные!$I$1:$IX$303,Данные!$A67,BL$642)),INDEX(Данные!$I$1:$IX$303,Данные!$A67,BL$642)-Данные!$G67-BL$643+IF($F$10="Использовать поправку",BT405,0),#N/A)</f>
        <v>-5.8909249832619253</v>
      </c>
      <c r="BM405" s="64">
        <f>IF(ISNUMBER(INDEX(Данные!$I$1:$IX$303,Данные!$A67,BM$642)),INDEX(Данные!$I$1:$IX$303,Данные!$A67,BM$642)-Данные!$H67-BM$643+IF($F$10="Использовать поправку",BU405,0),#N/A)</f>
        <v>18.22972313294099</v>
      </c>
      <c r="BN405" s="62">
        <f t="shared" si="802"/>
        <v>32</v>
      </c>
      <c r="BO405" s="63">
        <f>IF(ISNUMBER(INDEX(Данные!$I$1:$IX$303,Данные!$A67,BO$642)),INDEX(Данные!$I$1:$IX$303,Данные!$A67,BO$642)-Данные!$G67-BO$643+IF($F$11="Использовать поправку",BT405,0),#N/A)</f>
        <v>-6.4012107224046986</v>
      </c>
      <c r="BP405" s="64">
        <f>IF(ISNUMBER(INDEX(Данные!$I$1:$IX$303,Данные!$A67,BP$642)),INDEX(Данные!$I$1:$IX$303,Данные!$A67,BP$642)-Данные!$H67-BP$643+IF($F$11="Использовать поправку",BU405,0),#N/A)</f>
        <v>6.1458542889706678</v>
      </c>
      <c r="BQ405" s="62">
        <f t="shared" si="803"/>
        <v>32</v>
      </c>
      <c r="BR405" s="63">
        <f>IF(ISNUMBER(INDEX(Данные!$I$1:$IX$303,Данные!$A67,BR$642)),INDEX(Данные!$I$1:$IX$303,Данные!$A67,BR$642)-Данные!$G67-BR$643+IF($F$12="Использовать поправку",BT405,0),#N/A)</f>
        <v>2.6346083330273586</v>
      </c>
      <c r="BS405" s="64">
        <f>IF(ISNUMBER(INDEX(Данные!$I$1:$IX$303,Данные!$A67,BS$642)),INDEX(Данные!$I$1:$IX$303,Данные!$A67,BS$642)-Данные!$H67-BS$643+IF($F$12="Использовать поправку",BU405,0),#N/A)</f>
        <v>8.627544068036741</v>
      </c>
      <c r="BT405" s="100" t="e">
        <f>INDEX(Данные!$I$1:$IX$303,Данные!$A67,BT$642+8)-INDEX(Данные!$I$1:$IX$303,Данные!$A67,BT$643+8)</f>
        <v>#N/A</v>
      </c>
      <c r="BU405" s="101" t="e">
        <f>INDEX(Данные!$I$1:$IX$303,Данные!$A67,BU$642+9)-INDEX(Данные!$I$1:$IX$303,Данные!$A67,BU$643+9)</f>
        <v>#N/A</v>
      </c>
    </row>
    <row r="406" spans="7:73" x14ac:dyDescent="0.25">
      <c r="G406" s="61">
        <v>32.5</v>
      </c>
      <c r="H406" s="62">
        <f t="shared" ref="H406:H432" si="804">IF(ISNUMBER(I406),$G406,"")</f>
        <v>32.5</v>
      </c>
      <c r="I406" s="63">
        <f>IF(ISNUMBER(INDEX(Данные!$I$1:$IX$303,Данные!$A68,I$642)),INDEX(Данные!$I$1:$IX$303,Данные!$A68,I$642)-Данные!$E68+IF($F$3="Использовать поправку",AL406,0),#N/A)</f>
        <v>0</v>
      </c>
      <c r="J406" s="64">
        <f>IF(ISNUMBER(INDEX(Данные!$I$1:$IX$303,Данные!$A68,J$642)),INDEX(Данные!$I$1:$IX$303,Данные!$A68,J$642)-Данные!$F68+IF($F$3="Использовать поправку",AM406,0),#N/A)</f>
        <v>0</v>
      </c>
      <c r="K406" s="62">
        <f t="shared" ref="K406:K432" si="805">IF(ISNUMBER(L406),$G406,"")</f>
        <v>32.5</v>
      </c>
      <c r="L406" s="63">
        <f>IF(ISNUMBER(INDEX(Данные!$I$1:$IX$303,Данные!$A68,L$642)),INDEX(Данные!$I$1:$IX$303,Данные!$A68,L$642)-Данные!$E68+IF($F$4="Использовать поправку",AL406,0),#N/A)</f>
        <v>0.68493141142505287</v>
      </c>
      <c r="M406" s="64">
        <f>IF(ISNUMBER(INDEX(Данные!$I$1:$IX$303,Данные!$A68,M$642)),INDEX(Данные!$I$1:$IX$303,Данные!$A68,M$642)-Данные!$F68+IF($F$4="Использовать поправку",AM406,0),#N/A)</f>
        <v>-0.18290601964237441</v>
      </c>
      <c r="N406" s="62">
        <f t="shared" ref="N406:N432" si="806">IF(ISNUMBER(O406),$G406,"")</f>
        <v>32.5</v>
      </c>
      <c r="O406" s="63">
        <f>IF(ISNUMBER(INDEX(Данные!$I$1:$IX$303,Данные!$A68,O$642)),INDEX(Данные!$I$1:$IX$303,Данные!$A68,O$642)-Данные!$E68+IF($F$5="Использовать поправку",AL406,0),#N/A)</f>
        <v>1.564456022952541</v>
      </c>
      <c r="P406" s="64">
        <f>IF(ISNUMBER(INDEX(Данные!$I$1:$IX$303,Данные!$A68,P$642)),INDEX(Данные!$I$1:$IX$303,Данные!$A68,P$642)-Данные!$F68+IF($F$5="Использовать поправку",AM406,0),#N/A)</f>
        <v>-5.9446424533471376E-2</v>
      </c>
      <c r="Q406" s="62">
        <f t="shared" ref="Q406:Q432" si="807">IF(ISNUMBER(R406),$G406,"")</f>
        <v>32.5</v>
      </c>
      <c r="R406" s="63">
        <f>IF(ISNUMBER(INDEX(Данные!$I$1:$IX$303,Данные!$A68,R$642)),INDEX(Данные!$I$1:$IX$303,Данные!$A68,R$642)-Данные!$E68+IF($F$6="Использовать поправку",AL406,0),#N/A)</f>
        <v>0.45097342162303367</v>
      </c>
      <c r="S406" s="64">
        <f>IF(ISNUMBER(INDEX(Данные!$I$1:$IX$303,Данные!$A68,S$642)),INDEX(Данные!$I$1:$IX$303,Данные!$A68,S$642)-Данные!$F68+IF($F$6="Использовать поправку",AM406,0),#N/A)</f>
        <v>-1.8147711421347956</v>
      </c>
      <c r="T406" s="62">
        <f t="shared" ref="T406:T432" si="808">IF(ISNUMBER(U406),$G406,"")</f>
        <v>32.5</v>
      </c>
      <c r="U406" s="63">
        <f>IF(ISNUMBER(INDEX(Данные!$I$1:$IX$303,Данные!$A68,U$642)),INDEX(Данные!$I$1:$IX$303,Данные!$A68,U$642)-Данные!$E68+IF($F$7="Использовать поправку",AL406,0),#N/A)</f>
        <v>1.0667736546113051</v>
      </c>
      <c r="V406" s="64">
        <f>IF(ISNUMBER(INDEX(Данные!$I$1:$IX$303,Данные!$A68,V$642)),INDEX(Данные!$I$1:$IX$303,Данные!$A68,V$642)-Данные!$F68+IF($F$7="Использовать поправку",AM406,0),#N/A)</f>
        <v>-0.97747794050401704</v>
      </c>
      <c r="W406" s="62">
        <f t="shared" ref="W406:W432" si="809">IF(ISNUMBER(X406),$G406,"")</f>
        <v>32.5</v>
      </c>
      <c r="X406" s="63">
        <f>IF(ISNUMBER(INDEX(Данные!$I$1:$IX$303,Данные!$A68,X$642)),INDEX(Данные!$I$1:$IX$303,Данные!$A68,X$642)-Данные!$E68+IF($F$8="Использовать поправку",AL406,0),#N/A)</f>
        <v>0.46618553153128151</v>
      </c>
      <c r="Y406" s="64">
        <f>IF(ISNUMBER(INDEX(Данные!$I$1:$IX$303,Данные!$A68,Y$642)),INDEX(Данные!$I$1:$IX$303,Данные!$A68,Y$642)-Данные!$F68+IF($F$8="Использовать поправку",AM406,0),#N/A)</f>
        <v>-1.9398311666117973</v>
      </c>
      <c r="Z406" s="62">
        <f t="shared" ref="Z406:Z432" si="810">IF(ISNUMBER(AA406),$G406,"")</f>
        <v>32.5</v>
      </c>
      <c r="AA406" s="63">
        <f>IF(ISNUMBER(INDEX(Данные!$I$1:$IX$303,Данные!$A68,AA$642)),INDEX(Данные!$I$1:$IX$303,Данные!$A68,AA$642)-Данные!$E68+IF($F$9="Использовать поправку",AL406,0),#N/A)</f>
        <v>1.2609482290798493</v>
      </c>
      <c r="AB406" s="64">
        <f>IF(ISNUMBER(INDEX(Данные!$I$1:$IX$303,Данные!$A68,AB$642)),INDEX(Данные!$I$1:$IX$303,Данные!$A68,AB$642)-Данные!$F68+IF($F$9="Использовать поправку",AM406,0),#N/A)</f>
        <v>-0.99149989855192655</v>
      </c>
      <c r="AC406" s="62">
        <f t="shared" ref="AC406:AC432" si="811">IF(ISNUMBER(AD406),$G406,"")</f>
        <v>32.5</v>
      </c>
      <c r="AD406" s="63">
        <f>IF(ISNUMBER(INDEX(Данные!$I$1:$IX$303,Данные!$A68,AD$642)),INDEX(Данные!$I$1:$IX$303,Данные!$A68,AD$642)-Данные!$E68+IF($F$10="Использовать поправку",AL406,0),#N/A)</f>
        <v>1.2477883178684106</v>
      </c>
      <c r="AE406" s="64">
        <f>IF(ISNUMBER(INDEX(Данные!$I$1:$IX$303,Данные!$A68,AE$642)),INDEX(Данные!$I$1:$IX$303,Данные!$A68,AE$642)-Данные!$F68+IF($F$10="Использовать поправку",AM406,0),#N/A)</f>
        <v>-1.0026333152276912</v>
      </c>
      <c r="AF406" s="62">
        <f t="shared" ref="AF406:AF432" si="812">IF(ISNUMBER(AG406),$G406,"")</f>
        <v>32.5</v>
      </c>
      <c r="AG406" s="63">
        <f>IF(ISNUMBER(INDEX(Данные!$I$1:$IX$303,Данные!$A68,AG$642)),INDEX(Данные!$I$1:$IX$303,Данные!$A68,AG$642)-Данные!$E68+IF($F$11="Использовать поправку",AL406,0),#N/A)</f>
        <v>-0.1510618262060941</v>
      </c>
      <c r="AH406" s="64">
        <f>IF(ISNUMBER(INDEX(Данные!$I$1:$IX$303,Данные!$A68,AH$642)),INDEX(Данные!$I$1:$IX$303,Данные!$A68,AH$642)-Данные!$F68+IF($F$11="Использовать поправку",AM406,0),#N/A)</f>
        <v>-2.6172570120340657</v>
      </c>
      <c r="AI406" s="62">
        <f t="shared" ref="AI406:AI432" si="813">IF(ISNUMBER(AJ406),$G406,"")</f>
        <v>32.5</v>
      </c>
      <c r="AJ406" s="63">
        <f>IF(ISNUMBER(INDEX(Данные!$I$1:$IX$303,Данные!$A68,AJ$642)),INDEX(Данные!$I$1:$IX$303,Данные!$A68,AJ$642)-Данные!$E68+IF($F$12="Использовать поправку",AL406,0),#N/A)</f>
        <v>0.1254502370512407</v>
      </c>
      <c r="AK406" s="96">
        <f>IF(ISNUMBER(INDEX(Данные!$I$1:$IX$303,Данные!$A68,AK$642)),INDEX(Данные!$I$1:$IX$303,Данные!$A68,AK$642)-Данные!$F68+IF($F$12="Использовать поправку",AM406,0),#N/A)</f>
        <v>-1.6699716079501472</v>
      </c>
      <c r="AL406" s="100" t="e">
        <f>INDEX(Данные!$I$1:$IX$303,Данные!$A68,AL$642+4)-INDEX(Данные!$I$1:$IX$303,Данные!$A68,AL$643+4)</f>
        <v>#N/A</v>
      </c>
      <c r="AM406" s="101" t="e">
        <f>INDEX(Данные!$I$1:$IX$303,Данные!$A68,AM$642+5)-INDEX(Данные!$I$1:$IX$303,Данные!$A68,AM$643+5)</f>
        <v>#N/A</v>
      </c>
      <c r="AO406" s="61">
        <v>32.5</v>
      </c>
      <c r="AP406" s="62">
        <f t="shared" ref="AP406:AP431" si="814">IF(ISNUMBER(AQ406),$G406,"")</f>
        <v>32.5</v>
      </c>
      <c r="AQ406" s="63">
        <f>IF(ISNUMBER(INDEX(Данные!$I$1:$IX$303,Данные!$A68,AQ$642)),INDEX(Данные!$I$1:$IX$303,Данные!$A68,AQ$642)-Данные!$G68-AQ$643+IF($F$3="Использовать поправку",BT406,0),#N/A)</f>
        <v>0</v>
      </c>
      <c r="AR406" s="64">
        <f>IF(ISNUMBER(INDEX(Данные!$I$1:$IX$303,Данные!$A68,AR$642)),INDEX(Данные!$I$1:$IX$303,Данные!$A68,AR$642)-Данные!$H68-AR$643+IF($F$3="Использовать поправку",BU406,0),#N/A)</f>
        <v>0</v>
      </c>
      <c r="AS406" s="62">
        <f t="shared" ref="AS406:AS431" si="815">IF(ISNUMBER(AT406),$G406,"")</f>
        <v>32.5</v>
      </c>
      <c r="AT406" s="63">
        <f>IF(ISNUMBER(INDEX(Данные!$I$1:$IX$303,Данные!$A68,AT$642)),INDEX(Данные!$I$1:$IX$303,Данные!$A68,AT$642)-Данные!$G68-AT$643+IF($F$4="Использовать поправку",BT406,0),#N/A)</f>
        <v>6.5318983111966418</v>
      </c>
      <c r="AU406" s="64">
        <f>IF(ISNUMBER(INDEX(Данные!$I$1:$IX$303,Данные!$A68,AU$642)),INDEX(Данные!$I$1:$IX$303,Данные!$A68,AU$642)-Данные!$H68-AU$643+IF($F$4="Использовать поправку",BU406,0),#N/A)</f>
        <v>7.2118353920225218</v>
      </c>
      <c r="AV406" s="62">
        <f t="shared" ref="AV406:AV431" si="816">IF(ISNUMBER(AW406),$G406,"")</f>
        <v>32.5</v>
      </c>
      <c r="AW406" s="63">
        <f>IF(ISNUMBER(INDEX(Данные!$I$1:$IX$303,Данные!$A68,AW$642)),INDEX(Данные!$I$1:$IX$303,Данные!$A68,AW$642)-Данные!$G68-AW$643+IF($F$5="Использовать поправку",BT406,0),#N/A)</f>
        <v>-2.7993890481876633</v>
      </c>
      <c r="AX406" s="64">
        <f>IF(ISNUMBER(INDEX(Данные!$I$1:$IX$303,Данные!$A68,AX$642)),INDEX(Данные!$I$1:$IX$303,Данные!$A68,AX$642)-Данные!$H68-AX$643+IF($F$5="Использовать поправку",BU406,0),#N/A)</f>
        <v>6.3794709589706144</v>
      </c>
      <c r="AY406" s="62">
        <f t="shared" ref="AY406:AY431" si="817">IF(ISNUMBER(AZ406),$G406,"")</f>
        <v>32.5</v>
      </c>
      <c r="AZ406" s="63">
        <f>IF(ISNUMBER(INDEX(Данные!$I$1:$IX$303,Данные!$A68,AZ$642)),INDEX(Данные!$I$1:$IX$303,Данные!$A68,AZ$642)-Данные!$G68-AZ$643+IF($F$6="Использовать поправку",BT406,0),#N/A)</f>
        <v>-13.220084868911727</v>
      </c>
      <c r="BA406" s="64">
        <f>IF(ISNUMBER(INDEX(Данные!$I$1:$IX$303,Данные!$A68,BA$642)),INDEX(Данные!$I$1:$IX$303,Данные!$A68,BA$642)-Данные!$H68-BA$643+IF($F$6="Использовать поправку",BU406,0),#N/A)</f>
        <v>8.2250104075617401</v>
      </c>
      <c r="BB406" s="62">
        <f t="shared" ref="BB406:BB431" si="818">IF(ISNUMBER(BC406),$G406,"")</f>
        <v>32.5</v>
      </c>
      <c r="BC406" s="63">
        <f>IF(ISNUMBER(INDEX(Данные!$I$1:$IX$303,Данные!$A68,BC$642)),INDEX(Данные!$I$1:$IX$303,Данные!$A68,BC$642)-Данные!$G68-BC$643+IF($F$7="Использовать поправку",BT406,0),#N/A)</f>
        <v>-6.3920602571554355</v>
      </c>
      <c r="BD406" s="64">
        <f>IF(ISNUMBER(INDEX(Данные!$I$1:$IX$303,Данные!$A68,BD$642)),INDEX(Данные!$I$1:$IX$303,Данные!$A68,BD$642)-Данные!$H68-BD$643+IF($F$7="Использовать поправку",BU406,0),#N/A)</f>
        <v>6.7516961500405159</v>
      </c>
      <c r="BE406" s="62">
        <f t="shared" ref="BE406:BE431" si="819">IF(ISNUMBER(BF406),$G406,"")</f>
        <v>32.5</v>
      </c>
      <c r="BF406" s="63">
        <f>IF(ISNUMBER(INDEX(Данные!$I$1:$IX$303,Данные!$A68,BF$642)),INDEX(Данные!$I$1:$IX$303,Данные!$A68,BF$642)-Данные!$G68-BF$643+IF($F$8="Использовать поправку",BT406,0),#N/A)</f>
        <v>-3.1827276754619334</v>
      </c>
      <c r="BG406" s="64">
        <f>IF(ISNUMBER(INDEX(Данные!$I$1:$IX$303,Данные!$A68,BG$642)),INDEX(Данные!$I$1:$IX$303,Данные!$A68,BG$642)-Данные!$H68-BG$643+IF($F$8="Использовать поправку",BU406,0),#N/A)</f>
        <v>8.2260012117869792</v>
      </c>
      <c r="BH406" s="62">
        <f t="shared" ref="BH406:BH431" si="820">IF(ISNUMBER(BI406),$G406,"")</f>
        <v>32.5</v>
      </c>
      <c r="BI406" s="63">
        <f>IF(ISNUMBER(INDEX(Данные!$I$1:$IX$303,Данные!$A68,BI$642)),INDEX(Данные!$I$1:$IX$303,Данные!$A68,BI$642)-Данные!$G68-BI$643+IF($F$9="Использовать поправку",BT406,0),#N/A)</f>
        <v>0.54050109552440517</v>
      </c>
      <c r="BJ406" s="64">
        <f>IF(ISNUMBER(INDEX(Данные!$I$1:$IX$303,Данные!$A68,BJ$642)),INDEX(Данные!$I$1:$IX$303,Данные!$A68,BJ$642)-Данные!$H68-BJ$643+IF($F$9="Использовать поправку",BU406,0),#N/A)</f>
        <v>0.56881819219097451</v>
      </c>
      <c r="BK406" s="62">
        <f t="shared" ref="BK406:BK431" si="821">IF(ISNUMBER(BL406),$G406,"")</f>
        <v>32.5</v>
      </c>
      <c r="BL406" s="63">
        <f>IF(ISNUMBER(INDEX(Данные!$I$1:$IX$303,Данные!$A68,BL$642)),INDEX(Данные!$I$1:$IX$303,Данные!$A68,BL$642)-Данные!$G68-BL$643+IF($F$10="Использовать поправку",BT406,0),#N/A)</f>
        <v>-5.2670308243277759</v>
      </c>
      <c r="BM406" s="64">
        <f>IF(ISNUMBER(INDEX(Данные!$I$1:$IX$303,Данные!$A68,BM$642)),INDEX(Данные!$I$1:$IX$303,Данные!$A68,BM$642)-Данные!$H68-BM$643+IF($F$10="Использовать поправку",BU406,0),#N/A)</f>
        <v>17.72840647532712</v>
      </c>
      <c r="BN406" s="62">
        <f t="shared" ref="BN406:BN431" si="822">IF(ISNUMBER(BO406),$G406,"")</f>
        <v>32.5</v>
      </c>
      <c r="BO406" s="63">
        <f>IF(ISNUMBER(INDEX(Данные!$I$1:$IX$303,Данные!$A68,BO$642)),INDEX(Данные!$I$1:$IX$303,Данные!$A68,BO$642)-Данные!$G68-BO$643+IF($F$11="Использовать поправку",BT406,0),#N/A)</f>
        <v>-6.4767416355076648</v>
      </c>
      <c r="BP406" s="64">
        <f>IF(ISNUMBER(INDEX(Данные!$I$1:$IX$303,Данные!$A68,BP$642)),INDEX(Данные!$I$1:$IX$303,Данные!$A68,BP$642)-Данные!$H68-BP$643+IF($F$11="Использовать поправку",BU406,0),#N/A)</f>
        <v>4.8372257829535101</v>
      </c>
      <c r="BQ406" s="62">
        <f t="shared" ref="BQ406:BQ431" si="823">IF(ISNUMBER(BR406),$G406,"")</f>
        <v>32.5</v>
      </c>
      <c r="BR406" s="63">
        <f>IF(ISNUMBER(INDEX(Данные!$I$1:$IX$303,Данные!$A68,BR$642)),INDEX(Данные!$I$1:$IX$303,Данные!$A68,BR$642)-Данные!$G68-BR$643+IF($F$12="Использовать поправку",BT406,0),#N/A)</f>
        <v>2.6973334515529359</v>
      </c>
      <c r="BS406" s="64">
        <f>IF(ISNUMBER(INDEX(Данные!$I$1:$IX$303,Данные!$A68,BS$642)),INDEX(Данные!$I$1:$IX$303,Данные!$A68,BS$642)-Данные!$H68-BS$643+IF($F$12="Использовать поправку",BU406,0),#N/A)</f>
        <v>7.792558264061654</v>
      </c>
      <c r="BT406" s="100" t="e">
        <f>INDEX(Данные!$I$1:$IX$303,Данные!$A68,BT$642+8)-INDEX(Данные!$I$1:$IX$303,Данные!$A68,BT$643+8)</f>
        <v>#N/A</v>
      </c>
      <c r="BU406" s="101" t="e">
        <f>INDEX(Данные!$I$1:$IX$303,Данные!$A68,BU$642+9)-INDEX(Данные!$I$1:$IX$303,Данные!$A68,BU$643+9)</f>
        <v>#N/A</v>
      </c>
    </row>
    <row r="407" spans="7:73" x14ac:dyDescent="0.25">
      <c r="G407" s="61">
        <v>33</v>
      </c>
      <c r="H407" s="62">
        <f t="shared" si="804"/>
        <v>33</v>
      </c>
      <c r="I407" s="63">
        <f>IF(ISNUMBER(INDEX(Данные!$I$1:$IX$303,Данные!$A69,I$642)),INDEX(Данные!$I$1:$IX$303,Данные!$A69,I$642)-Данные!$E69+IF($F$3="Использовать поправку",AL407,0),#N/A)</f>
        <v>0</v>
      </c>
      <c r="J407" s="64">
        <f>IF(ISNUMBER(INDEX(Данные!$I$1:$IX$303,Данные!$A69,J$642)),INDEX(Данные!$I$1:$IX$303,Данные!$A69,J$642)-Данные!$F69+IF($F$3="Использовать поправку",AM407,0),#N/A)</f>
        <v>0</v>
      </c>
      <c r="K407" s="62">
        <f t="shared" si="805"/>
        <v>33</v>
      </c>
      <c r="L407" s="63">
        <f>IF(ISNUMBER(INDEX(Данные!$I$1:$IX$303,Данные!$A69,L$642)),INDEX(Данные!$I$1:$IX$303,Данные!$A69,L$642)-Данные!$E69+IF($F$4="Использовать поправку",AL407,0),#N/A)</f>
        <v>-0.3292669079918511</v>
      </c>
      <c r="M407" s="64">
        <f>IF(ISNUMBER(INDEX(Данные!$I$1:$IX$303,Данные!$A69,M$642)),INDEX(Данные!$I$1:$IX$303,Данные!$A69,M$642)-Данные!$F69+IF($F$4="Использовать поправку",AM407,0),#N/A)</f>
        <v>-1.3191750328233192</v>
      </c>
      <c r="N407" s="62">
        <f t="shared" si="806"/>
        <v>33</v>
      </c>
      <c r="O407" s="63">
        <f>IF(ISNUMBER(INDEX(Данные!$I$1:$IX$303,Данные!$A69,O$642)),INDEX(Данные!$I$1:$IX$303,Данные!$A69,O$642)-Данные!$E69+IF($F$5="Использовать поправку",AL407,0),#N/A)</f>
        <v>0.29165604741742435</v>
      </c>
      <c r="P407" s="64">
        <f>IF(ISNUMBER(INDEX(Данные!$I$1:$IX$303,Данные!$A69,P$642)),INDEX(Данные!$I$1:$IX$303,Данные!$A69,P$642)-Данные!$F69+IF($F$5="Использовать поправку",AM407,0),#N/A)</f>
        <v>0.69506680972626</v>
      </c>
      <c r="Q407" s="62">
        <f t="shared" si="807"/>
        <v>33</v>
      </c>
      <c r="R407" s="63">
        <f>IF(ISNUMBER(INDEX(Данные!$I$1:$IX$303,Данные!$A69,R$642)),INDEX(Данные!$I$1:$IX$303,Данные!$A69,R$642)-Данные!$E69+IF($F$6="Использовать поправку",AL407,0),#N/A)</f>
        <v>-0.50785738263060587</v>
      </c>
      <c r="S407" s="64">
        <f>IF(ISNUMBER(INDEX(Данные!$I$1:$IX$303,Данные!$A69,S$642)),INDEX(Данные!$I$1:$IX$303,Данные!$A69,S$642)-Данные!$F69+IF($F$6="Использовать поправку",AM407,0),#N/A)</f>
        <v>1.3691992287069321</v>
      </c>
      <c r="T407" s="62">
        <f t="shared" si="808"/>
        <v>33</v>
      </c>
      <c r="U407" s="63">
        <f>IF(ISNUMBER(INDEX(Данные!$I$1:$IX$303,Данные!$A69,U$642)),INDEX(Данные!$I$1:$IX$303,Данные!$A69,U$642)-Данные!$E69+IF($F$7="Использовать поправку",AL407,0),#N/A)</f>
        <v>-1.2238262357232408</v>
      </c>
      <c r="V407" s="64">
        <f>IF(ISNUMBER(INDEX(Данные!$I$1:$IX$303,Данные!$A69,V$642)),INDEX(Данные!$I$1:$IX$303,Данные!$A69,V$642)-Данные!$F69+IF($F$7="Использовать поправку",AM407,0),#N/A)</f>
        <v>-1.1140808892162872</v>
      </c>
      <c r="W407" s="62">
        <f t="shared" si="809"/>
        <v>33</v>
      </c>
      <c r="X407" s="63">
        <f>IF(ISNUMBER(INDEX(Данные!$I$1:$IX$303,Данные!$A69,X$642)),INDEX(Данные!$I$1:$IX$303,Данные!$A69,X$642)-Данные!$E69+IF($F$8="Использовать поправку",AL407,0),#N/A)</f>
        <v>0.16490868206193277</v>
      </c>
      <c r="Y407" s="64">
        <f>IF(ISNUMBER(INDEX(Данные!$I$1:$IX$303,Данные!$A69,Y$642)),INDEX(Данные!$I$1:$IX$303,Данные!$A69,Y$642)-Данные!$F69+IF($F$8="Использовать поправку",AM407,0),#N/A)</f>
        <v>-1.0138536314117563</v>
      </c>
      <c r="Z407" s="62">
        <f t="shared" si="810"/>
        <v>33</v>
      </c>
      <c r="AA407" s="63">
        <f>IF(ISNUMBER(INDEX(Данные!$I$1:$IX$303,Данные!$A69,AA$642)),INDEX(Данные!$I$1:$IX$303,Данные!$A69,AA$642)-Данные!$E69+IF($F$9="Использовать поправку",AL407,0),#N/A)</f>
        <v>-0.19263301847561465</v>
      </c>
      <c r="AB407" s="64">
        <f>IF(ISNUMBER(INDEX(Данные!$I$1:$IX$303,Данные!$A69,AB$642)),INDEX(Данные!$I$1:$IX$303,Данные!$A69,AB$642)-Данные!$F69+IF($F$9="Использовать поправку",AM407,0),#N/A)</f>
        <v>-9.6644549721588868E-2</v>
      </c>
      <c r="AC407" s="62">
        <f t="shared" si="811"/>
        <v>33</v>
      </c>
      <c r="AD407" s="63">
        <f>IF(ISNUMBER(INDEX(Данные!$I$1:$IX$303,Данные!$A69,AD$642)),INDEX(Данные!$I$1:$IX$303,Данные!$A69,AD$642)-Данные!$E69+IF($F$10="Использовать поправку",AL407,0),#N/A)</f>
        <v>0.44407753025278929</v>
      </c>
      <c r="AE407" s="64">
        <f>IF(ISNUMBER(INDEX(Данные!$I$1:$IX$303,Данные!$A69,AE$642)),INDEX(Данные!$I$1:$IX$303,Данные!$A69,AE$642)-Данные!$F69+IF($F$10="Использовать поправку",AM407,0),#N/A)</f>
        <v>-0.38954656972712454</v>
      </c>
      <c r="AF407" s="62">
        <f t="shared" si="812"/>
        <v>33</v>
      </c>
      <c r="AG407" s="63">
        <f>IF(ISNUMBER(INDEX(Данные!$I$1:$IX$303,Данные!$A69,AG$642)),INDEX(Данные!$I$1:$IX$303,Данные!$A69,AG$642)-Данные!$E69+IF($F$11="Использовать поправку",AL407,0),#N/A)</f>
        <v>-7.3922876735394993E-2</v>
      </c>
      <c r="AH407" s="64">
        <f>IF(ISNUMBER(INDEX(Данные!$I$1:$IX$303,Данные!$A69,AH$642)),INDEX(Данные!$I$1:$IX$303,Данные!$A69,AH$642)-Данные!$F69+IF($F$11="Использовать поправку",AM407,0),#N/A)</f>
        <v>-0.68886388722045844</v>
      </c>
      <c r="AI407" s="62">
        <f t="shared" si="813"/>
        <v>33</v>
      </c>
      <c r="AJ407" s="63">
        <f>IF(ISNUMBER(INDEX(Данные!$I$1:$IX$303,Данные!$A69,AJ$642)),INDEX(Данные!$I$1:$IX$303,Данные!$A69,AJ$642)-Данные!$E69+IF($F$12="Использовать поправку",AL407,0),#N/A)</f>
        <v>0.53936530407951189</v>
      </c>
      <c r="AK407" s="96">
        <f>IF(ISNUMBER(INDEX(Данные!$I$1:$IX$303,Данные!$A69,AK$642)),INDEX(Данные!$I$1:$IX$303,Данные!$A69,AK$642)-Данные!$F69+IF($F$12="Использовать поправку",AM407,0),#N/A)</f>
        <v>-0.14450527476525354</v>
      </c>
      <c r="AL407" s="100" t="e">
        <f>INDEX(Данные!$I$1:$IX$303,Данные!$A69,AL$642+4)-INDEX(Данные!$I$1:$IX$303,Данные!$A69,AL$643+4)</f>
        <v>#N/A</v>
      </c>
      <c r="AM407" s="101" t="e">
        <f>INDEX(Данные!$I$1:$IX$303,Данные!$A69,AM$642+5)-INDEX(Данные!$I$1:$IX$303,Данные!$A69,AM$643+5)</f>
        <v>#N/A</v>
      </c>
      <c r="AO407" s="61">
        <v>33</v>
      </c>
      <c r="AP407" s="62">
        <f t="shared" si="814"/>
        <v>33</v>
      </c>
      <c r="AQ407" s="63">
        <f>IF(ISNUMBER(INDEX(Данные!$I$1:$IX$303,Данные!$A69,AQ$642)),INDEX(Данные!$I$1:$IX$303,Данные!$A69,AQ$642)-Данные!$G69-AQ$643+IF($F$3="Использовать поправку",BT407,0),#N/A)</f>
        <v>0</v>
      </c>
      <c r="AR407" s="64">
        <f>IF(ISNUMBER(INDEX(Данные!$I$1:$IX$303,Данные!$A69,AR$642)),INDEX(Данные!$I$1:$IX$303,Данные!$A69,AR$642)-Данные!$H69-AR$643+IF($F$3="Использовать поправку",BU407,0),#N/A)</f>
        <v>0</v>
      </c>
      <c r="AS407" s="62">
        <f t="shared" si="815"/>
        <v>33</v>
      </c>
      <c r="AT407" s="63">
        <f>IF(ISNUMBER(INDEX(Данные!$I$1:$IX$303,Данные!$A69,AT$642)),INDEX(Данные!$I$1:$IX$303,Данные!$A69,AT$642)-Данные!$G69-AT$643+IF($F$4="Использовать поправку",BT407,0),#N/A)</f>
        <v>6.3672648572007802</v>
      </c>
      <c r="AU407" s="64">
        <f>IF(ISNUMBER(INDEX(Данные!$I$1:$IX$303,Данные!$A69,AU$642)),INDEX(Данные!$I$1:$IX$303,Данные!$A69,AU$642)-Данные!$H69-AU$643+IF($F$4="Использовать поправку",BU407,0),#N/A)</f>
        <v>6.552247875610874</v>
      </c>
      <c r="AV407" s="62">
        <f t="shared" si="816"/>
        <v>33</v>
      </c>
      <c r="AW407" s="63">
        <f>IF(ISNUMBER(INDEX(Данные!$I$1:$IX$303,Данные!$A69,AW$642)),INDEX(Данные!$I$1:$IX$303,Данные!$A69,AW$642)-Данные!$G69-AW$643+IF($F$5="Использовать поправку",BT407,0),#N/A)</f>
        <v>-2.6535610244790178</v>
      </c>
      <c r="AX407" s="64">
        <f>IF(ISNUMBER(INDEX(Данные!$I$1:$IX$303,Данные!$A69,AX$642)),INDEX(Данные!$I$1:$IX$303,Данные!$A69,AX$642)-Данные!$H69-AX$643+IF($F$5="Использовать поправку",BU407,0),#N/A)</f>
        <v>6.7270043638336574</v>
      </c>
      <c r="AY407" s="62">
        <f t="shared" si="817"/>
        <v>33</v>
      </c>
      <c r="AZ407" s="63">
        <f>IF(ISNUMBER(INDEX(Данные!$I$1:$IX$303,Данные!$A69,AZ$642)),INDEX(Данные!$I$1:$IX$303,Данные!$A69,AZ$642)-Данные!$G69-AZ$643+IF($F$6="Использовать поправку",BT407,0),#N/A)</f>
        <v>-13.474013560227036</v>
      </c>
      <c r="BA407" s="64">
        <f>IF(ISNUMBER(INDEX(Данные!$I$1:$IX$303,Данные!$A69,BA$642)),INDEX(Данные!$I$1:$IX$303,Данные!$A69,BA$642)-Данные!$H69-BA$643+IF($F$6="Использовать поправку",BU407,0),#N/A)</f>
        <v>8.909610021915114</v>
      </c>
      <c r="BB407" s="62">
        <f t="shared" si="818"/>
        <v>33</v>
      </c>
      <c r="BC407" s="63">
        <f>IF(ISNUMBER(INDEX(Данные!$I$1:$IX$303,Данные!$A69,BC$642)),INDEX(Данные!$I$1:$IX$303,Данные!$A69,BC$642)-Данные!$G69-BC$643+IF($F$7="Использовать поправку",BT407,0),#N/A)</f>
        <v>-7.0039733750170399</v>
      </c>
      <c r="BD407" s="64">
        <f>IF(ISNUMBER(INDEX(Данные!$I$1:$IX$303,Данные!$A69,BD$642)),INDEX(Данные!$I$1:$IX$303,Данные!$A69,BD$642)-Данные!$H69-BD$643+IF($F$7="Использовать поправку",BU407,0),#N/A)</f>
        <v>6.1946557054322966</v>
      </c>
      <c r="BE407" s="62">
        <f t="shared" si="819"/>
        <v>33</v>
      </c>
      <c r="BF407" s="63">
        <f>IF(ISNUMBER(INDEX(Данные!$I$1:$IX$303,Данные!$A69,BF$642)),INDEX(Данные!$I$1:$IX$303,Данные!$A69,BF$642)-Данные!$G69-BF$643+IF($F$8="Использовать поправку",BT407,0),#N/A)</f>
        <v>-3.1002733344311082</v>
      </c>
      <c r="BG407" s="64">
        <f>IF(ISNUMBER(INDEX(Данные!$I$1:$IX$303,Данные!$A69,BG$642)),INDEX(Данные!$I$1:$IX$303,Данные!$A69,BG$642)-Данные!$H69-BG$643+IF($F$8="Использовать поправку",BU407,0),#N/A)</f>
        <v>7.7190743960809414</v>
      </c>
      <c r="BH407" s="62">
        <f t="shared" si="820"/>
        <v>33</v>
      </c>
      <c r="BI407" s="63">
        <f>IF(ISNUMBER(INDEX(Данные!$I$1:$IX$303,Данные!$A69,BI$642)),INDEX(Данные!$I$1:$IX$303,Данные!$A69,BI$642)-Данные!$G69-BI$643+IF($F$9="Использовать поправку",BT407,0),#N/A)</f>
        <v>0.44418458628661028</v>
      </c>
      <c r="BJ407" s="64">
        <f>IF(ISNUMBER(INDEX(Данные!$I$1:$IX$303,Данные!$A69,BJ$642)),INDEX(Данные!$I$1:$IX$303,Данные!$A69,BJ$642)-Данные!$H69-BJ$643+IF($F$9="Использовать поправку",BU407,0),#N/A)</f>
        <v>0.52049591733020861</v>
      </c>
      <c r="BK407" s="62">
        <f t="shared" si="821"/>
        <v>33</v>
      </c>
      <c r="BL407" s="63">
        <f>IF(ISNUMBER(INDEX(Данные!$I$1:$IX$303,Данные!$A69,BL$642)),INDEX(Данные!$I$1:$IX$303,Данные!$A69,BL$642)-Данные!$G69-BL$643+IF($F$10="Использовать поправку",BT407,0),#N/A)</f>
        <v>-5.0449920592013768</v>
      </c>
      <c r="BM407" s="64">
        <f>IF(ISNUMBER(INDEX(Данные!$I$1:$IX$303,Данные!$A69,BM$642)),INDEX(Данные!$I$1:$IX$303,Данные!$A69,BM$642)-Данные!$H69-BM$643+IF($F$10="Использовать поправку",BU407,0),#N/A)</f>
        <v>17.533633190463661</v>
      </c>
      <c r="BN407" s="62">
        <f t="shared" si="822"/>
        <v>33</v>
      </c>
      <c r="BO407" s="63">
        <f>IF(ISNUMBER(INDEX(Данные!$I$1:$IX$303,Данные!$A69,BO$642)),INDEX(Данные!$I$1:$IX$303,Данные!$A69,BO$642)-Данные!$G69-BO$643+IF($F$11="Использовать поправку",BT407,0),#N/A)</f>
        <v>-6.5137030738753765</v>
      </c>
      <c r="BP407" s="64">
        <f>IF(ISNUMBER(INDEX(Данные!$I$1:$IX$303,Данные!$A69,BP$642)),INDEX(Данные!$I$1:$IX$303,Данные!$A69,BP$642)-Данные!$H69-BP$643+IF($F$11="Использовать поправку",BU407,0),#N/A)</f>
        <v>4.4927938393434488</v>
      </c>
      <c r="BQ407" s="62">
        <f t="shared" si="823"/>
        <v>33</v>
      </c>
      <c r="BR407" s="63">
        <f>IF(ISNUMBER(INDEX(Данные!$I$1:$IX$303,Данные!$A69,BR$642)),INDEX(Данные!$I$1:$IX$303,Данные!$A69,BR$642)-Данные!$G69-BR$643+IF($F$12="Использовать поправку",BT407,0),#N/A)</f>
        <v>2.9670161035927549</v>
      </c>
      <c r="BS407" s="64">
        <f>IF(ISNUMBER(INDEX(Данные!$I$1:$IX$303,Данные!$A69,BS$642)),INDEX(Данные!$I$1:$IX$303,Данные!$A69,BS$642)-Данные!$H69-BS$643+IF($F$12="Использовать поправку",BU407,0),#N/A)</f>
        <v>7.7203056266789645</v>
      </c>
      <c r="BT407" s="100" t="e">
        <f>INDEX(Данные!$I$1:$IX$303,Данные!$A69,BT$642+8)-INDEX(Данные!$I$1:$IX$303,Данные!$A69,BT$643+8)</f>
        <v>#N/A</v>
      </c>
      <c r="BU407" s="101" t="e">
        <f>INDEX(Данные!$I$1:$IX$303,Данные!$A69,BU$642+9)-INDEX(Данные!$I$1:$IX$303,Данные!$A69,BU$643+9)</f>
        <v>#N/A</v>
      </c>
    </row>
    <row r="408" spans="7:73" x14ac:dyDescent="0.25">
      <c r="G408" s="61">
        <v>33.5</v>
      </c>
      <c r="H408" s="62">
        <f t="shared" si="804"/>
        <v>33.5</v>
      </c>
      <c r="I408" s="63">
        <f>IF(ISNUMBER(INDEX(Данные!$I$1:$IX$303,Данные!$A70,I$642)),INDEX(Данные!$I$1:$IX$303,Данные!$A70,I$642)-Данные!$E70+IF($F$3="Использовать поправку",AL408,0),#N/A)</f>
        <v>0</v>
      </c>
      <c r="J408" s="64">
        <f>IF(ISNUMBER(INDEX(Данные!$I$1:$IX$303,Данные!$A70,J$642)),INDEX(Данные!$I$1:$IX$303,Данные!$A70,J$642)-Данные!$F70+IF($F$3="Использовать поправку",AM408,0),#N/A)</f>
        <v>0</v>
      </c>
      <c r="K408" s="62">
        <f t="shared" si="805"/>
        <v>33.5</v>
      </c>
      <c r="L408" s="63">
        <f>IF(ISNUMBER(INDEX(Данные!$I$1:$IX$303,Данные!$A70,L$642)),INDEX(Данные!$I$1:$IX$303,Данные!$A70,L$642)-Данные!$E70+IF($F$4="Использовать поправку",AL408,0),#N/A)</f>
        <v>0.68789761212742917</v>
      </c>
      <c r="M408" s="64">
        <f>IF(ISNUMBER(INDEX(Данные!$I$1:$IX$303,Данные!$A70,M$642)),INDEX(Данные!$I$1:$IX$303,Данные!$A70,M$642)-Данные!$F70+IF($F$4="Использовать поправку",AM408,0),#N/A)</f>
        <v>-1.01987691368564</v>
      </c>
      <c r="N408" s="62">
        <f t="shared" si="806"/>
        <v>33.5</v>
      </c>
      <c r="O408" s="63">
        <f>IF(ISNUMBER(INDEX(Данные!$I$1:$IX$303,Данные!$A70,O$642)),INDEX(Данные!$I$1:$IX$303,Данные!$A70,O$642)-Данные!$E70+IF($F$5="Использовать поправку",AL408,0),#N/A)</f>
        <v>1.8048228234424926</v>
      </c>
      <c r="P408" s="64">
        <f>IF(ISNUMBER(INDEX(Данные!$I$1:$IX$303,Данные!$A70,P$642)),INDEX(Данные!$I$1:$IX$303,Данные!$A70,P$642)-Данные!$F70+IF($F$5="Использовать поправку",AM408,0),#N/A)</f>
        <v>-0.35373855715102898</v>
      </c>
      <c r="Q408" s="62">
        <f t="shared" si="807"/>
        <v>33.5</v>
      </c>
      <c r="R408" s="63">
        <f>IF(ISNUMBER(INDEX(Данные!$I$1:$IX$303,Данные!$A70,R$642)),INDEX(Данные!$I$1:$IX$303,Данные!$A70,R$642)-Данные!$E70+IF($F$6="Использовать поправку",AL408,0),#N/A)</f>
        <v>0.9868469307407679</v>
      </c>
      <c r="S408" s="64">
        <f>IF(ISNUMBER(INDEX(Данные!$I$1:$IX$303,Данные!$A70,S$642)),INDEX(Данные!$I$1:$IX$303,Данные!$A70,S$642)-Данные!$F70+IF($F$6="Использовать поправку",AM408,0),#N/A)</f>
        <v>-0.32830292439802311</v>
      </c>
      <c r="T408" s="62">
        <f t="shared" si="808"/>
        <v>33.5</v>
      </c>
      <c r="U408" s="63">
        <f>IF(ISNUMBER(INDEX(Данные!$I$1:$IX$303,Данные!$A70,U$642)),INDEX(Данные!$I$1:$IX$303,Данные!$A70,U$642)-Данные!$E70+IF($F$7="Использовать поправку",AL408,0),#N/A)</f>
        <v>0.85782296100668276</v>
      </c>
      <c r="V408" s="64">
        <f>IF(ISNUMBER(INDEX(Данные!$I$1:$IX$303,Данные!$A70,V$642)),INDEX(Данные!$I$1:$IX$303,Данные!$A70,V$642)-Данные!$F70+IF($F$7="Использовать поправку",AM408,0),#N/A)</f>
        <v>-1.3447670294299341</v>
      </c>
      <c r="W408" s="62">
        <f t="shared" si="809"/>
        <v>33.5</v>
      </c>
      <c r="X408" s="63">
        <f>IF(ISNUMBER(INDEX(Данные!$I$1:$IX$303,Данные!$A70,X$642)),INDEX(Данные!$I$1:$IX$303,Данные!$A70,X$642)-Данные!$E70+IF($F$8="Использовать поправку",AL408,0),#N/A)</f>
        <v>0.53332723162642282</v>
      </c>
      <c r="Y408" s="64">
        <f>IF(ISNUMBER(INDEX(Данные!$I$1:$IX$303,Данные!$A70,Y$642)),INDEX(Данные!$I$1:$IX$303,Данные!$A70,Y$642)-Данные!$F70+IF($F$8="Использовать поправку",AM408,0),#N/A)</f>
        <v>-0.72145990368449553</v>
      </c>
      <c r="Z408" s="62">
        <f t="shared" si="810"/>
        <v>33.5</v>
      </c>
      <c r="AA408" s="63">
        <f>IF(ISNUMBER(INDEX(Данные!$I$1:$IX$303,Данные!$A70,AA$642)),INDEX(Данные!$I$1:$IX$303,Данные!$A70,AA$642)-Данные!$E70+IF($F$9="Использовать поправку",AL408,0),#N/A)</f>
        <v>2.0250890275535625</v>
      </c>
      <c r="AB408" s="64">
        <f>IF(ISNUMBER(INDEX(Данные!$I$1:$IX$303,Данные!$A70,AB$642)),INDEX(Данные!$I$1:$IX$303,Данные!$A70,AB$642)-Данные!$F70+IF($F$9="Использовать поправку",AM408,0),#N/A)</f>
        <v>-0.96897036213830989</v>
      </c>
      <c r="AC408" s="62">
        <f t="shared" si="811"/>
        <v>33.5</v>
      </c>
      <c r="AD408" s="63">
        <f>IF(ISNUMBER(INDEX(Данные!$I$1:$IX$303,Данные!$A70,AD$642)),INDEX(Данные!$I$1:$IX$303,Данные!$A70,AD$642)-Данные!$E70+IF($F$10="Использовать поправку",AL408,0),#N/A)</f>
        <v>1.6170358068489499</v>
      </c>
      <c r="AE408" s="64">
        <f>IF(ISNUMBER(INDEX(Данные!$I$1:$IX$303,Данные!$A70,AE$642)),INDEX(Данные!$I$1:$IX$303,Данные!$A70,AE$642)-Данные!$F70+IF($F$10="Использовать поправку",AM408,0),#N/A)</f>
        <v>-1.7621116321361621</v>
      </c>
      <c r="AF408" s="62">
        <f t="shared" si="812"/>
        <v>33.5</v>
      </c>
      <c r="AG408" s="63">
        <f>IF(ISNUMBER(INDEX(Данные!$I$1:$IX$303,Данные!$A70,AG$642)),INDEX(Данные!$I$1:$IX$303,Данные!$A70,AG$642)-Данные!$E70+IF($F$11="Использовать поправку",AL408,0),#N/A)</f>
        <v>2.3542266662088629</v>
      </c>
      <c r="AH408" s="64">
        <f>IF(ISNUMBER(INDEX(Данные!$I$1:$IX$303,Данные!$A70,AH$642)),INDEX(Данные!$I$1:$IX$303,Данные!$A70,AH$642)-Данные!$F70+IF($F$11="Использовать поправку",AM408,0),#N/A)</f>
        <v>-2.1326921554057554</v>
      </c>
      <c r="AI408" s="62">
        <f t="shared" si="813"/>
        <v>33.5</v>
      </c>
      <c r="AJ408" s="63">
        <f>IF(ISNUMBER(INDEX(Данные!$I$1:$IX$303,Данные!$A70,AJ$642)),INDEX(Данные!$I$1:$IX$303,Данные!$A70,AJ$642)-Данные!$E70+IF($F$12="Использовать поправку",AL408,0),#N/A)</f>
        <v>1.266083074197649</v>
      </c>
      <c r="AK408" s="96">
        <f>IF(ISNUMBER(INDEX(Данные!$I$1:$IX$303,Данные!$A70,AK$642)),INDEX(Данные!$I$1:$IX$303,Данные!$A70,AK$642)-Данные!$F70+IF($F$12="Использовать поправку",AM408,0),#N/A)</f>
        <v>-1.1545168179409402</v>
      </c>
      <c r="AL408" s="100" t="e">
        <f>INDEX(Данные!$I$1:$IX$303,Данные!$A70,AL$642+4)-INDEX(Данные!$I$1:$IX$303,Данные!$A70,AL$643+4)</f>
        <v>#N/A</v>
      </c>
      <c r="AM408" s="101" t="e">
        <f>INDEX(Данные!$I$1:$IX$303,Данные!$A70,AM$642+5)-INDEX(Данные!$I$1:$IX$303,Данные!$A70,AM$643+5)</f>
        <v>#N/A</v>
      </c>
      <c r="AO408" s="61">
        <v>33.5</v>
      </c>
      <c r="AP408" s="62">
        <f t="shared" si="814"/>
        <v>33.5</v>
      </c>
      <c r="AQ408" s="63">
        <f>IF(ISNUMBER(INDEX(Данные!$I$1:$IX$303,Данные!$A70,AQ$642)),INDEX(Данные!$I$1:$IX$303,Данные!$A70,AQ$642)-Данные!$G70-AQ$643+IF($F$3="Использовать поправку",BT408,0),#N/A)</f>
        <v>0</v>
      </c>
      <c r="AR408" s="64">
        <f>IF(ISNUMBER(INDEX(Данные!$I$1:$IX$303,Данные!$A70,AR$642)),INDEX(Данные!$I$1:$IX$303,Данные!$A70,AR$642)-Данные!$H70-AR$643+IF($F$3="Использовать поправку",BU408,0),#N/A)</f>
        <v>0</v>
      </c>
      <c r="AS408" s="62">
        <f t="shared" si="815"/>
        <v>33.5</v>
      </c>
      <c r="AT408" s="63">
        <f>IF(ISNUMBER(INDEX(Данные!$I$1:$IX$303,Данные!$A70,AT$642)),INDEX(Данные!$I$1:$IX$303,Данные!$A70,AT$642)-Данные!$G70-AT$643+IF($F$4="Использовать поправку",BT408,0),#N/A)</f>
        <v>6.7112136632645161</v>
      </c>
      <c r="AU408" s="64">
        <f>IF(ISNUMBER(INDEX(Данные!$I$1:$IX$303,Данные!$A70,AU$642)),INDEX(Данные!$I$1:$IX$303,Данные!$A70,AU$642)-Данные!$H70-AU$643+IF($F$4="Использовать поправку",BU408,0),#N/A)</f>
        <v>6.0423094187681272</v>
      </c>
      <c r="AV408" s="62">
        <f t="shared" si="816"/>
        <v>33.5</v>
      </c>
      <c r="AW408" s="63">
        <f>IF(ISNUMBER(INDEX(Данные!$I$1:$IX$303,Данные!$A70,AW$642)),INDEX(Данные!$I$1:$IX$303,Данные!$A70,AW$642)-Данные!$G70-AW$643+IF($F$5="Использовать поправку",BT408,0),#N/A)</f>
        <v>-1.7511496127577857</v>
      </c>
      <c r="AX408" s="64">
        <f>IF(ISNUMBER(INDEX(Данные!$I$1:$IX$303,Данные!$A70,AX$642)),INDEX(Данные!$I$1:$IX$303,Данные!$A70,AX$642)-Данные!$H70-AX$643+IF($F$5="Использовать поправку",BU408,0),#N/A)</f>
        <v>6.5501350852580345</v>
      </c>
      <c r="AY408" s="62">
        <f t="shared" si="817"/>
        <v>33.5</v>
      </c>
      <c r="AZ408" s="63">
        <f>IF(ISNUMBER(INDEX(Данные!$I$1:$IX$303,Данные!$A70,AZ$642)),INDEX(Данные!$I$1:$IX$303,Данные!$A70,AZ$642)-Данные!$G70-AZ$643+IF($F$6="Использовать поправку",BT408,0),#N/A)</f>
        <v>-12.980590094856666</v>
      </c>
      <c r="BA408" s="64">
        <f>IF(ISNUMBER(INDEX(Данные!$I$1:$IX$303,Данные!$A70,BA$642)),INDEX(Данные!$I$1:$IX$303,Данные!$A70,BA$642)-Данные!$H70-BA$643+IF($F$6="Использовать поправку",BU408,0),#N/A)</f>
        <v>8.7454585597163259</v>
      </c>
      <c r="BB408" s="62">
        <f t="shared" si="818"/>
        <v>33.5</v>
      </c>
      <c r="BC408" s="63">
        <f>IF(ISNUMBER(INDEX(Данные!$I$1:$IX$303,Данные!$A70,BC$642)),INDEX(Данные!$I$1:$IX$303,Данные!$A70,BC$642)-Данные!$G70-BC$643+IF($F$7="Использовать поправку",BT408,0),#N/A)</f>
        <v>-6.5750618945137376</v>
      </c>
      <c r="BD408" s="64">
        <f>IF(ISNUMBER(INDEX(Данные!$I$1:$IX$303,Данные!$A70,BD$642)),INDEX(Данные!$I$1:$IX$303,Данные!$A70,BD$642)-Данные!$H70-BD$643+IF($F$7="Использовать поправку",BU408,0),#N/A)</f>
        <v>5.5222721907173309</v>
      </c>
      <c r="BE408" s="62">
        <f t="shared" si="819"/>
        <v>33.5</v>
      </c>
      <c r="BF408" s="63">
        <f>IF(ISNUMBER(INDEX(Данные!$I$1:$IX$303,Данные!$A70,BF$642)),INDEX(Данные!$I$1:$IX$303,Данные!$A70,BF$642)-Данные!$G70-BF$643+IF($F$8="Использовать поправку",BT408,0),#N/A)</f>
        <v>-2.8336097186178222</v>
      </c>
      <c r="BG408" s="64">
        <f>IF(ISNUMBER(INDEX(Данные!$I$1:$IX$303,Данные!$A70,BG$642)),INDEX(Данные!$I$1:$IX$303,Данные!$A70,BG$642)-Данные!$H70-BG$643+IF($F$8="Использовать поправку",BU408,0),#N/A)</f>
        <v>7.35834444423881</v>
      </c>
      <c r="BH408" s="62">
        <f t="shared" si="820"/>
        <v>33.5</v>
      </c>
      <c r="BI408" s="63">
        <f>IF(ISNUMBER(INDEX(Данные!$I$1:$IX$303,Данные!$A70,BI$642)),INDEX(Данные!$I$1:$IX$303,Данные!$A70,BI$642)-Данные!$G70-BI$643+IF($F$9="Использовать поправку",BT408,0),#N/A)</f>
        <v>1.4567291000633986</v>
      </c>
      <c r="BJ408" s="64">
        <f>IF(ISNUMBER(INDEX(Данные!$I$1:$IX$303,Данные!$A70,BJ$642)),INDEX(Данные!$I$1:$IX$303,Данные!$A70,BJ$642)-Данные!$H70-BJ$643+IF($F$9="Использовать поправку",BU408,0),#N/A)</f>
        <v>3.601073626100515E-2</v>
      </c>
      <c r="BK408" s="62">
        <f t="shared" si="821"/>
        <v>33.5</v>
      </c>
      <c r="BL408" s="63">
        <f>IF(ISNUMBER(INDEX(Данные!$I$1:$IX$303,Данные!$A70,BL$642)),INDEX(Данные!$I$1:$IX$303,Данные!$A70,BL$642)-Данные!$G70-BL$643+IF($F$10="Использовать поправку",BT408,0),#N/A)</f>
        <v>-4.2364741557768184</v>
      </c>
      <c r="BM408" s="64">
        <f>IF(ISNUMBER(INDEX(Данные!$I$1:$IX$303,Данные!$A70,BM$642)),INDEX(Данные!$I$1:$IX$303,Данные!$A70,BM$642)-Данные!$H70-BM$643+IF($F$10="Использовать поправку",BU408,0),#N/A)</f>
        <v>16.652577374395605</v>
      </c>
      <c r="BN408" s="62">
        <f t="shared" si="822"/>
        <v>33.5</v>
      </c>
      <c r="BO408" s="63">
        <f>IF(ISNUMBER(INDEX(Данные!$I$1:$IX$303,Данные!$A70,BO$642)),INDEX(Данные!$I$1:$IX$303,Данные!$A70,BO$642)-Данные!$G70-BO$643+IF($F$11="Использовать поправку",BT408,0),#N/A)</f>
        <v>-5.3365897407709326</v>
      </c>
      <c r="BP408" s="64">
        <f>IF(ISNUMBER(INDEX(Данные!$I$1:$IX$303,Данные!$A70,BP$642)),INDEX(Данные!$I$1:$IX$303,Данные!$A70,BP$642)-Данные!$H70-BP$643+IF($F$11="Использовать поправку",BU408,0),#N/A)</f>
        <v>3.4264477616404747</v>
      </c>
      <c r="BQ408" s="62">
        <f t="shared" si="823"/>
        <v>33.5</v>
      </c>
      <c r="BR408" s="63">
        <f>IF(ISNUMBER(INDEX(Данные!$I$1:$IX$303,Данные!$A70,BR$642)),INDEX(Данные!$I$1:$IX$303,Данные!$A70,BR$642)-Данные!$G70-BR$643+IF($F$12="Использовать поправку",BT408,0),#N/A)</f>
        <v>3.6000576406916025</v>
      </c>
      <c r="BS408" s="64">
        <f>IF(ISNUMBER(INDEX(Данные!$I$1:$IX$303,Данные!$A70,BS$642)),INDEX(Данные!$I$1:$IX$303,Данные!$A70,BS$642)-Данные!$H70-BS$643+IF($F$12="Использовать поправку",BU408,0),#N/A)</f>
        <v>7.1430472177084994</v>
      </c>
      <c r="BT408" s="100" t="e">
        <f>INDEX(Данные!$I$1:$IX$303,Данные!$A70,BT$642+8)-INDEX(Данные!$I$1:$IX$303,Данные!$A70,BT$643+8)</f>
        <v>#N/A</v>
      </c>
      <c r="BU408" s="101" t="e">
        <f>INDEX(Данные!$I$1:$IX$303,Данные!$A70,BU$642+9)-INDEX(Данные!$I$1:$IX$303,Данные!$A70,BU$643+9)</f>
        <v>#N/A</v>
      </c>
    </row>
    <row r="409" spans="7:73" x14ac:dyDescent="0.25">
      <c r="G409" s="61">
        <v>34</v>
      </c>
      <c r="H409" s="62">
        <f t="shared" si="804"/>
        <v>34</v>
      </c>
      <c r="I409" s="63">
        <f>IF(ISNUMBER(INDEX(Данные!$I$1:$IX$303,Данные!$A71,I$642)),INDEX(Данные!$I$1:$IX$303,Данные!$A71,I$642)-Данные!$E71+IF($F$3="Использовать поправку",AL409,0),#N/A)</f>
        <v>0</v>
      </c>
      <c r="J409" s="64">
        <f>IF(ISNUMBER(INDEX(Данные!$I$1:$IX$303,Данные!$A71,J$642)),INDEX(Данные!$I$1:$IX$303,Данные!$A71,J$642)-Данные!$F71+IF($F$3="Использовать поправку",AM409,0),#N/A)</f>
        <v>0</v>
      </c>
      <c r="K409" s="62">
        <f t="shared" si="805"/>
        <v>34</v>
      </c>
      <c r="L409" s="63">
        <f>IF(ISNUMBER(INDEX(Данные!$I$1:$IX$303,Данные!$A71,L$642)),INDEX(Данные!$I$1:$IX$303,Данные!$A71,L$642)-Данные!$E71+IF($F$4="Использовать поправку",AL409,0),#N/A)</f>
        <v>2.096613890726573E-3</v>
      </c>
      <c r="M409" s="64">
        <f>IF(ISNUMBER(INDEX(Данные!$I$1:$IX$303,Данные!$A71,M$642)),INDEX(Данные!$I$1:$IX$303,Данные!$A71,M$642)-Данные!$F71+IF($F$4="Использовать поправку",AM409,0),#N/A)</f>
        <v>0.11530757678452508</v>
      </c>
      <c r="N409" s="62">
        <f t="shared" si="806"/>
        <v>34</v>
      </c>
      <c r="O409" s="63">
        <f>IF(ISNUMBER(INDEX(Данные!$I$1:$IX$303,Данные!$A71,O$642)),INDEX(Данные!$I$1:$IX$303,Данные!$A71,O$642)-Данные!$E71+IF($F$5="Использовать поправку",AL409,0),#N/A)</f>
        <v>1.4957061782566168</v>
      </c>
      <c r="P409" s="64">
        <f>IF(ISNUMBER(INDEX(Данные!$I$1:$IX$303,Данные!$A71,P$642)),INDEX(Данные!$I$1:$IX$303,Данные!$A71,P$642)-Данные!$F71+IF($F$5="Использовать поправку",AM409,0),#N/A)</f>
        <v>-0.48440862056761458</v>
      </c>
      <c r="Q409" s="62">
        <f t="shared" si="807"/>
        <v>34</v>
      </c>
      <c r="R409" s="63">
        <f>IF(ISNUMBER(INDEX(Данные!$I$1:$IX$303,Данные!$A71,R$642)),INDEX(Данные!$I$1:$IX$303,Данные!$A71,R$642)-Данные!$E71+IF($F$6="Использовать поправку",AL409,0),#N/A)</f>
        <v>0.36614611148548803</v>
      </c>
      <c r="S409" s="64">
        <f>IF(ISNUMBER(INDEX(Данные!$I$1:$IX$303,Данные!$A71,S$642)),INDEX(Данные!$I$1:$IX$303,Данные!$A71,S$642)-Данные!$F71+IF($F$6="Использовать поправку",AM409,0),#N/A)</f>
        <v>-0.83243652144037639</v>
      </c>
      <c r="T409" s="62">
        <f t="shared" si="808"/>
        <v>34</v>
      </c>
      <c r="U409" s="63">
        <f>IF(ISNUMBER(INDEX(Данные!$I$1:$IX$303,Данные!$A71,U$642)),INDEX(Данные!$I$1:$IX$303,Данные!$A71,U$642)-Данные!$E71+IF($F$7="Использовать поправку",AL409,0),#N/A)</f>
        <v>1.0728108933442666</v>
      </c>
      <c r="V409" s="64">
        <f>IF(ISNUMBER(INDEX(Данные!$I$1:$IX$303,Данные!$A71,V$642)),INDEX(Данные!$I$1:$IX$303,Данные!$A71,V$642)-Данные!$F71+IF($F$7="Использовать поправку",AM409,0),#N/A)</f>
        <v>-6.7995611051646865E-2</v>
      </c>
      <c r="W409" s="62">
        <f t="shared" si="809"/>
        <v>34</v>
      </c>
      <c r="X409" s="63">
        <f>IF(ISNUMBER(INDEX(Данные!$I$1:$IX$303,Данные!$A71,X$642)),INDEX(Данные!$I$1:$IX$303,Данные!$A71,X$642)-Данные!$E71+IF($F$8="Использовать поправку",AL409,0),#N/A)</f>
        <v>0.2395673207646194</v>
      </c>
      <c r="Y409" s="64">
        <f>IF(ISNUMBER(INDEX(Данные!$I$1:$IX$303,Данные!$A71,Y$642)),INDEX(Данные!$I$1:$IX$303,Данные!$A71,Y$642)-Данные!$F71+IF($F$8="Использовать поправку",AM409,0),#N/A)</f>
        <v>0.3223933290030061</v>
      </c>
      <c r="Z409" s="62">
        <f t="shared" si="810"/>
        <v>34</v>
      </c>
      <c r="AA409" s="63">
        <f>IF(ISNUMBER(INDEX(Данные!$I$1:$IX$303,Данные!$A71,AA$642)),INDEX(Данные!$I$1:$IX$303,Данные!$A71,AA$642)-Данные!$E71+IF($F$9="Использовать поправку",AL409,0),#N/A)</f>
        <v>0.65163639020683384</v>
      </c>
      <c r="AB409" s="64">
        <f>IF(ISNUMBER(INDEX(Данные!$I$1:$IX$303,Данные!$A71,AB$642)),INDEX(Данные!$I$1:$IX$303,Данные!$A71,AB$642)-Данные!$F71+IF($F$9="Использовать поправку",AM409,0),#N/A)</f>
        <v>-0.52858076414178923</v>
      </c>
      <c r="AC409" s="62">
        <f t="shared" si="811"/>
        <v>34</v>
      </c>
      <c r="AD409" s="63">
        <f>IF(ISNUMBER(INDEX(Данные!$I$1:$IX$303,Данные!$A71,AD$642)),INDEX(Данные!$I$1:$IX$303,Данные!$A71,AD$642)-Данные!$E71+IF($F$10="Использовать поправку",AL409,0),#N/A)</f>
        <v>1.4893670230489722</v>
      </c>
      <c r="AE409" s="64">
        <f>IF(ISNUMBER(INDEX(Данные!$I$1:$IX$303,Данные!$A71,AE$642)),INDEX(Данные!$I$1:$IX$303,Данные!$A71,AE$642)-Данные!$F71+IF($F$10="Использовать поправку",AM409,0),#N/A)</f>
        <v>0.21536525650350669</v>
      </c>
      <c r="AF409" s="62">
        <f t="shared" si="812"/>
        <v>34</v>
      </c>
      <c r="AG409" s="63">
        <f>IF(ISNUMBER(INDEX(Данные!$I$1:$IX$303,Данные!$A71,AG$642)),INDEX(Данные!$I$1:$IX$303,Данные!$A71,AG$642)-Данные!$E71+IF($F$11="Использовать поправку",AL409,0),#N/A)</f>
        <v>0.94527818959074317</v>
      </c>
      <c r="AH409" s="64">
        <f>IF(ISNUMBER(INDEX(Данные!$I$1:$IX$303,Данные!$A71,AH$642)),INDEX(Данные!$I$1:$IX$303,Данные!$A71,AH$642)-Данные!$F71+IF($F$11="Использовать поправку",AM409,0),#N/A)</f>
        <v>-2.0398217794678577</v>
      </c>
      <c r="AI409" s="62">
        <f t="shared" si="813"/>
        <v>34</v>
      </c>
      <c r="AJ409" s="63">
        <f>IF(ISNUMBER(INDEX(Данные!$I$1:$IX$303,Данные!$A71,AJ$642)),INDEX(Данные!$I$1:$IX$303,Данные!$A71,AJ$642)-Данные!$E71+IF($F$12="Использовать поправку",AL409,0),#N/A)</f>
        <v>-0.84210742394773597</v>
      </c>
      <c r="AK409" s="96">
        <f>IF(ISNUMBER(INDEX(Данные!$I$1:$IX$303,Данные!$A71,AK$642)),INDEX(Данные!$I$1:$IX$303,Данные!$A71,AK$642)-Данные!$F71+IF($F$12="Использовать поправку",AM409,0),#N/A)</f>
        <v>-0.46069932794969359</v>
      </c>
      <c r="AL409" s="100" t="e">
        <f>INDEX(Данные!$I$1:$IX$303,Данные!$A71,AL$642+4)-INDEX(Данные!$I$1:$IX$303,Данные!$A71,AL$643+4)</f>
        <v>#N/A</v>
      </c>
      <c r="AM409" s="101" t="e">
        <f>INDEX(Данные!$I$1:$IX$303,Данные!$A71,AM$642+5)-INDEX(Данные!$I$1:$IX$303,Данные!$A71,AM$643+5)</f>
        <v>#N/A</v>
      </c>
      <c r="AO409" s="61">
        <v>34</v>
      </c>
      <c r="AP409" s="62">
        <f t="shared" si="814"/>
        <v>34</v>
      </c>
      <c r="AQ409" s="63">
        <f>IF(ISNUMBER(INDEX(Данные!$I$1:$IX$303,Данные!$A71,AQ$642)),INDEX(Данные!$I$1:$IX$303,Данные!$A71,AQ$642)-Данные!$G71-AQ$643+IF($F$3="Использовать поправку",BT409,0),#N/A)</f>
        <v>1.1368683772161603E-13</v>
      </c>
      <c r="AR409" s="64">
        <f>IF(ISNUMBER(INDEX(Данные!$I$1:$IX$303,Данные!$A71,AR$642)),INDEX(Данные!$I$1:$IX$303,Данные!$A71,AR$642)-Данные!$H71-AR$643+IF($F$3="Использовать поправку",BU409,0),#N/A)</f>
        <v>0</v>
      </c>
      <c r="AS409" s="62">
        <f t="shared" si="815"/>
        <v>34</v>
      </c>
      <c r="AT409" s="63">
        <f>IF(ISNUMBER(INDEX(Данные!$I$1:$IX$303,Данные!$A71,AT$642)),INDEX(Данные!$I$1:$IX$303,Данные!$A71,AT$642)-Данные!$G71-AT$643+IF($F$4="Использовать поправку",BT409,0),#N/A)</f>
        <v>6.7122619702098518</v>
      </c>
      <c r="AU409" s="64">
        <f>IF(ISNUMBER(INDEX(Данные!$I$1:$IX$303,Данные!$A71,AU$642)),INDEX(Данные!$I$1:$IX$303,Данные!$A71,AU$642)-Данные!$H71-AU$643+IF($F$4="Использовать поправку",BU409,0),#N/A)</f>
        <v>6.0999632071604992</v>
      </c>
      <c r="AV409" s="62">
        <f t="shared" si="816"/>
        <v>34</v>
      </c>
      <c r="AW409" s="63">
        <f>IF(ISNUMBER(INDEX(Данные!$I$1:$IX$303,Данные!$A71,AW$642)),INDEX(Данные!$I$1:$IX$303,Данные!$A71,AW$642)-Данные!$G71-AW$643+IF($F$5="Использовать поправку",BT409,0),#N/A)</f>
        <v>-1.0032965236295013</v>
      </c>
      <c r="AX409" s="64">
        <f>IF(ISNUMBER(INDEX(Данные!$I$1:$IX$303,Данные!$A71,AX$642)),INDEX(Данные!$I$1:$IX$303,Данные!$A71,AX$642)-Данные!$H71-AX$643+IF($F$5="Использовать поправку",BU409,0),#N/A)</f>
        <v>6.3079307749744657</v>
      </c>
      <c r="AY409" s="62">
        <f t="shared" si="817"/>
        <v>34</v>
      </c>
      <c r="AZ409" s="63">
        <f>IF(ISNUMBER(INDEX(Данные!$I$1:$IX$303,Данные!$A71,AZ$642)),INDEX(Данные!$I$1:$IX$303,Данные!$A71,AZ$642)-Данные!$G71-AZ$643+IF($F$6="Использовать поправку",BT409,0),#N/A)</f>
        <v>-12.797517039113927</v>
      </c>
      <c r="BA409" s="64">
        <f>IF(ISNUMBER(INDEX(Данные!$I$1:$IX$303,Данные!$A71,BA$642)),INDEX(Данные!$I$1:$IX$303,Данные!$A71,BA$642)-Данные!$H71-BA$643+IF($F$6="Использовать поправку",BU409,0),#N/A)</f>
        <v>8.3292402989961829</v>
      </c>
      <c r="BB409" s="62">
        <f t="shared" si="818"/>
        <v>34</v>
      </c>
      <c r="BC409" s="63">
        <f>IF(ISNUMBER(INDEX(Данные!$I$1:$IX$303,Данные!$A71,BC$642)),INDEX(Данные!$I$1:$IX$303,Данные!$A71,BC$642)-Данные!$G71-BC$643+IF($F$7="Использовать поправку",BT409,0),#N/A)</f>
        <v>-6.0386564478416176</v>
      </c>
      <c r="BD409" s="64">
        <f>IF(ISNUMBER(INDEX(Данные!$I$1:$IX$303,Данные!$A71,BD$642)),INDEX(Данные!$I$1:$IX$303,Данные!$A71,BD$642)-Данные!$H71-BD$643+IF($F$7="Использовать поправку",BU409,0),#N/A)</f>
        <v>5.4882743851915166</v>
      </c>
      <c r="BE409" s="62">
        <f t="shared" si="819"/>
        <v>34</v>
      </c>
      <c r="BF409" s="63">
        <f>IF(ISNUMBER(INDEX(Данные!$I$1:$IX$303,Данные!$A71,BF$642)),INDEX(Данные!$I$1:$IX$303,Данные!$A71,BF$642)-Данные!$G71-BF$643+IF($F$8="Использовать поправку",BT409,0),#N/A)</f>
        <v>-2.7138260582354405</v>
      </c>
      <c r="BG409" s="64">
        <f>IF(ISNUMBER(INDEX(Данные!$I$1:$IX$303,Данные!$A71,BG$642)),INDEX(Данные!$I$1:$IX$303,Данные!$A71,BG$642)-Данные!$H71-BG$643+IF($F$8="Использовать поправку",BU409,0),#N/A)</f>
        <v>7.5195411087404409</v>
      </c>
      <c r="BH409" s="62">
        <f t="shared" si="820"/>
        <v>34</v>
      </c>
      <c r="BI409" s="63">
        <f>IF(ISNUMBER(INDEX(Данные!$I$1:$IX$303,Данные!$A71,BI$642)),INDEX(Данные!$I$1:$IX$303,Данные!$A71,BI$642)-Данные!$G71-BI$643+IF($F$9="Использовать поправку",BT409,0),#N/A)</f>
        <v>1.7825472951668644</v>
      </c>
      <c r="BJ409" s="64">
        <f>IF(ISNUMBER(INDEX(Данные!$I$1:$IX$303,Данные!$A71,BJ$642)),INDEX(Данные!$I$1:$IX$303,Данные!$A71,BJ$642)-Данные!$H71-BJ$643+IF($F$9="Использовать поправку",BU409,0),#N/A)</f>
        <v>-0.22827964580983462</v>
      </c>
      <c r="BK409" s="62">
        <f t="shared" si="821"/>
        <v>34</v>
      </c>
      <c r="BL409" s="63">
        <f>IF(ISNUMBER(INDEX(Данные!$I$1:$IX$303,Данные!$A71,BL$642)),INDEX(Данные!$I$1:$IX$303,Данные!$A71,BL$642)-Данные!$G71-BL$643+IF($F$10="Использовать поправку",BT409,0),#N/A)</f>
        <v>-3.491790644252319</v>
      </c>
      <c r="BM409" s="64">
        <f>IF(ISNUMBER(INDEX(Данные!$I$1:$IX$303,Данные!$A71,BM$642)),INDEX(Данные!$I$1:$IX$303,Данные!$A71,BM$642)-Данные!$H71-BM$643+IF($F$10="Использовать поправку",BU409,0),#N/A)</f>
        <v>16.760260002647328</v>
      </c>
      <c r="BN409" s="62">
        <f t="shared" si="822"/>
        <v>34</v>
      </c>
      <c r="BO409" s="63">
        <f>IF(ISNUMBER(INDEX(Данные!$I$1:$IX$303,Данные!$A71,BO$642)),INDEX(Данные!$I$1:$IX$303,Данные!$A71,BO$642)-Данные!$G71-BO$643+IF($F$11="Использовать поправку",BT409,0),#N/A)</f>
        <v>-4.8639506459755921</v>
      </c>
      <c r="BP409" s="64">
        <f>IF(ISNUMBER(INDEX(Данные!$I$1:$IX$303,Данные!$A71,BP$642)),INDEX(Данные!$I$1:$IX$303,Данные!$A71,BP$642)-Данные!$H71-BP$643+IF($F$11="Использовать поправку",BU409,0),#N/A)</f>
        <v>2.40653687190661</v>
      </c>
      <c r="BQ409" s="62">
        <f t="shared" si="823"/>
        <v>34</v>
      </c>
      <c r="BR409" s="63">
        <f>IF(ISNUMBER(INDEX(Данные!$I$1:$IX$303,Данные!$A71,BR$642)),INDEX(Данные!$I$1:$IX$303,Данные!$A71,BR$642)-Данные!$G71-BR$643+IF($F$12="Использовать поправку",BT409,0),#N/A)</f>
        <v>3.1790039287177478</v>
      </c>
      <c r="BS409" s="64">
        <f>IF(ISNUMBER(INDEX(Данные!$I$1:$IX$303,Данные!$A71,BS$642)),INDEX(Данные!$I$1:$IX$303,Данные!$A71,BS$642)-Данные!$H71-BS$643+IF($F$12="Использовать поправку",BU409,0),#N/A)</f>
        <v>6.9126975537337785</v>
      </c>
      <c r="BT409" s="100" t="e">
        <f>INDEX(Данные!$I$1:$IX$303,Данные!$A71,BT$642+8)-INDEX(Данные!$I$1:$IX$303,Данные!$A71,BT$643+8)</f>
        <v>#N/A</v>
      </c>
      <c r="BU409" s="101" t="e">
        <f>INDEX(Данные!$I$1:$IX$303,Данные!$A71,BU$642+9)-INDEX(Данные!$I$1:$IX$303,Данные!$A71,BU$643+9)</f>
        <v>#N/A</v>
      </c>
    </row>
    <row r="410" spans="7:73" x14ac:dyDescent="0.25">
      <c r="G410" s="61">
        <v>34.5</v>
      </c>
      <c r="H410" s="62">
        <f t="shared" si="804"/>
        <v>34.5</v>
      </c>
      <c r="I410" s="63">
        <f>IF(ISNUMBER(INDEX(Данные!$I$1:$IX$303,Данные!$A72,I$642)),INDEX(Данные!$I$1:$IX$303,Данные!$A72,I$642)-Данные!$E72+IF($F$3="Использовать поправку",AL410,0),#N/A)</f>
        <v>0</v>
      </c>
      <c r="J410" s="64">
        <f>IF(ISNUMBER(INDEX(Данные!$I$1:$IX$303,Данные!$A72,J$642)),INDEX(Данные!$I$1:$IX$303,Данные!$A72,J$642)-Данные!$F72+IF($F$3="Использовать поправку",AM410,0),#N/A)</f>
        <v>0</v>
      </c>
      <c r="K410" s="62">
        <f t="shared" si="805"/>
        <v>34.5</v>
      </c>
      <c r="L410" s="63">
        <f>IF(ISNUMBER(INDEX(Данные!$I$1:$IX$303,Данные!$A72,L$642)),INDEX(Данные!$I$1:$IX$303,Данные!$A72,L$642)-Данные!$E72+IF($F$4="Использовать поправку",AL410,0),#N/A)</f>
        <v>0.51283218587807511</v>
      </c>
      <c r="M410" s="64">
        <f>IF(ISNUMBER(INDEX(Данные!$I$1:$IX$303,Данные!$A72,M$642)),INDEX(Данные!$I$1:$IX$303,Данные!$A72,M$642)-Данные!$F72+IF($F$4="Использовать поправку",AM410,0),#N/A)</f>
        <v>0.29233975519474154</v>
      </c>
      <c r="N410" s="62">
        <f t="shared" si="806"/>
        <v>34.5</v>
      </c>
      <c r="O410" s="63">
        <f>IF(ISNUMBER(INDEX(Данные!$I$1:$IX$303,Данные!$A72,O$642)),INDEX(Данные!$I$1:$IX$303,Данные!$A72,O$642)-Данные!$E72+IF($F$5="Использовать поправку",AL410,0),#N/A)</f>
        <v>-0.98469268329823834</v>
      </c>
      <c r="P410" s="64">
        <f>IF(ISNUMBER(INDEX(Данные!$I$1:$IX$303,Данные!$A72,P$642)),INDEX(Данные!$I$1:$IX$303,Данные!$A72,P$642)-Данные!$F72+IF($F$5="Использовать поправку",AM410,0),#N/A)</f>
        <v>2.0272326214747349</v>
      </c>
      <c r="Q410" s="62">
        <f t="shared" si="807"/>
        <v>34.5</v>
      </c>
      <c r="R410" s="63">
        <f>IF(ISNUMBER(INDEX(Данные!$I$1:$IX$303,Данные!$A72,R$642)),INDEX(Данные!$I$1:$IX$303,Данные!$A72,R$642)-Данные!$E72+IF($F$6="Использовать поправку",AL410,0),#N/A)</f>
        <v>-6.6708820064734553E-2</v>
      </c>
      <c r="S410" s="64">
        <f>IF(ISNUMBER(INDEX(Данные!$I$1:$IX$303,Данные!$A72,S$642)),INDEX(Данные!$I$1:$IX$303,Данные!$A72,S$642)-Данные!$F72+IF($F$6="Использовать поправку",AM410,0),#N/A)</f>
        <v>0.22554990509713413</v>
      </c>
      <c r="T410" s="62">
        <f t="shared" si="808"/>
        <v>34.5</v>
      </c>
      <c r="U410" s="63">
        <f>IF(ISNUMBER(INDEX(Данные!$I$1:$IX$303,Данные!$A72,U$642)),INDEX(Данные!$I$1:$IX$303,Данные!$A72,U$642)-Данные!$E72+IF($F$7="Использовать поправку",AL410,0),#N/A)</f>
        <v>0.185243529792114</v>
      </c>
      <c r="V410" s="64">
        <f>IF(ISNUMBER(INDEX(Данные!$I$1:$IX$303,Данные!$A72,V$642)),INDEX(Данные!$I$1:$IX$303,Данные!$A72,V$642)-Данные!$F72+IF($F$7="Использовать поправку",AM410,0),#N/A)</f>
        <v>1.1467625392391967</v>
      </c>
      <c r="W410" s="62">
        <f t="shared" si="809"/>
        <v>34.5</v>
      </c>
      <c r="X410" s="63">
        <f>IF(ISNUMBER(INDEX(Данные!$I$1:$IX$303,Данные!$A72,X$642)),INDEX(Данные!$I$1:$IX$303,Данные!$A72,X$642)-Данные!$E72+IF($F$8="Использовать поправку",AL410,0),#N/A)</f>
        <v>1.1761040259075699</v>
      </c>
      <c r="Y410" s="64">
        <f>IF(ISNUMBER(INDEX(Данные!$I$1:$IX$303,Данные!$A72,Y$642)),INDEX(Данные!$I$1:$IX$303,Данные!$A72,Y$642)-Данные!$F72+IF($F$8="Использовать поправку",AM410,0),#N/A)</f>
        <v>1.4932050546450273</v>
      </c>
      <c r="Z410" s="62">
        <f t="shared" si="810"/>
        <v>34.5</v>
      </c>
      <c r="AA410" s="63">
        <f>IF(ISNUMBER(INDEX(Данные!$I$1:$IX$303,Данные!$A72,AA$642)),INDEX(Данные!$I$1:$IX$303,Данные!$A72,AA$642)-Данные!$E72+IF($F$9="Использовать поправку",AL410,0),#N/A)</f>
        <v>-0.56258415687268126</v>
      </c>
      <c r="AB410" s="64">
        <f>IF(ISNUMBER(INDEX(Данные!$I$1:$IX$303,Данные!$A72,AB$642)),INDEX(Данные!$I$1:$IX$303,Данные!$A72,AB$642)-Данные!$F72+IF($F$9="Использовать поправку",AM410,0),#N/A)</f>
        <v>0.3766720228972078</v>
      </c>
      <c r="AC410" s="62">
        <f t="shared" si="811"/>
        <v>34.5</v>
      </c>
      <c r="AD410" s="63">
        <f>IF(ISNUMBER(INDEX(Данные!$I$1:$IX$303,Данные!$A72,AD$642)),INDEX(Данные!$I$1:$IX$303,Данные!$A72,AD$642)-Данные!$E72+IF($F$10="Использовать поправку",AL410,0),#N/A)</f>
        <v>-0.99050599235897963</v>
      </c>
      <c r="AE410" s="64">
        <f>IF(ISNUMBER(INDEX(Данные!$I$1:$IX$303,Данные!$A72,AE$642)),INDEX(Данные!$I$1:$IX$303,Данные!$A72,AE$642)-Данные!$F72+IF($F$10="Использовать поправку",AM410,0),#N/A)</f>
        <v>1.4557863926099999</v>
      </c>
      <c r="AF410" s="62">
        <f t="shared" si="812"/>
        <v>34.5</v>
      </c>
      <c r="AG410" s="63">
        <f>IF(ISNUMBER(INDEX(Данные!$I$1:$IX$303,Данные!$A72,AG$642)),INDEX(Данные!$I$1:$IX$303,Данные!$A72,AG$642)-Данные!$E72+IF($F$11="Использовать поправку",AL410,0),#N/A)</f>
        <v>-0.44268025184836723</v>
      </c>
      <c r="AH410" s="64">
        <f>IF(ISNUMBER(INDEX(Данные!$I$1:$IX$303,Данные!$A72,AH$642)),INDEX(Данные!$I$1:$IX$303,Данные!$A72,AH$642)-Данные!$F72+IF($F$11="Использовать поправку",AM410,0),#N/A)</f>
        <v>0.66045707081771221</v>
      </c>
      <c r="AI410" s="62">
        <f t="shared" si="813"/>
        <v>34.5</v>
      </c>
      <c r="AJ410" s="63">
        <f>IF(ISNUMBER(INDEX(Данные!$I$1:$IX$303,Данные!$A72,AJ$642)),INDEX(Данные!$I$1:$IX$303,Данные!$A72,AJ$642)-Данные!$E72+IF($F$12="Использовать поправку",AL410,0),#N/A)</f>
        <v>-0.17325573858249754</v>
      </c>
      <c r="AK410" s="96">
        <f>IF(ISNUMBER(INDEX(Данные!$I$1:$IX$303,Данные!$A72,AK$642)),INDEX(Данные!$I$1:$IX$303,Данные!$A72,AK$642)-Данные!$F72+IF($F$12="Использовать поправку",AM410,0),#N/A)</f>
        <v>1.7167149673884681</v>
      </c>
      <c r="AL410" s="100" t="e">
        <f>INDEX(Данные!$I$1:$IX$303,Данные!$A72,AL$642+4)-INDEX(Данные!$I$1:$IX$303,Данные!$A72,AL$643+4)</f>
        <v>#N/A</v>
      </c>
      <c r="AM410" s="101" t="e">
        <f>INDEX(Данные!$I$1:$IX$303,Данные!$A72,AM$642+5)-INDEX(Данные!$I$1:$IX$303,Данные!$A72,AM$643+5)</f>
        <v>#N/A</v>
      </c>
      <c r="AO410" s="61">
        <v>34.5</v>
      </c>
      <c r="AP410" s="62">
        <f t="shared" si="814"/>
        <v>34.5</v>
      </c>
      <c r="AQ410" s="63">
        <f>IF(ISNUMBER(INDEX(Данные!$I$1:$IX$303,Данные!$A72,AQ$642)),INDEX(Данные!$I$1:$IX$303,Данные!$A72,AQ$642)-Данные!$G72-AQ$643+IF($F$3="Использовать поправку",BT410,0),#N/A)</f>
        <v>-1.1368683772161603E-13</v>
      </c>
      <c r="AR410" s="64">
        <f>IF(ISNUMBER(INDEX(Данные!$I$1:$IX$303,Данные!$A72,AR$642)),INDEX(Данные!$I$1:$IX$303,Данные!$A72,AR$642)-Данные!$H72-AR$643+IF($F$3="Использовать поправку",BU410,0),#N/A)</f>
        <v>0</v>
      </c>
      <c r="AS410" s="62">
        <f t="shared" si="815"/>
        <v>34.5</v>
      </c>
      <c r="AT410" s="63">
        <f>IF(ISNUMBER(INDEX(Данные!$I$1:$IX$303,Данные!$A72,AT$642)),INDEX(Данные!$I$1:$IX$303,Данные!$A72,AT$642)-Данные!$G72-AT$643+IF($F$4="Использовать поправку",BT410,0),#N/A)</f>
        <v>6.9686780631487864</v>
      </c>
      <c r="AU410" s="64">
        <f>IF(ISNUMBER(INDEX(Данные!$I$1:$IX$303,Данные!$A72,AU$642)),INDEX(Данные!$I$1:$IX$303,Данные!$A72,AU$642)-Данные!$H72-AU$643+IF($F$4="Использовать поправку",BU410,0),#N/A)</f>
        <v>6.2461330847577301</v>
      </c>
      <c r="AV410" s="62">
        <f t="shared" si="816"/>
        <v>34.5</v>
      </c>
      <c r="AW410" s="63">
        <f>IF(ISNUMBER(INDEX(Данные!$I$1:$IX$303,Данные!$A72,AW$642)),INDEX(Данные!$I$1:$IX$303,Данные!$A72,AW$642)-Данные!$G72-AW$643+IF($F$5="Использовать поправку",BT410,0),#N/A)</f>
        <v>-1.4956428652786826</v>
      </c>
      <c r="AX410" s="64">
        <f>IF(ISNUMBER(INDEX(Данные!$I$1:$IX$303,Данные!$A72,AX$642)),INDEX(Данные!$I$1:$IX$303,Данные!$A72,AX$642)-Данные!$H72-AX$643+IF($F$5="Использовать поправку",BU410,0),#N/A)</f>
        <v>7.3215470857116998</v>
      </c>
      <c r="AY410" s="62">
        <f t="shared" si="817"/>
        <v>34.5</v>
      </c>
      <c r="AZ410" s="63">
        <f>IF(ISNUMBER(INDEX(Данные!$I$1:$IX$303,Данные!$A72,AZ$642)),INDEX(Данные!$I$1:$IX$303,Данные!$A72,AZ$642)-Данные!$G72-AZ$643+IF($F$6="Использовать поправку",BT410,0),#N/A)</f>
        <v>-12.830871449146343</v>
      </c>
      <c r="BA410" s="64">
        <f>IF(ISNUMBER(INDEX(Данные!$I$1:$IX$303,Данные!$A72,BA$642)),INDEX(Данные!$I$1:$IX$303,Данные!$A72,BA$642)-Данные!$H72-BA$643+IF($F$6="Использовать поправку",BU410,0),#N/A)</f>
        <v>8.4420152515447171</v>
      </c>
      <c r="BB410" s="62">
        <f t="shared" si="818"/>
        <v>34.5</v>
      </c>
      <c r="BC410" s="63">
        <f>IF(ISNUMBER(INDEX(Данные!$I$1:$IX$303,Данные!$A72,BC$642)),INDEX(Данные!$I$1:$IX$303,Данные!$A72,BC$642)-Данные!$G72-BC$643+IF($F$7="Использовать поправку",BT410,0),#N/A)</f>
        <v>-5.9460346829456512</v>
      </c>
      <c r="BD410" s="64">
        <f>IF(ISNUMBER(INDEX(Данные!$I$1:$IX$303,Данные!$A72,BD$642)),INDEX(Данные!$I$1:$IX$303,Данные!$A72,BD$642)-Данные!$H72-BD$643+IF($F$7="Использовать поправку",BU410,0),#N/A)</f>
        <v>6.0616556548111475</v>
      </c>
      <c r="BE410" s="62">
        <f t="shared" si="819"/>
        <v>34.5</v>
      </c>
      <c r="BF410" s="63">
        <f>IF(ISNUMBER(INDEX(Данные!$I$1:$IX$303,Данные!$A72,BF$642)),INDEX(Данные!$I$1:$IX$303,Данные!$A72,BF$642)-Данные!$G72-BF$643+IF($F$8="Использовать поправку",BT410,0),#N/A)</f>
        <v>-2.125774045281787</v>
      </c>
      <c r="BG410" s="64">
        <f>IF(ISNUMBER(INDEX(Данные!$I$1:$IX$303,Данные!$A72,BG$642)),INDEX(Данные!$I$1:$IX$303,Данные!$A72,BG$642)-Данные!$H72-BG$643+IF($F$8="Использовать поправку",BU410,0),#N/A)</f>
        <v>8.2661436360629068</v>
      </c>
      <c r="BH410" s="62">
        <f t="shared" si="820"/>
        <v>34.5</v>
      </c>
      <c r="BI410" s="63">
        <f>IF(ISNUMBER(INDEX(Данные!$I$1:$IX$303,Данные!$A72,BI$642)),INDEX(Данные!$I$1:$IX$303,Данные!$A72,BI$642)-Данные!$G72-BI$643+IF($F$9="Использовать поправку",BT410,0),#N/A)</f>
        <v>1.5012552167303284</v>
      </c>
      <c r="BJ410" s="64">
        <f>IF(ISNUMBER(INDEX(Данные!$I$1:$IX$303,Данные!$A72,BJ$642)),INDEX(Данные!$I$1:$IX$303,Данные!$A72,BJ$642)-Данные!$H72-BJ$643+IF($F$9="Использовать поправку",BU410,0),#N/A)</f>
        <v>-3.9943634361179647E-2</v>
      </c>
      <c r="BK410" s="62">
        <f t="shared" si="821"/>
        <v>34.5</v>
      </c>
      <c r="BL410" s="63">
        <f>IF(ISNUMBER(INDEX(Данные!$I$1:$IX$303,Данные!$A72,BL$642)),INDEX(Данные!$I$1:$IX$303,Данные!$A72,BL$642)-Данные!$G72-BL$643+IF($F$10="Использовать поправку",BT410,0),#N/A)</f>
        <v>-3.9870436404320344</v>
      </c>
      <c r="BM410" s="64">
        <f>IF(ISNUMBER(INDEX(Данные!$I$1:$IX$303,Данные!$A72,BM$642)),INDEX(Данные!$I$1:$IX$303,Данные!$A72,BM$642)-Данные!$H72-BM$643+IF($F$10="Использовать поправку",BU410,0),#N/A)</f>
        <v>17.488153198952205</v>
      </c>
      <c r="BN410" s="62">
        <f t="shared" si="822"/>
        <v>34.5</v>
      </c>
      <c r="BO410" s="63">
        <f>IF(ISNUMBER(INDEX(Данные!$I$1:$IX$303,Данные!$A72,BO$642)),INDEX(Данные!$I$1:$IX$303,Данные!$A72,BO$642)-Данные!$G72-BO$643+IF($F$11="Использовать поправку",BT410,0),#N/A)</f>
        <v>-5.0852907718998495</v>
      </c>
      <c r="BP410" s="64">
        <f>IF(ISNUMBER(INDEX(Данные!$I$1:$IX$303,Данные!$A72,BP$642)),INDEX(Данные!$I$1:$IX$303,Данные!$A72,BP$642)-Данные!$H72-BP$643+IF($F$11="Использовать поправку",BU410,0),#N/A)</f>
        <v>2.7367654073154881</v>
      </c>
      <c r="BQ410" s="62">
        <f t="shared" si="823"/>
        <v>34.5</v>
      </c>
      <c r="BR410" s="63">
        <f>IF(ISNUMBER(INDEX(Данные!$I$1:$IX$303,Данные!$A72,BR$642)),INDEX(Данные!$I$1:$IX$303,Данные!$A72,BR$642)-Данные!$G72-BR$643+IF($F$12="Использовать поправку",BT410,0),#N/A)</f>
        <v>3.0923760594263285</v>
      </c>
      <c r="BS410" s="64">
        <f>IF(ISNUMBER(INDEX(Данные!$I$1:$IX$303,Данные!$A72,BS$642)),INDEX(Данные!$I$1:$IX$303,Данные!$A72,BS$642)-Данные!$H72-BS$643+IF($F$12="Использовать поправку",BU410,0),#N/A)</f>
        <v>7.7710550374279137</v>
      </c>
      <c r="BT410" s="100" t="e">
        <f>INDEX(Данные!$I$1:$IX$303,Данные!$A72,BT$642+8)-INDEX(Данные!$I$1:$IX$303,Данные!$A72,BT$643+8)</f>
        <v>#N/A</v>
      </c>
      <c r="BU410" s="101" t="e">
        <f>INDEX(Данные!$I$1:$IX$303,Данные!$A72,BU$642+9)-INDEX(Данные!$I$1:$IX$303,Данные!$A72,BU$643+9)</f>
        <v>#N/A</v>
      </c>
    </row>
    <row r="411" spans="7:73" x14ac:dyDescent="0.25">
      <c r="G411" s="61">
        <v>35</v>
      </c>
      <c r="H411" s="62">
        <f t="shared" si="804"/>
        <v>35</v>
      </c>
      <c r="I411" s="63">
        <f>IF(ISNUMBER(INDEX(Данные!$I$1:$IX$303,Данные!$A73,I$642)),INDEX(Данные!$I$1:$IX$303,Данные!$A73,I$642)-Данные!$E73+IF($F$3="Использовать поправку",AL411,0),#N/A)</f>
        <v>0</v>
      </c>
      <c r="J411" s="64">
        <f>IF(ISNUMBER(INDEX(Данные!$I$1:$IX$303,Данные!$A73,J$642)),INDEX(Данные!$I$1:$IX$303,Данные!$A73,J$642)-Данные!$F73+IF($F$3="Использовать поправку",AM411,0),#N/A)</f>
        <v>0</v>
      </c>
      <c r="K411" s="62">
        <f t="shared" si="805"/>
        <v>35</v>
      </c>
      <c r="L411" s="63">
        <f>IF(ISNUMBER(INDEX(Данные!$I$1:$IX$303,Данные!$A73,L$642)),INDEX(Данные!$I$1:$IX$303,Данные!$A73,L$642)-Данные!$E73+IF($F$4="Использовать поправку",AL411,0),#N/A)</f>
        <v>-0.97022128736355562</v>
      </c>
      <c r="M411" s="64">
        <f>IF(ISNUMBER(INDEX(Данные!$I$1:$IX$303,Данные!$A73,M$642)),INDEX(Данные!$I$1:$IX$303,Данные!$A73,M$642)-Данные!$F73+IF($F$4="Использовать поправку",AM411,0),#N/A)</f>
        <v>-1.1185541455899868</v>
      </c>
      <c r="N411" s="62">
        <f t="shared" si="806"/>
        <v>35</v>
      </c>
      <c r="O411" s="63">
        <f>IF(ISNUMBER(INDEX(Данные!$I$1:$IX$303,Данные!$A73,O$642)),INDEX(Данные!$I$1:$IX$303,Данные!$A73,O$642)-Данные!$E73+IF($F$5="Использовать поправку",AL411,0),#N/A)</f>
        <v>-1.8873075453067383</v>
      </c>
      <c r="P411" s="64">
        <f>IF(ISNUMBER(INDEX(Данные!$I$1:$IX$303,Данные!$A73,P$642)),INDEX(Данные!$I$1:$IX$303,Данные!$A73,P$642)-Данные!$F73+IF($F$5="Использовать поправку",AM411,0),#N/A)</f>
        <v>0.4197140287929555</v>
      </c>
      <c r="Q411" s="62">
        <f t="shared" si="807"/>
        <v>35</v>
      </c>
      <c r="R411" s="63">
        <f>IF(ISNUMBER(INDEX(Данные!$I$1:$IX$303,Данные!$A73,R$642)),INDEX(Данные!$I$1:$IX$303,Данные!$A73,R$642)-Данные!$E73+IF($F$6="Использовать поправку",AL411,0),#N/A)</f>
        <v>-1.5316936389027518</v>
      </c>
      <c r="S411" s="64">
        <f>IF(ISNUMBER(INDEX(Данные!$I$1:$IX$303,Данные!$A73,S$642)),INDEX(Данные!$I$1:$IX$303,Данные!$A73,S$642)-Данные!$F73+IF($F$6="Использовать поправку",AM411,0),#N/A)</f>
        <v>-0.68590330661264343</v>
      </c>
      <c r="T411" s="62">
        <f t="shared" si="808"/>
        <v>35</v>
      </c>
      <c r="U411" s="63">
        <f>IF(ISNUMBER(INDEX(Данные!$I$1:$IX$303,Данные!$A73,U$642)),INDEX(Данные!$I$1:$IX$303,Данные!$A73,U$642)-Данные!$E73+IF($F$7="Использовать поправку",AL411,0),#N/A)</f>
        <v>-3.9276525257202266E-2</v>
      </c>
      <c r="V411" s="64">
        <f>IF(ISNUMBER(INDEX(Данные!$I$1:$IX$303,Данные!$A73,V$642)),INDEX(Данные!$I$1:$IX$303,Данные!$A73,V$642)-Данные!$F73+IF($F$7="Использовать поправку",AM411,0),#N/A)</f>
        <v>1.0037111388203641</v>
      </c>
      <c r="W411" s="62">
        <f t="shared" si="809"/>
        <v>35</v>
      </c>
      <c r="X411" s="63">
        <f>IF(ISNUMBER(INDEX(Данные!$I$1:$IX$303,Данные!$A73,X$642)),INDEX(Данные!$I$1:$IX$303,Данные!$A73,X$642)-Данные!$E73+IF($F$8="Использовать поправку",AL411,0),#N/A)</f>
        <v>-1.6925129159603838</v>
      </c>
      <c r="Y411" s="64">
        <f>IF(ISNUMBER(INDEX(Данные!$I$1:$IX$303,Данные!$A73,Y$642)),INDEX(Данные!$I$1:$IX$303,Данные!$A73,Y$642)-Данные!$F73+IF($F$8="Использовать поправку",AM411,0),#N/A)</f>
        <v>0.42734366438382665</v>
      </c>
      <c r="Z411" s="62">
        <f t="shared" si="810"/>
        <v>35</v>
      </c>
      <c r="AA411" s="63">
        <f>IF(ISNUMBER(INDEX(Данные!$I$1:$IX$303,Данные!$A73,AA$642)),INDEX(Данные!$I$1:$IX$303,Данные!$A73,AA$642)-Данные!$E73+IF($F$9="Использовать поправку",AL411,0),#N/A)</f>
        <v>-2.51780382468616</v>
      </c>
      <c r="AB411" s="64">
        <f>IF(ISNUMBER(INDEX(Данные!$I$1:$IX$303,Данные!$A73,AB$642)),INDEX(Данные!$I$1:$IX$303,Данные!$A73,AB$642)-Данные!$F73+IF($F$9="Использовать поправку",AM411,0),#N/A)</f>
        <v>-0.90189879736895406</v>
      </c>
      <c r="AC411" s="62">
        <f t="shared" si="811"/>
        <v>35</v>
      </c>
      <c r="AD411" s="63">
        <f>IF(ISNUMBER(INDEX(Данные!$I$1:$IX$303,Данные!$A73,AD$642)),INDEX(Данные!$I$1:$IX$303,Данные!$A73,AD$642)-Данные!$E73+IF($F$10="Использовать поправку",AL411,0),#N/A)</f>
        <v>-0.75361061561825338</v>
      </c>
      <c r="AE411" s="64">
        <f>IF(ISNUMBER(INDEX(Данные!$I$1:$IX$303,Данные!$A73,AE$642)),INDEX(Данные!$I$1:$IX$303,Данные!$A73,AE$642)-Данные!$F73+IF($F$10="Использовать поправку",AM411,0),#N/A)</f>
        <v>-0.11937431928946296</v>
      </c>
      <c r="AF411" s="62">
        <f t="shared" si="812"/>
        <v>35</v>
      </c>
      <c r="AG411" s="63">
        <f>IF(ISNUMBER(INDEX(Данные!$I$1:$IX$303,Данные!$A73,AG$642)),INDEX(Данные!$I$1:$IX$303,Данные!$A73,AG$642)-Данные!$E73+IF($F$11="Использовать поправку",AL411,0),#N/A)</f>
        <v>-0.92288378312043839</v>
      </c>
      <c r="AH411" s="64">
        <f>IF(ISNUMBER(INDEX(Данные!$I$1:$IX$303,Данные!$A73,AH$642)),INDEX(Данные!$I$1:$IX$303,Данные!$A73,AH$642)-Данные!$F73+IF($F$11="Использовать поправку",AM411,0),#N/A)</f>
        <v>4.1587248132536558E-2</v>
      </c>
      <c r="AI411" s="62">
        <f t="shared" si="813"/>
        <v>35</v>
      </c>
      <c r="AJ411" s="63">
        <f>IF(ISNUMBER(INDEX(Данные!$I$1:$IX$303,Данные!$A73,AJ$642)),INDEX(Данные!$I$1:$IX$303,Данные!$A73,AJ$642)-Данные!$E73+IF($F$12="Использовать поправку",AL411,0),#N/A)</f>
        <v>-0.67467116748806433</v>
      </c>
      <c r="AK411" s="96">
        <f>IF(ISNUMBER(INDEX(Данные!$I$1:$IX$303,Данные!$A73,AK$642)),INDEX(Данные!$I$1:$IX$303,Данные!$A73,AK$642)-Данные!$F73+IF($F$12="Использовать поправку",AM411,0),#N/A)</f>
        <v>8.4574849978542588E-3</v>
      </c>
      <c r="AL411" s="100" t="e">
        <f>INDEX(Данные!$I$1:$IX$303,Данные!$A73,AL$642+4)-INDEX(Данные!$I$1:$IX$303,Данные!$A73,AL$643+4)</f>
        <v>#N/A</v>
      </c>
      <c r="AM411" s="101" t="e">
        <f>INDEX(Данные!$I$1:$IX$303,Данные!$A73,AM$642+5)-INDEX(Данные!$I$1:$IX$303,Данные!$A73,AM$643+5)</f>
        <v>#N/A</v>
      </c>
      <c r="AO411" s="61">
        <v>35</v>
      </c>
      <c r="AP411" s="62">
        <f t="shared" si="814"/>
        <v>35</v>
      </c>
      <c r="AQ411" s="63">
        <f>IF(ISNUMBER(INDEX(Данные!$I$1:$IX$303,Данные!$A73,AQ$642)),INDEX(Данные!$I$1:$IX$303,Данные!$A73,AQ$642)-Данные!$G73-AQ$643+IF($F$3="Использовать поправку",BT411,0),#N/A)</f>
        <v>0</v>
      </c>
      <c r="AR411" s="64">
        <f>IF(ISNUMBER(INDEX(Данные!$I$1:$IX$303,Данные!$A73,AR$642)),INDEX(Данные!$I$1:$IX$303,Данные!$A73,AR$642)-Данные!$H73-AR$643+IF($F$3="Использовать поправку",BU411,0),#N/A)</f>
        <v>0</v>
      </c>
      <c r="AS411" s="62">
        <f t="shared" si="815"/>
        <v>35</v>
      </c>
      <c r="AT411" s="63">
        <f>IF(ISNUMBER(INDEX(Данные!$I$1:$IX$303,Данные!$A73,AT$642)),INDEX(Данные!$I$1:$IX$303,Данные!$A73,AT$642)-Данные!$G73-AT$643+IF($F$4="Использовать поправку",BT411,0),#N/A)</f>
        <v>6.4835674194670219</v>
      </c>
      <c r="AU411" s="64">
        <f>IF(ISNUMBER(INDEX(Данные!$I$1:$IX$303,Данные!$A73,AU$642)),INDEX(Данные!$I$1:$IX$303,Данные!$A73,AU$642)-Данные!$H73-AU$643+IF($F$4="Использовать поправку",BU411,0),#N/A)</f>
        <v>5.6868560119628455</v>
      </c>
      <c r="AV411" s="62">
        <f t="shared" si="816"/>
        <v>35</v>
      </c>
      <c r="AW411" s="63">
        <f>IF(ISNUMBER(INDEX(Данные!$I$1:$IX$303,Данные!$A73,AW$642)),INDEX(Данные!$I$1:$IX$303,Данные!$A73,AW$642)-Данные!$G73-AW$643+IF($F$5="Использовать поправку",BT411,0),#N/A)</f>
        <v>-2.4392966379319887</v>
      </c>
      <c r="AX411" s="64">
        <f>IF(ISNUMBER(INDEX(Данные!$I$1:$IX$303,Данные!$A73,AX$642)),INDEX(Данные!$I$1:$IX$303,Данные!$A73,AX$642)-Данные!$H73-AX$643+IF($F$5="Использовать поправку",BU411,0),#N/A)</f>
        <v>7.5314041001081478</v>
      </c>
      <c r="AY411" s="62">
        <f t="shared" si="817"/>
        <v>35</v>
      </c>
      <c r="AZ411" s="63">
        <f>IF(ISNUMBER(INDEX(Данные!$I$1:$IX$303,Данные!$A73,AZ$642)),INDEX(Данные!$I$1:$IX$303,Данные!$A73,AZ$642)-Данные!$G73-AZ$643+IF($F$6="Использовать поправку",BT411,0),#N/A)</f>
        <v>-13.59671826859767</v>
      </c>
      <c r="BA411" s="64">
        <f>IF(ISNUMBER(INDEX(Данные!$I$1:$IX$303,Данные!$A73,BA$642)),INDEX(Данные!$I$1:$IX$303,Данные!$A73,BA$642)-Данные!$H73-BA$643+IF($F$6="Использовать поправку",BU411,0),#N/A)</f>
        <v>8.0990635982384447</v>
      </c>
      <c r="BB411" s="62">
        <f t="shared" si="818"/>
        <v>35</v>
      </c>
      <c r="BC411" s="63">
        <f>IF(ISNUMBER(INDEX(Данные!$I$1:$IX$303,Данные!$A73,BC$642)),INDEX(Данные!$I$1:$IX$303,Данные!$A73,BC$642)-Данные!$G73-BC$643+IF($F$7="Использовать поправку",BT411,0),#N/A)</f>
        <v>-5.9656729455741697</v>
      </c>
      <c r="BD411" s="64">
        <f>IF(ISNUMBER(INDEX(Данные!$I$1:$IX$303,Данные!$A73,BD$642)),INDEX(Данные!$I$1:$IX$303,Данные!$A73,BD$642)-Данные!$H73-BD$643+IF($F$7="Использовать поправку",BU411,0),#N/A)</f>
        <v>6.5635112242214291</v>
      </c>
      <c r="BE411" s="62">
        <f t="shared" si="819"/>
        <v>35</v>
      </c>
      <c r="BF411" s="63">
        <f>IF(ISNUMBER(INDEX(Данные!$I$1:$IX$303,Данные!$A73,BF$642)),INDEX(Данные!$I$1:$IX$303,Данные!$A73,BF$642)-Данные!$G73-BF$643+IF($F$8="Использовать поправку",BT411,0),#N/A)</f>
        <v>-2.9720305032618626</v>
      </c>
      <c r="BG411" s="64">
        <f>IF(ISNUMBER(INDEX(Данные!$I$1:$IX$303,Данные!$A73,BG$642)),INDEX(Данные!$I$1:$IX$303,Данные!$A73,BG$642)-Данные!$H73-BG$643+IF($F$8="Использовать поправку",BU411,0),#N/A)</f>
        <v>8.4798154682548557</v>
      </c>
      <c r="BH411" s="62">
        <f t="shared" si="820"/>
        <v>35</v>
      </c>
      <c r="BI411" s="63">
        <f>IF(ISNUMBER(INDEX(Данные!$I$1:$IX$303,Данные!$A73,BI$642)),INDEX(Данные!$I$1:$IX$303,Данные!$A73,BI$642)-Данные!$G73-BI$643+IF($F$9="Использовать поправку",BT411,0),#N/A)</f>
        <v>0.24235330438739311</v>
      </c>
      <c r="BJ411" s="64">
        <f>IF(ISNUMBER(INDEX(Данные!$I$1:$IX$303,Данные!$A73,BJ$642)),INDEX(Данные!$I$1:$IX$303,Данные!$A73,BJ$642)-Данные!$H73-BJ$643+IF($F$9="Использовать поправку",BU411,0),#N/A)</f>
        <v>-0.4908930330457224</v>
      </c>
      <c r="BK411" s="62">
        <f t="shared" si="821"/>
        <v>35</v>
      </c>
      <c r="BL411" s="63">
        <f>IF(ISNUMBER(INDEX(Данные!$I$1:$IX$303,Данные!$A73,BL$642)),INDEX(Данные!$I$1:$IX$303,Данные!$A73,BL$642)-Данные!$G73-BL$643+IF($F$10="Использовать поправку",BT411,0),#N/A)</f>
        <v>-4.3638489482410705</v>
      </c>
      <c r="BM411" s="64">
        <f>IF(ISNUMBER(INDEX(Данные!$I$1:$IX$303,Данные!$A73,BM$642)),INDEX(Данные!$I$1:$IX$303,Данные!$A73,BM$642)-Данные!$H73-BM$643+IF($F$10="Использовать поправку",BU411,0),#N/A)</f>
        <v>17.428466039307523</v>
      </c>
      <c r="BN411" s="62">
        <f t="shared" si="822"/>
        <v>35</v>
      </c>
      <c r="BO411" s="63">
        <f>IF(ISNUMBER(INDEX(Данные!$I$1:$IX$303,Данные!$A73,BO$642)),INDEX(Данные!$I$1:$IX$303,Данные!$A73,BO$642)-Данные!$G73-BO$643+IF($F$11="Использовать поправку",BT411,0),#N/A)</f>
        <v>-5.5467326634599203</v>
      </c>
      <c r="BP411" s="64">
        <f>IF(ISNUMBER(INDEX(Данные!$I$1:$IX$303,Данные!$A73,BP$642)),INDEX(Данные!$I$1:$IX$303,Данные!$A73,BP$642)-Данные!$H73-BP$643+IF($F$11="Использовать поправку",BU411,0),#N/A)</f>
        <v>2.7575590313817884</v>
      </c>
      <c r="BQ411" s="62">
        <f t="shared" si="823"/>
        <v>35</v>
      </c>
      <c r="BR411" s="63">
        <f>IF(ISNUMBER(INDEX(Данные!$I$1:$IX$303,Данные!$A73,BR$642)),INDEX(Данные!$I$1:$IX$303,Данные!$A73,BR$642)-Данные!$G73-BR$643+IF($F$12="Использовать поправку",BT411,0),#N/A)</f>
        <v>2.7550404756824491</v>
      </c>
      <c r="BS411" s="64">
        <f>IF(ISNUMBER(INDEX(Данные!$I$1:$IX$303,Данные!$A73,BS$642)),INDEX(Данные!$I$1:$IX$303,Данные!$A73,BS$642)-Данные!$H73-BS$643+IF($F$12="Использовать поправку",BU411,0),#N/A)</f>
        <v>7.7752837799268946</v>
      </c>
      <c r="BT411" s="100" t="e">
        <f>INDEX(Данные!$I$1:$IX$303,Данные!$A73,BT$642+8)-INDEX(Данные!$I$1:$IX$303,Данные!$A73,BT$643+8)</f>
        <v>#N/A</v>
      </c>
      <c r="BU411" s="101" t="e">
        <f>INDEX(Данные!$I$1:$IX$303,Данные!$A73,BU$642+9)-INDEX(Данные!$I$1:$IX$303,Данные!$A73,BU$643+9)</f>
        <v>#N/A</v>
      </c>
    </row>
    <row r="412" spans="7:73" x14ac:dyDescent="0.25">
      <c r="G412" s="61">
        <v>35.5</v>
      </c>
      <c r="H412" s="62">
        <f t="shared" si="804"/>
        <v>35.5</v>
      </c>
      <c r="I412" s="63">
        <f>IF(ISNUMBER(INDEX(Данные!$I$1:$IX$303,Данные!$A74,I$642)),INDEX(Данные!$I$1:$IX$303,Данные!$A74,I$642)-Данные!$E74+IF($F$3="Использовать поправку",AL412,0),#N/A)</f>
        <v>0</v>
      </c>
      <c r="J412" s="64">
        <f>IF(ISNUMBER(INDEX(Данные!$I$1:$IX$303,Данные!$A74,J$642)),INDEX(Данные!$I$1:$IX$303,Данные!$A74,J$642)-Данные!$F74+IF($F$3="Использовать поправку",AM412,0),#N/A)</f>
        <v>0</v>
      </c>
      <c r="K412" s="62">
        <f t="shared" si="805"/>
        <v>35.5</v>
      </c>
      <c r="L412" s="63">
        <f>IF(ISNUMBER(INDEX(Данные!$I$1:$IX$303,Данные!$A74,L$642)),INDEX(Данные!$I$1:$IX$303,Данные!$A74,L$642)-Данные!$E74+IF($F$4="Использовать поправку",AL412,0),#N/A)</f>
        <v>0.40719203578615115</v>
      </c>
      <c r="M412" s="64">
        <f>IF(ISNUMBER(INDEX(Данные!$I$1:$IX$303,Данные!$A74,M$642)),INDEX(Данные!$I$1:$IX$303,Данные!$A74,M$642)-Данные!$F74+IF($F$4="Использовать поправку",AM412,0),#N/A)</f>
        <v>-1.3404199771536298</v>
      </c>
      <c r="N412" s="62">
        <f t="shared" si="806"/>
        <v>35.5</v>
      </c>
      <c r="O412" s="63">
        <f>IF(ISNUMBER(INDEX(Данные!$I$1:$IX$303,Данные!$A74,O$642)),INDEX(Данные!$I$1:$IX$303,Данные!$A74,O$642)-Данные!$E74+IF($F$5="Использовать поправку",AL412,0),#N/A)</f>
        <v>-0.94583214268468119</v>
      </c>
      <c r="P412" s="64">
        <f>IF(ISNUMBER(INDEX(Данные!$I$1:$IX$303,Данные!$A74,P$642)),INDEX(Данные!$I$1:$IX$303,Данные!$A74,P$642)-Данные!$F74+IF($F$5="Использовать поправку",AM412,0),#N/A)</f>
        <v>-7.8290049066303879E-2</v>
      </c>
      <c r="Q412" s="62">
        <f t="shared" si="807"/>
        <v>35.5</v>
      </c>
      <c r="R412" s="63">
        <f>IF(ISNUMBER(INDEX(Данные!$I$1:$IX$303,Данные!$A74,R$642)),INDEX(Данные!$I$1:$IX$303,Данные!$A74,R$642)-Данные!$E74+IF($F$6="Использовать поправку",AL412,0),#N/A)</f>
        <v>-0.61040508097565116</v>
      </c>
      <c r="S412" s="64">
        <f>IF(ISNUMBER(INDEX(Данные!$I$1:$IX$303,Данные!$A74,S$642)),INDEX(Данные!$I$1:$IX$303,Данные!$A74,S$642)-Данные!$F74+IF($F$6="Использовать поправку",AM412,0),#N/A)</f>
        <v>-6.5553799387473077E-2</v>
      </c>
      <c r="T412" s="62">
        <f t="shared" si="808"/>
        <v>35.5</v>
      </c>
      <c r="U412" s="63">
        <f>IF(ISNUMBER(INDEX(Данные!$I$1:$IX$303,Данные!$A74,U$642)),INDEX(Данные!$I$1:$IX$303,Данные!$A74,U$642)-Данные!$E74+IF($F$7="Использовать поправку",AL412,0),#N/A)</f>
        <v>-0.72475161269214539</v>
      </c>
      <c r="V412" s="64">
        <f>IF(ISNUMBER(INDEX(Данные!$I$1:$IX$303,Данные!$A74,V$642)),INDEX(Данные!$I$1:$IX$303,Данные!$A74,V$642)-Данные!$F74+IF($F$7="Использовать поправку",AM412,0),#N/A)</f>
        <v>-8.6665080818942641E-2</v>
      </c>
      <c r="W412" s="62">
        <f t="shared" si="809"/>
        <v>35.5</v>
      </c>
      <c r="X412" s="63">
        <f>IF(ISNUMBER(INDEX(Данные!$I$1:$IX$303,Данные!$A74,X$642)),INDEX(Данные!$I$1:$IX$303,Данные!$A74,X$642)-Данные!$E74+IF($F$8="Использовать поправку",AL412,0),#N/A)</f>
        <v>-0.76380811177304331</v>
      </c>
      <c r="Y412" s="64">
        <f>IF(ISNUMBER(INDEX(Данные!$I$1:$IX$303,Данные!$A74,Y$642)),INDEX(Данные!$I$1:$IX$303,Данные!$A74,Y$642)-Данные!$F74+IF($F$8="Использовать поправку",AM412,0),#N/A)</f>
        <v>-1.253521677651384</v>
      </c>
      <c r="Z412" s="62">
        <f t="shared" si="810"/>
        <v>35.5</v>
      </c>
      <c r="AA412" s="63">
        <f>IF(ISNUMBER(INDEX(Данные!$I$1:$IX$303,Данные!$A74,AA$642)),INDEX(Данные!$I$1:$IX$303,Данные!$A74,AA$642)-Данные!$E74+IF($F$9="Использовать поправку",AL412,0),#N/A)</f>
        <v>-1.3019535063133212</v>
      </c>
      <c r="AB412" s="64">
        <f>IF(ISNUMBER(INDEX(Данные!$I$1:$IX$303,Данные!$A74,AB$642)),INDEX(Данные!$I$1:$IX$303,Данные!$A74,AB$642)-Данные!$F74+IF($F$9="Использовать поправку",AM412,0),#N/A)</f>
        <v>6.2233638553372828E-2</v>
      </c>
      <c r="AC412" s="62">
        <f t="shared" si="811"/>
        <v>35.5</v>
      </c>
      <c r="AD412" s="63">
        <f>IF(ISNUMBER(INDEX(Данные!$I$1:$IX$303,Данные!$A74,AD$642)),INDEX(Данные!$I$1:$IX$303,Данные!$A74,AD$642)-Данные!$E74+IF($F$10="Использовать поправку",AL412,0),#N/A)</f>
        <v>5.3881068512744434E-3</v>
      </c>
      <c r="AE412" s="64">
        <f>IF(ISNUMBER(INDEX(Данные!$I$1:$IX$303,Данные!$A74,AE$642)),INDEX(Данные!$I$1:$IX$303,Данные!$A74,AE$642)-Данные!$F74+IF($F$10="Использовать поправку",AM412,0),#N/A)</f>
        <v>1.1623257959549882</v>
      </c>
      <c r="AF412" s="62">
        <f t="shared" si="812"/>
        <v>35.5</v>
      </c>
      <c r="AG412" s="63">
        <f>IF(ISNUMBER(INDEX(Данные!$I$1:$IX$303,Данные!$A74,AG$642)),INDEX(Данные!$I$1:$IX$303,Данные!$A74,AG$642)-Данные!$E74+IF($F$11="Использовать поправку",AL412,0),#N/A)</f>
        <v>8.2270981396284526E-2</v>
      </c>
      <c r="AH412" s="64">
        <f>IF(ISNUMBER(INDEX(Данные!$I$1:$IX$303,Данные!$A74,AH$642)),INDEX(Данные!$I$1:$IX$303,Данные!$A74,AH$642)-Данные!$F74+IF($F$11="Использовать поправку",AM412,0),#N/A)</f>
        <v>0.30597696104541328</v>
      </c>
      <c r="AI412" s="62">
        <f t="shared" si="813"/>
        <v>35.5</v>
      </c>
      <c r="AJ412" s="63">
        <f>IF(ISNUMBER(INDEX(Данные!$I$1:$IX$303,Данные!$A74,AJ$642)),INDEX(Данные!$I$1:$IX$303,Данные!$A74,AJ$642)-Данные!$E74+IF($F$12="Использовать поправку",AL412,0),#N/A)</f>
        <v>-0.77834359561239452</v>
      </c>
      <c r="AK412" s="96">
        <f>IF(ISNUMBER(INDEX(Данные!$I$1:$IX$303,Данные!$A74,AK$642)),INDEX(Данные!$I$1:$IX$303,Данные!$A74,AK$642)-Данные!$F74+IF($F$12="Использовать поправку",AM412,0),#N/A)</f>
        <v>-0.12407888178086068</v>
      </c>
      <c r="AL412" s="100" t="e">
        <f>INDEX(Данные!$I$1:$IX$303,Данные!$A74,AL$642+4)-INDEX(Данные!$I$1:$IX$303,Данные!$A74,AL$643+4)</f>
        <v>#N/A</v>
      </c>
      <c r="AM412" s="101" t="e">
        <f>INDEX(Данные!$I$1:$IX$303,Данные!$A74,AM$642+5)-INDEX(Данные!$I$1:$IX$303,Данные!$A74,AM$643+5)</f>
        <v>#N/A</v>
      </c>
      <c r="AO412" s="61">
        <v>35.5</v>
      </c>
      <c r="AP412" s="62">
        <f t="shared" si="814"/>
        <v>35.5</v>
      </c>
      <c r="AQ412" s="63">
        <f>IF(ISNUMBER(INDEX(Данные!$I$1:$IX$303,Данные!$A74,AQ$642)),INDEX(Данные!$I$1:$IX$303,Данные!$A74,AQ$642)-Данные!$G74-AQ$643+IF($F$3="Использовать поправку",BT412,0),#N/A)</f>
        <v>0</v>
      </c>
      <c r="AR412" s="64">
        <f>IF(ISNUMBER(INDEX(Данные!$I$1:$IX$303,Данные!$A74,AR$642)),INDEX(Данные!$I$1:$IX$303,Данные!$A74,AR$642)-Данные!$H74-AR$643+IF($F$3="Использовать поправку",BU412,0),#N/A)</f>
        <v>0</v>
      </c>
      <c r="AS412" s="62">
        <f t="shared" si="815"/>
        <v>35.5</v>
      </c>
      <c r="AT412" s="63">
        <f>IF(ISNUMBER(INDEX(Данные!$I$1:$IX$303,Данные!$A74,AT$642)),INDEX(Данные!$I$1:$IX$303,Данные!$A74,AT$642)-Данные!$G74-AT$643+IF($F$4="Использовать поправку",BT412,0),#N/A)</f>
        <v>6.687163437360141</v>
      </c>
      <c r="AU412" s="64">
        <f>IF(ISNUMBER(INDEX(Данные!$I$1:$IX$303,Данные!$A74,AU$642)),INDEX(Данные!$I$1:$IX$303,Данные!$A74,AU$642)-Данные!$H74-AU$643+IF($F$4="Использовать поправку",BU412,0),#N/A)</f>
        <v>5.0166460233858743</v>
      </c>
      <c r="AV412" s="62">
        <f t="shared" si="816"/>
        <v>35.5</v>
      </c>
      <c r="AW412" s="63">
        <f>IF(ISNUMBER(INDEX(Данные!$I$1:$IX$303,Данные!$A74,AW$642)),INDEX(Данные!$I$1:$IX$303,Данные!$A74,AW$642)-Данные!$G74-AW$643+IF($F$5="Использовать поправку",BT412,0),#N/A)</f>
        <v>-2.9122127092742858</v>
      </c>
      <c r="AX412" s="64">
        <f>IF(ISNUMBER(INDEX(Данные!$I$1:$IX$303,Данные!$A74,AX$642)),INDEX(Данные!$I$1:$IX$303,Данные!$A74,AX$642)-Данные!$H74-AX$643+IF($F$5="Использовать поправку",BU412,0),#N/A)</f>
        <v>7.4922590755750207</v>
      </c>
      <c r="AY412" s="62">
        <f t="shared" si="817"/>
        <v>35.5</v>
      </c>
      <c r="AZ412" s="63">
        <f>IF(ISNUMBER(INDEX(Данные!$I$1:$IX$303,Данные!$A74,AZ$642)),INDEX(Данные!$I$1:$IX$303,Данные!$A74,AZ$642)-Данные!$G74-AZ$643+IF($F$6="Использовать поправку",BT412,0),#N/A)</f>
        <v>-13.901920809085482</v>
      </c>
      <c r="BA412" s="64">
        <f>IF(ISNUMBER(INDEX(Данные!$I$1:$IX$303,Данные!$A74,BA$642)),INDEX(Данные!$I$1:$IX$303,Данные!$A74,BA$642)-Данные!$H74-BA$643+IF($F$6="Использовать поправку",BU412,0),#N/A)</f>
        <v>8.0662866985446726</v>
      </c>
      <c r="BB412" s="62">
        <f t="shared" si="818"/>
        <v>35.5</v>
      </c>
      <c r="BC412" s="63">
        <f>IF(ISNUMBER(INDEX(Данные!$I$1:$IX$303,Данные!$A74,BC$642)),INDEX(Данные!$I$1:$IX$303,Данные!$A74,BC$642)-Данные!$G74-BC$643+IF($F$7="Использовать поправку",BT412,0),#N/A)</f>
        <v>-6.3280487519201642</v>
      </c>
      <c r="BD412" s="64">
        <f>IF(ISNUMBER(INDEX(Данные!$I$1:$IX$303,Данные!$A74,BD$642)),INDEX(Данные!$I$1:$IX$303,Данные!$A74,BD$642)-Данные!$H74-BD$643+IF($F$7="Использовать поправку",BU412,0),#N/A)</f>
        <v>6.5201786838119915</v>
      </c>
      <c r="BE412" s="62">
        <f t="shared" si="819"/>
        <v>35.5</v>
      </c>
      <c r="BF412" s="63">
        <f>IF(ISNUMBER(INDEX(Данные!$I$1:$IX$303,Данные!$A74,BF$642)),INDEX(Данные!$I$1:$IX$303,Данные!$A74,BF$642)-Данные!$G74-BF$643+IF($F$8="Использовать поправку",BT412,0),#N/A)</f>
        <v>-3.3539345591484562</v>
      </c>
      <c r="BG412" s="64">
        <f>IF(ISNUMBER(INDEX(Данные!$I$1:$IX$303,Данные!$A74,BG$642)),INDEX(Данные!$I$1:$IX$303,Данные!$A74,BG$642)-Данные!$H74-BG$643+IF($F$8="Использовать поправку",BU412,0),#N/A)</f>
        <v>7.8530546294291526</v>
      </c>
      <c r="BH412" s="62">
        <f t="shared" si="820"/>
        <v>35.5</v>
      </c>
      <c r="BI412" s="63">
        <f>IF(ISNUMBER(INDEX(Данные!$I$1:$IX$303,Данные!$A74,BI$642)),INDEX(Данные!$I$1:$IX$303,Данные!$A74,BI$642)-Данные!$G74-BI$643+IF($F$9="Использовать поправку",BT412,0),#N/A)</f>
        <v>-0.40862344876927637</v>
      </c>
      <c r="BJ412" s="64">
        <f>IF(ISNUMBER(INDEX(Данные!$I$1:$IX$303,Данные!$A74,BJ$642)),INDEX(Данные!$I$1:$IX$303,Данные!$A74,BJ$642)-Данные!$H74-BJ$643+IF($F$9="Использовать поправку",BU412,0),#N/A)</f>
        <v>-0.45977621376891875</v>
      </c>
      <c r="BK412" s="62">
        <f t="shared" si="821"/>
        <v>35.5</v>
      </c>
      <c r="BL412" s="63">
        <f>IF(ISNUMBER(INDEX(Данные!$I$1:$IX$303,Данные!$A74,BL$642)),INDEX(Данные!$I$1:$IX$303,Данные!$A74,BL$642)-Данные!$G74-BL$643+IF($F$10="Использовать поправку",BT412,0),#N/A)</f>
        <v>-4.3611548948153995</v>
      </c>
      <c r="BM412" s="64">
        <f>IF(ISNUMBER(INDEX(Данные!$I$1:$IX$303,Данные!$A74,BM$642)),INDEX(Данные!$I$1:$IX$303,Данные!$A74,BM$642)-Данные!$H74-BM$643+IF($F$10="Использовать поправку",BU412,0),#N/A)</f>
        <v>18.009628937285015</v>
      </c>
      <c r="BN412" s="62">
        <f t="shared" si="822"/>
        <v>35.5</v>
      </c>
      <c r="BO412" s="63">
        <f>IF(ISNUMBER(INDEX(Данные!$I$1:$IX$303,Данные!$A74,BO$642)),INDEX(Данные!$I$1:$IX$303,Данные!$A74,BO$642)-Данные!$G74-BO$643+IF($F$11="Использовать поправку",BT412,0),#N/A)</f>
        <v>-5.5055971727618953</v>
      </c>
      <c r="BP412" s="64">
        <f>IF(ISNUMBER(INDEX(Данные!$I$1:$IX$303,Данные!$A74,BP$642)),INDEX(Данные!$I$1:$IX$303,Данные!$A74,BP$642)-Данные!$H74-BP$643+IF($F$11="Использовать поправку",BU412,0),#N/A)</f>
        <v>2.9105475119044968</v>
      </c>
      <c r="BQ412" s="62">
        <f t="shared" si="823"/>
        <v>35.5</v>
      </c>
      <c r="BR412" s="63">
        <f>IF(ISNUMBER(INDEX(Данные!$I$1:$IX$303,Данные!$A74,BR$642)),INDEX(Данные!$I$1:$IX$303,Данные!$A74,BR$642)-Данные!$G74-BR$643+IF($F$12="Использовать поправку",BT412,0),#N/A)</f>
        <v>2.3658686778761648</v>
      </c>
      <c r="BS412" s="64">
        <f>IF(ISNUMBER(INDEX(Данные!$I$1:$IX$303,Данные!$A74,BS$642)),INDEX(Данные!$I$1:$IX$303,Данные!$A74,BS$642)-Данные!$H74-BS$643+IF($F$12="Использовать поправку",BU412,0),#N/A)</f>
        <v>7.7132443390364642</v>
      </c>
      <c r="BT412" s="100" t="e">
        <f>INDEX(Данные!$I$1:$IX$303,Данные!$A74,BT$642+8)-INDEX(Данные!$I$1:$IX$303,Данные!$A74,BT$643+8)</f>
        <v>#N/A</v>
      </c>
      <c r="BU412" s="101" t="e">
        <f>INDEX(Данные!$I$1:$IX$303,Данные!$A74,BU$642+9)-INDEX(Данные!$I$1:$IX$303,Данные!$A74,BU$643+9)</f>
        <v>#N/A</v>
      </c>
    </row>
    <row r="413" spans="7:73" x14ac:dyDescent="0.25">
      <c r="G413" s="61">
        <v>36</v>
      </c>
      <c r="H413" s="62">
        <f t="shared" si="804"/>
        <v>36</v>
      </c>
      <c r="I413" s="63">
        <f>IF(ISNUMBER(INDEX(Данные!$I$1:$IX$303,Данные!$A75,I$642)),INDEX(Данные!$I$1:$IX$303,Данные!$A75,I$642)-Данные!$E75+IF($F$3="Использовать поправку",AL413,0),#N/A)</f>
        <v>0</v>
      </c>
      <c r="J413" s="64">
        <f>IF(ISNUMBER(INDEX(Данные!$I$1:$IX$303,Данные!$A75,J$642)),INDEX(Данные!$I$1:$IX$303,Данные!$A75,J$642)-Данные!$F75+IF($F$3="Использовать поправку",AM413,0),#N/A)</f>
        <v>0</v>
      </c>
      <c r="K413" s="62">
        <f t="shared" si="805"/>
        <v>36</v>
      </c>
      <c r="L413" s="63">
        <f>IF(ISNUMBER(INDEX(Данные!$I$1:$IX$303,Данные!$A75,L$642)),INDEX(Данные!$I$1:$IX$303,Данные!$A75,L$642)-Данные!$E75+IF($F$4="Использовать поправку",AL413,0),#N/A)</f>
        <v>0.43120818571807362</v>
      </c>
      <c r="M413" s="64">
        <f>IF(ISNUMBER(INDEX(Данные!$I$1:$IX$303,Данные!$A75,M$642)),INDEX(Данные!$I$1:$IX$303,Данные!$A75,M$642)-Данные!$F75+IF($F$4="Использовать поправку",AM413,0),#N/A)</f>
        <v>1.0742898261380418E-2</v>
      </c>
      <c r="N413" s="62">
        <f t="shared" si="806"/>
        <v>36</v>
      </c>
      <c r="O413" s="63">
        <f>IF(ISNUMBER(INDEX(Данные!$I$1:$IX$303,Данные!$A75,O$642)),INDEX(Данные!$I$1:$IX$303,Данные!$A75,O$642)-Данные!$E75+IF($F$5="Использовать поправку",AL413,0),#N/A)</f>
        <v>0.22432935912922591</v>
      </c>
      <c r="P413" s="64">
        <f>IF(ISNUMBER(INDEX(Данные!$I$1:$IX$303,Данные!$A75,P$642)),INDEX(Данные!$I$1:$IX$303,Данные!$A75,P$642)-Данные!$F75+IF($F$5="Использовать поправку",AM413,0),#N/A)</f>
        <v>-1.5745865512071813</v>
      </c>
      <c r="Q413" s="62">
        <f t="shared" si="807"/>
        <v>36</v>
      </c>
      <c r="R413" s="63">
        <f>IF(ISNUMBER(INDEX(Данные!$I$1:$IX$303,Данные!$A75,R$642)),INDEX(Данные!$I$1:$IX$303,Данные!$A75,R$642)-Данные!$E75+IF($F$6="Использовать поправку",AL413,0),#N/A)</f>
        <v>1.1078270371812149</v>
      </c>
      <c r="S413" s="64">
        <f>IF(ISNUMBER(INDEX(Данные!$I$1:$IX$303,Данные!$A75,S$642)),INDEX(Данные!$I$1:$IX$303,Данные!$A75,S$642)-Данные!$F75+IF($F$6="Использовать поправку",AM413,0),#N/A)</f>
        <v>-1.1557519311352404</v>
      </c>
      <c r="T413" s="62">
        <f t="shared" si="808"/>
        <v>36</v>
      </c>
      <c r="U413" s="63">
        <f>IF(ISNUMBER(INDEX(Данные!$I$1:$IX$303,Данные!$A75,U$642)),INDEX(Данные!$I$1:$IX$303,Данные!$A75,U$642)-Данные!$E75+IF($F$7="Использовать поправку",AL413,0),#N/A)</f>
        <v>0.79536505802916668</v>
      </c>
      <c r="V413" s="64">
        <f>IF(ISNUMBER(INDEX(Данные!$I$1:$IX$303,Данные!$A75,V$642)),INDEX(Данные!$I$1:$IX$303,Данные!$A75,V$642)-Данные!$F75+IF($F$7="Использовать поправку",AM413,0),#N/A)</f>
        <v>-0.24930411761857574</v>
      </c>
      <c r="W413" s="62">
        <f t="shared" si="809"/>
        <v>36</v>
      </c>
      <c r="X413" s="63">
        <f>IF(ISNUMBER(INDEX(Данные!$I$1:$IX$303,Данные!$A75,X$642)),INDEX(Данные!$I$1:$IX$303,Данные!$A75,X$642)-Данные!$E75+IF($F$8="Использовать поправку",AL413,0),#N/A)</f>
        <v>0.67012103110349042</v>
      </c>
      <c r="Y413" s="64">
        <f>IF(ISNUMBER(INDEX(Данные!$I$1:$IX$303,Данные!$A75,Y$642)),INDEX(Данные!$I$1:$IX$303,Данные!$A75,Y$642)-Данные!$F75+IF($F$8="Использовать поправку",AM413,0),#N/A)</f>
        <v>-0.12168609547663944</v>
      </c>
      <c r="Z413" s="62">
        <f t="shared" si="810"/>
        <v>36</v>
      </c>
      <c r="AA413" s="63">
        <f>IF(ISNUMBER(INDEX(Данные!$I$1:$IX$303,Данные!$A75,AA$642)),INDEX(Данные!$I$1:$IX$303,Данные!$A75,AA$642)-Данные!$E75+IF($F$9="Использовать поправку",AL413,0),#N/A)</f>
        <v>1.1704312490387876</v>
      </c>
      <c r="AB413" s="64">
        <f>IF(ISNUMBER(INDEX(Данные!$I$1:$IX$303,Данные!$A75,AB$642)),INDEX(Данные!$I$1:$IX$303,Данные!$A75,AB$642)-Данные!$F75+IF($F$9="Использовать поправку",AM413,0),#N/A)</f>
        <v>0.64101104461300462</v>
      </c>
      <c r="AC413" s="62">
        <f t="shared" si="811"/>
        <v>36</v>
      </c>
      <c r="AD413" s="63">
        <f>IF(ISNUMBER(INDEX(Данные!$I$1:$IX$303,Данные!$A75,AD$642)),INDEX(Данные!$I$1:$IX$303,Данные!$A75,AD$642)-Данные!$E75+IF($F$10="Использовать поправку",AL413,0),#N/A)</f>
        <v>0.32758768843955188</v>
      </c>
      <c r="AE413" s="64">
        <f>IF(ISNUMBER(INDEX(Данные!$I$1:$IX$303,Данные!$A75,AE$642)),INDEX(Данные!$I$1:$IX$303,Данные!$A75,AE$642)-Данные!$F75+IF($F$10="Использовать поправку",AM413,0),#N/A)</f>
        <v>-1.3358672560639571</v>
      </c>
      <c r="AF413" s="62">
        <f t="shared" si="812"/>
        <v>36</v>
      </c>
      <c r="AG413" s="63">
        <f>IF(ISNUMBER(INDEX(Данные!$I$1:$IX$303,Данные!$A75,AG$642)),INDEX(Данные!$I$1:$IX$303,Данные!$A75,AG$642)-Данные!$E75+IF($F$11="Использовать поправку",AL413,0),#N/A)</f>
        <v>-0.78951311289531212</v>
      </c>
      <c r="AH413" s="64">
        <f>IF(ISNUMBER(INDEX(Данные!$I$1:$IX$303,Данные!$A75,AH$642)),INDEX(Данные!$I$1:$IX$303,Данные!$A75,AH$642)-Данные!$F75+IF($F$11="Использовать поправку",AM413,0),#N/A)</f>
        <v>0.6731983644470434</v>
      </c>
      <c r="AI413" s="62">
        <f t="shared" si="813"/>
        <v>36</v>
      </c>
      <c r="AJ413" s="63">
        <f>IF(ISNUMBER(INDEX(Данные!$I$1:$IX$303,Данные!$A75,AJ$642)),INDEX(Данные!$I$1:$IX$303,Данные!$A75,AJ$642)-Данные!$E75+IF($F$12="Использовать поправку",AL413,0),#N/A)</f>
        <v>-5.0035101034994867E-2</v>
      </c>
      <c r="AK413" s="96">
        <f>IF(ISNUMBER(INDEX(Данные!$I$1:$IX$303,Данные!$A75,AK$642)),INDEX(Данные!$I$1:$IX$303,Данные!$A75,AK$642)-Данные!$F75+IF($F$12="Использовать поправку",AM413,0),#N/A)</f>
        <v>-1.1924243437637472</v>
      </c>
      <c r="AL413" s="100" t="e">
        <f>INDEX(Данные!$I$1:$IX$303,Данные!$A75,AL$642+4)-INDEX(Данные!$I$1:$IX$303,Данные!$A75,AL$643+4)</f>
        <v>#N/A</v>
      </c>
      <c r="AM413" s="101" t="e">
        <f>INDEX(Данные!$I$1:$IX$303,Данные!$A75,AM$642+5)-INDEX(Данные!$I$1:$IX$303,Данные!$A75,AM$643+5)</f>
        <v>#N/A</v>
      </c>
      <c r="AO413" s="61">
        <v>36</v>
      </c>
      <c r="AP413" s="62">
        <f t="shared" si="814"/>
        <v>36</v>
      </c>
      <c r="AQ413" s="63">
        <f>IF(ISNUMBER(INDEX(Данные!$I$1:$IX$303,Данные!$A75,AQ$642)),INDEX(Данные!$I$1:$IX$303,Данные!$A75,AQ$642)-Данные!$G75-AQ$643+IF($F$3="Использовать поправку",BT413,0),#N/A)</f>
        <v>0</v>
      </c>
      <c r="AR413" s="64">
        <f>IF(ISNUMBER(INDEX(Данные!$I$1:$IX$303,Данные!$A75,AR$642)),INDEX(Данные!$I$1:$IX$303,Данные!$A75,AR$642)-Данные!$H75-AR$643+IF($F$3="Использовать поправку",BU413,0),#N/A)</f>
        <v>0</v>
      </c>
      <c r="AS413" s="62">
        <f t="shared" si="815"/>
        <v>36</v>
      </c>
      <c r="AT413" s="63">
        <f>IF(ISNUMBER(INDEX(Данные!$I$1:$IX$303,Данные!$A75,AT$642)),INDEX(Данные!$I$1:$IX$303,Данные!$A75,AT$642)-Данные!$G75-AT$643+IF($F$4="Использовать поправку",BT413,0),#N/A)</f>
        <v>6.9027675302191938</v>
      </c>
      <c r="AU413" s="64">
        <f>IF(ISNUMBER(INDEX(Данные!$I$1:$IX$303,Данные!$A75,AU$642)),INDEX(Данные!$I$1:$IX$303,Данные!$A75,AU$642)-Данные!$H75-AU$643+IF($F$4="Использовать поправку",BU413,0),#N/A)</f>
        <v>5.0220174725166089</v>
      </c>
      <c r="AV413" s="62">
        <f t="shared" si="816"/>
        <v>36</v>
      </c>
      <c r="AW413" s="63">
        <f>IF(ISNUMBER(INDEX(Данные!$I$1:$IX$303,Данные!$A75,AW$642)),INDEX(Данные!$I$1:$IX$303,Данные!$A75,AW$642)-Данные!$G75-AW$643+IF($F$5="Использовать поправку",BT413,0),#N/A)</f>
        <v>-2.8000480297097283</v>
      </c>
      <c r="AX413" s="64">
        <f>IF(ISNUMBER(INDEX(Данные!$I$1:$IX$303,Данные!$A75,AX$642)),INDEX(Данные!$I$1:$IX$303,Данные!$A75,AX$642)-Данные!$H75-AX$643+IF($F$5="Использовать поправку",BU413,0),#N/A)</f>
        <v>6.7049657999714327</v>
      </c>
      <c r="AY413" s="62">
        <f t="shared" si="817"/>
        <v>36</v>
      </c>
      <c r="AZ413" s="63">
        <f>IF(ISNUMBER(INDEX(Данные!$I$1:$IX$303,Данные!$A75,AZ$642)),INDEX(Данные!$I$1:$IX$303,Данные!$A75,AZ$642)-Данные!$G75-AZ$643+IF($F$6="Использовать поправку",BT413,0),#N/A)</f>
        <v>-13.348007290494934</v>
      </c>
      <c r="BA413" s="64">
        <f>IF(ISNUMBER(INDEX(Данные!$I$1:$IX$303,Данные!$A75,BA$642)),INDEX(Данные!$I$1:$IX$303,Данные!$A75,BA$642)-Данные!$H75-BA$643+IF($F$6="Использовать поправку",BU413,0),#N/A)</f>
        <v>7.4884107329769449</v>
      </c>
      <c r="BB413" s="62">
        <f t="shared" si="818"/>
        <v>36</v>
      </c>
      <c r="BC413" s="63">
        <f>IF(ISNUMBER(INDEX(Данные!$I$1:$IX$303,Данные!$A75,BC$642)),INDEX(Данные!$I$1:$IX$303,Данные!$A75,BC$642)-Данные!$G75-BC$643+IF($F$7="Использовать поправку",BT413,0),#N/A)</f>
        <v>-5.9303662229056044</v>
      </c>
      <c r="BD413" s="64">
        <f>IF(ISNUMBER(INDEX(Данные!$I$1:$IX$303,Данные!$A75,BD$642)),INDEX(Данные!$I$1:$IX$303,Данные!$A75,BD$642)-Данные!$H75-BD$643+IF($F$7="Использовать поправку",BU413,0),#N/A)</f>
        <v>6.3955266250027307</v>
      </c>
      <c r="BE413" s="62">
        <f t="shared" si="819"/>
        <v>36</v>
      </c>
      <c r="BF413" s="63">
        <f>IF(ISNUMBER(INDEX(Данные!$I$1:$IX$303,Данные!$A75,BF$642)),INDEX(Данные!$I$1:$IX$303,Данные!$A75,BF$642)-Данные!$G75-BF$643+IF($F$8="Использовать поправку",BT413,0),#N/A)</f>
        <v>-3.0188740435967247</v>
      </c>
      <c r="BG413" s="64">
        <f>IF(ISNUMBER(INDEX(Данные!$I$1:$IX$303,Данные!$A75,BG$642)),INDEX(Данные!$I$1:$IX$303,Данные!$A75,BG$642)-Данные!$H75-BG$643+IF($F$8="Использовать поправку",BU413,0),#N/A)</f>
        <v>7.792211581690708</v>
      </c>
      <c r="BH413" s="62">
        <f t="shared" si="820"/>
        <v>36</v>
      </c>
      <c r="BI413" s="63">
        <f>IF(ISNUMBER(INDEX(Данные!$I$1:$IX$303,Данные!$A75,BI$642)),INDEX(Данные!$I$1:$IX$303,Данные!$A75,BI$642)-Данные!$G75-BI$643+IF($F$9="Использовать поправку",BT413,0),#N/A)</f>
        <v>0.17659217575010189</v>
      </c>
      <c r="BJ413" s="64">
        <f>IF(ISNUMBER(INDEX(Данные!$I$1:$IX$303,Данные!$A75,BJ$642)),INDEX(Данные!$I$1:$IX$303,Данные!$A75,BJ$642)-Данные!$H75-BJ$643+IF($F$9="Использовать поправку",BU413,0),#N/A)</f>
        <v>-0.13927069146257054</v>
      </c>
      <c r="BK413" s="62">
        <f t="shared" si="821"/>
        <v>36</v>
      </c>
      <c r="BL413" s="63">
        <f>IF(ISNUMBER(INDEX(Данные!$I$1:$IX$303,Данные!$A75,BL$642)),INDEX(Данные!$I$1:$IX$303,Данные!$A75,BL$642)-Данные!$G75-BL$643+IF($F$10="Использовать поправку",BT413,0),#N/A)</f>
        <v>-4.1973610505955321</v>
      </c>
      <c r="BM413" s="64">
        <f>IF(ISNUMBER(INDEX(Данные!$I$1:$IX$303,Данные!$A75,BM$642)),INDEX(Данные!$I$1:$IX$303,Данные!$A75,BM$642)-Данные!$H75-BM$643+IF($F$10="Использовать поправку",BU413,0),#N/A)</f>
        <v>17.341695309253055</v>
      </c>
      <c r="BN413" s="62">
        <f t="shared" si="822"/>
        <v>36</v>
      </c>
      <c r="BO413" s="63">
        <f>IF(ISNUMBER(INDEX(Данные!$I$1:$IX$303,Данные!$A75,BO$642)),INDEX(Данные!$I$1:$IX$303,Данные!$A75,BO$642)-Данные!$G75-BO$643+IF($F$11="Использовать поправку",BT413,0),#N/A)</f>
        <v>-5.9003537292095416</v>
      </c>
      <c r="BP413" s="64">
        <f>IF(ISNUMBER(INDEX(Данные!$I$1:$IX$303,Данные!$A75,BP$642)),INDEX(Данные!$I$1:$IX$303,Данные!$A75,BP$642)-Данные!$H75-BP$643+IF($F$11="Использовать поправку",BU413,0),#N/A)</f>
        <v>3.2471466941278777</v>
      </c>
      <c r="BQ413" s="62">
        <f t="shared" si="823"/>
        <v>36</v>
      </c>
      <c r="BR413" s="63">
        <f>IF(ISNUMBER(INDEX(Данные!$I$1:$IX$303,Данные!$A75,BR$642)),INDEX(Данные!$I$1:$IX$303,Данные!$A75,BR$642)-Данные!$G75-BR$643+IF($F$12="Использовать поправку",BT413,0),#N/A)</f>
        <v>2.3408511273587465</v>
      </c>
      <c r="BS413" s="64">
        <f>IF(ISNUMBER(INDEX(Данные!$I$1:$IX$303,Данные!$A75,BS$642)),INDEX(Данные!$I$1:$IX$303,Данные!$A75,BS$642)-Данные!$H75-BS$643+IF($F$12="Использовать поправку",BU413,0),#N/A)</f>
        <v>7.117032167154548</v>
      </c>
      <c r="BT413" s="100" t="e">
        <f>INDEX(Данные!$I$1:$IX$303,Данные!$A75,BT$642+8)-INDEX(Данные!$I$1:$IX$303,Данные!$A75,BT$643+8)</f>
        <v>#N/A</v>
      </c>
      <c r="BU413" s="101" t="e">
        <f>INDEX(Данные!$I$1:$IX$303,Данные!$A75,BU$642+9)-INDEX(Данные!$I$1:$IX$303,Данные!$A75,BU$643+9)</f>
        <v>#N/A</v>
      </c>
    </row>
    <row r="414" spans="7:73" x14ac:dyDescent="0.25">
      <c r="G414" s="61">
        <v>36.5</v>
      </c>
      <c r="H414" s="62">
        <f t="shared" si="804"/>
        <v>36.5</v>
      </c>
      <c r="I414" s="63">
        <f>IF(ISNUMBER(INDEX(Данные!$I$1:$IX$303,Данные!$A76,I$642)),INDEX(Данные!$I$1:$IX$303,Данные!$A76,I$642)-Данные!$E76+IF($F$3="Использовать поправку",AL414,0),#N/A)</f>
        <v>0</v>
      </c>
      <c r="J414" s="64">
        <f>IF(ISNUMBER(INDEX(Данные!$I$1:$IX$303,Данные!$A76,J$642)),INDEX(Данные!$I$1:$IX$303,Данные!$A76,J$642)-Данные!$F76+IF($F$3="Использовать поправку",AM414,0),#N/A)</f>
        <v>0</v>
      </c>
      <c r="K414" s="62">
        <f t="shared" si="805"/>
        <v>36.5</v>
      </c>
      <c r="L414" s="63">
        <f>IF(ISNUMBER(INDEX(Данные!$I$1:$IX$303,Данные!$A76,L$642)),INDEX(Данные!$I$1:$IX$303,Данные!$A76,L$642)-Данные!$E76+IF($F$4="Использовать поправку",AL414,0),#N/A)</f>
        <v>-1.4989490561365839</v>
      </c>
      <c r="M414" s="64">
        <f>IF(ISNUMBER(INDEX(Данные!$I$1:$IX$303,Данные!$A76,M$642)),INDEX(Данные!$I$1:$IX$303,Данные!$A76,M$642)-Данные!$F76+IF($F$4="Использовать поправку",AM414,0),#N/A)</f>
        <v>0.51355978325661322</v>
      </c>
      <c r="N414" s="62">
        <f t="shared" si="806"/>
        <v>36.5</v>
      </c>
      <c r="O414" s="63">
        <f>IF(ISNUMBER(INDEX(Данные!$I$1:$IX$303,Данные!$A76,O$642)),INDEX(Данные!$I$1:$IX$303,Данные!$A76,O$642)-Данные!$E76+IF($F$5="Использовать поправку",AL414,0),#N/A)</f>
        <v>-1.3157699564971415</v>
      </c>
      <c r="P414" s="64">
        <f>IF(ISNUMBER(INDEX(Данные!$I$1:$IX$303,Данные!$A76,P$642)),INDEX(Данные!$I$1:$IX$303,Данные!$A76,P$642)-Данные!$F76+IF($F$5="Использовать поправку",AM414,0),#N/A)</f>
        <v>0.56579926542698811</v>
      </c>
      <c r="Q414" s="62">
        <f t="shared" si="807"/>
        <v>36.5</v>
      </c>
      <c r="R414" s="63">
        <f>IF(ISNUMBER(INDEX(Данные!$I$1:$IX$303,Данные!$A76,R$642)),INDEX(Данные!$I$1:$IX$303,Данные!$A76,R$642)-Данные!$E76+IF($F$6="Использовать поправку",AL414,0),#N/A)</f>
        <v>0.46286535936959883</v>
      </c>
      <c r="S414" s="64">
        <f>IF(ISNUMBER(INDEX(Данные!$I$1:$IX$303,Данные!$A76,S$642)),INDEX(Данные!$I$1:$IX$303,Данные!$A76,S$642)-Данные!$F76+IF($F$6="Использовать поправку",AM414,0),#N/A)</f>
        <v>1.6085158518123261</v>
      </c>
      <c r="T414" s="62">
        <f t="shared" si="808"/>
        <v>36.5</v>
      </c>
      <c r="U414" s="63">
        <f>IF(ISNUMBER(INDEX(Данные!$I$1:$IX$303,Данные!$A76,U$642)),INDEX(Данные!$I$1:$IX$303,Данные!$A76,U$642)-Данные!$E76+IF($F$7="Использовать поправку",AL414,0),#N/A)</f>
        <v>-0.49965247557381609</v>
      </c>
      <c r="V414" s="64">
        <f>IF(ISNUMBER(INDEX(Данные!$I$1:$IX$303,Данные!$A76,V$642)),INDEX(Данные!$I$1:$IX$303,Данные!$A76,V$642)-Данные!$F76+IF($F$7="Использовать поправку",AM414,0),#N/A)</f>
        <v>0.72245827264196016</v>
      </c>
      <c r="W414" s="62">
        <f t="shared" si="809"/>
        <v>36.5</v>
      </c>
      <c r="X414" s="63">
        <f>IF(ISNUMBER(INDEX(Данные!$I$1:$IX$303,Данные!$A76,X$642)),INDEX(Данные!$I$1:$IX$303,Данные!$A76,X$642)-Данные!$E76+IF($F$8="Использовать поправку",AL414,0),#N/A)</f>
        <v>-1.1340972450967541</v>
      </c>
      <c r="Y414" s="64">
        <f>IF(ISNUMBER(INDEX(Данные!$I$1:$IX$303,Данные!$A76,Y$642)),INDEX(Данные!$I$1:$IX$303,Данные!$A76,Y$642)-Данные!$F76+IF($F$8="Использовать поправку",AM414,0),#N/A)</f>
        <v>0.38132284119163851</v>
      </c>
      <c r="Z414" s="62">
        <f t="shared" si="810"/>
        <v>36.5</v>
      </c>
      <c r="AA414" s="63">
        <f>IF(ISNUMBER(INDEX(Данные!$I$1:$IX$303,Данные!$A76,AA$642)),INDEX(Данные!$I$1:$IX$303,Данные!$A76,AA$642)-Данные!$E76+IF($F$9="Использовать поправку",AL414,0),#N/A)</f>
        <v>0.49084230819606312</v>
      </c>
      <c r="AB414" s="64">
        <f>IF(ISNUMBER(INDEX(Данные!$I$1:$IX$303,Данные!$A76,AB$642)),INDEX(Данные!$I$1:$IX$303,Данные!$A76,AB$642)-Данные!$F76+IF($F$9="Использовать поправку",AM414,0),#N/A)</f>
        <v>0.11337547285771965</v>
      </c>
      <c r="AC414" s="62">
        <f t="shared" si="811"/>
        <v>36.5</v>
      </c>
      <c r="AD414" s="63">
        <f>IF(ISNUMBER(INDEX(Данные!$I$1:$IX$303,Данные!$A76,AD$642)),INDEX(Данные!$I$1:$IX$303,Данные!$A76,AD$642)-Данные!$E76+IF($F$10="Использовать поправку",AL414,0),#N/A)</f>
        <v>0.68424538064847962</v>
      </c>
      <c r="AE414" s="64">
        <f>IF(ISNUMBER(INDEX(Данные!$I$1:$IX$303,Данные!$A76,AE$642)),INDEX(Данные!$I$1:$IX$303,Данные!$A76,AE$642)-Данные!$F76+IF($F$10="Использовать поправку",AM414,0),#N/A)</f>
        <v>0.51970509915596441</v>
      </c>
      <c r="AF414" s="62">
        <f t="shared" si="812"/>
        <v>36.5</v>
      </c>
      <c r="AG414" s="63">
        <f>IF(ISNUMBER(INDEX(Данные!$I$1:$IX$303,Данные!$A76,AG$642)),INDEX(Данные!$I$1:$IX$303,Данные!$A76,AG$642)-Данные!$E76+IF($F$11="Использовать поправку",AL414,0),#N/A)</f>
        <v>0.23855932944498814</v>
      </c>
      <c r="AH414" s="64">
        <f>IF(ISNUMBER(INDEX(Данные!$I$1:$IX$303,Данные!$A76,AH$642)),INDEX(Данные!$I$1:$IX$303,Данные!$A76,AH$642)-Данные!$F76+IF($F$11="Использовать поправку",AM414,0),#N/A)</f>
        <v>-0.14783560449289412</v>
      </c>
      <c r="AI414" s="62">
        <f t="shared" si="813"/>
        <v>36.5</v>
      </c>
      <c r="AJ414" s="63">
        <f>IF(ISNUMBER(INDEX(Данные!$I$1:$IX$303,Данные!$A76,AJ$642)),INDEX(Данные!$I$1:$IX$303,Данные!$A76,AJ$642)-Данные!$E76+IF($F$12="Использовать поправку",AL414,0),#N/A)</f>
        <v>-1.0880580529215003</v>
      </c>
      <c r="AK414" s="96">
        <f>IF(ISNUMBER(INDEX(Данные!$I$1:$IX$303,Данные!$A76,AK$642)),INDEX(Данные!$I$1:$IX$303,Данные!$A76,AK$642)-Данные!$F76+IF($F$12="Использовать поправку",AM414,0),#N/A)</f>
        <v>0.95973273515797608</v>
      </c>
      <c r="AL414" s="100" t="e">
        <f>INDEX(Данные!$I$1:$IX$303,Данные!$A76,AL$642+4)-INDEX(Данные!$I$1:$IX$303,Данные!$A76,AL$643+4)</f>
        <v>#N/A</v>
      </c>
      <c r="AM414" s="101" t="e">
        <f>INDEX(Данные!$I$1:$IX$303,Данные!$A76,AM$642+5)-INDEX(Данные!$I$1:$IX$303,Данные!$A76,AM$643+5)</f>
        <v>#N/A</v>
      </c>
      <c r="AO414" s="61">
        <v>36.5</v>
      </c>
      <c r="AP414" s="62">
        <f t="shared" si="814"/>
        <v>36.5</v>
      </c>
      <c r="AQ414" s="63">
        <f>IF(ISNUMBER(INDEX(Данные!$I$1:$IX$303,Данные!$A76,AQ$642)),INDEX(Данные!$I$1:$IX$303,Данные!$A76,AQ$642)-Данные!$G76-AQ$643+IF($F$3="Использовать поправку",BT414,0),#N/A)</f>
        <v>0</v>
      </c>
      <c r="AR414" s="64">
        <f>IF(ISNUMBER(INDEX(Данные!$I$1:$IX$303,Данные!$A76,AR$642)),INDEX(Данные!$I$1:$IX$303,Данные!$A76,AR$642)-Данные!$H76-AR$643+IF($F$3="Использовать поправку",BU414,0),#N/A)</f>
        <v>0</v>
      </c>
      <c r="AS414" s="62">
        <f t="shared" si="815"/>
        <v>36.5</v>
      </c>
      <c r="AT414" s="63">
        <f>IF(ISNUMBER(INDEX(Данные!$I$1:$IX$303,Данные!$A76,AT$642)),INDEX(Данные!$I$1:$IX$303,Данные!$A76,AT$642)-Данные!$G76-AT$643+IF($F$4="Использовать поправку",BT414,0),#N/A)</f>
        <v>6.1532930021509173</v>
      </c>
      <c r="AU414" s="64">
        <f>IF(ISNUMBER(INDEX(Данные!$I$1:$IX$303,Данные!$A76,AU$642)),INDEX(Данные!$I$1:$IX$303,Данные!$A76,AU$642)-Данные!$H76-AU$643+IF($F$4="Использовать поправку",BU414,0),#N/A)</f>
        <v>5.2787973641450208</v>
      </c>
      <c r="AV414" s="62">
        <f t="shared" si="816"/>
        <v>36.5</v>
      </c>
      <c r="AW414" s="63">
        <f>IF(ISNUMBER(INDEX(Данные!$I$1:$IX$303,Данные!$A76,AW$642)),INDEX(Данные!$I$1:$IX$303,Данные!$A76,AW$642)-Данные!$G76-AW$643+IF($F$5="Использовать поправку",BT414,0),#N/A)</f>
        <v>-3.4579330079583315</v>
      </c>
      <c r="AX414" s="64">
        <f>IF(ISNUMBER(INDEX(Данные!$I$1:$IX$303,Данные!$A76,AX$642)),INDEX(Данные!$I$1:$IX$303,Данные!$A76,AX$642)-Данные!$H76-AX$643+IF($F$5="Использовать поправку",BU414,0),#N/A)</f>
        <v>6.987865432685112</v>
      </c>
      <c r="AY414" s="62">
        <f t="shared" si="817"/>
        <v>36.5</v>
      </c>
      <c r="AZ414" s="63">
        <f>IF(ISNUMBER(INDEX(Данные!$I$1:$IX$303,Данные!$A76,AZ$642)),INDEX(Данные!$I$1:$IX$303,Данные!$A76,AZ$642)-Данные!$G76-AZ$643+IF($F$6="Использовать поправку",BT414,0),#N/A)</f>
        <v>-13.116574610810062</v>
      </c>
      <c r="BA414" s="64">
        <f>IF(ISNUMBER(INDEX(Данные!$I$1:$IX$303,Данные!$A76,BA$642)),INDEX(Данные!$I$1:$IX$303,Данные!$A76,BA$642)-Данные!$H76-BA$643+IF($F$6="Использовать поправку",BU414,0),#N/A)</f>
        <v>8.2926686588832581</v>
      </c>
      <c r="BB414" s="62">
        <f t="shared" si="818"/>
        <v>36.5</v>
      </c>
      <c r="BC414" s="63">
        <f>IF(ISNUMBER(INDEX(Данные!$I$1:$IX$303,Данные!$A76,BC$642)),INDEX(Данные!$I$1:$IX$303,Данные!$A76,BC$642)-Данные!$G76-BC$643+IF($F$7="Использовать поправку",BT414,0),#N/A)</f>
        <v>-6.180192460692524</v>
      </c>
      <c r="BD414" s="64">
        <f>IF(ISNUMBER(INDEX(Данные!$I$1:$IX$303,Данные!$A76,BD$642)),INDEX(Данные!$I$1:$IX$303,Данные!$A76,BD$642)-Данные!$H76-BD$643+IF($F$7="Использовать поправку",BU414,0),#N/A)</f>
        <v>6.7567557613235749</v>
      </c>
      <c r="BE414" s="62">
        <f t="shared" si="819"/>
        <v>36.5</v>
      </c>
      <c r="BF414" s="63">
        <f>IF(ISNUMBER(INDEX(Данные!$I$1:$IX$303,Данные!$A76,BF$642)),INDEX(Данные!$I$1:$IX$303,Данные!$A76,BF$642)-Данные!$G76-BF$643+IF($F$8="Использовать поправку",BT414,0),#N/A)</f>
        <v>-3.5859226661451657</v>
      </c>
      <c r="BG414" s="64">
        <f>IF(ISNUMBER(INDEX(Данные!$I$1:$IX$303,Данные!$A76,BG$642)),INDEX(Данные!$I$1:$IX$303,Данные!$A76,BG$642)-Данные!$H76-BG$643+IF($F$8="Использовать поправку",BU414,0),#N/A)</f>
        <v>7.9828730022866239</v>
      </c>
      <c r="BH414" s="62">
        <f t="shared" si="820"/>
        <v>36.5</v>
      </c>
      <c r="BI414" s="63">
        <f>IF(ISNUMBER(INDEX(Данные!$I$1:$IX$303,Данные!$A76,BI$642)),INDEX(Данные!$I$1:$IX$303,Данные!$A76,BI$642)-Данные!$G76-BI$643+IF($F$9="Использовать поправку",BT414,0),#N/A)</f>
        <v>0.42201332984814144</v>
      </c>
      <c r="BJ414" s="64">
        <f>IF(ISNUMBER(INDEX(Данные!$I$1:$IX$303,Данные!$A76,BJ$642)),INDEX(Данные!$I$1:$IX$303,Данные!$A76,BJ$642)-Данные!$H76-BJ$643+IF($F$9="Использовать поправку",BU414,0),#N/A)</f>
        <v>-8.2582955033558392E-2</v>
      </c>
      <c r="BK414" s="62">
        <f t="shared" si="821"/>
        <v>36.5</v>
      </c>
      <c r="BL414" s="63">
        <f>IF(ISNUMBER(INDEX(Данные!$I$1:$IX$303,Данные!$A76,BL$642)),INDEX(Данные!$I$1:$IX$303,Данные!$A76,BL$642)-Данные!$G76-BL$643+IF($F$10="Использовать поправку",BT414,0),#N/A)</f>
        <v>-3.8552383602713007</v>
      </c>
      <c r="BM414" s="64">
        <f>IF(ISNUMBER(INDEX(Данные!$I$1:$IX$303,Данные!$A76,BM$642)),INDEX(Данные!$I$1:$IX$303,Данные!$A76,BM$642)-Данные!$H76-BM$643+IF($F$10="Использовать поправку",BU414,0),#N/A)</f>
        <v>17.601547858831054</v>
      </c>
      <c r="BN414" s="62">
        <f t="shared" si="822"/>
        <v>36.5</v>
      </c>
      <c r="BO414" s="63">
        <f>IF(ISNUMBER(INDEX(Данные!$I$1:$IX$303,Данные!$A76,BO$642)),INDEX(Данные!$I$1:$IX$303,Данные!$A76,BO$642)-Данные!$G76-BO$643+IF($F$11="Использовать поправку",BT414,0),#N/A)</f>
        <v>-5.7810740644870293</v>
      </c>
      <c r="BP414" s="64">
        <f>IF(ISNUMBER(INDEX(Данные!$I$1:$IX$303,Данные!$A76,BP$642)),INDEX(Данные!$I$1:$IX$303,Данные!$A76,BP$642)-Данные!$H76-BP$643+IF($F$11="Использовать поправку",BU414,0),#N/A)</f>
        <v>3.1732288918815357</v>
      </c>
      <c r="BQ414" s="62">
        <f t="shared" si="823"/>
        <v>36.5</v>
      </c>
      <c r="BR414" s="63">
        <f>IF(ISNUMBER(INDEX(Данные!$I$1:$IX$303,Данные!$A76,BR$642)),INDEX(Данные!$I$1:$IX$303,Данные!$A76,BR$642)-Данные!$G76-BR$643+IF($F$12="Использовать поправку",BT414,0),#N/A)</f>
        <v>1.7968221008978844</v>
      </c>
      <c r="BS414" s="64">
        <f>IF(ISNUMBER(INDEX(Данные!$I$1:$IX$303,Данные!$A76,BS$642)),INDEX(Данные!$I$1:$IX$303,Данные!$A76,BS$642)-Данные!$H76-BS$643+IF($F$12="Использовать поправку",BU414,0),#N/A)</f>
        <v>7.5968985347335547</v>
      </c>
      <c r="BT414" s="100" t="e">
        <f>INDEX(Данные!$I$1:$IX$303,Данные!$A76,BT$642+8)-INDEX(Данные!$I$1:$IX$303,Данные!$A76,BT$643+8)</f>
        <v>#N/A</v>
      </c>
      <c r="BU414" s="101" t="e">
        <f>INDEX(Данные!$I$1:$IX$303,Данные!$A76,BU$642+9)-INDEX(Данные!$I$1:$IX$303,Данные!$A76,BU$643+9)</f>
        <v>#N/A</v>
      </c>
    </row>
    <row r="415" spans="7:73" x14ac:dyDescent="0.25">
      <c r="G415" s="61">
        <v>37</v>
      </c>
      <c r="H415" s="62">
        <f t="shared" si="804"/>
        <v>37</v>
      </c>
      <c r="I415" s="63">
        <f>IF(ISNUMBER(INDEX(Данные!$I$1:$IX$303,Данные!$A77,I$642)),INDEX(Данные!$I$1:$IX$303,Данные!$A77,I$642)-Данные!$E77+IF($F$3="Использовать поправку",AL415,0),#N/A)</f>
        <v>0</v>
      </c>
      <c r="J415" s="64">
        <f>IF(ISNUMBER(INDEX(Данные!$I$1:$IX$303,Данные!$A77,J$642)),INDEX(Данные!$I$1:$IX$303,Данные!$A77,J$642)-Данные!$F77+IF($F$3="Использовать поправку",AM415,0),#N/A)</f>
        <v>0</v>
      </c>
      <c r="K415" s="62">
        <f t="shared" si="805"/>
        <v>37</v>
      </c>
      <c r="L415" s="63">
        <f>IF(ISNUMBER(INDEX(Данные!$I$1:$IX$303,Данные!$A77,L$642)),INDEX(Данные!$I$1:$IX$303,Данные!$A77,L$642)-Данные!$E77+IF($F$4="Использовать поправку",AL415,0),#N/A)</f>
        <v>-6.1604574939762458E-2</v>
      </c>
      <c r="M415" s="64">
        <f>IF(ISNUMBER(INDEX(Данные!$I$1:$IX$303,Данные!$A77,M$642)),INDEX(Данные!$I$1:$IX$303,Данные!$A77,M$642)-Данные!$F77+IF($F$4="Использовать поправку",AM415,0),#N/A)</f>
        <v>-1.6598748786289426</v>
      </c>
      <c r="N415" s="62">
        <f t="shared" si="806"/>
        <v>37</v>
      </c>
      <c r="O415" s="63">
        <f>IF(ISNUMBER(INDEX(Данные!$I$1:$IX$303,Данные!$A77,O$642)),INDEX(Данные!$I$1:$IX$303,Данные!$A77,O$642)-Данные!$E77+IF($F$5="Использовать поправку",AL415,0),#N/A)</f>
        <v>1.1665904281629764</v>
      </c>
      <c r="P415" s="64">
        <f>IF(ISNUMBER(INDEX(Данные!$I$1:$IX$303,Данные!$A77,P$642)),INDEX(Данные!$I$1:$IX$303,Данные!$A77,P$642)-Данные!$F77+IF($F$5="Использовать поправку",AM415,0),#N/A)</f>
        <v>-0.74042734373734498</v>
      </c>
      <c r="Q415" s="62">
        <f t="shared" si="807"/>
        <v>37</v>
      </c>
      <c r="R415" s="63">
        <f>IF(ISNUMBER(INDEX(Данные!$I$1:$IX$303,Данные!$A77,R$642)),INDEX(Данные!$I$1:$IX$303,Данные!$A77,R$642)-Данные!$E77+IF($F$6="Использовать поправку",AL415,0),#N/A)</f>
        <v>2.0156558234467354</v>
      </c>
      <c r="S415" s="64">
        <f>IF(ISNUMBER(INDEX(Данные!$I$1:$IX$303,Данные!$A77,S$642)),INDEX(Данные!$I$1:$IX$303,Данные!$A77,S$642)-Данные!$F77+IF($F$6="Использовать поправку",AM415,0),#N/A)</f>
        <v>2.3966344259478856E-2</v>
      </c>
      <c r="T415" s="62">
        <f t="shared" si="808"/>
        <v>37</v>
      </c>
      <c r="U415" s="63">
        <f>IF(ISNUMBER(INDEX(Данные!$I$1:$IX$303,Данные!$A77,U$642)),INDEX(Данные!$I$1:$IX$303,Данные!$A77,U$642)-Данные!$E77+IF($F$7="Использовать поправку",AL415,0),#N/A)</f>
        <v>0.1620317021608777</v>
      </c>
      <c r="V415" s="64">
        <f>IF(ISNUMBER(INDEX(Данные!$I$1:$IX$303,Данные!$A77,V$642)),INDEX(Данные!$I$1:$IX$303,Данные!$A77,V$642)-Данные!$F77+IF($F$7="Использовать поправку",AM415,0),#N/A)</f>
        <v>0.71813171561596478</v>
      </c>
      <c r="W415" s="62">
        <f t="shared" si="809"/>
        <v>37</v>
      </c>
      <c r="X415" s="63">
        <f>IF(ISNUMBER(INDEX(Данные!$I$1:$IX$303,Данные!$A77,X$642)),INDEX(Данные!$I$1:$IX$303,Данные!$A77,X$642)-Данные!$E77+IF($F$8="Использовать поправку",AL415,0),#N/A)</f>
        <v>0.82745002972296788</v>
      </c>
      <c r="Y415" s="64">
        <f>IF(ISNUMBER(INDEX(Данные!$I$1:$IX$303,Данные!$A77,Y$642)),INDEX(Данные!$I$1:$IX$303,Данные!$A77,Y$642)-Данные!$F77+IF($F$8="Использовать поправку",AM415,0),#N/A)</f>
        <v>-0.72906614359976296</v>
      </c>
      <c r="Z415" s="62">
        <f t="shared" si="810"/>
        <v>37</v>
      </c>
      <c r="AA415" s="63">
        <f>IF(ISNUMBER(INDEX(Данные!$I$1:$IX$303,Данные!$A77,AA$642)),INDEX(Данные!$I$1:$IX$303,Данные!$A77,AA$642)-Данные!$E77+IF($F$9="Использовать поправку",AL415,0),#N/A)</f>
        <v>0.25469089923894916</v>
      </c>
      <c r="AB415" s="64">
        <f>IF(ISNUMBER(INDEX(Данные!$I$1:$IX$303,Данные!$A77,AB$642)),INDEX(Данные!$I$1:$IX$303,Данные!$A77,AB$642)-Данные!$F77+IF($F$9="Использовать поправку",AM415,0),#N/A)</f>
        <v>0.69280777137125371</v>
      </c>
      <c r="AC415" s="62">
        <f t="shared" si="811"/>
        <v>37</v>
      </c>
      <c r="AD415" s="63">
        <f>IF(ISNUMBER(INDEX(Данные!$I$1:$IX$303,Данные!$A77,AD$642)),INDEX(Данные!$I$1:$IX$303,Данные!$A77,AD$642)-Данные!$E77+IF($F$10="Использовать поправку",AL415,0),#N/A)</f>
        <v>1.4364640849273149</v>
      </c>
      <c r="AE415" s="64">
        <f>IF(ISNUMBER(INDEX(Данные!$I$1:$IX$303,Данные!$A77,AE$642)),INDEX(Данные!$I$1:$IX$303,Данные!$A77,AE$642)-Данные!$F77+IF($F$10="Использовать поправку",AM415,0),#N/A)</f>
        <v>3.3651766246074466E-2</v>
      </c>
      <c r="AF415" s="62">
        <f t="shared" si="812"/>
        <v>37</v>
      </c>
      <c r="AG415" s="63">
        <f>IF(ISNUMBER(INDEX(Данные!$I$1:$IX$303,Данные!$A77,AG$642)),INDEX(Данные!$I$1:$IX$303,Данные!$A77,AG$642)-Данные!$E77+IF($F$11="Использовать поправку",AL415,0),#N/A)</f>
        <v>1.8065052904835159</v>
      </c>
      <c r="AH415" s="64">
        <f>IF(ISNUMBER(INDEX(Данные!$I$1:$IX$303,Данные!$A77,AH$642)),INDEX(Данные!$I$1:$IX$303,Данные!$A77,AH$642)-Данные!$F77+IF($F$11="Использовать поправку",AM415,0),#N/A)</f>
        <v>-0.92416402756350746</v>
      </c>
      <c r="AI415" s="62">
        <f t="shared" si="813"/>
        <v>37</v>
      </c>
      <c r="AJ415" s="63">
        <f>IF(ISNUMBER(INDEX(Данные!$I$1:$IX$303,Данные!$A77,AJ$642)),INDEX(Данные!$I$1:$IX$303,Данные!$A77,AJ$642)-Данные!$E77+IF($F$12="Использовать поправку",AL415,0),#N/A)</f>
        <v>1.104137527489863</v>
      </c>
      <c r="AK415" s="96">
        <f>IF(ISNUMBER(INDEX(Данные!$I$1:$IX$303,Данные!$A77,AK$642)),INDEX(Данные!$I$1:$IX$303,Данные!$A77,AK$642)-Данные!$F77+IF($F$12="Использовать поправку",AM415,0),#N/A)</f>
        <v>-1.2260738403543741</v>
      </c>
      <c r="AL415" s="100" t="e">
        <f>INDEX(Данные!$I$1:$IX$303,Данные!$A77,AL$642+4)-INDEX(Данные!$I$1:$IX$303,Данные!$A77,AL$643+4)</f>
        <v>#N/A</v>
      </c>
      <c r="AM415" s="101" t="e">
        <f>INDEX(Данные!$I$1:$IX$303,Данные!$A77,AM$642+5)-INDEX(Данные!$I$1:$IX$303,Данные!$A77,AM$643+5)</f>
        <v>#N/A</v>
      </c>
      <c r="AO415" s="61">
        <v>37</v>
      </c>
      <c r="AP415" s="62">
        <f t="shared" si="814"/>
        <v>37</v>
      </c>
      <c r="AQ415" s="63">
        <f>IF(ISNUMBER(INDEX(Данные!$I$1:$IX$303,Данные!$A77,AQ$642)),INDEX(Данные!$I$1:$IX$303,Данные!$A77,AQ$642)-Данные!$G77-AQ$643+IF($F$3="Использовать поправку",BT415,0),#N/A)</f>
        <v>0</v>
      </c>
      <c r="AR415" s="64">
        <f>IF(ISNUMBER(INDEX(Данные!$I$1:$IX$303,Данные!$A77,AR$642)),INDEX(Данные!$I$1:$IX$303,Данные!$A77,AR$642)-Данные!$H77-AR$643+IF($F$3="Использовать поправку",BU415,0),#N/A)</f>
        <v>0</v>
      </c>
      <c r="AS415" s="62">
        <f t="shared" si="815"/>
        <v>37</v>
      </c>
      <c r="AT415" s="63">
        <f>IF(ISNUMBER(INDEX(Данные!$I$1:$IX$303,Данные!$A77,AT$642)),INDEX(Данные!$I$1:$IX$303,Данные!$A77,AT$642)-Данные!$G77-AT$643+IF($F$4="Использовать поправку",BT415,0),#N/A)</f>
        <v>6.122490714681021</v>
      </c>
      <c r="AU415" s="64">
        <f>IF(ISNUMBER(INDEX(Данные!$I$1:$IX$303,Данные!$A77,AU$642)),INDEX(Данные!$I$1:$IX$303,Данные!$A77,AU$642)-Данные!$H77-AU$643+IF($F$4="Использовать поправку",BU415,0),#N/A)</f>
        <v>4.4488599248304581</v>
      </c>
      <c r="AV415" s="62">
        <f t="shared" si="816"/>
        <v>37</v>
      </c>
      <c r="AW415" s="63">
        <f>IF(ISNUMBER(INDEX(Данные!$I$1:$IX$303,Данные!$A77,AW$642)),INDEX(Данные!$I$1:$IX$303,Данные!$A77,AW$642)-Данные!$G77-AW$643+IF($F$5="Использовать поправку",BT415,0),#N/A)</f>
        <v>-2.8746377938767864</v>
      </c>
      <c r="AX415" s="64">
        <f>IF(ISNUMBER(INDEX(Данные!$I$1:$IX$303,Данные!$A77,AX$642)),INDEX(Данные!$I$1:$IX$303,Данные!$A77,AX$642)-Данные!$H77-AX$643+IF($F$5="Использовать поправку",BU415,0),#N/A)</f>
        <v>6.6176517608164431</v>
      </c>
      <c r="AY415" s="62">
        <f t="shared" si="817"/>
        <v>37</v>
      </c>
      <c r="AZ415" s="63">
        <f>IF(ISNUMBER(INDEX(Данные!$I$1:$IX$303,Данные!$A77,AZ$642)),INDEX(Данные!$I$1:$IX$303,Данные!$A77,AZ$642)-Данные!$G77-AZ$643+IF($F$6="Использовать поправку",BT415,0),#N/A)</f>
        <v>-12.108746699086737</v>
      </c>
      <c r="BA415" s="64">
        <f>IF(ISNUMBER(INDEX(Данные!$I$1:$IX$303,Данные!$A77,BA$642)),INDEX(Данные!$I$1:$IX$303,Данные!$A77,BA$642)-Данные!$H77-BA$643+IF($F$6="Использовать поправку",BU415,0),#N/A)</f>
        <v>8.3046518310129613</v>
      </c>
      <c r="BB415" s="62">
        <f t="shared" si="818"/>
        <v>37</v>
      </c>
      <c r="BC415" s="63">
        <f>IF(ISNUMBER(INDEX(Данные!$I$1:$IX$303,Данные!$A77,BC$642)),INDEX(Данные!$I$1:$IX$303,Данные!$A77,BC$642)-Данные!$G77-BC$643+IF($F$7="Использовать поправку",BT415,0),#N/A)</f>
        <v>-6.0991766096120728</v>
      </c>
      <c r="BD415" s="64">
        <f>IF(ISNUMBER(INDEX(Данные!$I$1:$IX$303,Данные!$A77,BD$642)),INDEX(Данные!$I$1:$IX$303,Данные!$A77,BD$642)-Данные!$H77-BD$643+IF($F$7="Использовать поправку",BU415,0),#N/A)</f>
        <v>7.115821619131566</v>
      </c>
      <c r="BE415" s="62">
        <f t="shared" si="819"/>
        <v>37</v>
      </c>
      <c r="BF415" s="63">
        <f>IF(ISNUMBER(INDEX(Данные!$I$1:$IX$303,Данные!$A77,BF$642)),INDEX(Данные!$I$1:$IX$303,Данные!$A77,BF$642)-Данные!$G77-BF$643+IF($F$8="Использовать поправку",BT415,0),#N/A)</f>
        <v>-3.1721976512835681</v>
      </c>
      <c r="BG415" s="64">
        <f>IF(ISNUMBER(INDEX(Данные!$I$1:$IX$303,Данные!$A77,BG$642)),INDEX(Данные!$I$1:$IX$303,Данные!$A77,BG$642)-Данные!$H77-BG$643+IF($F$8="Использовать поправку",BU415,0),#N/A)</f>
        <v>7.6183399304868544</v>
      </c>
      <c r="BH415" s="62">
        <f t="shared" si="820"/>
        <v>37</v>
      </c>
      <c r="BI415" s="63">
        <f>IF(ISNUMBER(INDEX(Данные!$I$1:$IX$303,Данные!$A77,BI$642)),INDEX(Данные!$I$1:$IX$303,Данные!$A77,BI$642)-Данные!$G77-BI$643+IF($F$9="Использовать поправку",BT415,0),#N/A)</f>
        <v>0.54935877946763867</v>
      </c>
      <c r="BJ415" s="64">
        <f>IF(ISNUMBER(INDEX(Данные!$I$1:$IX$303,Данные!$A77,BJ$642)),INDEX(Данные!$I$1:$IX$303,Данные!$A77,BJ$642)-Данные!$H77-BJ$643+IF($F$9="Использовать поправку",BU415,0),#N/A)</f>
        <v>0.26382093065194567</v>
      </c>
      <c r="BK415" s="62">
        <f t="shared" si="821"/>
        <v>37</v>
      </c>
      <c r="BL415" s="63">
        <f>IF(ISNUMBER(INDEX(Данные!$I$1:$IX$303,Данные!$A77,BL$642)),INDEX(Данные!$I$1:$IX$303,Данные!$A77,BL$642)-Данные!$G77-BL$643+IF($F$10="Использовать поправку",BT415,0),#N/A)</f>
        <v>-3.1370063178077316</v>
      </c>
      <c r="BM415" s="64">
        <f>IF(ISNUMBER(INDEX(Данные!$I$1:$IX$303,Данные!$A77,BM$642)),INDEX(Данные!$I$1:$IX$303,Данные!$A77,BM$642)-Данные!$H77-BM$643+IF($F$10="Использовать поправку",BU415,0),#N/A)</f>
        <v>17.618373741954201</v>
      </c>
      <c r="BN415" s="62">
        <f t="shared" si="822"/>
        <v>37</v>
      </c>
      <c r="BO415" s="63">
        <f>IF(ISNUMBER(INDEX(Данные!$I$1:$IX$303,Данные!$A77,BO$642)),INDEX(Данные!$I$1:$IX$303,Данные!$A77,BO$642)-Данные!$G77-BO$643+IF($F$11="Использовать поправку",BT415,0),#N/A)</f>
        <v>-4.8778214192452651</v>
      </c>
      <c r="BP415" s="64">
        <f>IF(ISNUMBER(INDEX(Данные!$I$1:$IX$303,Данные!$A77,BP$642)),INDEX(Данные!$I$1:$IX$303,Данные!$A77,BP$642)-Данные!$H77-BP$643+IF($F$11="Использовать поправку",BU415,0),#N/A)</f>
        <v>2.7111468780997257</v>
      </c>
      <c r="BQ415" s="62">
        <f t="shared" si="823"/>
        <v>37</v>
      </c>
      <c r="BR415" s="63">
        <f>IF(ISNUMBER(INDEX(Данные!$I$1:$IX$303,Данные!$A77,BR$642)),INDEX(Данные!$I$1:$IX$303,Данные!$A77,BR$642)-Данные!$G77-BR$643+IF($F$12="Использовать поправку",BT415,0),#N/A)</f>
        <v>2.3488908646428399</v>
      </c>
      <c r="BS415" s="64">
        <f>IF(ISNUMBER(INDEX(Данные!$I$1:$IX$303,Данные!$A77,BS$642)),INDEX(Данные!$I$1:$IX$303,Данные!$A77,BS$642)-Данные!$H77-BS$643+IF($F$12="Использовать поправку",BU415,0),#N/A)</f>
        <v>6.9838616145564174</v>
      </c>
      <c r="BT415" s="100" t="e">
        <f>INDEX(Данные!$I$1:$IX$303,Данные!$A77,BT$642+8)-INDEX(Данные!$I$1:$IX$303,Данные!$A77,BT$643+8)</f>
        <v>#N/A</v>
      </c>
      <c r="BU415" s="101" t="e">
        <f>INDEX(Данные!$I$1:$IX$303,Данные!$A77,BU$642+9)-INDEX(Данные!$I$1:$IX$303,Данные!$A77,BU$643+9)</f>
        <v>#N/A</v>
      </c>
    </row>
    <row r="416" spans="7:73" x14ac:dyDescent="0.25">
      <c r="G416" s="61">
        <v>37.5</v>
      </c>
      <c r="H416" s="62">
        <f t="shared" si="804"/>
        <v>37.5</v>
      </c>
      <c r="I416" s="63">
        <f>IF(ISNUMBER(INDEX(Данные!$I$1:$IX$303,Данные!$A78,I$642)),INDEX(Данные!$I$1:$IX$303,Данные!$A78,I$642)-Данные!$E78+IF($F$3="Использовать поправку",AL416,0),#N/A)</f>
        <v>0</v>
      </c>
      <c r="J416" s="64">
        <f>IF(ISNUMBER(INDEX(Данные!$I$1:$IX$303,Данные!$A78,J$642)),INDEX(Данные!$I$1:$IX$303,Данные!$A78,J$642)-Данные!$F78+IF($F$3="Использовать поправку",AM416,0),#N/A)</f>
        <v>0</v>
      </c>
      <c r="K416" s="62">
        <f t="shared" si="805"/>
        <v>37.5</v>
      </c>
      <c r="L416" s="63">
        <f>IF(ISNUMBER(INDEX(Данные!$I$1:$IX$303,Данные!$A78,L$642)),INDEX(Данные!$I$1:$IX$303,Данные!$A78,L$642)-Данные!$E78+IF($F$4="Использовать поправку",AL416,0),#N/A)</f>
        <v>-0.19560156126223127</v>
      </c>
      <c r="M416" s="64">
        <f>IF(ISNUMBER(INDEX(Данные!$I$1:$IX$303,Данные!$A78,M$642)),INDEX(Данные!$I$1:$IX$303,Данные!$A78,M$642)-Данные!$F78+IF($F$4="Использовать поправку",AM416,0),#N/A)</f>
        <v>-1.8677308623670337</v>
      </c>
      <c r="N416" s="62">
        <f t="shared" si="806"/>
        <v>37.5</v>
      </c>
      <c r="O416" s="63">
        <f>IF(ISNUMBER(INDEX(Данные!$I$1:$IX$303,Данные!$A78,O$642)),INDEX(Данные!$I$1:$IX$303,Данные!$A78,O$642)-Данные!$E78+IF($F$5="Использовать поправку",AL416,0),#N/A)</f>
        <v>-1.0971551528598908</v>
      </c>
      <c r="P416" s="64">
        <f>IF(ISNUMBER(INDEX(Данные!$I$1:$IX$303,Данные!$A78,P$642)),INDEX(Данные!$I$1:$IX$303,Данные!$A78,P$642)-Данные!$F78+IF($F$5="Использовать поправку",AM416,0),#N/A)</f>
        <v>-1.7014942499192771</v>
      </c>
      <c r="Q416" s="62">
        <f t="shared" si="807"/>
        <v>37.5</v>
      </c>
      <c r="R416" s="63">
        <f>IF(ISNUMBER(INDEX(Данные!$I$1:$IX$303,Данные!$A78,R$642)),INDEX(Данные!$I$1:$IX$303,Данные!$A78,R$642)-Данные!$E78+IF($F$6="Использовать поправку",AL416,0),#N/A)</f>
        <v>-0.89013686364711386</v>
      </c>
      <c r="S416" s="64">
        <f>IF(ISNUMBER(INDEX(Данные!$I$1:$IX$303,Данные!$A78,S$642)),INDEX(Данные!$I$1:$IX$303,Данные!$A78,S$642)-Данные!$F78+IF($F$6="Использовать поправку",AM416,0),#N/A)</f>
        <v>-1.5656323241342567</v>
      </c>
      <c r="T416" s="62">
        <f t="shared" si="808"/>
        <v>37.5</v>
      </c>
      <c r="U416" s="63">
        <f>IF(ISNUMBER(INDEX(Данные!$I$1:$IX$303,Данные!$A78,U$642)),INDEX(Данные!$I$1:$IX$303,Данные!$A78,U$642)-Данные!$E78+IF($F$7="Использовать поправку",AL416,0),#N/A)</f>
        <v>9.8553881616792793E-2</v>
      </c>
      <c r="V416" s="64">
        <f>IF(ISNUMBER(INDEX(Данные!$I$1:$IX$303,Данные!$A78,V$642)),INDEX(Данные!$I$1:$IX$303,Данные!$A78,V$642)-Данные!$F78+IF($F$7="Использовать поправку",AM416,0),#N/A)</f>
        <v>-1.6424183634601963E-2</v>
      </c>
      <c r="W416" s="62">
        <f t="shared" si="809"/>
        <v>37.5</v>
      </c>
      <c r="X416" s="63">
        <f>IF(ISNUMBER(INDEX(Данные!$I$1:$IX$303,Данные!$A78,X$642)),INDEX(Данные!$I$1:$IX$303,Данные!$A78,X$642)-Данные!$E78+IF($F$8="Использовать поправку",AL416,0),#N/A)</f>
        <v>0.36378044935933573</v>
      </c>
      <c r="Y416" s="64">
        <f>IF(ISNUMBER(INDEX(Данные!$I$1:$IX$303,Данные!$A78,Y$642)),INDEX(Данные!$I$1:$IX$303,Данные!$A78,Y$642)-Данные!$F78+IF($F$8="Использовать поправку",AM416,0),#N/A)</f>
        <v>0.57493537598023536</v>
      </c>
      <c r="Z416" s="62">
        <f t="shared" si="810"/>
        <v>37.5</v>
      </c>
      <c r="AA416" s="63">
        <f>IF(ISNUMBER(INDEX(Данные!$I$1:$IX$303,Данные!$A78,AA$642)),INDEX(Данные!$I$1:$IX$303,Данные!$A78,AA$642)-Данные!$E78+IF($F$9="Использовать поправку",AL416,0),#N/A)</f>
        <v>0.26113399487640176</v>
      </c>
      <c r="AB416" s="64">
        <f>IF(ISNUMBER(INDEX(Данные!$I$1:$IX$303,Данные!$A78,AB$642)),INDEX(Данные!$I$1:$IX$303,Данные!$A78,AB$642)-Данные!$F78+IF($F$9="Использовать поправку",AM416,0),#N/A)</f>
        <v>-1.9557785927618103</v>
      </c>
      <c r="AC416" s="62">
        <f t="shared" si="811"/>
        <v>37.5</v>
      </c>
      <c r="AD416" s="63">
        <f>IF(ISNUMBER(INDEX(Данные!$I$1:$IX$303,Данные!$A78,AD$642)),INDEX(Данные!$I$1:$IX$303,Данные!$A78,AD$642)-Данные!$E78+IF($F$10="Использовать поправку",AL416,0),#N/A)</f>
        <v>-0.67266884169588348</v>
      </c>
      <c r="AE416" s="64">
        <f>IF(ISNUMBER(INDEX(Данные!$I$1:$IX$303,Данные!$A78,AE$642)),INDEX(Данные!$I$1:$IX$303,Данные!$A78,AE$642)-Данные!$F78+IF($F$10="Использовать поправку",AM416,0),#N/A)</f>
        <v>-1.2640322328024722</v>
      </c>
      <c r="AF416" s="62">
        <f t="shared" si="812"/>
        <v>37.5</v>
      </c>
      <c r="AG416" s="63">
        <f>IF(ISNUMBER(INDEX(Данные!$I$1:$IX$303,Данные!$A78,AG$642)),INDEX(Данные!$I$1:$IX$303,Данные!$A78,AG$642)-Данные!$E78+IF($F$11="Использовать поправку",AL416,0),#N/A)</f>
        <v>-1.3136819633131651</v>
      </c>
      <c r="AH416" s="64">
        <f>IF(ISNUMBER(INDEX(Данные!$I$1:$IX$303,Данные!$A78,AH$642)),INDEX(Данные!$I$1:$IX$303,Данные!$A78,AH$642)-Данные!$F78+IF($F$11="Использовать поправку",AM416,0),#N/A)</f>
        <v>-1.1374235917474358</v>
      </c>
      <c r="AI416" s="62">
        <f t="shared" si="813"/>
        <v>37.5</v>
      </c>
      <c r="AJ416" s="63">
        <f>IF(ISNUMBER(INDEX(Данные!$I$1:$IX$303,Данные!$A78,AJ$642)),INDEX(Данные!$I$1:$IX$303,Данные!$A78,AJ$642)-Данные!$E78+IF($F$12="Использовать поправку",AL416,0),#N/A)</f>
        <v>-1.3194430460823563</v>
      </c>
      <c r="AK416" s="96">
        <f>IF(ISNUMBER(INDEX(Данные!$I$1:$IX$303,Данные!$A78,AK$642)),INDEX(Данные!$I$1:$IX$303,Данные!$A78,AK$642)-Данные!$F78+IF($F$12="Использовать поправку",AM416,0),#N/A)</f>
        <v>0.29214850586147412</v>
      </c>
      <c r="AL416" s="100" t="e">
        <f>INDEX(Данные!$I$1:$IX$303,Данные!$A78,AL$642+4)-INDEX(Данные!$I$1:$IX$303,Данные!$A78,AL$643+4)</f>
        <v>#N/A</v>
      </c>
      <c r="AM416" s="101" t="e">
        <f>INDEX(Данные!$I$1:$IX$303,Данные!$A78,AM$642+5)-INDEX(Данные!$I$1:$IX$303,Данные!$A78,AM$643+5)</f>
        <v>#N/A</v>
      </c>
      <c r="AO416" s="61">
        <v>37.5</v>
      </c>
      <c r="AP416" s="62">
        <f t="shared" si="814"/>
        <v>37.5</v>
      </c>
      <c r="AQ416" s="63">
        <f>IF(ISNUMBER(INDEX(Данные!$I$1:$IX$303,Данные!$A78,AQ$642)),INDEX(Данные!$I$1:$IX$303,Данные!$A78,AQ$642)-Данные!$G78-AQ$643+IF($F$3="Использовать поправку",BT416,0),#N/A)</f>
        <v>1.1368683772161603E-13</v>
      </c>
      <c r="AR416" s="64">
        <f>IF(ISNUMBER(INDEX(Данные!$I$1:$IX$303,Данные!$A78,AR$642)),INDEX(Данные!$I$1:$IX$303,Данные!$A78,AR$642)-Данные!$H78-AR$643+IF($F$3="Использовать поправку",BU416,0),#N/A)</f>
        <v>0</v>
      </c>
      <c r="AS416" s="62">
        <f t="shared" si="815"/>
        <v>37.5</v>
      </c>
      <c r="AT416" s="63">
        <f>IF(ISNUMBER(INDEX(Данные!$I$1:$IX$303,Данные!$A78,AT$642)),INDEX(Данные!$I$1:$IX$303,Данные!$A78,AT$642)-Данные!$G78-AT$643+IF($F$4="Использовать поправку",BT416,0),#N/A)</f>
        <v>6.0246899340498885</v>
      </c>
      <c r="AU416" s="64">
        <f>IF(ISNUMBER(INDEX(Данные!$I$1:$IX$303,Данные!$A78,AU$642)),INDEX(Данные!$I$1:$IX$303,Данные!$A78,AU$642)-Данные!$H78-AU$643+IF($F$4="Использовать поправку",BU416,0),#N/A)</f>
        <v>3.5149944936467818</v>
      </c>
      <c r="AV416" s="62">
        <f t="shared" si="816"/>
        <v>37.5</v>
      </c>
      <c r="AW416" s="63">
        <f>IF(ISNUMBER(INDEX(Данные!$I$1:$IX$303,Данные!$A78,AW$642)),INDEX(Данные!$I$1:$IX$303,Данные!$A78,AW$642)-Данные!$G78-AW$643+IF($F$5="Использовать поправку",BT416,0),#N/A)</f>
        <v>-3.423215370306707</v>
      </c>
      <c r="AX416" s="64">
        <f>IF(ISNUMBER(INDEX(Данные!$I$1:$IX$303,Данные!$A78,AX$642)),INDEX(Данные!$I$1:$IX$303,Данные!$A78,AX$642)-Данные!$H78-AX$643+IF($F$5="Использовать поправку",BU416,0),#N/A)</f>
        <v>5.7669046358566902</v>
      </c>
      <c r="AY416" s="62">
        <f t="shared" si="817"/>
        <v>37.5</v>
      </c>
      <c r="AZ416" s="63">
        <f>IF(ISNUMBER(INDEX(Данные!$I$1:$IX$303,Данные!$A78,AZ$642)),INDEX(Данные!$I$1:$IX$303,Данные!$A78,AZ$642)-Данные!$G78-AZ$643+IF($F$6="Использовать поправку",BT416,0),#N/A)</f>
        <v>-12.553815130910266</v>
      </c>
      <c r="BA416" s="64">
        <f>IF(ISNUMBER(INDEX(Данные!$I$1:$IX$303,Данные!$A78,BA$642)),INDEX(Данные!$I$1:$IX$303,Данные!$A78,BA$642)-Данные!$H78-BA$643+IF($F$6="Использовать поправку",BU416,0),#N/A)</f>
        <v>7.5218356689456414</v>
      </c>
      <c r="BB416" s="62">
        <f t="shared" si="818"/>
        <v>37.5</v>
      </c>
      <c r="BC416" s="63">
        <f>IF(ISNUMBER(INDEX(Данные!$I$1:$IX$303,Данные!$A78,BC$642)),INDEX(Данные!$I$1:$IX$303,Данные!$A78,BC$642)-Данные!$G78-BC$643+IF($F$7="Использовать поправку",BT416,0),#N/A)</f>
        <v>-6.0498996688037323</v>
      </c>
      <c r="BD416" s="64">
        <f>IF(ISNUMBER(INDEX(Данные!$I$1:$IX$303,Данные!$A78,BD$642)),INDEX(Данные!$I$1:$IX$303,Данные!$A78,BD$642)-Данные!$H78-BD$643+IF($F$7="Использовать поправку",BU416,0),#N/A)</f>
        <v>7.1076095273142528</v>
      </c>
      <c r="BE416" s="62">
        <f t="shared" si="819"/>
        <v>37.5</v>
      </c>
      <c r="BF416" s="63">
        <f>IF(ISNUMBER(INDEX(Данные!$I$1:$IX$303,Данные!$A78,BF$642)),INDEX(Данные!$I$1:$IX$303,Данные!$A78,BF$642)-Данные!$G78-BF$643+IF($F$8="Использовать поправку",BT416,0),#N/A)</f>
        <v>-2.990307426603863</v>
      </c>
      <c r="BG416" s="64">
        <f>IF(ISNUMBER(INDEX(Данные!$I$1:$IX$303,Данные!$A78,BG$642)),INDEX(Данные!$I$1:$IX$303,Данные!$A78,BG$642)-Данные!$H78-BG$643+IF($F$8="Использовать поправку",BU416,0),#N/A)</f>
        <v>7.9058076184767287</v>
      </c>
      <c r="BH416" s="62">
        <f t="shared" si="820"/>
        <v>37.5</v>
      </c>
      <c r="BI416" s="63">
        <f>IF(ISNUMBER(INDEX(Данные!$I$1:$IX$303,Данные!$A78,BI$642)),INDEX(Данные!$I$1:$IX$303,Данные!$A78,BI$642)-Данные!$G78-BI$643+IF($F$9="Использовать поправку",BT416,0),#N/A)</f>
        <v>0.67992577690586131</v>
      </c>
      <c r="BJ416" s="64">
        <f>IF(ISNUMBER(INDEX(Данные!$I$1:$IX$303,Данные!$A78,BJ$642)),INDEX(Данные!$I$1:$IX$303,Данные!$A78,BJ$642)-Данные!$H78-BJ$643+IF($F$9="Использовать поправку",BU416,0),#N/A)</f>
        <v>-0.71406836572896282</v>
      </c>
      <c r="BK416" s="62">
        <f t="shared" si="821"/>
        <v>37.5</v>
      </c>
      <c r="BL416" s="63">
        <f>IF(ISNUMBER(INDEX(Данные!$I$1:$IX$303,Данные!$A78,BL$642)),INDEX(Данные!$I$1:$IX$303,Данные!$A78,BL$642)-Данные!$G78-BL$643+IF($F$10="Использовать поправку",BT416,0),#N/A)</f>
        <v>-3.4733407386555655</v>
      </c>
      <c r="BM416" s="64">
        <f>IF(ISNUMBER(INDEX(Данные!$I$1:$IX$303,Данные!$A78,BM$642)),INDEX(Данные!$I$1:$IX$303,Данные!$A78,BM$642)-Данные!$H78-BM$643+IF($F$10="Использовать поправку",BU416,0),#N/A)</f>
        <v>16.986357625552728</v>
      </c>
      <c r="BN416" s="62">
        <f t="shared" si="822"/>
        <v>37.5</v>
      </c>
      <c r="BO416" s="63">
        <f>IF(ISNUMBER(INDEX(Данные!$I$1:$IX$303,Данные!$A78,BO$642)),INDEX(Данные!$I$1:$IX$303,Данные!$A78,BO$642)-Данные!$G78-BO$643+IF($F$11="Использовать поправку",BT416,0),#N/A)</f>
        <v>-5.534662400901766</v>
      </c>
      <c r="BP416" s="64">
        <f>IF(ISNUMBER(INDEX(Данные!$I$1:$IX$303,Данные!$A78,BP$642)),INDEX(Данные!$I$1:$IX$303,Данные!$A78,BP$642)-Данные!$H78-BP$643+IF($F$11="Использовать поправку",BU416,0),#N/A)</f>
        <v>2.1424350822260294</v>
      </c>
      <c r="BQ416" s="62">
        <f t="shared" si="823"/>
        <v>37.5</v>
      </c>
      <c r="BR416" s="63">
        <f>IF(ISNUMBER(INDEX(Данные!$I$1:$IX$303,Данные!$A78,BR$642)),INDEX(Данные!$I$1:$IX$303,Данные!$A78,BR$642)-Данные!$G78-BR$643+IF($F$12="Использовать поправку",BT416,0),#N/A)</f>
        <v>1.6891693416017688</v>
      </c>
      <c r="BS416" s="64">
        <f>IF(ISNUMBER(INDEX(Данные!$I$1:$IX$303,Данные!$A78,BS$642)),INDEX(Данные!$I$1:$IX$303,Данные!$A78,BS$642)-Данные!$H78-BS$643+IF($F$12="Использовать поправку",BU416,0),#N/A)</f>
        <v>7.1299358674868927</v>
      </c>
      <c r="BT416" s="100" t="e">
        <f>INDEX(Данные!$I$1:$IX$303,Данные!$A78,BT$642+8)-INDEX(Данные!$I$1:$IX$303,Данные!$A78,BT$643+8)</f>
        <v>#N/A</v>
      </c>
      <c r="BU416" s="101" t="e">
        <f>INDEX(Данные!$I$1:$IX$303,Данные!$A78,BU$642+9)-INDEX(Данные!$I$1:$IX$303,Данные!$A78,BU$643+9)</f>
        <v>#N/A</v>
      </c>
    </row>
    <row r="417" spans="7:73" x14ac:dyDescent="0.25">
      <c r="G417" s="61">
        <v>38</v>
      </c>
      <c r="H417" s="62">
        <f t="shared" si="804"/>
        <v>38</v>
      </c>
      <c r="I417" s="63">
        <f>IF(ISNUMBER(INDEX(Данные!$I$1:$IX$303,Данные!$A79,I$642)),INDEX(Данные!$I$1:$IX$303,Данные!$A79,I$642)-Данные!$E79+IF($F$3="Использовать поправку",AL417,0),#N/A)</f>
        <v>0</v>
      </c>
      <c r="J417" s="64">
        <f>IF(ISNUMBER(INDEX(Данные!$I$1:$IX$303,Данные!$A79,J$642)),INDEX(Данные!$I$1:$IX$303,Данные!$A79,J$642)-Данные!$F79+IF($F$3="Использовать поправку",AM417,0),#N/A)</f>
        <v>0</v>
      </c>
      <c r="K417" s="62">
        <f t="shared" si="805"/>
        <v>38</v>
      </c>
      <c r="L417" s="63">
        <f>IF(ISNUMBER(INDEX(Данные!$I$1:$IX$303,Данные!$A79,L$642)),INDEX(Данные!$I$1:$IX$303,Данные!$A79,L$642)-Данные!$E79+IF($F$4="Использовать поправку",AL417,0),#N/A)</f>
        <v>-1.4302054859023778</v>
      </c>
      <c r="M417" s="64">
        <f>IF(ISNUMBER(INDEX(Данные!$I$1:$IX$303,Данные!$A79,M$642)),INDEX(Данные!$I$1:$IX$303,Данные!$A79,M$642)-Данные!$F79+IF($F$4="Использовать поправку",AM417,0),#N/A)</f>
        <v>1.1278889717039569</v>
      </c>
      <c r="N417" s="62">
        <f t="shared" si="806"/>
        <v>38</v>
      </c>
      <c r="O417" s="63">
        <f>IF(ISNUMBER(INDEX(Данные!$I$1:$IX$303,Данные!$A79,O$642)),INDEX(Данные!$I$1:$IX$303,Данные!$A79,O$642)-Данные!$E79+IF($F$5="Использовать поправку",AL417,0),#N/A)</f>
        <v>-1.3410016447252158</v>
      </c>
      <c r="P417" s="64">
        <f>IF(ISNUMBER(INDEX(Данные!$I$1:$IX$303,Данные!$A79,P$642)),INDEX(Данные!$I$1:$IX$303,Данные!$A79,P$642)-Данные!$F79+IF($F$5="Использовать поправку",AM417,0),#N/A)</f>
        <v>0.13482172940360915</v>
      </c>
      <c r="Q417" s="62">
        <f t="shared" si="807"/>
        <v>38</v>
      </c>
      <c r="R417" s="63">
        <f>IF(ISNUMBER(INDEX(Данные!$I$1:$IX$303,Данные!$A79,R$642)),INDEX(Данные!$I$1:$IX$303,Данные!$A79,R$642)-Данные!$E79+IF($F$6="Использовать поправку",AL417,0),#N/A)</f>
        <v>-0.97994585512260723</v>
      </c>
      <c r="S417" s="64">
        <f>IF(ISNUMBER(INDEX(Данные!$I$1:$IX$303,Данные!$A79,S$642)),INDEX(Данные!$I$1:$IX$303,Данные!$A79,S$642)-Данные!$F79+IF($F$6="Использовать поправку",AM417,0),#N/A)</f>
        <v>1.9564591081284037</v>
      </c>
      <c r="T417" s="62">
        <f t="shared" si="808"/>
        <v>38</v>
      </c>
      <c r="U417" s="63">
        <f>IF(ISNUMBER(INDEX(Данные!$I$1:$IX$303,Данные!$A79,U$642)),INDEX(Данные!$I$1:$IX$303,Данные!$A79,U$642)-Данные!$E79+IF($F$7="Использовать поправку",AL417,0),#N/A)</f>
        <v>-1.6232863987365365</v>
      </c>
      <c r="V417" s="64">
        <f>IF(ISNUMBER(INDEX(Данные!$I$1:$IX$303,Данные!$A79,V$642)),INDEX(Данные!$I$1:$IX$303,Данные!$A79,V$642)-Данные!$F79+IF($F$7="Использовать поправку",AM417,0),#N/A)</f>
        <v>-0.75113066559079966</v>
      </c>
      <c r="W417" s="62">
        <f t="shared" si="809"/>
        <v>38</v>
      </c>
      <c r="X417" s="63">
        <f>IF(ISNUMBER(INDEX(Данные!$I$1:$IX$303,Данные!$A79,X$642)),INDEX(Данные!$I$1:$IX$303,Данные!$A79,X$642)-Данные!$E79+IF($F$8="Использовать поправку",AL417,0),#N/A)</f>
        <v>-0.58744373866082711</v>
      </c>
      <c r="Y417" s="64">
        <f>IF(ISNUMBER(INDEX(Данные!$I$1:$IX$303,Данные!$A79,Y$642)),INDEX(Данные!$I$1:$IX$303,Данные!$A79,Y$642)-Данные!$F79+IF($F$8="Использовать поправку",AM417,0),#N/A)</f>
        <v>0.32668315590775343</v>
      </c>
      <c r="Z417" s="62">
        <f t="shared" si="810"/>
        <v>38</v>
      </c>
      <c r="AA417" s="63">
        <f>IF(ISNUMBER(INDEX(Данные!$I$1:$IX$303,Данные!$A79,AA$642)),INDEX(Данные!$I$1:$IX$303,Данные!$A79,AA$642)-Данные!$E79+IF($F$9="Использовать поправку",AL417,0),#N/A)</f>
        <v>-1.0142660358878635</v>
      </c>
      <c r="AB417" s="64">
        <f>IF(ISNUMBER(INDEX(Данные!$I$1:$IX$303,Данные!$A79,AB$642)),INDEX(Данные!$I$1:$IX$303,Данные!$A79,AB$642)-Данные!$F79+IF($F$9="Использовать поправку",AM417,0),#N/A)</f>
        <v>1.1567734543858395</v>
      </c>
      <c r="AC417" s="62">
        <f t="shared" si="811"/>
        <v>38</v>
      </c>
      <c r="AD417" s="63">
        <f>IF(ISNUMBER(INDEX(Данные!$I$1:$IX$303,Данные!$A79,AD$642)),INDEX(Данные!$I$1:$IX$303,Данные!$A79,AD$642)-Данные!$E79+IF($F$10="Использовать поправку",AL417,0),#N/A)</f>
        <v>-0.44336617120306698</v>
      </c>
      <c r="AE417" s="64">
        <f>IF(ISNUMBER(INDEX(Данные!$I$1:$IX$303,Данные!$A79,AE$642)),INDEX(Данные!$I$1:$IX$303,Данные!$A79,AE$642)-Данные!$F79+IF($F$10="Использовать поправку",AM417,0),#N/A)</f>
        <v>0.71755033087391862</v>
      </c>
      <c r="AF417" s="62">
        <f t="shared" si="812"/>
        <v>38</v>
      </c>
      <c r="AG417" s="63">
        <f>IF(ISNUMBER(INDEX(Данные!$I$1:$IX$303,Данные!$A79,AG$642)),INDEX(Данные!$I$1:$IX$303,Данные!$A79,AG$642)-Данные!$E79+IF($F$11="Использовать поправку",AL417,0),#N/A)</f>
        <v>-2.1862078506951428</v>
      </c>
      <c r="AH417" s="64">
        <f>IF(ISNUMBER(INDEX(Данные!$I$1:$IX$303,Данные!$A79,AH$642)),INDEX(Данные!$I$1:$IX$303,Данные!$A79,AH$642)-Данные!$F79+IF($F$11="Использовать поправку",AM417,0),#N/A)</f>
        <v>-0.1676967982798061</v>
      </c>
      <c r="AI417" s="62">
        <f t="shared" si="813"/>
        <v>38</v>
      </c>
      <c r="AJ417" s="63">
        <f>IF(ISNUMBER(INDEX(Данные!$I$1:$IX$303,Данные!$A79,AJ$642)),INDEX(Данные!$I$1:$IX$303,Данные!$A79,AJ$642)-Данные!$E79+IF($F$12="Использовать поправку",AL417,0),#N/A)</f>
        <v>-1.7621675561255561</v>
      </c>
      <c r="AK417" s="96">
        <f>IF(ISNUMBER(INDEX(Данные!$I$1:$IX$303,Данные!$A79,AK$642)),INDEX(Данные!$I$1:$IX$303,Данные!$A79,AK$642)-Данные!$F79+IF($F$12="Использовать поправку",AM417,0),#N/A)</f>
        <v>-0.75730043195995522</v>
      </c>
      <c r="AL417" s="100" t="e">
        <f>INDEX(Данные!$I$1:$IX$303,Данные!$A79,AL$642+4)-INDEX(Данные!$I$1:$IX$303,Данные!$A79,AL$643+4)</f>
        <v>#N/A</v>
      </c>
      <c r="AM417" s="101" t="e">
        <f>INDEX(Данные!$I$1:$IX$303,Данные!$A79,AM$642+5)-INDEX(Данные!$I$1:$IX$303,Данные!$A79,AM$643+5)</f>
        <v>#N/A</v>
      </c>
      <c r="AO417" s="61">
        <v>38</v>
      </c>
      <c r="AP417" s="62">
        <f t="shared" si="814"/>
        <v>38</v>
      </c>
      <c r="AQ417" s="63">
        <f>IF(ISNUMBER(INDEX(Данные!$I$1:$IX$303,Данные!$A79,AQ$642)),INDEX(Данные!$I$1:$IX$303,Данные!$A79,AQ$642)-Данные!$G79-AQ$643+IF($F$3="Использовать поправку",BT417,0),#N/A)</f>
        <v>0</v>
      </c>
      <c r="AR417" s="64">
        <f>IF(ISNUMBER(INDEX(Данные!$I$1:$IX$303,Данные!$A79,AR$642)),INDEX(Данные!$I$1:$IX$303,Данные!$A79,AR$642)-Данные!$H79-AR$643+IF($F$3="Использовать поправку",BU417,0),#N/A)</f>
        <v>0</v>
      </c>
      <c r="AS417" s="62">
        <f t="shared" si="815"/>
        <v>38</v>
      </c>
      <c r="AT417" s="63">
        <f>IF(ISNUMBER(INDEX(Данные!$I$1:$IX$303,Данные!$A79,AT$642)),INDEX(Данные!$I$1:$IX$303,Данные!$A79,AT$642)-Данные!$G79-AT$643+IF($F$4="Использовать поправку",BT417,0),#N/A)</f>
        <v>5.3095871910986716</v>
      </c>
      <c r="AU417" s="64">
        <f>IF(ISNUMBER(INDEX(Данные!$I$1:$IX$303,Данные!$A79,AU$642)),INDEX(Данные!$I$1:$IX$303,Данные!$A79,AU$642)-Данные!$H79-AU$643+IF($F$4="Использовать поправку",BU417,0),#N/A)</f>
        <v>4.0789389794988438</v>
      </c>
      <c r="AV417" s="62">
        <f t="shared" si="816"/>
        <v>38</v>
      </c>
      <c r="AW417" s="63">
        <f>IF(ISNUMBER(INDEX(Данные!$I$1:$IX$303,Данные!$A79,AW$642)),INDEX(Данные!$I$1:$IX$303,Данные!$A79,AW$642)-Данные!$G79-AW$643+IF($F$5="Использовать поправку",BT417,0),#N/A)</f>
        <v>-4.0937161926693761</v>
      </c>
      <c r="AX417" s="64">
        <f>IF(ISNUMBER(INDEX(Данные!$I$1:$IX$303,Данные!$A79,AX$642)),INDEX(Данные!$I$1:$IX$303,Данные!$A79,AX$642)-Данные!$H79-AX$643+IF($F$5="Использовать поправку",BU417,0),#N/A)</f>
        <v>5.8343155005584322</v>
      </c>
      <c r="AY417" s="62">
        <f t="shared" si="817"/>
        <v>38</v>
      </c>
      <c r="AZ417" s="63">
        <f>IF(ISNUMBER(INDEX(Данные!$I$1:$IX$303,Данные!$A79,AZ$642)),INDEX(Данные!$I$1:$IX$303,Данные!$A79,AZ$642)-Данные!$G79-AZ$643+IF($F$6="Использовать поправку",BT417,0),#N/A)</f>
        <v>-13.043788058471591</v>
      </c>
      <c r="BA417" s="64">
        <f>IF(ISNUMBER(INDEX(Данные!$I$1:$IX$303,Данные!$A79,BA$642)),INDEX(Данные!$I$1:$IX$303,Данные!$A79,BA$642)-Данные!$H79-BA$643+IF($F$6="Использовать поправку",BU417,0),#N/A)</f>
        <v>8.5000652230100968</v>
      </c>
      <c r="BB417" s="62">
        <f t="shared" si="818"/>
        <v>38</v>
      </c>
      <c r="BC417" s="63">
        <f>IF(ISNUMBER(INDEX(Данные!$I$1:$IX$303,Данные!$A79,BC$642)),INDEX(Данные!$I$1:$IX$303,Данные!$A79,BC$642)-Данные!$G79-BC$643+IF($F$7="Использовать поправку",BT417,0),#N/A)</f>
        <v>-6.8615428681720232</v>
      </c>
      <c r="BD417" s="64">
        <f>IF(ISNUMBER(INDEX(Данные!$I$1:$IX$303,Данные!$A79,BD$642)),INDEX(Данные!$I$1:$IX$303,Данные!$A79,BD$642)-Данные!$H79-BD$643+IF($F$7="Использовать поправку",BU417,0),#N/A)</f>
        <v>6.7320441945189486</v>
      </c>
      <c r="BE417" s="62">
        <f t="shared" si="819"/>
        <v>38</v>
      </c>
      <c r="BF417" s="63">
        <f>IF(ISNUMBER(INDEX(Данные!$I$1:$IX$303,Данные!$A79,BF$642)),INDEX(Данные!$I$1:$IX$303,Данные!$A79,BF$642)-Данные!$G79-BF$643+IF($F$8="Использовать поправку",BT417,0),#N/A)</f>
        <v>-3.2840292959343742</v>
      </c>
      <c r="BG417" s="64">
        <f>IF(ISNUMBER(INDEX(Данные!$I$1:$IX$303,Данные!$A79,BG$642)),INDEX(Данные!$I$1:$IX$303,Данные!$A79,BG$642)-Данные!$H79-BG$643+IF($F$8="Использовать поправку",BU417,0),#N/A)</f>
        <v>8.0691491964307716</v>
      </c>
      <c r="BH417" s="62">
        <f t="shared" si="820"/>
        <v>38</v>
      </c>
      <c r="BI417" s="63">
        <f>IF(ISNUMBER(INDEX(Данные!$I$1:$IX$303,Данные!$A79,BI$642)),INDEX(Данные!$I$1:$IX$303,Данные!$A79,BI$642)-Данные!$G79-BI$643+IF($F$9="Использовать поправку",BT417,0),#N/A)</f>
        <v>0.17279275896191848</v>
      </c>
      <c r="BJ417" s="64">
        <f>IF(ISNUMBER(INDEX(Данные!$I$1:$IX$303,Данные!$A79,BJ$642)),INDEX(Данные!$I$1:$IX$303,Данные!$A79,BJ$642)-Данные!$H79-BJ$643+IF($F$9="Использовать поправку",BU417,0),#N/A)</f>
        <v>-0.13568163853597071</v>
      </c>
      <c r="BK417" s="62">
        <f t="shared" si="821"/>
        <v>38</v>
      </c>
      <c r="BL417" s="63">
        <f>IF(ISNUMBER(INDEX(Данные!$I$1:$IX$303,Данные!$A79,BL$642)),INDEX(Данные!$I$1:$IX$303,Данные!$A79,BL$642)-Данные!$G79-BL$643+IF($F$10="Использовать поправку",BT417,0),#N/A)</f>
        <v>-3.6950238242571913</v>
      </c>
      <c r="BM417" s="64">
        <f>IF(ISNUMBER(INDEX(Данные!$I$1:$IX$303,Данные!$A79,BM$642)),INDEX(Данные!$I$1:$IX$303,Данные!$A79,BM$642)-Данные!$H79-BM$643+IF($F$10="Использовать поправку",BU417,0),#N/A)</f>
        <v>17.345132790989737</v>
      </c>
      <c r="BN417" s="62">
        <f t="shared" si="822"/>
        <v>38</v>
      </c>
      <c r="BO417" s="63">
        <f>IF(ISNUMBER(INDEX(Данные!$I$1:$IX$303,Данные!$A79,BO$642)),INDEX(Данные!$I$1:$IX$303,Данные!$A79,BO$642)-Данные!$G79-BO$643+IF($F$11="Использовать поправку",BT417,0),#N/A)</f>
        <v>-6.6277663262493434</v>
      </c>
      <c r="BP417" s="64">
        <f>IF(ISNUMBER(INDEX(Данные!$I$1:$IX$303,Данные!$A79,BP$642)),INDEX(Данные!$I$1:$IX$303,Данные!$A79,BP$642)-Данные!$H79-BP$643+IF($F$11="Использовать поправку",BU417,0),#N/A)</f>
        <v>2.058586683086105</v>
      </c>
      <c r="BQ417" s="62">
        <f t="shared" si="823"/>
        <v>38</v>
      </c>
      <c r="BR417" s="63">
        <f>IF(ISNUMBER(INDEX(Данные!$I$1:$IX$303,Данные!$A79,BR$642)),INDEX(Данные!$I$1:$IX$303,Данные!$A79,BR$642)-Данные!$G79-BR$643+IF($F$12="Использовать поправку",BT417,0),#N/A)</f>
        <v>0.80808556353895256</v>
      </c>
      <c r="BS417" s="64">
        <f>IF(ISNUMBER(INDEX(Данные!$I$1:$IX$303,Данные!$A79,BS$642)),INDEX(Данные!$I$1:$IX$303,Данные!$A79,BS$642)-Данные!$H79-BS$643+IF($F$12="Использовать поправку",BU417,0),#N/A)</f>
        <v>6.7512856515072599</v>
      </c>
      <c r="BT417" s="100" t="e">
        <f>INDEX(Данные!$I$1:$IX$303,Данные!$A79,BT$642+8)-INDEX(Данные!$I$1:$IX$303,Данные!$A79,BT$643+8)</f>
        <v>#N/A</v>
      </c>
      <c r="BU417" s="101" t="e">
        <f>INDEX(Данные!$I$1:$IX$303,Данные!$A79,BU$642+9)-INDEX(Данные!$I$1:$IX$303,Данные!$A79,BU$643+9)</f>
        <v>#N/A</v>
      </c>
    </row>
    <row r="418" spans="7:73" x14ac:dyDescent="0.25">
      <c r="G418" s="61">
        <v>38.5</v>
      </c>
      <c r="H418" s="62">
        <f t="shared" si="804"/>
        <v>38.5</v>
      </c>
      <c r="I418" s="63">
        <f>IF(ISNUMBER(INDEX(Данные!$I$1:$IX$303,Данные!$A80,I$642)),INDEX(Данные!$I$1:$IX$303,Данные!$A80,I$642)-Данные!$E80+IF($F$3="Использовать поправку",AL418,0),#N/A)</f>
        <v>0</v>
      </c>
      <c r="J418" s="64">
        <f>IF(ISNUMBER(INDEX(Данные!$I$1:$IX$303,Данные!$A80,J$642)),INDEX(Данные!$I$1:$IX$303,Данные!$A80,J$642)-Данные!$F80+IF($F$3="Использовать поправку",AM418,0),#N/A)</f>
        <v>0</v>
      </c>
      <c r="K418" s="62">
        <f t="shared" si="805"/>
        <v>38.5</v>
      </c>
      <c r="L418" s="63">
        <f>IF(ISNUMBER(INDEX(Данные!$I$1:$IX$303,Данные!$A80,L$642)),INDEX(Данные!$I$1:$IX$303,Данные!$A80,L$642)-Данные!$E80+IF($F$4="Использовать поправку",AL418,0),#N/A)</f>
        <v>1.8413252234514772</v>
      </c>
      <c r="M418" s="64">
        <f>IF(ISNUMBER(INDEX(Данные!$I$1:$IX$303,Данные!$A80,M$642)),INDEX(Данные!$I$1:$IX$303,Данные!$A80,M$642)-Данные!$F80+IF($F$4="Использовать поправку",AM418,0),#N/A)</f>
        <v>0.39322576029796963</v>
      </c>
      <c r="N418" s="62">
        <f t="shared" si="806"/>
        <v>38.5</v>
      </c>
      <c r="O418" s="63">
        <f>IF(ISNUMBER(INDEX(Данные!$I$1:$IX$303,Данные!$A80,O$642)),INDEX(Данные!$I$1:$IX$303,Данные!$A80,O$642)-Данные!$E80+IF($F$5="Использовать поправку",AL418,0),#N/A)</f>
        <v>1.5827520266457107</v>
      </c>
      <c r="P418" s="64">
        <f>IF(ISNUMBER(INDEX(Данные!$I$1:$IX$303,Данные!$A80,P$642)),INDEX(Данные!$I$1:$IX$303,Данные!$A80,P$642)-Данные!$F80+IF($F$5="Использовать поправку",AM418,0),#N/A)</f>
        <v>-0.14356044721070926</v>
      </c>
      <c r="Q418" s="62">
        <f t="shared" si="807"/>
        <v>38.5</v>
      </c>
      <c r="R418" s="63">
        <f>IF(ISNUMBER(INDEX(Данные!$I$1:$IX$303,Данные!$A80,R$642)),INDEX(Данные!$I$1:$IX$303,Данные!$A80,R$642)-Данные!$E80+IF($F$6="Использовать поправку",AL418,0),#N/A)</f>
        <v>1.3818686218494705</v>
      </c>
      <c r="S418" s="64">
        <f>IF(ISNUMBER(INDEX(Данные!$I$1:$IX$303,Данные!$A80,S$642)),INDEX(Данные!$I$1:$IX$303,Данные!$A80,S$642)-Данные!$F80+IF($F$6="Использовать поправку",AM418,0),#N/A)</f>
        <v>-0.63642530245448059</v>
      </c>
      <c r="T418" s="62">
        <f t="shared" si="808"/>
        <v>38.5</v>
      </c>
      <c r="U418" s="63">
        <f>IF(ISNUMBER(INDEX(Данные!$I$1:$IX$303,Данные!$A80,U$642)),INDEX(Данные!$I$1:$IX$303,Данные!$A80,U$642)-Данные!$E80+IF($F$7="Использовать поправку",AL418,0),#N/A)</f>
        <v>0.49054568011480004</v>
      </c>
      <c r="V418" s="64">
        <f>IF(ISNUMBER(INDEX(Данные!$I$1:$IX$303,Данные!$A80,V$642)),INDEX(Данные!$I$1:$IX$303,Данные!$A80,V$642)-Данные!$F80+IF($F$7="Использовать поправку",AM418,0),#N/A)</f>
        <v>-0.75453757764424578</v>
      </c>
      <c r="W418" s="62">
        <f t="shared" si="809"/>
        <v>38.5</v>
      </c>
      <c r="X418" s="63">
        <f>IF(ISNUMBER(INDEX(Данные!$I$1:$IX$303,Данные!$A80,X$642)),INDEX(Данные!$I$1:$IX$303,Данные!$A80,X$642)-Данные!$E80+IF($F$8="Использовать поправку",AL418,0),#N/A)</f>
        <v>1.2840864640763296</v>
      </c>
      <c r="Y418" s="64">
        <f>IF(ISNUMBER(INDEX(Данные!$I$1:$IX$303,Данные!$A80,Y$642)),INDEX(Данные!$I$1:$IX$303,Данные!$A80,Y$642)-Данные!$F80+IF($F$8="Использовать поправку",AM418,0),#N/A)</f>
        <v>-0.78832499465471662</v>
      </c>
      <c r="Z418" s="62">
        <f t="shared" si="810"/>
        <v>38.5</v>
      </c>
      <c r="AA418" s="63">
        <f>IF(ISNUMBER(INDEX(Данные!$I$1:$IX$303,Данные!$A80,AA$642)),INDEX(Данные!$I$1:$IX$303,Данные!$A80,AA$642)-Данные!$E80+IF($F$9="Использовать поправку",AL418,0),#N/A)</f>
        <v>1.9381884888017087</v>
      </c>
      <c r="AB418" s="64">
        <f>IF(ISNUMBER(INDEX(Данные!$I$1:$IX$303,Данные!$A80,AB$642)),INDEX(Данные!$I$1:$IX$303,Данные!$A80,AB$642)-Данные!$F80+IF($F$9="Использовать поправку",AM418,0),#N/A)</f>
        <v>0.93962556592187774</v>
      </c>
      <c r="AC418" s="62">
        <f t="shared" si="811"/>
        <v>38.5</v>
      </c>
      <c r="AD418" s="63">
        <f>IF(ISNUMBER(INDEX(Данные!$I$1:$IX$303,Данные!$A80,AD$642)),INDEX(Данные!$I$1:$IX$303,Данные!$A80,AD$642)-Данные!$E80+IF($F$10="Использовать поправку",AL418,0),#N/A)</f>
        <v>0.82678041707865013</v>
      </c>
      <c r="AE418" s="64">
        <f>IF(ISNUMBER(INDEX(Данные!$I$1:$IX$303,Данные!$A80,AE$642)),INDEX(Данные!$I$1:$IX$303,Данные!$A80,AE$642)-Данные!$F80+IF($F$10="Использовать поправку",AM418,0),#N/A)</f>
        <v>1.0812221463534817</v>
      </c>
      <c r="AF418" s="62">
        <f t="shared" si="812"/>
        <v>38.5</v>
      </c>
      <c r="AG418" s="63">
        <f>IF(ISNUMBER(INDEX(Данные!$I$1:$IX$303,Данные!$A80,AG$642)),INDEX(Данные!$I$1:$IX$303,Данные!$A80,AG$642)-Данные!$E80+IF($F$11="Использовать поправку",AL418,0),#N/A)</f>
        <v>1.956992779301018</v>
      </c>
      <c r="AH418" s="64">
        <f>IF(ISNUMBER(INDEX(Данные!$I$1:$IX$303,Данные!$A80,AH$642)),INDEX(Данные!$I$1:$IX$303,Данные!$A80,AH$642)-Данные!$F80+IF($F$11="Использовать поправку",AM418,0),#N/A)</f>
        <v>1.1977848615209803</v>
      </c>
      <c r="AI418" s="62">
        <f t="shared" si="813"/>
        <v>38.5</v>
      </c>
      <c r="AJ418" s="63">
        <f>IF(ISNUMBER(INDEX(Данные!$I$1:$IX$303,Данные!$A80,AJ$642)),INDEX(Данные!$I$1:$IX$303,Данные!$A80,AJ$642)-Данные!$E80+IF($F$12="Использовать поправку",AL418,0),#N/A)</f>
        <v>-0.37050703445496547</v>
      </c>
      <c r="AK418" s="96">
        <f>IF(ISNUMBER(INDEX(Данные!$I$1:$IX$303,Данные!$A80,AK$642)),INDEX(Данные!$I$1:$IX$303,Данные!$A80,AK$642)-Данные!$F80+IF($F$12="Использовать поправку",AM418,0),#N/A)</f>
        <v>-0.85531553389239123</v>
      </c>
      <c r="AL418" s="100" t="e">
        <f>INDEX(Данные!$I$1:$IX$303,Данные!$A80,AL$642+4)-INDEX(Данные!$I$1:$IX$303,Данные!$A80,AL$643+4)</f>
        <v>#N/A</v>
      </c>
      <c r="AM418" s="101" t="e">
        <f>INDEX(Данные!$I$1:$IX$303,Данные!$A80,AM$642+5)-INDEX(Данные!$I$1:$IX$303,Данные!$A80,AM$643+5)</f>
        <v>#N/A</v>
      </c>
      <c r="AO418" s="61">
        <v>38.5</v>
      </c>
      <c r="AP418" s="62">
        <f t="shared" si="814"/>
        <v>38.5</v>
      </c>
      <c r="AQ418" s="63">
        <f>IF(ISNUMBER(INDEX(Данные!$I$1:$IX$303,Данные!$A80,AQ$642)),INDEX(Данные!$I$1:$IX$303,Данные!$A80,AQ$642)-Данные!$G80-AQ$643+IF($F$3="Использовать поправку",BT418,0),#N/A)</f>
        <v>0</v>
      </c>
      <c r="AR418" s="64">
        <f>IF(ISNUMBER(INDEX(Данные!$I$1:$IX$303,Данные!$A80,AR$642)),INDEX(Данные!$I$1:$IX$303,Данные!$A80,AR$642)-Данные!$H80-AR$643+IF($F$3="Использовать поправку",BU418,0),#N/A)</f>
        <v>0</v>
      </c>
      <c r="AS418" s="62">
        <f t="shared" si="815"/>
        <v>38.5</v>
      </c>
      <c r="AT418" s="63">
        <f>IF(ISNUMBER(INDEX(Данные!$I$1:$IX$303,Данные!$A80,AT$642)),INDEX(Данные!$I$1:$IX$303,Данные!$A80,AT$642)-Данные!$G80-AT$643+IF($F$4="Использовать поправку",BT418,0),#N/A)</f>
        <v>6.2302498028244599</v>
      </c>
      <c r="AU418" s="64">
        <f>IF(ISNUMBER(INDEX(Данные!$I$1:$IX$303,Данные!$A80,AU$642)),INDEX(Данные!$I$1:$IX$303,Данные!$A80,AU$642)-Данные!$H80-AU$643+IF($F$4="Использовать поправку",BU418,0),#N/A)</f>
        <v>4.2755518596477486</v>
      </c>
      <c r="AV418" s="62">
        <f t="shared" si="816"/>
        <v>38.5</v>
      </c>
      <c r="AW418" s="63">
        <f>IF(ISNUMBER(INDEX(Данные!$I$1:$IX$303,Данные!$A80,AW$642)),INDEX(Данные!$I$1:$IX$303,Данные!$A80,AW$642)-Данные!$G80-AW$643+IF($F$5="Использовать поправку",BT418,0),#N/A)</f>
        <v>-3.3023401793465155</v>
      </c>
      <c r="AX418" s="64">
        <f>IF(ISNUMBER(INDEX(Данные!$I$1:$IX$303,Данные!$A80,AX$642)),INDEX(Данные!$I$1:$IX$303,Данные!$A80,AX$642)-Данные!$H80-AX$643+IF($F$5="Использовать поправку",BU418,0),#N/A)</f>
        <v>5.7625352769530309</v>
      </c>
      <c r="AY418" s="62">
        <f t="shared" si="817"/>
        <v>38.5</v>
      </c>
      <c r="AZ418" s="63">
        <f>IF(ISNUMBER(INDEX(Данные!$I$1:$IX$303,Данные!$A80,AZ$642)),INDEX(Данные!$I$1:$IX$303,Данные!$A80,AZ$642)-Данные!$G80-AZ$643+IF($F$6="Использовать поправку",BT418,0),#N/A)</f>
        <v>-12.352853747546874</v>
      </c>
      <c r="BA418" s="64">
        <f>IF(ISNUMBER(INDEX(Данные!$I$1:$IX$303,Данные!$A80,BA$642)),INDEX(Данные!$I$1:$IX$303,Данные!$A80,BA$642)-Данные!$H80-BA$643+IF($F$6="Использовать поправку",BU418,0),#N/A)</f>
        <v>8.181852571782656</v>
      </c>
      <c r="BB418" s="62">
        <f t="shared" si="818"/>
        <v>38.5</v>
      </c>
      <c r="BC418" s="63">
        <f>IF(ISNUMBER(INDEX(Данные!$I$1:$IX$303,Данные!$A80,BC$642)),INDEX(Данные!$I$1:$IX$303,Данные!$A80,BC$642)-Данные!$G80-BC$643+IF($F$7="Использовать поправку",BT418,0),#N/A)</f>
        <v>-6.6162700281146272</v>
      </c>
      <c r="BD418" s="64">
        <f>IF(ISNUMBER(INDEX(Данные!$I$1:$IX$303,Данные!$A80,BD$642)),INDEX(Данные!$I$1:$IX$303,Данные!$A80,BD$642)-Данные!$H80-BD$643+IF($F$7="Использовать поправку",BU418,0),#N/A)</f>
        <v>6.3547754056967278</v>
      </c>
      <c r="BE418" s="62">
        <f t="shared" si="819"/>
        <v>38.5</v>
      </c>
      <c r="BF418" s="63">
        <f>IF(ISNUMBER(INDEX(Данные!$I$1:$IX$303,Данные!$A80,BF$642)),INDEX(Данные!$I$1:$IX$303,Данные!$A80,BF$642)-Данные!$G80-BF$643+IF($F$8="Использовать поправку",BT418,0),#N/A)</f>
        <v>-2.6419860638962973</v>
      </c>
      <c r="BG418" s="64">
        <f>IF(ISNUMBER(INDEX(Данные!$I$1:$IX$303,Данные!$A80,BG$642)),INDEX(Данные!$I$1:$IX$303,Данные!$A80,BG$642)-Данные!$H80-BG$643+IF($F$8="Использовать поправку",BU418,0),#N/A)</f>
        <v>7.6749866991031013</v>
      </c>
      <c r="BH418" s="62">
        <f t="shared" si="820"/>
        <v>38.5</v>
      </c>
      <c r="BI418" s="63">
        <f>IF(ISNUMBER(INDEX(Данные!$I$1:$IX$303,Данные!$A80,BI$642)),INDEX(Данные!$I$1:$IX$303,Данные!$A80,BI$642)-Данные!$G80-BI$643+IF($F$9="Использовать поправку",BT418,0),#N/A)</f>
        <v>1.14188700336274</v>
      </c>
      <c r="BJ418" s="64">
        <f>IF(ISNUMBER(INDEX(Данные!$I$1:$IX$303,Данные!$A80,BJ$642)),INDEX(Данные!$I$1:$IX$303,Данные!$A80,BJ$642)-Данные!$H80-BJ$643+IF($F$9="Использовать поправку",BU418,0),#N/A)</f>
        <v>0.33413114442487313</v>
      </c>
      <c r="BK418" s="62">
        <f t="shared" si="821"/>
        <v>38.5</v>
      </c>
      <c r="BL418" s="63">
        <f>IF(ISNUMBER(INDEX(Данные!$I$1:$IX$303,Данные!$A80,BL$642)),INDEX(Данные!$I$1:$IX$303,Данные!$A80,BL$642)-Данные!$G80-BL$643+IF($F$10="Использовать поправку",BT418,0),#N/A)</f>
        <v>-3.2816336157178512</v>
      </c>
      <c r="BM418" s="64">
        <f>IF(ISNUMBER(INDEX(Данные!$I$1:$IX$303,Данные!$A80,BM$642)),INDEX(Данные!$I$1:$IX$303,Данные!$A80,BM$642)-Данные!$H80-BM$643+IF($F$10="Использовать поправку",BU418,0),#N/A)</f>
        <v>17.885743864166443</v>
      </c>
      <c r="BN418" s="62">
        <f t="shared" si="822"/>
        <v>38.5</v>
      </c>
      <c r="BO418" s="63">
        <f>IF(ISNUMBER(INDEX(Данные!$I$1:$IX$303,Данные!$A80,BO$642)),INDEX(Данные!$I$1:$IX$303,Данные!$A80,BO$642)-Данные!$G80-BO$643+IF($F$11="Использовать поправку",BT418,0),#N/A)</f>
        <v>-5.6492699365988983</v>
      </c>
      <c r="BP418" s="64">
        <f>IF(ISNUMBER(INDEX(Данные!$I$1:$IX$303,Данные!$A80,BP$642)),INDEX(Данные!$I$1:$IX$303,Данные!$A80,BP$642)-Данные!$H80-BP$643+IF($F$11="Использовать поправку",BU418,0),#N/A)</f>
        <v>2.657479113846648</v>
      </c>
      <c r="BQ418" s="62">
        <f t="shared" si="823"/>
        <v>38.5</v>
      </c>
      <c r="BR418" s="63">
        <f>IF(ISNUMBER(INDEX(Данные!$I$1:$IX$303,Данные!$A80,BR$642)),INDEX(Данные!$I$1:$IX$303,Данные!$A80,BR$642)-Данные!$G80-BR$643+IF($F$12="Использовать поправку",BT418,0),#N/A)</f>
        <v>0.62283204631137323</v>
      </c>
      <c r="BS418" s="64">
        <f>IF(ISNUMBER(INDEX(Данные!$I$1:$IX$303,Данные!$A80,BS$642)),INDEX(Данные!$I$1:$IX$303,Данные!$A80,BS$642)-Данные!$H80-BS$643+IF($F$12="Использовать поправку",BU418,0),#N/A)</f>
        <v>6.3236278845608922</v>
      </c>
      <c r="BT418" s="100" t="e">
        <f>INDEX(Данные!$I$1:$IX$303,Данные!$A80,BT$642+8)-INDEX(Данные!$I$1:$IX$303,Данные!$A80,BT$643+8)</f>
        <v>#N/A</v>
      </c>
      <c r="BU418" s="101" t="e">
        <f>INDEX(Данные!$I$1:$IX$303,Данные!$A80,BU$642+9)-INDEX(Данные!$I$1:$IX$303,Данные!$A80,BU$643+9)</f>
        <v>#N/A</v>
      </c>
    </row>
    <row r="419" spans="7:73" x14ac:dyDescent="0.25">
      <c r="G419" s="61">
        <v>39</v>
      </c>
      <c r="H419" s="62">
        <f t="shared" si="804"/>
        <v>39</v>
      </c>
      <c r="I419" s="63">
        <f>IF(ISNUMBER(INDEX(Данные!$I$1:$IX$303,Данные!$A81,I$642)),INDEX(Данные!$I$1:$IX$303,Данные!$A81,I$642)-Данные!$E81+IF($F$3="Использовать поправку",AL419,0),#N/A)</f>
        <v>0</v>
      </c>
      <c r="J419" s="64">
        <f>IF(ISNUMBER(INDEX(Данные!$I$1:$IX$303,Данные!$A81,J$642)),INDEX(Данные!$I$1:$IX$303,Данные!$A81,J$642)-Данные!$F81+IF($F$3="Использовать поправку",AM419,0),#N/A)</f>
        <v>0</v>
      </c>
      <c r="K419" s="62">
        <f t="shared" si="805"/>
        <v>39</v>
      </c>
      <c r="L419" s="63">
        <f>IF(ISNUMBER(INDEX(Данные!$I$1:$IX$303,Данные!$A81,L$642)),INDEX(Данные!$I$1:$IX$303,Данные!$A81,L$642)-Данные!$E81+IF($F$4="Использовать поправку",AL419,0),#N/A)</f>
        <v>0.98629136143122409</v>
      </c>
      <c r="M419" s="64">
        <f>IF(ISNUMBER(INDEX(Данные!$I$1:$IX$303,Данные!$A81,M$642)),INDEX(Данные!$I$1:$IX$303,Данные!$A81,M$642)-Данные!$F81+IF($F$4="Использовать поправку",AM419,0),#N/A)</f>
        <v>-1.5121202552044002</v>
      </c>
      <c r="N419" s="62">
        <f t="shared" si="806"/>
        <v>39</v>
      </c>
      <c r="O419" s="63">
        <f>IF(ISNUMBER(INDEX(Данные!$I$1:$IX$303,Данные!$A81,O$642)),INDEX(Данные!$I$1:$IX$303,Данные!$A81,O$642)-Данные!$E81+IF($F$5="Использовать поправку",AL419,0),#N/A)</f>
        <v>1.1985764771066174</v>
      </c>
      <c r="P419" s="64">
        <f>IF(ISNUMBER(INDEX(Данные!$I$1:$IX$303,Данные!$A81,P$642)),INDEX(Данные!$I$1:$IX$303,Данные!$A81,P$642)-Данные!$F81+IF($F$5="Использовать поправку",AM419,0),#N/A)</f>
        <v>-1.4421304021225358</v>
      </c>
      <c r="Q419" s="62">
        <f t="shared" si="807"/>
        <v>39</v>
      </c>
      <c r="R419" s="63">
        <f>IF(ISNUMBER(INDEX(Данные!$I$1:$IX$303,Данные!$A81,R$642)),INDEX(Данные!$I$1:$IX$303,Данные!$A81,R$642)-Данные!$E81+IF($F$6="Использовать поправку",AL419,0),#N/A)</f>
        <v>1.5139196992173813</v>
      </c>
      <c r="S419" s="64">
        <f>IF(ISNUMBER(INDEX(Данные!$I$1:$IX$303,Данные!$A81,S$642)),INDEX(Данные!$I$1:$IX$303,Данные!$A81,S$642)-Данные!$F81+IF($F$6="Использовать поправку",AM419,0),#N/A)</f>
        <v>-1.0518309351982236</v>
      </c>
      <c r="T419" s="62">
        <f t="shared" si="808"/>
        <v>39</v>
      </c>
      <c r="U419" s="63">
        <f>IF(ISNUMBER(INDEX(Данные!$I$1:$IX$303,Данные!$A81,U$642)),INDEX(Данные!$I$1:$IX$303,Данные!$A81,U$642)-Данные!$E81+IF($F$7="Использовать поправку",AL419,0),#N/A)</f>
        <v>0.33628307793405776</v>
      </c>
      <c r="V419" s="64">
        <f>IF(ISNUMBER(INDEX(Данные!$I$1:$IX$303,Данные!$A81,V$642)),INDEX(Данные!$I$1:$IX$303,Данные!$A81,V$642)-Данные!$F81+IF($F$7="Использовать поправку",AM419,0),#N/A)</f>
        <v>0.40557689624176518</v>
      </c>
      <c r="W419" s="62">
        <f t="shared" si="809"/>
        <v>39</v>
      </c>
      <c r="X419" s="63">
        <f>IF(ISNUMBER(INDEX(Данные!$I$1:$IX$303,Данные!$A81,X$642)),INDEX(Данные!$I$1:$IX$303,Данные!$A81,X$642)-Данные!$E81+IF($F$8="Использовать поправку",AL419,0),#N/A)</f>
        <v>7.210376756876391E-2</v>
      </c>
      <c r="Y419" s="64">
        <f>IF(ISNUMBER(INDEX(Данные!$I$1:$IX$303,Данные!$A81,Y$642)),INDEX(Данные!$I$1:$IX$303,Данные!$A81,Y$642)-Данные!$F81+IF($F$8="Использовать поправку",AM419,0),#N/A)</f>
        <v>-0.48828919955214545</v>
      </c>
      <c r="Z419" s="62">
        <f t="shared" si="810"/>
        <v>39</v>
      </c>
      <c r="AA419" s="63">
        <f>IF(ISNUMBER(INDEX(Данные!$I$1:$IX$303,Данные!$A81,AA$642)),INDEX(Данные!$I$1:$IX$303,Данные!$A81,AA$642)-Данные!$E81+IF($F$9="Использовать поправку",AL419,0),#N/A)</f>
        <v>1.1219513173878641</v>
      </c>
      <c r="AB419" s="64">
        <f>IF(ISNUMBER(INDEX(Данные!$I$1:$IX$303,Данные!$A81,AB$642)),INDEX(Данные!$I$1:$IX$303,Данные!$A81,AB$642)-Данные!$F81+IF($F$9="Использовать поправку",AM419,0),#N/A)</f>
        <v>-0.14526640096423638</v>
      </c>
      <c r="AC419" s="62">
        <f t="shared" si="811"/>
        <v>39</v>
      </c>
      <c r="AD419" s="63">
        <f>IF(ISNUMBER(INDEX(Данные!$I$1:$IX$303,Данные!$A81,AD$642)),INDEX(Данные!$I$1:$IX$303,Данные!$A81,AD$642)-Данные!$E81+IF($F$10="Использовать поправку",AL419,0),#N/A)</f>
        <v>1.0780526706901079</v>
      </c>
      <c r="AE419" s="64">
        <f>IF(ISNUMBER(INDEX(Данные!$I$1:$IX$303,Данные!$A81,AE$642)),INDEX(Данные!$I$1:$IX$303,Данные!$A81,AE$642)-Данные!$F81+IF($F$10="Использовать поправку",AM419,0),#N/A)</f>
        <v>-1.5592616112296787</v>
      </c>
      <c r="AF419" s="62">
        <f t="shared" si="812"/>
        <v>39</v>
      </c>
      <c r="AG419" s="63">
        <f>IF(ISNUMBER(INDEX(Данные!$I$1:$IX$303,Данные!$A81,AG$642)),INDEX(Данные!$I$1:$IX$303,Данные!$A81,AG$642)-Данные!$E81+IF($F$11="Использовать поправку",AL419,0),#N/A)</f>
        <v>0.94574228204523791</v>
      </c>
      <c r="AH419" s="64">
        <f>IF(ISNUMBER(INDEX(Данные!$I$1:$IX$303,Данные!$A81,AH$642)),INDEX(Данные!$I$1:$IX$303,Данные!$A81,AH$642)-Данные!$F81+IF($F$11="Использовать поправку",AM419,0),#N/A)</f>
        <v>-0.10441943036385037</v>
      </c>
      <c r="AI419" s="62">
        <f t="shared" si="813"/>
        <v>39</v>
      </c>
      <c r="AJ419" s="63">
        <f>IF(ISNUMBER(INDEX(Данные!$I$1:$IX$303,Данные!$A81,AJ$642)),INDEX(Данные!$I$1:$IX$303,Данные!$A81,AJ$642)-Данные!$E81+IF($F$12="Использовать поправку",AL419,0),#N/A)</f>
        <v>0.75943738490239721</v>
      </c>
      <c r="AK419" s="96">
        <f>IF(ISNUMBER(INDEX(Данные!$I$1:$IX$303,Данные!$A81,AK$642)),INDEX(Данные!$I$1:$IX$303,Данные!$A81,AK$642)-Данные!$F81+IF($F$12="Использовать поправку",AM419,0),#N/A)</f>
        <v>-1.3930568468685243</v>
      </c>
      <c r="AL419" s="100" t="e">
        <f>INDEX(Данные!$I$1:$IX$303,Данные!$A81,AL$642+4)-INDEX(Данные!$I$1:$IX$303,Данные!$A81,AL$643+4)</f>
        <v>#N/A</v>
      </c>
      <c r="AM419" s="101" t="e">
        <f>INDEX(Данные!$I$1:$IX$303,Данные!$A81,AM$642+5)-INDEX(Данные!$I$1:$IX$303,Данные!$A81,AM$643+5)</f>
        <v>#N/A</v>
      </c>
      <c r="AO419" s="61">
        <v>39</v>
      </c>
      <c r="AP419" s="62">
        <f t="shared" si="814"/>
        <v>39</v>
      </c>
      <c r="AQ419" s="63">
        <f>IF(ISNUMBER(INDEX(Данные!$I$1:$IX$303,Данные!$A81,AQ$642)),INDEX(Данные!$I$1:$IX$303,Данные!$A81,AQ$642)-Данные!$G81-AQ$643+IF($F$3="Использовать поправку",BT419,0),#N/A)</f>
        <v>0</v>
      </c>
      <c r="AR419" s="64">
        <f>IF(ISNUMBER(INDEX(Данные!$I$1:$IX$303,Данные!$A81,AR$642)),INDEX(Данные!$I$1:$IX$303,Данные!$A81,AR$642)-Данные!$H81-AR$643+IF($F$3="Использовать поправку",BU419,0),#N/A)</f>
        <v>0</v>
      </c>
      <c r="AS419" s="62">
        <f t="shared" si="815"/>
        <v>39</v>
      </c>
      <c r="AT419" s="63">
        <f>IF(ISNUMBER(INDEX(Данные!$I$1:$IX$303,Данные!$A81,AT$642)),INDEX(Данные!$I$1:$IX$303,Данные!$A81,AT$642)-Данные!$G81-AT$643+IF($F$4="Использовать поправку",BT419,0),#N/A)</f>
        <v>6.7233954835400027</v>
      </c>
      <c r="AU419" s="64">
        <f>IF(ISNUMBER(INDEX(Данные!$I$1:$IX$303,Данные!$A81,AU$642)),INDEX(Данные!$I$1:$IX$303,Данные!$A81,AU$642)-Данные!$H81-AU$643+IF($F$4="Использовать поправку",BU419,0),#N/A)</f>
        <v>3.5194917320454806</v>
      </c>
      <c r="AV419" s="62">
        <f t="shared" si="816"/>
        <v>39</v>
      </c>
      <c r="AW419" s="63">
        <f>IF(ISNUMBER(INDEX(Данные!$I$1:$IX$303,Данные!$A81,AW$642)),INDEX(Данные!$I$1:$IX$303,Данные!$A81,AW$642)-Данные!$G81-AW$643+IF($F$5="Использовать поправку",BT419,0),#N/A)</f>
        <v>-2.7030519407932161</v>
      </c>
      <c r="AX419" s="64">
        <f>IF(ISNUMBER(INDEX(Данные!$I$1:$IX$303,Данные!$A81,AX$642)),INDEX(Данные!$I$1:$IX$303,Данные!$A81,AX$642)-Данные!$H81-AX$643+IF($F$5="Использовать поправку",BU419,0),#N/A)</f>
        <v>5.0414700758917661</v>
      </c>
      <c r="AY419" s="62">
        <f t="shared" si="817"/>
        <v>39</v>
      </c>
      <c r="AZ419" s="63">
        <f>IF(ISNUMBER(INDEX(Данные!$I$1:$IX$303,Данные!$A81,AZ$642)),INDEX(Данные!$I$1:$IX$303,Данные!$A81,AZ$642)-Данные!$G81-AZ$643+IF($F$6="Использовать поправку",BT419,0),#N/A)</f>
        <v>-11.595893897938254</v>
      </c>
      <c r="BA419" s="64">
        <f>IF(ISNUMBER(INDEX(Данные!$I$1:$IX$303,Данные!$A81,BA$642)),INDEX(Данные!$I$1:$IX$303,Данные!$A81,BA$642)-Данные!$H81-BA$643+IF($F$6="Использовать поправку",BU419,0),#N/A)</f>
        <v>7.655937104183522</v>
      </c>
      <c r="BB419" s="62">
        <f t="shared" si="818"/>
        <v>39</v>
      </c>
      <c r="BC419" s="63">
        <f>IF(ISNUMBER(INDEX(Данные!$I$1:$IX$303,Данные!$A81,BC$642)),INDEX(Данные!$I$1:$IX$303,Данные!$A81,BC$642)-Данные!$G81-BC$643+IF($F$7="Использовать поправку",BT419,0),#N/A)</f>
        <v>-6.4481284891476207</v>
      </c>
      <c r="BD419" s="64">
        <f>IF(ISNUMBER(INDEX(Данные!$I$1:$IX$303,Данные!$A81,BD$642)),INDEX(Данные!$I$1:$IX$303,Данные!$A81,BD$642)-Данные!$H81-BD$643+IF($F$7="Использовать поправку",BU419,0),#N/A)</f>
        <v>6.5575638538175554</v>
      </c>
      <c r="BE419" s="62">
        <f t="shared" si="819"/>
        <v>39</v>
      </c>
      <c r="BF419" s="63">
        <f>IF(ISNUMBER(INDEX(Данные!$I$1:$IX$303,Данные!$A81,BF$642)),INDEX(Данные!$I$1:$IX$303,Данные!$A81,BF$642)-Данные!$G81-BF$643+IF($F$8="Использовать поправку",BT419,0),#N/A)</f>
        <v>-2.6059341801118308</v>
      </c>
      <c r="BG419" s="64">
        <f>IF(ISNUMBER(INDEX(Данные!$I$1:$IX$303,Данные!$A81,BG$642)),INDEX(Данные!$I$1:$IX$303,Данные!$A81,BG$642)-Данные!$H81-BG$643+IF($F$8="Использовать поправку",BU419,0),#N/A)</f>
        <v>7.4308420993272648</v>
      </c>
      <c r="BH419" s="62">
        <f t="shared" si="820"/>
        <v>39</v>
      </c>
      <c r="BI419" s="63">
        <f>IF(ISNUMBER(INDEX(Данные!$I$1:$IX$303,Данные!$A81,BI$642)),INDEX(Данные!$I$1:$IX$303,Данные!$A81,BI$642)-Данные!$G81-BI$643+IF($F$9="Использовать поправку",BT419,0),#N/A)</f>
        <v>1.7028626620566456</v>
      </c>
      <c r="BJ419" s="64">
        <f>IF(ISNUMBER(INDEX(Данные!$I$1:$IX$303,Данные!$A81,BJ$642)),INDEX(Данные!$I$1:$IX$303,Данные!$A81,BJ$642)-Данные!$H81-BJ$643+IF($F$9="Использовать поправку",BU419,0),#N/A)</f>
        <v>0.26149794394268611</v>
      </c>
      <c r="BK419" s="62">
        <f t="shared" si="821"/>
        <v>39</v>
      </c>
      <c r="BL419" s="63">
        <f>IF(ISNUMBER(INDEX(Данные!$I$1:$IX$303,Данные!$A81,BL$642)),INDEX(Данные!$I$1:$IX$303,Данные!$A81,BL$642)-Данные!$G81-BL$643+IF($F$10="Использовать поправку",BT419,0),#N/A)</f>
        <v>-2.7426072803727948</v>
      </c>
      <c r="BM419" s="64">
        <f>IF(ISNUMBER(INDEX(Данные!$I$1:$IX$303,Данные!$A81,BM$642)),INDEX(Данные!$I$1:$IX$303,Данные!$A81,BM$642)-Данные!$H81-BM$643+IF($F$10="Использовать поправку",BU419,0),#N/A)</f>
        <v>17.106113058551728</v>
      </c>
      <c r="BN419" s="62">
        <f t="shared" si="822"/>
        <v>39</v>
      </c>
      <c r="BO419" s="63">
        <f>IF(ISNUMBER(INDEX(Данные!$I$1:$IX$303,Данные!$A81,BO$642)),INDEX(Данные!$I$1:$IX$303,Данные!$A81,BO$642)-Данные!$G81-BO$643+IF($F$11="Использовать поправку",BT419,0),#N/A)</f>
        <v>-5.1763987955763469</v>
      </c>
      <c r="BP419" s="64">
        <f>IF(ISNUMBER(INDEX(Данные!$I$1:$IX$303,Данные!$A81,BP$642)),INDEX(Данные!$I$1:$IX$303,Данные!$A81,BP$642)-Данные!$H81-BP$643+IF($F$11="Использовать поправку",BU419,0),#N/A)</f>
        <v>2.6052693986646318</v>
      </c>
      <c r="BQ419" s="62">
        <f t="shared" si="823"/>
        <v>39</v>
      </c>
      <c r="BR419" s="63">
        <f>IF(ISNUMBER(INDEX(Данные!$I$1:$IX$303,Данные!$A81,BR$642)),INDEX(Данные!$I$1:$IX$303,Данные!$A81,BR$642)-Данные!$G81-BR$643+IF($F$12="Использовать поправку",BT419,0),#N/A)</f>
        <v>1.0025507387625794</v>
      </c>
      <c r="BS419" s="64">
        <f>IF(ISNUMBER(INDEX(Данные!$I$1:$IX$303,Данные!$A81,BS$642)),INDEX(Данные!$I$1:$IX$303,Данные!$A81,BS$642)-Данные!$H81-BS$643+IF($F$12="Использовать поправку",BU419,0),#N/A)</f>
        <v>5.6270994611265905</v>
      </c>
      <c r="BT419" s="100" t="e">
        <f>INDEX(Данные!$I$1:$IX$303,Данные!$A81,BT$642+8)-INDEX(Данные!$I$1:$IX$303,Данные!$A81,BT$643+8)</f>
        <v>#N/A</v>
      </c>
      <c r="BU419" s="101" t="e">
        <f>INDEX(Данные!$I$1:$IX$303,Данные!$A81,BU$642+9)-INDEX(Данные!$I$1:$IX$303,Данные!$A81,BU$643+9)</f>
        <v>#N/A</v>
      </c>
    </row>
    <row r="420" spans="7:73" x14ac:dyDescent="0.25">
      <c r="G420" s="61">
        <v>39.5</v>
      </c>
      <c r="H420" s="62">
        <f t="shared" si="804"/>
        <v>39.5</v>
      </c>
      <c r="I420" s="63">
        <f>IF(ISNUMBER(INDEX(Данные!$I$1:$IX$303,Данные!$A82,I$642)),INDEX(Данные!$I$1:$IX$303,Данные!$A82,I$642)-Данные!$E82+IF($F$3="Использовать поправку",AL420,0),#N/A)</f>
        <v>0</v>
      </c>
      <c r="J420" s="64">
        <f>IF(ISNUMBER(INDEX(Данные!$I$1:$IX$303,Данные!$A82,J$642)),INDEX(Данные!$I$1:$IX$303,Данные!$A82,J$642)-Данные!$F82+IF($F$3="Использовать поправку",AM420,0),#N/A)</f>
        <v>0</v>
      </c>
      <c r="K420" s="62">
        <f t="shared" si="805"/>
        <v>39.5</v>
      </c>
      <c r="L420" s="63">
        <f>IF(ISNUMBER(INDEX(Данные!$I$1:$IX$303,Данные!$A82,L$642)),INDEX(Данные!$I$1:$IX$303,Данные!$A82,L$642)-Данные!$E82+IF($F$4="Использовать поправку",AL420,0),#N/A)</f>
        <v>1.2010194411147119</v>
      </c>
      <c r="M420" s="64">
        <f>IF(ISNUMBER(INDEX(Данные!$I$1:$IX$303,Данные!$A82,M$642)),INDEX(Данные!$I$1:$IX$303,Данные!$A82,M$642)-Данные!$F82+IF($F$4="Использовать поправку",AM420,0),#N/A)</f>
        <v>-1.7758298061949036</v>
      </c>
      <c r="N420" s="62">
        <f t="shared" si="806"/>
        <v>39.5</v>
      </c>
      <c r="O420" s="63">
        <f>IF(ISNUMBER(INDEX(Данные!$I$1:$IX$303,Данные!$A82,O$642)),INDEX(Данные!$I$1:$IX$303,Данные!$A82,O$642)-Данные!$E82+IF($F$5="Использовать поправку",AL420,0),#N/A)</f>
        <v>0.4834892561572377</v>
      </c>
      <c r="P420" s="64">
        <f>IF(ISNUMBER(INDEX(Данные!$I$1:$IX$303,Данные!$A82,P$642)),INDEX(Данные!$I$1:$IX$303,Данные!$A82,P$642)-Данные!$F82+IF($F$5="Использовать поправку",AM420,0),#N/A)</f>
        <v>-1.0375050285425136</v>
      </c>
      <c r="Q420" s="62">
        <f t="shared" si="807"/>
        <v>39.5</v>
      </c>
      <c r="R420" s="63">
        <f>IF(ISNUMBER(INDEX(Данные!$I$1:$IX$303,Данные!$A82,R$642)),INDEX(Данные!$I$1:$IX$303,Данные!$A82,R$642)-Данные!$E82+IF($F$6="Использовать поправку",AL420,0),#N/A)</f>
        <v>0.47168558877427502</v>
      </c>
      <c r="S420" s="64">
        <f>IF(ISNUMBER(INDEX(Данные!$I$1:$IX$303,Данные!$A82,S$642)),INDEX(Данные!$I$1:$IX$303,Данные!$A82,S$642)-Данные!$F82+IF($F$6="Использовать поправку",AM420,0),#N/A)</f>
        <v>-1.0642153279054973</v>
      </c>
      <c r="T420" s="62">
        <f t="shared" si="808"/>
        <v>39.5</v>
      </c>
      <c r="U420" s="63">
        <f>IF(ISNUMBER(INDEX(Данные!$I$1:$IX$303,Данные!$A82,U$642)),INDEX(Данные!$I$1:$IX$303,Данные!$A82,U$642)-Данные!$E82+IF($F$7="Использовать поправку",AL420,0),#N/A)</f>
        <v>0.53922924083852175</v>
      </c>
      <c r="V420" s="64">
        <f>IF(ISNUMBER(INDEX(Данные!$I$1:$IX$303,Данные!$A82,V$642)),INDEX(Данные!$I$1:$IX$303,Данные!$A82,V$642)-Данные!$F82+IF($F$7="Использовать поправку",AM420,0),#N/A)</f>
        <v>-2.4922505281825558</v>
      </c>
      <c r="W420" s="62">
        <f t="shared" si="809"/>
        <v>39.5</v>
      </c>
      <c r="X420" s="63">
        <f>IF(ISNUMBER(INDEX(Данные!$I$1:$IX$303,Данные!$A82,X$642)),INDEX(Данные!$I$1:$IX$303,Данные!$A82,X$642)-Данные!$E82+IF($F$8="Использовать поправку",AL420,0),#N/A)</f>
        <v>1.0168826648161793</v>
      </c>
      <c r="Y420" s="64">
        <f>IF(ISNUMBER(INDEX(Данные!$I$1:$IX$303,Данные!$A82,Y$642)),INDEX(Данные!$I$1:$IX$303,Данные!$A82,Y$642)-Данные!$F82+IF($F$8="Использовать поправку",AM420,0),#N/A)</f>
        <v>-0.90483165113498742</v>
      </c>
      <c r="Z420" s="62">
        <f t="shared" si="810"/>
        <v>39.5</v>
      </c>
      <c r="AA420" s="63">
        <f>IF(ISNUMBER(INDEX(Данные!$I$1:$IX$303,Данные!$A82,AA$642)),INDEX(Данные!$I$1:$IX$303,Данные!$A82,AA$642)-Данные!$E82+IF($F$9="Использовать поправку",AL420,0),#N/A)</f>
        <v>0.9724216631151843</v>
      </c>
      <c r="AB420" s="64">
        <f>IF(ISNUMBER(INDEX(Данные!$I$1:$IX$303,Данные!$A82,AB$642)),INDEX(Данные!$I$1:$IX$303,Данные!$A82,AB$642)-Данные!$F82+IF($F$9="Использовать поправку",AM420,0),#N/A)</f>
        <v>-2.3728479758940377</v>
      </c>
      <c r="AC420" s="62">
        <f t="shared" si="811"/>
        <v>39.5</v>
      </c>
      <c r="AD420" s="63">
        <f>IF(ISNUMBER(INDEX(Данные!$I$1:$IX$303,Данные!$A82,AD$642)),INDEX(Данные!$I$1:$IX$303,Данные!$A82,AD$642)-Данные!$E82+IF($F$10="Использовать поправку",AL420,0),#N/A)</f>
        <v>0.90475582068059657</v>
      </c>
      <c r="AE420" s="64">
        <f>IF(ISNUMBER(INDEX(Данные!$I$1:$IX$303,Данные!$A82,AE$642)),INDEX(Данные!$I$1:$IX$303,Данные!$A82,AE$642)-Данные!$F82+IF($F$10="Использовать поправку",AM420,0),#N/A)</f>
        <v>-1.9038686174066903</v>
      </c>
      <c r="AF420" s="62">
        <f t="shared" si="812"/>
        <v>39.5</v>
      </c>
      <c r="AG420" s="63">
        <f>IF(ISNUMBER(INDEX(Данные!$I$1:$IX$303,Данные!$A82,AG$642)),INDEX(Данные!$I$1:$IX$303,Данные!$A82,AG$642)-Данные!$E82+IF($F$11="Использовать поправку",AL420,0),#N/A)</f>
        <v>1.3909671440060039</v>
      </c>
      <c r="AH420" s="64">
        <f>IF(ISNUMBER(INDEX(Данные!$I$1:$IX$303,Данные!$A82,AH$642)),INDEX(Данные!$I$1:$IX$303,Данные!$A82,AH$642)-Данные!$F82+IF($F$11="Использовать поправку",AM420,0),#N/A)</f>
        <v>-1.6910794887167224</v>
      </c>
      <c r="AI420" s="62">
        <f t="shared" si="813"/>
        <v>39.5</v>
      </c>
      <c r="AJ420" s="63">
        <f>IF(ISNUMBER(INDEX(Данные!$I$1:$IX$303,Данные!$A82,AJ$642)),INDEX(Данные!$I$1:$IX$303,Данные!$A82,AJ$642)-Данные!$E82+IF($F$12="Использовать поправку",AL420,0),#N/A)</f>
        <v>0.93904936213071322</v>
      </c>
      <c r="AK420" s="96">
        <f>IF(ISNUMBER(INDEX(Данные!$I$1:$IX$303,Данные!$A82,AK$642)),INDEX(Данные!$I$1:$IX$303,Данные!$A82,AK$642)-Данные!$F82+IF($F$12="Использовать поправку",AM420,0),#N/A)</f>
        <v>-1.3660107286413021</v>
      </c>
      <c r="AL420" s="100" t="e">
        <f>INDEX(Данные!$I$1:$IX$303,Данные!$A82,AL$642+4)-INDEX(Данные!$I$1:$IX$303,Данные!$A82,AL$643+4)</f>
        <v>#N/A</v>
      </c>
      <c r="AM420" s="101" t="e">
        <f>INDEX(Данные!$I$1:$IX$303,Данные!$A82,AM$642+5)-INDEX(Данные!$I$1:$IX$303,Данные!$A82,AM$643+5)</f>
        <v>#N/A</v>
      </c>
      <c r="AO420" s="61">
        <v>39.5</v>
      </c>
      <c r="AP420" s="62">
        <f t="shared" si="814"/>
        <v>39.5</v>
      </c>
      <c r="AQ420" s="63">
        <f>IF(ISNUMBER(INDEX(Данные!$I$1:$IX$303,Данные!$A82,AQ$642)),INDEX(Данные!$I$1:$IX$303,Данные!$A82,AQ$642)-Данные!$G82-AQ$643+IF($F$3="Использовать поправку",BT420,0),#N/A)</f>
        <v>1.1368683772161603E-13</v>
      </c>
      <c r="AR420" s="64">
        <f>IF(ISNUMBER(INDEX(Данные!$I$1:$IX$303,Данные!$A82,AR$642)),INDEX(Данные!$I$1:$IX$303,Данные!$A82,AR$642)-Данные!$H82-AR$643+IF($F$3="Использовать поправку",BU420,0),#N/A)</f>
        <v>0</v>
      </c>
      <c r="AS420" s="62">
        <f t="shared" si="815"/>
        <v>39.5</v>
      </c>
      <c r="AT420" s="63">
        <f>IF(ISNUMBER(INDEX(Данные!$I$1:$IX$303,Данные!$A82,AT$642)),INDEX(Данные!$I$1:$IX$303,Данные!$A82,AT$642)-Данные!$G82-AT$643+IF($F$4="Использовать поправку",BT420,0),#N/A)</f>
        <v>7.3239052040974002</v>
      </c>
      <c r="AU420" s="64">
        <f>IF(ISNUMBER(INDEX(Данные!$I$1:$IX$303,Данные!$A82,AU$642)),INDEX(Данные!$I$1:$IX$303,Данные!$A82,AU$642)-Данные!$H82-AU$643+IF($F$4="Использовать поправку",BU420,0),#N/A)</f>
        <v>2.6315768289482548</v>
      </c>
      <c r="AV420" s="62">
        <f t="shared" si="816"/>
        <v>39.5</v>
      </c>
      <c r="AW420" s="63">
        <f>IF(ISNUMBER(INDEX(Данные!$I$1:$IX$303,Данные!$A82,AW$642)),INDEX(Данные!$I$1:$IX$303,Данные!$A82,AW$642)-Данные!$G82-AW$643+IF($F$5="Использовать поправку",BT420,0),#N/A)</f>
        <v>-2.4613073127145526</v>
      </c>
      <c r="AX420" s="64">
        <f>IF(ISNUMBER(INDEX(Данные!$I$1:$IX$303,Данные!$A82,AX$642)),INDEX(Данные!$I$1:$IX$303,Данные!$A82,AX$642)-Данные!$H82-AX$643+IF($F$5="Использовать поправку",BU420,0),#N/A)</f>
        <v>4.5227175616205386</v>
      </c>
      <c r="AY420" s="62">
        <f t="shared" si="817"/>
        <v>39.5</v>
      </c>
      <c r="AZ420" s="63">
        <f>IF(ISNUMBER(INDEX(Данные!$I$1:$IX$303,Данные!$A82,AZ$642)),INDEX(Данные!$I$1:$IX$303,Данные!$A82,AZ$642)-Данные!$G82-AZ$643+IF($F$6="Использовать поправку",BT420,0),#N/A)</f>
        <v>-11.360051103550973</v>
      </c>
      <c r="BA420" s="64">
        <f>IF(ISNUMBER(INDEX(Данные!$I$1:$IX$303,Данные!$A82,BA$642)),INDEX(Данные!$I$1:$IX$303,Данные!$A82,BA$642)-Данные!$H82-BA$643+IF($F$6="Использовать поправку",BU420,0),#N/A)</f>
        <v>7.1238294402307929</v>
      </c>
      <c r="BB420" s="62">
        <f t="shared" si="818"/>
        <v>39.5</v>
      </c>
      <c r="BC420" s="63">
        <f>IF(ISNUMBER(INDEX(Данные!$I$1:$IX$303,Данные!$A82,BC$642)),INDEX(Данные!$I$1:$IX$303,Данные!$A82,BC$642)-Данные!$G82-BC$643+IF($F$7="Использовать поправку",BT420,0),#N/A)</f>
        <v>-6.1785138687282597</v>
      </c>
      <c r="BD420" s="64">
        <f>IF(ISNUMBER(INDEX(Данные!$I$1:$IX$303,Данные!$A82,BD$642)),INDEX(Данные!$I$1:$IX$303,Данные!$A82,BD$642)-Данные!$H82-BD$643+IF($F$7="Использовать поправку",BU420,0),#N/A)</f>
        <v>5.3114385897263219</v>
      </c>
      <c r="BE420" s="62">
        <f t="shared" si="819"/>
        <v>39.5</v>
      </c>
      <c r="BF420" s="63">
        <f>IF(ISNUMBER(INDEX(Данные!$I$1:$IX$303,Данные!$A82,BF$642)),INDEX(Данные!$I$1:$IX$303,Данные!$A82,BF$642)-Данные!$G82-BF$643+IF($F$8="Использовать поправку",BT420,0),#N/A)</f>
        <v>-2.0974928477037338</v>
      </c>
      <c r="BG420" s="64">
        <f>IF(ISNUMBER(INDEX(Данные!$I$1:$IX$303,Данные!$A82,BG$642)),INDEX(Данные!$I$1:$IX$303,Данные!$A82,BG$642)-Данные!$H82-BG$643+IF($F$8="Использовать поправку",BU420,0),#N/A)</f>
        <v>6.978426273759851</v>
      </c>
      <c r="BH420" s="62">
        <f t="shared" si="820"/>
        <v>39.5</v>
      </c>
      <c r="BI420" s="63">
        <f>IF(ISNUMBER(INDEX(Данные!$I$1:$IX$303,Данные!$A82,BI$642)),INDEX(Данные!$I$1:$IX$303,Данные!$A82,BI$642)-Данные!$G82-BI$643+IF($F$9="Использовать поправку",BT420,0),#N/A)</f>
        <v>2.1890734936142735</v>
      </c>
      <c r="BJ420" s="64">
        <f>IF(ISNUMBER(INDEX(Данные!$I$1:$IX$303,Данные!$A82,BJ$642)),INDEX(Данные!$I$1:$IX$303,Данные!$A82,BJ$642)-Данные!$H82-BJ$643+IF($F$9="Использовать поправку",BU420,0),#N/A)</f>
        <v>-0.92492604400422351</v>
      </c>
      <c r="BK420" s="62">
        <f t="shared" si="821"/>
        <v>39.5</v>
      </c>
      <c r="BL420" s="63">
        <f>IF(ISNUMBER(INDEX(Данные!$I$1:$IX$303,Данные!$A82,BL$642)),INDEX(Данные!$I$1:$IX$303,Данные!$A82,BL$642)-Данные!$G82-BL$643+IF($F$10="Использовать поправку",BT420,0),#N/A)</f>
        <v>-2.2902293700325345</v>
      </c>
      <c r="BM420" s="64">
        <f>IF(ISNUMBER(INDEX(Данные!$I$1:$IX$303,Данные!$A82,BM$642)),INDEX(Данные!$I$1:$IX$303,Данные!$A82,BM$642)-Данные!$H82-BM$643+IF($F$10="Использовать поправку",BU420,0),#N/A)</f>
        <v>16.15417874984837</v>
      </c>
      <c r="BN420" s="62">
        <f t="shared" si="822"/>
        <v>39.5</v>
      </c>
      <c r="BO420" s="63">
        <f>IF(ISNUMBER(INDEX(Данные!$I$1:$IX$303,Данные!$A82,BO$642)),INDEX(Данные!$I$1:$IX$303,Данные!$A82,BO$642)-Данные!$G82-BO$643+IF($F$11="Использовать поправку",BT420,0),#N/A)</f>
        <v>-4.4809152235732199</v>
      </c>
      <c r="BP420" s="64">
        <f>IF(ISNUMBER(INDEX(Данные!$I$1:$IX$303,Данные!$A82,BP$642)),INDEX(Данные!$I$1:$IX$303,Данные!$A82,BP$642)-Данные!$H82-BP$643+IF($F$11="Использовать поправку",BU420,0),#N/A)</f>
        <v>1.7597296543062839</v>
      </c>
      <c r="BQ420" s="62">
        <f t="shared" si="823"/>
        <v>39.5</v>
      </c>
      <c r="BR420" s="63">
        <f>IF(ISNUMBER(INDEX(Данные!$I$1:$IX$303,Данные!$A82,BR$642)),INDEX(Данные!$I$1:$IX$303,Данные!$A82,BR$642)-Данные!$G82-BR$643+IF($F$12="Использовать поправку",BT420,0),#N/A)</f>
        <v>1.4720754198280019</v>
      </c>
      <c r="BS420" s="64">
        <f>IF(ISNUMBER(INDEX(Данные!$I$1:$IX$303,Данные!$A82,BS$642)),INDEX(Данные!$I$1:$IX$303,Данные!$A82,BS$642)-Данные!$H82-BS$643+IF($F$12="Использовать поправку",BU420,0),#N/A)</f>
        <v>4.944094096805884</v>
      </c>
      <c r="BT420" s="100" t="e">
        <f>INDEX(Данные!$I$1:$IX$303,Данные!$A82,BT$642+8)-INDEX(Данные!$I$1:$IX$303,Данные!$A82,BT$643+8)</f>
        <v>#N/A</v>
      </c>
      <c r="BU420" s="101" t="e">
        <f>INDEX(Данные!$I$1:$IX$303,Данные!$A82,BU$642+9)-INDEX(Данные!$I$1:$IX$303,Данные!$A82,BU$643+9)</f>
        <v>#N/A</v>
      </c>
    </row>
    <row r="421" spans="7:73" x14ac:dyDescent="0.25">
      <c r="G421" s="61">
        <v>40</v>
      </c>
      <c r="H421" s="62">
        <f t="shared" si="804"/>
        <v>40</v>
      </c>
      <c r="I421" s="63">
        <f>IF(ISNUMBER(INDEX(Данные!$I$1:$IX$303,Данные!$A83,I$642)),INDEX(Данные!$I$1:$IX$303,Данные!$A83,I$642)-Данные!$E83+IF($F$3="Использовать поправку",AL421,0),#N/A)</f>
        <v>0</v>
      </c>
      <c r="J421" s="64">
        <f>IF(ISNUMBER(INDEX(Данные!$I$1:$IX$303,Данные!$A83,J$642)),INDEX(Данные!$I$1:$IX$303,Данные!$A83,J$642)-Данные!$F83+IF($F$3="Использовать поправку",AM421,0),#N/A)</f>
        <v>0</v>
      </c>
      <c r="K421" s="62">
        <f t="shared" si="805"/>
        <v>40</v>
      </c>
      <c r="L421" s="63">
        <f>IF(ISNUMBER(INDEX(Данные!$I$1:$IX$303,Данные!$A83,L$642)),INDEX(Данные!$I$1:$IX$303,Данные!$A83,L$642)-Данные!$E83+IF($F$4="Использовать поправку",AL421,0),#N/A)</f>
        <v>0.88617549397025908</v>
      </c>
      <c r="M421" s="64">
        <f>IF(ISNUMBER(INDEX(Данные!$I$1:$IX$303,Данные!$A83,M$642)),INDEX(Данные!$I$1:$IX$303,Данные!$A83,M$642)-Данные!$F83+IF($F$4="Использовать поправку",AM421,0),#N/A)</f>
        <v>-0.25147227749263124</v>
      </c>
      <c r="N421" s="62">
        <f t="shared" si="806"/>
        <v>40</v>
      </c>
      <c r="O421" s="63">
        <f>IF(ISNUMBER(INDEX(Данные!$I$1:$IX$303,Данные!$A83,O$642)),INDEX(Данные!$I$1:$IX$303,Данные!$A83,O$642)-Данные!$E83+IF($F$5="Использовать поправку",AL421,0),#N/A)</f>
        <v>-0.61093768119062508</v>
      </c>
      <c r="P421" s="64">
        <f>IF(ISNUMBER(INDEX(Данные!$I$1:$IX$303,Данные!$A83,P$642)),INDEX(Данные!$I$1:$IX$303,Данные!$A83,P$642)-Данные!$F83+IF($F$5="Использовать поправку",AM421,0),#N/A)</f>
        <v>-0.91735650013851355</v>
      </c>
      <c r="Q421" s="62">
        <f t="shared" si="807"/>
        <v>40</v>
      </c>
      <c r="R421" s="63">
        <f>IF(ISNUMBER(INDEX(Данные!$I$1:$IX$303,Данные!$A83,R$642)),INDEX(Данные!$I$1:$IX$303,Данные!$A83,R$642)-Данные!$E83+IF($F$6="Использовать поправку",AL421,0),#N/A)</f>
        <v>-0.51005204665423731</v>
      </c>
      <c r="S421" s="64">
        <f>IF(ISNUMBER(INDEX(Данные!$I$1:$IX$303,Данные!$A83,S$642)),INDEX(Данные!$I$1:$IX$303,Данные!$A83,S$642)-Данные!$F83+IF($F$6="Использовать поправку",AM421,0),#N/A)</f>
        <v>-1.3884825278578585</v>
      </c>
      <c r="T421" s="62">
        <f t="shared" si="808"/>
        <v>40</v>
      </c>
      <c r="U421" s="63">
        <f>IF(ISNUMBER(INDEX(Данные!$I$1:$IX$303,Данные!$A83,U$642)),INDEX(Данные!$I$1:$IX$303,Данные!$A83,U$642)-Данные!$E83+IF($F$7="Использовать поправку",AL421,0),#N/A)</f>
        <v>0.78741266851536107</v>
      </c>
      <c r="V421" s="64">
        <f>IF(ISNUMBER(INDEX(Данные!$I$1:$IX$303,Данные!$A83,V$642)),INDEX(Данные!$I$1:$IX$303,Данные!$A83,V$642)-Данные!$F83+IF($F$7="Использовать поправку",AM421,0),#N/A)</f>
        <v>-0.29649262881093463</v>
      </c>
      <c r="W421" s="62">
        <f t="shared" si="809"/>
        <v>40</v>
      </c>
      <c r="X421" s="63">
        <f>IF(ISNUMBER(INDEX(Данные!$I$1:$IX$303,Данные!$A83,X$642)),INDEX(Данные!$I$1:$IX$303,Данные!$A83,X$642)-Данные!$E83+IF($F$8="Использовать поправку",AL421,0),#N/A)</f>
        <v>1.1185534004704927</v>
      </c>
      <c r="Y421" s="64">
        <f>IF(ISNUMBER(INDEX(Данные!$I$1:$IX$303,Данные!$A83,Y$642)),INDEX(Данные!$I$1:$IX$303,Данные!$A83,Y$642)-Данные!$F83+IF($F$8="Использовать поправку",AM421,0),#N/A)</f>
        <v>-5.0663219161677375E-3</v>
      </c>
      <c r="Z421" s="62">
        <f t="shared" si="810"/>
        <v>40</v>
      </c>
      <c r="AA421" s="63">
        <f>IF(ISNUMBER(INDEX(Данные!$I$1:$IX$303,Данные!$A83,AA$642)),INDEX(Данные!$I$1:$IX$303,Данные!$A83,AA$642)-Данные!$E83+IF($F$9="Использовать поправку",AL421,0),#N/A)</f>
        <v>0.79905009159467877</v>
      </c>
      <c r="AB421" s="64">
        <f>IF(ISNUMBER(INDEX(Данные!$I$1:$IX$303,Данные!$A83,AB$642)),INDEX(Данные!$I$1:$IX$303,Данные!$A83,AB$642)-Данные!$F83+IF($F$9="Использовать поправку",AM421,0),#N/A)</f>
        <v>1.1175477992580003</v>
      </c>
      <c r="AC421" s="62">
        <f t="shared" si="811"/>
        <v>40</v>
      </c>
      <c r="AD421" s="63">
        <f>IF(ISNUMBER(INDEX(Данные!$I$1:$IX$303,Данные!$A83,AD$642)),INDEX(Данные!$I$1:$IX$303,Данные!$A83,AD$642)-Данные!$E83+IF($F$10="Использовать поправку",AL421,0),#N/A)</f>
        <v>1.0258436514437053</v>
      </c>
      <c r="AE421" s="64">
        <f>IF(ISNUMBER(INDEX(Данные!$I$1:$IX$303,Данные!$A83,AE$642)),INDEX(Данные!$I$1:$IX$303,Данные!$A83,AE$642)-Данные!$F83+IF($F$10="Использовать поправку",AM421,0),#N/A)</f>
        <v>0.68053261659141029</v>
      </c>
      <c r="AF421" s="62">
        <f t="shared" si="812"/>
        <v>40</v>
      </c>
      <c r="AG421" s="63">
        <f>IF(ISNUMBER(INDEX(Данные!$I$1:$IX$303,Данные!$A83,AG$642)),INDEX(Данные!$I$1:$IX$303,Данные!$A83,AG$642)-Данные!$E83+IF($F$11="Использовать поправку",AL421,0),#N/A)</f>
        <v>0.50847690418070979</v>
      </c>
      <c r="AH421" s="64">
        <f>IF(ISNUMBER(INDEX(Данные!$I$1:$IX$303,Данные!$A83,AH$642)),INDEX(Данные!$I$1:$IX$303,Данные!$A83,AH$642)-Данные!$F83+IF($F$11="Использовать поправку",AM421,0),#N/A)</f>
        <v>0.49895764364454109</v>
      </c>
      <c r="AI421" s="62">
        <f t="shared" si="813"/>
        <v>40</v>
      </c>
      <c r="AJ421" s="63">
        <f>IF(ISNUMBER(INDEX(Данные!$I$1:$IX$303,Данные!$A83,AJ$642)),INDEX(Данные!$I$1:$IX$303,Данные!$A83,AJ$642)-Данные!$E83+IF($F$12="Использовать поправку",AL421,0),#N/A)</f>
        <v>2.0745091639807489</v>
      </c>
      <c r="AK421" s="96">
        <f>IF(ISNUMBER(INDEX(Данные!$I$1:$IX$303,Данные!$A83,AK$642)),INDEX(Данные!$I$1:$IX$303,Данные!$A83,AK$642)-Данные!$F83+IF($F$12="Использовать поправку",AM421,0),#N/A)</f>
        <v>-0.23521370365859617</v>
      </c>
      <c r="AL421" s="100" t="e">
        <f>INDEX(Данные!$I$1:$IX$303,Данные!$A83,AL$642+4)-INDEX(Данные!$I$1:$IX$303,Данные!$A83,AL$643+4)</f>
        <v>#N/A</v>
      </c>
      <c r="AM421" s="101" t="e">
        <f>INDEX(Данные!$I$1:$IX$303,Данные!$A83,AM$642+5)-INDEX(Данные!$I$1:$IX$303,Данные!$A83,AM$643+5)</f>
        <v>#N/A</v>
      </c>
      <c r="AO421" s="61">
        <v>40</v>
      </c>
      <c r="AP421" s="62">
        <f t="shared" si="814"/>
        <v>40</v>
      </c>
      <c r="AQ421" s="63">
        <f>IF(ISNUMBER(INDEX(Данные!$I$1:$IX$303,Данные!$A83,AQ$642)),INDEX(Данные!$I$1:$IX$303,Данные!$A83,AQ$642)-Данные!$G83-AQ$643+IF($F$3="Использовать поправку",BT421,0),#N/A)</f>
        <v>0</v>
      </c>
      <c r="AR421" s="64">
        <f>IF(ISNUMBER(INDEX(Данные!$I$1:$IX$303,Данные!$A83,AR$642)),INDEX(Данные!$I$1:$IX$303,Данные!$A83,AR$642)-Данные!$H83-AR$643+IF($F$3="Использовать поправку",BU421,0),#N/A)</f>
        <v>0</v>
      </c>
      <c r="AS421" s="62">
        <f t="shared" si="815"/>
        <v>40</v>
      </c>
      <c r="AT421" s="63">
        <f>IF(ISNUMBER(INDEX(Данные!$I$1:$IX$303,Данные!$A83,AT$642)),INDEX(Данные!$I$1:$IX$303,Данные!$A83,AT$642)-Данные!$G83-AT$643+IF($F$4="Использовать поправку",BT421,0),#N/A)</f>
        <v>7.7669929510825568</v>
      </c>
      <c r="AU421" s="64">
        <f>IF(ISNUMBER(INDEX(Данные!$I$1:$IX$303,Данные!$A83,AU$642)),INDEX(Данные!$I$1:$IX$303,Данные!$A83,AU$642)-Данные!$H83-AU$643+IF($F$4="Использовать поправку",BU421,0),#N/A)</f>
        <v>2.5058406902019215</v>
      </c>
      <c r="AV421" s="62">
        <f t="shared" si="816"/>
        <v>40</v>
      </c>
      <c r="AW421" s="63">
        <f>IF(ISNUMBER(INDEX(Данные!$I$1:$IX$303,Данные!$A83,AW$642)),INDEX(Данные!$I$1:$IX$303,Данные!$A83,AW$642)-Данные!$G83-AW$643+IF($F$5="Использовать поправку",BT421,0),#N/A)</f>
        <v>-2.7667761533099338</v>
      </c>
      <c r="AX421" s="64">
        <f>IF(ISNUMBER(INDEX(Данные!$I$1:$IX$303,Данные!$A83,AX$642)),INDEX(Данные!$I$1:$IX$303,Данные!$A83,AX$642)-Данные!$H83-AX$643+IF($F$5="Использовать поправку",BU421,0),#N/A)</f>
        <v>4.0640393115513689</v>
      </c>
      <c r="AY421" s="62">
        <f t="shared" si="817"/>
        <v>40</v>
      </c>
      <c r="AZ421" s="63">
        <f>IF(ISNUMBER(INDEX(Данные!$I$1:$IX$303,Данные!$A83,AZ$642)),INDEX(Данные!$I$1:$IX$303,Данные!$A83,AZ$642)-Данные!$G83-AZ$643+IF($F$6="Использовать поправку",BT421,0),#N/A)</f>
        <v>-11.615077126878191</v>
      </c>
      <c r="BA421" s="64">
        <f>IF(ISNUMBER(INDEX(Данные!$I$1:$IX$303,Данные!$A83,BA$642)),INDEX(Данные!$I$1:$IX$303,Данные!$A83,BA$642)-Данные!$H83-BA$643+IF($F$6="Использовать поправку",BU421,0),#N/A)</f>
        <v>6.429588176301877</v>
      </c>
      <c r="BB421" s="62">
        <f t="shared" si="818"/>
        <v>40</v>
      </c>
      <c r="BC421" s="63">
        <f>IF(ISNUMBER(INDEX(Данные!$I$1:$IX$303,Данные!$A83,BC$642)),INDEX(Данные!$I$1:$IX$303,Данные!$A83,BC$642)-Данные!$G83-BC$643+IF($F$7="Использовать поправку",BT421,0),#N/A)</f>
        <v>-5.7848075344705876</v>
      </c>
      <c r="BD421" s="64">
        <f>IF(ISNUMBER(INDEX(Данные!$I$1:$IX$303,Данные!$A83,BD$642)),INDEX(Данные!$I$1:$IX$303,Данные!$A83,BD$642)-Данные!$H83-BD$643+IF($F$7="Использовать поправку",BU421,0),#N/A)</f>
        <v>5.1631922753208528</v>
      </c>
      <c r="BE421" s="62">
        <f t="shared" si="819"/>
        <v>40</v>
      </c>
      <c r="BF421" s="63">
        <f>IF(ISNUMBER(INDEX(Данные!$I$1:$IX$303,Данные!$A83,BF$642)),INDEX(Данные!$I$1:$IX$303,Данные!$A83,BF$642)-Данные!$G83-BF$643+IF($F$8="Использовать поправку",BT421,0),#N/A)</f>
        <v>-1.5382161474684608</v>
      </c>
      <c r="BG421" s="64">
        <f>IF(ISNUMBER(INDEX(Данные!$I$1:$IX$303,Данные!$A83,BG$642)),INDEX(Данные!$I$1:$IX$303,Данные!$A83,BG$642)-Данные!$H83-BG$643+IF($F$8="Использовать поправку",BU421,0),#N/A)</f>
        <v>6.9758931128017139</v>
      </c>
      <c r="BH421" s="62">
        <f t="shared" si="820"/>
        <v>40</v>
      </c>
      <c r="BI421" s="63">
        <f>IF(ISNUMBER(INDEX(Данные!$I$1:$IX$303,Данные!$A83,BI$642)),INDEX(Данные!$I$1:$IX$303,Данные!$A83,BI$642)-Данные!$G83-BI$643+IF($F$9="Использовать поправку",BT421,0),#N/A)</f>
        <v>2.5885985394115778</v>
      </c>
      <c r="BJ421" s="64">
        <f>IF(ISNUMBER(INDEX(Данные!$I$1:$IX$303,Данные!$A83,BJ$642)),INDEX(Данные!$I$1:$IX$303,Данные!$A83,BJ$642)-Данные!$H83-BJ$643+IF($F$9="Использовать поправку",BU421,0),#N/A)</f>
        <v>-0.36615214437529175</v>
      </c>
      <c r="BK421" s="62">
        <f t="shared" si="821"/>
        <v>40</v>
      </c>
      <c r="BL421" s="63">
        <f>IF(ISNUMBER(INDEX(Данные!$I$1:$IX$303,Данные!$A83,BL$642)),INDEX(Данные!$I$1:$IX$303,Данные!$A83,BL$642)-Данные!$G83-BL$643+IF($F$10="Использовать поправку",BT421,0),#N/A)</f>
        <v>-1.7773075443107018</v>
      </c>
      <c r="BM421" s="64">
        <f>IF(ISNUMBER(INDEX(Данные!$I$1:$IX$303,Данные!$A83,BM$642)),INDEX(Данные!$I$1:$IX$303,Данные!$A83,BM$642)-Данные!$H83-BM$643+IF($F$10="Использовать поправку",BU421,0),#N/A)</f>
        <v>16.494445058144038</v>
      </c>
      <c r="BN421" s="62">
        <f t="shared" si="822"/>
        <v>40</v>
      </c>
      <c r="BO421" s="63">
        <f>IF(ISNUMBER(INDEX(Данные!$I$1:$IX$303,Данные!$A83,BO$642)),INDEX(Данные!$I$1:$IX$303,Данные!$A83,BO$642)-Данные!$G83-BO$643+IF($F$11="Использовать поправку",BT421,0),#N/A)</f>
        <v>-4.2266767714829712</v>
      </c>
      <c r="BP421" s="64">
        <f>IF(ISNUMBER(INDEX(Данные!$I$1:$IX$303,Данные!$A83,BP$642)),INDEX(Данные!$I$1:$IX$303,Данные!$A83,BP$642)-Данные!$H83-BP$643+IF($F$11="Использовать поправку",BU421,0),#N/A)</f>
        <v>2.009208476128606</v>
      </c>
      <c r="BQ421" s="62">
        <f t="shared" si="823"/>
        <v>40</v>
      </c>
      <c r="BR421" s="63">
        <f>IF(ISNUMBER(INDEX(Данные!$I$1:$IX$303,Данные!$A83,BR$642)),INDEX(Данные!$I$1:$IX$303,Данные!$A83,BR$642)-Данные!$G83-BR$643+IF($F$12="Использовать поправку",BT421,0),#N/A)</f>
        <v>2.5093300018182845</v>
      </c>
      <c r="BS421" s="64">
        <f>IF(ISNUMBER(INDEX(Данные!$I$1:$IX$303,Данные!$A83,BS$642)),INDEX(Данные!$I$1:$IX$303,Данные!$A83,BS$642)-Данные!$H83-BS$643+IF($F$12="Использовать поправку",BU421,0),#N/A)</f>
        <v>4.8264872449767608</v>
      </c>
      <c r="BT421" s="100" t="e">
        <f>INDEX(Данные!$I$1:$IX$303,Данные!$A83,BT$642+8)-INDEX(Данные!$I$1:$IX$303,Данные!$A83,BT$643+8)</f>
        <v>#N/A</v>
      </c>
      <c r="BU421" s="101" t="e">
        <f>INDEX(Данные!$I$1:$IX$303,Данные!$A83,BU$642+9)-INDEX(Данные!$I$1:$IX$303,Данные!$A83,BU$643+9)</f>
        <v>#N/A</v>
      </c>
    </row>
    <row r="422" spans="7:73" x14ac:dyDescent="0.25">
      <c r="G422" s="61">
        <v>40.5</v>
      </c>
      <c r="H422" s="62">
        <f t="shared" si="804"/>
        <v>40.5</v>
      </c>
      <c r="I422" s="63">
        <f>IF(ISNUMBER(INDEX(Данные!$I$1:$IX$303,Данные!$A84,I$642)),INDEX(Данные!$I$1:$IX$303,Данные!$A84,I$642)-Данные!$E84+IF($F$3="Использовать поправку",AL422,0),#N/A)</f>
        <v>0</v>
      </c>
      <c r="J422" s="64">
        <f>IF(ISNUMBER(INDEX(Данные!$I$1:$IX$303,Данные!$A84,J$642)),INDEX(Данные!$I$1:$IX$303,Данные!$A84,J$642)-Данные!$F84+IF($F$3="Использовать поправку",AM422,0),#N/A)</f>
        <v>0</v>
      </c>
      <c r="K422" s="62">
        <f t="shared" si="805"/>
        <v>40.5</v>
      </c>
      <c r="L422" s="63">
        <f>IF(ISNUMBER(INDEX(Данные!$I$1:$IX$303,Данные!$A84,L$642)),INDEX(Данные!$I$1:$IX$303,Данные!$A84,L$642)-Данные!$E84+IF($F$4="Использовать поправку",AL422,0),#N/A)</f>
        <v>9.3736888404680307E-2</v>
      </c>
      <c r="M422" s="64">
        <f>IF(ISNUMBER(INDEX(Данные!$I$1:$IX$303,Данные!$A84,M$642)),INDEX(Данные!$I$1:$IX$303,Данные!$A84,M$642)-Данные!$F84+IF($F$4="Использовать поправку",AM422,0),#N/A)</f>
        <v>-0.30880706735183061</v>
      </c>
      <c r="N422" s="62">
        <f t="shared" si="806"/>
        <v>40.5</v>
      </c>
      <c r="O422" s="63">
        <f>IF(ISNUMBER(INDEX(Данные!$I$1:$IX$303,Данные!$A84,O$642)),INDEX(Данные!$I$1:$IX$303,Данные!$A84,O$642)-Данные!$E84+IF($F$5="Использовать поправку",AL422,0),#N/A)</f>
        <v>1.6252400960966753</v>
      </c>
      <c r="P422" s="64">
        <f>IF(ISNUMBER(INDEX(Данные!$I$1:$IX$303,Данные!$A84,P$642)),INDEX(Данные!$I$1:$IX$303,Данные!$A84,P$642)-Данные!$F84+IF($F$5="Использовать поправку",AM422,0),#N/A)</f>
        <v>-1.3734001468699475</v>
      </c>
      <c r="Q422" s="62">
        <f t="shared" si="807"/>
        <v>40.5</v>
      </c>
      <c r="R422" s="63">
        <f>IF(ISNUMBER(INDEX(Данные!$I$1:$IX$303,Данные!$A84,R$642)),INDEX(Данные!$I$1:$IX$303,Данные!$A84,R$642)-Данные!$E84+IF($F$6="Использовать поправку",AL422,0),#N/A)</f>
        <v>1.5722277128030058</v>
      </c>
      <c r="S422" s="64">
        <f>IF(ISNUMBER(INDEX(Данные!$I$1:$IX$303,Данные!$A84,S$642)),INDEX(Данные!$I$1:$IX$303,Данные!$A84,S$642)-Данные!$F84+IF($F$6="Использовать поправку",AM422,0),#N/A)</f>
        <v>-0.30377028179924714</v>
      </c>
      <c r="T422" s="62">
        <f t="shared" si="808"/>
        <v>40.5</v>
      </c>
      <c r="U422" s="63">
        <f>IF(ISNUMBER(INDEX(Данные!$I$1:$IX$303,Данные!$A84,U$642)),INDEX(Данные!$I$1:$IX$303,Данные!$A84,U$642)-Данные!$E84+IF($F$7="Использовать поправку",AL422,0),#N/A)</f>
        <v>0.27200161784929389</v>
      </c>
      <c r="V422" s="64">
        <f>IF(ISNUMBER(INDEX(Данные!$I$1:$IX$303,Данные!$A84,V$642)),INDEX(Данные!$I$1:$IX$303,Данные!$A84,V$642)-Данные!$F84+IF($F$7="Использовать поправку",AM422,0),#N/A)</f>
        <v>-0.79708406398993148</v>
      </c>
      <c r="W422" s="62">
        <f t="shared" si="809"/>
        <v>40.5</v>
      </c>
      <c r="X422" s="63">
        <f>IF(ISNUMBER(INDEX(Данные!$I$1:$IX$303,Данные!$A84,X$642)),INDEX(Данные!$I$1:$IX$303,Данные!$A84,X$642)-Данные!$E84+IF($F$8="Использовать поправку",AL422,0),#N/A)</f>
        <v>1.0954451856370646</v>
      </c>
      <c r="Y422" s="64">
        <f>IF(ISNUMBER(INDEX(Данные!$I$1:$IX$303,Данные!$A84,Y$642)),INDEX(Данные!$I$1:$IX$303,Данные!$A84,Y$642)-Данные!$F84+IF($F$8="Использовать поправку",AM422,0),#N/A)</f>
        <v>-1.4499033423000558</v>
      </c>
      <c r="Z422" s="62">
        <f t="shared" si="810"/>
        <v>40.5</v>
      </c>
      <c r="AA422" s="63">
        <f>IF(ISNUMBER(INDEX(Данные!$I$1:$IX$303,Данные!$A84,AA$642)),INDEX(Данные!$I$1:$IX$303,Данные!$A84,AA$642)-Данные!$E84+IF($F$9="Использовать поправку",AL422,0),#N/A)</f>
        <v>1.0094171758624713</v>
      </c>
      <c r="AB422" s="64">
        <f>IF(ISNUMBER(INDEX(Данные!$I$1:$IX$303,Данные!$A84,AB$642)),INDEX(Данные!$I$1:$IX$303,Данные!$A84,AB$642)-Данные!$F84+IF($F$9="Использовать поправку",AM422,0),#N/A)</f>
        <v>-1.3374513299297366</v>
      </c>
      <c r="AC422" s="62">
        <f t="shared" si="811"/>
        <v>40.5</v>
      </c>
      <c r="AD422" s="63">
        <f>IF(ISNUMBER(INDEX(Данные!$I$1:$IX$303,Данные!$A84,AD$642)),INDEX(Данные!$I$1:$IX$303,Данные!$A84,AD$642)-Данные!$E84+IF($F$10="Использовать поправку",AL422,0),#N/A)</f>
        <v>0.74981394337059193</v>
      </c>
      <c r="AE422" s="64">
        <f>IF(ISNUMBER(INDEX(Данные!$I$1:$IX$303,Данные!$A84,AE$642)),INDEX(Данные!$I$1:$IX$303,Данные!$A84,AE$642)-Данные!$F84+IF($F$10="Использовать поправку",AM422,0),#N/A)</f>
        <v>-1.1498232362847798</v>
      </c>
      <c r="AF422" s="62">
        <f t="shared" si="812"/>
        <v>40.5</v>
      </c>
      <c r="AG422" s="63">
        <f>IF(ISNUMBER(INDEX(Данные!$I$1:$IX$303,Данные!$A84,AG$642)),INDEX(Данные!$I$1:$IX$303,Данные!$A84,AG$642)-Данные!$E84+IF($F$11="Использовать поправку",AL422,0),#N/A)</f>
        <v>1.5821941848151564</v>
      </c>
      <c r="AH422" s="64">
        <f>IF(ISNUMBER(INDEX(Данные!$I$1:$IX$303,Данные!$A84,AH$642)),INDEX(Данные!$I$1:$IX$303,Данные!$A84,AH$642)-Данные!$F84+IF($F$11="Использовать поправку",AM422,0),#N/A)</f>
        <v>-0.9743135802056937</v>
      </c>
      <c r="AI422" s="62">
        <f t="shared" si="813"/>
        <v>40.5</v>
      </c>
      <c r="AJ422" s="63">
        <f>IF(ISNUMBER(INDEX(Данные!$I$1:$IX$303,Данные!$A84,AJ$642)),INDEX(Данные!$I$1:$IX$303,Данные!$A84,AJ$642)-Данные!$E84+IF($F$12="Использовать поправку",AL422,0),#N/A)</f>
        <v>1.1394454307082338</v>
      </c>
      <c r="AK422" s="96">
        <f>IF(ISNUMBER(INDEX(Данные!$I$1:$IX$303,Данные!$A84,AK$642)),INDEX(Данные!$I$1:$IX$303,Данные!$A84,AK$642)-Данные!$F84+IF($F$12="Использовать поправку",AM422,0),#N/A)</f>
        <v>0.37803096919918389</v>
      </c>
      <c r="AL422" s="100" t="e">
        <f>INDEX(Данные!$I$1:$IX$303,Данные!$A84,AL$642+4)-INDEX(Данные!$I$1:$IX$303,Данные!$A84,AL$643+4)</f>
        <v>#N/A</v>
      </c>
      <c r="AM422" s="101" t="e">
        <f>INDEX(Данные!$I$1:$IX$303,Данные!$A84,AM$642+5)-INDEX(Данные!$I$1:$IX$303,Данные!$A84,AM$643+5)</f>
        <v>#N/A</v>
      </c>
      <c r="AO422" s="61">
        <v>40.5</v>
      </c>
      <c r="AP422" s="62">
        <f t="shared" si="814"/>
        <v>40.5</v>
      </c>
      <c r="AQ422" s="63">
        <f>IF(ISNUMBER(INDEX(Данные!$I$1:$IX$303,Данные!$A84,AQ$642)),INDEX(Данные!$I$1:$IX$303,Данные!$A84,AQ$642)-Данные!$G84-AQ$643+IF($F$3="Использовать поправку",BT422,0),#N/A)</f>
        <v>0</v>
      </c>
      <c r="AR422" s="64">
        <f>IF(ISNUMBER(INDEX(Данные!$I$1:$IX$303,Данные!$A84,AR$642)),INDEX(Данные!$I$1:$IX$303,Данные!$A84,AR$642)-Данные!$H84-AR$643+IF($F$3="Использовать поправку",BU422,0),#N/A)</f>
        <v>0</v>
      </c>
      <c r="AS422" s="62">
        <f t="shared" si="815"/>
        <v>40.5</v>
      </c>
      <c r="AT422" s="63">
        <f>IF(ISNUMBER(INDEX(Данные!$I$1:$IX$303,Данные!$A84,AT$642)),INDEX(Данные!$I$1:$IX$303,Данные!$A84,AT$642)-Данные!$G84-AT$643+IF($F$4="Использовать поправку",BT422,0),#N/A)</f>
        <v>7.8138613952847891</v>
      </c>
      <c r="AU422" s="64">
        <f>IF(ISNUMBER(INDEX(Данные!$I$1:$IX$303,Данные!$A84,AU$642)),INDEX(Данные!$I$1:$IX$303,Данные!$A84,AU$642)-Данные!$H84-AU$643+IF($F$4="Использовать поправку",BU422,0),#N/A)</f>
        <v>2.3514371565261172</v>
      </c>
      <c r="AV422" s="62">
        <f t="shared" si="816"/>
        <v>40.5</v>
      </c>
      <c r="AW422" s="63">
        <f>IF(ISNUMBER(INDEX(Данные!$I$1:$IX$303,Данные!$A84,AW$642)),INDEX(Данные!$I$1:$IX$303,Данные!$A84,AW$642)-Данные!$G84-AW$643+IF($F$5="Использовать поправку",BT422,0),#N/A)</f>
        <v>-1.9541561052616316</v>
      </c>
      <c r="AX422" s="64">
        <f>IF(ISNUMBER(INDEX(Данные!$I$1:$IX$303,Данные!$A84,AX$642)),INDEX(Данные!$I$1:$IX$303,Данные!$A84,AX$642)-Данные!$H84-AX$643+IF($F$5="Использовать поправку",BU422,0),#N/A)</f>
        <v>3.3773392381162921</v>
      </c>
      <c r="AY422" s="62">
        <f t="shared" si="817"/>
        <v>40.5</v>
      </c>
      <c r="AZ422" s="63">
        <f>IF(ISNUMBER(INDEX(Данные!$I$1:$IX$303,Данные!$A84,AZ$642)),INDEX(Данные!$I$1:$IX$303,Данные!$A84,AZ$642)-Данные!$G84-AZ$643+IF($F$6="Использовать поправку",BT422,0),#N/A)</f>
        <v>-10.82896327047672</v>
      </c>
      <c r="BA422" s="64">
        <f>IF(ISNUMBER(INDEX(Данные!$I$1:$IX$303,Данные!$A84,BA$642)),INDEX(Данные!$I$1:$IX$303,Данные!$A84,BA$642)-Данные!$H84-BA$643+IF($F$6="Использовать поправку",BU422,0),#N/A)</f>
        <v>6.2777030354022827</v>
      </c>
      <c r="BB422" s="62">
        <f t="shared" si="818"/>
        <v>40.5</v>
      </c>
      <c r="BC422" s="63">
        <f>IF(ISNUMBER(INDEX(Данные!$I$1:$IX$303,Данные!$A84,BC$642)),INDEX(Данные!$I$1:$IX$303,Данные!$A84,BC$642)-Данные!$G84-BC$643+IF($F$7="Использовать поправку",BT422,0),#N/A)</f>
        <v>-5.6488067255460237</v>
      </c>
      <c r="BD422" s="64">
        <f>IF(ISNUMBER(INDEX(Данные!$I$1:$IX$303,Данные!$A84,BD$642)),INDEX(Данные!$I$1:$IX$303,Данные!$A84,BD$642)-Данные!$H84-BD$643+IF($F$7="Использовать поправку",BU422,0),#N/A)</f>
        <v>4.7646502433260594</v>
      </c>
      <c r="BE422" s="62">
        <f t="shared" si="819"/>
        <v>40.5</v>
      </c>
      <c r="BF422" s="63">
        <f>IF(ISNUMBER(INDEX(Данные!$I$1:$IX$303,Данные!$A84,BF$642)),INDEX(Данные!$I$1:$IX$303,Данные!$A84,BF$642)-Данные!$G84-BF$643+IF($F$8="Использовать поправку",BT422,0),#N/A)</f>
        <v>-0.99049355465001554</v>
      </c>
      <c r="BG422" s="64">
        <f>IF(ISNUMBER(INDEX(Данные!$I$1:$IX$303,Данные!$A84,BG$642)),INDEX(Данные!$I$1:$IX$303,Данные!$A84,BG$642)-Данные!$H84-BG$643+IF($F$8="Использовать поправку",BU422,0),#N/A)</f>
        <v>6.2509414416517757</v>
      </c>
      <c r="BH422" s="62">
        <f t="shared" si="820"/>
        <v>40.5</v>
      </c>
      <c r="BI422" s="63">
        <f>IF(ISNUMBER(INDEX(Данные!$I$1:$IX$303,Данные!$A84,BI$642)),INDEX(Данные!$I$1:$IX$303,Данные!$A84,BI$642)-Данные!$G84-BI$643+IF($F$9="Использовать поправку",BT422,0),#N/A)</f>
        <v>3.0933071273427686</v>
      </c>
      <c r="BJ422" s="64">
        <f>IF(ISNUMBER(INDEX(Данные!$I$1:$IX$303,Данные!$A84,BJ$642)),INDEX(Данные!$I$1:$IX$303,Данные!$A84,BJ$642)-Данные!$H84-BJ$643+IF($F$9="Использовать поправку",BU422,0),#N/A)</f>
        <v>-1.0348778093400597</v>
      </c>
      <c r="BK422" s="62">
        <f t="shared" si="821"/>
        <v>40.5</v>
      </c>
      <c r="BL422" s="63">
        <f>IF(ISNUMBER(INDEX(Данные!$I$1:$IX$303,Данные!$A84,BL$642)),INDEX(Данные!$I$1:$IX$303,Данные!$A84,BL$642)-Данные!$G84-BL$643+IF($F$10="Использовать поправку",BT422,0),#N/A)</f>
        <v>-1.4024005726254245</v>
      </c>
      <c r="BM422" s="64">
        <f>IF(ISNUMBER(INDEX(Данные!$I$1:$IX$303,Данные!$A84,BM$642)),INDEX(Данные!$I$1:$IX$303,Данные!$A84,BM$642)-Данные!$H84-BM$643+IF($F$10="Использовать поправку",BU422,0),#N/A)</f>
        <v>15.919533440001715</v>
      </c>
      <c r="BN422" s="62">
        <f t="shared" si="822"/>
        <v>40.5</v>
      </c>
      <c r="BO422" s="63">
        <f>IF(ISNUMBER(INDEX(Данные!$I$1:$IX$303,Данные!$A84,BO$642)),INDEX(Данные!$I$1:$IX$303,Данные!$A84,BO$642)-Данные!$G84-BO$643+IF($F$11="Использовать поправку",BT422,0),#N/A)</f>
        <v>-3.4355796790754312</v>
      </c>
      <c r="BP422" s="64">
        <f>IF(ISNUMBER(INDEX(Данные!$I$1:$IX$303,Данные!$A84,BP$642)),INDEX(Данные!$I$1:$IX$303,Данные!$A84,BP$642)-Данные!$H84-BP$643+IF($F$11="Использовать поправку",BU422,0),#N/A)</f>
        <v>1.5220516860258613</v>
      </c>
      <c r="BQ422" s="62">
        <f t="shared" si="823"/>
        <v>40.5</v>
      </c>
      <c r="BR422" s="63">
        <f>IF(ISNUMBER(INDEX(Данные!$I$1:$IX$303,Данные!$A84,BR$642)),INDEX(Данные!$I$1:$IX$303,Данные!$A84,BR$642)-Данные!$G84-BR$643+IF($F$12="Использовать поправку",BT422,0),#N/A)</f>
        <v>3.0790527171724307</v>
      </c>
      <c r="BS422" s="64">
        <f>IF(ISNUMBER(INDEX(Данные!$I$1:$IX$303,Данные!$A84,BS$642)),INDEX(Данные!$I$1:$IX$303,Данные!$A84,BS$642)-Данные!$H84-BS$643+IF($F$12="Использовать поправку",BU422,0),#N/A)</f>
        <v>5.015502729576383</v>
      </c>
      <c r="BT422" s="100" t="e">
        <f>INDEX(Данные!$I$1:$IX$303,Данные!$A84,BT$642+8)-INDEX(Данные!$I$1:$IX$303,Данные!$A84,BT$643+8)</f>
        <v>#N/A</v>
      </c>
      <c r="BU422" s="101" t="e">
        <f>INDEX(Данные!$I$1:$IX$303,Данные!$A84,BU$642+9)-INDEX(Данные!$I$1:$IX$303,Данные!$A84,BU$643+9)</f>
        <v>#N/A</v>
      </c>
    </row>
    <row r="423" spans="7:73" x14ac:dyDescent="0.25">
      <c r="G423" s="61">
        <v>41</v>
      </c>
      <c r="H423" s="62">
        <f t="shared" si="804"/>
        <v>41</v>
      </c>
      <c r="I423" s="63">
        <f>IF(ISNUMBER(INDEX(Данные!$I$1:$IX$303,Данные!$A85,I$642)),INDEX(Данные!$I$1:$IX$303,Данные!$A85,I$642)-Данные!$E85+IF($F$3="Использовать поправку",AL423,0),#N/A)</f>
        <v>0</v>
      </c>
      <c r="J423" s="64">
        <f>IF(ISNUMBER(INDEX(Данные!$I$1:$IX$303,Данные!$A85,J$642)),INDEX(Данные!$I$1:$IX$303,Данные!$A85,J$642)-Данные!$F85+IF($F$3="Использовать поправку",AM423,0),#N/A)</f>
        <v>0</v>
      </c>
      <c r="K423" s="62">
        <f t="shared" si="805"/>
        <v>41</v>
      </c>
      <c r="L423" s="63">
        <f>IF(ISNUMBER(INDEX(Данные!$I$1:$IX$303,Данные!$A85,L$642)),INDEX(Данные!$I$1:$IX$303,Данные!$A85,L$642)-Данные!$E85+IF($F$4="Использовать поправку",AL423,0),#N/A)</f>
        <v>-1.4097789694797296</v>
      </c>
      <c r="M423" s="64">
        <f>IF(ISNUMBER(INDEX(Данные!$I$1:$IX$303,Данные!$A85,M$642)),INDEX(Данные!$I$1:$IX$303,Данные!$A85,M$642)-Данные!$F85+IF($F$4="Использовать поправку",AM423,0),#N/A)</f>
        <v>6.2146670234199064E-2</v>
      </c>
      <c r="N423" s="62">
        <f t="shared" si="806"/>
        <v>41</v>
      </c>
      <c r="O423" s="63">
        <f>IF(ISNUMBER(INDEX(Данные!$I$1:$IX$303,Данные!$A85,O$642)),INDEX(Данные!$I$1:$IX$303,Данные!$A85,O$642)-Данные!$E85+IF($F$5="Использовать поправку",AL423,0),#N/A)</f>
        <v>-0.51511701090567463</v>
      </c>
      <c r="P423" s="64">
        <f>IF(ISNUMBER(INDEX(Данные!$I$1:$IX$303,Данные!$A85,P$642)),INDEX(Данные!$I$1:$IX$303,Данные!$A85,P$642)-Данные!$F85+IF($F$5="Использовать поправку",AM423,0),#N/A)</f>
        <v>0.52269711219080506</v>
      </c>
      <c r="Q423" s="62">
        <f t="shared" si="807"/>
        <v>41</v>
      </c>
      <c r="R423" s="63">
        <f>IF(ISNUMBER(INDEX(Данные!$I$1:$IX$303,Данные!$A85,R$642)),INDEX(Данные!$I$1:$IX$303,Данные!$A85,R$642)-Данные!$E85+IF($F$6="Использовать поправку",AL423,0),#N/A)</f>
        <v>-1.6432961490168765</v>
      </c>
      <c r="S423" s="64">
        <f>IF(ISNUMBER(INDEX(Данные!$I$1:$IX$303,Данные!$A85,S$642)),INDEX(Данные!$I$1:$IX$303,Данные!$A85,S$642)-Данные!$F85+IF($F$6="Использовать поправку",AM423,0),#N/A)</f>
        <v>-0.31216508530488696</v>
      </c>
      <c r="T423" s="62">
        <f t="shared" si="808"/>
        <v>41</v>
      </c>
      <c r="U423" s="63">
        <f>IF(ISNUMBER(INDEX(Данные!$I$1:$IX$303,Данные!$A85,U$642)),INDEX(Данные!$I$1:$IX$303,Данные!$A85,U$642)-Данные!$E85+IF($F$7="Использовать поправку",AL423,0),#N/A)</f>
        <v>-0.34988979308314505</v>
      </c>
      <c r="V423" s="64">
        <f>IF(ISNUMBER(INDEX(Данные!$I$1:$IX$303,Данные!$A85,V$642)),INDEX(Данные!$I$1:$IX$303,Данные!$A85,V$642)-Данные!$F85+IF($F$7="Использовать поправку",AM423,0),#N/A)</f>
        <v>-1.1406201884734859</v>
      </c>
      <c r="W423" s="62">
        <f t="shared" si="809"/>
        <v>41</v>
      </c>
      <c r="X423" s="63">
        <f>IF(ISNUMBER(INDEX(Данные!$I$1:$IX$303,Данные!$A85,X$642)),INDEX(Данные!$I$1:$IX$303,Данные!$A85,X$642)-Данные!$E85+IF($F$8="Использовать поправку",AL423,0),#N/A)</f>
        <v>-0.62391548313830114</v>
      </c>
      <c r="Y423" s="64">
        <f>IF(ISNUMBER(INDEX(Данные!$I$1:$IX$303,Данные!$A85,Y$642)),INDEX(Данные!$I$1:$IX$303,Данные!$A85,Y$642)-Данные!$F85+IF($F$8="Использовать поправку",AM423,0),#N/A)</f>
        <v>0.85578160623732558</v>
      </c>
      <c r="Z423" s="62">
        <f t="shared" si="810"/>
        <v>41</v>
      </c>
      <c r="AA423" s="63">
        <f>IF(ISNUMBER(INDEX(Данные!$I$1:$IX$303,Данные!$A85,AA$642)),INDEX(Данные!$I$1:$IX$303,Данные!$A85,AA$642)-Данные!$E85+IF($F$9="Использовать поправку",AL423,0),#N/A)</f>
        <v>-2.3689635387509531</v>
      </c>
      <c r="AB423" s="64">
        <f>IF(ISNUMBER(INDEX(Данные!$I$1:$IX$303,Данные!$A85,AB$642)),INDEX(Данные!$I$1:$IX$303,Данные!$A85,AB$642)-Данные!$F85+IF($F$9="Использовать поправку",AM423,0),#N/A)</f>
        <v>0.19918986544984207</v>
      </c>
      <c r="AC423" s="62">
        <f t="shared" si="811"/>
        <v>41</v>
      </c>
      <c r="AD423" s="63">
        <f>IF(ISNUMBER(INDEX(Данные!$I$1:$IX$303,Данные!$A85,AD$642)),INDEX(Данные!$I$1:$IX$303,Данные!$A85,AD$642)-Данные!$E85+IF($F$10="Использовать поправку",AL423,0),#N/A)</f>
        <v>-1.9587745503125742</v>
      </c>
      <c r="AE423" s="64">
        <f>IF(ISNUMBER(INDEX(Данные!$I$1:$IX$303,Данные!$A85,AE$642)),INDEX(Данные!$I$1:$IX$303,Данные!$A85,AE$642)-Данные!$F85+IF($F$10="Использовать поправку",AM423,0),#N/A)</f>
        <v>0.80357667537440136</v>
      </c>
      <c r="AF423" s="62">
        <f t="shared" si="812"/>
        <v>41</v>
      </c>
      <c r="AG423" s="63">
        <f>IF(ISNUMBER(INDEX(Данные!$I$1:$IX$303,Данные!$A85,AG$642)),INDEX(Данные!$I$1:$IX$303,Данные!$A85,AG$642)-Данные!$E85+IF($F$11="Использовать поправку",AL423,0),#N/A)</f>
        <v>0.11964587090588275</v>
      </c>
      <c r="AH423" s="64">
        <f>IF(ISNUMBER(INDEX(Данные!$I$1:$IX$303,Данные!$A85,AH$642)),INDEX(Данные!$I$1:$IX$303,Данные!$A85,AH$642)-Данные!$F85+IF($F$11="Использовать поправку",AM423,0),#N/A)</f>
        <v>1.0542314789643044</v>
      </c>
      <c r="AI423" s="62">
        <f t="shared" si="813"/>
        <v>41</v>
      </c>
      <c r="AJ423" s="63">
        <f>IF(ISNUMBER(INDEX(Данные!$I$1:$IX$303,Данные!$A85,AJ$642)),INDEX(Данные!$I$1:$IX$303,Данные!$A85,AJ$642)-Данные!$E85+IF($F$12="Использовать поправку",AL423,0),#N/A)</f>
        <v>-2.2016123115699635</v>
      </c>
      <c r="AK423" s="96">
        <f>IF(ISNUMBER(INDEX(Данные!$I$1:$IX$303,Данные!$A85,AK$642)),INDEX(Данные!$I$1:$IX$303,Данные!$A85,AK$642)-Данные!$F85+IF($F$12="Использовать поправку",AM423,0),#N/A)</f>
        <v>0.77113030822762951</v>
      </c>
      <c r="AL423" s="100" t="e">
        <f>INDEX(Данные!$I$1:$IX$303,Данные!$A85,AL$642+4)-INDEX(Данные!$I$1:$IX$303,Данные!$A85,AL$643+4)</f>
        <v>#N/A</v>
      </c>
      <c r="AM423" s="101" t="e">
        <f>INDEX(Данные!$I$1:$IX$303,Данные!$A85,AM$642+5)-INDEX(Данные!$I$1:$IX$303,Данные!$A85,AM$643+5)</f>
        <v>#N/A</v>
      </c>
      <c r="AO423" s="61">
        <v>41</v>
      </c>
      <c r="AP423" s="62">
        <f t="shared" si="814"/>
        <v>41</v>
      </c>
      <c r="AQ423" s="63">
        <f>IF(ISNUMBER(INDEX(Данные!$I$1:$IX$303,Данные!$A85,AQ$642)),INDEX(Данные!$I$1:$IX$303,Данные!$A85,AQ$642)-Данные!$G85-AQ$643+IF($F$3="Использовать поправку",BT423,0),#N/A)</f>
        <v>-1.1368683772161603E-13</v>
      </c>
      <c r="AR423" s="64">
        <f>IF(ISNUMBER(INDEX(Данные!$I$1:$IX$303,Данные!$A85,AR$642)),INDEX(Данные!$I$1:$IX$303,Данные!$A85,AR$642)-Данные!$H85-AR$643+IF($F$3="Использовать поправку",BU423,0),#N/A)</f>
        <v>0</v>
      </c>
      <c r="AS423" s="62">
        <f t="shared" si="815"/>
        <v>41</v>
      </c>
      <c r="AT423" s="63">
        <f>IF(ISNUMBER(INDEX(Данные!$I$1:$IX$303,Данные!$A85,AT$642)),INDEX(Данные!$I$1:$IX$303,Данные!$A85,AT$642)-Данные!$G85-AT$643+IF($F$4="Использовать поправку",BT423,0),#N/A)</f>
        <v>7.1089719105449376</v>
      </c>
      <c r="AU423" s="64">
        <f>IF(ISNUMBER(INDEX(Данные!$I$1:$IX$303,Данные!$A85,AU$642)),INDEX(Данные!$I$1:$IX$303,Данные!$A85,AU$642)-Данные!$H85-AU$643+IF($F$4="Использовать поправку",BU423,0),#N/A)</f>
        <v>2.3825104916431883</v>
      </c>
      <c r="AV423" s="62">
        <f t="shared" si="816"/>
        <v>41</v>
      </c>
      <c r="AW423" s="63">
        <f>IF(ISNUMBER(INDEX(Данные!$I$1:$IX$303,Данные!$A85,AW$642)),INDEX(Данные!$I$1:$IX$303,Данные!$A85,AW$642)-Данные!$G85-AW$643+IF($F$5="Использовать поправку",BT423,0),#N/A)</f>
        <v>-2.2117146107144663</v>
      </c>
      <c r="AX423" s="64">
        <f>IF(ISNUMBER(INDEX(Данные!$I$1:$IX$303,Данные!$A85,AX$642)),INDEX(Данные!$I$1:$IX$303,Данные!$A85,AX$642)-Данные!$H85-AX$643+IF($F$5="Использовать поправку",BU423,0),#N/A)</f>
        <v>3.638687794211819</v>
      </c>
      <c r="AY423" s="62">
        <f t="shared" si="817"/>
        <v>41</v>
      </c>
      <c r="AZ423" s="63">
        <f>IF(ISNUMBER(INDEX(Данные!$I$1:$IX$303,Данные!$A85,AZ$642)),INDEX(Данные!$I$1:$IX$303,Данные!$A85,AZ$642)-Данные!$G85-AZ$643+IF($F$6="Использовать поправку",BT423,0),#N/A)</f>
        <v>-11.650611344985236</v>
      </c>
      <c r="BA423" s="64">
        <f>IF(ISNUMBER(INDEX(Данные!$I$1:$IX$303,Данные!$A85,BA$642)),INDEX(Данные!$I$1:$IX$303,Данные!$A85,BA$642)-Данные!$H85-BA$643+IF($F$6="Использовать поправку",BU423,0),#N/A)</f>
        <v>6.1216204927500257</v>
      </c>
      <c r="BB423" s="62">
        <f t="shared" si="818"/>
        <v>41</v>
      </c>
      <c r="BC423" s="63">
        <f>IF(ISNUMBER(INDEX(Данные!$I$1:$IX$303,Данные!$A85,BC$642)),INDEX(Данные!$I$1:$IX$303,Данные!$A85,BC$642)-Данные!$G85-BC$643+IF($F$7="Использовать поправку",BT423,0),#N/A)</f>
        <v>-5.8237516220876842</v>
      </c>
      <c r="BD423" s="64">
        <f>IF(ISNUMBER(INDEX(Данные!$I$1:$IX$303,Данные!$A85,BD$642)),INDEX(Данные!$I$1:$IX$303,Данные!$A85,BD$642)-Данные!$H85-BD$643+IF($F$7="Использовать поправку",BU423,0),#N/A)</f>
        <v>4.1943401490893848</v>
      </c>
      <c r="BE423" s="62">
        <f t="shared" si="819"/>
        <v>41</v>
      </c>
      <c r="BF423" s="63">
        <f>IF(ISNUMBER(INDEX(Данные!$I$1:$IX$303,Данные!$A85,BF$642)),INDEX(Данные!$I$1:$IX$303,Данные!$A85,BF$642)-Данные!$G85-BF$643+IF($F$8="Использовать поправку",BT423,0),#N/A)</f>
        <v>-1.3024512962192603</v>
      </c>
      <c r="BG423" s="64">
        <f>IF(ISNUMBER(INDEX(Данные!$I$1:$IX$303,Данные!$A85,BG$642)),INDEX(Данные!$I$1:$IX$303,Данные!$A85,BG$642)-Данные!$H85-BG$643+IF($F$8="Использовать поправку",BU423,0),#N/A)</f>
        <v>6.6788322447703194</v>
      </c>
      <c r="BH423" s="62">
        <f t="shared" si="820"/>
        <v>41</v>
      </c>
      <c r="BI423" s="63">
        <f>IF(ISNUMBER(INDEX(Данные!$I$1:$IX$303,Данные!$A85,BI$642)),INDEX(Данные!$I$1:$IX$303,Данные!$A85,BI$642)-Данные!$G85-BI$643+IF($F$9="Использовать поправку",BT423,0),#N/A)</f>
        <v>1.9088253579672028</v>
      </c>
      <c r="BJ423" s="64">
        <f>IF(ISNUMBER(INDEX(Данные!$I$1:$IX$303,Данные!$A85,BJ$642)),INDEX(Данные!$I$1:$IX$303,Данные!$A85,BJ$642)-Данные!$H85-BJ$643+IF($F$9="Использовать поправку",BU423,0),#N/A)</f>
        <v>-0.93528287661501963</v>
      </c>
      <c r="BK423" s="62">
        <f t="shared" si="821"/>
        <v>41</v>
      </c>
      <c r="BL423" s="63">
        <f>IF(ISNUMBER(INDEX(Данные!$I$1:$IX$303,Данные!$A85,BL$642)),INDEX(Данные!$I$1:$IX$303,Данные!$A85,BL$642)-Данные!$G85-BL$643+IF($F$10="Использовать поправку",BT423,0),#N/A)</f>
        <v>-2.3817878477817658</v>
      </c>
      <c r="BM423" s="64">
        <f>IF(ISNUMBER(INDEX(Данные!$I$1:$IX$303,Данные!$A85,BM$642)),INDEX(Данные!$I$1:$IX$303,Данные!$A85,BM$642)-Данные!$H85-BM$643+IF($F$10="Использовать поправку",BU423,0),#N/A)</f>
        <v>16.321321777689036</v>
      </c>
      <c r="BN423" s="62">
        <f t="shared" si="822"/>
        <v>41</v>
      </c>
      <c r="BO423" s="63">
        <f>IF(ISNUMBER(INDEX(Данные!$I$1:$IX$303,Данные!$A85,BO$642)),INDEX(Данные!$I$1:$IX$303,Данные!$A85,BO$642)-Данные!$G85-BO$643+IF($F$11="Использовать поправку",BT423,0),#N/A)</f>
        <v>-3.37575674362256</v>
      </c>
      <c r="BP423" s="64">
        <f>IF(ISNUMBER(INDEX(Данные!$I$1:$IX$303,Данные!$A85,BP$642)),INDEX(Данные!$I$1:$IX$303,Данные!$A85,BP$642)-Данные!$H85-BP$643+IF($F$11="Использовать поправку",BU423,0),#N/A)</f>
        <v>2.0491674255081307</v>
      </c>
      <c r="BQ423" s="62">
        <f t="shared" si="823"/>
        <v>41</v>
      </c>
      <c r="BR423" s="63">
        <f>IF(ISNUMBER(INDEX(Данные!$I$1:$IX$303,Данные!$A85,BR$642)),INDEX(Данные!$I$1:$IX$303,Данные!$A85,BR$642)-Данные!$G85-BR$643+IF($F$12="Использовать поправку",BT423,0),#N/A)</f>
        <v>1.9782465613874365</v>
      </c>
      <c r="BS423" s="64">
        <f>IF(ISNUMBER(INDEX(Данные!$I$1:$IX$303,Данные!$A85,BS$642)),INDEX(Данные!$I$1:$IX$303,Данные!$A85,BS$642)-Данные!$H85-BS$643+IF($F$12="Использовать поправку",BU423,0),#N/A)</f>
        <v>5.4010678836903026</v>
      </c>
      <c r="BT423" s="100" t="e">
        <f>INDEX(Данные!$I$1:$IX$303,Данные!$A85,BT$642+8)-INDEX(Данные!$I$1:$IX$303,Данные!$A85,BT$643+8)</f>
        <v>#N/A</v>
      </c>
      <c r="BU423" s="101" t="e">
        <f>INDEX(Данные!$I$1:$IX$303,Данные!$A85,BU$642+9)-INDEX(Данные!$I$1:$IX$303,Данные!$A85,BU$643+9)</f>
        <v>#N/A</v>
      </c>
    </row>
    <row r="424" spans="7:73" x14ac:dyDescent="0.25">
      <c r="G424" s="61">
        <v>41.5</v>
      </c>
      <c r="H424" s="62">
        <f t="shared" si="804"/>
        <v>41.5</v>
      </c>
      <c r="I424" s="63">
        <f>IF(ISNUMBER(INDEX(Данные!$I$1:$IX$303,Данные!$A86,I$642)),INDEX(Данные!$I$1:$IX$303,Данные!$A86,I$642)-Данные!$E86+IF($F$3="Использовать поправку",AL424,0),#N/A)</f>
        <v>0</v>
      </c>
      <c r="J424" s="64">
        <f>IF(ISNUMBER(INDEX(Данные!$I$1:$IX$303,Данные!$A86,J$642)),INDEX(Данные!$I$1:$IX$303,Данные!$A86,J$642)-Данные!$F86+IF($F$3="Использовать поправку",AM424,0),#N/A)</f>
        <v>0</v>
      </c>
      <c r="K424" s="62">
        <f t="shared" si="805"/>
        <v>41.5</v>
      </c>
      <c r="L424" s="63">
        <f>IF(ISNUMBER(INDEX(Данные!$I$1:$IX$303,Данные!$A86,L$642)),INDEX(Данные!$I$1:$IX$303,Данные!$A86,L$642)-Данные!$E86+IF($F$4="Использовать поправку",AL424,0),#N/A)</f>
        <v>-1.9663038185437234</v>
      </c>
      <c r="M424" s="64">
        <f>IF(ISNUMBER(INDEX(Данные!$I$1:$IX$303,Данные!$A86,M$642)),INDEX(Данные!$I$1:$IX$303,Данные!$A86,M$642)-Данные!$F86+IF($F$4="Использовать поправку",AM424,0),#N/A)</f>
        <v>-4.9583978697750553E-2</v>
      </c>
      <c r="N424" s="62">
        <f t="shared" si="806"/>
        <v>41.5</v>
      </c>
      <c r="O424" s="63">
        <f>IF(ISNUMBER(INDEX(Данные!$I$1:$IX$303,Данные!$A86,O$642)),INDEX(Данные!$I$1:$IX$303,Данные!$A86,O$642)-Данные!$E86+IF($F$5="Использовать поправку",AL424,0),#N/A)</f>
        <v>-0.62019952619374941</v>
      </c>
      <c r="P424" s="64">
        <f>IF(ISNUMBER(INDEX(Данные!$I$1:$IX$303,Данные!$A86,P$642)),INDEX(Данные!$I$1:$IX$303,Данные!$A86,P$642)-Данные!$F86+IF($F$5="Использовать поправку",AM424,0),#N/A)</f>
        <v>1.185938690708749</v>
      </c>
      <c r="Q424" s="62">
        <f t="shared" si="807"/>
        <v>41.5</v>
      </c>
      <c r="R424" s="63">
        <f>IF(ISNUMBER(INDEX(Данные!$I$1:$IX$303,Данные!$A86,R$642)),INDEX(Данные!$I$1:$IX$303,Данные!$A86,R$642)-Данные!$E86+IF($F$6="Использовать поправку",AL424,0),#N/A)</f>
        <v>-0.83865315080292646</v>
      </c>
      <c r="S424" s="64">
        <f>IF(ISNUMBER(INDEX(Данные!$I$1:$IX$303,Данные!$A86,S$642)),INDEX(Данные!$I$1:$IX$303,Данные!$A86,S$642)-Данные!$F86+IF($F$6="Использовать поправку",AM424,0),#N/A)</f>
        <v>-0.19869385726458688</v>
      </c>
      <c r="T424" s="62">
        <f t="shared" si="808"/>
        <v>41.5</v>
      </c>
      <c r="U424" s="63">
        <f>IF(ISNUMBER(INDEX(Данные!$I$1:$IX$303,Данные!$A86,U$642)),INDEX(Данные!$I$1:$IX$303,Данные!$A86,U$642)-Данные!$E86+IF($F$7="Использовать поправку",AL424,0),#N/A)</f>
        <v>0.22304855337707963</v>
      </c>
      <c r="V424" s="64">
        <f>IF(ISNUMBER(INDEX(Данные!$I$1:$IX$303,Данные!$A86,V$642)),INDEX(Данные!$I$1:$IX$303,Данные!$A86,V$642)-Данные!$F86+IF($F$7="Использовать поправку",AM424,0),#N/A)</f>
        <v>0.57955322128080411</v>
      </c>
      <c r="W424" s="62">
        <f t="shared" si="809"/>
        <v>41.5</v>
      </c>
      <c r="X424" s="63">
        <f>IF(ISNUMBER(INDEX(Данные!$I$1:$IX$303,Данные!$A86,X$642)),INDEX(Данные!$I$1:$IX$303,Данные!$A86,X$642)-Данные!$E86+IF($F$8="Использовать поправку",AL424,0),#N/A)</f>
        <v>-2.0484834750851402</v>
      </c>
      <c r="Y424" s="64">
        <f>IF(ISNUMBER(INDEX(Данные!$I$1:$IX$303,Данные!$A86,Y$642)),INDEX(Данные!$I$1:$IX$303,Данные!$A86,Y$642)-Данные!$F86+IF($F$8="Использовать поправку",AM424,0),#N/A)</f>
        <v>-0.85814845514035021</v>
      </c>
      <c r="Z424" s="62">
        <f t="shared" si="810"/>
        <v>41.5</v>
      </c>
      <c r="AA424" s="63">
        <f>IF(ISNUMBER(INDEX(Данные!$I$1:$IX$303,Данные!$A86,AA$642)),INDEX(Данные!$I$1:$IX$303,Данные!$A86,AA$642)-Данные!$E86+IF($F$9="Использовать поправку",AL424,0),#N/A)</f>
        <v>-1.2642690546239432</v>
      </c>
      <c r="AB424" s="64">
        <f>IF(ISNUMBER(INDEX(Данные!$I$1:$IX$303,Данные!$A86,AB$642)),INDEX(Данные!$I$1:$IX$303,Данные!$A86,AB$642)-Данные!$F86+IF($F$9="Использовать поправку",AM424,0),#N/A)</f>
        <v>0.6644178974341628</v>
      </c>
      <c r="AC424" s="62">
        <f t="shared" si="811"/>
        <v>41.5</v>
      </c>
      <c r="AD424" s="63">
        <f>IF(ISNUMBER(INDEX(Данные!$I$1:$IX$303,Данные!$A86,AD$642)),INDEX(Данные!$I$1:$IX$303,Данные!$A86,AD$642)-Данные!$E86+IF($F$10="Использовать поправку",AL424,0),#N/A)</f>
        <v>-1.1832403311493405</v>
      </c>
      <c r="AE424" s="64">
        <f>IF(ISNUMBER(INDEX(Данные!$I$1:$IX$303,Данные!$A86,AE$642)),INDEX(Данные!$I$1:$IX$303,Данные!$A86,AE$642)-Данные!$F86+IF($F$10="Использовать поправку",AM424,0),#N/A)</f>
        <v>0.21510801706251215</v>
      </c>
      <c r="AF424" s="62">
        <f t="shared" si="812"/>
        <v>41.5</v>
      </c>
      <c r="AG424" s="63">
        <f>IF(ISNUMBER(INDEX(Данные!$I$1:$IX$303,Данные!$A86,AG$642)),INDEX(Данные!$I$1:$IX$303,Данные!$A86,AG$642)-Данные!$E86+IF($F$11="Использовать поправку",AL424,0),#N/A)</f>
        <v>-1.5130815588120701</v>
      </c>
      <c r="AH424" s="64">
        <f>IF(ISNUMBER(INDEX(Данные!$I$1:$IX$303,Данные!$A86,AH$642)),INDEX(Данные!$I$1:$IX$303,Данные!$A86,AH$642)-Данные!$F86+IF($F$11="Использовать поправку",AM424,0),#N/A)</f>
        <v>-0.3260626064769383</v>
      </c>
      <c r="AI424" s="62">
        <f t="shared" si="813"/>
        <v>41.5</v>
      </c>
      <c r="AJ424" s="63">
        <f>IF(ISNUMBER(INDEX(Данные!$I$1:$IX$303,Данные!$A86,AJ$642)),INDEX(Данные!$I$1:$IX$303,Данные!$A86,AJ$642)-Данные!$E86+IF($F$12="Использовать поправку",AL424,0),#N/A)</f>
        <v>0.17233375862405609</v>
      </c>
      <c r="AK424" s="96">
        <f>IF(ISNUMBER(INDEX(Данные!$I$1:$IX$303,Данные!$A86,AK$642)),INDEX(Данные!$I$1:$IX$303,Данные!$A86,AK$642)-Данные!$F86+IF($F$12="Использовать поправку",AM424,0),#N/A)</f>
        <v>0.75153434349105197</v>
      </c>
      <c r="AL424" s="100" t="e">
        <f>INDEX(Данные!$I$1:$IX$303,Данные!$A86,AL$642+4)-INDEX(Данные!$I$1:$IX$303,Данные!$A86,AL$643+4)</f>
        <v>#N/A</v>
      </c>
      <c r="AM424" s="101" t="e">
        <f>INDEX(Данные!$I$1:$IX$303,Данные!$A86,AM$642+5)-INDEX(Данные!$I$1:$IX$303,Данные!$A86,AM$643+5)</f>
        <v>#N/A</v>
      </c>
      <c r="AO424" s="61">
        <v>41.5</v>
      </c>
      <c r="AP424" s="62">
        <f t="shared" si="814"/>
        <v>41.5</v>
      </c>
      <c r="AQ424" s="63">
        <f>IF(ISNUMBER(INDEX(Данные!$I$1:$IX$303,Данные!$A86,AQ$642)),INDEX(Данные!$I$1:$IX$303,Данные!$A86,AQ$642)-Данные!$G86-AQ$643+IF($F$3="Использовать поправку",BT424,0),#N/A)</f>
        <v>0</v>
      </c>
      <c r="AR424" s="64">
        <f>IF(ISNUMBER(INDEX(Данные!$I$1:$IX$303,Данные!$A86,AR$642)),INDEX(Данные!$I$1:$IX$303,Данные!$A86,AR$642)-Данные!$H86-AR$643+IF($F$3="Использовать поправку",BU424,0),#N/A)</f>
        <v>0</v>
      </c>
      <c r="AS424" s="62">
        <f t="shared" si="815"/>
        <v>41.5</v>
      </c>
      <c r="AT424" s="63">
        <f>IF(ISNUMBER(INDEX(Данные!$I$1:$IX$303,Данные!$A86,AT$642)),INDEX(Данные!$I$1:$IX$303,Данные!$A86,AT$642)-Данные!$G86-AT$643+IF($F$4="Использовать поправку",BT424,0),#N/A)</f>
        <v>6.125820001273155</v>
      </c>
      <c r="AU424" s="64">
        <f>IF(ISNUMBER(INDEX(Данные!$I$1:$IX$303,Данные!$A86,AU$642)),INDEX(Данные!$I$1:$IX$303,Данные!$A86,AU$642)-Данные!$H86-AU$643+IF($F$4="Использовать поправку",BU424,0),#N/A)</f>
        <v>2.3577185022943468</v>
      </c>
      <c r="AV424" s="62">
        <f t="shared" si="816"/>
        <v>41.5</v>
      </c>
      <c r="AW424" s="63">
        <f>IF(ISNUMBER(INDEX(Данные!$I$1:$IX$303,Данные!$A86,AW$642)),INDEX(Данные!$I$1:$IX$303,Данные!$A86,AW$642)-Данные!$G86-AW$643+IF($F$5="Использовать поправку",BT424,0),#N/A)</f>
        <v>-2.5218143738112531</v>
      </c>
      <c r="AX424" s="64">
        <f>IF(ISNUMBER(INDEX(Данные!$I$1:$IX$303,Данные!$A86,AX$642)),INDEX(Данные!$I$1:$IX$303,Данные!$A86,AX$642)-Данные!$H86-AX$643+IF($F$5="Использовать поправку",BU424,0),#N/A)</f>
        <v>4.2316571395663232</v>
      </c>
      <c r="AY424" s="62">
        <f t="shared" si="817"/>
        <v>41.5</v>
      </c>
      <c r="AZ424" s="63">
        <f>IF(ISNUMBER(INDEX(Данные!$I$1:$IX$303,Данные!$A86,AZ$642)),INDEX(Данные!$I$1:$IX$303,Данные!$A86,AZ$642)-Данные!$G86-AZ$643+IF($F$6="Использовать поправку",BT424,0),#N/A)</f>
        <v>-12.069937920386565</v>
      </c>
      <c r="BA424" s="64">
        <f>IF(ISNUMBER(INDEX(Данные!$I$1:$IX$303,Данные!$A86,BA$642)),INDEX(Данные!$I$1:$IX$303,Данные!$A86,BA$642)-Данные!$H86-BA$643+IF($F$6="Использовать поправку",BU424,0),#N/A)</f>
        <v>6.0222735641175404</v>
      </c>
      <c r="BB424" s="62">
        <f t="shared" si="818"/>
        <v>41.5</v>
      </c>
      <c r="BC424" s="63">
        <f>IF(ISNUMBER(INDEX(Данные!$I$1:$IX$303,Данные!$A86,BC$642)),INDEX(Данные!$I$1:$IX$303,Данные!$A86,BC$642)-Данные!$G86-BC$643+IF($F$7="Использовать поправку",BT424,0),#N/A)</f>
        <v>-5.7122273453990147</v>
      </c>
      <c r="BD424" s="64">
        <f>IF(ISNUMBER(INDEX(Данные!$I$1:$IX$303,Данные!$A86,BD$642)),INDEX(Данные!$I$1:$IX$303,Данные!$A86,BD$642)-Данные!$H86-BD$643+IF($F$7="Использовать поправку",BU424,0),#N/A)</f>
        <v>4.484116759729659</v>
      </c>
      <c r="BE424" s="62">
        <f t="shared" si="819"/>
        <v>41.5</v>
      </c>
      <c r="BF424" s="63">
        <f>IF(ISNUMBER(INDEX(Данные!$I$1:$IX$303,Данные!$A86,BF$642)),INDEX(Данные!$I$1:$IX$303,Данные!$A86,BF$642)-Данные!$G86-BF$643+IF($F$8="Использовать поправку",BT424,0),#N/A)</f>
        <v>-2.3266930337616714</v>
      </c>
      <c r="BG424" s="64">
        <f>IF(ISNUMBER(INDEX(Данные!$I$1:$IX$303,Данные!$A86,BG$642)),INDEX(Данные!$I$1:$IX$303,Данные!$A86,BG$642)-Данные!$H86-BG$643+IF($F$8="Использовать поправку",BU424,0),#N/A)</f>
        <v>6.2497580172002927</v>
      </c>
      <c r="BH424" s="62">
        <f t="shared" si="820"/>
        <v>41.5</v>
      </c>
      <c r="BI424" s="63">
        <f>IF(ISNUMBER(INDEX(Данные!$I$1:$IX$303,Данные!$A86,BI$642)),INDEX(Данные!$I$1:$IX$303,Данные!$A86,BI$642)-Данные!$G86-BI$643+IF($F$9="Использовать поправку",BT424,0),#N/A)</f>
        <v>1.2766908306554114</v>
      </c>
      <c r="BJ424" s="64">
        <f>IF(ISNUMBER(INDEX(Данные!$I$1:$IX$303,Данные!$A86,BJ$642)),INDEX(Данные!$I$1:$IX$303,Данные!$A86,BJ$642)-Данные!$H86-BJ$643+IF($F$9="Использовать поправку",BU424,0),#N/A)</f>
        <v>-0.60307392789809455</v>
      </c>
      <c r="BK424" s="62">
        <f t="shared" si="821"/>
        <v>41.5</v>
      </c>
      <c r="BL424" s="63">
        <f>IF(ISNUMBER(INDEX(Данные!$I$1:$IX$303,Данные!$A86,BL$642)),INDEX(Данные!$I$1:$IX$303,Данные!$A86,BL$642)-Данные!$G86-BL$643+IF($F$10="Использовать поправку",BT424,0),#N/A)</f>
        <v>-2.9734080133563339</v>
      </c>
      <c r="BM424" s="64">
        <f>IF(ISNUMBER(INDEX(Данные!$I$1:$IX$303,Данные!$A86,BM$642)),INDEX(Данные!$I$1:$IX$303,Данные!$A86,BM$642)-Данные!$H86-BM$643+IF($F$10="Использовать поправку",BU424,0),#N/A)</f>
        <v>16.42887578622026</v>
      </c>
      <c r="BN424" s="62">
        <f t="shared" si="822"/>
        <v>41.5</v>
      </c>
      <c r="BO424" s="63">
        <f>IF(ISNUMBER(INDEX(Данные!$I$1:$IX$303,Данные!$A86,BO$642)),INDEX(Данные!$I$1:$IX$303,Данные!$A86,BO$642)-Данные!$G86-BO$643+IF($F$11="Использовать поправку",BT424,0),#N/A)</f>
        <v>-4.1322975230284555</v>
      </c>
      <c r="BP424" s="64">
        <f>IF(ISNUMBER(INDEX(Данные!$I$1:$IX$303,Данные!$A86,BP$642)),INDEX(Данные!$I$1:$IX$303,Данные!$A86,BP$642)-Данные!$H86-BP$643+IF($F$11="Использовать поправку",BU424,0),#N/A)</f>
        <v>1.8861361222693631</v>
      </c>
      <c r="BQ424" s="62">
        <f t="shared" si="823"/>
        <v>41.5</v>
      </c>
      <c r="BR424" s="63">
        <f>IF(ISNUMBER(INDEX(Данные!$I$1:$IX$303,Данные!$A86,BR$642)),INDEX(Данные!$I$1:$IX$303,Данные!$A86,BR$642)-Данные!$G86-BR$643+IF($F$12="Использовать поправку",BT424,0),#N/A)</f>
        <v>2.0644134406994681</v>
      </c>
      <c r="BS424" s="64">
        <f>IF(ISNUMBER(INDEX(Данные!$I$1:$IX$303,Данные!$A86,BS$642)),INDEX(Данные!$I$1:$IX$303,Данные!$A86,BS$642)-Данные!$H86-BS$643+IF($F$12="Использовать поправку",BU424,0),#N/A)</f>
        <v>5.7768350554356402</v>
      </c>
      <c r="BT424" s="100" t="e">
        <f>INDEX(Данные!$I$1:$IX$303,Данные!$A86,BT$642+8)-INDEX(Данные!$I$1:$IX$303,Данные!$A86,BT$643+8)</f>
        <v>#N/A</v>
      </c>
      <c r="BU424" s="101" t="e">
        <f>INDEX(Данные!$I$1:$IX$303,Данные!$A86,BU$642+9)-INDEX(Данные!$I$1:$IX$303,Данные!$A86,BU$643+9)</f>
        <v>#N/A</v>
      </c>
    </row>
    <row r="425" spans="7:73" x14ac:dyDescent="0.25">
      <c r="G425" s="61">
        <v>42</v>
      </c>
      <c r="H425" s="62">
        <f t="shared" si="804"/>
        <v>42</v>
      </c>
      <c r="I425" s="63">
        <f>IF(ISNUMBER(INDEX(Данные!$I$1:$IX$303,Данные!$A87,I$642)),INDEX(Данные!$I$1:$IX$303,Данные!$A87,I$642)-Данные!$E87+IF($F$3="Использовать поправку",AL425,0),#N/A)</f>
        <v>0</v>
      </c>
      <c r="J425" s="64">
        <f>IF(ISNUMBER(INDEX(Данные!$I$1:$IX$303,Данные!$A87,J$642)),INDEX(Данные!$I$1:$IX$303,Данные!$A87,J$642)-Данные!$F87+IF($F$3="Использовать поправку",AM425,0),#N/A)</f>
        <v>0</v>
      </c>
      <c r="K425" s="62">
        <f t="shared" si="805"/>
        <v>42</v>
      </c>
      <c r="L425" s="63">
        <f>IF(ISNUMBER(INDEX(Данные!$I$1:$IX$303,Данные!$A87,L$642)),INDEX(Данные!$I$1:$IX$303,Данные!$A87,L$642)-Данные!$E87+IF($F$4="Использовать поправку",AL425,0),#N/A)</f>
        <v>-0.12251297378931802</v>
      </c>
      <c r="M425" s="64">
        <f>IF(ISNUMBER(INDEX(Данные!$I$1:$IX$303,Данные!$A87,M$642)),INDEX(Данные!$I$1:$IX$303,Данные!$A87,M$642)-Данные!$F87+IF($F$4="Использовать поправку",AM425,0),#N/A)</f>
        <v>0.11364231895404231</v>
      </c>
      <c r="N425" s="62">
        <f t="shared" si="806"/>
        <v>42</v>
      </c>
      <c r="O425" s="63">
        <f>IF(ISNUMBER(INDEX(Данные!$I$1:$IX$303,Данные!$A87,O$642)),INDEX(Данные!$I$1:$IX$303,Данные!$A87,O$642)-Данные!$E87+IF($F$5="Использовать поправку",AL425,0),#N/A)</f>
        <v>-1.5305597999023544</v>
      </c>
      <c r="P425" s="64">
        <f>IF(ISNUMBER(INDEX(Данные!$I$1:$IX$303,Данные!$A87,P$642)),INDEX(Данные!$I$1:$IX$303,Данные!$A87,P$642)-Данные!$F87+IF($F$5="Использовать поправку",AM425,0),#N/A)</f>
        <v>-0.51920457719904078</v>
      </c>
      <c r="Q425" s="62">
        <f t="shared" si="807"/>
        <v>42</v>
      </c>
      <c r="R425" s="63">
        <f>IF(ISNUMBER(INDEX(Данные!$I$1:$IX$303,Данные!$A87,R$642)),INDEX(Данные!$I$1:$IX$303,Данные!$A87,R$642)-Данные!$E87+IF($F$6="Использовать поправку",AL425,0),#N/A)</f>
        <v>-0.99761819714301225</v>
      </c>
      <c r="S425" s="64">
        <f>IF(ISNUMBER(INDEX(Данные!$I$1:$IX$303,Данные!$A87,S$642)),INDEX(Данные!$I$1:$IX$303,Данные!$A87,S$642)-Данные!$F87+IF($F$6="Использовать поправку",AM425,0),#N/A)</f>
        <v>0.93643476830930439</v>
      </c>
      <c r="T425" s="62">
        <f t="shared" si="808"/>
        <v>42</v>
      </c>
      <c r="U425" s="63">
        <f>IF(ISNUMBER(INDEX(Данные!$I$1:$IX$303,Данные!$A87,U$642)),INDEX(Данные!$I$1:$IX$303,Данные!$A87,U$642)-Данные!$E87+IF($F$7="Использовать поправку",AL425,0),#N/A)</f>
        <v>0.17615076665676099</v>
      </c>
      <c r="V425" s="64">
        <f>IF(ISNUMBER(INDEX(Данные!$I$1:$IX$303,Данные!$A87,V$642)),INDEX(Данные!$I$1:$IX$303,Данные!$A87,V$642)-Данные!$F87+IF($F$7="Использовать поправку",AM425,0),#N/A)</f>
        <v>0.42927195996753298</v>
      </c>
      <c r="W425" s="62">
        <f t="shared" si="809"/>
        <v>42</v>
      </c>
      <c r="X425" s="63">
        <f>IF(ISNUMBER(INDEX(Данные!$I$1:$IX$303,Данные!$A87,X$642)),INDEX(Данные!$I$1:$IX$303,Данные!$A87,X$642)-Данные!$E87+IF($F$8="Использовать поправку",AL425,0),#N/A)</f>
        <v>0.74918929821298441</v>
      </c>
      <c r="Y425" s="64">
        <f>IF(ISNUMBER(INDEX(Данные!$I$1:$IX$303,Данные!$A87,Y$642)),INDEX(Данные!$I$1:$IX$303,Данные!$A87,Y$642)-Данные!$F87+IF($F$8="Использовать поправку",AM425,0),#N/A)</f>
        <v>9.775135079725672E-2</v>
      </c>
      <c r="Z425" s="62">
        <f t="shared" si="810"/>
        <v>42</v>
      </c>
      <c r="AA425" s="63">
        <f>IF(ISNUMBER(INDEX(Данные!$I$1:$IX$303,Данные!$A87,AA$642)),INDEX(Данные!$I$1:$IX$303,Данные!$A87,AA$642)-Данные!$E87+IF($F$9="Использовать поправку",AL425,0),#N/A)</f>
        <v>-0.4086039399890975</v>
      </c>
      <c r="AB425" s="64">
        <f>IF(ISNUMBER(INDEX(Данные!$I$1:$IX$303,Данные!$A87,AB$642)),INDEX(Данные!$I$1:$IX$303,Данные!$A87,AB$642)-Данные!$F87+IF($F$9="Использовать поправку",AM425,0),#N/A)</f>
        <v>0.30083041308185798</v>
      </c>
      <c r="AC425" s="62">
        <f t="shared" si="811"/>
        <v>42</v>
      </c>
      <c r="AD425" s="63">
        <f>IF(ISNUMBER(INDEX(Данные!$I$1:$IX$303,Данные!$A87,AD$642)),INDEX(Данные!$I$1:$IX$303,Данные!$A87,AD$642)-Данные!$E87+IF($F$10="Использовать поправку",AL425,0),#N/A)</f>
        <v>-0.6863778687972637</v>
      </c>
      <c r="AE425" s="64">
        <f>IF(ISNUMBER(INDEX(Данные!$I$1:$IX$303,Данные!$A87,AE$642)),INDEX(Данные!$I$1:$IX$303,Данные!$A87,AE$642)-Данные!$F87+IF($F$10="Использовать поправку",AM425,0),#N/A)</f>
        <v>0.75195237307284657</v>
      </c>
      <c r="AF425" s="62">
        <f t="shared" si="812"/>
        <v>42</v>
      </c>
      <c r="AG425" s="63">
        <f>IF(ISNUMBER(INDEX(Данные!$I$1:$IX$303,Данные!$A87,AG$642)),INDEX(Данные!$I$1:$IX$303,Данные!$A87,AG$642)-Данные!$E87+IF($F$11="Использовать поправку",AL425,0),#N/A)</f>
        <v>-0.52628192715809874</v>
      </c>
      <c r="AH425" s="64">
        <f>IF(ISNUMBER(INDEX(Данные!$I$1:$IX$303,Данные!$A87,AH$642)),INDEX(Данные!$I$1:$IX$303,Данные!$A87,AH$642)-Данные!$F87+IF($F$11="Использовать поправку",AM425,0),#N/A)</f>
        <v>-1.2652639705862256</v>
      </c>
      <c r="AI425" s="62">
        <f t="shared" si="813"/>
        <v>42</v>
      </c>
      <c r="AJ425" s="63">
        <f>IF(ISNUMBER(INDEX(Данные!$I$1:$IX$303,Данные!$A87,AJ$642)),INDEX(Данные!$I$1:$IX$303,Данные!$A87,AJ$642)-Данные!$E87+IF($F$12="Использовать поправку",AL425,0),#N/A)</f>
        <v>0.59207224208760678</v>
      </c>
      <c r="AK425" s="96">
        <f>IF(ISNUMBER(INDEX(Данные!$I$1:$IX$303,Данные!$A87,AK$642)),INDEX(Данные!$I$1:$IX$303,Данные!$A87,AK$642)-Данные!$F87+IF($F$12="Использовать поправку",AM425,0),#N/A)</f>
        <v>-1.26698383254719</v>
      </c>
      <c r="AL425" s="100" t="e">
        <f>INDEX(Данные!$I$1:$IX$303,Данные!$A87,AL$642+4)-INDEX(Данные!$I$1:$IX$303,Данные!$A87,AL$643+4)</f>
        <v>#N/A</v>
      </c>
      <c r="AM425" s="101" t="e">
        <f>INDEX(Данные!$I$1:$IX$303,Данные!$A87,AM$642+5)-INDEX(Данные!$I$1:$IX$303,Данные!$A87,AM$643+5)</f>
        <v>#N/A</v>
      </c>
      <c r="AO425" s="61">
        <v>42</v>
      </c>
      <c r="AP425" s="62">
        <f t="shared" si="814"/>
        <v>42</v>
      </c>
      <c r="AQ425" s="63">
        <f>IF(ISNUMBER(INDEX(Данные!$I$1:$IX$303,Данные!$A87,AQ$642)),INDEX(Данные!$I$1:$IX$303,Данные!$A87,AQ$642)-Данные!$G87-AQ$643+IF($F$3="Использовать поправку",BT425,0),#N/A)</f>
        <v>0</v>
      </c>
      <c r="AR425" s="64">
        <f>IF(ISNUMBER(INDEX(Данные!$I$1:$IX$303,Данные!$A87,AR$642)),INDEX(Данные!$I$1:$IX$303,Данные!$A87,AR$642)-Данные!$H87-AR$643+IF($F$3="Использовать поправку",BU425,0),#N/A)</f>
        <v>0</v>
      </c>
      <c r="AS425" s="62">
        <f t="shared" si="815"/>
        <v>42</v>
      </c>
      <c r="AT425" s="63">
        <f>IF(ISNUMBER(INDEX(Данные!$I$1:$IX$303,Данные!$A87,AT$642)),INDEX(Данные!$I$1:$IX$303,Данные!$A87,AT$642)-Данные!$G87-AT$643+IF($F$4="Использовать поправку",BT425,0),#N/A)</f>
        <v>6.064563514378392</v>
      </c>
      <c r="AU425" s="64">
        <f>IF(ISNUMBER(INDEX(Данные!$I$1:$IX$303,Данные!$A87,AU$642)),INDEX(Данные!$I$1:$IX$303,Данные!$A87,AU$642)-Данные!$H87-AU$643+IF($F$4="Использовать поправку",BU425,0),#N/A)</f>
        <v>2.4145396617714141</v>
      </c>
      <c r="AV425" s="62">
        <f t="shared" si="816"/>
        <v>42</v>
      </c>
      <c r="AW425" s="63">
        <f>IF(ISNUMBER(INDEX(Данные!$I$1:$IX$303,Данные!$A87,AW$642)),INDEX(Данные!$I$1:$IX$303,Данные!$A87,AW$642)-Данные!$G87-AW$643+IF($F$5="Использовать поправку",BT425,0),#N/A)</f>
        <v>-3.2870942737624773</v>
      </c>
      <c r="AX425" s="64">
        <f>IF(ISNUMBER(INDEX(Данные!$I$1:$IX$303,Данные!$A87,AX$642)),INDEX(Данные!$I$1:$IX$303,Данные!$A87,AX$642)-Данные!$H87-AX$643+IF($F$5="Использовать поправку",BU425,0),#N/A)</f>
        <v>3.9720548509667424</v>
      </c>
      <c r="AY425" s="62">
        <f t="shared" si="817"/>
        <v>42</v>
      </c>
      <c r="AZ425" s="63">
        <f>IF(ISNUMBER(INDEX(Данные!$I$1:$IX$303,Данные!$A87,AZ$642)),INDEX(Данные!$I$1:$IX$303,Данные!$A87,AZ$642)-Данные!$G87-AZ$643+IF($F$6="Использовать поправку",BT425,0),#N/A)</f>
        <v>-12.568747018958106</v>
      </c>
      <c r="BA425" s="64">
        <f>IF(ISNUMBER(INDEX(Данные!$I$1:$IX$303,Данные!$A87,BA$642)),INDEX(Данные!$I$1:$IX$303,Данные!$A87,BA$642)-Данные!$H87-BA$643+IF($F$6="Использовать поправку",BU425,0),#N/A)</f>
        <v>6.4904909482722815</v>
      </c>
      <c r="BB425" s="62">
        <f t="shared" si="818"/>
        <v>42</v>
      </c>
      <c r="BC425" s="63">
        <f>IF(ISNUMBER(INDEX(Данные!$I$1:$IX$303,Данные!$A87,BC$642)),INDEX(Данные!$I$1:$IX$303,Данные!$A87,BC$642)-Данные!$G87-BC$643+IF($F$7="Использовать поправку",BT425,0),#N/A)</f>
        <v>-5.6241519620706413</v>
      </c>
      <c r="BD425" s="64">
        <f>IF(ISNUMBER(INDEX(Данные!$I$1:$IX$303,Данные!$A87,BD$642)),INDEX(Данные!$I$1:$IX$303,Данные!$A87,BD$642)-Данные!$H87-BD$643+IF($F$7="Использовать поправку",BU425,0),#N/A)</f>
        <v>4.6987527397134272</v>
      </c>
      <c r="BE425" s="62">
        <f t="shared" si="819"/>
        <v>42</v>
      </c>
      <c r="BF425" s="63">
        <f>IF(ISNUMBER(INDEX(Данные!$I$1:$IX$303,Данные!$A87,BF$642)),INDEX(Данные!$I$1:$IX$303,Данные!$A87,BF$642)-Данные!$G87-BF$643+IF($F$8="Использовать поправку",BT425,0),#N/A)</f>
        <v>-1.9520983846551871</v>
      </c>
      <c r="BG425" s="64">
        <f>IF(ISNUMBER(INDEX(Данные!$I$1:$IX$303,Данные!$A87,BG$642)),INDEX(Данные!$I$1:$IX$303,Данные!$A87,BG$642)-Данные!$H87-BG$643+IF($F$8="Использовать поправку",BU425,0),#N/A)</f>
        <v>6.2986336925987416</v>
      </c>
      <c r="BH425" s="62">
        <f t="shared" si="820"/>
        <v>42</v>
      </c>
      <c r="BI425" s="63">
        <f>IF(ISNUMBER(INDEX(Данные!$I$1:$IX$303,Данные!$A87,BI$642)),INDEX(Данные!$I$1:$IX$303,Данные!$A87,BI$642)-Данные!$G87-BI$643+IF($F$9="Использовать поправку",BT425,0),#N/A)</f>
        <v>1.0723888606607943</v>
      </c>
      <c r="BJ425" s="64">
        <f>IF(ISNUMBER(INDEX(Данные!$I$1:$IX$303,Данные!$A87,BJ$642)),INDEX(Данные!$I$1:$IX$303,Данные!$A87,BJ$642)-Данные!$H87-BJ$643+IF($F$9="Использовать поправку",BU425,0),#N/A)</f>
        <v>-0.45265872135701102</v>
      </c>
      <c r="BK425" s="62">
        <f t="shared" si="821"/>
        <v>42</v>
      </c>
      <c r="BL425" s="63">
        <f>IF(ISNUMBER(INDEX(Данные!$I$1:$IX$303,Данные!$A87,BL$642)),INDEX(Данные!$I$1:$IX$303,Данные!$A87,BL$642)-Данные!$G87-BL$643+IF($F$10="Использовать поправку",BT425,0),#N/A)</f>
        <v>-3.3165969477549879</v>
      </c>
      <c r="BM425" s="64">
        <f>IF(ISNUMBER(INDEX(Данные!$I$1:$IX$303,Данные!$A87,BM$642)),INDEX(Данные!$I$1:$IX$303,Данные!$A87,BM$642)-Данные!$H87-BM$643+IF($F$10="Использовать поправку",BU425,0),#N/A)</f>
        <v>16.804851972756751</v>
      </c>
      <c r="BN425" s="62">
        <f t="shared" si="822"/>
        <v>42</v>
      </c>
      <c r="BO425" s="63">
        <f>IF(ISNUMBER(INDEX(Данные!$I$1:$IX$303,Данные!$A87,BO$642)),INDEX(Данные!$I$1:$IX$303,Данные!$A87,BO$642)-Данные!$G87-BO$643+IF($F$11="Использовать поправку",BT425,0),#N/A)</f>
        <v>-4.3954384866075316</v>
      </c>
      <c r="BP425" s="64">
        <f>IF(ISNUMBER(INDEX(Данные!$I$1:$IX$303,Данные!$A87,BP$642)),INDEX(Данные!$I$1:$IX$303,Данные!$A87,BP$642)-Данные!$H87-BP$643+IF($F$11="Использовать поправку",BU425,0),#N/A)</f>
        <v>1.2535041369762894</v>
      </c>
      <c r="BQ425" s="62">
        <f t="shared" si="823"/>
        <v>42</v>
      </c>
      <c r="BR425" s="63">
        <f>IF(ISNUMBER(INDEX(Данные!$I$1:$IX$303,Данные!$A87,BR$642)),INDEX(Данные!$I$1:$IX$303,Данные!$A87,BR$642)-Данные!$G87-BR$643+IF($F$12="Использовать поправку",BT425,0),#N/A)</f>
        <v>2.3604495617432804</v>
      </c>
      <c r="BS425" s="64">
        <f>IF(ISNUMBER(INDEX(Данные!$I$1:$IX$303,Данные!$A87,BS$642)),INDEX(Данные!$I$1:$IX$303,Данные!$A87,BS$642)-Данные!$H87-BS$643+IF($F$12="Использовать поправку",BU425,0),#N/A)</f>
        <v>5.1433431391619706</v>
      </c>
      <c r="BT425" s="100" t="e">
        <f>INDEX(Данные!$I$1:$IX$303,Данные!$A87,BT$642+8)-INDEX(Данные!$I$1:$IX$303,Данные!$A87,BT$643+8)</f>
        <v>#N/A</v>
      </c>
      <c r="BU425" s="101" t="e">
        <f>INDEX(Данные!$I$1:$IX$303,Данные!$A87,BU$642+9)-INDEX(Данные!$I$1:$IX$303,Данные!$A87,BU$643+9)</f>
        <v>#N/A</v>
      </c>
    </row>
    <row r="426" spans="7:73" x14ac:dyDescent="0.25">
      <c r="G426" s="61">
        <v>42.5</v>
      </c>
      <c r="H426" s="62">
        <f t="shared" si="804"/>
        <v>42.5</v>
      </c>
      <c r="I426" s="63">
        <f>IF(ISNUMBER(INDEX(Данные!$I$1:$IX$303,Данные!$A88,I$642)),INDEX(Данные!$I$1:$IX$303,Данные!$A88,I$642)-Данные!$E88+IF($F$3="Использовать поправку",AL426,0),#N/A)</f>
        <v>0</v>
      </c>
      <c r="J426" s="64">
        <f>IF(ISNUMBER(INDEX(Данные!$I$1:$IX$303,Данные!$A88,J$642)),INDEX(Данные!$I$1:$IX$303,Данные!$A88,J$642)-Данные!$F88+IF($F$3="Использовать поправку",AM426,0),#N/A)</f>
        <v>0</v>
      </c>
      <c r="K426" s="62">
        <f t="shared" si="805"/>
        <v>42.5</v>
      </c>
      <c r="L426" s="63">
        <f>IF(ISNUMBER(INDEX(Данные!$I$1:$IX$303,Данные!$A88,L$642)),INDEX(Данные!$I$1:$IX$303,Данные!$A88,L$642)-Данные!$E88+IF($F$4="Использовать поправку",AL426,0),#N/A)</f>
        <v>1.3529702400135726</v>
      </c>
      <c r="M426" s="64">
        <f>IF(ISNUMBER(INDEX(Данные!$I$1:$IX$303,Данные!$A88,M$642)),INDEX(Данные!$I$1:$IX$303,Данные!$A88,M$642)-Данные!$F88+IF($F$4="Использовать поправку",AM426,0),#N/A)</f>
        <v>8.1891714638160806E-2</v>
      </c>
      <c r="N426" s="62">
        <f t="shared" si="806"/>
        <v>42.5</v>
      </c>
      <c r="O426" s="63">
        <f>IF(ISNUMBER(INDEX(Данные!$I$1:$IX$303,Данные!$A88,O$642)),INDEX(Данные!$I$1:$IX$303,Данные!$A88,O$642)-Данные!$E88+IF($F$5="Использовать поправку",AL426,0),#N/A)</f>
        <v>0.92285350959800461</v>
      </c>
      <c r="P426" s="64">
        <f>IF(ISNUMBER(INDEX(Данные!$I$1:$IX$303,Данные!$A88,P$642)),INDEX(Данные!$I$1:$IX$303,Данные!$A88,P$642)-Данные!$F88+IF($F$5="Использовать поправку",AM426,0),#N/A)</f>
        <v>-0.94496299093860614</v>
      </c>
      <c r="Q426" s="62">
        <f t="shared" si="807"/>
        <v>42.5</v>
      </c>
      <c r="R426" s="63">
        <f>IF(ISNUMBER(INDEX(Данные!$I$1:$IX$303,Данные!$A88,R$642)),INDEX(Данные!$I$1:$IX$303,Данные!$A88,R$642)-Данные!$E88+IF($F$6="Использовать поправку",AL426,0),#N/A)</f>
        <v>1.6011467259895777</v>
      </c>
      <c r="S426" s="64">
        <f>IF(ISNUMBER(INDEX(Данные!$I$1:$IX$303,Данные!$A88,S$642)),INDEX(Данные!$I$1:$IX$303,Данные!$A88,S$642)-Данные!$F88+IF($F$6="Использовать поправку",AM426,0),#N/A)</f>
        <v>-0.1922909041889227</v>
      </c>
      <c r="T426" s="62">
        <f t="shared" si="808"/>
        <v>42.5</v>
      </c>
      <c r="U426" s="63">
        <f>IF(ISNUMBER(INDEX(Данные!$I$1:$IX$303,Данные!$A88,U$642)),INDEX(Данные!$I$1:$IX$303,Данные!$A88,U$642)-Данные!$E88+IF($F$7="Использовать поправку",AL426,0),#N/A)</f>
        <v>1.7480898545088071</v>
      </c>
      <c r="V426" s="64">
        <f>IF(ISNUMBER(INDEX(Данные!$I$1:$IX$303,Данные!$A88,V$642)),INDEX(Данные!$I$1:$IX$303,Данные!$A88,V$642)-Данные!$F88+IF($F$7="Использовать поправку",AM426,0),#N/A)</f>
        <v>0.5205528247081439</v>
      </c>
      <c r="W426" s="62">
        <f t="shared" si="809"/>
        <v>42.5</v>
      </c>
      <c r="X426" s="63">
        <f>IF(ISNUMBER(INDEX(Данные!$I$1:$IX$303,Данные!$A88,X$642)),INDEX(Данные!$I$1:$IX$303,Данные!$A88,X$642)-Данные!$E88+IF($F$8="Использовать поправку",AL426,0),#N/A)</f>
        <v>8.6908317658457079E-2</v>
      </c>
      <c r="Y426" s="64">
        <f>IF(ISNUMBER(INDEX(Данные!$I$1:$IX$303,Данные!$A88,Y$642)),INDEX(Данные!$I$1:$IX$303,Данные!$A88,Y$642)-Данные!$F88+IF($F$8="Использовать поправку",AM426,0),#N/A)</f>
        <v>-0.7315605409527457</v>
      </c>
      <c r="Z426" s="62">
        <f t="shared" si="810"/>
        <v>42.5</v>
      </c>
      <c r="AA426" s="63">
        <f>IF(ISNUMBER(INDEX(Данные!$I$1:$IX$303,Данные!$A88,AA$642)),INDEX(Данные!$I$1:$IX$303,Данные!$A88,AA$642)-Данные!$E88+IF($F$9="Использовать поправку",AL426,0),#N/A)</f>
        <v>0.76771992654411747</v>
      </c>
      <c r="AB426" s="64">
        <f>IF(ISNUMBER(INDEX(Данные!$I$1:$IX$303,Данные!$A88,AB$642)),INDEX(Данные!$I$1:$IX$303,Данные!$A88,AB$642)-Данные!$F88+IF($F$9="Использовать поправку",AM426,0),#N/A)</f>
        <v>-8.3468620288488893E-2</v>
      </c>
      <c r="AC426" s="62">
        <f t="shared" si="811"/>
        <v>42.5</v>
      </c>
      <c r="AD426" s="63">
        <f>IF(ISNUMBER(INDEX(Данные!$I$1:$IX$303,Данные!$A88,AD$642)),INDEX(Данные!$I$1:$IX$303,Данные!$A88,AD$642)-Данные!$E88+IF($F$10="Использовать поправку",AL426,0),#N/A)</f>
        <v>0.53143197548181575</v>
      </c>
      <c r="AE426" s="64">
        <f>IF(ISNUMBER(INDEX(Данные!$I$1:$IX$303,Данные!$A88,AE$642)),INDEX(Данные!$I$1:$IX$303,Данные!$A88,AE$642)-Данные!$F88+IF($F$10="Использовать поправку",AM426,0),#N/A)</f>
        <v>0.72815300318074705</v>
      </c>
      <c r="AF426" s="62">
        <f t="shared" si="812"/>
        <v>42.5</v>
      </c>
      <c r="AG426" s="63">
        <f>IF(ISNUMBER(INDEX(Данные!$I$1:$IX$303,Данные!$A88,AG$642)),INDEX(Данные!$I$1:$IX$303,Данные!$A88,AG$642)-Данные!$E88+IF($F$11="Использовать поправку",AL426,0),#N/A)</f>
        <v>-0.18560645835245815</v>
      </c>
      <c r="AH426" s="64">
        <f>IF(ISNUMBER(INDEX(Данные!$I$1:$IX$303,Данные!$A88,AH$642)),INDEX(Данные!$I$1:$IX$303,Данные!$A88,AH$642)-Данные!$F88+IF($F$11="Использовать поправку",AM426,0),#N/A)</f>
        <v>1.1923845825314316</v>
      </c>
      <c r="AI426" s="62">
        <f t="shared" si="813"/>
        <v>42.5</v>
      </c>
      <c r="AJ426" s="63">
        <f>IF(ISNUMBER(INDEX(Данные!$I$1:$IX$303,Данные!$A88,AJ$642)),INDEX(Данные!$I$1:$IX$303,Данные!$A88,AJ$642)-Данные!$E88+IF($F$12="Использовать поправку",AL426,0),#N/A)</f>
        <v>-0.21392533735892627</v>
      </c>
      <c r="AK426" s="96">
        <f>IF(ISNUMBER(INDEX(Данные!$I$1:$IX$303,Данные!$A88,AK$642)),INDEX(Данные!$I$1:$IX$303,Данные!$A88,AK$642)-Данные!$F88+IF($F$12="Использовать поправку",AM426,0),#N/A)</f>
        <v>0.85784478950092335</v>
      </c>
      <c r="AL426" s="100" t="e">
        <f>INDEX(Данные!$I$1:$IX$303,Данные!$A88,AL$642+4)-INDEX(Данные!$I$1:$IX$303,Данные!$A88,AL$643+4)</f>
        <v>#N/A</v>
      </c>
      <c r="AM426" s="101" t="e">
        <f>INDEX(Данные!$I$1:$IX$303,Данные!$A88,AM$642+5)-INDEX(Данные!$I$1:$IX$303,Данные!$A88,AM$643+5)</f>
        <v>#N/A</v>
      </c>
      <c r="AO426" s="61">
        <v>42.5</v>
      </c>
      <c r="AP426" s="62">
        <f t="shared" si="814"/>
        <v>42.5</v>
      </c>
      <c r="AQ426" s="63">
        <f>IF(ISNUMBER(INDEX(Данные!$I$1:$IX$303,Данные!$A88,AQ$642)),INDEX(Данные!$I$1:$IX$303,Данные!$A88,AQ$642)-Данные!$G88-AQ$643+IF($F$3="Использовать поправку",BT426,0),#N/A)</f>
        <v>-1.1368683772161603E-13</v>
      </c>
      <c r="AR426" s="64">
        <f>IF(ISNUMBER(INDEX(Данные!$I$1:$IX$303,Данные!$A88,AR$642)),INDEX(Данные!$I$1:$IX$303,Данные!$A88,AR$642)-Данные!$H88-AR$643+IF($F$3="Использовать поправку",BU426,0),#N/A)</f>
        <v>0</v>
      </c>
      <c r="AS426" s="62">
        <f t="shared" si="815"/>
        <v>42.5</v>
      </c>
      <c r="AT426" s="63">
        <f>IF(ISNUMBER(INDEX(Данные!$I$1:$IX$303,Данные!$A88,AT$642)),INDEX(Данные!$I$1:$IX$303,Данные!$A88,AT$642)-Данные!$G88-AT$643+IF($F$4="Использовать поправку",BT426,0),#N/A)</f>
        <v>6.7410486343851517</v>
      </c>
      <c r="AU426" s="64">
        <f>IF(ISNUMBER(INDEX(Данные!$I$1:$IX$303,Данные!$A88,AU$642)),INDEX(Данные!$I$1:$IX$303,Данные!$A88,AU$642)-Данные!$H88-AU$643+IF($F$4="Использовать поправку",BU426,0),#N/A)</f>
        <v>2.4554855190904163</v>
      </c>
      <c r="AV426" s="62">
        <f t="shared" si="816"/>
        <v>42.5</v>
      </c>
      <c r="AW426" s="63">
        <f>IF(ISNUMBER(INDEX(Данные!$I$1:$IX$303,Данные!$A88,AW$642)),INDEX(Данные!$I$1:$IX$303,Данные!$A88,AW$642)-Данные!$G88-AW$643+IF($F$5="Использовать поправку",BT426,0),#N/A)</f>
        <v>-2.8256675189635416</v>
      </c>
      <c r="AX426" s="64">
        <f>IF(ISNUMBER(INDEX(Данные!$I$1:$IX$303,Данные!$A88,AX$642)),INDEX(Данные!$I$1:$IX$303,Данные!$A88,AX$642)-Данные!$H88-AX$643+IF($F$5="Использовать поправку",BU426,0),#N/A)</f>
        <v>3.4995733554974322</v>
      </c>
      <c r="AY426" s="62">
        <f t="shared" si="817"/>
        <v>42.5</v>
      </c>
      <c r="AZ426" s="63">
        <f>IF(ISNUMBER(INDEX(Данные!$I$1:$IX$303,Данные!$A88,AZ$642)),INDEX(Данные!$I$1:$IX$303,Данные!$A88,AZ$642)-Данные!$G88-AZ$643+IF($F$6="Использовать поправку",BT426,0),#N/A)</f>
        <v>-11.768173655963324</v>
      </c>
      <c r="BA426" s="64">
        <f>IF(ISNUMBER(INDEX(Данные!$I$1:$IX$303,Данные!$A88,BA$642)),INDEX(Данные!$I$1:$IX$303,Данные!$A88,BA$642)-Данные!$H88-BA$643+IF($F$6="Использовать поправку",BU426,0),#N/A)</f>
        <v>6.394345496177948</v>
      </c>
      <c r="BB426" s="62">
        <f t="shared" si="818"/>
        <v>42.5</v>
      </c>
      <c r="BC426" s="63">
        <f>IF(ISNUMBER(INDEX(Данные!$I$1:$IX$303,Данные!$A88,BC$642)),INDEX(Данные!$I$1:$IX$303,Данные!$A88,BC$642)-Данные!$G88-BC$643+IF($F$7="Использовать поправку",BT426,0),#N/A)</f>
        <v>-4.7501070348163239</v>
      </c>
      <c r="BD426" s="64">
        <f>IF(ISNUMBER(INDEX(Данные!$I$1:$IX$303,Данные!$A88,BD$642)),INDEX(Данные!$I$1:$IX$303,Данные!$A88,BD$642)-Данные!$H88-BD$643+IF($F$7="Использовать поправку",BU426,0),#N/A)</f>
        <v>4.9590291520673873</v>
      </c>
      <c r="BE426" s="62">
        <f t="shared" si="819"/>
        <v>42.5</v>
      </c>
      <c r="BF426" s="63">
        <f>IF(ISNUMBER(INDEX(Данные!$I$1:$IX$303,Данные!$A88,BF$642)),INDEX(Данные!$I$1:$IX$303,Данные!$A88,BF$642)-Данные!$G88-BF$643+IF($F$8="Использовать поправку",BT426,0),#N/A)</f>
        <v>-1.9086442258261513</v>
      </c>
      <c r="BG426" s="64">
        <f>IF(ISNUMBER(INDEX(Данные!$I$1:$IX$303,Данные!$A88,BG$642)),INDEX(Данные!$I$1:$IX$303,Данные!$A88,BG$642)-Данные!$H88-BG$643+IF($F$8="Использовать поправку",BU426,0),#N/A)</f>
        <v>5.9328534221224345</v>
      </c>
      <c r="BH426" s="62">
        <f t="shared" si="820"/>
        <v>42.5</v>
      </c>
      <c r="BI426" s="63">
        <f>IF(ISNUMBER(INDEX(Данные!$I$1:$IX$303,Данные!$A88,BI$642)),INDEX(Данные!$I$1:$IX$303,Данные!$A88,BI$642)-Данные!$G88-BI$643+IF($F$9="Использовать поправку",BT426,0),#N/A)</f>
        <v>1.4562488239328104</v>
      </c>
      <c r="BJ426" s="64">
        <f>IF(ISNUMBER(INDEX(Данные!$I$1:$IX$303,Данные!$A88,BJ$642)),INDEX(Данные!$I$1:$IX$303,Данные!$A88,BJ$642)-Данные!$H88-BJ$643+IF($F$9="Использовать поправку",BU426,0),#N/A)</f>
        <v>-0.49439303150143132</v>
      </c>
      <c r="BK426" s="62">
        <f t="shared" si="821"/>
        <v>42.5</v>
      </c>
      <c r="BL426" s="63">
        <f>IF(ISNUMBER(INDEX(Данные!$I$1:$IX$303,Данные!$A88,BL$642)),INDEX(Данные!$I$1:$IX$303,Данные!$A88,BL$642)-Данные!$G88-BL$643+IF($F$10="Использовать поправку",BT426,0),#N/A)</f>
        <v>-3.0508809600140694</v>
      </c>
      <c r="BM426" s="64">
        <f>IF(ISNUMBER(INDEX(Данные!$I$1:$IX$303,Данные!$A88,BM$642)),INDEX(Данные!$I$1:$IX$303,Данные!$A88,BM$642)-Данные!$H88-BM$643+IF($F$10="Использовать поправку",BU426,0),#N/A)</f>
        <v>17.168928474347013</v>
      </c>
      <c r="BN426" s="62">
        <f t="shared" si="822"/>
        <v>42.5</v>
      </c>
      <c r="BO426" s="63">
        <f>IF(ISNUMBER(INDEX(Данные!$I$1:$IX$303,Данные!$A88,BO$642)),INDEX(Данные!$I$1:$IX$303,Данные!$A88,BO$642)-Данные!$G88-BO$643+IF($F$11="Использовать поправку",BT426,0),#N/A)</f>
        <v>-4.488241715783829</v>
      </c>
      <c r="BP426" s="64">
        <f>IF(ISNUMBER(INDEX(Данные!$I$1:$IX$303,Данные!$A88,BP$642)),INDEX(Данные!$I$1:$IX$303,Данные!$A88,BP$642)-Данные!$H88-BP$643+IF($F$11="Использовать поправку",BU426,0),#N/A)</f>
        <v>1.8496964282421686</v>
      </c>
      <c r="BQ426" s="62">
        <f t="shared" si="823"/>
        <v>42.5</v>
      </c>
      <c r="BR426" s="63">
        <f>IF(ISNUMBER(INDEX(Данные!$I$1:$IX$303,Данные!$A88,BR$642)),INDEX(Данные!$I$1:$IX$303,Данные!$A88,BR$642)-Данные!$G88-BR$643+IF($F$12="Использовать поправку",BT426,0),#N/A)</f>
        <v>2.2534868930637231</v>
      </c>
      <c r="BS426" s="64">
        <f>IF(ISNUMBER(INDEX(Данные!$I$1:$IX$303,Данные!$A88,BS$642)),INDEX(Данные!$I$1:$IX$303,Данные!$A88,BS$642)-Данные!$H88-BS$643+IF($F$12="Использовать поправку",BU426,0),#N/A)</f>
        <v>5.572265533912514</v>
      </c>
      <c r="BT426" s="100" t="e">
        <f>INDEX(Данные!$I$1:$IX$303,Данные!$A88,BT$642+8)-INDEX(Данные!$I$1:$IX$303,Данные!$A88,BT$643+8)</f>
        <v>#N/A</v>
      </c>
      <c r="BU426" s="101" t="e">
        <f>INDEX(Данные!$I$1:$IX$303,Данные!$A88,BU$642+9)-INDEX(Данные!$I$1:$IX$303,Данные!$A88,BU$643+9)</f>
        <v>#N/A</v>
      </c>
    </row>
    <row r="427" spans="7:73" x14ac:dyDescent="0.25">
      <c r="G427" s="61">
        <v>43</v>
      </c>
      <c r="H427" s="62">
        <f t="shared" si="804"/>
        <v>43</v>
      </c>
      <c r="I427" s="63">
        <f>IF(ISNUMBER(INDEX(Данные!$I$1:$IX$303,Данные!$A89,I$642)),INDEX(Данные!$I$1:$IX$303,Данные!$A89,I$642)-Данные!$E89+IF($F$3="Использовать поправку",AL427,0),#N/A)</f>
        <v>0</v>
      </c>
      <c r="J427" s="64">
        <f>IF(ISNUMBER(INDEX(Данные!$I$1:$IX$303,Данные!$A89,J$642)),INDEX(Данные!$I$1:$IX$303,Данные!$A89,J$642)-Данные!$F89+IF($F$3="Использовать поправку",AM427,0),#N/A)</f>
        <v>0</v>
      </c>
      <c r="K427" s="62">
        <f t="shared" si="805"/>
        <v>43</v>
      </c>
      <c r="L427" s="63">
        <f>IF(ISNUMBER(INDEX(Данные!$I$1:$IX$303,Данные!$A89,L$642)),INDEX(Данные!$I$1:$IX$303,Данные!$A89,L$642)-Данные!$E89+IF($F$4="Использовать поправку",AL427,0),#N/A)</f>
        <v>-1.4368093081127178</v>
      </c>
      <c r="M427" s="64">
        <f>IF(ISNUMBER(INDEX(Данные!$I$1:$IX$303,Данные!$A89,M$642)),INDEX(Данные!$I$1:$IX$303,Данные!$A89,M$642)-Данные!$F89+IF($F$4="Использовать поправку",AM427,0),#N/A)</f>
        <v>-1.163803392895943</v>
      </c>
      <c r="N427" s="62">
        <f t="shared" si="806"/>
        <v>43</v>
      </c>
      <c r="O427" s="63">
        <f>IF(ISNUMBER(INDEX(Данные!$I$1:$IX$303,Данные!$A89,O$642)),INDEX(Данные!$I$1:$IX$303,Данные!$A89,O$642)-Данные!$E89+IF($F$5="Использовать поправку",AL427,0),#N/A)</f>
        <v>-1.3458928259011813</v>
      </c>
      <c r="P427" s="64">
        <f>IF(ISNUMBER(INDEX(Данные!$I$1:$IX$303,Данные!$A89,P$642)),INDEX(Данные!$I$1:$IX$303,Данные!$A89,P$642)-Данные!$F89+IF($F$5="Использовать поправку",AM427,0),#N/A)</f>
        <v>0.40695252322766962</v>
      </c>
      <c r="Q427" s="62">
        <f t="shared" si="807"/>
        <v>43</v>
      </c>
      <c r="R427" s="63">
        <f>IF(ISNUMBER(INDEX(Данные!$I$1:$IX$303,Данные!$A89,R$642)),INDEX(Данные!$I$1:$IX$303,Данные!$A89,R$642)-Данные!$E89+IF($F$6="Использовать поправку",AL427,0),#N/A)</f>
        <v>-7.4154546136526278E-2</v>
      </c>
      <c r="S427" s="64">
        <f>IF(ISNUMBER(INDEX(Данные!$I$1:$IX$303,Данные!$A89,S$642)),INDEX(Данные!$I$1:$IX$303,Данные!$A89,S$642)-Данные!$F89+IF($F$6="Использовать поправку",AM427,0),#N/A)</f>
        <v>-0.89990364577010951</v>
      </c>
      <c r="T427" s="62">
        <f t="shared" si="808"/>
        <v>43</v>
      </c>
      <c r="U427" s="63">
        <f>IF(ISNUMBER(INDEX(Данные!$I$1:$IX$303,Данные!$A89,U$642)),INDEX(Данные!$I$1:$IX$303,Данные!$A89,U$642)-Данные!$E89+IF($F$7="Использовать поправку",AL427,0),#N/A)</f>
        <v>3.5244392864511198E-2</v>
      </c>
      <c r="V427" s="64">
        <f>IF(ISNUMBER(INDEX(Данные!$I$1:$IX$303,Данные!$A89,V$642)),INDEX(Данные!$I$1:$IX$303,Данные!$A89,V$642)-Данные!$F89+IF($F$7="Использовать поправку",AM427,0),#N/A)</f>
        <v>0.30728508226590634</v>
      </c>
      <c r="W427" s="62">
        <f t="shared" si="809"/>
        <v>43</v>
      </c>
      <c r="X427" s="63">
        <f>IF(ISNUMBER(INDEX(Данные!$I$1:$IX$303,Данные!$A89,X$642)),INDEX(Данные!$I$1:$IX$303,Данные!$A89,X$642)-Данные!$E89+IF($F$8="Использовать поправку",AL427,0),#N/A)</f>
        <v>-0.60779922935391362</v>
      </c>
      <c r="Y427" s="64">
        <f>IF(ISNUMBER(INDEX(Данные!$I$1:$IX$303,Данные!$A89,Y$642)),INDEX(Данные!$I$1:$IX$303,Данные!$A89,Y$642)-Данные!$F89+IF($F$8="Использовать поправку",AM427,0),#N/A)</f>
        <v>-0.65717072558595291</v>
      </c>
      <c r="Z427" s="62">
        <f t="shared" si="810"/>
        <v>43</v>
      </c>
      <c r="AA427" s="63">
        <f>IF(ISNUMBER(INDEX(Данные!$I$1:$IX$303,Данные!$A89,AA$642)),INDEX(Данные!$I$1:$IX$303,Данные!$A89,AA$642)-Данные!$E89+IF($F$9="Использовать поправку",AL427,0),#N/A)</f>
        <v>-1.5634126202439287</v>
      </c>
      <c r="AB427" s="64">
        <f>IF(ISNUMBER(INDEX(Данные!$I$1:$IX$303,Данные!$A89,AB$642)),INDEX(Данные!$I$1:$IX$303,Данные!$A89,AB$642)-Данные!$F89+IF($F$9="Использовать поправку",AM427,0),#N/A)</f>
        <v>0.61857832157142667</v>
      </c>
      <c r="AC427" s="62">
        <f t="shared" si="811"/>
        <v>43</v>
      </c>
      <c r="AD427" s="63">
        <f>IF(ISNUMBER(INDEX(Данные!$I$1:$IX$303,Данные!$A89,AD$642)),INDEX(Данные!$I$1:$IX$303,Данные!$A89,AD$642)-Данные!$E89+IF($F$10="Использовать поправку",AL427,0),#N/A)</f>
        <v>-0.66775295089714781</v>
      </c>
      <c r="AE427" s="64">
        <f>IF(ISNUMBER(INDEX(Данные!$I$1:$IX$303,Данные!$A89,AE$642)),INDEX(Данные!$I$1:$IX$303,Данные!$A89,AE$642)-Данные!$F89+IF($F$10="Использовать поправку",AM427,0),#N/A)</f>
        <v>-9.7851881548429276E-2</v>
      </c>
      <c r="AF427" s="62">
        <f t="shared" si="812"/>
        <v>43</v>
      </c>
      <c r="AG427" s="63">
        <f>IF(ISNUMBER(INDEX(Данные!$I$1:$IX$303,Данные!$A89,AG$642)),INDEX(Данные!$I$1:$IX$303,Данные!$A89,AG$642)-Данные!$E89+IF($F$11="Использовать поправку",AL427,0),#N/A)</f>
        <v>-0.22127542892885543</v>
      </c>
      <c r="AH427" s="64">
        <f>IF(ISNUMBER(INDEX(Данные!$I$1:$IX$303,Данные!$A89,AH$642)),INDEX(Данные!$I$1:$IX$303,Данные!$A89,AH$642)-Данные!$F89+IF($F$11="Использовать поправку",AM427,0),#N/A)</f>
        <v>-0.21860210740467068</v>
      </c>
      <c r="AI427" s="62">
        <f t="shared" si="813"/>
        <v>43</v>
      </c>
      <c r="AJ427" s="63">
        <f>IF(ISNUMBER(INDEX(Данные!$I$1:$IX$303,Данные!$A89,AJ$642)),INDEX(Данные!$I$1:$IX$303,Данные!$A89,AJ$642)-Данные!$E89+IF($F$12="Использовать поправку",AL427,0),#N/A)</f>
        <v>0.53602943961514349</v>
      </c>
      <c r="AK427" s="96">
        <f>IF(ISNUMBER(INDEX(Данные!$I$1:$IX$303,Данные!$A89,AK$642)),INDEX(Данные!$I$1:$IX$303,Данные!$A89,AK$642)-Данные!$F89+IF($F$12="Использовать поправку",AM427,0),#N/A)</f>
        <v>-0.44445363961684237</v>
      </c>
      <c r="AL427" s="100" t="e">
        <f>INDEX(Данные!$I$1:$IX$303,Данные!$A89,AL$642+4)-INDEX(Данные!$I$1:$IX$303,Данные!$A89,AL$643+4)</f>
        <v>#N/A</v>
      </c>
      <c r="AM427" s="101" t="e">
        <f>INDEX(Данные!$I$1:$IX$303,Данные!$A89,AM$642+5)-INDEX(Данные!$I$1:$IX$303,Данные!$A89,AM$643+5)</f>
        <v>#N/A</v>
      </c>
      <c r="AO427" s="61">
        <v>43</v>
      </c>
      <c r="AP427" s="62">
        <f t="shared" si="814"/>
        <v>43</v>
      </c>
      <c r="AQ427" s="63">
        <f>IF(ISNUMBER(INDEX(Данные!$I$1:$IX$303,Данные!$A89,AQ$642)),INDEX(Данные!$I$1:$IX$303,Данные!$A89,AQ$642)-Данные!$G89-AQ$643+IF($F$3="Использовать поправку",BT427,0),#N/A)</f>
        <v>0</v>
      </c>
      <c r="AR427" s="64">
        <f>IF(ISNUMBER(INDEX(Данные!$I$1:$IX$303,Данные!$A89,AR$642)),INDEX(Данные!$I$1:$IX$303,Данные!$A89,AR$642)-Данные!$H89-AR$643+IF($F$3="Использовать поправку",BU427,0),#N/A)</f>
        <v>0</v>
      </c>
      <c r="AS427" s="62">
        <f t="shared" si="815"/>
        <v>43</v>
      </c>
      <c r="AT427" s="63">
        <f>IF(ISNUMBER(INDEX(Данные!$I$1:$IX$303,Данные!$A89,AT$642)),INDEX(Данные!$I$1:$IX$303,Данные!$A89,AT$642)-Данные!$G89-AT$643+IF($F$4="Использовать поправку",BT427,0),#N/A)</f>
        <v>6.0226439803287803</v>
      </c>
      <c r="AU427" s="64">
        <f>IF(ISNUMBER(INDEX(Данные!$I$1:$IX$303,Данные!$A89,AU$642)),INDEX(Данные!$I$1:$IX$303,Данные!$A89,AU$642)-Данные!$H89-AU$643+IF($F$4="Использовать поправку",BU427,0),#N/A)</f>
        <v>1.8735838226425585</v>
      </c>
      <c r="AV427" s="62">
        <f t="shared" si="816"/>
        <v>43</v>
      </c>
      <c r="AW427" s="63">
        <f>IF(ISNUMBER(INDEX(Данные!$I$1:$IX$303,Данные!$A89,AW$642)),INDEX(Данные!$I$1:$IX$303,Данные!$A89,AW$642)-Данные!$G89-AW$643+IF($F$5="Использовать поправку",BT427,0),#N/A)</f>
        <v>-3.4986139319140648</v>
      </c>
      <c r="AX427" s="64">
        <f>IF(ISNUMBER(INDEX(Данные!$I$1:$IX$303,Данные!$A89,AX$642)),INDEX(Данные!$I$1:$IX$303,Данные!$A89,AX$642)-Данные!$H89-AX$643+IF($F$5="Использовать поправку",BU427,0),#N/A)</f>
        <v>3.703049617111219</v>
      </c>
      <c r="AY427" s="62">
        <f t="shared" si="817"/>
        <v>43</v>
      </c>
      <c r="AZ427" s="63">
        <f>IF(ISNUMBER(INDEX(Данные!$I$1:$IX$303,Данные!$A89,AZ$642)),INDEX(Данные!$I$1:$IX$303,Данные!$A89,AZ$642)-Данные!$G89-AZ$643+IF($F$6="Использовать поправку",BT427,0),#N/A)</f>
        <v>-11.805250929031558</v>
      </c>
      <c r="BA427" s="64">
        <f>IF(ISNUMBER(INDEX(Данные!$I$1:$IX$303,Данные!$A89,BA$642)),INDEX(Данные!$I$1:$IX$303,Данные!$A89,BA$642)-Данные!$H89-BA$643+IF($F$6="Использовать поправку",BU427,0),#N/A)</f>
        <v>5.9443936732927796</v>
      </c>
      <c r="BB427" s="62">
        <f t="shared" si="818"/>
        <v>43</v>
      </c>
      <c r="BC427" s="63">
        <f>IF(ISNUMBER(INDEX(Данные!$I$1:$IX$303,Данные!$A89,BC$642)),INDEX(Данные!$I$1:$IX$303,Данные!$A89,BC$642)-Данные!$G89-BC$643+IF($F$7="Использовать поправку",BT427,0),#N/A)</f>
        <v>-4.732484838384039</v>
      </c>
      <c r="BD427" s="64">
        <f>IF(ISNUMBER(INDEX(Данные!$I$1:$IX$303,Данные!$A89,BD$642)),INDEX(Данные!$I$1:$IX$303,Данные!$A89,BD$642)-Данные!$H89-BD$643+IF($F$7="Использовать поправку",BU427,0),#N/A)</f>
        <v>5.1126716932003546</v>
      </c>
      <c r="BE427" s="62">
        <f t="shared" si="819"/>
        <v>43</v>
      </c>
      <c r="BF427" s="63">
        <f>IF(ISNUMBER(INDEX(Данные!$I$1:$IX$303,Данные!$A89,BF$642)),INDEX(Данные!$I$1:$IX$303,Данные!$A89,BF$642)-Данные!$G89-BF$643+IF($F$8="Использовать поправку",BT427,0),#N/A)</f>
        <v>-2.2125438405030309</v>
      </c>
      <c r="BG427" s="64">
        <f>IF(ISNUMBER(INDEX(Данные!$I$1:$IX$303,Данные!$A89,BG$642)),INDEX(Данные!$I$1:$IX$303,Данные!$A89,BG$642)-Данные!$H89-BG$643+IF($F$8="Использовать поправку",BU427,0),#N/A)</f>
        <v>5.60426805932957</v>
      </c>
      <c r="BH427" s="62">
        <f t="shared" si="820"/>
        <v>43</v>
      </c>
      <c r="BI427" s="63">
        <f>IF(ISNUMBER(INDEX(Данные!$I$1:$IX$303,Данные!$A89,BI$642)),INDEX(Данные!$I$1:$IX$303,Данные!$A89,BI$642)-Данные!$G89-BI$643+IF($F$9="Использовать поправку",BT427,0),#N/A)</f>
        <v>0.674542513810934</v>
      </c>
      <c r="BJ427" s="64">
        <f>IF(ISNUMBER(INDEX(Данные!$I$1:$IX$303,Данные!$A89,BJ$642)),INDEX(Данные!$I$1:$IX$303,Данные!$A89,BJ$642)-Данные!$H89-BJ$643+IF($F$9="Использовать поправку",BU427,0),#N/A)</f>
        <v>-0.18510387071569312</v>
      </c>
      <c r="BK427" s="62">
        <f t="shared" si="821"/>
        <v>43</v>
      </c>
      <c r="BL427" s="63">
        <f>IF(ISNUMBER(INDEX(Данные!$I$1:$IX$303,Данные!$A89,BL$642)),INDEX(Данные!$I$1:$IX$303,Данные!$A89,BL$642)-Данные!$G89-BL$643+IF($F$10="Использовать поправку",BT427,0),#N/A)</f>
        <v>-3.3847574354626886</v>
      </c>
      <c r="BM427" s="64">
        <f>IF(ISNUMBER(INDEX(Данные!$I$1:$IX$303,Данные!$A89,BM$642)),INDEX(Данные!$I$1:$IX$303,Данные!$A89,BM$642)-Данные!$H89-BM$643+IF($F$10="Использовать поправку",BU427,0),#N/A)</f>
        <v>17.120002533572915</v>
      </c>
      <c r="BN427" s="62">
        <f t="shared" si="822"/>
        <v>43</v>
      </c>
      <c r="BO427" s="63">
        <f>IF(ISNUMBER(INDEX(Данные!$I$1:$IX$303,Данные!$A89,BO$642)),INDEX(Данные!$I$1:$IX$303,Данные!$A89,BO$642)-Данные!$G89-BO$643+IF($F$11="Использовать поправку",BT427,0),#N/A)</f>
        <v>-4.5988794302483029</v>
      </c>
      <c r="BP427" s="64">
        <f>IF(ISNUMBER(INDEX(Данные!$I$1:$IX$303,Данные!$A89,BP$642)),INDEX(Данные!$I$1:$IX$303,Данные!$A89,BP$642)-Данные!$H89-BP$643+IF($F$11="Использовать поправку",BU427,0),#N/A)</f>
        <v>1.7403953745397303</v>
      </c>
      <c r="BQ427" s="62">
        <f t="shared" si="823"/>
        <v>43</v>
      </c>
      <c r="BR427" s="63">
        <f>IF(ISNUMBER(INDEX(Данные!$I$1:$IX$303,Данные!$A89,BR$642)),INDEX(Данные!$I$1:$IX$303,Данные!$A89,BR$642)-Данные!$G89-BR$643+IF($F$12="Использовать поправку",BT427,0),#N/A)</f>
        <v>2.5215016128713614</v>
      </c>
      <c r="BS427" s="64">
        <f>IF(ISNUMBER(INDEX(Данные!$I$1:$IX$303,Данные!$A89,BS$642)),INDEX(Данные!$I$1:$IX$303,Данные!$A89,BS$642)-Данные!$H89-BS$643+IF($F$12="Использовать поправку",BU427,0),#N/A)</f>
        <v>5.3500387141041301</v>
      </c>
      <c r="BT427" s="100" t="e">
        <f>INDEX(Данные!$I$1:$IX$303,Данные!$A89,BT$642+8)-INDEX(Данные!$I$1:$IX$303,Данные!$A89,BT$643+8)</f>
        <v>#N/A</v>
      </c>
      <c r="BU427" s="101" t="e">
        <f>INDEX(Данные!$I$1:$IX$303,Данные!$A89,BU$642+9)-INDEX(Данные!$I$1:$IX$303,Данные!$A89,BU$643+9)</f>
        <v>#N/A</v>
      </c>
    </row>
    <row r="428" spans="7:73" x14ac:dyDescent="0.25">
      <c r="G428" s="61">
        <v>43.5</v>
      </c>
      <c r="H428" s="62">
        <f t="shared" si="804"/>
        <v>43.5</v>
      </c>
      <c r="I428" s="63">
        <f>IF(ISNUMBER(INDEX(Данные!$I$1:$IX$303,Данные!$A90,I$642)),INDEX(Данные!$I$1:$IX$303,Данные!$A90,I$642)-Данные!$E90+IF($F$3="Использовать поправку",AL428,0),#N/A)</f>
        <v>0</v>
      </c>
      <c r="J428" s="64">
        <f>IF(ISNUMBER(INDEX(Данные!$I$1:$IX$303,Данные!$A90,J$642)),INDEX(Данные!$I$1:$IX$303,Данные!$A90,J$642)-Данные!$F90+IF($F$3="Использовать поправку",AM428,0),#N/A)</f>
        <v>0</v>
      </c>
      <c r="K428" s="62">
        <f t="shared" si="805"/>
        <v>43.5</v>
      </c>
      <c r="L428" s="63">
        <f>IF(ISNUMBER(INDEX(Данные!$I$1:$IX$303,Данные!$A90,L$642)),INDEX(Данные!$I$1:$IX$303,Данные!$A90,L$642)-Данные!$E90+IF($F$4="Использовать поправку",AL428,0),#N/A)</f>
        <v>-0.1855576246619286</v>
      </c>
      <c r="M428" s="64">
        <f>IF(ISNUMBER(INDEX(Данные!$I$1:$IX$303,Данные!$A90,M$642)),INDEX(Данные!$I$1:$IX$303,Данные!$A90,M$642)-Данные!$F90+IF($F$4="Использовать поправку",AM428,0),#N/A)</f>
        <v>-1.3171857659255224</v>
      </c>
      <c r="N428" s="62">
        <f t="shared" si="806"/>
        <v>43.5</v>
      </c>
      <c r="O428" s="63">
        <f>IF(ISNUMBER(INDEX(Данные!$I$1:$IX$303,Данные!$A90,O$642)),INDEX(Данные!$I$1:$IX$303,Данные!$A90,O$642)-Данные!$E90+IF($F$5="Использовать поправку",AL428,0),#N/A)</f>
        <v>0.99656560708065456</v>
      </c>
      <c r="P428" s="64">
        <f>IF(ISNUMBER(INDEX(Данные!$I$1:$IX$303,Данные!$A90,P$642)),INDEX(Данные!$I$1:$IX$303,Данные!$A90,P$642)-Данные!$F90+IF($F$5="Использовать поправку",AM428,0),#N/A)</f>
        <v>-1.8758429769947824</v>
      </c>
      <c r="Q428" s="62">
        <f t="shared" si="807"/>
        <v>43.5</v>
      </c>
      <c r="R428" s="63">
        <f>IF(ISNUMBER(INDEX(Данные!$I$1:$IX$303,Данные!$A90,R$642)),INDEX(Данные!$I$1:$IX$303,Данные!$A90,R$642)-Данные!$E90+IF($F$6="Использовать поправку",AL428,0),#N/A)</f>
        <v>0.50466955157797067</v>
      </c>
      <c r="S428" s="64">
        <f>IF(ISNUMBER(INDEX(Данные!$I$1:$IX$303,Данные!$A90,S$642)),INDEX(Данные!$I$1:$IX$303,Данные!$A90,S$642)-Данные!$F90+IF($F$6="Использовать поправку",AM428,0),#N/A)</f>
        <v>-1.7607603884236767E-2</v>
      </c>
      <c r="T428" s="62">
        <f t="shared" si="808"/>
        <v>43.5</v>
      </c>
      <c r="U428" s="63">
        <f>IF(ISNUMBER(INDEX(Данные!$I$1:$IX$303,Данные!$A90,U$642)),INDEX(Данные!$I$1:$IX$303,Данные!$A90,U$642)-Данные!$E90+IF($F$7="Использовать поправку",AL428,0),#N/A)</f>
        <v>0.86627864524724885</v>
      </c>
      <c r="V428" s="64">
        <f>IF(ISNUMBER(INDEX(Данные!$I$1:$IX$303,Данные!$A90,V$642)),INDEX(Данные!$I$1:$IX$303,Данные!$A90,V$642)-Данные!$F90+IF($F$7="Использовать поправку",AM428,0),#N/A)</f>
        <v>-1.3093864904675918</v>
      </c>
      <c r="W428" s="62">
        <f t="shared" si="809"/>
        <v>43.5</v>
      </c>
      <c r="X428" s="63">
        <f>IF(ISNUMBER(INDEX(Данные!$I$1:$IX$303,Данные!$A90,X$642)),INDEX(Данные!$I$1:$IX$303,Данные!$A90,X$642)-Данные!$E90+IF($F$8="Использовать поправку",AL428,0),#N/A)</f>
        <v>0.11379799168087601</v>
      </c>
      <c r="Y428" s="64">
        <f>IF(ISNUMBER(INDEX(Данные!$I$1:$IX$303,Данные!$A90,Y$642)),INDEX(Данные!$I$1:$IX$303,Данные!$A90,Y$642)-Данные!$F90+IF($F$8="Использовать поправку",AM428,0),#N/A)</f>
        <v>-0.95213512726770944</v>
      </c>
      <c r="Z428" s="62">
        <f t="shared" si="810"/>
        <v>43.5</v>
      </c>
      <c r="AA428" s="63">
        <f>IF(ISNUMBER(INDEX(Данные!$I$1:$IX$303,Данные!$A90,AA$642)),INDEX(Данные!$I$1:$IX$303,Данные!$A90,AA$642)-Данные!$E90+IF($F$9="Использовать поправку",AL428,0),#N/A)</f>
        <v>0.63464584974255622</v>
      </c>
      <c r="AB428" s="64">
        <f>IF(ISNUMBER(INDEX(Данные!$I$1:$IX$303,Данные!$A90,AB$642)),INDEX(Данные!$I$1:$IX$303,Данные!$A90,AB$642)-Данные!$F90+IF($F$9="Использовать поправку",AM428,0),#N/A)</f>
        <v>-0.99641825201013035</v>
      </c>
      <c r="AC428" s="62">
        <f t="shared" si="811"/>
        <v>43.5</v>
      </c>
      <c r="AD428" s="63">
        <f>IF(ISNUMBER(INDEX(Данные!$I$1:$IX$303,Данные!$A90,AD$642)),INDEX(Данные!$I$1:$IX$303,Данные!$A90,AD$642)-Данные!$E90+IF($F$10="Использовать поправку",AL428,0),#N/A)</f>
        <v>0.61777024922604973</v>
      </c>
      <c r="AE428" s="64">
        <f>IF(ISNUMBER(INDEX(Данные!$I$1:$IX$303,Данные!$A90,AE$642)),INDEX(Данные!$I$1:$IX$303,Данные!$A90,AE$642)-Данные!$F90+IF($F$10="Использовать поправку",AM428,0),#N/A)</f>
        <v>-2.5448371671456904</v>
      </c>
      <c r="AF428" s="62">
        <f t="shared" si="812"/>
        <v>43.5</v>
      </c>
      <c r="AG428" s="63">
        <f>IF(ISNUMBER(INDEX(Данные!$I$1:$IX$303,Данные!$A90,AG$642)),INDEX(Данные!$I$1:$IX$303,Данные!$A90,AG$642)-Данные!$E90+IF($F$11="Использовать поправку",AL428,0),#N/A)</f>
        <v>1.1974017559786141</v>
      </c>
      <c r="AH428" s="64">
        <f>IF(ISNUMBER(INDEX(Данные!$I$1:$IX$303,Данные!$A90,AH$642)),INDEX(Данные!$I$1:$IX$303,Данные!$A90,AH$642)-Данные!$F90+IF($F$11="Использовать поправку",AM428,0),#N/A)</f>
        <v>-1.041933937671871</v>
      </c>
      <c r="AI428" s="62">
        <f t="shared" si="813"/>
        <v>43.5</v>
      </c>
      <c r="AJ428" s="63">
        <f>IF(ISNUMBER(INDEX(Данные!$I$1:$IX$303,Данные!$A90,AJ$642)),INDEX(Данные!$I$1:$IX$303,Данные!$A90,AJ$642)-Данные!$E90+IF($F$12="Использовать поправку",AL428,0),#N/A)</f>
        <v>0.67089770884724764</v>
      </c>
      <c r="AK428" s="96">
        <f>IF(ISNUMBER(INDEX(Данные!$I$1:$IX$303,Данные!$A90,AK$642)),INDEX(Данные!$I$1:$IX$303,Данные!$A90,AK$642)-Данные!$F90+IF($F$12="Использовать поправку",AM428,0),#N/A)</f>
        <v>-0.98186073963784892</v>
      </c>
      <c r="AL428" s="100" t="e">
        <f>INDEX(Данные!$I$1:$IX$303,Данные!$A90,AL$642+4)-INDEX(Данные!$I$1:$IX$303,Данные!$A90,AL$643+4)</f>
        <v>#N/A</v>
      </c>
      <c r="AM428" s="101" t="e">
        <f>INDEX(Данные!$I$1:$IX$303,Данные!$A90,AM$642+5)-INDEX(Данные!$I$1:$IX$303,Данные!$A90,AM$643+5)</f>
        <v>#N/A</v>
      </c>
      <c r="AO428" s="61">
        <v>43.5</v>
      </c>
      <c r="AP428" s="62">
        <f t="shared" si="814"/>
        <v>43.5</v>
      </c>
      <c r="AQ428" s="63">
        <f>IF(ISNUMBER(INDEX(Данные!$I$1:$IX$303,Данные!$A90,AQ$642)),INDEX(Данные!$I$1:$IX$303,Данные!$A90,AQ$642)-Данные!$G90-AQ$643+IF($F$3="Использовать поправку",BT428,0),#N/A)</f>
        <v>1.1368683772161603E-13</v>
      </c>
      <c r="AR428" s="64">
        <f>IF(ISNUMBER(INDEX(Данные!$I$1:$IX$303,Данные!$A90,AR$642)),INDEX(Данные!$I$1:$IX$303,Данные!$A90,AR$642)-Данные!$H90-AR$643+IF($F$3="Использовать поправку",BU428,0),#N/A)</f>
        <v>0</v>
      </c>
      <c r="AS428" s="62">
        <f t="shared" si="815"/>
        <v>43.5</v>
      </c>
      <c r="AT428" s="63">
        <f>IF(ISNUMBER(INDEX(Данные!$I$1:$IX$303,Данные!$A90,AT$642)),INDEX(Данные!$I$1:$IX$303,Данные!$A90,AT$642)-Данные!$G90-AT$643+IF($F$4="Использовать поправку",BT428,0),#N/A)</f>
        <v>5.9298651679979457</v>
      </c>
      <c r="AU428" s="64">
        <f>IF(ISNUMBER(INDEX(Данные!$I$1:$IX$303,Данные!$A90,AU$642)),INDEX(Данные!$I$1:$IX$303,Данные!$A90,AU$642)-Данные!$H90-AU$643+IF($F$4="Использовать поправку",BU428,0),#N/A)</f>
        <v>1.2149909396796374</v>
      </c>
      <c r="AV428" s="62">
        <f t="shared" si="816"/>
        <v>43.5</v>
      </c>
      <c r="AW428" s="63">
        <f>IF(ISNUMBER(INDEX(Данные!$I$1:$IX$303,Данные!$A90,AW$642)),INDEX(Данные!$I$1:$IX$303,Данные!$A90,AW$642)-Данные!$G90-AW$643+IF($F$5="Использовать поправку",BT428,0),#N/A)</f>
        <v>-3.0003311283736593</v>
      </c>
      <c r="AX428" s="64">
        <f>IF(ISNUMBER(INDEX(Данные!$I$1:$IX$303,Данные!$A90,AX$642)),INDEX(Данные!$I$1:$IX$303,Данные!$A90,AX$642)-Данные!$H90-AX$643+IF($F$5="Использовать поправку",BU428,0),#N/A)</f>
        <v>2.7651281286139238</v>
      </c>
      <c r="AY428" s="62">
        <f t="shared" si="817"/>
        <v>43.5</v>
      </c>
      <c r="AZ428" s="63">
        <f>IF(ISNUMBER(INDEX(Данные!$I$1:$IX$303,Данные!$A90,AZ$642)),INDEX(Данные!$I$1:$IX$303,Данные!$A90,AZ$642)-Данные!$G90-AZ$643+IF($F$6="Использовать поправку",BT428,0),#N/A)</f>
        <v>-11.552916153242563</v>
      </c>
      <c r="BA428" s="64">
        <f>IF(ISNUMBER(INDEX(Данные!$I$1:$IX$303,Данные!$A90,BA$642)),INDEX(Данные!$I$1:$IX$303,Данные!$A90,BA$642)-Данные!$H90-BA$643+IF($F$6="Использовать поправку",BU428,0),#N/A)</f>
        <v>5.9355898713506576</v>
      </c>
      <c r="BB428" s="62">
        <f t="shared" si="818"/>
        <v>43.5</v>
      </c>
      <c r="BC428" s="63">
        <f>IF(ISNUMBER(INDEX(Данные!$I$1:$IX$303,Данные!$A90,BC$642)),INDEX(Данные!$I$1:$IX$303,Данные!$A90,BC$642)-Данные!$G90-BC$643+IF($F$7="Использовать поправку",BT428,0),#N/A)</f>
        <v>-4.2993455157603648</v>
      </c>
      <c r="BD428" s="64">
        <f>IF(ISNUMBER(INDEX(Данные!$I$1:$IX$303,Данные!$A90,BD$642)),INDEX(Данные!$I$1:$IX$303,Данные!$A90,BD$642)-Данные!$H90-BD$643+IF($F$7="Использовать поправку",BU428,0),#N/A)</f>
        <v>4.457978447966525</v>
      </c>
      <c r="BE428" s="62">
        <f t="shared" si="819"/>
        <v>43.5</v>
      </c>
      <c r="BF428" s="63">
        <f>IF(ISNUMBER(INDEX(Данные!$I$1:$IX$303,Данные!$A90,BF$642)),INDEX(Данные!$I$1:$IX$303,Данные!$A90,BF$642)-Данные!$G90-BF$643+IF($F$8="Использовать поправку",BT428,0),#N/A)</f>
        <v>-2.1556448446625609</v>
      </c>
      <c r="BG428" s="64">
        <f>IF(ISNUMBER(INDEX(Данные!$I$1:$IX$303,Данные!$A90,BG$642)),INDEX(Данные!$I$1:$IX$303,Данные!$A90,BG$642)-Данные!$H90-BG$643+IF($F$8="Использовать поправку",BU428,0),#N/A)</f>
        <v>5.1282004956956371</v>
      </c>
      <c r="BH428" s="62">
        <f t="shared" si="820"/>
        <v>43.5</v>
      </c>
      <c r="BI428" s="63">
        <f>IF(ISNUMBER(INDEX(Данные!$I$1:$IX$303,Данные!$A90,BI$642)),INDEX(Данные!$I$1:$IX$303,Данные!$A90,BI$642)-Данные!$G90-BI$643+IF($F$9="Использовать поправку",BT428,0),#N/A)</f>
        <v>0.99186543868222543</v>
      </c>
      <c r="BJ428" s="64">
        <f>IF(ISNUMBER(INDEX(Данные!$I$1:$IX$303,Данные!$A90,BJ$642)),INDEX(Данные!$I$1:$IX$303,Данные!$A90,BJ$642)-Данные!$H90-BJ$643+IF($F$9="Использовать поправку",BU428,0),#N/A)</f>
        <v>-0.68331299672058776</v>
      </c>
      <c r="BK428" s="62">
        <f t="shared" si="821"/>
        <v>43.5</v>
      </c>
      <c r="BL428" s="63">
        <f>IF(ISNUMBER(INDEX(Данные!$I$1:$IX$303,Данные!$A90,BL$642)),INDEX(Данные!$I$1:$IX$303,Данные!$A90,BL$642)-Данные!$G90-BL$643+IF($F$10="Использовать поправку",BT428,0),#N/A)</f>
        <v>-3.0758723108496042</v>
      </c>
      <c r="BM428" s="64">
        <f>IF(ISNUMBER(INDEX(Данные!$I$1:$IX$303,Данные!$A90,BM$642)),INDEX(Данные!$I$1:$IX$303,Данные!$A90,BM$642)-Данные!$H90-BM$643+IF($F$10="Использовать поправку",BU428,0),#N/A)</f>
        <v>15.847583949999944</v>
      </c>
      <c r="BN428" s="62">
        <f t="shared" si="822"/>
        <v>43.5</v>
      </c>
      <c r="BO428" s="63">
        <f>IF(ISNUMBER(INDEX(Данные!$I$1:$IX$303,Данные!$A90,BO$642)),INDEX(Данные!$I$1:$IX$303,Данные!$A90,BO$642)-Данные!$G90-BO$643+IF($F$11="Использовать поправку",BT428,0),#N/A)</f>
        <v>-4.0001785522589444</v>
      </c>
      <c r="BP428" s="64">
        <f>IF(ISNUMBER(INDEX(Данные!$I$1:$IX$303,Данные!$A90,BP$642)),INDEX(Данные!$I$1:$IX$303,Данные!$A90,BP$642)-Данные!$H90-BP$643+IF($F$11="Использовать поправку",BU428,0),#N/A)</f>
        <v>1.2194284057038658</v>
      </c>
      <c r="BQ428" s="62">
        <f t="shared" si="823"/>
        <v>43.5</v>
      </c>
      <c r="BR428" s="63">
        <f>IF(ISNUMBER(INDEX(Данные!$I$1:$IX$303,Данные!$A90,BR$642)),INDEX(Данные!$I$1:$IX$303,Данные!$A90,BR$642)-Данные!$G90-BR$643+IF($F$12="Использовать поправку",BT428,0),#N/A)</f>
        <v>2.8569504672950643</v>
      </c>
      <c r="BS428" s="64">
        <f>IF(ISNUMBER(INDEX(Данные!$I$1:$IX$303,Данные!$A90,BS$642)),INDEX(Данные!$I$1:$IX$303,Данные!$A90,BS$642)-Данные!$H90-BS$643+IF($F$12="Использовать поправку",BU428,0),#N/A)</f>
        <v>4.8591083442852323</v>
      </c>
      <c r="BT428" s="100" t="e">
        <f>INDEX(Данные!$I$1:$IX$303,Данные!$A90,BT$642+8)-INDEX(Данные!$I$1:$IX$303,Данные!$A90,BT$643+8)</f>
        <v>#N/A</v>
      </c>
      <c r="BU428" s="101" t="e">
        <f>INDEX(Данные!$I$1:$IX$303,Данные!$A90,BU$642+9)-INDEX(Данные!$I$1:$IX$303,Данные!$A90,BU$643+9)</f>
        <v>#N/A</v>
      </c>
    </row>
    <row r="429" spans="7:73" x14ac:dyDescent="0.25">
      <c r="G429" s="61">
        <v>44</v>
      </c>
      <c r="H429" s="62">
        <f t="shared" si="804"/>
        <v>44</v>
      </c>
      <c r="I429" s="63">
        <f>IF(ISNUMBER(INDEX(Данные!$I$1:$IX$303,Данные!$A91,I$642)),INDEX(Данные!$I$1:$IX$303,Данные!$A91,I$642)-Данные!$E91+IF($F$3="Использовать поправку",AL429,0),#N/A)</f>
        <v>0</v>
      </c>
      <c r="J429" s="64">
        <f>IF(ISNUMBER(INDEX(Данные!$I$1:$IX$303,Данные!$A91,J$642)),INDEX(Данные!$I$1:$IX$303,Данные!$A91,J$642)-Данные!$F91+IF($F$3="Использовать поправку",AM429,0),#N/A)</f>
        <v>0</v>
      </c>
      <c r="K429" s="62">
        <f t="shared" si="805"/>
        <v>44</v>
      </c>
      <c r="L429" s="63">
        <f>IF(ISNUMBER(INDEX(Данные!$I$1:$IX$303,Данные!$A91,L$642)),INDEX(Данные!$I$1:$IX$303,Данные!$A91,L$642)-Данные!$E91+IF($F$4="Использовать поправку",AL429,0),#N/A)</f>
        <v>1.7087891989791668</v>
      </c>
      <c r="M429" s="64">
        <f>IF(ISNUMBER(INDEX(Данные!$I$1:$IX$303,Данные!$A91,M$642)),INDEX(Данные!$I$1:$IX$303,Данные!$A91,M$642)-Данные!$F91+IF($F$4="Использовать поправку",AM429,0),#N/A)</f>
        <v>-1.1324097396229007</v>
      </c>
      <c r="N429" s="62">
        <f t="shared" si="806"/>
        <v>44</v>
      </c>
      <c r="O429" s="63">
        <f>IF(ISNUMBER(INDEX(Данные!$I$1:$IX$303,Данные!$A91,O$642)),INDEX(Данные!$I$1:$IX$303,Данные!$A91,O$642)-Данные!$E91+IF($F$5="Использовать поправку",AL429,0),#N/A)</f>
        <v>1.6024882884218012</v>
      </c>
      <c r="P429" s="64">
        <f>IF(ISNUMBER(INDEX(Данные!$I$1:$IX$303,Данные!$A91,P$642)),INDEX(Данные!$I$1:$IX$303,Данные!$A91,P$642)-Данные!$F91+IF($F$5="Использовать поправку",AM429,0),#N/A)</f>
        <v>-1.7658275861530015</v>
      </c>
      <c r="Q429" s="62">
        <f t="shared" si="807"/>
        <v>44</v>
      </c>
      <c r="R429" s="63">
        <f>IF(ISNUMBER(INDEX(Данные!$I$1:$IX$303,Данные!$A91,R$642)),INDEX(Данные!$I$1:$IX$303,Данные!$A91,R$642)-Данные!$E91+IF($F$6="Использовать поправку",AL429,0),#N/A)</f>
        <v>1.0877296633793279</v>
      </c>
      <c r="S429" s="64">
        <f>IF(ISNUMBER(INDEX(Данные!$I$1:$IX$303,Данные!$A91,S$642)),INDEX(Данные!$I$1:$IX$303,Данные!$A91,S$642)-Данные!$F91+IF($F$6="Использовать поправку",AM429,0),#N/A)</f>
        <v>0.2458139484679478</v>
      </c>
      <c r="T429" s="62">
        <f t="shared" si="808"/>
        <v>44</v>
      </c>
      <c r="U429" s="63">
        <f>IF(ISNUMBER(INDEX(Данные!$I$1:$IX$303,Данные!$A91,U$642)),INDEX(Данные!$I$1:$IX$303,Данные!$A91,U$642)-Данные!$E91+IF($F$7="Использовать поправку",AL429,0),#N/A)</f>
        <v>1.2326068161428552</v>
      </c>
      <c r="V429" s="64">
        <f>IF(ISNUMBER(INDEX(Данные!$I$1:$IX$303,Данные!$A91,V$642)),INDEX(Данные!$I$1:$IX$303,Данные!$A91,V$642)-Данные!$F91+IF($F$7="Использовать поправку",AM429,0),#N/A)</f>
        <v>-0.53981627239747709</v>
      </c>
      <c r="W429" s="62">
        <f t="shared" si="809"/>
        <v>44</v>
      </c>
      <c r="X429" s="63">
        <f>IF(ISNUMBER(INDEX(Данные!$I$1:$IX$303,Данные!$A91,X$642)),INDEX(Данные!$I$1:$IX$303,Данные!$A91,X$642)-Данные!$E91+IF($F$8="Использовать поправку",AL429,0),#N/A)</f>
        <v>0.63156987762915939</v>
      </c>
      <c r="Y429" s="64">
        <f>IF(ISNUMBER(INDEX(Данные!$I$1:$IX$303,Данные!$A91,Y$642)),INDEX(Данные!$I$1:$IX$303,Данные!$A91,Y$642)-Данные!$F91+IF($F$8="Использовать поправку",AM429,0),#N/A)</f>
        <v>0.69982209333748813</v>
      </c>
      <c r="Z429" s="62">
        <f t="shared" si="810"/>
        <v>44</v>
      </c>
      <c r="AA429" s="63">
        <f>IF(ISNUMBER(INDEX(Данные!$I$1:$IX$303,Данные!$A91,AA$642)),INDEX(Данные!$I$1:$IX$303,Данные!$A91,AA$642)-Данные!$E91+IF($F$9="Использовать поправку",AL429,0),#N/A)</f>
        <v>1.4272827447172922</v>
      </c>
      <c r="AB429" s="64">
        <f>IF(ISNUMBER(INDEX(Данные!$I$1:$IX$303,Данные!$A91,AB$642)),INDEX(Данные!$I$1:$IX$303,Данные!$A91,AB$642)-Данные!$F91+IF($F$9="Использовать поправку",AM429,0),#N/A)</f>
        <v>0.46727051825157062</v>
      </c>
      <c r="AC429" s="62">
        <f t="shared" si="811"/>
        <v>44</v>
      </c>
      <c r="AD429" s="63">
        <f>IF(ISNUMBER(INDEX(Данные!$I$1:$IX$303,Данные!$A91,AD$642)),INDEX(Данные!$I$1:$IX$303,Данные!$A91,AD$642)-Данные!$E91+IF($F$10="Использовать поправку",AL429,0),#N/A)</f>
        <v>0.83849571002331835</v>
      </c>
      <c r="AE429" s="64">
        <f>IF(ISNUMBER(INDEX(Данные!$I$1:$IX$303,Данные!$A91,AE$642)),INDEX(Данные!$I$1:$IX$303,Данные!$A91,AE$642)-Данные!$F91+IF($F$10="Использовать поправку",AM429,0),#N/A)</f>
        <v>-1.1342726546996325</v>
      </c>
      <c r="AF429" s="62">
        <f t="shared" si="812"/>
        <v>44</v>
      </c>
      <c r="AG429" s="63">
        <f>IF(ISNUMBER(INDEX(Данные!$I$1:$IX$303,Данные!$A91,AG$642)),INDEX(Данные!$I$1:$IX$303,Данные!$A91,AG$642)-Данные!$E91+IF($F$11="Использовать поправку",AL429,0),#N/A)</f>
        <v>0.20264512986071104</v>
      </c>
      <c r="AH429" s="64">
        <f>IF(ISNUMBER(INDEX(Данные!$I$1:$IX$303,Данные!$A91,AH$642)),INDEX(Данные!$I$1:$IX$303,Данные!$A91,AH$642)-Данные!$F91+IF($F$11="Использовать поправку",AM429,0),#N/A)</f>
        <v>-0.15678461283345868</v>
      </c>
      <c r="AI429" s="62">
        <f t="shared" si="813"/>
        <v>44</v>
      </c>
      <c r="AJ429" s="63">
        <f>IF(ISNUMBER(INDEX(Данные!$I$1:$IX$303,Данные!$A91,AJ$642)),INDEX(Данные!$I$1:$IX$303,Данные!$A91,AJ$642)-Данные!$E91+IF($F$12="Использовать поправку",AL429,0),#N/A)</f>
        <v>0.8520889696940479</v>
      </c>
      <c r="AK429" s="96">
        <f>IF(ISNUMBER(INDEX(Данные!$I$1:$IX$303,Данные!$A91,AK$642)),INDEX(Данные!$I$1:$IX$303,Данные!$A91,AK$642)-Данные!$F91+IF($F$12="Использовать поправку",AM429,0),#N/A)</f>
        <v>0.30520443445994516</v>
      </c>
      <c r="AL429" s="100" t="e">
        <f>INDEX(Данные!$I$1:$IX$303,Данные!$A91,AL$642+4)-INDEX(Данные!$I$1:$IX$303,Данные!$A91,AL$643+4)</f>
        <v>#N/A</v>
      </c>
      <c r="AM429" s="101" t="e">
        <f>INDEX(Данные!$I$1:$IX$303,Данные!$A91,AM$642+5)-INDEX(Данные!$I$1:$IX$303,Данные!$A91,AM$643+5)</f>
        <v>#N/A</v>
      </c>
      <c r="AO429" s="61">
        <v>44</v>
      </c>
      <c r="AP429" s="62">
        <f t="shared" si="814"/>
        <v>44</v>
      </c>
      <c r="AQ429" s="63">
        <f>IF(ISNUMBER(INDEX(Данные!$I$1:$IX$303,Данные!$A91,AQ$642)),INDEX(Данные!$I$1:$IX$303,Данные!$A91,AQ$642)-Данные!$G91-AQ$643+IF($F$3="Использовать поправку",BT429,0),#N/A)</f>
        <v>0</v>
      </c>
      <c r="AR429" s="64">
        <f>IF(ISNUMBER(INDEX(Данные!$I$1:$IX$303,Данные!$A91,AR$642)),INDEX(Данные!$I$1:$IX$303,Данные!$A91,AR$642)-Данные!$H91-AR$643+IF($F$3="Использовать поправку",BU429,0),#N/A)</f>
        <v>0</v>
      </c>
      <c r="AS429" s="62">
        <f t="shared" si="815"/>
        <v>44</v>
      </c>
      <c r="AT429" s="63">
        <f>IF(ISNUMBER(INDEX(Данные!$I$1:$IX$303,Данные!$A91,AT$642)),INDEX(Данные!$I$1:$IX$303,Данные!$A91,AT$642)-Данные!$G91-AT$643+IF($F$4="Использовать поправку",BT429,0),#N/A)</f>
        <v>6.7842597674874696</v>
      </c>
      <c r="AU429" s="64">
        <f>IF(ISNUMBER(INDEX(Данные!$I$1:$IX$303,Данные!$A91,AU$642)),INDEX(Данные!$I$1:$IX$303,Данные!$A91,AU$642)-Данные!$H91-AU$643+IF($F$4="Использовать поправку",BU429,0),#N/A)</f>
        <v>0.64878606986826526</v>
      </c>
      <c r="AV429" s="62">
        <f t="shared" si="816"/>
        <v>44</v>
      </c>
      <c r="AW429" s="63">
        <f>IF(ISNUMBER(INDEX(Данные!$I$1:$IX$303,Данные!$A91,AW$642)),INDEX(Данные!$I$1:$IX$303,Данные!$A91,AW$642)-Данные!$G91-AW$643+IF($F$5="Использовать поправку",BT429,0),#N/A)</f>
        <v>-2.1990869841628182</v>
      </c>
      <c r="AX429" s="64">
        <f>IF(ISNUMBER(INDEX(Данные!$I$1:$IX$303,Данные!$A91,AX$642)),INDEX(Данные!$I$1:$IX$303,Данные!$A91,AX$642)-Данные!$H91-AX$643+IF($F$5="Использовать поправку",BU429,0),#N/A)</f>
        <v>1.8822143355373555</v>
      </c>
      <c r="AY429" s="62">
        <f t="shared" si="817"/>
        <v>44</v>
      </c>
      <c r="AZ429" s="63">
        <f>IF(ISNUMBER(INDEX(Данные!$I$1:$IX$303,Данные!$A91,AZ$642)),INDEX(Данные!$I$1:$IX$303,Данные!$A91,AZ$642)-Данные!$G91-AZ$643+IF($F$6="Использовать поправку",BT429,0),#N/A)</f>
        <v>-11.009051321552874</v>
      </c>
      <c r="BA429" s="64">
        <f>IF(ISNUMBER(INDEX(Данные!$I$1:$IX$303,Данные!$A91,BA$642)),INDEX(Данные!$I$1:$IX$303,Данные!$A91,BA$642)-Данные!$H91-BA$643+IF($F$6="Использовать поправку",BU429,0),#N/A)</f>
        <v>6.0584968455846138</v>
      </c>
      <c r="BB429" s="62">
        <f t="shared" si="818"/>
        <v>44</v>
      </c>
      <c r="BC429" s="63">
        <f>IF(ISNUMBER(INDEX(Данные!$I$1:$IX$303,Данные!$A91,BC$642)),INDEX(Данные!$I$1:$IX$303,Данные!$A91,BC$642)-Данные!$G91-BC$643+IF($F$7="Использовать поправку",BT429,0),#N/A)</f>
        <v>-3.6830421076889479</v>
      </c>
      <c r="BD429" s="64">
        <f>IF(ISNUMBER(INDEX(Данные!$I$1:$IX$303,Данные!$A91,BD$642)),INDEX(Данные!$I$1:$IX$303,Данные!$A91,BD$642)-Данные!$H91-BD$643+IF($F$7="Использовать поправку",BU429,0),#N/A)</f>
        <v>4.1880703117678877</v>
      </c>
      <c r="BE429" s="62">
        <f t="shared" si="819"/>
        <v>44</v>
      </c>
      <c r="BF429" s="63">
        <f>IF(ISNUMBER(INDEX(Данные!$I$1:$IX$303,Данные!$A91,BF$642)),INDEX(Данные!$I$1:$IX$303,Данные!$A91,BF$642)-Данные!$G91-BF$643+IF($F$8="Использовать поправку",BT429,0),#N/A)</f>
        <v>-1.8398599058479022</v>
      </c>
      <c r="BG429" s="64">
        <f>IF(ISNUMBER(INDEX(Данные!$I$1:$IX$303,Данные!$A91,BG$642)),INDEX(Данные!$I$1:$IX$303,Данные!$A91,BG$642)-Данные!$H91-BG$643+IF($F$8="Использовать поправку",BU429,0),#N/A)</f>
        <v>5.4781115423643314</v>
      </c>
      <c r="BH429" s="62">
        <f t="shared" si="820"/>
        <v>44</v>
      </c>
      <c r="BI429" s="63">
        <f>IF(ISNUMBER(INDEX(Данные!$I$1:$IX$303,Данные!$A91,BI$642)),INDEX(Данные!$I$1:$IX$303,Данные!$A91,BI$642)-Данные!$G91-BI$643+IF($F$9="Использовать поправку",BT429,0),#N/A)</f>
        <v>1.7055068110408911</v>
      </c>
      <c r="BJ429" s="64">
        <f>IF(ISNUMBER(INDEX(Данные!$I$1:$IX$303,Данные!$A91,BJ$642)),INDEX(Данные!$I$1:$IX$303,Данные!$A91,BJ$642)-Данные!$H91-BJ$643+IF($F$9="Использовать поправку",BU429,0),#N/A)</f>
        <v>-0.44967773759481133</v>
      </c>
      <c r="BK429" s="62">
        <f t="shared" si="821"/>
        <v>44</v>
      </c>
      <c r="BL429" s="63">
        <f>IF(ISNUMBER(INDEX(Данные!$I$1:$IX$303,Данные!$A91,BL$642)),INDEX(Данные!$I$1:$IX$303,Данные!$A91,BL$642)-Данные!$G91-BL$643+IF($F$10="Использовать поправку",BT429,0),#N/A)</f>
        <v>-2.656624455837914</v>
      </c>
      <c r="BM429" s="64">
        <f>IF(ISNUMBER(INDEX(Данные!$I$1:$IX$303,Данные!$A91,BM$642)),INDEX(Данные!$I$1:$IX$303,Данные!$A91,BM$642)-Данные!$H91-BM$643+IF($F$10="Использовать поправку",BU429,0),#N/A)</f>
        <v>15.280447622650172</v>
      </c>
      <c r="BN429" s="62">
        <f t="shared" si="822"/>
        <v>44</v>
      </c>
      <c r="BO429" s="63">
        <f>IF(ISNUMBER(INDEX(Данные!$I$1:$IX$303,Данные!$A91,BO$642)),INDEX(Данные!$I$1:$IX$303,Данные!$A91,BO$642)-Данные!$G91-BO$643+IF($F$11="Использовать поправку",BT429,0),#N/A)</f>
        <v>-3.8988559873286022</v>
      </c>
      <c r="BP429" s="64">
        <f>IF(ISNUMBER(INDEX(Данные!$I$1:$IX$303,Данные!$A91,BP$642)),INDEX(Данные!$I$1:$IX$303,Данные!$A91,BP$642)-Данные!$H91-BP$643+IF($F$11="Использовать поправку",BU429,0),#N/A)</f>
        <v>1.141036099287021</v>
      </c>
      <c r="BQ429" s="62">
        <f t="shared" si="823"/>
        <v>44</v>
      </c>
      <c r="BR429" s="63">
        <f>IF(ISNUMBER(INDEX(Данные!$I$1:$IX$303,Данные!$A91,BR$642)),INDEX(Данные!$I$1:$IX$303,Данные!$A91,BR$642)-Данные!$G91-BR$643+IF($F$12="Использовать поправку",BT429,0),#N/A)</f>
        <v>3.2829949521420758</v>
      </c>
      <c r="BS429" s="64">
        <f>IF(ISNUMBER(INDEX(Данные!$I$1:$IX$303,Данные!$A91,BS$642)),INDEX(Данные!$I$1:$IX$303,Данные!$A91,BS$642)-Данные!$H91-BS$643+IF($F$12="Использовать поправку",BU429,0),#N/A)</f>
        <v>5.0117105615152013</v>
      </c>
      <c r="BT429" s="100" t="e">
        <f>INDEX(Данные!$I$1:$IX$303,Данные!$A91,BT$642+8)-INDEX(Данные!$I$1:$IX$303,Данные!$A91,BT$643+8)</f>
        <v>#N/A</v>
      </c>
      <c r="BU429" s="101" t="e">
        <f>INDEX(Данные!$I$1:$IX$303,Данные!$A91,BU$642+9)-INDEX(Данные!$I$1:$IX$303,Данные!$A91,BU$643+9)</f>
        <v>#N/A</v>
      </c>
    </row>
    <row r="430" spans="7:73" x14ac:dyDescent="0.25">
      <c r="G430" s="61">
        <v>44.5</v>
      </c>
      <c r="H430" s="62">
        <f t="shared" si="804"/>
        <v>44.5</v>
      </c>
      <c r="I430" s="63">
        <f>IF(ISNUMBER(INDEX(Данные!$I$1:$IX$303,Данные!$A92,I$642)),INDEX(Данные!$I$1:$IX$303,Данные!$A92,I$642)-Данные!$E92+IF($F$3="Использовать поправку",AL430,0),#N/A)</f>
        <v>0</v>
      </c>
      <c r="J430" s="64">
        <f>IF(ISNUMBER(INDEX(Данные!$I$1:$IX$303,Данные!$A92,J$642)),INDEX(Данные!$I$1:$IX$303,Данные!$A92,J$642)-Данные!$F92+IF($F$3="Использовать поправку",AM430,0),#N/A)</f>
        <v>0</v>
      </c>
      <c r="K430" s="62">
        <f t="shared" si="805"/>
        <v>44.5</v>
      </c>
      <c r="L430" s="63">
        <f>IF(ISNUMBER(INDEX(Данные!$I$1:$IX$303,Данные!$A92,L$642)),INDEX(Данные!$I$1:$IX$303,Данные!$A92,L$642)-Данные!$E92+IF($F$4="Использовать поправку",AL430,0),#N/A)</f>
        <v>2.5636504501861825</v>
      </c>
      <c r="M430" s="64">
        <f>IF(ISNUMBER(INDEX(Данные!$I$1:$IX$303,Данные!$A92,M$642)),INDEX(Данные!$I$1:$IX$303,Данные!$A92,M$642)-Данные!$F92+IF($F$4="Использовать поправку",AM430,0),#N/A)</f>
        <v>0.80054891028560959</v>
      </c>
      <c r="N430" s="62">
        <f t="shared" si="806"/>
        <v>44.5</v>
      </c>
      <c r="O430" s="63">
        <f>IF(ISNUMBER(INDEX(Данные!$I$1:$IX$303,Данные!$A92,O$642)),INDEX(Данные!$I$1:$IX$303,Данные!$A92,O$642)-Данные!$E92+IF($F$5="Использовать поправку",AL430,0),#N/A)</f>
        <v>1.2218763854888088</v>
      </c>
      <c r="P430" s="64">
        <f>IF(ISNUMBER(INDEX(Данные!$I$1:$IX$303,Данные!$A92,P$642)),INDEX(Данные!$I$1:$IX$303,Данные!$A92,P$642)-Данные!$F92+IF($F$5="Использовать поправку",AM430,0),#N/A)</f>
        <v>8.8322179763164144E-2</v>
      </c>
      <c r="Q430" s="62">
        <f t="shared" si="807"/>
        <v>44.5</v>
      </c>
      <c r="R430" s="63">
        <f>IF(ISNUMBER(INDEX(Данные!$I$1:$IX$303,Данные!$A92,R$642)),INDEX(Данные!$I$1:$IX$303,Данные!$A92,R$642)-Данные!$E92+IF($F$6="Использовать поправку",AL430,0),#N/A)</f>
        <v>2.8797433673362764</v>
      </c>
      <c r="S430" s="64">
        <f>IF(ISNUMBER(INDEX(Данные!$I$1:$IX$303,Данные!$A92,S$642)),INDEX(Данные!$I$1:$IX$303,Данные!$A92,S$642)-Данные!$F92+IF($F$6="Использовать поправку",AM430,0),#N/A)</f>
        <v>0.64618248058791394</v>
      </c>
      <c r="T430" s="62">
        <f t="shared" si="808"/>
        <v>44.5</v>
      </c>
      <c r="U430" s="63">
        <f>IF(ISNUMBER(INDEX(Данные!$I$1:$IX$303,Данные!$A92,U$642)),INDEX(Данные!$I$1:$IX$303,Данные!$A92,U$642)-Данные!$E92+IF($F$7="Использовать поправку",AL430,0),#N/A)</f>
        <v>0.67575482113748642</v>
      </c>
      <c r="V430" s="64">
        <f>IF(ISNUMBER(INDEX(Данные!$I$1:$IX$303,Данные!$A92,V$642)),INDEX(Данные!$I$1:$IX$303,Данные!$A92,V$642)-Данные!$F92+IF($F$7="Использовать поправку",AM430,0),#N/A)</f>
        <v>-0.7502524960350847</v>
      </c>
      <c r="W430" s="62">
        <f t="shared" si="809"/>
        <v>44.5</v>
      </c>
      <c r="X430" s="63">
        <f>IF(ISNUMBER(INDEX(Данные!$I$1:$IX$303,Данные!$A92,X$642)),INDEX(Данные!$I$1:$IX$303,Данные!$A92,X$642)-Данные!$E92+IF($F$8="Использовать поправку",AL430,0),#N/A)</f>
        <v>1.8240077932280006</v>
      </c>
      <c r="Y430" s="64">
        <f>IF(ISNUMBER(INDEX(Данные!$I$1:$IX$303,Данные!$A92,Y$642)),INDEX(Данные!$I$1:$IX$303,Данные!$A92,Y$642)-Данные!$F92+IF($F$8="Использовать поправку",AM430,0),#N/A)</f>
        <v>-1.1098422791504063</v>
      </c>
      <c r="Z430" s="62">
        <f t="shared" si="810"/>
        <v>44.5</v>
      </c>
      <c r="AA430" s="63">
        <f>IF(ISNUMBER(INDEX(Данные!$I$1:$IX$303,Данные!$A92,AA$642)),INDEX(Данные!$I$1:$IX$303,Данные!$A92,AA$642)-Данные!$E92+IF($F$9="Использовать поправку",AL430,0),#N/A)</f>
        <v>1.0867859862596028</v>
      </c>
      <c r="AB430" s="64">
        <f>IF(ISNUMBER(INDEX(Данные!$I$1:$IX$303,Данные!$A92,AB$642)),INDEX(Данные!$I$1:$IX$303,Данные!$A92,AB$642)-Данные!$F92+IF($F$9="Использовать поправку",AM430,0),#N/A)</f>
        <v>-0.3342642871715249</v>
      </c>
      <c r="AC430" s="62">
        <f t="shared" si="811"/>
        <v>44.5</v>
      </c>
      <c r="AD430" s="63">
        <f>IF(ISNUMBER(INDEX(Данные!$I$1:$IX$303,Данные!$A92,AD$642)),INDEX(Данные!$I$1:$IX$303,Данные!$A92,AD$642)-Данные!$E92+IF($F$10="Использовать поправку",AL430,0),#N/A)</f>
        <v>2.3345681078519576</v>
      </c>
      <c r="AE430" s="64">
        <f>IF(ISNUMBER(INDEX(Данные!$I$1:$IX$303,Данные!$A92,AE$642)),INDEX(Данные!$I$1:$IX$303,Данные!$A92,AE$642)-Данные!$F92+IF($F$10="Использовать поправку",AM430,0),#N/A)</f>
        <v>0.70629918137547065</v>
      </c>
      <c r="AF430" s="62">
        <f t="shared" si="812"/>
        <v>44.5</v>
      </c>
      <c r="AG430" s="63">
        <f>IF(ISNUMBER(INDEX(Данные!$I$1:$IX$303,Данные!$A92,AG$642)),INDEX(Данные!$I$1:$IX$303,Данные!$A92,AG$642)-Данные!$E92+IF($F$11="Использовать поправку",AL430,0),#N/A)</f>
        <v>1.3036630636771118</v>
      </c>
      <c r="AH430" s="64">
        <f>IF(ISNUMBER(INDEX(Данные!$I$1:$IX$303,Данные!$A92,AH$642)),INDEX(Данные!$I$1:$IX$303,Данные!$A92,AH$642)-Данные!$F92+IF($F$11="Использовать поправку",AM430,0),#N/A)</f>
        <v>1.163582950433959</v>
      </c>
      <c r="AI430" s="62">
        <f t="shared" si="813"/>
        <v>44.5</v>
      </c>
      <c r="AJ430" s="63">
        <f>IF(ISNUMBER(INDEX(Данные!$I$1:$IX$303,Данные!$A92,AJ$642)),INDEX(Данные!$I$1:$IX$303,Данные!$A92,AJ$642)-Данные!$E92+IF($F$12="Использовать поправку",AL430,0),#N/A)</f>
        <v>1.4653480156728964</v>
      </c>
      <c r="AK430" s="96">
        <f>IF(ISNUMBER(INDEX(Данные!$I$1:$IX$303,Данные!$A92,AK$642)),INDEX(Данные!$I$1:$IX$303,Данные!$A92,AK$642)-Данные!$F92+IF($F$12="Использовать поправку",AM430,0),#N/A)</f>
        <v>-0.7442959093608863</v>
      </c>
      <c r="AL430" s="100" t="e">
        <f>INDEX(Данные!$I$1:$IX$303,Данные!$A92,AL$642+4)-INDEX(Данные!$I$1:$IX$303,Данные!$A92,AL$643+4)</f>
        <v>#N/A</v>
      </c>
      <c r="AM430" s="101" t="e">
        <f>INDEX(Данные!$I$1:$IX$303,Данные!$A92,AM$642+5)-INDEX(Данные!$I$1:$IX$303,Данные!$A92,AM$643+5)</f>
        <v>#N/A</v>
      </c>
      <c r="AO430" s="61">
        <v>44.5</v>
      </c>
      <c r="AP430" s="62">
        <f t="shared" si="814"/>
        <v>44.5</v>
      </c>
      <c r="AQ430" s="63">
        <f>IF(ISNUMBER(INDEX(Данные!$I$1:$IX$303,Данные!$A92,AQ$642)),INDEX(Данные!$I$1:$IX$303,Данные!$A92,AQ$642)-Данные!$G92-AQ$643+IF($F$3="Использовать поправку",BT430,0),#N/A)</f>
        <v>0</v>
      </c>
      <c r="AR430" s="64">
        <f>IF(ISNUMBER(INDEX(Данные!$I$1:$IX$303,Данные!$A92,AR$642)),INDEX(Данные!$I$1:$IX$303,Данные!$A92,AR$642)-Данные!$H92-AR$643+IF($F$3="Использовать поправку",BU430,0),#N/A)</f>
        <v>0</v>
      </c>
      <c r="AS430" s="62">
        <f t="shared" si="815"/>
        <v>44.5</v>
      </c>
      <c r="AT430" s="63">
        <f>IF(ISNUMBER(INDEX(Данные!$I$1:$IX$303,Данные!$A92,AT$642)),INDEX(Данные!$I$1:$IX$303,Данные!$A92,AT$642)-Данные!$G92-AT$643+IF($F$4="Использовать поправку",BT430,0),#N/A)</f>
        <v>8.0660849925806133</v>
      </c>
      <c r="AU430" s="64">
        <f>IF(ISNUMBER(INDEX(Данные!$I$1:$IX$303,Данные!$A92,AU$642)),INDEX(Данные!$I$1:$IX$303,Данные!$A92,AU$642)-Данные!$H92-AU$643+IF($F$4="Использовать поправку",BU430,0),#N/A)</f>
        <v>1.0490605250111003</v>
      </c>
      <c r="AV430" s="62">
        <f t="shared" si="816"/>
        <v>44.5</v>
      </c>
      <c r="AW430" s="63">
        <f>IF(ISNUMBER(INDEX(Данные!$I$1:$IX$303,Данные!$A92,AW$642)),INDEX(Данные!$I$1:$IX$303,Данные!$A92,AW$642)-Данные!$G92-AW$643+IF($F$5="Использовать поправку",BT430,0),#N/A)</f>
        <v>-1.5881487914184618</v>
      </c>
      <c r="AX430" s="64">
        <f>IF(ISNUMBER(INDEX(Данные!$I$1:$IX$303,Данные!$A92,AX$642)),INDEX(Данные!$I$1:$IX$303,Данные!$A92,AX$642)-Данные!$H92-AX$643+IF($F$5="Использовать поправку",BU430,0),#N/A)</f>
        <v>1.9263754254188825</v>
      </c>
      <c r="AY430" s="62">
        <f t="shared" si="817"/>
        <v>44.5</v>
      </c>
      <c r="AZ430" s="63">
        <f>IF(ISNUMBER(INDEX(Данные!$I$1:$IX$303,Данные!$A92,AZ$642)),INDEX(Данные!$I$1:$IX$303,Данные!$A92,AZ$642)-Данные!$G92-AZ$643+IF($F$6="Использовать поправку",BT430,0),#N/A)</f>
        <v>-9.5691796378847584</v>
      </c>
      <c r="BA430" s="64">
        <f>IF(ISNUMBER(INDEX(Данные!$I$1:$IX$303,Данные!$A92,BA$642)),INDEX(Данные!$I$1:$IX$303,Данные!$A92,BA$642)-Данные!$H92-BA$643+IF($F$6="Использовать поправку",BU430,0),#N/A)</f>
        <v>6.3815880858785476</v>
      </c>
      <c r="BB430" s="62">
        <f t="shared" si="818"/>
        <v>44.5</v>
      </c>
      <c r="BC430" s="63">
        <f>IF(ISNUMBER(INDEX(Данные!$I$1:$IX$303,Данные!$A92,BC$642)),INDEX(Данные!$I$1:$IX$303,Данные!$A92,BC$642)-Данные!$G92-BC$643+IF($F$7="Использовать поправку",BT430,0),#N/A)</f>
        <v>-3.3451646971201399</v>
      </c>
      <c r="BD430" s="64">
        <f>IF(ISNUMBER(INDEX(Данные!$I$1:$IX$303,Данные!$A92,BD$642)),INDEX(Данные!$I$1:$IX$303,Данные!$A92,BD$642)-Данные!$H92-BD$643+IF($F$7="Использовать поправку",BU430,0),#N/A)</f>
        <v>3.8129440637503649</v>
      </c>
      <c r="BE430" s="62">
        <f t="shared" si="819"/>
        <v>44.5</v>
      </c>
      <c r="BF430" s="63">
        <f>IF(ISNUMBER(INDEX(Данные!$I$1:$IX$303,Данные!$A92,BF$642)),INDEX(Данные!$I$1:$IX$303,Данные!$A92,BF$642)-Данные!$G92-BF$643+IF($F$8="Использовать поправку",BT430,0),#N/A)</f>
        <v>-0.9278560092340058</v>
      </c>
      <c r="BG430" s="64">
        <f>IF(ISNUMBER(INDEX(Данные!$I$1:$IX$303,Данные!$A92,BG$642)),INDEX(Данные!$I$1:$IX$303,Данные!$A92,BG$642)-Данные!$H92-BG$643+IF($F$8="Использовать поправку",BU430,0),#N/A)</f>
        <v>4.9231904027890323</v>
      </c>
      <c r="BH430" s="62">
        <f t="shared" si="820"/>
        <v>44.5</v>
      </c>
      <c r="BI430" s="63">
        <f>IF(ISNUMBER(INDEX(Данные!$I$1:$IX$303,Данные!$A92,BI$642)),INDEX(Данные!$I$1:$IX$303,Данные!$A92,BI$642)-Данные!$G92-BI$643+IF($F$9="Использовать поправку",BT430,0),#N/A)</f>
        <v>2.2488998041707191</v>
      </c>
      <c r="BJ430" s="64">
        <f>IF(ISNUMBER(INDEX(Данные!$I$1:$IX$303,Данные!$A92,BJ$642)),INDEX(Данные!$I$1:$IX$303,Данные!$A92,BJ$642)-Данные!$H92-BJ$643+IF($F$9="Использовать поправку",BU430,0),#N/A)</f>
        <v>-0.61680988118064306</v>
      </c>
      <c r="BK430" s="62">
        <f t="shared" si="821"/>
        <v>44.5</v>
      </c>
      <c r="BL430" s="63">
        <f>IF(ISNUMBER(INDEX(Данные!$I$1:$IX$303,Данные!$A92,BL$642)),INDEX(Данные!$I$1:$IX$303,Данные!$A92,BL$642)-Данные!$G92-BL$643+IF($F$10="Использовать поправку",BT430,0),#N/A)</f>
        <v>-1.4893404019120453</v>
      </c>
      <c r="BM430" s="64">
        <f>IF(ISNUMBER(INDEX(Данные!$I$1:$IX$303,Данные!$A92,BM$642)),INDEX(Данные!$I$1:$IX$303,Данные!$A92,BM$642)-Данные!$H92-BM$643+IF($F$10="Использовать поправку",BU430,0),#N/A)</f>
        <v>15.633597213337907</v>
      </c>
      <c r="BN430" s="62">
        <f t="shared" si="822"/>
        <v>44.5</v>
      </c>
      <c r="BO430" s="63">
        <f>IF(ISNUMBER(INDEX(Данные!$I$1:$IX$303,Данные!$A92,BO$642)),INDEX(Данные!$I$1:$IX$303,Данные!$A92,BO$642)-Данные!$G92-BO$643+IF($F$11="Использовать поправку",BT430,0),#N/A)</f>
        <v>-3.2470244554900773</v>
      </c>
      <c r="BP430" s="64">
        <f>IF(ISNUMBER(INDEX(Данные!$I$1:$IX$303,Данные!$A92,BP$642)),INDEX(Данные!$I$1:$IX$303,Данные!$A92,BP$642)-Данные!$H92-BP$643+IF($F$11="Использовать поправку",BU430,0),#N/A)</f>
        <v>1.7228275745039809</v>
      </c>
      <c r="BQ430" s="62">
        <f t="shared" si="823"/>
        <v>44.5</v>
      </c>
      <c r="BR430" s="63">
        <f>IF(ISNUMBER(INDEX(Данные!$I$1:$IX$303,Данные!$A92,BR$642)),INDEX(Данные!$I$1:$IX$303,Данные!$A92,BR$642)-Данные!$G92-BR$643+IF($F$12="Использовать поправку",BT430,0),#N/A)</f>
        <v>4.0156689599784841</v>
      </c>
      <c r="BS430" s="64">
        <f>IF(ISNUMBER(INDEX(Данные!$I$1:$IX$303,Данные!$A92,BS$642)),INDEX(Данные!$I$1:$IX$303,Данные!$A92,BS$642)-Данные!$H92-BS$643+IF($F$12="Использовать поправку",BU430,0),#N/A)</f>
        <v>4.6395626068347156</v>
      </c>
      <c r="BT430" s="100" t="e">
        <f>INDEX(Данные!$I$1:$IX$303,Данные!$A92,BT$642+8)-INDEX(Данные!$I$1:$IX$303,Данные!$A92,BT$643+8)</f>
        <v>#N/A</v>
      </c>
      <c r="BU430" s="101" t="e">
        <f>INDEX(Данные!$I$1:$IX$303,Данные!$A92,BU$642+9)-INDEX(Данные!$I$1:$IX$303,Данные!$A92,BU$643+9)</f>
        <v>#N/A</v>
      </c>
    </row>
    <row r="431" spans="7:73" x14ac:dyDescent="0.25">
      <c r="G431" s="61">
        <v>45</v>
      </c>
      <c r="H431" s="62">
        <f t="shared" si="804"/>
        <v>45</v>
      </c>
      <c r="I431" s="63">
        <f>IF(ISNUMBER(INDEX(Данные!$I$1:$IX$303,Данные!$A93,I$642)),INDEX(Данные!$I$1:$IX$303,Данные!$A93,I$642)-Данные!$E93+IF($F$3="Использовать поправку",AL431,0),#N/A)</f>
        <v>0</v>
      </c>
      <c r="J431" s="64">
        <f>IF(ISNUMBER(INDEX(Данные!$I$1:$IX$303,Данные!$A93,J$642)),INDEX(Данные!$I$1:$IX$303,Данные!$A93,J$642)-Данные!$F93+IF($F$3="Использовать поправку",AM431,0),#N/A)</f>
        <v>0</v>
      </c>
      <c r="K431" s="62">
        <f t="shared" si="805"/>
        <v>45</v>
      </c>
      <c r="L431" s="63">
        <f>IF(ISNUMBER(INDEX(Данные!$I$1:$IX$303,Данные!$A93,L$642)),INDEX(Данные!$I$1:$IX$303,Данные!$A93,L$642)-Данные!$E93+IF($F$4="Использовать поправку",AL431,0),#N/A)</f>
        <v>0.80092347351472704</v>
      </c>
      <c r="M431" s="64">
        <f>IF(ISNUMBER(INDEX(Данные!$I$1:$IX$303,Данные!$A93,M$642)),INDEX(Данные!$I$1:$IX$303,Данные!$A93,M$642)-Данные!$F93+IF($F$4="Использовать поправку",AM431,0),#N/A)</f>
        <v>0.34409210325509321</v>
      </c>
      <c r="N431" s="62">
        <f t="shared" si="806"/>
        <v>45</v>
      </c>
      <c r="O431" s="63">
        <f>IF(ISNUMBER(INDEX(Данные!$I$1:$IX$303,Данные!$A93,O$642)),INDEX(Данные!$I$1:$IX$303,Данные!$A93,O$642)-Данные!$E93+IF($F$5="Использовать поправку",AL431,0),#N/A)</f>
        <v>0.16010442119111445</v>
      </c>
      <c r="P431" s="64">
        <f>IF(ISNUMBER(INDEX(Данные!$I$1:$IX$303,Данные!$A93,P$642)),INDEX(Данные!$I$1:$IX$303,Данные!$A93,P$642)-Данные!$F93+IF($F$5="Использовать поправку",AM431,0),#N/A)</f>
        <v>1.1925086512512486</v>
      </c>
      <c r="Q431" s="62">
        <f t="shared" si="807"/>
        <v>45</v>
      </c>
      <c r="R431" s="63">
        <f>IF(ISNUMBER(INDEX(Данные!$I$1:$IX$303,Данные!$A93,R$642)),INDEX(Данные!$I$1:$IX$303,Данные!$A93,R$642)-Данные!$E93+IF($F$6="Использовать поправку",AL431,0),#N/A)</f>
        <v>0.53579316108201347</v>
      </c>
      <c r="S431" s="64">
        <f>IF(ISNUMBER(INDEX(Данные!$I$1:$IX$303,Данные!$A93,S$642)),INDEX(Данные!$I$1:$IX$303,Данные!$A93,S$642)-Данные!$F93+IF($F$6="Использовать поправку",AM431,0),#N/A)</f>
        <v>1.6437760006260369</v>
      </c>
      <c r="T431" s="62">
        <f t="shared" si="808"/>
        <v>45</v>
      </c>
      <c r="U431" s="63">
        <f>IF(ISNUMBER(INDEX(Данные!$I$1:$IX$303,Данные!$A93,U$642)),INDEX(Данные!$I$1:$IX$303,Данные!$A93,U$642)-Данные!$E93+IF($F$7="Использовать поправку",AL431,0),#N/A)</f>
        <v>1.9463545946435428</v>
      </c>
      <c r="V431" s="64">
        <f>IF(ISNUMBER(INDEX(Данные!$I$1:$IX$303,Данные!$A93,V$642)),INDEX(Данные!$I$1:$IX$303,Данные!$A93,V$642)-Данные!$F93+IF($F$7="Использовать поправку",AM431,0),#N/A)</f>
        <v>0.5703182860979048</v>
      </c>
      <c r="W431" s="62">
        <f t="shared" si="809"/>
        <v>45</v>
      </c>
      <c r="X431" s="63">
        <f>IF(ISNUMBER(INDEX(Данные!$I$1:$IX$303,Данные!$A93,X$642)),INDEX(Данные!$I$1:$IX$303,Данные!$A93,X$642)-Данные!$E93+IF($F$8="Использовать поправку",AL431,0),#N/A)</f>
        <v>0.61590049960126336</v>
      </c>
      <c r="Y431" s="64">
        <f>IF(ISNUMBER(INDEX(Данные!$I$1:$IX$303,Данные!$A93,Y$642)),INDEX(Данные!$I$1:$IX$303,Данные!$A93,Y$642)-Данные!$F93+IF($F$8="Использовать поправку",AM431,0),#N/A)</f>
        <v>0.60667371749852705</v>
      </c>
      <c r="Z431" s="62">
        <f t="shared" si="810"/>
        <v>45</v>
      </c>
      <c r="AA431" s="63">
        <f>IF(ISNUMBER(INDEX(Данные!$I$1:$IX$303,Данные!$A93,AA$642)),INDEX(Данные!$I$1:$IX$303,Данные!$A93,AA$642)-Данные!$E93+IF($F$9="Использовать поправку",AL431,0),#N/A)</f>
        <v>2.0085955990566386</v>
      </c>
      <c r="AB431" s="64">
        <f>IF(ISNUMBER(INDEX(Данные!$I$1:$IX$303,Данные!$A93,AB$642)),INDEX(Данные!$I$1:$IX$303,Данные!$A93,AB$642)-Данные!$F93+IF($F$9="Использовать поправку",AM431,0),#N/A)</f>
        <v>1.1761031691950983</v>
      </c>
      <c r="AC431" s="62">
        <f t="shared" si="811"/>
        <v>45</v>
      </c>
      <c r="AD431" s="63">
        <f>IF(ISNUMBER(INDEX(Данные!$I$1:$IX$303,Данные!$A93,AD$642)),INDEX(Данные!$I$1:$IX$303,Данные!$A93,AD$642)-Данные!$E93+IF($F$10="Использовать поправку",AL431,0),#N/A)</f>
        <v>0.94530404843430382</v>
      </c>
      <c r="AE431" s="64">
        <f>IF(ISNUMBER(INDEX(Данные!$I$1:$IX$303,Данные!$A93,AE$642)),INDEX(Данные!$I$1:$IX$303,Данные!$A93,AE$642)-Данные!$F93+IF($F$10="Использовать поправку",AM431,0),#N/A)</f>
        <v>0.65376260642880268</v>
      </c>
      <c r="AF431" s="62">
        <f t="shared" si="812"/>
        <v>45</v>
      </c>
      <c r="AG431" s="63">
        <f>IF(ISNUMBER(INDEX(Данные!$I$1:$IX$303,Данные!$A93,AG$642)),INDEX(Данные!$I$1:$IX$303,Данные!$A93,AG$642)-Данные!$E93+IF($F$11="Использовать поправку",AL431,0),#N/A)</f>
        <v>0.3543995996821323</v>
      </c>
      <c r="AH431" s="64">
        <f>IF(ISNUMBER(INDEX(Данные!$I$1:$IX$303,Данные!$A93,AH$642)),INDEX(Данные!$I$1:$IX$303,Данные!$A93,AH$642)-Данные!$F93+IF($F$11="Использовать поправку",AM431,0),#N/A)</f>
        <v>1.5101632095153086</v>
      </c>
      <c r="AI431" s="62">
        <f t="shared" si="813"/>
        <v>45</v>
      </c>
      <c r="AJ431" s="63">
        <f>IF(ISNUMBER(INDEX(Данные!$I$1:$IX$303,Данные!$A93,AJ$642)),INDEX(Данные!$I$1:$IX$303,Данные!$A93,AJ$642)-Данные!$E93+IF($F$12="Использовать поправку",AL431,0),#N/A)</f>
        <v>1.7154170774054176</v>
      </c>
      <c r="AK431" s="96">
        <f>IF(ISNUMBER(INDEX(Данные!$I$1:$IX$303,Данные!$A93,AK$642)),INDEX(Данные!$I$1:$IX$303,Данные!$A93,AK$642)-Данные!$F93+IF($F$12="Использовать поправку",AM431,0),#N/A)</f>
        <v>1.5019726196483063</v>
      </c>
      <c r="AL431" s="100" t="e">
        <f>INDEX(Данные!$I$1:$IX$303,Данные!$A93,AL$642+4)-INDEX(Данные!$I$1:$IX$303,Данные!$A93,AL$643+4)</f>
        <v>#N/A</v>
      </c>
      <c r="AM431" s="101" t="e">
        <f>INDEX(Данные!$I$1:$IX$303,Данные!$A93,AM$642+5)-INDEX(Данные!$I$1:$IX$303,Данные!$A93,AM$643+5)</f>
        <v>#N/A</v>
      </c>
      <c r="AO431" s="61">
        <v>45</v>
      </c>
      <c r="AP431" s="62">
        <f t="shared" si="814"/>
        <v>45</v>
      </c>
      <c r="AQ431" s="63">
        <f>IF(ISNUMBER(INDEX(Данные!$I$1:$IX$303,Данные!$A93,AQ$642)),INDEX(Данные!$I$1:$IX$303,Данные!$A93,AQ$642)-Данные!$G93-AQ$643+IF($F$3="Использовать поправку",BT431,0),#N/A)</f>
        <v>0</v>
      </c>
      <c r="AR431" s="64">
        <f>IF(ISNUMBER(INDEX(Данные!$I$1:$IX$303,Данные!$A93,AR$642)),INDEX(Данные!$I$1:$IX$303,Данные!$A93,AR$642)-Данные!$H93-AR$643+IF($F$3="Использовать поправку",BU431,0),#N/A)</f>
        <v>0</v>
      </c>
      <c r="AS431" s="62">
        <f t="shared" si="815"/>
        <v>45</v>
      </c>
      <c r="AT431" s="63">
        <f>IF(ISNUMBER(INDEX(Данные!$I$1:$IX$303,Данные!$A93,AT$642)),INDEX(Данные!$I$1:$IX$303,Данные!$A93,AT$642)-Данные!$G93-AT$643+IF($F$4="Использовать поправку",BT431,0),#N/A)</f>
        <v>8.4665467293378924</v>
      </c>
      <c r="AU431" s="64">
        <f>IF(ISNUMBER(INDEX(Данные!$I$1:$IX$303,Данные!$A93,AU$642)),INDEX(Данные!$I$1:$IX$303,Данные!$A93,AU$642)-Данные!$H93-AU$643+IF($F$4="Использовать поправку",BU431,0),#N/A)</f>
        <v>1.2211065766384763</v>
      </c>
      <c r="AV431" s="62">
        <f t="shared" si="816"/>
        <v>45</v>
      </c>
      <c r="AW431" s="63">
        <f>IF(ISNUMBER(INDEX(Данные!$I$1:$IX$303,Данные!$A93,AW$642)),INDEX(Данные!$I$1:$IX$303,Данные!$A93,AW$642)-Данные!$G93-AW$643+IF($F$5="Использовать поправку",BT431,0),#N/A)</f>
        <v>-1.5080965808228939</v>
      </c>
      <c r="AX431" s="64">
        <f>IF(ISNUMBER(INDEX(Данные!$I$1:$IX$303,Данные!$A93,AX$642)),INDEX(Данные!$I$1:$IX$303,Данные!$A93,AX$642)-Данные!$H93-AX$643+IF($F$5="Использовать поправку",BU431,0),#N/A)</f>
        <v>2.5226297510444056</v>
      </c>
      <c r="AY431" s="62">
        <f t="shared" si="817"/>
        <v>45</v>
      </c>
      <c r="AZ431" s="63">
        <f>IF(ISNUMBER(INDEX(Данные!$I$1:$IX$303,Данные!$A93,AZ$642)),INDEX(Данные!$I$1:$IX$303,Данные!$A93,AZ$642)-Данные!$G93-AZ$643+IF($F$6="Использовать поправку",BT431,0),#N/A)</f>
        <v>-9.3012830573437668</v>
      </c>
      <c r="BA431" s="64">
        <f>IF(ISNUMBER(INDEX(Данные!$I$1:$IX$303,Данные!$A93,BA$642)),INDEX(Данные!$I$1:$IX$303,Данные!$A93,BA$642)-Данные!$H93-BA$643+IF($F$6="Использовать поправку",BU431,0),#N/A)</f>
        <v>7.2034760861915856</v>
      </c>
      <c r="BB431" s="62">
        <f t="shared" si="818"/>
        <v>45</v>
      </c>
      <c r="BC431" s="63">
        <f>IF(ISNUMBER(INDEX(Данные!$I$1:$IX$303,Данные!$A93,BC$642)),INDEX(Данные!$I$1:$IX$303,Данные!$A93,BC$642)-Данные!$G93-BC$643+IF($F$7="Использовать поправку",BT431,0),#N/A)</f>
        <v>-2.3719873997985133</v>
      </c>
      <c r="BD431" s="64">
        <f>IF(ISNUMBER(INDEX(Данные!$I$1:$IX$303,Данные!$A93,BD$642)),INDEX(Данные!$I$1:$IX$303,Данные!$A93,BD$642)-Данные!$H93-BD$643+IF($F$7="Использовать поправку",BU431,0),#N/A)</f>
        <v>4.098103206799351</v>
      </c>
      <c r="BE431" s="62">
        <f t="shared" si="819"/>
        <v>45</v>
      </c>
      <c r="BF431" s="63">
        <f>IF(ISNUMBER(INDEX(Данные!$I$1:$IX$303,Данные!$A93,BF$642)),INDEX(Данные!$I$1:$IX$303,Данные!$A93,BF$642)-Данные!$G93-BF$643+IF($F$8="Использовать поправку",BT431,0),#N/A)</f>
        <v>-0.6199057594333226</v>
      </c>
      <c r="BG431" s="64">
        <f>IF(ISNUMBER(INDEX(Данные!$I$1:$IX$303,Данные!$A93,BG$642)),INDEX(Данные!$I$1:$IX$303,Данные!$A93,BG$642)-Данные!$H93-BG$643+IF($F$8="Использовать поправку",BU431,0),#N/A)</f>
        <v>5.226527261538422</v>
      </c>
      <c r="BH431" s="62">
        <f t="shared" si="820"/>
        <v>45</v>
      </c>
      <c r="BI431" s="63">
        <f>IF(ISNUMBER(INDEX(Данные!$I$1:$IX$303,Данные!$A93,BI$642)),INDEX(Данные!$I$1:$IX$303,Данные!$A93,BI$642)-Данные!$G93-BI$643+IF($F$9="Использовать поправку",BT431,0),#N/A)</f>
        <v>3.25319760369905</v>
      </c>
      <c r="BJ431" s="64">
        <f>IF(ISNUMBER(INDEX(Данные!$I$1:$IX$303,Данные!$A93,BJ$642)),INDEX(Данные!$I$1:$IX$303,Данные!$A93,BJ$642)-Данные!$H93-BJ$643+IF($F$9="Использовать поправку",BU431,0),#N/A)</f>
        <v>-2.8758296583191623E-2</v>
      </c>
      <c r="BK431" s="62">
        <f t="shared" si="821"/>
        <v>45</v>
      </c>
      <c r="BL431" s="63">
        <f>IF(ISNUMBER(INDEX(Данные!$I$1:$IX$303,Данные!$A93,BL$642)),INDEX(Данные!$I$1:$IX$303,Данные!$A93,BL$642)-Данные!$G93-BL$643+IF($F$10="Использовать поправку",BT431,0),#N/A)</f>
        <v>-1.016688377694777</v>
      </c>
      <c r="BM431" s="64">
        <f>IF(ISNUMBER(INDEX(Данные!$I$1:$IX$303,Данные!$A93,BM$642)),INDEX(Данные!$I$1:$IX$303,Данные!$A93,BM$642)-Данные!$H93-BM$643+IF($F$10="Использовать поправку",BU431,0),#N/A)</f>
        <v>15.960478516552257</v>
      </c>
      <c r="BN431" s="62">
        <f t="shared" si="822"/>
        <v>45</v>
      </c>
      <c r="BO431" s="63">
        <f>IF(ISNUMBER(INDEX(Данные!$I$1:$IX$303,Данные!$A93,BO$642)),INDEX(Данные!$I$1:$IX$303,Данные!$A93,BO$642)-Данные!$G93-BO$643+IF($F$11="Использовать поправку",BT431,0),#N/A)</f>
        <v>-3.0698246556489721</v>
      </c>
      <c r="BP431" s="64">
        <f>IF(ISNUMBER(INDEX(Данные!$I$1:$IX$303,Данные!$A93,BP$642)),INDEX(Данные!$I$1:$IX$303,Данные!$A93,BP$642)-Данные!$H93-BP$643+IF($F$11="Использовать поправку",BU431,0),#N/A)</f>
        <v>2.4779091792615873</v>
      </c>
      <c r="BQ431" s="62">
        <f t="shared" si="823"/>
        <v>45</v>
      </c>
      <c r="BR431" s="63">
        <f>IF(ISNUMBER(INDEX(Данные!$I$1:$IX$303,Данные!$A93,BR$642)),INDEX(Данные!$I$1:$IX$303,Данные!$A93,BR$642)-Данные!$G93-BR$643+IF($F$12="Использовать поправку",BT431,0),#N/A)</f>
        <v>4.8733774986811795</v>
      </c>
      <c r="BS431" s="64">
        <f>IF(ISNUMBER(INDEX(Данные!$I$1:$IX$303,Данные!$A93,BS$642)),INDEX(Данные!$I$1:$IX$303,Данные!$A93,BS$642)-Данные!$H93-BS$643+IF($F$12="Использовать поправку",BU431,0),#N/A)</f>
        <v>5.3905489166588723</v>
      </c>
      <c r="BT431" s="100" t="e">
        <f>INDEX(Данные!$I$1:$IX$303,Данные!$A93,BT$642+8)-INDEX(Данные!$I$1:$IX$303,Данные!$A93,BT$643+8)</f>
        <v>#N/A</v>
      </c>
      <c r="BU431" s="101" t="e">
        <f>INDEX(Данные!$I$1:$IX$303,Данные!$A93,BU$642+9)-INDEX(Данные!$I$1:$IX$303,Данные!$A93,BU$643+9)</f>
        <v>#N/A</v>
      </c>
    </row>
    <row r="432" spans="7:73" x14ac:dyDescent="0.25">
      <c r="G432" s="61">
        <v>45.5</v>
      </c>
      <c r="H432" s="62">
        <f t="shared" si="804"/>
        <v>45.5</v>
      </c>
      <c r="I432" s="63">
        <f>IF(ISNUMBER(INDEX(Данные!$I$1:$IX$303,Данные!$A94,I$642)),INDEX(Данные!$I$1:$IX$303,Данные!$A94,I$642)-Данные!$E94+IF($F$3="Использовать поправку",AL432,0),#N/A)</f>
        <v>0</v>
      </c>
      <c r="J432" s="64">
        <f>IF(ISNUMBER(INDEX(Данные!$I$1:$IX$303,Данные!$A94,J$642)),INDEX(Данные!$I$1:$IX$303,Данные!$A94,J$642)-Данные!$F94+IF($F$3="Использовать поправку",AM432,0),#N/A)</f>
        <v>0</v>
      </c>
      <c r="K432" s="62">
        <f t="shared" si="805"/>
        <v>45.5</v>
      </c>
      <c r="L432" s="63">
        <f>IF(ISNUMBER(INDEX(Данные!$I$1:$IX$303,Данные!$A94,L$642)),INDEX(Данные!$I$1:$IX$303,Данные!$A94,L$642)-Данные!$E94+IF($F$4="Использовать поправку",AL432,0),#N/A)</f>
        <v>0.12469814229547893</v>
      </c>
      <c r="M432" s="64">
        <f>IF(ISNUMBER(INDEX(Данные!$I$1:$IX$303,Данные!$A94,M$642)),INDEX(Данные!$I$1:$IX$303,Данные!$A94,M$642)-Данные!$F94+IF($F$4="Использовать поправку",AM432,0),#N/A)</f>
        <v>-0.33151459806270012</v>
      </c>
      <c r="N432" s="62">
        <f t="shared" si="806"/>
        <v>45.5</v>
      </c>
      <c r="O432" s="63">
        <f>IF(ISNUMBER(INDEX(Данные!$I$1:$IX$303,Данные!$A94,O$642)),INDEX(Данные!$I$1:$IX$303,Данные!$A94,O$642)-Данные!$E94+IF($F$5="Использовать поправку",AL432,0),#N/A)</f>
        <v>0.11025213378662002</v>
      </c>
      <c r="P432" s="64">
        <f>IF(ISNUMBER(INDEX(Данные!$I$1:$IX$303,Данные!$A94,P$642)),INDEX(Данные!$I$1:$IX$303,Данные!$A94,P$642)-Данные!$F94+IF($F$5="Использовать поправку",AM432,0),#N/A)</f>
        <v>0.61818517104999859</v>
      </c>
      <c r="Q432" s="62">
        <f t="shared" si="807"/>
        <v>45.5</v>
      </c>
      <c r="R432" s="63">
        <f>IF(ISNUMBER(INDEX(Данные!$I$1:$IX$303,Данные!$A94,R$642)),INDEX(Данные!$I$1:$IX$303,Данные!$A94,R$642)-Данные!$E94+IF($F$6="Использовать поправку",AL432,0),#N/A)</f>
        <v>0.310340033317555</v>
      </c>
      <c r="S432" s="64">
        <f>IF(ISNUMBER(INDEX(Данные!$I$1:$IX$303,Данные!$A94,S$642)),INDEX(Данные!$I$1:$IX$303,Данные!$A94,S$642)-Данные!$F94+IF($F$6="Использовать поправку",AM432,0),#N/A)</f>
        <v>-0.46336110501193062</v>
      </c>
      <c r="T432" s="62">
        <f t="shared" si="808"/>
        <v>45.5</v>
      </c>
      <c r="U432" s="63">
        <f>IF(ISNUMBER(INDEX(Данные!$I$1:$IX$303,Данные!$A94,U$642)),INDEX(Данные!$I$1:$IX$303,Данные!$A94,U$642)-Данные!$E94+IF($F$7="Использовать поправку",AL432,0),#N/A)</f>
        <v>-1.103807589818917</v>
      </c>
      <c r="V432" s="64">
        <f>IF(ISNUMBER(INDEX(Данные!$I$1:$IX$303,Данные!$A94,V$642)),INDEX(Данные!$I$1:$IX$303,Данные!$A94,V$642)-Данные!$F94+IF($F$7="Использовать поправку",AM432,0),#N/A)</f>
        <v>0.68417964731254877</v>
      </c>
      <c r="W432" s="62">
        <f t="shared" si="809"/>
        <v>45.5</v>
      </c>
      <c r="X432" s="63">
        <f>IF(ISNUMBER(INDEX(Данные!$I$1:$IX$303,Данные!$A94,X$642)),INDEX(Данные!$I$1:$IX$303,Данные!$A94,X$642)-Данные!$E94+IF($F$8="Использовать поправку",AL432,0),#N/A)</f>
        <v>1.4393524066135512</v>
      </c>
      <c r="Y432" s="64">
        <f>IF(ISNUMBER(INDEX(Данные!$I$1:$IX$303,Данные!$A94,Y$642)),INDEX(Данные!$I$1:$IX$303,Данные!$A94,Y$642)-Данные!$F94+IF($F$8="Использовать поправку",AM432,0),#N/A)</f>
        <v>-0.62243049065033951</v>
      </c>
      <c r="Z432" s="62">
        <f t="shared" si="810"/>
        <v>45.5</v>
      </c>
      <c r="AA432" s="63">
        <f>IF(ISNUMBER(INDEX(Данные!$I$1:$IX$303,Данные!$A94,AA$642)),INDEX(Данные!$I$1:$IX$303,Данные!$A94,AA$642)-Данные!$E94+IF($F$9="Использовать поправку",AL432,0),#N/A)</f>
        <v>1.3189597092426943</v>
      </c>
      <c r="AB432" s="64">
        <f>IF(ISNUMBER(INDEX(Данные!$I$1:$IX$303,Данные!$A94,AB$642)),INDEX(Данные!$I$1:$IX$303,Данные!$A94,AB$642)-Данные!$F94+IF($F$9="Использовать поправку",AM432,0),#N/A)</f>
        <v>0.54172740893636906</v>
      </c>
      <c r="AC432" s="62">
        <f t="shared" si="811"/>
        <v>45.5</v>
      </c>
      <c r="AD432" s="63">
        <f>IF(ISNUMBER(INDEX(Данные!$I$1:$IX$303,Данные!$A94,AD$642)),INDEX(Данные!$I$1:$IX$303,Данные!$A94,AD$642)-Данные!$E94+IF($F$10="Использовать поправку",AL432,0),#N/A)</f>
        <v>-0.38098606792591738</v>
      </c>
      <c r="AE432" s="64">
        <f>IF(ISNUMBER(INDEX(Данные!$I$1:$IX$303,Данные!$A94,AE$642)),INDEX(Данные!$I$1:$IX$303,Данные!$A94,AE$642)-Данные!$F94+IF($F$10="Использовать поправку",AM432,0),#N/A)</f>
        <v>-0.23624669722344205</v>
      </c>
      <c r="AF432" s="62">
        <f t="shared" si="812"/>
        <v>45.5</v>
      </c>
      <c r="AG432" s="63">
        <f>IF(ISNUMBER(INDEX(Данные!$I$1:$IX$303,Данные!$A94,AG$642)),INDEX(Данные!$I$1:$IX$303,Данные!$A94,AG$642)-Данные!$E94+IF($F$11="Использовать поправку",AL432,0),#N/A)</f>
        <v>0.4863032537070211</v>
      </c>
      <c r="AH432" s="64">
        <f>IF(ISNUMBER(INDEX(Данные!$I$1:$IX$303,Данные!$A94,AH$642)),INDEX(Данные!$I$1:$IX$303,Данные!$A94,AH$642)-Данные!$F94+IF($F$11="Использовать поправку",AM432,0),#N/A)</f>
        <v>-1.0917571842246971</v>
      </c>
      <c r="AI432" s="62">
        <f t="shared" si="813"/>
        <v>45.5</v>
      </c>
      <c r="AJ432" s="63">
        <f>IF(ISNUMBER(INDEX(Данные!$I$1:$IX$303,Данные!$A94,AJ$642)),INDEX(Данные!$I$1:$IX$303,Данные!$A94,AJ$642)-Данные!$E94+IF($F$12="Использовать поправку",AL432,0),#N/A)</f>
        <v>-0.4108260834259525</v>
      </c>
      <c r="AK432" s="96">
        <f>IF(ISNUMBER(INDEX(Данные!$I$1:$IX$303,Данные!$A94,AK$642)),INDEX(Данные!$I$1:$IX$303,Данные!$A94,AK$642)-Данные!$F94+IF($F$12="Использовать поправку",AM432,0),#N/A)</f>
        <v>7.2091722624515242E-2</v>
      </c>
      <c r="AL432" s="100" t="e">
        <f>INDEX(Данные!$I$1:$IX$303,Данные!$A94,AL$642+4)-INDEX(Данные!$I$1:$IX$303,Данные!$A94,AL$643+4)</f>
        <v>#N/A</v>
      </c>
      <c r="AM432" s="101" t="e">
        <f>INDEX(Данные!$I$1:$IX$303,Данные!$A94,AM$642+5)-INDEX(Данные!$I$1:$IX$303,Данные!$A94,AM$643+5)</f>
        <v>#N/A</v>
      </c>
      <c r="AO432" s="61">
        <v>45.5</v>
      </c>
      <c r="AP432" s="62">
        <f t="shared" ref="AP432:AP495" si="824">IF(ISNUMBER(AQ432),$G432,"")</f>
        <v>45.5</v>
      </c>
      <c r="AQ432" s="63">
        <f>IF(ISNUMBER(INDEX(Данные!$I$1:$IX$303,Данные!$A94,AQ$642)),INDEX(Данные!$I$1:$IX$303,Данные!$A94,AQ$642)-Данные!$G94-AQ$643+IF($F$3="Использовать поправку",BT432,0),#N/A)</f>
        <v>-1.1368683772161603E-13</v>
      </c>
      <c r="AR432" s="64">
        <f>IF(ISNUMBER(INDEX(Данные!$I$1:$IX$303,Данные!$A94,AR$642)),INDEX(Данные!$I$1:$IX$303,Данные!$A94,AR$642)-Данные!$H94-AR$643+IF($F$3="Использовать поправку",BU432,0),#N/A)</f>
        <v>0</v>
      </c>
      <c r="AS432" s="62">
        <f t="shared" ref="AS432:AS495" si="825">IF(ISNUMBER(AT432),$G432,"")</f>
        <v>45.5</v>
      </c>
      <c r="AT432" s="63">
        <f>IF(ISNUMBER(INDEX(Данные!$I$1:$IX$303,Данные!$A94,AT$642)),INDEX(Данные!$I$1:$IX$303,Данные!$A94,AT$642)-Данные!$G94-AT$643+IF($F$4="Использовать поправку",BT432,0),#N/A)</f>
        <v>8.5288958004855431</v>
      </c>
      <c r="AU432" s="64">
        <f>IF(ISNUMBER(INDEX(Данные!$I$1:$IX$303,Данные!$A94,AU$642)),INDEX(Данные!$I$1:$IX$303,Данные!$A94,AU$642)-Данные!$H94-AU$643+IF($F$4="Использовать поправку",BU432,0),#N/A)</f>
        <v>1.0553492776070925</v>
      </c>
      <c r="AV432" s="62">
        <f t="shared" ref="AV432:AV495" si="826">IF(ISNUMBER(AW432),$G432,"")</f>
        <v>45.5</v>
      </c>
      <c r="AW432" s="63">
        <f>IF(ISNUMBER(INDEX(Данные!$I$1:$IX$303,Данные!$A94,AW$642)),INDEX(Данные!$I$1:$IX$303,Данные!$A94,AW$642)-Данные!$G94-AW$643+IF($F$5="Использовать поправку",BT432,0),#N/A)</f>
        <v>-1.4529705139296993</v>
      </c>
      <c r="AX432" s="64">
        <f>IF(ISNUMBER(INDEX(Данные!$I$1:$IX$303,Данные!$A94,AX$642)),INDEX(Данные!$I$1:$IX$303,Данные!$A94,AX$642)-Данные!$H94-AX$643+IF($F$5="Использовать поправку",BU432,0),#N/A)</f>
        <v>2.8317223365695554</v>
      </c>
      <c r="AY432" s="62">
        <f t="shared" ref="AY432:AY495" si="827">IF(ISNUMBER(AZ432),$G432,"")</f>
        <v>45.5</v>
      </c>
      <c r="AZ432" s="63">
        <f>IF(ISNUMBER(INDEX(Данные!$I$1:$IX$303,Данные!$A94,AZ$642)),INDEX(Данные!$I$1:$IX$303,Данные!$A94,AZ$642)-Данные!$G94-AZ$643+IF($F$6="Использовать поправку",BT432,0),#N/A)</f>
        <v>-9.1461130406850089</v>
      </c>
      <c r="BA432" s="64">
        <f>IF(ISNUMBER(INDEX(Данные!$I$1:$IX$303,Данные!$A94,BA$642)),INDEX(Данные!$I$1:$IX$303,Данные!$A94,BA$642)-Данные!$H94-BA$643+IF($F$6="Использовать поправку",BU432,0),#N/A)</f>
        <v>6.9717955336857358</v>
      </c>
      <c r="BB432" s="62">
        <f t="shared" ref="BB432:BB495" si="828">IF(ISNUMBER(BC432),$G432,"")</f>
        <v>45.5</v>
      </c>
      <c r="BC432" s="63">
        <f>IF(ISNUMBER(INDEX(Данные!$I$1:$IX$303,Данные!$A94,BC$642)),INDEX(Данные!$I$1:$IX$303,Данные!$A94,BC$642)-Данные!$G94-BC$643+IF($F$7="Использовать поправку",BT432,0),#N/A)</f>
        <v>-2.9238911947079487</v>
      </c>
      <c r="BD432" s="64">
        <f>IF(ISNUMBER(INDEX(Данные!$I$1:$IX$303,Данные!$A94,BD$642)),INDEX(Данные!$I$1:$IX$303,Данные!$A94,BD$642)-Данные!$H94-BD$643+IF($F$7="Использовать поправку",BU432,0),#N/A)</f>
        <v>4.4401930304557027</v>
      </c>
      <c r="BE432" s="62">
        <f t="shared" ref="BE432:BE495" si="829">IF(ISNUMBER(BF432),$G432,"")</f>
        <v>45.5</v>
      </c>
      <c r="BF432" s="63">
        <f>IF(ISNUMBER(INDEX(Данные!$I$1:$IX$303,Данные!$A94,BF$642)),INDEX(Данные!$I$1:$IX$303,Данные!$A94,BF$642)-Данные!$G94-BF$643+IF($F$8="Использовать поправку",BT432,0),#N/A)</f>
        <v>9.9770443873353543E-2</v>
      </c>
      <c r="BG432" s="64">
        <f>IF(ISNUMBER(INDEX(Данные!$I$1:$IX$303,Данные!$A94,BG$642)),INDEX(Данные!$I$1:$IX$303,Данные!$A94,BG$642)-Данные!$H94-BG$643+IF($F$8="Использовать поправку",BU432,0),#N/A)</f>
        <v>4.9153120162131927</v>
      </c>
      <c r="BH432" s="62">
        <f t="shared" ref="BH432:BH495" si="830">IF(ISNUMBER(BI432),$G432,"")</f>
        <v>45.5</v>
      </c>
      <c r="BI432" s="63">
        <f>IF(ISNUMBER(INDEX(Данные!$I$1:$IX$303,Данные!$A94,BI$642)),INDEX(Данные!$I$1:$IX$303,Данные!$A94,BI$642)-Данные!$G94-BI$643+IF($F$9="Использовать поправку",BT432,0),#N/A)</f>
        <v>3.9126774583202177</v>
      </c>
      <c r="BJ432" s="64">
        <f>IF(ISNUMBER(INDEX(Данные!$I$1:$IX$303,Данные!$A94,BJ$642)),INDEX(Данные!$I$1:$IX$303,Данные!$A94,BJ$642)-Данные!$H94-BJ$643+IF($F$9="Использовать поправку",BU432,0),#N/A)</f>
        <v>0.24210540788499202</v>
      </c>
      <c r="BK432" s="62">
        <f t="shared" ref="BK432:BK495" si="831">IF(ISNUMBER(BL432),$G432,"")</f>
        <v>45.5</v>
      </c>
      <c r="BL432" s="63">
        <f>IF(ISNUMBER(INDEX(Данные!$I$1:$IX$303,Данные!$A94,BL$642)),INDEX(Данные!$I$1:$IX$303,Данные!$A94,BL$642)-Данные!$G94-BL$643+IF($F$10="Использовать поправку",BT432,0),#N/A)</f>
        <v>-1.2071814116578707</v>
      </c>
      <c r="BM432" s="64">
        <f>IF(ISNUMBER(INDEX(Данные!$I$1:$IX$303,Данные!$A94,BM$642)),INDEX(Данные!$I$1:$IX$303,Данные!$A94,BM$642)-Данные!$H94-BM$643+IF($F$10="Использовать поправку",BU432,0),#N/A)</f>
        <v>15.842355167940468</v>
      </c>
      <c r="BN432" s="62">
        <f t="shared" ref="BN432:BN495" si="832">IF(ISNUMBER(BO432),$G432,"")</f>
        <v>45.5</v>
      </c>
      <c r="BO432" s="63">
        <f>IF(ISNUMBER(INDEX(Данные!$I$1:$IX$303,Данные!$A94,BO$642)),INDEX(Данные!$I$1:$IX$303,Данные!$A94,BO$642)-Данные!$G94-BO$643+IF($F$11="Использовать поправку",BT432,0),#N/A)</f>
        <v>-2.8266730287955397</v>
      </c>
      <c r="BP432" s="64">
        <f>IF(ISNUMBER(INDEX(Данные!$I$1:$IX$303,Данные!$A94,BP$642)),INDEX(Данные!$I$1:$IX$303,Данные!$A94,BP$642)-Данные!$H94-BP$643+IF($F$11="Использовать поправку",BU432,0),#N/A)</f>
        <v>1.9320305871492565</v>
      </c>
      <c r="BQ432" s="62">
        <f t="shared" ref="BQ432:BQ495" si="833">IF(ISNUMBER(BR432),$G432,"")</f>
        <v>45.5</v>
      </c>
      <c r="BR432" s="63">
        <f>IF(ISNUMBER(INDEX(Данные!$I$1:$IX$303,Данные!$A94,BR$642)),INDEX(Данные!$I$1:$IX$303,Данные!$A94,BR$642)-Данные!$G94-BR$643+IF($F$12="Использовать поправку",BT432,0),#N/A)</f>
        <v>4.6679644569682068</v>
      </c>
      <c r="BS432" s="64">
        <f>IF(ISNUMBER(INDEX(Данные!$I$1:$IX$303,Данные!$A94,BS$642)),INDEX(Данные!$I$1:$IX$303,Данные!$A94,BS$642)-Данные!$H94-BS$643+IF($F$12="Использовать поправку",BU432,0),#N/A)</f>
        <v>5.4265947779711041</v>
      </c>
      <c r="BT432" s="100" t="e">
        <f>INDEX(Данные!$I$1:$IX$303,Данные!$A94,BT$642+8)-INDEX(Данные!$I$1:$IX$303,Данные!$A94,BT$643+8)</f>
        <v>#N/A</v>
      </c>
      <c r="BU432" s="101" t="e">
        <f>INDEX(Данные!$I$1:$IX$303,Данные!$A94,BU$642+9)-INDEX(Данные!$I$1:$IX$303,Данные!$A94,BU$643+9)</f>
        <v>#N/A</v>
      </c>
    </row>
    <row r="433" spans="7:73" s="88" customFormat="1" x14ac:dyDescent="0.25">
      <c r="G433" s="61">
        <v>46</v>
      </c>
      <c r="H433" s="62">
        <f t="shared" ref="H433:H496" si="834">IF(ISNUMBER(I433),$G433,"")</f>
        <v>46</v>
      </c>
      <c r="I433" s="63">
        <f>IF(ISNUMBER(INDEX(Данные!$I$1:$IX$303,Данные!$A95,I$642)),INDEX(Данные!$I$1:$IX$303,Данные!$A95,I$642)-Данные!$E95+IF($F$3="Использовать поправку",AL433,0),#N/A)</f>
        <v>0</v>
      </c>
      <c r="J433" s="64">
        <f>IF(ISNUMBER(INDEX(Данные!$I$1:$IX$303,Данные!$A95,J$642)),INDEX(Данные!$I$1:$IX$303,Данные!$A95,J$642)-Данные!$F95+IF($F$3="Использовать поправку",AM433,0),#N/A)</f>
        <v>0</v>
      </c>
      <c r="K433" s="62">
        <f t="shared" ref="K433:K496" si="835">IF(ISNUMBER(L433),$G433,"")</f>
        <v>46</v>
      </c>
      <c r="L433" s="63">
        <f>IF(ISNUMBER(INDEX(Данные!$I$1:$IX$303,Данные!$A95,L$642)),INDEX(Данные!$I$1:$IX$303,Данные!$A95,L$642)-Данные!$E95+IF($F$4="Использовать поправку",AL433,0),#N/A)</f>
        <v>-0.43121303575972192</v>
      </c>
      <c r="M433" s="64">
        <f>IF(ISNUMBER(INDEX(Данные!$I$1:$IX$303,Данные!$A95,M$642)),INDEX(Данные!$I$1:$IX$303,Данные!$A95,M$642)-Данные!$F95+IF($F$4="Использовать поправку",AM433,0),#N/A)</f>
        <v>-0.44845151569409758</v>
      </c>
      <c r="N433" s="62">
        <f t="shared" ref="N433:N496" si="836">IF(ISNUMBER(O433),$G433,"")</f>
        <v>46</v>
      </c>
      <c r="O433" s="63">
        <f>IF(ISNUMBER(INDEX(Данные!$I$1:$IX$303,Данные!$A95,O$642)),INDEX(Данные!$I$1:$IX$303,Данные!$A95,O$642)-Данные!$E95+IF($F$5="Использовать поправку",AL433,0),#N/A)</f>
        <v>-0.29515617123681892</v>
      </c>
      <c r="P433" s="64">
        <f>IF(ISNUMBER(INDEX(Данные!$I$1:$IX$303,Данные!$A95,P$642)),INDEX(Данные!$I$1:$IX$303,Данные!$A95,P$642)-Данные!$F95+IF($F$5="Использовать поправку",AM433,0),#N/A)</f>
        <v>-0.19704790826632035</v>
      </c>
      <c r="Q433" s="62">
        <f t="shared" ref="Q433:Q496" si="837">IF(ISNUMBER(R433),$G433,"")</f>
        <v>46</v>
      </c>
      <c r="R433" s="63">
        <f>IF(ISNUMBER(INDEX(Данные!$I$1:$IX$303,Данные!$A95,R$642)),INDEX(Данные!$I$1:$IX$303,Данные!$A95,R$642)-Данные!$E95+IF($F$6="Использовать поправку",AL433,0),#N/A)</f>
        <v>-0.95499491758398491</v>
      </c>
      <c r="S433" s="64">
        <f>IF(ISNUMBER(INDEX(Данные!$I$1:$IX$303,Данные!$A95,S$642)),INDEX(Данные!$I$1:$IX$303,Данные!$A95,S$642)-Данные!$F95+IF($F$6="Использовать поправку",AM433,0),#N/A)</f>
        <v>0.19342995881551772</v>
      </c>
      <c r="T433" s="62">
        <f t="shared" ref="T433:T496" si="838">IF(ISNUMBER(U433),$G433,"")</f>
        <v>46</v>
      </c>
      <c r="U433" s="63">
        <f>IF(ISNUMBER(INDEX(Данные!$I$1:$IX$303,Данные!$A95,U$642)),INDEX(Данные!$I$1:$IX$303,Данные!$A95,U$642)-Данные!$E95+IF($F$7="Использовать поправку",AL433,0),#N/A)</f>
        <v>-0.59567523252513865</v>
      </c>
      <c r="V433" s="64">
        <f>IF(ISNUMBER(INDEX(Данные!$I$1:$IX$303,Данные!$A95,V$642)),INDEX(Данные!$I$1:$IX$303,Данные!$A95,V$642)-Данные!$F95+IF($F$7="Использовать поправку",AM433,0),#N/A)</f>
        <v>0.47960501906807895</v>
      </c>
      <c r="W433" s="62">
        <f t="shared" ref="W433:W496" si="839">IF(ISNUMBER(X433),$G433,"")</f>
        <v>46</v>
      </c>
      <c r="X433" s="63">
        <f>IF(ISNUMBER(INDEX(Данные!$I$1:$IX$303,Данные!$A95,X$642)),INDEX(Данные!$I$1:$IX$303,Данные!$A95,X$642)-Данные!$E95+IF($F$8="Использовать поправку",AL433,0),#N/A)</f>
        <v>-1.2539406625744292</v>
      </c>
      <c r="Y433" s="64">
        <f>IF(ISNUMBER(INDEX(Данные!$I$1:$IX$303,Данные!$A95,Y$642)),INDEX(Данные!$I$1:$IX$303,Данные!$A95,Y$642)-Данные!$F95+IF($F$8="Использовать поправку",AM433,0),#N/A)</f>
        <v>-0.91733710656097855</v>
      </c>
      <c r="Z433" s="62">
        <f t="shared" ref="Z433:Z496" si="840">IF(ISNUMBER(AA433),$G433,"")</f>
        <v>46</v>
      </c>
      <c r="AA433" s="63">
        <f>IF(ISNUMBER(INDEX(Данные!$I$1:$IX$303,Данные!$A95,AA$642)),INDEX(Данные!$I$1:$IX$303,Данные!$A95,AA$642)-Данные!$E95+IF($F$9="Использовать поправку",AL433,0),#N/A)</f>
        <v>-0.47531037174135804</v>
      </c>
      <c r="AB433" s="64">
        <f>IF(ISNUMBER(INDEX(Данные!$I$1:$IX$303,Данные!$A95,AB$642)),INDEX(Данные!$I$1:$IX$303,Данные!$A95,AB$642)-Данные!$F95+IF($F$9="Использовать поправку",AM433,0),#N/A)</f>
        <v>8.2554141847754892E-2</v>
      </c>
      <c r="AC433" s="62">
        <f t="shared" ref="AC433:AC496" si="841">IF(ISNUMBER(AD433),$G433,"")</f>
        <v>46</v>
      </c>
      <c r="AD433" s="63">
        <f>IF(ISNUMBER(INDEX(Данные!$I$1:$IX$303,Данные!$A95,AD$642)),INDEX(Данные!$I$1:$IX$303,Данные!$A95,AD$642)-Данные!$E95+IF($F$10="Использовать поправку",AL433,0),#N/A)</f>
        <v>0.82591212979330209</v>
      </c>
      <c r="AE433" s="64">
        <f>IF(ISNUMBER(INDEX(Данные!$I$1:$IX$303,Данные!$A95,AE$642)),INDEX(Данные!$I$1:$IX$303,Данные!$A95,AE$642)-Данные!$F95+IF($F$10="Использовать поправку",AM433,0),#N/A)</f>
        <v>0.17678949618948447</v>
      </c>
      <c r="AF433" s="62">
        <f t="shared" ref="AF433:AF496" si="842">IF(ISNUMBER(AG433),$G433,"")</f>
        <v>46</v>
      </c>
      <c r="AG433" s="63">
        <f>IF(ISNUMBER(INDEX(Данные!$I$1:$IX$303,Данные!$A95,AG$642)),INDEX(Данные!$I$1:$IX$303,Данные!$A95,AG$642)-Данные!$E95+IF($F$11="Использовать поправку",AL433,0),#N/A)</f>
        <v>0.57278828175905971</v>
      </c>
      <c r="AH433" s="64">
        <f>IF(ISNUMBER(INDEX(Данные!$I$1:$IX$303,Данные!$A95,AH$642)),INDEX(Данные!$I$1:$IX$303,Данные!$A95,AH$642)-Данные!$F95+IF($F$11="Использовать поправку",AM433,0),#N/A)</f>
        <v>0.78395602340360782</v>
      </c>
      <c r="AI433" s="62">
        <f t="shared" ref="AI433:AI496" si="843">IF(ISNUMBER(AJ433),$G433,"")</f>
        <v>46</v>
      </c>
      <c r="AJ433" s="63">
        <f>IF(ISNUMBER(INDEX(Данные!$I$1:$IX$303,Данные!$A95,AJ$642)),INDEX(Данные!$I$1:$IX$303,Данные!$A95,AJ$642)-Данные!$E95+IF($F$12="Использовать поправку",AL433,0),#N/A)</f>
        <v>0.35109913316594898</v>
      </c>
      <c r="AK433" s="96">
        <f>IF(ISNUMBER(INDEX(Данные!$I$1:$IX$303,Данные!$A95,AK$642)),INDEX(Данные!$I$1:$IX$303,Данные!$A95,AK$642)-Данные!$F95+IF($F$12="Использовать поправку",AM433,0),#N/A)</f>
        <v>0.340359316809562</v>
      </c>
      <c r="AL433" s="100" t="e">
        <f>INDEX(Данные!$I$1:$IX$303,Данные!$A95,AL$642+4)-INDEX(Данные!$I$1:$IX$303,Данные!$A95,AL$643+4)</f>
        <v>#N/A</v>
      </c>
      <c r="AM433" s="101" t="e">
        <f>INDEX(Данные!$I$1:$IX$303,Данные!$A95,AM$642+5)-INDEX(Данные!$I$1:$IX$303,Данные!$A95,AM$643+5)</f>
        <v>#N/A</v>
      </c>
      <c r="AO433" s="61">
        <v>46</v>
      </c>
      <c r="AP433" s="62">
        <f t="shared" si="824"/>
        <v>46</v>
      </c>
      <c r="AQ433" s="63">
        <f>IF(ISNUMBER(INDEX(Данные!$I$1:$IX$303,Данные!$A95,AQ$642)),INDEX(Данные!$I$1:$IX$303,Данные!$A95,AQ$642)-Данные!$G95-AQ$643+IF($F$3="Использовать поправку",BT433,0),#N/A)</f>
        <v>0</v>
      </c>
      <c r="AR433" s="64">
        <f>IF(ISNUMBER(INDEX(Данные!$I$1:$IX$303,Данные!$A95,AR$642)),INDEX(Данные!$I$1:$IX$303,Данные!$A95,AR$642)-Данные!$H95-AR$643+IF($F$3="Использовать поправку",BU433,0),#N/A)</f>
        <v>0</v>
      </c>
      <c r="AS433" s="62">
        <f t="shared" si="825"/>
        <v>46</v>
      </c>
      <c r="AT433" s="63">
        <f>IF(ISNUMBER(INDEX(Данные!$I$1:$IX$303,Данные!$A95,AT$642)),INDEX(Данные!$I$1:$IX$303,Данные!$A95,AT$642)-Данные!$G95-AT$643+IF($F$4="Использовать поправку",BT433,0),#N/A)</f>
        <v>8.3132892826057514</v>
      </c>
      <c r="AU433" s="64">
        <f>IF(ISNUMBER(INDEX(Данные!$I$1:$IX$303,Данные!$A95,AU$642)),INDEX(Данные!$I$1:$IX$303,Данные!$A95,AU$642)-Данные!$H95-AU$643+IF($F$4="Использовать поправку",BU433,0),#N/A)</f>
        <v>0.83112351976024001</v>
      </c>
      <c r="AV433" s="62">
        <f t="shared" si="826"/>
        <v>46</v>
      </c>
      <c r="AW433" s="63">
        <f>IF(ISNUMBER(INDEX(Данные!$I$1:$IX$303,Данные!$A95,AW$642)),INDEX(Данные!$I$1:$IX$303,Данные!$A95,AW$642)-Данные!$G95-AW$643+IF($F$5="Использовать поправку",BT433,0),#N/A)</f>
        <v>-1.6005485995480058</v>
      </c>
      <c r="AX433" s="64">
        <f>IF(ISNUMBER(INDEX(Данные!$I$1:$IX$303,Данные!$A95,AX$642)),INDEX(Данные!$I$1:$IX$303,Данные!$A95,AX$642)-Данные!$H95-AX$643+IF($F$5="Использовать поправку",BU433,0),#N/A)</f>
        <v>2.7331983824365125</v>
      </c>
      <c r="AY433" s="62">
        <f t="shared" si="827"/>
        <v>46</v>
      </c>
      <c r="AZ433" s="63">
        <f>IF(ISNUMBER(INDEX(Данные!$I$1:$IX$303,Данные!$A95,AZ$642)),INDEX(Данные!$I$1:$IX$303,Данные!$A95,AZ$642)-Данные!$G95-AZ$643+IF($F$6="Использовать поправку",BT433,0),#N/A)</f>
        <v>-9.6236104994769676</v>
      </c>
      <c r="BA433" s="64">
        <f>IF(ISNUMBER(INDEX(Данные!$I$1:$IX$303,Данные!$A95,BA$642)),INDEX(Данные!$I$1:$IX$303,Данные!$A95,BA$642)-Данные!$H95-BA$643+IF($F$6="Использовать поправку",BU433,0),#N/A)</f>
        <v>7.0685105130935426</v>
      </c>
      <c r="BB433" s="62">
        <f t="shared" si="828"/>
        <v>46</v>
      </c>
      <c r="BC433" s="63">
        <f>IF(ISNUMBER(INDEX(Данные!$I$1:$IX$303,Данные!$A95,BC$642)),INDEX(Данные!$I$1:$IX$303,Данные!$A95,BC$642)-Данные!$G95-BC$643+IF($F$7="Использовать поправку",BT433,0),#N/A)</f>
        <v>-3.2217288109704896</v>
      </c>
      <c r="BD433" s="64">
        <f>IF(ISNUMBER(INDEX(Данные!$I$1:$IX$303,Данные!$A95,BD$642)),INDEX(Данные!$I$1:$IX$303,Данные!$A95,BD$642)-Данные!$H95-BD$643+IF($F$7="Использовать поправку",BU433,0),#N/A)</f>
        <v>4.6799955399897044</v>
      </c>
      <c r="BE433" s="62">
        <f t="shared" si="829"/>
        <v>46</v>
      </c>
      <c r="BF433" s="63">
        <f>IF(ISNUMBER(INDEX(Данные!$I$1:$IX$303,Данные!$A95,BF$642)),INDEX(Данные!$I$1:$IX$303,Данные!$A95,BF$642)-Данные!$G95-BF$643+IF($F$8="Использовать поправку",BT433,0),#N/A)</f>
        <v>-0.52719988741375801</v>
      </c>
      <c r="BG433" s="64">
        <f>IF(ISNUMBER(INDEX(Данные!$I$1:$IX$303,Данные!$A95,BG$642)),INDEX(Данные!$I$1:$IX$303,Данные!$A95,BG$642)-Данные!$H95-BG$643+IF($F$8="Использовать поправку",BU433,0),#N/A)</f>
        <v>4.4566434629327887</v>
      </c>
      <c r="BH433" s="62">
        <f t="shared" si="830"/>
        <v>46</v>
      </c>
      <c r="BI433" s="63">
        <f>IF(ISNUMBER(INDEX(Данные!$I$1:$IX$303,Данные!$A95,BI$642)),INDEX(Данные!$I$1:$IX$303,Данные!$A95,BI$642)-Данные!$G95-BI$643+IF($F$9="Использовать поправку",BT433,0),#N/A)</f>
        <v>3.6750222724496098</v>
      </c>
      <c r="BJ433" s="64">
        <f>IF(ISNUMBER(INDEX(Данные!$I$1:$IX$303,Данные!$A95,BJ$642)),INDEX(Данные!$I$1:$IX$303,Данные!$A95,BJ$642)-Данные!$H95-BJ$643+IF($F$9="Использовать поправку",BU433,0),#N/A)</f>
        <v>0.2833824788090169</v>
      </c>
      <c r="BK433" s="62">
        <f t="shared" si="831"/>
        <v>46</v>
      </c>
      <c r="BL433" s="63">
        <f>IF(ISNUMBER(INDEX(Данные!$I$1:$IX$303,Данные!$A95,BL$642)),INDEX(Данные!$I$1:$IX$303,Данные!$A95,BL$642)-Данные!$G95-BL$643+IF($F$10="Использовать поправку",BT433,0),#N/A)</f>
        <v>-0.79422534676120904</v>
      </c>
      <c r="BM433" s="64">
        <f>IF(ISNUMBER(INDEX(Данные!$I$1:$IX$303,Данные!$A95,BM$642)),INDEX(Данные!$I$1:$IX$303,Данные!$A95,BM$642)-Данные!$H95-BM$643+IF($F$10="Использовать поправку",BU433,0),#N/A)</f>
        <v>15.930749916035211</v>
      </c>
      <c r="BN433" s="62">
        <f t="shared" si="832"/>
        <v>46</v>
      </c>
      <c r="BO433" s="63">
        <f>IF(ISNUMBER(INDEX(Данные!$I$1:$IX$303,Данные!$A95,BO$642)),INDEX(Данные!$I$1:$IX$303,Данные!$A95,BO$642)-Данные!$G95-BO$643+IF($F$11="Использовать поправку",BT433,0),#N/A)</f>
        <v>-2.5402788879159743</v>
      </c>
      <c r="BP433" s="64">
        <f>IF(ISNUMBER(INDEX(Данные!$I$1:$IX$303,Данные!$A95,BP$642)),INDEX(Данные!$I$1:$IX$303,Данные!$A95,BP$642)-Данные!$H95-BP$643+IF($F$11="Использовать поправку",BU433,0),#N/A)</f>
        <v>2.324008598851151</v>
      </c>
      <c r="BQ433" s="62">
        <f t="shared" si="833"/>
        <v>46</v>
      </c>
      <c r="BR433" s="63">
        <f>IF(ISNUMBER(INDEX(Данные!$I$1:$IX$303,Данные!$A95,BR$642)),INDEX(Данные!$I$1:$IX$303,Данные!$A95,BR$642)-Данные!$G95-BR$643+IF($F$12="Использовать поправку",BT433,0),#N/A)</f>
        <v>4.8435140235511653</v>
      </c>
      <c r="BS433" s="64">
        <f>IF(ISNUMBER(INDEX(Данные!$I$1:$IX$303,Данные!$A95,BS$642)),INDEX(Данные!$I$1:$IX$303,Данные!$A95,BS$642)-Данные!$H95-BS$643+IF($F$12="Использовать поправку",BU433,0),#N/A)</f>
        <v>5.5967744363758811</v>
      </c>
      <c r="BT433" s="100" t="e">
        <f>INDEX(Данные!$I$1:$IX$303,Данные!$A95,BT$642+8)-INDEX(Данные!$I$1:$IX$303,Данные!$A95,BT$643+8)</f>
        <v>#N/A</v>
      </c>
      <c r="BU433" s="101" t="e">
        <f>INDEX(Данные!$I$1:$IX$303,Данные!$A95,BU$642+9)-INDEX(Данные!$I$1:$IX$303,Данные!$A95,BU$643+9)</f>
        <v>#N/A</v>
      </c>
    </row>
    <row r="434" spans="7:73" s="88" customFormat="1" x14ac:dyDescent="0.25">
      <c r="G434" s="61">
        <v>46.5</v>
      </c>
      <c r="H434" s="62">
        <f t="shared" si="834"/>
        <v>46.5</v>
      </c>
      <c r="I434" s="63">
        <f>IF(ISNUMBER(INDEX(Данные!$I$1:$IX$303,Данные!$A96,I$642)),INDEX(Данные!$I$1:$IX$303,Данные!$A96,I$642)-Данные!$E96+IF($F$3="Использовать поправку",AL434,0),#N/A)</f>
        <v>0</v>
      </c>
      <c r="J434" s="64">
        <f>IF(ISNUMBER(INDEX(Данные!$I$1:$IX$303,Данные!$A96,J$642)),INDEX(Данные!$I$1:$IX$303,Данные!$A96,J$642)-Данные!$F96+IF($F$3="Использовать поправку",AM434,0),#N/A)</f>
        <v>0</v>
      </c>
      <c r="K434" s="62">
        <f t="shared" si="835"/>
        <v>46.5</v>
      </c>
      <c r="L434" s="63">
        <f>IF(ISNUMBER(INDEX(Данные!$I$1:$IX$303,Данные!$A96,L$642)),INDEX(Данные!$I$1:$IX$303,Данные!$A96,L$642)-Данные!$E96+IF($F$4="Использовать поправку",AL434,0),#N/A)</f>
        <v>0.84629839617345581</v>
      </c>
      <c r="M434" s="64">
        <f>IF(ISNUMBER(INDEX(Данные!$I$1:$IX$303,Данные!$A96,M$642)),INDEX(Данные!$I$1:$IX$303,Данные!$A96,M$642)-Данные!$F96+IF($F$4="Использовать поправку",AM434,0),#N/A)</f>
        <v>0.9024230044759376</v>
      </c>
      <c r="N434" s="62">
        <f t="shared" si="836"/>
        <v>46.5</v>
      </c>
      <c r="O434" s="63">
        <f>IF(ISNUMBER(INDEX(Данные!$I$1:$IX$303,Данные!$A96,O$642)),INDEX(Данные!$I$1:$IX$303,Данные!$A96,O$642)-Данные!$E96+IF($F$5="Использовать поправку",AL434,0),#N/A)</f>
        <v>-1.2828690189120007</v>
      </c>
      <c r="P434" s="64">
        <f>IF(ISNUMBER(INDEX(Данные!$I$1:$IX$303,Данные!$A96,P$642)),INDEX(Данные!$I$1:$IX$303,Данные!$A96,P$642)-Данные!$F96+IF($F$5="Использовать поправку",AM434,0),#N/A)</f>
        <v>1.2270868310740228</v>
      </c>
      <c r="Q434" s="62">
        <f t="shared" si="837"/>
        <v>46.5</v>
      </c>
      <c r="R434" s="63">
        <f>IF(ISNUMBER(INDEX(Данные!$I$1:$IX$303,Данные!$A96,R$642)),INDEX(Данные!$I$1:$IX$303,Данные!$A96,R$642)-Данные!$E96+IF($F$6="Использовать поправку",AL434,0),#N/A)</f>
        <v>-0.16323139986024771</v>
      </c>
      <c r="S434" s="64">
        <f>IF(ISNUMBER(INDEX(Данные!$I$1:$IX$303,Данные!$A96,S$642)),INDEX(Данные!$I$1:$IX$303,Данные!$A96,S$642)-Данные!$F96+IF($F$6="Использовать поправку",AM434,0),#N/A)</f>
        <v>0.53177825120778088</v>
      </c>
      <c r="T434" s="62">
        <f t="shared" si="838"/>
        <v>46.5</v>
      </c>
      <c r="U434" s="63">
        <f>IF(ISNUMBER(INDEX(Данные!$I$1:$IX$303,Данные!$A96,U$642)),INDEX(Данные!$I$1:$IX$303,Данные!$A96,U$642)-Данные!$E96+IF($F$7="Использовать поправку",AL434,0),#N/A)</f>
        <v>1.2713066338180301</v>
      </c>
      <c r="V434" s="64">
        <f>IF(ISNUMBER(INDEX(Данные!$I$1:$IX$303,Данные!$A96,V$642)),INDEX(Данные!$I$1:$IX$303,Данные!$A96,V$642)-Данные!$F96+IF($F$7="Использовать поправку",AM434,0),#N/A)</f>
        <v>-0.15613271155347697</v>
      </c>
      <c r="W434" s="62">
        <f t="shared" si="839"/>
        <v>46.5</v>
      </c>
      <c r="X434" s="63">
        <f>IF(ISNUMBER(INDEX(Данные!$I$1:$IX$303,Данные!$A96,X$642)),INDEX(Данные!$I$1:$IX$303,Данные!$A96,X$642)-Данные!$E96+IF($F$8="Использовать поправку",AL434,0),#N/A)</f>
        <v>-1.298909296390482</v>
      </c>
      <c r="Y434" s="64">
        <f>IF(ISNUMBER(INDEX(Данные!$I$1:$IX$303,Данные!$A96,Y$642)),INDEX(Данные!$I$1:$IX$303,Данные!$A96,Y$642)-Данные!$F96+IF($F$8="Использовать поправку",AM434,0),#N/A)</f>
        <v>0.25643278747358167</v>
      </c>
      <c r="Z434" s="62">
        <f t="shared" si="840"/>
        <v>46.5</v>
      </c>
      <c r="AA434" s="63">
        <f>IF(ISNUMBER(INDEX(Данные!$I$1:$IX$303,Данные!$A96,AA$642)),INDEX(Данные!$I$1:$IX$303,Данные!$A96,AA$642)-Данные!$E96+IF($F$9="Использовать поправку",AL434,0),#N/A)</f>
        <v>-0.85159183155488805</v>
      </c>
      <c r="AB434" s="64">
        <f>IF(ISNUMBER(INDEX(Данные!$I$1:$IX$303,Данные!$A96,AB$642)),INDEX(Данные!$I$1:$IX$303,Данные!$A96,AB$642)-Данные!$F96+IF($F$9="Использовать поправку",AM434,0),#N/A)</f>
        <v>0.73874753800761006</v>
      </c>
      <c r="AC434" s="62">
        <f t="shared" si="841"/>
        <v>46.5</v>
      </c>
      <c r="AD434" s="63">
        <f>IF(ISNUMBER(INDEX(Данные!$I$1:$IX$303,Данные!$A96,AD$642)),INDEX(Данные!$I$1:$IX$303,Данные!$A96,AD$642)-Данные!$E96+IF($F$10="Использовать поправку",AL434,0),#N/A)</f>
        <v>-0.84792610863736151</v>
      </c>
      <c r="AE434" s="64">
        <f>IF(ISNUMBER(INDEX(Данные!$I$1:$IX$303,Данные!$A96,AE$642)),INDEX(Данные!$I$1:$IX$303,Данные!$A96,AE$642)-Данные!$F96+IF($F$10="Использовать поправку",AM434,0),#N/A)</f>
        <v>0.71564596224838883</v>
      </c>
      <c r="AF434" s="62">
        <f t="shared" si="842"/>
        <v>46.5</v>
      </c>
      <c r="AG434" s="63">
        <f>IF(ISNUMBER(INDEX(Данные!$I$1:$IX$303,Данные!$A96,AG$642)),INDEX(Данные!$I$1:$IX$303,Данные!$A96,AG$642)-Данные!$E96+IF($F$11="Использовать поправку",AL434,0),#N/A)</f>
        <v>1.4540008893505743</v>
      </c>
      <c r="AH434" s="64">
        <f>IF(ISNUMBER(INDEX(Данные!$I$1:$IX$303,Данные!$A96,AH$642)),INDEX(Данные!$I$1:$IX$303,Данные!$A96,AH$642)-Данные!$F96+IF($F$11="Использовать поправку",AM434,0),#N/A)</f>
        <v>0.70059185398848367</v>
      </c>
      <c r="AI434" s="62">
        <f t="shared" si="843"/>
        <v>46.5</v>
      </c>
      <c r="AJ434" s="63">
        <f>IF(ISNUMBER(INDEX(Данные!$I$1:$IX$303,Данные!$A96,AJ$642)),INDEX(Данные!$I$1:$IX$303,Данные!$A96,AJ$642)-Данные!$E96+IF($F$12="Использовать поправку",AL434,0),#N/A)</f>
        <v>-0.14113850920406712</v>
      </c>
      <c r="AK434" s="96">
        <f>IF(ISNUMBER(INDEX(Данные!$I$1:$IX$303,Данные!$A96,AK$642)),INDEX(Данные!$I$1:$IX$303,Данные!$A96,AK$642)-Данные!$F96+IF($F$12="Использовать поправку",AM434,0),#N/A)</f>
        <v>1.9542465782904435</v>
      </c>
      <c r="AL434" s="100" t="e">
        <f>INDEX(Данные!$I$1:$IX$303,Данные!$A96,AL$642+4)-INDEX(Данные!$I$1:$IX$303,Данные!$A96,AL$643+4)</f>
        <v>#N/A</v>
      </c>
      <c r="AM434" s="101" t="e">
        <f>INDEX(Данные!$I$1:$IX$303,Данные!$A96,AM$642+5)-INDEX(Данные!$I$1:$IX$303,Данные!$A96,AM$643+5)</f>
        <v>#N/A</v>
      </c>
      <c r="AO434" s="61">
        <v>46.5</v>
      </c>
      <c r="AP434" s="62">
        <f t="shared" si="824"/>
        <v>46.5</v>
      </c>
      <c r="AQ434" s="63">
        <f>IF(ISNUMBER(INDEX(Данные!$I$1:$IX$303,Данные!$A96,AQ$642)),INDEX(Данные!$I$1:$IX$303,Данные!$A96,AQ$642)-Данные!$G96-AQ$643+IF($F$3="Использовать поправку",BT434,0),#N/A)</f>
        <v>1.1368683772161603E-13</v>
      </c>
      <c r="AR434" s="64">
        <f>IF(ISNUMBER(INDEX(Данные!$I$1:$IX$303,Данные!$A96,AR$642)),INDEX(Данные!$I$1:$IX$303,Данные!$A96,AR$642)-Данные!$H96-AR$643+IF($F$3="Использовать поправку",BU434,0),#N/A)</f>
        <v>0</v>
      </c>
      <c r="AS434" s="62">
        <f t="shared" si="825"/>
        <v>46.5</v>
      </c>
      <c r="AT434" s="63">
        <f>IF(ISNUMBER(INDEX(Данные!$I$1:$IX$303,Данные!$A96,AT$642)),INDEX(Данные!$I$1:$IX$303,Данные!$A96,AT$642)-Данные!$G96-AT$643+IF($F$4="Использовать поправку",BT434,0),#N/A)</f>
        <v>8.7364384806925273</v>
      </c>
      <c r="AU434" s="64">
        <f>IF(ISNUMBER(INDEX(Данные!$I$1:$IX$303,Данные!$A96,AU$642)),INDEX(Данные!$I$1:$IX$303,Данные!$A96,AU$642)-Данные!$H96-AU$643+IF($F$4="Использовать поправку",BU434,0),#N/A)</f>
        <v>1.2823350219980512</v>
      </c>
      <c r="AV434" s="62">
        <f t="shared" si="826"/>
        <v>46.5</v>
      </c>
      <c r="AW434" s="63">
        <f>IF(ISNUMBER(INDEX(Данные!$I$1:$IX$303,Данные!$A96,AW$642)),INDEX(Данные!$I$1:$IX$303,Данные!$A96,AW$642)-Данные!$G96-AW$643+IF($F$5="Использовать поправку",BT434,0),#N/A)</f>
        <v>-2.2419831090039679</v>
      </c>
      <c r="AX434" s="64">
        <f>IF(ISNUMBER(INDEX(Данные!$I$1:$IX$303,Данные!$A96,AX$642)),INDEX(Данные!$I$1:$IX$303,Данные!$A96,AX$642)-Данные!$H96-AX$643+IF($F$5="Использовать поправку",BU434,0),#N/A)</f>
        <v>3.346741797973209</v>
      </c>
      <c r="AY434" s="62">
        <f t="shared" si="827"/>
        <v>46.5</v>
      </c>
      <c r="AZ434" s="63">
        <f>IF(ISNUMBER(INDEX(Данные!$I$1:$IX$303,Данные!$A96,AZ$642)),INDEX(Данные!$I$1:$IX$303,Данные!$A96,AZ$642)-Данные!$G96-AZ$643+IF($F$6="Использовать поправку",BT434,0),#N/A)</f>
        <v>-9.7052261994070932</v>
      </c>
      <c r="BA434" s="64">
        <f>IF(ISNUMBER(INDEX(Данные!$I$1:$IX$303,Данные!$A96,BA$642)),INDEX(Данные!$I$1:$IX$303,Данные!$A96,BA$642)-Данные!$H96-BA$643+IF($F$6="Использовать поправку",BU434,0),#N/A)</f>
        <v>7.3343996386972776</v>
      </c>
      <c r="BB434" s="62">
        <f t="shared" si="828"/>
        <v>46.5</v>
      </c>
      <c r="BC434" s="63">
        <f>IF(ISNUMBER(INDEX(Данные!$I$1:$IX$303,Данные!$A96,BC$642)),INDEX(Данные!$I$1:$IX$303,Данные!$A96,BC$642)-Данные!$G96-BC$643+IF($F$7="Использовать поправку",BT434,0),#N/A)</f>
        <v>-2.586075494061447</v>
      </c>
      <c r="BD434" s="64">
        <f>IF(ISNUMBER(INDEX(Данные!$I$1:$IX$303,Данные!$A96,BD$642)),INDEX(Данные!$I$1:$IX$303,Данные!$A96,BD$642)-Данные!$H96-BD$643+IF($F$7="Использовать поправку",BU434,0),#N/A)</f>
        <v>4.6019291842128496</v>
      </c>
      <c r="BE434" s="62">
        <f t="shared" si="829"/>
        <v>46.5</v>
      </c>
      <c r="BF434" s="63">
        <f>IF(ISNUMBER(INDEX(Данные!$I$1:$IX$303,Данные!$A96,BF$642)),INDEX(Данные!$I$1:$IX$303,Данные!$A96,BF$642)-Данные!$G96-BF$643+IF($F$8="Использовать поправку",BT434,0),#N/A)</f>
        <v>-1.1766545356089182</v>
      </c>
      <c r="BG434" s="64">
        <f>IF(ISNUMBER(INDEX(Данные!$I$1:$IX$303,Данные!$A96,BG$642)),INDEX(Данные!$I$1:$IX$303,Данные!$A96,BG$642)-Данные!$H96-BG$643+IF($F$8="Использовать поправку",BU434,0),#N/A)</f>
        <v>4.5848598566694818</v>
      </c>
      <c r="BH434" s="62">
        <f t="shared" si="830"/>
        <v>46.5</v>
      </c>
      <c r="BI434" s="63">
        <f>IF(ISNUMBER(INDEX(Данные!$I$1:$IX$303,Данные!$A96,BI$642)),INDEX(Данные!$I$1:$IX$303,Данные!$A96,BI$642)-Данные!$G96-BI$643+IF($F$9="Использовать поправку",BT434,0),#N/A)</f>
        <v>3.2492263566722386</v>
      </c>
      <c r="BJ434" s="64">
        <f>IF(ISNUMBER(INDEX(Данные!$I$1:$IX$303,Данные!$A96,BJ$642)),INDEX(Данные!$I$1:$IX$303,Данные!$A96,BJ$642)-Данные!$H96-BJ$643+IF($F$9="Использовать поправку",BU434,0),#N/A)</f>
        <v>0.6527562478127038</v>
      </c>
      <c r="BK434" s="62">
        <f t="shared" si="831"/>
        <v>46.5</v>
      </c>
      <c r="BL434" s="63">
        <f>IF(ISNUMBER(INDEX(Данные!$I$1:$IX$303,Данные!$A96,BL$642)),INDEX(Данные!$I$1:$IX$303,Данные!$A96,BL$642)-Данные!$G96-BL$643+IF($F$10="Использовать поправку",BT434,0),#N/A)</f>
        <v>-1.2181884010798285</v>
      </c>
      <c r="BM434" s="64">
        <f>IF(ISNUMBER(INDEX(Данные!$I$1:$IX$303,Данные!$A96,BM$642)),INDEX(Данные!$I$1:$IX$303,Данные!$A96,BM$642)-Данные!$H96-BM$643+IF($F$10="Использовать поправку",BU434,0),#N/A)</f>
        <v>16.288572897159384</v>
      </c>
      <c r="BN434" s="62">
        <f t="shared" si="832"/>
        <v>46.5</v>
      </c>
      <c r="BO434" s="63">
        <f>IF(ISNUMBER(INDEX(Данные!$I$1:$IX$303,Данные!$A96,BO$642)),INDEX(Данные!$I$1:$IX$303,Данные!$A96,BO$642)-Данные!$G96-BO$643+IF($F$11="Использовать поправку",BT434,0),#N/A)</f>
        <v>-1.8132784432406197</v>
      </c>
      <c r="BP434" s="64">
        <f>IF(ISNUMBER(INDEX(Данные!$I$1:$IX$303,Данные!$A96,BP$642)),INDEX(Данные!$I$1:$IX$303,Данные!$A96,BP$642)-Данные!$H96-BP$643+IF($F$11="Использовать поправку",BU434,0),#N/A)</f>
        <v>2.674304525845173</v>
      </c>
      <c r="BQ434" s="62">
        <f t="shared" si="833"/>
        <v>46.5</v>
      </c>
      <c r="BR434" s="63">
        <f>IF(ISNUMBER(INDEX(Данные!$I$1:$IX$303,Данные!$A96,BR$642)),INDEX(Данные!$I$1:$IX$303,Данные!$A96,BR$642)-Данные!$G96-BR$643+IF($F$12="Использовать поправку",BT434,0),#N/A)</f>
        <v>4.7729447689491735</v>
      </c>
      <c r="BS434" s="64">
        <f>IF(ISNUMBER(INDEX(Данные!$I$1:$IX$303,Данные!$A96,BS$642)),INDEX(Данные!$I$1:$IX$303,Данные!$A96,BS$642)-Данные!$H96-BS$643+IF($F$12="Использовать поправку",BU434,0),#N/A)</f>
        <v>6.5738977255209647</v>
      </c>
      <c r="BT434" s="100" t="e">
        <f>INDEX(Данные!$I$1:$IX$303,Данные!$A96,BT$642+8)-INDEX(Данные!$I$1:$IX$303,Данные!$A96,BT$643+8)</f>
        <v>#N/A</v>
      </c>
      <c r="BU434" s="101" t="e">
        <f>INDEX(Данные!$I$1:$IX$303,Данные!$A96,BU$642+9)-INDEX(Данные!$I$1:$IX$303,Данные!$A96,BU$643+9)</f>
        <v>#N/A</v>
      </c>
    </row>
    <row r="435" spans="7:73" s="88" customFormat="1" x14ac:dyDescent="0.25">
      <c r="G435" s="61">
        <v>47</v>
      </c>
      <c r="H435" s="62">
        <f t="shared" si="834"/>
        <v>47</v>
      </c>
      <c r="I435" s="63">
        <f>IF(ISNUMBER(INDEX(Данные!$I$1:$IX$303,Данные!$A97,I$642)),INDEX(Данные!$I$1:$IX$303,Данные!$A97,I$642)-Данные!$E97+IF($F$3="Использовать поправку",AL435,0),#N/A)</f>
        <v>0</v>
      </c>
      <c r="J435" s="64">
        <f>IF(ISNUMBER(INDEX(Данные!$I$1:$IX$303,Данные!$A97,J$642)),INDEX(Данные!$I$1:$IX$303,Данные!$A97,J$642)-Данные!$F97+IF($F$3="Использовать поправку",AM435,0),#N/A)</f>
        <v>0</v>
      </c>
      <c r="K435" s="62">
        <f t="shared" si="835"/>
        <v>47</v>
      </c>
      <c r="L435" s="63">
        <f>IF(ISNUMBER(INDEX(Данные!$I$1:$IX$303,Данные!$A97,L$642)),INDEX(Данные!$I$1:$IX$303,Данные!$A97,L$642)-Данные!$E97+IF($F$4="Использовать поправку",AL435,0),#N/A)</f>
        <v>-0.4137052357536577</v>
      </c>
      <c r="M435" s="64">
        <f>IF(ISNUMBER(INDEX(Данные!$I$1:$IX$303,Данные!$A97,M$642)),INDEX(Данные!$I$1:$IX$303,Данные!$A97,M$642)-Данные!$F97+IF($F$4="Использовать поправку",AM435,0),#N/A)</f>
        <v>-2.7110428629000687</v>
      </c>
      <c r="N435" s="62">
        <f t="shared" si="836"/>
        <v>47</v>
      </c>
      <c r="O435" s="63">
        <f>IF(ISNUMBER(INDEX(Данные!$I$1:$IX$303,Данные!$A97,O$642)),INDEX(Данные!$I$1:$IX$303,Данные!$A97,O$642)-Данные!$E97+IF($F$5="Использовать поправку",AL435,0),#N/A)</f>
        <v>1.0253074342083472</v>
      </c>
      <c r="P435" s="64">
        <f>IF(ISNUMBER(INDEX(Данные!$I$1:$IX$303,Данные!$A97,P$642)),INDEX(Данные!$I$1:$IX$303,Данные!$A97,P$642)-Данные!$F97+IF($F$5="Использовать поправку",AM435,0),#N/A)</f>
        <v>-2.4814806230306896</v>
      </c>
      <c r="Q435" s="62">
        <f t="shared" si="837"/>
        <v>47</v>
      </c>
      <c r="R435" s="63">
        <f>IF(ISNUMBER(INDEX(Данные!$I$1:$IX$303,Данные!$A97,R$642)),INDEX(Данные!$I$1:$IX$303,Данные!$A97,R$642)-Данные!$E97+IF($F$6="Использовать поправку",AL435,0),#N/A)</f>
        <v>0.44755856519728709</v>
      </c>
      <c r="S435" s="64">
        <f>IF(ISNUMBER(INDEX(Данные!$I$1:$IX$303,Данные!$A97,S$642)),INDEX(Данные!$I$1:$IX$303,Данные!$A97,S$642)-Данные!$F97+IF($F$6="Использовать поправку",AM435,0),#N/A)</f>
        <v>-1.3420329901442365</v>
      </c>
      <c r="T435" s="62">
        <f t="shared" si="838"/>
        <v>47</v>
      </c>
      <c r="U435" s="63">
        <f>IF(ISNUMBER(INDEX(Данные!$I$1:$IX$303,Данные!$A97,U$642)),INDEX(Данные!$I$1:$IX$303,Данные!$A97,U$642)-Данные!$E97+IF($F$7="Использовать поправку",AL435,0),#N/A)</f>
        <v>0.541150053545985</v>
      </c>
      <c r="V435" s="64">
        <f>IF(ISNUMBER(INDEX(Данные!$I$1:$IX$303,Данные!$A97,V$642)),INDEX(Данные!$I$1:$IX$303,Данные!$A97,V$642)-Данные!$F97+IF($F$7="Использовать поправку",AM435,0),#N/A)</f>
        <v>-0.77950729822238962</v>
      </c>
      <c r="W435" s="62">
        <f t="shared" si="839"/>
        <v>47</v>
      </c>
      <c r="X435" s="63">
        <f>IF(ISNUMBER(INDEX(Данные!$I$1:$IX$303,Данные!$A97,X$642)),INDEX(Данные!$I$1:$IX$303,Данные!$A97,X$642)-Данные!$E97+IF($F$8="Использовать поправку",AL435,0),#N/A)</f>
        <v>0.7632280486198435</v>
      </c>
      <c r="Y435" s="64">
        <f>IF(ISNUMBER(INDEX(Данные!$I$1:$IX$303,Данные!$A97,Y$642)),INDEX(Данные!$I$1:$IX$303,Данные!$A97,Y$642)-Данные!$F97+IF($F$8="Использовать поправку",AM435,0),#N/A)</f>
        <v>-1.7459279195766548</v>
      </c>
      <c r="Z435" s="62">
        <f t="shared" si="840"/>
        <v>47</v>
      </c>
      <c r="AA435" s="63">
        <f>IF(ISNUMBER(INDEX(Данные!$I$1:$IX$303,Данные!$A97,AA$642)),INDEX(Данные!$I$1:$IX$303,Данные!$A97,AA$642)-Данные!$E97+IF($F$9="Использовать поправку",AL435,0),#N/A)</f>
        <v>1.144431911624376</v>
      </c>
      <c r="AB435" s="64">
        <f>IF(ISNUMBER(INDEX(Данные!$I$1:$IX$303,Данные!$A97,AB$642)),INDEX(Данные!$I$1:$IX$303,Данные!$A97,AB$642)-Данные!$F97+IF($F$9="Использовать поправку",AM435,0),#N/A)</f>
        <v>-2.3030348976771844</v>
      </c>
      <c r="AC435" s="62">
        <f t="shared" si="841"/>
        <v>47</v>
      </c>
      <c r="AD435" s="63">
        <f>IF(ISNUMBER(INDEX(Данные!$I$1:$IX$303,Данные!$A97,AD$642)),INDEX(Данные!$I$1:$IX$303,Данные!$A97,AD$642)-Данные!$E97+IF($F$10="Использовать поправку",AL435,0),#N/A)</f>
        <v>0.42285892482807563</v>
      </c>
      <c r="AE435" s="64">
        <f>IF(ISNUMBER(INDEX(Данные!$I$1:$IX$303,Данные!$A97,AE$642)),INDEX(Данные!$I$1:$IX$303,Данные!$A97,AE$642)-Данные!$F97+IF($F$10="Использовать поправку",AM435,0),#N/A)</f>
        <v>-0.9497440519246565</v>
      </c>
      <c r="AF435" s="62">
        <f t="shared" si="842"/>
        <v>47</v>
      </c>
      <c r="AG435" s="63">
        <f>IF(ISNUMBER(INDEX(Данные!$I$1:$IX$303,Данные!$A97,AG$642)),INDEX(Данные!$I$1:$IX$303,Данные!$A97,AG$642)-Данные!$E97+IF($F$11="Использовать поправку",AL435,0),#N/A)</f>
        <v>0.24774821557905957</v>
      </c>
      <c r="AH435" s="64">
        <f>IF(ISNUMBER(INDEX(Данные!$I$1:$IX$303,Данные!$A97,AH$642)),INDEX(Данные!$I$1:$IX$303,Данные!$A97,AH$642)-Данные!$F97+IF($F$11="Использовать поправку",AM435,0),#N/A)</f>
        <v>0.27836723729477608</v>
      </c>
      <c r="AI435" s="62">
        <f t="shared" si="843"/>
        <v>47</v>
      </c>
      <c r="AJ435" s="63">
        <f>IF(ISNUMBER(INDEX(Данные!$I$1:$IX$303,Данные!$A97,AJ$642)),INDEX(Данные!$I$1:$IX$303,Данные!$A97,AJ$642)-Данные!$E97+IF($F$12="Использовать поправку",AL435,0),#N/A)</f>
        <v>0.98221806351268626</v>
      </c>
      <c r="AK435" s="96">
        <f>IF(ISNUMBER(INDEX(Данные!$I$1:$IX$303,Данные!$A97,AK$642)),INDEX(Данные!$I$1:$IX$303,Данные!$A97,AK$642)-Данные!$F97+IF($F$12="Использовать поправку",AM435,0),#N/A)</f>
        <v>-0.65319045075705162</v>
      </c>
      <c r="AL435" s="100" t="e">
        <f>INDEX(Данные!$I$1:$IX$303,Данные!$A97,AL$642+4)-INDEX(Данные!$I$1:$IX$303,Данные!$A97,AL$643+4)</f>
        <v>#N/A</v>
      </c>
      <c r="AM435" s="101" t="e">
        <f>INDEX(Данные!$I$1:$IX$303,Данные!$A97,AM$642+5)-INDEX(Данные!$I$1:$IX$303,Данные!$A97,AM$643+5)</f>
        <v>#N/A</v>
      </c>
      <c r="AO435" s="61">
        <v>47</v>
      </c>
      <c r="AP435" s="62">
        <f t="shared" si="824"/>
        <v>47</v>
      </c>
      <c r="AQ435" s="63">
        <f>IF(ISNUMBER(INDEX(Данные!$I$1:$IX$303,Данные!$A97,AQ$642)),INDEX(Данные!$I$1:$IX$303,Данные!$A97,AQ$642)-Данные!$G97-AQ$643+IF($F$3="Использовать поправку",BT435,0),#N/A)</f>
        <v>0</v>
      </c>
      <c r="AR435" s="64">
        <f>IF(ISNUMBER(INDEX(Данные!$I$1:$IX$303,Данные!$A97,AR$642)),INDEX(Данные!$I$1:$IX$303,Данные!$A97,AR$642)-Данные!$H97-AR$643+IF($F$3="Использовать поправку",BU435,0),#N/A)</f>
        <v>0</v>
      </c>
      <c r="AS435" s="62">
        <f t="shared" si="825"/>
        <v>47</v>
      </c>
      <c r="AT435" s="63">
        <f>IF(ISNUMBER(INDEX(Данные!$I$1:$IX$303,Данные!$A97,AT$642)),INDEX(Данные!$I$1:$IX$303,Данные!$A97,AT$642)-Данные!$G97-AT$643+IF($F$4="Использовать поправку",BT435,0),#N/A)</f>
        <v>8.5295858628156793</v>
      </c>
      <c r="AU435" s="64">
        <f>IF(ISNUMBER(INDEX(Данные!$I$1:$IX$303,Данные!$A97,AU$642)),INDEX(Данные!$I$1:$IX$303,Данные!$A97,AU$642)-Данные!$H97-AU$643+IF($F$4="Использовать поправку",BU435,0),#N/A)</f>
        <v>-7.3186409451864165E-2</v>
      </c>
      <c r="AV435" s="62">
        <f t="shared" si="826"/>
        <v>47</v>
      </c>
      <c r="AW435" s="63">
        <f>IF(ISNUMBER(INDEX(Данные!$I$1:$IX$303,Данные!$A97,AW$642)),INDEX(Данные!$I$1:$IX$303,Данные!$A97,AW$642)-Данные!$G97-AW$643+IF($F$5="Использовать поправку",BT435,0),#N/A)</f>
        <v>-1.7293293918997961</v>
      </c>
      <c r="AX435" s="64">
        <f>IF(ISNUMBER(INDEX(Данные!$I$1:$IX$303,Данные!$A97,AX$642)),INDEX(Данные!$I$1:$IX$303,Данные!$A97,AX$642)-Данные!$H97-AX$643+IF($F$5="Использовать поправку",BU435,0),#N/A)</f>
        <v>2.1060014864578989</v>
      </c>
      <c r="AY435" s="62">
        <f t="shared" si="827"/>
        <v>47</v>
      </c>
      <c r="AZ435" s="63">
        <f>IF(ISNUMBER(INDEX(Данные!$I$1:$IX$303,Данные!$A97,AZ$642)),INDEX(Данные!$I$1:$IX$303,Данные!$A97,AZ$642)-Данные!$G97-AZ$643+IF($F$6="Использовать поправку",BT435,0),#N/A)</f>
        <v>-9.4814469168085225</v>
      </c>
      <c r="BA435" s="64">
        <f>IF(ISNUMBER(INDEX(Данные!$I$1:$IX$303,Данные!$A97,BA$642)),INDEX(Данные!$I$1:$IX$303,Данные!$A97,BA$642)-Данные!$H97-BA$643+IF($F$6="Использовать поправку",BU435,0),#N/A)</f>
        <v>6.6633831436251967</v>
      </c>
      <c r="BB435" s="62">
        <f t="shared" si="828"/>
        <v>47</v>
      </c>
      <c r="BC435" s="63">
        <f>IF(ISNUMBER(INDEX(Данные!$I$1:$IX$303,Данные!$A97,BC$642)),INDEX(Данные!$I$1:$IX$303,Данные!$A97,BC$642)-Данные!$G97-BC$643+IF($F$7="Использовать поправку",BT435,0),#N/A)</f>
        <v>-2.3155004672884161</v>
      </c>
      <c r="BD435" s="64">
        <f>IF(ISNUMBER(INDEX(Данные!$I$1:$IX$303,Данные!$A97,BD$642)),INDEX(Данные!$I$1:$IX$303,Данные!$A97,BD$642)-Данные!$H97-BD$643+IF($F$7="Использовать поправку",BU435,0),#N/A)</f>
        <v>4.2121755351017782</v>
      </c>
      <c r="BE435" s="62">
        <f t="shared" si="829"/>
        <v>47</v>
      </c>
      <c r="BF435" s="63">
        <f>IF(ISNUMBER(INDEX(Данные!$I$1:$IX$303,Данные!$A97,BF$642)),INDEX(Данные!$I$1:$IX$303,Данные!$A97,BF$642)-Данные!$G97-BF$643+IF($F$8="Использовать поправку",BT435,0),#N/A)</f>
        <v>-0.79504051129913478</v>
      </c>
      <c r="BG435" s="64">
        <f>IF(ISNUMBER(INDEX(Данные!$I$1:$IX$303,Данные!$A97,BG$642)),INDEX(Данные!$I$1:$IX$303,Данные!$A97,BG$642)-Данные!$H97-BG$643+IF($F$8="Использовать поправку",BU435,0),#N/A)</f>
        <v>3.7118958968812876</v>
      </c>
      <c r="BH435" s="62">
        <f t="shared" si="830"/>
        <v>47</v>
      </c>
      <c r="BI435" s="63">
        <f>IF(ISNUMBER(INDEX(Данные!$I$1:$IX$303,Данные!$A97,BI$642)),INDEX(Данные!$I$1:$IX$303,Данные!$A97,BI$642)-Данные!$G97-BI$643+IF($F$9="Использовать поправку",BT435,0),#N/A)</f>
        <v>3.8214423124843506</v>
      </c>
      <c r="BJ435" s="64">
        <f>IF(ISNUMBER(INDEX(Данные!$I$1:$IX$303,Данные!$A97,BJ$642)),INDEX(Данные!$I$1:$IX$303,Данные!$A97,BJ$642)-Данные!$H97-BJ$643+IF($F$9="Использовать поправку",BU435,0),#N/A)</f>
        <v>-0.49876120102589994</v>
      </c>
      <c r="BK435" s="62">
        <f t="shared" si="831"/>
        <v>47</v>
      </c>
      <c r="BL435" s="63">
        <f>IF(ISNUMBER(INDEX(Данные!$I$1:$IX$303,Данные!$A97,BL$642)),INDEX(Данные!$I$1:$IX$303,Данные!$A97,BL$642)-Данные!$G97-BL$643+IF($F$10="Использовать поправку",BT435,0),#N/A)</f>
        <v>-1.0067589386659392</v>
      </c>
      <c r="BM435" s="64">
        <f>IF(ISNUMBER(INDEX(Данные!$I$1:$IX$303,Данные!$A97,BM$642)),INDEX(Данные!$I$1:$IX$303,Данные!$A97,BM$642)-Данные!$H97-BM$643+IF($F$10="Использовать поправку",BU435,0),#N/A)</f>
        <v>15.81370087119717</v>
      </c>
      <c r="BN435" s="62">
        <f t="shared" si="832"/>
        <v>47</v>
      </c>
      <c r="BO435" s="63">
        <f>IF(ISNUMBER(INDEX(Данные!$I$1:$IX$303,Данные!$A97,BO$642)),INDEX(Данные!$I$1:$IX$303,Данные!$A97,BO$642)-Данные!$G97-BO$643+IF($F$11="Использовать поправку",BT435,0),#N/A)</f>
        <v>-1.6894043354511723</v>
      </c>
      <c r="BP435" s="64">
        <f>IF(ISNUMBER(INDEX(Данные!$I$1:$IX$303,Данные!$A97,BP$642)),INDEX(Данные!$I$1:$IX$303,Данные!$A97,BP$642)-Данные!$H97-BP$643+IF($F$11="Использовать поправку",BU435,0),#N/A)</f>
        <v>2.8134881444927942</v>
      </c>
      <c r="BQ435" s="62">
        <f t="shared" si="833"/>
        <v>47</v>
      </c>
      <c r="BR435" s="63">
        <f>IF(ISNUMBER(INDEX(Данные!$I$1:$IX$303,Данные!$A97,BR$642)),INDEX(Данные!$I$1:$IX$303,Данные!$A97,BR$642)-Данные!$G97-BR$643+IF($F$12="Использовать поправку",BT435,0),#N/A)</f>
        <v>5.2640538007054829</v>
      </c>
      <c r="BS435" s="64">
        <f>IF(ISNUMBER(INDEX(Данные!$I$1:$IX$303,Данные!$A97,BS$642)),INDEX(Данные!$I$1:$IX$303,Данные!$A97,BS$642)-Данные!$H97-BS$643+IF($F$12="Использовать поправку",BU435,0),#N/A)</f>
        <v>6.2473025001427231</v>
      </c>
      <c r="BT435" s="100" t="e">
        <f>INDEX(Данные!$I$1:$IX$303,Данные!$A97,BT$642+8)-INDEX(Данные!$I$1:$IX$303,Данные!$A97,BT$643+8)</f>
        <v>#N/A</v>
      </c>
      <c r="BU435" s="101" t="e">
        <f>INDEX(Данные!$I$1:$IX$303,Данные!$A97,BU$642+9)-INDEX(Данные!$I$1:$IX$303,Данные!$A97,BU$643+9)</f>
        <v>#N/A</v>
      </c>
    </row>
    <row r="436" spans="7:73" s="88" customFormat="1" x14ac:dyDescent="0.25">
      <c r="G436" s="61">
        <v>47.5</v>
      </c>
      <c r="H436" s="62">
        <f t="shared" si="834"/>
        <v>47.5</v>
      </c>
      <c r="I436" s="63">
        <f>IF(ISNUMBER(INDEX(Данные!$I$1:$IX$303,Данные!$A98,I$642)),INDEX(Данные!$I$1:$IX$303,Данные!$A98,I$642)-Данные!$E98+IF($F$3="Использовать поправку",AL436,0),#N/A)</f>
        <v>0</v>
      </c>
      <c r="J436" s="64">
        <f>IF(ISNUMBER(INDEX(Данные!$I$1:$IX$303,Данные!$A98,J$642)),INDEX(Данные!$I$1:$IX$303,Данные!$A98,J$642)-Данные!$F98+IF($F$3="Использовать поправку",AM436,0),#N/A)</f>
        <v>0</v>
      </c>
      <c r="K436" s="62">
        <f t="shared" si="835"/>
        <v>47.5</v>
      </c>
      <c r="L436" s="63">
        <f>IF(ISNUMBER(INDEX(Данные!$I$1:$IX$303,Данные!$A98,L$642)),INDEX(Данные!$I$1:$IX$303,Данные!$A98,L$642)-Данные!$E98+IF($F$4="Использовать поправку",AL436,0),#N/A)</f>
        <v>-0.10914228099721601</v>
      </c>
      <c r="M436" s="64">
        <f>IF(ISNUMBER(INDEX(Данные!$I$1:$IX$303,Данные!$A98,M$642)),INDEX(Данные!$I$1:$IX$303,Данные!$A98,M$642)-Данные!$F98+IF($F$4="Использовать поправку",AM436,0),#N/A)</f>
        <v>0.32230464469326003</v>
      </c>
      <c r="N436" s="62">
        <f t="shared" si="836"/>
        <v>47.5</v>
      </c>
      <c r="O436" s="63">
        <f>IF(ISNUMBER(INDEX(Данные!$I$1:$IX$303,Данные!$A98,O$642)),INDEX(Данные!$I$1:$IX$303,Данные!$A98,O$642)-Данные!$E98+IF($F$5="Использовать поправку",AL436,0),#N/A)</f>
        <v>-0.79470797159689166</v>
      </c>
      <c r="P436" s="64">
        <f>IF(ISNUMBER(INDEX(Данные!$I$1:$IX$303,Данные!$A98,P$642)),INDEX(Данные!$I$1:$IX$303,Данные!$A98,P$642)-Данные!$F98+IF($F$5="Использовать поправку",AM436,0),#N/A)</f>
        <v>-1.7164710003054751E-2</v>
      </c>
      <c r="Q436" s="62">
        <f t="shared" si="837"/>
        <v>47.5</v>
      </c>
      <c r="R436" s="63">
        <f>IF(ISNUMBER(INDEX(Данные!$I$1:$IX$303,Данные!$A98,R$642)),INDEX(Данные!$I$1:$IX$303,Данные!$A98,R$642)-Данные!$E98+IF($F$6="Использовать поправку",AL436,0),#N/A)</f>
        <v>-0.37920157221373962</v>
      </c>
      <c r="S436" s="64">
        <f>IF(ISNUMBER(INDEX(Данные!$I$1:$IX$303,Данные!$A98,S$642)),INDEX(Данные!$I$1:$IX$303,Данные!$A98,S$642)-Данные!$F98+IF($F$6="Использовать поправку",AM436,0),#N/A)</f>
        <v>0.50408931455585959</v>
      </c>
      <c r="T436" s="62">
        <f t="shared" si="838"/>
        <v>47.5</v>
      </c>
      <c r="U436" s="63">
        <f>IF(ISNUMBER(INDEX(Данные!$I$1:$IX$303,Данные!$A98,U$642)),INDEX(Данные!$I$1:$IX$303,Данные!$A98,U$642)-Данные!$E98+IF($F$7="Использовать поправку",AL436,0),#N/A)</f>
        <v>-0.57670463832312269</v>
      </c>
      <c r="V436" s="64">
        <f>IF(ISNUMBER(INDEX(Данные!$I$1:$IX$303,Данные!$A98,V$642)),INDEX(Данные!$I$1:$IX$303,Данные!$A98,V$642)-Данные!$F98+IF($F$7="Использовать поправку",AM436,0),#N/A)</f>
        <v>0.51350234873454514</v>
      </c>
      <c r="W436" s="62">
        <f t="shared" si="839"/>
        <v>47.5</v>
      </c>
      <c r="X436" s="63">
        <f>IF(ISNUMBER(INDEX(Данные!$I$1:$IX$303,Данные!$A98,X$642)),INDEX(Данные!$I$1:$IX$303,Данные!$A98,X$642)-Данные!$E98+IF($F$8="Использовать поправку",AL436,0),#N/A)</f>
        <v>-0.46985108685828259</v>
      </c>
      <c r="Y436" s="64">
        <f>IF(ISNUMBER(INDEX(Данные!$I$1:$IX$303,Данные!$A98,Y$642)),INDEX(Данные!$I$1:$IX$303,Данные!$A98,Y$642)-Данные!$F98+IF($F$8="Использовать поправку",AM436,0),#N/A)</f>
        <v>0.66667156124776272</v>
      </c>
      <c r="Z436" s="62">
        <f t="shared" si="840"/>
        <v>47.5</v>
      </c>
      <c r="AA436" s="63">
        <f>IF(ISNUMBER(INDEX(Данные!$I$1:$IX$303,Данные!$A98,AA$642)),INDEX(Данные!$I$1:$IX$303,Данные!$A98,AA$642)-Данные!$E98+IF($F$9="Использовать поправку",AL436,0),#N/A)</f>
        <v>1.0563100693829108</v>
      </c>
      <c r="AB436" s="64">
        <f>IF(ISNUMBER(INDEX(Данные!$I$1:$IX$303,Данные!$A98,AB$642)),INDEX(Данные!$I$1:$IX$303,Данные!$A98,AB$642)-Данные!$F98+IF($F$9="Использовать поправку",AM436,0),#N/A)</f>
        <v>-1.4500622628523279</v>
      </c>
      <c r="AC436" s="62">
        <f t="shared" si="841"/>
        <v>47.5</v>
      </c>
      <c r="AD436" s="63">
        <f>IF(ISNUMBER(INDEX(Данные!$I$1:$IX$303,Данные!$A98,AD$642)),INDEX(Данные!$I$1:$IX$303,Данные!$A98,AD$642)-Данные!$E98+IF($F$10="Использовать поправку",AL436,0),#N/A)</f>
        <v>-0.8500928405067123</v>
      </c>
      <c r="AE436" s="64">
        <f>IF(ISNUMBER(INDEX(Данные!$I$1:$IX$303,Данные!$A98,AE$642)),INDEX(Данные!$I$1:$IX$303,Данные!$A98,AE$642)-Данные!$F98+IF($F$10="Использовать поправку",AM436,0),#N/A)</f>
        <v>-0.54932305498787359</v>
      </c>
      <c r="AF436" s="62">
        <f t="shared" si="842"/>
        <v>47.5</v>
      </c>
      <c r="AG436" s="63">
        <f>IF(ISNUMBER(INDEX(Данные!$I$1:$IX$303,Данные!$A98,AG$642)),INDEX(Данные!$I$1:$IX$303,Данные!$A98,AG$642)-Данные!$E98+IF($F$11="Использовать поправку",AL436,0),#N/A)</f>
        <v>-9.9544801407188466E-2</v>
      </c>
      <c r="AH436" s="64">
        <f>IF(ISNUMBER(INDEX(Данные!$I$1:$IX$303,Данные!$A98,AH$642)),INDEX(Данные!$I$1:$IX$303,Данные!$A98,AH$642)-Данные!$F98+IF($F$11="Использовать поправку",AM436,0),#N/A)</f>
        <v>-0.43572682290682252</v>
      </c>
      <c r="AI436" s="62">
        <f t="shared" si="843"/>
        <v>47.5</v>
      </c>
      <c r="AJ436" s="63">
        <f>IF(ISNUMBER(INDEX(Данные!$I$1:$IX$303,Данные!$A98,AJ$642)),INDEX(Данные!$I$1:$IX$303,Данные!$A98,AJ$642)-Данные!$E98+IF($F$12="Использовать поправку",AL436,0),#N/A)</f>
        <v>2.1993526368961902E-2</v>
      </c>
      <c r="AK436" s="96">
        <f>IF(ISNUMBER(INDEX(Данные!$I$1:$IX$303,Данные!$A98,AK$642)),INDEX(Данные!$I$1:$IX$303,Данные!$A98,AK$642)-Данные!$F98+IF($F$12="Использовать поправку",AM436,0),#N/A)</f>
        <v>0.24181753120502503</v>
      </c>
      <c r="AL436" s="100" t="e">
        <f>INDEX(Данные!$I$1:$IX$303,Данные!$A98,AL$642+4)-INDEX(Данные!$I$1:$IX$303,Данные!$A98,AL$643+4)</f>
        <v>#N/A</v>
      </c>
      <c r="AM436" s="101" t="e">
        <f>INDEX(Данные!$I$1:$IX$303,Данные!$A98,AM$642+5)-INDEX(Данные!$I$1:$IX$303,Данные!$A98,AM$643+5)</f>
        <v>#N/A</v>
      </c>
      <c r="AO436" s="61">
        <v>47.5</v>
      </c>
      <c r="AP436" s="62">
        <f t="shared" si="824"/>
        <v>47.5</v>
      </c>
      <c r="AQ436" s="63">
        <f>IF(ISNUMBER(INDEX(Данные!$I$1:$IX$303,Данные!$A98,AQ$642)),INDEX(Данные!$I$1:$IX$303,Данные!$A98,AQ$642)-Данные!$G98-AQ$643+IF($F$3="Использовать поправку",BT436,0),#N/A)</f>
        <v>0</v>
      </c>
      <c r="AR436" s="64">
        <f>IF(ISNUMBER(INDEX(Данные!$I$1:$IX$303,Данные!$A98,AR$642)),INDEX(Данные!$I$1:$IX$303,Данные!$A98,AR$642)-Данные!$H98-AR$643+IF($F$3="Использовать поправку",BU436,0),#N/A)</f>
        <v>0</v>
      </c>
      <c r="AS436" s="62">
        <f t="shared" si="825"/>
        <v>47.5</v>
      </c>
      <c r="AT436" s="63">
        <f>IF(ISNUMBER(INDEX(Данные!$I$1:$IX$303,Данные!$A98,AT$642)),INDEX(Данные!$I$1:$IX$303,Данные!$A98,AT$642)-Данные!$G98-AT$643+IF($F$4="Использовать поправку",BT436,0),#N/A)</f>
        <v>8.4750147223170416</v>
      </c>
      <c r="AU436" s="64">
        <f>IF(ISNUMBER(INDEX(Данные!$I$1:$IX$303,Данные!$A98,AU$642)),INDEX(Данные!$I$1:$IX$303,Данные!$A98,AU$642)-Данные!$H98-AU$643+IF($F$4="Использовать поправку",BU436,0),#N/A)</f>
        <v>8.7965912894560461E-2</v>
      </c>
      <c r="AV436" s="62">
        <f t="shared" si="826"/>
        <v>47.5</v>
      </c>
      <c r="AW436" s="63">
        <f>IF(ISNUMBER(INDEX(Данные!$I$1:$IX$303,Данные!$A98,AW$642)),INDEX(Данные!$I$1:$IX$303,Данные!$A98,AW$642)-Данные!$G98-AW$643+IF($F$5="Использовать поправку",BT436,0),#N/A)</f>
        <v>-2.1266833776982139</v>
      </c>
      <c r="AX436" s="64">
        <f>IF(ISNUMBER(INDEX(Данные!$I$1:$IX$303,Данные!$A98,AX$642)),INDEX(Данные!$I$1:$IX$303,Данные!$A98,AX$642)-Данные!$H98-AX$643+IF($F$5="Использовать поправку",BU436,0),#N/A)</f>
        <v>2.0974191314562631</v>
      </c>
      <c r="AY436" s="62">
        <f t="shared" si="827"/>
        <v>47.5</v>
      </c>
      <c r="AZ436" s="63">
        <f>IF(ISNUMBER(INDEX(Данные!$I$1:$IX$303,Данные!$A98,AZ$642)),INDEX(Данные!$I$1:$IX$303,Данные!$A98,AZ$642)-Данные!$G98-AZ$643+IF($F$6="Использовать поправку",BT436,0),#N/A)</f>
        <v>-9.6710477029154163</v>
      </c>
      <c r="BA436" s="64">
        <f>IF(ISNUMBER(INDEX(Данные!$I$1:$IX$303,Данные!$A98,BA$642)),INDEX(Данные!$I$1:$IX$303,Данные!$A98,BA$642)-Данные!$H98-BA$643+IF($F$6="Использовать поправку",BU436,0),#N/A)</f>
        <v>6.9154278009029895</v>
      </c>
      <c r="BB436" s="62">
        <f t="shared" si="828"/>
        <v>47.5</v>
      </c>
      <c r="BC436" s="63">
        <f>IF(ISNUMBER(INDEX(Данные!$I$1:$IX$303,Данные!$A98,BC$642)),INDEX(Данные!$I$1:$IX$303,Данные!$A98,BC$642)-Данные!$G98-BC$643+IF($F$7="Использовать поправку",BT436,0),#N/A)</f>
        <v>-2.6038527864500338</v>
      </c>
      <c r="BD436" s="64">
        <f>IF(ISNUMBER(INDEX(Данные!$I$1:$IX$303,Данные!$A98,BD$642)),INDEX(Данные!$I$1:$IX$303,Данные!$A98,BD$642)-Данные!$H98-BD$643+IF($F$7="Использовать поправку",BU436,0),#N/A)</f>
        <v>4.4689267094688603</v>
      </c>
      <c r="BE436" s="62">
        <f t="shared" si="829"/>
        <v>47.5</v>
      </c>
      <c r="BF436" s="63">
        <f>IF(ISNUMBER(INDEX(Данные!$I$1:$IX$303,Данные!$A98,BF$642)),INDEX(Данные!$I$1:$IX$303,Данные!$A98,BF$642)-Данные!$G98-BF$643+IF($F$8="Использовать поправку",BT436,0),#N/A)</f>
        <v>-1.0299660547282201</v>
      </c>
      <c r="BG436" s="64">
        <f>IF(ISNUMBER(INDEX(Данные!$I$1:$IX$303,Данные!$A98,BG$642)),INDEX(Данные!$I$1:$IX$303,Данные!$A98,BG$642)-Данные!$H98-BG$643+IF($F$8="Использовать поправку",BU436,0),#N/A)</f>
        <v>4.0452316775049439</v>
      </c>
      <c r="BH436" s="62">
        <f t="shared" si="830"/>
        <v>47.5</v>
      </c>
      <c r="BI436" s="63">
        <f>IF(ISNUMBER(INDEX(Данные!$I$1:$IX$303,Данные!$A98,BI$642)),INDEX(Данные!$I$1:$IX$303,Данные!$A98,BI$642)-Данные!$G98-BI$643+IF($F$9="Использовать поправку",BT436,0),#N/A)</f>
        <v>4.3495973471757452</v>
      </c>
      <c r="BJ436" s="64">
        <f>IF(ISNUMBER(INDEX(Данные!$I$1:$IX$303,Данные!$A98,BJ$642)),INDEX(Данные!$I$1:$IX$303,Данные!$A98,BJ$642)-Данные!$H98-BJ$643+IF($F$9="Использовать поправку",BU436,0),#N/A)</f>
        <v>-1.2237923324521489</v>
      </c>
      <c r="BK436" s="62">
        <f t="shared" si="831"/>
        <v>47.5</v>
      </c>
      <c r="BL436" s="63">
        <f>IF(ISNUMBER(INDEX(Данные!$I$1:$IX$303,Данные!$A98,BL$642)),INDEX(Данные!$I$1:$IX$303,Данные!$A98,BL$642)-Данные!$G98-BL$643+IF($F$10="Использовать поправку",BT436,0),#N/A)</f>
        <v>-1.4318053589191777</v>
      </c>
      <c r="BM436" s="64">
        <f>IF(ISNUMBER(INDEX(Данные!$I$1:$IX$303,Данные!$A98,BM$642)),INDEX(Данные!$I$1:$IX$303,Данные!$A98,BM$642)-Данные!$H98-BM$643+IF($F$10="Использовать поправку",BU436,0),#N/A)</f>
        <v>15.539039343703053</v>
      </c>
      <c r="BN436" s="62">
        <f t="shared" si="832"/>
        <v>47.5</v>
      </c>
      <c r="BO436" s="63">
        <f>IF(ISNUMBER(INDEX(Данные!$I$1:$IX$303,Данные!$A98,BO$642)),INDEX(Данные!$I$1:$IX$303,Данные!$A98,BO$642)-Данные!$G98-BO$643+IF($F$11="Использовать поправку",BT436,0),#N/A)</f>
        <v>-1.7391767361547181</v>
      </c>
      <c r="BP436" s="64">
        <f>IF(ISNUMBER(INDEX(Данные!$I$1:$IX$303,Данные!$A98,BP$642)),INDEX(Данные!$I$1:$IX$303,Данные!$A98,BP$642)-Данные!$H98-BP$643+IF($F$11="Использовать поправку",BU436,0),#N/A)</f>
        <v>2.5956247330391307</v>
      </c>
      <c r="BQ436" s="62">
        <f t="shared" si="833"/>
        <v>47.5</v>
      </c>
      <c r="BR436" s="63">
        <f>IF(ISNUMBER(INDEX(Данные!$I$1:$IX$303,Данные!$A98,BR$642)),INDEX(Данные!$I$1:$IX$303,Данные!$A98,BR$642)-Данные!$G98-BR$643+IF($F$12="Использовать поправку",BT436,0),#N/A)</f>
        <v>5.2750505638899767</v>
      </c>
      <c r="BS436" s="64">
        <f>IF(ISNUMBER(INDEX(Данные!$I$1:$IX$303,Данные!$A98,BS$642)),INDEX(Данные!$I$1:$IX$303,Данные!$A98,BS$642)-Данные!$H98-BS$643+IF($F$12="Использовать поправку",BU436,0),#N/A)</f>
        <v>6.3682112657450034</v>
      </c>
      <c r="BT436" s="100" t="e">
        <f>INDEX(Данные!$I$1:$IX$303,Данные!$A98,BT$642+8)-INDEX(Данные!$I$1:$IX$303,Данные!$A98,BT$643+8)</f>
        <v>#N/A</v>
      </c>
      <c r="BU436" s="101" t="e">
        <f>INDEX(Данные!$I$1:$IX$303,Данные!$A98,BU$642+9)-INDEX(Данные!$I$1:$IX$303,Данные!$A98,BU$643+9)</f>
        <v>#N/A</v>
      </c>
    </row>
    <row r="437" spans="7:73" s="88" customFormat="1" x14ac:dyDescent="0.25">
      <c r="G437" s="61">
        <v>48</v>
      </c>
      <c r="H437" s="62">
        <f t="shared" si="834"/>
        <v>48</v>
      </c>
      <c r="I437" s="63">
        <f>IF(ISNUMBER(INDEX(Данные!$I$1:$IX$303,Данные!$A99,I$642)),INDEX(Данные!$I$1:$IX$303,Данные!$A99,I$642)-Данные!$E99+IF($F$3="Использовать поправку",AL437,0),#N/A)</f>
        <v>0</v>
      </c>
      <c r="J437" s="64">
        <f>IF(ISNUMBER(INDEX(Данные!$I$1:$IX$303,Данные!$A99,J$642)),INDEX(Данные!$I$1:$IX$303,Данные!$A99,J$642)-Данные!$F99+IF($F$3="Использовать поправку",AM437,0),#N/A)</f>
        <v>0</v>
      </c>
      <c r="K437" s="62">
        <f t="shared" si="835"/>
        <v>48</v>
      </c>
      <c r="L437" s="63">
        <f>IF(ISNUMBER(INDEX(Данные!$I$1:$IX$303,Данные!$A99,L$642)),INDEX(Данные!$I$1:$IX$303,Данные!$A99,L$642)-Данные!$E99+IF($F$4="Использовать поправку",AL437,0),#N/A)</f>
        <v>1.6836520616506689</v>
      </c>
      <c r="M437" s="64">
        <f>IF(ISNUMBER(INDEX(Данные!$I$1:$IX$303,Данные!$A99,M$642)),INDEX(Данные!$I$1:$IX$303,Данные!$A99,M$642)-Данные!$F99+IF($F$4="Использовать поправку",AM437,0),#N/A)</f>
        <v>-0.53351743428243692</v>
      </c>
      <c r="N437" s="62">
        <f t="shared" si="836"/>
        <v>48</v>
      </c>
      <c r="O437" s="63">
        <f>IF(ISNUMBER(INDEX(Данные!$I$1:$IX$303,Данные!$A99,O$642)),INDEX(Данные!$I$1:$IX$303,Данные!$A99,O$642)-Данные!$E99+IF($F$5="Использовать поправку",AL437,0),#N/A)</f>
        <v>1.9527171270853838</v>
      </c>
      <c r="P437" s="64">
        <f>IF(ISNUMBER(INDEX(Данные!$I$1:$IX$303,Данные!$A99,P$642)),INDEX(Данные!$I$1:$IX$303,Данные!$A99,P$642)-Данные!$F99+IF($F$5="Использовать поправку",AM437,0),#N/A)</f>
        <v>-0.97104896390478612</v>
      </c>
      <c r="Q437" s="62">
        <f t="shared" si="837"/>
        <v>48</v>
      </c>
      <c r="R437" s="63">
        <f>IF(ISNUMBER(INDEX(Данные!$I$1:$IX$303,Данные!$A99,R$642)),INDEX(Данные!$I$1:$IX$303,Данные!$A99,R$642)-Данные!$E99+IF($F$6="Использовать поправку",AL437,0),#N/A)</f>
        <v>1.2070267797772907</v>
      </c>
      <c r="S437" s="64">
        <f>IF(ISNUMBER(INDEX(Данные!$I$1:$IX$303,Данные!$A99,S$642)),INDEX(Данные!$I$1:$IX$303,Данные!$A99,S$642)-Данные!$F99+IF($F$6="Использовать поправку",AM437,0),#N/A)</f>
        <v>-0.63980666001227293</v>
      </c>
      <c r="T437" s="62">
        <f t="shared" si="838"/>
        <v>48</v>
      </c>
      <c r="U437" s="63">
        <f>IF(ISNUMBER(INDEX(Данные!$I$1:$IX$303,Данные!$A99,U$642)),INDEX(Данные!$I$1:$IX$303,Данные!$A99,U$642)-Данные!$E99+IF($F$7="Использовать поправку",AL437,0),#N/A)</f>
        <v>-1.6083379018695609E-2</v>
      </c>
      <c r="V437" s="64">
        <f>IF(ISNUMBER(INDEX(Данные!$I$1:$IX$303,Данные!$A99,V$642)),INDEX(Данные!$I$1:$IX$303,Данные!$A99,V$642)-Данные!$F99+IF($F$7="Использовать поправку",AM437,0),#N/A)</f>
        <v>-0.4546788266597418</v>
      </c>
      <c r="W437" s="62">
        <f t="shared" si="839"/>
        <v>48</v>
      </c>
      <c r="X437" s="63">
        <f>IF(ISNUMBER(INDEX(Данные!$I$1:$IX$303,Данные!$A99,X$642)),INDEX(Данные!$I$1:$IX$303,Данные!$A99,X$642)-Данные!$E99+IF($F$8="Использовать поправку",AL437,0),#N/A)</f>
        <v>1.8588962862686671</v>
      </c>
      <c r="Y437" s="64">
        <f>IF(ISNUMBER(INDEX(Данные!$I$1:$IX$303,Данные!$A99,Y$642)),INDEX(Данные!$I$1:$IX$303,Данные!$A99,Y$642)-Данные!$F99+IF($F$8="Использовать поправку",AM437,0),#N/A)</f>
        <v>-0.33305161712151254</v>
      </c>
      <c r="Z437" s="62">
        <f t="shared" si="840"/>
        <v>48</v>
      </c>
      <c r="AA437" s="63">
        <f>IF(ISNUMBER(INDEX(Данные!$I$1:$IX$303,Данные!$A99,AA$642)),INDEX(Данные!$I$1:$IX$303,Данные!$A99,AA$642)-Данные!$E99+IF($F$9="Использовать поправку",AL437,0),#N/A)</f>
        <v>0.19074895546696702</v>
      </c>
      <c r="AB437" s="64">
        <f>IF(ISNUMBER(INDEX(Данные!$I$1:$IX$303,Данные!$A99,AB$642)),INDEX(Данные!$I$1:$IX$303,Данные!$A99,AB$642)-Данные!$F99+IF($F$9="Использовать поправку",AM437,0),#N/A)</f>
        <v>-1.4235153655446808</v>
      </c>
      <c r="AC437" s="62">
        <f t="shared" si="841"/>
        <v>48</v>
      </c>
      <c r="AD437" s="63">
        <f>IF(ISNUMBER(INDEX(Данные!$I$1:$IX$303,Данные!$A99,AD$642)),INDEX(Данные!$I$1:$IX$303,Данные!$A99,AD$642)-Данные!$E99+IF($F$10="Использовать поправку",AL437,0),#N/A)</f>
        <v>1.3751389405452361</v>
      </c>
      <c r="AE437" s="64">
        <f>IF(ISNUMBER(INDEX(Данные!$I$1:$IX$303,Данные!$A99,AE$642)),INDEX(Данные!$I$1:$IX$303,Данные!$A99,AE$642)-Данные!$F99+IF($F$10="Использовать поправку",AM437,0),#N/A)</f>
        <v>-1.0251718318427041</v>
      </c>
      <c r="AF437" s="62">
        <f t="shared" si="842"/>
        <v>48</v>
      </c>
      <c r="AG437" s="63">
        <f>IF(ISNUMBER(INDEX(Данные!$I$1:$IX$303,Данные!$A99,AG$642)),INDEX(Данные!$I$1:$IX$303,Данные!$A99,AG$642)-Данные!$E99+IF($F$11="Использовать поправку",AL437,0),#N/A)</f>
        <v>1.0126061191273088</v>
      </c>
      <c r="AH437" s="64">
        <f>IF(ISNUMBER(INDEX(Данные!$I$1:$IX$303,Данные!$A99,AH$642)),INDEX(Данные!$I$1:$IX$303,Данные!$A99,AH$642)-Данные!$F99+IF($F$11="Использовать поправку",AM437,0),#N/A)</f>
        <v>-0.22735554500573607</v>
      </c>
      <c r="AI437" s="62">
        <f t="shared" si="843"/>
        <v>48</v>
      </c>
      <c r="AJ437" s="63">
        <f>IF(ISNUMBER(INDEX(Данные!$I$1:$IX$303,Данные!$A99,AJ$642)),INDEX(Данные!$I$1:$IX$303,Данные!$A99,AJ$642)-Данные!$E99+IF($F$12="Использовать поправку",AL437,0),#N/A)</f>
        <v>1.8732922110408374</v>
      </c>
      <c r="AK437" s="96">
        <f>IF(ISNUMBER(INDEX(Данные!$I$1:$IX$303,Данные!$A99,AK$642)),INDEX(Данные!$I$1:$IX$303,Данные!$A99,AK$642)-Данные!$F99+IF($F$12="Использовать поправку",AM437,0),#N/A)</f>
        <v>0.15946103265167977</v>
      </c>
      <c r="AL437" s="100" t="e">
        <f>INDEX(Данные!$I$1:$IX$303,Данные!$A99,AL$642+4)-INDEX(Данные!$I$1:$IX$303,Данные!$A99,AL$643+4)</f>
        <v>#N/A</v>
      </c>
      <c r="AM437" s="101" t="e">
        <f>INDEX(Данные!$I$1:$IX$303,Данные!$A99,AM$642+5)-INDEX(Данные!$I$1:$IX$303,Данные!$A99,AM$643+5)</f>
        <v>#N/A</v>
      </c>
      <c r="AO437" s="61">
        <v>48</v>
      </c>
      <c r="AP437" s="62">
        <f t="shared" si="824"/>
        <v>48</v>
      </c>
      <c r="AQ437" s="63">
        <f>IF(ISNUMBER(INDEX(Данные!$I$1:$IX$303,Данные!$A99,AQ$642)),INDEX(Данные!$I$1:$IX$303,Данные!$A99,AQ$642)-Данные!$G99-AQ$643+IF($F$3="Использовать поправку",BT437,0),#N/A)</f>
        <v>0</v>
      </c>
      <c r="AR437" s="64">
        <f>IF(ISNUMBER(INDEX(Данные!$I$1:$IX$303,Данные!$A99,AR$642)),INDEX(Данные!$I$1:$IX$303,Данные!$A99,AR$642)-Данные!$H99-AR$643+IF($F$3="Использовать поправку",BU437,0),#N/A)</f>
        <v>0</v>
      </c>
      <c r="AS437" s="62">
        <f t="shared" si="825"/>
        <v>48</v>
      </c>
      <c r="AT437" s="63">
        <f>IF(ISNUMBER(INDEX(Данные!$I$1:$IX$303,Данные!$A99,AT$642)),INDEX(Данные!$I$1:$IX$303,Данные!$A99,AT$642)-Данные!$G99-AT$643+IF($F$4="Использовать поправку",BT437,0),#N/A)</f>
        <v>9.3168407531424009</v>
      </c>
      <c r="AU437" s="64">
        <f>IF(ISNUMBER(INDEX(Данные!$I$1:$IX$303,Данные!$A99,AU$642)),INDEX(Данные!$I$1:$IX$303,Данные!$A99,AU$642)-Данные!$H99-AU$643+IF($F$4="Использовать поправку",BU437,0),#N/A)</f>
        <v>-0.17879280424654098</v>
      </c>
      <c r="AV437" s="62">
        <f t="shared" si="826"/>
        <v>48</v>
      </c>
      <c r="AW437" s="63">
        <f>IF(ISNUMBER(INDEX(Данные!$I$1:$IX$303,Данные!$A99,AW$642)),INDEX(Данные!$I$1:$IX$303,Данные!$A99,AW$642)-Данные!$G99-AW$643+IF($F$5="Использовать поправку",BT437,0),#N/A)</f>
        <v>-1.1503248141555105</v>
      </c>
      <c r="AX437" s="64">
        <f>IF(ISNUMBER(INDEX(Данные!$I$1:$IX$303,Данные!$A99,AX$642)),INDEX(Данные!$I$1:$IX$303,Данные!$A99,AX$642)-Данные!$H99-AX$643+IF($F$5="Использовать поправку",BU437,0),#N/A)</f>
        <v>1.6118946495039381</v>
      </c>
      <c r="AY437" s="62">
        <f t="shared" si="827"/>
        <v>48</v>
      </c>
      <c r="AZ437" s="63">
        <f>IF(ISNUMBER(INDEX(Данные!$I$1:$IX$303,Данные!$A99,AZ$642)),INDEX(Данные!$I$1:$IX$303,Данные!$A99,AZ$642)-Данные!$G99-AZ$643+IF($F$6="Использовать поправку",BT437,0),#N/A)</f>
        <v>-9.0675343130267265</v>
      </c>
      <c r="BA437" s="64">
        <f>IF(ISNUMBER(INDEX(Данные!$I$1:$IX$303,Данные!$A99,BA$642)),INDEX(Данные!$I$1:$IX$303,Данные!$A99,BA$642)-Данные!$H99-BA$643+IF($F$6="Использовать поправку",BU437,0),#N/A)</f>
        <v>6.5955244708968621</v>
      </c>
      <c r="BB437" s="62">
        <f t="shared" si="828"/>
        <v>48</v>
      </c>
      <c r="BC437" s="63">
        <f>IF(ISNUMBER(INDEX(Данные!$I$1:$IX$303,Данные!$A99,BC$642)),INDEX(Данные!$I$1:$IX$303,Данные!$A99,BC$642)-Данные!$G99-BC$643+IF($F$7="Использовать поправку",BT437,0),#N/A)</f>
        <v>-2.6118944759593887</v>
      </c>
      <c r="BD437" s="64">
        <f>IF(ISNUMBER(INDEX(Данные!$I$1:$IX$303,Данные!$A99,BD$642)),INDEX(Данные!$I$1:$IX$303,Данные!$A99,BD$642)-Данные!$H99-BD$643+IF($F$7="Использовать поправку",BU437,0),#N/A)</f>
        <v>4.2415872961391869</v>
      </c>
      <c r="BE437" s="62">
        <f t="shared" si="829"/>
        <v>48</v>
      </c>
      <c r="BF437" s="63">
        <f>IF(ISNUMBER(INDEX(Данные!$I$1:$IX$303,Данные!$A99,BF$642)),INDEX(Данные!$I$1:$IX$303,Данные!$A99,BF$642)-Данные!$G99-BF$643+IF($F$8="Использовать поправку",BT437,0),#N/A)</f>
        <v>-0.10051791159389722</v>
      </c>
      <c r="BG437" s="64">
        <f>IF(ISNUMBER(INDEX(Данные!$I$1:$IX$303,Данные!$A99,BG$642)),INDEX(Данные!$I$1:$IX$303,Данные!$A99,BG$642)-Данные!$H99-BG$643+IF($F$8="Использовать поправку",BU437,0),#N/A)</f>
        <v>3.8787058689442802</v>
      </c>
      <c r="BH437" s="62">
        <f t="shared" si="830"/>
        <v>48</v>
      </c>
      <c r="BI437" s="63">
        <f>IF(ISNUMBER(INDEX(Данные!$I$1:$IX$303,Данные!$A99,BI$642)),INDEX(Данные!$I$1:$IX$303,Данные!$A99,BI$642)-Данные!$G99-BI$643+IF($F$9="Использовать поправку",BT437,0),#N/A)</f>
        <v>4.444971824909203</v>
      </c>
      <c r="BJ437" s="64">
        <f>IF(ISNUMBER(INDEX(Данные!$I$1:$IX$303,Данные!$A99,BJ$642)),INDEX(Данные!$I$1:$IX$303,Данные!$A99,BJ$642)-Данные!$H99-BJ$643+IF($F$9="Использовать поправку",BU437,0),#N/A)</f>
        <v>-1.9355500152244076</v>
      </c>
      <c r="BK437" s="62">
        <f t="shared" si="831"/>
        <v>48</v>
      </c>
      <c r="BL437" s="63">
        <f>IF(ISNUMBER(INDEX(Данные!$I$1:$IX$303,Данные!$A99,BL$642)),INDEX(Данные!$I$1:$IX$303,Данные!$A99,BL$642)-Данные!$G99-BL$643+IF($F$10="Использовать поправку",BT437,0),#N/A)</f>
        <v>-0.74423588864658541</v>
      </c>
      <c r="BM437" s="64">
        <f>IF(ISNUMBER(INDEX(Данные!$I$1:$IX$303,Данные!$A99,BM$642)),INDEX(Данные!$I$1:$IX$303,Данные!$A99,BM$642)-Данные!$H99-BM$643+IF($F$10="Использовать поправку",BU437,0),#N/A)</f>
        <v>15.026453427781689</v>
      </c>
      <c r="BN437" s="62">
        <f t="shared" si="832"/>
        <v>48</v>
      </c>
      <c r="BO437" s="63">
        <f>IF(ISNUMBER(INDEX(Данные!$I$1:$IX$303,Данные!$A99,BO$642)),INDEX(Данные!$I$1:$IX$303,Данные!$A99,BO$642)-Данные!$G99-BO$643+IF($F$11="Использовать поправку",BT437,0),#N/A)</f>
        <v>-1.2328736765911117</v>
      </c>
      <c r="BP437" s="64">
        <f>IF(ISNUMBER(INDEX(Данные!$I$1:$IX$303,Данные!$A99,BP$642)),INDEX(Данные!$I$1:$IX$303,Данные!$A99,BP$642)-Данные!$H99-BP$643+IF($F$11="Использовать поправку",BU437,0),#N/A)</f>
        <v>2.4819469605363338</v>
      </c>
      <c r="BQ437" s="62">
        <f t="shared" si="833"/>
        <v>48</v>
      </c>
      <c r="BR437" s="63">
        <f>IF(ISNUMBER(INDEX(Данные!$I$1:$IX$303,Данные!$A99,BR$642)),INDEX(Данные!$I$1:$IX$303,Данные!$A99,BR$642)-Данные!$G99-BR$643+IF($F$12="Использовать поправку",BT437,0),#N/A)</f>
        <v>6.2116966694103439</v>
      </c>
      <c r="BS437" s="64">
        <f>IF(ISNUMBER(INDEX(Данные!$I$1:$IX$303,Данные!$A99,BS$642)),INDEX(Данные!$I$1:$IX$303,Данные!$A99,BS$642)-Данные!$H99-BS$643+IF($F$12="Использовать поправку",BU437,0),#N/A)</f>
        <v>6.4479417820709841</v>
      </c>
      <c r="BT437" s="100" t="e">
        <f>INDEX(Данные!$I$1:$IX$303,Данные!$A99,BT$642+8)-INDEX(Данные!$I$1:$IX$303,Данные!$A99,BT$643+8)</f>
        <v>#N/A</v>
      </c>
      <c r="BU437" s="101" t="e">
        <f>INDEX(Данные!$I$1:$IX$303,Данные!$A99,BU$642+9)-INDEX(Данные!$I$1:$IX$303,Данные!$A99,BU$643+9)</f>
        <v>#N/A</v>
      </c>
    </row>
    <row r="438" spans="7:73" s="88" customFormat="1" x14ac:dyDescent="0.25">
      <c r="G438" s="61">
        <v>48.5</v>
      </c>
      <c r="H438" s="62">
        <f t="shared" si="834"/>
        <v>48.5</v>
      </c>
      <c r="I438" s="63">
        <f>IF(ISNUMBER(INDEX(Данные!$I$1:$IX$303,Данные!$A100,I$642)),INDEX(Данные!$I$1:$IX$303,Данные!$A100,I$642)-Данные!$E100+IF($F$3="Использовать поправку",AL438,0),#N/A)</f>
        <v>0</v>
      </c>
      <c r="J438" s="64">
        <f>IF(ISNUMBER(INDEX(Данные!$I$1:$IX$303,Данные!$A100,J$642)),INDEX(Данные!$I$1:$IX$303,Данные!$A100,J$642)-Данные!$F100+IF($F$3="Использовать поправку",AM438,0),#N/A)</f>
        <v>0</v>
      </c>
      <c r="K438" s="62">
        <f t="shared" si="835"/>
        <v>48.5</v>
      </c>
      <c r="L438" s="63">
        <f>IF(ISNUMBER(INDEX(Данные!$I$1:$IX$303,Данные!$A100,L$642)),INDEX(Данные!$I$1:$IX$303,Данные!$A100,L$642)-Данные!$E100+IF($F$4="Использовать поправку",AL438,0),#N/A)</f>
        <v>0.42024567207290353</v>
      </c>
      <c r="M438" s="64">
        <f>IF(ISNUMBER(INDEX(Данные!$I$1:$IX$303,Данные!$A100,M$642)),INDEX(Данные!$I$1:$IX$303,Данные!$A100,M$642)-Данные!$F100+IF($F$4="Использовать поправку",AM438,0),#N/A)</f>
        <v>2.5097079480336388</v>
      </c>
      <c r="N438" s="62">
        <f t="shared" si="836"/>
        <v>48.5</v>
      </c>
      <c r="O438" s="63">
        <f>IF(ISNUMBER(INDEX(Данные!$I$1:$IX$303,Данные!$A100,O$642)),INDEX(Данные!$I$1:$IX$303,Данные!$A100,O$642)-Данные!$E100+IF($F$5="Использовать поправку",AL438,0),#N/A)</f>
        <v>0.97768214474243997</v>
      </c>
      <c r="P438" s="64">
        <f>IF(ISNUMBER(INDEX(Данные!$I$1:$IX$303,Данные!$A100,P$642)),INDEX(Данные!$I$1:$IX$303,Данные!$A100,P$642)-Данные!$F100+IF($F$5="Использовать поправку",AM438,0),#N/A)</f>
        <v>2.5153107184680135</v>
      </c>
      <c r="Q438" s="62">
        <f t="shared" si="837"/>
        <v>48.5</v>
      </c>
      <c r="R438" s="63">
        <f>IF(ISNUMBER(INDEX(Данные!$I$1:$IX$303,Данные!$A100,R$642)),INDEX(Данные!$I$1:$IX$303,Данные!$A100,R$642)-Данные!$E100+IF($F$6="Использовать поправку",AL438,0),#N/A)</f>
        <v>0.17571234694243465</v>
      </c>
      <c r="S438" s="64">
        <f>IF(ISNUMBER(INDEX(Данные!$I$1:$IX$303,Данные!$A100,S$642)),INDEX(Данные!$I$1:$IX$303,Данные!$A100,S$642)-Данные!$F100+IF($F$6="Использовать поправку",AM438,0),#N/A)</f>
        <v>2.8199415498445406</v>
      </c>
      <c r="T438" s="62">
        <f t="shared" si="838"/>
        <v>48.5</v>
      </c>
      <c r="U438" s="63">
        <f>IF(ISNUMBER(INDEX(Данные!$I$1:$IX$303,Данные!$A100,U$642)),INDEX(Данные!$I$1:$IX$303,Данные!$A100,U$642)-Данные!$E100+IF($F$7="Использовать поправку",AL438,0),#N/A)</f>
        <v>1.0809668478025625</v>
      </c>
      <c r="V438" s="64">
        <f>IF(ISNUMBER(INDEX(Данные!$I$1:$IX$303,Данные!$A100,V$642)),INDEX(Данные!$I$1:$IX$303,Данные!$A100,V$642)-Данные!$F100+IF($F$7="Использовать поправку",AM438,0),#N/A)</f>
        <v>2.8155632326749096</v>
      </c>
      <c r="W438" s="62">
        <f t="shared" si="839"/>
        <v>48.5</v>
      </c>
      <c r="X438" s="63">
        <f>IF(ISNUMBER(INDEX(Данные!$I$1:$IX$303,Данные!$A100,X$642)),INDEX(Данные!$I$1:$IX$303,Данные!$A100,X$642)-Данные!$E100+IF($F$8="Использовать поправку",AL438,0),#N/A)</f>
        <v>0.48901326652241828</v>
      </c>
      <c r="Y438" s="64">
        <f>IF(ISNUMBER(INDEX(Данные!$I$1:$IX$303,Данные!$A100,Y$642)),INDEX(Данные!$I$1:$IX$303,Данные!$A100,Y$642)-Данные!$F100+IF($F$8="Использовать поправку",AM438,0),#N/A)</f>
        <v>1.3680424477853208</v>
      </c>
      <c r="Z438" s="62">
        <f t="shared" si="840"/>
        <v>48.5</v>
      </c>
      <c r="AA438" s="63">
        <f>IF(ISNUMBER(INDEX(Данные!$I$1:$IX$303,Данные!$A100,AA$642)),INDEX(Данные!$I$1:$IX$303,Данные!$A100,AA$642)-Данные!$E100+IF($F$9="Использовать поправку",AL438,0),#N/A)</f>
        <v>1.2958697753594191</v>
      </c>
      <c r="AB438" s="64">
        <f>IF(ISNUMBER(INDEX(Данные!$I$1:$IX$303,Данные!$A100,AB$642)),INDEX(Данные!$I$1:$IX$303,Данные!$A100,AB$642)-Данные!$F100+IF($F$9="Использовать поправку",AM438,0),#N/A)</f>
        <v>1.610160812231249</v>
      </c>
      <c r="AC438" s="62">
        <f t="shared" si="841"/>
        <v>48.5</v>
      </c>
      <c r="AD438" s="63">
        <f>IF(ISNUMBER(INDEX(Данные!$I$1:$IX$303,Данные!$A100,AD$642)),INDEX(Данные!$I$1:$IX$303,Данные!$A100,AD$642)-Данные!$E100+IF($F$10="Использовать поправку",AL438,0),#N/A)</f>
        <v>0.49683299963539262</v>
      </c>
      <c r="AE438" s="64">
        <f>IF(ISNUMBER(INDEX(Данные!$I$1:$IX$303,Данные!$A100,AE$642)),INDEX(Данные!$I$1:$IX$303,Данные!$A100,AE$642)-Данные!$F100+IF($F$10="Использовать поправку",AM438,0),#N/A)</f>
        <v>1.4938281901979296</v>
      </c>
      <c r="AF438" s="62">
        <f t="shared" si="842"/>
        <v>48.5</v>
      </c>
      <c r="AG438" s="63">
        <f>IF(ISNUMBER(INDEX(Данные!$I$1:$IX$303,Данные!$A100,AG$642)),INDEX(Данные!$I$1:$IX$303,Данные!$A100,AG$642)-Данные!$E100+IF($F$11="Использовать поправку",AL438,0),#N/A)</f>
        <v>1.2072304723559224</v>
      </c>
      <c r="AH438" s="64">
        <f>IF(ISNUMBER(INDEX(Данные!$I$1:$IX$303,Данные!$A100,AH$642)),INDEX(Данные!$I$1:$IX$303,Данные!$A100,AH$642)-Данные!$F100+IF($F$11="Использовать поправку",AM438,0),#N/A)</f>
        <v>0.64282729629748747</v>
      </c>
      <c r="AI438" s="62">
        <f t="shared" si="843"/>
        <v>48.5</v>
      </c>
      <c r="AJ438" s="63">
        <f>IF(ISNUMBER(INDEX(Данные!$I$1:$IX$303,Данные!$A100,AJ$642)),INDEX(Данные!$I$1:$IX$303,Данные!$A100,AJ$642)-Данные!$E100+IF($F$12="Использовать поправку",AL438,0),#N/A)</f>
        <v>0.52177424685177165</v>
      </c>
      <c r="AK438" s="96">
        <f>IF(ISNUMBER(INDEX(Данные!$I$1:$IX$303,Данные!$A100,AK$642)),INDEX(Данные!$I$1:$IX$303,Данные!$A100,AK$642)-Данные!$F100+IF($F$12="Использовать поправку",AM438,0),#N/A)</f>
        <v>2.8322239718963447</v>
      </c>
      <c r="AL438" s="100" t="e">
        <f>INDEX(Данные!$I$1:$IX$303,Данные!$A100,AL$642+4)-INDEX(Данные!$I$1:$IX$303,Данные!$A100,AL$643+4)</f>
        <v>#N/A</v>
      </c>
      <c r="AM438" s="101" t="e">
        <f>INDEX(Данные!$I$1:$IX$303,Данные!$A100,AM$642+5)-INDEX(Данные!$I$1:$IX$303,Данные!$A100,AM$643+5)</f>
        <v>#N/A</v>
      </c>
      <c r="AO438" s="61">
        <v>48.5</v>
      </c>
      <c r="AP438" s="62">
        <f t="shared" si="824"/>
        <v>48.5</v>
      </c>
      <c r="AQ438" s="63">
        <f>IF(ISNUMBER(INDEX(Данные!$I$1:$IX$303,Данные!$A100,AQ$642)),INDEX(Данные!$I$1:$IX$303,Данные!$A100,AQ$642)-Данные!$G100-AQ$643+IF($F$3="Использовать поправку",BT438,0),#N/A)</f>
        <v>-1.1368683772161603E-13</v>
      </c>
      <c r="AR438" s="64">
        <f>IF(ISNUMBER(INDEX(Данные!$I$1:$IX$303,Данные!$A100,AR$642)),INDEX(Данные!$I$1:$IX$303,Данные!$A100,AR$642)-Данные!$H100-AR$643+IF($F$3="Использовать поправку",BU438,0),#N/A)</f>
        <v>0</v>
      </c>
      <c r="AS438" s="62">
        <f t="shared" si="825"/>
        <v>48.5</v>
      </c>
      <c r="AT438" s="63">
        <f>IF(ISNUMBER(INDEX(Данные!$I$1:$IX$303,Данные!$A100,AT$642)),INDEX(Данные!$I$1:$IX$303,Данные!$A100,AT$642)-Данные!$G100-AT$643+IF($F$4="Использовать поправку",BT438,0),#N/A)</f>
        <v>9.526963589178763</v>
      </c>
      <c r="AU438" s="64">
        <f>IF(ISNUMBER(INDEX(Данные!$I$1:$IX$303,Данные!$A100,AU$642)),INDEX(Данные!$I$1:$IX$303,Данные!$A100,AU$642)-Данные!$H100-AU$643+IF($F$4="Использовать поправку",BU438,0),#N/A)</f>
        <v>1.0760611697701279</v>
      </c>
      <c r="AV438" s="62">
        <f t="shared" si="826"/>
        <v>48.5</v>
      </c>
      <c r="AW438" s="63">
        <f>IF(ISNUMBER(INDEX(Данные!$I$1:$IX$303,Данные!$A100,AW$642)),INDEX(Данные!$I$1:$IX$303,Данные!$A100,AW$642)-Данные!$G100-AW$643+IF($F$5="Использовать поправку",BT438,0),#N/A)</f>
        <v>-0.66148374178430913</v>
      </c>
      <c r="AX438" s="64">
        <f>IF(ISNUMBER(INDEX(Данные!$I$1:$IX$303,Данные!$A100,AX$642)),INDEX(Данные!$I$1:$IX$303,Данные!$A100,AX$642)-Данные!$H100-AX$643+IF($F$5="Использовать поправку",BU438,0),#N/A)</f>
        <v>2.8695500087378605</v>
      </c>
      <c r="AY438" s="62">
        <f t="shared" si="827"/>
        <v>48.5</v>
      </c>
      <c r="AZ438" s="63">
        <f>IF(ISNUMBER(INDEX(Данные!$I$1:$IX$303,Данные!$A100,AZ$642)),INDEX(Данные!$I$1:$IX$303,Данные!$A100,AZ$642)-Данные!$G100-AZ$643+IF($F$6="Использовать поправку",BT438,0),#N/A)</f>
        <v>-8.9796781395556309</v>
      </c>
      <c r="BA438" s="64">
        <f>IF(ISNUMBER(INDEX(Данные!$I$1:$IX$303,Данные!$A100,BA$642)),INDEX(Данные!$I$1:$IX$303,Данные!$A100,BA$642)-Данные!$H100-BA$643+IF($F$6="Использовать поправку",BU438,0),#N/A)</f>
        <v>8.0054952458190201</v>
      </c>
      <c r="BB438" s="62">
        <f t="shared" si="828"/>
        <v>48.5</v>
      </c>
      <c r="BC438" s="63">
        <f>IF(ISNUMBER(INDEX(Данные!$I$1:$IX$303,Данные!$A100,BC$642)),INDEX(Данные!$I$1:$IX$303,Данные!$A100,BC$642)-Данные!$G100-BC$643+IF($F$7="Использовать поправку",BT438,0),#N/A)</f>
        <v>-2.0714110520581244</v>
      </c>
      <c r="BD438" s="64">
        <f>IF(ISNUMBER(INDEX(Данные!$I$1:$IX$303,Данные!$A100,BD$642)),INDEX(Данные!$I$1:$IX$303,Данные!$A100,BD$642)-Данные!$H100-BD$643+IF($F$7="Использовать поправку",BU438,0),#N/A)</f>
        <v>5.6493689124765751</v>
      </c>
      <c r="BE438" s="62">
        <f t="shared" si="829"/>
        <v>48.5</v>
      </c>
      <c r="BF438" s="63">
        <f>IF(ISNUMBER(INDEX(Данные!$I$1:$IX$303,Данные!$A100,BF$642)),INDEX(Данные!$I$1:$IX$303,Данные!$A100,BF$642)-Данные!$G100-BF$643+IF($F$8="Использовать поправку",BT438,0),#N/A)</f>
        <v>0.14398872166725596</v>
      </c>
      <c r="BG438" s="64">
        <f>IF(ISNUMBER(INDEX(Данные!$I$1:$IX$303,Данные!$A100,BG$642)),INDEX(Данные!$I$1:$IX$303,Данные!$A100,BG$642)-Данные!$H100-BG$643+IF($F$8="Использовать поправку",BU438,0),#N/A)</f>
        <v>4.5627270928368944</v>
      </c>
      <c r="BH438" s="62">
        <f t="shared" si="830"/>
        <v>48.5</v>
      </c>
      <c r="BI438" s="63">
        <f>IF(ISNUMBER(INDEX(Данные!$I$1:$IX$303,Данные!$A100,BI$642)),INDEX(Данные!$I$1:$IX$303,Данные!$A100,BI$642)-Данные!$G100-BI$643+IF($F$9="Использовать поправку",BT438,0),#N/A)</f>
        <v>5.0929067125888423</v>
      </c>
      <c r="BJ438" s="64">
        <f>IF(ISNUMBER(INDEX(Данные!$I$1:$IX$303,Данные!$A100,BJ$642)),INDEX(Данные!$I$1:$IX$303,Данные!$A100,BJ$642)-Данные!$H100-BJ$643+IF($F$9="Использовать поправку",BU438,0),#N/A)</f>
        <v>-1.1304696091087862</v>
      </c>
      <c r="BK438" s="62">
        <f t="shared" si="831"/>
        <v>48.5</v>
      </c>
      <c r="BL438" s="63">
        <f>IF(ISNUMBER(INDEX(Данные!$I$1:$IX$303,Данные!$A100,BL$642)),INDEX(Данные!$I$1:$IX$303,Данные!$A100,BL$642)-Данные!$G100-BL$643+IF($F$10="Использовать поправку",BT438,0),#N/A)</f>
        <v>-0.49581938882897703</v>
      </c>
      <c r="BM438" s="64">
        <f>IF(ISNUMBER(INDEX(Данные!$I$1:$IX$303,Данные!$A100,BM$642)),INDEX(Данные!$I$1:$IX$303,Данные!$A100,BM$642)-Данные!$H100-BM$643+IF($F$10="Использовать поправку",BU438,0),#N/A)</f>
        <v>15.773367522880562</v>
      </c>
      <c r="BN438" s="62">
        <f t="shared" si="832"/>
        <v>48.5</v>
      </c>
      <c r="BO438" s="63">
        <f>IF(ISNUMBER(INDEX(Данные!$I$1:$IX$303,Данные!$A100,BO$642)),INDEX(Данные!$I$1:$IX$303,Данные!$A100,BO$642)-Данные!$G100-BO$643+IF($F$11="Использовать поправку",BT438,0),#N/A)</f>
        <v>-0.62925844041319579</v>
      </c>
      <c r="BP438" s="64">
        <f>IF(ISNUMBER(INDEX(Данные!$I$1:$IX$303,Данные!$A100,BP$642)),INDEX(Данные!$I$1:$IX$303,Данные!$A100,BP$642)-Данные!$H100-BP$643+IF($F$11="Использовать поправку",BU438,0),#N/A)</f>
        <v>2.803360608685125</v>
      </c>
      <c r="BQ438" s="62">
        <f t="shared" si="833"/>
        <v>48.5</v>
      </c>
      <c r="BR438" s="63">
        <f>IF(ISNUMBER(INDEX(Данные!$I$1:$IX$303,Данные!$A100,BR$642)),INDEX(Данные!$I$1:$IX$303,Данные!$A100,BR$642)-Данные!$G100-BR$643+IF($F$12="Использовать поправку",BT438,0),#N/A)</f>
        <v>6.4725837928361898</v>
      </c>
      <c r="BS438" s="64">
        <f>IF(ISNUMBER(INDEX(Данные!$I$1:$IX$303,Данные!$A100,BS$642)),INDEX(Данные!$I$1:$IX$303,Данные!$A100,BS$642)-Данные!$H100-BS$643+IF($F$12="Использовать поправку",BU438,0),#N/A)</f>
        <v>7.8640537680189482</v>
      </c>
      <c r="BT438" s="100" t="e">
        <f>INDEX(Данные!$I$1:$IX$303,Данные!$A100,BT$642+8)-INDEX(Данные!$I$1:$IX$303,Данные!$A100,BT$643+8)</f>
        <v>#N/A</v>
      </c>
      <c r="BU438" s="101" t="e">
        <f>INDEX(Данные!$I$1:$IX$303,Данные!$A100,BU$642+9)-INDEX(Данные!$I$1:$IX$303,Данные!$A100,BU$643+9)</f>
        <v>#N/A</v>
      </c>
    </row>
    <row r="439" spans="7:73" s="88" customFormat="1" x14ac:dyDescent="0.25">
      <c r="G439" s="61">
        <v>49</v>
      </c>
      <c r="H439" s="62">
        <f t="shared" si="834"/>
        <v>49</v>
      </c>
      <c r="I439" s="63">
        <f>IF(ISNUMBER(INDEX(Данные!$I$1:$IX$303,Данные!$A101,I$642)),INDEX(Данные!$I$1:$IX$303,Данные!$A101,I$642)-Данные!$E101+IF($F$3="Использовать поправку",AL439,0),#N/A)</f>
        <v>0</v>
      </c>
      <c r="J439" s="64">
        <f>IF(ISNUMBER(INDEX(Данные!$I$1:$IX$303,Данные!$A101,J$642)),INDEX(Данные!$I$1:$IX$303,Данные!$A101,J$642)-Данные!$F101+IF($F$3="Использовать поправку",AM439,0),#N/A)</f>
        <v>0</v>
      </c>
      <c r="K439" s="62">
        <f t="shared" si="835"/>
        <v>49</v>
      </c>
      <c r="L439" s="63">
        <f>IF(ISNUMBER(INDEX(Данные!$I$1:$IX$303,Данные!$A101,L$642)),INDEX(Данные!$I$1:$IX$303,Данные!$A101,L$642)-Данные!$E101+IF($F$4="Использовать поправку",AL439,0),#N/A)</f>
        <v>-0.78768478853473312</v>
      </c>
      <c r="M439" s="64">
        <f>IF(ISNUMBER(INDEX(Данные!$I$1:$IX$303,Данные!$A101,M$642)),INDEX(Данные!$I$1:$IX$303,Данные!$A101,M$642)-Данные!$F101+IF($F$4="Использовать поправку",AM439,0),#N/A)</f>
        <v>-0.23938438362139558</v>
      </c>
      <c r="N439" s="62">
        <f t="shared" si="836"/>
        <v>49</v>
      </c>
      <c r="O439" s="63">
        <f>IF(ISNUMBER(INDEX(Данные!$I$1:$IX$303,Данные!$A101,O$642)),INDEX(Данные!$I$1:$IX$303,Данные!$A101,O$642)-Данные!$E101+IF($F$5="Использовать поправку",AL439,0),#N/A)</f>
        <v>-0.46267217884945744</v>
      </c>
      <c r="P439" s="64">
        <f>IF(ISNUMBER(INDEX(Данные!$I$1:$IX$303,Данные!$A101,P$642)),INDEX(Данные!$I$1:$IX$303,Данные!$A101,P$642)-Данные!$F101+IF($F$5="Использовать поправку",AM439,0),#N/A)</f>
        <v>1.0289348233093807</v>
      </c>
      <c r="Q439" s="62">
        <f t="shared" si="837"/>
        <v>49</v>
      </c>
      <c r="R439" s="63">
        <f>IF(ISNUMBER(INDEX(Данные!$I$1:$IX$303,Данные!$A101,R$642)),INDEX(Данные!$I$1:$IX$303,Данные!$A101,R$642)-Данные!$E101+IF($F$6="Использовать поправку",AL439,0),#N/A)</f>
        <v>-0.81393938790870557</v>
      </c>
      <c r="S439" s="64">
        <f>IF(ISNUMBER(INDEX(Данные!$I$1:$IX$303,Данные!$A101,S$642)),INDEX(Данные!$I$1:$IX$303,Данные!$A101,S$642)-Данные!$F101+IF($F$6="Использовать поправку",AM439,0),#N/A)</f>
        <v>9.8487640015763711E-2</v>
      </c>
      <c r="T439" s="62">
        <f t="shared" si="838"/>
        <v>49</v>
      </c>
      <c r="U439" s="63">
        <f>IF(ISNUMBER(INDEX(Данные!$I$1:$IX$303,Данные!$A101,U$642)),INDEX(Данные!$I$1:$IX$303,Данные!$A101,U$642)-Данные!$E101+IF($F$7="Использовать поправку",AL439,0),#N/A)</f>
        <v>1.4031199316255503</v>
      </c>
      <c r="V439" s="64">
        <f>IF(ISNUMBER(INDEX(Данные!$I$1:$IX$303,Данные!$A101,V$642)),INDEX(Данные!$I$1:$IX$303,Данные!$A101,V$642)-Данные!$F101+IF($F$7="Использовать поправку",AM439,0),#N/A)</f>
        <v>0.64607724241774123</v>
      </c>
      <c r="W439" s="62">
        <f t="shared" si="839"/>
        <v>49</v>
      </c>
      <c r="X439" s="63">
        <f>IF(ISNUMBER(INDEX(Данные!$I$1:$IX$303,Данные!$A101,X$642)),INDEX(Данные!$I$1:$IX$303,Данные!$A101,X$642)-Данные!$E101+IF($F$8="Использовать поправку",AL439,0),#N/A)</f>
        <v>1.1408914700060357</v>
      </c>
      <c r="Y439" s="64">
        <f>IF(ISNUMBER(INDEX(Данные!$I$1:$IX$303,Данные!$A101,Y$642)),INDEX(Данные!$I$1:$IX$303,Данные!$A101,Y$642)-Данные!$F101+IF($F$8="Использовать поправку",AM439,0),#N/A)</f>
        <v>0.81849642252287902</v>
      </c>
      <c r="Z439" s="62">
        <f t="shared" si="840"/>
        <v>49</v>
      </c>
      <c r="AA439" s="63">
        <f>IF(ISNUMBER(INDEX(Данные!$I$1:$IX$303,Данные!$A101,AA$642)),INDEX(Данные!$I$1:$IX$303,Данные!$A101,AA$642)-Данные!$E101+IF($F$9="Использовать поправку",AL439,0),#N/A)</f>
        <v>0.19120641400002825</v>
      </c>
      <c r="AB439" s="64">
        <f>IF(ISNUMBER(INDEX(Данные!$I$1:$IX$303,Данные!$A101,AB$642)),INDEX(Данные!$I$1:$IX$303,Данные!$A101,AB$642)-Данные!$F101+IF($F$9="Использовать поправку",AM439,0),#N/A)</f>
        <v>0.93349684368745889</v>
      </c>
      <c r="AC439" s="62">
        <f t="shared" si="841"/>
        <v>49</v>
      </c>
      <c r="AD439" s="63">
        <f>IF(ISNUMBER(INDEX(Данные!$I$1:$IX$303,Данные!$A101,AD$642)),INDEX(Данные!$I$1:$IX$303,Данные!$A101,AD$642)-Данные!$E101+IF($F$10="Использовать поправку",AL439,0),#N/A)</f>
        <v>-0.67482281722910287</v>
      </c>
      <c r="AE439" s="64">
        <f>IF(ISNUMBER(INDEX(Данные!$I$1:$IX$303,Данные!$A101,AE$642)),INDEX(Данные!$I$1:$IX$303,Данные!$A101,AE$642)-Данные!$F101+IF($F$10="Использовать поправку",AM439,0),#N/A)</f>
        <v>0.42436383228702179</v>
      </c>
      <c r="AF439" s="62">
        <f t="shared" si="842"/>
        <v>49</v>
      </c>
      <c r="AG439" s="63">
        <f>IF(ISNUMBER(INDEX(Данные!$I$1:$IX$303,Данные!$A101,AG$642)),INDEX(Данные!$I$1:$IX$303,Данные!$A101,AG$642)-Данные!$E101+IF($F$11="Использовать поправку",AL439,0),#N/A)</f>
        <v>-0.83049920462169347</v>
      </c>
      <c r="AH439" s="64">
        <f>IF(ISNUMBER(INDEX(Данные!$I$1:$IX$303,Данные!$A101,AH$642)),INDEX(Данные!$I$1:$IX$303,Данные!$A101,AH$642)-Данные!$F101+IF($F$11="Использовать поправку",AM439,0),#N/A)</f>
        <v>1.5795219335603563</v>
      </c>
      <c r="AI439" s="62">
        <f t="shared" si="843"/>
        <v>49</v>
      </c>
      <c r="AJ439" s="63">
        <f>IF(ISNUMBER(INDEX(Данные!$I$1:$IX$303,Данные!$A101,AJ$642)),INDEX(Данные!$I$1:$IX$303,Данные!$A101,AJ$642)-Данные!$E101+IF($F$12="Использовать поправку",AL439,0),#N/A)</f>
        <v>0.42171730911205785</v>
      </c>
      <c r="AK439" s="96">
        <f>IF(ISNUMBER(INDEX(Данные!$I$1:$IX$303,Данные!$A101,AK$642)),INDEX(Данные!$I$1:$IX$303,Данные!$A101,AK$642)-Данные!$F101+IF($F$12="Использовать поправку",AM439,0),#N/A)</f>
        <v>0.96620270099050165</v>
      </c>
      <c r="AL439" s="100" t="e">
        <f>INDEX(Данные!$I$1:$IX$303,Данные!$A101,AL$642+4)-INDEX(Данные!$I$1:$IX$303,Данные!$A101,AL$643+4)</f>
        <v>#N/A</v>
      </c>
      <c r="AM439" s="101" t="e">
        <f>INDEX(Данные!$I$1:$IX$303,Данные!$A101,AM$642+5)-INDEX(Данные!$I$1:$IX$303,Данные!$A101,AM$643+5)</f>
        <v>#N/A</v>
      </c>
      <c r="AO439" s="61">
        <v>49</v>
      </c>
      <c r="AP439" s="62">
        <f t="shared" si="824"/>
        <v>49</v>
      </c>
      <c r="AQ439" s="63">
        <f>IF(ISNUMBER(INDEX(Данные!$I$1:$IX$303,Данные!$A101,AQ$642)),INDEX(Данные!$I$1:$IX$303,Данные!$A101,AQ$642)-Данные!$G101-AQ$643+IF($F$3="Использовать поправку",BT439,0),#N/A)</f>
        <v>0</v>
      </c>
      <c r="AR439" s="64">
        <f>IF(ISNUMBER(INDEX(Данные!$I$1:$IX$303,Данные!$A101,AR$642)),INDEX(Данные!$I$1:$IX$303,Данные!$A101,AR$642)-Данные!$H101-AR$643+IF($F$3="Использовать поправку",BU439,0),#N/A)</f>
        <v>0</v>
      </c>
      <c r="AS439" s="62">
        <f t="shared" si="825"/>
        <v>49</v>
      </c>
      <c r="AT439" s="63">
        <f>IF(ISNUMBER(INDEX(Данные!$I$1:$IX$303,Данные!$A101,AT$642)),INDEX(Данные!$I$1:$IX$303,Данные!$A101,AT$642)-Данные!$G101-AT$643+IF($F$4="Использовать поправку",BT439,0),#N/A)</f>
        <v>9.1331211949114959</v>
      </c>
      <c r="AU439" s="64">
        <f>IF(ISNUMBER(INDEX(Данные!$I$1:$IX$303,Данные!$A101,AU$642)),INDEX(Данные!$I$1:$IX$303,Данные!$A101,AU$642)-Данные!$H101-AU$643+IF($F$4="Использовать поправку",BU439,0),#N/A)</f>
        <v>0.95636897795952791</v>
      </c>
      <c r="AV439" s="62">
        <f t="shared" si="826"/>
        <v>49</v>
      </c>
      <c r="AW439" s="63">
        <f>IF(ISNUMBER(INDEX(Данные!$I$1:$IX$303,Данные!$A101,AW$642)),INDEX(Данные!$I$1:$IX$303,Данные!$A101,AW$642)-Данные!$G101-AW$643+IF($F$5="Использовать поправку",BT439,0),#N/A)</f>
        <v>-0.89281983120906716</v>
      </c>
      <c r="AX439" s="64">
        <f>IF(ISNUMBER(INDEX(Данные!$I$1:$IX$303,Данные!$A101,AX$642)),INDEX(Данные!$I$1:$IX$303,Данные!$A101,AX$642)-Данные!$H101-AX$643+IF($F$5="Использовать поправку",BU439,0),#N/A)</f>
        <v>3.3840174203928655</v>
      </c>
      <c r="AY439" s="62">
        <f t="shared" si="827"/>
        <v>49</v>
      </c>
      <c r="AZ439" s="63">
        <f>IF(ISNUMBER(INDEX(Данные!$I$1:$IX$303,Данные!$A101,AZ$642)),INDEX(Данные!$I$1:$IX$303,Данные!$A101,AZ$642)-Данные!$G101-AZ$643+IF($F$6="Использовать поправку",BT439,0),#N/A)</f>
        <v>-9.3866478335098691</v>
      </c>
      <c r="BA439" s="64">
        <f>IF(ISNUMBER(INDEX(Данные!$I$1:$IX$303,Данные!$A101,BA$642)),INDEX(Данные!$I$1:$IX$303,Данные!$A101,BA$642)-Данные!$H101-BA$643+IF($F$6="Использовать поправку",BU439,0),#N/A)</f>
        <v>8.054739065827107</v>
      </c>
      <c r="BB439" s="62">
        <f t="shared" si="828"/>
        <v>49</v>
      </c>
      <c r="BC439" s="63">
        <f>IF(ISNUMBER(INDEX(Данные!$I$1:$IX$303,Данные!$A101,BC$642)),INDEX(Данные!$I$1:$IX$303,Данные!$A101,BC$642)-Данные!$G101-BC$643+IF($F$7="Использовать поправку",BT439,0),#N/A)</f>
        <v>-1.3698510862453759</v>
      </c>
      <c r="BD439" s="64">
        <f>IF(ISNUMBER(INDEX(Данные!$I$1:$IX$303,Данные!$A101,BD$642)),INDEX(Данные!$I$1:$IX$303,Данные!$A101,BD$642)-Данные!$H101-BD$643+IF($F$7="Использовать поправку",BU439,0),#N/A)</f>
        <v>5.9724075336855549</v>
      </c>
      <c r="BE439" s="62">
        <f t="shared" si="829"/>
        <v>49</v>
      </c>
      <c r="BF439" s="63">
        <f>IF(ISNUMBER(INDEX(Данные!$I$1:$IX$303,Данные!$A101,BF$642)),INDEX(Данные!$I$1:$IX$303,Данные!$A101,BF$642)-Данные!$G101-BF$643+IF($F$8="Использовать поправку",BT439,0),#N/A)</f>
        <v>0.71443445667034666</v>
      </c>
      <c r="BG439" s="64">
        <f>IF(ISNUMBER(INDEX(Данные!$I$1:$IX$303,Данные!$A101,BG$642)),INDEX(Данные!$I$1:$IX$303,Данные!$A101,BG$642)-Данные!$H101-BG$643+IF($F$8="Использовать поправку",BU439,0),#N/A)</f>
        <v>4.9719753040983505</v>
      </c>
      <c r="BH439" s="62">
        <f t="shared" si="830"/>
        <v>49</v>
      </c>
      <c r="BI439" s="63">
        <f>IF(ISNUMBER(INDEX(Данные!$I$1:$IX$303,Данные!$A101,BI$642)),INDEX(Данные!$I$1:$IX$303,Данные!$A101,BI$642)-Данные!$G101-BI$643+IF($F$9="Использовать поправку",BT439,0),#N/A)</f>
        <v>5.1885099195889097</v>
      </c>
      <c r="BJ439" s="64">
        <f>IF(ISNUMBER(INDEX(Данные!$I$1:$IX$303,Данные!$A101,BJ$642)),INDEX(Данные!$I$1:$IX$303,Данные!$A101,BJ$642)-Данные!$H101-BJ$643+IF($F$9="Использовать поправку",BU439,0),#N/A)</f>
        <v>-0.66372118726508234</v>
      </c>
      <c r="BK439" s="62">
        <f t="shared" si="831"/>
        <v>49</v>
      </c>
      <c r="BL439" s="63">
        <f>IF(ISNUMBER(INDEX(Данные!$I$1:$IX$303,Данные!$A101,BL$642)),INDEX(Данные!$I$1:$IX$303,Данные!$A101,BL$642)-Данные!$G101-BL$643+IF($F$10="Использовать поправку",BT439,0),#N/A)</f>
        <v>-0.83323079744343431</v>
      </c>
      <c r="BM439" s="64">
        <f>IF(ISNUMBER(INDEX(Данные!$I$1:$IX$303,Данные!$A101,BM$642)),INDEX(Данные!$I$1:$IX$303,Данные!$A101,BM$642)-Данные!$H101-BM$643+IF($F$10="Использовать поправку",BU439,0),#N/A)</f>
        <v>15.985549439024226</v>
      </c>
      <c r="BN439" s="62">
        <f t="shared" si="832"/>
        <v>49</v>
      </c>
      <c r="BO439" s="63">
        <f>IF(ISNUMBER(INDEX(Данные!$I$1:$IX$303,Данные!$A101,BO$642)),INDEX(Данные!$I$1:$IX$303,Данные!$A101,BO$642)-Данные!$G101-BO$643+IF($F$11="Использовать поправку",BT439,0),#N/A)</f>
        <v>-1.0445080427240327</v>
      </c>
      <c r="BP439" s="64">
        <f>IF(ISNUMBER(INDEX(Данные!$I$1:$IX$303,Данные!$A101,BP$642)),INDEX(Данные!$I$1:$IX$303,Данные!$A101,BP$642)-Данные!$H101-BP$643+IF($F$11="Использовать поправку",BU439,0),#N/A)</f>
        <v>3.5931215754653749</v>
      </c>
      <c r="BQ439" s="62">
        <f t="shared" si="833"/>
        <v>49</v>
      </c>
      <c r="BR439" s="63">
        <f>IF(ISNUMBER(INDEX(Данные!$I$1:$IX$303,Данные!$A101,BR$642)),INDEX(Данные!$I$1:$IX$303,Данные!$A101,BR$642)-Данные!$G101-BR$643+IF($F$12="Использовать поправку",BT439,0),#N/A)</f>
        <v>6.6834424473923946</v>
      </c>
      <c r="BS439" s="64">
        <f>IF(ISNUMBER(INDEX(Данные!$I$1:$IX$303,Данные!$A101,BS$642)),INDEX(Данные!$I$1:$IX$303,Данные!$A101,BS$642)-Данные!$H101-BS$643+IF($F$12="Использовать поправку",BU439,0),#N/A)</f>
        <v>8.3471551185143653</v>
      </c>
      <c r="BT439" s="100" t="e">
        <f>INDEX(Данные!$I$1:$IX$303,Данные!$A101,BT$642+8)-INDEX(Данные!$I$1:$IX$303,Данные!$A101,BT$643+8)</f>
        <v>#N/A</v>
      </c>
      <c r="BU439" s="101" t="e">
        <f>INDEX(Данные!$I$1:$IX$303,Данные!$A101,BU$642+9)-INDEX(Данные!$I$1:$IX$303,Данные!$A101,BU$643+9)</f>
        <v>#N/A</v>
      </c>
    </row>
    <row r="440" spans="7:73" s="88" customFormat="1" x14ac:dyDescent="0.25">
      <c r="G440" s="61">
        <v>49.5</v>
      </c>
      <c r="H440" s="62">
        <f t="shared" si="834"/>
        <v>49.5</v>
      </c>
      <c r="I440" s="63">
        <f>IF(ISNUMBER(INDEX(Данные!$I$1:$IX$303,Данные!$A102,I$642)),INDEX(Данные!$I$1:$IX$303,Данные!$A102,I$642)-Данные!$E102+IF($F$3="Использовать поправку",AL440,0),#N/A)</f>
        <v>0</v>
      </c>
      <c r="J440" s="64">
        <f>IF(ISNUMBER(INDEX(Данные!$I$1:$IX$303,Данные!$A102,J$642)),INDEX(Данные!$I$1:$IX$303,Данные!$A102,J$642)-Данные!$F102+IF($F$3="Использовать поправку",AM440,0),#N/A)</f>
        <v>0</v>
      </c>
      <c r="K440" s="62">
        <f t="shared" si="835"/>
        <v>49.5</v>
      </c>
      <c r="L440" s="63">
        <f>IF(ISNUMBER(INDEX(Данные!$I$1:$IX$303,Данные!$A102,L$642)),INDEX(Данные!$I$1:$IX$303,Данные!$A102,L$642)-Данные!$E102+IF($F$4="Использовать поправку",AL440,0),#N/A)</f>
        <v>0.89509701220621274</v>
      </c>
      <c r="M440" s="64">
        <f>IF(ISNUMBER(INDEX(Данные!$I$1:$IX$303,Данные!$A102,M$642)),INDEX(Данные!$I$1:$IX$303,Данные!$A102,M$642)-Данные!$F102+IF($F$4="Использовать поправку",AM440,0),#N/A)</f>
        <v>-0.3802110069583331</v>
      </c>
      <c r="N440" s="62">
        <f t="shared" si="836"/>
        <v>49.5</v>
      </c>
      <c r="O440" s="63">
        <f>IF(ISNUMBER(INDEX(Данные!$I$1:$IX$303,Данные!$A102,O$642)),INDEX(Данные!$I$1:$IX$303,Данные!$A102,O$642)-Данные!$E102+IF($F$5="Использовать поправку",AL440,0),#N/A)</f>
        <v>0.76491621846969338</v>
      </c>
      <c r="P440" s="64">
        <f>IF(ISNUMBER(INDEX(Данные!$I$1:$IX$303,Данные!$A102,P$642)),INDEX(Данные!$I$1:$IX$303,Данные!$A102,P$642)-Данные!$F102+IF($F$5="Использовать поправку",AM440,0),#N/A)</f>
        <v>-0.70228710590881382</v>
      </c>
      <c r="Q440" s="62">
        <f t="shared" si="837"/>
        <v>49.5</v>
      </c>
      <c r="R440" s="63">
        <f>IF(ISNUMBER(INDEX(Данные!$I$1:$IX$303,Данные!$A102,R$642)),INDEX(Данные!$I$1:$IX$303,Данные!$A102,R$642)-Данные!$E102+IF($F$6="Использовать поправку",AL440,0),#N/A)</f>
        <v>2.0349214301603435</v>
      </c>
      <c r="S440" s="64">
        <f>IF(ISNUMBER(INDEX(Данные!$I$1:$IX$303,Данные!$A102,S$642)),INDEX(Данные!$I$1:$IX$303,Данные!$A102,S$642)-Данные!$F102+IF($F$6="Использовать поправку",AM440,0),#N/A)</f>
        <v>1.2115353495644618</v>
      </c>
      <c r="T440" s="62">
        <f t="shared" si="838"/>
        <v>49.5</v>
      </c>
      <c r="U440" s="63">
        <f>IF(ISNUMBER(INDEX(Данные!$I$1:$IX$303,Данные!$A102,U$642)),INDEX(Данные!$I$1:$IX$303,Данные!$A102,U$642)-Данные!$E102+IF($F$7="Использовать поправку",AL440,0),#N/A)</f>
        <v>0.69902421020204208</v>
      </c>
      <c r="V440" s="64">
        <f>IF(ISNUMBER(INDEX(Данные!$I$1:$IX$303,Данные!$A102,V$642)),INDEX(Данные!$I$1:$IX$303,Данные!$A102,V$642)-Данные!$F102+IF($F$7="Использовать поправку",AM440,0),#N/A)</f>
        <v>0.59592676723207871</v>
      </c>
      <c r="W440" s="62">
        <f t="shared" si="839"/>
        <v>49.5</v>
      </c>
      <c r="X440" s="63">
        <f>IF(ISNUMBER(INDEX(Данные!$I$1:$IX$303,Данные!$A102,X$642)),INDEX(Данные!$I$1:$IX$303,Данные!$A102,X$642)-Данные!$E102+IF($F$8="Использовать поправку",AL440,0),#N/A)</f>
        <v>0.9681743732284307</v>
      </c>
      <c r="Y440" s="64">
        <f>IF(ISNUMBER(INDEX(Данные!$I$1:$IX$303,Данные!$A102,Y$642)),INDEX(Данные!$I$1:$IX$303,Данные!$A102,Y$642)-Данные!$F102+IF($F$8="Использовать поправку",AM440,0),#N/A)</f>
        <v>0.55223090434298827</v>
      </c>
      <c r="Z440" s="62">
        <f t="shared" si="840"/>
        <v>49.5</v>
      </c>
      <c r="AA440" s="63">
        <f>IF(ISNUMBER(INDEX(Данные!$I$1:$IX$303,Данные!$A102,AA$642)),INDEX(Данные!$I$1:$IX$303,Данные!$A102,AA$642)-Данные!$E102+IF($F$9="Использовать поправку",AL440,0),#N/A)</f>
        <v>0.60549778653227371</v>
      </c>
      <c r="AB440" s="64">
        <f>IF(ISNUMBER(INDEX(Данные!$I$1:$IX$303,Данные!$A102,AB$642)),INDEX(Данные!$I$1:$IX$303,Данные!$A102,AB$642)-Данные!$F102+IF($F$9="Использовать поправку",AM440,0),#N/A)</f>
        <v>0.25194989127772294</v>
      </c>
      <c r="AC440" s="62">
        <f t="shared" si="841"/>
        <v>49.5</v>
      </c>
      <c r="AD440" s="63">
        <f>IF(ISNUMBER(INDEX(Данные!$I$1:$IX$303,Данные!$A102,AD$642)),INDEX(Данные!$I$1:$IX$303,Данные!$A102,AD$642)-Данные!$E102+IF($F$10="Использовать поправку",AL440,0),#N/A)</f>
        <v>0.72773553008066294</v>
      </c>
      <c r="AE440" s="64">
        <f>IF(ISNUMBER(INDEX(Данные!$I$1:$IX$303,Данные!$A102,AE$642)),INDEX(Данные!$I$1:$IX$303,Данные!$A102,AE$642)-Данные!$F102+IF($F$10="Использовать поправку",AM440,0),#N/A)</f>
        <v>0.70867681187905474</v>
      </c>
      <c r="AF440" s="62">
        <f t="shared" si="842"/>
        <v>49.5</v>
      </c>
      <c r="AG440" s="63">
        <f>IF(ISNUMBER(INDEX(Данные!$I$1:$IX$303,Данные!$A102,AG$642)),INDEX(Данные!$I$1:$IX$303,Данные!$A102,AG$642)-Данные!$E102+IF($F$11="Использовать поправку",AL440,0),#N/A)</f>
        <v>2.1620483590268211</v>
      </c>
      <c r="AH440" s="64">
        <f>IF(ISNUMBER(INDEX(Данные!$I$1:$IX$303,Данные!$A102,AH$642)),INDEX(Данные!$I$1:$IX$303,Данные!$A102,AH$642)-Данные!$F102+IF($F$11="Использовать поправку",AM440,0),#N/A)</f>
        <v>0.87428722654322355</v>
      </c>
      <c r="AI440" s="62">
        <f t="shared" si="843"/>
        <v>49.5</v>
      </c>
      <c r="AJ440" s="63">
        <f>IF(ISNUMBER(INDEX(Данные!$I$1:$IX$303,Данные!$A102,AJ$642)),INDEX(Данные!$I$1:$IX$303,Данные!$A102,AJ$642)-Данные!$E102+IF($F$12="Использовать поправку",AL440,0),#N/A)</f>
        <v>0.88445988473162807</v>
      </c>
      <c r="AK440" s="96">
        <f>IF(ISNUMBER(INDEX(Данные!$I$1:$IX$303,Данные!$A102,AK$642)),INDEX(Данные!$I$1:$IX$303,Данные!$A102,AK$642)-Данные!$F102+IF($F$12="Использовать поправку",AM440,0),#N/A)</f>
        <v>4.7372916983716706E-2</v>
      </c>
      <c r="AL440" s="100" t="e">
        <f>INDEX(Данные!$I$1:$IX$303,Данные!$A102,AL$642+4)-INDEX(Данные!$I$1:$IX$303,Данные!$A102,AL$643+4)</f>
        <v>#N/A</v>
      </c>
      <c r="AM440" s="101" t="e">
        <f>INDEX(Данные!$I$1:$IX$303,Данные!$A102,AM$642+5)-INDEX(Данные!$I$1:$IX$303,Данные!$A102,AM$643+5)</f>
        <v>#N/A</v>
      </c>
      <c r="AO440" s="61">
        <v>49.5</v>
      </c>
      <c r="AP440" s="62">
        <f t="shared" si="824"/>
        <v>49.5</v>
      </c>
      <c r="AQ440" s="63">
        <f>IF(ISNUMBER(INDEX(Данные!$I$1:$IX$303,Данные!$A102,AQ$642)),INDEX(Данные!$I$1:$IX$303,Данные!$A102,AQ$642)-Данные!$G102-AQ$643+IF($F$3="Использовать поправку",BT440,0),#N/A)</f>
        <v>1.1368683772161603E-13</v>
      </c>
      <c r="AR440" s="64">
        <f>IF(ISNUMBER(INDEX(Данные!$I$1:$IX$303,Данные!$A102,AR$642)),INDEX(Данные!$I$1:$IX$303,Данные!$A102,AR$642)-Данные!$H102-AR$643+IF($F$3="Использовать поправку",BU440,0),#N/A)</f>
        <v>0</v>
      </c>
      <c r="AS440" s="62">
        <f t="shared" si="825"/>
        <v>49.5</v>
      </c>
      <c r="AT440" s="63">
        <f>IF(ISNUMBER(INDEX(Данные!$I$1:$IX$303,Данные!$A102,AT$642)),INDEX(Данные!$I$1:$IX$303,Данные!$A102,AT$642)-Данные!$G102-AT$643+IF($F$4="Использовать поправку",BT440,0),#N/A)</f>
        <v>9.5806697010146991</v>
      </c>
      <c r="AU440" s="64">
        <f>IF(ISNUMBER(INDEX(Данные!$I$1:$IX$303,Данные!$A102,AU$642)),INDEX(Данные!$I$1:$IX$303,Данные!$A102,AU$642)-Данные!$H102-AU$643+IF($F$4="Использовать поправку",BU440,0),#N/A)</f>
        <v>0.76626347448041088</v>
      </c>
      <c r="AV440" s="62">
        <f t="shared" si="826"/>
        <v>49.5</v>
      </c>
      <c r="AW440" s="63">
        <f>IF(ISNUMBER(INDEX(Данные!$I$1:$IX$303,Данные!$A102,AW$642)),INDEX(Данные!$I$1:$IX$303,Данные!$A102,AW$642)-Данные!$G102-AW$643+IF($F$5="Использовать поправку",BT440,0),#N/A)</f>
        <v>-0.51036172197416363</v>
      </c>
      <c r="AX440" s="64">
        <f>IF(ISNUMBER(INDEX(Данные!$I$1:$IX$303,Данные!$A102,AX$642)),INDEX(Данные!$I$1:$IX$303,Данные!$A102,AX$642)-Данные!$H102-AX$643+IF($F$5="Использовать поправку",BU440,0),#N/A)</f>
        <v>3.0328738674384113</v>
      </c>
      <c r="AY440" s="62">
        <f t="shared" si="827"/>
        <v>49.5</v>
      </c>
      <c r="AZ440" s="63">
        <f>IF(ISNUMBER(INDEX(Данные!$I$1:$IX$303,Данные!$A102,AZ$642)),INDEX(Данные!$I$1:$IX$303,Данные!$A102,AZ$642)-Данные!$G102-AZ$643+IF($F$6="Использовать поправку",BT440,0),#N/A)</f>
        <v>-8.369187118429636</v>
      </c>
      <c r="BA440" s="64">
        <f>IF(ISNUMBER(INDEX(Данные!$I$1:$IX$303,Данные!$A102,BA$642)),INDEX(Данные!$I$1:$IX$303,Данные!$A102,BA$642)-Данные!$H102-BA$643+IF($F$6="Использовать поправку",BU440,0),#N/A)</f>
        <v>8.6605067406092076</v>
      </c>
      <c r="BB440" s="62">
        <f t="shared" si="828"/>
        <v>49.5</v>
      </c>
      <c r="BC440" s="63">
        <f>IF(ISNUMBER(INDEX(Данные!$I$1:$IX$303,Данные!$A102,BC$642)),INDEX(Данные!$I$1:$IX$303,Данные!$A102,BC$642)-Данные!$G102-BC$643+IF($F$7="Использовать поправку",BT440,0),#N/A)</f>
        <v>-1.0203389811442776</v>
      </c>
      <c r="BD440" s="64">
        <f>IF(ISNUMBER(INDEX(Данные!$I$1:$IX$303,Данные!$A102,BD$642)),INDEX(Данные!$I$1:$IX$303,Данные!$A102,BD$642)-Данные!$H102-BD$643+IF($F$7="Использовать поправку",BU440,0),#N/A)</f>
        <v>6.2703709173015341</v>
      </c>
      <c r="BE440" s="62">
        <f t="shared" si="829"/>
        <v>49.5</v>
      </c>
      <c r="BF440" s="63">
        <f>IF(ISNUMBER(INDEX(Данные!$I$1:$IX$303,Данные!$A102,BF$642)),INDEX(Данные!$I$1:$IX$303,Данные!$A102,BF$642)-Данные!$G102-BF$643+IF($F$8="Использовать поправку",BT440,0),#N/A)</f>
        <v>1.1985216432846073</v>
      </c>
      <c r="BG440" s="64">
        <f>IF(ISNUMBER(INDEX(Данные!$I$1:$IX$303,Данные!$A102,BG$642)),INDEX(Данные!$I$1:$IX$303,Данные!$A102,BG$642)-Данные!$H102-BG$643+IF($F$8="Использовать поправку",BU440,0),#N/A)</f>
        <v>5.2480907562699031</v>
      </c>
      <c r="BH440" s="62">
        <f t="shared" si="830"/>
        <v>49.5</v>
      </c>
      <c r="BI440" s="63">
        <f>IF(ISNUMBER(INDEX(Данные!$I$1:$IX$303,Данные!$A102,BI$642)),INDEX(Данные!$I$1:$IX$303,Данные!$A102,BI$642)-Данные!$G102-BI$643+IF($F$9="Использовать поправку",BT440,0),#N/A)</f>
        <v>5.4912588128551079</v>
      </c>
      <c r="BJ440" s="64">
        <f>IF(ISNUMBER(INDEX(Данные!$I$1:$IX$303,Данные!$A102,BJ$642)),INDEX(Данные!$I$1:$IX$303,Данные!$A102,BJ$642)-Данные!$H102-BJ$643+IF($F$9="Использовать поправку",BU440,0),#N/A)</f>
        <v>-0.53774624162610962</v>
      </c>
      <c r="BK440" s="62">
        <f t="shared" si="831"/>
        <v>49.5</v>
      </c>
      <c r="BL440" s="63">
        <f>IF(ISNUMBER(INDEX(Данные!$I$1:$IX$303,Данные!$A102,BL$642)),INDEX(Данные!$I$1:$IX$303,Данные!$A102,BL$642)-Данные!$G102-BL$643+IF($F$10="Использовать поправку",BT440,0),#N/A)</f>
        <v>-0.46936303240306643</v>
      </c>
      <c r="BM440" s="64">
        <f>IF(ISNUMBER(INDEX(Данные!$I$1:$IX$303,Данные!$A102,BM$642)),INDEX(Данные!$I$1:$IX$303,Данные!$A102,BM$642)-Данные!$H102-BM$643+IF($F$10="Использовать поправку",BU440,0),#N/A)</f>
        <v>16.339887844963869</v>
      </c>
      <c r="BN440" s="62">
        <f t="shared" si="832"/>
        <v>49.5</v>
      </c>
      <c r="BO440" s="63">
        <f>IF(ISNUMBER(INDEX(Данные!$I$1:$IX$303,Данные!$A102,BO$642)),INDEX(Данные!$I$1:$IX$303,Данные!$A102,BO$642)-Данные!$G102-BO$643+IF($F$11="Использовать поправку",BT440,0),#N/A)</f>
        <v>3.651613678960075E-2</v>
      </c>
      <c r="BP440" s="64">
        <f>IF(ISNUMBER(INDEX(Данные!$I$1:$IX$303,Данные!$A102,BP$642)),INDEX(Данные!$I$1:$IX$303,Данные!$A102,BP$642)-Данные!$H102-BP$643+IF($F$11="Использовать поправку",BU440,0),#N/A)</f>
        <v>4.0302651887368484</v>
      </c>
      <c r="BQ440" s="62">
        <f t="shared" si="833"/>
        <v>49.5</v>
      </c>
      <c r="BR440" s="63">
        <f>IF(ISNUMBER(INDEX(Данные!$I$1:$IX$303,Данные!$A102,BR$642)),INDEX(Данные!$I$1:$IX$303,Данные!$A102,BR$642)-Данные!$G102-BR$643+IF($F$12="Использовать поправку",BT440,0),#N/A)</f>
        <v>7.1256723897582788</v>
      </c>
      <c r="BS440" s="64">
        <f>IF(ISNUMBER(INDEX(Данные!$I$1:$IX$303,Данные!$A102,BS$642)),INDEX(Данные!$I$1:$IX$303,Данные!$A102,BS$642)-Данные!$H102-BS$643+IF($F$12="Использовать поправку",BU440,0),#N/A)</f>
        <v>8.3708415770063311</v>
      </c>
      <c r="BT440" s="100" t="e">
        <f>INDEX(Данные!$I$1:$IX$303,Данные!$A102,BT$642+8)-INDEX(Данные!$I$1:$IX$303,Данные!$A102,BT$643+8)</f>
        <v>#N/A</v>
      </c>
      <c r="BU440" s="101" t="e">
        <f>INDEX(Данные!$I$1:$IX$303,Данные!$A102,BU$642+9)-INDEX(Данные!$I$1:$IX$303,Данные!$A102,BU$643+9)</f>
        <v>#N/A</v>
      </c>
    </row>
    <row r="441" spans="7:73" s="88" customFormat="1" x14ac:dyDescent="0.25">
      <c r="G441" s="61">
        <v>50</v>
      </c>
      <c r="H441" s="62">
        <f t="shared" si="834"/>
        <v>50</v>
      </c>
      <c r="I441" s="63">
        <f>IF(ISNUMBER(INDEX(Данные!$I$1:$IX$303,Данные!$A103,I$642)),INDEX(Данные!$I$1:$IX$303,Данные!$A103,I$642)-Данные!$E103+IF($F$3="Использовать поправку",AL441,0),#N/A)</f>
        <v>0</v>
      </c>
      <c r="J441" s="64">
        <f>IF(ISNUMBER(INDEX(Данные!$I$1:$IX$303,Данные!$A103,J$642)),INDEX(Данные!$I$1:$IX$303,Данные!$A103,J$642)-Данные!$F103+IF($F$3="Использовать поправку",AM441,0),#N/A)</f>
        <v>0</v>
      </c>
      <c r="K441" s="62">
        <f t="shared" si="835"/>
        <v>50</v>
      </c>
      <c r="L441" s="63">
        <f>IF(ISNUMBER(INDEX(Данные!$I$1:$IX$303,Данные!$A103,L$642)),INDEX(Данные!$I$1:$IX$303,Данные!$A103,L$642)-Данные!$E103+IF($F$4="Использовать поправку",AL441,0),#N/A)</f>
        <v>1.6048928975510819</v>
      </c>
      <c r="M441" s="64">
        <f>IF(ISNUMBER(INDEX(Данные!$I$1:$IX$303,Данные!$A103,M$642)),INDEX(Данные!$I$1:$IX$303,Данные!$A103,M$642)-Данные!$F103+IF($F$4="Использовать поправку",AM441,0),#N/A)</f>
        <v>8.8856054299390586E-2</v>
      </c>
      <c r="N441" s="62">
        <f t="shared" si="836"/>
        <v>50</v>
      </c>
      <c r="O441" s="63">
        <f>IF(ISNUMBER(INDEX(Данные!$I$1:$IX$303,Данные!$A103,O$642)),INDEX(Данные!$I$1:$IX$303,Данные!$A103,O$642)-Данные!$E103+IF($F$5="Использовать поправку",AL441,0),#N/A)</f>
        <v>0.94750473500409527</v>
      </c>
      <c r="P441" s="64">
        <f>IF(ISNUMBER(INDEX(Данные!$I$1:$IX$303,Данные!$A103,P$642)),INDEX(Данные!$I$1:$IX$303,Данные!$A103,P$642)-Данные!$F103+IF($F$5="Использовать поправку",AM441,0),#N/A)</f>
        <v>-1.7620942760929621</v>
      </c>
      <c r="Q441" s="62">
        <f t="shared" si="837"/>
        <v>50</v>
      </c>
      <c r="R441" s="63">
        <f>IF(ISNUMBER(INDEX(Данные!$I$1:$IX$303,Данные!$A103,R$642)),INDEX(Данные!$I$1:$IX$303,Данные!$A103,R$642)-Данные!$E103+IF($F$6="Использовать поправку",AL441,0),#N/A)</f>
        <v>-0.34369419684473002</v>
      </c>
      <c r="S441" s="64">
        <f>IF(ISNUMBER(INDEX(Данные!$I$1:$IX$303,Данные!$A103,S$642)),INDEX(Данные!$I$1:$IX$303,Данные!$A103,S$642)-Данные!$F103+IF($F$6="Использовать поправку",AM441,0),#N/A)</f>
        <v>-0.37475669176522342</v>
      </c>
      <c r="T441" s="62">
        <f t="shared" si="838"/>
        <v>50</v>
      </c>
      <c r="U441" s="63">
        <f>IF(ISNUMBER(INDEX(Данные!$I$1:$IX$303,Данные!$A103,U$642)),INDEX(Данные!$I$1:$IX$303,Данные!$A103,U$642)-Данные!$E103+IF($F$7="Использовать поправку",AL441,0),#N/A)</f>
        <v>0.13831425160272914</v>
      </c>
      <c r="V441" s="64">
        <f>IF(ISNUMBER(INDEX(Данные!$I$1:$IX$303,Данные!$A103,V$642)),INDEX(Данные!$I$1:$IX$303,Данные!$A103,V$642)-Данные!$F103+IF($F$7="Использовать поправку",AM441,0),#N/A)</f>
        <v>-6.9862210910374145E-3</v>
      </c>
      <c r="W441" s="62">
        <f t="shared" si="839"/>
        <v>50</v>
      </c>
      <c r="X441" s="63">
        <f>IF(ISNUMBER(INDEX(Данные!$I$1:$IX$303,Данные!$A103,X$642)),INDEX(Данные!$I$1:$IX$303,Данные!$A103,X$642)-Данные!$E103+IF($F$8="Использовать поправку",AL441,0),#N/A)</f>
        <v>0.78869363958311922</v>
      </c>
      <c r="Y441" s="64">
        <f>IF(ISNUMBER(INDEX(Данные!$I$1:$IX$303,Данные!$A103,Y$642)),INDEX(Данные!$I$1:$IX$303,Данные!$A103,Y$642)-Данные!$F103+IF($F$8="Использовать поправку",AM441,0),#N/A)</f>
        <v>3.2918253388654506E-2</v>
      </c>
      <c r="Z441" s="62">
        <f t="shared" si="840"/>
        <v>50</v>
      </c>
      <c r="AA441" s="63">
        <f>IF(ISNUMBER(INDEX(Данные!$I$1:$IX$303,Данные!$A103,AA$642)),INDEX(Данные!$I$1:$IX$303,Данные!$A103,AA$642)-Данные!$E103+IF($F$9="Использовать поправку",AL441,0),#N/A)</f>
        <v>0.77744760769327215</v>
      </c>
      <c r="AB441" s="64">
        <f>IF(ISNUMBER(INDEX(Данные!$I$1:$IX$303,Данные!$A103,AB$642)),INDEX(Данные!$I$1:$IX$303,Данные!$A103,AB$642)-Данные!$F103+IF($F$9="Использовать поправку",AM441,0),#N/A)</f>
        <v>-9.6302607979767529E-2</v>
      </c>
      <c r="AC441" s="62">
        <f t="shared" si="841"/>
        <v>50</v>
      </c>
      <c r="AD441" s="63">
        <f>IF(ISNUMBER(INDEX(Данные!$I$1:$IX$303,Данные!$A103,AD$642)),INDEX(Данные!$I$1:$IX$303,Данные!$A103,AD$642)-Данные!$E103+IF($F$10="Использовать поправку",AL441,0),#N/A)</f>
        <v>0.9693883315563383</v>
      </c>
      <c r="AE441" s="64">
        <f>IF(ISNUMBER(INDEX(Данные!$I$1:$IX$303,Данные!$A103,AE$642)),INDEX(Данные!$I$1:$IX$303,Данные!$A103,AE$642)-Данные!$F103+IF($F$10="Использовать поправку",AM441,0),#N/A)</f>
        <v>-5.0683650722156415E-3</v>
      </c>
      <c r="AF441" s="62">
        <f t="shared" si="842"/>
        <v>50</v>
      </c>
      <c r="AG441" s="63">
        <f>IF(ISNUMBER(INDEX(Данные!$I$1:$IX$303,Данные!$A103,AG$642)),INDEX(Данные!$I$1:$IX$303,Данные!$A103,AG$642)-Данные!$E103+IF($F$11="Использовать поправку",AL441,0),#N/A)</f>
        <v>-0.77808718322298098</v>
      </c>
      <c r="AH441" s="64">
        <f>IF(ISNUMBER(INDEX(Данные!$I$1:$IX$303,Данные!$A103,AH$642)),INDEX(Данные!$I$1:$IX$303,Данные!$A103,AH$642)-Данные!$F103+IF($F$11="Использовать поправку",AM441,0),#N/A)</f>
        <v>-1.8444553776763604</v>
      </c>
      <c r="AI441" s="62">
        <f t="shared" si="843"/>
        <v>50</v>
      </c>
      <c r="AJ441" s="63">
        <f>IF(ISNUMBER(INDEX(Данные!$I$1:$IX$303,Данные!$A103,AJ$642)),INDEX(Данные!$I$1:$IX$303,Данные!$A103,AJ$642)-Данные!$E103+IF($F$12="Использовать поправку",AL441,0),#N/A)</f>
        <v>0.54355619058892657</v>
      </c>
      <c r="AK441" s="96">
        <f>IF(ISNUMBER(INDEX(Данные!$I$1:$IX$303,Данные!$A103,AK$642)),INDEX(Данные!$I$1:$IX$303,Данные!$A103,AK$642)-Данные!$F103+IF($F$12="Использовать поправку",AM441,0),#N/A)</f>
        <v>-0.32885362435348942</v>
      </c>
      <c r="AL441" s="100" t="e">
        <f>INDEX(Данные!$I$1:$IX$303,Данные!$A103,AL$642+4)-INDEX(Данные!$I$1:$IX$303,Данные!$A103,AL$643+4)</f>
        <v>#N/A</v>
      </c>
      <c r="AM441" s="101" t="e">
        <f>INDEX(Данные!$I$1:$IX$303,Данные!$A103,AM$642+5)-INDEX(Данные!$I$1:$IX$303,Данные!$A103,AM$643+5)</f>
        <v>#N/A</v>
      </c>
      <c r="AO441" s="61">
        <v>50</v>
      </c>
      <c r="AP441" s="62">
        <f t="shared" si="824"/>
        <v>50</v>
      </c>
      <c r="AQ441" s="63">
        <f>IF(ISNUMBER(INDEX(Данные!$I$1:$IX$303,Данные!$A103,AQ$642)),INDEX(Данные!$I$1:$IX$303,Данные!$A103,AQ$642)-Данные!$G103-AQ$643+IF($F$3="Использовать поправку",BT441,0),#N/A)</f>
        <v>-1.1368683772161603E-13</v>
      </c>
      <c r="AR441" s="64">
        <f>IF(ISNUMBER(INDEX(Данные!$I$1:$IX$303,Данные!$A103,AR$642)),INDEX(Данные!$I$1:$IX$303,Данные!$A103,AR$642)-Данные!$H103-AR$643+IF($F$3="Использовать поправку",BU441,0),#N/A)</f>
        <v>0</v>
      </c>
      <c r="AS441" s="62">
        <f t="shared" si="825"/>
        <v>50</v>
      </c>
      <c r="AT441" s="63">
        <f>IF(ISNUMBER(INDEX(Данные!$I$1:$IX$303,Данные!$A103,AT$642)),INDEX(Данные!$I$1:$IX$303,Данные!$A103,AT$642)-Данные!$G103-AT$643+IF($F$4="Использовать поправку",BT441,0),#N/A)</f>
        <v>10.383116149790226</v>
      </c>
      <c r="AU441" s="64">
        <f>IF(ISNUMBER(INDEX(Данные!$I$1:$IX$303,Данные!$A103,AU$642)),INDEX(Данные!$I$1:$IX$303,Данные!$A103,AU$642)-Данные!$H103-AU$643+IF($F$4="Использовать поправку",BU441,0),#N/A)</f>
        <v>0.81069150163011727</v>
      </c>
      <c r="AV441" s="62">
        <f t="shared" si="826"/>
        <v>50</v>
      </c>
      <c r="AW441" s="63">
        <f>IF(ISNUMBER(INDEX(Данные!$I$1:$IX$303,Данные!$A103,AW$642)),INDEX(Данные!$I$1:$IX$303,Данные!$A103,AW$642)-Данные!$G103-AW$643+IF($F$5="Использовать поправку",BT441,0),#N/A)</f>
        <v>-3.6609354472261657E-2</v>
      </c>
      <c r="AX441" s="64">
        <f>IF(ISNUMBER(INDEX(Данные!$I$1:$IX$303,Данные!$A103,AX$642)),INDEX(Данные!$I$1:$IX$303,Данные!$A103,AX$642)-Данные!$H103-AX$643+IF($F$5="Использовать поправку",BU441,0),#N/A)</f>
        <v>2.1518267293918143</v>
      </c>
      <c r="AY441" s="62">
        <f t="shared" si="827"/>
        <v>50</v>
      </c>
      <c r="AZ441" s="63">
        <f>IF(ISNUMBER(INDEX(Данные!$I$1:$IX$303,Данные!$A103,AZ$642)),INDEX(Данные!$I$1:$IX$303,Данные!$A103,AZ$642)-Данные!$G103-AZ$643+IF($F$6="Использовать поправку",BT441,0),#N/A)</f>
        <v>-8.5410342168521538</v>
      </c>
      <c r="BA441" s="64">
        <f>IF(ISNUMBER(INDEX(Данные!$I$1:$IX$303,Данные!$A103,BA$642)),INDEX(Данные!$I$1:$IX$303,Данные!$A103,BA$642)-Данные!$H103-BA$643+IF($F$6="Использовать поправку",BU441,0),#N/A)</f>
        <v>8.4731283947264728</v>
      </c>
      <c r="BB441" s="62">
        <f t="shared" si="828"/>
        <v>50</v>
      </c>
      <c r="BC441" s="63">
        <f>IF(ISNUMBER(INDEX(Данные!$I$1:$IX$303,Данные!$A103,BC$642)),INDEX(Данные!$I$1:$IX$303,Данные!$A103,BC$642)-Данные!$G103-BC$643+IF($F$7="Использовать поправку",BT441,0),#N/A)</f>
        <v>-0.95118185534295208</v>
      </c>
      <c r="BD441" s="64">
        <f>IF(ISNUMBER(INDEX(Данные!$I$1:$IX$303,Данные!$A103,BD$642)),INDEX(Данные!$I$1:$IX$303,Данные!$A103,BD$642)-Данные!$H103-BD$643+IF($F$7="Использовать поправку",BU441,0),#N/A)</f>
        <v>6.2668778067559288</v>
      </c>
      <c r="BE441" s="62">
        <f t="shared" si="829"/>
        <v>50</v>
      </c>
      <c r="BF441" s="63">
        <f>IF(ISNUMBER(INDEX(Данные!$I$1:$IX$303,Данные!$A103,BF$642)),INDEX(Данные!$I$1:$IX$303,Данные!$A103,BF$642)-Данные!$G103-BF$643+IF($F$8="Использовать поправку",BT441,0),#N/A)</f>
        <v>1.5928684630761154</v>
      </c>
      <c r="BG441" s="64">
        <f>IF(ISNUMBER(INDEX(Данные!$I$1:$IX$303,Данные!$A103,BG$642)),INDEX(Данные!$I$1:$IX$303,Данные!$A103,BG$642)-Данные!$H103-BG$643+IF($F$8="Использовать поправку",BU441,0),#N/A)</f>
        <v>5.2645498829642747</v>
      </c>
      <c r="BH441" s="62">
        <f t="shared" si="830"/>
        <v>50</v>
      </c>
      <c r="BI441" s="63">
        <f>IF(ISNUMBER(INDEX(Данные!$I$1:$IX$303,Данные!$A103,BI$642)),INDEX(Данные!$I$1:$IX$303,Данные!$A103,BI$642)-Данные!$G103-BI$643+IF($F$9="Использовать поправку",BT441,0),#N/A)</f>
        <v>5.8799826167016818</v>
      </c>
      <c r="BJ441" s="64">
        <f>IF(ISNUMBER(INDEX(Данные!$I$1:$IX$303,Данные!$A103,BJ$642)),INDEX(Данные!$I$1:$IX$303,Данные!$A103,BJ$642)-Данные!$H103-BJ$643+IF($F$9="Использовать поправку",BU441,0),#N/A)</f>
        <v>-0.58589754561603513</v>
      </c>
      <c r="BK441" s="62">
        <f t="shared" si="831"/>
        <v>50</v>
      </c>
      <c r="BL441" s="63">
        <f>IF(ISNUMBER(INDEX(Данные!$I$1:$IX$303,Данные!$A103,BL$642)),INDEX(Данные!$I$1:$IX$303,Данные!$A103,BL$642)-Данные!$G103-BL$643+IF($F$10="Использовать поправку",BT441,0),#N/A)</f>
        <v>1.5331133375070749E-2</v>
      </c>
      <c r="BM441" s="64">
        <f>IF(ISNUMBER(INDEX(Данные!$I$1:$IX$303,Данные!$A103,BM$642)),INDEX(Данные!$I$1:$IX$303,Данные!$A103,BM$642)-Данные!$H103-BM$643+IF($F$10="Использовать поправку",BU441,0),#N/A)</f>
        <v>16.337353662427631</v>
      </c>
      <c r="BN441" s="62">
        <f t="shared" si="832"/>
        <v>50</v>
      </c>
      <c r="BO441" s="63">
        <f>IF(ISNUMBER(INDEX(Данные!$I$1:$IX$303,Данные!$A103,BO$642)),INDEX(Данные!$I$1:$IX$303,Данные!$A103,BO$642)-Данные!$G103-BO$643+IF($F$11="Использовать поправку",BT441,0),#N/A)</f>
        <v>-0.35252745482205228</v>
      </c>
      <c r="BP441" s="64">
        <f>IF(ISNUMBER(INDEX(Данные!$I$1:$IX$303,Данные!$A103,BP$642)),INDEX(Данные!$I$1:$IX$303,Данные!$A103,BP$642)-Данные!$H103-BP$643+IF($F$11="Использовать поправку",BU441,0),#N/A)</f>
        <v>3.1080374998987281</v>
      </c>
      <c r="BQ441" s="62">
        <f t="shared" si="833"/>
        <v>50</v>
      </c>
      <c r="BR441" s="63">
        <f>IF(ISNUMBER(INDEX(Данные!$I$1:$IX$303,Данные!$A103,BR$642)),INDEX(Данные!$I$1:$IX$303,Данные!$A103,BR$642)-Данные!$G103-BR$643+IF($F$12="Использовать поправку",BT441,0),#N/A)</f>
        <v>7.3974504850526728</v>
      </c>
      <c r="BS441" s="64">
        <f>IF(ISNUMBER(INDEX(Данные!$I$1:$IX$303,Данные!$A103,BS$642)),INDEX(Данные!$I$1:$IX$303,Данные!$A103,BS$642)-Данные!$H103-BS$643+IF($F$12="Использовать поправку",BU441,0),#N/A)</f>
        <v>8.2064147648295602</v>
      </c>
      <c r="BT441" s="100" t="e">
        <f>INDEX(Данные!$I$1:$IX$303,Данные!$A103,BT$642+8)-INDEX(Данные!$I$1:$IX$303,Данные!$A103,BT$643+8)</f>
        <v>#N/A</v>
      </c>
      <c r="BU441" s="101" t="e">
        <f>INDEX(Данные!$I$1:$IX$303,Данные!$A103,BU$642+9)-INDEX(Данные!$I$1:$IX$303,Данные!$A103,BU$643+9)</f>
        <v>#N/A</v>
      </c>
    </row>
    <row r="442" spans="7:73" s="88" customFormat="1" x14ac:dyDescent="0.25">
      <c r="G442" s="61">
        <v>50.5</v>
      </c>
      <c r="H442" s="62">
        <f t="shared" si="834"/>
        <v>50.5</v>
      </c>
      <c r="I442" s="63">
        <f>IF(ISNUMBER(INDEX(Данные!$I$1:$IX$303,Данные!$A104,I$642)),INDEX(Данные!$I$1:$IX$303,Данные!$A104,I$642)-Данные!$E104+IF($F$3="Использовать поправку",AL442,0),#N/A)</f>
        <v>0</v>
      </c>
      <c r="J442" s="64">
        <f>IF(ISNUMBER(INDEX(Данные!$I$1:$IX$303,Данные!$A104,J$642)),INDEX(Данные!$I$1:$IX$303,Данные!$A104,J$642)-Данные!$F104+IF($F$3="Использовать поправку",AM442,0),#N/A)</f>
        <v>0</v>
      </c>
      <c r="K442" s="62">
        <f t="shared" si="835"/>
        <v>50.5</v>
      </c>
      <c r="L442" s="63">
        <f>IF(ISNUMBER(INDEX(Данные!$I$1:$IX$303,Данные!$A104,L$642)),INDEX(Данные!$I$1:$IX$303,Данные!$A104,L$642)-Данные!$E104+IF($F$4="Использовать поправку",AL442,0),#N/A)</f>
        <v>-0.88409712978787347</v>
      </c>
      <c r="M442" s="64">
        <f>IF(ISNUMBER(INDEX(Данные!$I$1:$IX$303,Данные!$A104,M$642)),INDEX(Данные!$I$1:$IX$303,Данные!$A104,M$642)-Данные!$F104+IF($F$4="Использовать поправку",AM442,0),#N/A)</f>
        <v>-1.4159327365757388</v>
      </c>
      <c r="N442" s="62">
        <f t="shared" si="836"/>
        <v>50.5</v>
      </c>
      <c r="O442" s="63">
        <f>IF(ISNUMBER(INDEX(Данные!$I$1:$IX$303,Данные!$A104,O$642)),INDEX(Данные!$I$1:$IX$303,Данные!$A104,O$642)-Данные!$E104+IF($F$5="Использовать поправку",AL442,0),#N/A)</f>
        <v>0.92009923199199939</v>
      </c>
      <c r="P442" s="64">
        <f>IF(ISNUMBER(INDEX(Данные!$I$1:$IX$303,Данные!$A104,P$642)),INDEX(Данные!$I$1:$IX$303,Данные!$A104,P$642)-Данные!$F104+IF($F$5="Использовать поправку",AM442,0),#N/A)</f>
        <v>1.4153766453412278</v>
      </c>
      <c r="Q442" s="62">
        <f t="shared" si="837"/>
        <v>50.5</v>
      </c>
      <c r="R442" s="63">
        <f>IF(ISNUMBER(INDEX(Данные!$I$1:$IX$303,Данные!$A104,R$642)),INDEX(Данные!$I$1:$IX$303,Данные!$A104,R$642)-Данные!$E104+IF($F$6="Использовать поправку",AL442,0),#N/A)</f>
        <v>1.0658312508561458</v>
      </c>
      <c r="S442" s="64">
        <f>IF(ISNUMBER(INDEX(Данные!$I$1:$IX$303,Данные!$A104,S$642)),INDEX(Данные!$I$1:$IX$303,Данные!$A104,S$642)-Данные!$F104+IF($F$6="Использовать поправку",AM442,0),#N/A)</f>
        <v>7.2187406214057503E-2</v>
      </c>
      <c r="T442" s="62">
        <f t="shared" si="838"/>
        <v>50.5</v>
      </c>
      <c r="U442" s="63">
        <f>IF(ISNUMBER(INDEX(Данные!$I$1:$IX$303,Данные!$A104,U$642)),INDEX(Данные!$I$1:$IX$303,Данные!$A104,U$642)-Данные!$E104+IF($F$7="Использовать поправку",AL442,0),#N/A)</f>
        <v>-0.15803432713682852</v>
      </c>
      <c r="V442" s="64">
        <f>IF(ISNUMBER(INDEX(Данные!$I$1:$IX$303,Данные!$A104,V$642)),INDEX(Данные!$I$1:$IX$303,Данные!$A104,V$642)-Данные!$F104+IF($F$7="Использовать поправку",AM442,0),#N/A)</f>
        <v>0.76772729967882825</v>
      </c>
      <c r="W442" s="62">
        <f t="shared" si="839"/>
        <v>50.5</v>
      </c>
      <c r="X442" s="63">
        <f>IF(ISNUMBER(INDEX(Данные!$I$1:$IX$303,Данные!$A104,X$642)),INDEX(Данные!$I$1:$IX$303,Данные!$A104,X$642)-Данные!$E104+IF($F$8="Использовать поправку",AL442,0),#N/A)</f>
        <v>0.64835940680258197</v>
      </c>
      <c r="Y442" s="64">
        <f>IF(ISNUMBER(INDEX(Данные!$I$1:$IX$303,Данные!$A104,Y$642)),INDEX(Данные!$I$1:$IX$303,Данные!$A104,Y$642)-Данные!$F104+IF($F$8="Использовать поправку",AM442,0),#N/A)</f>
        <v>-1.0427735230994113</v>
      </c>
      <c r="Z442" s="62">
        <f t="shared" si="840"/>
        <v>50.5</v>
      </c>
      <c r="AA442" s="63">
        <f>IF(ISNUMBER(INDEX(Данные!$I$1:$IX$303,Данные!$A104,AA$642)),INDEX(Данные!$I$1:$IX$303,Данные!$A104,AA$642)-Данные!$E104+IF($F$9="Использовать поправку",AL442,0),#N/A)</f>
        <v>-0.92514826258237637</v>
      </c>
      <c r="AB442" s="64">
        <f>IF(ISNUMBER(INDEX(Данные!$I$1:$IX$303,Данные!$A104,AB$642)),INDEX(Данные!$I$1:$IX$303,Данные!$A104,AB$642)-Данные!$F104+IF($F$9="Использовать поправку",AM442,0),#N/A)</f>
        <v>-6.6274783031492035E-2</v>
      </c>
      <c r="AC442" s="62">
        <f t="shared" si="841"/>
        <v>50.5</v>
      </c>
      <c r="AD442" s="63">
        <f>IF(ISNUMBER(INDEX(Данные!$I$1:$IX$303,Данные!$A104,AD$642)),INDEX(Данные!$I$1:$IX$303,Данные!$A104,AD$642)-Данные!$E104+IF($F$10="Использовать поправку",AL442,0),#N/A)</f>
        <v>0.13430504794889764</v>
      </c>
      <c r="AE442" s="64">
        <f>IF(ISNUMBER(INDEX(Данные!$I$1:$IX$303,Данные!$A104,AE$642)),INDEX(Данные!$I$1:$IX$303,Данные!$A104,AE$642)-Данные!$F104+IF($F$10="Использовать поправку",AM442,0),#N/A)</f>
        <v>-0.55714021146962978</v>
      </c>
      <c r="AF442" s="62">
        <f t="shared" si="842"/>
        <v>50.5</v>
      </c>
      <c r="AG442" s="63">
        <f>IF(ISNUMBER(INDEX(Данные!$I$1:$IX$303,Данные!$A104,AG$642)),INDEX(Данные!$I$1:$IX$303,Данные!$A104,AG$642)-Данные!$E104+IF($F$11="Использовать поправку",AL442,0),#N/A)</f>
        <v>0.3461129604713431</v>
      </c>
      <c r="AH442" s="64">
        <f>IF(ISNUMBER(INDEX(Данные!$I$1:$IX$303,Данные!$A104,AH$642)),INDEX(Данные!$I$1:$IX$303,Данные!$A104,AH$642)-Данные!$F104+IF($F$11="Использовать поправку",AM442,0),#N/A)</f>
        <v>-0.48681717190609142</v>
      </c>
      <c r="AI442" s="62">
        <f t="shared" si="843"/>
        <v>50.5</v>
      </c>
      <c r="AJ442" s="63">
        <f>IF(ISNUMBER(INDEX(Данные!$I$1:$IX$303,Данные!$A104,AJ$642)),INDEX(Данные!$I$1:$IX$303,Данные!$A104,AJ$642)-Данные!$E104+IF($F$12="Использовать поправку",AL442,0),#N/A)</f>
        <v>-0.91986498592645205</v>
      </c>
      <c r="AK442" s="96">
        <f>IF(ISNUMBER(INDEX(Данные!$I$1:$IX$303,Данные!$A104,AK$642)),INDEX(Данные!$I$1:$IX$303,Данные!$A104,AK$642)-Данные!$F104+IF($F$12="Использовать поправку",AM442,0),#N/A)</f>
        <v>-0.5203961844447047</v>
      </c>
      <c r="AL442" s="100" t="e">
        <f>INDEX(Данные!$I$1:$IX$303,Данные!$A104,AL$642+4)-INDEX(Данные!$I$1:$IX$303,Данные!$A104,AL$643+4)</f>
        <v>#N/A</v>
      </c>
      <c r="AM442" s="101" t="e">
        <f>INDEX(Данные!$I$1:$IX$303,Данные!$A104,AM$642+5)-INDEX(Данные!$I$1:$IX$303,Данные!$A104,AM$643+5)</f>
        <v>#N/A</v>
      </c>
      <c r="AO442" s="61">
        <v>50.5</v>
      </c>
      <c r="AP442" s="62">
        <f t="shared" si="824"/>
        <v>50.5</v>
      </c>
      <c r="AQ442" s="63">
        <f>IF(ISNUMBER(INDEX(Данные!$I$1:$IX$303,Данные!$A104,AQ$642)),INDEX(Данные!$I$1:$IX$303,Данные!$A104,AQ$642)-Данные!$G104-AQ$643+IF($F$3="Использовать поправку",BT442,0),#N/A)</f>
        <v>0</v>
      </c>
      <c r="AR442" s="64">
        <f>IF(ISNUMBER(INDEX(Данные!$I$1:$IX$303,Данные!$A104,AR$642)),INDEX(Данные!$I$1:$IX$303,Данные!$A104,AR$642)-Данные!$H104-AR$643+IF($F$3="Использовать поправку",BU442,0),#N/A)</f>
        <v>0</v>
      </c>
      <c r="AS442" s="62">
        <f t="shared" si="825"/>
        <v>50.5</v>
      </c>
      <c r="AT442" s="63">
        <f>IF(ISNUMBER(INDEX(Данные!$I$1:$IX$303,Данные!$A104,AT$642)),INDEX(Данные!$I$1:$IX$303,Данные!$A104,AT$642)-Данные!$G104-AT$643+IF($F$4="Использовать поправку",BT442,0),#N/A)</f>
        <v>9.9410675848962455</v>
      </c>
      <c r="AU442" s="64">
        <f>IF(ISNUMBER(INDEX(Данные!$I$1:$IX$303,Данные!$A104,AU$642)),INDEX(Данные!$I$1:$IX$303,Данные!$A104,AU$642)-Данные!$H104-AU$643+IF($F$4="Использовать поправку",BU442,0),#N/A)</f>
        <v>0.10272513334211908</v>
      </c>
      <c r="AV442" s="62">
        <f t="shared" si="826"/>
        <v>50.5</v>
      </c>
      <c r="AW442" s="63">
        <f>IF(ISNUMBER(INDEX(Данные!$I$1:$IX$303,Данные!$A104,AW$642)),INDEX(Данные!$I$1:$IX$303,Данные!$A104,AW$642)-Данные!$G104-AW$643+IF($F$5="Использовать поправку",BT442,0),#N/A)</f>
        <v>0.42344026152375136</v>
      </c>
      <c r="AX442" s="64">
        <f>IF(ISNUMBER(INDEX(Данные!$I$1:$IX$303,Данные!$A104,AX$642)),INDEX(Данные!$I$1:$IX$303,Данные!$A104,AX$642)-Данные!$H104-AX$643+IF($F$5="Использовать поправку",BU442,0),#N/A)</f>
        <v>2.8595150520623065</v>
      </c>
      <c r="AY442" s="62">
        <f t="shared" si="827"/>
        <v>50.5</v>
      </c>
      <c r="AZ442" s="63">
        <f>IF(ISNUMBER(INDEX(Данные!$I$1:$IX$303,Данные!$A104,AZ$642)),INDEX(Данные!$I$1:$IX$303,Данные!$A104,AZ$642)-Данные!$G104-AZ$643+IF($F$6="Использовать поправку",BT442,0),#N/A)</f>
        <v>-8.0081185914240223</v>
      </c>
      <c r="BA442" s="64">
        <f>IF(ISNUMBER(INDEX(Данные!$I$1:$IX$303,Данные!$A104,BA$642)),INDEX(Данные!$I$1:$IX$303,Данные!$A104,BA$642)-Данные!$H104-BA$643+IF($F$6="Использовать поправку",BU442,0),#N/A)</f>
        <v>8.5092220978337991</v>
      </c>
      <c r="BB442" s="62">
        <f t="shared" si="828"/>
        <v>50.5</v>
      </c>
      <c r="BC442" s="63">
        <f>IF(ISNUMBER(INDEX(Данные!$I$1:$IX$303,Данные!$A104,BC$642)),INDEX(Данные!$I$1:$IX$303,Данные!$A104,BC$642)-Данные!$G104-BC$643+IF($F$7="Использовать поправку",BT442,0),#N/A)</f>
        <v>-1.0301990189113894</v>
      </c>
      <c r="BD442" s="64">
        <f>IF(ISNUMBER(INDEX(Данные!$I$1:$IX$303,Данные!$A104,BD$642)),INDEX(Данные!$I$1:$IX$303,Данные!$A104,BD$642)-Данные!$H104-BD$643+IF($F$7="Использовать поправку",BU442,0),#N/A)</f>
        <v>6.6507414565953695</v>
      </c>
      <c r="BE442" s="62">
        <f t="shared" si="829"/>
        <v>50.5</v>
      </c>
      <c r="BF442" s="63">
        <f>IF(ISNUMBER(INDEX(Данные!$I$1:$IX$303,Данные!$A104,BF$642)),INDEX(Данные!$I$1:$IX$303,Данные!$A104,BF$642)-Данные!$G104-BF$643+IF($F$8="Использовать поправку",BT442,0),#N/A)</f>
        <v>1.917048166477457</v>
      </c>
      <c r="BG442" s="64">
        <f>IF(ISNUMBER(INDEX(Данные!$I$1:$IX$303,Данные!$A104,BG$642)),INDEX(Данные!$I$1:$IX$303,Данные!$A104,BG$642)-Данные!$H104-BG$643+IF($F$8="Использовать поправку",BU442,0),#N/A)</f>
        <v>4.7431631214144545</v>
      </c>
      <c r="BH442" s="62">
        <f t="shared" si="830"/>
        <v>50.5</v>
      </c>
      <c r="BI442" s="63">
        <f>IF(ISNUMBER(INDEX(Данные!$I$1:$IX$303,Данные!$A104,BI$642)),INDEX(Данные!$I$1:$IX$303,Данные!$A104,BI$642)-Данные!$G104-BI$643+IF($F$9="Использовать поправку",BT442,0),#N/A)</f>
        <v>5.4174084854105331</v>
      </c>
      <c r="BJ442" s="64">
        <f>IF(ISNUMBER(INDEX(Данные!$I$1:$IX$303,Данные!$A104,BJ$642)),INDEX(Данные!$I$1:$IX$303,Данные!$A104,BJ$642)-Данные!$H104-BJ$643+IF($F$9="Использовать поправку",BU442,0),#N/A)</f>
        <v>-0.61903493713180069</v>
      </c>
      <c r="BK442" s="62">
        <f t="shared" si="831"/>
        <v>50.5</v>
      </c>
      <c r="BL442" s="63">
        <f>IF(ISNUMBER(INDEX(Данные!$I$1:$IX$303,Данные!$A104,BL$642)),INDEX(Данные!$I$1:$IX$303,Данные!$A104,BL$642)-Данные!$G104-BL$643+IF($F$10="Использовать поправку",BT442,0),#N/A)</f>
        <v>8.2483657349484929E-2</v>
      </c>
      <c r="BM442" s="64">
        <f>IF(ISNUMBER(INDEX(Данные!$I$1:$IX$303,Данные!$A104,BM$642)),INDEX(Данные!$I$1:$IX$303,Данные!$A104,BM$642)-Данные!$H104-BM$643+IF($F$10="Использовать поправку",BU442,0),#N/A)</f>
        <v>16.058783556692788</v>
      </c>
      <c r="BN442" s="62">
        <f t="shared" si="832"/>
        <v>50.5</v>
      </c>
      <c r="BO442" s="63">
        <f>IF(ISNUMBER(INDEX(Данные!$I$1:$IX$303,Данные!$A104,BO$642)),INDEX(Данные!$I$1:$IX$303,Данные!$A104,BO$642)-Данные!$G104-BO$643+IF($F$11="Использовать поправку",BT442,0),#N/A)</f>
        <v>-0.17947097458636563</v>
      </c>
      <c r="BP442" s="64">
        <f>IF(ISNUMBER(INDEX(Данные!$I$1:$IX$303,Данные!$A104,BP$642)),INDEX(Данные!$I$1:$IX$303,Данные!$A104,BP$642)-Данные!$H104-BP$643+IF($F$11="Использовать поправку",BU442,0),#N/A)</f>
        <v>2.8646289139458077</v>
      </c>
      <c r="BQ442" s="62">
        <f t="shared" si="833"/>
        <v>50.5</v>
      </c>
      <c r="BR442" s="63">
        <f>IF(ISNUMBER(INDEX(Данные!$I$1:$IX$303,Данные!$A104,BR$642)),INDEX(Данные!$I$1:$IX$303,Данные!$A104,BR$642)-Данные!$G104-BR$643+IF($F$12="Использовать поправку",BT442,0),#N/A)</f>
        <v>6.937517992089397</v>
      </c>
      <c r="BS442" s="64">
        <f>IF(ISNUMBER(INDEX(Данные!$I$1:$IX$303,Данные!$A104,BS$642)),INDEX(Данные!$I$1:$IX$303,Данные!$A104,BS$642)-Данные!$H104-BS$643+IF($F$12="Использовать поправку",BU442,0),#N/A)</f>
        <v>7.9462166726070791</v>
      </c>
      <c r="BT442" s="100" t="e">
        <f>INDEX(Данные!$I$1:$IX$303,Данные!$A104,BT$642+8)-INDEX(Данные!$I$1:$IX$303,Данные!$A104,BT$643+8)</f>
        <v>#N/A</v>
      </c>
      <c r="BU442" s="101" t="e">
        <f>INDEX(Данные!$I$1:$IX$303,Данные!$A104,BU$642+9)-INDEX(Данные!$I$1:$IX$303,Данные!$A104,BU$643+9)</f>
        <v>#N/A</v>
      </c>
    </row>
    <row r="443" spans="7:73" s="88" customFormat="1" x14ac:dyDescent="0.25">
      <c r="G443" s="61">
        <v>51</v>
      </c>
      <c r="H443" s="62">
        <f t="shared" si="834"/>
        <v>51</v>
      </c>
      <c r="I443" s="63">
        <f>IF(ISNUMBER(INDEX(Данные!$I$1:$IX$303,Данные!$A105,I$642)),INDEX(Данные!$I$1:$IX$303,Данные!$A105,I$642)-Данные!$E105+IF($F$3="Использовать поправку",AL443,0),#N/A)</f>
        <v>0</v>
      </c>
      <c r="J443" s="64">
        <f>IF(ISNUMBER(INDEX(Данные!$I$1:$IX$303,Данные!$A105,J$642)),INDEX(Данные!$I$1:$IX$303,Данные!$A105,J$642)-Данные!$F105+IF($F$3="Использовать поправку",AM443,0),#N/A)</f>
        <v>0</v>
      </c>
      <c r="K443" s="62">
        <f t="shared" si="835"/>
        <v>51</v>
      </c>
      <c r="L443" s="63">
        <f>IF(ISNUMBER(INDEX(Данные!$I$1:$IX$303,Данные!$A105,L$642)),INDEX(Данные!$I$1:$IX$303,Данные!$A105,L$642)-Данные!$E105+IF($F$4="Использовать поправку",AL443,0),#N/A)</f>
        <v>0.51590182271003648</v>
      </c>
      <c r="M443" s="64">
        <f>IF(ISNUMBER(INDEX(Данные!$I$1:$IX$303,Данные!$A105,M$642)),INDEX(Данные!$I$1:$IX$303,Данные!$A105,M$642)-Данные!$F105+IF($F$4="Использовать поправку",AM443,0),#N/A)</f>
        <v>-1.145606045095537</v>
      </c>
      <c r="N443" s="62">
        <f t="shared" si="836"/>
        <v>51</v>
      </c>
      <c r="O443" s="63">
        <f>IF(ISNUMBER(INDEX(Данные!$I$1:$IX$303,Данные!$A105,O$642)),INDEX(Данные!$I$1:$IX$303,Данные!$A105,O$642)-Данные!$E105+IF($F$5="Использовать поправку",AL443,0),#N/A)</f>
        <v>-0.9884203408381449</v>
      </c>
      <c r="P443" s="64">
        <f>IF(ISNUMBER(INDEX(Данные!$I$1:$IX$303,Данные!$A105,P$642)),INDEX(Данные!$I$1:$IX$303,Данные!$A105,P$642)-Данные!$F105+IF($F$5="Использовать поправку",AM443,0),#N/A)</f>
        <v>0.33188260771992439</v>
      </c>
      <c r="Q443" s="62">
        <f t="shared" si="837"/>
        <v>51</v>
      </c>
      <c r="R443" s="63">
        <f>IF(ISNUMBER(INDEX(Данные!$I$1:$IX$303,Данные!$A105,R$642)),INDEX(Данные!$I$1:$IX$303,Данные!$A105,R$642)-Данные!$E105+IF($F$6="Использовать поправку",AL443,0),#N/A)</f>
        <v>0.6739774928057729</v>
      </c>
      <c r="S443" s="64">
        <f>IF(ISNUMBER(INDEX(Данные!$I$1:$IX$303,Данные!$A105,S$642)),INDEX(Данные!$I$1:$IX$303,Данные!$A105,S$642)-Данные!$F105+IF($F$6="Использовать поправку",AM443,0),#N/A)</f>
        <v>0.22904634021116266</v>
      </c>
      <c r="T443" s="62">
        <f t="shared" si="838"/>
        <v>51</v>
      </c>
      <c r="U443" s="63">
        <f>IF(ISNUMBER(INDEX(Данные!$I$1:$IX$303,Данные!$A105,U$642)),INDEX(Данные!$I$1:$IX$303,Данные!$A105,U$642)-Данные!$E105+IF($F$7="Использовать поправку",AL443,0),#N/A)</f>
        <v>-0.20633669104981323</v>
      </c>
      <c r="V443" s="64">
        <f>IF(ISNUMBER(INDEX(Данные!$I$1:$IX$303,Данные!$A105,V$642)),INDEX(Данные!$I$1:$IX$303,Данные!$A105,V$642)-Данные!$F105+IF($F$7="Использовать поправку",AM443,0),#N/A)</f>
        <v>-1.2553648791857359</v>
      </c>
      <c r="W443" s="62">
        <f t="shared" si="839"/>
        <v>51</v>
      </c>
      <c r="X443" s="63">
        <f>IF(ISNUMBER(INDEX(Данные!$I$1:$IX$303,Данные!$A105,X$642)),INDEX(Данные!$I$1:$IX$303,Данные!$A105,X$642)-Данные!$E105+IF($F$8="Использовать поправку",AL443,0),#N/A)</f>
        <v>-1.0177492285575482</v>
      </c>
      <c r="Y443" s="64">
        <f>IF(ISNUMBER(INDEX(Данные!$I$1:$IX$303,Данные!$A105,Y$642)),INDEX(Данные!$I$1:$IX$303,Данные!$A105,Y$642)-Данные!$F105+IF($F$8="Использовать поправку",AM443,0),#N/A)</f>
        <v>-0.21566965239577662</v>
      </c>
      <c r="Z443" s="62">
        <f t="shared" si="840"/>
        <v>51</v>
      </c>
      <c r="AA443" s="63">
        <f>IF(ISNUMBER(INDEX(Данные!$I$1:$IX$303,Данные!$A105,AA$642)),INDEX(Данные!$I$1:$IX$303,Данные!$A105,AA$642)-Данные!$E105+IF($F$9="Использовать поправку",AL443,0),#N/A)</f>
        <v>0.43728440597420182</v>
      </c>
      <c r="AB443" s="64">
        <f>IF(ISNUMBER(INDEX(Данные!$I$1:$IX$303,Данные!$A105,AB$642)),INDEX(Данные!$I$1:$IX$303,Данные!$A105,AB$642)-Данные!$F105+IF($F$9="Использовать поправку",AM443,0),#N/A)</f>
        <v>-1.022707644631252</v>
      </c>
      <c r="AC443" s="62">
        <f t="shared" si="841"/>
        <v>51</v>
      </c>
      <c r="AD443" s="63">
        <f>IF(ISNUMBER(INDEX(Данные!$I$1:$IX$303,Данные!$A105,AD$642)),INDEX(Данные!$I$1:$IX$303,Данные!$A105,AD$642)-Данные!$E105+IF($F$10="Использовать поправку",AL443,0),#N/A)</f>
        <v>0.70396030595156844</v>
      </c>
      <c r="AE443" s="64">
        <f>IF(ISNUMBER(INDEX(Данные!$I$1:$IX$303,Данные!$A105,AE$642)),INDEX(Данные!$I$1:$IX$303,Данные!$A105,AE$642)-Данные!$F105+IF($F$10="Использовать поправку",AM443,0),#N/A)</f>
        <v>-1.1055850199224295</v>
      </c>
      <c r="AF443" s="62">
        <f t="shared" si="842"/>
        <v>51</v>
      </c>
      <c r="AG443" s="63">
        <f>IF(ISNUMBER(INDEX(Данные!$I$1:$IX$303,Данные!$A105,AG$642)),INDEX(Данные!$I$1:$IX$303,Данные!$A105,AG$642)-Данные!$E105+IF($F$11="Использовать поправку",AL443,0),#N/A)</f>
        <v>1.7492232635198945E-3</v>
      </c>
      <c r="AH443" s="64">
        <f>IF(ISNUMBER(INDEX(Данные!$I$1:$IX$303,Данные!$A105,AH$642)),INDEX(Данные!$I$1:$IX$303,Данные!$A105,AH$642)-Данные!$F105+IF($F$11="Использовать поправку",AM443,0),#N/A)</f>
        <v>-0.38334045338711142</v>
      </c>
      <c r="AI443" s="62">
        <f t="shared" si="843"/>
        <v>51</v>
      </c>
      <c r="AJ443" s="63">
        <f>IF(ISNUMBER(INDEX(Данные!$I$1:$IX$303,Данные!$A105,AJ$642)),INDEX(Данные!$I$1:$IX$303,Данные!$A105,AJ$642)-Данные!$E105+IF($F$12="Использовать поправку",AL443,0),#N/A)</f>
        <v>-0.27131699047866498</v>
      </c>
      <c r="AK443" s="96">
        <f>IF(ISNUMBER(INDEX(Данные!$I$1:$IX$303,Данные!$A105,AK$642)),INDEX(Данные!$I$1:$IX$303,Данные!$A105,AK$642)-Данные!$F105+IF($F$12="Использовать поправку",AM443,0),#N/A)</f>
        <v>-0.199213104005727</v>
      </c>
      <c r="AL443" s="100" t="e">
        <f>INDEX(Данные!$I$1:$IX$303,Данные!$A105,AL$642+4)-INDEX(Данные!$I$1:$IX$303,Данные!$A105,AL$643+4)</f>
        <v>#N/A</v>
      </c>
      <c r="AM443" s="101" t="e">
        <f>INDEX(Данные!$I$1:$IX$303,Данные!$A105,AM$642+5)-INDEX(Данные!$I$1:$IX$303,Данные!$A105,AM$643+5)</f>
        <v>#N/A</v>
      </c>
      <c r="AO443" s="61">
        <v>51</v>
      </c>
      <c r="AP443" s="62">
        <f t="shared" si="824"/>
        <v>51</v>
      </c>
      <c r="AQ443" s="63">
        <f>IF(ISNUMBER(INDEX(Данные!$I$1:$IX$303,Данные!$A105,AQ$642)),INDEX(Данные!$I$1:$IX$303,Данные!$A105,AQ$642)-Данные!$G105-AQ$643+IF($F$3="Использовать поправку",BT443,0),#N/A)</f>
        <v>-1.1368683772161603E-13</v>
      </c>
      <c r="AR443" s="64">
        <f>IF(ISNUMBER(INDEX(Данные!$I$1:$IX$303,Данные!$A105,AR$642)),INDEX(Данные!$I$1:$IX$303,Данные!$A105,AR$642)-Данные!$H105-AR$643+IF($F$3="Использовать поправку",BU443,0),#N/A)</f>
        <v>0</v>
      </c>
      <c r="AS443" s="62">
        <f t="shared" si="825"/>
        <v>51</v>
      </c>
      <c r="AT443" s="63">
        <f>IF(ISNUMBER(INDEX(Данные!$I$1:$IX$303,Данные!$A105,AT$642)),INDEX(Данные!$I$1:$IX$303,Данные!$A105,AT$642)-Данные!$G105-AT$643+IF($F$4="Использовать поправку",BT443,0),#N/A)</f>
        <v>10.199018496251142</v>
      </c>
      <c r="AU443" s="64">
        <f>IF(ISNUMBER(INDEX(Данные!$I$1:$IX$303,Данные!$A105,AU$642)),INDEX(Данные!$I$1:$IX$303,Данные!$A105,AU$642)-Данные!$H105-AU$643+IF($F$4="Использовать поправку",BU443,0),#N/A)</f>
        <v>-0.47007788920564053</v>
      </c>
      <c r="AV443" s="62">
        <f t="shared" si="826"/>
        <v>51</v>
      </c>
      <c r="AW443" s="63">
        <f>IF(ISNUMBER(INDEX(Данные!$I$1:$IX$303,Данные!$A105,AW$642)),INDEX(Данные!$I$1:$IX$303,Данные!$A105,AW$642)-Данные!$G105-AW$643+IF($F$5="Использовать поправку",BT443,0),#N/A)</f>
        <v>-7.0769908895385925E-2</v>
      </c>
      <c r="AX443" s="64">
        <f>IF(ISNUMBER(INDEX(Данные!$I$1:$IX$303,Данные!$A105,AX$642)),INDEX(Данные!$I$1:$IX$303,Данные!$A105,AX$642)-Данные!$H105-AX$643+IF($F$5="Использовать поправку",BU443,0),#N/A)</f>
        <v>3.0254563559224152</v>
      </c>
      <c r="AY443" s="62">
        <f t="shared" si="827"/>
        <v>51</v>
      </c>
      <c r="AZ443" s="63">
        <f>IF(ISNUMBER(INDEX(Данные!$I$1:$IX$303,Данные!$A105,AZ$642)),INDEX(Данные!$I$1:$IX$303,Данные!$A105,AZ$642)-Данные!$G105-AZ$643+IF($F$6="Использовать поправку",BT443,0),#N/A)</f>
        <v>-7.6711298450212553</v>
      </c>
      <c r="BA443" s="64">
        <f>IF(ISNUMBER(INDEX(Данные!$I$1:$IX$303,Данные!$A105,BA$642)),INDEX(Данные!$I$1:$IX$303,Данные!$A105,BA$642)-Данные!$H105-BA$643+IF($F$6="Использовать поправку",BU443,0),#N/A)</f>
        <v>8.6237452679392845</v>
      </c>
      <c r="BB443" s="62">
        <f t="shared" si="828"/>
        <v>51</v>
      </c>
      <c r="BC443" s="63">
        <f>IF(ISNUMBER(INDEX(Данные!$I$1:$IX$303,Данные!$A105,BC$642)),INDEX(Данные!$I$1:$IX$303,Данные!$A105,BC$642)-Данные!$G105-BC$643+IF($F$7="Использовать поправку",BT443,0),#N/A)</f>
        <v>-1.1333673644363671</v>
      </c>
      <c r="BD443" s="64">
        <f>IF(ISNUMBER(INDEX(Данные!$I$1:$IX$303,Данные!$A105,BD$642)),INDEX(Данные!$I$1:$IX$303,Данные!$A105,BD$642)-Данные!$H105-BD$643+IF($F$7="Использовать поправку",BU443,0),#N/A)</f>
        <v>6.0230590170026517</v>
      </c>
      <c r="BE443" s="62">
        <f t="shared" si="829"/>
        <v>51</v>
      </c>
      <c r="BF443" s="63">
        <f>IF(ISNUMBER(INDEX(Данные!$I$1:$IX$303,Данные!$A105,BF$642)),INDEX(Данные!$I$1:$IX$303,Данные!$A105,BF$642)-Данные!$G105-BF$643+IF($F$8="Использовать поправку",BT443,0),#N/A)</f>
        <v>1.4081735521987184</v>
      </c>
      <c r="BG443" s="64">
        <f>IF(ISNUMBER(INDEX(Данные!$I$1:$IX$303,Данные!$A105,BG$642)),INDEX(Данные!$I$1:$IX$303,Данные!$A105,BG$642)-Данные!$H105-BG$643+IF($F$8="Использовать поправку",BU443,0),#N/A)</f>
        <v>4.6353282952165955</v>
      </c>
      <c r="BH443" s="62">
        <f t="shared" si="830"/>
        <v>51</v>
      </c>
      <c r="BI443" s="63">
        <f>IF(ISNUMBER(INDEX(Данные!$I$1:$IX$303,Данные!$A105,BI$642)),INDEX(Данные!$I$1:$IX$303,Данные!$A105,BI$642)-Данные!$G105-BI$643+IF($F$9="Использовать поправку",BT443,0),#N/A)</f>
        <v>5.6360506883976313</v>
      </c>
      <c r="BJ443" s="64">
        <f>IF(ISNUMBER(INDEX(Данные!$I$1:$IX$303,Данные!$A105,BJ$642)),INDEX(Данные!$I$1:$IX$303,Данные!$A105,BJ$642)-Данные!$H105-BJ$643+IF($F$9="Использовать поправку",BU443,0),#N/A)</f>
        <v>-1.1303887594474418</v>
      </c>
      <c r="BK443" s="62">
        <f t="shared" si="831"/>
        <v>51</v>
      </c>
      <c r="BL443" s="63">
        <f>IF(ISNUMBER(INDEX(Данные!$I$1:$IX$303,Данные!$A105,BL$642)),INDEX(Данные!$I$1:$IX$303,Данные!$A105,BL$642)-Данные!$G105-BL$643+IF($F$10="Использовать поправку",BT443,0),#N/A)</f>
        <v>0.43446381032515546</v>
      </c>
      <c r="BM443" s="64">
        <f>IF(ISNUMBER(INDEX(Данные!$I$1:$IX$303,Данные!$A105,BM$642)),INDEX(Данные!$I$1:$IX$303,Данные!$A105,BM$642)-Данные!$H105-BM$643+IF($F$10="Использовать поправку",BU443,0),#N/A)</f>
        <v>15.505991046731651</v>
      </c>
      <c r="BN443" s="62">
        <f t="shared" si="832"/>
        <v>51</v>
      </c>
      <c r="BO443" s="63">
        <f>IF(ISNUMBER(INDEX(Данные!$I$1:$IX$303,Данные!$A105,BO$642)),INDEX(Данные!$I$1:$IX$303,Данные!$A105,BO$642)-Данные!$G105-BO$643+IF($F$11="Использовать поправку",BT443,0),#N/A)</f>
        <v>-0.17859636295463588</v>
      </c>
      <c r="BP443" s="64">
        <f>IF(ISNUMBER(INDEX(Данные!$I$1:$IX$303,Данные!$A105,BP$642)),INDEX(Данные!$I$1:$IX$303,Данные!$A105,BP$642)-Данные!$H105-BP$643+IF($F$11="Использовать поправку",BU443,0),#N/A)</f>
        <v>2.6729586872522759</v>
      </c>
      <c r="BQ443" s="62">
        <f t="shared" si="833"/>
        <v>51</v>
      </c>
      <c r="BR443" s="63">
        <f>IF(ISNUMBER(INDEX(Данные!$I$1:$IX$303,Данные!$A105,BR$642)),INDEX(Данные!$I$1:$IX$303,Данные!$A105,BR$642)-Данные!$G105-BR$643+IF($F$12="Использовать поправку",BT443,0),#N/A)</f>
        <v>6.8018594968499428</v>
      </c>
      <c r="BS443" s="64">
        <f>IF(ISNUMBER(INDEX(Данные!$I$1:$IX$303,Данные!$A105,BS$642)),INDEX(Данные!$I$1:$IX$303,Данные!$A105,BS$642)-Данные!$H105-BS$643+IF($F$12="Использовать поправку",BU443,0),#N/A)</f>
        <v>7.8466101206042822</v>
      </c>
      <c r="BT443" s="100" t="e">
        <f>INDEX(Данные!$I$1:$IX$303,Данные!$A105,BT$642+8)-INDEX(Данные!$I$1:$IX$303,Данные!$A105,BT$643+8)</f>
        <v>#N/A</v>
      </c>
      <c r="BU443" s="101" t="e">
        <f>INDEX(Данные!$I$1:$IX$303,Данные!$A105,BU$642+9)-INDEX(Данные!$I$1:$IX$303,Данные!$A105,BU$643+9)</f>
        <v>#N/A</v>
      </c>
    </row>
    <row r="444" spans="7:73" s="88" customFormat="1" x14ac:dyDescent="0.25">
      <c r="G444" s="61">
        <v>51.5</v>
      </c>
      <c r="H444" s="62">
        <f t="shared" si="834"/>
        <v>51.5</v>
      </c>
      <c r="I444" s="63">
        <f>IF(ISNUMBER(INDEX(Данные!$I$1:$IX$303,Данные!$A106,I$642)),INDEX(Данные!$I$1:$IX$303,Данные!$A106,I$642)-Данные!$E106+IF($F$3="Использовать поправку",AL444,0),#N/A)</f>
        <v>0</v>
      </c>
      <c r="J444" s="64">
        <f>IF(ISNUMBER(INDEX(Данные!$I$1:$IX$303,Данные!$A106,J$642)),INDEX(Данные!$I$1:$IX$303,Данные!$A106,J$642)-Данные!$F106+IF($F$3="Использовать поправку",AM444,0),#N/A)</f>
        <v>0</v>
      </c>
      <c r="K444" s="62">
        <f t="shared" si="835"/>
        <v>51.5</v>
      </c>
      <c r="L444" s="63">
        <f>IF(ISNUMBER(INDEX(Данные!$I$1:$IX$303,Данные!$A106,L$642)),INDEX(Данные!$I$1:$IX$303,Данные!$A106,L$642)-Данные!$E106+IF($F$4="Использовать поправку",AL444,0),#N/A)</f>
        <v>-0.17039664498583473</v>
      </c>
      <c r="M444" s="64">
        <f>IF(ISNUMBER(INDEX(Данные!$I$1:$IX$303,Данные!$A106,M$642)),INDEX(Данные!$I$1:$IX$303,Данные!$A106,M$642)-Данные!$F106+IF($F$4="Использовать поправку",AM444,0),#N/A)</f>
        <v>0.57813909244005091</v>
      </c>
      <c r="N444" s="62">
        <f t="shared" si="836"/>
        <v>51.5</v>
      </c>
      <c r="O444" s="63">
        <f>IF(ISNUMBER(INDEX(Данные!$I$1:$IX$303,Данные!$A106,O$642)),INDEX(Данные!$I$1:$IX$303,Данные!$A106,O$642)-Данные!$E106+IF($F$5="Использовать поправку",AL444,0),#N/A)</f>
        <v>-0.81731480765764619</v>
      </c>
      <c r="P444" s="64">
        <f>IF(ISNUMBER(INDEX(Данные!$I$1:$IX$303,Данные!$A106,P$642)),INDEX(Данные!$I$1:$IX$303,Данные!$A106,P$642)-Данные!$F106+IF($F$5="Использовать поправку",AM444,0),#N/A)</f>
        <v>0.5140439181898544</v>
      </c>
      <c r="Q444" s="62">
        <f t="shared" si="837"/>
        <v>51.5</v>
      </c>
      <c r="R444" s="63">
        <f>IF(ISNUMBER(INDEX(Данные!$I$1:$IX$303,Данные!$A106,R$642)),INDEX(Данные!$I$1:$IX$303,Данные!$A106,R$642)-Данные!$E106+IF($F$6="Использовать поправку",AL444,0),#N/A)</f>
        <v>-0.37007300576705582</v>
      </c>
      <c r="S444" s="64">
        <f>IF(ISNUMBER(INDEX(Данные!$I$1:$IX$303,Данные!$A106,S$642)),INDEX(Данные!$I$1:$IX$303,Данные!$A106,S$642)-Данные!$F106+IF($F$6="Использовать поправку",AM444,0),#N/A)</f>
        <v>-0.5200904960962438</v>
      </c>
      <c r="T444" s="62">
        <f t="shared" si="838"/>
        <v>51.5</v>
      </c>
      <c r="U444" s="63">
        <f>IF(ISNUMBER(INDEX(Данные!$I$1:$IX$303,Данные!$A106,U$642)),INDEX(Данные!$I$1:$IX$303,Данные!$A106,U$642)-Данные!$E106+IF($F$7="Использовать поправку",AL444,0),#N/A)</f>
        <v>0.52479486779155948</v>
      </c>
      <c r="V444" s="64">
        <f>IF(ISNUMBER(INDEX(Данные!$I$1:$IX$303,Данные!$A106,V$642)),INDEX(Данные!$I$1:$IX$303,Данные!$A106,V$642)-Данные!$F106+IF($F$7="Использовать поправку",AM444,0),#N/A)</f>
        <v>0.92800537715835629</v>
      </c>
      <c r="W444" s="62">
        <f t="shared" si="839"/>
        <v>51.5</v>
      </c>
      <c r="X444" s="63">
        <f>IF(ISNUMBER(INDEX(Данные!$I$1:$IX$303,Данные!$A106,X$642)),INDEX(Данные!$I$1:$IX$303,Данные!$A106,X$642)-Данные!$E106+IF($F$8="Использовать поправку",AL444,0),#N/A)</f>
        <v>-0.17718546048761219</v>
      </c>
      <c r="Y444" s="64">
        <f>IF(ISNUMBER(INDEX(Данные!$I$1:$IX$303,Данные!$A106,Y$642)),INDEX(Данные!$I$1:$IX$303,Данные!$A106,Y$642)-Данные!$F106+IF($F$8="Использовать поправку",AM444,0),#N/A)</f>
        <v>-0.97219617855189577</v>
      </c>
      <c r="Z444" s="62">
        <f t="shared" si="840"/>
        <v>51.5</v>
      </c>
      <c r="AA444" s="63">
        <f>IF(ISNUMBER(INDEX(Данные!$I$1:$IX$303,Данные!$A106,AA$642)),INDEX(Данные!$I$1:$IX$303,Данные!$A106,AA$642)-Данные!$E106+IF($F$9="Использовать поправку",AL444,0),#N/A)</f>
        <v>-0.37283612463422244</v>
      </c>
      <c r="AB444" s="64">
        <f>IF(ISNUMBER(INDEX(Данные!$I$1:$IX$303,Данные!$A106,AB$642)),INDEX(Данные!$I$1:$IX$303,Данные!$A106,AB$642)-Данные!$F106+IF($F$9="Использовать поправку",AM444,0),#N/A)</f>
        <v>-0.28111941098023507</v>
      </c>
      <c r="AC444" s="62">
        <f t="shared" si="841"/>
        <v>51.5</v>
      </c>
      <c r="AD444" s="63">
        <f>IF(ISNUMBER(INDEX(Данные!$I$1:$IX$303,Данные!$A106,AD$642)),INDEX(Данные!$I$1:$IX$303,Данные!$A106,AD$642)-Данные!$E106+IF($F$10="Использовать поправку",AL444,0),#N/A)</f>
        <v>-0.3295798626052644</v>
      </c>
      <c r="AE444" s="64">
        <f>IF(ISNUMBER(INDEX(Данные!$I$1:$IX$303,Данные!$A106,AE$642)),INDEX(Данные!$I$1:$IX$303,Данные!$A106,AE$642)-Данные!$F106+IF($F$10="Использовать поправку",AM444,0),#N/A)</f>
        <v>0.86763048740309801</v>
      </c>
      <c r="AF444" s="62">
        <f t="shared" si="842"/>
        <v>51.5</v>
      </c>
      <c r="AG444" s="63">
        <f>IF(ISNUMBER(INDEX(Данные!$I$1:$IX$303,Данные!$A106,AG$642)),INDEX(Данные!$I$1:$IX$303,Данные!$A106,AG$642)-Данные!$E106+IF($F$11="Использовать поправку",AL444,0),#N/A)</f>
        <v>0.61750361152450139</v>
      </c>
      <c r="AH444" s="64">
        <f>IF(ISNUMBER(INDEX(Данные!$I$1:$IX$303,Данные!$A106,AH$642)),INDEX(Данные!$I$1:$IX$303,Данные!$A106,AH$642)-Данные!$F106+IF($F$11="Использовать поправку",AM444,0),#N/A)</f>
        <v>0.86922542610625753</v>
      </c>
      <c r="AI444" s="62">
        <f t="shared" si="843"/>
        <v>51.5</v>
      </c>
      <c r="AJ444" s="63">
        <f>IF(ISNUMBER(INDEX(Данные!$I$1:$IX$303,Данные!$A106,AJ$642)),INDEX(Данные!$I$1:$IX$303,Данные!$A106,AJ$642)-Данные!$E106+IF($F$12="Использовать поправку",AL444,0),#N/A)</f>
        <v>-0.97326297360857694</v>
      </c>
      <c r="AK444" s="96">
        <f>IF(ISNUMBER(INDEX(Данные!$I$1:$IX$303,Данные!$A106,AK$642)),INDEX(Данные!$I$1:$IX$303,Данные!$A106,AK$642)-Данные!$F106+IF($F$12="Использовать поправку",AM444,0),#N/A)</f>
        <v>-0.48731091251166836</v>
      </c>
      <c r="AL444" s="100" t="e">
        <f>INDEX(Данные!$I$1:$IX$303,Данные!$A106,AL$642+4)-INDEX(Данные!$I$1:$IX$303,Данные!$A106,AL$643+4)</f>
        <v>#N/A</v>
      </c>
      <c r="AM444" s="101" t="e">
        <f>INDEX(Данные!$I$1:$IX$303,Данные!$A106,AM$642+5)-INDEX(Данные!$I$1:$IX$303,Данные!$A106,AM$643+5)</f>
        <v>#N/A</v>
      </c>
      <c r="AO444" s="61">
        <v>51.5</v>
      </c>
      <c r="AP444" s="62">
        <f t="shared" si="824"/>
        <v>51.5</v>
      </c>
      <c r="AQ444" s="63">
        <f>IF(ISNUMBER(INDEX(Данные!$I$1:$IX$303,Данные!$A106,AQ$642)),INDEX(Данные!$I$1:$IX$303,Данные!$A106,AQ$642)-Данные!$G106-AQ$643+IF($F$3="Использовать поправку",BT444,0),#N/A)</f>
        <v>0</v>
      </c>
      <c r="AR444" s="64">
        <f>IF(ISNUMBER(INDEX(Данные!$I$1:$IX$303,Данные!$A106,AR$642)),INDEX(Данные!$I$1:$IX$303,Данные!$A106,AR$642)-Данные!$H106-AR$643+IF($F$3="Использовать поправку",BU444,0),#N/A)</f>
        <v>0</v>
      </c>
      <c r="AS444" s="62">
        <f t="shared" si="825"/>
        <v>51.5</v>
      </c>
      <c r="AT444" s="63">
        <f>IF(ISNUMBER(INDEX(Данные!$I$1:$IX$303,Данные!$A106,AT$642)),INDEX(Данные!$I$1:$IX$303,Данные!$A106,AT$642)-Данные!$G106-AT$643+IF($F$4="Использовать поправку",BT444,0),#N/A)</f>
        <v>10.113820173758313</v>
      </c>
      <c r="AU444" s="64">
        <f>IF(ISNUMBER(INDEX(Данные!$I$1:$IX$303,Данные!$A106,AU$642)),INDEX(Данные!$I$1:$IX$303,Данные!$A106,AU$642)-Данные!$H106-AU$643+IF($F$4="Использовать поправку",BU444,0),#N/A)</f>
        <v>-0.18100834298547852</v>
      </c>
      <c r="AV444" s="62">
        <f t="shared" si="826"/>
        <v>51.5</v>
      </c>
      <c r="AW444" s="63">
        <f>IF(ISNUMBER(INDEX(Данные!$I$1:$IX$303,Данные!$A106,AW$642)),INDEX(Данные!$I$1:$IX$303,Данные!$A106,AW$642)-Данные!$G106-AW$643+IF($F$5="Использовать поправку",BT444,0),#N/A)</f>
        <v>-0.4794273127241695</v>
      </c>
      <c r="AX444" s="64">
        <f>IF(ISNUMBER(INDEX(Данные!$I$1:$IX$303,Данные!$A106,AX$642)),INDEX(Данные!$I$1:$IX$303,Данные!$A106,AX$642)-Данные!$H106-AX$643+IF($F$5="Использовать поправку",BU444,0),#N/A)</f>
        <v>3.2824783150172152</v>
      </c>
      <c r="AY444" s="62">
        <f t="shared" si="827"/>
        <v>51.5</v>
      </c>
      <c r="AZ444" s="63">
        <f>IF(ISNUMBER(INDEX(Данные!$I$1:$IX$303,Данные!$A106,AZ$642)),INDEX(Данные!$I$1:$IX$303,Данные!$A106,AZ$642)-Данные!$G106-AZ$643+IF($F$6="Использовать поправку",BT444,0),#N/A)</f>
        <v>-7.8561663479046047</v>
      </c>
      <c r="BA444" s="64">
        <f>IF(ISNUMBER(INDEX(Данные!$I$1:$IX$303,Данные!$A106,BA$642)),INDEX(Данные!$I$1:$IX$303,Данные!$A106,BA$642)-Данные!$H106-BA$643+IF($F$6="Использовать поправку",BU444,0),#N/A)</f>
        <v>8.3637000198912119</v>
      </c>
      <c r="BB444" s="62">
        <f t="shared" si="828"/>
        <v>51.5</v>
      </c>
      <c r="BC444" s="63">
        <f>IF(ISNUMBER(INDEX(Данные!$I$1:$IX$303,Данные!$A106,BC$642)),INDEX(Данные!$I$1:$IX$303,Данные!$A106,BC$642)-Данные!$G106-BC$643+IF($F$7="Использовать поправку",BT444,0),#N/A)</f>
        <v>-0.87096993054046834</v>
      </c>
      <c r="BD444" s="64">
        <f>IF(ISNUMBER(INDEX(Данные!$I$1:$IX$303,Данные!$A106,BD$642)),INDEX(Данные!$I$1:$IX$303,Данные!$A106,BD$642)-Данные!$H106-BD$643+IF($F$7="Использовать поправку",BU444,0),#N/A)</f>
        <v>6.4870617055817092</v>
      </c>
      <c r="BE444" s="62">
        <f t="shared" si="829"/>
        <v>51.5</v>
      </c>
      <c r="BF444" s="63">
        <f>IF(ISNUMBER(INDEX(Данные!$I$1:$IX$303,Данные!$A106,BF$642)),INDEX(Данные!$I$1:$IX$303,Данные!$A106,BF$642)-Данные!$G106-BF$643+IF($F$8="Использовать поправку",BT444,0),#N/A)</f>
        <v>1.3195808219549008</v>
      </c>
      <c r="BG444" s="64">
        <f>IF(ISNUMBER(INDEX(Данные!$I$1:$IX$303,Данные!$A106,BG$642)),INDEX(Данные!$I$1:$IX$303,Данные!$A106,BG$642)-Данные!$H106-BG$643+IF($F$8="Использовать поправку",BU444,0),#N/A)</f>
        <v>4.1492302059407393</v>
      </c>
      <c r="BH444" s="62">
        <f t="shared" si="830"/>
        <v>51.5</v>
      </c>
      <c r="BI444" s="63">
        <f>IF(ISNUMBER(INDEX(Данные!$I$1:$IX$303,Данные!$A106,BI$642)),INDEX(Данные!$I$1:$IX$303,Данные!$A106,BI$642)-Данные!$G106-BI$643+IF($F$9="Использовать поправку",BT444,0),#N/A)</f>
        <v>5.449632626080529</v>
      </c>
      <c r="BJ444" s="64">
        <f>IF(ISNUMBER(INDEX(Данные!$I$1:$IX$303,Данные!$A106,BJ$642)),INDEX(Данные!$I$1:$IX$303,Данные!$A106,BJ$642)-Данные!$H106-BJ$643+IF($F$9="Использовать поправку",BU444,0),#N/A)</f>
        <v>-1.270948464937419</v>
      </c>
      <c r="BK444" s="62">
        <f t="shared" si="831"/>
        <v>51.5</v>
      </c>
      <c r="BL444" s="63">
        <f>IF(ISNUMBER(INDEX(Данные!$I$1:$IX$303,Данные!$A106,BL$642)),INDEX(Данные!$I$1:$IX$303,Данные!$A106,BL$642)-Данные!$G106-BL$643+IF($F$10="Использовать поправку",BT444,0),#N/A)</f>
        <v>0.26967387902266182</v>
      </c>
      <c r="BM444" s="64">
        <f>IF(ISNUMBER(INDEX(Данные!$I$1:$IX$303,Данные!$A106,BM$642)),INDEX(Данные!$I$1:$IX$303,Данные!$A106,BM$642)-Данные!$H106-BM$643+IF($F$10="Использовать поправку",BU444,0),#N/A)</f>
        <v>15.939806290433125</v>
      </c>
      <c r="BN444" s="62">
        <f t="shared" si="832"/>
        <v>51.5</v>
      </c>
      <c r="BO444" s="63">
        <f>IF(ISNUMBER(INDEX(Данные!$I$1:$IX$303,Данные!$A106,BO$642)),INDEX(Данные!$I$1:$IX$303,Данные!$A106,BO$642)-Данные!$G106-BO$643+IF($F$11="Использовать поправку",BT444,0),#N/A)</f>
        <v>0.13015544280767699</v>
      </c>
      <c r="BP444" s="64">
        <f>IF(ISNUMBER(INDEX(Данные!$I$1:$IX$303,Данные!$A106,BP$642)),INDEX(Данные!$I$1:$IX$303,Данные!$A106,BP$642)-Данные!$H106-BP$643+IF($F$11="Использовать поправку",BU444,0),#N/A)</f>
        <v>3.10757140030546</v>
      </c>
      <c r="BQ444" s="62">
        <f t="shared" si="833"/>
        <v>51.5</v>
      </c>
      <c r="BR444" s="63">
        <f>IF(ISNUMBER(INDEX(Данные!$I$1:$IX$303,Данные!$A106,BR$642)),INDEX(Данные!$I$1:$IX$303,Данные!$A106,BR$642)-Данные!$G106-BR$643+IF($F$12="Использовать поправку",BT444,0),#N/A)</f>
        <v>6.3152280100457574</v>
      </c>
      <c r="BS444" s="64">
        <f>IF(ISNUMBER(INDEX(Данные!$I$1:$IX$303,Данные!$A106,BS$642)),INDEX(Данные!$I$1:$IX$303,Данные!$A106,BS$642)-Данные!$H106-BS$643+IF($F$12="Использовать поправку",BU444,0),#N/A)</f>
        <v>7.6029546643485446</v>
      </c>
      <c r="BT444" s="100" t="e">
        <f>INDEX(Данные!$I$1:$IX$303,Данные!$A106,BT$642+8)-INDEX(Данные!$I$1:$IX$303,Данные!$A106,BT$643+8)</f>
        <v>#N/A</v>
      </c>
      <c r="BU444" s="101" t="e">
        <f>INDEX(Данные!$I$1:$IX$303,Данные!$A106,BU$642+9)-INDEX(Данные!$I$1:$IX$303,Данные!$A106,BU$643+9)</f>
        <v>#N/A</v>
      </c>
    </row>
    <row r="445" spans="7:73" s="88" customFormat="1" x14ac:dyDescent="0.25">
      <c r="G445" s="61">
        <v>52</v>
      </c>
      <c r="H445" s="62">
        <f t="shared" si="834"/>
        <v>52</v>
      </c>
      <c r="I445" s="63">
        <f>IF(ISNUMBER(INDEX(Данные!$I$1:$IX$303,Данные!$A107,I$642)),INDEX(Данные!$I$1:$IX$303,Данные!$A107,I$642)-Данные!$E107+IF($F$3="Использовать поправку",AL445,0),#N/A)</f>
        <v>0</v>
      </c>
      <c r="J445" s="64">
        <f>IF(ISNUMBER(INDEX(Данные!$I$1:$IX$303,Данные!$A107,J$642)),INDEX(Данные!$I$1:$IX$303,Данные!$A107,J$642)-Данные!$F107+IF($F$3="Использовать поправку",AM445,0),#N/A)</f>
        <v>0</v>
      </c>
      <c r="K445" s="62">
        <f t="shared" si="835"/>
        <v>52</v>
      </c>
      <c r="L445" s="63">
        <f>IF(ISNUMBER(INDEX(Данные!$I$1:$IX$303,Данные!$A107,L$642)),INDEX(Данные!$I$1:$IX$303,Данные!$A107,L$642)-Данные!$E107+IF($F$4="Использовать поправку",AL445,0),#N/A)</f>
        <v>-0.6801848025874877</v>
      </c>
      <c r="M445" s="64">
        <f>IF(ISNUMBER(INDEX(Данные!$I$1:$IX$303,Данные!$A107,M$642)),INDEX(Данные!$I$1:$IX$303,Данные!$A107,M$642)-Данные!$F107+IF($F$4="Использовать поправку",AM445,0),#N/A)</f>
        <v>-1.1349316993035354</v>
      </c>
      <c r="N445" s="62">
        <f t="shared" si="836"/>
        <v>52</v>
      </c>
      <c r="O445" s="63">
        <f>IF(ISNUMBER(INDEX(Данные!$I$1:$IX$303,Данные!$A107,O$642)),INDEX(Данные!$I$1:$IX$303,Данные!$A107,O$642)-Данные!$E107+IF($F$5="Использовать поправку",AL445,0),#N/A)</f>
        <v>-0.48325062367559912</v>
      </c>
      <c r="P445" s="64">
        <f>IF(ISNUMBER(INDEX(Данные!$I$1:$IX$303,Данные!$A107,P$642)),INDEX(Данные!$I$1:$IX$303,Данные!$A107,P$642)-Данные!$F107+IF($F$5="Использовать поправку",AM445,0),#N/A)</f>
        <v>0.89326693493361509</v>
      </c>
      <c r="Q445" s="62">
        <f t="shared" si="837"/>
        <v>52</v>
      </c>
      <c r="R445" s="63">
        <f>IF(ISNUMBER(INDEX(Данные!$I$1:$IX$303,Данные!$A107,R$642)),INDEX(Данные!$I$1:$IX$303,Данные!$A107,R$642)-Данные!$E107+IF($F$6="Использовать поправку",AL445,0),#N/A)</f>
        <v>0.8960637943307681</v>
      </c>
      <c r="S445" s="64">
        <f>IF(ISNUMBER(INDEX(Данные!$I$1:$IX$303,Данные!$A107,S$642)),INDEX(Данные!$I$1:$IX$303,Данные!$A107,S$642)-Данные!$F107+IF($F$6="Использовать поправку",AM445,0),#N/A)</f>
        <v>1.886122979663396E-2</v>
      </c>
      <c r="T445" s="62">
        <f t="shared" si="838"/>
        <v>52</v>
      </c>
      <c r="U445" s="63">
        <f>IF(ISNUMBER(INDEX(Данные!$I$1:$IX$303,Данные!$A107,U$642)),INDEX(Данные!$I$1:$IX$303,Данные!$A107,U$642)-Данные!$E107+IF($F$7="Использовать поправку",AL445,0),#N/A)</f>
        <v>7.9982233602907904E-2</v>
      </c>
      <c r="V445" s="64">
        <f>IF(ISNUMBER(INDEX(Данные!$I$1:$IX$303,Данные!$A107,V$642)),INDEX(Данные!$I$1:$IX$303,Данные!$A107,V$642)-Данные!$F107+IF($F$7="Использовать поправку",AM445,0),#N/A)</f>
        <v>0.98570464086147247</v>
      </c>
      <c r="W445" s="62">
        <f t="shared" si="839"/>
        <v>52</v>
      </c>
      <c r="X445" s="63">
        <f>IF(ISNUMBER(INDEX(Данные!$I$1:$IX$303,Данные!$A107,X$642)),INDEX(Данные!$I$1:$IX$303,Данные!$A107,X$642)-Данные!$E107+IF($F$8="Использовать поправку",AL445,0),#N/A)</f>
        <v>0.65715774478813849</v>
      </c>
      <c r="Y445" s="64">
        <f>IF(ISNUMBER(INDEX(Данные!$I$1:$IX$303,Данные!$A107,Y$642)),INDEX(Данные!$I$1:$IX$303,Данные!$A107,Y$642)-Данные!$F107+IF($F$8="Использовать поправку",AM445,0),#N/A)</f>
        <v>-0.26084792897490772</v>
      </c>
      <c r="Z445" s="62">
        <f t="shared" si="840"/>
        <v>52</v>
      </c>
      <c r="AA445" s="63">
        <f>IF(ISNUMBER(INDEX(Данные!$I$1:$IX$303,Данные!$A107,AA$642)),INDEX(Данные!$I$1:$IX$303,Данные!$A107,AA$642)-Данные!$E107+IF($F$9="Использовать поправку",AL445,0),#N/A)</f>
        <v>-7.2337032037975924E-2</v>
      </c>
      <c r="AB445" s="64">
        <f>IF(ISNUMBER(INDEX(Данные!$I$1:$IX$303,Данные!$A107,AB$642)),INDEX(Данные!$I$1:$IX$303,Данные!$A107,AB$642)-Данные!$F107+IF($F$9="Использовать поправку",AM445,0),#N/A)</f>
        <v>0.61591622415830072</v>
      </c>
      <c r="AC445" s="62">
        <f t="shared" si="841"/>
        <v>52</v>
      </c>
      <c r="AD445" s="63">
        <f>IF(ISNUMBER(INDEX(Данные!$I$1:$IX$303,Данные!$A107,AD$642)),INDEX(Данные!$I$1:$IX$303,Данные!$A107,AD$642)-Данные!$E107+IF($F$10="Использовать поправку",AL445,0),#N/A)</f>
        <v>-1.4285646198681468</v>
      </c>
      <c r="AE445" s="64">
        <f>IF(ISNUMBER(INDEX(Данные!$I$1:$IX$303,Данные!$A107,AE$642)),INDEX(Данные!$I$1:$IX$303,Данные!$A107,AE$642)-Данные!$F107+IF($F$10="Использовать поправку",AM445,0),#N/A)</f>
        <v>3.8961761886293189E-2</v>
      </c>
      <c r="AF445" s="62">
        <f t="shared" si="842"/>
        <v>52</v>
      </c>
      <c r="AG445" s="63">
        <f>IF(ISNUMBER(INDEX(Данные!$I$1:$IX$303,Данные!$A107,AG$642)),INDEX(Данные!$I$1:$IX$303,Данные!$A107,AG$642)-Данные!$E107+IF($F$11="Использовать поправку",AL445,0),#N/A)</f>
        <v>-0.15067900836239634</v>
      </c>
      <c r="AH445" s="64">
        <f>IF(ISNUMBER(INDEX(Данные!$I$1:$IX$303,Данные!$A107,AH$642)),INDEX(Данные!$I$1:$IX$303,Данные!$A107,AH$642)-Данные!$F107+IF($F$11="Использовать поправку",AM445,0),#N/A)</f>
        <v>0.40871349200161156</v>
      </c>
      <c r="AI445" s="62">
        <f t="shared" si="843"/>
        <v>52</v>
      </c>
      <c r="AJ445" s="63">
        <f>IF(ISNUMBER(INDEX(Данные!$I$1:$IX$303,Данные!$A107,AJ$642)),INDEX(Данные!$I$1:$IX$303,Данные!$A107,AJ$642)-Данные!$E107+IF($F$12="Использовать поправку",AL445,0),#N/A)</f>
        <v>-0.89425678698370792</v>
      </c>
      <c r="AK445" s="96">
        <f>IF(ISNUMBER(INDEX(Данные!$I$1:$IX$303,Данные!$A107,AK$642)),INDEX(Данные!$I$1:$IX$303,Данные!$A107,AK$642)-Данные!$F107+IF($F$12="Использовать поправку",AM445,0),#N/A)</f>
        <v>1.2105780993830311</v>
      </c>
      <c r="AL445" s="100" t="e">
        <f>INDEX(Данные!$I$1:$IX$303,Данные!$A107,AL$642+4)-INDEX(Данные!$I$1:$IX$303,Данные!$A107,AL$643+4)</f>
        <v>#N/A</v>
      </c>
      <c r="AM445" s="101" t="e">
        <f>INDEX(Данные!$I$1:$IX$303,Данные!$A107,AM$642+5)-INDEX(Данные!$I$1:$IX$303,Данные!$A107,AM$643+5)</f>
        <v>#N/A</v>
      </c>
      <c r="AO445" s="61">
        <v>52</v>
      </c>
      <c r="AP445" s="62">
        <f t="shared" si="824"/>
        <v>52</v>
      </c>
      <c r="AQ445" s="63">
        <f>IF(ISNUMBER(INDEX(Данные!$I$1:$IX$303,Данные!$A107,AQ$642)),INDEX(Данные!$I$1:$IX$303,Данные!$A107,AQ$642)-Данные!$G107-AQ$643+IF($F$3="Использовать поправку",BT445,0),#N/A)</f>
        <v>0</v>
      </c>
      <c r="AR445" s="64">
        <f>IF(ISNUMBER(INDEX(Данные!$I$1:$IX$303,Данные!$A107,AR$642)),INDEX(Данные!$I$1:$IX$303,Данные!$A107,AR$642)-Данные!$H107-AR$643+IF($F$3="Использовать поправку",BU445,0),#N/A)</f>
        <v>0</v>
      </c>
      <c r="AS445" s="62">
        <f t="shared" si="825"/>
        <v>52</v>
      </c>
      <c r="AT445" s="63">
        <f>IF(ISNUMBER(INDEX(Данные!$I$1:$IX$303,Данные!$A107,AT$642)),INDEX(Данные!$I$1:$IX$303,Данные!$A107,AT$642)-Данные!$G107-AT$643+IF($F$4="Использовать поправку",BT445,0),#N/A)</f>
        <v>9.7737277724645537</v>
      </c>
      <c r="AU445" s="64">
        <f>IF(ISNUMBER(INDEX(Данные!$I$1:$IX$303,Данные!$A107,AU$642)),INDEX(Данные!$I$1:$IX$303,Данные!$A107,AU$642)-Данные!$H107-AU$643+IF($F$4="Использовать поправку",BU445,0),#N/A)</f>
        <v>-0.74847419263733173</v>
      </c>
      <c r="AV445" s="62">
        <f t="shared" si="826"/>
        <v>52</v>
      </c>
      <c r="AW445" s="63">
        <f>IF(ISNUMBER(INDEX(Данные!$I$1:$IX$303,Данные!$A107,AW$642)),INDEX(Данные!$I$1:$IX$303,Данные!$A107,AW$642)-Данные!$G107-AW$643+IF($F$5="Использовать поправку",BT445,0),#N/A)</f>
        <v>-0.72105262456193486</v>
      </c>
      <c r="AX445" s="64">
        <f>IF(ISNUMBER(INDEX(Данные!$I$1:$IX$303,Данные!$A107,AX$642)),INDEX(Данные!$I$1:$IX$303,Данные!$A107,AX$642)-Данные!$H107-AX$643+IF($F$5="Использовать поправку",BU445,0),#N/A)</f>
        <v>3.7291117824843241</v>
      </c>
      <c r="AY445" s="62">
        <f t="shared" si="827"/>
        <v>52</v>
      </c>
      <c r="AZ445" s="63">
        <f>IF(ISNUMBER(INDEX(Данные!$I$1:$IX$303,Данные!$A107,AZ$642)),INDEX(Данные!$I$1:$IX$303,Данные!$A107,AZ$642)-Данные!$G107-AZ$643+IF($F$6="Использовать поправку",BT445,0),#N/A)</f>
        <v>-7.4081344507393396</v>
      </c>
      <c r="BA445" s="64">
        <f>IF(ISNUMBER(INDEX(Данные!$I$1:$IX$303,Данные!$A107,BA$642)),INDEX(Данные!$I$1:$IX$303,Данные!$A107,BA$642)-Данные!$H107-BA$643+IF($F$6="Использовать поправку",BU445,0),#N/A)</f>
        <v>8.3731306347895043</v>
      </c>
      <c r="BB445" s="62">
        <f t="shared" si="828"/>
        <v>52</v>
      </c>
      <c r="BC445" s="63">
        <f>IF(ISNUMBER(INDEX(Данные!$I$1:$IX$303,Данные!$A107,BC$642)),INDEX(Данные!$I$1:$IX$303,Данные!$A107,BC$642)-Данные!$G107-BC$643+IF($F$7="Использовать поправку",BT445,0),#N/A)</f>
        <v>-0.83097881373907967</v>
      </c>
      <c r="BD445" s="64">
        <f>IF(ISNUMBER(INDEX(Данные!$I$1:$IX$303,Данные!$A107,BD$642)),INDEX(Данные!$I$1:$IX$303,Данные!$A107,BD$642)-Данные!$H107-BD$643+IF($F$7="Использовать поправку",BU445,0),#N/A)</f>
        <v>6.9799140260126933</v>
      </c>
      <c r="BE445" s="62">
        <f t="shared" si="829"/>
        <v>52</v>
      </c>
      <c r="BF445" s="63">
        <f>IF(ISNUMBER(INDEX(Данные!$I$1:$IX$303,Данные!$A107,BF$642)),INDEX(Данные!$I$1:$IX$303,Данные!$A107,BF$642)-Данные!$G107-BF$643+IF($F$8="Использовать поправку",BT445,0),#N/A)</f>
        <v>1.6481596943489194</v>
      </c>
      <c r="BG445" s="64">
        <f>IF(ISNUMBER(INDEX(Данные!$I$1:$IX$303,Данные!$A107,BG$642)),INDEX(Данные!$I$1:$IX$303,Данные!$A107,BG$642)-Данные!$H107-BG$643+IF($F$8="Использовать поправку",BU445,0),#N/A)</f>
        <v>4.0188062414533761</v>
      </c>
      <c r="BH445" s="62">
        <f t="shared" si="830"/>
        <v>52</v>
      </c>
      <c r="BI445" s="63">
        <f>IF(ISNUMBER(INDEX(Данные!$I$1:$IX$303,Данные!$A107,BI$642)),INDEX(Данные!$I$1:$IX$303,Данные!$A107,BI$642)-Данные!$G107-BI$643+IF($F$9="Использовать поправку",BT445,0),#N/A)</f>
        <v>5.4134641100615681</v>
      </c>
      <c r="BJ445" s="64">
        <f>IF(ISNUMBER(INDEX(Данные!$I$1:$IX$303,Данные!$A107,BJ$642)),INDEX(Данные!$I$1:$IX$303,Данные!$A107,BJ$642)-Данные!$H107-BJ$643+IF($F$9="Использовать поправку",BU445,0),#N/A)</f>
        <v>-0.96299035285824175</v>
      </c>
      <c r="BK445" s="62">
        <f t="shared" si="831"/>
        <v>52</v>
      </c>
      <c r="BL445" s="63">
        <f>IF(ISNUMBER(INDEX(Данные!$I$1:$IX$303,Данные!$A107,BL$642)),INDEX(Данные!$I$1:$IX$303,Данные!$A107,BL$642)-Данные!$G107-BL$643+IF($F$10="Использовать поправку",BT445,0),#N/A)</f>
        <v>-0.44460843091144397</v>
      </c>
      <c r="BM445" s="64">
        <f>IF(ISNUMBER(INDEX(Данные!$I$1:$IX$303,Данные!$A107,BM$642)),INDEX(Данные!$I$1:$IX$303,Данные!$A107,BM$642)-Данные!$H107-BM$643+IF($F$10="Использовать поправку",BU445,0),#N/A)</f>
        <v>15.959287171376445</v>
      </c>
      <c r="BN445" s="62">
        <f t="shared" si="832"/>
        <v>52</v>
      </c>
      <c r="BO445" s="63">
        <f>IF(ISNUMBER(INDEX(Данные!$I$1:$IX$303,Данные!$A107,BO$642)),INDEX(Данные!$I$1:$IX$303,Данные!$A107,BO$642)-Данные!$G107-BO$643+IF($F$11="Использовать поправку",BT445,0),#N/A)</f>
        <v>5.4815938626461502E-2</v>
      </c>
      <c r="BP445" s="64">
        <f>IF(ISNUMBER(INDEX(Данные!$I$1:$IX$303,Данные!$A107,BP$642)),INDEX(Данные!$I$1:$IX$303,Данные!$A107,BP$642)-Данные!$H107-BP$643+IF($F$11="Использовать поправку",BU445,0),#N/A)</f>
        <v>3.3119281463061725</v>
      </c>
      <c r="BQ445" s="62">
        <f t="shared" si="833"/>
        <v>52</v>
      </c>
      <c r="BR445" s="63">
        <f>IF(ISNUMBER(INDEX(Данные!$I$1:$IX$303,Данные!$A107,BR$642)),INDEX(Данные!$I$1:$IX$303,Данные!$A107,BR$642)-Данные!$G107-BR$643+IF($F$12="Использовать поправку",BT445,0),#N/A)</f>
        <v>5.8680996165538772</v>
      </c>
      <c r="BS445" s="64">
        <f>IF(ISNUMBER(INDEX(Данные!$I$1:$IX$303,Данные!$A107,BS$642)),INDEX(Данные!$I$1:$IX$303,Данные!$A107,BS$642)-Данные!$H107-BS$643+IF($F$12="Использовать поправку",BU445,0),#N/A)</f>
        <v>8.2082437140400089</v>
      </c>
      <c r="BT445" s="100" t="e">
        <f>INDEX(Данные!$I$1:$IX$303,Данные!$A107,BT$642+8)-INDEX(Данные!$I$1:$IX$303,Данные!$A107,BT$643+8)</f>
        <v>#N/A</v>
      </c>
      <c r="BU445" s="101" t="e">
        <f>INDEX(Данные!$I$1:$IX$303,Данные!$A107,BU$642+9)-INDEX(Данные!$I$1:$IX$303,Данные!$A107,BU$643+9)</f>
        <v>#N/A</v>
      </c>
    </row>
    <row r="446" spans="7:73" s="88" customFormat="1" x14ac:dyDescent="0.25">
      <c r="G446" s="61">
        <v>52.5</v>
      </c>
      <c r="H446" s="62">
        <f t="shared" si="834"/>
        <v>52.5</v>
      </c>
      <c r="I446" s="63">
        <f>IF(ISNUMBER(INDEX(Данные!$I$1:$IX$303,Данные!$A108,I$642)),INDEX(Данные!$I$1:$IX$303,Данные!$A108,I$642)-Данные!$E108+IF($F$3="Использовать поправку",AL446,0),#N/A)</f>
        <v>0</v>
      </c>
      <c r="J446" s="64">
        <f>IF(ISNUMBER(INDEX(Данные!$I$1:$IX$303,Данные!$A108,J$642)),INDEX(Данные!$I$1:$IX$303,Данные!$A108,J$642)-Данные!$F108+IF($F$3="Использовать поправку",AM446,0),#N/A)</f>
        <v>0</v>
      </c>
      <c r="K446" s="62">
        <f t="shared" si="835"/>
        <v>52.5</v>
      </c>
      <c r="L446" s="63">
        <f>IF(ISNUMBER(INDEX(Данные!$I$1:$IX$303,Данные!$A108,L$642)),INDEX(Данные!$I$1:$IX$303,Данные!$A108,L$642)-Данные!$E108+IF($F$4="Использовать поправку",AL446,0),#N/A)</f>
        <v>0.74971104389828103</v>
      </c>
      <c r="M446" s="64">
        <f>IF(ISNUMBER(INDEX(Данные!$I$1:$IX$303,Данные!$A108,M$642)),INDEX(Данные!$I$1:$IX$303,Данные!$A108,M$642)-Данные!$F108+IF($F$4="Использовать поправку",AM446,0),#N/A)</f>
        <v>-0.75990784575916037</v>
      </c>
      <c r="N446" s="62">
        <f t="shared" si="836"/>
        <v>52.5</v>
      </c>
      <c r="O446" s="63">
        <f>IF(ISNUMBER(INDEX(Данные!$I$1:$IX$303,Данные!$A108,O$642)),INDEX(Данные!$I$1:$IX$303,Данные!$A108,O$642)-Данные!$E108+IF($F$5="Использовать поправку",AL446,0),#N/A)</f>
        <v>-0.64161460717462226</v>
      </c>
      <c r="P446" s="64">
        <f>IF(ISNUMBER(INDEX(Данные!$I$1:$IX$303,Данные!$A108,P$642)),INDEX(Данные!$I$1:$IX$303,Данные!$A108,P$642)-Данные!$F108+IF($F$5="Использовать поправку",AM446,0),#N/A)</f>
        <v>0.19056181954309137</v>
      </c>
      <c r="Q446" s="62">
        <f t="shared" si="837"/>
        <v>52.5</v>
      </c>
      <c r="R446" s="63">
        <f>IF(ISNUMBER(INDEX(Данные!$I$1:$IX$303,Данные!$A108,R$642)),INDEX(Данные!$I$1:$IX$303,Данные!$A108,R$642)-Данные!$E108+IF($F$6="Использовать поправку",AL446,0),#N/A)</f>
        <v>1.6454236945020737</v>
      </c>
      <c r="S446" s="64">
        <f>IF(ISNUMBER(INDEX(Данные!$I$1:$IX$303,Данные!$A108,S$642)),INDEX(Данные!$I$1:$IX$303,Данные!$A108,S$642)-Данные!$F108+IF($F$6="Использовать поправку",AM446,0),#N/A)</f>
        <v>-1.2963291188242514</v>
      </c>
      <c r="T446" s="62">
        <f t="shared" si="838"/>
        <v>52.5</v>
      </c>
      <c r="U446" s="63">
        <f>IF(ISNUMBER(INDEX(Данные!$I$1:$IX$303,Данные!$A108,U$642)),INDEX(Данные!$I$1:$IX$303,Данные!$A108,U$642)-Данные!$E108+IF($F$7="Использовать поправку",AL446,0),#N/A)</f>
        <v>0.35517944091897657</v>
      </c>
      <c r="V446" s="64">
        <f>IF(ISNUMBER(INDEX(Данные!$I$1:$IX$303,Данные!$A108,V$642)),INDEX(Данные!$I$1:$IX$303,Данные!$A108,V$642)-Данные!$F108+IF($F$7="Использовать поправку",AM446,0),#N/A)</f>
        <v>-0.46227368305234662</v>
      </c>
      <c r="W446" s="62">
        <f t="shared" si="839"/>
        <v>52.5</v>
      </c>
      <c r="X446" s="63">
        <f>IF(ISNUMBER(INDEX(Данные!$I$1:$IX$303,Данные!$A108,X$642)),INDEX(Данные!$I$1:$IX$303,Данные!$A108,X$642)-Данные!$E108+IF($F$8="Использовать поправку",AL446,0),#N/A)</f>
        <v>0.9338525309921053</v>
      </c>
      <c r="Y446" s="64">
        <f>IF(ISNUMBER(INDEX(Данные!$I$1:$IX$303,Данные!$A108,Y$642)),INDEX(Данные!$I$1:$IX$303,Данные!$A108,Y$642)-Данные!$F108+IF($F$8="Использовать поправку",AM446,0),#N/A)</f>
        <v>0.14351460762366042</v>
      </c>
      <c r="Z446" s="62">
        <f t="shared" si="840"/>
        <v>52.5</v>
      </c>
      <c r="AA446" s="63">
        <f>IF(ISNUMBER(INDEX(Данные!$I$1:$IX$303,Данные!$A108,AA$642)),INDEX(Данные!$I$1:$IX$303,Данные!$A108,AA$642)-Данные!$E108+IF($F$9="Использовать поправку",AL446,0),#N/A)</f>
        <v>5.2128057492361712E-2</v>
      </c>
      <c r="AB446" s="64">
        <f>IF(ISNUMBER(INDEX(Данные!$I$1:$IX$303,Данные!$A108,AB$642)),INDEX(Данные!$I$1:$IX$303,Данные!$A108,AB$642)-Данные!$F108+IF($F$9="Использовать поправку",AM446,0),#N/A)</f>
        <v>0.22606646906501604</v>
      </c>
      <c r="AC446" s="62">
        <f t="shared" si="841"/>
        <v>52.5</v>
      </c>
      <c r="AD446" s="63">
        <f>IF(ISNUMBER(INDEX(Данные!$I$1:$IX$303,Данные!$A108,AD$642)),INDEX(Данные!$I$1:$IX$303,Данные!$A108,AD$642)-Данные!$E108+IF($F$10="Использовать поправку",AL446,0),#N/A)</f>
        <v>1.6357232277005505</v>
      </c>
      <c r="AE446" s="64">
        <f>IF(ISNUMBER(INDEX(Данные!$I$1:$IX$303,Данные!$A108,AE$642)),INDEX(Данные!$I$1:$IX$303,Данные!$A108,AE$642)-Данные!$F108+IF($F$10="Использовать поправку",AM446,0),#N/A)</f>
        <v>-0.51311120793149101</v>
      </c>
      <c r="AF446" s="62">
        <f t="shared" si="842"/>
        <v>52.5</v>
      </c>
      <c r="AG446" s="63">
        <f>IF(ISNUMBER(INDEX(Данные!$I$1:$IX$303,Данные!$A108,AG$642)),INDEX(Данные!$I$1:$IX$303,Данные!$A108,AG$642)-Данные!$E108+IF($F$11="Использовать поправку",AL446,0),#N/A)</f>
        <v>1.3735954681445053</v>
      </c>
      <c r="AH446" s="64">
        <f>IF(ISNUMBER(INDEX(Данные!$I$1:$IX$303,Данные!$A108,AH$642)),INDEX(Данные!$I$1:$IX$303,Данные!$A108,AH$642)-Данные!$F108+IF($F$11="Использовать поправку",AM446,0),#N/A)</f>
        <v>-1.3317370945146481</v>
      </c>
      <c r="AI446" s="62">
        <f t="shared" si="843"/>
        <v>52.5</v>
      </c>
      <c r="AJ446" s="63">
        <f>IF(ISNUMBER(INDEX(Данные!$I$1:$IX$303,Данные!$A108,AJ$642)),INDEX(Данные!$I$1:$IX$303,Данные!$A108,AJ$642)-Данные!$E108+IF($F$12="Использовать поправку",AL446,0),#N/A)</f>
        <v>0.63804453606402856</v>
      </c>
      <c r="AK446" s="96">
        <f>IF(ISNUMBER(INDEX(Данные!$I$1:$IX$303,Данные!$A108,AK$642)),INDEX(Данные!$I$1:$IX$303,Данные!$A108,AK$642)-Данные!$F108+IF($F$12="Использовать поправку",AM446,0),#N/A)</f>
        <v>-1.9692227958312272</v>
      </c>
      <c r="AL446" s="100" t="e">
        <f>INDEX(Данные!$I$1:$IX$303,Данные!$A108,AL$642+4)-INDEX(Данные!$I$1:$IX$303,Данные!$A108,AL$643+4)</f>
        <v>#N/A</v>
      </c>
      <c r="AM446" s="101" t="e">
        <f>INDEX(Данные!$I$1:$IX$303,Данные!$A108,AM$642+5)-INDEX(Данные!$I$1:$IX$303,Данные!$A108,AM$643+5)</f>
        <v>#N/A</v>
      </c>
      <c r="AO446" s="61">
        <v>52.5</v>
      </c>
      <c r="AP446" s="62">
        <f t="shared" si="824"/>
        <v>52.5</v>
      </c>
      <c r="AQ446" s="63">
        <f>IF(ISNUMBER(INDEX(Данные!$I$1:$IX$303,Данные!$A108,AQ$642)),INDEX(Данные!$I$1:$IX$303,Данные!$A108,AQ$642)-Данные!$G108-AQ$643+IF($F$3="Использовать поправку",BT446,0),#N/A)</f>
        <v>-1.1368683772161603E-13</v>
      </c>
      <c r="AR446" s="64">
        <f>IF(ISNUMBER(INDEX(Данные!$I$1:$IX$303,Данные!$A108,AR$642)),INDEX(Данные!$I$1:$IX$303,Данные!$A108,AR$642)-Данные!$H108-AR$643+IF($F$3="Использовать поправку",BU446,0),#N/A)</f>
        <v>0</v>
      </c>
      <c r="AS446" s="62">
        <f t="shared" si="825"/>
        <v>52.5</v>
      </c>
      <c r="AT446" s="63">
        <f>IF(ISNUMBER(INDEX(Данные!$I$1:$IX$303,Данные!$A108,AT$642)),INDEX(Данные!$I$1:$IX$303,Данные!$A108,AT$642)-Данные!$G108-AT$643+IF($F$4="Использовать поправку",BT446,0),#N/A)</f>
        <v>10.148583294413697</v>
      </c>
      <c r="AU446" s="64">
        <f>IF(ISNUMBER(INDEX(Данные!$I$1:$IX$303,Данные!$A108,AU$642)),INDEX(Данные!$I$1:$IX$303,Данные!$A108,AU$642)-Данные!$H108-AU$643+IF($F$4="Использовать поправку",BU446,0),#N/A)</f>
        <v>-1.1284281155167264</v>
      </c>
      <c r="AV446" s="62">
        <f t="shared" si="826"/>
        <v>52.5</v>
      </c>
      <c r="AW446" s="63">
        <f>IF(ISNUMBER(INDEX(Данные!$I$1:$IX$303,Данные!$A108,AW$642)),INDEX(Данные!$I$1:$IX$303,Данные!$A108,AW$642)-Данные!$G108-AW$643+IF($F$5="Использовать поправку",BT446,0),#N/A)</f>
        <v>-1.0418599281492789</v>
      </c>
      <c r="AX446" s="64">
        <f>IF(ISNUMBER(INDEX(Данные!$I$1:$IX$303,Данные!$A108,AX$642)),INDEX(Данные!$I$1:$IX$303,Данные!$A108,AX$642)-Данные!$H108-AX$643+IF($F$5="Использовать поправку",BU446,0),#N/A)</f>
        <v>3.8243926922557421</v>
      </c>
      <c r="AY446" s="62">
        <f t="shared" si="827"/>
        <v>52.5</v>
      </c>
      <c r="AZ446" s="63">
        <f>IF(ISNUMBER(INDEX(Данные!$I$1:$IX$303,Данные!$A108,AZ$642)),INDEX(Данные!$I$1:$IX$303,Данные!$A108,AZ$642)-Данные!$G108-AZ$643+IF($F$6="Использовать поправку",BT446,0),#N/A)</f>
        <v>-6.5854226034882686</v>
      </c>
      <c r="BA446" s="64">
        <f>IF(ISNUMBER(INDEX(Данные!$I$1:$IX$303,Данные!$A108,BA$642)),INDEX(Данные!$I$1:$IX$303,Данные!$A108,BA$642)-Данные!$H108-BA$643+IF($F$6="Использовать поправку",BU446,0),#N/A)</f>
        <v>7.7249660753775515</v>
      </c>
      <c r="BB446" s="62">
        <f t="shared" si="828"/>
        <v>52.5</v>
      </c>
      <c r="BC446" s="63">
        <f>IF(ISNUMBER(INDEX(Данные!$I$1:$IX$303,Данные!$A108,BC$642)),INDEX(Данные!$I$1:$IX$303,Данные!$A108,BC$642)-Данные!$G108-BC$643+IF($F$7="Использовать поправку",BT446,0),#N/A)</f>
        <v>-0.65338909327954298</v>
      </c>
      <c r="BD446" s="64">
        <f>IF(ISNUMBER(INDEX(Данные!$I$1:$IX$303,Данные!$A108,BD$642)),INDEX(Данные!$I$1:$IX$303,Данные!$A108,BD$642)-Данные!$H108-BD$643+IF($F$7="Использовать поправку",BU446,0),#N/A)</f>
        <v>6.748777184486471</v>
      </c>
      <c r="BE446" s="62">
        <f t="shared" si="829"/>
        <v>52.5</v>
      </c>
      <c r="BF446" s="63">
        <f>IF(ISNUMBER(INDEX(Данные!$I$1:$IX$303,Данные!$A108,BF$642)),INDEX(Данные!$I$1:$IX$303,Данные!$A108,BF$642)-Данные!$G108-BF$643+IF($F$8="Использовать поправку",BT446,0),#N/A)</f>
        <v>2.1150859598450324</v>
      </c>
      <c r="BG446" s="64">
        <f>IF(ISNUMBER(INDEX(Данные!$I$1:$IX$303,Данные!$A108,BG$642)),INDEX(Данные!$I$1:$IX$303,Данные!$A108,BG$642)-Данные!$H108-BG$643+IF($F$8="Использовать поправку",BU446,0),#N/A)</f>
        <v>4.0905635452650131</v>
      </c>
      <c r="BH446" s="62">
        <f t="shared" si="830"/>
        <v>52.5</v>
      </c>
      <c r="BI446" s="63">
        <f>IF(ISNUMBER(INDEX(Данные!$I$1:$IX$303,Данные!$A108,BI$642)),INDEX(Данные!$I$1:$IX$303,Данные!$A108,BI$642)-Данные!$G108-BI$643+IF($F$9="Использовать поправку",BT446,0),#N/A)</f>
        <v>5.4395281388077592</v>
      </c>
      <c r="BJ446" s="64">
        <f>IF(ISNUMBER(INDEX(Данные!$I$1:$IX$303,Данные!$A108,BJ$642)),INDEX(Данные!$I$1:$IX$303,Данные!$A108,BJ$642)-Данные!$H108-BJ$643+IF($F$9="Использовать поправку",BU446,0),#N/A)</f>
        <v>-0.84995711832584675</v>
      </c>
      <c r="BK446" s="62">
        <f t="shared" si="831"/>
        <v>52.5</v>
      </c>
      <c r="BL446" s="63">
        <f>IF(ISNUMBER(INDEX(Данные!$I$1:$IX$303,Данные!$A108,BL$642)),INDEX(Данные!$I$1:$IX$303,Данные!$A108,BL$642)-Данные!$G108-BL$643+IF($F$10="Использовать поправку",BT446,0),#N/A)</f>
        <v>0.37325318293881082</v>
      </c>
      <c r="BM446" s="64">
        <f>IF(ISNUMBER(INDEX(Данные!$I$1:$IX$303,Данные!$A108,BM$642)),INDEX(Данные!$I$1:$IX$303,Данные!$A108,BM$642)-Данные!$H108-BM$643+IF($F$10="Использовать поправку",BU446,0),#N/A)</f>
        <v>15.702731567410638</v>
      </c>
      <c r="BN446" s="62">
        <f t="shared" si="832"/>
        <v>52.5</v>
      </c>
      <c r="BO446" s="63">
        <f>IF(ISNUMBER(INDEX(Данные!$I$1:$IX$303,Данные!$A108,BO$642)),INDEX(Данные!$I$1:$IX$303,Данные!$A108,BO$642)-Данные!$G108-BO$643+IF($F$11="Использовать поправку",BT446,0),#N/A)</f>
        <v>0.74161367269869061</v>
      </c>
      <c r="BP446" s="64">
        <f>IF(ISNUMBER(INDEX(Данные!$I$1:$IX$303,Данные!$A108,BP$642)),INDEX(Данные!$I$1:$IX$303,Данные!$A108,BP$642)-Данные!$H108-BP$643+IF($F$11="Использовать поправку",BU446,0),#N/A)</f>
        <v>2.64605959904884</v>
      </c>
      <c r="BQ446" s="62">
        <f t="shared" si="833"/>
        <v>52.5</v>
      </c>
      <c r="BR446" s="63">
        <f>IF(ISNUMBER(INDEX(Данные!$I$1:$IX$303,Данные!$A108,BR$642)),INDEX(Данные!$I$1:$IX$303,Данные!$A108,BR$642)-Данные!$G108-BR$643+IF($F$12="Использовать поправку",BT446,0),#N/A)</f>
        <v>6.1871218845858493</v>
      </c>
      <c r="BS446" s="64">
        <f>IF(ISNUMBER(INDEX(Данные!$I$1:$IX$303,Данные!$A108,BS$642)),INDEX(Данные!$I$1:$IX$303,Данные!$A108,BS$642)-Данные!$H108-BS$643+IF($F$12="Использовать поправку",BU446,0),#N/A)</f>
        <v>7.2236323161243945</v>
      </c>
      <c r="BT446" s="100" t="e">
        <f>INDEX(Данные!$I$1:$IX$303,Данные!$A108,BT$642+8)-INDEX(Данные!$I$1:$IX$303,Данные!$A108,BT$643+8)</f>
        <v>#N/A</v>
      </c>
      <c r="BU446" s="101" t="e">
        <f>INDEX(Данные!$I$1:$IX$303,Данные!$A108,BU$642+9)-INDEX(Данные!$I$1:$IX$303,Данные!$A108,BU$643+9)</f>
        <v>#N/A</v>
      </c>
    </row>
    <row r="447" spans="7:73" s="88" customFormat="1" x14ac:dyDescent="0.25">
      <c r="G447" s="61">
        <v>53</v>
      </c>
      <c r="H447" s="62">
        <f t="shared" si="834"/>
        <v>53</v>
      </c>
      <c r="I447" s="63">
        <f>IF(ISNUMBER(INDEX(Данные!$I$1:$IX$303,Данные!$A109,I$642)),INDEX(Данные!$I$1:$IX$303,Данные!$A109,I$642)-Данные!$E109+IF($F$3="Использовать поправку",AL447,0),#N/A)</f>
        <v>0</v>
      </c>
      <c r="J447" s="64">
        <f>IF(ISNUMBER(INDEX(Данные!$I$1:$IX$303,Данные!$A109,J$642)),INDEX(Данные!$I$1:$IX$303,Данные!$A109,J$642)-Данные!$F109+IF($F$3="Использовать поправку",AM447,0),#N/A)</f>
        <v>0</v>
      </c>
      <c r="K447" s="62">
        <f t="shared" si="835"/>
        <v>53</v>
      </c>
      <c r="L447" s="63">
        <f>IF(ISNUMBER(INDEX(Данные!$I$1:$IX$303,Данные!$A109,L$642)),INDEX(Данные!$I$1:$IX$303,Данные!$A109,L$642)-Данные!$E109+IF($F$4="Использовать поправку",AL447,0),#N/A)</f>
        <v>-1.5555041226399631</v>
      </c>
      <c r="M447" s="64">
        <f>IF(ISNUMBER(INDEX(Данные!$I$1:$IX$303,Данные!$A109,M$642)),INDEX(Данные!$I$1:$IX$303,Данные!$A109,M$642)-Данные!$F109+IF($F$4="Использовать поправку",AM447,0),#N/A)</f>
        <v>1.1776609890298424</v>
      </c>
      <c r="N447" s="62">
        <f t="shared" si="836"/>
        <v>53</v>
      </c>
      <c r="O447" s="63">
        <f>IF(ISNUMBER(INDEX(Данные!$I$1:$IX$303,Данные!$A109,O$642)),INDEX(Данные!$I$1:$IX$303,Данные!$A109,O$642)-Данные!$E109+IF($F$5="Использовать поправку",AL447,0),#N/A)</f>
        <v>-0.4631527279629335</v>
      </c>
      <c r="P447" s="64">
        <f>IF(ISNUMBER(INDEX(Данные!$I$1:$IX$303,Данные!$A109,P$642)),INDEX(Данные!$I$1:$IX$303,Данные!$A109,P$642)-Данные!$F109+IF($F$5="Использовать поправку",AM447,0),#N/A)</f>
        <v>0.67594893669176592</v>
      </c>
      <c r="Q447" s="62">
        <f t="shared" si="837"/>
        <v>53</v>
      </c>
      <c r="R447" s="63">
        <f>IF(ISNUMBER(INDEX(Данные!$I$1:$IX$303,Данные!$A109,R$642)),INDEX(Данные!$I$1:$IX$303,Данные!$A109,R$642)-Данные!$E109+IF($F$6="Использовать поправку",AL447,0),#N/A)</f>
        <v>-1.850340085423019</v>
      </c>
      <c r="S447" s="64">
        <f>IF(ISNUMBER(INDEX(Данные!$I$1:$IX$303,Данные!$A109,S$642)),INDEX(Данные!$I$1:$IX$303,Данные!$A109,S$642)-Данные!$F109+IF($F$6="Использовать поправку",AM447,0),#N/A)</f>
        <v>1.3568014010495393</v>
      </c>
      <c r="T447" s="62">
        <f t="shared" si="838"/>
        <v>53</v>
      </c>
      <c r="U447" s="63">
        <f>IF(ISNUMBER(INDEX(Данные!$I$1:$IX$303,Данные!$A109,U$642)),INDEX(Данные!$I$1:$IX$303,Данные!$A109,U$642)-Данные!$E109+IF($F$7="Использовать поправку",AL447,0),#N/A)</f>
        <v>-0.20841985478421421</v>
      </c>
      <c r="V447" s="64">
        <f>IF(ISNUMBER(INDEX(Данные!$I$1:$IX$303,Данные!$A109,V$642)),INDEX(Данные!$I$1:$IX$303,Данные!$A109,V$642)-Данные!$F109+IF($F$7="Использовать поправку",AM447,0),#N/A)</f>
        <v>0.74857469657406384</v>
      </c>
      <c r="W447" s="62">
        <f t="shared" si="839"/>
        <v>53</v>
      </c>
      <c r="X447" s="63">
        <f>IF(ISNUMBER(INDEX(Данные!$I$1:$IX$303,Данные!$A109,X$642)),INDEX(Данные!$I$1:$IX$303,Данные!$A109,X$642)-Данные!$E109+IF($F$8="Использовать поправку",AL447,0),#N/A)</f>
        <v>-8.9784162231077325E-2</v>
      </c>
      <c r="Y447" s="64">
        <f>IF(ISNUMBER(INDEX(Данные!$I$1:$IX$303,Данные!$A109,Y$642)),INDEX(Данные!$I$1:$IX$303,Данные!$A109,Y$642)-Данные!$F109+IF($F$8="Использовать поправку",AM447,0),#N/A)</f>
        <v>-0.447995677161106</v>
      </c>
      <c r="Z447" s="62">
        <f t="shared" si="840"/>
        <v>53</v>
      </c>
      <c r="AA447" s="63">
        <f>IF(ISNUMBER(INDEX(Данные!$I$1:$IX$303,Данные!$A109,AA$642)),INDEX(Данные!$I$1:$IX$303,Данные!$A109,AA$642)-Данные!$E109+IF($F$9="Использовать поправку",AL447,0),#N/A)</f>
        <v>-1.1127329656761678</v>
      </c>
      <c r="AB447" s="64">
        <f>IF(ISNUMBER(INDEX(Данные!$I$1:$IX$303,Данные!$A109,AB$642)),INDEX(Данные!$I$1:$IX$303,Данные!$A109,AB$642)-Данные!$F109+IF($F$9="Использовать поправку",AM447,0),#N/A)</f>
        <v>1.6880219939088814</v>
      </c>
      <c r="AC447" s="62">
        <f t="shared" si="841"/>
        <v>53</v>
      </c>
      <c r="AD447" s="63">
        <f>IF(ISNUMBER(INDEX(Данные!$I$1:$IX$303,Данные!$A109,AD$642)),INDEX(Данные!$I$1:$IX$303,Данные!$A109,AD$642)-Данные!$E109+IF($F$10="Использовать поправку",AL447,0),#N/A)</f>
        <v>9.3141034568144931E-3</v>
      </c>
      <c r="AE447" s="64">
        <f>IF(ISNUMBER(INDEX(Данные!$I$1:$IX$303,Данные!$A109,AE$642)),INDEX(Данные!$I$1:$IX$303,Данные!$A109,AE$642)-Данные!$F109+IF($F$10="Использовать поправку",AM447,0),#N/A)</f>
        <v>-0.57256452043079342</v>
      </c>
      <c r="AF447" s="62">
        <f t="shared" si="842"/>
        <v>53</v>
      </c>
      <c r="AG447" s="63">
        <f>IF(ISNUMBER(INDEX(Данные!$I$1:$IX$303,Данные!$A109,AG$642)),INDEX(Данные!$I$1:$IX$303,Данные!$A109,AG$642)-Данные!$E109+IF($F$11="Использовать поправку",AL447,0),#N/A)</f>
        <v>-0.40912387545542028</v>
      </c>
      <c r="AH447" s="64">
        <f>IF(ISNUMBER(INDEX(Данные!$I$1:$IX$303,Данные!$A109,AH$642)),INDEX(Данные!$I$1:$IX$303,Данные!$A109,AH$642)-Данные!$F109+IF($F$11="Использовать поправку",AM447,0),#N/A)</f>
        <v>-0.69959555401974827</v>
      </c>
      <c r="AI447" s="62">
        <f t="shared" si="843"/>
        <v>53</v>
      </c>
      <c r="AJ447" s="63">
        <f>IF(ISNUMBER(INDEX(Данные!$I$1:$IX$303,Данные!$A109,AJ$642)),INDEX(Данные!$I$1:$IX$303,Данные!$A109,AJ$642)-Данные!$E109+IF($F$12="Использовать поправку",AL447,0),#N/A)</f>
        <v>7.0637996409079307E-2</v>
      </c>
      <c r="AK447" s="96">
        <f>IF(ISNUMBER(INDEX(Данные!$I$1:$IX$303,Данные!$A109,AK$642)),INDEX(Данные!$I$1:$IX$303,Данные!$A109,AK$642)-Данные!$F109+IF($F$12="Использовать поправку",AM447,0),#N/A)</f>
        <v>-0.13998353830471721</v>
      </c>
      <c r="AL447" s="100" t="e">
        <f>INDEX(Данные!$I$1:$IX$303,Данные!$A109,AL$642+4)-INDEX(Данные!$I$1:$IX$303,Данные!$A109,AL$643+4)</f>
        <v>#N/A</v>
      </c>
      <c r="AM447" s="101" t="e">
        <f>INDEX(Данные!$I$1:$IX$303,Данные!$A109,AM$642+5)-INDEX(Данные!$I$1:$IX$303,Данные!$A109,AM$643+5)</f>
        <v>#N/A</v>
      </c>
      <c r="AO447" s="61">
        <v>53</v>
      </c>
      <c r="AP447" s="62">
        <f t="shared" si="824"/>
        <v>53</v>
      </c>
      <c r="AQ447" s="63">
        <f>IF(ISNUMBER(INDEX(Данные!$I$1:$IX$303,Данные!$A109,AQ$642)),INDEX(Данные!$I$1:$IX$303,Данные!$A109,AQ$642)-Данные!$G109-AQ$643+IF($F$3="Использовать поправку",BT447,0),#N/A)</f>
        <v>1.1368683772161603E-13</v>
      </c>
      <c r="AR447" s="64">
        <f>IF(ISNUMBER(INDEX(Данные!$I$1:$IX$303,Данные!$A109,AR$642)),INDEX(Данные!$I$1:$IX$303,Данные!$A109,AR$642)-Данные!$H109-AR$643+IF($F$3="Использовать поправку",BU447,0),#N/A)</f>
        <v>0</v>
      </c>
      <c r="AS447" s="62">
        <f t="shared" si="825"/>
        <v>53</v>
      </c>
      <c r="AT447" s="63">
        <f>IF(ISNUMBER(INDEX(Данные!$I$1:$IX$303,Данные!$A109,AT$642)),INDEX(Данные!$I$1:$IX$303,Данные!$A109,AT$642)-Данные!$G109-AT$643+IF($F$4="Использовать поправку",BT447,0),#N/A)</f>
        <v>9.3708312330937815</v>
      </c>
      <c r="AU447" s="64">
        <f>IF(ISNUMBER(INDEX(Данные!$I$1:$IX$303,Данные!$A109,AU$642)),INDEX(Данные!$I$1:$IX$303,Данные!$A109,AU$642)-Данные!$H109-AU$643+IF($F$4="Использовать поправку",BU447,0),#N/A)</f>
        <v>-0.53959762100203079</v>
      </c>
      <c r="AV447" s="62">
        <f t="shared" si="826"/>
        <v>53</v>
      </c>
      <c r="AW447" s="63">
        <f>IF(ISNUMBER(INDEX(Данные!$I$1:$IX$303,Данные!$A109,AW$642)),INDEX(Данные!$I$1:$IX$303,Данные!$A109,AW$642)-Данные!$G109-AW$643+IF($F$5="Использовать поправку",BT447,0),#N/A)</f>
        <v>-1.2734362921306683</v>
      </c>
      <c r="AX447" s="64">
        <f>IF(ISNUMBER(INDEX(Данные!$I$1:$IX$303,Данные!$A109,AX$642)),INDEX(Данные!$I$1:$IX$303,Данные!$A109,AX$642)-Данные!$H109-AX$643+IF($F$5="Использовать поправку",BU447,0),#N/A)</f>
        <v>4.1623671606016615</v>
      </c>
      <c r="AY447" s="62">
        <f t="shared" si="827"/>
        <v>53</v>
      </c>
      <c r="AZ447" s="63">
        <f>IF(ISNUMBER(INDEX(Данные!$I$1:$IX$303,Данные!$A109,AZ$642)),INDEX(Данные!$I$1:$IX$303,Данные!$A109,AZ$642)-Данные!$G109-AZ$643+IF($F$6="Использовать поправку",BT447,0),#N/A)</f>
        <v>-7.5105926461995978</v>
      </c>
      <c r="BA447" s="64">
        <f>IF(ISNUMBER(INDEX(Данные!$I$1:$IX$303,Данные!$A109,BA$642)),INDEX(Данные!$I$1:$IX$303,Данные!$A109,BA$642)-Данные!$H109-BA$643+IF($F$6="Использовать поправку",BU447,0),#N/A)</f>
        <v>8.4033667759022137</v>
      </c>
      <c r="BB447" s="62">
        <f t="shared" si="828"/>
        <v>53</v>
      </c>
      <c r="BC447" s="63">
        <f>IF(ISNUMBER(INDEX(Данные!$I$1:$IX$303,Данные!$A109,BC$642)),INDEX(Данные!$I$1:$IX$303,Данные!$A109,BC$642)-Данные!$G109-BC$643+IF($F$7="Использовать поправку",BT447,0),#N/A)</f>
        <v>-0.75759902067159146</v>
      </c>
      <c r="BD447" s="64">
        <f>IF(ISNUMBER(INDEX(Данные!$I$1:$IX$303,Данные!$A109,BD$642)),INDEX(Данные!$I$1:$IX$303,Данные!$A109,BD$642)-Данные!$H109-BD$643+IF($F$7="Использовать поправку",BU447,0),#N/A)</f>
        <v>7.1230645327734692</v>
      </c>
      <c r="BE447" s="62">
        <f t="shared" si="829"/>
        <v>53</v>
      </c>
      <c r="BF447" s="63">
        <f>IF(ISNUMBER(INDEX(Данные!$I$1:$IX$303,Данные!$A109,BF$642)),INDEX(Данные!$I$1:$IX$303,Данные!$A109,BF$642)-Данные!$G109-BF$643+IF($F$8="Использовать поправку",BT447,0),#N/A)</f>
        <v>2.070193878729583</v>
      </c>
      <c r="BG447" s="64">
        <f>IF(ISNUMBER(INDEX(Данные!$I$1:$IX$303,Данные!$A109,BG$642)),INDEX(Данные!$I$1:$IX$303,Данные!$A109,BG$642)-Данные!$H109-BG$643+IF($F$8="Использовать поправку",BU447,0),#N/A)</f>
        <v>3.8665657066844688</v>
      </c>
      <c r="BH447" s="62">
        <f t="shared" si="830"/>
        <v>53</v>
      </c>
      <c r="BI447" s="63">
        <f>IF(ISNUMBER(INDEX(Данные!$I$1:$IX$303,Данные!$A109,BI$642)),INDEX(Данные!$I$1:$IX$303,Данные!$A109,BI$642)-Данные!$G109-BI$643+IF($F$9="Использовать поправку",BT447,0),#N/A)</f>
        <v>4.8831616559697295</v>
      </c>
      <c r="BJ447" s="64">
        <f>IF(ISNUMBER(INDEX(Данные!$I$1:$IX$303,Данные!$A109,BJ$642)),INDEX(Данные!$I$1:$IX$303,Данные!$A109,BJ$642)-Данные!$H109-BJ$643+IF($F$9="Использовать поправку",BU447,0),#N/A)</f>
        <v>-5.9461213713802863E-3</v>
      </c>
      <c r="BK447" s="62">
        <f t="shared" si="831"/>
        <v>53</v>
      </c>
      <c r="BL447" s="63">
        <f>IF(ISNUMBER(INDEX(Данные!$I$1:$IX$303,Данные!$A109,BL$642)),INDEX(Данные!$I$1:$IX$303,Данные!$A109,BL$642)-Данные!$G109-BL$643+IF($F$10="Использовать поправку",BT447,0),#N/A)</f>
        <v>0.37791023466729712</v>
      </c>
      <c r="BM447" s="64">
        <f>IF(ISNUMBER(INDEX(Данные!$I$1:$IX$303,Данные!$A109,BM$642)),INDEX(Данные!$I$1:$IX$303,Данные!$A109,BM$642)-Данные!$H109-BM$643+IF($F$10="Использовать поправку",BU447,0),#N/A)</f>
        <v>15.416449307195307</v>
      </c>
      <c r="BN447" s="62">
        <f t="shared" si="832"/>
        <v>53</v>
      </c>
      <c r="BO447" s="63">
        <f>IF(ISNUMBER(INDEX(Данные!$I$1:$IX$303,Данные!$A109,BO$642)),INDEX(Данные!$I$1:$IX$303,Данные!$A109,BO$642)-Данные!$G109-BO$643+IF($F$11="Использовать поправку",BT447,0),#N/A)</f>
        <v>0.53705173497110081</v>
      </c>
      <c r="BP447" s="64">
        <f>IF(ISNUMBER(INDEX(Данные!$I$1:$IX$303,Данные!$A109,BP$642)),INDEX(Данные!$I$1:$IX$303,Данные!$A109,BP$642)-Данные!$H109-BP$643+IF($F$11="Использовать поправку",BU447,0),#N/A)</f>
        <v>2.2962618220390141</v>
      </c>
      <c r="BQ447" s="62">
        <f t="shared" si="833"/>
        <v>53</v>
      </c>
      <c r="BR447" s="63">
        <f>IF(ISNUMBER(INDEX(Данные!$I$1:$IX$303,Данные!$A109,BR$642)),INDEX(Данные!$I$1:$IX$303,Данные!$A109,BR$642)-Данные!$G109-BR$643+IF($F$12="Использовать поправку",BT447,0),#N/A)</f>
        <v>6.2224408827904654</v>
      </c>
      <c r="BS447" s="64">
        <f>IF(ISNUMBER(INDEX(Данные!$I$1:$IX$303,Данные!$A109,BS$642)),INDEX(Данные!$I$1:$IX$303,Данные!$A109,BS$642)-Данные!$H109-BS$643+IF($F$12="Использовать поправку",BU447,0),#N/A)</f>
        <v>7.1536405469719284</v>
      </c>
      <c r="BT447" s="100" t="e">
        <f>INDEX(Данные!$I$1:$IX$303,Данные!$A109,BT$642+8)-INDEX(Данные!$I$1:$IX$303,Данные!$A109,BT$643+8)</f>
        <v>#N/A</v>
      </c>
      <c r="BU447" s="101" t="e">
        <f>INDEX(Данные!$I$1:$IX$303,Данные!$A109,BU$642+9)-INDEX(Данные!$I$1:$IX$303,Данные!$A109,BU$643+9)</f>
        <v>#N/A</v>
      </c>
    </row>
    <row r="448" spans="7:73" s="88" customFormat="1" x14ac:dyDescent="0.25">
      <c r="G448" s="61">
        <v>53.5</v>
      </c>
      <c r="H448" s="62">
        <f t="shared" si="834"/>
        <v>53.5</v>
      </c>
      <c r="I448" s="63">
        <f>IF(ISNUMBER(INDEX(Данные!$I$1:$IX$303,Данные!$A110,I$642)),INDEX(Данные!$I$1:$IX$303,Данные!$A110,I$642)-Данные!$E110+IF($F$3="Использовать поправку",AL448,0),#N/A)</f>
        <v>0</v>
      </c>
      <c r="J448" s="64">
        <f>IF(ISNUMBER(INDEX(Данные!$I$1:$IX$303,Данные!$A110,J$642)),INDEX(Данные!$I$1:$IX$303,Данные!$A110,J$642)-Данные!$F110+IF($F$3="Использовать поправку",AM448,0),#N/A)</f>
        <v>0</v>
      </c>
      <c r="K448" s="62">
        <f t="shared" si="835"/>
        <v>53.5</v>
      </c>
      <c r="L448" s="63">
        <f>IF(ISNUMBER(INDEX(Данные!$I$1:$IX$303,Данные!$A110,L$642)),INDEX(Данные!$I$1:$IX$303,Данные!$A110,L$642)-Данные!$E110+IF($F$4="Использовать поправку",AL448,0),#N/A)</f>
        <v>0.4543941833148919</v>
      </c>
      <c r="M448" s="64">
        <f>IF(ISNUMBER(INDEX(Данные!$I$1:$IX$303,Данные!$A110,M$642)),INDEX(Данные!$I$1:$IX$303,Данные!$A110,M$642)-Данные!$F110+IF($F$4="Использовать поправку",AM448,0),#N/A)</f>
        <v>0.86906066879619548</v>
      </c>
      <c r="N448" s="62">
        <f t="shared" si="836"/>
        <v>53.5</v>
      </c>
      <c r="O448" s="63">
        <f>IF(ISNUMBER(INDEX(Данные!$I$1:$IX$303,Данные!$A110,O$642)),INDEX(Данные!$I$1:$IX$303,Данные!$A110,O$642)-Данные!$E110+IF($F$5="Использовать поправку",AL448,0),#N/A)</f>
        <v>0.82835388666939469</v>
      </c>
      <c r="P448" s="64">
        <f>IF(ISNUMBER(INDEX(Данные!$I$1:$IX$303,Данные!$A110,P$642)),INDEX(Данные!$I$1:$IX$303,Данные!$A110,P$642)-Данные!$F110+IF($F$5="Использовать поправку",AM448,0),#N/A)</f>
        <v>-1.8784200524562422E-2</v>
      </c>
      <c r="Q448" s="62">
        <f t="shared" si="837"/>
        <v>53.5</v>
      </c>
      <c r="R448" s="63">
        <f>IF(ISNUMBER(INDEX(Данные!$I$1:$IX$303,Данные!$A110,R$642)),INDEX(Данные!$I$1:$IX$303,Данные!$A110,R$642)-Данные!$E110+IF($F$6="Использовать поправку",AL448,0),#N/A)</f>
        <v>0.5830624904262498</v>
      </c>
      <c r="S448" s="64">
        <f>IF(ISNUMBER(INDEX(Данные!$I$1:$IX$303,Данные!$A110,S$642)),INDEX(Данные!$I$1:$IX$303,Данные!$A110,S$642)-Данные!$F110+IF($F$6="Использовать поправку",AM448,0),#N/A)</f>
        <v>-0.28555967707740981</v>
      </c>
      <c r="T448" s="62">
        <f t="shared" si="838"/>
        <v>53.5</v>
      </c>
      <c r="U448" s="63">
        <f>IF(ISNUMBER(INDEX(Данные!$I$1:$IX$303,Данные!$A110,U$642)),INDEX(Данные!$I$1:$IX$303,Данные!$A110,U$642)-Данные!$E110+IF($F$7="Использовать поправку",AL448,0),#N/A)</f>
        <v>-0.47986088356915602</v>
      </c>
      <c r="V448" s="64">
        <f>IF(ISNUMBER(INDEX(Данные!$I$1:$IX$303,Данные!$A110,V$642)),INDEX(Данные!$I$1:$IX$303,Данные!$A110,V$642)-Данные!$F110+IF($F$7="Использовать поправку",AM448,0),#N/A)</f>
        <v>2.0132788339101255</v>
      </c>
      <c r="W448" s="62">
        <f t="shared" si="839"/>
        <v>53.5</v>
      </c>
      <c r="X448" s="63">
        <f>IF(ISNUMBER(INDEX(Данные!$I$1:$IX$303,Данные!$A110,X$642)),INDEX(Данные!$I$1:$IX$303,Данные!$A110,X$642)-Данные!$E110+IF($F$8="Использовать поправку",AL448,0),#N/A)</f>
        <v>0.16511047289719638</v>
      </c>
      <c r="Y448" s="64">
        <f>IF(ISNUMBER(INDEX(Данные!$I$1:$IX$303,Данные!$A110,Y$642)),INDEX(Данные!$I$1:$IX$303,Данные!$A110,Y$642)-Данные!$F110+IF($F$8="Использовать поправку",AM448,0),#N/A)</f>
        <v>0.75706003873458094</v>
      </c>
      <c r="Z448" s="62">
        <f t="shared" si="840"/>
        <v>53.5</v>
      </c>
      <c r="AA448" s="63">
        <f>IF(ISNUMBER(INDEX(Данные!$I$1:$IX$303,Данные!$A110,AA$642)),INDEX(Данные!$I$1:$IX$303,Данные!$A110,AA$642)-Данные!$E110+IF($F$9="Использовать поправку",AL448,0),#N/A)</f>
        <v>0.15429138438219958</v>
      </c>
      <c r="AB448" s="64">
        <f>IF(ISNUMBER(INDEX(Данные!$I$1:$IX$303,Данные!$A110,AB$642)),INDEX(Данные!$I$1:$IX$303,Данные!$A110,AB$642)-Данные!$F110+IF($F$9="Использовать поправку",AM448,0),#N/A)</f>
        <v>1.6272401951882207</v>
      </c>
      <c r="AC448" s="62">
        <f t="shared" si="841"/>
        <v>53.5</v>
      </c>
      <c r="AD448" s="63">
        <f>IF(ISNUMBER(INDEX(Данные!$I$1:$IX$303,Данные!$A110,AD$642)),INDEX(Данные!$I$1:$IX$303,Данные!$A110,AD$642)-Данные!$E110+IF($F$10="Использовать поправку",AL448,0),#N/A)</f>
        <v>-0.47865047497998958</v>
      </c>
      <c r="AE448" s="64">
        <f>IF(ISNUMBER(INDEX(Данные!$I$1:$IX$303,Данные!$A110,AE$642)),INDEX(Данные!$I$1:$IX$303,Данные!$A110,AE$642)-Данные!$F110+IF($F$10="Использовать поправку",AM448,0),#N/A)</f>
        <v>0.92114497530496564</v>
      </c>
      <c r="AF448" s="62">
        <f t="shared" si="842"/>
        <v>53.5</v>
      </c>
      <c r="AG448" s="63">
        <f>IF(ISNUMBER(INDEX(Данные!$I$1:$IX$303,Данные!$A110,AG$642)),INDEX(Данные!$I$1:$IX$303,Данные!$A110,AG$642)-Данные!$E110+IF($F$11="Использовать поправку",AL448,0),#N/A)</f>
        <v>1.3253124457525995</v>
      </c>
      <c r="AH448" s="64">
        <f>IF(ISNUMBER(INDEX(Данные!$I$1:$IX$303,Данные!$A110,AH$642)),INDEX(Данные!$I$1:$IX$303,Данные!$A110,AH$642)-Данные!$F110+IF($F$11="Использовать поправку",AM448,0),#N/A)</f>
        <v>0.41806813594686343</v>
      </c>
      <c r="AI448" s="62">
        <f t="shared" si="843"/>
        <v>53.5</v>
      </c>
      <c r="AJ448" s="63">
        <f>IF(ISNUMBER(INDEX(Данные!$I$1:$IX$303,Данные!$A110,AJ$642)),INDEX(Данные!$I$1:$IX$303,Данные!$A110,AJ$642)-Данные!$E110+IF($F$12="Использовать поправку",AL448,0),#N/A)</f>
        <v>0.75897584371308646</v>
      </c>
      <c r="AK448" s="96">
        <f>IF(ISNUMBER(INDEX(Данные!$I$1:$IX$303,Данные!$A110,AK$642)),INDEX(Данные!$I$1:$IX$303,Данные!$A110,AK$642)-Данные!$F110+IF($F$12="Использовать поправку",AM448,0),#N/A)</f>
        <v>0.91340904035608883</v>
      </c>
      <c r="AL448" s="100" t="e">
        <f>INDEX(Данные!$I$1:$IX$303,Данные!$A110,AL$642+4)-INDEX(Данные!$I$1:$IX$303,Данные!$A110,AL$643+4)</f>
        <v>#N/A</v>
      </c>
      <c r="AM448" s="101" t="e">
        <f>INDEX(Данные!$I$1:$IX$303,Данные!$A110,AM$642+5)-INDEX(Данные!$I$1:$IX$303,Данные!$A110,AM$643+5)</f>
        <v>#N/A</v>
      </c>
      <c r="AO448" s="61">
        <v>53.5</v>
      </c>
      <c r="AP448" s="62">
        <f t="shared" si="824"/>
        <v>53.5</v>
      </c>
      <c r="AQ448" s="63">
        <f>IF(ISNUMBER(INDEX(Данные!$I$1:$IX$303,Данные!$A110,AQ$642)),INDEX(Данные!$I$1:$IX$303,Данные!$A110,AQ$642)-Данные!$G110-AQ$643+IF($F$3="Использовать поправку",BT448,0),#N/A)</f>
        <v>-1.1368683772161603E-13</v>
      </c>
      <c r="AR448" s="64">
        <f>IF(ISNUMBER(INDEX(Данные!$I$1:$IX$303,Данные!$A110,AR$642)),INDEX(Данные!$I$1:$IX$303,Данные!$A110,AR$642)-Данные!$H110-AR$643+IF($F$3="Использовать поправку",BU448,0),#N/A)</f>
        <v>0</v>
      </c>
      <c r="AS448" s="62">
        <f t="shared" si="825"/>
        <v>53.5</v>
      </c>
      <c r="AT448" s="63">
        <f>IF(ISNUMBER(INDEX(Данные!$I$1:$IX$303,Данные!$A110,AT$642)),INDEX(Данные!$I$1:$IX$303,Данные!$A110,AT$642)-Данные!$G110-AT$643+IF($F$4="Использовать поправку",BT448,0),#N/A)</f>
        <v>9.5980283247511125</v>
      </c>
      <c r="AU448" s="64">
        <f>IF(ISNUMBER(INDEX(Данные!$I$1:$IX$303,Данные!$A110,AU$642)),INDEX(Данные!$I$1:$IX$303,Данные!$A110,AU$642)-Данные!$H110-AU$643+IF($F$4="Использовать поправку",BU448,0),#N/A)</f>
        <v>-0.10506728660379849</v>
      </c>
      <c r="AV448" s="62">
        <f t="shared" si="826"/>
        <v>53.5</v>
      </c>
      <c r="AW448" s="63">
        <f>IF(ISNUMBER(INDEX(Данные!$I$1:$IX$303,Данные!$A110,AW$642)),INDEX(Данные!$I$1:$IX$303,Данные!$A110,AW$642)-Данные!$G110-AW$643+IF($F$5="Использовать поправку",BT448,0),#N/A)</f>
        <v>-0.85925934879605848</v>
      </c>
      <c r="AX448" s="64">
        <f>IF(ISNUMBER(INDEX(Данные!$I$1:$IX$303,Данные!$A110,AX$642)),INDEX(Данные!$I$1:$IX$303,Данные!$A110,AX$642)-Данные!$H110-AX$643+IF($F$5="Использовать поправку",BU448,0),#N/A)</f>
        <v>4.1529750603392586</v>
      </c>
      <c r="AY448" s="62">
        <f t="shared" si="827"/>
        <v>53.5</v>
      </c>
      <c r="AZ448" s="63">
        <f>IF(ISNUMBER(INDEX(Данные!$I$1:$IX$303,Данные!$A110,AZ$642)),INDEX(Данные!$I$1:$IX$303,Данные!$A110,AZ$642)-Данные!$G110-AZ$643+IF($F$6="Использовать поправку",BT448,0),#N/A)</f>
        <v>-7.2190614009865612</v>
      </c>
      <c r="BA448" s="64">
        <f>IF(ISNUMBER(INDEX(Данные!$I$1:$IX$303,Данные!$A110,BA$642)),INDEX(Данные!$I$1:$IX$303,Данные!$A110,BA$642)-Данные!$H110-BA$643+IF($F$6="Использовать поправку",BU448,0),#N/A)</f>
        <v>8.2605869373635414</v>
      </c>
      <c r="BB448" s="62">
        <f t="shared" si="828"/>
        <v>53.5</v>
      </c>
      <c r="BC448" s="63">
        <f>IF(ISNUMBER(INDEX(Данные!$I$1:$IX$303,Данные!$A110,BC$642)),INDEX(Данные!$I$1:$IX$303,Данные!$A110,BC$642)-Данные!$G110-BC$643+IF($F$7="Использовать поправку",BT448,0),#N/A)</f>
        <v>-0.99752946245621388</v>
      </c>
      <c r="BD448" s="64">
        <f>IF(ISNUMBER(INDEX(Данные!$I$1:$IX$303,Данные!$A110,BD$642)),INDEX(Данные!$I$1:$IX$303,Данные!$A110,BD$642)-Данные!$H110-BD$643+IF($F$7="Использовать поправку",BU448,0),#N/A)</f>
        <v>8.1297039497285368</v>
      </c>
      <c r="BE448" s="62">
        <f t="shared" si="829"/>
        <v>53.5</v>
      </c>
      <c r="BF448" s="63">
        <f>IF(ISNUMBER(INDEX(Данные!$I$1:$IX$303,Данные!$A110,BF$642)),INDEX(Данные!$I$1:$IX$303,Данные!$A110,BF$642)-Данные!$G110-BF$643+IF($F$8="Использовать поправку",BT448,0),#N/A)</f>
        <v>2.1527491151780396</v>
      </c>
      <c r="BG448" s="64">
        <f>IF(ISNUMBER(INDEX(Данные!$I$1:$IX$303,Данные!$A110,BG$642)),INDEX(Данные!$I$1:$IX$303,Данные!$A110,BG$642)-Данные!$H110-BG$643+IF($F$8="Использовать поправку",BU448,0),#N/A)</f>
        <v>4.2450957260518862</v>
      </c>
      <c r="BH448" s="62">
        <f t="shared" si="830"/>
        <v>53.5</v>
      </c>
      <c r="BI448" s="63">
        <f>IF(ISNUMBER(INDEX(Данные!$I$1:$IX$303,Данные!$A110,BI$642)),INDEX(Данные!$I$1:$IX$303,Данные!$A110,BI$642)-Данные!$G110-BI$643+IF($F$9="Использовать поправку",BT448,0),#N/A)</f>
        <v>4.9603073481606543</v>
      </c>
      <c r="BJ448" s="64">
        <f>IF(ISNUMBER(INDEX(Данные!$I$1:$IX$303,Данные!$A110,BJ$642)),INDEX(Данные!$I$1:$IX$303,Данные!$A110,BJ$642)-Данные!$H110-BJ$643+IF($F$9="Использовать поправку",BU448,0),#N/A)</f>
        <v>0.80767397622275894</v>
      </c>
      <c r="BK448" s="62">
        <f t="shared" si="831"/>
        <v>53.5</v>
      </c>
      <c r="BL448" s="63">
        <f>IF(ISNUMBER(INDEX(Данные!$I$1:$IX$303,Данные!$A110,BL$642)),INDEX(Данные!$I$1:$IX$303,Данные!$A110,BL$642)-Данные!$G110-BL$643+IF($F$10="Использовать поправку",BT448,0),#N/A)</f>
        <v>0.13858499717719042</v>
      </c>
      <c r="BM448" s="64">
        <f>IF(ISNUMBER(INDEX(Данные!$I$1:$IX$303,Данные!$A110,BM$642)),INDEX(Данные!$I$1:$IX$303,Данные!$A110,BM$642)-Данные!$H110-BM$643+IF($F$10="Использовать поправку",BU448,0),#N/A)</f>
        <v>15.877021794847678</v>
      </c>
      <c r="BN448" s="62">
        <f t="shared" si="832"/>
        <v>53.5</v>
      </c>
      <c r="BO448" s="63">
        <f>IF(ISNUMBER(INDEX(Данные!$I$1:$IX$303,Данные!$A110,BO$642)),INDEX(Данные!$I$1:$IX$303,Данные!$A110,BO$642)-Данные!$G110-BO$643+IF($F$11="Использовать поправку",BT448,0),#N/A)</f>
        <v>1.1997079578472949</v>
      </c>
      <c r="BP448" s="64">
        <f>IF(ISNUMBER(INDEX(Данные!$I$1:$IX$303,Данные!$A110,BP$642)),INDEX(Данные!$I$1:$IX$303,Данные!$A110,BP$642)-Данные!$H110-BP$643+IF($F$11="Использовать поправку",BU448,0),#N/A)</f>
        <v>2.5052958900123485</v>
      </c>
      <c r="BQ448" s="62">
        <f t="shared" si="833"/>
        <v>53.5</v>
      </c>
      <c r="BR448" s="63">
        <f>IF(ISNUMBER(INDEX(Данные!$I$1:$IX$303,Данные!$A110,BR$642)),INDEX(Данные!$I$1:$IX$303,Данные!$A110,BR$642)-Данные!$G110-BR$643+IF($F$12="Использовать поправку",BT448,0),#N/A)</f>
        <v>6.6019288046469455</v>
      </c>
      <c r="BS448" s="64">
        <f>IF(ISNUMBER(INDEX(Данные!$I$1:$IX$303,Данные!$A110,BS$642)),INDEX(Данные!$I$1:$IX$303,Данные!$A110,BS$642)-Данные!$H110-BS$643+IF($F$12="Использовать поправку",BU448,0),#N/A)</f>
        <v>7.6103450671500923</v>
      </c>
      <c r="BT448" s="100" t="e">
        <f>INDEX(Данные!$I$1:$IX$303,Данные!$A110,BT$642+8)-INDEX(Данные!$I$1:$IX$303,Данные!$A110,BT$643+8)</f>
        <v>#N/A</v>
      </c>
      <c r="BU448" s="101" t="e">
        <f>INDEX(Данные!$I$1:$IX$303,Данные!$A110,BU$642+9)-INDEX(Данные!$I$1:$IX$303,Данные!$A110,BU$643+9)</f>
        <v>#N/A</v>
      </c>
    </row>
    <row r="449" spans="7:73" s="88" customFormat="1" x14ac:dyDescent="0.25">
      <c r="G449" s="61">
        <v>54</v>
      </c>
      <c r="H449" s="62">
        <f t="shared" si="834"/>
        <v>54</v>
      </c>
      <c r="I449" s="63">
        <f>IF(ISNUMBER(INDEX(Данные!$I$1:$IX$303,Данные!$A111,I$642)),INDEX(Данные!$I$1:$IX$303,Данные!$A111,I$642)-Данные!$E111+IF($F$3="Использовать поправку",AL449,0),#N/A)</f>
        <v>0</v>
      </c>
      <c r="J449" s="64">
        <f>IF(ISNUMBER(INDEX(Данные!$I$1:$IX$303,Данные!$A111,J$642)),INDEX(Данные!$I$1:$IX$303,Данные!$A111,J$642)-Данные!$F111+IF($F$3="Использовать поправку",AM449,0),#N/A)</f>
        <v>0</v>
      </c>
      <c r="K449" s="62">
        <f t="shared" si="835"/>
        <v>54</v>
      </c>
      <c r="L449" s="63">
        <f>IF(ISNUMBER(INDEX(Данные!$I$1:$IX$303,Данные!$A111,L$642)),INDEX(Данные!$I$1:$IX$303,Данные!$A111,L$642)-Данные!$E111+IF($F$4="Использовать поправку",AL449,0),#N/A)</f>
        <v>0.31201055357032725</v>
      </c>
      <c r="M449" s="64">
        <f>IF(ISNUMBER(INDEX(Данные!$I$1:$IX$303,Данные!$A111,M$642)),INDEX(Данные!$I$1:$IX$303,Данные!$A111,M$642)-Данные!$F111+IF($F$4="Использовать поправку",AM449,0),#N/A)</f>
        <v>-0.13307960527152218</v>
      </c>
      <c r="N449" s="62">
        <f t="shared" si="836"/>
        <v>54</v>
      </c>
      <c r="O449" s="63">
        <f>IF(ISNUMBER(INDEX(Данные!$I$1:$IX$303,Данные!$A111,O$642)),INDEX(Данные!$I$1:$IX$303,Данные!$A111,O$642)-Данные!$E111+IF($F$5="Использовать поправку",AL449,0),#N/A)</f>
        <v>-1.3780863369704845</v>
      </c>
      <c r="P449" s="64">
        <f>IF(ISNUMBER(INDEX(Данные!$I$1:$IX$303,Данные!$A111,P$642)),INDEX(Данные!$I$1:$IX$303,Данные!$A111,P$642)-Данные!$F111+IF($F$5="Использовать поправку",AM449,0),#N/A)</f>
        <v>1.4343421177818656</v>
      </c>
      <c r="Q449" s="62">
        <f t="shared" si="837"/>
        <v>54</v>
      </c>
      <c r="R449" s="63">
        <f>IF(ISNUMBER(INDEX(Данные!$I$1:$IX$303,Данные!$A111,R$642)),INDEX(Данные!$I$1:$IX$303,Данные!$A111,R$642)-Данные!$E111+IF($F$6="Использовать поправку",AL449,0),#N/A)</f>
        <v>-0.64039593380855431</v>
      </c>
      <c r="S449" s="64">
        <f>IF(ISNUMBER(INDEX(Данные!$I$1:$IX$303,Данные!$A111,S$642)),INDEX(Данные!$I$1:$IX$303,Данные!$A111,S$642)-Данные!$F111+IF($F$6="Использовать поправку",AM449,0),#N/A)</f>
        <v>1.2718733682477823</v>
      </c>
      <c r="T449" s="62">
        <f t="shared" si="838"/>
        <v>54</v>
      </c>
      <c r="U449" s="63">
        <f>IF(ISNUMBER(INDEX(Данные!$I$1:$IX$303,Данные!$A111,U$642)),INDEX(Данные!$I$1:$IX$303,Данные!$A111,U$642)-Данные!$E111+IF($F$7="Использовать поправку",AL449,0),#N/A)</f>
        <v>7.7578558965743394E-2</v>
      </c>
      <c r="V449" s="64">
        <f>IF(ISNUMBER(INDEX(Данные!$I$1:$IX$303,Данные!$A111,V$642)),INDEX(Данные!$I$1:$IX$303,Данные!$A111,V$642)-Данные!$F111+IF($F$7="Использовать поправку",AM449,0),#N/A)</f>
        <v>-0.46047025061406277</v>
      </c>
      <c r="W449" s="62">
        <f t="shared" si="839"/>
        <v>54</v>
      </c>
      <c r="X449" s="63">
        <f>IF(ISNUMBER(INDEX(Данные!$I$1:$IX$303,Данные!$A111,X$642)),INDEX(Данные!$I$1:$IX$303,Данные!$A111,X$642)-Данные!$E111+IF($F$8="Использовать поправку",AL449,0),#N/A)</f>
        <v>-0.19736550073286407</v>
      </c>
      <c r="Y449" s="64">
        <f>IF(ISNUMBER(INDEX(Данные!$I$1:$IX$303,Данные!$A111,Y$642)),INDEX(Данные!$I$1:$IX$303,Данные!$A111,Y$642)-Данные!$F111+IF($F$8="Использовать поправку",AM449,0),#N/A)</f>
        <v>1.2100411815737409</v>
      </c>
      <c r="Z449" s="62">
        <f t="shared" si="840"/>
        <v>54</v>
      </c>
      <c r="AA449" s="63">
        <f>IF(ISNUMBER(INDEX(Данные!$I$1:$IX$303,Данные!$A111,AA$642)),INDEX(Данные!$I$1:$IX$303,Данные!$A111,AA$642)-Данные!$E111+IF($F$9="Использовать поправку",AL449,0),#N/A)</f>
        <v>-0.63420562489570775</v>
      </c>
      <c r="AB449" s="64">
        <f>IF(ISNUMBER(INDEX(Данные!$I$1:$IX$303,Данные!$A111,AB$642)),INDEX(Данные!$I$1:$IX$303,Данные!$A111,AB$642)-Данные!$F111+IF($F$9="Использовать поправку",AM449,0),#N/A)</f>
        <v>2.3329241566043541</v>
      </c>
      <c r="AC449" s="62">
        <f t="shared" si="841"/>
        <v>54</v>
      </c>
      <c r="AD449" s="63">
        <f>IF(ISNUMBER(INDEX(Данные!$I$1:$IX$303,Данные!$A111,AD$642)),INDEX(Данные!$I$1:$IX$303,Данные!$A111,AD$642)-Данные!$E111+IF($F$10="Использовать поправку",AL449,0),#N/A)</f>
        <v>0.76361720788293219</v>
      </c>
      <c r="AE449" s="64">
        <f>IF(ISNUMBER(INDEX(Данные!$I$1:$IX$303,Данные!$A111,AE$642)),INDEX(Данные!$I$1:$IX$303,Данные!$A111,AE$642)-Данные!$F111+IF($F$10="Использовать поправку",AM449,0),#N/A)</f>
        <v>0.40738452645882672</v>
      </c>
      <c r="AF449" s="62">
        <f t="shared" si="842"/>
        <v>54</v>
      </c>
      <c r="AG449" s="63">
        <f>IF(ISNUMBER(INDEX(Данные!$I$1:$IX$303,Данные!$A111,AG$642)),INDEX(Данные!$I$1:$IX$303,Данные!$A111,AG$642)-Данные!$E111+IF($F$11="Использовать поправку",AL449,0),#N/A)</f>
        <v>-1.5109286397459993</v>
      </c>
      <c r="AH449" s="64">
        <f>IF(ISNUMBER(INDEX(Данные!$I$1:$IX$303,Данные!$A111,AH$642)),INDEX(Данные!$I$1:$IX$303,Данные!$A111,AH$642)-Данные!$F111+IF($F$11="Использовать поправку",AM449,0),#N/A)</f>
        <v>1.0799854040791206</v>
      </c>
      <c r="AI449" s="62">
        <f t="shared" si="843"/>
        <v>54</v>
      </c>
      <c r="AJ449" s="63">
        <f>IF(ISNUMBER(INDEX(Данные!$I$1:$IX$303,Данные!$A111,AJ$642)),INDEX(Данные!$I$1:$IX$303,Данные!$A111,AJ$642)-Данные!$E111+IF($F$12="Использовать поправку",AL449,0),#N/A)</f>
        <v>0.15674529804784809</v>
      </c>
      <c r="AK449" s="96">
        <f>IF(ISNUMBER(INDEX(Данные!$I$1:$IX$303,Данные!$A111,AK$642)),INDEX(Данные!$I$1:$IX$303,Данные!$A111,AK$642)-Данные!$F111+IF($F$12="Использовать поправку",AM449,0),#N/A)</f>
        <v>1.0695560650356053</v>
      </c>
      <c r="AL449" s="100" t="e">
        <f>INDEX(Данные!$I$1:$IX$303,Данные!$A111,AL$642+4)-INDEX(Данные!$I$1:$IX$303,Данные!$A111,AL$643+4)</f>
        <v>#N/A</v>
      </c>
      <c r="AM449" s="101" t="e">
        <f>INDEX(Данные!$I$1:$IX$303,Данные!$A111,AM$642+5)-INDEX(Данные!$I$1:$IX$303,Данные!$A111,AM$643+5)</f>
        <v>#N/A</v>
      </c>
      <c r="AO449" s="61">
        <v>54</v>
      </c>
      <c r="AP449" s="62">
        <f t="shared" si="824"/>
        <v>54</v>
      </c>
      <c r="AQ449" s="63">
        <f>IF(ISNUMBER(INDEX(Данные!$I$1:$IX$303,Данные!$A111,AQ$642)),INDEX(Данные!$I$1:$IX$303,Данные!$A111,AQ$642)-Данные!$G111-AQ$643+IF($F$3="Использовать поправку",BT449,0),#N/A)</f>
        <v>0</v>
      </c>
      <c r="AR449" s="64">
        <f>IF(ISNUMBER(INDEX(Данные!$I$1:$IX$303,Данные!$A111,AR$642)),INDEX(Данные!$I$1:$IX$303,Данные!$A111,AR$642)-Данные!$H111-AR$643+IF($F$3="Использовать поправку",BU449,0),#N/A)</f>
        <v>0</v>
      </c>
      <c r="AS449" s="62">
        <f t="shared" si="825"/>
        <v>54</v>
      </c>
      <c r="AT449" s="63">
        <f>IF(ISNUMBER(INDEX(Данные!$I$1:$IX$303,Данные!$A111,AT$642)),INDEX(Данные!$I$1:$IX$303,Данные!$A111,AT$642)-Данные!$G111-AT$643+IF($F$4="Использовать поправку",BT449,0),#N/A)</f>
        <v>9.7540336015363209</v>
      </c>
      <c r="AU449" s="64">
        <f>IF(ISNUMBER(INDEX(Данные!$I$1:$IX$303,Данные!$A111,AU$642)),INDEX(Данные!$I$1:$IX$303,Данные!$A111,AU$642)-Данные!$H111-AU$643+IF($F$4="Использовать поправку",BU449,0),#N/A)</f>
        <v>-0.17160708923961465</v>
      </c>
      <c r="AV449" s="62">
        <f t="shared" si="826"/>
        <v>54</v>
      </c>
      <c r="AW449" s="63">
        <f>IF(ISNUMBER(INDEX(Данные!$I$1:$IX$303,Данные!$A111,AW$642)),INDEX(Данные!$I$1:$IX$303,Данные!$A111,AW$642)-Данные!$G111-AW$643+IF($F$5="Использовать поправку",BT449,0),#N/A)</f>
        <v>-1.5483025172812859</v>
      </c>
      <c r="AX449" s="64">
        <f>IF(ISNUMBER(INDEX(Данные!$I$1:$IX$303,Данные!$A111,AX$642)),INDEX(Данные!$I$1:$IX$303,Данные!$A111,AX$642)-Данные!$H111-AX$643+IF($F$5="Использовать поправку",BU449,0),#N/A)</f>
        <v>4.8701461192301849</v>
      </c>
      <c r="AY449" s="62">
        <f t="shared" si="827"/>
        <v>54</v>
      </c>
      <c r="AZ449" s="63">
        <f>IF(ISNUMBER(INDEX(Данные!$I$1:$IX$303,Данные!$A111,AZ$642)),INDEX(Данные!$I$1:$IX$303,Данные!$A111,AZ$642)-Данные!$G111-AZ$643+IF($F$6="Использовать поправку",BT449,0),#N/A)</f>
        <v>-7.5392593678908497</v>
      </c>
      <c r="BA449" s="64">
        <f>IF(ISNUMBER(INDEX(Данные!$I$1:$IX$303,Данные!$A111,BA$642)),INDEX(Данные!$I$1:$IX$303,Данные!$A111,BA$642)-Данные!$H111-BA$643+IF($F$6="Использовать поправку",BU449,0),#N/A)</f>
        <v>8.8965236214874039</v>
      </c>
      <c r="BB449" s="62">
        <f t="shared" si="828"/>
        <v>54</v>
      </c>
      <c r="BC449" s="63">
        <f>IF(ISNUMBER(INDEX(Данные!$I$1:$IX$303,Данные!$A111,BC$642)),INDEX(Данные!$I$1:$IX$303,Данные!$A111,BC$642)-Данные!$G111-BC$643+IF($F$7="Использовать поправку",BT449,0),#N/A)</f>
        <v>-0.95874018297320163</v>
      </c>
      <c r="BD449" s="64">
        <f>IF(ISNUMBER(INDEX(Данные!$I$1:$IX$303,Данные!$A111,BD$642)),INDEX(Данные!$I$1:$IX$303,Данные!$A111,BD$642)-Данные!$H111-BD$643+IF($F$7="Использовать поправку",BU449,0),#N/A)</f>
        <v>7.8994688244215467</v>
      </c>
      <c r="BE449" s="62">
        <f t="shared" si="829"/>
        <v>54</v>
      </c>
      <c r="BF449" s="63">
        <f>IF(ISNUMBER(INDEX(Данные!$I$1:$IX$303,Данные!$A111,BF$642)),INDEX(Данные!$I$1:$IX$303,Данные!$A111,BF$642)-Данные!$G111-BF$643+IF($F$8="Использовать поправку",BT449,0),#N/A)</f>
        <v>2.0540663648116606</v>
      </c>
      <c r="BG449" s="64">
        <f>IF(ISNUMBER(INDEX(Данные!$I$1:$IX$303,Данные!$A111,BG$642)),INDEX(Данные!$I$1:$IX$303,Данные!$A111,BG$642)-Данные!$H111-BG$643+IF($F$8="Использовать поправку",BU449,0),#N/A)</f>
        <v>4.8501163168386938</v>
      </c>
      <c r="BH449" s="62">
        <f t="shared" si="830"/>
        <v>54</v>
      </c>
      <c r="BI449" s="63">
        <f>IF(ISNUMBER(INDEX(Данные!$I$1:$IX$303,Данные!$A111,BI$642)),INDEX(Данные!$I$1:$IX$303,Данные!$A111,BI$642)-Данные!$G111-BI$643+IF($F$9="Использовать поправку",BT449,0),#N/A)</f>
        <v>4.6432045357129255</v>
      </c>
      <c r="BJ449" s="64">
        <f>IF(ISNUMBER(INDEX(Данные!$I$1:$IX$303,Данные!$A111,BJ$642)),INDEX(Данные!$I$1:$IX$303,Данные!$A111,BJ$642)-Данные!$H111-BJ$643+IF($F$9="Использовать поправку",BU449,0),#N/A)</f>
        <v>1.9741360545249336</v>
      </c>
      <c r="BK449" s="62">
        <f t="shared" si="831"/>
        <v>54</v>
      </c>
      <c r="BL449" s="63">
        <f>IF(ISNUMBER(INDEX(Данные!$I$1:$IX$303,Данные!$A111,BL$642)),INDEX(Данные!$I$1:$IX$303,Данные!$A111,BL$642)-Данные!$G111-BL$643+IF($F$10="Использовать поправку",BT449,0),#N/A)</f>
        <v>0.52039360111871247</v>
      </c>
      <c r="BM449" s="64">
        <f>IF(ISNUMBER(INDEX(Данные!$I$1:$IX$303,Данные!$A111,BM$642)),INDEX(Данные!$I$1:$IX$303,Данные!$A111,BM$642)-Данные!$H111-BM$643+IF($F$10="Использовать поправку",BU449,0),#N/A)</f>
        <v>16.080714058077092</v>
      </c>
      <c r="BN449" s="62">
        <f t="shared" si="832"/>
        <v>54</v>
      </c>
      <c r="BO449" s="63">
        <f>IF(ISNUMBER(INDEX(Данные!$I$1:$IX$303,Данные!$A111,BO$642)),INDEX(Данные!$I$1:$IX$303,Данные!$A111,BO$642)-Данные!$G111-BO$643+IF($F$11="Использовать поправку",BT449,0),#N/A)</f>
        <v>0.44424363797440947</v>
      </c>
      <c r="BP449" s="64">
        <f>IF(ISNUMBER(INDEX(Данные!$I$1:$IX$303,Данные!$A111,BP$642)),INDEX(Данные!$I$1:$IX$303,Данные!$A111,BP$642)-Данные!$H111-BP$643+IF($F$11="Использовать поправку",BU449,0),#N/A)</f>
        <v>3.0452885920519748</v>
      </c>
      <c r="BQ449" s="62">
        <f t="shared" si="833"/>
        <v>54</v>
      </c>
      <c r="BR449" s="63">
        <f>IF(ISNUMBER(INDEX(Данные!$I$1:$IX$303,Данные!$A111,BR$642)),INDEX(Данные!$I$1:$IX$303,Данные!$A111,BR$642)-Данные!$G111-BR$643+IF($F$12="Использовать поправку",BT449,0),#N/A)</f>
        <v>6.6803014536709497</v>
      </c>
      <c r="BS449" s="64">
        <f>IF(ISNUMBER(INDEX(Данные!$I$1:$IX$303,Данные!$A111,BS$642)),INDEX(Данные!$I$1:$IX$303,Данные!$A111,BS$642)-Данные!$H111-BS$643+IF($F$12="Использовать поправку",BU449,0),#N/A)</f>
        <v>8.1451230996678987</v>
      </c>
      <c r="BT449" s="100" t="e">
        <f>INDEX(Данные!$I$1:$IX$303,Данные!$A111,BT$642+8)-INDEX(Данные!$I$1:$IX$303,Данные!$A111,BT$643+8)</f>
        <v>#N/A</v>
      </c>
      <c r="BU449" s="101" t="e">
        <f>INDEX(Данные!$I$1:$IX$303,Данные!$A111,BU$642+9)-INDEX(Данные!$I$1:$IX$303,Данные!$A111,BU$643+9)</f>
        <v>#N/A</v>
      </c>
    </row>
    <row r="450" spans="7:73" s="88" customFormat="1" x14ac:dyDescent="0.25">
      <c r="G450" s="61">
        <v>54.5</v>
      </c>
      <c r="H450" s="62">
        <f t="shared" si="834"/>
        <v>54.5</v>
      </c>
      <c r="I450" s="63">
        <f>IF(ISNUMBER(INDEX(Данные!$I$1:$IX$303,Данные!$A112,I$642)),INDEX(Данные!$I$1:$IX$303,Данные!$A112,I$642)-Данные!$E112+IF($F$3="Использовать поправку",AL450,0),#N/A)</f>
        <v>0</v>
      </c>
      <c r="J450" s="64">
        <f>IF(ISNUMBER(INDEX(Данные!$I$1:$IX$303,Данные!$A112,J$642)),INDEX(Данные!$I$1:$IX$303,Данные!$A112,J$642)-Данные!$F112+IF($F$3="Использовать поправку",AM450,0),#N/A)</f>
        <v>0</v>
      </c>
      <c r="K450" s="62">
        <f t="shared" si="835"/>
        <v>54.5</v>
      </c>
      <c r="L450" s="63">
        <f>IF(ISNUMBER(INDEX(Данные!$I$1:$IX$303,Данные!$A112,L$642)),INDEX(Данные!$I$1:$IX$303,Данные!$A112,L$642)-Данные!$E112+IF($F$4="Использовать поправку",AL450,0),#N/A)</f>
        <v>-0.80604054305771067</v>
      </c>
      <c r="M450" s="64">
        <f>IF(ISNUMBER(INDEX(Данные!$I$1:$IX$303,Данные!$A112,M$642)),INDEX(Данные!$I$1:$IX$303,Данные!$A112,M$642)-Данные!$F112+IF($F$4="Использовать поправку",AM450,0),#N/A)</f>
        <v>1.490459211891733</v>
      </c>
      <c r="N450" s="62">
        <f t="shared" si="836"/>
        <v>54.5</v>
      </c>
      <c r="O450" s="63">
        <f>IF(ISNUMBER(INDEX(Данные!$I$1:$IX$303,Данные!$A112,O$642)),INDEX(Данные!$I$1:$IX$303,Данные!$A112,O$642)-Данные!$E112+IF($F$5="Использовать поправку",AL450,0),#N/A)</f>
        <v>1.3364936506084089</v>
      </c>
      <c r="P450" s="64">
        <f>IF(ISNUMBER(INDEX(Данные!$I$1:$IX$303,Данные!$A112,P$642)),INDEX(Данные!$I$1:$IX$303,Данные!$A112,P$642)-Данные!$F112+IF($F$5="Использовать поправку",AM450,0),#N/A)</f>
        <v>1.7078535735429563</v>
      </c>
      <c r="Q450" s="62">
        <f t="shared" si="837"/>
        <v>54.5</v>
      </c>
      <c r="R450" s="63">
        <f>IF(ISNUMBER(INDEX(Данные!$I$1:$IX$303,Данные!$A112,R$642)),INDEX(Данные!$I$1:$IX$303,Данные!$A112,R$642)-Данные!$E112+IF($F$6="Использовать поправку",AL450,0),#N/A)</f>
        <v>-0.40113975414474234</v>
      </c>
      <c r="S450" s="64">
        <f>IF(ISNUMBER(INDEX(Данные!$I$1:$IX$303,Данные!$A112,S$642)),INDEX(Данные!$I$1:$IX$303,Данные!$A112,S$642)-Данные!$F112+IF($F$6="Использовать поправку",AM450,0),#N/A)</f>
        <v>0.30337006149743839</v>
      </c>
      <c r="T450" s="62">
        <f t="shared" si="838"/>
        <v>54.5</v>
      </c>
      <c r="U450" s="63">
        <f>IF(ISNUMBER(INDEX(Данные!$I$1:$IX$303,Данные!$A112,U$642)),INDEX(Данные!$I$1:$IX$303,Данные!$A112,U$642)-Данные!$E112+IF($F$7="Использовать поправку",AL450,0),#N/A)</f>
        <v>0.21534588376185582</v>
      </c>
      <c r="V450" s="64">
        <f>IF(ISNUMBER(INDEX(Данные!$I$1:$IX$303,Данные!$A112,V$642)),INDEX(Данные!$I$1:$IX$303,Данные!$A112,V$642)-Данные!$F112+IF($F$7="Использовать поправку",AM450,0),#N/A)</f>
        <v>-0.1262546484796232</v>
      </c>
      <c r="W450" s="62">
        <f t="shared" si="839"/>
        <v>54.5</v>
      </c>
      <c r="X450" s="63">
        <f>IF(ISNUMBER(INDEX(Данные!$I$1:$IX$303,Данные!$A112,X$642)),INDEX(Данные!$I$1:$IX$303,Данные!$A112,X$642)-Данные!$E112+IF($F$8="Использовать поправку",AL450,0),#N/A)</f>
        <v>1.5651074579091961</v>
      </c>
      <c r="Y450" s="64">
        <f>IF(ISNUMBER(INDEX(Данные!$I$1:$IX$303,Данные!$A112,Y$642)),INDEX(Данные!$I$1:$IX$303,Данные!$A112,Y$642)-Данные!$F112+IF($F$8="Использовать поправку",AM450,0),#N/A)</f>
        <v>1.9710657482163496</v>
      </c>
      <c r="Z450" s="62">
        <f t="shared" si="840"/>
        <v>54.5</v>
      </c>
      <c r="AA450" s="63">
        <f>IF(ISNUMBER(INDEX(Данные!$I$1:$IX$303,Данные!$A112,AA$642)),INDEX(Данные!$I$1:$IX$303,Данные!$A112,AA$642)-Данные!$E112+IF($F$9="Использовать поправку",AL450,0),#N/A)</f>
        <v>0.51476612585396442</v>
      </c>
      <c r="AB450" s="64">
        <f>IF(ISNUMBER(INDEX(Данные!$I$1:$IX$303,Данные!$A112,AB$642)),INDEX(Данные!$I$1:$IX$303,Данные!$A112,AB$642)-Данные!$F112+IF($F$9="Использовать поправку",AM450,0),#N/A)</f>
        <v>1.148828270631582</v>
      </c>
      <c r="AC450" s="62">
        <f t="shared" si="841"/>
        <v>54.5</v>
      </c>
      <c r="AD450" s="63">
        <f>IF(ISNUMBER(INDEX(Данные!$I$1:$IX$303,Данные!$A112,AD$642)),INDEX(Данные!$I$1:$IX$303,Данные!$A112,AD$642)-Данные!$E112+IF($F$10="Использовать поправку",AL450,0),#N/A)</f>
        <v>1.0260527141528186</v>
      </c>
      <c r="AE450" s="64">
        <f>IF(ISNUMBER(INDEX(Данные!$I$1:$IX$303,Данные!$A112,AE$642)),INDEX(Данные!$I$1:$IX$303,Данные!$A112,AE$642)-Данные!$F112+IF($F$10="Использовать поправку",AM450,0),#N/A)</f>
        <v>-0.20899825296061536</v>
      </c>
      <c r="AF450" s="62">
        <f t="shared" si="842"/>
        <v>54.5</v>
      </c>
      <c r="AG450" s="63">
        <f>IF(ISNUMBER(INDEX(Данные!$I$1:$IX$303,Данные!$A112,AG$642)),INDEX(Данные!$I$1:$IX$303,Данные!$A112,AG$642)-Данные!$E112+IF($F$11="Использовать поправку",AL450,0),#N/A)</f>
        <v>0.14687406171714423</v>
      </c>
      <c r="AH450" s="64">
        <f>IF(ISNUMBER(INDEX(Данные!$I$1:$IX$303,Данные!$A112,AH$642)),INDEX(Данные!$I$1:$IX$303,Данные!$A112,AH$642)-Данные!$F112+IF($F$11="Использовать поправку",AM450,0),#N/A)</f>
        <v>-5.3787480202114324E-3</v>
      </c>
      <c r="AI450" s="62">
        <f t="shared" si="843"/>
        <v>54.5</v>
      </c>
      <c r="AJ450" s="63">
        <f>IF(ISNUMBER(INDEX(Данные!$I$1:$IX$303,Данные!$A112,AJ$642)),INDEX(Данные!$I$1:$IX$303,Данные!$A112,AJ$642)-Данные!$E112+IF($F$12="Использовать поправку",AL450,0),#N/A)</f>
        <v>0.22494137289422689</v>
      </c>
      <c r="AK450" s="96">
        <f>IF(ISNUMBER(INDEX(Данные!$I$1:$IX$303,Данные!$A112,AK$642)),INDEX(Данные!$I$1:$IX$303,Данные!$A112,AK$642)-Данные!$F112+IF($F$12="Использовать поправку",AM450,0),#N/A)</f>
        <v>0.22642700427942231</v>
      </c>
      <c r="AL450" s="100" t="e">
        <f>INDEX(Данные!$I$1:$IX$303,Данные!$A112,AL$642+4)-INDEX(Данные!$I$1:$IX$303,Данные!$A112,AL$643+4)</f>
        <v>#N/A</v>
      </c>
      <c r="AM450" s="101" t="e">
        <f>INDEX(Данные!$I$1:$IX$303,Данные!$A112,AM$642+5)-INDEX(Данные!$I$1:$IX$303,Данные!$A112,AM$643+5)</f>
        <v>#N/A</v>
      </c>
      <c r="AO450" s="61">
        <v>54.5</v>
      </c>
      <c r="AP450" s="62">
        <f t="shared" si="824"/>
        <v>54.5</v>
      </c>
      <c r="AQ450" s="63">
        <f>IF(ISNUMBER(INDEX(Данные!$I$1:$IX$303,Данные!$A112,AQ$642)),INDEX(Данные!$I$1:$IX$303,Данные!$A112,AQ$642)-Данные!$G112-AQ$643+IF($F$3="Использовать поправку",BT450,0),#N/A)</f>
        <v>0</v>
      </c>
      <c r="AR450" s="64">
        <f>IF(ISNUMBER(INDEX(Данные!$I$1:$IX$303,Данные!$A112,AR$642)),INDEX(Данные!$I$1:$IX$303,Данные!$A112,AR$642)-Данные!$H112-AR$643+IF($F$3="Использовать поправку",BU450,0),#N/A)</f>
        <v>0</v>
      </c>
      <c r="AS450" s="62">
        <f t="shared" si="825"/>
        <v>54.5</v>
      </c>
      <c r="AT450" s="63">
        <f>IF(ISNUMBER(INDEX(Данные!$I$1:$IX$303,Данные!$A112,AT$642)),INDEX(Данные!$I$1:$IX$303,Данные!$A112,AT$642)-Данные!$G112-AT$643+IF($F$4="Использовать поправку",BT450,0),#N/A)</f>
        <v>9.351013330007504</v>
      </c>
      <c r="AU450" s="64">
        <f>IF(ISNUMBER(INDEX(Данные!$I$1:$IX$303,Данные!$A112,AU$642)),INDEX(Данные!$I$1:$IX$303,Данные!$A112,AU$642)-Данные!$H112-AU$643+IF($F$4="Использовать поправку",BU450,0),#N/A)</f>
        <v>0.57362251670633668</v>
      </c>
      <c r="AV450" s="62">
        <f t="shared" si="826"/>
        <v>54.5</v>
      </c>
      <c r="AW450" s="63">
        <f>IF(ISNUMBER(INDEX(Данные!$I$1:$IX$303,Данные!$A112,AW$642)),INDEX(Данные!$I$1:$IX$303,Данные!$A112,AW$642)-Данные!$G112-AW$643+IF($F$5="Использовать поправку",BT450,0),#N/A)</f>
        <v>-0.88005569197696332</v>
      </c>
      <c r="AX450" s="64">
        <f>IF(ISNUMBER(INDEX(Данные!$I$1:$IX$303,Данные!$A112,AX$642)),INDEX(Данные!$I$1:$IX$303,Данные!$A112,AX$642)-Данные!$H112-AX$643+IF($F$5="Использовать поправку",BU450,0),#N/A)</f>
        <v>5.7240729060017657</v>
      </c>
      <c r="AY450" s="62">
        <f t="shared" si="827"/>
        <v>54.5</v>
      </c>
      <c r="AZ450" s="63">
        <f>IF(ISNUMBER(INDEX(Данные!$I$1:$IX$303,Данные!$A112,AZ$642)),INDEX(Данные!$I$1:$IX$303,Данные!$A112,AZ$642)-Данные!$G112-AZ$643+IF($F$6="Использовать поправку",BT450,0),#N/A)</f>
        <v>-7.7398292449632891</v>
      </c>
      <c r="BA450" s="64">
        <f>IF(ISNUMBER(INDEX(Данные!$I$1:$IX$303,Данные!$A112,BA$642)),INDEX(Данные!$I$1:$IX$303,Данные!$A112,BA$642)-Данные!$H112-BA$643+IF($F$6="Использовать поправку",BU450,0),#N/A)</f>
        <v>9.0482086522360987</v>
      </c>
      <c r="BB450" s="62">
        <f t="shared" si="828"/>
        <v>54.5</v>
      </c>
      <c r="BC450" s="63">
        <f>IF(ISNUMBER(INDEX(Данные!$I$1:$IX$303,Данные!$A112,BC$642)),INDEX(Данные!$I$1:$IX$303,Данные!$A112,BC$642)-Данные!$G112-BC$643+IF($F$7="Использовать поправку",BT450,0),#N/A)</f>
        <v>-0.85106724109232346</v>
      </c>
      <c r="BD450" s="64">
        <f>IF(ISNUMBER(INDEX(Данные!$I$1:$IX$303,Данные!$A112,BD$642)),INDEX(Данные!$I$1:$IX$303,Данные!$A112,BD$642)-Данные!$H112-BD$643+IF($F$7="Использовать поправку",BU450,0),#N/A)</f>
        <v>7.8363415001817884</v>
      </c>
      <c r="BE450" s="62">
        <f t="shared" si="829"/>
        <v>54.5</v>
      </c>
      <c r="BF450" s="63">
        <f>IF(ISNUMBER(INDEX(Данные!$I$1:$IX$303,Данные!$A112,BF$642)),INDEX(Данные!$I$1:$IX$303,Данные!$A112,BF$642)-Данные!$G112-BF$643+IF($F$8="Использовать поправку",BT450,0),#N/A)</f>
        <v>2.836620093766328</v>
      </c>
      <c r="BG450" s="64">
        <f>IF(ISNUMBER(INDEX(Данные!$I$1:$IX$303,Данные!$A112,BG$642)),INDEX(Данные!$I$1:$IX$303,Данные!$A112,BG$642)-Данные!$H112-BG$643+IF($F$8="Использовать поправку",BU450,0),#N/A)</f>
        <v>5.8356491909469241</v>
      </c>
      <c r="BH450" s="62">
        <f t="shared" si="830"/>
        <v>54.5</v>
      </c>
      <c r="BI450" s="63">
        <f>IF(ISNUMBER(INDEX(Данные!$I$1:$IX$303,Данные!$A112,BI$642)),INDEX(Данные!$I$1:$IX$303,Данные!$A112,BI$642)-Данные!$G112-BI$643+IF($F$9="Использовать поправку",BT450,0),#N/A)</f>
        <v>4.9005875986398451</v>
      </c>
      <c r="BJ450" s="64">
        <f>IF(ISNUMBER(INDEX(Данные!$I$1:$IX$303,Данные!$A112,BJ$642)),INDEX(Данные!$I$1:$IX$303,Данные!$A112,BJ$642)-Данные!$H112-BJ$643+IF($F$9="Использовать поправку",BU450,0),#N/A)</f>
        <v>2.5485501898408529</v>
      </c>
      <c r="BK450" s="62">
        <f t="shared" si="831"/>
        <v>54.5</v>
      </c>
      <c r="BL450" s="63">
        <f>IF(ISNUMBER(INDEX(Данные!$I$1:$IX$303,Данные!$A112,BL$642)),INDEX(Данные!$I$1:$IX$303,Данные!$A112,BL$642)-Данные!$G112-BL$643+IF($F$10="Использовать поправку",BT450,0),#N/A)</f>
        <v>1.033419958195168</v>
      </c>
      <c r="BM450" s="64">
        <f>IF(ISNUMBER(INDEX(Данные!$I$1:$IX$303,Данные!$A112,BM$642)),INDEX(Данные!$I$1:$IX$303,Данные!$A112,BM$642)-Данные!$H112-BM$643+IF($F$10="Использовать поправку",BU450,0),#N/A)</f>
        <v>15.976214931596814</v>
      </c>
      <c r="BN450" s="62">
        <f t="shared" si="832"/>
        <v>54.5</v>
      </c>
      <c r="BO450" s="63">
        <f>IF(ISNUMBER(INDEX(Данные!$I$1:$IX$303,Данные!$A112,BO$642)),INDEX(Данные!$I$1:$IX$303,Данные!$A112,BO$642)-Данные!$G112-BO$643+IF($F$11="Использовать поправку",BT450,0),#N/A)</f>
        <v>0.51768066883289521</v>
      </c>
      <c r="BP450" s="64">
        <f>IF(ISNUMBER(INDEX(Данные!$I$1:$IX$303,Данные!$A112,BP$642)),INDEX(Данные!$I$1:$IX$303,Данные!$A112,BP$642)-Данные!$H112-BP$643+IF($F$11="Использовать поправку",BU450,0),#N/A)</f>
        <v>3.0425992180419144</v>
      </c>
      <c r="BQ450" s="62">
        <f t="shared" si="833"/>
        <v>54.5</v>
      </c>
      <c r="BR450" s="63">
        <f>IF(ISNUMBER(INDEX(Данные!$I$1:$IX$303,Данные!$A112,BR$642)),INDEX(Данные!$I$1:$IX$303,Данные!$A112,BR$642)-Данные!$G112-BR$643+IF($F$12="Использовать поправку",BT450,0),#N/A)</f>
        <v>6.7927721401180179</v>
      </c>
      <c r="BS450" s="64">
        <f>IF(ISNUMBER(INDEX(Данные!$I$1:$IX$303,Данные!$A112,BS$642)),INDEX(Данные!$I$1:$IX$303,Данные!$A112,BS$642)-Данные!$H112-BS$643+IF($F$12="Использовать поправку",BU450,0),#N/A)</f>
        <v>8.2583366018075139</v>
      </c>
      <c r="BT450" s="100" t="e">
        <f>INDEX(Данные!$I$1:$IX$303,Данные!$A112,BT$642+8)-INDEX(Данные!$I$1:$IX$303,Данные!$A112,BT$643+8)</f>
        <v>#N/A</v>
      </c>
      <c r="BU450" s="101" t="e">
        <f>INDEX(Данные!$I$1:$IX$303,Данные!$A112,BU$642+9)-INDEX(Данные!$I$1:$IX$303,Данные!$A112,BU$643+9)</f>
        <v>#N/A</v>
      </c>
    </row>
    <row r="451" spans="7:73" s="88" customFormat="1" x14ac:dyDescent="0.25">
      <c r="G451" s="61">
        <v>55</v>
      </c>
      <c r="H451" s="62">
        <f t="shared" si="834"/>
        <v>55</v>
      </c>
      <c r="I451" s="63">
        <f>IF(ISNUMBER(INDEX(Данные!$I$1:$IX$303,Данные!$A113,I$642)),INDEX(Данные!$I$1:$IX$303,Данные!$A113,I$642)-Данные!$E113+IF($F$3="Использовать поправку",AL451,0),#N/A)</f>
        <v>0</v>
      </c>
      <c r="J451" s="64">
        <f>IF(ISNUMBER(INDEX(Данные!$I$1:$IX$303,Данные!$A113,J$642)),INDEX(Данные!$I$1:$IX$303,Данные!$A113,J$642)-Данные!$F113+IF($F$3="Использовать поправку",AM451,0),#N/A)</f>
        <v>0</v>
      </c>
      <c r="K451" s="62">
        <f t="shared" si="835"/>
        <v>55</v>
      </c>
      <c r="L451" s="63">
        <f>IF(ISNUMBER(INDEX(Данные!$I$1:$IX$303,Данные!$A113,L$642)),INDEX(Данные!$I$1:$IX$303,Данные!$A113,L$642)-Данные!$E113+IF($F$4="Использовать поправку",AL451,0),#N/A)</f>
        <v>-1.3155310045181907</v>
      </c>
      <c r="M451" s="64">
        <f>IF(ISNUMBER(INDEX(Данные!$I$1:$IX$303,Данные!$A113,M$642)),INDEX(Данные!$I$1:$IX$303,Данные!$A113,M$642)-Данные!$F113+IF($F$4="Использовать поправку",AM451,0),#N/A)</f>
        <v>0.48544952211732628</v>
      </c>
      <c r="N451" s="62">
        <f t="shared" si="836"/>
        <v>55</v>
      </c>
      <c r="O451" s="63">
        <f>IF(ISNUMBER(INDEX(Данные!$I$1:$IX$303,Данные!$A113,O$642)),INDEX(Данные!$I$1:$IX$303,Данные!$A113,O$642)-Данные!$E113+IF($F$5="Использовать поправку",AL451,0),#N/A)</f>
        <v>-4.1370384622213763E-2</v>
      </c>
      <c r="P451" s="64">
        <f>IF(ISNUMBER(INDEX(Данные!$I$1:$IX$303,Данные!$A113,P$642)),INDEX(Данные!$I$1:$IX$303,Данные!$A113,P$642)-Данные!$F113+IF($F$5="Использовать поправку",AM451,0),#N/A)</f>
        <v>1.0766365504350315</v>
      </c>
      <c r="Q451" s="62">
        <f t="shared" si="837"/>
        <v>55</v>
      </c>
      <c r="R451" s="63">
        <f>IF(ISNUMBER(INDEX(Данные!$I$1:$IX$303,Данные!$A113,R$642)),INDEX(Данные!$I$1:$IX$303,Данные!$A113,R$642)-Данные!$E113+IF($F$6="Использовать поправку",AL451,0),#N/A)</f>
        <v>-1.6264811873090093</v>
      </c>
      <c r="S451" s="64">
        <f>IF(ISNUMBER(INDEX(Данные!$I$1:$IX$303,Данные!$A113,S$642)),INDEX(Данные!$I$1:$IX$303,Данные!$A113,S$642)-Данные!$F113+IF($F$6="Использовать поправку",AM451,0),#N/A)</f>
        <v>1.3075435357097192</v>
      </c>
      <c r="T451" s="62">
        <f t="shared" si="838"/>
        <v>55</v>
      </c>
      <c r="U451" s="63">
        <f>IF(ISNUMBER(INDEX(Данные!$I$1:$IX$303,Данные!$A113,U$642)),INDEX(Данные!$I$1:$IX$303,Данные!$A113,U$642)-Данные!$E113+IF($F$7="Использовать поправку",AL451,0),#N/A)</f>
        <v>-0.32767480744193289</v>
      </c>
      <c r="V451" s="64">
        <f>IF(ISNUMBER(INDEX(Данные!$I$1:$IX$303,Данные!$A113,V$642)),INDEX(Данные!$I$1:$IX$303,Данные!$A113,V$642)-Данные!$F113+IF($F$7="Использовать поправку",AM451,0),#N/A)</f>
        <v>-8.7679232919818162E-2</v>
      </c>
      <c r="W451" s="62">
        <f t="shared" si="839"/>
        <v>55</v>
      </c>
      <c r="X451" s="63">
        <f>IF(ISNUMBER(INDEX(Данные!$I$1:$IX$303,Данные!$A113,X$642)),INDEX(Данные!$I$1:$IX$303,Данные!$A113,X$642)-Данные!$E113+IF($F$8="Использовать поправку",AL451,0),#N/A)</f>
        <v>7.5246129288343511E-2</v>
      </c>
      <c r="Y451" s="64">
        <f>IF(ISNUMBER(INDEX(Данные!$I$1:$IX$303,Данные!$A113,Y$642)),INDEX(Данные!$I$1:$IX$303,Данные!$A113,Y$642)-Данные!$F113+IF($F$8="Использовать поправку",AM451,0),#N/A)</f>
        <v>0.26124746557646539</v>
      </c>
      <c r="Z451" s="62">
        <f t="shared" si="840"/>
        <v>55</v>
      </c>
      <c r="AA451" s="63">
        <f>IF(ISNUMBER(INDEX(Данные!$I$1:$IX$303,Данные!$A113,AA$642)),INDEX(Данные!$I$1:$IX$303,Данные!$A113,AA$642)-Данные!$E113+IF($F$9="Использовать поправку",AL451,0),#N/A)</f>
        <v>-1.1767210649150512</v>
      </c>
      <c r="AB451" s="64">
        <f>IF(ISNUMBER(INDEX(Данные!$I$1:$IX$303,Данные!$A113,AB$642)),INDEX(Данные!$I$1:$IX$303,Данные!$A113,AB$642)-Данные!$F113+IF($F$9="Использовать поправку",AM451,0),#N/A)</f>
        <v>0.72899714845289587</v>
      </c>
      <c r="AC451" s="62">
        <f t="shared" si="841"/>
        <v>55</v>
      </c>
      <c r="AD451" s="63">
        <f>IF(ISNUMBER(INDEX(Данные!$I$1:$IX$303,Данные!$A113,AD$642)),INDEX(Данные!$I$1:$IX$303,Данные!$A113,AD$642)-Данные!$E113+IF($F$10="Использовать поправку",AL451,0),#N/A)</f>
        <v>2.933416202882988E-2</v>
      </c>
      <c r="AE451" s="64">
        <f>IF(ISNUMBER(INDEX(Данные!$I$1:$IX$303,Данные!$A113,AE$642)),INDEX(Данные!$I$1:$IX$303,Данные!$A113,AE$642)-Данные!$F113+IF($F$10="Использовать поправку",AM451,0),#N/A)</f>
        <v>-0.19044409096422932</v>
      </c>
      <c r="AF451" s="62">
        <f t="shared" si="842"/>
        <v>55</v>
      </c>
      <c r="AG451" s="63">
        <f>IF(ISNUMBER(INDEX(Данные!$I$1:$IX$303,Данные!$A113,AG$642)),INDEX(Данные!$I$1:$IX$303,Данные!$A113,AG$642)-Данные!$E113+IF($F$11="Использовать поправку",AL451,0),#N/A)</f>
        <v>-0.23964003887619612</v>
      </c>
      <c r="AH451" s="64">
        <f>IF(ISNUMBER(INDEX(Данные!$I$1:$IX$303,Данные!$A113,AH$642)),INDEX(Данные!$I$1:$IX$303,Данные!$A113,AH$642)-Данные!$F113+IF($F$11="Использовать поправку",AM451,0),#N/A)</f>
        <v>-0.13950013956959673</v>
      </c>
      <c r="AI451" s="62">
        <f t="shared" si="843"/>
        <v>55</v>
      </c>
      <c r="AJ451" s="63">
        <f>IF(ISNUMBER(INDEX(Данные!$I$1:$IX$303,Данные!$A113,AJ$642)),INDEX(Данные!$I$1:$IX$303,Данные!$A113,AJ$642)-Данные!$E113+IF($F$12="Использовать поправку",AL451,0),#N/A)</f>
        <v>-0.91095338597467013</v>
      </c>
      <c r="AK451" s="96">
        <f>IF(ISNUMBER(INDEX(Данные!$I$1:$IX$303,Данные!$A113,AK$642)),INDEX(Данные!$I$1:$IX$303,Данные!$A113,AK$642)-Данные!$F113+IF($F$12="Использовать поправку",AM451,0),#N/A)</f>
        <v>1.3960990039351415</v>
      </c>
      <c r="AL451" s="100" t="e">
        <f>INDEX(Данные!$I$1:$IX$303,Данные!$A113,AL$642+4)-INDEX(Данные!$I$1:$IX$303,Данные!$A113,AL$643+4)</f>
        <v>#N/A</v>
      </c>
      <c r="AM451" s="101" t="e">
        <f>INDEX(Данные!$I$1:$IX$303,Данные!$A113,AM$642+5)-INDEX(Данные!$I$1:$IX$303,Данные!$A113,AM$643+5)</f>
        <v>#N/A</v>
      </c>
      <c r="AO451" s="61">
        <v>55</v>
      </c>
      <c r="AP451" s="62">
        <f t="shared" si="824"/>
        <v>55</v>
      </c>
      <c r="AQ451" s="63">
        <f>IF(ISNUMBER(INDEX(Данные!$I$1:$IX$303,Данные!$A113,AQ$642)),INDEX(Данные!$I$1:$IX$303,Данные!$A113,AQ$642)-Данные!$G113-AQ$643+IF($F$3="Использовать поправку",BT451,0),#N/A)</f>
        <v>0</v>
      </c>
      <c r="AR451" s="64">
        <f>IF(ISNUMBER(INDEX(Данные!$I$1:$IX$303,Данные!$A113,AR$642)),INDEX(Данные!$I$1:$IX$303,Данные!$A113,AR$642)-Данные!$H113-AR$643+IF($F$3="Использовать поправку",BU451,0),#N/A)</f>
        <v>0</v>
      </c>
      <c r="AS451" s="62">
        <f t="shared" si="825"/>
        <v>55</v>
      </c>
      <c r="AT451" s="63">
        <f>IF(ISNUMBER(INDEX(Данные!$I$1:$IX$303,Данные!$A113,AT$642)),INDEX(Данные!$I$1:$IX$303,Данные!$A113,AT$642)-Данные!$G113-AT$643+IF($F$4="Использовать поправку",BT451,0),#N/A)</f>
        <v>8.6932478277483369</v>
      </c>
      <c r="AU451" s="64">
        <f>IF(ISNUMBER(INDEX(Данные!$I$1:$IX$303,Данные!$A113,AU$642)),INDEX(Данные!$I$1:$IX$303,Данные!$A113,AU$642)-Данные!$H113-AU$643+IF($F$4="Использовать поправку",BU451,0),#N/A)</f>
        <v>0.81634727776486216</v>
      </c>
      <c r="AV451" s="62">
        <f t="shared" si="826"/>
        <v>55</v>
      </c>
      <c r="AW451" s="63">
        <f>IF(ISNUMBER(INDEX(Данные!$I$1:$IX$303,Данные!$A113,AW$642)),INDEX(Данные!$I$1:$IX$303,Данные!$A113,AW$642)-Данные!$G113-AW$643+IF($F$5="Использовать поправку",BT451,0),#N/A)</f>
        <v>-0.90074088428821142</v>
      </c>
      <c r="AX451" s="64">
        <f>IF(ISNUMBER(INDEX(Данные!$I$1:$IX$303,Данные!$A113,AX$642)),INDEX(Данные!$I$1:$IX$303,Данные!$A113,AX$642)-Данные!$H113-AX$643+IF($F$5="Использовать поправку",BU451,0),#N/A)</f>
        <v>6.2623911812193001</v>
      </c>
      <c r="AY451" s="62">
        <f t="shared" si="827"/>
        <v>55</v>
      </c>
      <c r="AZ451" s="63">
        <f>IF(ISNUMBER(INDEX(Данные!$I$1:$IX$303,Данные!$A113,AZ$642)),INDEX(Данные!$I$1:$IX$303,Данные!$A113,AZ$642)-Данные!$G113-AZ$643+IF($F$6="Использовать поправку",BT451,0),#N/A)</f>
        <v>-8.5530698386177164</v>
      </c>
      <c r="BA451" s="64">
        <f>IF(ISNUMBER(INDEX(Данные!$I$1:$IX$303,Данные!$A113,BA$642)),INDEX(Данные!$I$1:$IX$303,Данные!$A113,BA$642)-Данные!$H113-BA$643+IF($F$6="Использовать поправку",BU451,0),#N/A)</f>
        <v>9.7019804200906492</v>
      </c>
      <c r="BB451" s="62">
        <f t="shared" si="828"/>
        <v>55</v>
      </c>
      <c r="BC451" s="63">
        <f>IF(ISNUMBER(INDEX(Данные!$I$1:$IX$303,Данные!$A113,BC$642)),INDEX(Данные!$I$1:$IX$303,Данные!$A113,BC$642)-Данные!$G113-BC$643+IF($F$7="Использовать поправку",BT451,0),#N/A)</f>
        <v>-1.0149046448133276</v>
      </c>
      <c r="BD451" s="64">
        <f>IF(ISNUMBER(INDEX(Данные!$I$1:$IX$303,Данные!$A113,BD$642)),INDEX(Данные!$I$1:$IX$303,Данные!$A113,BD$642)-Данные!$H113-BD$643+IF($F$7="Использовать поправку",BU451,0),#N/A)</f>
        <v>7.7925018837217976</v>
      </c>
      <c r="BE451" s="62">
        <f t="shared" si="829"/>
        <v>55</v>
      </c>
      <c r="BF451" s="63">
        <f>IF(ISNUMBER(INDEX(Данные!$I$1:$IX$303,Данные!$A113,BF$642)),INDEX(Данные!$I$1:$IX$303,Данные!$A113,BF$642)-Данные!$G113-BF$643+IF($F$8="Использовать поправку",BT451,0),#N/A)</f>
        <v>2.8742431584104224</v>
      </c>
      <c r="BG451" s="64">
        <f>IF(ISNUMBER(INDEX(Данные!$I$1:$IX$303,Данные!$A113,BG$642)),INDEX(Данные!$I$1:$IX$303,Данные!$A113,BG$642)-Данные!$H113-BG$643+IF($F$8="Использовать поправку",BU451,0),#N/A)</f>
        <v>5.966272923735005</v>
      </c>
      <c r="BH451" s="62">
        <f t="shared" si="830"/>
        <v>55</v>
      </c>
      <c r="BI451" s="63">
        <f>IF(ISNUMBER(INDEX(Данные!$I$1:$IX$303,Данные!$A113,BI$642)),INDEX(Данные!$I$1:$IX$303,Данные!$A113,BI$642)-Данные!$G113-BI$643+IF($F$9="Использовать поправку",BT451,0),#N/A)</f>
        <v>4.312227066182345</v>
      </c>
      <c r="BJ451" s="64">
        <f>IF(ISNUMBER(INDEX(Данные!$I$1:$IX$303,Данные!$A113,BJ$642)),INDEX(Данные!$I$1:$IX$303,Данные!$A113,BJ$642)-Данные!$H113-BJ$643+IF($F$9="Использовать поправку",BU451,0),#N/A)</f>
        <v>2.9130487640670708</v>
      </c>
      <c r="BK451" s="62">
        <f t="shared" si="831"/>
        <v>55</v>
      </c>
      <c r="BL451" s="63">
        <f>IF(ISNUMBER(INDEX(Данные!$I$1:$IX$303,Данные!$A113,BL$642)),INDEX(Данные!$I$1:$IX$303,Данные!$A113,BL$642)-Данные!$G113-BL$643+IF($F$10="Использовать поправку",BT451,0),#N/A)</f>
        <v>1.048087039209463</v>
      </c>
      <c r="BM451" s="64">
        <f>IF(ISNUMBER(INDEX(Данные!$I$1:$IX$303,Данные!$A113,BM$642)),INDEX(Данные!$I$1:$IX$303,Данные!$A113,BM$642)-Данные!$H113-BM$643+IF($F$10="Использовать поправку",BU451,0),#N/A)</f>
        <v>15.880992886114655</v>
      </c>
      <c r="BN451" s="62">
        <f t="shared" si="832"/>
        <v>55</v>
      </c>
      <c r="BO451" s="63">
        <f>IF(ISNUMBER(INDEX(Данные!$I$1:$IX$303,Данные!$A113,BO$642)),INDEX(Данные!$I$1:$IX$303,Данные!$A113,BO$642)-Данные!$G113-BO$643+IF($F$11="Использовать поправку",BT451,0),#N/A)</f>
        <v>0.39786064939482912</v>
      </c>
      <c r="BP451" s="64">
        <f>IF(ISNUMBER(INDEX(Данные!$I$1:$IX$303,Данные!$A113,BP$642)),INDEX(Данные!$I$1:$IX$303,Данные!$A113,BP$642)-Данные!$H113-BP$643+IF($F$11="Использовать поправку",BU451,0),#N/A)</f>
        <v>2.9728491482569552</v>
      </c>
      <c r="BQ451" s="62">
        <f t="shared" si="833"/>
        <v>55</v>
      </c>
      <c r="BR451" s="63">
        <f>IF(ISNUMBER(INDEX(Данные!$I$1:$IX$303,Данные!$A113,BR$642)),INDEX(Данные!$I$1:$IX$303,Данные!$A113,BR$642)-Данные!$G113-BR$643+IF($F$12="Использовать поправку",BT451,0),#N/A)</f>
        <v>6.3372954471307139</v>
      </c>
      <c r="BS451" s="64">
        <f>IF(ISNUMBER(INDEX(Данные!$I$1:$IX$303,Данные!$A113,BS$642)),INDEX(Данные!$I$1:$IX$303,Данные!$A113,BS$642)-Данные!$H113-BS$643+IF($F$12="Использовать поправку",BU451,0),#N/A)</f>
        <v>8.956386103775003</v>
      </c>
      <c r="BT451" s="100" t="e">
        <f>INDEX(Данные!$I$1:$IX$303,Данные!$A113,BT$642+8)-INDEX(Данные!$I$1:$IX$303,Данные!$A113,BT$643+8)</f>
        <v>#N/A</v>
      </c>
      <c r="BU451" s="101" t="e">
        <f>INDEX(Данные!$I$1:$IX$303,Данные!$A113,BU$642+9)-INDEX(Данные!$I$1:$IX$303,Данные!$A113,BU$643+9)</f>
        <v>#N/A</v>
      </c>
    </row>
    <row r="452" spans="7:73" s="88" customFormat="1" x14ac:dyDescent="0.25">
      <c r="G452" s="61">
        <v>55.5</v>
      </c>
      <c r="H452" s="62">
        <f t="shared" si="834"/>
        <v>55.5</v>
      </c>
      <c r="I452" s="63">
        <f>IF(ISNUMBER(INDEX(Данные!$I$1:$IX$303,Данные!$A114,I$642)),INDEX(Данные!$I$1:$IX$303,Данные!$A114,I$642)-Данные!$E114+IF($F$3="Использовать поправку",AL452,0),#N/A)</f>
        <v>0</v>
      </c>
      <c r="J452" s="64">
        <f>IF(ISNUMBER(INDEX(Данные!$I$1:$IX$303,Данные!$A114,J$642)),INDEX(Данные!$I$1:$IX$303,Данные!$A114,J$642)-Данные!$F114+IF($F$3="Использовать поправку",AM452,0),#N/A)</f>
        <v>0</v>
      </c>
      <c r="K452" s="62">
        <f t="shared" si="835"/>
        <v>55.5</v>
      </c>
      <c r="L452" s="63">
        <f>IF(ISNUMBER(INDEX(Данные!$I$1:$IX$303,Данные!$A114,L$642)),INDEX(Данные!$I$1:$IX$303,Данные!$A114,L$642)-Данные!$E114+IF($F$4="Использовать поправку",AL452,0),#N/A)</f>
        <v>-0.30546442653618833</v>
      </c>
      <c r="M452" s="64">
        <f>IF(ISNUMBER(INDEX(Данные!$I$1:$IX$303,Данные!$A114,M$642)),INDEX(Данные!$I$1:$IX$303,Данные!$A114,M$642)-Данные!$F114+IF($F$4="Использовать поправку",AM452,0),#N/A)</f>
        <v>0.47213314583332355</v>
      </c>
      <c r="N452" s="62">
        <f t="shared" si="836"/>
        <v>55.5</v>
      </c>
      <c r="O452" s="63">
        <f>IF(ISNUMBER(INDEX(Данные!$I$1:$IX$303,Данные!$A114,O$642)),INDEX(Данные!$I$1:$IX$303,Данные!$A114,O$642)-Данные!$E114+IF($F$5="Использовать поправку",AL452,0),#N/A)</f>
        <v>-0.62079111085387773</v>
      </c>
      <c r="P452" s="64">
        <f>IF(ISNUMBER(INDEX(Данные!$I$1:$IX$303,Данные!$A114,P$642)),INDEX(Данные!$I$1:$IX$303,Данные!$A114,P$642)-Данные!$F114+IF($F$5="Использовать поправку",AM452,0),#N/A)</f>
        <v>1.1919449822024202</v>
      </c>
      <c r="Q452" s="62">
        <f t="shared" si="837"/>
        <v>55.5</v>
      </c>
      <c r="R452" s="63">
        <f>IF(ISNUMBER(INDEX(Данные!$I$1:$IX$303,Данные!$A114,R$642)),INDEX(Данные!$I$1:$IX$303,Данные!$A114,R$642)-Данные!$E114+IF($F$6="Использовать поправку",AL452,0),#N/A)</f>
        <v>-0.45215110926833901</v>
      </c>
      <c r="S452" s="64">
        <f>IF(ISNUMBER(INDEX(Данные!$I$1:$IX$303,Данные!$A114,S$642)),INDEX(Данные!$I$1:$IX$303,Данные!$A114,S$642)-Данные!$F114+IF($F$6="Использовать поправку",AM452,0),#N/A)</f>
        <v>1.0390199864278404</v>
      </c>
      <c r="T452" s="62">
        <f t="shared" si="838"/>
        <v>55.5</v>
      </c>
      <c r="U452" s="63">
        <f>IF(ISNUMBER(INDEX(Данные!$I$1:$IX$303,Данные!$A114,U$642)),INDEX(Данные!$I$1:$IX$303,Данные!$A114,U$642)-Данные!$E114+IF($F$7="Использовать поправку",AL452,0),#N/A)</f>
        <v>-0.95010376985387701</v>
      </c>
      <c r="V452" s="64">
        <f>IF(ISNUMBER(INDEX(Данные!$I$1:$IX$303,Данные!$A114,V$642)),INDEX(Данные!$I$1:$IX$303,Данные!$A114,V$642)-Данные!$F114+IF($F$7="Использовать поправку",AM452,0),#N/A)</f>
        <v>0.32729393335938362</v>
      </c>
      <c r="W452" s="62">
        <f t="shared" si="839"/>
        <v>55.5</v>
      </c>
      <c r="X452" s="63">
        <f>IF(ISNUMBER(INDEX(Данные!$I$1:$IX$303,Данные!$A114,X$642)),INDEX(Данные!$I$1:$IX$303,Данные!$A114,X$642)-Данные!$E114+IF($F$8="Использовать поправку",AL452,0),#N/A)</f>
        <v>-0.6996214366914657</v>
      </c>
      <c r="Y452" s="64">
        <f>IF(ISNUMBER(INDEX(Данные!$I$1:$IX$303,Данные!$A114,Y$642)),INDEX(Данные!$I$1:$IX$303,Данные!$A114,Y$642)-Данные!$F114+IF($F$8="Использовать поправку",AM452,0),#N/A)</f>
        <v>0.38514763820574416</v>
      </c>
      <c r="Z452" s="62">
        <f t="shared" si="840"/>
        <v>55.5</v>
      </c>
      <c r="AA452" s="63">
        <f>IF(ISNUMBER(INDEX(Данные!$I$1:$IX$303,Данные!$A114,AA$642)),INDEX(Данные!$I$1:$IX$303,Данные!$A114,AA$642)-Данные!$E114+IF($F$9="Использовать поправку",AL452,0),#N/A)</f>
        <v>-0.73367770274972877</v>
      </c>
      <c r="AB452" s="64">
        <f>IF(ISNUMBER(INDEX(Данные!$I$1:$IX$303,Данные!$A114,AB$642)),INDEX(Данные!$I$1:$IX$303,Данные!$A114,AB$642)-Данные!$F114+IF($F$9="Использовать поправку",AM452,0),#N/A)</f>
        <v>1.2705406109745372</v>
      </c>
      <c r="AC452" s="62">
        <f t="shared" si="841"/>
        <v>55.5</v>
      </c>
      <c r="AD452" s="63">
        <f>IF(ISNUMBER(INDEX(Данные!$I$1:$IX$303,Данные!$A114,AD$642)),INDEX(Данные!$I$1:$IX$303,Данные!$A114,AD$642)-Данные!$E114+IF($F$10="Использовать поправку",AL452,0),#N/A)</f>
        <v>-1.0393401861146661</v>
      </c>
      <c r="AE452" s="64">
        <f>IF(ISNUMBER(INDEX(Данные!$I$1:$IX$303,Данные!$A114,AE$642)),INDEX(Данные!$I$1:$IX$303,Данные!$A114,AE$642)-Данные!$F114+IF($F$10="Использовать поправку",AM452,0),#N/A)</f>
        <v>1.0046701142840444</v>
      </c>
      <c r="AF452" s="62">
        <f t="shared" si="842"/>
        <v>55.5</v>
      </c>
      <c r="AG452" s="63">
        <f>IF(ISNUMBER(INDEX(Данные!$I$1:$IX$303,Данные!$A114,AG$642)),INDEX(Данные!$I$1:$IX$303,Данные!$A114,AG$642)-Данные!$E114+IF($F$11="Использовать поправку",AL452,0),#N/A)</f>
        <v>-2.1298335859033015</v>
      </c>
      <c r="AH452" s="64">
        <f>IF(ISNUMBER(INDEX(Данные!$I$1:$IX$303,Данные!$A114,AH$642)),INDEX(Данные!$I$1:$IX$303,Данные!$A114,AH$642)-Данные!$F114+IF($F$11="Использовать поправку",AM452,0),#N/A)</f>
        <v>0.28567436862806872</v>
      </c>
      <c r="AI452" s="62">
        <f t="shared" si="843"/>
        <v>55.5</v>
      </c>
      <c r="AJ452" s="63">
        <f>IF(ISNUMBER(INDEX(Данные!$I$1:$IX$303,Данные!$A114,AJ$642)),INDEX(Данные!$I$1:$IX$303,Данные!$A114,AJ$642)-Данные!$E114+IF($F$12="Использовать поправку",AL452,0),#N/A)</f>
        <v>-1.2344423684730135</v>
      </c>
      <c r="AK452" s="96">
        <f>IF(ISNUMBER(INDEX(Данные!$I$1:$IX$303,Данные!$A114,AK$642)),INDEX(Данные!$I$1:$IX$303,Данные!$A114,AK$642)-Данные!$F114+IF($F$12="Использовать поправку",AM452,0),#N/A)</f>
        <v>1.7206148372163792</v>
      </c>
      <c r="AL452" s="100" t="e">
        <f>INDEX(Данные!$I$1:$IX$303,Данные!$A114,AL$642+4)-INDEX(Данные!$I$1:$IX$303,Данные!$A114,AL$643+4)</f>
        <v>#N/A</v>
      </c>
      <c r="AM452" s="101" t="e">
        <f>INDEX(Данные!$I$1:$IX$303,Данные!$A114,AM$642+5)-INDEX(Данные!$I$1:$IX$303,Данные!$A114,AM$643+5)</f>
        <v>#N/A</v>
      </c>
      <c r="AO452" s="61">
        <v>55.5</v>
      </c>
      <c r="AP452" s="62">
        <f t="shared" si="824"/>
        <v>55.5</v>
      </c>
      <c r="AQ452" s="63">
        <f>IF(ISNUMBER(INDEX(Данные!$I$1:$IX$303,Данные!$A114,AQ$642)),INDEX(Данные!$I$1:$IX$303,Данные!$A114,AQ$642)-Данные!$G114-AQ$643+IF($F$3="Использовать поправку",BT452,0),#N/A)</f>
        <v>-1.1368683772161603E-13</v>
      </c>
      <c r="AR452" s="64">
        <f>IF(ISNUMBER(INDEX(Данные!$I$1:$IX$303,Данные!$A114,AR$642)),INDEX(Данные!$I$1:$IX$303,Данные!$A114,AR$642)-Данные!$H114-AR$643+IF($F$3="Использовать поправку",BU452,0),#N/A)</f>
        <v>0</v>
      </c>
      <c r="AS452" s="62">
        <f t="shared" si="825"/>
        <v>55.5</v>
      </c>
      <c r="AT452" s="63">
        <f>IF(ISNUMBER(INDEX(Данные!$I$1:$IX$303,Данные!$A114,AT$642)),INDEX(Данные!$I$1:$IX$303,Данные!$A114,AT$642)-Данные!$G114-AT$643+IF($F$4="Использовать поправку",BT452,0),#N/A)</f>
        <v>8.5405156144802277</v>
      </c>
      <c r="AU452" s="64">
        <f>IF(ISNUMBER(INDEX(Данные!$I$1:$IX$303,Данные!$A114,AU$642)),INDEX(Данные!$I$1:$IX$303,Данные!$A114,AU$642)-Данные!$H114-AU$643+IF($F$4="Использовать поправку",BU452,0),#N/A)</f>
        <v>1.0524138506814325</v>
      </c>
      <c r="AV452" s="62">
        <f t="shared" si="826"/>
        <v>55.5</v>
      </c>
      <c r="AW452" s="63">
        <f>IF(ISNUMBER(INDEX(Данные!$I$1:$IX$303,Данные!$A114,AW$642)),INDEX(Данные!$I$1:$IX$303,Данные!$A114,AW$642)-Данные!$G114-AW$643+IF($F$5="Использовать поправку",BT452,0),#N/A)</f>
        <v>-1.2111364397151192</v>
      </c>
      <c r="AX452" s="64">
        <f>IF(ISNUMBER(INDEX(Данные!$I$1:$IX$303,Данные!$A114,AX$642)),INDEX(Данные!$I$1:$IX$303,Данные!$A114,AX$642)-Данные!$H114-AX$643+IF($F$5="Использовать поправку",BU452,0),#N/A)</f>
        <v>6.8583636723203654</v>
      </c>
      <c r="AY452" s="62">
        <f t="shared" si="827"/>
        <v>55.5</v>
      </c>
      <c r="AZ452" s="63">
        <f>IF(ISNUMBER(INDEX(Данные!$I$1:$IX$303,Данные!$A114,AZ$642)),INDEX(Данные!$I$1:$IX$303,Данные!$A114,AZ$642)-Данные!$G114-AZ$643+IF($F$6="Использовать поправку",BT452,0),#N/A)</f>
        <v>-8.7791453932519516</v>
      </c>
      <c r="BA452" s="64">
        <f>IF(ISNUMBER(INDEX(Данные!$I$1:$IX$303,Данные!$A114,BA$642)),INDEX(Данные!$I$1:$IX$303,Данные!$A114,BA$642)-Данные!$H114-BA$643+IF($F$6="Использовать поправку",BU452,0),#N/A)</f>
        <v>10.221490413304537</v>
      </c>
      <c r="BB452" s="62">
        <f t="shared" si="828"/>
        <v>55.5</v>
      </c>
      <c r="BC452" s="63">
        <f>IF(ISNUMBER(INDEX(Данные!$I$1:$IX$303,Данные!$A114,BC$642)),INDEX(Данные!$I$1:$IX$303,Данные!$A114,BC$642)-Данные!$G114-BC$643+IF($F$7="Использовать поправку",BT452,0),#N/A)</f>
        <v>-1.4899565297403115</v>
      </c>
      <c r="BD452" s="64">
        <f>IF(ISNUMBER(INDEX(Данные!$I$1:$IX$303,Данные!$A114,BD$642)),INDEX(Данные!$I$1:$IX$303,Данные!$A114,BD$642)-Данные!$H114-BD$643+IF($F$7="Использовать поправку",BU452,0),#N/A)</f>
        <v>7.9561488504014051</v>
      </c>
      <c r="BE452" s="62">
        <f t="shared" si="829"/>
        <v>55.5</v>
      </c>
      <c r="BF452" s="63">
        <f>IF(ISNUMBER(INDEX(Данные!$I$1:$IX$303,Данные!$A114,BF$642)),INDEX(Данные!$I$1:$IX$303,Данные!$A114,BF$642)-Данные!$G114-BF$643+IF($F$8="Использовать поправку",BT452,0),#N/A)</f>
        <v>2.5244324400646292</v>
      </c>
      <c r="BG452" s="64">
        <f>IF(ISNUMBER(INDEX(Данные!$I$1:$IX$303,Данные!$A114,BG$642)),INDEX(Данные!$I$1:$IX$303,Данные!$A114,BG$642)-Данные!$H114-BG$643+IF($F$8="Использовать поправку",BU452,0),#N/A)</f>
        <v>6.1588467428377953</v>
      </c>
      <c r="BH452" s="62">
        <f t="shared" si="830"/>
        <v>55.5</v>
      </c>
      <c r="BI452" s="63">
        <f>IF(ISNUMBER(INDEX(Данные!$I$1:$IX$303,Данные!$A114,BI$642)),INDEX(Данные!$I$1:$IX$303,Данные!$A114,BI$642)-Данные!$G114-BI$643+IF($F$9="Использовать поправку",BT452,0),#N/A)</f>
        <v>3.9453882148073944</v>
      </c>
      <c r="BJ452" s="64">
        <f>IF(ISNUMBER(INDEX(Данные!$I$1:$IX$303,Данные!$A114,BJ$642)),INDEX(Данные!$I$1:$IX$303,Данные!$A114,BJ$642)-Данные!$H114-BJ$643+IF($F$9="Использовать поправку",BU452,0),#N/A)</f>
        <v>3.5483190695542817</v>
      </c>
      <c r="BK452" s="62">
        <f t="shared" si="831"/>
        <v>55.5</v>
      </c>
      <c r="BL452" s="63">
        <f>IF(ISNUMBER(INDEX(Данные!$I$1:$IX$303,Данные!$A114,BL$642)),INDEX(Данные!$I$1:$IX$303,Данные!$A114,BL$642)-Данные!$G114-BL$643+IF($F$10="Использовать поправку",BT452,0),#N/A)</f>
        <v>0.52841694615210599</v>
      </c>
      <c r="BM452" s="64">
        <f>IF(ISNUMBER(INDEX(Данные!$I$1:$IX$303,Данные!$A114,BM$642)),INDEX(Данные!$I$1:$IX$303,Данные!$A114,BM$642)-Данные!$H114-BM$643+IF($F$10="Использовать поправку",BU452,0),#N/A)</f>
        <v>16.383327943256518</v>
      </c>
      <c r="BN452" s="62">
        <f t="shared" si="832"/>
        <v>55.5</v>
      </c>
      <c r="BO452" s="63">
        <f>IF(ISNUMBER(INDEX(Данные!$I$1:$IX$303,Данные!$A114,BO$642)),INDEX(Данные!$I$1:$IX$303,Данные!$A114,BO$642)-Данные!$G114-BO$643+IF($F$11="Использовать поправку",BT452,0),#N/A)</f>
        <v>-0.66705614355691978</v>
      </c>
      <c r="BP452" s="64">
        <f>IF(ISNUMBER(INDEX(Данные!$I$1:$IX$303,Данные!$A114,BP$642)),INDEX(Данные!$I$1:$IX$303,Данные!$A114,BP$642)-Данные!$H114-BP$643+IF($F$11="Использовать поправку",BU452,0),#N/A)</f>
        <v>3.1156863325711583</v>
      </c>
      <c r="BQ452" s="62">
        <f t="shared" si="833"/>
        <v>55.5</v>
      </c>
      <c r="BR452" s="63">
        <f>IF(ISNUMBER(INDEX(Данные!$I$1:$IX$303,Данные!$A114,BR$642)),INDEX(Данные!$I$1:$IX$303,Данные!$A114,BR$642)-Данные!$G114-BR$643+IF($F$12="Использовать поправку",BT452,0),#N/A)</f>
        <v>5.7200742628941725</v>
      </c>
      <c r="BS452" s="64">
        <f>IF(ISNUMBER(INDEX(Данные!$I$1:$IX$303,Данные!$A114,BS$642)),INDEX(Данные!$I$1:$IX$303,Данные!$A114,BS$642)-Данные!$H114-BS$643+IF($F$12="Использовать поправку",BU452,0),#N/A)</f>
        <v>9.8166935223832752</v>
      </c>
      <c r="BT452" s="100" t="e">
        <f>INDEX(Данные!$I$1:$IX$303,Данные!$A114,BT$642+8)-INDEX(Данные!$I$1:$IX$303,Данные!$A114,BT$643+8)</f>
        <v>#N/A</v>
      </c>
      <c r="BU452" s="101" t="e">
        <f>INDEX(Данные!$I$1:$IX$303,Данные!$A114,BU$642+9)-INDEX(Данные!$I$1:$IX$303,Данные!$A114,BU$643+9)</f>
        <v>#N/A</v>
      </c>
    </row>
    <row r="453" spans="7:73" s="88" customFormat="1" x14ac:dyDescent="0.25">
      <c r="G453" s="61">
        <v>56</v>
      </c>
      <c r="H453" s="62">
        <f t="shared" si="834"/>
        <v>56</v>
      </c>
      <c r="I453" s="63">
        <f>IF(ISNUMBER(INDEX(Данные!$I$1:$IX$303,Данные!$A115,I$642)),INDEX(Данные!$I$1:$IX$303,Данные!$A115,I$642)-Данные!$E115+IF($F$3="Использовать поправку",AL453,0),#N/A)</f>
        <v>0</v>
      </c>
      <c r="J453" s="64">
        <f>IF(ISNUMBER(INDEX(Данные!$I$1:$IX$303,Данные!$A115,J$642)),INDEX(Данные!$I$1:$IX$303,Данные!$A115,J$642)-Данные!$F115+IF($F$3="Использовать поправку",AM453,0),#N/A)</f>
        <v>0</v>
      </c>
      <c r="K453" s="62">
        <f t="shared" si="835"/>
        <v>56</v>
      </c>
      <c r="L453" s="63">
        <f>IF(ISNUMBER(INDEX(Данные!$I$1:$IX$303,Данные!$A115,L$642)),INDEX(Данные!$I$1:$IX$303,Данные!$A115,L$642)-Данные!$E115+IF($F$4="Использовать поправку",AL453,0),#N/A)</f>
        <v>-1.332035630458261</v>
      </c>
      <c r="M453" s="64">
        <f>IF(ISNUMBER(INDEX(Данные!$I$1:$IX$303,Данные!$A115,M$642)),INDEX(Данные!$I$1:$IX$303,Данные!$A115,M$642)-Данные!$F115+IF($F$4="Использовать поправку",AM453,0),#N/A)</f>
        <v>0.746591278804555</v>
      </c>
      <c r="N453" s="62">
        <f t="shared" si="836"/>
        <v>56</v>
      </c>
      <c r="O453" s="63">
        <f>IF(ISNUMBER(INDEX(Данные!$I$1:$IX$303,Данные!$A115,O$642)),INDEX(Данные!$I$1:$IX$303,Данные!$A115,O$642)-Данные!$E115+IF($F$5="Использовать поправку",AL453,0),#N/A)</f>
        <v>-0.15152783558546723</v>
      </c>
      <c r="P453" s="64">
        <f>IF(ISNUMBER(INDEX(Данные!$I$1:$IX$303,Данные!$A115,P$642)),INDEX(Данные!$I$1:$IX$303,Данные!$A115,P$642)-Данные!$F115+IF($F$5="Использовать поправку",AM453,0),#N/A)</f>
        <v>0.30057831324964646</v>
      </c>
      <c r="Q453" s="62">
        <f t="shared" si="837"/>
        <v>56</v>
      </c>
      <c r="R453" s="63">
        <f>IF(ISNUMBER(INDEX(Данные!$I$1:$IX$303,Данные!$A115,R$642)),INDEX(Данные!$I$1:$IX$303,Данные!$A115,R$642)-Данные!$E115+IF($F$6="Использовать поправку",AL453,0),#N/A)</f>
        <v>-1.2828541079013576</v>
      </c>
      <c r="S453" s="64">
        <f>IF(ISNUMBER(INDEX(Данные!$I$1:$IX$303,Данные!$A115,S$642)),INDEX(Данные!$I$1:$IX$303,Данные!$A115,S$642)-Данные!$F115+IF($F$6="Использовать поправку",AM453,0),#N/A)</f>
        <v>0.1485390728342999</v>
      </c>
      <c r="T453" s="62">
        <f t="shared" si="838"/>
        <v>56</v>
      </c>
      <c r="U453" s="63">
        <f>IF(ISNUMBER(INDEX(Данные!$I$1:$IX$303,Данные!$A115,U$642)),INDEX(Данные!$I$1:$IX$303,Данные!$A115,U$642)-Данные!$E115+IF($F$7="Использовать поправку",AL453,0),#N/A)</f>
        <v>0.20993253957475488</v>
      </c>
      <c r="V453" s="64">
        <f>IF(ISNUMBER(INDEX(Данные!$I$1:$IX$303,Данные!$A115,V$642)),INDEX(Данные!$I$1:$IX$303,Данные!$A115,V$642)-Данные!$F115+IF($F$7="Использовать поправку",AM453,0),#N/A)</f>
        <v>0.64080517012340366</v>
      </c>
      <c r="W453" s="62">
        <f t="shared" si="839"/>
        <v>56</v>
      </c>
      <c r="X453" s="63">
        <f>IF(ISNUMBER(INDEX(Данные!$I$1:$IX$303,Данные!$A115,X$642)),INDEX(Данные!$I$1:$IX$303,Данные!$A115,X$642)-Данные!$E115+IF($F$8="Использовать поправку",AL453,0),#N/A)</f>
        <v>0.65292735643029864</v>
      </c>
      <c r="Y453" s="64">
        <f>IF(ISNUMBER(INDEX(Данные!$I$1:$IX$303,Данные!$A115,Y$642)),INDEX(Данные!$I$1:$IX$303,Данные!$A115,Y$642)-Данные!$F115+IF($F$8="Использовать поправку",AM453,0),#N/A)</f>
        <v>-0.48655246549042275</v>
      </c>
      <c r="Z453" s="62">
        <f t="shared" si="840"/>
        <v>56</v>
      </c>
      <c r="AA453" s="63">
        <f>IF(ISNUMBER(INDEX(Данные!$I$1:$IX$303,Данные!$A115,AA$642)),INDEX(Данные!$I$1:$IX$303,Данные!$A115,AA$642)-Данные!$E115+IF($F$9="Использовать поправку",AL453,0),#N/A)</f>
        <v>-0.77089909183035665</v>
      </c>
      <c r="AB453" s="64">
        <f>IF(ISNUMBER(INDEX(Данные!$I$1:$IX$303,Данные!$A115,AB$642)),INDEX(Данные!$I$1:$IX$303,Данные!$A115,AB$642)-Данные!$F115+IF($F$9="Использовать поправку",AM453,0),#N/A)</f>
        <v>-0.33558227200475876</v>
      </c>
      <c r="AC453" s="62">
        <f t="shared" si="841"/>
        <v>56</v>
      </c>
      <c r="AD453" s="63">
        <f>IF(ISNUMBER(INDEX(Данные!$I$1:$IX$303,Данные!$A115,AD$642)),INDEX(Данные!$I$1:$IX$303,Данные!$A115,AD$642)-Данные!$E115+IF($F$10="Использовать поправку",AL453,0),#N/A)</f>
        <v>-0.70883370170501081</v>
      </c>
      <c r="AE453" s="64">
        <f>IF(ISNUMBER(INDEX(Данные!$I$1:$IX$303,Данные!$A115,AE$642)),INDEX(Данные!$I$1:$IX$303,Данные!$A115,AE$642)-Данные!$F115+IF($F$10="Использовать поправку",AM453,0),#N/A)</f>
        <v>0.37123662425282689</v>
      </c>
      <c r="AF453" s="62">
        <f t="shared" si="842"/>
        <v>56</v>
      </c>
      <c r="AG453" s="63">
        <f>IF(ISNUMBER(INDEX(Данные!$I$1:$IX$303,Данные!$A115,AG$642)),INDEX(Данные!$I$1:$IX$303,Данные!$A115,AG$642)-Данные!$E115+IF($F$11="Использовать поправку",AL453,0),#N/A)</f>
        <v>0.12133217118452322</v>
      </c>
      <c r="AH453" s="64">
        <f>IF(ISNUMBER(INDEX(Данные!$I$1:$IX$303,Данные!$A115,AH$642)),INDEX(Данные!$I$1:$IX$303,Данные!$A115,AH$642)-Данные!$F115+IF($F$11="Использовать поправку",AM453,0),#N/A)</f>
        <v>1.1781410788952531</v>
      </c>
      <c r="AI453" s="62">
        <f t="shared" si="843"/>
        <v>56</v>
      </c>
      <c r="AJ453" s="63">
        <f>IF(ISNUMBER(INDEX(Данные!$I$1:$IX$303,Данные!$A115,AJ$642)),INDEX(Данные!$I$1:$IX$303,Данные!$A115,AJ$642)-Данные!$E115+IF($F$12="Использовать поправку",AL453,0),#N/A)</f>
        <v>-1.1731508767313201</v>
      </c>
      <c r="AK453" s="96">
        <f>IF(ISNUMBER(INDEX(Данные!$I$1:$IX$303,Данные!$A115,AK$642)),INDEX(Данные!$I$1:$IX$303,Данные!$A115,AK$642)-Данные!$F115+IF($F$12="Использовать поправку",AM453,0),#N/A)</f>
        <v>1.2545719793654708</v>
      </c>
      <c r="AL453" s="100" t="e">
        <f>INDEX(Данные!$I$1:$IX$303,Данные!$A115,AL$642+4)-INDEX(Данные!$I$1:$IX$303,Данные!$A115,AL$643+4)</f>
        <v>#N/A</v>
      </c>
      <c r="AM453" s="101" t="e">
        <f>INDEX(Данные!$I$1:$IX$303,Данные!$A115,AM$642+5)-INDEX(Данные!$I$1:$IX$303,Данные!$A115,AM$643+5)</f>
        <v>#N/A</v>
      </c>
      <c r="AO453" s="61">
        <v>56</v>
      </c>
      <c r="AP453" s="62">
        <f t="shared" si="824"/>
        <v>56</v>
      </c>
      <c r="AQ453" s="63">
        <f>IF(ISNUMBER(INDEX(Данные!$I$1:$IX$303,Данные!$A115,AQ$642)),INDEX(Данные!$I$1:$IX$303,Данные!$A115,AQ$642)-Данные!$G115-AQ$643+IF($F$3="Использовать поправку",BT453,0),#N/A)</f>
        <v>0</v>
      </c>
      <c r="AR453" s="64">
        <f>IF(ISNUMBER(INDEX(Данные!$I$1:$IX$303,Данные!$A115,AR$642)),INDEX(Данные!$I$1:$IX$303,Данные!$A115,AR$642)-Данные!$H115-AR$643+IF($F$3="Использовать поправку",BU453,0),#N/A)</f>
        <v>0</v>
      </c>
      <c r="AS453" s="62">
        <f t="shared" si="825"/>
        <v>56</v>
      </c>
      <c r="AT453" s="63">
        <f>IF(ISNUMBER(INDEX(Данные!$I$1:$IX$303,Данные!$A115,AT$642)),INDEX(Данные!$I$1:$IX$303,Данные!$A115,AT$642)-Данные!$G115-AT$643+IF($F$4="Использовать поправку",BT453,0),#N/A)</f>
        <v>7.8744977992511167</v>
      </c>
      <c r="AU453" s="64">
        <f>IF(ISNUMBER(INDEX(Данные!$I$1:$IX$303,Данные!$A115,AU$642)),INDEX(Данные!$I$1:$IX$303,Данные!$A115,AU$642)-Данные!$H115-AU$643+IF($F$4="Использовать поправку",BU453,0),#N/A)</f>
        <v>1.4257094900838183</v>
      </c>
      <c r="AV453" s="62">
        <f t="shared" si="826"/>
        <v>56</v>
      </c>
      <c r="AW453" s="63">
        <f>IF(ISNUMBER(INDEX(Данные!$I$1:$IX$303,Данные!$A115,AW$642)),INDEX(Данные!$I$1:$IX$303,Данные!$A115,AW$642)-Данные!$G115-AW$643+IF($F$5="Использовать поправку",BT453,0),#N/A)</f>
        <v>-1.2869003575077613</v>
      </c>
      <c r="AX453" s="64">
        <f>IF(ISNUMBER(INDEX(Данные!$I$1:$IX$303,Данные!$A115,AX$642)),INDEX(Данные!$I$1:$IX$303,Данные!$A115,AX$642)-Данные!$H115-AX$643+IF($F$5="Использовать поправку",BU453,0),#N/A)</f>
        <v>7.0086528289452872</v>
      </c>
      <c r="AY453" s="62">
        <f t="shared" si="827"/>
        <v>56</v>
      </c>
      <c r="AZ453" s="63">
        <f>IF(ISNUMBER(INDEX(Данные!$I$1:$IX$303,Данные!$A115,AZ$642)),INDEX(Данные!$I$1:$IX$303,Данные!$A115,AZ$642)-Данные!$G115-AZ$643+IF($F$6="Использовать поправку",BT453,0),#N/A)</f>
        <v>-9.4205724472025167</v>
      </c>
      <c r="BA453" s="64">
        <f>IF(ISNUMBER(INDEX(Данные!$I$1:$IX$303,Данные!$A115,BA$642)),INDEX(Данные!$I$1:$IX$303,Данные!$A115,BA$642)-Данные!$H115-BA$643+IF($F$6="Использовать поправку",BU453,0),#N/A)</f>
        <v>10.295759949721969</v>
      </c>
      <c r="BB453" s="62">
        <f t="shared" si="828"/>
        <v>56</v>
      </c>
      <c r="BC453" s="63">
        <f>IF(ISNUMBER(INDEX(Данные!$I$1:$IX$303,Данные!$A115,BC$642)),INDEX(Данные!$I$1:$IX$303,Данные!$A115,BC$642)-Данные!$G115-BC$643+IF($F$7="Использовать поправку",BT453,0),#N/A)</f>
        <v>-1.384990259952815</v>
      </c>
      <c r="BD453" s="64">
        <f>IF(ISNUMBER(INDEX(Данные!$I$1:$IX$303,Данные!$A115,BD$642)),INDEX(Данные!$I$1:$IX$303,Данные!$A115,BD$642)-Данные!$H115-BD$643+IF($F$7="Использовать поправку",BU453,0),#N/A)</f>
        <v>8.2765514354630341</v>
      </c>
      <c r="BE453" s="62">
        <f t="shared" si="829"/>
        <v>56</v>
      </c>
      <c r="BF453" s="63">
        <f>IF(ISNUMBER(INDEX(Данные!$I$1:$IX$303,Данные!$A115,BF$642)),INDEX(Данные!$I$1:$IX$303,Данные!$A115,BF$642)-Данные!$G115-BF$643+IF($F$8="Использовать поправку",BT453,0),#N/A)</f>
        <v>2.8508961182798203</v>
      </c>
      <c r="BG453" s="64">
        <f>IF(ISNUMBER(INDEX(Данные!$I$1:$IX$303,Данные!$A115,BG$642)),INDEX(Данные!$I$1:$IX$303,Данные!$A115,BG$642)-Данные!$H115-BG$643+IF($F$8="Использовать поправку",BU453,0),#N/A)</f>
        <v>5.9155705100927207</v>
      </c>
      <c r="BH453" s="62">
        <f t="shared" si="830"/>
        <v>56</v>
      </c>
      <c r="BI453" s="63">
        <f>IF(ISNUMBER(INDEX(Данные!$I$1:$IX$303,Данные!$A115,BI$642)),INDEX(Данные!$I$1:$IX$303,Данные!$A115,BI$642)-Данные!$G115-BI$643+IF($F$9="Использовать поправку",BT453,0),#N/A)</f>
        <v>3.5599386688924142</v>
      </c>
      <c r="BJ453" s="64">
        <f>IF(ISNUMBER(INDEX(Данные!$I$1:$IX$303,Данные!$A115,BJ$642)),INDEX(Данные!$I$1:$IX$303,Данные!$A115,BJ$642)-Данные!$H115-BJ$643+IF($F$9="Использовать поправку",BU453,0),#N/A)</f>
        <v>3.3805279335520027</v>
      </c>
      <c r="BK453" s="62">
        <f t="shared" si="831"/>
        <v>56</v>
      </c>
      <c r="BL453" s="63">
        <f>IF(ISNUMBER(INDEX(Данные!$I$1:$IX$303,Данные!$A115,BL$642)),INDEX(Данные!$I$1:$IX$303,Данные!$A115,BL$642)-Данные!$G115-BL$643+IF($F$10="Использовать поправку",BT453,0),#N/A)</f>
        <v>0.17400009529967519</v>
      </c>
      <c r="BM453" s="64">
        <f>IF(ISNUMBER(INDEX(Данные!$I$1:$IX$303,Данные!$A115,BM$642)),INDEX(Данные!$I$1:$IX$303,Данные!$A115,BM$642)-Данные!$H115-BM$643+IF($F$10="Использовать поправку",BU453,0),#N/A)</f>
        <v>16.568946255383025</v>
      </c>
      <c r="BN453" s="62">
        <f t="shared" si="832"/>
        <v>56</v>
      </c>
      <c r="BO453" s="63">
        <f>IF(ISNUMBER(INDEX(Данные!$I$1:$IX$303,Данные!$A115,BO$642)),INDEX(Данные!$I$1:$IX$303,Данные!$A115,BO$642)-Данные!$G115-BO$643+IF($F$11="Использовать поправку",BT453,0),#N/A)</f>
        <v>-0.60639005796463152</v>
      </c>
      <c r="BP453" s="64">
        <f>IF(ISNUMBER(INDEX(Данные!$I$1:$IX$303,Данные!$A115,BP$642)),INDEX(Данные!$I$1:$IX$303,Данные!$A115,BP$642)-Данные!$H115-BP$643+IF($F$11="Использовать поправку",BU453,0),#N/A)</f>
        <v>3.7047568720188337</v>
      </c>
      <c r="BQ453" s="62">
        <f t="shared" si="833"/>
        <v>56</v>
      </c>
      <c r="BR453" s="63">
        <f>IF(ISNUMBER(INDEX(Данные!$I$1:$IX$303,Данные!$A115,BR$642)),INDEX(Данные!$I$1:$IX$303,Данные!$A115,BR$642)-Данные!$G115-BR$643+IF($F$12="Использовать поправку",BT453,0),#N/A)</f>
        <v>5.1334988245286013</v>
      </c>
      <c r="BS453" s="64">
        <f>IF(ISNUMBER(INDEX(Данные!$I$1:$IX$303,Данные!$A115,BS$642)),INDEX(Данные!$I$1:$IX$303,Данные!$A115,BS$642)-Данные!$H115-BS$643+IF($F$12="Использовать поправку",BU453,0),#N/A)</f>
        <v>10.443979512066107</v>
      </c>
      <c r="BT453" s="100" t="e">
        <f>INDEX(Данные!$I$1:$IX$303,Данные!$A115,BT$642+8)-INDEX(Данные!$I$1:$IX$303,Данные!$A115,BT$643+8)</f>
        <v>#N/A</v>
      </c>
      <c r="BU453" s="101" t="e">
        <f>INDEX(Данные!$I$1:$IX$303,Данные!$A115,BU$642+9)-INDEX(Данные!$I$1:$IX$303,Данные!$A115,BU$643+9)</f>
        <v>#N/A</v>
      </c>
    </row>
    <row r="454" spans="7:73" s="88" customFormat="1" x14ac:dyDescent="0.25">
      <c r="G454" s="61">
        <v>56.5</v>
      </c>
      <c r="H454" s="62">
        <f t="shared" si="834"/>
        <v>56.5</v>
      </c>
      <c r="I454" s="63">
        <f>IF(ISNUMBER(INDEX(Данные!$I$1:$IX$303,Данные!$A116,I$642)),INDEX(Данные!$I$1:$IX$303,Данные!$A116,I$642)-Данные!$E116+IF($F$3="Использовать поправку",AL454,0),#N/A)</f>
        <v>0</v>
      </c>
      <c r="J454" s="64">
        <f>IF(ISNUMBER(INDEX(Данные!$I$1:$IX$303,Данные!$A116,J$642)),INDEX(Данные!$I$1:$IX$303,Данные!$A116,J$642)-Данные!$F116+IF($F$3="Использовать поправку",AM454,0),#N/A)</f>
        <v>0</v>
      </c>
      <c r="K454" s="62">
        <f t="shared" si="835"/>
        <v>56.5</v>
      </c>
      <c r="L454" s="63">
        <f>IF(ISNUMBER(INDEX(Данные!$I$1:$IX$303,Данные!$A116,L$642)),INDEX(Данные!$I$1:$IX$303,Данные!$A116,L$642)-Данные!$E116+IF($F$4="Использовать поправку",AL454,0),#N/A)</f>
        <v>1.1600651276971679</v>
      </c>
      <c r="M454" s="64">
        <f>IF(ISNUMBER(INDEX(Данные!$I$1:$IX$303,Данные!$A116,M$642)),INDEX(Данные!$I$1:$IX$303,Данные!$A116,M$642)-Данные!$F116+IF($F$4="Использовать поправку",AM454,0),#N/A)</f>
        <v>-0.23545042286311002</v>
      </c>
      <c r="N454" s="62">
        <f t="shared" si="836"/>
        <v>56.5</v>
      </c>
      <c r="O454" s="63">
        <f>IF(ISNUMBER(INDEX(Данные!$I$1:$IX$303,Данные!$A116,O$642)),INDEX(Данные!$I$1:$IX$303,Данные!$A116,O$642)-Данные!$E116+IF($F$5="Использовать поправку",AL454,0),#N/A)</f>
        <v>0.62420085345416254</v>
      </c>
      <c r="P454" s="64">
        <f>IF(ISNUMBER(INDEX(Данные!$I$1:$IX$303,Данные!$A116,P$642)),INDEX(Данные!$I$1:$IX$303,Данные!$A116,P$642)-Данные!$F116+IF($F$5="Использовать поправку",AM454,0),#N/A)</f>
        <v>-0.53560577603567339</v>
      </c>
      <c r="Q454" s="62">
        <f t="shared" si="837"/>
        <v>56.5</v>
      </c>
      <c r="R454" s="63">
        <f>IF(ISNUMBER(INDEX(Данные!$I$1:$IX$303,Данные!$A116,R$642)),INDEX(Данные!$I$1:$IX$303,Данные!$A116,R$642)-Данные!$E116+IF($F$6="Использовать поправку",AL454,0),#N/A)</f>
        <v>0.95725859730649177</v>
      </c>
      <c r="S454" s="64">
        <f>IF(ISNUMBER(INDEX(Данные!$I$1:$IX$303,Данные!$A116,S$642)),INDEX(Данные!$I$1:$IX$303,Данные!$A116,S$642)-Данные!$F116+IF($F$6="Использовать поправку",AM454,0),#N/A)</f>
        <v>-0.59588917101467942</v>
      </c>
      <c r="T454" s="62">
        <f t="shared" si="838"/>
        <v>56.5</v>
      </c>
      <c r="U454" s="63">
        <f>IF(ISNUMBER(INDEX(Данные!$I$1:$IX$303,Данные!$A116,U$642)),INDEX(Данные!$I$1:$IX$303,Данные!$A116,U$642)-Данные!$E116+IF($F$7="Использовать поправку",AL454,0),#N/A)</f>
        <v>-0.27167709581970634</v>
      </c>
      <c r="V454" s="64">
        <f>IF(ISNUMBER(INDEX(Данные!$I$1:$IX$303,Данные!$A116,V$642)),INDEX(Данные!$I$1:$IX$303,Данные!$A116,V$642)-Данные!$F116+IF($F$7="Использовать поправку",AM454,0),#N/A)</f>
        <v>-1.2799285890417593</v>
      </c>
      <c r="W454" s="62">
        <f t="shared" si="839"/>
        <v>56.5</v>
      </c>
      <c r="X454" s="63">
        <f>IF(ISNUMBER(INDEX(Данные!$I$1:$IX$303,Данные!$A116,X$642)),INDEX(Данные!$I$1:$IX$303,Данные!$A116,X$642)-Данные!$E116+IF($F$8="Использовать поправку",AL454,0),#N/A)</f>
        <v>-0.24864144376407893</v>
      </c>
      <c r="Y454" s="64">
        <f>IF(ISNUMBER(INDEX(Данные!$I$1:$IX$303,Данные!$A116,Y$642)),INDEX(Данные!$I$1:$IX$303,Данные!$A116,Y$642)-Данные!$F116+IF($F$8="Использовать поправку",AM454,0),#N/A)</f>
        <v>-0.28887161196099242</v>
      </c>
      <c r="Z454" s="62">
        <f t="shared" si="840"/>
        <v>56.5</v>
      </c>
      <c r="AA454" s="63">
        <f>IF(ISNUMBER(INDEX(Данные!$I$1:$IX$303,Данные!$A116,AA$642)),INDEX(Данные!$I$1:$IX$303,Данные!$A116,AA$642)-Данные!$E116+IF($F$9="Использовать поправку",AL454,0),#N/A)</f>
        <v>1.8874230027644749</v>
      </c>
      <c r="AB454" s="64">
        <f>IF(ISNUMBER(INDEX(Данные!$I$1:$IX$303,Данные!$A116,AB$642)),INDEX(Данные!$I$1:$IX$303,Данные!$A116,AB$642)-Данные!$F116+IF($F$9="Использовать поправку",AM454,0),#N/A)</f>
        <v>0.53368588875220979</v>
      </c>
      <c r="AC454" s="62">
        <f t="shared" si="841"/>
        <v>56.5</v>
      </c>
      <c r="AD454" s="63">
        <f>IF(ISNUMBER(INDEX(Данные!$I$1:$IX$303,Данные!$A116,AD$642)),INDEX(Данные!$I$1:$IX$303,Данные!$A116,AD$642)-Данные!$E116+IF($F$10="Использовать поправку",AL454,0),#N/A)</f>
        <v>0.9929527020304878</v>
      </c>
      <c r="AE454" s="64">
        <f>IF(ISNUMBER(INDEX(Данные!$I$1:$IX$303,Данные!$A116,AE$642)),INDEX(Данные!$I$1:$IX$303,Данные!$A116,AE$642)-Данные!$F116+IF($F$10="Использовать поправку",AM454,0),#N/A)</f>
        <v>-0.87519643811605974</v>
      </c>
      <c r="AF454" s="62">
        <f t="shared" si="842"/>
        <v>56.5</v>
      </c>
      <c r="AG454" s="63">
        <f>IF(ISNUMBER(INDEX(Данные!$I$1:$IX$303,Данные!$A116,AG$642)),INDEX(Данные!$I$1:$IX$303,Данные!$A116,AG$642)-Данные!$E116+IF($F$11="Использовать поправку",AL454,0),#N/A)</f>
        <v>2.0532127486606822</v>
      </c>
      <c r="AH454" s="64">
        <f>IF(ISNUMBER(INDEX(Данные!$I$1:$IX$303,Данные!$A116,AH$642)),INDEX(Данные!$I$1:$IX$303,Данные!$A116,AH$642)-Данные!$F116+IF($F$11="Использовать поправку",AM454,0),#N/A)</f>
        <v>-0.52809169946428725</v>
      </c>
      <c r="AI454" s="62">
        <f t="shared" si="843"/>
        <v>56.5</v>
      </c>
      <c r="AJ454" s="63">
        <f>IF(ISNUMBER(INDEX(Данные!$I$1:$IX$303,Данные!$A116,AJ$642)),INDEX(Данные!$I$1:$IX$303,Данные!$A116,AJ$642)-Данные!$E116+IF($F$12="Использовать поправку",AL454,0),#N/A)</f>
        <v>0.18735000827014758</v>
      </c>
      <c r="AK454" s="96">
        <f>IF(ISNUMBER(INDEX(Данные!$I$1:$IX$303,Данные!$A116,AK$642)),INDEX(Данные!$I$1:$IX$303,Данные!$A116,AK$642)-Данные!$F116+IF($F$12="Использовать поправку",AM454,0),#N/A)</f>
        <v>-1.1371714051890827</v>
      </c>
      <c r="AL454" s="100" t="e">
        <f>INDEX(Данные!$I$1:$IX$303,Данные!$A116,AL$642+4)-INDEX(Данные!$I$1:$IX$303,Данные!$A116,AL$643+4)</f>
        <v>#N/A</v>
      </c>
      <c r="AM454" s="101" t="e">
        <f>INDEX(Данные!$I$1:$IX$303,Данные!$A116,AM$642+5)-INDEX(Данные!$I$1:$IX$303,Данные!$A116,AM$643+5)</f>
        <v>#N/A</v>
      </c>
      <c r="AO454" s="61">
        <v>56.5</v>
      </c>
      <c r="AP454" s="62">
        <f t="shared" si="824"/>
        <v>56.5</v>
      </c>
      <c r="AQ454" s="63">
        <f>IF(ISNUMBER(INDEX(Данные!$I$1:$IX$303,Данные!$A116,AQ$642)),INDEX(Данные!$I$1:$IX$303,Данные!$A116,AQ$642)-Данные!$G116-AQ$643+IF($F$3="Использовать поправку",BT454,0),#N/A)</f>
        <v>-1.1368683772161603E-13</v>
      </c>
      <c r="AR454" s="64">
        <f>IF(ISNUMBER(INDEX(Данные!$I$1:$IX$303,Данные!$A116,AR$642)),INDEX(Данные!$I$1:$IX$303,Данные!$A116,AR$642)-Данные!$H116-AR$643+IF($F$3="Использовать поправку",BU454,0),#N/A)</f>
        <v>0</v>
      </c>
      <c r="AS454" s="62">
        <f t="shared" si="825"/>
        <v>56.5</v>
      </c>
      <c r="AT454" s="63">
        <f>IF(ISNUMBER(INDEX(Данные!$I$1:$IX$303,Данные!$A116,AT$642)),INDEX(Данные!$I$1:$IX$303,Данные!$A116,AT$642)-Данные!$G116-AT$643+IF($F$4="Использовать поправку",BT454,0),#N/A)</f>
        <v>8.4545303630997068</v>
      </c>
      <c r="AU454" s="64">
        <f>IF(ISNUMBER(INDEX(Данные!$I$1:$IX$303,Данные!$A116,AU$642)),INDEX(Данные!$I$1:$IX$303,Данные!$A116,AU$642)-Данные!$H116-AU$643+IF($F$4="Использовать поправку",BU454,0),#N/A)</f>
        <v>1.3079842786521567</v>
      </c>
      <c r="AV454" s="62">
        <f t="shared" si="826"/>
        <v>56.5</v>
      </c>
      <c r="AW454" s="63">
        <f>IF(ISNUMBER(INDEX(Данные!$I$1:$IX$303,Данные!$A116,AW$642)),INDEX(Данные!$I$1:$IX$303,Данные!$A116,AW$642)-Данные!$G116-AW$643+IF($F$5="Использовать поправку",BT454,0),#N/A)</f>
        <v>-0.97479993078070493</v>
      </c>
      <c r="AX454" s="64">
        <f>IF(ISNUMBER(INDEX(Данные!$I$1:$IX$303,Данные!$A116,AX$642)),INDEX(Данные!$I$1:$IX$303,Данные!$A116,AX$642)-Данные!$H116-AX$643+IF($F$5="Использовать поправку",BU454,0),#N/A)</f>
        <v>6.7408499409275464</v>
      </c>
      <c r="AY454" s="62">
        <f t="shared" si="827"/>
        <v>56.5</v>
      </c>
      <c r="AZ454" s="63">
        <f>IF(ISNUMBER(INDEX(Данные!$I$1:$IX$303,Данные!$A116,AZ$642)),INDEX(Данные!$I$1:$IX$303,Данные!$A116,AZ$642)-Данные!$G116-AZ$643+IF($F$6="Использовать поправку",BT454,0),#N/A)</f>
        <v>-8.9419431485493988</v>
      </c>
      <c r="BA454" s="64">
        <f>IF(ISNUMBER(INDEX(Данные!$I$1:$IX$303,Данные!$A116,BA$642)),INDEX(Данные!$I$1:$IX$303,Данные!$A116,BA$642)-Данные!$H116-BA$643+IF($F$6="Использовать поправку",BU454,0),#N/A)</f>
        <v>9.9978153642146026</v>
      </c>
      <c r="BB454" s="62">
        <f t="shared" si="828"/>
        <v>56.5</v>
      </c>
      <c r="BC454" s="63">
        <f>IF(ISNUMBER(INDEX(Данные!$I$1:$IX$303,Данные!$A116,BC$642)),INDEX(Данные!$I$1:$IX$303,Данные!$A116,BC$642)-Данные!$G116-BC$643+IF($F$7="Использовать поправку",BT454,0),#N/A)</f>
        <v>-1.5208288078628129</v>
      </c>
      <c r="BD454" s="64">
        <f>IF(ISNUMBER(INDEX(Данные!$I$1:$IX$303,Данные!$A116,BD$642)),INDEX(Данные!$I$1:$IX$303,Данные!$A116,BD$642)-Данные!$H116-BD$643+IF($F$7="Использовать поправку",BU454,0),#N/A)</f>
        <v>7.6365871409423107</v>
      </c>
      <c r="BE454" s="62">
        <f t="shared" si="829"/>
        <v>56.5</v>
      </c>
      <c r="BF454" s="63">
        <f>IF(ISNUMBER(INDEX(Данные!$I$1:$IX$303,Данные!$A116,BF$642)),INDEX(Данные!$I$1:$IX$303,Данные!$A116,BF$642)-Данные!$G116-BF$643+IF($F$8="Использовать поправку",BT454,0),#N/A)</f>
        <v>2.7265753963978341</v>
      </c>
      <c r="BG454" s="64">
        <f>IF(ISNUMBER(INDEX(Данные!$I$1:$IX$303,Данные!$A116,BG$642)),INDEX(Данные!$I$1:$IX$303,Данные!$A116,BG$642)-Данные!$H116-BG$643+IF($F$8="Использовать поправку",BU454,0),#N/A)</f>
        <v>5.7711347041122281</v>
      </c>
      <c r="BH454" s="62">
        <f t="shared" si="830"/>
        <v>56.5</v>
      </c>
      <c r="BI454" s="63">
        <f>IF(ISNUMBER(INDEX(Данные!$I$1:$IX$303,Данные!$A116,BI$642)),INDEX(Данные!$I$1:$IX$303,Данные!$A116,BI$642)-Данные!$G116-BI$643+IF($F$9="Использовать поправку",BT454,0),#N/A)</f>
        <v>4.5036501702745682</v>
      </c>
      <c r="BJ454" s="64">
        <f>IF(ISNUMBER(INDEX(Данные!$I$1:$IX$303,Данные!$A116,BJ$642)),INDEX(Данные!$I$1:$IX$303,Данные!$A116,BJ$642)-Данные!$H116-BJ$643+IF($F$9="Использовать поправку",BU454,0),#N/A)</f>
        <v>3.6473708779280969</v>
      </c>
      <c r="BK454" s="62">
        <f t="shared" si="831"/>
        <v>56.5</v>
      </c>
      <c r="BL454" s="63">
        <f>IF(ISNUMBER(INDEX(Данные!$I$1:$IX$303,Данные!$A116,BL$642)),INDEX(Данные!$I$1:$IX$303,Данные!$A116,BL$642)-Данные!$G116-BL$643+IF($F$10="Использовать поправку",BT454,0),#N/A)</f>
        <v>0.67047644631486492</v>
      </c>
      <c r="BM454" s="64">
        <f>IF(ISNUMBER(INDEX(Данные!$I$1:$IX$303,Данные!$A116,BM$642)),INDEX(Данные!$I$1:$IX$303,Данные!$A116,BM$642)-Данные!$H116-BM$643+IF($F$10="Использовать поправку",BU454,0),#N/A)</f>
        <v>16.131348036325107</v>
      </c>
      <c r="BN454" s="62">
        <f t="shared" si="832"/>
        <v>56.5</v>
      </c>
      <c r="BO454" s="63">
        <f>IF(ISNUMBER(INDEX(Данные!$I$1:$IX$303,Данные!$A116,BO$642)),INDEX(Данные!$I$1:$IX$303,Данные!$A116,BO$642)-Данные!$G116-BO$643+IF($F$11="Использовать поправку",BT454,0),#N/A)</f>
        <v>0.42021631636578149</v>
      </c>
      <c r="BP454" s="64">
        <f>IF(ISNUMBER(INDEX(Данные!$I$1:$IX$303,Данные!$A116,BP$642)),INDEX(Данные!$I$1:$IX$303,Данные!$A116,BP$642)-Данные!$H116-BP$643+IF($F$11="Использовать поправку",BU454,0),#N/A)</f>
        <v>3.4407110222866777</v>
      </c>
      <c r="BQ454" s="62">
        <f t="shared" si="833"/>
        <v>56.5</v>
      </c>
      <c r="BR454" s="63">
        <f>IF(ISNUMBER(INDEX(Данные!$I$1:$IX$303,Данные!$A116,BR$642)),INDEX(Данные!$I$1:$IX$303,Данные!$A116,BR$642)-Данные!$G116-BR$643+IF($F$12="Использовать поправку",BT454,0),#N/A)</f>
        <v>5.2271738286635809</v>
      </c>
      <c r="BS454" s="64">
        <f>IF(ISNUMBER(INDEX(Данные!$I$1:$IX$303,Данные!$A116,BS$642)),INDEX(Данные!$I$1:$IX$303,Данные!$A116,BS$642)-Данные!$H116-BS$643+IF($F$12="Использовать поправку",BU454,0),#N/A)</f>
        <v>9.8753938094714613</v>
      </c>
      <c r="BT454" s="100" t="e">
        <f>INDEX(Данные!$I$1:$IX$303,Данные!$A116,BT$642+8)-INDEX(Данные!$I$1:$IX$303,Данные!$A116,BT$643+8)</f>
        <v>#N/A</v>
      </c>
      <c r="BU454" s="101" t="e">
        <f>INDEX(Данные!$I$1:$IX$303,Данные!$A116,BU$642+9)-INDEX(Данные!$I$1:$IX$303,Данные!$A116,BU$643+9)</f>
        <v>#N/A</v>
      </c>
    </row>
    <row r="455" spans="7:73" s="88" customFormat="1" x14ac:dyDescent="0.25">
      <c r="G455" s="61">
        <v>57</v>
      </c>
      <c r="H455" s="62">
        <f t="shared" si="834"/>
        <v>57</v>
      </c>
      <c r="I455" s="63">
        <f>IF(ISNUMBER(INDEX(Данные!$I$1:$IX$303,Данные!$A117,I$642)),INDEX(Данные!$I$1:$IX$303,Данные!$A117,I$642)-Данные!$E117+IF($F$3="Использовать поправку",AL455,0),#N/A)</f>
        <v>0</v>
      </c>
      <c r="J455" s="64">
        <f>IF(ISNUMBER(INDEX(Данные!$I$1:$IX$303,Данные!$A117,J$642)),INDEX(Данные!$I$1:$IX$303,Данные!$A117,J$642)-Данные!$F117+IF($F$3="Использовать поправку",AM455,0),#N/A)</f>
        <v>0</v>
      </c>
      <c r="K455" s="62">
        <f t="shared" si="835"/>
        <v>57</v>
      </c>
      <c r="L455" s="63">
        <f>IF(ISNUMBER(INDEX(Данные!$I$1:$IX$303,Данные!$A117,L$642)),INDEX(Данные!$I$1:$IX$303,Данные!$A117,L$642)-Данные!$E117+IF($F$4="Использовать поправку",AL455,0),#N/A)</f>
        <v>-0.25613322533265581</v>
      </c>
      <c r="M455" s="64">
        <f>IF(ISNUMBER(INDEX(Данные!$I$1:$IX$303,Данные!$A117,M$642)),INDEX(Данные!$I$1:$IX$303,Данные!$A117,M$642)-Данные!$F117+IF($F$4="Использовать поправку",AM455,0),#N/A)</f>
        <v>-0.30861467393402009</v>
      </c>
      <c r="N455" s="62">
        <f t="shared" si="836"/>
        <v>57</v>
      </c>
      <c r="O455" s="63">
        <f>IF(ISNUMBER(INDEX(Данные!$I$1:$IX$303,Данные!$A117,O$642)),INDEX(Данные!$I$1:$IX$303,Данные!$A117,O$642)-Данные!$E117+IF($F$5="Использовать поправку",AL455,0),#N/A)</f>
        <v>0.3629210624697965</v>
      </c>
      <c r="P455" s="64">
        <f>IF(ISNUMBER(INDEX(Данные!$I$1:$IX$303,Данные!$A117,P$642)),INDEX(Данные!$I$1:$IX$303,Данные!$A117,P$642)-Данные!$F117+IF($F$5="Использовать поправку",AM455,0),#N/A)</f>
        <v>-0.85034194753002623</v>
      </c>
      <c r="Q455" s="62">
        <f t="shared" si="837"/>
        <v>57</v>
      </c>
      <c r="R455" s="63">
        <f>IF(ISNUMBER(INDEX(Данные!$I$1:$IX$303,Данные!$A117,R$642)),INDEX(Данные!$I$1:$IX$303,Данные!$A117,R$642)-Данные!$E117+IF($F$6="Использовать поправку",AL455,0),#N/A)</f>
        <v>-1.380614966963865</v>
      </c>
      <c r="S455" s="64">
        <f>IF(ISNUMBER(INDEX(Данные!$I$1:$IX$303,Данные!$A117,S$642)),INDEX(Данные!$I$1:$IX$303,Данные!$A117,S$642)-Данные!$F117+IF($F$6="Использовать поправку",AM455,0),#N/A)</f>
        <v>0.1446143666921138</v>
      </c>
      <c r="T455" s="62">
        <f t="shared" si="838"/>
        <v>57</v>
      </c>
      <c r="U455" s="63">
        <f>IF(ISNUMBER(INDEX(Данные!$I$1:$IX$303,Данные!$A117,U$642)),INDEX(Данные!$I$1:$IX$303,Данные!$A117,U$642)-Данные!$E117+IF($F$7="Использовать поправку",AL455,0),#N/A)</f>
        <v>-1.4765777395169746</v>
      </c>
      <c r="V455" s="64">
        <f>IF(ISNUMBER(INDEX(Данные!$I$1:$IX$303,Данные!$A117,V$642)),INDEX(Данные!$I$1:$IX$303,Данные!$A117,V$642)-Данные!$F117+IF($F$7="Использовать поправку",AM455,0),#N/A)</f>
        <v>0.10722372920753642</v>
      </c>
      <c r="W455" s="62">
        <f t="shared" si="839"/>
        <v>57</v>
      </c>
      <c r="X455" s="63">
        <f>IF(ISNUMBER(INDEX(Данные!$I$1:$IX$303,Данные!$A117,X$642)),INDEX(Данные!$I$1:$IX$303,Данные!$A117,X$642)-Данные!$E117+IF($F$8="Использовать поправку",AL455,0),#N/A)</f>
        <v>-0.32994962314826459</v>
      </c>
      <c r="Y455" s="64">
        <f>IF(ISNUMBER(INDEX(Данные!$I$1:$IX$303,Данные!$A117,Y$642)),INDEX(Данные!$I$1:$IX$303,Данные!$A117,Y$642)-Данные!$F117+IF($F$8="Использовать поправку",AM455,0),#N/A)</f>
        <v>2.8241967377002908E-2</v>
      </c>
      <c r="Z455" s="62">
        <f t="shared" si="840"/>
        <v>57</v>
      </c>
      <c r="AA455" s="63">
        <f>IF(ISNUMBER(INDEX(Данные!$I$1:$IX$303,Данные!$A117,AA$642)),INDEX(Данные!$I$1:$IX$303,Данные!$A117,AA$642)-Данные!$E117+IF($F$9="Использовать поправку",AL455,0),#N/A)</f>
        <v>0.37250611303140246</v>
      </c>
      <c r="AB455" s="64">
        <f>IF(ISNUMBER(INDEX(Данные!$I$1:$IX$303,Данные!$A117,AB$642)),INDEX(Данные!$I$1:$IX$303,Данные!$A117,AB$642)-Данные!$F117+IF($F$9="Использовать поправку",AM455,0),#N/A)</f>
        <v>7.8258613893286366E-2</v>
      </c>
      <c r="AC455" s="62">
        <f t="shared" si="841"/>
        <v>57</v>
      </c>
      <c r="AD455" s="63">
        <f>IF(ISNUMBER(INDEX(Данные!$I$1:$IX$303,Данные!$A117,AD$642)),INDEX(Данные!$I$1:$IX$303,Данные!$A117,AD$642)-Данные!$E117+IF($F$10="Использовать поправку",AL455,0),#N/A)</f>
        <v>-0.84114452584018018</v>
      </c>
      <c r="AE455" s="64">
        <f>IF(ISNUMBER(INDEX(Данные!$I$1:$IX$303,Данные!$A117,AE$642)),INDEX(Данные!$I$1:$IX$303,Данные!$A117,AE$642)-Данные!$F117+IF($F$10="Использовать поправку",AM455,0),#N/A)</f>
        <v>0.12516671726667639</v>
      </c>
      <c r="AF455" s="62">
        <f t="shared" si="842"/>
        <v>57</v>
      </c>
      <c r="AG455" s="63">
        <f>IF(ISNUMBER(INDEX(Данные!$I$1:$IX$303,Данные!$A117,AG$642)),INDEX(Данные!$I$1:$IX$303,Данные!$A117,AG$642)-Данные!$E117+IF($F$11="Использовать поправку",AL455,0),#N/A)</f>
        <v>0.79458677446086412</v>
      </c>
      <c r="AH455" s="64">
        <f>IF(ISNUMBER(INDEX(Данные!$I$1:$IX$303,Данные!$A117,AH$642)),INDEX(Данные!$I$1:$IX$303,Данные!$A117,AH$642)-Данные!$F117+IF($F$11="Использовать поправку",AM455,0),#N/A)</f>
        <v>0.841589657216538</v>
      </c>
      <c r="AI455" s="62">
        <f t="shared" si="843"/>
        <v>57</v>
      </c>
      <c r="AJ455" s="63">
        <f>IF(ISNUMBER(INDEX(Данные!$I$1:$IX$303,Данные!$A117,AJ$642)),INDEX(Данные!$I$1:$IX$303,Данные!$A117,AJ$642)-Данные!$E117+IF($F$12="Использовать поправку",AL455,0),#N/A)</f>
        <v>-0.69372797380501972</v>
      </c>
      <c r="AK455" s="96">
        <f>IF(ISNUMBER(INDEX(Данные!$I$1:$IX$303,Данные!$A117,AK$642)),INDEX(Данные!$I$1:$IX$303,Данные!$A117,AK$642)-Данные!$F117+IF($F$12="Использовать поправку",AM455,0),#N/A)</f>
        <v>0.29519662622471188</v>
      </c>
      <c r="AL455" s="100" t="e">
        <f>INDEX(Данные!$I$1:$IX$303,Данные!$A117,AL$642+4)-INDEX(Данные!$I$1:$IX$303,Данные!$A117,AL$643+4)</f>
        <v>#N/A</v>
      </c>
      <c r="AM455" s="101" t="e">
        <f>INDEX(Данные!$I$1:$IX$303,Данные!$A117,AM$642+5)-INDEX(Данные!$I$1:$IX$303,Данные!$A117,AM$643+5)</f>
        <v>#N/A</v>
      </c>
      <c r="AO455" s="61">
        <v>57</v>
      </c>
      <c r="AP455" s="62">
        <f t="shared" si="824"/>
        <v>57</v>
      </c>
      <c r="AQ455" s="63">
        <f>IF(ISNUMBER(INDEX(Данные!$I$1:$IX$303,Данные!$A117,AQ$642)),INDEX(Данные!$I$1:$IX$303,Данные!$A117,AQ$642)-Данные!$G117-AQ$643+IF($F$3="Использовать поправку",BT455,0),#N/A)</f>
        <v>-1.1368683772161603E-13</v>
      </c>
      <c r="AR455" s="64">
        <f>IF(ISNUMBER(INDEX(Данные!$I$1:$IX$303,Данные!$A117,AR$642)),INDEX(Данные!$I$1:$IX$303,Данные!$A117,AR$642)-Данные!$H117-AR$643+IF($F$3="Использовать поправку",BU455,0),#N/A)</f>
        <v>0</v>
      </c>
      <c r="AS455" s="62">
        <f t="shared" si="825"/>
        <v>57</v>
      </c>
      <c r="AT455" s="63">
        <f>IF(ISNUMBER(INDEX(Данные!$I$1:$IX$303,Данные!$A117,AT$642)),INDEX(Данные!$I$1:$IX$303,Данные!$A117,AT$642)-Данные!$G117-AT$643+IF($F$4="Использовать поправку",BT455,0),#N/A)</f>
        <v>8.3264637504333905</v>
      </c>
      <c r="AU455" s="64">
        <f>IF(ISNUMBER(INDEX(Данные!$I$1:$IX$303,Данные!$A117,AU$642)),INDEX(Данные!$I$1:$IX$303,Данные!$A117,AU$642)-Данные!$H117-AU$643+IF($F$4="Использовать поправку",BU455,0),#N/A)</f>
        <v>1.1536769416852621</v>
      </c>
      <c r="AV455" s="62">
        <f t="shared" si="826"/>
        <v>57</v>
      </c>
      <c r="AW455" s="63">
        <f>IF(ISNUMBER(INDEX(Данные!$I$1:$IX$303,Данные!$A117,AW$642)),INDEX(Данные!$I$1:$IX$303,Данные!$A117,AW$642)-Данные!$G117-AW$643+IF($F$5="Использовать поправку",BT455,0),#N/A)</f>
        <v>-0.79333939954574362</v>
      </c>
      <c r="AX455" s="64">
        <f>IF(ISNUMBER(INDEX(Данные!$I$1:$IX$303,Данные!$A117,AX$642)),INDEX(Данные!$I$1:$IX$303,Данные!$A117,AX$642)-Данные!$H117-AX$643+IF($F$5="Использовать поправку",BU455,0),#N/A)</f>
        <v>6.315678967162512</v>
      </c>
      <c r="AY455" s="62">
        <f t="shared" si="827"/>
        <v>57</v>
      </c>
      <c r="AZ455" s="63">
        <f>IF(ISNUMBER(INDEX(Данные!$I$1:$IX$303,Данные!$A117,AZ$642)),INDEX(Данные!$I$1:$IX$303,Данные!$A117,AZ$642)-Данные!$G117-AZ$643+IF($F$6="Использовать поправку",BT455,0),#N/A)</f>
        <v>-9.6322506320312868</v>
      </c>
      <c r="BA455" s="64">
        <f>IF(ISNUMBER(INDEX(Данные!$I$1:$IX$303,Данные!$A117,BA$642)),INDEX(Данные!$I$1:$IX$303,Данные!$A117,BA$642)-Данные!$H117-BA$643+IF($F$6="Использовать поправку",BU455,0),#N/A)</f>
        <v>10.070122547560686</v>
      </c>
      <c r="BB455" s="62">
        <f t="shared" si="828"/>
        <v>57</v>
      </c>
      <c r="BC455" s="63">
        <f>IF(ISNUMBER(INDEX(Данные!$I$1:$IX$303,Данные!$A117,BC$642)),INDEX(Данные!$I$1:$IX$303,Данные!$A117,BC$642)-Данные!$G117-BC$643+IF($F$7="Использовать поправку",BT455,0),#N/A)</f>
        <v>-2.2591176776212478</v>
      </c>
      <c r="BD455" s="64">
        <f>IF(ISNUMBER(INDEX(Данные!$I$1:$IX$303,Данные!$A117,BD$642)),INDEX(Данные!$I$1:$IX$303,Данные!$A117,BD$642)-Данные!$H117-BD$643+IF($F$7="Использовать поправку",BU455,0),#N/A)</f>
        <v>7.6901990055462193</v>
      </c>
      <c r="BE455" s="62">
        <f t="shared" si="829"/>
        <v>57</v>
      </c>
      <c r="BF455" s="63">
        <f>IF(ISNUMBER(INDEX(Данные!$I$1:$IX$303,Данные!$A117,BF$642)),INDEX(Данные!$I$1:$IX$303,Данные!$A117,BF$642)-Данные!$G117-BF$643+IF($F$8="Использовать поправку",BT455,0),#N/A)</f>
        <v>2.5616005848236227</v>
      </c>
      <c r="BG455" s="64">
        <f>IF(ISNUMBER(INDEX(Данные!$I$1:$IX$303,Данные!$A117,BG$642)),INDEX(Данные!$I$1:$IX$303,Данные!$A117,BG$642)-Данные!$H117-BG$643+IF($F$8="Использовать поправку",BU455,0),#N/A)</f>
        <v>5.7852556878008272</v>
      </c>
      <c r="BH455" s="62">
        <f t="shared" si="830"/>
        <v>57</v>
      </c>
      <c r="BI455" s="63">
        <f>IF(ISNUMBER(INDEX(Данные!$I$1:$IX$303,Данные!$A117,BI$642)),INDEX(Данные!$I$1:$IX$303,Данные!$A117,BI$642)-Данные!$G117-BI$643+IF($F$9="Использовать поправку",BT455,0),#N/A)</f>
        <v>4.6899032267903067</v>
      </c>
      <c r="BJ455" s="64">
        <f>IF(ISNUMBER(INDEX(Данные!$I$1:$IX$303,Данные!$A117,BJ$642)),INDEX(Данные!$I$1:$IX$303,Данные!$A117,BJ$642)-Данные!$H117-BJ$643+IF($F$9="Использовать поправку",BU455,0),#N/A)</f>
        <v>3.6865001848748307</v>
      </c>
      <c r="BK455" s="62">
        <f t="shared" si="831"/>
        <v>57</v>
      </c>
      <c r="BL455" s="63">
        <f>IF(ISNUMBER(INDEX(Данные!$I$1:$IX$303,Данные!$A117,BL$642)),INDEX(Данные!$I$1:$IX$303,Данные!$A117,BL$642)-Данные!$G117-BL$643+IF($F$10="Использовать поправку",BT455,0),#N/A)</f>
        <v>0.24990418339484677</v>
      </c>
      <c r="BM455" s="64">
        <f>IF(ISNUMBER(INDEX(Данные!$I$1:$IX$303,Данные!$A117,BM$642)),INDEX(Данные!$I$1:$IX$303,Данные!$A117,BM$642)-Данные!$H117-BM$643+IF($F$10="Использовать поправку",BU455,0),#N/A)</f>
        <v>16.193931394958327</v>
      </c>
      <c r="BN455" s="62">
        <f t="shared" si="832"/>
        <v>57</v>
      </c>
      <c r="BO455" s="63">
        <f>IF(ISNUMBER(INDEX(Данные!$I$1:$IX$303,Данные!$A117,BO$642)),INDEX(Данные!$I$1:$IX$303,Данные!$A117,BO$642)-Данные!$G117-BO$643+IF($F$11="Использовать поправку",BT455,0),#N/A)</f>
        <v>0.81750970359610164</v>
      </c>
      <c r="BP455" s="64">
        <f>IF(ISNUMBER(INDEX(Данные!$I$1:$IX$303,Данные!$A117,BP$642)),INDEX(Данные!$I$1:$IX$303,Данные!$A117,BP$642)-Данные!$H117-BP$643+IF($F$11="Использовать поправку",BU455,0),#N/A)</f>
        <v>3.8615058508949005</v>
      </c>
      <c r="BQ455" s="62">
        <f t="shared" si="833"/>
        <v>57</v>
      </c>
      <c r="BR455" s="63">
        <f>IF(ISNUMBER(INDEX(Данные!$I$1:$IX$303,Данные!$A117,BR$642)),INDEX(Данные!$I$1:$IX$303,Данные!$A117,BR$642)-Данные!$G117-BR$643+IF($F$12="Использовать поправку",BT455,0),#N/A)</f>
        <v>4.8803098417611182</v>
      </c>
      <c r="BS455" s="64">
        <f>IF(ISNUMBER(INDEX(Данные!$I$1:$IX$303,Данные!$A117,BS$642)),INDEX(Данные!$I$1:$IX$303,Данные!$A117,BS$642)-Данные!$H117-BS$643+IF($F$12="Использовать поправку",BU455,0),#N/A)</f>
        <v>10.022992122583901</v>
      </c>
      <c r="BT455" s="100" t="e">
        <f>INDEX(Данные!$I$1:$IX$303,Данные!$A117,BT$642+8)-INDEX(Данные!$I$1:$IX$303,Данные!$A117,BT$643+8)</f>
        <v>#N/A</v>
      </c>
      <c r="BU455" s="101" t="e">
        <f>INDEX(Данные!$I$1:$IX$303,Данные!$A117,BU$642+9)-INDEX(Данные!$I$1:$IX$303,Данные!$A117,BU$643+9)</f>
        <v>#N/A</v>
      </c>
    </row>
    <row r="456" spans="7:73" s="88" customFormat="1" x14ac:dyDescent="0.25">
      <c r="G456" s="61">
        <v>57.5</v>
      </c>
      <c r="H456" s="62">
        <f t="shared" si="834"/>
        <v>57.5</v>
      </c>
      <c r="I456" s="63">
        <f>IF(ISNUMBER(INDEX(Данные!$I$1:$IX$303,Данные!$A118,I$642)),INDEX(Данные!$I$1:$IX$303,Данные!$A118,I$642)-Данные!$E118+IF($F$3="Использовать поправку",AL456,0),#N/A)</f>
        <v>0</v>
      </c>
      <c r="J456" s="64">
        <f>IF(ISNUMBER(INDEX(Данные!$I$1:$IX$303,Данные!$A118,J$642)),INDEX(Данные!$I$1:$IX$303,Данные!$A118,J$642)-Данные!$F118+IF($F$3="Использовать поправку",AM456,0),#N/A)</f>
        <v>0</v>
      </c>
      <c r="K456" s="62">
        <f t="shared" si="835"/>
        <v>57.5</v>
      </c>
      <c r="L456" s="63">
        <f>IF(ISNUMBER(INDEX(Данные!$I$1:$IX$303,Данные!$A118,L$642)),INDEX(Данные!$I$1:$IX$303,Данные!$A118,L$642)-Данные!$E118+IF($F$4="Использовать поправку",AL456,0),#N/A)</f>
        <v>-1.2468226854163547</v>
      </c>
      <c r="M456" s="64">
        <f>IF(ISNUMBER(INDEX(Данные!$I$1:$IX$303,Данные!$A118,M$642)),INDEX(Данные!$I$1:$IX$303,Данные!$A118,M$642)-Данные!$F118+IF($F$4="Использовать поправку",AM456,0),#N/A)</f>
        <v>1.6389843950398912</v>
      </c>
      <c r="N456" s="62">
        <f t="shared" si="836"/>
        <v>57.5</v>
      </c>
      <c r="O456" s="63">
        <f>IF(ISNUMBER(INDEX(Данные!$I$1:$IX$303,Данные!$A118,O$642)),INDEX(Данные!$I$1:$IX$303,Данные!$A118,O$642)-Данные!$E118+IF($F$5="Использовать поправку",AL456,0),#N/A)</f>
        <v>-1.933499075449669</v>
      </c>
      <c r="P456" s="64">
        <f>IF(ISNUMBER(INDEX(Данные!$I$1:$IX$303,Данные!$A118,P$642)),INDEX(Данные!$I$1:$IX$303,Данные!$A118,P$642)-Данные!$F118+IF($F$5="Использовать поправку",AM456,0),#N/A)</f>
        <v>-9.1660918505329647E-2</v>
      </c>
      <c r="Q456" s="62">
        <f t="shared" si="837"/>
        <v>57.5</v>
      </c>
      <c r="R456" s="63">
        <f>IF(ISNUMBER(INDEX(Данные!$I$1:$IX$303,Данные!$A118,R$642)),INDEX(Данные!$I$1:$IX$303,Данные!$A118,R$642)-Данные!$E118+IF($F$6="Использовать поправку",AL456,0),#N/A)</f>
        <v>0.11763581624205877</v>
      </c>
      <c r="S456" s="64">
        <f>IF(ISNUMBER(INDEX(Данные!$I$1:$IX$303,Данные!$A118,S$642)),INDEX(Данные!$I$1:$IX$303,Данные!$A118,S$642)-Данные!$F118+IF($F$6="Использовать поправку",AM456,0),#N/A)</f>
        <v>0.75067418781403461</v>
      </c>
      <c r="T456" s="62">
        <f t="shared" si="838"/>
        <v>57.5</v>
      </c>
      <c r="U456" s="63">
        <f>IF(ISNUMBER(INDEX(Данные!$I$1:$IX$303,Данные!$A118,U$642)),INDEX(Данные!$I$1:$IX$303,Данные!$A118,U$642)-Данные!$E118+IF($F$7="Использовать поправку",AL456,0),#N/A)</f>
        <v>-1.0993185079411738</v>
      </c>
      <c r="V456" s="64">
        <f>IF(ISNUMBER(INDEX(Данные!$I$1:$IX$303,Данные!$A118,V$642)),INDEX(Данные!$I$1:$IX$303,Данные!$A118,V$642)-Данные!$F118+IF($F$7="Использовать поправку",AM456,0),#N/A)</f>
        <v>0.99294902087606118</v>
      </c>
      <c r="W456" s="62">
        <f t="shared" si="839"/>
        <v>57.5</v>
      </c>
      <c r="X456" s="63">
        <f>IF(ISNUMBER(INDEX(Данные!$I$1:$IX$303,Данные!$A118,X$642)),INDEX(Данные!$I$1:$IX$303,Данные!$A118,X$642)-Данные!$E118+IF($F$8="Использовать поправку",AL456,0),#N/A)</f>
        <v>-0.78370503382214451</v>
      </c>
      <c r="Y456" s="64">
        <f>IF(ISNUMBER(INDEX(Данные!$I$1:$IX$303,Данные!$A118,Y$642)),INDEX(Данные!$I$1:$IX$303,Данные!$A118,Y$642)-Данные!$F118+IF($F$8="Использовать поправку",AM456,0),#N/A)</f>
        <v>-0.2915576599295342</v>
      </c>
      <c r="Z456" s="62">
        <f t="shared" si="840"/>
        <v>57.5</v>
      </c>
      <c r="AA456" s="63">
        <f>IF(ISNUMBER(INDEX(Данные!$I$1:$IX$303,Данные!$A118,AA$642)),INDEX(Данные!$I$1:$IX$303,Данные!$A118,AA$642)-Данные!$E118+IF($F$9="Использовать поправку",AL456,0),#N/A)</f>
        <v>-1.7367505888592838</v>
      </c>
      <c r="AB456" s="64">
        <f>IF(ISNUMBER(INDEX(Данные!$I$1:$IX$303,Данные!$A118,AB$642)),INDEX(Данные!$I$1:$IX$303,Данные!$A118,AB$642)-Данные!$F118+IF($F$9="Использовать поправку",AM456,0),#N/A)</f>
        <v>0.11687338753776544</v>
      </c>
      <c r="AC456" s="62">
        <f t="shared" si="841"/>
        <v>57.5</v>
      </c>
      <c r="AD456" s="63">
        <f>IF(ISNUMBER(INDEX(Данные!$I$1:$IX$303,Данные!$A118,AD$642)),INDEX(Данные!$I$1:$IX$303,Данные!$A118,AD$642)-Данные!$E118+IF($F$10="Использовать поправку",AL456,0),#N/A)</f>
        <v>-1.1204874905430202</v>
      </c>
      <c r="AE456" s="64">
        <f>IF(ISNUMBER(INDEX(Данные!$I$1:$IX$303,Данные!$A118,AE$642)),INDEX(Данные!$I$1:$IX$303,Данные!$A118,AE$642)-Данные!$F118+IF($F$10="Использовать поправку",AM456,0),#N/A)</f>
        <v>1.339821205684693</v>
      </c>
      <c r="AF456" s="62">
        <f t="shared" si="842"/>
        <v>57.5</v>
      </c>
      <c r="AG456" s="63">
        <f>IF(ISNUMBER(INDEX(Данные!$I$1:$IX$303,Данные!$A118,AG$642)),INDEX(Данные!$I$1:$IX$303,Данные!$A118,AG$642)-Данные!$E118+IF($F$11="Использовать поправку",AL456,0),#N/A)</f>
        <v>-1.1440297241247421</v>
      </c>
      <c r="AH456" s="64">
        <f>IF(ISNUMBER(INDEX(Данные!$I$1:$IX$303,Данные!$A118,AH$642)),INDEX(Данные!$I$1:$IX$303,Данные!$A118,AH$642)-Данные!$F118+IF($F$11="Использовать поправку",AM456,0),#N/A)</f>
        <v>-1.0477333367456403</v>
      </c>
      <c r="AI456" s="62">
        <f t="shared" si="843"/>
        <v>57.5</v>
      </c>
      <c r="AJ456" s="63">
        <f>IF(ISNUMBER(INDEX(Данные!$I$1:$IX$303,Данные!$A118,AJ$642)),INDEX(Данные!$I$1:$IX$303,Данные!$A118,AJ$642)-Данные!$E118+IF($F$12="Использовать поправку",AL456,0),#N/A)</f>
        <v>-0.75997898148433762</v>
      </c>
      <c r="AK456" s="96">
        <f>IF(ISNUMBER(INDEX(Данные!$I$1:$IX$303,Данные!$A118,AK$642)),INDEX(Данные!$I$1:$IX$303,Данные!$A118,AK$642)-Данные!$F118+IF($F$12="Использовать поправку",AM456,0),#N/A)</f>
        <v>0.26352291355689772</v>
      </c>
      <c r="AL456" s="100" t="e">
        <f>INDEX(Данные!$I$1:$IX$303,Данные!$A118,AL$642+4)-INDEX(Данные!$I$1:$IX$303,Данные!$A118,AL$643+4)</f>
        <v>#N/A</v>
      </c>
      <c r="AM456" s="101" t="e">
        <f>INDEX(Данные!$I$1:$IX$303,Данные!$A118,AM$642+5)-INDEX(Данные!$I$1:$IX$303,Данные!$A118,AM$643+5)</f>
        <v>#N/A</v>
      </c>
      <c r="AO456" s="61">
        <v>57.5</v>
      </c>
      <c r="AP456" s="62">
        <f t="shared" si="824"/>
        <v>57.5</v>
      </c>
      <c r="AQ456" s="63">
        <f>IF(ISNUMBER(INDEX(Данные!$I$1:$IX$303,Данные!$A118,AQ$642)),INDEX(Данные!$I$1:$IX$303,Данные!$A118,AQ$642)-Данные!$G118-AQ$643+IF($F$3="Использовать поправку",BT456,0),#N/A)</f>
        <v>0</v>
      </c>
      <c r="AR456" s="64">
        <f>IF(ISNUMBER(INDEX(Данные!$I$1:$IX$303,Данные!$A118,AR$642)),INDEX(Данные!$I$1:$IX$303,Данные!$A118,AR$642)-Данные!$H118-AR$643+IF($F$3="Использовать поправку",BU456,0),#N/A)</f>
        <v>0</v>
      </c>
      <c r="AS456" s="62">
        <f t="shared" si="825"/>
        <v>57.5</v>
      </c>
      <c r="AT456" s="63">
        <f>IF(ISNUMBER(INDEX(Данные!$I$1:$IX$303,Данные!$A118,AT$642)),INDEX(Данные!$I$1:$IX$303,Данные!$A118,AT$642)-Данные!$G118-AT$643+IF($F$4="Использовать поправку",BT456,0),#N/A)</f>
        <v>7.7030524077252949</v>
      </c>
      <c r="AU456" s="64">
        <f>IF(ISNUMBER(INDEX(Данные!$I$1:$IX$303,Данные!$A118,AU$642)),INDEX(Данные!$I$1:$IX$303,Данные!$A118,AU$642)-Данные!$H118-AU$643+IF($F$4="Использовать поправку",BU456,0),#N/A)</f>
        <v>1.9731691392050834</v>
      </c>
      <c r="AV456" s="62">
        <f t="shared" si="826"/>
        <v>57.5</v>
      </c>
      <c r="AW456" s="63">
        <f>IF(ISNUMBER(INDEX(Данные!$I$1:$IX$303,Данные!$A118,AW$642)),INDEX(Данные!$I$1:$IX$303,Данные!$A118,AW$642)-Данные!$G118-AW$643+IF($F$5="Использовать поправку",BT456,0),#N/A)</f>
        <v>-1.7600889372705524</v>
      </c>
      <c r="AX456" s="64">
        <f>IF(ISNUMBER(INDEX(Данные!$I$1:$IX$303,Данные!$A118,AX$642)),INDEX(Данные!$I$1:$IX$303,Данные!$A118,AX$642)-Данные!$H118-AX$643+IF($F$5="Использовать поправку",BU456,0),#N/A)</f>
        <v>6.2698485079097281</v>
      </c>
      <c r="AY456" s="62">
        <f t="shared" si="827"/>
        <v>57.5</v>
      </c>
      <c r="AZ456" s="63">
        <f>IF(ISNUMBER(INDEX(Данные!$I$1:$IX$303,Данные!$A118,AZ$642)),INDEX(Данные!$I$1:$IX$303,Данные!$A118,AZ$642)-Данные!$G118-AZ$643+IF($F$6="Использовать поправку",BT456,0),#N/A)</f>
        <v>-9.5734327239101731</v>
      </c>
      <c r="BA456" s="64">
        <f>IF(ISNUMBER(INDEX(Данные!$I$1:$IX$303,Данные!$A118,BA$642)),INDEX(Данные!$I$1:$IX$303,Данные!$A118,BA$642)-Данные!$H118-BA$643+IF($F$6="Использовать поправку",BU456,0),#N/A)</f>
        <v>10.445459641467551</v>
      </c>
      <c r="BB456" s="62">
        <f t="shared" si="828"/>
        <v>57.5</v>
      </c>
      <c r="BC456" s="63">
        <f>IF(ISNUMBER(INDEX(Данные!$I$1:$IX$303,Данные!$A118,BC$642)),INDEX(Данные!$I$1:$IX$303,Данные!$A118,BC$642)-Данные!$G118-BC$643+IF($F$7="Использовать поправку",BT456,0),#N/A)</f>
        <v>-2.8087769315917512</v>
      </c>
      <c r="BD456" s="64">
        <f>IF(ISNUMBER(INDEX(Данные!$I$1:$IX$303,Данные!$A118,BD$642)),INDEX(Данные!$I$1:$IX$303,Данные!$A118,BD$642)-Данные!$H118-BD$643+IF($F$7="Использовать поправку",BU456,0),#N/A)</f>
        <v>8.1866735159840118</v>
      </c>
      <c r="BE456" s="62">
        <f t="shared" si="829"/>
        <v>57.5</v>
      </c>
      <c r="BF456" s="63">
        <f>IF(ISNUMBER(INDEX(Данные!$I$1:$IX$303,Данные!$A118,BF$642)),INDEX(Данные!$I$1:$IX$303,Данные!$A118,BF$642)-Данные!$G118-BF$643+IF($F$8="Использовать поправку",BT456,0),#N/A)</f>
        <v>2.1697480679126784</v>
      </c>
      <c r="BG456" s="64">
        <f>IF(ISNUMBER(INDEX(Данные!$I$1:$IX$303,Данные!$A118,BG$642)),INDEX(Данные!$I$1:$IX$303,Данные!$A118,BG$642)-Данные!$H118-BG$643+IF($F$8="Использовать поправку",BU456,0),#N/A)</f>
        <v>5.6394768578361436</v>
      </c>
      <c r="BH456" s="62">
        <f t="shared" si="830"/>
        <v>57.5</v>
      </c>
      <c r="BI456" s="63">
        <f>IF(ISNUMBER(INDEX(Данные!$I$1:$IX$303,Данные!$A118,BI$642)),INDEX(Данные!$I$1:$IX$303,Данные!$A118,BI$642)-Данные!$G118-BI$643+IF($F$9="Использовать поправку",BT456,0),#N/A)</f>
        <v>3.8215279323607092</v>
      </c>
      <c r="BJ456" s="64">
        <f>IF(ISNUMBER(INDEX(Данные!$I$1:$IX$303,Данные!$A118,BJ$642)),INDEX(Данные!$I$1:$IX$303,Данные!$A118,BJ$642)-Данные!$H118-BJ$643+IF($F$9="Использовать поправку",BU456,0),#N/A)</f>
        <v>3.7449368786435571</v>
      </c>
      <c r="BK456" s="62">
        <f t="shared" si="831"/>
        <v>57.5</v>
      </c>
      <c r="BL456" s="63">
        <f>IF(ISNUMBER(INDEX(Данные!$I$1:$IX$303,Данные!$A118,BL$642)),INDEX(Данные!$I$1:$IX$303,Данные!$A118,BL$642)-Данные!$G118-BL$643+IF($F$10="Использовать поправку",BT456,0),#N/A)</f>
        <v>-0.31033956187650347</v>
      </c>
      <c r="BM456" s="64">
        <f>IF(ISNUMBER(INDEX(Данные!$I$1:$IX$303,Данные!$A118,BM$642)),INDEX(Данные!$I$1:$IX$303,Данные!$A118,BM$642)-Данные!$H118-BM$643+IF($F$10="Использовать поправку",BU456,0),#N/A)</f>
        <v>16.863841997800591</v>
      </c>
      <c r="BN456" s="62">
        <f t="shared" si="832"/>
        <v>57.5</v>
      </c>
      <c r="BO456" s="63">
        <f>IF(ISNUMBER(INDEX(Данные!$I$1:$IX$303,Данные!$A118,BO$642)),INDEX(Данные!$I$1:$IX$303,Данные!$A118,BO$642)-Данные!$G118-BO$643+IF($F$11="Использовать поправку",BT456,0),#N/A)</f>
        <v>0.24549484153385492</v>
      </c>
      <c r="BP456" s="64">
        <f>IF(ISNUMBER(INDEX(Данные!$I$1:$IX$303,Данные!$A118,BP$642)),INDEX(Данные!$I$1:$IX$303,Данные!$A118,BP$642)-Данные!$H118-BP$643+IF($F$11="Использовать поправку",BU456,0),#N/A)</f>
        <v>3.3376391825222527</v>
      </c>
      <c r="BQ456" s="62">
        <f t="shared" si="833"/>
        <v>57.5</v>
      </c>
      <c r="BR456" s="63">
        <f>IF(ISNUMBER(INDEX(Данные!$I$1:$IX$303,Данные!$A118,BR$642)),INDEX(Данные!$I$1:$IX$303,Данные!$A118,BR$642)-Данные!$G118-BR$643+IF($F$12="Использовать поправку",BT456,0),#N/A)</f>
        <v>4.5003203510190133</v>
      </c>
      <c r="BS456" s="64">
        <f>IF(ISNUMBER(INDEX(Данные!$I$1:$IX$303,Данные!$A118,BS$642)),INDEX(Данные!$I$1:$IX$303,Данные!$A118,BS$642)-Данные!$H118-BS$643+IF($F$12="Использовать поправку",BU456,0),#N/A)</f>
        <v>10.15475357936225</v>
      </c>
      <c r="BT456" s="100" t="e">
        <f>INDEX(Данные!$I$1:$IX$303,Данные!$A118,BT$642+8)-INDEX(Данные!$I$1:$IX$303,Данные!$A118,BT$643+8)</f>
        <v>#N/A</v>
      </c>
      <c r="BU456" s="101" t="e">
        <f>INDEX(Данные!$I$1:$IX$303,Данные!$A118,BU$642+9)-INDEX(Данные!$I$1:$IX$303,Данные!$A118,BU$643+9)</f>
        <v>#N/A</v>
      </c>
    </row>
    <row r="457" spans="7:73" s="88" customFormat="1" x14ac:dyDescent="0.25">
      <c r="G457" s="61">
        <v>58</v>
      </c>
      <c r="H457" s="62">
        <f t="shared" si="834"/>
        <v>58</v>
      </c>
      <c r="I457" s="63">
        <f>IF(ISNUMBER(INDEX(Данные!$I$1:$IX$303,Данные!$A119,I$642)),INDEX(Данные!$I$1:$IX$303,Данные!$A119,I$642)-Данные!$E119+IF($F$3="Использовать поправку",AL457,0),#N/A)</f>
        <v>0</v>
      </c>
      <c r="J457" s="64">
        <f>IF(ISNUMBER(INDEX(Данные!$I$1:$IX$303,Данные!$A119,J$642)),INDEX(Данные!$I$1:$IX$303,Данные!$A119,J$642)-Данные!$F119+IF($F$3="Использовать поправку",AM457,0),#N/A)</f>
        <v>0</v>
      </c>
      <c r="K457" s="62">
        <f t="shared" si="835"/>
        <v>58</v>
      </c>
      <c r="L457" s="63">
        <f>IF(ISNUMBER(INDEX(Данные!$I$1:$IX$303,Данные!$A119,L$642)),INDEX(Данные!$I$1:$IX$303,Данные!$A119,L$642)-Данные!$E119+IF($F$4="Использовать поправку",AL457,0),#N/A)</f>
        <v>0.25140297301350678</v>
      </c>
      <c r="M457" s="64">
        <f>IF(ISNUMBER(INDEX(Данные!$I$1:$IX$303,Данные!$A119,M$642)),INDEX(Данные!$I$1:$IX$303,Данные!$A119,M$642)-Данные!$F119+IF($F$4="Использовать поправку",AM457,0),#N/A)</f>
        <v>0.77741435837419104</v>
      </c>
      <c r="N457" s="62">
        <f t="shared" si="836"/>
        <v>58</v>
      </c>
      <c r="O457" s="63">
        <f>IF(ISNUMBER(INDEX(Данные!$I$1:$IX$303,Данные!$A119,O$642)),INDEX(Данные!$I$1:$IX$303,Данные!$A119,O$642)-Данные!$E119+IF($F$5="Использовать поправку",AL457,0),#N/A)</f>
        <v>1.4541707434801694</v>
      </c>
      <c r="P457" s="64">
        <f>IF(ISNUMBER(INDEX(Данные!$I$1:$IX$303,Данные!$A119,P$642)),INDEX(Данные!$I$1:$IX$303,Данные!$A119,P$642)-Данные!$F119+IF($F$5="Использовать поправку",AM457,0),#N/A)</f>
        <v>0.90581604067862997</v>
      </c>
      <c r="Q457" s="62">
        <f t="shared" si="837"/>
        <v>58</v>
      </c>
      <c r="R457" s="63">
        <f>IF(ISNUMBER(INDEX(Данные!$I$1:$IX$303,Данные!$A119,R$642)),INDEX(Данные!$I$1:$IX$303,Данные!$A119,R$642)-Данные!$E119+IF($F$6="Использовать поправку",AL457,0),#N/A)</f>
        <v>1.2192852847072473</v>
      </c>
      <c r="S457" s="64">
        <f>IF(ISNUMBER(INDEX(Данные!$I$1:$IX$303,Данные!$A119,S$642)),INDEX(Данные!$I$1:$IX$303,Данные!$A119,S$642)-Данные!$F119+IF($F$6="Использовать поправку",AM457,0),#N/A)</f>
        <v>-0.61471155722119164</v>
      </c>
      <c r="T457" s="62">
        <f t="shared" si="838"/>
        <v>58</v>
      </c>
      <c r="U457" s="63">
        <f>IF(ISNUMBER(INDEX(Данные!$I$1:$IX$303,Данные!$A119,U$642)),INDEX(Данные!$I$1:$IX$303,Данные!$A119,U$642)-Данные!$E119+IF($F$7="Использовать поправку",AL457,0),#N/A)</f>
        <v>1.8176934517309142</v>
      </c>
      <c r="V457" s="64">
        <f>IF(ISNUMBER(INDEX(Данные!$I$1:$IX$303,Данные!$A119,V$642)),INDEX(Данные!$I$1:$IX$303,Данные!$A119,V$642)-Данные!$F119+IF($F$7="Использовать поправку",AM457,0),#N/A)</f>
        <v>1.2149202403435311E-2</v>
      </c>
      <c r="W457" s="62">
        <f t="shared" si="839"/>
        <v>58</v>
      </c>
      <c r="X457" s="63">
        <f>IF(ISNUMBER(INDEX(Данные!$I$1:$IX$303,Данные!$A119,X$642)),INDEX(Данные!$I$1:$IX$303,Данные!$A119,X$642)-Данные!$E119+IF($F$8="Использовать поправку",AL457,0),#N/A)</f>
        <v>0.34643119404968203</v>
      </c>
      <c r="Y457" s="64">
        <f>IF(ISNUMBER(INDEX(Данные!$I$1:$IX$303,Данные!$A119,Y$642)),INDEX(Данные!$I$1:$IX$303,Данные!$A119,Y$642)-Данные!$F119+IF($F$8="Использовать поправку",AM457,0),#N/A)</f>
        <v>1.5482297065332133</v>
      </c>
      <c r="Z457" s="62">
        <f t="shared" si="840"/>
        <v>58</v>
      </c>
      <c r="AA457" s="63">
        <f>IF(ISNUMBER(INDEX(Данные!$I$1:$IX$303,Данные!$A119,AA$642)),INDEX(Данные!$I$1:$IX$303,Данные!$A119,AA$642)-Данные!$E119+IF($F$9="Использовать поправку",AL457,0),#N/A)</f>
        <v>-0.14543861441629957</v>
      </c>
      <c r="AB457" s="64">
        <f>IF(ISNUMBER(INDEX(Данные!$I$1:$IX$303,Данные!$A119,AB$642)),INDEX(Данные!$I$1:$IX$303,Данные!$A119,AB$642)-Данные!$F119+IF($F$9="Использовать поправку",AM457,0),#N/A)</f>
        <v>-0.63180963667232248</v>
      </c>
      <c r="AC457" s="62">
        <f t="shared" si="841"/>
        <v>58</v>
      </c>
      <c r="AD457" s="63">
        <f>IF(ISNUMBER(INDEX(Данные!$I$1:$IX$303,Данные!$A119,AD$642)),INDEX(Данные!$I$1:$IX$303,Данные!$A119,AD$642)-Данные!$E119+IF($F$10="Использовать поправку",AL457,0),#N/A)</f>
        <v>8.3789404263342249E-2</v>
      </c>
      <c r="AE457" s="64">
        <f>IF(ISNUMBER(INDEX(Данные!$I$1:$IX$303,Данные!$A119,AE$642)),INDEX(Данные!$I$1:$IX$303,Данные!$A119,AE$642)-Данные!$F119+IF($F$10="Использовать поправку",AM457,0),#N/A)</f>
        <v>1.4480788323955736</v>
      </c>
      <c r="AF457" s="62">
        <f t="shared" si="842"/>
        <v>58</v>
      </c>
      <c r="AG457" s="63">
        <f>IF(ISNUMBER(INDEX(Данные!$I$1:$IX$303,Данные!$A119,AG$642)),INDEX(Данные!$I$1:$IX$303,Данные!$A119,AG$642)-Данные!$E119+IF($F$11="Использовать поправку",AL457,0),#N/A)</f>
        <v>1.0603673273975414</v>
      </c>
      <c r="AH457" s="64">
        <f>IF(ISNUMBER(INDEX(Данные!$I$1:$IX$303,Данные!$A119,AH$642)),INDEX(Данные!$I$1:$IX$303,Данные!$A119,AH$642)-Данные!$F119+IF($F$11="Использовать поправку",AM457,0),#N/A)</f>
        <v>4.5062769758828836E-2</v>
      </c>
      <c r="AI457" s="62">
        <f t="shared" si="843"/>
        <v>58</v>
      </c>
      <c r="AJ457" s="63">
        <f>IF(ISNUMBER(INDEX(Данные!$I$1:$IX$303,Данные!$A119,AJ$642)),INDEX(Данные!$I$1:$IX$303,Данные!$A119,AJ$642)-Данные!$E119+IF($F$12="Использовать поправку",AL457,0),#N/A)</f>
        <v>0.36328357274687484</v>
      </c>
      <c r="AK457" s="96">
        <f>IF(ISNUMBER(INDEX(Данные!$I$1:$IX$303,Данные!$A119,AK$642)),INDEX(Данные!$I$1:$IX$303,Данные!$A119,AK$642)-Данные!$F119+IF($F$12="Использовать поправку",AM457,0),#N/A)</f>
        <v>-0.19139989429380933</v>
      </c>
      <c r="AL457" s="100" t="e">
        <f>INDEX(Данные!$I$1:$IX$303,Данные!$A119,AL$642+4)-INDEX(Данные!$I$1:$IX$303,Данные!$A119,AL$643+4)</f>
        <v>#N/A</v>
      </c>
      <c r="AM457" s="101" t="e">
        <f>INDEX(Данные!$I$1:$IX$303,Данные!$A119,AM$642+5)-INDEX(Данные!$I$1:$IX$303,Данные!$A119,AM$643+5)</f>
        <v>#N/A</v>
      </c>
      <c r="AO457" s="61">
        <v>58</v>
      </c>
      <c r="AP457" s="62">
        <f t="shared" si="824"/>
        <v>58</v>
      </c>
      <c r="AQ457" s="63">
        <f>IF(ISNUMBER(INDEX(Данные!$I$1:$IX$303,Данные!$A119,AQ$642)),INDEX(Данные!$I$1:$IX$303,Данные!$A119,AQ$642)-Данные!$G119-AQ$643+IF($F$3="Использовать поправку",BT457,0),#N/A)</f>
        <v>0</v>
      </c>
      <c r="AR457" s="64">
        <f>IF(ISNUMBER(INDEX(Данные!$I$1:$IX$303,Данные!$A119,AR$642)),INDEX(Данные!$I$1:$IX$303,Данные!$A119,AR$642)-Данные!$H119-AR$643+IF($F$3="Использовать поправку",BU457,0),#N/A)</f>
        <v>0</v>
      </c>
      <c r="AS457" s="62">
        <f t="shared" si="825"/>
        <v>58</v>
      </c>
      <c r="AT457" s="63">
        <f>IF(ISNUMBER(INDEX(Данные!$I$1:$IX$303,Данные!$A119,AT$642)),INDEX(Данные!$I$1:$IX$303,Данные!$A119,AT$642)-Данные!$G119-AT$643+IF($F$4="Использовать поправку",BT457,0),#N/A)</f>
        <v>7.8287538942320225</v>
      </c>
      <c r="AU457" s="64">
        <f>IF(ISNUMBER(INDEX(Данные!$I$1:$IX$303,Данные!$A119,AU$642)),INDEX(Данные!$I$1:$IX$303,Данные!$A119,AU$642)-Данные!$H119-AU$643+IF($F$4="Использовать поправку",BU457,0),#N/A)</f>
        <v>2.3618763183922056</v>
      </c>
      <c r="AV457" s="62">
        <f t="shared" si="826"/>
        <v>58</v>
      </c>
      <c r="AW457" s="63">
        <f>IF(ISNUMBER(INDEX(Данные!$I$1:$IX$303,Данные!$A119,AW$642)),INDEX(Данные!$I$1:$IX$303,Данные!$A119,AW$642)-Данные!$G119-AW$643+IF($F$5="Использовать поправку",BT457,0),#N/A)</f>
        <v>-1.033003565530521</v>
      </c>
      <c r="AX457" s="64">
        <f>IF(ISNUMBER(INDEX(Данные!$I$1:$IX$303,Данные!$A119,AX$642)),INDEX(Данные!$I$1:$IX$303,Данные!$A119,AX$642)-Данные!$H119-AX$643+IF($F$5="Использовать поправку",BU457,0),#N/A)</f>
        <v>6.7227565282491923</v>
      </c>
      <c r="AY457" s="62">
        <f t="shared" si="827"/>
        <v>58</v>
      </c>
      <c r="AZ457" s="63">
        <f>IF(ISNUMBER(INDEX(Данные!$I$1:$IX$303,Данные!$A119,AZ$642)),INDEX(Данные!$I$1:$IX$303,Данные!$A119,AZ$642)-Данные!$G119-AZ$643+IF($F$6="Использовать поправку",BT457,0),#N/A)</f>
        <v>-8.9637900815565672</v>
      </c>
      <c r="BA457" s="64">
        <f>IF(ISNUMBER(INDEX(Данные!$I$1:$IX$303,Данные!$A119,BA$642)),INDEX(Данные!$I$1:$IX$303,Данные!$A119,BA$642)-Данные!$H119-BA$643+IF($F$6="Использовать поправку",BU457,0),#N/A)</f>
        <v>10.138103862856951</v>
      </c>
      <c r="BB457" s="62">
        <f t="shared" si="828"/>
        <v>58</v>
      </c>
      <c r="BC457" s="63">
        <f>IF(ISNUMBER(INDEX(Данные!$I$1:$IX$303,Данные!$A119,BC$642)),INDEX(Данные!$I$1:$IX$303,Данные!$A119,BC$642)-Данные!$G119-BC$643+IF($F$7="Использовать поправку",BT457,0),#N/A)</f>
        <v>-1.8999302057262639</v>
      </c>
      <c r="BD457" s="64">
        <f>IF(ISNUMBER(INDEX(Данные!$I$1:$IX$303,Данные!$A119,BD$642)),INDEX(Данные!$I$1:$IX$303,Данные!$A119,BD$642)-Данные!$H119-BD$643+IF($F$7="Использовать поправку",BU457,0),#N/A)</f>
        <v>8.192748117185829</v>
      </c>
      <c r="BE457" s="62">
        <f t="shared" si="829"/>
        <v>58</v>
      </c>
      <c r="BF457" s="63">
        <f>IF(ISNUMBER(INDEX(Данные!$I$1:$IX$303,Данные!$A119,BF$642)),INDEX(Данные!$I$1:$IX$303,Данные!$A119,BF$642)-Данные!$G119-BF$643+IF($F$8="Использовать поправку",BT457,0),#N/A)</f>
        <v>2.3429636649375425</v>
      </c>
      <c r="BG457" s="64">
        <f>IF(ISNUMBER(INDEX(Данные!$I$1:$IX$303,Данные!$A119,BG$642)),INDEX(Данные!$I$1:$IX$303,Данные!$A119,BG$642)-Данные!$H119-BG$643+IF($F$8="Использовать поправку",BU457,0),#N/A)</f>
        <v>6.4135917111025265</v>
      </c>
      <c r="BH457" s="62">
        <f t="shared" si="830"/>
        <v>58</v>
      </c>
      <c r="BI457" s="63">
        <f>IF(ISNUMBER(INDEX(Данные!$I$1:$IX$303,Данные!$A119,BI$642)),INDEX(Данные!$I$1:$IX$303,Данные!$A119,BI$642)-Данные!$G119-BI$643+IF($F$9="Использовать поправку",BT457,0),#N/A)</f>
        <v>3.7488086251526056</v>
      </c>
      <c r="BJ457" s="64">
        <f>IF(ISNUMBER(INDEX(Данные!$I$1:$IX$303,Данные!$A119,BJ$642)),INDEX(Данные!$I$1:$IX$303,Данные!$A119,BJ$642)-Данные!$H119-BJ$643+IF($F$9="Использовать поправку",BU457,0),#N/A)</f>
        <v>3.4290320603074633</v>
      </c>
      <c r="BK457" s="62">
        <f t="shared" si="831"/>
        <v>58</v>
      </c>
      <c r="BL457" s="63">
        <f>IF(ISNUMBER(INDEX(Данные!$I$1:$IX$303,Данные!$A119,BL$642)),INDEX(Данные!$I$1:$IX$303,Данные!$A119,BL$642)-Данные!$G119-BL$643+IF($F$10="Использовать поправку",BT457,0),#N/A)</f>
        <v>-0.26844485974481813</v>
      </c>
      <c r="BM457" s="64">
        <f>IF(ISNUMBER(INDEX(Данные!$I$1:$IX$303,Данные!$A119,BM$642)),INDEX(Данные!$I$1:$IX$303,Данные!$A119,BM$642)-Данные!$H119-BM$643+IF($F$10="Использовать поправку",BU457,0),#N/A)</f>
        <v>17.587881413998502</v>
      </c>
      <c r="BN457" s="62">
        <f t="shared" si="832"/>
        <v>58</v>
      </c>
      <c r="BO457" s="63">
        <f>IF(ISNUMBER(INDEX(Данные!$I$1:$IX$303,Данные!$A119,BO$642)),INDEX(Данные!$I$1:$IX$303,Данные!$A119,BO$642)-Данные!$G119-BO$643+IF($F$11="Использовать поправку",BT457,0),#N/A)</f>
        <v>0.77567850523257675</v>
      </c>
      <c r="BP457" s="64">
        <f>IF(ISNUMBER(INDEX(Данные!$I$1:$IX$303,Данные!$A119,BP$642)),INDEX(Данные!$I$1:$IX$303,Данные!$A119,BP$642)-Данные!$H119-BP$643+IF($F$11="Использовать поправку",BU457,0),#N/A)</f>
        <v>3.3601705674016102</v>
      </c>
      <c r="BQ457" s="62">
        <f t="shared" si="833"/>
        <v>58</v>
      </c>
      <c r="BR457" s="63">
        <f>IF(ISNUMBER(INDEX(Данные!$I$1:$IX$303,Данные!$A119,BR$642)),INDEX(Данные!$I$1:$IX$303,Данные!$A119,BR$642)-Данные!$G119-BR$643+IF($F$12="Использовать поправку",BT457,0),#N/A)</f>
        <v>4.6819621373924747</v>
      </c>
      <c r="BS457" s="64">
        <f>IF(ISNUMBER(INDEX(Данные!$I$1:$IX$303,Данные!$A119,BS$642)),INDEX(Данные!$I$1:$IX$303,Данные!$A119,BS$642)-Данные!$H119-BS$643+IF($F$12="Использовать поправку",BU457,0),#N/A)</f>
        <v>10.059053632215409</v>
      </c>
      <c r="BT457" s="100" t="e">
        <f>INDEX(Данные!$I$1:$IX$303,Данные!$A119,BT$642+8)-INDEX(Данные!$I$1:$IX$303,Данные!$A119,BT$643+8)</f>
        <v>#N/A</v>
      </c>
      <c r="BU457" s="101" t="e">
        <f>INDEX(Данные!$I$1:$IX$303,Данные!$A119,BU$642+9)-INDEX(Данные!$I$1:$IX$303,Данные!$A119,BU$643+9)</f>
        <v>#N/A</v>
      </c>
    </row>
    <row r="458" spans="7:73" s="88" customFormat="1" x14ac:dyDescent="0.25">
      <c r="G458" s="61">
        <v>58.5</v>
      </c>
      <c r="H458" s="62">
        <f t="shared" si="834"/>
        <v>58.5</v>
      </c>
      <c r="I458" s="63">
        <f>IF(ISNUMBER(INDEX(Данные!$I$1:$IX$303,Данные!$A120,I$642)),INDEX(Данные!$I$1:$IX$303,Данные!$A120,I$642)-Данные!$E120+IF($F$3="Использовать поправку",AL458,0),#N/A)</f>
        <v>0</v>
      </c>
      <c r="J458" s="64">
        <f>IF(ISNUMBER(INDEX(Данные!$I$1:$IX$303,Данные!$A120,J$642)),INDEX(Данные!$I$1:$IX$303,Данные!$A120,J$642)-Данные!$F120+IF($F$3="Использовать поправку",AM458,0),#N/A)</f>
        <v>0</v>
      </c>
      <c r="K458" s="62">
        <f t="shared" si="835"/>
        <v>58.5</v>
      </c>
      <c r="L458" s="63">
        <f>IF(ISNUMBER(INDEX(Данные!$I$1:$IX$303,Данные!$A120,L$642)),INDEX(Данные!$I$1:$IX$303,Данные!$A120,L$642)-Данные!$E120+IF($F$4="Использовать поправку",AL458,0),#N/A)</f>
        <v>-0.77251210308441287</v>
      </c>
      <c r="M458" s="64">
        <f>IF(ISNUMBER(INDEX(Данные!$I$1:$IX$303,Данные!$A120,M$642)),INDEX(Данные!$I$1:$IX$303,Данные!$A120,M$642)-Данные!$F120+IF($F$4="Использовать поправку",AM458,0),#N/A)</f>
        <v>-1.2279330529860317</v>
      </c>
      <c r="N458" s="62">
        <f t="shared" si="836"/>
        <v>58.5</v>
      </c>
      <c r="O458" s="63">
        <f>IF(ISNUMBER(INDEX(Данные!$I$1:$IX$303,Данные!$A120,O$642)),INDEX(Данные!$I$1:$IX$303,Данные!$A120,O$642)-Данные!$E120+IF($F$5="Использовать поправку",AL458,0),#N/A)</f>
        <v>-0.98855331290232762</v>
      </c>
      <c r="P458" s="64">
        <f>IF(ISNUMBER(INDEX(Данные!$I$1:$IX$303,Данные!$A120,P$642)),INDEX(Данные!$I$1:$IX$303,Данные!$A120,P$642)-Данные!$F120+IF($F$5="Использовать поправку",AM458,0),#N/A)</f>
        <v>-0.17688902333716072</v>
      </c>
      <c r="Q458" s="62">
        <f t="shared" si="837"/>
        <v>58.5</v>
      </c>
      <c r="R458" s="63">
        <f>IF(ISNUMBER(INDEX(Данные!$I$1:$IX$303,Данные!$A120,R$642)),INDEX(Данные!$I$1:$IX$303,Данные!$A120,R$642)-Данные!$E120+IF($F$6="Использовать поправку",AL458,0),#N/A)</f>
        <v>-1.1178422641132357</v>
      </c>
      <c r="S458" s="64">
        <f>IF(ISNUMBER(INDEX(Данные!$I$1:$IX$303,Данные!$A120,S$642)),INDEX(Данные!$I$1:$IX$303,Данные!$A120,S$642)-Данные!$F120+IF($F$6="Использовать поправку",AM458,0),#N/A)</f>
        <v>0.43874855978820548</v>
      </c>
      <c r="T458" s="62">
        <f t="shared" si="838"/>
        <v>58.5</v>
      </c>
      <c r="U458" s="63">
        <f>IF(ISNUMBER(INDEX(Данные!$I$1:$IX$303,Данные!$A120,U$642)),INDEX(Данные!$I$1:$IX$303,Данные!$A120,U$642)-Данные!$E120+IF($F$7="Использовать поправку",AL458,0),#N/A)</f>
        <v>-1.3390922898942659</v>
      </c>
      <c r="V458" s="64">
        <f>IF(ISNUMBER(INDEX(Данные!$I$1:$IX$303,Данные!$A120,V$642)),INDEX(Данные!$I$1:$IX$303,Данные!$A120,V$642)-Данные!$F120+IF($F$7="Использовать поправку",AM458,0),#N/A)</f>
        <v>-0.26533104688918385</v>
      </c>
      <c r="W458" s="62">
        <f t="shared" si="839"/>
        <v>58.5</v>
      </c>
      <c r="X458" s="63">
        <f>IF(ISNUMBER(INDEX(Данные!$I$1:$IX$303,Данные!$A120,X$642)),INDEX(Данные!$I$1:$IX$303,Данные!$A120,X$642)-Данные!$E120+IF($F$8="Использовать поправку",AL458,0),#N/A)</f>
        <v>-0.7165659258772461</v>
      </c>
      <c r="Y458" s="64">
        <f>IF(ISNUMBER(INDEX(Данные!$I$1:$IX$303,Данные!$A120,Y$642)),INDEX(Данные!$I$1:$IX$303,Данные!$A120,Y$642)-Данные!$F120+IF($F$8="Использовать поправку",AM458,0),#N/A)</f>
        <v>1.0841862037823944</v>
      </c>
      <c r="Z458" s="62">
        <f t="shared" si="840"/>
        <v>58.5</v>
      </c>
      <c r="AA458" s="63">
        <f>IF(ISNUMBER(INDEX(Данные!$I$1:$IX$303,Данные!$A120,AA$642)),INDEX(Данные!$I$1:$IX$303,Данные!$A120,AA$642)-Данные!$E120+IF($F$9="Использовать поправку",AL458,0),#N/A)</f>
        <v>-0.68444434964791334</v>
      </c>
      <c r="AB458" s="64">
        <f>IF(ISNUMBER(INDEX(Данные!$I$1:$IX$303,Данные!$A120,AB$642)),INDEX(Данные!$I$1:$IX$303,Данные!$A120,AB$642)-Данные!$F120+IF($F$9="Использовать поправку",AM458,0),#N/A)</f>
        <v>-0.27317936669877341</v>
      </c>
      <c r="AC458" s="62">
        <f t="shared" si="841"/>
        <v>58.5</v>
      </c>
      <c r="AD458" s="63">
        <f>IF(ISNUMBER(INDEX(Данные!$I$1:$IX$303,Данные!$A120,AD$642)),INDEX(Данные!$I$1:$IX$303,Данные!$A120,AD$642)-Данные!$E120+IF($F$10="Использовать поправку",AL458,0),#N/A)</f>
        <v>-0.67582375647176285</v>
      </c>
      <c r="AE458" s="64">
        <f>IF(ISNUMBER(INDEX(Данные!$I$1:$IX$303,Данные!$A120,AE$642)),INDEX(Данные!$I$1:$IX$303,Данные!$A120,AE$642)-Данные!$F120+IF($F$10="Использовать поправку",AM458,0),#N/A)</f>
        <v>0.20829408656738124</v>
      </c>
      <c r="AF458" s="62">
        <f t="shared" si="842"/>
        <v>58.5</v>
      </c>
      <c r="AG458" s="63">
        <f>IF(ISNUMBER(INDEX(Данные!$I$1:$IX$303,Данные!$A120,AG$642)),INDEX(Данные!$I$1:$IX$303,Данные!$A120,AG$642)-Данные!$E120+IF($F$11="Использовать поправку",AL458,0),#N/A)</f>
        <v>-0.87051980677140683</v>
      </c>
      <c r="AH458" s="64">
        <f>IF(ISNUMBER(INDEX(Данные!$I$1:$IX$303,Данные!$A120,AH$642)),INDEX(Данные!$I$1:$IX$303,Данные!$A120,AH$642)-Данные!$F120+IF($F$11="Использовать поправку",AM458,0),#N/A)</f>
        <v>0.25135576442605156</v>
      </c>
      <c r="AI458" s="62">
        <f t="shared" si="843"/>
        <v>58.5</v>
      </c>
      <c r="AJ458" s="63">
        <f>IF(ISNUMBER(INDEX(Данные!$I$1:$IX$303,Данные!$A120,AJ$642)),INDEX(Данные!$I$1:$IX$303,Данные!$A120,AJ$642)-Данные!$E120+IF($F$12="Использовать поправку",AL458,0),#N/A)</f>
        <v>-0.48566089692987369</v>
      </c>
      <c r="AK458" s="96">
        <f>IF(ISNUMBER(INDEX(Данные!$I$1:$IX$303,Данные!$A120,AK$642)),INDEX(Данные!$I$1:$IX$303,Данные!$A120,AK$642)-Данные!$F120+IF($F$12="Использовать поправку",AM458,0),#N/A)</f>
        <v>-0.60979674818209162</v>
      </c>
      <c r="AL458" s="100" t="e">
        <f>INDEX(Данные!$I$1:$IX$303,Данные!$A120,AL$642+4)-INDEX(Данные!$I$1:$IX$303,Данные!$A120,AL$643+4)</f>
        <v>#N/A</v>
      </c>
      <c r="AM458" s="101" t="e">
        <f>INDEX(Данные!$I$1:$IX$303,Данные!$A120,AM$642+5)-INDEX(Данные!$I$1:$IX$303,Данные!$A120,AM$643+5)</f>
        <v>#N/A</v>
      </c>
      <c r="AO458" s="61">
        <v>58.5</v>
      </c>
      <c r="AP458" s="62">
        <f t="shared" si="824"/>
        <v>58.5</v>
      </c>
      <c r="AQ458" s="63">
        <f>IF(ISNUMBER(INDEX(Данные!$I$1:$IX$303,Данные!$A120,AQ$642)),INDEX(Данные!$I$1:$IX$303,Данные!$A120,AQ$642)-Данные!$G120-AQ$643+IF($F$3="Использовать поправку",BT458,0),#N/A)</f>
        <v>0</v>
      </c>
      <c r="AR458" s="64">
        <f>IF(ISNUMBER(INDEX(Данные!$I$1:$IX$303,Данные!$A120,AR$642)),INDEX(Данные!$I$1:$IX$303,Данные!$A120,AR$642)-Данные!$H120-AR$643+IF($F$3="Использовать поправку",BU458,0),#N/A)</f>
        <v>0</v>
      </c>
      <c r="AS458" s="62">
        <f t="shared" si="825"/>
        <v>58.5</v>
      </c>
      <c r="AT458" s="63">
        <f>IF(ISNUMBER(INDEX(Данные!$I$1:$IX$303,Данные!$A120,AT$642)),INDEX(Данные!$I$1:$IX$303,Данные!$A120,AT$642)-Данные!$G120-AT$643+IF($F$4="Использовать поправку",BT458,0),#N/A)</f>
        <v>7.4424978426898178</v>
      </c>
      <c r="AU458" s="64">
        <f>IF(ISNUMBER(INDEX(Данные!$I$1:$IX$303,Данные!$A120,AU$642)),INDEX(Данные!$I$1:$IX$303,Данные!$A120,AU$642)-Данные!$H120-AU$643+IF($F$4="Использовать поправку",BU458,0),#N/A)</f>
        <v>1.7479097918992466</v>
      </c>
      <c r="AV458" s="62">
        <f t="shared" si="826"/>
        <v>58.5</v>
      </c>
      <c r="AW458" s="63">
        <f>IF(ISNUMBER(INDEX(Данные!$I$1:$IX$303,Данные!$A120,AW$642)),INDEX(Данные!$I$1:$IX$303,Данные!$A120,AW$642)-Данные!$G120-AW$643+IF($F$5="Использовать поправку",BT458,0),#N/A)</f>
        <v>-1.5272802219816413</v>
      </c>
      <c r="AX458" s="64">
        <f>IF(ISNUMBER(INDEX(Данные!$I$1:$IX$303,Данные!$A120,AX$642)),INDEX(Данные!$I$1:$IX$303,Данные!$A120,AX$642)-Данные!$H120-AX$643+IF($F$5="Использовать поправку",BU458,0),#N/A)</f>
        <v>6.6343120165804521</v>
      </c>
      <c r="AY458" s="62">
        <f t="shared" si="827"/>
        <v>58.5</v>
      </c>
      <c r="AZ458" s="63">
        <f>IF(ISNUMBER(INDEX(Данные!$I$1:$IX$303,Данные!$A120,AZ$642)),INDEX(Данные!$I$1:$IX$303,Данные!$A120,AZ$642)-Данные!$G120-AZ$643+IF($F$6="Использовать поправку",BT458,0),#N/A)</f>
        <v>-9.5227112136132064</v>
      </c>
      <c r="BA458" s="64">
        <f>IF(ISNUMBER(INDEX(Данные!$I$1:$IX$303,Данные!$A120,BA$642)),INDEX(Данные!$I$1:$IX$303,Данные!$A120,BA$642)-Данные!$H120-BA$643+IF($F$6="Использовать поправку",BU458,0),#N/A)</f>
        <v>10.357478142751006</v>
      </c>
      <c r="BB458" s="62">
        <f t="shared" si="828"/>
        <v>58.5</v>
      </c>
      <c r="BC458" s="63">
        <f>IF(ISNUMBER(INDEX(Данные!$I$1:$IX$303,Данные!$A120,BC$642)),INDEX(Данные!$I$1:$IX$303,Данные!$A120,BC$642)-Данные!$G120-BC$643+IF($F$7="Использовать поправку",BT458,0),#N/A)</f>
        <v>-2.5694763506734262</v>
      </c>
      <c r="BD458" s="64">
        <f>IF(ISNUMBER(INDEX(Данные!$I$1:$IX$303,Данные!$A120,BD$642)),INDEX(Данные!$I$1:$IX$303,Данные!$A120,BD$642)-Данные!$H120-BD$643+IF($F$7="Использовать поправку",BU458,0),#N/A)</f>
        <v>8.0600825937412992</v>
      </c>
      <c r="BE458" s="62">
        <f t="shared" si="829"/>
        <v>58.5</v>
      </c>
      <c r="BF458" s="63">
        <f>IF(ISNUMBER(INDEX(Данные!$I$1:$IX$303,Данные!$A120,BF$642)),INDEX(Данные!$I$1:$IX$303,Данные!$A120,BF$642)-Данные!$G120-BF$643+IF($F$8="Использовать поправку",BT458,0),#N/A)</f>
        <v>1.9846807019988546</v>
      </c>
      <c r="BG458" s="64">
        <f>IF(ISNUMBER(INDEX(Данные!$I$1:$IX$303,Данные!$A120,BG$642)),INDEX(Данные!$I$1:$IX$303,Данные!$A120,BG$642)-Данные!$H120-BG$643+IF($F$8="Использовать поправку",BU458,0),#N/A)</f>
        <v>6.9556848129936952</v>
      </c>
      <c r="BH458" s="62">
        <f t="shared" si="830"/>
        <v>58.5</v>
      </c>
      <c r="BI458" s="63">
        <f>IF(ISNUMBER(INDEX(Данные!$I$1:$IX$303,Данные!$A120,BI$642)),INDEX(Данные!$I$1:$IX$303,Данные!$A120,BI$642)-Данные!$G120-BI$643+IF($F$9="Использовать поправку",BT458,0),#N/A)</f>
        <v>3.4065864503286321</v>
      </c>
      <c r="BJ458" s="64">
        <f>IF(ISNUMBER(INDEX(Данные!$I$1:$IX$303,Данные!$A120,BJ$642)),INDEX(Данные!$I$1:$IX$303,Данные!$A120,BJ$642)-Данные!$H120-BJ$643+IF($F$9="Использовать поправку",BU458,0),#N/A)</f>
        <v>3.2924423769579789</v>
      </c>
      <c r="BK458" s="62">
        <f t="shared" si="831"/>
        <v>58.5</v>
      </c>
      <c r="BL458" s="63">
        <f>IF(ISNUMBER(INDEX(Данные!$I$1:$IX$303,Данные!$A120,BL$642)),INDEX(Данные!$I$1:$IX$303,Данные!$A120,BL$642)-Данные!$G120-BL$643+IF($F$10="Использовать поправку",BT458,0),#N/A)</f>
        <v>-0.60635673798071821</v>
      </c>
      <c r="BM458" s="64">
        <f>IF(ISNUMBER(INDEX(Данные!$I$1:$IX$303,Данные!$A120,BM$642)),INDEX(Данные!$I$1:$IX$303,Данные!$A120,BM$642)-Данные!$H120-BM$643+IF($F$10="Использовать поправку",BU458,0),#N/A)</f>
        <v>17.692028457282049</v>
      </c>
      <c r="BN458" s="62">
        <f t="shared" si="832"/>
        <v>58.5</v>
      </c>
      <c r="BO458" s="63">
        <f>IF(ISNUMBER(INDEX(Данные!$I$1:$IX$303,Данные!$A120,BO$642)),INDEX(Данные!$I$1:$IX$303,Данные!$A120,BO$642)-Данные!$G120-BO$643+IF($F$11="Использовать поправку",BT458,0),#N/A)</f>
        <v>0.34041860184686357</v>
      </c>
      <c r="BP458" s="64">
        <f>IF(ISNUMBER(INDEX(Данные!$I$1:$IX$303,Данные!$A120,BP$642)),INDEX(Данные!$I$1:$IX$303,Данные!$A120,BP$642)-Данные!$H120-BP$643+IF($F$11="Использовать поправку",BU458,0),#N/A)</f>
        <v>3.4858484496144229</v>
      </c>
      <c r="BQ458" s="62">
        <f t="shared" si="833"/>
        <v>58.5</v>
      </c>
      <c r="BR458" s="63">
        <f>IF(ISNUMBER(INDEX(Данные!$I$1:$IX$303,Данные!$A120,BR$642)),INDEX(Данные!$I$1:$IX$303,Данные!$A120,BR$642)-Данные!$G120-BR$643+IF($F$12="Использовать поправку",BT458,0),#N/A)</f>
        <v>4.4391316889275458</v>
      </c>
      <c r="BS458" s="64">
        <f>IF(ISNUMBER(INDEX(Данные!$I$1:$IX$303,Данные!$A120,BS$642)),INDEX(Данные!$I$1:$IX$303,Данные!$A120,BS$642)-Данные!$H120-BS$643+IF($F$12="Использовать поправку",BU458,0),#N/A)</f>
        <v>9.7541552581242286</v>
      </c>
      <c r="BT458" s="100" t="e">
        <f>INDEX(Данные!$I$1:$IX$303,Данные!$A120,BT$642+8)-INDEX(Данные!$I$1:$IX$303,Данные!$A120,BT$643+8)</f>
        <v>#N/A</v>
      </c>
      <c r="BU458" s="101" t="e">
        <f>INDEX(Данные!$I$1:$IX$303,Данные!$A120,BU$642+9)-INDEX(Данные!$I$1:$IX$303,Данные!$A120,BU$643+9)</f>
        <v>#N/A</v>
      </c>
    </row>
    <row r="459" spans="7:73" s="88" customFormat="1" x14ac:dyDescent="0.25">
      <c r="G459" s="61">
        <v>59</v>
      </c>
      <c r="H459" s="62">
        <f t="shared" si="834"/>
        <v>59</v>
      </c>
      <c r="I459" s="63">
        <f>IF(ISNUMBER(INDEX(Данные!$I$1:$IX$303,Данные!$A121,I$642)),INDEX(Данные!$I$1:$IX$303,Данные!$A121,I$642)-Данные!$E121+IF($F$3="Использовать поправку",AL459,0),#N/A)</f>
        <v>0</v>
      </c>
      <c r="J459" s="64">
        <f>IF(ISNUMBER(INDEX(Данные!$I$1:$IX$303,Данные!$A121,J$642)),INDEX(Данные!$I$1:$IX$303,Данные!$A121,J$642)-Данные!$F121+IF($F$3="Использовать поправку",AM459,0),#N/A)</f>
        <v>0</v>
      </c>
      <c r="K459" s="62">
        <f t="shared" si="835"/>
        <v>59</v>
      </c>
      <c r="L459" s="63">
        <f>IF(ISNUMBER(INDEX(Данные!$I$1:$IX$303,Данные!$A121,L$642)),INDEX(Данные!$I$1:$IX$303,Данные!$A121,L$642)-Данные!$E121+IF($F$4="Использовать поправку",AL459,0),#N/A)</f>
        <v>-1.720179721870629</v>
      </c>
      <c r="M459" s="64">
        <f>IF(ISNUMBER(INDEX(Данные!$I$1:$IX$303,Данные!$A121,M$642)),INDEX(Данные!$I$1:$IX$303,Данные!$A121,M$642)-Данные!$F121+IF($F$4="Использовать поправку",AM459,0),#N/A)</f>
        <v>1.7299151382330749</v>
      </c>
      <c r="N459" s="62">
        <f t="shared" si="836"/>
        <v>59</v>
      </c>
      <c r="O459" s="63">
        <f>IF(ISNUMBER(INDEX(Данные!$I$1:$IX$303,Данные!$A121,O$642)),INDEX(Данные!$I$1:$IX$303,Данные!$A121,O$642)-Данные!$E121+IF($F$5="Использовать поправку",AL459,0),#N/A)</f>
        <v>-0.13346871685542716</v>
      </c>
      <c r="P459" s="64">
        <f>IF(ISNUMBER(INDEX(Данные!$I$1:$IX$303,Данные!$A121,P$642)),INDEX(Данные!$I$1:$IX$303,Данные!$A121,P$642)-Данные!$F121+IF($F$5="Использовать поправку",AM459,0),#N/A)</f>
        <v>0.71164600338766704</v>
      </c>
      <c r="Q459" s="62">
        <f t="shared" si="837"/>
        <v>59</v>
      </c>
      <c r="R459" s="63">
        <f>IF(ISNUMBER(INDEX(Данные!$I$1:$IX$303,Данные!$A121,R$642)),INDEX(Данные!$I$1:$IX$303,Данные!$A121,R$642)-Данные!$E121+IF($F$6="Использовать поправку",AL459,0),#N/A)</f>
        <v>-1.3785805003205045</v>
      </c>
      <c r="S459" s="64">
        <f>IF(ISNUMBER(INDEX(Данные!$I$1:$IX$303,Данные!$A121,S$642)),INDEX(Данные!$I$1:$IX$303,Данные!$A121,S$642)-Данные!$F121+IF($F$6="Использовать поправку",AM459,0),#N/A)</f>
        <v>1.7807905201767227E-2</v>
      </c>
      <c r="T459" s="62">
        <f t="shared" si="838"/>
        <v>59</v>
      </c>
      <c r="U459" s="63">
        <f>IF(ISNUMBER(INDEX(Данные!$I$1:$IX$303,Данные!$A121,U$642)),INDEX(Данные!$I$1:$IX$303,Данные!$A121,U$642)-Данные!$E121+IF($F$7="Использовать поправку",AL459,0),#N/A)</f>
        <v>0.40814403345814831</v>
      </c>
      <c r="V459" s="64">
        <f>IF(ISNUMBER(INDEX(Данные!$I$1:$IX$303,Данные!$A121,V$642)),INDEX(Данные!$I$1:$IX$303,Данные!$A121,V$642)-Данные!$F121+IF($F$7="Использовать поправку",AM459,0),#N/A)</f>
        <v>0.85665827543859407</v>
      </c>
      <c r="W459" s="62">
        <f t="shared" si="839"/>
        <v>59</v>
      </c>
      <c r="X459" s="63">
        <f>IF(ISNUMBER(INDEX(Данные!$I$1:$IX$303,Данные!$A121,X$642)),INDEX(Данные!$I$1:$IX$303,Данные!$A121,X$642)-Данные!$E121+IF($F$8="Использовать поправку",AL459,0),#N/A)</f>
        <v>-0.55987062175952396</v>
      </c>
      <c r="Y459" s="64">
        <f>IF(ISNUMBER(INDEX(Данные!$I$1:$IX$303,Данные!$A121,Y$642)),INDEX(Данные!$I$1:$IX$303,Данные!$A121,Y$642)-Данные!$F121+IF($F$8="Использовать поправку",AM459,0),#N/A)</f>
        <v>-0.70216393767787721</v>
      </c>
      <c r="Z459" s="62">
        <f t="shared" si="840"/>
        <v>59</v>
      </c>
      <c r="AA459" s="63">
        <f>IF(ISNUMBER(INDEX(Данные!$I$1:$IX$303,Данные!$A121,AA$642)),INDEX(Данные!$I$1:$IX$303,Данные!$A121,AA$642)-Данные!$E121+IF($F$9="Использовать поправку",AL459,0),#N/A)</f>
        <v>-1.5353791735635447</v>
      </c>
      <c r="AB459" s="64">
        <f>IF(ISNUMBER(INDEX(Данные!$I$1:$IX$303,Данные!$A121,AB$642)),INDEX(Данные!$I$1:$IX$303,Данные!$A121,AB$642)-Данные!$F121+IF($F$9="Использовать поправку",AM459,0),#N/A)</f>
        <v>0.86530926419700194</v>
      </c>
      <c r="AC459" s="62">
        <f t="shared" si="841"/>
        <v>59</v>
      </c>
      <c r="AD459" s="63">
        <f>IF(ISNUMBER(INDEX(Данные!$I$1:$IX$303,Данные!$A121,AD$642)),INDEX(Данные!$I$1:$IX$303,Данные!$A121,AD$642)-Данные!$E121+IF($F$10="Использовать поправку",AL459,0),#N/A)</f>
        <v>-2.4888380441915183</v>
      </c>
      <c r="AE459" s="64">
        <f>IF(ISNUMBER(INDEX(Данные!$I$1:$IX$303,Данные!$A121,AE$642)),INDEX(Данные!$I$1:$IX$303,Данные!$A121,AE$642)-Данные!$F121+IF($F$10="Использовать поправку",AM459,0),#N/A)</f>
        <v>1.0263059701024773</v>
      </c>
      <c r="AF459" s="62">
        <f t="shared" si="842"/>
        <v>59</v>
      </c>
      <c r="AG459" s="63">
        <f>IF(ISNUMBER(INDEX(Данные!$I$1:$IX$303,Данные!$A121,AG$642)),INDEX(Данные!$I$1:$IX$303,Данные!$A121,AG$642)-Данные!$E121+IF($F$11="Использовать поправку",AL459,0),#N/A)</f>
        <v>-1.6433857711988384</v>
      </c>
      <c r="AH459" s="64">
        <f>IF(ISNUMBER(INDEX(Данные!$I$1:$IX$303,Данные!$A121,AH$642)),INDEX(Данные!$I$1:$IX$303,Данные!$A121,AH$642)-Данные!$F121+IF($F$11="Использовать поправку",AM459,0),#N/A)</f>
        <v>1.6072090722890202</v>
      </c>
      <c r="AI459" s="62">
        <f t="shared" si="843"/>
        <v>59</v>
      </c>
      <c r="AJ459" s="63">
        <f>IF(ISNUMBER(INDEX(Данные!$I$1:$IX$303,Данные!$A121,AJ$642)),INDEX(Данные!$I$1:$IX$303,Данные!$A121,AJ$642)-Данные!$E121+IF($F$12="Использовать поправку",AL459,0),#N/A)</f>
        <v>-1.3439715402354473</v>
      </c>
      <c r="AK459" s="96">
        <f>IF(ISNUMBER(INDEX(Данные!$I$1:$IX$303,Данные!$A121,AK$642)),INDEX(Данные!$I$1:$IX$303,Данные!$A121,AK$642)-Данные!$F121+IF($F$12="Использовать поправку",AM459,0),#N/A)</f>
        <v>0.79016662753290134</v>
      </c>
      <c r="AL459" s="100" t="e">
        <f>INDEX(Данные!$I$1:$IX$303,Данные!$A121,AL$642+4)-INDEX(Данные!$I$1:$IX$303,Данные!$A121,AL$643+4)</f>
        <v>#N/A</v>
      </c>
      <c r="AM459" s="101" t="e">
        <f>INDEX(Данные!$I$1:$IX$303,Данные!$A121,AM$642+5)-INDEX(Данные!$I$1:$IX$303,Данные!$A121,AM$643+5)</f>
        <v>#N/A</v>
      </c>
      <c r="AO459" s="61">
        <v>59</v>
      </c>
      <c r="AP459" s="62">
        <f t="shared" si="824"/>
        <v>59</v>
      </c>
      <c r="AQ459" s="63">
        <f>IF(ISNUMBER(INDEX(Данные!$I$1:$IX$303,Данные!$A121,AQ$642)),INDEX(Данные!$I$1:$IX$303,Данные!$A121,AQ$642)-Данные!$G121-AQ$643+IF($F$3="Использовать поправку",BT459,0),#N/A)</f>
        <v>-1.1368683772161603E-13</v>
      </c>
      <c r="AR459" s="64">
        <f>IF(ISNUMBER(INDEX(Данные!$I$1:$IX$303,Данные!$A121,AR$642)),INDEX(Данные!$I$1:$IX$303,Данные!$A121,AR$642)-Данные!$H121-AR$643+IF($F$3="Использовать поправку",BU459,0),#N/A)</f>
        <v>0</v>
      </c>
      <c r="AS459" s="62">
        <f t="shared" si="825"/>
        <v>59</v>
      </c>
      <c r="AT459" s="63">
        <f>IF(ISNUMBER(INDEX(Данные!$I$1:$IX$303,Данные!$A121,AT$642)),INDEX(Данные!$I$1:$IX$303,Данные!$A121,AT$642)-Данные!$G121-AT$643+IF($F$4="Использовать поправку",BT459,0),#N/A)</f>
        <v>6.5824079817544998</v>
      </c>
      <c r="AU459" s="64">
        <f>IF(ISNUMBER(INDEX(Данные!$I$1:$IX$303,Данные!$A121,AU$642)),INDEX(Данные!$I$1:$IX$303,Данные!$A121,AU$642)-Данные!$H121-AU$643+IF($F$4="Использовать поправку",BU459,0),#N/A)</f>
        <v>2.6128673610157875</v>
      </c>
      <c r="AV459" s="62">
        <f t="shared" si="826"/>
        <v>59</v>
      </c>
      <c r="AW459" s="63">
        <f>IF(ISNUMBER(INDEX(Данные!$I$1:$IX$303,Данные!$A121,AW$642)),INDEX(Данные!$I$1:$IX$303,Данные!$A121,AW$642)-Данные!$G121-AW$643+IF($F$5="Использовать поправку",BT459,0),#N/A)</f>
        <v>-1.5940145804094072</v>
      </c>
      <c r="AX459" s="64">
        <f>IF(ISNUMBER(INDEX(Данные!$I$1:$IX$303,Данные!$A121,AX$642)),INDEX(Данные!$I$1:$IX$303,Данные!$A121,AX$642)-Данные!$H121-AX$643+IF($F$5="Использовать поправку",BU459,0),#N/A)</f>
        <v>6.990135018274259</v>
      </c>
      <c r="AY459" s="62">
        <f t="shared" si="827"/>
        <v>59</v>
      </c>
      <c r="AZ459" s="63">
        <f>IF(ISNUMBER(INDEX(Данные!$I$1:$IX$303,Данные!$A121,AZ$642)),INDEX(Данные!$I$1:$IX$303,Данные!$A121,AZ$642)-Данные!$G121-AZ$643+IF($F$6="Использовать поправку",BT459,0),#N/A)</f>
        <v>-10.212001463773618</v>
      </c>
      <c r="BA459" s="64">
        <f>IF(ISNUMBER(INDEX(Данные!$I$1:$IX$303,Данные!$A121,BA$642)),INDEX(Данные!$I$1:$IX$303,Данные!$A121,BA$642)-Данные!$H121-BA$643+IF($F$6="Использовать поправку",BU459,0),#N/A)</f>
        <v>10.36638209535181</v>
      </c>
      <c r="BB459" s="62">
        <f t="shared" si="828"/>
        <v>59</v>
      </c>
      <c r="BC459" s="63">
        <f>IF(ISNUMBER(INDEX(Данные!$I$1:$IX$303,Данные!$A121,BC$642)),INDEX(Данные!$I$1:$IX$303,Данные!$A121,BC$642)-Данные!$G121-BC$643+IF($F$7="Использовать поправку",BT459,0),#N/A)</f>
        <v>-2.3654043339444115</v>
      </c>
      <c r="BD459" s="64">
        <f>IF(ISNUMBER(INDEX(Данные!$I$1:$IX$303,Данные!$A121,BD$642)),INDEX(Данные!$I$1:$IX$303,Данные!$A121,BD$642)-Данные!$H121-BD$643+IF($F$7="Использовать поправку",BU459,0),#N/A)</f>
        <v>8.4884117314604737</v>
      </c>
      <c r="BE459" s="62">
        <f t="shared" si="829"/>
        <v>59</v>
      </c>
      <c r="BF459" s="63">
        <f>IF(ISNUMBER(INDEX(Данные!$I$1:$IX$303,Данные!$A121,BF$642)),INDEX(Данные!$I$1:$IX$303,Данные!$A121,BF$642)-Данные!$G121-BF$643+IF($F$8="Использовать поправку",BT459,0),#N/A)</f>
        <v>1.7047453911189905</v>
      </c>
      <c r="BG459" s="64">
        <f>IF(ISNUMBER(INDEX(Данные!$I$1:$IX$303,Данные!$A121,BG$642)),INDEX(Данные!$I$1:$IX$303,Данные!$A121,BG$642)-Данные!$H121-BG$643+IF($F$8="Использовать поправку",BU459,0),#N/A)</f>
        <v>6.604602844154897</v>
      </c>
      <c r="BH459" s="62">
        <f t="shared" si="830"/>
        <v>59</v>
      </c>
      <c r="BI459" s="63">
        <f>IF(ISNUMBER(INDEX(Данные!$I$1:$IX$303,Данные!$A121,BI$642)),INDEX(Данные!$I$1:$IX$303,Данные!$A121,BI$642)-Данные!$G121-BI$643+IF($F$9="Использовать поправку",BT459,0),#N/A)</f>
        <v>2.6388968635468473</v>
      </c>
      <c r="BJ459" s="64">
        <f>IF(ISNUMBER(INDEX(Данные!$I$1:$IX$303,Данные!$A121,BJ$642)),INDEX(Данные!$I$1:$IX$303,Данные!$A121,BJ$642)-Данные!$H121-BJ$643+IF($F$9="Использовать поправку",BU459,0),#N/A)</f>
        <v>3.7250970090565261</v>
      </c>
      <c r="BK459" s="62">
        <f t="shared" si="831"/>
        <v>59</v>
      </c>
      <c r="BL459" s="63">
        <f>IF(ISNUMBER(INDEX(Данные!$I$1:$IX$303,Данные!$A121,BL$642)),INDEX(Данные!$I$1:$IX$303,Данные!$A121,BL$642)-Данные!$G121-BL$643+IF($F$10="Использовать поправку",BT459,0),#N/A)</f>
        <v>-1.8507757600765444</v>
      </c>
      <c r="BM459" s="64">
        <f>IF(ISNUMBER(INDEX(Данные!$I$1:$IX$303,Данные!$A121,BM$642)),INDEX(Данные!$I$1:$IX$303,Данные!$A121,BM$642)-Данные!$H121-BM$643+IF($F$10="Использовать поправку",BU459,0),#N/A)</f>
        <v>18.205181442333469</v>
      </c>
      <c r="BN459" s="62">
        <f t="shared" si="832"/>
        <v>59</v>
      </c>
      <c r="BO459" s="63">
        <f>IF(ISNUMBER(INDEX(Данные!$I$1:$IX$303,Данные!$A121,BO$642)),INDEX(Данные!$I$1:$IX$303,Данные!$A121,BO$642)-Данные!$G121-BO$643+IF($F$11="Использовать поправку",BT459,0),#N/A)</f>
        <v>-0.48127428375255477</v>
      </c>
      <c r="BP459" s="64">
        <f>IF(ISNUMBER(INDEX(Данные!$I$1:$IX$303,Данные!$A121,BP$642)),INDEX(Данные!$I$1:$IX$303,Данные!$A121,BP$642)-Данные!$H121-BP$643+IF($F$11="Использовать поправку",BU459,0),#N/A)</f>
        <v>4.2894529857589987</v>
      </c>
      <c r="BQ459" s="62">
        <f t="shared" si="833"/>
        <v>59</v>
      </c>
      <c r="BR459" s="63">
        <f>IF(ISNUMBER(INDEX(Данные!$I$1:$IX$303,Данные!$A121,BR$642)),INDEX(Данные!$I$1:$IX$303,Данные!$A121,BR$642)-Данные!$G121-BR$643+IF($F$12="Использовать поправку",BT459,0),#N/A)</f>
        <v>3.7671459188097742</v>
      </c>
      <c r="BS459" s="64">
        <f>IF(ISNUMBER(INDEX(Данные!$I$1:$IX$303,Данные!$A121,BS$642)),INDEX(Данные!$I$1:$IX$303,Данные!$A121,BS$642)-Данные!$H121-BS$643+IF($F$12="Использовать поправку",BU459,0),#N/A)</f>
        <v>10.149238571890692</v>
      </c>
      <c r="BT459" s="100" t="e">
        <f>INDEX(Данные!$I$1:$IX$303,Данные!$A121,BT$642+8)-INDEX(Данные!$I$1:$IX$303,Данные!$A121,BT$643+8)</f>
        <v>#N/A</v>
      </c>
      <c r="BU459" s="101" t="e">
        <f>INDEX(Данные!$I$1:$IX$303,Данные!$A121,BU$642+9)-INDEX(Данные!$I$1:$IX$303,Данные!$A121,BU$643+9)</f>
        <v>#N/A</v>
      </c>
    </row>
    <row r="460" spans="7:73" s="88" customFormat="1" x14ac:dyDescent="0.25">
      <c r="G460" s="61">
        <v>59.5</v>
      </c>
      <c r="H460" s="62">
        <f t="shared" si="834"/>
        <v>59.5</v>
      </c>
      <c r="I460" s="63">
        <f>IF(ISNUMBER(INDEX(Данные!$I$1:$IX$303,Данные!$A122,I$642)),INDEX(Данные!$I$1:$IX$303,Данные!$A122,I$642)-Данные!$E122+IF($F$3="Использовать поправку",AL460,0),#N/A)</f>
        <v>0</v>
      </c>
      <c r="J460" s="64">
        <f>IF(ISNUMBER(INDEX(Данные!$I$1:$IX$303,Данные!$A122,J$642)),INDEX(Данные!$I$1:$IX$303,Данные!$A122,J$642)-Данные!$F122+IF($F$3="Использовать поправку",AM460,0),#N/A)</f>
        <v>0</v>
      </c>
      <c r="K460" s="62">
        <f t="shared" si="835"/>
        <v>59.5</v>
      </c>
      <c r="L460" s="63">
        <f>IF(ISNUMBER(INDEX(Данные!$I$1:$IX$303,Данные!$A122,L$642)),INDEX(Данные!$I$1:$IX$303,Данные!$A122,L$642)-Данные!$E122+IF($F$4="Использовать поправку",AL460,0),#N/A)</f>
        <v>0.66290896496050244</v>
      </c>
      <c r="M460" s="64">
        <f>IF(ISNUMBER(INDEX(Данные!$I$1:$IX$303,Данные!$A122,M$642)),INDEX(Данные!$I$1:$IX$303,Данные!$A122,M$642)-Данные!$F122+IF($F$4="Использовать поправку",AM460,0),#N/A)</f>
        <v>-0.17467999065181417</v>
      </c>
      <c r="N460" s="62">
        <f t="shared" si="836"/>
        <v>59.5</v>
      </c>
      <c r="O460" s="63">
        <f>IF(ISNUMBER(INDEX(Данные!$I$1:$IX$303,Данные!$A122,O$642)),INDEX(Данные!$I$1:$IX$303,Данные!$A122,O$642)-Данные!$E122+IF($F$5="Использовать поправку",AL460,0),#N/A)</f>
        <v>1.4778866822635095</v>
      </c>
      <c r="P460" s="64">
        <f>IF(ISNUMBER(INDEX(Данные!$I$1:$IX$303,Данные!$A122,P$642)),INDEX(Данные!$I$1:$IX$303,Данные!$A122,P$642)-Данные!$F122+IF($F$5="Использовать поправку",AM460,0),#N/A)</f>
        <v>1.3635631531046748</v>
      </c>
      <c r="Q460" s="62">
        <f t="shared" si="837"/>
        <v>59.5</v>
      </c>
      <c r="R460" s="63">
        <f>IF(ISNUMBER(INDEX(Данные!$I$1:$IX$303,Данные!$A122,R$642)),INDEX(Данные!$I$1:$IX$303,Данные!$A122,R$642)-Данные!$E122+IF($F$6="Использовать поправку",AL460,0),#N/A)</f>
        <v>1.5332849832024138</v>
      </c>
      <c r="S460" s="64">
        <f>IF(ISNUMBER(INDEX(Данные!$I$1:$IX$303,Данные!$A122,S$642)),INDEX(Данные!$I$1:$IX$303,Данные!$A122,S$642)-Данные!$F122+IF($F$6="Использовать поправку",AM460,0),#N/A)</f>
        <v>-1.3561126735766429</v>
      </c>
      <c r="T460" s="62">
        <f t="shared" si="838"/>
        <v>59.5</v>
      </c>
      <c r="U460" s="63">
        <f>IF(ISNUMBER(INDEX(Данные!$I$1:$IX$303,Данные!$A122,U$642)),INDEX(Данные!$I$1:$IX$303,Данные!$A122,U$642)-Данные!$E122+IF($F$7="Использовать поправку",AL460,0),#N/A)</f>
        <v>1.1508058009216242</v>
      </c>
      <c r="V460" s="64">
        <f>IF(ISNUMBER(INDEX(Данные!$I$1:$IX$303,Данные!$A122,V$642)),INDEX(Данные!$I$1:$IX$303,Данные!$A122,V$642)-Данные!$F122+IF($F$7="Использовать поправку",AM460,0),#N/A)</f>
        <v>0.37178203834034207</v>
      </c>
      <c r="W460" s="62">
        <f t="shared" si="839"/>
        <v>59.5</v>
      </c>
      <c r="X460" s="63">
        <f>IF(ISNUMBER(INDEX(Данные!$I$1:$IX$303,Данные!$A122,X$642)),INDEX(Данные!$I$1:$IX$303,Данные!$A122,X$642)-Данные!$E122+IF($F$8="Использовать поправку",AL460,0),#N/A)</f>
        <v>0.46694593266249029</v>
      </c>
      <c r="Y460" s="64">
        <f>IF(ISNUMBER(INDEX(Данные!$I$1:$IX$303,Данные!$A122,Y$642)),INDEX(Данные!$I$1:$IX$303,Данные!$A122,Y$642)-Данные!$F122+IF($F$8="Использовать поправку",AM460,0),#N/A)</f>
        <v>1.2679466183364525</v>
      </c>
      <c r="Z460" s="62">
        <f t="shared" si="840"/>
        <v>59.5</v>
      </c>
      <c r="AA460" s="63">
        <f>IF(ISNUMBER(INDEX(Данные!$I$1:$IX$303,Данные!$A122,AA$642)),INDEX(Данные!$I$1:$IX$303,Данные!$A122,AA$642)-Данные!$E122+IF($F$9="Использовать поправку",AL460,0),#N/A)</f>
        <v>0.70366055450611675</v>
      </c>
      <c r="AB460" s="64">
        <f>IF(ISNUMBER(INDEX(Данные!$I$1:$IX$303,Данные!$A122,AB$642)),INDEX(Данные!$I$1:$IX$303,Данные!$A122,AB$642)-Данные!$F122+IF($F$9="Использовать поправку",AM460,0),#N/A)</f>
        <v>0.28988572951788072</v>
      </c>
      <c r="AC460" s="62">
        <f t="shared" si="841"/>
        <v>59.5</v>
      </c>
      <c r="AD460" s="63">
        <f>IF(ISNUMBER(INDEX(Данные!$I$1:$IX$303,Данные!$A122,AD$642)),INDEX(Данные!$I$1:$IX$303,Данные!$A122,AD$642)-Данные!$E122+IF($F$10="Использовать поправку",AL460,0),#N/A)</f>
        <v>1.3194937906219089</v>
      </c>
      <c r="AE460" s="64">
        <f>IF(ISNUMBER(INDEX(Данные!$I$1:$IX$303,Данные!$A122,AE$642)),INDEX(Данные!$I$1:$IX$303,Данные!$A122,AE$642)-Данные!$F122+IF($F$10="Использовать поправку",AM460,0),#N/A)</f>
        <v>0.20873656065771939</v>
      </c>
      <c r="AF460" s="62">
        <f t="shared" si="842"/>
        <v>59.5</v>
      </c>
      <c r="AG460" s="63">
        <f>IF(ISNUMBER(INDEX(Данные!$I$1:$IX$303,Данные!$A122,AG$642)),INDEX(Данные!$I$1:$IX$303,Данные!$A122,AG$642)-Данные!$E122+IF($F$11="Использовать поправку",AL460,0),#N/A)</f>
        <v>0.3593435863271921</v>
      </c>
      <c r="AH460" s="64">
        <f>IF(ISNUMBER(INDEX(Данные!$I$1:$IX$303,Данные!$A122,AH$642)),INDEX(Данные!$I$1:$IX$303,Данные!$A122,AH$642)-Данные!$F122+IF($F$11="Использовать поправку",AM460,0),#N/A)</f>
        <v>0.96354282075899889</v>
      </c>
      <c r="AI460" s="62">
        <f t="shared" si="843"/>
        <v>59.5</v>
      </c>
      <c r="AJ460" s="63">
        <f>IF(ISNUMBER(INDEX(Данные!$I$1:$IX$303,Данные!$A122,AJ$642)),INDEX(Данные!$I$1:$IX$303,Данные!$A122,AJ$642)-Данные!$E122+IF($F$12="Использовать поправку",AL460,0),#N/A)</f>
        <v>0.29367855845538138</v>
      </c>
      <c r="AK460" s="96">
        <f>IF(ISNUMBER(INDEX(Данные!$I$1:$IX$303,Данные!$A122,AK$642)),INDEX(Данные!$I$1:$IX$303,Данные!$A122,AK$642)-Данные!$F122+IF($F$12="Использовать поправку",AM460,0),#N/A)</f>
        <v>-2.3583125572322672E-2</v>
      </c>
      <c r="AL460" s="100" t="e">
        <f>INDEX(Данные!$I$1:$IX$303,Данные!$A122,AL$642+4)-INDEX(Данные!$I$1:$IX$303,Данные!$A122,AL$643+4)</f>
        <v>#N/A</v>
      </c>
      <c r="AM460" s="101" t="e">
        <f>INDEX(Данные!$I$1:$IX$303,Данные!$A122,AM$642+5)-INDEX(Данные!$I$1:$IX$303,Данные!$A122,AM$643+5)</f>
        <v>#N/A</v>
      </c>
      <c r="AO460" s="61">
        <v>59.5</v>
      </c>
      <c r="AP460" s="62">
        <f t="shared" si="824"/>
        <v>59.5</v>
      </c>
      <c r="AQ460" s="63">
        <f>IF(ISNUMBER(INDEX(Данные!$I$1:$IX$303,Данные!$A122,AQ$642)),INDEX(Данные!$I$1:$IX$303,Данные!$A122,AQ$642)-Данные!$G122-AQ$643+IF($F$3="Использовать поправку",BT460,0),#N/A)</f>
        <v>-1.1368683772161603E-13</v>
      </c>
      <c r="AR460" s="64">
        <f>IF(ISNUMBER(INDEX(Данные!$I$1:$IX$303,Данные!$A122,AR$642)),INDEX(Данные!$I$1:$IX$303,Данные!$A122,AR$642)-Данные!$H122-AR$643+IF($F$3="Использовать поправку",BU460,0),#N/A)</f>
        <v>0</v>
      </c>
      <c r="AS460" s="62">
        <f t="shared" si="825"/>
        <v>59.5</v>
      </c>
      <c r="AT460" s="63">
        <f>IF(ISNUMBER(INDEX(Данные!$I$1:$IX$303,Данные!$A122,AT$642)),INDEX(Данные!$I$1:$IX$303,Данные!$A122,AT$642)-Данные!$G122-AT$643+IF($F$4="Использовать поправку",BT460,0),#N/A)</f>
        <v>6.9138624642347395</v>
      </c>
      <c r="AU460" s="64">
        <f>IF(ISNUMBER(INDEX(Данные!$I$1:$IX$303,Данные!$A122,AU$642)),INDEX(Данные!$I$1:$IX$303,Данные!$A122,AU$642)-Данные!$H122-AU$643+IF($F$4="Использовать поправку",BU460,0),#N/A)</f>
        <v>2.525527365689868</v>
      </c>
      <c r="AV460" s="62">
        <f t="shared" si="826"/>
        <v>59.5</v>
      </c>
      <c r="AW460" s="63">
        <f>IF(ISNUMBER(INDEX(Данные!$I$1:$IX$303,Данные!$A122,AW$642)),INDEX(Данные!$I$1:$IX$303,Данные!$A122,AW$642)-Данные!$G122-AW$643+IF($F$5="Использовать поправку",BT460,0),#N/A)</f>
        <v>-0.85507123927766315</v>
      </c>
      <c r="AX460" s="64">
        <f>IF(ISNUMBER(INDEX(Данные!$I$1:$IX$303,Данные!$A122,AX$642)),INDEX(Данные!$I$1:$IX$303,Данные!$A122,AX$642)-Данные!$H122-AX$643+IF($F$5="Использовать поправку",BU460,0),#N/A)</f>
        <v>7.6719165948268255</v>
      </c>
      <c r="AY460" s="62">
        <f t="shared" si="827"/>
        <v>59.5</v>
      </c>
      <c r="AZ460" s="63">
        <f>IF(ISNUMBER(INDEX(Данные!$I$1:$IX$303,Данные!$A122,AZ$642)),INDEX(Данные!$I$1:$IX$303,Данные!$A122,AZ$642)-Данные!$G122-AZ$643+IF($F$6="Использовать поправку",BT460,0),#N/A)</f>
        <v>-9.4453589721723574</v>
      </c>
      <c r="BA460" s="64">
        <f>IF(ISNUMBER(INDEX(Данные!$I$1:$IX$303,Данные!$A122,BA$642)),INDEX(Данные!$I$1:$IX$303,Данные!$A122,BA$642)-Данные!$H122-BA$643+IF($F$6="Использовать поправку",BU460,0),#N/A)</f>
        <v>9.6883257585636784</v>
      </c>
      <c r="BB460" s="62">
        <f t="shared" si="828"/>
        <v>59.5</v>
      </c>
      <c r="BC460" s="63">
        <f>IF(ISNUMBER(INDEX(Данные!$I$1:$IX$303,Данные!$A122,BC$642)),INDEX(Данные!$I$1:$IX$303,Данные!$A122,BC$642)-Данные!$G122-BC$643+IF($F$7="Использовать поправку",BT460,0),#N/A)</f>
        <v>-1.7900014334835532</v>
      </c>
      <c r="BD460" s="64">
        <f>IF(ISNUMBER(INDEX(Данные!$I$1:$IX$303,Данные!$A122,BD$642)),INDEX(Данные!$I$1:$IX$303,Данные!$A122,BD$642)-Данные!$H122-BD$643+IF($F$7="Использовать поправку",BU460,0),#N/A)</f>
        <v>8.6743027506308863</v>
      </c>
      <c r="BE460" s="62">
        <f t="shared" si="829"/>
        <v>59.5</v>
      </c>
      <c r="BF460" s="63">
        <f>IF(ISNUMBER(INDEX(Данные!$I$1:$IX$303,Данные!$A122,BF$642)),INDEX(Данные!$I$1:$IX$303,Данные!$A122,BF$642)-Данные!$G122-BF$643+IF($F$8="Использовать поправку",BT460,0),#N/A)</f>
        <v>1.938218357450296</v>
      </c>
      <c r="BG460" s="64">
        <f>IF(ISNUMBER(INDEX(Данные!$I$1:$IX$303,Данные!$A122,BG$642)),INDEX(Данные!$I$1:$IX$303,Данные!$A122,BG$642)-Данные!$H122-BG$643+IF($F$8="Использовать поправку",BU460,0),#N/A)</f>
        <v>7.2385761533232653</v>
      </c>
      <c r="BH460" s="62">
        <f t="shared" si="830"/>
        <v>59.5</v>
      </c>
      <c r="BI460" s="63">
        <f>IF(ISNUMBER(INDEX(Данные!$I$1:$IX$303,Данные!$A122,BI$642)),INDEX(Данные!$I$1:$IX$303,Данные!$A122,BI$642)-Данные!$G122-BI$643+IF($F$9="Использовать поправку",BT460,0),#N/A)</f>
        <v>2.9907271407998905</v>
      </c>
      <c r="BJ460" s="64">
        <f>IF(ISNUMBER(INDEX(Данные!$I$1:$IX$303,Данные!$A122,BJ$642)),INDEX(Данные!$I$1:$IX$303,Данные!$A122,BJ$642)-Данные!$H122-BJ$643+IF($F$9="Использовать поправку",BU460,0),#N/A)</f>
        <v>3.8700398738155855</v>
      </c>
      <c r="BK460" s="62">
        <f t="shared" si="831"/>
        <v>59.5</v>
      </c>
      <c r="BL460" s="63">
        <f>IF(ISNUMBER(INDEX(Данные!$I$1:$IX$303,Данные!$A122,BL$642)),INDEX(Данные!$I$1:$IX$303,Данные!$A122,BL$642)-Данные!$G122-BL$643+IF($F$10="Использовать поправку",BT460,0),#N/A)</f>
        <v>-1.1910288647655989</v>
      </c>
      <c r="BM460" s="64">
        <f>IF(ISNUMBER(INDEX(Данные!$I$1:$IX$303,Данные!$A122,BM$642)),INDEX(Данные!$I$1:$IX$303,Данные!$A122,BM$642)-Данные!$H122-BM$643+IF($F$10="Использовать поправку",BU460,0),#N/A)</f>
        <v>18.309549722662268</v>
      </c>
      <c r="BN460" s="62">
        <f t="shared" si="832"/>
        <v>59.5</v>
      </c>
      <c r="BO460" s="63">
        <f>IF(ISNUMBER(INDEX(Данные!$I$1:$IX$303,Данные!$A122,BO$642)),INDEX(Данные!$I$1:$IX$303,Данные!$A122,BO$642)-Данные!$G122-BO$643+IF($F$11="Использовать поправку",BT460,0),#N/A)</f>
        <v>-0.30160249058894806</v>
      </c>
      <c r="BP460" s="64">
        <f>IF(ISNUMBER(INDEX(Данные!$I$1:$IX$303,Данные!$A122,BP$642)),INDEX(Данные!$I$1:$IX$303,Данные!$A122,BP$642)-Данные!$H122-BP$643+IF($F$11="Использовать поправку",BU460,0),#N/A)</f>
        <v>4.7712243961386775</v>
      </c>
      <c r="BQ460" s="62">
        <f t="shared" si="833"/>
        <v>59.5</v>
      </c>
      <c r="BR460" s="63">
        <f>IF(ISNUMBER(INDEX(Данные!$I$1:$IX$303,Данные!$A122,BR$642)),INDEX(Данные!$I$1:$IX$303,Данные!$A122,BR$642)-Данные!$G122-BR$643+IF($F$12="Использовать поправку",BT460,0),#N/A)</f>
        <v>3.9139851980374942</v>
      </c>
      <c r="BS460" s="64">
        <f>IF(ISNUMBER(INDEX(Данные!$I$1:$IX$303,Данные!$A122,BS$642)),INDEX(Данные!$I$1:$IX$303,Данные!$A122,BS$642)-Данные!$H122-BS$643+IF($F$12="Использовать поправку",BU460,0),#N/A)</f>
        <v>10.137447009104562</v>
      </c>
      <c r="BT460" s="100" t="e">
        <f>INDEX(Данные!$I$1:$IX$303,Данные!$A122,BT$642+8)-INDEX(Данные!$I$1:$IX$303,Данные!$A122,BT$643+8)</f>
        <v>#N/A</v>
      </c>
      <c r="BU460" s="101" t="e">
        <f>INDEX(Данные!$I$1:$IX$303,Данные!$A122,BU$642+9)-INDEX(Данные!$I$1:$IX$303,Данные!$A122,BU$643+9)</f>
        <v>#N/A</v>
      </c>
    </row>
    <row r="461" spans="7:73" s="88" customFormat="1" x14ac:dyDescent="0.25">
      <c r="G461" s="61">
        <v>60</v>
      </c>
      <c r="H461" s="62">
        <f t="shared" si="834"/>
        <v>60</v>
      </c>
      <c r="I461" s="63">
        <f>IF(ISNUMBER(INDEX(Данные!$I$1:$IX$303,Данные!$A123,I$642)),INDEX(Данные!$I$1:$IX$303,Данные!$A123,I$642)-Данные!$E123+IF($F$3="Использовать поправку",AL461,0),#N/A)</f>
        <v>0</v>
      </c>
      <c r="J461" s="64">
        <f>IF(ISNUMBER(INDEX(Данные!$I$1:$IX$303,Данные!$A123,J$642)),INDEX(Данные!$I$1:$IX$303,Данные!$A123,J$642)-Данные!$F123+IF($F$3="Использовать поправку",AM461,0),#N/A)</f>
        <v>0</v>
      </c>
      <c r="K461" s="62">
        <f t="shared" si="835"/>
        <v>60</v>
      </c>
      <c r="L461" s="63">
        <f>IF(ISNUMBER(INDEX(Данные!$I$1:$IX$303,Данные!$A123,L$642)),INDEX(Данные!$I$1:$IX$303,Данные!$A123,L$642)-Данные!$E123+IF($F$4="Использовать поправку",AL461,0),#N/A)</f>
        <v>0.30287196627466884</v>
      </c>
      <c r="M461" s="64">
        <f>IF(ISNUMBER(INDEX(Данные!$I$1:$IX$303,Данные!$A123,M$642)),INDEX(Данные!$I$1:$IX$303,Данные!$A123,M$642)-Данные!$F123+IF($F$4="Использовать поправку",AM461,0),#N/A)</f>
        <v>-0.90781259294492855</v>
      </c>
      <c r="N461" s="62">
        <f t="shared" si="836"/>
        <v>60</v>
      </c>
      <c r="O461" s="63">
        <f>IF(ISNUMBER(INDEX(Данные!$I$1:$IX$303,Данные!$A123,O$642)),INDEX(Данные!$I$1:$IX$303,Данные!$A123,O$642)-Данные!$E123+IF($F$5="Использовать поправку",AL461,0),#N/A)</f>
        <v>0.33218351894732479</v>
      </c>
      <c r="P461" s="64">
        <f>IF(ISNUMBER(INDEX(Данные!$I$1:$IX$303,Данные!$A123,P$642)),INDEX(Данные!$I$1:$IX$303,Данные!$A123,P$642)-Данные!$F123+IF($F$5="Использовать поправку",AM461,0),#N/A)</f>
        <v>0.11108828472563204</v>
      </c>
      <c r="Q461" s="62">
        <f t="shared" si="837"/>
        <v>60</v>
      </c>
      <c r="R461" s="63">
        <f>IF(ISNUMBER(INDEX(Данные!$I$1:$IX$303,Данные!$A123,R$642)),INDEX(Данные!$I$1:$IX$303,Данные!$A123,R$642)-Данные!$E123+IF($F$6="Использовать поправку",AL461,0),#N/A)</f>
        <v>2.8446068772741029E-2</v>
      </c>
      <c r="S461" s="64">
        <f>IF(ISNUMBER(INDEX(Данные!$I$1:$IX$303,Данные!$A123,S$642)),INDEX(Данные!$I$1:$IX$303,Данные!$A123,S$642)-Данные!$F123+IF($F$6="Использовать поправку",AM461,0),#N/A)</f>
        <v>0.63429420347811316</v>
      </c>
      <c r="T461" s="62">
        <f t="shared" si="838"/>
        <v>60</v>
      </c>
      <c r="U461" s="63">
        <f>IF(ISNUMBER(INDEX(Данные!$I$1:$IX$303,Данные!$A123,U$642)),INDEX(Данные!$I$1:$IX$303,Данные!$A123,U$642)-Данные!$E123+IF($F$7="Использовать поправку",AL461,0),#N/A)</f>
        <v>0.41520695901582982</v>
      </c>
      <c r="V461" s="64">
        <f>IF(ISNUMBER(INDEX(Данные!$I$1:$IX$303,Данные!$A123,V$642)),INDEX(Данные!$I$1:$IX$303,Данные!$A123,V$642)-Данные!$F123+IF($F$7="Использовать поправку",AM461,0),#N/A)</f>
        <v>1.8203961812984382</v>
      </c>
      <c r="W461" s="62">
        <f t="shared" si="839"/>
        <v>60</v>
      </c>
      <c r="X461" s="63">
        <f>IF(ISNUMBER(INDEX(Данные!$I$1:$IX$303,Данные!$A123,X$642)),INDEX(Данные!$I$1:$IX$303,Данные!$A123,X$642)-Данные!$E123+IF($F$8="Использовать поправку",AL461,0),#N/A)</f>
        <v>0.18840376957261284</v>
      </c>
      <c r="Y461" s="64">
        <f>IF(ISNUMBER(INDEX(Данные!$I$1:$IX$303,Данные!$A123,Y$642)),INDEX(Данные!$I$1:$IX$303,Данные!$A123,Y$642)-Данные!$F123+IF($F$8="Использовать поправку",AM461,0),#N/A)</f>
        <v>0.74025229290099759</v>
      </c>
      <c r="Z461" s="62">
        <f t="shared" si="840"/>
        <v>60</v>
      </c>
      <c r="AA461" s="63">
        <f>IF(ISNUMBER(INDEX(Данные!$I$1:$IX$303,Данные!$A123,AA$642)),INDEX(Данные!$I$1:$IX$303,Данные!$A123,AA$642)-Данные!$E123+IF($F$9="Использовать поправку",AL461,0),#N/A)</f>
        <v>-0.16162931497497013</v>
      </c>
      <c r="AB461" s="64">
        <f>IF(ISNUMBER(INDEX(Данные!$I$1:$IX$303,Данные!$A123,AB$642)),INDEX(Данные!$I$1:$IX$303,Данные!$A123,AB$642)-Данные!$F123+IF($F$9="Использовать поправку",AM461,0),#N/A)</f>
        <v>0.34204044516798859</v>
      </c>
      <c r="AC461" s="62">
        <f t="shared" si="841"/>
        <v>60</v>
      </c>
      <c r="AD461" s="63">
        <f>IF(ISNUMBER(INDEX(Данные!$I$1:$IX$303,Данные!$A123,AD$642)),INDEX(Данные!$I$1:$IX$303,Данные!$A123,AD$642)-Данные!$E123+IF($F$10="Использовать поправку",AL461,0),#N/A)</f>
        <v>0.70274571196077318</v>
      </c>
      <c r="AE461" s="64">
        <f>IF(ISNUMBER(INDEX(Данные!$I$1:$IX$303,Данные!$A123,AE$642)),INDEX(Данные!$I$1:$IX$303,Данные!$A123,AE$642)-Данные!$F123+IF($F$10="Использовать поправку",AM461,0),#N/A)</f>
        <v>-1.0105082981450373</v>
      </c>
      <c r="AF461" s="62">
        <f t="shared" si="842"/>
        <v>60</v>
      </c>
      <c r="AG461" s="63">
        <f>IF(ISNUMBER(INDEX(Данные!$I$1:$IX$303,Данные!$A123,AG$642)),INDEX(Данные!$I$1:$IX$303,Данные!$A123,AG$642)-Данные!$E123+IF($F$11="Использовать поправку",AL461,0),#N/A)</f>
        <v>0.67114667009195728</v>
      </c>
      <c r="AH461" s="64">
        <f>IF(ISNUMBER(INDEX(Данные!$I$1:$IX$303,Данные!$A123,AH$642)),INDEX(Данные!$I$1:$IX$303,Данные!$A123,AH$642)-Данные!$F123+IF($F$11="Использовать поправку",AM461,0),#N/A)</f>
        <v>0.5696080839641624</v>
      </c>
      <c r="AI461" s="62">
        <f t="shared" si="843"/>
        <v>60</v>
      </c>
      <c r="AJ461" s="63">
        <f>IF(ISNUMBER(INDEX(Данные!$I$1:$IX$303,Данные!$A123,AJ$642)),INDEX(Данные!$I$1:$IX$303,Данные!$A123,AJ$642)-Данные!$E123+IF($F$12="Использовать поправку",AL461,0),#N/A)</f>
        <v>0.74577637444639677</v>
      </c>
      <c r="AK461" s="96">
        <f>IF(ISNUMBER(INDEX(Данные!$I$1:$IX$303,Данные!$A123,AK$642)),INDEX(Данные!$I$1:$IX$303,Данные!$A123,AK$642)-Данные!$F123+IF($F$12="Использовать поправку",AM461,0),#N/A)</f>
        <v>0.43169809644256674</v>
      </c>
      <c r="AL461" s="100" t="e">
        <f>INDEX(Данные!$I$1:$IX$303,Данные!$A123,AL$642+4)-INDEX(Данные!$I$1:$IX$303,Данные!$A123,AL$643+4)</f>
        <v>#N/A</v>
      </c>
      <c r="AM461" s="101" t="e">
        <f>INDEX(Данные!$I$1:$IX$303,Данные!$A123,AM$642+5)-INDEX(Данные!$I$1:$IX$303,Данные!$A123,AM$643+5)</f>
        <v>#N/A</v>
      </c>
      <c r="AO461" s="61">
        <v>60</v>
      </c>
      <c r="AP461" s="62">
        <f t="shared" si="824"/>
        <v>60</v>
      </c>
      <c r="AQ461" s="63">
        <f>IF(ISNUMBER(INDEX(Данные!$I$1:$IX$303,Данные!$A123,AQ$642)),INDEX(Данные!$I$1:$IX$303,Данные!$A123,AQ$642)-Данные!$G123-AQ$643+IF($F$3="Использовать поправку",BT461,0),#N/A)</f>
        <v>0</v>
      </c>
      <c r="AR461" s="64">
        <f>IF(ISNUMBER(INDEX(Данные!$I$1:$IX$303,Данные!$A123,AR$642)),INDEX(Данные!$I$1:$IX$303,Данные!$A123,AR$642)-Данные!$H123-AR$643+IF($F$3="Использовать поправку",BU461,0),#N/A)</f>
        <v>0</v>
      </c>
      <c r="AS461" s="62">
        <f t="shared" si="825"/>
        <v>60</v>
      </c>
      <c r="AT461" s="63">
        <f>IF(ISNUMBER(INDEX(Данные!$I$1:$IX$303,Данные!$A123,AT$642)),INDEX(Данные!$I$1:$IX$303,Данные!$A123,AT$642)-Данные!$G123-AT$643+IF($F$4="Использовать поправку",BT461,0),#N/A)</f>
        <v>7.065298447372129</v>
      </c>
      <c r="AU461" s="64">
        <f>IF(ISNUMBER(INDEX(Данные!$I$1:$IX$303,Данные!$A123,AU$642)),INDEX(Данные!$I$1:$IX$303,Данные!$A123,AU$642)-Данные!$H123-AU$643+IF($F$4="Использовать поправку",BU461,0),#N/A)</f>
        <v>2.0716210692173718</v>
      </c>
      <c r="AV461" s="62">
        <f t="shared" si="826"/>
        <v>60</v>
      </c>
      <c r="AW461" s="63">
        <f>IF(ISNUMBER(INDEX(Данные!$I$1:$IX$303,Данные!$A123,AW$642)),INDEX(Данные!$I$1:$IX$303,Данные!$A123,AW$642)-Данные!$G123-AW$643+IF($F$5="Использовать поправку",BT461,0),#N/A)</f>
        <v>-0.68897947980394747</v>
      </c>
      <c r="AX461" s="64">
        <f>IF(ISNUMBER(INDEX(Данные!$I$1:$IX$303,Данные!$A123,AX$642)),INDEX(Данные!$I$1:$IX$303,Данные!$A123,AX$642)-Данные!$H123-AX$643+IF($F$5="Использовать поправку",BU461,0),#N/A)</f>
        <v>7.7274607371896309</v>
      </c>
      <c r="AY461" s="62">
        <f t="shared" si="827"/>
        <v>60</v>
      </c>
      <c r="AZ461" s="63">
        <f>IF(ISNUMBER(INDEX(Данные!$I$1:$IX$303,Данные!$A123,AZ$642)),INDEX(Данные!$I$1:$IX$303,Данные!$A123,AZ$642)-Данные!$G123-AZ$643+IF($F$6="Использовать поправку",BT461,0),#N/A)</f>
        <v>-9.4311359377858253</v>
      </c>
      <c r="BA461" s="64">
        <f>IF(ISNUMBER(INDEX(Данные!$I$1:$IX$303,Данные!$A123,BA$642)),INDEX(Данные!$I$1:$IX$303,Данные!$A123,BA$642)-Данные!$H123-BA$643+IF($F$6="Использовать поправку",BU461,0),#N/A)</f>
        <v>10.005472860302689</v>
      </c>
      <c r="BB461" s="62">
        <f t="shared" si="828"/>
        <v>60</v>
      </c>
      <c r="BC461" s="63">
        <f>IF(ISNUMBER(INDEX(Данные!$I$1:$IX$303,Данные!$A123,BC$642)),INDEX(Данные!$I$1:$IX$303,Данные!$A123,BC$642)-Данные!$G123-BC$643+IF($F$7="Использовать поправку",BT461,0),#N/A)</f>
        <v>-1.582397953975601</v>
      </c>
      <c r="BD461" s="64">
        <f>IF(ISNUMBER(INDEX(Данные!$I$1:$IX$303,Данные!$A123,BD$642)),INDEX(Данные!$I$1:$IX$303,Данные!$A123,BD$642)-Данные!$H123-BD$643+IF($F$7="Использовать поправку",BU461,0),#N/A)</f>
        <v>9.5845008412798052</v>
      </c>
      <c r="BE461" s="62">
        <f t="shared" si="829"/>
        <v>60</v>
      </c>
      <c r="BF461" s="63">
        <f>IF(ISNUMBER(INDEX(Данные!$I$1:$IX$303,Данные!$A123,BF$642)),INDEX(Данные!$I$1:$IX$303,Данные!$A123,BF$642)-Данные!$G123-BF$643+IF($F$8="Использовать поправку",BT461,0),#N/A)</f>
        <v>2.0324202422367534</v>
      </c>
      <c r="BG461" s="64">
        <f>IF(ISNUMBER(INDEX(Данные!$I$1:$IX$303,Данные!$A123,BG$642)),INDEX(Данные!$I$1:$IX$303,Данные!$A123,BG$642)-Данные!$H123-BG$643+IF($F$8="Использовать поправку",BU461,0),#N/A)</f>
        <v>7.6087022997737677</v>
      </c>
      <c r="BH461" s="62">
        <f t="shared" si="830"/>
        <v>60</v>
      </c>
      <c r="BI461" s="63">
        <f>IF(ISNUMBER(INDEX(Данные!$I$1:$IX$303,Данные!$A123,BI$642)),INDEX(Данные!$I$1:$IX$303,Данные!$A123,BI$642)-Данные!$G123-BI$643+IF($F$9="Использовать поправку",BT461,0),#N/A)</f>
        <v>2.9099124833124961</v>
      </c>
      <c r="BJ461" s="64">
        <f>IF(ISNUMBER(INDEX(Данные!$I$1:$IX$303,Данные!$A123,BJ$642)),INDEX(Данные!$I$1:$IX$303,Данные!$A123,BJ$642)-Данные!$H123-BJ$643+IF($F$9="Использовать поправку",BU461,0),#N/A)</f>
        <v>4.041060096399633</v>
      </c>
      <c r="BK461" s="62">
        <f t="shared" si="831"/>
        <v>60</v>
      </c>
      <c r="BL461" s="63">
        <f>IF(ISNUMBER(INDEX(Данные!$I$1:$IX$303,Данные!$A123,BL$642)),INDEX(Данные!$I$1:$IX$303,Данные!$A123,BL$642)-Данные!$G123-BL$643+IF($F$10="Использовать поправку",BT461,0),#N/A)</f>
        <v>-0.83965600878525493</v>
      </c>
      <c r="BM461" s="64">
        <f>IF(ISNUMBER(INDEX(Данные!$I$1:$IX$303,Данные!$A123,BM$642)),INDEX(Данные!$I$1:$IX$303,Данные!$A123,BM$642)-Данные!$H123-BM$643+IF($F$10="Использовать поправку",BU461,0),#N/A)</f>
        <v>17.804295573589798</v>
      </c>
      <c r="BN461" s="62">
        <f t="shared" si="832"/>
        <v>60</v>
      </c>
      <c r="BO461" s="63">
        <f>IF(ISNUMBER(INDEX(Данные!$I$1:$IX$303,Данные!$A123,BO$642)),INDEX(Данные!$I$1:$IX$303,Данные!$A123,BO$642)-Данные!$G123-BO$643+IF($F$11="Использовать поправку",BT461,0),#N/A)</f>
        <v>3.397084445703058E-2</v>
      </c>
      <c r="BP461" s="64">
        <f>IF(ISNUMBER(INDEX(Данные!$I$1:$IX$303,Данные!$A123,BP$642)),INDEX(Данные!$I$1:$IX$303,Данные!$A123,BP$642)-Данные!$H123-BP$643+IF($F$11="Использовать поправку",BU461,0),#N/A)</f>
        <v>5.0560284381208476</v>
      </c>
      <c r="BQ461" s="62">
        <f t="shared" si="833"/>
        <v>60</v>
      </c>
      <c r="BR461" s="63">
        <f>IF(ISNUMBER(INDEX(Данные!$I$1:$IX$303,Данные!$A123,BR$642)),INDEX(Данные!$I$1:$IX$303,Данные!$A123,BR$642)-Данные!$G123-BR$643+IF($F$12="Использовать поправку",BT461,0),#N/A)</f>
        <v>4.2868733852607193</v>
      </c>
      <c r="BS461" s="64">
        <f>IF(ISNUMBER(INDEX(Данные!$I$1:$IX$303,Данные!$A123,BS$642)),INDEX(Данные!$I$1:$IX$303,Данные!$A123,BS$642)-Данные!$H123-BS$643+IF($F$12="Использовать поправку",BU461,0),#N/A)</f>
        <v>10.353296057325906</v>
      </c>
      <c r="BT461" s="100" t="e">
        <f>INDEX(Данные!$I$1:$IX$303,Данные!$A123,BT$642+8)-INDEX(Данные!$I$1:$IX$303,Данные!$A123,BT$643+8)</f>
        <v>#N/A</v>
      </c>
      <c r="BU461" s="101" t="e">
        <f>INDEX(Данные!$I$1:$IX$303,Данные!$A123,BU$642+9)-INDEX(Данные!$I$1:$IX$303,Данные!$A123,BU$643+9)</f>
        <v>#N/A</v>
      </c>
    </row>
    <row r="462" spans="7:73" s="88" customFormat="1" x14ac:dyDescent="0.25">
      <c r="G462" s="61">
        <v>60.5</v>
      </c>
      <c r="H462" s="62">
        <f t="shared" si="834"/>
        <v>60.5</v>
      </c>
      <c r="I462" s="63">
        <f>IF(ISNUMBER(INDEX(Данные!$I$1:$IX$303,Данные!$A124,I$642)),INDEX(Данные!$I$1:$IX$303,Данные!$A124,I$642)-Данные!$E124+IF($F$3="Использовать поправку",AL462,0),#N/A)</f>
        <v>0</v>
      </c>
      <c r="J462" s="64">
        <f>IF(ISNUMBER(INDEX(Данные!$I$1:$IX$303,Данные!$A124,J$642)),INDEX(Данные!$I$1:$IX$303,Данные!$A124,J$642)-Данные!$F124+IF($F$3="Использовать поправку",AM462,0),#N/A)</f>
        <v>0</v>
      </c>
      <c r="K462" s="62">
        <f t="shared" si="835"/>
        <v>60.5</v>
      </c>
      <c r="L462" s="63">
        <f>IF(ISNUMBER(INDEX(Данные!$I$1:$IX$303,Данные!$A124,L$642)),INDEX(Данные!$I$1:$IX$303,Данные!$A124,L$642)-Данные!$E124+IF($F$4="Использовать поправку",AL462,0),#N/A)</f>
        <v>-0.91098744702143719</v>
      </c>
      <c r="M462" s="64">
        <f>IF(ISNUMBER(INDEX(Данные!$I$1:$IX$303,Данные!$A124,M$642)),INDEX(Данные!$I$1:$IX$303,Данные!$A124,M$642)-Данные!$F124+IF($F$4="Использовать поправку",AM462,0),#N/A)</f>
        <v>-0.58336737129605076</v>
      </c>
      <c r="N462" s="62">
        <f t="shared" si="836"/>
        <v>60.5</v>
      </c>
      <c r="O462" s="63">
        <f>IF(ISNUMBER(INDEX(Данные!$I$1:$IX$303,Данные!$A124,O$642)),INDEX(Данные!$I$1:$IX$303,Данные!$A124,O$642)-Данные!$E124+IF($F$5="Использовать поправку",AL462,0),#N/A)</f>
        <v>-0.16879876000303895</v>
      </c>
      <c r="P462" s="64">
        <f>IF(ISNUMBER(INDEX(Данные!$I$1:$IX$303,Данные!$A124,P$642)),INDEX(Данные!$I$1:$IX$303,Данные!$A124,P$642)-Данные!$F124+IF($F$5="Использовать поправку",AM462,0),#N/A)</f>
        <v>0.22276617719649128</v>
      </c>
      <c r="Q462" s="62">
        <f t="shared" si="837"/>
        <v>60.5</v>
      </c>
      <c r="R462" s="63">
        <f>IF(ISNUMBER(INDEX(Данные!$I$1:$IX$303,Данные!$A124,R$642)),INDEX(Данные!$I$1:$IX$303,Данные!$A124,R$642)-Данные!$E124+IF($F$6="Использовать поправку",AL462,0),#N/A)</f>
        <v>8.8537403193811315E-2</v>
      </c>
      <c r="S462" s="64">
        <f>IF(ISNUMBER(INDEX(Данные!$I$1:$IX$303,Данные!$A124,S$642)),INDEX(Данные!$I$1:$IX$303,Данные!$A124,S$642)-Данные!$F124+IF($F$6="Использовать поправку",AM462,0),#N/A)</f>
        <v>-0.12723562879321726</v>
      </c>
      <c r="T462" s="62">
        <f t="shared" si="838"/>
        <v>60.5</v>
      </c>
      <c r="U462" s="63">
        <f>IF(ISNUMBER(INDEX(Данные!$I$1:$IX$303,Данные!$A124,U$642)),INDEX(Данные!$I$1:$IX$303,Данные!$A124,U$642)-Данные!$E124+IF($F$7="Использовать поправку",AL462,0),#N/A)</f>
        <v>-0.5474127506379709</v>
      </c>
      <c r="V462" s="64">
        <f>IF(ISNUMBER(INDEX(Данные!$I$1:$IX$303,Данные!$A124,V$642)),INDEX(Данные!$I$1:$IX$303,Данные!$A124,V$642)-Данные!$F124+IF($F$7="Использовать поправку",AM462,0),#N/A)</f>
        <v>0.98692508249765254</v>
      </c>
      <c r="W462" s="62">
        <f t="shared" si="839"/>
        <v>60.5</v>
      </c>
      <c r="X462" s="63">
        <f>IF(ISNUMBER(INDEX(Данные!$I$1:$IX$303,Данные!$A124,X$642)),INDEX(Данные!$I$1:$IX$303,Данные!$A124,X$642)-Данные!$E124+IF($F$8="Использовать поправку",AL462,0),#N/A)</f>
        <v>-0.46590367810767219</v>
      </c>
      <c r="Y462" s="64">
        <f>IF(ISNUMBER(INDEX(Данные!$I$1:$IX$303,Данные!$A124,Y$642)),INDEX(Данные!$I$1:$IX$303,Данные!$A124,Y$642)-Данные!$F124+IF($F$8="Использовать поправку",AM462,0),#N/A)</f>
        <v>0.5418525522252553</v>
      </c>
      <c r="Z462" s="62">
        <f t="shared" si="840"/>
        <v>60.5</v>
      </c>
      <c r="AA462" s="63">
        <f>IF(ISNUMBER(INDEX(Данные!$I$1:$IX$303,Данные!$A124,AA$642)),INDEX(Данные!$I$1:$IX$303,Данные!$A124,AA$642)-Данные!$E124+IF($F$9="Использовать поправку",AL462,0),#N/A)</f>
        <v>-0.16982008918012781</v>
      </c>
      <c r="AB462" s="64">
        <f>IF(ISNUMBER(INDEX(Данные!$I$1:$IX$303,Данные!$A124,AB$642)),INDEX(Данные!$I$1:$IX$303,Данные!$A124,AB$642)-Данные!$F124+IF($F$9="Использовать поправку",AM462,0),#N/A)</f>
        <v>-4.5273278139102757E-2</v>
      </c>
      <c r="AC462" s="62">
        <f t="shared" si="841"/>
        <v>60.5</v>
      </c>
      <c r="AD462" s="63">
        <f>IF(ISNUMBER(INDEX(Данные!$I$1:$IX$303,Данные!$A124,AD$642)),INDEX(Данные!$I$1:$IX$303,Данные!$A124,AD$642)-Данные!$E124+IF($F$10="Использовать поправку",AL462,0),#N/A)</f>
        <v>0.1975517856178115</v>
      </c>
      <c r="AE462" s="64">
        <f>IF(ISNUMBER(INDEX(Данные!$I$1:$IX$303,Данные!$A124,AE$642)),INDEX(Данные!$I$1:$IX$303,Данные!$A124,AE$642)-Данные!$F124+IF($F$10="Использовать поправку",AM462,0),#N/A)</f>
        <v>-1.3568063911661516</v>
      </c>
      <c r="AF462" s="62">
        <f t="shared" si="842"/>
        <v>60.5</v>
      </c>
      <c r="AG462" s="63">
        <f>IF(ISNUMBER(INDEX(Данные!$I$1:$IX$303,Данные!$A124,AG$642)),INDEX(Данные!$I$1:$IX$303,Данные!$A124,AG$642)-Данные!$E124+IF($F$11="Использовать поправку",AL462,0),#N/A)</f>
        <v>-0.63314425728760781</v>
      </c>
      <c r="AH462" s="64">
        <f>IF(ISNUMBER(INDEX(Данные!$I$1:$IX$303,Данные!$A124,AH$642)),INDEX(Данные!$I$1:$IX$303,Данные!$A124,AH$642)-Данные!$F124+IF($F$11="Использовать поправку",AM462,0),#N/A)</f>
        <v>-1.1628191105179022</v>
      </c>
      <c r="AI462" s="62">
        <f t="shared" si="843"/>
        <v>60.5</v>
      </c>
      <c r="AJ462" s="63">
        <f>IF(ISNUMBER(INDEX(Данные!$I$1:$IX$303,Данные!$A124,AJ$642)),INDEX(Данные!$I$1:$IX$303,Данные!$A124,AJ$642)-Данные!$E124+IF($F$12="Использовать поправку",AL462,0),#N/A)</f>
        <v>-1.3493797687586522</v>
      </c>
      <c r="AK462" s="96">
        <f>IF(ISNUMBER(INDEX(Данные!$I$1:$IX$303,Данные!$A124,AK$642)),INDEX(Данные!$I$1:$IX$303,Данные!$A124,AK$642)-Данные!$F124+IF($F$12="Использовать поправку",AM462,0),#N/A)</f>
        <v>0.43283965024469762</v>
      </c>
      <c r="AL462" s="100" t="e">
        <f>INDEX(Данные!$I$1:$IX$303,Данные!$A124,AL$642+4)-INDEX(Данные!$I$1:$IX$303,Данные!$A124,AL$643+4)</f>
        <v>#N/A</v>
      </c>
      <c r="AM462" s="101" t="e">
        <f>INDEX(Данные!$I$1:$IX$303,Данные!$A124,AM$642+5)-INDEX(Данные!$I$1:$IX$303,Данные!$A124,AM$643+5)</f>
        <v>#N/A</v>
      </c>
      <c r="AO462" s="61">
        <v>60.5</v>
      </c>
      <c r="AP462" s="62">
        <f t="shared" si="824"/>
        <v>60.5</v>
      </c>
      <c r="AQ462" s="63">
        <f>IF(ISNUMBER(INDEX(Данные!$I$1:$IX$303,Данные!$A124,AQ$642)),INDEX(Данные!$I$1:$IX$303,Данные!$A124,AQ$642)-Данные!$G124-AQ$643+IF($F$3="Использовать поправку",BT462,0),#N/A)</f>
        <v>-1.1368683772161603E-13</v>
      </c>
      <c r="AR462" s="64">
        <f>IF(ISNUMBER(INDEX(Данные!$I$1:$IX$303,Данные!$A124,AR$642)),INDEX(Данные!$I$1:$IX$303,Данные!$A124,AR$642)-Данные!$H124-AR$643+IF($F$3="Использовать поправку",BU462,0),#N/A)</f>
        <v>0</v>
      </c>
      <c r="AS462" s="62">
        <f t="shared" si="825"/>
        <v>60.5</v>
      </c>
      <c r="AT462" s="63">
        <f>IF(ISNUMBER(INDEX(Данные!$I$1:$IX$303,Данные!$A124,AT$642)),INDEX(Данные!$I$1:$IX$303,Данные!$A124,AT$642)-Данные!$G124-AT$643+IF($F$4="Использовать поправку",BT462,0),#N/A)</f>
        <v>6.6098047238614299</v>
      </c>
      <c r="AU462" s="64">
        <f>IF(ISNUMBER(INDEX(Данные!$I$1:$IX$303,Данные!$A124,AU$642)),INDEX(Данные!$I$1:$IX$303,Данные!$A124,AU$642)-Данные!$H124-AU$643+IF($F$4="Использовать поправку",BU462,0),#N/A)</f>
        <v>1.7799373835694041</v>
      </c>
      <c r="AV462" s="62">
        <f t="shared" si="826"/>
        <v>60.5</v>
      </c>
      <c r="AW462" s="63">
        <f>IF(ISNUMBER(INDEX(Данные!$I$1:$IX$303,Данные!$A124,AW$642)),INDEX(Данные!$I$1:$IX$303,Данные!$A124,AW$642)-Данные!$G124-AW$643+IF($F$5="Использовать поправку",BT462,0),#N/A)</f>
        <v>-0.7733788598055753</v>
      </c>
      <c r="AX462" s="64">
        <f>IF(ISNUMBER(INDEX(Данные!$I$1:$IX$303,Данные!$A124,AX$642)),INDEX(Данные!$I$1:$IX$303,Данные!$A124,AX$642)-Данные!$H124-AX$643+IF($F$5="Использовать поправку",BU462,0),#N/A)</f>
        <v>7.8388438257877624</v>
      </c>
      <c r="AY462" s="62">
        <f t="shared" si="827"/>
        <v>60.5</v>
      </c>
      <c r="AZ462" s="63">
        <f>IF(ISNUMBER(INDEX(Данные!$I$1:$IX$303,Данные!$A124,AZ$642)),INDEX(Данные!$I$1:$IX$303,Данные!$A124,AZ$642)-Данные!$G124-AZ$643+IF($F$6="Использовать поправку",BT462,0),#N/A)</f>
        <v>-9.3868672361890049</v>
      </c>
      <c r="BA462" s="64">
        <f>IF(ISNUMBER(INDEX(Данные!$I$1:$IX$303,Данные!$A124,BA$642)),INDEX(Данные!$I$1:$IX$303,Данные!$A124,BA$642)-Данные!$H124-BA$643+IF($F$6="Использовать поправку",BU462,0),#N/A)</f>
        <v>9.9418550459060953</v>
      </c>
      <c r="BB462" s="62">
        <f t="shared" si="828"/>
        <v>60.5</v>
      </c>
      <c r="BC462" s="63">
        <f>IF(ISNUMBER(INDEX(Данные!$I$1:$IX$303,Данные!$A124,BC$642)),INDEX(Данные!$I$1:$IX$303,Данные!$A124,BC$642)-Данные!$G124-BC$643+IF($F$7="Использовать поправку",BT462,0),#N/A)</f>
        <v>-1.8561043292945669</v>
      </c>
      <c r="BD462" s="64">
        <f>IF(ISNUMBER(INDEX(Данные!$I$1:$IX$303,Данные!$A124,BD$642)),INDEX(Данные!$I$1:$IX$303,Данные!$A124,BD$642)-Данные!$H124-BD$643+IF($F$7="Использовать поправку",BU462,0),#N/A)</f>
        <v>10.077963382528651</v>
      </c>
      <c r="BE462" s="62">
        <f t="shared" si="829"/>
        <v>60.5</v>
      </c>
      <c r="BF462" s="63">
        <f>IF(ISNUMBER(INDEX(Данные!$I$1:$IX$303,Данные!$A124,BF$642)),INDEX(Данные!$I$1:$IX$303,Данные!$A124,BF$642)-Данные!$G124-BF$643+IF($F$8="Использовать поправку",BT462,0),#N/A)</f>
        <v>1.7994684031828001</v>
      </c>
      <c r="BG462" s="64">
        <f>IF(ISNUMBER(INDEX(Данные!$I$1:$IX$303,Данные!$A124,BG$642)),INDEX(Данные!$I$1:$IX$303,Данные!$A124,BG$642)-Данные!$H124-BG$643+IF($F$8="Использовать поправку",BU462,0),#N/A)</f>
        <v>7.8796285758862723</v>
      </c>
      <c r="BH462" s="62">
        <f t="shared" si="830"/>
        <v>60.5</v>
      </c>
      <c r="BI462" s="63">
        <f>IF(ISNUMBER(INDEX(Данные!$I$1:$IX$303,Данные!$A124,BI$642)),INDEX(Данные!$I$1:$IX$303,Данные!$A124,BI$642)-Данные!$G124-BI$643+IF($F$9="Использовать поправку",BT462,0),#N/A)</f>
        <v>2.8250024387224357</v>
      </c>
      <c r="BJ462" s="64">
        <f>IF(ISNUMBER(INDEX(Данные!$I$1:$IX$303,Данные!$A124,BJ$642)),INDEX(Данные!$I$1:$IX$303,Данные!$A124,BJ$642)-Данные!$H124-BJ$643+IF($F$9="Использовать поправку",BU462,0),#N/A)</f>
        <v>4.0184234573300728</v>
      </c>
      <c r="BK462" s="62">
        <f t="shared" si="831"/>
        <v>60.5</v>
      </c>
      <c r="BL462" s="63">
        <f>IF(ISNUMBER(INDEX(Данные!$I$1:$IX$303,Данные!$A124,BL$642)),INDEX(Данные!$I$1:$IX$303,Данные!$A124,BL$642)-Данные!$G124-BL$643+IF($F$10="Использовать поправку",BT462,0),#N/A)</f>
        <v>-0.7408801159763243</v>
      </c>
      <c r="BM462" s="64">
        <f>IF(ISNUMBER(INDEX(Данные!$I$1:$IX$303,Данные!$A124,BM$642)),INDEX(Данные!$I$1:$IX$303,Данные!$A124,BM$642)-Данные!$H124-BM$643+IF($F$10="Использовать поправку",BU462,0),#N/A)</f>
        <v>17.125892378006483</v>
      </c>
      <c r="BN462" s="62">
        <f t="shared" si="832"/>
        <v>60.5</v>
      </c>
      <c r="BO462" s="63">
        <f>IF(ISNUMBER(INDEX(Данные!$I$1:$IX$303,Данные!$A124,BO$642)),INDEX(Данные!$I$1:$IX$303,Данные!$A124,BO$642)-Данные!$G124-BO$643+IF($F$11="Использовать поправку",BT462,0),#N/A)</f>
        <v>-0.28260128418685326</v>
      </c>
      <c r="BP462" s="64">
        <f>IF(ISNUMBER(INDEX(Данные!$I$1:$IX$303,Данные!$A124,BP$642)),INDEX(Данные!$I$1:$IX$303,Данные!$A124,BP$642)-Данные!$H124-BP$643+IF($F$11="Использовать поправку",BU462,0),#N/A)</f>
        <v>4.4746188828617051</v>
      </c>
      <c r="BQ462" s="62">
        <f t="shared" si="833"/>
        <v>60.5</v>
      </c>
      <c r="BR462" s="63">
        <f>IF(ISNUMBER(INDEX(Данные!$I$1:$IX$303,Данные!$A124,BR$642)),INDEX(Данные!$I$1:$IX$303,Данные!$A124,BR$642)-Данные!$G124-BR$643+IF($F$12="Использовать поправку",BT462,0),#N/A)</f>
        <v>3.612183500881315</v>
      </c>
      <c r="BS462" s="64">
        <f>IF(ISNUMBER(INDEX(Данные!$I$1:$IX$303,Данные!$A124,BS$642)),INDEX(Данные!$I$1:$IX$303,Данные!$A124,BS$642)-Данные!$H124-BS$643+IF($F$12="Использовать поправку",BU462,0),#N/A)</f>
        <v>10.569715882448236</v>
      </c>
      <c r="BT462" s="100" t="e">
        <f>INDEX(Данные!$I$1:$IX$303,Данные!$A124,BT$642+8)-INDEX(Данные!$I$1:$IX$303,Данные!$A124,BT$643+8)</f>
        <v>#N/A</v>
      </c>
      <c r="BU462" s="101" t="e">
        <f>INDEX(Данные!$I$1:$IX$303,Данные!$A124,BU$642+9)-INDEX(Данные!$I$1:$IX$303,Данные!$A124,BU$643+9)</f>
        <v>#N/A</v>
      </c>
    </row>
    <row r="463" spans="7:73" s="88" customFormat="1" x14ac:dyDescent="0.25">
      <c r="G463" s="61">
        <v>61</v>
      </c>
      <c r="H463" s="62">
        <f t="shared" si="834"/>
        <v>61</v>
      </c>
      <c r="I463" s="63">
        <f>IF(ISNUMBER(INDEX(Данные!$I$1:$IX$303,Данные!$A125,I$642)),INDEX(Данные!$I$1:$IX$303,Данные!$A125,I$642)-Данные!$E125+IF($F$3="Использовать поправку",AL463,0),#N/A)</f>
        <v>0</v>
      </c>
      <c r="J463" s="64">
        <f>IF(ISNUMBER(INDEX(Данные!$I$1:$IX$303,Данные!$A125,J$642)),INDEX(Данные!$I$1:$IX$303,Данные!$A125,J$642)-Данные!$F125+IF($F$3="Использовать поправку",AM463,0),#N/A)</f>
        <v>0</v>
      </c>
      <c r="K463" s="62">
        <f t="shared" si="835"/>
        <v>61</v>
      </c>
      <c r="L463" s="63">
        <f>IF(ISNUMBER(INDEX(Данные!$I$1:$IX$303,Данные!$A125,L$642)),INDEX(Данные!$I$1:$IX$303,Данные!$A125,L$642)-Данные!$E125+IF($F$4="Использовать поправку",AL463,0),#N/A)</f>
        <v>0.58397326212719491</v>
      </c>
      <c r="M463" s="64">
        <f>IF(ISNUMBER(INDEX(Данные!$I$1:$IX$303,Данные!$A125,M$642)),INDEX(Данные!$I$1:$IX$303,Данные!$A125,M$642)-Данные!$F125+IF($F$4="Использовать поправку",AM463,0),#N/A)</f>
        <v>-0.32633894688019893</v>
      </c>
      <c r="N463" s="62">
        <f t="shared" si="836"/>
        <v>61</v>
      </c>
      <c r="O463" s="63">
        <f>IF(ISNUMBER(INDEX(Данные!$I$1:$IX$303,Данные!$A125,O$642)),INDEX(Данные!$I$1:$IX$303,Данные!$A125,O$642)-Данные!$E125+IF($F$5="Использовать поправку",AL463,0),#N/A)</f>
        <v>1.0023711483332285</v>
      </c>
      <c r="P463" s="64">
        <f>IF(ISNUMBER(INDEX(Данные!$I$1:$IX$303,Данные!$A125,P$642)),INDEX(Данные!$I$1:$IX$303,Данные!$A125,P$642)-Данные!$F125+IF($F$5="Использовать поправку",AM463,0),#N/A)</f>
        <v>0.26413834253772883</v>
      </c>
      <c r="Q463" s="62">
        <f t="shared" si="837"/>
        <v>61</v>
      </c>
      <c r="R463" s="63">
        <f>IF(ISNUMBER(INDEX(Данные!$I$1:$IX$303,Данные!$A125,R$642)),INDEX(Данные!$I$1:$IX$303,Данные!$A125,R$642)-Данные!$E125+IF($F$6="Использовать поправку",AL463,0),#N/A)</f>
        <v>0.52693083601260682</v>
      </c>
      <c r="S463" s="64">
        <f>IF(ISNUMBER(INDEX(Данные!$I$1:$IX$303,Данные!$A125,S$642)),INDEX(Данные!$I$1:$IX$303,Данные!$A125,S$642)-Данные!$F125+IF($F$6="Использовать поправку",AM463,0),#N/A)</f>
        <v>-0.49843315626837992</v>
      </c>
      <c r="T463" s="62">
        <f t="shared" si="838"/>
        <v>61</v>
      </c>
      <c r="U463" s="63">
        <f>IF(ISNUMBER(INDEX(Данные!$I$1:$IX$303,Данные!$A125,U$642)),INDEX(Данные!$I$1:$IX$303,Данные!$A125,U$642)-Данные!$E125+IF($F$7="Использовать поправку",AL463,0),#N/A)</f>
        <v>0.53044191965922494</v>
      </c>
      <c r="V463" s="64">
        <f>IF(ISNUMBER(INDEX(Данные!$I$1:$IX$303,Данные!$A125,V$642)),INDEX(Данные!$I$1:$IX$303,Данные!$A125,V$642)-Данные!$F125+IF($F$7="Использовать поправку",AM463,0),#N/A)</f>
        <v>-7.1599534780331098E-2</v>
      </c>
      <c r="W463" s="62">
        <f t="shared" si="839"/>
        <v>61</v>
      </c>
      <c r="X463" s="63">
        <f>IF(ISNUMBER(INDEX(Данные!$I$1:$IX$303,Данные!$A125,X$642)),INDEX(Данные!$I$1:$IX$303,Данные!$A125,X$642)-Данные!$E125+IF($F$8="Использовать поправку",AL463,0),#N/A)</f>
        <v>0.66351218429304382</v>
      </c>
      <c r="Y463" s="64">
        <f>IF(ISNUMBER(INDEX(Данные!$I$1:$IX$303,Данные!$A125,Y$642)),INDEX(Данные!$I$1:$IX$303,Данные!$A125,Y$642)-Данные!$F125+IF($F$8="Использовать поправку",AM463,0),#N/A)</f>
        <v>-0.48028633290138245</v>
      </c>
      <c r="Z463" s="62">
        <f t="shared" si="840"/>
        <v>61</v>
      </c>
      <c r="AA463" s="63">
        <f>IF(ISNUMBER(INDEX(Данные!$I$1:$IX$303,Данные!$A125,AA$642)),INDEX(Данные!$I$1:$IX$303,Данные!$A125,AA$642)-Данные!$E125+IF($F$9="Использовать поправку",AL463,0),#N/A)</f>
        <v>-0.44309144453091065</v>
      </c>
      <c r="AB463" s="64">
        <f>IF(ISNUMBER(INDEX(Данные!$I$1:$IX$303,Данные!$A125,AB$642)),INDEX(Данные!$I$1:$IX$303,Данные!$A125,AB$642)-Данные!$F125+IF($F$9="Использовать поправку",AM463,0),#N/A)</f>
        <v>0.5784340262772476</v>
      </c>
      <c r="AC463" s="62">
        <f t="shared" si="841"/>
        <v>61</v>
      </c>
      <c r="AD463" s="63">
        <f>IF(ISNUMBER(INDEX(Данные!$I$1:$IX$303,Данные!$A125,AD$642)),INDEX(Данные!$I$1:$IX$303,Данные!$A125,AD$642)-Данные!$E125+IF($F$10="Использовать поправку",AL463,0),#N/A)</f>
        <v>0.6638708813910803</v>
      </c>
      <c r="AE463" s="64">
        <f>IF(ISNUMBER(INDEX(Данные!$I$1:$IX$303,Данные!$A125,AE$642)),INDEX(Данные!$I$1:$IX$303,Данные!$A125,AE$642)-Данные!$F125+IF($F$10="Использовать поправку",AM463,0),#N/A)</f>
        <v>0.51630397986232701</v>
      </c>
      <c r="AF463" s="62">
        <f t="shared" si="842"/>
        <v>61</v>
      </c>
      <c r="AG463" s="63">
        <f>IF(ISNUMBER(INDEX(Данные!$I$1:$IX$303,Данные!$A125,AG$642)),INDEX(Данные!$I$1:$IX$303,Данные!$A125,AG$642)-Данные!$E125+IF($F$11="Использовать поправку",AL463,0),#N/A)</f>
        <v>0.55725626155670938</v>
      </c>
      <c r="AH463" s="64">
        <f>IF(ISNUMBER(INDEX(Данные!$I$1:$IX$303,Данные!$A125,AH$642)),INDEX(Данные!$I$1:$IX$303,Данные!$A125,AH$642)-Данные!$F125+IF($F$11="Использовать поправку",AM463,0),#N/A)</f>
        <v>-1.5951921338560133</v>
      </c>
      <c r="AI463" s="62">
        <f t="shared" si="843"/>
        <v>61</v>
      </c>
      <c r="AJ463" s="63">
        <f>IF(ISNUMBER(INDEX(Данные!$I$1:$IX$303,Данные!$A125,AJ$642)),INDEX(Данные!$I$1:$IX$303,Данные!$A125,AJ$642)-Данные!$E125+IF($F$12="Использовать поправку",AL463,0),#N/A)</f>
        <v>0.64031686326671178</v>
      </c>
      <c r="AK463" s="96">
        <f>IF(ISNUMBER(INDEX(Данные!$I$1:$IX$303,Данные!$A125,AK$642)),INDEX(Данные!$I$1:$IX$303,Данные!$A125,AK$642)-Данные!$F125+IF($F$12="Использовать поправку",AM463,0),#N/A)</f>
        <v>0.47741554569690514</v>
      </c>
      <c r="AL463" s="100" t="e">
        <f>INDEX(Данные!$I$1:$IX$303,Данные!$A125,AL$642+4)-INDEX(Данные!$I$1:$IX$303,Данные!$A125,AL$643+4)</f>
        <v>#N/A</v>
      </c>
      <c r="AM463" s="101" t="e">
        <f>INDEX(Данные!$I$1:$IX$303,Данные!$A125,AM$642+5)-INDEX(Данные!$I$1:$IX$303,Данные!$A125,AM$643+5)</f>
        <v>#N/A</v>
      </c>
      <c r="AO463" s="61">
        <v>61</v>
      </c>
      <c r="AP463" s="62">
        <f t="shared" si="824"/>
        <v>61</v>
      </c>
      <c r="AQ463" s="63">
        <f>IF(ISNUMBER(INDEX(Данные!$I$1:$IX$303,Данные!$A125,AQ$642)),INDEX(Данные!$I$1:$IX$303,Данные!$A125,AQ$642)-Данные!$G125-AQ$643+IF($F$3="Использовать поправку",BT463,0),#N/A)</f>
        <v>1.1368683772161603E-13</v>
      </c>
      <c r="AR463" s="64">
        <f>IF(ISNUMBER(INDEX(Данные!$I$1:$IX$303,Данные!$A125,AR$642)),INDEX(Данные!$I$1:$IX$303,Данные!$A125,AR$642)-Данные!$H125-AR$643+IF($F$3="Использовать поправку",BU463,0),#N/A)</f>
        <v>0</v>
      </c>
      <c r="AS463" s="62">
        <f t="shared" si="825"/>
        <v>61</v>
      </c>
      <c r="AT463" s="63">
        <f>IF(ISNUMBER(INDEX(Данные!$I$1:$IX$303,Данные!$A125,AT$642)),INDEX(Данные!$I$1:$IX$303,Данные!$A125,AT$642)-Данные!$G125-AT$643+IF($F$4="Использовать поправку",BT463,0),#N/A)</f>
        <v>6.9017913549250807</v>
      </c>
      <c r="AU463" s="64">
        <f>IF(ISNUMBER(INDEX(Данные!$I$1:$IX$303,Данные!$A125,AU$642)),INDEX(Данные!$I$1:$IX$303,Данные!$A125,AU$642)-Данные!$H125-AU$643+IF($F$4="Использовать поправку",BU463,0),#N/A)</f>
        <v>1.6167679101292833</v>
      </c>
      <c r="AV463" s="62">
        <f t="shared" si="826"/>
        <v>61</v>
      </c>
      <c r="AW463" s="63">
        <f>IF(ISNUMBER(INDEX(Данные!$I$1:$IX$303,Данные!$A125,AW$642)),INDEX(Данные!$I$1:$IX$303,Данные!$A125,AW$642)-Данные!$G125-AW$643+IF($F$5="Использовать поправку",BT463,0),#N/A)</f>
        <v>-0.27219328563876388</v>
      </c>
      <c r="AX463" s="64">
        <f>IF(ISNUMBER(INDEX(Данные!$I$1:$IX$303,Данные!$A125,AX$642)),INDEX(Данные!$I$1:$IX$303,Данные!$A125,AX$642)-Данные!$H125-AX$643+IF($F$5="Использовать поправку",BU463,0),#N/A)</f>
        <v>7.97091299705653</v>
      </c>
      <c r="AY463" s="62">
        <f t="shared" si="827"/>
        <v>61</v>
      </c>
      <c r="AZ463" s="63">
        <f>IF(ISNUMBER(INDEX(Данные!$I$1:$IX$303,Данные!$A125,AZ$642)),INDEX(Данные!$I$1:$IX$303,Данные!$A125,AZ$642)-Данные!$G125-AZ$643+IF($F$6="Использовать поправку",BT463,0),#N/A)</f>
        <v>-9.1234018181825149</v>
      </c>
      <c r="BA463" s="64">
        <f>IF(ISNUMBER(INDEX(Данные!$I$1:$IX$303,Данные!$A125,BA$642)),INDEX(Данные!$I$1:$IX$303,Данные!$A125,BA$642)-Данные!$H125-BA$643+IF($F$6="Использовать поправку",BU463,0),#N/A)</f>
        <v>9.6926384677719852</v>
      </c>
      <c r="BB463" s="62">
        <f t="shared" si="828"/>
        <v>61</v>
      </c>
      <c r="BC463" s="63">
        <f>IF(ISNUMBER(INDEX(Данные!$I$1:$IX$303,Данные!$A125,BC$642)),INDEX(Данные!$I$1:$IX$303,Данные!$A125,BC$642)-Данные!$G125-BC$643+IF($F$7="Использовать поправку",BT463,0),#N/A)</f>
        <v>-1.590883369464791</v>
      </c>
      <c r="BD463" s="64">
        <f>IF(ISNUMBER(INDEX(Данные!$I$1:$IX$303,Данные!$A125,BD$642)),INDEX(Данные!$I$1:$IX$303,Данные!$A125,BD$642)-Данные!$H125-BD$643+IF($F$7="Использовать поправку",BU463,0),#N/A)</f>
        <v>10.042163615138634</v>
      </c>
      <c r="BE463" s="62">
        <f t="shared" si="829"/>
        <v>61</v>
      </c>
      <c r="BF463" s="63">
        <f>IF(ISNUMBER(INDEX(Данные!$I$1:$IX$303,Данные!$A125,BF$642)),INDEX(Данные!$I$1:$IX$303,Данные!$A125,BF$642)-Данные!$G125-BF$643+IF($F$8="Использовать поправку",BT463,0),#N/A)</f>
        <v>2.1312244953294339</v>
      </c>
      <c r="BG463" s="64">
        <f>IF(ISNUMBER(INDEX(Данные!$I$1:$IX$303,Данные!$A125,BG$642)),INDEX(Данные!$I$1:$IX$303,Данные!$A125,BG$642)-Данные!$H125-BG$643+IF($F$8="Использовать поправку",BU463,0),#N/A)</f>
        <v>7.6394854094355651</v>
      </c>
      <c r="BH463" s="62">
        <f t="shared" si="830"/>
        <v>61</v>
      </c>
      <c r="BI463" s="63">
        <f>IF(ISNUMBER(INDEX(Данные!$I$1:$IX$303,Данные!$A125,BI$642)),INDEX(Данные!$I$1:$IX$303,Данные!$A125,BI$642)-Данные!$G125-BI$643+IF($F$9="Использовать поправку",BT463,0),#N/A)</f>
        <v>2.6034567164571172</v>
      </c>
      <c r="BJ463" s="64">
        <f>IF(ISNUMBER(INDEX(Данные!$I$1:$IX$303,Данные!$A125,BJ$642)),INDEX(Данные!$I$1:$IX$303,Данные!$A125,BJ$642)-Данные!$H125-BJ$643+IF($F$9="Использовать поправку",BU463,0),#N/A)</f>
        <v>4.3076404704686411</v>
      </c>
      <c r="BK463" s="62">
        <f t="shared" si="831"/>
        <v>61</v>
      </c>
      <c r="BL463" s="63">
        <f>IF(ISNUMBER(INDEX(Данные!$I$1:$IX$303,Данные!$A125,BL$642)),INDEX(Данные!$I$1:$IX$303,Данные!$A125,BL$642)-Данные!$G125-BL$643+IF($F$10="Использовать поправку",BT463,0),#N/A)</f>
        <v>-0.4089446752806225</v>
      </c>
      <c r="BM463" s="64">
        <f>IF(ISNUMBER(INDEX(Данные!$I$1:$IX$303,Данные!$A125,BM$642)),INDEX(Данные!$I$1:$IX$303,Данные!$A125,BM$642)-Данные!$H125-BM$643+IF($F$10="Использовать поправку",BU463,0),#N/A)</f>
        <v>17.384044367937804</v>
      </c>
      <c r="BN463" s="62">
        <f t="shared" si="832"/>
        <v>61</v>
      </c>
      <c r="BO463" s="63">
        <f>IF(ISNUMBER(INDEX(Данные!$I$1:$IX$303,Данные!$A125,BO$642)),INDEX(Данные!$I$1:$IX$303,Данные!$A125,BO$642)-Данные!$G125-BO$643+IF($F$11="Использовать поправку",BT463,0),#N/A)</f>
        <v>-3.9731534083102815E-3</v>
      </c>
      <c r="BP463" s="64">
        <f>IF(ISNUMBER(INDEX(Данные!$I$1:$IX$303,Данные!$A125,BP$642)),INDEX(Данные!$I$1:$IX$303,Данные!$A125,BP$642)-Данные!$H125-BP$643+IF($F$11="Использовать поправку",BU463,0),#N/A)</f>
        <v>3.6770228159336966</v>
      </c>
      <c r="BQ463" s="62">
        <f t="shared" si="833"/>
        <v>61</v>
      </c>
      <c r="BR463" s="63">
        <f>IF(ISNUMBER(INDEX(Данные!$I$1:$IX$303,Данные!$A125,BR$642)),INDEX(Данные!$I$1:$IX$303,Данные!$A125,BR$642)-Данные!$G125-BR$643+IF($F$12="Использовать поправку",BT463,0),#N/A)</f>
        <v>3.9323419325148734</v>
      </c>
      <c r="BS463" s="64">
        <f>IF(ISNUMBER(INDEX(Данные!$I$1:$IX$303,Данные!$A125,BS$642)),INDEX(Данные!$I$1:$IX$303,Данные!$A125,BS$642)-Данные!$H125-BS$643+IF($F$12="Использовать поправку",BU463,0),#N/A)</f>
        <v>10.808423655296565</v>
      </c>
      <c r="BT463" s="100" t="e">
        <f>INDEX(Данные!$I$1:$IX$303,Данные!$A125,BT$642+8)-INDEX(Данные!$I$1:$IX$303,Данные!$A125,BT$643+8)</f>
        <v>#N/A</v>
      </c>
      <c r="BU463" s="101" t="e">
        <f>INDEX(Данные!$I$1:$IX$303,Данные!$A125,BU$642+9)-INDEX(Данные!$I$1:$IX$303,Данные!$A125,BU$643+9)</f>
        <v>#N/A</v>
      </c>
    </row>
    <row r="464" spans="7:73" s="88" customFormat="1" x14ac:dyDescent="0.25">
      <c r="G464" s="61">
        <v>61.5</v>
      </c>
      <c r="H464" s="62">
        <f t="shared" si="834"/>
        <v>61.5</v>
      </c>
      <c r="I464" s="63">
        <f>IF(ISNUMBER(INDEX(Данные!$I$1:$IX$303,Данные!$A126,I$642)),INDEX(Данные!$I$1:$IX$303,Данные!$A126,I$642)-Данные!$E126+IF($F$3="Использовать поправку",AL464,0),#N/A)</f>
        <v>0</v>
      </c>
      <c r="J464" s="64">
        <f>IF(ISNUMBER(INDEX(Данные!$I$1:$IX$303,Данные!$A126,J$642)),INDEX(Данные!$I$1:$IX$303,Данные!$A126,J$642)-Данные!$F126+IF($F$3="Использовать поправку",AM464,0),#N/A)</f>
        <v>0</v>
      </c>
      <c r="K464" s="62">
        <f t="shared" si="835"/>
        <v>61.5</v>
      </c>
      <c r="L464" s="63">
        <f>IF(ISNUMBER(INDEX(Данные!$I$1:$IX$303,Данные!$A126,L$642)),INDEX(Данные!$I$1:$IX$303,Данные!$A126,L$642)-Данные!$E126+IF($F$4="Использовать поправку",AL464,0),#N/A)</f>
        <v>-1.0362975959129859</v>
      </c>
      <c r="M464" s="64">
        <f>IF(ISNUMBER(INDEX(Данные!$I$1:$IX$303,Данные!$A126,M$642)),INDEX(Данные!$I$1:$IX$303,Данные!$A126,M$642)-Данные!$F126+IF($F$4="Использовать поправку",AM464,0),#N/A)</f>
        <v>-0.35360671478019867</v>
      </c>
      <c r="N464" s="62">
        <f t="shared" si="836"/>
        <v>61.5</v>
      </c>
      <c r="O464" s="63">
        <f>IF(ISNUMBER(INDEX(Данные!$I$1:$IX$303,Данные!$A126,O$642)),INDEX(Данные!$I$1:$IX$303,Данные!$A126,O$642)-Данные!$E126+IF($F$5="Использовать поправку",AL464,0),#N/A)</f>
        <v>-0.8915478115856903</v>
      </c>
      <c r="P464" s="64">
        <f>IF(ISNUMBER(INDEX(Данные!$I$1:$IX$303,Данные!$A126,P$642)),INDEX(Данные!$I$1:$IX$303,Данные!$A126,P$642)-Данные!$F126+IF($F$5="Использовать поправку",AM464,0),#N/A)</f>
        <v>0.73483941417104504</v>
      </c>
      <c r="Q464" s="62">
        <f t="shared" si="837"/>
        <v>61.5</v>
      </c>
      <c r="R464" s="63">
        <f>IF(ISNUMBER(INDEX(Данные!$I$1:$IX$303,Данные!$A126,R$642)),INDEX(Данные!$I$1:$IX$303,Данные!$A126,R$642)-Данные!$E126+IF($F$6="Использовать поправку",AL464,0),#N/A)</f>
        <v>-0.33407241939797139</v>
      </c>
      <c r="S464" s="64">
        <f>IF(ISNUMBER(INDEX(Данные!$I$1:$IX$303,Данные!$A126,S$642)),INDEX(Данные!$I$1:$IX$303,Данные!$A126,S$642)-Данные!$F126+IF($F$6="Использовать поправку",AM464,0),#N/A)</f>
        <v>-0.77366349966917092</v>
      </c>
      <c r="T464" s="62">
        <f t="shared" si="838"/>
        <v>61.5</v>
      </c>
      <c r="U464" s="63">
        <f>IF(ISNUMBER(INDEX(Данные!$I$1:$IX$303,Данные!$A126,U$642)),INDEX(Данные!$I$1:$IX$303,Данные!$A126,U$642)-Данные!$E126+IF($F$7="Использовать поправку",AL464,0),#N/A)</f>
        <v>-0.16734643715399855</v>
      </c>
      <c r="V464" s="64">
        <f>IF(ISNUMBER(INDEX(Данные!$I$1:$IX$303,Данные!$A126,V$642)),INDEX(Данные!$I$1:$IX$303,Данные!$A126,V$642)-Данные!$F126+IF($F$7="Использовать поправку",AM464,0),#N/A)</f>
        <v>0.17462139792054288</v>
      </c>
      <c r="W464" s="62">
        <f t="shared" si="839"/>
        <v>61.5</v>
      </c>
      <c r="X464" s="63">
        <f>IF(ISNUMBER(INDEX(Данные!$I$1:$IX$303,Данные!$A126,X$642)),INDEX(Данные!$I$1:$IX$303,Данные!$A126,X$642)-Данные!$E126+IF($F$8="Использовать поправку",AL464,0),#N/A)</f>
        <v>-1.2330912277060033</v>
      </c>
      <c r="Y464" s="64">
        <f>IF(ISNUMBER(INDEX(Данные!$I$1:$IX$303,Данные!$A126,Y$642)),INDEX(Данные!$I$1:$IX$303,Данные!$A126,Y$642)-Данные!$F126+IF($F$8="Использовать поправку",AM464,0),#N/A)</f>
        <v>-1.3483475568208867</v>
      </c>
      <c r="Z464" s="62">
        <f t="shared" si="840"/>
        <v>61.5</v>
      </c>
      <c r="AA464" s="63">
        <f>IF(ISNUMBER(INDEX(Данные!$I$1:$IX$303,Данные!$A126,AA$642)),INDEX(Данные!$I$1:$IX$303,Данные!$A126,AA$642)-Данные!$E126+IF($F$9="Использовать поправку",AL464,0),#N/A)</f>
        <v>-2.2141227182237522</v>
      </c>
      <c r="AB464" s="64">
        <f>IF(ISNUMBER(INDEX(Данные!$I$1:$IX$303,Данные!$A126,AB$642)),INDEX(Данные!$I$1:$IX$303,Данные!$A126,AB$642)-Данные!$F126+IF($F$9="Использовать поправку",AM464,0),#N/A)</f>
        <v>1.4046121239635623</v>
      </c>
      <c r="AC464" s="62">
        <f t="shared" si="841"/>
        <v>61.5</v>
      </c>
      <c r="AD464" s="63">
        <f>IF(ISNUMBER(INDEX(Данные!$I$1:$IX$303,Данные!$A126,AD$642)),INDEX(Данные!$I$1:$IX$303,Данные!$A126,AD$642)-Данные!$E126+IF($F$10="Использовать поправку",AL464,0),#N/A)</f>
        <v>-1.497777667045769</v>
      </c>
      <c r="AE464" s="64">
        <f>IF(ISNUMBER(INDEX(Данные!$I$1:$IX$303,Данные!$A126,AE$642)),INDEX(Данные!$I$1:$IX$303,Данные!$A126,AE$642)-Данные!$F126+IF($F$10="Использовать поправку",AM464,0),#N/A)</f>
        <v>0.1247467978852157</v>
      </c>
      <c r="AF464" s="62">
        <f t="shared" si="842"/>
        <v>61.5</v>
      </c>
      <c r="AG464" s="63">
        <f>IF(ISNUMBER(INDEX(Данные!$I$1:$IX$303,Данные!$A126,AG$642)),INDEX(Данные!$I$1:$IX$303,Данные!$A126,AG$642)-Данные!$E126+IF($F$11="Использовать поправку",AL464,0),#N/A)</f>
        <v>-0.1926144223736781</v>
      </c>
      <c r="AH464" s="64">
        <f>IF(ISNUMBER(INDEX(Данные!$I$1:$IX$303,Данные!$A126,AH$642)),INDEX(Данные!$I$1:$IX$303,Данные!$A126,AH$642)-Данные!$F126+IF($F$11="Использовать поправку",AM464,0),#N/A)</f>
        <v>-0.49340539724965282</v>
      </c>
      <c r="AI464" s="62">
        <f t="shared" si="843"/>
        <v>61.5</v>
      </c>
      <c r="AJ464" s="63">
        <f>IF(ISNUMBER(INDEX(Данные!$I$1:$IX$303,Данные!$A126,AJ$642)),INDEX(Данные!$I$1:$IX$303,Данные!$A126,AJ$642)-Данные!$E126+IF($F$12="Использовать поправку",AL464,0),#N/A)</f>
        <v>-2.3352362427350908</v>
      </c>
      <c r="AK464" s="96">
        <f>IF(ISNUMBER(INDEX(Данные!$I$1:$IX$303,Данные!$A126,AK$642)),INDEX(Данные!$I$1:$IX$303,Данные!$A126,AK$642)-Данные!$F126+IF($F$12="Использовать поправку",AM464,0),#N/A)</f>
        <v>0.31075652223033057</v>
      </c>
      <c r="AL464" s="100" t="e">
        <f>INDEX(Данные!$I$1:$IX$303,Данные!$A126,AL$642+4)-INDEX(Данные!$I$1:$IX$303,Данные!$A126,AL$643+4)</f>
        <v>#N/A</v>
      </c>
      <c r="AM464" s="101" t="e">
        <f>INDEX(Данные!$I$1:$IX$303,Данные!$A126,AM$642+5)-INDEX(Данные!$I$1:$IX$303,Данные!$A126,AM$643+5)</f>
        <v>#N/A</v>
      </c>
      <c r="AO464" s="61">
        <v>61.5</v>
      </c>
      <c r="AP464" s="62">
        <f t="shared" si="824"/>
        <v>61.5</v>
      </c>
      <c r="AQ464" s="63">
        <f>IF(ISNUMBER(INDEX(Данные!$I$1:$IX$303,Данные!$A126,AQ$642)),INDEX(Данные!$I$1:$IX$303,Данные!$A126,AQ$642)-Данные!$G126-AQ$643+IF($F$3="Использовать поправку",BT464,0),#N/A)</f>
        <v>-1.1368683772161603E-13</v>
      </c>
      <c r="AR464" s="64">
        <f>IF(ISNUMBER(INDEX(Данные!$I$1:$IX$303,Данные!$A126,AR$642)),INDEX(Данные!$I$1:$IX$303,Данные!$A126,AR$642)-Данные!$H126-AR$643+IF($F$3="Использовать поправку",BU464,0),#N/A)</f>
        <v>0</v>
      </c>
      <c r="AS464" s="62">
        <f t="shared" si="825"/>
        <v>61.5</v>
      </c>
      <c r="AT464" s="63">
        <f>IF(ISNUMBER(INDEX(Данные!$I$1:$IX$303,Данные!$A126,AT$642)),INDEX(Данные!$I$1:$IX$303,Данные!$A126,AT$642)-Данные!$G126-AT$643+IF($F$4="Использовать поправку",BT464,0),#N/A)</f>
        <v>6.3836425569685389</v>
      </c>
      <c r="AU464" s="64">
        <f>IF(ISNUMBER(INDEX(Данные!$I$1:$IX$303,Данные!$A126,AU$642)),INDEX(Данные!$I$1:$IX$303,Данные!$A126,AU$642)-Данные!$H126-AU$643+IF($F$4="Использовать поправку",BU464,0),#N/A)</f>
        <v>1.439964552739184</v>
      </c>
      <c r="AV464" s="62">
        <f t="shared" si="826"/>
        <v>61.5</v>
      </c>
      <c r="AW464" s="63">
        <f>IF(ISNUMBER(INDEX(Данные!$I$1:$IX$303,Данные!$A126,AW$642)),INDEX(Данные!$I$1:$IX$303,Данные!$A126,AW$642)-Данные!$G126-AW$643+IF($F$5="Использовать поправку",BT464,0),#N/A)</f>
        <v>-0.71796719143173959</v>
      </c>
      <c r="AX464" s="64">
        <f>IF(ISNUMBER(INDEX(Данные!$I$1:$IX$303,Данные!$A126,AX$642)),INDEX(Данные!$I$1:$IX$303,Данные!$A126,AX$642)-Данные!$H126-AX$643+IF($F$5="Использовать поправку",BU464,0),#N/A)</f>
        <v>8.3383327041422035</v>
      </c>
      <c r="AY464" s="62">
        <f t="shared" si="827"/>
        <v>61.5</v>
      </c>
      <c r="AZ464" s="63">
        <f>IF(ISNUMBER(INDEX(Данные!$I$1:$IX$303,Данные!$A126,AZ$642)),INDEX(Данные!$I$1:$IX$303,Данные!$A126,AZ$642)-Данные!$G126-AZ$643+IF($F$6="Использовать поправку",BT464,0),#N/A)</f>
        <v>-9.2904380278816916</v>
      </c>
      <c r="BA464" s="64">
        <f>IF(ISNUMBER(INDEX(Данные!$I$1:$IX$303,Данные!$A126,BA$642)),INDEX(Данные!$I$1:$IX$303,Данные!$A126,BA$642)-Данные!$H126-BA$643+IF($F$6="Использовать поправку",BU464,0),#N/A)</f>
        <v>9.3058067179374575</v>
      </c>
      <c r="BB464" s="62">
        <f t="shared" si="828"/>
        <v>61.5</v>
      </c>
      <c r="BC464" s="63">
        <f>IF(ISNUMBER(INDEX(Данные!$I$1:$IX$303,Данные!$A126,BC$642)),INDEX(Данные!$I$1:$IX$303,Данные!$A126,BC$642)-Данные!$G126-BC$643+IF($F$7="Использовать поправку",BT464,0),#N/A)</f>
        <v>-1.6745565880419235</v>
      </c>
      <c r="BD464" s="64">
        <f>IF(ISNUMBER(INDEX(Данные!$I$1:$IX$303,Данные!$A126,BD$642)),INDEX(Данные!$I$1:$IX$303,Данные!$A126,BD$642)-Данные!$H126-BD$643+IF($F$7="Использовать поправку",BU464,0),#N/A)</f>
        <v>10.129474314098843</v>
      </c>
      <c r="BE464" s="62">
        <f t="shared" si="829"/>
        <v>61.5</v>
      </c>
      <c r="BF464" s="63">
        <f>IF(ISNUMBER(INDEX(Данные!$I$1:$IX$303,Данные!$A126,BF$642)),INDEX(Данные!$I$1:$IX$303,Данные!$A126,BF$642)-Данные!$G126-BF$643+IF($F$8="Использовать поправку",BT464,0),#N/A)</f>
        <v>1.5146788814762431</v>
      </c>
      <c r="BG464" s="64">
        <f>IF(ISNUMBER(INDEX(Данные!$I$1:$IX$303,Данные!$A126,BG$642)),INDEX(Данные!$I$1:$IX$303,Данные!$A126,BG$642)-Данные!$H126-BG$643+IF($F$8="Использовать поправку",BU464,0),#N/A)</f>
        <v>6.965311631025088</v>
      </c>
      <c r="BH464" s="62">
        <f t="shared" si="830"/>
        <v>61.5</v>
      </c>
      <c r="BI464" s="63">
        <f>IF(ISNUMBER(INDEX(Данные!$I$1:$IX$303,Данные!$A126,BI$642)),INDEX(Данные!$I$1:$IX$303,Данные!$A126,BI$642)-Данные!$G126-BI$643+IF($F$9="Использовать поправку",BT464,0),#N/A)</f>
        <v>1.4963953573450226</v>
      </c>
      <c r="BJ464" s="64">
        <f>IF(ISNUMBER(INDEX(Данные!$I$1:$IX$303,Данные!$A126,BJ$642)),INDEX(Данные!$I$1:$IX$303,Данные!$A126,BJ$642)-Данные!$H126-BJ$643+IF($F$9="Использовать поправку",BU464,0),#N/A)</f>
        <v>5.0099465324503853</v>
      </c>
      <c r="BK464" s="62">
        <f t="shared" si="831"/>
        <v>61.5</v>
      </c>
      <c r="BL464" s="63">
        <f>IF(ISNUMBER(INDEX(Данные!$I$1:$IX$303,Данные!$A126,BL$642)),INDEX(Данные!$I$1:$IX$303,Данные!$A126,BL$642)-Данные!$G126-BL$643+IF($F$10="Использовать поправку",BT464,0),#N/A)</f>
        <v>-1.1578335088036056</v>
      </c>
      <c r="BM464" s="64">
        <f>IF(ISNUMBER(INDEX(Данные!$I$1:$IX$303,Данные!$A126,BM$642)),INDEX(Данные!$I$1:$IX$303,Данные!$A126,BM$642)-Данные!$H126-BM$643+IF($F$10="Использовать поправку",BU464,0),#N/A)</f>
        <v>17.446417766880359</v>
      </c>
      <c r="BN464" s="62">
        <f t="shared" si="832"/>
        <v>61.5</v>
      </c>
      <c r="BO464" s="63">
        <f>IF(ISNUMBER(INDEX(Данные!$I$1:$IX$303,Данные!$A126,BO$642)),INDEX(Данные!$I$1:$IX$303,Данные!$A126,BO$642)-Данные!$G126-BO$643+IF($F$11="Использовать поправку",BT464,0),#N/A)</f>
        <v>-0.10028036459527812</v>
      </c>
      <c r="BP464" s="64">
        <f>IF(ISNUMBER(INDEX(Данные!$I$1:$IX$303,Данные!$A126,BP$642)),INDEX(Данные!$I$1:$IX$303,Данные!$A126,BP$642)-Данные!$H126-BP$643+IF($F$11="Использовать поправку",BU464,0),#N/A)</f>
        <v>3.4303201173088382</v>
      </c>
      <c r="BQ464" s="62">
        <f t="shared" si="833"/>
        <v>61.5</v>
      </c>
      <c r="BR464" s="63">
        <f>IF(ISNUMBER(INDEX(Данные!$I$1:$IX$303,Данные!$A126,BR$642)),INDEX(Данные!$I$1:$IX$303,Данные!$A126,BR$642)-Данные!$G126-BR$643+IF($F$12="Использовать поправку",BT464,0),#N/A)</f>
        <v>2.7647238111472916</v>
      </c>
      <c r="BS464" s="64">
        <f>IF(ISNUMBER(INDEX(Данные!$I$1:$IX$303,Данные!$A126,BS$642)),INDEX(Данные!$I$1:$IX$303,Данные!$A126,BS$642)-Данные!$H126-BS$643+IF($F$12="Использовать поправку",BU464,0),#N/A)</f>
        <v>10.96380191641174</v>
      </c>
      <c r="BT464" s="100" t="e">
        <f>INDEX(Данные!$I$1:$IX$303,Данные!$A126,BT$642+8)-INDEX(Данные!$I$1:$IX$303,Данные!$A126,BT$643+8)</f>
        <v>#N/A</v>
      </c>
      <c r="BU464" s="101" t="e">
        <f>INDEX(Данные!$I$1:$IX$303,Данные!$A126,BU$642+9)-INDEX(Данные!$I$1:$IX$303,Данные!$A126,BU$643+9)</f>
        <v>#N/A</v>
      </c>
    </row>
    <row r="465" spans="7:73" s="88" customFormat="1" x14ac:dyDescent="0.25">
      <c r="G465" s="61">
        <v>62</v>
      </c>
      <c r="H465" s="62">
        <f t="shared" si="834"/>
        <v>62</v>
      </c>
      <c r="I465" s="63">
        <f>IF(ISNUMBER(INDEX(Данные!$I$1:$IX$303,Данные!$A127,I$642)),INDEX(Данные!$I$1:$IX$303,Данные!$A127,I$642)-Данные!$E127+IF($F$3="Использовать поправку",AL465,0),#N/A)</f>
        <v>0</v>
      </c>
      <c r="J465" s="64">
        <f>IF(ISNUMBER(INDEX(Данные!$I$1:$IX$303,Данные!$A127,J$642)),INDEX(Данные!$I$1:$IX$303,Данные!$A127,J$642)-Данные!$F127+IF($F$3="Использовать поправку",AM465,0),#N/A)</f>
        <v>0</v>
      </c>
      <c r="K465" s="62">
        <f t="shared" si="835"/>
        <v>62</v>
      </c>
      <c r="L465" s="63">
        <f>IF(ISNUMBER(INDEX(Данные!$I$1:$IX$303,Данные!$A127,L$642)),INDEX(Данные!$I$1:$IX$303,Данные!$A127,L$642)-Данные!$E127+IF($F$4="Использовать поправку",AL465,0),#N/A)</f>
        <v>5.6752193073274171E-2</v>
      </c>
      <c r="M465" s="64">
        <f>IF(ISNUMBER(INDEX(Данные!$I$1:$IX$303,Данные!$A127,M$642)),INDEX(Данные!$I$1:$IX$303,Данные!$A127,M$642)-Данные!$F127+IF($F$4="Использовать поправку",AM465,0),#N/A)</f>
        <v>-0.97500707775542583</v>
      </c>
      <c r="N465" s="62">
        <f t="shared" si="836"/>
        <v>62</v>
      </c>
      <c r="O465" s="63">
        <f>IF(ISNUMBER(INDEX(Данные!$I$1:$IX$303,Данные!$A127,O$642)),INDEX(Данные!$I$1:$IX$303,Данные!$A127,O$642)-Данные!$E127+IF($F$5="Использовать поправку",AL465,0),#N/A)</f>
        <v>0.11855925422478464</v>
      </c>
      <c r="P465" s="64">
        <f>IF(ISNUMBER(INDEX(Данные!$I$1:$IX$303,Данные!$A127,P$642)),INDEX(Данные!$I$1:$IX$303,Данные!$A127,P$642)-Данные!$F127+IF($F$5="Использовать поправку",AM465,0),#N/A)</f>
        <v>-1.5777899907206558</v>
      </c>
      <c r="Q465" s="62">
        <f t="shared" si="837"/>
        <v>62</v>
      </c>
      <c r="R465" s="63">
        <f>IF(ISNUMBER(INDEX(Данные!$I$1:$IX$303,Данные!$A127,R$642)),INDEX(Данные!$I$1:$IX$303,Данные!$A127,R$642)-Данные!$E127+IF($F$6="Использовать поправку",AL465,0),#N/A)</f>
        <v>-1.2460174270016515</v>
      </c>
      <c r="S465" s="64">
        <f>IF(ISNUMBER(INDEX(Данные!$I$1:$IX$303,Данные!$A127,S$642)),INDEX(Данные!$I$1:$IX$303,Данные!$A127,S$642)-Данные!$F127+IF($F$6="Использовать поправку",AM465,0),#N/A)</f>
        <v>0.52308791841884306</v>
      </c>
      <c r="T465" s="62">
        <f t="shared" si="838"/>
        <v>62</v>
      </c>
      <c r="U465" s="63">
        <f>IF(ISNUMBER(INDEX(Данные!$I$1:$IX$303,Данные!$A127,U$642)),INDEX(Данные!$I$1:$IX$303,Данные!$A127,U$642)-Данные!$E127+IF($F$7="Использовать поправку",AL465,0),#N/A)</f>
        <v>1.652891249238797E-2</v>
      </c>
      <c r="V465" s="64">
        <f>IF(ISNUMBER(INDEX(Данные!$I$1:$IX$303,Данные!$A127,V$642)),INDEX(Данные!$I$1:$IX$303,Данные!$A127,V$642)-Данные!$F127+IF($F$7="Использовать поправку",AM465,0),#N/A)</f>
        <v>-1.7389165061446832</v>
      </c>
      <c r="W465" s="62">
        <f t="shared" si="839"/>
        <v>62</v>
      </c>
      <c r="X465" s="63">
        <f>IF(ISNUMBER(INDEX(Данные!$I$1:$IX$303,Данные!$A127,X$642)),INDEX(Данные!$I$1:$IX$303,Данные!$A127,X$642)-Данные!$E127+IF($F$8="Использовать поправку",AL465,0),#N/A)</f>
        <v>-0.41346599093242942</v>
      </c>
      <c r="Y465" s="64">
        <f>IF(ISNUMBER(INDEX(Данные!$I$1:$IX$303,Данные!$A127,Y$642)),INDEX(Данные!$I$1:$IX$303,Данные!$A127,Y$642)-Данные!$F127+IF($F$8="Использовать поправку",AM465,0),#N/A)</f>
        <v>-2.2277278771386655</v>
      </c>
      <c r="Z465" s="62">
        <f t="shared" si="840"/>
        <v>62</v>
      </c>
      <c r="AA465" s="63">
        <f>IF(ISNUMBER(INDEX(Данные!$I$1:$IX$303,Данные!$A127,AA$642)),INDEX(Данные!$I$1:$IX$303,Данные!$A127,AA$642)-Данные!$E127+IF($F$9="Использовать поправку",AL465,0),#N/A)</f>
        <v>-7.8899677364133947E-2</v>
      </c>
      <c r="AB465" s="64">
        <f>IF(ISNUMBER(INDEX(Данные!$I$1:$IX$303,Данные!$A127,AB$642)),INDEX(Данные!$I$1:$IX$303,Данные!$A127,AB$642)-Данные!$F127+IF($F$9="Использовать поправку",AM465,0),#N/A)</f>
        <v>-1.3155281377078154</v>
      </c>
      <c r="AC465" s="62">
        <f t="shared" si="841"/>
        <v>62</v>
      </c>
      <c r="AD465" s="63">
        <f>IF(ISNUMBER(INDEX(Данные!$I$1:$IX$303,Данные!$A127,AD$642)),INDEX(Данные!$I$1:$IX$303,Данные!$A127,AD$642)-Данные!$E127+IF($F$10="Использовать поправку",AL465,0),#N/A)</f>
        <v>-0.54379606629789956</v>
      </c>
      <c r="AE465" s="64">
        <f>IF(ISNUMBER(INDEX(Данные!$I$1:$IX$303,Данные!$A127,AE$642)),INDEX(Данные!$I$1:$IX$303,Данные!$A127,AE$642)-Данные!$F127+IF($F$10="Использовать поправку",AM465,0),#N/A)</f>
        <v>-1.9661376642979906</v>
      </c>
      <c r="AF465" s="62">
        <f t="shared" si="842"/>
        <v>62</v>
      </c>
      <c r="AG465" s="63">
        <f>IF(ISNUMBER(INDEX(Данные!$I$1:$IX$303,Данные!$A127,AG$642)),INDEX(Данные!$I$1:$IX$303,Данные!$A127,AG$642)-Данные!$E127+IF($F$11="Использовать поправку",AL465,0),#N/A)</f>
        <v>-8.5399129273368679E-2</v>
      </c>
      <c r="AH465" s="64">
        <f>IF(ISNUMBER(INDEX(Данные!$I$1:$IX$303,Данные!$A127,AH$642)),INDEX(Данные!$I$1:$IX$303,Данные!$A127,AH$642)-Данные!$F127+IF($F$11="Использовать поправку",AM465,0),#N/A)</f>
        <v>-0.61782183385272305</v>
      </c>
      <c r="AI465" s="62">
        <f t="shared" si="843"/>
        <v>62</v>
      </c>
      <c r="AJ465" s="63">
        <f>IF(ISNUMBER(INDEX(Данные!$I$1:$IX$303,Данные!$A127,AJ$642)),INDEX(Данные!$I$1:$IX$303,Данные!$A127,AJ$642)-Данные!$E127+IF($F$12="Использовать поправку",AL465,0),#N/A)</f>
        <v>-0.75003717499534028</v>
      </c>
      <c r="AK465" s="96">
        <f>IF(ISNUMBER(INDEX(Данные!$I$1:$IX$303,Данные!$A127,AK$642)),INDEX(Данные!$I$1:$IX$303,Данные!$A127,AK$642)-Данные!$F127+IF($F$12="Использовать поправку",AM465,0),#N/A)</f>
        <v>-2.1586338142177803</v>
      </c>
      <c r="AL465" s="100" t="e">
        <f>INDEX(Данные!$I$1:$IX$303,Данные!$A127,AL$642+4)-INDEX(Данные!$I$1:$IX$303,Данные!$A127,AL$643+4)</f>
        <v>#N/A</v>
      </c>
      <c r="AM465" s="101" t="e">
        <f>INDEX(Данные!$I$1:$IX$303,Данные!$A127,AM$642+5)-INDEX(Данные!$I$1:$IX$303,Данные!$A127,AM$643+5)</f>
        <v>#N/A</v>
      </c>
      <c r="AO465" s="61">
        <v>62</v>
      </c>
      <c r="AP465" s="62">
        <f t="shared" si="824"/>
        <v>62</v>
      </c>
      <c r="AQ465" s="63">
        <f>IF(ISNUMBER(INDEX(Данные!$I$1:$IX$303,Данные!$A127,AQ$642)),INDEX(Данные!$I$1:$IX$303,Данные!$A127,AQ$642)-Данные!$G127-AQ$643+IF($F$3="Использовать поправку",BT465,0),#N/A)</f>
        <v>-1.1368683772161603E-13</v>
      </c>
      <c r="AR465" s="64">
        <f>IF(ISNUMBER(INDEX(Данные!$I$1:$IX$303,Данные!$A127,AR$642)),INDEX(Данные!$I$1:$IX$303,Данные!$A127,AR$642)-Данные!$H127-AR$643+IF($F$3="Использовать поправку",BU465,0),#N/A)</f>
        <v>0</v>
      </c>
      <c r="AS465" s="62">
        <f t="shared" si="825"/>
        <v>62</v>
      </c>
      <c r="AT465" s="63">
        <f>IF(ISNUMBER(INDEX(Данные!$I$1:$IX$303,Данные!$A127,AT$642)),INDEX(Данные!$I$1:$IX$303,Данные!$A127,AT$642)-Данные!$G127-AT$643+IF($F$4="Использовать поправку",BT465,0),#N/A)</f>
        <v>6.4120186535051289</v>
      </c>
      <c r="AU465" s="64">
        <f>IF(ISNUMBER(INDEX(Данные!$I$1:$IX$303,Данные!$A127,AU$642)),INDEX(Данные!$I$1:$IX$303,Данные!$A127,AU$642)-Данные!$H127-AU$643+IF($F$4="Использовать поправку",BU465,0),#N/A)</f>
        <v>0.9524610138614662</v>
      </c>
      <c r="AV465" s="62">
        <f t="shared" si="826"/>
        <v>62</v>
      </c>
      <c r="AW465" s="63">
        <f>IF(ISNUMBER(INDEX(Данные!$I$1:$IX$303,Данные!$A127,AW$642)),INDEX(Данные!$I$1:$IX$303,Данные!$A127,AW$642)-Данные!$G127-AW$643+IF($F$5="Использовать поправку",BT465,0),#N/A)</f>
        <v>-0.65868756431939346</v>
      </c>
      <c r="AX465" s="64">
        <f>IF(ISNUMBER(INDEX(Данные!$I$1:$IX$303,Данные!$A127,AX$642)),INDEX(Данные!$I$1:$IX$303,Данные!$A127,AX$642)-Данные!$H127-AX$643+IF($F$5="Использовать поправку",BU465,0),#N/A)</f>
        <v>7.5494377087818521</v>
      </c>
      <c r="AY465" s="62">
        <f t="shared" si="827"/>
        <v>62</v>
      </c>
      <c r="AZ465" s="63">
        <f>IF(ISNUMBER(INDEX(Данные!$I$1:$IX$303,Данные!$A127,AZ$642)),INDEX(Данные!$I$1:$IX$303,Данные!$A127,AZ$642)-Данные!$G127-AZ$643+IF($F$6="Использовать поправку",BT465,0),#N/A)</f>
        <v>-9.9134467413824723</v>
      </c>
      <c r="BA465" s="64">
        <f>IF(ISNUMBER(INDEX(Данные!$I$1:$IX$303,Данные!$A127,BA$642)),INDEX(Данные!$I$1:$IX$303,Данные!$A127,BA$642)-Данные!$H127-BA$643+IF($F$6="Использовать поправку",BU465,0),#N/A)</f>
        <v>9.5673506771468055</v>
      </c>
      <c r="BB465" s="62">
        <f t="shared" si="828"/>
        <v>62</v>
      </c>
      <c r="BC465" s="63">
        <f>IF(ISNUMBER(INDEX(Данные!$I$1:$IX$303,Данные!$A127,BC$642)),INDEX(Данные!$I$1:$IX$303,Данные!$A127,BC$642)-Данные!$G127-BC$643+IF($F$7="Использовать поправку",BT465,0),#N/A)</f>
        <v>-1.6662921317957853</v>
      </c>
      <c r="BD465" s="64">
        <f>IF(ISNUMBER(INDEX(Данные!$I$1:$IX$303,Данные!$A127,BD$642)),INDEX(Данные!$I$1:$IX$303,Данные!$A127,BD$642)-Данные!$H127-BD$643+IF($F$7="Использовать поправку",BU465,0),#N/A)</f>
        <v>9.2600160610263629</v>
      </c>
      <c r="BE465" s="62">
        <f t="shared" si="829"/>
        <v>62</v>
      </c>
      <c r="BF465" s="63">
        <f>IF(ISNUMBER(INDEX(Данные!$I$1:$IX$303,Данные!$A127,BF$642)),INDEX(Данные!$I$1:$IX$303,Данные!$A127,BF$642)-Данные!$G127-BF$643+IF($F$8="Использовать поправку",BT465,0),#N/A)</f>
        <v>1.3079458860100885</v>
      </c>
      <c r="BG465" s="64">
        <f>IF(ISNUMBER(INDEX(Данные!$I$1:$IX$303,Данные!$A127,BG$642)),INDEX(Данные!$I$1:$IX$303,Данные!$A127,BG$642)-Данные!$H127-BG$643+IF($F$8="Использовать поправку",BU465,0),#N/A)</f>
        <v>5.8514476924558494</v>
      </c>
      <c r="BH465" s="62">
        <f t="shared" si="830"/>
        <v>62</v>
      </c>
      <c r="BI465" s="63">
        <f>IF(ISNUMBER(INDEX(Данные!$I$1:$IX$303,Данные!$A127,BI$642)),INDEX(Данные!$I$1:$IX$303,Данные!$A127,BI$642)-Данные!$G127-BI$643+IF($F$9="Использовать поправку",BT465,0),#N/A)</f>
        <v>1.4569455186630194</v>
      </c>
      <c r="BJ465" s="64">
        <f>IF(ISNUMBER(INDEX(Данные!$I$1:$IX$303,Данные!$A127,BJ$642)),INDEX(Данные!$I$1:$IX$303,Данные!$A127,BJ$642)-Данные!$H127-BJ$643+IF($F$9="Использовать поправку",BU465,0),#N/A)</f>
        <v>4.3521824635965913</v>
      </c>
      <c r="BK465" s="62">
        <f t="shared" si="831"/>
        <v>62</v>
      </c>
      <c r="BL465" s="63">
        <f>IF(ISNUMBER(INDEX(Данные!$I$1:$IX$303,Данные!$A127,BL$642)),INDEX(Данные!$I$1:$IX$303,Данные!$A127,BL$642)-Данные!$G127-BL$643+IF($F$10="Использовать поправку",BT465,0),#N/A)</f>
        <v>-1.4297315419524921</v>
      </c>
      <c r="BM465" s="64">
        <f>IF(ISNUMBER(INDEX(Данные!$I$1:$IX$303,Данные!$A127,BM$642)),INDEX(Данные!$I$1:$IX$303,Данные!$A127,BM$642)-Данные!$H127-BM$643+IF($F$10="Использовать поправку",BU465,0),#N/A)</f>
        <v>16.463348934731357</v>
      </c>
      <c r="BN465" s="62">
        <f t="shared" si="832"/>
        <v>62</v>
      </c>
      <c r="BO465" s="63">
        <f>IF(ISNUMBER(INDEX(Данные!$I$1:$IX$303,Данные!$A127,BO$642)),INDEX(Данные!$I$1:$IX$303,Данные!$A127,BO$642)-Данные!$G127-BO$643+IF($F$11="Использовать поправку",BT465,0),#N/A)</f>
        <v>-0.14297992923195579</v>
      </c>
      <c r="BP465" s="64">
        <f>IF(ISNUMBER(INDEX(Данные!$I$1:$IX$303,Данные!$A127,BP$642)),INDEX(Данные!$I$1:$IX$303,Данные!$A127,BP$642)-Данные!$H127-BP$643+IF($F$11="Использовать поправку",BU465,0),#N/A)</f>
        <v>3.1214092003824589</v>
      </c>
      <c r="BQ465" s="62">
        <f t="shared" si="833"/>
        <v>62</v>
      </c>
      <c r="BR465" s="63">
        <f>IF(ISNUMBER(INDEX(Данные!$I$1:$IX$303,Данные!$A127,BR$642)),INDEX(Данные!$I$1:$IX$303,Данные!$A127,BR$642)-Данные!$G127-BR$643+IF($F$12="Использовать поправку",BT465,0),#N/A)</f>
        <v>2.3897052236495711</v>
      </c>
      <c r="BS465" s="64">
        <f>IF(ISNUMBER(INDEX(Данные!$I$1:$IX$303,Данные!$A127,BS$642)),INDEX(Данные!$I$1:$IX$303,Данные!$A127,BS$642)-Данные!$H127-BS$643+IF($F$12="Использовать поправку",BU465,0),#N/A)</f>
        <v>9.8844850093030345</v>
      </c>
      <c r="BT465" s="100" t="e">
        <f>INDEX(Данные!$I$1:$IX$303,Данные!$A127,BT$642+8)-INDEX(Данные!$I$1:$IX$303,Данные!$A127,BT$643+8)</f>
        <v>#N/A</v>
      </c>
      <c r="BU465" s="101" t="e">
        <f>INDEX(Данные!$I$1:$IX$303,Данные!$A127,BU$642+9)-INDEX(Данные!$I$1:$IX$303,Данные!$A127,BU$643+9)</f>
        <v>#N/A</v>
      </c>
    </row>
    <row r="466" spans="7:73" s="88" customFormat="1" x14ac:dyDescent="0.25">
      <c r="G466" s="61">
        <v>62.5</v>
      </c>
      <c r="H466" s="62">
        <f t="shared" si="834"/>
        <v>62.5</v>
      </c>
      <c r="I466" s="63">
        <f>IF(ISNUMBER(INDEX(Данные!$I$1:$IX$303,Данные!$A128,I$642)),INDEX(Данные!$I$1:$IX$303,Данные!$A128,I$642)-Данные!$E128+IF($F$3="Использовать поправку",AL466,0),#N/A)</f>
        <v>0</v>
      </c>
      <c r="J466" s="64">
        <f>IF(ISNUMBER(INDEX(Данные!$I$1:$IX$303,Данные!$A128,J$642)),INDEX(Данные!$I$1:$IX$303,Данные!$A128,J$642)-Данные!$F128+IF($F$3="Использовать поправку",AM466,0),#N/A)</f>
        <v>0</v>
      </c>
      <c r="K466" s="62">
        <f t="shared" si="835"/>
        <v>62.5</v>
      </c>
      <c r="L466" s="63">
        <f>IF(ISNUMBER(INDEX(Данные!$I$1:$IX$303,Данные!$A128,L$642)),INDEX(Данные!$I$1:$IX$303,Данные!$A128,L$642)-Данные!$E128+IF($F$4="Использовать поправку",AL466,0),#N/A)</f>
        <v>0.51335932311995958</v>
      </c>
      <c r="M466" s="64">
        <f>IF(ISNUMBER(INDEX(Данные!$I$1:$IX$303,Данные!$A128,M$642)),INDEX(Данные!$I$1:$IX$303,Данные!$A128,M$642)-Данные!$F128+IF($F$4="Использовать поправку",AM466,0),#N/A)</f>
        <v>-1.1738350695234021</v>
      </c>
      <c r="N466" s="62">
        <f t="shared" si="836"/>
        <v>62.5</v>
      </c>
      <c r="O466" s="63">
        <f>IF(ISNUMBER(INDEX(Данные!$I$1:$IX$303,Данные!$A128,O$642)),INDEX(Данные!$I$1:$IX$303,Данные!$A128,O$642)-Данные!$E128+IF($F$5="Использовать поправку",AL466,0),#N/A)</f>
        <v>-0.3455319715417815</v>
      </c>
      <c r="P466" s="64">
        <f>IF(ISNUMBER(INDEX(Данные!$I$1:$IX$303,Данные!$A128,P$642)),INDEX(Данные!$I$1:$IX$303,Данные!$A128,P$642)-Данные!$F128+IF($F$5="Использовать поправку",AM466,0),#N/A)</f>
        <v>3.1256509616093719E-2</v>
      </c>
      <c r="Q466" s="62">
        <f t="shared" si="837"/>
        <v>62.5</v>
      </c>
      <c r="R466" s="63">
        <f>IF(ISNUMBER(INDEX(Данные!$I$1:$IX$303,Данные!$A128,R$642)),INDEX(Данные!$I$1:$IX$303,Данные!$A128,R$642)-Данные!$E128+IF($F$6="Использовать поправку",AL466,0),#N/A)</f>
        <v>1.2524263124322514</v>
      </c>
      <c r="S466" s="64">
        <f>IF(ISNUMBER(INDEX(Данные!$I$1:$IX$303,Данные!$A128,S$642)),INDEX(Данные!$I$1:$IX$303,Данные!$A128,S$642)-Данные!$F128+IF($F$6="Использовать поправку",AM466,0),#N/A)</f>
        <v>-1.4697315919605725</v>
      </c>
      <c r="T466" s="62">
        <f t="shared" si="838"/>
        <v>62.5</v>
      </c>
      <c r="U466" s="63">
        <f>IF(ISNUMBER(INDEX(Данные!$I$1:$IX$303,Данные!$A128,U$642)),INDEX(Данные!$I$1:$IX$303,Данные!$A128,U$642)-Данные!$E128+IF($F$7="Использовать поправку",AL466,0),#N/A)</f>
        <v>-0.40178444093907117</v>
      </c>
      <c r="V466" s="64">
        <f>IF(ISNUMBER(INDEX(Данные!$I$1:$IX$303,Данные!$A128,V$642)),INDEX(Данные!$I$1:$IX$303,Данные!$A128,V$642)-Данные!$F128+IF($F$7="Использовать поправку",AM466,0),#N/A)</f>
        <v>-0.81098902367359615</v>
      </c>
      <c r="W466" s="62">
        <f t="shared" si="839"/>
        <v>62.5</v>
      </c>
      <c r="X466" s="63">
        <f>IF(ISNUMBER(INDEX(Данные!$I$1:$IX$303,Данные!$A128,X$642)),INDEX(Данные!$I$1:$IX$303,Данные!$A128,X$642)-Данные!$E128+IF($F$8="Использовать поправку",AL466,0),#N/A)</f>
        <v>0.87961970314305571</v>
      </c>
      <c r="Y466" s="64">
        <f>IF(ISNUMBER(INDEX(Данные!$I$1:$IX$303,Данные!$A128,Y$642)),INDEX(Данные!$I$1:$IX$303,Данные!$A128,Y$642)-Данные!$F128+IF($F$8="Использовать поправку",AM466,0),#N/A)</f>
        <v>-2.0497869486777116</v>
      </c>
      <c r="Z466" s="62">
        <f t="shared" si="840"/>
        <v>62.5</v>
      </c>
      <c r="AA466" s="63">
        <f>IF(ISNUMBER(INDEX(Данные!$I$1:$IX$303,Данные!$A128,AA$642)),INDEX(Данные!$I$1:$IX$303,Данные!$A128,AA$642)-Данные!$E128+IF($F$9="Использовать поправку",AL466,0),#N/A)</f>
        <v>0.68819868409389073</v>
      </c>
      <c r="AB466" s="64">
        <f>IF(ISNUMBER(INDEX(Данные!$I$1:$IX$303,Данные!$A128,AB$642)),INDEX(Данные!$I$1:$IX$303,Данные!$A128,AB$642)-Данные!$F128+IF($F$9="Использовать поправку",AM466,0),#N/A)</f>
        <v>0.10469863951216851</v>
      </c>
      <c r="AC466" s="62">
        <f t="shared" si="841"/>
        <v>62.5</v>
      </c>
      <c r="AD466" s="63">
        <f>IF(ISNUMBER(INDEX(Данные!$I$1:$IX$303,Данные!$A128,AD$642)),INDEX(Данные!$I$1:$IX$303,Данные!$A128,AD$642)-Данные!$E128+IF($F$10="Использовать поправку",AL466,0),#N/A)</f>
        <v>0.43286423404662067</v>
      </c>
      <c r="AE466" s="64">
        <f>IF(ISNUMBER(INDEX(Данные!$I$1:$IX$303,Данные!$A128,AE$642)),INDEX(Данные!$I$1:$IX$303,Данные!$A128,AE$642)-Данные!$F128+IF($F$10="Использовать поправку",AM466,0),#N/A)</f>
        <v>-1.8291068124740448</v>
      </c>
      <c r="AF466" s="62">
        <f t="shared" si="842"/>
        <v>62.5</v>
      </c>
      <c r="AG466" s="63">
        <f>IF(ISNUMBER(INDEX(Данные!$I$1:$IX$303,Данные!$A128,AG$642)),INDEX(Данные!$I$1:$IX$303,Данные!$A128,AG$642)-Данные!$E128+IF($F$11="Использовать поправку",AL466,0),#N/A)</f>
        <v>0.93233303738126061</v>
      </c>
      <c r="AH466" s="64">
        <f>IF(ISNUMBER(INDEX(Данные!$I$1:$IX$303,Данные!$A128,AH$642)),INDEX(Данные!$I$1:$IX$303,Данные!$A128,AH$642)-Данные!$F128+IF($F$11="Использовать поправку",AM466,0),#N/A)</f>
        <v>-0.70507136023615136</v>
      </c>
      <c r="AI466" s="62">
        <f t="shared" si="843"/>
        <v>62.5</v>
      </c>
      <c r="AJ466" s="63">
        <f>IF(ISNUMBER(INDEX(Данные!$I$1:$IX$303,Данные!$A128,AJ$642)),INDEX(Данные!$I$1:$IX$303,Данные!$A128,AJ$642)-Данные!$E128+IF($F$12="Использовать поправку",AL466,0),#N/A)</f>
        <v>1.2627583592003164</v>
      </c>
      <c r="AK466" s="96">
        <f>IF(ISNUMBER(INDEX(Данные!$I$1:$IX$303,Данные!$A128,AK$642)),INDEX(Данные!$I$1:$IX$303,Данные!$A128,AK$642)-Данные!$F128+IF($F$12="Использовать поправку",AM466,0),#N/A)</f>
        <v>0.29852888656614973</v>
      </c>
      <c r="AL466" s="100" t="e">
        <f>INDEX(Данные!$I$1:$IX$303,Данные!$A128,AL$642+4)-INDEX(Данные!$I$1:$IX$303,Данные!$A128,AL$643+4)</f>
        <v>#N/A</v>
      </c>
      <c r="AM466" s="101" t="e">
        <f>INDEX(Данные!$I$1:$IX$303,Данные!$A128,AM$642+5)-INDEX(Данные!$I$1:$IX$303,Данные!$A128,AM$643+5)</f>
        <v>#N/A</v>
      </c>
      <c r="AO466" s="61">
        <v>62.5</v>
      </c>
      <c r="AP466" s="62">
        <f t="shared" si="824"/>
        <v>62.5</v>
      </c>
      <c r="AQ466" s="63">
        <f>IF(ISNUMBER(INDEX(Данные!$I$1:$IX$303,Данные!$A128,AQ$642)),INDEX(Данные!$I$1:$IX$303,Данные!$A128,AQ$642)-Данные!$G128-AQ$643+IF($F$3="Использовать поправку",BT466,0),#N/A)</f>
        <v>1.1368683772161603E-13</v>
      </c>
      <c r="AR466" s="64">
        <f>IF(ISNUMBER(INDEX(Данные!$I$1:$IX$303,Данные!$A128,AR$642)),INDEX(Данные!$I$1:$IX$303,Данные!$A128,AR$642)-Данные!$H128-AR$643+IF($F$3="Использовать поправку",BU466,0),#N/A)</f>
        <v>0</v>
      </c>
      <c r="AS466" s="62">
        <f t="shared" si="825"/>
        <v>62.5</v>
      </c>
      <c r="AT466" s="63">
        <f>IF(ISNUMBER(INDEX(Данные!$I$1:$IX$303,Данные!$A128,AT$642)),INDEX(Данные!$I$1:$IX$303,Данные!$A128,AT$642)-Данные!$G128-AT$643+IF($F$4="Использовать поправку",BT466,0),#N/A)</f>
        <v>6.6686983150651713</v>
      </c>
      <c r="AU466" s="64">
        <f>IF(ISNUMBER(INDEX(Данные!$I$1:$IX$303,Данные!$A128,AU$642)),INDEX(Данные!$I$1:$IX$303,Данные!$A128,AU$642)-Данные!$H128-AU$643+IF($F$4="Использовать поправку",BU466,0),#N/A)</f>
        <v>0.36554347909986973</v>
      </c>
      <c r="AV466" s="62">
        <f t="shared" si="826"/>
        <v>62.5</v>
      </c>
      <c r="AW466" s="63">
        <f>IF(ISNUMBER(INDEX(Данные!$I$1:$IX$303,Данные!$A128,AW$642)),INDEX(Данные!$I$1:$IX$303,Данные!$A128,AW$642)-Данные!$G128-AW$643+IF($F$5="Использовать поправку",BT466,0),#N/A)</f>
        <v>-0.83145355009003197</v>
      </c>
      <c r="AX466" s="64">
        <f>IF(ISNUMBER(INDEX(Данные!$I$1:$IX$303,Данные!$A128,AX$642)),INDEX(Данные!$I$1:$IX$303,Данные!$A128,AX$642)-Данные!$H128-AX$643+IF($F$5="Использовать поправку",BU466,0),#N/A)</f>
        <v>7.5650659635898592</v>
      </c>
      <c r="AY466" s="62">
        <f t="shared" si="827"/>
        <v>62.5</v>
      </c>
      <c r="AZ466" s="63">
        <f>IF(ISNUMBER(INDEX(Данные!$I$1:$IX$303,Данные!$A128,AZ$642)),INDEX(Данные!$I$1:$IX$303,Данные!$A128,AZ$642)-Данные!$G128-AZ$643+IF($F$6="Использовать поправку",BT466,0),#N/A)</f>
        <v>-9.287233585166291</v>
      </c>
      <c r="BA466" s="64">
        <f>IF(ISNUMBER(INDEX(Данные!$I$1:$IX$303,Данные!$A128,BA$642)),INDEX(Данные!$I$1:$IX$303,Данные!$A128,BA$642)-Данные!$H128-BA$643+IF($F$6="Использовать поправку",BU466,0),#N/A)</f>
        <v>8.8324848811664651</v>
      </c>
      <c r="BB466" s="62">
        <f t="shared" si="828"/>
        <v>62.5</v>
      </c>
      <c r="BC466" s="63">
        <f>IF(ISNUMBER(INDEX(Данные!$I$1:$IX$303,Данные!$A128,BC$642)),INDEX(Данные!$I$1:$IX$303,Данные!$A128,BC$642)-Данные!$G128-BC$643+IF($F$7="Использовать поправку",BT466,0),#N/A)</f>
        <v>-1.8671843522650988</v>
      </c>
      <c r="BD466" s="64">
        <f>IF(ISNUMBER(INDEX(Данные!$I$1:$IX$303,Данные!$A128,BD$642)),INDEX(Данные!$I$1:$IX$303,Данные!$A128,BD$642)-Данные!$H128-BD$643+IF($F$7="Использовать поправку",BU466,0),#N/A)</f>
        <v>8.8545215491897125</v>
      </c>
      <c r="BE466" s="62">
        <f t="shared" si="829"/>
        <v>62.5</v>
      </c>
      <c r="BF466" s="63">
        <f>IF(ISNUMBER(INDEX(Данные!$I$1:$IX$303,Данные!$A128,BF$642)),INDEX(Данные!$I$1:$IX$303,Данные!$A128,BF$642)-Данные!$G128-BF$643+IF($F$8="Использовать поправку",BT466,0),#N/A)</f>
        <v>1.7477557375817696</v>
      </c>
      <c r="BG466" s="64">
        <f>IF(ISNUMBER(INDEX(Данные!$I$1:$IX$303,Данные!$A128,BG$642)),INDEX(Данные!$I$1:$IX$303,Данные!$A128,BG$642)-Данные!$H128-BG$643+IF($F$8="Использовать поправку",BU466,0),#N/A)</f>
        <v>4.8265542181170531</v>
      </c>
      <c r="BH466" s="62">
        <f t="shared" si="830"/>
        <v>62.5</v>
      </c>
      <c r="BI466" s="63">
        <f>IF(ISNUMBER(INDEX(Данные!$I$1:$IX$303,Данные!$A128,BI$642)),INDEX(Данные!$I$1:$IX$303,Данные!$A128,BI$642)-Данные!$G128-BI$643+IF($F$9="Использовать поправку",BT466,0),#N/A)</f>
        <v>1.8010448607100216</v>
      </c>
      <c r="BJ466" s="64">
        <f>IF(ISNUMBER(INDEX(Данные!$I$1:$IX$303,Данные!$A128,BJ$642)),INDEX(Данные!$I$1:$IX$303,Данные!$A128,BJ$642)-Данные!$H128-BJ$643+IF($F$9="Использовать поправку",BU466,0),#N/A)</f>
        <v>4.4045317833526951</v>
      </c>
      <c r="BK466" s="62">
        <f t="shared" si="831"/>
        <v>62.5</v>
      </c>
      <c r="BL466" s="63">
        <f>IF(ISNUMBER(INDEX(Данные!$I$1:$IX$303,Данные!$A128,BL$642)),INDEX(Данные!$I$1:$IX$303,Данные!$A128,BL$642)-Данные!$G128-BL$643+IF($F$10="Использовать поправку",BT466,0),#N/A)</f>
        <v>-1.2132994249291187</v>
      </c>
      <c r="BM466" s="64">
        <f>IF(ISNUMBER(INDEX(Данные!$I$1:$IX$303,Данные!$A128,BM$642)),INDEX(Данные!$I$1:$IX$303,Данные!$A128,BM$642)-Данные!$H128-BM$643+IF($F$10="Использовать поправку",BU466,0),#N/A)</f>
        <v>15.548795528494338</v>
      </c>
      <c r="BN466" s="62">
        <f t="shared" si="832"/>
        <v>62.5</v>
      </c>
      <c r="BO466" s="63">
        <f>IF(ISNUMBER(INDEX(Данные!$I$1:$IX$303,Данные!$A128,BO$642)),INDEX(Данные!$I$1:$IX$303,Данные!$A128,BO$642)-Данные!$G128-BO$643+IF($F$11="Использовать поправку",BT466,0),#N/A)</f>
        <v>0.32318658945871448</v>
      </c>
      <c r="BP466" s="64">
        <f>IF(ISNUMBER(INDEX(Данные!$I$1:$IX$303,Данные!$A128,BP$642)),INDEX(Данные!$I$1:$IX$303,Данные!$A128,BP$642)-Данные!$H128-BP$643+IF($F$11="Использовать поправку",BU466,0),#N/A)</f>
        <v>2.7688735202646058</v>
      </c>
      <c r="BQ466" s="62">
        <f t="shared" si="833"/>
        <v>62.5</v>
      </c>
      <c r="BR466" s="63">
        <f>IF(ISNUMBER(INDEX(Данные!$I$1:$IX$303,Данные!$A128,BR$642)),INDEX(Данные!$I$1:$IX$303,Данные!$A128,BR$642)-Данные!$G128-BR$643+IF($F$12="Использовать поправку",BT466,0),#N/A)</f>
        <v>3.0210844032498017</v>
      </c>
      <c r="BS466" s="64">
        <f>IF(ISNUMBER(INDEX(Данные!$I$1:$IX$303,Данные!$A128,BS$642)),INDEX(Данные!$I$1:$IX$303,Данные!$A128,BS$642)-Данные!$H128-BS$643+IF($F$12="Использовать поправку",BU466,0),#N/A)</f>
        <v>10.033749452586108</v>
      </c>
      <c r="BT466" s="100" t="e">
        <f>INDEX(Данные!$I$1:$IX$303,Данные!$A128,BT$642+8)-INDEX(Данные!$I$1:$IX$303,Данные!$A128,BT$643+8)</f>
        <v>#N/A</v>
      </c>
      <c r="BU466" s="101" t="e">
        <f>INDEX(Данные!$I$1:$IX$303,Данные!$A128,BU$642+9)-INDEX(Данные!$I$1:$IX$303,Данные!$A128,BU$643+9)</f>
        <v>#N/A</v>
      </c>
    </row>
    <row r="467" spans="7:73" s="88" customFormat="1" x14ac:dyDescent="0.25">
      <c r="G467" s="61">
        <v>63</v>
      </c>
      <c r="H467" s="62">
        <f t="shared" si="834"/>
        <v>63</v>
      </c>
      <c r="I467" s="63">
        <f>IF(ISNUMBER(INDEX(Данные!$I$1:$IX$303,Данные!$A129,I$642)),INDEX(Данные!$I$1:$IX$303,Данные!$A129,I$642)-Данные!$E129+IF($F$3="Использовать поправку",AL467,0),#N/A)</f>
        <v>0</v>
      </c>
      <c r="J467" s="64">
        <f>IF(ISNUMBER(INDEX(Данные!$I$1:$IX$303,Данные!$A129,J$642)),INDEX(Данные!$I$1:$IX$303,Данные!$A129,J$642)-Данные!$F129+IF($F$3="Использовать поправку",AM467,0),#N/A)</f>
        <v>0</v>
      </c>
      <c r="K467" s="62">
        <f t="shared" si="835"/>
        <v>63</v>
      </c>
      <c r="L467" s="63">
        <f>IF(ISNUMBER(INDEX(Данные!$I$1:$IX$303,Данные!$A129,L$642)),INDEX(Данные!$I$1:$IX$303,Данные!$A129,L$642)-Данные!$E129+IF($F$4="Использовать поправку",AL467,0),#N/A)</f>
        <v>-0.83485913053638505</v>
      </c>
      <c r="M467" s="64">
        <f>IF(ISNUMBER(INDEX(Данные!$I$1:$IX$303,Данные!$A129,M$642)),INDEX(Данные!$I$1:$IX$303,Данные!$A129,M$642)-Данные!$F129+IF($F$4="Использовать поправку",AM467,0),#N/A)</f>
        <v>1.2603259447380322</v>
      </c>
      <c r="N467" s="62">
        <f t="shared" si="836"/>
        <v>63</v>
      </c>
      <c r="O467" s="63">
        <f>IF(ISNUMBER(INDEX(Данные!$I$1:$IX$303,Данные!$A129,O$642)),INDEX(Данные!$I$1:$IX$303,Данные!$A129,O$642)-Данные!$E129+IF($F$5="Использовать поправку",AL467,0),#N/A)</f>
        <v>-0.72334104136712263</v>
      </c>
      <c r="P467" s="64">
        <f>IF(ISNUMBER(INDEX(Данные!$I$1:$IX$303,Данные!$A129,P$642)),INDEX(Данные!$I$1:$IX$303,Данные!$A129,P$642)-Данные!$F129+IF($F$5="Использовать поправку",AM467,0),#N/A)</f>
        <v>1.0367865133837149</v>
      </c>
      <c r="Q467" s="62">
        <f t="shared" si="837"/>
        <v>63</v>
      </c>
      <c r="R467" s="63">
        <f>IF(ISNUMBER(INDEX(Данные!$I$1:$IX$303,Данные!$A129,R$642)),INDEX(Данные!$I$1:$IX$303,Данные!$A129,R$642)-Данные!$E129+IF($F$6="Использовать поправку",AL467,0),#N/A)</f>
        <v>0.53139311812233814</v>
      </c>
      <c r="S467" s="64">
        <f>IF(ISNUMBER(INDEX(Данные!$I$1:$IX$303,Данные!$A129,S$642)),INDEX(Данные!$I$1:$IX$303,Данные!$A129,S$642)-Данные!$F129+IF($F$6="Использовать поправку",AM467,0),#N/A)</f>
        <v>0.77333138252345646</v>
      </c>
      <c r="T467" s="62">
        <f t="shared" si="838"/>
        <v>63</v>
      </c>
      <c r="U467" s="63">
        <f>IF(ISNUMBER(INDEX(Данные!$I$1:$IX$303,Данные!$A129,U$642)),INDEX(Данные!$I$1:$IX$303,Данные!$A129,U$642)-Данные!$E129+IF($F$7="Использовать поправку",AL467,0),#N/A)</f>
        <v>0.28731981605028345</v>
      </c>
      <c r="V467" s="64">
        <f>IF(ISNUMBER(INDEX(Данные!$I$1:$IX$303,Данные!$A129,V$642)),INDEX(Данные!$I$1:$IX$303,Данные!$A129,V$642)-Данные!$F129+IF($F$7="Использовать поправку",AM467,0),#N/A)</f>
        <v>0.17374170726417693</v>
      </c>
      <c r="W467" s="62">
        <f t="shared" si="839"/>
        <v>63</v>
      </c>
      <c r="X467" s="63">
        <f>IF(ISNUMBER(INDEX(Данные!$I$1:$IX$303,Данные!$A129,X$642)),INDEX(Данные!$I$1:$IX$303,Данные!$A129,X$642)-Данные!$E129+IF($F$8="Использовать поправку",AL467,0),#N/A)</f>
        <v>0.48320323820983546</v>
      </c>
      <c r="Y467" s="64">
        <f>IF(ISNUMBER(INDEX(Данные!$I$1:$IX$303,Данные!$A129,Y$642)),INDEX(Данные!$I$1:$IX$303,Данные!$A129,Y$642)-Данные!$F129+IF($F$8="Использовать поправку",AM467,0),#N/A)</f>
        <v>1.4209918995397617</v>
      </c>
      <c r="Z467" s="62">
        <f t="shared" si="840"/>
        <v>63</v>
      </c>
      <c r="AA467" s="63">
        <f>IF(ISNUMBER(INDEX(Данные!$I$1:$IX$303,Данные!$A129,AA$642)),INDEX(Данные!$I$1:$IX$303,Данные!$A129,AA$642)-Данные!$E129+IF($F$9="Использовать поправку",AL467,0),#N/A)</f>
        <v>-7.0300478073447081E-2</v>
      </c>
      <c r="AB467" s="64">
        <f>IF(ISNUMBER(INDEX(Данные!$I$1:$IX$303,Данные!$A129,AB$642)),INDEX(Данные!$I$1:$IX$303,Данные!$A129,AB$642)-Данные!$F129+IF($F$9="Использовать поправку",AM467,0),#N/A)</f>
        <v>1.3771871938405345</v>
      </c>
      <c r="AC467" s="62">
        <f t="shared" si="841"/>
        <v>63</v>
      </c>
      <c r="AD467" s="63">
        <f>IF(ISNUMBER(INDEX(Данные!$I$1:$IX$303,Данные!$A129,AD$642)),INDEX(Данные!$I$1:$IX$303,Данные!$A129,AD$642)-Данные!$E129+IF($F$10="Использовать поправку",AL467,0),#N/A)</f>
        <v>-7.0702974314263756E-2</v>
      </c>
      <c r="AE467" s="64">
        <f>IF(ISNUMBER(INDEX(Данные!$I$1:$IX$303,Данные!$A129,AE$642)),INDEX(Данные!$I$1:$IX$303,Данные!$A129,AE$642)-Данные!$F129+IF($F$10="Использовать поправку",AM467,0),#N/A)</f>
        <v>-0.49216392488697069</v>
      </c>
      <c r="AF467" s="62">
        <f t="shared" si="842"/>
        <v>63</v>
      </c>
      <c r="AG467" s="63">
        <f>IF(ISNUMBER(INDEX(Данные!$I$1:$IX$303,Данные!$A129,AG$642)),INDEX(Данные!$I$1:$IX$303,Данные!$A129,AG$642)-Данные!$E129+IF($F$11="Использовать поправку",AL467,0),#N/A)</f>
        <v>0.14482984871014892</v>
      </c>
      <c r="AH467" s="64">
        <f>IF(ISNUMBER(INDEX(Данные!$I$1:$IX$303,Данные!$A129,AH$642)),INDEX(Данные!$I$1:$IX$303,Данные!$A129,AH$642)-Данные!$F129+IF($F$11="Использовать поправку",AM467,0),#N/A)</f>
        <v>1.9400076308196457</v>
      </c>
      <c r="AI467" s="62">
        <f t="shared" si="843"/>
        <v>63</v>
      </c>
      <c r="AJ467" s="63">
        <f>IF(ISNUMBER(INDEX(Данные!$I$1:$IX$303,Данные!$A129,AJ$642)),INDEX(Данные!$I$1:$IX$303,Данные!$A129,AJ$642)-Данные!$E129+IF($F$12="Использовать поправку",AL467,0),#N/A)</f>
        <v>0.79392702393723802</v>
      </c>
      <c r="AK467" s="96">
        <f>IF(ISNUMBER(INDEX(Данные!$I$1:$IX$303,Данные!$A129,AK$642)),INDEX(Данные!$I$1:$IX$303,Данные!$A129,AK$642)-Данные!$F129+IF($F$12="Использовать поправку",AM467,0),#N/A)</f>
        <v>2.0279531481816115</v>
      </c>
      <c r="AL467" s="100" t="e">
        <f>INDEX(Данные!$I$1:$IX$303,Данные!$A129,AL$642+4)-INDEX(Данные!$I$1:$IX$303,Данные!$A129,AL$643+4)</f>
        <v>#N/A</v>
      </c>
      <c r="AM467" s="101" t="e">
        <f>INDEX(Данные!$I$1:$IX$303,Данные!$A129,AM$642+5)-INDEX(Данные!$I$1:$IX$303,Данные!$A129,AM$643+5)</f>
        <v>#N/A</v>
      </c>
      <c r="AO467" s="61">
        <v>63</v>
      </c>
      <c r="AP467" s="62">
        <f t="shared" si="824"/>
        <v>63</v>
      </c>
      <c r="AQ467" s="63">
        <f>IF(ISNUMBER(INDEX(Данные!$I$1:$IX$303,Данные!$A129,AQ$642)),INDEX(Данные!$I$1:$IX$303,Данные!$A129,AQ$642)-Данные!$G129-AQ$643+IF($F$3="Использовать поправку",BT467,0),#N/A)</f>
        <v>-1.1368683772161603E-13</v>
      </c>
      <c r="AR467" s="64">
        <f>IF(ISNUMBER(INDEX(Данные!$I$1:$IX$303,Данные!$A129,AR$642)),INDEX(Данные!$I$1:$IX$303,Данные!$A129,AR$642)-Данные!$H129-AR$643+IF($F$3="Использовать поправку",BU467,0),#N/A)</f>
        <v>0</v>
      </c>
      <c r="AS467" s="62">
        <f t="shared" si="825"/>
        <v>63</v>
      </c>
      <c r="AT467" s="63">
        <f>IF(ISNUMBER(INDEX(Данные!$I$1:$IX$303,Данные!$A129,AT$642)),INDEX(Данные!$I$1:$IX$303,Данные!$A129,AT$642)-Данные!$G129-AT$643+IF($F$4="Использовать поправку",BT467,0),#N/A)</f>
        <v>6.25126874979685</v>
      </c>
      <c r="AU467" s="64">
        <f>IF(ISNUMBER(INDEX(Данные!$I$1:$IX$303,Данные!$A129,AU$642)),INDEX(Данные!$I$1:$IX$303,Данные!$A129,AU$642)-Данные!$H129-AU$643+IF($F$4="Использовать поправку",BU467,0),#N/A)</f>
        <v>0.99570645146877723</v>
      </c>
      <c r="AV467" s="62">
        <f t="shared" si="826"/>
        <v>63</v>
      </c>
      <c r="AW467" s="63">
        <f>IF(ISNUMBER(INDEX(Данные!$I$1:$IX$303,Данные!$A129,AW$642)),INDEX(Данные!$I$1:$IX$303,Данные!$A129,AW$642)-Данные!$G129-AW$643+IF($F$5="Использовать поправку",BT467,0),#N/A)</f>
        <v>-1.1931240707737061</v>
      </c>
      <c r="AX467" s="64">
        <f>IF(ISNUMBER(INDEX(Данные!$I$1:$IX$303,Данные!$A129,AX$642)),INDEX(Данные!$I$1:$IX$303,Данные!$A129,AX$642)-Данные!$H129-AX$643+IF($F$5="Использовать поправку",BU467,0),#N/A)</f>
        <v>8.0834592202818385</v>
      </c>
      <c r="AY467" s="62">
        <f t="shared" si="827"/>
        <v>63</v>
      </c>
      <c r="AZ467" s="63">
        <f>IF(ISNUMBER(INDEX(Данные!$I$1:$IX$303,Данные!$A129,AZ$642)),INDEX(Данные!$I$1:$IX$303,Данные!$A129,AZ$642)-Данные!$G129-AZ$643+IF($F$6="Использовать поправку",BT467,0),#N/A)</f>
        <v>-9.021537026105193</v>
      </c>
      <c r="BA467" s="64">
        <f>IF(ISNUMBER(INDEX(Данные!$I$1:$IX$303,Данные!$A129,BA$642)),INDEX(Данные!$I$1:$IX$303,Данные!$A129,BA$642)-Данные!$H129-BA$643+IF($F$6="Использовать поправку",BU467,0),#N/A)</f>
        <v>9.2191505724283616</v>
      </c>
      <c r="BB467" s="62">
        <f t="shared" si="828"/>
        <v>63</v>
      </c>
      <c r="BC467" s="63">
        <f>IF(ISNUMBER(INDEX(Данные!$I$1:$IX$303,Данные!$A129,BC$642)),INDEX(Данные!$I$1:$IX$303,Данные!$A129,BC$642)-Данные!$G129-BC$643+IF($F$7="Использовать поправку",BT467,0),#N/A)</f>
        <v>-1.7235244442400699</v>
      </c>
      <c r="BD467" s="64">
        <f>IF(ISNUMBER(INDEX(Данные!$I$1:$IX$303,Данные!$A129,BD$642)),INDEX(Данные!$I$1:$IX$303,Данные!$A129,BD$642)-Данные!$H129-BD$643+IF($F$7="Использовать поправку",BU467,0),#N/A)</f>
        <v>8.941392402821748</v>
      </c>
      <c r="BE467" s="62">
        <f t="shared" si="829"/>
        <v>63</v>
      </c>
      <c r="BF467" s="63">
        <f>IF(ISNUMBER(INDEX(Данные!$I$1:$IX$303,Данные!$A129,BF$642)),INDEX(Данные!$I$1:$IX$303,Данные!$A129,BF$642)-Данные!$G129-BF$643+IF($F$8="Использовать поправку",BT467,0),#N/A)</f>
        <v>1.9893573566865825</v>
      </c>
      <c r="BG467" s="64">
        <f>IF(ISNUMBER(INDEX(Данные!$I$1:$IX$303,Данные!$A129,BG$642)),INDEX(Данные!$I$1:$IX$303,Данные!$A129,BG$642)-Данные!$H129-BG$643+IF($F$8="Использовать поправку",BU467,0),#N/A)</f>
        <v>5.5370501678869459</v>
      </c>
      <c r="BH467" s="62">
        <f t="shared" si="830"/>
        <v>63</v>
      </c>
      <c r="BI467" s="63">
        <f>IF(ISNUMBER(INDEX(Данные!$I$1:$IX$303,Данные!$A129,BI$642)),INDEX(Данные!$I$1:$IX$303,Данные!$A129,BI$642)-Данные!$G129-BI$643+IF($F$9="Использовать поправку",BT467,0),#N/A)</f>
        <v>1.7658946216732829</v>
      </c>
      <c r="BJ467" s="64">
        <f>IF(ISNUMBER(INDEX(Данные!$I$1:$IX$303,Данные!$A129,BJ$642)),INDEX(Данные!$I$1:$IX$303,Данные!$A129,BJ$642)-Данные!$H129-BJ$643+IF($F$9="Использовать поправку",BU467,0),#N/A)</f>
        <v>5.0931253802730225</v>
      </c>
      <c r="BK467" s="62">
        <f t="shared" si="831"/>
        <v>63</v>
      </c>
      <c r="BL467" s="63">
        <f>IF(ISNUMBER(INDEX(Данные!$I$1:$IX$303,Данные!$A129,BL$642)),INDEX(Данные!$I$1:$IX$303,Данные!$A129,BL$642)-Данные!$G129-BL$643+IF($F$10="Использовать поправку",BT467,0),#N/A)</f>
        <v>-1.2486509120864184</v>
      </c>
      <c r="BM467" s="64">
        <f>IF(ISNUMBER(INDEX(Данные!$I$1:$IX$303,Данные!$A129,BM$642)),INDEX(Данные!$I$1:$IX$303,Данные!$A129,BM$642)-Данные!$H129-BM$643+IF($F$10="Использовать поправку",BU467,0),#N/A)</f>
        <v>15.302713566050897</v>
      </c>
      <c r="BN467" s="62">
        <f t="shared" si="832"/>
        <v>63</v>
      </c>
      <c r="BO467" s="63">
        <f>IF(ISNUMBER(INDEX(Данные!$I$1:$IX$303,Данные!$A129,BO$642)),INDEX(Данные!$I$1:$IX$303,Данные!$A129,BO$642)-Данные!$G129-BO$643+IF($F$11="Использовать поправку",BT467,0),#N/A)</f>
        <v>0.39560151381374453</v>
      </c>
      <c r="BP467" s="64">
        <f>IF(ISNUMBER(INDEX(Данные!$I$1:$IX$303,Данные!$A129,BP$642)),INDEX(Данные!$I$1:$IX$303,Данные!$A129,BP$642)-Данные!$H129-BP$643+IF($F$11="Использовать поправку",BU467,0),#N/A)</f>
        <v>3.7388773356742604</v>
      </c>
      <c r="BQ467" s="62">
        <f t="shared" si="833"/>
        <v>63</v>
      </c>
      <c r="BR467" s="63">
        <f>IF(ISNUMBER(INDEX(Данные!$I$1:$IX$303,Данные!$A129,BR$642)),INDEX(Данные!$I$1:$IX$303,Данные!$A129,BR$642)-Данные!$G129-BR$643+IF($F$12="Использовать поправку",BT467,0),#N/A)</f>
        <v>3.4180479152183807</v>
      </c>
      <c r="BS467" s="64">
        <f>IF(ISNUMBER(INDEX(Данные!$I$1:$IX$303,Данные!$A129,BS$642)),INDEX(Данные!$I$1:$IX$303,Данные!$A129,BS$642)-Данные!$H129-BS$643+IF($F$12="Использовать поправку",BU467,0),#N/A)</f>
        <v>11.047726026676855</v>
      </c>
      <c r="BT467" s="100" t="e">
        <f>INDEX(Данные!$I$1:$IX$303,Данные!$A129,BT$642+8)-INDEX(Данные!$I$1:$IX$303,Данные!$A129,BT$643+8)</f>
        <v>#N/A</v>
      </c>
      <c r="BU467" s="101" t="e">
        <f>INDEX(Данные!$I$1:$IX$303,Данные!$A129,BU$642+9)-INDEX(Данные!$I$1:$IX$303,Данные!$A129,BU$643+9)</f>
        <v>#N/A</v>
      </c>
    </row>
    <row r="468" spans="7:73" s="88" customFormat="1" x14ac:dyDescent="0.25">
      <c r="G468" s="61">
        <v>63.5</v>
      </c>
      <c r="H468" s="62">
        <f t="shared" si="834"/>
        <v>63.5</v>
      </c>
      <c r="I468" s="63">
        <f>IF(ISNUMBER(INDEX(Данные!$I$1:$IX$303,Данные!$A130,I$642)),INDEX(Данные!$I$1:$IX$303,Данные!$A130,I$642)-Данные!$E130+IF($F$3="Использовать поправку",AL468,0),#N/A)</f>
        <v>0</v>
      </c>
      <c r="J468" s="64">
        <f>IF(ISNUMBER(INDEX(Данные!$I$1:$IX$303,Данные!$A130,J$642)),INDEX(Данные!$I$1:$IX$303,Данные!$A130,J$642)-Данные!$F130+IF($F$3="Использовать поправку",AM468,0),#N/A)</f>
        <v>0</v>
      </c>
      <c r="K468" s="62">
        <f t="shared" si="835"/>
        <v>63.5</v>
      </c>
      <c r="L468" s="63">
        <f>IF(ISNUMBER(INDEX(Данные!$I$1:$IX$303,Данные!$A130,L$642)),INDEX(Данные!$I$1:$IX$303,Данные!$A130,L$642)-Данные!$E130+IF($F$4="Использовать поправку",AL468,0),#N/A)</f>
        <v>-5.918414997706023E-2</v>
      </c>
      <c r="M468" s="64">
        <f>IF(ISNUMBER(INDEX(Данные!$I$1:$IX$303,Данные!$A130,M$642)),INDEX(Данные!$I$1:$IX$303,Данные!$A130,M$642)-Данные!$F130+IF($F$4="Использовать поправку",AM468,0),#N/A)</f>
        <v>-0.63709981223261947</v>
      </c>
      <c r="N468" s="62">
        <f t="shared" si="836"/>
        <v>63.5</v>
      </c>
      <c r="O468" s="63">
        <f>IF(ISNUMBER(INDEX(Данные!$I$1:$IX$303,Данные!$A130,O$642)),INDEX(Данные!$I$1:$IX$303,Данные!$A130,O$642)-Данные!$E130+IF($F$5="Использовать поправку",AL468,0),#N/A)</f>
        <v>0.23434500702758498</v>
      </c>
      <c r="P468" s="64">
        <f>IF(ISNUMBER(INDEX(Данные!$I$1:$IX$303,Данные!$A130,P$642)),INDEX(Данные!$I$1:$IX$303,Данные!$A130,P$642)-Данные!$F130+IF($F$5="Использовать поправку",AM468,0),#N/A)</f>
        <v>-1.4281262689245744</v>
      </c>
      <c r="Q468" s="62">
        <f t="shared" si="837"/>
        <v>63.5</v>
      </c>
      <c r="R468" s="63">
        <f>IF(ISNUMBER(INDEX(Данные!$I$1:$IX$303,Данные!$A130,R$642)),INDEX(Данные!$I$1:$IX$303,Данные!$A130,R$642)-Данные!$E130+IF($F$6="Использовать поправку",AL468,0),#N/A)</f>
        <v>-1.4771054757510669</v>
      </c>
      <c r="S468" s="64">
        <f>IF(ISNUMBER(INDEX(Данные!$I$1:$IX$303,Данные!$A130,S$642)),INDEX(Данные!$I$1:$IX$303,Данные!$A130,S$642)-Данные!$F130+IF($F$6="Использовать поправку",AM468,0),#N/A)</f>
        <v>-2.2349909844963824</v>
      </c>
      <c r="T468" s="62">
        <f t="shared" si="838"/>
        <v>63.5</v>
      </c>
      <c r="U468" s="63">
        <f>IF(ISNUMBER(INDEX(Данные!$I$1:$IX$303,Данные!$A130,U$642)),INDEX(Данные!$I$1:$IX$303,Данные!$A130,U$642)-Данные!$E130+IF($F$7="Использовать поправку",AL468,0),#N/A)</f>
        <v>-1.8768576763618743</v>
      </c>
      <c r="V468" s="64">
        <f>IF(ISNUMBER(INDEX(Данные!$I$1:$IX$303,Данные!$A130,V$642)),INDEX(Данные!$I$1:$IX$303,Данные!$A130,V$642)-Данные!$F130+IF($F$7="Использовать поправку",AM468,0),#N/A)</f>
        <v>-2.3970782707897267</v>
      </c>
      <c r="W468" s="62">
        <f t="shared" si="839"/>
        <v>63.5</v>
      </c>
      <c r="X468" s="63">
        <f>IF(ISNUMBER(INDEX(Данные!$I$1:$IX$303,Данные!$A130,X$642)),INDEX(Данные!$I$1:$IX$303,Данные!$A130,X$642)-Данные!$E130+IF($F$8="Использовать поправку",AL468,0),#N/A)</f>
        <v>-6.4164560935445536E-2</v>
      </c>
      <c r="Y468" s="64">
        <f>IF(ISNUMBER(INDEX(Данные!$I$1:$IX$303,Данные!$A130,Y$642)),INDEX(Данные!$I$1:$IX$303,Данные!$A130,Y$642)-Данные!$F130+IF($F$8="Использовать поправку",AM468,0),#N/A)</f>
        <v>-1.8180264596688915</v>
      </c>
      <c r="Z468" s="62">
        <f t="shared" si="840"/>
        <v>63.5</v>
      </c>
      <c r="AA468" s="63">
        <f>IF(ISNUMBER(INDEX(Данные!$I$1:$IX$303,Данные!$A130,AA$642)),INDEX(Данные!$I$1:$IX$303,Данные!$A130,AA$642)-Данные!$E130+IF($F$9="Использовать поправку",AL468,0),#N/A)</f>
        <v>-0.92178604232488581</v>
      </c>
      <c r="AB468" s="64">
        <f>IF(ISNUMBER(INDEX(Данные!$I$1:$IX$303,Данные!$A130,AB$642)),INDEX(Данные!$I$1:$IX$303,Данные!$A130,AB$642)-Данные!$F130+IF($F$9="Использовать поправку",AM468,0),#N/A)</f>
        <v>-0.65746554941160795</v>
      </c>
      <c r="AC468" s="62">
        <f t="shared" si="841"/>
        <v>63.5</v>
      </c>
      <c r="AD468" s="63">
        <f>IF(ISNUMBER(INDEX(Данные!$I$1:$IX$303,Данные!$A130,AD$642)),INDEX(Данные!$I$1:$IX$303,Данные!$A130,AD$642)-Данные!$E130+IF($F$10="Использовать поправку",AL468,0),#N/A)</f>
        <v>-1.3764340387693217</v>
      </c>
      <c r="AE468" s="64">
        <f>IF(ISNUMBER(INDEX(Данные!$I$1:$IX$303,Данные!$A130,AE$642)),INDEX(Данные!$I$1:$IX$303,Данные!$A130,AE$642)-Данные!$F130+IF($F$10="Использовать поправку",AM468,0),#N/A)</f>
        <v>-0.81273852829348736</v>
      </c>
      <c r="AF468" s="62">
        <f t="shared" si="842"/>
        <v>63.5</v>
      </c>
      <c r="AG468" s="63">
        <f>IF(ISNUMBER(INDEX(Данные!$I$1:$IX$303,Данные!$A130,AG$642)),INDEX(Данные!$I$1:$IX$303,Данные!$A130,AG$642)-Данные!$E130+IF($F$11="Использовать поправку",AL468,0),#N/A)</f>
        <v>-1.0920763149926778</v>
      </c>
      <c r="AH468" s="64">
        <f>IF(ISNUMBER(INDEX(Данные!$I$1:$IX$303,Данные!$A130,AH$642)),INDEX(Данные!$I$1:$IX$303,Данные!$A130,AH$642)-Данные!$F130+IF($F$11="Использовать поправку",AM468,0),#N/A)</f>
        <v>-1.4512990781376813</v>
      </c>
      <c r="AI468" s="62">
        <f t="shared" si="843"/>
        <v>63.5</v>
      </c>
      <c r="AJ468" s="63">
        <f>IF(ISNUMBER(INDEX(Данные!$I$1:$IX$303,Данные!$A130,AJ$642)),INDEX(Данные!$I$1:$IX$303,Данные!$A130,AJ$642)-Данные!$E130+IF($F$12="Использовать поправку",AL468,0),#N/A)</f>
        <v>-1.2126245460519094</v>
      </c>
      <c r="AK468" s="96">
        <f>IF(ISNUMBER(INDEX(Данные!$I$1:$IX$303,Данные!$A130,AK$642)),INDEX(Данные!$I$1:$IX$303,Данные!$A130,AK$642)-Данные!$F130+IF($F$12="Использовать поправку",AM468,0),#N/A)</f>
        <v>-0.97403892796183444</v>
      </c>
      <c r="AL468" s="100" t="e">
        <f>INDEX(Данные!$I$1:$IX$303,Данные!$A130,AL$642+4)-INDEX(Данные!$I$1:$IX$303,Данные!$A130,AL$643+4)</f>
        <v>#N/A</v>
      </c>
      <c r="AM468" s="101" t="e">
        <f>INDEX(Данные!$I$1:$IX$303,Данные!$A130,AM$642+5)-INDEX(Данные!$I$1:$IX$303,Данные!$A130,AM$643+5)</f>
        <v>#N/A</v>
      </c>
      <c r="AO468" s="61">
        <v>63.5</v>
      </c>
      <c r="AP468" s="62">
        <f t="shared" si="824"/>
        <v>63.5</v>
      </c>
      <c r="AQ468" s="63">
        <f>IF(ISNUMBER(INDEX(Данные!$I$1:$IX$303,Данные!$A130,AQ$642)),INDEX(Данные!$I$1:$IX$303,Данные!$A130,AQ$642)-Данные!$G130-AQ$643+IF($F$3="Использовать поправку",BT468,0),#N/A)</f>
        <v>0</v>
      </c>
      <c r="AR468" s="64">
        <f>IF(ISNUMBER(INDEX(Данные!$I$1:$IX$303,Данные!$A130,AR$642)),INDEX(Данные!$I$1:$IX$303,Данные!$A130,AR$642)-Данные!$H130-AR$643+IF($F$3="Использовать поправку",BU468,0),#N/A)</f>
        <v>0</v>
      </c>
      <c r="AS468" s="62">
        <f t="shared" si="825"/>
        <v>63.5</v>
      </c>
      <c r="AT468" s="63">
        <f>IF(ISNUMBER(INDEX(Данные!$I$1:$IX$303,Данные!$A130,AT$642)),INDEX(Данные!$I$1:$IX$303,Данные!$A130,AT$642)-Данные!$G130-AT$643+IF($F$4="Использовать поправку",BT468,0),#N/A)</f>
        <v>6.2216766748084638</v>
      </c>
      <c r="AU468" s="64">
        <f>IF(ISNUMBER(INDEX(Данные!$I$1:$IX$303,Данные!$A130,AU$642)),INDEX(Данные!$I$1:$IX$303,Данные!$A130,AU$642)-Данные!$H130-AU$643+IF($F$4="Использовать поправку",BU468,0),#N/A)</f>
        <v>0.67715654535254544</v>
      </c>
      <c r="AV468" s="62">
        <f t="shared" si="826"/>
        <v>63.5</v>
      </c>
      <c r="AW468" s="63">
        <f>IF(ISNUMBER(INDEX(Данные!$I$1:$IX$303,Данные!$A130,AW$642)),INDEX(Данные!$I$1:$IX$303,Данные!$A130,AW$642)-Данные!$G130-AW$643+IF($F$5="Использовать поправку",BT468,0),#N/A)</f>
        <v>-1.0759515672599491</v>
      </c>
      <c r="AX468" s="64">
        <f>IF(ISNUMBER(INDEX(Данные!$I$1:$IX$303,Данные!$A130,AX$642)),INDEX(Данные!$I$1:$IX$303,Данные!$A130,AX$642)-Данные!$H130-AX$643+IF($F$5="Использовать поправку",BU468,0),#N/A)</f>
        <v>7.3693960858195169</v>
      </c>
      <c r="AY468" s="62">
        <f t="shared" si="827"/>
        <v>63.5</v>
      </c>
      <c r="AZ468" s="63">
        <f>IF(ISNUMBER(INDEX(Данные!$I$1:$IX$303,Данные!$A130,AZ$642)),INDEX(Данные!$I$1:$IX$303,Данные!$A130,AZ$642)-Данные!$G130-AZ$643+IF($F$6="Использовать поправку",BT468,0),#N/A)</f>
        <v>-9.7600897639807727</v>
      </c>
      <c r="BA468" s="64">
        <f>IF(ISNUMBER(INDEX(Данные!$I$1:$IX$303,Данные!$A130,BA$642)),INDEX(Данные!$I$1:$IX$303,Данные!$A130,BA$642)-Данные!$H130-BA$643+IF($F$6="Использовать поправку",BU468,0),#N/A)</f>
        <v>8.1016550801800804</v>
      </c>
      <c r="BB468" s="62">
        <f t="shared" si="828"/>
        <v>63.5</v>
      </c>
      <c r="BC468" s="63">
        <f>IF(ISNUMBER(INDEX(Данные!$I$1:$IX$303,Данные!$A130,BC$642)),INDEX(Данные!$I$1:$IX$303,Данные!$A130,BC$642)-Данные!$G130-BC$643+IF($F$7="Использовать поправку",BT468,0),#N/A)</f>
        <v>-2.6619532824209955</v>
      </c>
      <c r="BD468" s="64">
        <f>IF(ISNUMBER(INDEX(Данные!$I$1:$IX$303,Данные!$A130,BD$642)),INDEX(Данные!$I$1:$IX$303,Данные!$A130,BD$642)-Данные!$H130-BD$643+IF($F$7="Использовать поправку",BU468,0),#N/A)</f>
        <v>7.7428532674268808</v>
      </c>
      <c r="BE468" s="62">
        <f t="shared" si="829"/>
        <v>63.5</v>
      </c>
      <c r="BF468" s="63">
        <f>IF(ISNUMBER(INDEX(Данные!$I$1:$IX$303,Данные!$A130,BF$642)),INDEX(Данные!$I$1:$IX$303,Данные!$A130,BF$642)-Данные!$G130-BF$643+IF($F$8="Использовать поправку",BT468,0),#N/A)</f>
        <v>1.9572750762189344</v>
      </c>
      <c r="BG468" s="64">
        <f>IF(ISNUMBER(INDEX(Данные!$I$1:$IX$303,Данные!$A130,BG$642)),INDEX(Данные!$I$1:$IX$303,Данные!$A130,BG$642)-Данные!$H130-BG$643+IF($F$8="Использовать поправку",BU468,0),#N/A)</f>
        <v>4.6280369380524462</v>
      </c>
      <c r="BH468" s="62">
        <f t="shared" si="830"/>
        <v>63.5</v>
      </c>
      <c r="BI468" s="63">
        <f>IF(ISNUMBER(INDEX(Данные!$I$1:$IX$303,Данные!$A130,BI$642)),INDEX(Данные!$I$1:$IX$303,Данные!$A130,BI$642)-Данные!$G130-BI$643+IF($F$9="Использовать поправку",BT468,0),#N/A)</f>
        <v>1.3050016005107636</v>
      </c>
      <c r="BJ468" s="64">
        <f>IF(ISNUMBER(INDEX(Данные!$I$1:$IX$303,Данные!$A130,BJ$642)),INDEX(Данные!$I$1:$IX$303,Данные!$A130,BJ$642)-Данные!$H130-BJ$643+IF($F$9="Использовать поправку",BU468,0),#N/A)</f>
        <v>4.7643926055670818</v>
      </c>
      <c r="BK468" s="62">
        <f t="shared" si="831"/>
        <v>63.5</v>
      </c>
      <c r="BL468" s="63">
        <f>IF(ISNUMBER(INDEX(Данные!$I$1:$IX$303,Данные!$A130,BL$642)),INDEX(Данные!$I$1:$IX$303,Данные!$A130,BL$642)-Данные!$G130-BL$643+IF($F$10="Использовать поправку",BT468,0),#N/A)</f>
        <v>-1.9368679314709425</v>
      </c>
      <c r="BM468" s="64">
        <f>IF(ISNUMBER(INDEX(Данные!$I$1:$IX$303,Данные!$A130,BM$642)),INDEX(Данные!$I$1:$IX$303,Данные!$A130,BM$642)-Данные!$H130-BM$643+IF($F$10="Использовать поправку",BU468,0),#N/A)</f>
        <v>14.896344301904264</v>
      </c>
      <c r="BN468" s="62">
        <f t="shared" si="832"/>
        <v>63.5</v>
      </c>
      <c r="BO468" s="63">
        <f>IF(ISNUMBER(INDEX(Данные!$I$1:$IX$303,Данные!$A130,BO$642)),INDEX(Данные!$I$1:$IX$303,Данные!$A130,BO$642)-Данные!$G130-BO$643+IF($F$11="Использовать поправку",BT468,0),#N/A)</f>
        <v>-0.15043664368261034</v>
      </c>
      <c r="BP468" s="64">
        <f>IF(ISNUMBER(INDEX(Данные!$I$1:$IX$303,Данные!$A130,BP$642)),INDEX(Данные!$I$1:$IX$303,Данные!$A130,BP$642)-Данные!$H130-BP$643+IF($F$11="Использовать поправку",BU468,0),#N/A)</f>
        <v>3.0132277966054062</v>
      </c>
      <c r="BQ468" s="62">
        <f t="shared" si="833"/>
        <v>63.5</v>
      </c>
      <c r="BR468" s="63">
        <f>IF(ISNUMBER(INDEX(Данные!$I$1:$IX$303,Данные!$A130,BR$642)),INDEX(Данные!$I$1:$IX$303,Данные!$A130,BR$642)-Данные!$G130-BR$643+IF($F$12="Использовать поправку",BT468,0),#N/A)</f>
        <v>2.8117356421925024</v>
      </c>
      <c r="BS468" s="64">
        <f>IF(ISNUMBER(INDEX(Данные!$I$1:$IX$303,Данные!$A130,BS$642)),INDEX(Данные!$I$1:$IX$303,Данные!$A130,BS$642)-Данные!$H130-BS$643+IF($F$12="Использовать поправку",BU468,0),#N/A)</f>
        <v>10.560706562695941</v>
      </c>
      <c r="BT468" s="100" t="e">
        <f>INDEX(Данные!$I$1:$IX$303,Данные!$A130,BT$642+8)-INDEX(Данные!$I$1:$IX$303,Данные!$A130,BT$643+8)</f>
        <v>#N/A</v>
      </c>
      <c r="BU468" s="101" t="e">
        <f>INDEX(Данные!$I$1:$IX$303,Данные!$A130,BU$642+9)-INDEX(Данные!$I$1:$IX$303,Данные!$A130,BU$643+9)</f>
        <v>#N/A</v>
      </c>
    </row>
    <row r="469" spans="7:73" s="88" customFormat="1" x14ac:dyDescent="0.25">
      <c r="G469" s="61">
        <v>64</v>
      </c>
      <c r="H469" s="62">
        <f t="shared" si="834"/>
        <v>64</v>
      </c>
      <c r="I469" s="63">
        <f>IF(ISNUMBER(INDEX(Данные!$I$1:$IX$303,Данные!$A131,I$642)),INDEX(Данные!$I$1:$IX$303,Данные!$A131,I$642)-Данные!$E131+IF($F$3="Использовать поправку",AL469,0),#N/A)</f>
        <v>0</v>
      </c>
      <c r="J469" s="64">
        <f>IF(ISNUMBER(INDEX(Данные!$I$1:$IX$303,Данные!$A131,J$642)),INDEX(Данные!$I$1:$IX$303,Данные!$A131,J$642)-Данные!$F131+IF($F$3="Использовать поправку",AM469,0),#N/A)</f>
        <v>0</v>
      </c>
      <c r="K469" s="62">
        <f t="shared" si="835"/>
        <v>64</v>
      </c>
      <c r="L469" s="63">
        <f>IF(ISNUMBER(INDEX(Данные!$I$1:$IX$303,Данные!$A131,L$642)),INDEX(Данные!$I$1:$IX$303,Данные!$A131,L$642)-Данные!$E131+IF($F$4="Использовать поправку",AL469,0),#N/A)</f>
        <v>0.9264756447034852</v>
      </c>
      <c r="M469" s="64">
        <f>IF(ISNUMBER(INDEX(Данные!$I$1:$IX$303,Данные!$A131,M$642)),INDEX(Данные!$I$1:$IX$303,Данные!$A131,M$642)-Данные!$F131+IF($F$4="Использовать поправку",AM469,0),#N/A)</f>
        <v>-1.2004649289738456</v>
      </c>
      <c r="N469" s="62">
        <f t="shared" si="836"/>
        <v>64</v>
      </c>
      <c r="O469" s="63">
        <f>IF(ISNUMBER(INDEX(Данные!$I$1:$IX$303,Данные!$A131,O$642)),INDEX(Данные!$I$1:$IX$303,Данные!$A131,O$642)-Данные!$E131+IF($F$5="Использовать поправку",AL469,0),#N/A)</f>
        <v>0.17401444469109784</v>
      </c>
      <c r="P469" s="64">
        <f>IF(ISNUMBER(INDEX(Данные!$I$1:$IX$303,Данные!$A131,P$642)),INDEX(Данные!$I$1:$IX$303,Данные!$A131,P$642)-Данные!$F131+IF($F$5="Использовать поправку",AM469,0),#N/A)</f>
        <v>-0.92329741036246604</v>
      </c>
      <c r="Q469" s="62">
        <f t="shared" si="837"/>
        <v>64</v>
      </c>
      <c r="R469" s="63">
        <f>IF(ISNUMBER(INDEX(Данные!$I$1:$IX$303,Данные!$A131,R$642)),INDEX(Данные!$I$1:$IX$303,Данные!$A131,R$642)-Данные!$E131+IF($F$6="Использовать поправку",AL469,0),#N/A)</f>
        <v>0.10558211543474982</v>
      </c>
      <c r="S469" s="64">
        <f>IF(ISNUMBER(INDEX(Данные!$I$1:$IX$303,Данные!$A131,S$642)),INDEX(Данные!$I$1:$IX$303,Данные!$A131,S$642)-Данные!$F131+IF($F$6="Использовать поправку",AM469,0),#N/A)</f>
        <v>-0.6675164432668852</v>
      </c>
      <c r="T469" s="62">
        <f t="shared" si="838"/>
        <v>64</v>
      </c>
      <c r="U469" s="63">
        <f>IF(ISNUMBER(INDEX(Данные!$I$1:$IX$303,Данные!$A131,U$642)),INDEX(Данные!$I$1:$IX$303,Данные!$A131,U$642)-Данные!$E131+IF($F$7="Использовать поправку",AL469,0),#N/A)</f>
        <v>0.56892390231164036</v>
      </c>
      <c r="V469" s="64">
        <f>IF(ISNUMBER(INDEX(Данные!$I$1:$IX$303,Данные!$A131,V$642)),INDEX(Данные!$I$1:$IX$303,Данные!$A131,V$642)-Данные!$F131+IF($F$7="Использовать поправку",AM469,0),#N/A)</f>
        <v>-0.69218257595347743</v>
      </c>
      <c r="W469" s="62">
        <f t="shared" si="839"/>
        <v>64</v>
      </c>
      <c r="X469" s="63">
        <f>IF(ISNUMBER(INDEX(Данные!$I$1:$IX$303,Данные!$A131,X$642)),INDEX(Данные!$I$1:$IX$303,Данные!$A131,X$642)-Данные!$E131+IF($F$8="Использовать поправку",AL469,0),#N/A)</f>
        <v>3.1890733769076363E-2</v>
      </c>
      <c r="Y469" s="64">
        <f>IF(ISNUMBER(INDEX(Данные!$I$1:$IX$303,Данные!$A131,Y$642)),INDEX(Данные!$I$1:$IX$303,Данные!$A131,Y$642)-Данные!$F131+IF($F$8="Использовать поправку",AM469,0),#N/A)</f>
        <v>0.36209283700778583</v>
      </c>
      <c r="Z469" s="62">
        <f t="shared" si="840"/>
        <v>64</v>
      </c>
      <c r="AA469" s="63">
        <f>IF(ISNUMBER(INDEX(Данные!$I$1:$IX$303,Данные!$A131,AA$642)),INDEX(Данные!$I$1:$IX$303,Данные!$A131,AA$642)-Данные!$E131+IF($F$9="Использовать поправку",AL469,0),#N/A)</f>
        <v>1.4298977395707215</v>
      </c>
      <c r="AB469" s="64">
        <f>IF(ISNUMBER(INDEX(Данные!$I$1:$IX$303,Данные!$A131,AB$642)),INDEX(Данные!$I$1:$IX$303,Данные!$A131,AB$642)-Данные!$F131+IF($F$9="Использовать поправку",AM469,0),#N/A)</f>
        <v>-0.31578445434831237</v>
      </c>
      <c r="AC469" s="62">
        <f t="shared" si="841"/>
        <v>64</v>
      </c>
      <c r="AD469" s="63">
        <f>IF(ISNUMBER(INDEX(Данные!$I$1:$IX$303,Данные!$A131,AD$642)),INDEX(Данные!$I$1:$IX$303,Данные!$A131,AD$642)-Данные!$E131+IF($F$10="Использовать поправку",AL469,0),#N/A)</f>
        <v>0.49883928721800608</v>
      </c>
      <c r="AE469" s="64">
        <f>IF(ISNUMBER(INDEX(Данные!$I$1:$IX$303,Данные!$A131,AE$642)),INDEX(Данные!$I$1:$IX$303,Данные!$A131,AE$642)-Данные!$F131+IF($F$10="Использовать поправку",AM469,0),#N/A)</f>
        <v>-1.6168674159902636</v>
      </c>
      <c r="AF469" s="62">
        <f t="shared" si="842"/>
        <v>64</v>
      </c>
      <c r="AG469" s="63">
        <f>IF(ISNUMBER(INDEX(Данные!$I$1:$IX$303,Данные!$A131,AG$642)),INDEX(Данные!$I$1:$IX$303,Данные!$A131,AG$642)-Данные!$E131+IF($F$11="Использовать поправку",AL469,0),#N/A)</f>
        <v>0.85981978499796874</v>
      </c>
      <c r="AH469" s="64">
        <f>IF(ISNUMBER(INDEX(Данные!$I$1:$IX$303,Данные!$A131,AH$642)),INDEX(Данные!$I$1:$IX$303,Данные!$A131,AH$642)-Данные!$F131+IF($F$11="Использовать поправку",AM469,0),#N/A)</f>
        <v>-1.9658606580226801</v>
      </c>
      <c r="AI469" s="62">
        <f t="shared" si="843"/>
        <v>64</v>
      </c>
      <c r="AJ469" s="63">
        <f>IF(ISNUMBER(INDEX(Данные!$I$1:$IX$303,Данные!$A131,AJ$642)),INDEX(Данные!$I$1:$IX$303,Данные!$A131,AJ$642)-Данные!$E131+IF($F$12="Использовать поправку",AL469,0),#N/A)</f>
        <v>1.4906986548312613</v>
      </c>
      <c r="AK469" s="96">
        <f>IF(ISNUMBER(INDEX(Данные!$I$1:$IX$303,Данные!$A131,AK$642)),INDEX(Данные!$I$1:$IX$303,Данные!$A131,AK$642)-Данные!$F131+IF($F$12="Использовать поправку",AM469,0),#N/A)</f>
        <v>0.67587048187901244</v>
      </c>
      <c r="AL469" s="100" t="e">
        <f>INDEX(Данные!$I$1:$IX$303,Данные!$A131,AL$642+4)-INDEX(Данные!$I$1:$IX$303,Данные!$A131,AL$643+4)</f>
        <v>#N/A</v>
      </c>
      <c r="AM469" s="101" t="e">
        <f>INDEX(Данные!$I$1:$IX$303,Данные!$A131,AM$642+5)-INDEX(Данные!$I$1:$IX$303,Данные!$A131,AM$643+5)</f>
        <v>#N/A</v>
      </c>
      <c r="AO469" s="61">
        <v>64</v>
      </c>
      <c r="AP469" s="62">
        <f t="shared" si="824"/>
        <v>64</v>
      </c>
      <c r="AQ469" s="63">
        <f>IF(ISNUMBER(INDEX(Данные!$I$1:$IX$303,Данные!$A131,AQ$642)),INDEX(Данные!$I$1:$IX$303,Данные!$A131,AQ$642)-Данные!$G131-AQ$643+IF($F$3="Использовать поправку",BT469,0),#N/A)</f>
        <v>0</v>
      </c>
      <c r="AR469" s="64">
        <f>IF(ISNUMBER(INDEX(Данные!$I$1:$IX$303,Данные!$A131,AR$642)),INDEX(Данные!$I$1:$IX$303,Данные!$A131,AR$642)-Данные!$H131-AR$643+IF($F$3="Использовать поправку",BU469,0),#N/A)</f>
        <v>0</v>
      </c>
      <c r="AS469" s="62">
        <f t="shared" si="825"/>
        <v>64</v>
      </c>
      <c r="AT469" s="63">
        <f>IF(ISNUMBER(INDEX(Данные!$I$1:$IX$303,Данные!$A131,AT$642)),INDEX(Данные!$I$1:$IX$303,Данные!$A131,AT$642)-Данные!$G131-AT$643+IF($F$4="Использовать поправку",BT469,0),#N/A)</f>
        <v>6.6849144971602072</v>
      </c>
      <c r="AU469" s="64">
        <f>IF(ISNUMBER(INDEX(Данные!$I$1:$IX$303,Данные!$A131,AU$642)),INDEX(Данные!$I$1:$IX$303,Данные!$A131,AU$642)-Данные!$H131-AU$643+IF($F$4="Использовать поправку",BU469,0),#N/A)</f>
        <v>7.6924080865637734E-2</v>
      </c>
      <c r="AV469" s="62">
        <f t="shared" si="826"/>
        <v>64</v>
      </c>
      <c r="AW469" s="63">
        <f>IF(ISNUMBER(INDEX(Данные!$I$1:$IX$303,Данные!$A131,AW$642)),INDEX(Данные!$I$1:$IX$303,Данные!$A131,AW$642)-Данные!$G131-AW$643+IF($F$5="Использовать поправку",BT469,0),#N/A)</f>
        <v>-0.98894434491433003</v>
      </c>
      <c r="AX469" s="64">
        <f>IF(ISNUMBER(INDEX(Данные!$I$1:$IX$303,Данные!$A131,AX$642)),INDEX(Данные!$I$1:$IX$303,Данные!$A131,AX$642)-Данные!$H131-AX$643+IF($F$5="Использовать поправку",BU469,0),#N/A)</f>
        <v>6.9077473806382841</v>
      </c>
      <c r="AY469" s="62">
        <f t="shared" si="827"/>
        <v>64</v>
      </c>
      <c r="AZ469" s="63">
        <f>IF(ISNUMBER(INDEX(Данные!$I$1:$IX$303,Данные!$A131,AZ$642)),INDEX(Данные!$I$1:$IX$303,Данные!$A131,AZ$642)-Данные!$G131-AZ$643+IF($F$6="Использовать поправку",BT469,0),#N/A)</f>
        <v>-9.7072987062632592</v>
      </c>
      <c r="BA469" s="64">
        <f>IF(ISNUMBER(INDEX(Данные!$I$1:$IX$303,Данные!$A131,BA$642)),INDEX(Данные!$I$1:$IX$303,Данные!$A131,BA$642)-Данные!$H131-BA$643+IF($F$6="Использовать поправку",BU469,0),#N/A)</f>
        <v>7.7678968585466919</v>
      </c>
      <c r="BB469" s="62">
        <f t="shared" si="828"/>
        <v>64</v>
      </c>
      <c r="BC469" s="63">
        <f>IF(ISNUMBER(INDEX(Данные!$I$1:$IX$303,Данные!$A131,BC$642)),INDEX(Данные!$I$1:$IX$303,Данные!$A131,BC$642)-Данные!$G131-BC$643+IF($F$7="Использовать поправку",BT469,0),#N/A)</f>
        <v>-2.3774913312651051</v>
      </c>
      <c r="BD469" s="64">
        <f>IF(ISNUMBER(INDEX(Данные!$I$1:$IX$303,Данные!$A131,BD$642)),INDEX(Данные!$I$1:$IX$303,Данные!$A131,BD$642)-Данные!$H131-BD$643+IF($F$7="Использовать поправку",BU469,0),#N/A)</f>
        <v>7.3967619794502752</v>
      </c>
      <c r="BE469" s="62">
        <f t="shared" si="829"/>
        <v>64</v>
      </c>
      <c r="BF469" s="63">
        <f>IF(ISNUMBER(INDEX(Данные!$I$1:$IX$303,Данные!$A131,BF$642)),INDEX(Данные!$I$1:$IX$303,Данные!$A131,BF$642)-Данные!$G131-BF$643+IF($F$8="Использовать поправку",BT469,0),#N/A)</f>
        <v>1.9732204431034006</v>
      </c>
      <c r="BG469" s="64">
        <f>IF(ISNUMBER(INDEX(Данные!$I$1:$IX$303,Данные!$A131,BG$642)),INDEX(Данные!$I$1:$IX$303,Данные!$A131,BG$642)-Данные!$H131-BG$643+IF($F$8="Использовать поправку",BU469,0),#N/A)</f>
        <v>4.8090833565563571</v>
      </c>
      <c r="BH469" s="62">
        <f t="shared" si="830"/>
        <v>64</v>
      </c>
      <c r="BI469" s="63">
        <f>IF(ISNUMBER(INDEX(Данные!$I$1:$IX$303,Данные!$A131,BI$642)),INDEX(Данные!$I$1:$IX$303,Данные!$A131,BI$642)-Данные!$G131-BI$643+IF($F$9="Использовать поправку",BT469,0),#N/A)</f>
        <v>2.0199504702961804</v>
      </c>
      <c r="BJ469" s="64">
        <f>IF(ISNUMBER(INDEX(Данные!$I$1:$IX$303,Данные!$A131,BJ$642)),INDEX(Данные!$I$1:$IX$303,Данные!$A131,BJ$642)-Данные!$H131-BJ$643+IF($F$9="Использовать поправку",BU469,0),#N/A)</f>
        <v>4.6065003783930933</v>
      </c>
      <c r="BK469" s="62">
        <f t="shared" si="831"/>
        <v>64</v>
      </c>
      <c r="BL469" s="63">
        <f>IF(ISNUMBER(INDEX(Данные!$I$1:$IX$303,Данные!$A131,BL$642)),INDEX(Данные!$I$1:$IX$303,Данные!$A131,BL$642)-Данные!$G131-BL$643+IF($F$10="Использовать поправку",BT469,0),#N/A)</f>
        <v>-1.6874482878619119</v>
      </c>
      <c r="BM469" s="64">
        <f>IF(ISNUMBER(INDEX(Данные!$I$1:$IX$303,Данные!$A131,BM$642)),INDEX(Данные!$I$1:$IX$303,Данные!$A131,BM$642)-Данные!$H131-BM$643+IF($F$10="Использовать поправку",BU469,0),#N/A)</f>
        <v>14.0879105939091</v>
      </c>
      <c r="BN469" s="62">
        <f t="shared" si="832"/>
        <v>64</v>
      </c>
      <c r="BO469" s="63">
        <f>IF(ISNUMBER(INDEX(Данные!$I$1:$IX$303,Данные!$A131,BO$642)),INDEX(Данные!$I$1:$IX$303,Данные!$A131,BO$642)-Данные!$G131-BO$643+IF($F$11="Использовать поправку",BT469,0),#N/A)</f>
        <v>0.27947324881642999</v>
      </c>
      <c r="BP469" s="64">
        <f>IF(ISNUMBER(INDEX(Данные!$I$1:$IX$303,Данные!$A131,BP$642)),INDEX(Данные!$I$1:$IX$303,Данные!$A131,BP$642)-Данные!$H131-BP$643+IF($F$11="Использовать поправку",BU469,0),#N/A)</f>
        <v>2.0302974675942096</v>
      </c>
      <c r="BQ469" s="62">
        <f t="shared" si="833"/>
        <v>64</v>
      </c>
      <c r="BR469" s="63">
        <f>IF(ISNUMBER(INDEX(Данные!$I$1:$IX$303,Данные!$A131,BR$642)),INDEX(Данные!$I$1:$IX$303,Данные!$A131,BR$642)-Данные!$G131-BR$643+IF($F$12="Использовать поправку",BT469,0),#N/A)</f>
        <v>3.5570849696081268</v>
      </c>
      <c r="BS469" s="64">
        <f>IF(ISNUMBER(INDEX(Данные!$I$1:$IX$303,Данные!$A131,BS$642)),INDEX(Данные!$I$1:$IX$303,Данные!$A131,BS$642)-Данные!$H131-BS$643+IF($F$12="Использовать поправку",BU469,0),#N/A)</f>
        <v>10.898641803635655</v>
      </c>
      <c r="BT469" s="100" t="e">
        <f>INDEX(Данные!$I$1:$IX$303,Данные!$A131,BT$642+8)-INDEX(Данные!$I$1:$IX$303,Данные!$A131,BT$643+8)</f>
        <v>#N/A</v>
      </c>
      <c r="BU469" s="101" t="e">
        <f>INDEX(Данные!$I$1:$IX$303,Данные!$A131,BU$642+9)-INDEX(Данные!$I$1:$IX$303,Данные!$A131,BU$643+9)</f>
        <v>#N/A</v>
      </c>
    </row>
    <row r="470" spans="7:73" s="88" customFormat="1" x14ac:dyDescent="0.25">
      <c r="G470" s="61">
        <v>64.5</v>
      </c>
      <c r="H470" s="62">
        <f t="shared" si="834"/>
        <v>64.5</v>
      </c>
      <c r="I470" s="63">
        <f>IF(ISNUMBER(INDEX(Данные!$I$1:$IX$303,Данные!$A132,I$642)),INDEX(Данные!$I$1:$IX$303,Данные!$A132,I$642)-Данные!$E132+IF($F$3="Использовать поправку",AL470,0),#N/A)</f>
        <v>0</v>
      </c>
      <c r="J470" s="64">
        <f>IF(ISNUMBER(INDEX(Данные!$I$1:$IX$303,Данные!$A132,J$642)),INDEX(Данные!$I$1:$IX$303,Данные!$A132,J$642)-Данные!$F132+IF($F$3="Использовать поправку",AM470,0),#N/A)</f>
        <v>0</v>
      </c>
      <c r="K470" s="62">
        <f t="shared" si="835"/>
        <v>64.5</v>
      </c>
      <c r="L470" s="63">
        <f>IF(ISNUMBER(INDEX(Данные!$I$1:$IX$303,Данные!$A132,L$642)),INDEX(Данные!$I$1:$IX$303,Данные!$A132,L$642)-Данные!$E132+IF($F$4="Использовать поправку",AL470,0),#N/A)</f>
        <v>0.83801256206671759</v>
      </c>
      <c r="M470" s="64">
        <f>IF(ISNUMBER(INDEX(Данные!$I$1:$IX$303,Данные!$A132,M$642)),INDEX(Данные!$I$1:$IX$303,Данные!$A132,M$642)-Данные!$F132+IF($F$4="Использовать поправку",AM470,0),#N/A)</f>
        <v>-4.4777327970764169E-2</v>
      </c>
      <c r="N470" s="62">
        <f t="shared" si="836"/>
        <v>64.5</v>
      </c>
      <c r="O470" s="63">
        <f>IF(ISNUMBER(INDEX(Данные!$I$1:$IX$303,Данные!$A132,O$642)),INDEX(Данные!$I$1:$IX$303,Данные!$A132,O$642)-Данные!$E132+IF($F$5="Использовать поправку",AL470,0),#N/A)</f>
        <v>-5.5482740904528427E-2</v>
      </c>
      <c r="P470" s="64">
        <f>IF(ISNUMBER(INDEX(Данные!$I$1:$IX$303,Данные!$A132,P$642)),INDEX(Данные!$I$1:$IX$303,Данные!$A132,P$642)-Данные!$F132+IF($F$5="Использовать поправку",AM470,0),#N/A)</f>
        <v>0.5185599627872195</v>
      </c>
      <c r="Q470" s="62">
        <f t="shared" si="837"/>
        <v>64.5</v>
      </c>
      <c r="R470" s="63">
        <f>IF(ISNUMBER(INDEX(Данные!$I$1:$IX$303,Данные!$A132,R$642)),INDEX(Данные!$I$1:$IX$303,Данные!$A132,R$642)-Данные!$E132+IF($F$6="Использовать поправку",AL470,0),#N/A)</f>
        <v>-0.30247524845550267</v>
      </c>
      <c r="S470" s="64">
        <f>IF(ISNUMBER(INDEX(Данные!$I$1:$IX$303,Данные!$A132,S$642)),INDEX(Данные!$I$1:$IX$303,Данные!$A132,S$642)-Данные!$F132+IF($F$6="Использовать поправку",AM470,0),#N/A)</f>
        <v>-1.2024666401632036</v>
      </c>
      <c r="T470" s="62">
        <f t="shared" si="838"/>
        <v>64.5</v>
      </c>
      <c r="U470" s="63">
        <f>IF(ISNUMBER(INDEX(Данные!$I$1:$IX$303,Данные!$A132,U$642)),INDEX(Данные!$I$1:$IX$303,Данные!$A132,U$642)-Данные!$E132+IF($F$7="Использовать поправку",AL470,0),#N/A)</f>
        <v>7.1322052796336521E-3</v>
      </c>
      <c r="V470" s="64">
        <f>IF(ISNUMBER(INDEX(Данные!$I$1:$IX$303,Данные!$A132,V$642)),INDEX(Данные!$I$1:$IX$303,Данные!$A132,V$642)-Данные!$F132+IF($F$7="Использовать поправку",AM470,0),#N/A)</f>
        <v>-0.43985016102300811</v>
      </c>
      <c r="W470" s="62">
        <f t="shared" si="839"/>
        <v>64.5</v>
      </c>
      <c r="X470" s="63">
        <f>IF(ISNUMBER(INDEX(Данные!$I$1:$IX$303,Данные!$A132,X$642)),INDEX(Данные!$I$1:$IX$303,Данные!$A132,X$642)-Данные!$E132+IF($F$8="Использовать поправку",AL470,0),#N/A)</f>
        <v>-0.77648925405711822</v>
      </c>
      <c r="Y470" s="64">
        <f>IF(ISNUMBER(INDEX(Данные!$I$1:$IX$303,Данные!$A132,Y$642)),INDEX(Данные!$I$1:$IX$303,Данные!$A132,Y$642)-Данные!$F132+IF($F$8="Использовать поправку",AM470,0),#N/A)</f>
        <v>-1.5652599833749892</v>
      </c>
      <c r="Z470" s="62">
        <f t="shared" si="840"/>
        <v>64.5</v>
      </c>
      <c r="AA470" s="63">
        <f>IF(ISNUMBER(INDEX(Данные!$I$1:$IX$303,Данные!$A132,AA$642)),INDEX(Данные!$I$1:$IX$303,Данные!$A132,AA$642)-Данные!$E132+IF($F$9="Использовать поправку",AL470,0),#N/A)</f>
        <v>-5.0757002639377546E-2</v>
      </c>
      <c r="AB470" s="64">
        <f>IF(ISNUMBER(INDEX(Данные!$I$1:$IX$303,Данные!$A132,AB$642)),INDEX(Данные!$I$1:$IX$303,Данные!$A132,AB$642)-Данные!$F132+IF($F$9="Использовать поправку",AM470,0),#N/A)</f>
        <v>-1.7322847629955169</v>
      </c>
      <c r="AC470" s="62">
        <f t="shared" si="841"/>
        <v>64.5</v>
      </c>
      <c r="AD470" s="63">
        <f>IF(ISNUMBER(INDEX(Данные!$I$1:$IX$303,Данные!$A132,AD$642)),INDEX(Данные!$I$1:$IX$303,Данные!$A132,AD$642)-Данные!$E132+IF($F$10="Использовать поправку",AL470,0),#N/A)</f>
        <v>-7.7616066437931508E-2</v>
      </c>
      <c r="AE470" s="64">
        <f>IF(ISNUMBER(INDEX(Данные!$I$1:$IX$303,Данные!$A132,AE$642)),INDEX(Данные!$I$1:$IX$303,Данные!$A132,AE$642)-Данные!$F132+IF($F$10="Использовать поправку",AM470,0),#N/A)</f>
        <v>9.1310971878044711E-3</v>
      </c>
      <c r="AF470" s="62">
        <f t="shared" si="842"/>
        <v>64.5</v>
      </c>
      <c r="AG470" s="63">
        <f>IF(ISNUMBER(INDEX(Данные!$I$1:$IX$303,Данные!$A132,AG$642)),INDEX(Данные!$I$1:$IX$303,Данные!$A132,AG$642)-Данные!$E132+IF($F$11="Использовать поправку",AL470,0),#N/A)</f>
        <v>-0.32200613366753217</v>
      </c>
      <c r="AH470" s="64">
        <f>IF(ISNUMBER(INDEX(Данные!$I$1:$IX$303,Данные!$A132,AH$642)),INDEX(Данные!$I$1:$IX$303,Данные!$A132,AH$642)-Данные!$F132+IF($F$11="Использовать поправку",AM470,0),#N/A)</f>
        <v>-0.68742941429693838</v>
      </c>
      <c r="AI470" s="62">
        <f t="shared" si="843"/>
        <v>64.5</v>
      </c>
      <c r="AJ470" s="63">
        <f>IF(ISNUMBER(INDEX(Данные!$I$1:$IX$303,Данные!$A132,AJ$642)),INDEX(Данные!$I$1:$IX$303,Данные!$A132,AJ$642)-Данные!$E132+IF($F$12="Использовать поправку",AL470,0),#N/A)</f>
        <v>0.86770647050567185</v>
      </c>
      <c r="AK470" s="96">
        <f>IF(ISNUMBER(INDEX(Данные!$I$1:$IX$303,Данные!$A132,AK$642)),INDEX(Данные!$I$1:$IX$303,Данные!$A132,AK$642)-Данные!$F132+IF($F$12="Использовать поправку",AM470,0),#N/A)</f>
        <v>-1.9422928350556252</v>
      </c>
      <c r="AL470" s="100" t="e">
        <f>INDEX(Данные!$I$1:$IX$303,Данные!$A132,AL$642+4)-INDEX(Данные!$I$1:$IX$303,Данные!$A132,AL$643+4)</f>
        <v>#N/A</v>
      </c>
      <c r="AM470" s="101" t="e">
        <f>INDEX(Данные!$I$1:$IX$303,Данные!$A132,AM$642+5)-INDEX(Данные!$I$1:$IX$303,Данные!$A132,AM$643+5)</f>
        <v>#N/A</v>
      </c>
      <c r="AO470" s="61">
        <v>64.5</v>
      </c>
      <c r="AP470" s="62">
        <f t="shared" si="824"/>
        <v>64.5</v>
      </c>
      <c r="AQ470" s="63">
        <f>IF(ISNUMBER(INDEX(Данные!$I$1:$IX$303,Данные!$A132,AQ$642)),INDEX(Данные!$I$1:$IX$303,Данные!$A132,AQ$642)-Данные!$G132-AQ$643+IF($F$3="Использовать поправку",BT470,0),#N/A)</f>
        <v>0</v>
      </c>
      <c r="AR470" s="64">
        <f>IF(ISNUMBER(INDEX(Данные!$I$1:$IX$303,Данные!$A132,AR$642)),INDEX(Данные!$I$1:$IX$303,Данные!$A132,AR$642)-Данные!$H132-AR$643+IF($F$3="Использовать поправку",BU470,0),#N/A)</f>
        <v>0</v>
      </c>
      <c r="AS470" s="62">
        <f t="shared" si="825"/>
        <v>64.5</v>
      </c>
      <c r="AT470" s="63">
        <f>IF(ISNUMBER(INDEX(Данные!$I$1:$IX$303,Данные!$A132,AT$642)),INDEX(Данные!$I$1:$IX$303,Данные!$A132,AT$642)-Данные!$G132-AT$643+IF($F$4="Использовать поправку",BT470,0),#N/A)</f>
        <v>7.1039207781935829</v>
      </c>
      <c r="AU470" s="64">
        <f>IF(ISNUMBER(INDEX(Данные!$I$1:$IX$303,Данные!$A132,AU$642)),INDEX(Данные!$I$1:$IX$303,Данные!$A132,AU$642)-Данные!$H132-AU$643+IF($F$4="Использовать поправку",BU470,0),#N/A)</f>
        <v>5.4535416880071352E-2</v>
      </c>
      <c r="AV470" s="62">
        <f t="shared" si="826"/>
        <v>64.5</v>
      </c>
      <c r="AW470" s="63">
        <f>IF(ISNUMBER(INDEX(Данные!$I$1:$IX$303,Данные!$A132,AW$642)),INDEX(Данные!$I$1:$IX$303,Данные!$A132,AW$642)-Данные!$G132-AW$643+IF($F$5="Использовать поправку",BT470,0),#N/A)</f>
        <v>-1.0166857153666342</v>
      </c>
      <c r="AX470" s="64">
        <f>IF(ISNUMBER(INDEX(Данные!$I$1:$IX$303,Данные!$A132,AX$642)),INDEX(Данные!$I$1:$IX$303,Данные!$A132,AX$642)-Данные!$H132-AX$643+IF($F$5="Использовать поправку",BU470,0),#N/A)</f>
        <v>7.1670273620318312</v>
      </c>
      <c r="AY470" s="62">
        <f t="shared" si="827"/>
        <v>64.5</v>
      </c>
      <c r="AZ470" s="63">
        <f>IF(ISNUMBER(INDEX(Данные!$I$1:$IX$303,Данные!$A132,AZ$642)),INDEX(Данные!$I$1:$IX$303,Данные!$A132,AZ$642)-Данные!$G132-AZ$643+IF($F$6="Использовать поправку",BT470,0),#N/A)</f>
        <v>-9.8585363304911198</v>
      </c>
      <c r="BA470" s="64">
        <f>IF(ISNUMBER(INDEX(Данные!$I$1:$IX$303,Данные!$A132,BA$642)),INDEX(Данные!$I$1:$IX$303,Данные!$A132,BA$642)-Данные!$H132-BA$643+IF($F$6="Использовать поправку",BU470,0),#N/A)</f>
        <v>7.1666635384649453</v>
      </c>
      <c r="BB470" s="62">
        <f t="shared" si="828"/>
        <v>64.5</v>
      </c>
      <c r="BC470" s="63">
        <f>IF(ISNUMBER(INDEX(Данные!$I$1:$IX$303,Данные!$A132,BC$642)),INDEX(Данные!$I$1:$IX$303,Данные!$A132,BC$642)-Данные!$G132-BC$643+IF($F$7="Использовать поправку",BT470,0),#N/A)</f>
        <v>-2.3739252286253532</v>
      </c>
      <c r="BD470" s="64">
        <f>IF(ISNUMBER(INDEX(Данные!$I$1:$IX$303,Данные!$A132,BD$642)),INDEX(Данные!$I$1:$IX$303,Данные!$A132,BD$642)-Данные!$H132-BD$643+IF($F$7="Использовать поправку",BU470,0),#N/A)</f>
        <v>7.1768368989387454</v>
      </c>
      <c r="BE470" s="62">
        <f t="shared" si="829"/>
        <v>64.5</v>
      </c>
      <c r="BF470" s="63">
        <f>IF(ISNUMBER(INDEX(Данные!$I$1:$IX$303,Данные!$A132,BF$642)),INDEX(Данные!$I$1:$IX$303,Данные!$A132,BF$642)-Данные!$G132-BF$643+IF($F$8="Использовать поправку",BT470,0),#N/A)</f>
        <v>1.5849758160748024</v>
      </c>
      <c r="BG470" s="64">
        <f>IF(ISNUMBER(INDEX(Данные!$I$1:$IX$303,Данные!$A132,BG$642)),INDEX(Данные!$I$1:$IX$303,Данные!$A132,BG$642)-Данные!$H132-BG$643+IF($F$8="Использовать поправку",BU470,0),#N/A)</f>
        <v>4.0264533648687575</v>
      </c>
      <c r="BH470" s="62">
        <f t="shared" si="830"/>
        <v>64.5</v>
      </c>
      <c r="BI470" s="63">
        <f>IF(ISNUMBER(INDEX(Данные!$I$1:$IX$303,Данные!$A132,BI$642)),INDEX(Данные!$I$1:$IX$303,Данные!$A132,BI$642)-Данные!$G132-BI$643+IF($F$9="Использовать поправку",BT470,0),#N/A)</f>
        <v>1.9945719689764019</v>
      </c>
      <c r="BJ470" s="64">
        <f>IF(ISNUMBER(INDEX(Данные!$I$1:$IX$303,Данные!$A132,BJ$642)),INDEX(Данные!$I$1:$IX$303,Данные!$A132,BJ$642)-Данные!$H132-BJ$643+IF($F$9="Использовать поправку",BU470,0),#N/A)</f>
        <v>3.7403579968952272</v>
      </c>
      <c r="BK470" s="62">
        <f t="shared" si="831"/>
        <v>64.5</v>
      </c>
      <c r="BL470" s="63">
        <f>IF(ISNUMBER(INDEX(Данные!$I$1:$IX$303,Данные!$A132,BL$642)),INDEX(Данные!$I$1:$IX$303,Данные!$A132,BL$642)-Данные!$G132-BL$643+IF($F$10="Использовать поправку",BT470,0),#N/A)</f>
        <v>-1.7262563210808821</v>
      </c>
      <c r="BM470" s="64">
        <f>IF(ISNUMBER(INDEX(Данные!$I$1:$IX$303,Данные!$A132,BM$642)),INDEX(Данные!$I$1:$IX$303,Данные!$A132,BM$642)-Данные!$H132-BM$643+IF($F$10="Использовать поправку",BU470,0),#N/A)</f>
        <v>14.092476142502846</v>
      </c>
      <c r="BN470" s="62">
        <f t="shared" si="832"/>
        <v>64.5</v>
      </c>
      <c r="BO470" s="63">
        <f>IF(ISNUMBER(INDEX(Данные!$I$1:$IX$303,Данные!$A132,BO$642)),INDEX(Данные!$I$1:$IX$303,Данные!$A132,BO$642)-Данные!$G132-BO$643+IF($F$11="Использовать поправку",BT470,0),#N/A)</f>
        <v>0.11847018198261594</v>
      </c>
      <c r="BP470" s="64">
        <f>IF(ISNUMBER(INDEX(Данные!$I$1:$IX$303,Данные!$A132,BP$642)),INDEX(Данные!$I$1:$IX$303,Данные!$A132,BP$642)-Данные!$H132-BP$643+IF($F$11="Использовать поправку",BU470,0),#N/A)</f>
        <v>1.6865827604456172</v>
      </c>
      <c r="BQ470" s="62">
        <f t="shared" si="833"/>
        <v>64.5</v>
      </c>
      <c r="BR470" s="63">
        <f>IF(ISNUMBER(INDEX(Данные!$I$1:$IX$303,Данные!$A132,BR$642)),INDEX(Данные!$I$1:$IX$303,Данные!$A132,BR$642)-Данные!$G132-BR$643+IF($F$12="Использовать поправку",BT470,0),#N/A)</f>
        <v>3.9909382048609814</v>
      </c>
      <c r="BS470" s="64">
        <f>IF(ISNUMBER(INDEX(Данные!$I$1:$IX$303,Данные!$A132,BS$642)),INDEX(Данные!$I$1:$IX$303,Данные!$A132,BS$642)-Данные!$H132-BS$643+IF($F$12="Использовать поправку",BU470,0),#N/A)</f>
        <v>9.9274953861076938</v>
      </c>
      <c r="BT470" s="100" t="e">
        <f>INDEX(Данные!$I$1:$IX$303,Данные!$A132,BT$642+8)-INDEX(Данные!$I$1:$IX$303,Данные!$A132,BT$643+8)</f>
        <v>#N/A</v>
      </c>
      <c r="BU470" s="101" t="e">
        <f>INDEX(Данные!$I$1:$IX$303,Данные!$A132,BU$642+9)-INDEX(Данные!$I$1:$IX$303,Данные!$A132,BU$643+9)</f>
        <v>#N/A</v>
      </c>
    </row>
    <row r="471" spans="7:73" s="88" customFormat="1" x14ac:dyDescent="0.25">
      <c r="G471" s="61">
        <v>65</v>
      </c>
      <c r="H471" s="62">
        <f t="shared" si="834"/>
        <v>65</v>
      </c>
      <c r="I471" s="63">
        <f>IF(ISNUMBER(INDEX(Данные!$I$1:$IX$303,Данные!$A133,I$642)),INDEX(Данные!$I$1:$IX$303,Данные!$A133,I$642)-Данные!$E133+IF($F$3="Использовать поправку",AL471,0),#N/A)</f>
        <v>0</v>
      </c>
      <c r="J471" s="64">
        <f>IF(ISNUMBER(INDEX(Данные!$I$1:$IX$303,Данные!$A133,J$642)),INDEX(Данные!$I$1:$IX$303,Данные!$A133,J$642)-Данные!$F133+IF($F$3="Использовать поправку",AM471,0),#N/A)</f>
        <v>0</v>
      </c>
      <c r="K471" s="62">
        <f t="shared" si="835"/>
        <v>65</v>
      </c>
      <c r="L471" s="63">
        <f>IF(ISNUMBER(INDEX(Данные!$I$1:$IX$303,Данные!$A133,L$642)),INDEX(Данные!$I$1:$IX$303,Данные!$A133,L$642)-Данные!$E133+IF($F$4="Использовать поправку",AL471,0),#N/A)</f>
        <v>0.83711902129940441</v>
      </c>
      <c r="M471" s="64">
        <f>IF(ISNUMBER(INDEX(Данные!$I$1:$IX$303,Данные!$A133,M$642)),INDEX(Данные!$I$1:$IX$303,Данные!$A133,M$642)-Данные!$F133+IF($F$4="Использовать поправку",AM471,0),#N/A)</f>
        <v>1.1736782728949473</v>
      </c>
      <c r="N471" s="62">
        <f t="shared" si="836"/>
        <v>65</v>
      </c>
      <c r="O471" s="63">
        <f>IF(ISNUMBER(INDEX(Данные!$I$1:$IX$303,Данные!$A133,O$642)),INDEX(Данные!$I$1:$IX$303,Данные!$A133,O$642)-Данные!$E133+IF($F$5="Использовать поправку",AL471,0),#N/A)</f>
        <v>0.81053532401891637</v>
      </c>
      <c r="P471" s="64">
        <f>IF(ISNUMBER(INDEX(Данные!$I$1:$IX$303,Данные!$A133,P$642)),INDEX(Данные!$I$1:$IX$303,Данные!$A133,P$642)-Данные!$F133+IF($F$5="Использовать поправку",AM471,0),#N/A)</f>
        <v>8.6166867161205474E-2</v>
      </c>
      <c r="Q471" s="62">
        <f t="shared" si="837"/>
        <v>65</v>
      </c>
      <c r="R471" s="63">
        <f>IF(ISNUMBER(INDEX(Данные!$I$1:$IX$303,Данные!$A133,R$642)),INDEX(Данные!$I$1:$IX$303,Данные!$A133,R$642)-Данные!$E133+IF($F$6="Использовать поправку",AL471,0),#N/A)</f>
        <v>1.7358917867696562</v>
      </c>
      <c r="S471" s="64">
        <f>IF(ISNUMBER(INDEX(Данные!$I$1:$IX$303,Данные!$A133,S$642)),INDEX(Данные!$I$1:$IX$303,Данные!$A133,S$642)-Данные!$F133+IF($F$6="Использовать поправку",AM471,0),#N/A)</f>
        <v>0.39963569829850876</v>
      </c>
      <c r="T471" s="62">
        <f t="shared" si="838"/>
        <v>65</v>
      </c>
      <c r="U471" s="63">
        <f>IF(ISNUMBER(INDEX(Данные!$I$1:$IX$303,Данные!$A133,U$642)),INDEX(Данные!$I$1:$IX$303,Данные!$A133,U$642)-Данные!$E133+IF($F$7="Использовать поправку",AL471,0),#N/A)</f>
        <v>0.23443180285925358</v>
      </c>
      <c r="V471" s="64">
        <f>IF(ISNUMBER(INDEX(Данные!$I$1:$IX$303,Данные!$A133,V$642)),INDEX(Данные!$I$1:$IX$303,Данные!$A133,V$642)-Данные!$F133+IF($F$7="Использовать поправку",AM471,0),#N/A)</f>
        <v>-0.2148616246342403</v>
      </c>
      <c r="W471" s="62">
        <f t="shared" si="839"/>
        <v>65</v>
      </c>
      <c r="X471" s="63">
        <f>IF(ISNUMBER(INDEX(Данные!$I$1:$IX$303,Данные!$A133,X$642)),INDEX(Данные!$I$1:$IX$303,Данные!$A133,X$642)-Данные!$E133+IF($F$8="Использовать поправку",AL471,0),#N/A)</f>
        <v>0.48628665085731626</v>
      </c>
      <c r="Y471" s="64">
        <f>IF(ISNUMBER(INDEX(Данные!$I$1:$IX$303,Данные!$A133,Y$642)),INDEX(Данные!$I$1:$IX$303,Данные!$A133,Y$642)-Данные!$F133+IF($F$8="Использовать поправку",AM471,0),#N/A)</f>
        <v>0.66387892281654803</v>
      </c>
      <c r="Z471" s="62">
        <f t="shared" si="840"/>
        <v>65</v>
      </c>
      <c r="AA471" s="63">
        <f>IF(ISNUMBER(INDEX(Данные!$I$1:$IX$303,Данные!$A133,AA$642)),INDEX(Данные!$I$1:$IX$303,Данные!$A133,AA$642)-Данные!$E133+IF($F$9="Использовать поправку",AL471,0),#N/A)</f>
        <v>1.3631026920339728</v>
      </c>
      <c r="AB471" s="64">
        <f>IF(ISNUMBER(INDEX(Данные!$I$1:$IX$303,Данные!$A133,AB$642)),INDEX(Данные!$I$1:$IX$303,Данные!$A133,AB$642)-Данные!$F133+IF($F$9="Использовать поправку",AM471,0),#N/A)</f>
        <v>0.81151034381871323</v>
      </c>
      <c r="AC471" s="62">
        <f t="shared" si="841"/>
        <v>65</v>
      </c>
      <c r="AD471" s="63">
        <f>IF(ISNUMBER(INDEX(Данные!$I$1:$IX$303,Данные!$A133,AD$642)),INDEX(Данные!$I$1:$IX$303,Данные!$A133,AD$642)-Данные!$E133+IF($F$10="Использовать поправку",AL471,0),#N/A)</f>
        <v>0.28150980539375858</v>
      </c>
      <c r="AE471" s="64">
        <f>IF(ISNUMBER(INDEX(Данные!$I$1:$IX$303,Данные!$A133,AE$642)),INDEX(Данные!$I$1:$IX$303,Данные!$A133,AE$642)-Данные!$F133+IF($F$10="Использовать поправку",AM471,0),#N/A)</f>
        <v>0.56928718750249629</v>
      </c>
      <c r="AF471" s="62">
        <f t="shared" si="842"/>
        <v>65</v>
      </c>
      <c r="AG471" s="63">
        <f>IF(ISNUMBER(INDEX(Данные!$I$1:$IX$303,Данные!$A133,AG$642)),INDEX(Данные!$I$1:$IX$303,Данные!$A133,AG$642)-Данные!$E133+IF($F$11="Использовать поправку",AL471,0),#N/A)</f>
        <v>2.1756750685550408</v>
      </c>
      <c r="AH471" s="64">
        <f>IF(ISNUMBER(INDEX(Данные!$I$1:$IX$303,Данные!$A133,AH$642)),INDEX(Данные!$I$1:$IX$303,Данные!$A133,AH$642)-Данные!$F133+IF($F$11="Использовать поправку",AM471,0),#N/A)</f>
        <v>1.5150304940105723</v>
      </c>
      <c r="AI471" s="62">
        <f t="shared" si="843"/>
        <v>65</v>
      </c>
      <c r="AJ471" s="63">
        <f>IF(ISNUMBER(INDEX(Данные!$I$1:$IX$303,Данные!$A133,AJ$642)),INDEX(Данные!$I$1:$IX$303,Данные!$A133,AJ$642)-Данные!$E133+IF($F$12="Использовать поправку",AL471,0),#N/A)</f>
        <v>1.059214180349775</v>
      </c>
      <c r="AK471" s="96">
        <f>IF(ISNUMBER(INDEX(Данные!$I$1:$IX$303,Данные!$A133,AK$642)),INDEX(Данные!$I$1:$IX$303,Данные!$A133,AK$642)-Данные!$F133+IF($F$12="Использовать поправку",AM471,0),#N/A)</f>
        <v>1.2708598926877368</v>
      </c>
      <c r="AL471" s="100" t="e">
        <f>INDEX(Данные!$I$1:$IX$303,Данные!$A133,AL$642+4)-INDEX(Данные!$I$1:$IX$303,Данные!$A133,AL$643+4)</f>
        <v>#N/A</v>
      </c>
      <c r="AM471" s="101" t="e">
        <f>INDEX(Данные!$I$1:$IX$303,Данные!$A133,AM$642+5)-INDEX(Данные!$I$1:$IX$303,Данные!$A133,AM$643+5)</f>
        <v>#N/A</v>
      </c>
      <c r="AO471" s="61">
        <v>65</v>
      </c>
      <c r="AP471" s="62">
        <f t="shared" si="824"/>
        <v>65</v>
      </c>
      <c r="AQ471" s="63">
        <f>IF(ISNUMBER(INDEX(Данные!$I$1:$IX$303,Данные!$A133,AQ$642)),INDEX(Данные!$I$1:$IX$303,Данные!$A133,AQ$642)-Данные!$G133-AQ$643+IF($F$3="Использовать поправку",BT471,0),#N/A)</f>
        <v>0</v>
      </c>
      <c r="AR471" s="64">
        <f>IF(ISNUMBER(INDEX(Данные!$I$1:$IX$303,Данные!$A133,AR$642)),INDEX(Данные!$I$1:$IX$303,Данные!$A133,AR$642)-Данные!$H133-AR$643+IF($F$3="Использовать поправку",BU471,0),#N/A)</f>
        <v>0</v>
      </c>
      <c r="AS471" s="62">
        <f t="shared" si="825"/>
        <v>65</v>
      </c>
      <c r="AT471" s="63">
        <f>IF(ISNUMBER(INDEX(Данные!$I$1:$IX$303,Данные!$A133,AT$642)),INDEX(Данные!$I$1:$IX$303,Данные!$A133,AT$642)-Данные!$G133-AT$643+IF($F$4="Использовать поправку",BT471,0),#N/A)</f>
        <v>7.5224802888432123</v>
      </c>
      <c r="AU471" s="64">
        <f>IF(ISNUMBER(INDEX(Данные!$I$1:$IX$303,Данные!$A133,AU$642)),INDEX(Данные!$I$1:$IX$303,Данные!$A133,AU$642)-Данные!$H133-AU$643+IF($F$4="Использовать поправку",BU471,0),#N/A)</f>
        <v>0.64137455332775062</v>
      </c>
      <c r="AV471" s="62">
        <f t="shared" si="826"/>
        <v>65</v>
      </c>
      <c r="AW471" s="63">
        <f>IF(ISNUMBER(INDEX(Данные!$I$1:$IX$303,Данные!$A133,AW$642)),INDEX(Данные!$I$1:$IX$303,Данные!$A133,AW$642)-Данные!$G133-AW$643+IF($F$5="Использовать поправку",BT471,0),#N/A)</f>
        <v>-0.61141805335716981</v>
      </c>
      <c r="AX471" s="64">
        <f>IF(ISNUMBER(INDEX(Данные!$I$1:$IX$303,Данные!$A133,AX$642)),INDEX(Данные!$I$1:$IX$303,Данные!$A133,AX$642)-Данные!$H133-AX$643+IF($F$5="Использовать поправку",BU471,0),#N/A)</f>
        <v>7.2101107956123087</v>
      </c>
      <c r="AY471" s="62">
        <f t="shared" si="827"/>
        <v>65</v>
      </c>
      <c r="AZ471" s="63">
        <f>IF(ISNUMBER(INDEX(Данные!$I$1:$IX$303,Данные!$A133,AZ$642)),INDEX(Данные!$I$1:$IX$303,Данные!$A133,AZ$642)-Данные!$G133-AZ$643+IF($F$6="Использовать поправку",BT471,0),#N/A)</f>
        <v>-8.9905904371062206</v>
      </c>
      <c r="BA471" s="64">
        <f>IF(ISNUMBER(INDEX(Данные!$I$1:$IX$303,Данные!$A133,BA$642)),INDEX(Данные!$I$1:$IX$303,Данные!$A133,BA$642)-Данные!$H133-BA$643+IF($F$6="Использовать поправку",BU471,0),#N/A)</f>
        <v>7.3664813876141579</v>
      </c>
      <c r="BB471" s="62">
        <f t="shared" si="828"/>
        <v>65</v>
      </c>
      <c r="BC471" s="63">
        <f>IF(ISNUMBER(INDEX(Данные!$I$1:$IX$303,Данные!$A133,BC$642)),INDEX(Данные!$I$1:$IX$303,Данные!$A133,BC$642)-Данные!$G133-BC$643+IF($F$7="Использовать поправку",BT471,0),#N/A)</f>
        <v>-2.2567093271957219</v>
      </c>
      <c r="BD471" s="64">
        <f>IF(ISNUMBER(INDEX(Данные!$I$1:$IX$303,Данные!$A133,BD$642)),INDEX(Данные!$I$1:$IX$303,Данные!$A133,BD$642)-Данные!$H133-BD$643+IF($F$7="Использовать поправку",BU471,0),#N/A)</f>
        <v>7.0694060866214841</v>
      </c>
      <c r="BE471" s="62">
        <f t="shared" si="829"/>
        <v>65</v>
      </c>
      <c r="BF471" s="63">
        <f>IF(ISNUMBER(INDEX(Данные!$I$1:$IX$303,Данные!$A133,BF$642)),INDEX(Данные!$I$1:$IX$303,Данные!$A133,BF$642)-Данные!$G133-BF$643+IF($F$8="Использовать поправку",BT471,0),#N/A)</f>
        <v>1.8281191415034073</v>
      </c>
      <c r="BG471" s="64">
        <f>IF(ISNUMBER(INDEX(Данные!$I$1:$IX$303,Данные!$A133,BG$642)),INDEX(Данные!$I$1:$IX$303,Данные!$A133,BG$642)-Данные!$H133-BG$643+IF($F$8="Использовать поправку",BU471,0),#N/A)</f>
        <v>4.3583928262769405</v>
      </c>
      <c r="BH471" s="62">
        <f t="shared" si="830"/>
        <v>65</v>
      </c>
      <c r="BI471" s="63">
        <f>IF(ISNUMBER(INDEX(Данные!$I$1:$IX$303,Данные!$A133,BI$642)),INDEX(Данные!$I$1:$IX$303,Данные!$A133,BI$642)-Данные!$G133-BI$643+IF($F$9="Использовать поправку",BT471,0),#N/A)</f>
        <v>2.6761233149934469</v>
      </c>
      <c r="BJ471" s="64">
        <f>IF(ISNUMBER(INDEX(Данные!$I$1:$IX$303,Данные!$A133,BJ$642)),INDEX(Данные!$I$1:$IX$303,Данные!$A133,BJ$642)-Данные!$H133-BJ$643+IF($F$9="Использовать поправку",BU471,0),#N/A)</f>
        <v>4.1461131688045043</v>
      </c>
      <c r="BK471" s="62">
        <f t="shared" si="831"/>
        <v>65</v>
      </c>
      <c r="BL471" s="63">
        <f>IF(ISNUMBER(INDEX(Данные!$I$1:$IX$303,Данные!$A133,BL$642)),INDEX(Данные!$I$1:$IX$303,Данные!$A133,BL$642)-Данные!$G133-BL$643+IF($F$10="Использовать поправку",BT471,0),#N/A)</f>
        <v>-1.5855014183840694</v>
      </c>
      <c r="BM471" s="64">
        <f>IF(ISNUMBER(INDEX(Данные!$I$1:$IX$303,Данные!$A133,BM$642)),INDEX(Данные!$I$1:$IX$303,Данные!$A133,BM$642)-Данные!$H133-BM$643+IF($F$10="Использовать поправку",BU471,0),#N/A)</f>
        <v>14.377119736254144</v>
      </c>
      <c r="BN471" s="62">
        <f t="shared" si="832"/>
        <v>65</v>
      </c>
      <c r="BO471" s="63">
        <f>IF(ISNUMBER(INDEX(Данные!$I$1:$IX$303,Данные!$A133,BO$642)),INDEX(Данные!$I$1:$IX$303,Данные!$A133,BO$642)-Данные!$G133-BO$643+IF($F$11="Использовать поправку",BT471,0),#N/A)</f>
        <v>1.2063077162600848</v>
      </c>
      <c r="BP471" s="64">
        <f>IF(ISNUMBER(INDEX(Данные!$I$1:$IX$303,Данные!$A133,BP$642)),INDEX(Данные!$I$1:$IX$303,Данные!$A133,BP$642)-Данные!$H133-BP$643+IF($F$11="Использовать поправку",BU471,0),#N/A)</f>
        <v>2.4440980074509753</v>
      </c>
      <c r="BQ471" s="62">
        <f t="shared" si="833"/>
        <v>65</v>
      </c>
      <c r="BR471" s="63">
        <f>IF(ISNUMBER(INDEX(Данные!$I$1:$IX$303,Данные!$A133,BR$642)),INDEX(Данные!$I$1:$IX$303,Данные!$A133,BR$642)-Данные!$G133-BR$643+IF($F$12="Использовать поправку",BT471,0),#N/A)</f>
        <v>4.5205452950357312</v>
      </c>
      <c r="BS471" s="64">
        <f>IF(ISNUMBER(INDEX(Данные!$I$1:$IX$303,Данные!$A133,BS$642)),INDEX(Данные!$I$1:$IX$303,Данные!$A133,BS$642)-Данные!$H133-BS$643+IF($F$12="Использовать поправку",BU471,0),#N/A)</f>
        <v>10.562925332451414</v>
      </c>
      <c r="BT471" s="100" t="e">
        <f>INDEX(Данные!$I$1:$IX$303,Данные!$A133,BT$642+8)-INDEX(Данные!$I$1:$IX$303,Данные!$A133,BT$643+8)</f>
        <v>#N/A</v>
      </c>
      <c r="BU471" s="101" t="e">
        <f>INDEX(Данные!$I$1:$IX$303,Данные!$A133,BU$642+9)-INDEX(Данные!$I$1:$IX$303,Данные!$A133,BU$643+9)</f>
        <v>#N/A</v>
      </c>
    </row>
    <row r="472" spans="7:73" s="88" customFormat="1" x14ac:dyDescent="0.25">
      <c r="G472" s="61">
        <v>65.5</v>
      </c>
      <c r="H472" s="62">
        <f t="shared" si="834"/>
        <v>65.5</v>
      </c>
      <c r="I472" s="63">
        <f>IF(ISNUMBER(INDEX(Данные!$I$1:$IX$303,Данные!$A134,I$642)),INDEX(Данные!$I$1:$IX$303,Данные!$A134,I$642)-Данные!$E134+IF($F$3="Использовать поправку",AL472,0),#N/A)</f>
        <v>0</v>
      </c>
      <c r="J472" s="64">
        <f>IF(ISNUMBER(INDEX(Данные!$I$1:$IX$303,Данные!$A134,J$642)),INDEX(Данные!$I$1:$IX$303,Данные!$A134,J$642)-Данные!$F134+IF($F$3="Использовать поправку",AM472,0),#N/A)</f>
        <v>0</v>
      </c>
      <c r="K472" s="62">
        <f t="shared" si="835"/>
        <v>65.5</v>
      </c>
      <c r="L472" s="63">
        <f>IF(ISNUMBER(INDEX(Данные!$I$1:$IX$303,Данные!$A134,L$642)),INDEX(Данные!$I$1:$IX$303,Данные!$A134,L$642)-Данные!$E134+IF($F$4="Использовать поправку",AL472,0),#N/A)</f>
        <v>0.22951059922775308</v>
      </c>
      <c r="M472" s="64">
        <f>IF(ISNUMBER(INDEX(Данные!$I$1:$IX$303,Данные!$A134,M$642)),INDEX(Данные!$I$1:$IX$303,Данные!$A134,M$642)-Данные!$F134+IF($F$4="Использовать поправку",AM472,0),#N/A)</f>
        <v>-0.40774071187756</v>
      </c>
      <c r="N472" s="62">
        <f t="shared" si="836"/>
        <v>65.5</v>
      </c>
      <c r="O472" s="63">
        <f>IF(ISNUMBER(INDEX(Данные!$I$1:$IX$303,Данные!$A134,O$642)),INDEX(Данные!$I$1:$IX$303,Данные!$A134,O$642)-Данные!$E134+IF($F$5="Использовать поправку",AL472,0),#N/A)</f>
        <v>0.54966138324017599</v>
      </c>
      <c r="P472" s="64">
        <f>IF(ISNUMBER(INDEX(Данные!$I$1:$IX$303,Данные!$A134,P$642)),INDEX(Данные!$I$1:$IX$303,Данные!$A134,P$642)-Данные!$F134+IF($F$5="Использовать поправку",AM472,0),#N/A)</f>
        <v>-0.66242664676759944</v>
      </c>
      <c r="Q472" s="62">
        <f t="shared" si="837"/>
        <v>65.5</v>
      </c>
      <c r="R472" s="63">
        <f>IF(ISNUMBER(INDEX(Данные!$I$1:$IX$303,Данные!$A134,R$642)),INDEX(Данные!$I$1:$IX$303,Данные!$A134,R$642)-Данные!$E134+IF($F$6="Использовать поправку",AL472,0),#N/A)</f>
        <v>1.6473862322486088</v>
      </c>
      <c r="S472" s="64">
        <f>IF(ISNUMBER(INDEX(Данные!$I$1:$IX$303,Данные!$A134,S$642)),INDEX(Данные!$I$1:$IX$303,Данные!$A134,S$642)-Данные!$F134+IF($F$6="Использовать поправку",AM472,0),#N/A)</f>
        <v>-1.3154945524643828</v>
      </c>
      <c r="T472" s="62">
        <f t="shared" si="838"/>
        <v>65.5</v>
      </c>
      <c r="U472" s="63">
        <f>IF(ISNUMBER(INDEX(Данные!$I$1:$IX$303,Данные!$A134,U$642)),INDEX(Данные!$I$1:$IX$303,Данные!$A134,U$642)-Данные!$E134+IF($F$7="Использовать поправку",AL472,0),#N/A)</f>
        <v>0.28591469726553953</v>
      </c>
      <c r="V472" s="64">
        <f>IF(ISNUMBER(INDEX(Данные!$I$1:$IX$303,Данные!$A134,V$642)),INDEX(Данные!$I$1:$IX$303,Данные!$A134,V$642)-Данные!$F134+IF($F$7="Использовать поправку",AM472,0),#N/A)</f>
        <v>-2.3723417509445142</v>
      </c>
      <c r="W472" s="62">
        <f t="shared" si="839"/>
        <v>65.5</v>
      </c>
      <c r="X472" s="63">
        <f>IF(ISNUMBER(INDEX(Данные!$I$1:$IX$303,Данные!$A134,X$642)),INDEX(Данные!$I$1:$IX$303,Данные!$A134,X$642)-Данные!$E134+IF($F$8="Использовать поправку",AL472,0),#N/A)</f>
        <v>0.81261299963826339</v>
      </c>
      <c r="Y472" s="64">
        <f>IF(ISNUMBER(INDEX(Данные!$I$1:$IX$303,Данные!$A134,Y$642)),INDEX(Данные!$I$1:$IX$303,Данные!$A134,Y$642)-Данные!$F134+IF($F$8="Использовать поправку",AM472,0),#N/A)</f>
        <v>-2.4999173571739419</v>
      </c>
      <c r="Z472" s="62">
        <f t="shared" si="840"/>
        <v>65.5</v>
      </c>
      <c r="AA472" s="63">
        <f>IF(ISNUMBER(INDEX(Данные!$I$1:$IX$303,Данные!$A134,AA$642)),INDEX(Данные!$I$1:$IX$303,Данные!$A134,AA$642)-Данные!$E134+IF($F$9="Использовать поправку",AL472,0),#N/A)</f>
        <v>0.67117054293822598</v>
      </c>
      <c r="AB472" s="64">
        <f>IF(ISNUMBER(INDEX(Данные!$I$1:$IX$303,Данные!$A134,AB$642)),INDEX(Данные!$I$1:$IX$303,Данные!$A134,AB$642)-Данные!$F134+IF($F$9="Использовать поправку",AM472,0),#N/A)</f>
        <v>-1.0988692414619461</v>
      </c>
      <c r="AC472" s="62">
        <f t="shared" si="841"/>
        <v>65.5</v>
      </c>
      <c r="AD472" s="63">
        <f>IF(ISNUMBER(INDEX(Данные!$I$1:$IX$303,Данные!$A134,AD$642)),INDEX(Данные!$I$1:$IX$303,Данные!$A134,AD$642)-Данные!$E134+IF($F$10="Использовать поправку",AL472,0),#N/A)</f>
        <v>1.1012243386351184</v>
      </c>
      <c r="AE472" s="64">
        <f>IF(ISNUMBER(INDEX(Данные!$I$1:$IX$303,Данные!$A134,AE$642)),INDEX(Данные!$I$1:$IX$303,Данные!$A134,AE$642)-Данные!$F134+IF($F$10="Использовать поправку",AM472,0),#N/A)</f>
        <v>-1.2970900228976774</v>
      </c>
      <c r="AF472" s="62">
        <f t="shared" si="842"/>
        <v>65.5</v>
      </c>
      <c r="AG472" s="63">
        <f>IF(ISNUMBER(INDEX(Данные!$I$1:$IX$303,Данные!$A134,AG$642)),INDEX(Данные!$I$1:$IX$303,Данные!$A134,AG$642)-Данные!$E134+IF($F$11="Использовать поправку",AL472,0),#N/A)</f>
        <v>1.4759034967123341</v>
      </c>
      <c r="AH472" s="64">
        <f>IF(ISNUMBER(INDEX(Данные!$I$1:$IX$303,Данные!$A134,AH$642)),INDEX(Данные!$I$1:$IX$303,Данные!$A134,AH$642)-Данные!$F134+IF($F$11="Использовать поправку",AM472,0),#N/A)</f>
        <v>-0.41423851538136525</v>
      </c>
      <c r="AI472" s="62">
        <f t="shared" si="843"/>
        <v>65.5</v>
      </c>
      <c r="AJ472" s="63">
        <f>IF(ISNUMBER(INDEX(Данные!$I$1:$IX$303,Данные!$A134,AJ$642)),INDEX(Данные!$I$1:$IX$303,Данные!$A134,AJ$642)-Данные!$E134+IF($F$12="Использовать поправку",AL472,0),#N/A)</f>
        <v>1.107308136243363</v>
      </c>
      <c r="AK472" s="96">
        <f>IF(ISNUMBER(INDEX(Данные!$I$1:$IX$303,Данные!$A134,AK$642)),INDEX(Данные!$I$1:$IX$303,Данные!$A134,AK$642)-Данные!$F134+IF($F$12="Использовать поправку",AM472,0),#N/A)</f>
        <v>-0.65781525823864051</v>
      </c>
      <c r="AL472" s="100" t="e">
        <f>INDEX(Данные!$I$1:$IX$303,Данные!$A134,AL$642+4)-INDEX(Данные!$I$1:$IX$303,Данные!$A134,AL$643+4)</f>
        <v>#N/A</v>
      </c>
      <c r="AM472" s="101" t="e">
        <f>INDEX(Данные!$I$1:$IX$303,Данные!$A134,AM$642+5)-INDEX(Данные!$I$1:$IX$303,Данные!$A134,AM$643+5)</f>
        <v>#N/A</v>
      </c>
      <c r="AO472" s="61">
        <v>65.5</v>
      </c>
      <c r="AP472" s="62">
        <f t="shared" si="824"/>
        <v>65.5</v>
      </c>
      <c r="AQ472" s="63">
        <f>IF(ISNUMBER(INDEX(Данные!$I$1:$IX$303,Данные!$A134,AQ$642)),INDEX(Данные!$I$1:$IX$303,Данные!$A134,AQ$642)-Данные!$G134-AQ$643+IF($F$3="Использовать поправку",BT472,0),#N/A)</f>
        <v>0</v>
      </c>
      <c r="AR472" s="64">
        <f>IF(ISNUMBER(INDEX(Данные!$I$1:$IX$303,Данные!$A134,AR$642)),INDEX(Данные!$I$1:$IX$303,Данные!$A134,AR$642)-Данные!$H134-AR$643+IF($F$3="Использовать поправку",BU472,0),#N/A)</f>
        <v>0</v>
      </c>
      <c r="AS472" s="62">
        <f t="shared" si="825"/>
        <v>65.5</v>
      </c>
      <c r="AT472" s="63">
        <f>IF(ISNUMBER(INDEX(Данные!$I$1:$IX$303,Данные!$A134,AT$642)),INDEX(Данные!$I$1:$IX$303,Данные!$A134,AT$642)-Данные!$G134-AT$643+IF($F$4="Использовать поправку",BT472,0),#N/A)</f>
        <v>7.6372355884570879</v>
      </c>
      <c r="AU472" s="64">
        <f>IF(ISNUMBER(INDEX(Данные!$I$1:$IX$303,Данные!$A134,AU$642)),INDEX(Данные!$I$1:$IX$303,Данные!$A134,AU$642)-Данные!$H134-AU$643+IF($F$4="Использовать поправку",BU472,0),#N/A)</f>
        <v>0.43750419738898927</v>
      </c>
      <c r="AV472" s="62">
        <f t="shared" si="826"/>
        <v>65.5</v>
      </c>
      <c r="AW472" s="63">
        <f>IF(ISNUMBER(INDEX(Данные!$I$1:$IX$303,Данные!$A134,AW$642)),INDEX(Данные!$I$1:$IX$303,Данные!$A134,AW$642)-Данные!$G134-AW$643+IF($F$5="Использовать поправку",BT472,0),#N/A)</f>
        <v>-0.33658736173708803</v>
      </c>
      <c r="AX472" s="64">
        <f>IF(ISNUMBER(INDEX(Данные!$I$1:$IX$303,Данные!$A134,AX$642)),INDEX(Данные!$I$1:$IX$303,Данные!$A134,AX$642)-Данные!$H134-AX$643+IF($F$5="Использовать поправку",BU472,0),#N/A)</f>
        <v>6.878897472228573</v>
      </c>
      <c r="AY472" s="62">
        <f t="shared" si="827"/>
        <v>65.5</v>
      </c>
      <c r="AZ472" s="63">
        <f>IF(ISNUMBER(INDEX(Данные!$I$1:$IX$303,Данные!$A134,AZ$642)),INDEX(Данные!$I$1:$IX$303,Данные!$A134,AZ$642)-Данные!$G134-AZ$643+IF($F$6="Использовать поправку",BT472,0),#N/A)</f>
        <v>-8.1668973209820024</v>
      </c>
      <c r="BA472" s="64">
        <f>IF(ISNUMBER(INDEX(Данные!$I$1:$IX$303,Данные!$A134,BA$642)),INDEX(Данные!$I$1:$IX$303,Данные!$A134,BA$642)-Данные!$H134-BA$643+IF($F$6="Использовать поправку",BU472,0),#N/A)</f>
        <v>6.7087341113820003</v>
      </c>
      <c r="BB472" s="62">
        <f t="shared" si="828"/>
        <v>65.5</v>
      </c>
      <c r="BC472" s="63">
        <f>IF(ISNUMBER(INDEX(Данные!$I$1:$IX$303,Данные!$A134,BC$642)),INDEX(Данные!$I$1:$IX$303,Данные!$A134,BC$642)-Данные!$G134-BC$643+IF($F$7="Использовать поправку",BT472,0),#N/A)</f>
        <v>-2.1137519785629593</v>
      </c>
      <c r="BD472" s="64">
        <f>IF(ISNUMBER(INDEX(Данные!$I$1:$IX$303,Данные!$A134,BD$642)),INDEX(Данные!$I$1:$IX$303,Данные!$A134,BD$642)-Данные!$H134-BD$643+IF($F$7="Использовать поправку",BU472,0),#N/A)</f>
        <v>5.8832352111494401</v>
      </c>
      <c r="BE472" s="62">
        <f t="shared" si="829"/>
        <v>65.5</v>
      </c>
      <c r="BF472" s="63">
        <f>IF(ISNUMBER(INDEX(Данные!$I$1:$IX$303,Данные!$A134,BF$642)),INDEX(Данные!$I$1:$IX$303,Данные!$A134,BF$642)-Данные!$G134-BF$643+IF($F$8="Использовать поправку",BT472,0),#N/A)</f>
        <v>2.2344256413225594</v>
      </c>
      <c r="BG472" s="64">
        <f>IF(ISNUMBER(INDEX(Данные!$I$1:$IX$303,Данные!$A134,BG$642)),INDEX(Данные!$I$1:$IX$303,Данные!$A134,BG$642)-Данные!$H134-BG$643+IF($F$8="Использовать поправку",BU472,0),#N/A)</f>
        <v>3.1084341476901045</v>
      </c>
      <c r="BH472" s="62">
        <f t="shared" si="830"/>
        <v>65.5</v>
      </c>
      <c r="BI472" s="63">
        <f>IF(ISNUMBER(INDEX(Данные!$I$1:$IX$303,Данные!$A134,BI$642)),INDEX(Данные!$I$1:$IX$303,Данные!$A134,BI$642)-Данные!$G134-BI$643+IF($F$9="Использовать поправку",BT472,0),#N/A)</f>
        <v>3.0117085864625324</v>
      </c>
      <c r="BJ472" s="64">
        <f>IF(ISNUMBER(INDEX(Данные!$I$1:$IX$303,Данные!$A134,BJ$642)),INDEX(Данные!$I$1:$IX$303,Данные!$A134,BJ$642)-Данные!$H134-BJ$643+IF($F$9="Использовать поправку",BU472,0),#N/A)</f>
        <v>3.5966785480736689</v>
      </c>
      <c r="BK472" s="62">
        <f t="shared" si="831"/>
        <v>65.5</v>
      </c>
      <c r="BL472" s="63">
        <f>IF(ISNUMBER(INDEX(Данные!$I$1:$IX$303,Данные!$A134,BL$642)),INDEX(Данные!$I$1:$IX$303,Данные!$A134,BL$642)-Данные!$G134-BL$643+IF($F$10="Использовать поправку",BT472,0),#N/A)</f>
        <v>-1.0348892490663957</v>
      </c>
      <c r="BM472" s="64">
        <f>IF(ISNUMBER(INDEX(Данные!$I$1:$IX$303,Данные!$A134,BM$642)),INDEX(Данные!$I$1:$IX$303,Данные!$A134,BM$642)-Данные!$H134-BM$643+IF($F$10="Использовать поправку",BU472,0),#N/A)</f>
        <v>13.728574724805412</v>
      </c>
      <c r="BN472" s="62">
        <f t="shared" si="832"/>
        <v>65.5</v>
      </c>
      <c r="BO472" s="63">
        <f>IF(ISNUMBER(INDEX(Данные!$I$1:$IX$303,Данные!$A134,BO$642)),INDEX(Данные!$I$1:$IX$303,Данные!$A134,BO$642)-Данные!$G134-BO$643+IF($F$11="Использовать поправку",BT472,0),#N/A)</f>
        <v>1.9442594646162661</v>
      </c>
      <c r="BP472" s="64">
        <f>IF(ISNUMBER(INDEX(Данные!$I$1:$IX$303,Данные!$A134,BP$642)),INDEX(Данные!$I$1:$IX$303,Данные!$A134,BP$642)-Данные!$H134-BP$643+IF($F$11="Использовать поправку",BU472,0),#N/A)</f>
        <v>2.2369787497602829</v>
      </c>
      <c r="BQ472" s="62">
        <f t="shared" si="833"/>
        <v>65.5</v>
      </c>
      <c r="BR472" s="63">
        <f>IF(ISNUMBER(INDEX(Данные!$I$1:$IX$303,Данные!$A134,BR$642)),INDEX(Данные!$I$1:$IX$303,Данные!$A134,BR$642)-Данные!$G134-BR$643+IF($F$12="Использовать поправку",BT472,0),#N/A)</f>
        <v>5.0741993631573905</v>
      </c>
      <c r="BS472" s="64">
        <f>IF(ISNUMBER(INDEX(Данные!$I$1:$IX$303,Данные!$A134,BS$642)),INDEX(Данные!$I$1:$IX$303,Данные!$A134,BS$642)-Данные!$H134-BS$643+IF($F$12="Использовать поправку",BU472,0),#N/A)</f>
        <v>10.234017703332256</v>
      </c>
      <c r="BT472" s="100" t="e">
        <f>INDEX(Данные!$I$1:$IX$303,Данные!$A134,BT$642+8)-INDEX(Данные!$I$1:$IX$303,Данные!$A134,BT$643+8)</f>
        <v>#N/A</v>
      </c>
      <c r="BU472" s="101" t="e">
        <f>INDEX(Данные!$I$1:$IX$303,Данные!$A134,BU$642+9)-INDEX(Данные!$I$1:$IX$303,Данные!$A134,BU$643+9)</f>
        <v>#N/A</v>
      </c>
    </row>
    <row r="473" spans="7:73" s="88" customFormat="1" x14ac:dyDescent="0.25">
      <c r="G473" s="61">
        <v>66</v>
      </c>
      <c r="H473" s="62">
        <f t="shared" si="834"/>
        <v>66</v>
      </c>
      <c r="I473" s="63">
        <f>IF(ISNUMBER(INDEX(Данные!$I$1:$IX$303,Данные!$A135,I$642)),INDEX(Данные!$I$1:$IX$303,Данные!$A135,I$642)-Данные!$E135+IF($F$3="Использовать поправку",AL473,0),#N/A)</f>
        <v>0</v>
      </c>
      <c r="J473" s="64">
        <f>IF(ISNUMBER(INDEX(Данные!$I$1:$IX$303,Данные!$A135,J$642)),INDEX(Данные!$I$1:$IX$303,Данные!$A135,J$642)-Данные!$F135+IF($F$3="Использовать поправку",AM473,0),#N/A)</f>
        <v>0</v>
      </c>
      <c r="K473" s="62">
        <f t="shared" si="835"/>
        <v>66</v>
      </c>
      <c r="L473" s="63">
        <f>IF(ISNUMBER(INDEX(Данные!$I$1:$IX$303,Данные!$A135,L$642)),INDEX(Данные!$I$1:$IX$303,Данные!$A135,L$642)-Данные!$E135+IF($F$4="Использовать поправку",AL473,0),#N/A)</f>
        <v>-0.76595910723730487</v>
      </c>
      <c r="M473" s="64">
        <f>IF(ISNUMBER(INDEX(Данные!$I$1:$IX$303,Данные!$A135,M$642)),INDEX(Данные!$I$1:$IX$303,Данные!$A135,M$642)-Данные!$F135+IF($F$4="Использовать поправку",AM473,0),#N/A)</f>
        <v>0.23586581112307758</v>
      </c>
      <c r="N473" s="62">
        <f t="shared" si="836"/>
        <v>66</v>
      </c>
      <c r="O473" s="63">
        <f>IF(ISNUMBER(INDEX(Данные!$I$1:$IX$303,Данные!$A135,O$642)),INDEX(Данные!$I$1:$IX$303,Данные!$A135,O$642)-Данные!$E135+IF($F$5="Использовать поправку",AL473,0),#N/A)</f>
        <v>0.61057684807657964</v>
      </c>
      <c r="P473" s="64">
        <f>IF(ISNUMBER(INDEX(Данные!$I$1:$IX$303,Данные!$A135,P$642)),INDEX(Данные!$I$1:$IX$303,Данные!$A135,P$642)-Данные!$F135+IF($F$5="Использовать поправку",AM473,0),#N/A)</f>
        <v>0.50915491853461159</v>
      </c>
      <c r="Q473" s="62">
        <f t="shared" si="837"/>
        <v>66</v>
      </c>
      <c r="R473" s="63">
        <f>IF(ISNUMBER(INDEX(Данные!$I$1:$IX$303,Данные!$A135,R$642)),INDEX(Данные!$I$1:$IX$303,Данные!$A135,R$642)-Данные!$E135+IF($F$6="Использовать поправку",AL473,0),#N/A)</f>
        <v>0.92586811191225316</v>
      </c>
      <c r="S473" s="64">
        <f>IF(ISNUMBER(INDEX(Данные!$I$1:$IX$303,Данные!$A135,S$642)),INDEX(Данные!$I$1:$IX$303,Данные!$A135,S$642)-Данные!$F135+IF($F$6="Использовать поправку",AM473,0),#N/A)</f>
        <v>-0.35225655228669428</v>
      </c>
      <c r="T473" s="62">
        <f t="shared" si="838"/>
        <v>66</v>
      </c>
      <c r="U473" s="63">
        <f>IF(ISNUMBER(INDEX(Данные!$I$1:$IX$303,Данные!$A135,U$642)),INDEX(Данные!$I$1:$IX$303,Данные!$A135,U$642)-Данные!$E135+IF($F$7="Использовать поправку",AL473,0),#N/A)</f>
        <v>-0.73307729373440633</v>
      </c>
      <c r="V473" s="64">
        <f>IF(ISNUMBER(INDEX(Данные!$I$1:$IX$303,Данные!$A135,V$642)),INDEX(Данные!$I$1:$IX$303,Данные!$A135,V$642)-Данные!$F135+IF($F$7="Использовать поправку",AM473,0),#N/A)</f>
        <v>1.3811192218137727</v>
      </c>
      <c r="W473" s="62">
        <f t="shared" si="839"/>
        <v>66</v>
      </c>
      <c r="X473" s="63">
        <f>IF(ISNUMBER(INDEX(Данные!$I$1:$IX$303,Данные!$A135,X$642)),INDEX(Данные!$I$1:$IX$303,Данные!$A135,X$642)-Данные!$E135+IF($F$8="Использовать поправку",AL473,0),#N/A)</f>
        <v>6.3532715160619091E-3</v>
      </c>
      <c r="Y473" s="64">
        <f>IF(ISNUMBER(INDEX(Данные!$I$1:$IX$303,Данные!$A135,Y$642)),INDEX(Данные!$I$1:$IX$303,Данные!$A135,Y$642)-Данные!$F135+IF($F$8="Использовать поправку",AM473,0),#N/A)</f>
        <v>1.2379846135448203</v>
      </c>
      <c r="Z473" s="62">
        <f t="shared" si="840"/>
        <v>66</v>
      </c>
      <c r="AA473" s="63">
        <f>IF(ISNUMBER(INDEX(Данные!$I$1:$IX$303,Данные!$A135,AA$642)),INDEX(Данные!$I$1:$IX$303,Данные!$A135,AA$642)-Данные!$E135+IF($F$9="Использовать поправку",AL473,0),#N/A)</f>
        <v>-1.6988958708104036</v>
      </c>
      <c r="AB473" s="64">
        <f>IF(ISNUMBER(INDEX(Данные!$I$1:$IX$303,Данные!$A135,AB$642)),INDEX(Данные!$I$1:$IX$303,Данные!$A135,AB$642)-Данные!$F135+IF($F$9="Использовать поправку",AM473,0),#N/A)</f>
        <v>-0.13577291307308759</v>
      </c>
      <c r="AC473" s="62">
        <f t="shared" si="841"/>
        <v>66</v>
      </c>
      <c r="AD473" s="63">
        <f>IF(ISNUMBER(INDEX(Данные!$I$1:$IX$303,Данные!$A135,AD$642)),INDEX(Данные!$I$1:$IX$303,Данные!$A135,AD$642)-Данные!$E135+IF($F$10="Использовать поправку",AL473,0),#N/A)</f>
        <v>-0.25432108633799633</v>
      </c>
      <c r="AE473" s="64">
        <f>IF(ISNUMBER(INDEX(Данные!$I$1:$IX$303,Данные!$A135,AE$642)),INDEX(Данные!$I$1:$IX$303,Данные!$A135,AE$642)-Данные!$F135+IF($F$10="Использовать поправку",AM473,0),#N/A)</f>
        <v>0.93521126019256862</v>
      </c>
      <c r="AF473" s="62">
        <f t="shared" si="842"/>
        <v>66</v>
      </c>
      <c r="AG473" s="63">
        <f>IF(ISNUMBER(INDEX(Данные!$I$1:$IX$303,Данные!$A135,AG$642)),INDEX(Данные!$I$1:$IX$303,Данные!$A135,AG$642)-Данные!$E135+IF($F$11="Использовать поправку",AL473,0),#N/A)</f>
        <v>0.81766379640393794</v>
      </c>
      <c r="AH473" s="64">
        <f>IF(ISNUMBER(INDEX(Данные!$I$1:$IX$303,Данные!$A135,AH$642)),INDEX(Данные!$I$1:$IX$303,Данные!$A135,AH$642)-Данные!$F135+IF($F$11="Использовать поправку",AM473,0),#N/A)</f>
        <v>0.15354146236234456</v>
      </c>
      <c r="AI473" s="62">
        <f t="shared" si="843"/>
        <v>66</v>
      </c>
      <c r="AJ473" s="63">
        <f>IF(ISNUMBER(INDEX(Данные!$I$1:$IX$303,Данные!$A135,AJ$642)),INDEX(Данные!$I$1:$IX$303,Данные!$A135,AJ$642)-Данные!$E135+IF($F$12="Использовать поправку",AL473,0),#N/A)</f>
        <v>-0.17903144159865647</v>
      </c>
      <c r="AK473" s="96">
        <f>IF(ISNUMBER(INDEX(Данные!$I$1:$IX$303,Данные!$A135,AK$642)),INDEX(Данные!$I$1:$IX$303,Данные!$A135,AK$642)-Данные!$F135+IF($F$12="Использовать поправку",AM473,0),#N/A)</f>
        <v>0.78354030744847858</v>
      </c>
      <c r="AL473" s="100" t="e">
        <f>INDEX(Данные!$I$1:$IX$303,Данные!$A135,AL$642+4)-INDEX(Данные!$I$1:$IX$303,Данные!$A135,AL$643+4)</f>
        <v>#N/A</v>
      </c>
      <c r="AM473" s="101" t="e">
        <f>INDEX(Данные!$I$1:$IX$303,Данные!$A135,AM$642+5)-INDEX(Данные!$I$1:$IX$303,Данные!$A135,AM$643+5)</f>
        <v>#N/A</v>
      </c>
      <c r="AO473" s="61">
        <v>66</v>
      </c>
      <c r="AP473" s="62">
        <f t="shared" si="824"/>
        <v>66</v>
      </c>
      <c r="AQ473" s="63">
        <f>IF(ISNUMBER(INDEX(Данные!$I$1:$IX$303,Данные!$A135,AQ$642)),INDEX(Данные!$I$1:$IX$303,Данные!$A135,AQ$642)-Данные!$G135-AQ$643+IF($F$3="Использовать поправку",BT473,0),#N/A)</f>
        <v>0</v>
      </c>
      <c r="AR473" s="64">
        <f>IF(ISNUMBER(INDEX(Данные!$I$1:$IX$303,Данные!$A135,AR$642)),INDEX(Данные!$I$1:$IX$303,Данные!$A135,AR$642)-Данные!$H135-AR$643+IF($F$3="Использовать поправку",BU473,0),#N/A)</f>
        <v>0</v>
      </c>
      <c r="AS473" s="62">
        <f t="shared" si="825"/>
        <v>66</v>
      </c>
      <c r="AT473" s="63">
        <f>IF(ISNUMBER(INDEX(Данные!$I$1:$IX$303,Данные!$A135,AT$642)),INDEX(Данные!$I$1:$IX$303,Данные!$A135,AT$642)-Данные!$G135-AT$643+IF($F$4="Использовать поправку",BT473,0),#N/A)</f>
        <v>7.2542560348384768</v>
      </c>
      <c r="AU473" s="64">
        <f>IF(ISNUMBER(INDEX(Данные!$I$1:$IX$303,Данные!$A135,AU$642)),INDEX(Данные!$I$1:$IX$303,Данные!$A135,AU$642)-Данные!$H135-AU$643+IF($F$4="Использовать поправку",BU473,0),#N/A)</f>
        <v>0.55543710295046367</v>
      </c>
      <c r="AV473" s="62">
        <f t="shared" si="826"/>
        <v>66</v>
      </c>
      <c r="AW473" s="63">
        <f>IF(ISNUMBER(INDEX(Данные!$I$1:$IX$303,Данные!$A135,AW$642)),INDEX(Данные!$I$1:$IX$303,Данные!$A135,AW$642)-Данные!$G135-AW$643+IF($F$5="Использовать поправку",BT473,0),#N/A)</f>
        <v>-3.1298937698807094E-2</v>
      </c>
      <c r="AX473" s="64">
        <f>IF(ISNUMBER(INDEX(Данные!$I$1:$IX$303,Данные!$A135,AX$642)),INDEX(Данные!$I$1:$IX$303,Данные!$A135,AX$642)-Данные!$H135-AX$643+IF($F$5="Использовать поправку",BU473,0),#N/A)</f>
        <v>7.1334749314960391</v>
      </c>
      <c r="AY473" s="62">
        <f t="shared" si="827"/>
        <v>66</v>
      </c>
      <c r="AZ473" s="63">
        <f>IF(ISNUMBER(INDEX(Данные!$I$1:$IX$303,Данные!$A135,AZ$642)),INDEX(Данные!$I$1:$IX$303,Данные!$A135,AZ$642)-Данные!$G135-AZ$643+IF($F$6="Использовать поправку",BT473,0),#N/A)</f>
        <v>-7.7039632650258909</v>
      </c>
      <c r="BA473" s="64">
        <f>IF(ISNUMBER(INDEX(Данные!$I$1:$IX$303,Данные!$A135,BA$642)),INDEX(Данные!$I$1:$IX$303,Данные!$A135,BA$642)-Данные!$H135-BA$643+IF($F$6="Использовать поправку",BU473,0),#N/A)</f>
        <v>6.5326058352386553</v>
      </c>
      <c r="BB473" s="62">
        <f t="shared" si="828"/>
        <v>66</v>
      </c>
      <c r="BC473" s="63">
        <f>IF(ISNUMBER(INDEX(Данные!$I$1:$IX$303,Данные!$A135,BC$642)),INDEX(Данные!$I$1:$IX$303,Данные!$A135,BC$642)-Данные!$G135-BC$643+IF($F$7="Использовать поправку",BT473,0),#N/A)</f>
        <v>-2.4802906254301433</v>
      </c>
      <c r="BD473" s="64">
        <f>IF(ISNUMBER(INDEX(Данные!$I$1:$IX$303,Данные!$A135,BD$642)),INDEX(Данные!$I$1:$IX$303,Данные!$A135,BD$642)-Данные!$H135-BD$643+IF($F$7="Использовать поправку",BU473,0),#N/A)</f>
        <v>6.573794822056243</v>
      </c>
      <c r="BE473" s="62">
        <f t="shared" si="829"/>
        <v>66</v>
      </c>
      <c r="BF473" s="63">
        <f>IF(ISNUMBER(INDEX(Данные!$I$1:$IX$303,Данные!$A135,BF$642)),INDEX(Данные!$I$1:$IX$303,Данные!$A135,BF$642)-Данные!$G135-BF$643+IF($F$8="Использовать поправку",BT473,0),#N/A)</f>
        <v>2.2376022770805548</v>
      </c>
      <c r="BG473" s="64">
        <f>IF(ISNUMBER(INDEX(Данные!$I$1:$IX$303,Данные!$A135,BG$642)),INDEX(Данные!$I$1:$IX$303,Данные!$A135,BG$642)-Данные!$H135-BG$643+IF($F$8="Использовать поправку",BU473,0),#N/A)</f>
        <v>3.7274264544626021</v>
      </c>
      <c r="BH473" s="62">
        <f t="shared" si="830"/>
        <v>66</v>
      </c>
      <c r="BI473" s="63">
        <f>IF(ISNUMBER(INDEX(Данные!$I$1:$IX$303,Данные!$A135,BI$642)),INDEX(Данные!$I$1:$IX$303,Данные!$A135,BI$642)-Данные!$G135-BI$643+IF($F$9="Использовать поправку",BT473,0),#N/A)</f>
        <v>2.1622606510574087</v>
      </c>
      <c r="BJ473" s="64">
        <f>IF(ISNUMBER(INDEX(Данные!$I$1:$IX$303,Данные!$A135,BJ$642)),INDEX(Данные!$I$1:$IX$303,Данные!$A135,BJ$642)-Данные!$H135-BJ$643+IF($F$9="Использовать поправку",BU473,0),#N/A)</f>
        <v>3.5287920915370705</v>
      </c>
      <c r="BK473" s="62">
        <f t="shared" si="831"/>
        <v>66</v>
      </c>
      <c r="BL473" s="63">
        <f>IF(ISNUMBER(INDEX(Данные!$I$1:$IX$303,Данные!$A135,BL$642)),INDEX(Данные!$I$1:$IX$303,Данные!$A135,BL$642)-Данные!$G135-BL$643+IF($F$10="Использовать поправку",BT473,0),#N/A)</f>
        <v>-1.1620497922355071</v>
      </c>
      <c r="BM473" s="64">
        <f>IF(ISNUMBER(INDEX(Данные!$I$1:$IX$303,Данные!$A135,BM$642)),INDEX(Данные!$I$1:$IX$303,Данные!$A135,BM$642)-Данные!$H135-BM$643+IF($F$10="Использовать поправку",BU473,0),#N/A)</f>
        <v>14.196180354901571</v>
      </c>
      <c r="BN473" s="62">
        <f t="shared" si="832"/>
        <v>66</v>
      </c>
      <c r="BO473" s="63">
        <f>IF(ISNUMBER(INDEX(Данные!$I$1:$IX$303,Данные!$A135,BO$642)),INDEX(Данные!$I$1:$IX$303,Данные!$A135,BO$642)-Данные!$G135-BO$643+IF($F$11="Использовать поправку",BT473,0),#N/A)</f>
        <v>2.3530913628183043</v>
      </c>
      <c r="BP473" s="64">
        <f>IF(ISNUMBER(INDEX(Данные!$I$1:$IX$303,Данные!$A135,BP$642)),INDEX(Данные!$I$1:$IX$303,Данные!$A135,BP$642)-Данные!$H135-BP$643+IF($F$11="Использовать поправку",BU473,0),#N/A)</f>
        <v>2.3137494809413965</v>
      </c>
      <c r="BQ473" s="62">
        <f t="shared" si="833"/>
        <v>66</v>
      </c>
      <c r="BR473" s="63">
        <f>IF(ISNUMBER(INDEX(Данные!$I$1:$IX$303,Данные!$A135,BR$642)),INDEX(Данные!$I$1:$IX$303,Данные!$A135,BR$642)-Данные!$G135-BR$643+IF($F$12="Использовать поправку",BT473,0),#N/A)</f>
        <v>4.9846836423581635</v>
      </c>
      <c r="BS473" s="64">
        <f>IF(ISNUMBER(INDEX(Данные!$I$1:$IX$303,Данные!$A135,BS$642)),INDEX(Данные!$I$1:$IX$303,Данные!$A135,BS$642)-Данные!$H135-BS$643+IF($F$12="Использовать поправку",BU473,0),#N/A)</f>
        <v>10.625787857056366</v>
      </c>
      <c r="BT473" s="100" t="e">
        <f>INDEX(Данные!$I$1:$IX$303,Данные!$A135,BT$642+8)-INDEX(Данные!$I$1:$IX$303,Данные!$A135,BT$643+8)</f>
        <v>#N/A</v>
      </c>
      <c r="BU473" s="101" t="e">
        <f>INDEX(Данные!$I$1:$IX$303,Данные!$A135,BU$642+9)-INDEX(Данные!$I$1:$IX$303,Данные!$A135,BU$643+9)</f>
        <v>#N/A</v>
      </c>
    </row>
    <row r="474" spans="7:73" s="88" customFormat="1" x14ac:dyDescent="0.25">
      <c r="G474" s="61">
        <v>66.5</v>
      </c>
      <c r="H474" s="62">
        <f t="shared" si="834"/>
        <v>66.5</v>
      </c>
      <c r="I474" s="63">
        <f>IF(ISNUMBER(INDEX(Данные!$I$1:$IX$303,Данные!$A136,I$642)),INDEX(Данные!$I$1:$IX$303,Данные!$A136,I$642)-Данные!$E136+IF($F$3="Использовать поправку",AL474,0),#N/A)</f>
        <v>0</v>
      </c>
      <c r="J474" s="64">
        <f>IF(ISNUMBER(INDEX(Данные!$I$1:$IX$303,Данные!$A136,J$642)),INDEX(Данные!$I$1:$IX$303,Данные!$A136,J$642)-Данные!$F136+IF($F$3="Использовать поправку",AM474,0),#N/A)</f>
        <v>0</v>
      </c>
      <c r="K474" s="62">
        <f t="shared" si="835"/>
        <v>66.5</v>
      </c>
      <c r="L474" s="63">
        <f>IF(ISNUMBER(INDEX(Данные!$I$1:$IX$303,Данные!$A136,L$642)),INDEX(Данные!$I$1:$IX$303,Данные!$A136,L$642)-Данные!$E136+IF($F$4="Использовать поправку",AL474,0),#N/A)</f>
        <v>-0.33147500832178878</v>
      </c>
      <c r="M474" s="64">
        <f>IF(ISNUMBER(INDEX(Данные!$I$1:$IX$303,Данные!$A136,M$642)),INDEX(Данные!$I$1:$IX$303,Данные!$A136,M$642)-Данные!$F136+IF($F$4="Использовать поправку",AM474,0),#N/A)</f>
        <v>0.21665128261498445</v>
      </c>
      <c r="N474" s="62">
        <f t="shared" si="836"/>
        <v>66.5</v>
      </c>
      <c r="O474" s="63">
        <f>IF(ISNUMBER(INDEX(Данные!$I$1:$IX$303,Данные!$A136,O$642)),INDEX(Данные!$I$1:$IX$303,Данные!$A136,O$642)-Данные!$E136+IF($F$5="Использовать поправку",AL474,0),#N/A)</f>
        <v>-0.31615251581852633</v>
      </c>
      <c r="P474" s="64">
        <f>IF(ISNUMBER(INDEX(Данные!$I$1:$IX$303,Данные!$A136,P$642)),INDEX(Данные!$I$1:$IX$303,Данные!$A136,P$642)-Данные!$F136+IF($F$5="Использовать поправку",AM474,0),#N/A)</f>
        <v>0.4545151980525608</v>
      </c>
      <c r="Q474" s="62">
        <f t="shared" si="837"/>
        <v>66.5</v>
      </c>
      <c r="R474" s="63">
        <f>IF(ISNUMBER(INDEX(Данные!$I$1:$IX$303,Данные!$A136,R$642)),INDEX(Данные!$I$1:$IX$303,Данные!$A136,R$642)-Данные!$E136+IF($F$6="Использовать поправку",AL474,0),#N/A)</f>
        <v>-0.36087802579533523</v>
      </c>
      <c r="S474" s="64">
        <f>IF(ISNUMBER(INDEX(Данные!$I$1:$IX$303,Данные!$A136,S$642)),INDEX(Данные!$I$1:$IX$303,Данные!$A136,S$642)-Данные!$F136+IF($F$6="Использовать поправку",AM474,0),#N/A)</f>
        <v>-1.1463748942635297</v>
      </c>
      <c r="T474" s="62">
        <f t="shared" si="838"/>
        <v>66.5</v>
      </c>
      <c r="U474" s="63">
        <f>IF(ISNUMBER(INDEX(Данные!$I$1:$IX$303,Данные!$A136,U$642)),INDEX(Данные!$I$1:$IX$303,Данные!$A136,U$642)-Данные!$E136+IF($F$7="Использовать поправку",AL474,0),#N/A)</f>
        <v>-1.1912688137508294</v>
      </c>
      <c r="V474" s="64">
        <f>IF(ISNUMBER(INDEX(Данные!$I$1:$IX$303,Данные!$A136,V$642)),INDEX(Данные!$I$1:$IX$303,Данные!$A136,V$642)-Данные!$F136+IF($F$7="Использовать поправку",AM474,0),#N/A)</f>
        <v>-1.1545432202187649</v>
      </c>
      <c r="W474" s="62">
        <f t="shared" si="839"/>
        <v>66.5</v>
      </c>
      <c r="X474" s="63">
        <f>IF(ISNUMBER(INDEX(Данные!$I$1:$IX$303,Данные!$A136,X$642)),INDEX(Данные!$I$1:$IX$303,Данные!$A136,X$642)-Данные!$E136+IF($F$8="Использовать поправку",AL474,0),#N/A)</f>
        <v>-1.1451964244072048</v>
      </c>
      <c r="Y474" s="64">
        <f>IF(ISNUMBER(INDEX(Данные!$I$1:$IX$303,Данные!$A136,Y$642)),INDEX(Данные!$I$1:$IX$303,Данные!$A136,Y$642)-Данные!$F136+IF($F$8="Использовать поправку",AM474,0),#N/A)</f>
        <v>-1.1979103829336246</v>
      </c>
      <c r="Z474" s="62">
        <f t="shared" si="840"/>
        <v>66.5</v>
      </c>
      <c r="AA474" s="63">
        <f>IF(ISNUMBER(INDEX(Данные!$I$1:$IX$303,Данные!$A136,AA$642)),INDEX(Данные!$I$1:$IX$303,Данные!$A136,AA$642)-Данные!$E136+IF($F$9="Использовать поправку",AL474,0),#N/A)</f>
        <v>-1.2153279578076202</v>
      </c>
      <c r="AB474" s="64">
        <f>IF(ISNUMBER(INDEX(Данные!$I$1:$IX$303,Данные!$A136,AB$642)),INDEX(Данные!$I$1:$IX$303,Данные!$A136,AB$642)-Данные!$F136+IF($F$9="Использовать поправку",AM474,0),#N/A)</f>
        <v>-1.1521175017048506</v>
      </c>
      <c r="AC474" s="62">
        <f t="shared" si="841"/>
        <v>66.5</v>
      </c>
      <c r="AD474" s="63">
        <f>IF(ISNUMBER(INDEX(Данные!$I$1:$IX$303,Данные!$A136,AD$642)),INDEX(Данные!$I$1:$IX$303,Данные!$A136,AD$642)-Данные!$E136+IF($F$10="Использовать поправку",AL474,0),#N/A)</f>
        <v>-1.4705853008691268</v>
      </c>
      <c r="AE474" s="64">
        <f>IF(ISNUMBER(INDEX(Данные!$I$1:$IX$303,Данные!$A136,AE$642)),INDEX(Данные!$I$1:$IX$303,Данные!$A136,AE$642)-Данные!$F136+IF($F$10="Использовать поправку",AM474,0),#N/A)</f>
        <v>-9.9825081482813438E-2</v>
      </c>
      <c r="AF474" s="62">
        <f t="shared" si="842"/>
        <v>66.5</v>
      </c>
      <c r="AG474" s="63">
        <f>IF(ISNUMBER(INDEX(Данные!$I$1:$IX$303,Данные!$A136,AG$642)),INDEX(Данные!$I$1:$IX$303,Данные!$A136,AG$642)-Данные!$E136+IF($F$11="Использовать поправку",AL474,0),#N/A)</f>
        <v>-0.74022830903437065</v>
      </c>
      <c r="AH474" s="64">
        <f>IF(ISNUMBER(INDEX(Данные!$I$1:$IX$303,Данные!$A136,AH$642)),INDEX(Данные!$I$1:$IX$303,Данные!$A136,AH$642)-Данные!$F136+IF($F$11="Использовать поправку",AM474,0),#N/A)</f>
        <v>-0.352286632966198</v>
      </c>
      <c r="AI474" s="62">
        <f t="shared" si="843"/>
        <v>66.5</v>
      </c>
      <c r="AJ474" s="63">
        <f>IF(ISNUMBER(INDEX(Данные!$I$1:$IX$303,Данные!$A136,AJ$642)),INDEX(Данные!$I$1:$IX$303,Данные!$A136,AJ$642)-Данные!$E136+IF($F$12="Использовать поправку",AL474,0),#N/A)</f>
        <v>-0.95435011320006158</v>
      </c>
      <c r="AK474" s="96">
        <f>IF(ISNUMBER(INDEX(Данные!$I$1:$IX$303,Данные!$A136,AK$642)),INDEX(Данные!$I$1:$IX$303,Данные!$A136,AK$642)-Данные!$F136+IF($F$12="Использовать поправку",AM474,0),#N/A)</f>
        <v>-0.19161645412003292</v>
      </c>
      <c r="AL474" s="100" t="e">
        <f>INDEX(Данные!$I$1:$IX$303,Данные!$A136,AL$642+4)-INDEX(Данные!$I$1:$IX$303,Данные!$A136,AL$643+4)</f>
        <v>#N/A</v>
      </c>
      <c r="AM474" s="101" t="e">
        <f>INDEX(Данные!$I$1:$IX$303,Данные!$A136,AM$642+5)-INDEX(Данные!$I$1:$IX$303,Данные!$A136,AM$643+5)</f>
        <v>#N/A</v>
      </c>
      <c r="AO474" s="61">
        <v>66.5</v>
      </c>
      <c r="AP474" s="62">
        <f t="shared" si="824"/>
        <v>66.5</v>
      </c>
      <c r="AQ474" s="63">
        <f>IF(ISNUMBER(INDEX(Данные!$I$1:$IX$303,Данные!$A136,AQ$642)),INDEX(Данные!$I$1:$IX$303,Данные!$A136,AQ$642)-Данные!$G136-AQ$643+IF($F$3="Использовать поправку",BT474,0),#N/A)</f>
        <v>0</v>
      </c>
      <c r="AR474" s="64">
        <f>IF(ISNUMBER(INDEX(Данные!$I$1:$IX$303,Данные!$A136,AR$642)),INDEX(Данные!$I$1:$IX$303,Данные!$A136,AR$642)-Данные!$H136-AR$643+IF($F$3="Использовать поправку",BU474,0),#N/A)</f>
        <v>0</v>
      </c>
      <c r="AS474" s="62">
        <f t="shared" si="825"/>
        <v>66.5</v>
      </c>
      <c r="AT474" s="63">
        <f>IF(ISNUMBER(INDEX(Данные!$I$1:$IX$303,Данные!$A136,AT$642)),INDEX(Данные!$I$1:$IX$303,Данные!$A136,AT$642)-Данные!$G136-AT$643+IF($F$4="Использовать поправку",BT474,0),#N/A)</f>
        <v>7.0885185306775611</v>
      </c>
      <c r="AU474" s="64">
        <f>IF(ISNUMBER(INDEX(Данные!$I$1:$IX$303,Данные!$A136,AU$642)),INDEX(Данные!$I$1:$IX$303,Данные!$A136,AU$642)-Данные!$H136-AU$643+IF($F$4="Использовать поправку",BU474,0),#N/A)</f>
        <v>0.66376274425783777</v>
      </c>
      <c r="AV474" s="62">
        <f t="shared" si="826"/>
        <v>66.5</v>
      </c>
      <c r="AW474" s="63">
        <f>IF(ISNUMBER(INDEX(Данные!$I$1:$IX$303,Данные!$A136,AW$642)),INDEX(Данные!$I$1:$IX$303,Данные!$A136,AW$642)-Данные!$G136-AW$643+IF($F$5="Использовать поправку",BT474,0),#N/A)</f>
        <v>-0.1893751956080223</v>
      </c>
      <c r="AX474" s="64">
        <f>IF(ISNUMBER(INDEX(Данные!$I$1:$IX$303,Данные!$A136,AX$642)),INDEX(Данные!$I$1:$IX$303,Данные!$A136,AX$642)-Данные!$H136-AX$643+IF($F$5="Использовать поправку",BU474,0),#N/A)</f>
        <v>7.3607325305222275</v>
      </c>
      <c r="AY474" s="62">
        <f t="shared" si="827"/>
        <v>66.5</v>
      </c>
      <c r="AZ474" s="63">
        <f>IF(ISNUMBER(INDEX(Данные!$I$1:$IX$303,Данные!$A136,AZ$642)),INDEX(Данные!$I$1:$IX$303,Данные!$A136,AZ$642)-Данные!$G136-AZ$643+IF($F$6="Использовать поправку",BT474,0),#N/A)</f>
        <v>-7.8844022779235274</v>
      </c>
      <c r="BA474" s="64">
        <f>IF(ISNUMBER(INDEX(Данные!$I$1:$IX$303,Данные!$A136,BA$642)),INDEX(Данные!$I$1:$IX$303,Данные!$A136,BA$642)-Данные!$H136-BA$643+IF($F$6="Использовать поправку",BU474,0),#N/A)</f>
        <v>5.9594183881069966</v>
      </c>
      <c r="BB474" s="62">
        <f t="shared" si="828"/>
        <v>66.5</v>
      </c>
      <c r="BC474" s="63">
        <f>IF(ISNUMBER(INDEX(Данные!$I$1:$IX$303,Данные!$A136,BC$642)),INDEX(Данные!$I$1:$IX$303,Данные!$A136,BC$642)-Данные!$G136-BC$643+IF($F$7="Использовать поправку",BT474,0),#N/A)</f>
        <v>-3.0759250323055767</v>
      </c>
      <c r="BD474" s="64">
        <f>IF(ISNUMBER(INDEX(Данные!$I$1:$IX$303,Данные!$A136,BD$642)),INDEX(Данные!$I$1:$IX$303,Данные!$A136,BD$642)-Данные!$H136-BD$643+IF($F$7="Использовать поправку",BU474,0),#N/A)</f>
        <v>5.996523211946851</v>
      </c>
      <c r="BE474" s="62">
        <f t="shared" si="829"/>
        <v>66.5</v>
      </c>
      <c r="BF474" s="63">
        <f>IF(ISNUMBER(INDEX(Данные!$I$1:$IX$303,Данные!$A136,BF$642)),INDEX(Данные!$I$1:$IX$303,Данные!$A136,BF$642)-Данные!$G136-BF$643+IF($F$8="Использовать поправку",BT474,0),#N/A)</f>
        <v>1.6650040648770528</v>
      </c>
      <c r="BG474" s="64">
        <f>IF(ISNUMBER(INDEX(Данные!$I$1:$IX$303,Данные!$A136,BG$642)),INDEX(Данные!$I$1:$IX$303,Данные!$A136,BG$642)-Данные!$H136-BG$643+IF($F$8="Использовать поправку",BU474,0),#N/A)</f>
        <v>3.1284712629958449</v>
      </c>
      <c r="BH474" s="62">
        <f t="shared" si="830"/>
        <v>66.5</v>
      </c>
      <c r="BI474" s="63">
        <f>IF(ISNUMBER(INDEX(Данные!$I$1:$IX$303,Данные!$A136,BI$642)),INDEX(Данные!$I$1:$IX$303,Данные!$A136,BI$642)-Данные!$G136-BI$643+IF($F$9="Использовать поправку",BT474,0),#N/A)</f>
        <v>1.5545966721534796</v>
      </c>
      <c r="BJ474" s="64">
        <f>IF(ISNUMBER(INDEX(Данные!$I$1:$IX$303,Данные!$A136,BJ$642)),INDEX(Данные!$I$1:$IX$303,Данные!$A136,BJ$642)-Данные!$H136-BJ$643+IF($F$9="Использовать поправку",BU474,0),#N/A)</f>
        <v>2.9527333406847447</v>
      </c>
      <c r="BK474" s="62">
        <f t="shared" si="831"/>
        <v>66.5</v>
      </c>
      <c r="BL474" s="63">
        <f>IF(ISNUMBER(INDEX(Данные!$I$1:$IX$303,Данные!$A136,BL$642)),INDEX(Данные!$I$1:$IX$303,Данные!$A136,BL$642)-Данные!$G136-BL$643+IF($F$10="Использовать поправку",BT474,0),#N/A)</f>
        <v>-1.8973424426700376</v>
      </c>
      <c r="BM474" s="64">
        <f>IF(ISNUMBER(INDEX(Данные!$I$1:$IX$303,Данные!$A136,BM$642)),INDEX(Данные!$I$1:$IX$303,Данные!$A136,BM$642)-Данные!$H136-BM$643+IF($F$10="Использовать поправку",BU474,0),#N/A)</f>
        <v>14.146267814160183</v>
      </c>
      <c r="BN474" s="62">
        <f t="shared" si="832"/>
        <v>66.5</v>
      </c>
      <c r="BO474" s="63">
        <f>IF(ISNUMBER(INDEX(Данные!$I$1:$IX$303,Данные!$A136,BO$642)),INDEX(Данные!$I$1:$IX$303,Данные!$A136,BO$642)-Данные!$G136-BO$643+IF($F$11="Использовать поправку",BT474,0),#N/A)</f>
        <v>1.9829772083011221</v>
      </c>
      <c r="BP474" s="64">
        <f>IF(ISNUMBER(INDEX(Данные!$I$1:$IX$303,Данные!$A136,BP$642)),INDEX(Данные!$I$1:$IX$303,Данные!$A136,BP$642)-Данные!$H136-BP$643+IF($F$11="Использовать поправку",BU474,0),#N/A)</f>
        <v>2.1376061644584752</v>
      </c>
      <c r="BQ474" s="62">
        <f t="shared" si="833"/>
        <v>66.5</v>
      </c>
      <c r="BR474" s="63">
        <f>IF(ISNUMBER(INDEX(Данные!$I$1:$IX$303,Данные!$A136,BR$642)),INDEX(Данные!$I$1:$IX$303,Данные!$A136,BR$642)-Данные!$G136-BR$643+IF($F$12="Использовать поправку",BT474,0),#N/A)</f>
        <v>4.5075085857580461</v>
      </c>
      <c r="BS474" s="64">
        <f>IF(ISNUMBER(INDEX(Данные!$I$1:$IX$303,Данные!$A136,BS$642)),INDEX(Данные!$I$1:$IX$303,Данные!$A136,BS$642)-Данные!$H136-BS$643+IF($F$12="Использовать поправку",BU474,0),#N/A)</f>
        <v>10.529979629996433</v>
      </c>
      <c r="BT474" s="100" t="e">
        <f>INDEX(Данные!$I$1:$IX$303,Данные!$A136,BT$642+8)-INDEX(Данные!$I$1:$IX$303,Данные!$A136,BT$643+8)</f>
        <v>#N/A</v>
      </c>
      <c r="BU474" s="101" t="e">
        <f>INDEX(Данные!$I$1:$IX$303,Данные!$A136,BU$642+9)-INDEX(Данные!$I$1:$IX$303,Данные!$A136,BU$643+9)</f>
        <v>#N/A</v>
      </c>
    </row>
    <row r="475" spans="7:73" s="88" customFormat="1" x14ac:dyDescent="0.25">
      <c r="G475" s="61">
        <v>67</v>
      </c>
      <c r="H475" s="62">
        <f t="shared" si="834"/>
        <v>67</v>
      </c>
      <c r="I475" s="63">
        <f>IF(ISNUMBER(INDEX(Данные!$I$1:$IX$303,Данные!$A137,I$642)),INDEX(Данные!$I$1:$IX$303,Данные!$A137,I$642)-Данные!$E137+IF($F$3="Использовать поправку",AL475,0),#N/A)</f>
        <v>0</v>
      </c>
      <c r="J475" s="64">
        <f>IF(ISNUMBER(INDEX(Данные!$I$1:$IX$303,Данные!$A137,J$642)),INDEX(Данные!$I$1:$IX$303,Данные!$A137,J$642)-Данные!$F137+IF($F$3="Использовать поправку",AM475,0),#N/A)</f>
        <v>0</v>
      </c>
      <c r="K475" s="62">
        <f t="shared" si="835"/>
        <v>67</v>
      </c>
      <c r="L475" s="63">
        <f>IF(ISNUMBER(INDEX(Данные!$I$1:$IX$303,Данные!$A137,L$642)),INDEX(Данные!$I$1:$IX$303,Данные!$A137,L$642)-Данные!$E137+IF($F$4="Использовать поправку",AL475,0),#N/A)</f>
        <v>1.1413167018754633</v>
      </c>
      <c r="M475" s="64">
        <f>IF(ISNUMBER(INDEX(Данные!$I$1:$IX$303,Данные!$A137,M$642)),INDEX(Данные!$I$1:$IX$303,Данные!$A137,M$642)-Данные!$F137+IF($F$4="Использовать поправку",AM475,0),#N/A)</f>
        <v>0.78593453256585732</v>
      </c>
      <c r="N475" s="62">
        <f t="shared" si="836"/>
        <v>67</v>
      </c>
      <c r="O475" s="63">
        <f>IF(ISNUMBER(INDEX(Данные!$I$1:$IX$303,Данные!$A137,O$642)),INDEX(Данные!$I$1:$IX$303,Данные!$A137,O$642)-Данные!$E137+IF($F$5="Использовать поправку",AL475,0),#N/A)</f>
        <v>-0.892271017045279</v>
      </c>
      <c r="P475" s="64">
        <f>IF(ISNUMBER(INDEX(Данные!$I$1:$IX$303,Данные!$A137,P$642)),INDEX(Данные!$I$1:$IX$303,Данные!$A137,P$642)-Данные!$F137+IF($F$5="Использовать поправку",AM475,0),#N/A)</f>
        <v>-0.99735932731269017</v>
      </c>
      <c r="Q475" s="62">
        <f t="shared" si="837"/>
        <v>67</v>
      </c>
      <c r="R475" s="63">
        <f>IF(ISNUMBER(INDEX(Данные!$I$1:$IX$303,Данные!$A137,R$642)),INDEX(Данные!$I$1:$IX$303,Данные!$A137,R$642)-Данные!$E137+IF($F$6="Использовать поправку",AL475,0),#N/A)</f>
        <v>-5.4255466982827905E-2</v>
      </c>
      <c r="S475" s="64">
        <f>IF(ISNUMBER(INDEX(Данные!$I$1:$IX$303,Данные!$A137,S$642)),INDEX(Данные!$I$1:$IX$303,Данные!$A137,S$642)-Данные!$F137+IF($F$6="Использовать поправку",AM475,0),#N/A)</f>
        <v>-0.1204795380929804</v>
      </c>
      <c r="T475" s="62">
        <f t="shared" si="838"/>
        <v>67</v>
      </c>
      <c r="U475" s="63">
        <f>IF(ISNUMBER(INDEX(Данные!$I$1:$IX$303,Данные!$A137,U$642)),INDEX(Данные!$I$1:$IX$303,Данные!$A137,U$642)-Данные!$E137+IF($F$7="Использовать поправку",AL475,0),#N/A)</f>
        <v>0.21127305063444268</v>
      </c>
      <c r="V475" s="64">
        <f>IF(ISNUMBER(INDEX(Данные!$I$1:$IX$303,Данные!$A137,V$642)),INDEX(Данные!$I$1:$IX$303,Данные!$A137,V$642)-Данные!$F137+IF($F$7="Использовать поправку",AM475,0),#N/A)</f>
        <v>-0.39780025133183017</v>
      </c>
      <c r="W475" s="62">
        <f t="shared" si="839"/>
        <v>67</v>
      </c>
      <c r="X475" s="63">
        <f>IF(ISNUMBER(INDEX(Данные!$I$1:$IX$303,Данные!$A137,X$642)),INDEX(Данные!$I$1:$IX$303,Данные!$A137,X$642)-Данные!$E137+IF($F$8="Использовать поправку",AL475,0),#N/A)</f>
        <v>-0.41066187320595748</v>
      </c>
      <c r="Y475" s="64">
        <f>IF(ISNUMBER(INDEX(Данные!$I$1:$IX$303,Данные!$A137,Y$642)),INDEX(Данные!$I$1:$IX$303,Данные!$A137,Y$642)-Данные!$F137+IF($F$8="Использовать поправку",AM475,0),#N/A)</f>
        <v>-0.59039695825327509</v>
      </c>
      <c r="Z475" s="62">
        <f t="shared" si="840"/>
        <v>67</v>
      </c>
      <c r="AA475" s="63">
        <f>IF(ISNUMBER(INDEX(Данные!$I$1:$IX$303,Данные!$A137,AA$642)),INDEX(Данные!$I$1:$IX$303,Данные!$A137,AA$642)-Данные!$E137+IF($F$9="Использовать поправку",AL475,0),#N/A)</f>
        <v>-0.71897766952830811</v>
      </c>
      <c r="AB475" s="64">
        <f>IF(ISNUMBER(INDEX(Данные!$I$1:$IX$303,Данные!$A137,AB$642)),INDEX(Данные!$I$1:$IX$303,Данные!$A137,AB$642)-Данные!$F137+IF($F$9="Использовать поправку",AM475,0),#N/A)</f>
        <v>-0.13871194177497026</v>
      </c>
      <c r="AC475" s="62">
        <f t="shared" si="841"/>
        <v>67</v>
      </c>
      <c r="AD475" s="63">
        <f>IF(ISNUMBER(INDEX(Данные!$I$1:$IX$303,Данные!$A137,AD$642)),INDEX(Данные!$I$1:$IX$303,Данные!$A137,AD$642)-Данные!$E137+IF($F$10="Использовать поправку",AL475,0),#N/A)</f>
        <v>1.5314245914125619</v>
      </c>
      <c r="AE475" s="64">
        <f>IF(ISNUMBER(INDEX(Данные!$I$1:$IX$303,Данные!$A137,AE$642)),INDEX(Данные!$I$1:$IX$303,Данные!$A137,AE$642)-Данные!$F137+IF($F$10="Использовать поправку",AM475,0),#N/A)</f>
        <v>-0.3742331370634373</v>
      </c>
      <c r="AF475" s="62">
        <f t="shared" si="842"/>
        <v>67</v>
      </c>
      <c r="AG475" s="63">
        <f>IF(ISNUMBER(INDEX(Данные!$I$1:$IX$303,Данные!$A137,AG$642)),INDEX(Данные!$I$1:$IX$303,Данные!$A137,AG$642)-Данные!$E137+IF($F$11="Использовать поправку",AL475,0),#N/A)</f>
        <v>-1.4125486213539746</v>
      </c>
      <c r="AH475" s="64">
        <f>IF(ISNUMBER(INDEX(Данные!$I$1:$IX$303,Данные!$A137,AH$642)),INDEX(Данные!$I$1:$IX$303,Данные!$A137,AH$642)-Данные!$F137+IF($F$11="Использовать поправку",AM475,0),#N/A)</f>
        <v>-0.53312054636647077</v>
      </c>
      <c r="AI475" s="62">
        <f t="shared" si="843"/>
        <v>67</v>
      </c>
      <c r="AJ475" s="63">
        <f>IF(ISNUMBER(INDEX(Данные!$I$1:$IX$303,Данные!$A137,AJ$642)),INDEX(Данные!$I$1:$IX$303,Данные!$A137,AJ$642)-Данные!$E137+IF($F$12="Использовать поправку",AL475,0),#N/A)</f>
        <v>0.750819713512068</v>
      </c>
      <c r="AK475" s="96">
        <f>IF(ISNUMBER(INDEX(Данные!$I$1:$IX$303,Данные!$A137,AK$642)),INDEX(Данные!$I$1:$IX$303,Данные!$A137,AK$642)-Данные!$F137+IF($F$12="Использовать поправку",AM475,0),#N/A)</f>
        <v>-1.4533817612407356</v>
      </c>
      <c r="AL475" s="100" t="e">
        <f>INDEX(Данные!$I$1:$IX$303,Данные!$A137,AL$642+4)-INDEX(Данные!$I$1:$IX$303,Данные!$A137,AL$643+4)</f>
        <v>#N/A</v>
      </c>
      <c r="AM475" s="101" t="e">
        <f>INDEX(Данные!$I$1:$IX$303,Данные!$A137,AM$642+5)-INDEX(Данные!$I$1:$IX$303,Данные!$A137,AM$643+5)</f>
        <v>#N/A</v>
      </c>
      <c r="AO475" s="61">
        <v>67</v>
      </c>
      <c r="AP475" s="62">
        <f t="shared" si="824"/>
        <v>67</v>
      </c>
      <c r="AQ475" s="63">
        <f>IF(ISNUMBER(INDEX(Данные!$I$1:$IX$303,Данные!$A137,AQ$642)),INDEX(Данные!$I$1:$IX$303,Данные!$A137,AQ$642)-Данные!$G137-AQ$643+IF($F$3="Использовать поправку",BT475,0),#N/A)</f>
        <v>0</v>
      </c>
      <c r="AR475" s="64">
        <f>IF(ISNUMBER(INDEX(Данные!$I$1:$IX$303,Данные!$A137,AR$642)),INDEX(Данные!$I$1:$IX$303,Данные!$A137,AR$642)-Данные!$H137-AR$643+IF($F$3="Использовать поправку",BU475,0),#N/A)</f>
        <v>0</v>
      </c>
      <c r="AS475" s="62">
        <f t="shared" si="825"/>
        <v>67</v>
      </c>
      <c r="AT475" s="63">
        <f>IF(ISNUMBER(INDEX(Данные!$I$1:$IX$303,Данные!$A137,AT$642)),INDEX(Данные!$I$1:$IX$303,Данные!$A137,AT$642)-Данные!$G137-AT$643+IF($F$4="Использовать поправку",BT475,0),#N/A)</f>
        <v>7.6591768816152808</v>
      </c>
      <c r="AU475" s="64">
        <f>IF(ISNUMBER(INDEX(Данные!$I$1:$IX$303,Данные!$A137,AU$642)),INDEX(Данные!$I$1:$IX$303,Данные!$A137,AU$642)-Данные!$H137-AU$643+IF($F$4="Использовать поправку",BU475,0),#N/A)</f>
        <v>1.0567300105408322</v>
      </c>
      <c r="AV475" s="62">
        <f t="shared" si="826"/>
        <v>67</v>
      </c>
      <c r="AW475" s="63">
        <f>IF(ISNUMBER(INDEX(Данные!$I$1:$IX$303,Данные!$A137,AW$642)),INDEX(Данные!$I$1:$IX$303,Данные!$A137,AW$642)-Данные!$G137-AW$643+IF($F$5="Использовать поправку",BT475,0),#N/A)</f>
        <v>-0.63551070413075195</v>
      </c>
      <c r="AX475" s="64">
        <f>IF(ISNUMBER(INDEX(Данные!$I$1:$IX$303,Данные!$A137,AX$642)),INDEX(Данные!$I$1:$IX$303,Данные!$A137,AX$642)-Данные!$H137-AX$643+IF($F$5="Использовать поправку",BU475,0),#N/A)</f>
        <v>6.8620528668659517</v>
      </c>
      <c r="AY475" s="62">
        <f t="shared" si="827"/>
        <v>67</v>
      </c>
      <c r="AZ475" s="63">
        <f>IF(ISNUMBER(INDEX(Данные!$I$1:$IX$303,Данные!$A137,AZ$642)),INDEX(Данные!$I$1:$IX$303,Данные!$A137,AZ$642)-Данные!$G137-AZ$643+IF($F$6="Использовать поправку",BT475,0),#N/A)</f>
        <v>-7.9115300114150386</v>
      </c>
      <c r="BA475" s="64">
        <f>IF(ISNUMBER(INDEX(Данные!$I$1:$IX$303,Данные!$A137,BA$642)),INDEX(Данные!$I$1:$IX$303,Данные!$A137,BA$642)-Данные!$H137-BA$643+IF($F$6="Использовать поправку",BU475,0),#N/A)</f>
        <v>5.899178619060649</v>
      </c>
      <c r="BB475" s="62">
        <f t="shared" si="828"/>
        <v>67</v>
      </c>
      <c r="BC475" s="63">
        <f>IF(ISNUMBER(INDEX(Данные!$I$1:$IX$303,Данные!$A137,BC$642)),INDEX(Данные!$I$1:$IX$303,Данные!$A137,BC$642)-Данные!$G137-BC$643+IF($F$7="Использовать поправку",BT475,0),#N/A)</f>
        <v>-2.9702885069883678</v>
      </c>
      <c r="BD475" s="64">
        <f>IF(ISNUMBER(INDEX(Данные!$I$1:$IX$303,Данные!$A137,BD$642)),INDEX(Данные!$I$1:$IX$303,Данные!$A137,BD$642)-Данные!$H137-BD$643+IF($F$7="Использовать поправку",BU475,0),#N/A)</f>
        <v>5.7976230862809643</v>
      </c>
      <c r="BE475" s="62">
        <f t="shared" si="829"/>
        <v>67</v>
      </c>
      <c r="BF475" s="63">
        <f>IF(ISNUMBER(INDEX(Данные!$I$1:$IX$303,Данные!$A137,BF$642)),INDEX(Данные!$I$1:$IX$303,Данные!$A137,BF$642)-Данные!$G137-BF$643+IF($F$8="Использовать поправку",BT475,0),#N/A)</f>
        <v>1.4596731282739484</v>
      </c>
      <c r="BG475" s="64">
        <f>IF(ISNUMBER(INDEX(Данные!$I$1:$IX$303,Данные!$A137,BG$642)),INDEX(Данные!$I$1:$IX$303,Данные!$A137,BG$642)-Данные!$H137-BG$643+IF($F$8="Использовать поправку",BU475,0),#N/A)</f>
        <v>2.8332727838692335</v>
      </c>
      <c r="BH475" s="62">
        <f t="shared" si="830"/>
        <v>67</v>
      </c>
      <c r="BI475" s="63">
        <f>IF(ISNUMBER(INDEX(Данные!$I$1:$IX$303,Данные!$A137,BI$642)),INDEX(Данные!$I$1:$IX$303,Данные!$A137,BI$642)-Данные!$G137-BI$643+IF($F$9="Использовать поправку",BT475,0),#N/A)</f>
        <v>1.1951078373894006</v>
      </c>
      <c r="BJ475" s="64">
        <f>IF(ISNUMBER(INDEX(Данные!$I$1:$IX$303,Данные!$A137,BJ$642)),INDEX(Данные!$I$1:$IX$303,Данные!$A137,BJ$642)-Данные!$H137-BJ$643+IF($F$9="Использовать поправку",BU475,0),#N/A)</f>
        <v>2.8833773697972447</v>
      </c>
      <c r="BK475" s="62">
        <f t="shared" si="831"/>
        <v>67</v>
      </c>
      <c r="BL475" s="63">
        <f>IF(ISNUMBER(INDEX(Данные!$I$1:$IX$303,Данные!$A137,BL$642)),INDEX(Данные!$I$1:$IX$303,Данные!$A137,BL$642)-Данные!$G137-BL$643+IF($F$10="Использовать поправку",BT475,0),#N/A)</f>
        <v>-1.1316301469637438</v>
      </c>
      <c r="BM475" s="64">
        <f>IF(ISNUMBER(INDEX(Данные!$I$1:$IX$303,Данные!$A137,BM$642)),INDEX(Данные!$I$1:$IX$303,Данные!$A137,BM$642)-Данные!$H137-BM$643+IF($F$10="Использовать поправку",BU475,0),#N/A)</f>
        <v>13.959151245628618</v>
      </c>
      <c r="BN475" s="62">
        <f t="shared" si="832"/>
        <v>67</v>
      </c>
      <c r="BO475" s="63">
        <f>IF(ISNUMBER(INDEX(Данные!$I$1:$IX$303,Данные!$A137,BO$642)),INDEX(Данные!$I$1:$IX$303,Данные!$A137,BO$642)-Данные!$G137-BO$643+IF($F$11="Использовать поправку",BT475,0),#N/A)</f>
        <v>1.2767028976240908</v>
      </c>
      <c r="BP475" s="64">
        <f>IF(ISNUMBER(INDEX(Данные!$I$1:$IX$303,Данные!$A137,BP$642)),INDEX(Данные!$I$1:$IX$303,Данные!$A137,BP$642)-Данные!$H137-BP$643+IF($F$11="Использовать поправку",BU475,0),#N/A)</f>
        <v>1.8710458912751164</v>
      </c>
      <c r="BQ475" s="62">
        <f t="shared" si="833"/>
        <v>67</v>
      </c>
      <c r="BR475" s="63">
        <f>IF(ISNUMBER(INDEX(Данные!$I$1:$IX$303,Данные!$A137,BR$642)),INDEX(Данные!$I$1:$IX$303,Данные!$A137,BR$642)-Данные!$G137-BR$643+IF($F$12="Использовать поправку",BT475,0),#N/A)</f>
        <v>4.8829184425140966</v>
      </c>
      <c r="BS475" s="64">
        <f>IF(ISNUMBER(INDEX(Данные!$I$1:$IX$303,Данные!$A137,BS$642)),INDEX(Данные!$I$1:$IX$303,Данные!$A137,BS$642)-Данные!$H137-BS$643+IF($F$12="Использовать поправку",BU475,0),#N/A)</f>
        <v>9.8032887493761791</v>
      </c>
      <c r="BT475" s="100" t="e">
        <f>INDEX(Данные!$I$1:$IX$303,Данные!$A137,BT$642+8)-INDEX(Данные!$I$1:$IX$303,Данные!$A137,BT$643+8)</f>
        <v>#N/A</v>
      </c>
      <c r="BU475" s="101" t="e">
        <f>INDEX(Данные!$I$1:$IX$303,Данные!$A137,BU$642+9)-INDEX(Данные!$I$1:$IX$303,Данные!$A137,BU$643+9)</f>
        <v>#N/A</v>
      </c>
    </row>
    <row r="476" spans="7:73" s="88" customFormat="1" x14ac:dyDescent="0.25">
      <c r="G476" s="61">
        <v>67.5</v>
      </c>
      <c r="H476" s="62">
        <f t="shared" si="834"/>
        <v>67.5</v>
      </c>
      <c r="I476" s="63">
        <f>IF(ISNUMBER(INDEX(Данные!$I$1:$IX$303,Данные!$A138,I$642)),INDEX(Данные!$I$1:$IX$303,Данные!$A138,I$642)-Данные!$E138+IF($F$3="Использовать поправку",AL476,0),#N/A)</f>
        <v>0</v>
      </c>
      <c r="J476" s="64">
        <f>IF(ISNUMBER(INDEX(Данные!$I$1:$IX$303,Данные!$A138,J$642)),INDEX(Данные!$I$1:$IX$303,Данные!$A138,J$642)-Данные!$F138+IF($F$3="Использовать поправку",AM476,0),#N/A)</f>
        <v>0</v>
      </c>
      <c r="K476" s="62">
        <f t="shared" si="835"/>
        <v>67.5</v>
      </c>
      <c r="L476" s="63">
        <f>IF(ISNUMBER(INDEX(Данные!$I$1:$IX$303,Данные!$A138,L$642)),INDEX(Данные!$I$1:$IX$303,Данные!$A138,L$642)-Данные!$E138+IF($F$4="Использовать поправку",AL476,0),#N/A)</f>
        <v>0.22958083311632826</v>
      </c>
      <c r="M476" s="64">
        <f>IF(ISNUMBER(INDEX(Данные!$I$1:$IX$303,Данные!$A138,M$642)),INDEX(Данные!$I$1:$IX$303,Данные!$A138,M$642)-Данные!$F138+IF($F$4="Использовать поправку",AM476,0),#N/A)</f>
        <v>8.7343385201080759E-2</v>
      </c>
      <c r="N476" s="62">
        <f t="shared" si="836"/>
        <v>67.5</v>
      </c>
      <c r="O476" s="63">
        <f>IF(ISNUMBER(INDEX(Данные!$I$1:$IX$303,Данные!$A138,O$642)),INDEX(Данные!$I$1:$IX$303,Данные!$A138,O$642)-Данные!$E138+IF($F$5="Использовать поправку",AL476,0),#N/A)</f>
        <v>1.1094625286705302</v>
      </c>
      <c r="P476" s="64">
        <f>IF(ISNUMBER(INDEX(Данные!$I$1:$IX$303,Данные!$A138,P$642)),INDEX(Данные!$I$1:$IX$303,Данные!$A138,P$642)-Данные!$F138+IF($F$5="Использовать поправку",AM476,0),#N/A)</f>
        <v>-0.18022020218171253</v>
      </c>
      <c r="Q476" s="62">
        <f t="shared" si="837"/>
        <v>67.5</v>
      </c>
      <c r="R476" s="63">
        <f>IF(ISNUMBER(INDEX(Данные!$I$1:$IX$303,Данные!$A138,R$642)),INDEX(Данные!$I$1:$IX$303,Данные!$A138,R$642)-Данные!$E138+IF($F$6="Использовать поправку",AL476,0),#N/A)</f>
        <v>1.5465640581771929</v>
      </c>
      <c r="S476" s="64">
        <f>IF(ISNUMBER(INDEX(Данные!$I$1:$IX$303,Данные!$A138,S$642)),INDEX(Данные!$I$1:$IX$303,Данные!$A138,S$642)-Данные!$F138+IF($F$6="Использовать поправку",AM476,0),#N/A)</f>
        <v>0.335765794379288</v>
      </c>
      <c r="T476" s="62">
        <f t="shared" si="838"/>
        <v>67.5</v>
      </c>
      <c r="U476" s="63">
        <f>IF(ISNUMBER(INDEX(Данные!$I$1:$IX$303,Данные!$A138,U$642)),INDEX(Данные!$I$1:$IX$303,Данные!$A138,U$642)-Данные!$E138+IF($F$7="Использовать поправку",AL476,0),#N/A)</f>
        <v>0.58120212081039746</v>
      </c>
      <c r="V476" s="64">
        <f>IF(ISNUMBER(INDEX(Данные!$I$1:$IX$303,Данные!$A138,V$642)),INDEX(Данные!$I$1:$IX$303,Данные!$A138,V$642)-Данные!$F138+IF($F$7="Использовать поправку",AM476,0),#N/A)</f>
        <v>-0.20799128949790413</v>
      </c>
      <c r="W476" s="62">
        <f t="shared" si="839"/>
        <v>67.5</v>
      </c>
      <c r="X476" s="63">
        <f>IF(ISNUMBER(INDEX(Данные!$I$1:$IX$303,Данные!$A138,X$642)),INDEX(Данные!$I$1:$IX$303,Данные!$A138,X$642)-Данные!$E138+IF($F$8="Использовать поправку",AL476,0),#N/A)</f>
        <v>0.31866022974919517</v>
      </c>
      <c r="Y476" s="64">
        <f>IF(ISNUMBER(INDEX(Данные!$I$1:$IX$303,Данные!$A138,Y$642)),INDEX(Данные!$I$1:$IX$303,Данные!$A138,Y$642)-Данные!$F138+IF($F$8="Использовать поправку",AM476,0),#N/A)</f>
        <v>-8.7406647505577695E-2</v>
      </c>
      <c r="Z476" s="62">
        <f t="shared" si="840"/>
        <v>67.5</v>
      </c>
      <c r="AA476" s="63">
        <f>IF(ISNUMBER(INDEX(Данные!$I$1:$IX$303,Данные!$A138,AA$642)),INDEX(Данные!$I$1:$IX$303,Данные!$A138,AA$642)-Данные!$E138+IF($F$9="Использовать поправку",AL476,0),#N/A)</f>
        <v>0.64037166061859274</v>
      </c>
      <c r="AB476" s="64">
        <f>IF(ISNUMBER(INDEX(Данные!$I$1:$IX$303,Данные!$A138,AB$642)),INDEX(Данные!$I$1:$IX$303,Данные!$A138,AB$642)-Данные!$F138+IF($F$9="Использовать поправку",AM476,0),#N/A)</f>
        <v>0.15927506901100719</v>
      </c>
      <c r="AC476" s="62">
        <f t="shared" si="841"/>
        <v>67.5</v>
      </c>
      <c r="AD476" s="63">
        <f>IF(ISNUMBER(INDEX(Данные!$I$1:$IX$303,Данные!$A138,AD$642)),INDEX(Данные!$I$1:$IX$303,Данные!$A138,AD$642)-Данные!$E138+IF($F$10="Использовать поправку",AL476,0),#N/A)</f>
        <v>1.0247649066800424</v>
      </c>
      <c r="AE476" s="64">
        <f>IF(ISNUMBER(INDEX(Данные!$I$1:$IX$303,Данные!$A138,AE$642)),INDEX(Данные!$I$1:$IX$303,Данные!$A138,AE$642)-Данные!$F138+IF($F$10="Использовать поправку",AM476,0),#N/A)</f>
        <v>-0.8851197103590599</v>
      </c>
      <c r="AF476" s="62">
        <f t="shared" si="842"/>
        <v>67.5</v>
      </c>
      <c r="AG476" s="63">
        <f>IF(ISNUMBER(INDEX(Данные!$I$1:$IX$303,Данные!$A138,AG$642)),INDEX(Данные!$I$1:$IX$303,Данные!$A138,AG$642)-Данные!$E138+IF($F$11="Использовать поправку",AL476,0),#N/A)</f>
        <v>0.26780773559923787</v>
      </c>
      <c r="AH476" s="64">
        <f>IF(ISNUMBER(INDEX(Данные!$I$1:$IX$303,Данные!$A138,AH$642)),INDEX(Данные!$I$1:$IX$303,Данные!$A138,AH$642)-Данные!$F138+IF($F$11="Использовать поправку",AM476,0),#N/A)</f>
        <v>0.40937123528609565</v>
      </c>
      <c r="AI476" s="62">
        <f t="shared" si="843"/>
        <v>67.5</v>
      </c>
      <c r="AJ476" s="63">
        <f>IF(ISNUMBER(INDEX(Данные!$I$1:$IX$303,Данные!$A138,AJ$642)),INDEX(Данные!$I$1:$IX$303,Данные!$A138,AJ$642)-Данные!$E138+IF($F$12="Использовать поправку",AL476,0),#N/A)</f>
        <v>1.1633636680053225</v>
      </c>
      <c r="AK476" s="96">
        <f>IF(ISNUMBER(INDEX(Данные!$I$1:$IX$303,Данные!$A138,AK$642)),INDEX(Данные!$I$1:$IX$303,Данные!$A138,AK$642)-Данные!$F138+IF($F$12="Использовать поправку",AM476,0),#N/A)</f>
        <v>0.24460022143311333</v>
      </c>
      <c r="AL476" s="100" t="e">
        <f>INDEX(Данные!$I$1:$IX$303,Данные!$A138,AL$642+4)-INDEX(Данные!$I$1:$IX$303,Данные!$A138,AL$643+4)</f>
        <v>#N/A</v>
      </c>
      <c r="AM476" s="101" t="e">
        <f>INDEX(Данные!$I$1:$IX$303,Данные!$A138,AM$642+5)-INDEX(Данные!$I$1:$IX$303,Данные!$A138,AM$643+5)</f>
        <v>#N/A</v>
      </c>
      <c r="AO476" s="61">
        <v>67.5</v>
      </c>
      <c r="AP476" s="62">
        <f t="shared" si="824"/>
        <v>67.5</v>
      </c>
      <c r="AQ476" s="63">
        <f>IF(ISNUMBER(INDEX(Данные!$I$1:$IX$303,Данные!$A138,AQ$642)),INDEX(Данные!$I$1:$IX$303,Данные!$A138,AQ$642)-Данные!$G138-AQ$643+IF($F$3="Использовать поправку",BT476,0),#N/A)</f>
        <v>-1.1368683772161603E-13</v>
      </c>
      <c r="AR476" s="64">
        <f>IF(ISNUMBER(INDEX(Данные!$I$1:$IX$303,Данные!$A138,AR$642)),INDEX(Данные!$I$1:$IX$303,Данные!$A138,AR$642)-Данные!$H138-AR$643+IF($F$3="Использовать поправку",BU476,0),#N/A)</f>
        <v>0</v>
      </c>
      <c r="AS476" s="62">
        <f t="shared" si="825"/>
        <v>67.5</v>
      </c>
      <c r="AT476" s="63">
        <f>IF(ISNUMBER(INDEX(Данные!$I$1:$IX$303,Данные!$A138,AT$642)),INDEX(Данные!$I$1:$IX$303,Данные!$A138,AT$642)-Данные!$G138-AT$643+IF($F$4="Использовать поправку",BT476,0),#N/A)</f>
        <v>7.773967298173261</v>
      </c>
      <c r="AU476" s="64">
        <f>IF(ISNUMBER(INDEX(Данные!$I$1:$IX$303,Данные!$A138,AU$642)),INDEX(Данные!$I$1:$IX$303,Данные!$A138,AU$642)-Данные!$H138-AU$643+IF($F$4="Использовать поправку",BU476,0),#N/A)</f>
        <v>1.1004017031414151</v>
      </c>
      <c r="AV476" s="62">
        <f t="shared" si="826"/>
        <v>67.5</v>
      </c>
      <c r="AW476" s="63">
        <f>IF(ISNUMBER(INDEX(Данные!$I$1:$IX$303,Данные!$A138,AW$642)),INDEX(Данные!$I$1:$IX$303,Данные!$A138,AW$642)-Данные!$G138-AW$643+IF($F$5="Использовать поправку",BT476,0),#N/A)</f>
        <v>-8.0779439795492181E-2</v>
      </c>
      <c r="AX476" s="64">
        <f>IF(ISNUMBER(INDEX(Данные!$I$1:$IX$303,Данные!$A138,AX$642)),INDEX(Данные!$I$1:$IX$303,Данные!$A138,AX$642)-Данные!$H138-AX$643+IF($F$5="Использовать поправку",BU476,0),#N/A)</f>
        <v>6.7719427657750657</v>
      </c>
      <c r="AY476" s="62">
        <f t="shared" si="827"/>
        <v>67.5</v>
      </c>
      <c r="AZ476" s="63">
        <f>IF(ISNUMBER(INDEX(Данные!$I$1:$IX$303,Данные!$A138,AZ$642)),INDEX(Данные!$I$1:$IX$303,Данные!$A138,AZ$642)-Данные!$G138-AZ$643+IF($F$6="Использовать поправку",BT476,0),#N/A)</f>
        <v>-7.1382479823264475</v>
      </c>
      <c r="BA476" s="64">
        <f>IF(ISNUMBER(INDEX(Данные!$I$1:$IX$303,Данные!$A138,BA$642)),INDEX(Данные!$I$1:$IX$303,Данные!$A138,BA$642)-Данные!$H138-BA$643+IF($F$6="Использовать поправку",BU476,0),#N/A)</f>
        <v>6.0670615162500781</v>
      </c>
      <c r="BB476" s="62">
        <f t="shared" si="828"/>
        <v>67.5</v>
      </c>
      <c r="BC476" s="63">
        <f>IF(ISNUMBER(INDEX(Данные!$I$1:$IX$303,Данные!$A138,BC$642)),INDEX(Данные!$I$1:$IX$303,Данные!$A138,BC$642)-Данные!$G138-BC$643+IF($F$7="Использовать поправку",BT476,0),#N/A)</f>
        <v>-2.6796874465832161</v>
      </c>
      <c r="BD476" s="64">
        <f>IF(ISNUMBER(INDEX(Данные!$I$1:$IX$303,Данные!$A138,BD$642)),INDEX(Данные!$I$1:$IX$303,Данные!$A138,BD$642)-Данные!$H138-BD$643+IF($F$7="Использовать поправку",BU476,0),#N/A)</f>
        <v>5.693627441532044</v>
      </c>
      <c r="BE476" s="62">
        <f t="shared" si="829"/>
        <v>67.5</v>
      </c>
      <c r="BF476" s="63">
        <f>IF(ISNUMBER(INDEX(Данные!$I$1:$IX$303,Данные!$A138,BF$642)),INDEX(Данные!$I$1:$IX$303,Данные!$A138,BF$642)-Данные!$G138-BF$643+IF($F$8="Использовать поправку",BT476,0),#N/A)</f>
        <v>1.6190032431485406</v>
      </c>
      <c r="BG476" s="64">
        <f>IF(ISNUMBER(INDEX(Данные!$I$1:$IX$303,Данные!$A138,BG$642)),INDEX(Данные!$I$1:$IX$303,Данные!$A138,BG$642)-Данные!$H138-BG$643+IF($F$8="Использовать поправку",BU476,0),#N/A)</f>
        <v>2.7895694601163541</v>
      </c>
      <c r="BH476" s="62">
        <f t="shared" si="830"/>
        <v>67.5</v>
      </c>
      <c r="BI476" s="63">
        <f>IF(ISNUMBER(INDEX(Данные!$I$1:$IX$303,Данные!$A138,BI$642)),INDEX(Данные!$I$1:$IX$303,Данные!$A138,BI$642)-Данные!$G138-BI$643+IF($F$9="Использовать поправку",BT476,0),#N/A)</f>
        <v>1.5152936676985291</v>
      </c>
      <c r="BJ476" s="64">
        <f>IF(ISNUMBER(INDEX(Данные!$I$1:$IX$303,Данные!$A138,BJ$642)),INDEX(Данные!$I$1:$IX$303,Данные!$A138,BJ$642)-Данные!$H138-BJ$643+IF($F$9="Использовать поправку",BU476,0),#N/A)</f>
        <v>2.9630149043027814</v>
      </c>
      <c r="BK476" s="62">
        <f t="shared" si="831"/>
        <v>67.5</v>
      </c>
      <c r="BL476" s="63">
        <f>IF(ISNUMBER(INDEX(Данные!$I$1:$IX$303,Данные!$A138,BL$642)),INDEX(Данные!$I$1:$IX$303,Данные!$A138,BL$642)-Данные!$G138-BL$643+IF($F$10="Использовать поправку",BT476,0),#N/A)</f>
        <v>-0.61924769362383358</v>
      </c>
      <c r="BM476" s="64">
        <f>IF(ISNUMBER(INDEX(Данные!$I$1:$IX$303,Данные!$A138,BM$642)),INDEX(Данные!$I$1:$IX$303,Данные!$A138,BM$642)-Данные!$H138-BM$643+IF($F$10="Использовать поправку",BU476,0),#N/A)</f>
        <v>13.516591390449094</v>
      </c>
      <c r="BN476" s="62">
        <f t="shared" si="832"/>
        <v>67.5</v>
      </c>
      <c r="BO476" s="63">
        <f>IF(ISNUMBER(INDEX(Данные!$I$1:$IX$303,Данные!$A138,BO$642)),INDEX(Данные!$I$1:$IX$303,Данные!$A138,BO$642)-Данные!$G138-BO$643+IF($F$11="Использовать поправку",BT476,0),#N/A)</f>
        <v>1.4106067654236085</v>
      </c>
      <c r="BP476" s="64">
        <f>IF(ISNUMBER(INDEX(Данные!$I$1:$IX$303,Данные!$A138,BP$642)),INDEX(Данные!$I$1:$IX$303,Данные!$A138,BP$642)-Данные!$H138-BP$643+IF($F$11="Использовать поправку",BU476,0),#N/A)</f>
        <v>2.0757315089181247</v>
      </c>
      <c r="BQ476" s="62">
        <f t="shared" si="833"/>
        <v>67.5</v>
      </c>
      <c r="BR476" s="63">
        <f>IF(ISNUMBER(INDEX(Данные!$I$1:$IX$303,Данные!$A138,BR$642)),INDEX(Данные!$I$1:$IX$303,Данные!$A138,BR$642)-Данные!$G138-BR$643+IF($F$12="Использовать поправку",BT476,0),#N/A)</f>
        <v>5.4646002765166486</v>
      </c>
      <c r="BS476" s="64">
        <f>IF(ISNUMBER(INDEX(Данные!$I$1:$IX$303,Данные!$A138,BS$642)),INDEX(Данные!$I$1:$IX$303,Данные!$A138,BS$642)-Данные!$H138-BS$643+IF($F$12="Использовать поправку",BU476,0),#N/A)</f>
        <v>9.9255888600926028</v>
      </c>
      <c r="BT476" s="100" t="e">
        <f>INDEX(Данные!$I$1:$IX$303,Данные!$A138,BT$642+8)-INDEX(Данные!$I$1:$IX$303,Данные!$A138,BT$643+8)</f>
        <v>#N/A</v>
      </c>
      <c r="BU476" s="101" t="e">
        <f>INDEX(Данные!$I$1:$IX$303,Данные!$A138,BU$642+9)-INDEX(Данные!$I$1:$IX$303,Данные!$A138,BU$643+9)</f>
        <v>#N/A</v>
      </c>
    </row>
    <row r="477" spans="7:73" s="88" customFormat="1" x14ac:dyDescent="0.25">
      <c r="G477" s="61">
        <v>68</v>
      </c>
      <c r="H477" s="62">
        <f t="shared" si="834"/>
        <v>68</v>
      </c>
      <c r="I477" s="63">
        <f>IF(ISNUMBER(INDEX(Данные!$I$1:$IX$303,Данные!$A139,I$642)),INDEX(Данные!$I$1:$IX$303,Данные!$A139,I$642)-Данные!$E139+IF($F$3="Использовать поправку",AL477,0),#N/A)</f>
        <v>0</v>
      </c>
      <c r="J477" s="64">
        <f>IF(ISNUMBER(INDEX(Данные!$I$1:$IX$303,Данные!$A139,J$642)),INDEX(Данные!$I$1:$IX$303,Данные!$A139,J$642)-Данные!$F139+IF($F$3="Использовать поправку",AM477,0),#N/A)</f>
        <v>0</v>
      </c>
      <c r="K477" s="62">
        <f t="shared" si="835"/>
        <v>68</v>
      </c>
      <c r="L477" s="63">
        <f>IF(ISNUMBER(INDEX(Данные!$I$1:$IX$303,Данные!$A139,L$642)),INDEX(Данные!$I$1:$IX$303,Данные!$A139,L$642)-Данные!$E139+IF($F$4="Использовать поправку",AL477,0),#N/A)</f>
        <v>4.9376875407599385E-2</v>
      </c>
      <c r="M477" s="64">
        <f>IF(ISNUMBER(INDEX(Данные!$I$1:$IX$303,Данные!$A139,M$642)),INDEX(Данные!$I$1:$IX$303,Данные!$A139,M$642)-Данные!$F139+IF($F$4="Использовать поправку",AM477,0),#N/A)</f>
        <v>-2.0076740614191548</v>
      </c>
      <c r="N477" s="62">
        <f t="shared" si="836"/>
        <v>68</v>
      </c>
      <c r="O477" s="63">
        <f>IF(ISNUMBER(INDEX(Данные!$I$1:$IX$303,Данные!$A139,O$642)),INDEX(Данные!$I$1:$IX$303,Данные!$A139,O$642)-Данные!$E139+IF($F$5="Использовать поправку",AL477,0),#N/A)</f>
        <v>7.7180382510383616E-2</v>
      </c>
      <c r="P477" s="64">
        <f>IF(ISNUMBER(INDEX(Данные!$I$1:$IX$303,Данные!$A139,P$642)),INDEX(Данные!$I$1:$IX$303,Данные!$A139,P$642)-Данные!$F139+IF($F$5="Использовать поправку",AM477,0),#N/A)</f>
        <v>-0.10801744877662944</v>
      </c>
      <c r="Q477" s="62">
        <f t="shared" si="837"/>
        <v>68</v>
      </c>
      <c r="R477" s="63">
        <f>IF(ISNUMBER(INDEX(Данные!$I$1:$IX$303,Данные!$A139,R$642)),INDEX(Данные!$I$1:$IX$303,Данные!$A139,R$642)-Данные!$E139+IF($F$6="Использовать поправку",AL477,0),#N/A)</f>
        <v>0.46046201546808074</v>
      </c>
      <c r="S477" s="64">
        <f>IF(ISNUMBER(INDEX(Данные!$I$1:$IX$303,Данные!$A139,S$642)),INDEX(Данные!$I$1:$IX$303,Данные!$A139,S$642)-Данные!$F139+IF($F$6="Использовать поправку",AM477,0),#N/A)</f>
        <v>-1.5350170148328335</v>
      </c>
      <c r="T477" s="62">
        <f t="shared" si="838"/>
        <v>68</v>
      </c>
      <c r="U477" s="63">
        <f>IF(ISNUMBER(INDEX(Данные!$I$1:$IX$303,Данные!$A139,U$642)),INDEX(Данные!$I$1:$IX$303,Данные!$A139,U$642)-Данные!$E139+IF($F$7="Использовать поправку",AL477,0),#N/A)</f>
        <v>0.21366586675987342</v>
      </c>
      <c r="V477" s="64">
        <f>IF(ISNUMBER(INDEX(Данные!$I$1:$IX$303,Данные!$A139,V$642)),INDEX(Данные!$I$1:$IX$303,Данные!$A139,V$642)-Данные!$F139+IF($F$7="Использовать поправку",AM477,0),#N/A)</f>
        <v>-1.6485800605880887</v>
      </c>
      <c r="W477" s="62">
        <f t="shared" si="839"/>
        <v>68</v>
      </c>
      <c r="X477" s="63">
        <f>IF(ISNUMBER(INDEX(Данные!$I$1:$IX$303,Данные!$A139,X$642)),INDEX(Данные!$I$1:$IX$303,Данные!$A139,X$642)-Данные!$E139+IF($F$8="Использовать поправку",AL477,0),#N/A)</f>
        <v>0.43924390738208707</v>
      </c>
      <c r="Y477" s="64">
        <f>IF(ISNUMBER(INDEX(Данные!$I$1:$IX$303,Данные!$A139,Y$642)),INDEX(Данные!$I$1:$IX$303,Данные!$A139,Y$642)-Данные!$F139+IF($F$8="Использовать поправку",AM477,0),#N/A)</f>
        <v>-0.72710020513726104</v>
      </c>
      <c r="Z477" s="62">
        <f t="shared" si="840"/>
        <v>68</v>
      </c>
      <c r="AA477" s="63">
        <f>IF(ISNUMBER(INDEX(Данные!$I$1:$IX$303,Данные!$A139,AA$642)),INDEX(Данные!$I$1:$IX$303,Данные!$A139,AA$642)-Данные!$E139+IF($F$9="Использовать поправку",AL477,0),#N/A)</f>
        <v>0.79597622717254168</v>
      </c>
      <c r="AB477" s="64">
        <f>IF(ISNUMBER(INDEX(Данные!$I$1:$IX$303,Данные!$A139,AB$642)),INDEX(Данные!$I$1:$IX$303,Данные!$A139,AB$642)-Данные!$F139+IF($F$9="Использовать поправку",AM477,0),#N/A)</f>
        <v>-1.1494585836065472</v>
      </c>
      <c r="AC477" s="62">
        <f t="shared" si="841"/>
        <v>68</v>
      </c>
      <c r="AD477" s="63">
        <f>IF(ISNUMBER(INDEX(Данные!$I$1:$IX$303,Данные!$A139,AD$642)),INDEX(Данные!$I$1:$IX$303,Данные!$A139,AD$642)-Данные!$E139+IF($F$10="Использовать поправку",AL477,0),#N/A)</f>
        <v>0.50871384814415599</v>
      </c>
      <c r="AE477" s="64">
        <f>IF(ISNUMBER(INDEX(Данные!$I$1:$IX$303,Данные!$A139,AE$642)),INDEX(Данные!$I$1:$IX$303,Данные!$A139,AE$642)-Данные!$F139+IF($F$10="Использовать поправку",AM477,0),#N/A)</f>
        <v>-1.9802749823087651</v>
      </c>
      <c r="AF477" s="62">
        <f t="shared" si="842"/>
        <v>68</v>
      </c>
      <c r="AG477" s="63">
        <f>IF(ISNUMBER(INDEX(Данные!$I$1:$IX$303,Данные!$A139,AG$642)),INDEX(Данные!$I$1:$IX$303,Данные!$A139,AG$642)-Данные!$E139+IF($F$11="Использовать поправку",AL477,0),#N/A)</f>
        <v>1.4091365957255499</v>
      </c>
      <c r="AH477" s="64">
        <f>IF(ISNUMBER(INDEX(Данные!$I$1:$IX$303,Данные!$A139,AH$642)),INDEX(Данные!$I$1:$IX$303,Данные!$A139,AH$642)-Данные!$F139+IF($F$11="Использовать поправку",AM477,0),#N/A)</f>
        <v>-0.68890227827518302</v>
      </c>
      <c r="AI477" s="62">
        <f t="shared" si="843"/>
        <v>68</v>
      </c>
      <c r="AJ477" s="63">
        <f>IF(ISNUMBER(INDEX(Данные!$I$1:$IX$303,Данные!$A139,AJ$642)),INDEX(Данные!$I$1:$IX$303,Данные!$A139,AJ$642)-Данные!$E139+IF($F$12="Использовать поправку",AL477,0),#N/A)</f>
        <v>0.44399030478369284</v>
      </c>
      <c r="AK477" s="96">
        <f>IF(ISNUMBER(INDEX(Данные!$I$1:$IX$303,Данные!$A139,AK$642)),INDEX(Данные!$I$1:$IX$303,Данные!$A139,AK$642)-Данные!$F139+IF($F$12="Использовать поправку",AM477,0),#N/A)</f>
        <v>-1.781993772067493</v>
      </c>
      <c r="AL477" s="100" t="e">
        <f>INDEX(Данные!$I$1:$IX$303,Данные!$A139,AL$642+4)-INDEX(Данные!$I$1:$IX$303,Данные!$A139,AL$643+4)</f>
        <v>#N/A</v>
      </c>
      <c r="AM477" s="101" t="e">
        <f>INDEX(Данные!$I$1:$IX$303,Данные!$A139,AM$642+5)-INDEX(Данные!$I$1:$IX$303,Данные!$A139,AM$643+5)</f>
        <v>#N/A</v>
      </c>
      <c r="AO477" s="61">
        <v>68</v>
      </c>
      <c r="AP477" s="62">
        <f t="shared" si="824"/>
        <v>68</v>
      </c>
      <c r="AQ477" s="63">
        <f>IF(ISNUMBER(INDEX(Данные!$I$1:$IX$303,Данные!$A139,AQ$642)),INDEX(Данные!$I$1:$IX$303,Данные!$A139,AQ$642)-Данные!$G139-AQ$643+IF($F$3="Использовать поправку",BT477,0),#N/A)</f>
        <v>0</v>
      </c>
      <c r="AR477" s="64">
        <f>IF(ISNUMBER(INDEX(Данные!$I$1:$IX$303,Данные!$A139,AR$642)),INDEX(Данные!$I$1:$IX$303,Данные!$A139,AR$642)-Данные!$H139-AR$643+IF($F$3="Использовать поправку",BU477,0),#N/A)</f>
        <v>0</v>
      </c>
      <c r="AS477" s="62">
        <f t="shared" si="825"/>
        <v>68</v>
      </c>
      <c r="AT477" s="63">
        <f>IF(ISNUMBER(INDEX(Данные!$I$1:$IX$303,Данные!$A139,AT$642)),INDEX(Данные!$I$1:$IX$303,Данные!$A139,AT$642)-Данные!$G139-AT$643+IF($F$4="Использовать поправку",BT477,0),#N/A)</f>
        <v>7.7986557358771051</v>
      </c>
      <c r="AU477" s="64">
        <f>IF(ISNUMBER(INDEX(Данные!$I$1:$IX$303,Данные!$A139,AU$642)),INDEX(Данные!$I$1:$IX$303,Данные!$A139,AU$642)-Данные!$H139-AU$643+IF($F$4="Использовать поправку",BU477,0),#N/A)</f>
        <v>9.6564672431895815E-2</v>
      </c>
      <c r="AV477" s="62">
        <f t="shared" si="826"/>
        <v>68</v>
      </c>
      <c r="AW477" s="63">
        <f>IF(ISNUMBER(INDEX(Данные!$I$1:$IX$303,Данные!$A139,AW$642)),INDEX(Данные!$I$1:$IX$303,Данные!$A139,AW$642)-Данные!$G139-AW$643+IF($F$5="Использовать поправку",BT477,0),#N/A)</f>
        <v>-4.2189248540239532E-2</v>
      </c>
      <c r="AX477" s="64">
        <f>IF(ISNUMBER(INDEX(Данные!$I$1:$IX$303,Данные!$A139,AX$642)),INDEX(Данные!$I$1:$IX$303,Данные!$A139,AX$642)-Данные!$H139-AX$643+IF($F$5="Использовать поправку",BU477,0),#N/A)</f>
        <v>6.7179340413867976</v>
      </c>
      <c r="AY477" s="62">
        <f t="shared" si="827"/>
        <v>68</v>
      </c>
      <c r="AZ477" s="63">
        <f>IF(ISNUMBER(INDEX(Данные!$I$1:$IX$303,Данные!$A139,AZ$642)),INDEX(Данные!$I$1:$IX$303,Данные!$A139,AZ$642)-Данные!$G139-AZ$643+IF($F$6="Использовать поправку",BT477,0),#N/A)</f>
        <v>-6.9080169745923286</v>
      </c>
      <c r="BA477" s="64">
        <f>IF(ISNUMBER(INDEX(Данные!$I$1:$IX$303,Данные!$A139,BA$642)),INDEX(Данные!$I$1:$IX$303,Данные!$A139,BA$642)-Данные!$H139-BA$643+IF($F$6="Использовать поправку",BU477,0),#N/A)</f>
        <v>5.2995530088339819</v>
      </c>
      <c r="BB477" s="62">
        <f t="shared" si="828"/>
        <v>68</v>
      </c>
      <c r="BC477" s="63">
        <f>IF(ISNUMBER(INDEX(Данные!$I$1:$IX$303,Данные!$A139,BC$642)),INDEX(Данные!$I$1:$IX$303,Данные!$A139,BC$642)-Данные!$G139-BC$643+IF($F$7="Использовать поправку",BT477,0),#N/A)</f>
        <v>-2.5728545132031968</v>
      </c>
      <c r="BD477" s="64">
        <f>IF(ISNUMBER(INDEX(Данные!$I$1:$IX$303,Данные!$A139,BD$642)),INDEX(Данные!$I$1:$IX$303,Данные!$A139,BD$642)-Данные!$H139-BD$643+IF($F$7="Использовать поправку",BU477,0),#N/A)</f>
        <v>4.8693374112381207</v>
      </c>
      <c r="BE477" s="62">
        <f t="shared" si="829"/>
        <v>68</v>
      </c>
      <c r="BF477" s="63">
        <f>IF(ISNUMBER(INDEX(Данные!$I$1:$IX$303,Данные!$A139,BF$642)),INDEX(Данные!$I$1:$IX$303,Данные!$A139,BF$642)-Данные!$G139-BF$643+IF($F$8="Использовать поправку",BT477,0),#N/A)</f>
        <v>1.8386251968396436</v>
      </c>
      <c r="BG477" s="64">
        <f>IF(ISNUMBER(INDEX(Данные!$I$1:$IX$303,Данные!$A139,BG$642)),INDEX(Данные!$I$1:$IX$303,Данные!$A139,BG$642)-Данные!$H139-BG$643+IF($F$8="Использовать поправку",BU477,0),#N/A)</f>
        <v>2.4260193575478297</v>
      </c>
      <c r="BH477" s="62">
        <f t="shared" si="830"/>
        <v>68</v>
      </c>
      <c r="BI477" s="63">
        <f>IF(ISNUMBER(INDEX(Данные!$I$1:$IX$303,Данные!$A139,BI$642)),INDEX(Данные!$I$1:$IX$303,Данные!$A139,BI$642)-Данные!$G139-BI$643+IF($F$9="Использовать поправку",BT477,0),#N/A)</f>
        <v>1.9132817812849225</v>
      </c>
      <c r="BJ477" s="64">
        <f>IF(ISNUMBER(INDEX(Данные!$I$1:$IX$303,Данные!$A139,BJ$642)),INDEX(Данные!$I$1:$IX$303,Данные!$A139,BJ$642)-Данные!$H139-BJ$643+IF($F$9="Использовать поправку",BU477,0),#N/A)</f>
        <v>2.3882856124994305</v>
      </c>
      <c r="BK477" s="62">
        <f t="shared" si="831"/>
        <v>68</v>
      </c>
      <c r="BL477" s="63">
        <f>IF(ISNUMBER(INDEX(Данные!$I$1:$IX$303,Данные!$A139,BL$642)),INDEX(Данные!$I$1:$IX$303,Данные!$A139,BL$642)-Данные!$G139-BL$643+IF($F$10="Использовать поправку",BT477,0),#N/A)</f>
        <v>-0.36489076955160726</v>
      </c>
      <c r="BM477" s="64">
        <f>IF(ISNUMBER(INDEX(Данные!$I$1:$IX$303,Данные!$A139,BM$642)),INDEX(Данные!$I$1:$IX$303,Данные!$A139,BM$642)-Данные!$H139-BM$643+IF($F$10="Использовать поправку",BU477,0),#N/A)</f>
        <v>12.526453899294665</v>
      </c>
      <c r="BN477" s="62">
        <f t="shared" si="832"/>
        <v>68</v>
      </c>
      <c r="BO477" s="63">
        <f>IF(ISNUMBER(INDEX(Данные!$I$1:$IX$303,Данные!$A139,BO$642)),INDEX(Данные!$I$1:$IX$303,Данные!$A139,BO$642)-Данные!$G139-BO$643+IF($F$11="Использовать поправку",BT477,0),#N/A)</f>
        <v>2.1151750632865287</v>
      </c>
      <c r="BP477" s="64">
        <f>IF(ISNUMBER(INDEX(Данные!$I$1:$IX$303,Данные!$A139,BP$642)),INDEX(Данные!$I$1:$IX$303,Данные!$A139,BP$642)-Данные!$H139-BP$643+IF($F$11="Использовать поправку",BU477,0),#N/A)</f>
        <v>1.731280369780734</v>
      </c>
      <c r="BQ477" s="62">
        <f t="shared" si="833"/>
        <v>68</v>
      </c>
      <c r="BR477" s="63">
        <f>IF(ISNUMBER(INDEX(Данные!$I$1:$IX$303,Данные!$A139,BR$642)),INDEX(Данные!$I$1:$IX$303,Данные!$A139,BR$642)-Данные!$G139-BR$643+IF($F$12="Использовать поправку",BT477,0),#N/A)</f>
        <v>5.6865954289086176</v>
      </c>
      <c r="BS477" s="64">
        <f>IF(ISNUMBER(INDEX(Данные!$I$1:$IX$303,Данные!$A139,BS$642)),INDEX(Данные!$I$1:$IX$303,Данные!$A139,BS$642)-Данные!$H139-BS$643+IF($F$12="Использовать поправку",BU477,0),#N/A)</f>
        <v>9.0345919740589125</v>
      </c>
      <c r="BT477" s="100" t="e">
        <f>INDEX(Данные!$I$1:$IX$303,Данные!$A139,BT$642+8)-INDEX(Данные!$I$1:$IX$303,Данные!$A139,BT$643+8)</f>
        <v>#N/A</v>
      </c>
      <c r="BU477" s="101" t="e">
        <f>INDEX(Данные!$I$1:$IX$303,Данные!$A139,BU$642+9)-INDEX(Данные!$I$1:$IX$303,Данные!$A139,BU$643+9)</f>
        <v>#N/A</v>
      </c>
    </row>
    <row r="478" spans="7:73" s="88" customFormat="1" x14ac:dyDescent="0.25">
      <c r="G478" s="61">
        <v>68.5</v>
      </c>
      <c r="H478" s="62">
        <f t="shared" si="834"/>
        <v>68.5</v>
      </c>
      <c r="I478" s="63">
        <f>IF(ISNUMBER(INDEX(Данные!$I$1:$IX$303,Данные!$A140,I$642)),INDEX(Данные!$I$1:$IX$303,Данные!$A140,I$642)-Данные!$E140+IF($F$3="Использовать поправку",AL478,0),#N/A)</f>
        <v>0</v>
      </c>
      <c r="J478" s="64">
        <f>IF(ISNUMBER(INDEX(Данные!$I$1:$IX$303,Данные!$A140,J$642)),INDEX(Данные!$I$1:$IX$303,Данные!$A140,J$642)-Данные!$F140+IF($F$3="Использовать поправку",AM478,0),#N/A)</f>
        <v>0</v>
      </c>
      <c r="K478" s="62">
        <f t="shared" si="835"/>
        <v>68.5</v>
      </c>
      <c r="L478" s="63">
        <f>IF(ISNUMBER(INDEX(Данные!$I$1:$IX$303,Данные!$A140,L$642)),INDEX(Данные!$I$1:$IX$303,Данные!$A140,L$642)-Данные!$E140+IF($F$4="Использовать поправку",AL478,0),#N/A)</f>
        <v>0.94460923443151579</v>
      </c>
      <c r="M478" s="64">
        <f>IF(ISNUMBER(INDEX(Данные!$I$1:$IX$303,Данные!$A140,M$642)),INDEX(Данные!$I$1:$IX$303,Данные!$A140,M$642)-Данные!$F140+IF($F$4="Использовать поправку",AM478,0),#N/A)</f>
        <v>-2.1458977653389968</v>
      </c>
      <c r="N478" s="62">
        <f t="shared" si="836"/>
        <v>68.5</v>
      </c>
      <c r="O478" s="63">
        <f>IF(ISNUMBER(INDEX(Данные!$I$1:$IX$303,Данные!$A140,O$642)),INDEX(Данные!$I$1:$IX$303,Данные!$A140,O$642)-Данные!$E140+IF($F$5="Использовать поправку",AL478,0),#N/A)</f>
        <v>1.3242354332504407</v>
      </c>
      <c r="P478" s="64">
        <f>IF(ISNUMBER(INDEX(Данные!$I$1:$IX$303,Данные!$A140,P$642)),INDEX(Данные!$I$1:$IX$303,Данные!$A140,P$642)-Данные!$F140+IF($F$5="Использовать поправку",AM478,0),#N/A)</f>
        <v>-0.28706965288130526</v>
      </c>
      <c r="Q478" s="62">
        <f t="shared" si="837"/>
        <v>68.5</v>
      </c>
      <c r="R478" s="63">
        <f>IF(ISNUMBER(INDEX(Данные!$I$1:$IX$303,Данные!$A140,R$642)),INDEX(Данные!$I$1:$IX$303,Данные!$A140,R$642)-Данные!$E140+IF($F$6="Использовать поправку",AL478,0),#N/A)</f>
        <v>0.71371277397857558</v>
      </c>
      <c r="S478" s="64">
        <f>IF(ISNUMBER(INDEX(Данные!$I$1:$IX$303,Данные!$A140,S$642)),INDEX(Данные!$I$1:$IX$303,Данные!$A140,S$642)-Данные!$F140+IF($F$6="Использовать поправку",AM478,0),#N/A)</f>
        <v>-2.635256978265621</v>
      </c>
      <c r="T478" s="62">
        <f t="shared" si="838"/>
        <v>68.5</v>
      </c>
      <c r="U478" s="63">
        <f>IF(ISNUMBER(INDEX(Данные!$I$1:$IX$303,Данные!$A140,U$642)),INDEX(Данные!$I$1:$IX$303,Данные!$A140,U$642)-Данные!$E140+IF($F$7="Использовать поправку",AL478,0),#N/A)</f>
        <v>-0.15303807118005874</v>
      </c>
      <c r="V478" s="64">
        <f>IF(ISNUMBER(INDEX(Данные!$I$1:$IX$303,Данные!$A140,V$642)),INDEX(Данные!$I$1:$IX$303,Данные!$A140,V$642)-Данные!$F140+IF($F$7="Использовать поправку",AM478,0),#N/A)</f>
        <v>-2.3486878824102524</v>
      </c>
      <c r="W478" s="62">
        <f t="shared" si="839"/>
        <v>68.5</v>
      </c>
      <c r="X478" s="63">
        <f>IF(ISNUMBER(INDEX(Данные!$I$1:$IX$303,Данные!$A140,X$642)),INDEX(Данные!$I$1:$IX$303,Данные!$A140,X$642)-Данные!$E140+IF($F$8="Использовать поправку",AL478,0),#N/A)</f>
        <v>0.24991087448613314</v>
      </c>
      <c r="Y478" s="64">
        <f>IF(ISNUMBER(INDEX(Данные!$I$1:$IX$303,Данные!$A140,Y$642)),INDEX(Данные!$I$1:$IX$303,Данные!$A140,Y$642)-Данные!$F140+IF($F$8="Использовать поправку",AM478,0),#N/A)</f>
        <v>-1.4107306054503148</v>
      </c>
      <c r="Z478" s="62">
        <f t="shared" si="840"/>
        <v>68.5</v>
      </c>
      <c r="AA478" s="63">
        <f>IF(ISNUMBER(INDEX(Данные!$I$1:$IX$303,Данные!$A140,AA$642)),INDEX(Данные!$I$1:$IX$303,Данные!$A140,AA$642)-Данные!$E140+IF($F$9="Использовать поправку",AL478,0),#N/A)</f>
        <v>-0.16073055185456653</v>
      </c>
      <c r="AB478" s="64">
        <f>IF(ISNUMBER(INDEX(Данные!$I$1:$IX$303,Данные!$A140,AB$642)),INDEX(Данные!$I$1:$IX$303,Данные!$A140,AB$642)-Данные!$F140+IF($F$9="Использовать поправку",AM478,0),#N/A)</f>
        <v>-1.2195802503879865</v>
      </c>
      <c r="AC478" s="62">
        <f t="shared" si="841"/>
        <v>68.5</v>
      </c>
      <c r="AD478" s="63">
        <f>IF(ISNUMBER(INDEX(Данные!$I$1:$IX$303,Данные!$A140,AD$642)),INDEX(Данные!$I$1:$IX$303,Данные!$A140,AD$642)-Данные!$E140+IF($F$10="Использовать поправку",AL478,0),#N/A)</f>
        <v>-0.99123431891612013</v>
      </c>
      <c r="AE478" s="64">
        <f>IF(ISNUMBER(INDEX(Данные!$I$1:$IX$303,Данные!$A140,AE$642)),INDEX(Данные!$I$1:$IX$303,Данные!$A140,AE$642)-Данные!$F140+IF($F$10="Использовать поправку",AM478,0),#N/A)</f>
        <v>-2.262966250623784</v>
      </c>
      <c r="AF478" s="62">
        <f t="shared" si="842"/>
        <v>68.5</v>
      </c>
      <c r="AG478" s="63">
        <f>IF(ISNUMBER(INDEX(Данные!$I$1:$IX$303,Данные!$A140,AG$642)),INDEX(Данные!$I$1:$IX$303,Данные!$A140,AG$642)-Данные!$E140+IF($F$11="Использовать поправку",AL478,0),#N/A)</f>
        <v>-1.2698911950389911</v>
      </c>
      <c r="AH478" s="64">
        <f>IF(ISNUMBER(INDEX(Данные!$I$1:$IX$303,Данные!$A140,AH$642)),INDEX(Данные!$I$1:$IX$303,Данные!$A140,AH$642)-Данные!$F140+IF($F$11="Использовать поправку",AM478,0),#N/A)</f>
        <v>-2.0417324184320851</v>
      </c>
      <c r="AI478" s="62">
        <f t="shared" si="843"/>
        <v>68.5</v>
      </c>
      <c r="AJ478" s="63">
        <f>IF(ISNUMBER(INDEX(Данные!$I$1:$IX$303,Данные!$A140,AJ$642)),INDEX(Данные!$I$1:$IX$303,Данные!$A140,AJ$642)-Данные!$E140+IF($F$12="Использовать поправку",AL478,0),#N/A)</f>
        <v>-0.70399345164386418</v>
      </c>
      <c r="AK478" s="96">
        <f>IF(ISNUMBER(INDEX(Данные!$I$1:$IX$303,Данные!$A140,AK$642)),INDEX(Данные!$I$1:$IX$303,Данные!$A140,AK$642)-Данные!$F140+IF($F$12="Использовать поправку",AM478,0),#N/A)</f>
        <v>-2.194442580565414</v>
      </c>
      <c r="AL478" s="100" t="e">
        <f>INDEX(Данные!$I$1:$IX$303,Данные!$A140,AL$642+4)-INDEX(Данные!$I$1:$IX$303,Данные!$A140,AL$643+4)</f>
        <v>#N/A</v>
      </c>
      <c r="AM478" s="101" t="e">
        <f>INDEX(Данные!$I$1:$IX$303,Данные!$A140,AM$642+5)-INDEX(Данные!$I$1:$IX$303,Данные!$A140,AM$643+5)</f>
        <v>#N/A</v>
      </c>
      <c r="AO478" s="61">
        <v>68.5</v>
      </c>
      <c r="AP478" s="62">
        <f t="shared" si="824"/>
        <v>68.5</v>
      </c>
      <c r="AQ478" s="63">
        <f>IF(ISNUMBER(INDEX(Данные!$I$1:$IX$303,Данные!$A140,AQ$642)),INDEX(Данные!$I$1:$IX$303,Данные!$A140,AQ$642)-Данные!$G140-AQ$643+IF($F$3="Использовать поправку",BT478,0),#N/A)</f>
        <v>0</v>
      </c>
      <c r="AR478" s="64">
        <f>IF(ISNUMBER(INDEX(Данные!$I$1:$IX$303,Данные!$A140,AR$642)),INDEX(Данные!$I$1:$IX$303,Данные!$A140,AR$642)-Данные!$H140-AR$643+IF($F$3="Использовать поправку",BU478,0),#N/A)</f>
        <v>0</v>
      </c>
      <c r="AS478" s="62">
        <f t="shared" si="825"/>
        <v>68.5</v>
      </c>
      <c r="AT478" s="63">
        <f>IF(ISNUMBER(INDEX(Данные!$I$1:$IX$303,Данные!$A140,AT$642)),INDEX(Данные!$I$1:$IX$303,Данные!$A140,AT$642)-Данные!$G140-AT$643+IF($F$4="Использовать поправку",BT478,0),#N/A)</f>
        <v>8.2709603530928462</v>
      </c>
      <c r="AU478" s="64">
        <f>IF(ISNUMBER(INDEX(Данные!$I$1:$IX$303,Данные!$A140,AU$642)),INDEX(Данные!$I$1:$IX$303,Данные!$A140,AU$642)-Данные!$H140-AU$643+IF($F$4="Использовать поправку",BU478,0),#N/A)</f>
        <v>-0.97638421023748379</v>
      </c>
      <c r="AV478" s="62">
        <f t="shared" si="826"/>
        <v>68.5</v>
      </c>
      <c r="AW478" s="63">
        <f>IF(ISNUMBER(INDEX(Данные!$I$1:$IX$303,Данные!$A140,AW$642)),INDEX(Данные!$I$1:$IX$303,Данные!$A140,AW$642)-Данные!$G140-AW$643+IF($F$5="Использовать поправку",BT478,0),#N/A)</f>
        <v>0.61992846808493596</v>
      </c>
      <c r="AX478" s="64">
        <f>IF(ISNUMBER(INDEX(Данные!$I$1:$IX$303,Данные!$A140,AX$642)),INDEX(Данные!$I$1:$IX$303,Данные!$A140,AX$642)-Данные!$H140-AX$643+IF($F$5="Использовать поправку",BU478,0),#N/A)</f>
        <v>6.5743992149461974</v>
      </c>
      <c r="AY478" s="62">
        <f t="shared" si="827"/>
        <v>68.5</v>
      </c>
      <c r="AZ478" s="63">
        <f>IF(ISNUMBER(INDEX(Данные!$I$1:$IX$303,Данные!$A140,AZ$642)),INDEX(Данные!$I$1:$IX$303,Данные!$A140,AZ$642)-Данные!$G140-AZ$643+IF($F$6="Использовать поправку",BT478,0),#N/A)</f>
        <v>-6.5511605876030217</v>
      </c>
      <c r="BA478" s="64">
        <f>IF(ISNUMBER(INDEX(Данные!$I$1:$IX$303,Данные!$A140,BA$642)),INDEX(Данные!$I$1:$IX$303,Данные!$A140,BA$642)-Данные!$H140-BA$643+IF($F$6="Использовать поправку",BU478,0),#N/A)</f>
        <v>3.9819245197011242</v>
      </c>
      <c r="BB478" s="62">
        <f t="shared" si="828"/>
        <v>68.5</v>
      </c>
      <c r="BC478" s="63">
        <f>IF(ISNUMBER(INDEX(Данные!$I$1:$IX$303,Данные!$A140,BC$642)),INDEX(Данные!$I$1:$IX$303,Данные!$A140,BC$642)-Данные!$G140-BC$643+IF($F$7="Использовать поправку",BT478,0),#N/A)</f>
        <v>-2.6493735487932781</v>
      </c>
      <c r="BD478" s="64">
        <f>IF(ISNUMBER(INDEX(Данные!$I$1:$IX$303,Данные!$A140,BD$642)),INDEX(Данные!$I$1:$IX$303,Данные!$A140,BD$642)-Данные!$H140-BD$643+IF($F$7="Использовать поправку",BU478,0),#N/A)</f>
        <v>3.6949934700328413</v>
      </c>
      <c r="BE478" s="62">
        <f t="shared" si="829"/>
        <v>68.5</v>
      </c>
      <c r="BF478" s="63">
        <f>IF(ISNUMBER(INDEX(Данные!$I$1:$IX$303,Данные!$A140,BF$642)),INDEX(Данные!$I$1:$IX$303,Данные!$A140,BF$642)-Данные!$G140-BF$643+IF($F$8="Использовать поправку",BT478,0),#N/A)</f>
        <v>1.9635806340826321</v>
      </c>
      <c r="BG478" s="64">
        <f>IF(ISNUMBER(INDEX(Данные!$I$1:$IX$303,Данные!$A140,BG$642)),INDEX(Данные!$I$1:$IX$303,Данные!$A140,BG$642)-Данные!$H140-BG$643+IF($F$8="Использовать поправку",BU478,0),#N/A)</f>
        <v>1.7206540548224893</v>
      </c>
      <c r="BH478" s="62">
        <f t="shared" si="830"/>
        <v>68.5</v>
      </c>
      <c r="BI478" s="63">
        <f>IF(ISNUMBER(INDEX(Данные!$I$1:$IX$303,Данные!$A140,BI$642)),INDEX(Данные!$I$1:$IX$303,Данные!$A140,BI$642)-Данные!$G140-BI$643+IF($F$9="Использовать поправку",BT478,0),#N/A)</f>
        <v>1.8329165053576162</v>
      </c>
      <c r="BJ478" s="64">
        <f>IF(ISNUMBER(INDEX(Данные!$I$1:$IX$303,Данные!$A140,BJ$642)),INDEX(Данные!$I$1:$IX$303,Данные!$A140,BJ$642)-Данные!$H140-BJ$643+IF($F$9="Использовать поправку",BU478,0),#N/A)</f>
        <v>1.778495487305463</v>
      </c>
      <c r="BK478" s="62">
        <f t="shared" si="831"/>
        <v>68.5</v>
      </c>
      <c r="BL478" s="63">
        <f>IF(ISNUMBER(INDEX(Данные!$I$1:$IX$303,Данные!$A140,BL$642)),INDEX(Данные!$I$1:$IX$303,Данные!$A140,BL$642)-Данные!$G140-BL$643+IF($F$10="Использовать поправку",BT478,0),#N/A)</f>
        <v>-0.86050792900971373</v>
      </c>
      <c r="BM478" s="64">
        <f>IF(ISNUMBER(INDEX(Данные!$I$1:$IX$303,Данные!$A140,BM$642)),INDEX(Данные!$I$1:$IX$303,Данные!$A140,BM$642)-Данные!$H140-BM$643+IF($F$10="Использовать поправку",BU478,0),#N/A)</f>
        <v>11.394970773983005</v>
      </c>
      <c r="BN478" s="62">
        <f t="shared" si="832"/>
        <v>68.5</v>
      </c>
      <c r="BO478" s="63">
        <f>IF(ISNUMBER(INDEX(Данные!$I$1:$IX$303,Данные!$A140,BO$642)),INDEX(Данные!$I$1:$IX$303,Данные!$A140,BO$642)-Данные!$G140-BO$643+IF($F$11="Использовать поправку",BT478,0),#N/A)</f>
        <v>1.4802294657669108</v>
      </c>
      <c r="BP478" s="64">
        <f>IF(ISNUMBER(INDEX(Данные!$I$1:$IX$303,Данные!$A140,BP$642)),INDEX(Данные!$I$1:$IX$303,Данные!$A140,BP$642)-Данные!$H140-BP$643+IF($F$11="Использовать поправку",BU478,0),#N/A)</f>
        <v>0.71041416056459639</v>
      </c>
      <c r="BQ478" s="62">
        <f t="shared" si="833"/>
        <v>68.5</v>
      </c>
      <c r="BR478" s="63">
        <f>IF(ISNUMBER(INDEX(Данные!$I$1:$IX$303,Данные!$A140,BR$642)),INDEX(Данные!$I$1:$IX$303,Данные!$A140,BR$642)-Данные!$G140-BR$643+IF($F$12="Использовать поправку",BT478,0),#N/A)</f>
        <v>5.3345987030866127</v>
      </c>
      <c r="BS478" s="64">
        <f>IF(ISNUMBER(INDEX(Данные!$I$1:$IX$303,Данные!$A140,BS$642)),INDEX(Данные!$I$1:$IX$303,Данные!$A140,BS$642)-Данные!$H140-BS$643+IF($F$12="Использовать поправку",BU478,0),#N/A)</f>
        <v>7.9373706837761802</v>
      </c>
      <c r="BT478" s="100" t="e">
        <f>INDEX(Данные!$I$1:$IX$303,Данные!$A140,BT$642+8)-INDEX(Данные!$I$1:$IX$303,Данные!$A140,BT$643+8)</f>
        <v>#N/A</v>
      </c>
      <c r="BU478" s="101" t="e">
        <f>INDEX(Данные!$I$1:$IX$303,Данные!$A140,BU$642+9)-INDEX(Данные!$I$1:$IX$303,Данные!$A140,BU$643+9)</f>
        <v>#N/A</v>
      </c>
    </row>
    <row r="479" spans="7:73" s="88" customFormat="1" x14ac:dyDescent="0.25">
      <c r="G479" s="61">
        <v>69</v>
      </c>
      <c r="H479" s="62">
        <f t="shared" si="834"/>
        <v>69</v>
      </c>
      <c r="I479" s="63">
        <f>IF(ISNUMBER(INDEX(Данные!$I$1:$IX$303,Данные!$A141,I$642)),INDEX(Данные!$I$1:$IX$303,Данные!$A141,I$642)-Данные!$E141+IF($F$3="Использовать поправку",AL479,0),#N/A)</f>
        <v>0</v>
      </c>
      <c r="J479" s="64">
        <f>IF(ISNUMBER(INDEX(Данные!$I$1:$IX$303,Данные!$A141,J$642)),INDEX(Данные!$I$1:$IX$303,Данные!$A141,J$642)-Данные!$F141+IF($F$3="Использовать поправку",AM479,0),#N/A)</f>
        <v>0</v>
      </c>
      <c r="K479" s="62">
        <f t="shared" si="835"/>
        <v>69</v>
      </c>
      <c r="L479" s="63">
        <f>IF(ISNUMBER(INDEX(Данные!$I$1:$IX$303,Данные!$A141,L$642)),INDEX(Данные!$I$1:$IX$303,Данные!$A141,L$642)-Данные!$E141+IF($F$4="Использовать поправку",AL479,0),#N/A)</f>
        <v>-1.408542099145774</v>
      </c>
      <c r="M479" s="64">
        <f>IF(ISNUMBER(INDEX(Данные!$I$1:$IX$303,Данные!$A141,M$642)),INDEX(Данные!$I$1:$IX$303,Данные!$A141,M$642)-Данные!$F141+IF($F$4="Использовать поправку",AM479,0),#N/A)</f>
        <v>-0.64404588601861734</v>
      </c>
      <c r="N479" s="62">
        <f t="shared" si="836"/>
        <v>69</v>
      </c>
      <c r="O479" s="63">
        <f>IF(ISNUMBER(INDEX(Данные!$I$1:$IX$303,Данные!$A141,O$642)),INDEX(Данные!$I$1:$IX$303,Данные!$A141,O$642)-Данные!$E141+IF($F$5="Использовать поправку",AL479,0),#N/A)</f>
        <v>-0.51173360765774856</v>
      </c>
      <c r="P479" s="64">
        <f>IF(ISNUMBER(INDEX(Данные!$I$1:$IX$303,Данные!$A141,P$642)),INDEX(Данные!$I$1:$IX$303,Данные!$A141,P$642)-Данные!$F141+IF($F$5="Использовать поправку",AM479,0),#N/A)</f>
        <v>0.37379329032401643</v>
      </c>
      <c r="Q479" s="62">
        <f t="shared" si="837"/>
        <v>69</v>
      </c>
      <c r="R479" s="63">
        <f>IF(ISNUMBER(INDEX(Данные!$I$1:$IX$303,Данные!$A141,R$642)),INDEX(Данные!$I$1:$IX$303,Данные!$A141,R$642)-Данные!$E141+IF($F$6="Использовать поправку",AL479,0),#N/A)</f>
        <v>0.640183154876107</v>
      </c>
      <c r="S479" s="64">
        <f>IF(ISNUMBER(INDEX(Данные!$I$1:$IX$303,Данные!$A141,S$642)),INDEX(Данные!$I$1:$IX$303,Данные!$A141,S$642)-Данные!$F141+IF($F$6="Использовать поправку",AM479,0),#N/A)</f>
        <v>-1.0946630434768583</v>
      </c>
      <c r="T479" s="62">
        <f t="shared" si="838"/>
        <v>69</v>
      </c>
      <c r="U479" s="63">
        <f>IF(ISNUMBER(INDEX(Данные!$I$1:$IX$303,Данные!$A141,U$642)),INDEX(Данные!$I$1:$IX$303,Данные!$A141,U$642)-Данные!$E141+IF($F$7="Использовать поправку",AL479,0),#N/A)</f>
        <v>0.72647138528712718</v>
      </c>
      <c r="V479" s="64">
        <f>IF(ISNUMBER(INDEX(Данные!$I$1:$IX$303,Данные!$A141,V$642)),INDEX(Данные!$I$1:$IX$303,Данные!$A141,V$642)-Данные!$F141+IF($F$7="Использовать поправку",AM479,0),#N/A)</f>
        <v>-0.16889573760822607</v>
      </c>
      <c r="W479" s="62">
        <f t="shared" si="839"/>
        <v>69</v>
      </c>
      <c r="X479" s="63">
        <f>IF(ISNUMBER(INDEX(Данные!$I$1:$IX$303,Данные!$A141,X$642)),INDEX(Данные!$I$1:$IX$303,Данные!$A141,X$642)-Данные!$E141+IF($F$8="Использовать поправку",AL479,0),#N/A)</f>
        <v>1.0350219883198699</v>
      </c>
      <c r="Y479" s="64">
        <f>IF(ISNUMBER(INDEX(Данные!$I$1:$IX$303,Данные!$A141,Y$642)),INDEX(Данные!$I$1:$IX$303,Данные!$A141,Y$642)-Данные!$F141+IF($F$8="Использовать поправку",AM479,0),#N/A)</f>
        <v>-0.53965273299919758</v>
      </c>
      <c r="Z479" s="62">
        <f t="shared" si="840"/>
        <v>69</v>
      </c>
      <c r="AA479" s="63">
        <f>IF(ISNUMBER(INDEX(Данные!$I$1:$IX$303,Данные!$A141,AA$642)),INDEX(Данные!$I$1:$IX$303,Данные!$A141,AA$642)-Данные!$E141+IF($F$9="Использовать поправку",AL479,0),#N/A)</f>
        <v>-5.9383064431739463E-2</v>
      </c>
      <c r="AB479" s="64">
        <f>IF(ISNUMBER(INDEX(Данные!$I$1:$IX$303,Данные!$A141,AB$642)),INDEX(Данные!$I$1:$IX$303,Данные!$A141,AB$642)-Данные!$F141+IF($F$9="Использовать поправку",AM479,0),#N/A)</f>
        <v>-0.74430071575662238</v>
      </c>
      <c r="AC479" s="62">
        <f t="shared" si="841"/>
        <v>69</v>
      </c>
      <c r="AD479" s="63">
        <f>IF(ISNUMBER(INDEX(Данные!$I$1:$IX$303,Данные!$A141,AD$642)),INDEX(Данные!$I$1:$IX$303,Данные!$A141,AD$642)-Данные!$E141+IF($F$10="Использовать поправку",AL479,0),#N/A)</f>
        <v>-0.45324797603460487</v>
      </c>
      <c r="AE479" s="64">
        <f>IF(ISNUMBER(INDEX(Данные!$I$1:$IX$303,Данные!$A141,AE$642)),INDEX(Данные!$I$1:$IX$303,Данные!$A141,AE$642)-Данные!$F141+IF($F$10="Использовать поправку",AM479,0),#N/A)</f>
        <v>-6.531729120198726E-2</v>
      </c>
      <c r="AF479" s="62">
        <f t="shared" si="842"/>
        <v>69</v>
      </c>
      <c r="AG479" s="63">
        <f>IF(ISNUMBER(INDEX(Данные!$I$1:$IX$303,Данные!$A141,AG$642)),INDEX(Данные!$I$1:$IX$303,Данные!$A141,AG$642)-Данные!$E141+IF($F$11="Использовать поправку",AL479,0),#N/A)</f>
        <v>-0.39935691388566585</v>
      </c>
      <c r="AH479" s="64">
        <f>IF(ISNUMBER(INDEX(Данные!$I$1:$IX$303,Данные!$A141,AH$642)),INDEX(Данные!$I$1:$IX$303,Данные!$A141,AH$642)-Данные!$F141+IF($F$11="Использовать поправку",AM479,0),#N/A)</f>
        <v>1.1122489895289975</v>
      </c>
      <c r="AI479" s="62">
        <f t="shared" si="843"/>
        <v>69</v>
      </c>
      <c r="AJ479" s="63">
        <f>IF(ISNUMBER(INDEX(Данные!$I$1:$IX$303,Данные!$A141,AJ$642)),INDEX(Данные!$I$1:$IX$303,Данные!$A141,AJ$642)-Данные!$E141+IF($F$12="Использовать поправку",AL479,0),#N/A)</f>
        <v>-1.2902372663512123</v>
      </c>
      <c r="AK479" s="96">
        <f>IF(ISNUMBER(INDEX(Данные!$I$1:$IX$303,Данные!$A141,AK$642)),INDEX(Данные!$I$1:$IX$303,Данные!$A141,AK$642)-Данные!$F141+IF($F$12="Использовать поправку",AM479,0),#N/A)</f>
        <v>-0.25077759089484086</v>
      </c>
      <c r="AL479" s="100" t="e">
        <f>INDEX(Данные!$I$1:$IX$303,Данные!$A141,AL$642+4)-INDEX(Данные!$I$1:$IX$303,Данные!$A141,AL$643+4)</f>
        <v>#N/A</v>
      </c>
      <c r="AM479" s="101" t="e">
        <f>INDEX(Данные!$I$1:$IX$303,Данные!$A141,AM$642+5)-INDEX(Данные!$I$1:$IX$303,Данные!$A141,AM$643+5)</f>
        <v>#N/A</v>
      </c>
      <c r="AO479" s="61">
        <v>69</v>
      </c>
      <c r="AP479" s="62">
        <f t="shared" si="824"/>
        <v>69</v>
      </c>
      <c r="AQ479" s="63">
        <f>IF(ISNUMBER(INDEX(Данные!$I$1:$IX$303,Данные!$A141,AQ$642)),INDEX(Данные!$I$1:$IX$303,Данные!$A141,AQ$642)-Данные!$G141-AQ$643+IF($F$3="Использовать поправку",BT479,0),#N/A)</f>
        <v>0</v>
      </c>
      <c r="AR479" s="64">
        <f>IF(ISNUMBER(INDEX(Данные!$I$1:$IX$303,Данные!$A141,AR$642)),INDEX(Данные!$I$1:$IX$303,Данные!$A141,AR$642)-Данные!$H141-AR$643+IF($F$3="Использовать поправку",BU479,0),#N/A)</f>
        <v>0</v>
      </c>
      <c r="AS479" s="62">
        <f t="shared" si="825"/>
        <v>69</v>
      </c>
      <c r="AT479" s="63">
        <f>IF(ISNUMBER(INDEX(Данные!$I$1:$IX$303,Данные!$A141,AT$642)),INDEX(Данные!$I$1:$IX$303,Данные!$A141,AT$642)-Данные!$G141-AT$643+IF($F$4="Использовать поправку",BT479,0),#N/A)</f>
        <v>7.5666893035199791</v>
      </c>
      <c r="AU479" s="64">
        <f>IF(ISNUMBER(INDEX(Данные!$I$1:$IX$303,Данные!$A141,AU$642)),INDEX(Данные!$I$1:$IX$303,Данные!$A141,AU$642)-Данные!$H141-AU$643+IF($F$4="Использовать поправку",BU479,0),#N/A)</f>
        <v>-1.2984071532468988</v>
      </c>
      <c r="AV479" s="62">
        <f t="shared" si="826"/>
        <v>69</v>
      </c>
      <c r="AW479" s="63">
        <f>IF(ISNUMBER(INDEX(Данные!$I$1:$IX$303,Данные!$A141,AW$642)),INDEX(Данные!$I$1:$IX$303,Данные!$A141,AW$642)-Данные!$G141-AW$643+IF($F$5="Использовать поправку",BT479,0),#N/A)</f>
        <v>0.36406166425604169</v>
      </c>
      <c r="AX479" s="64">
        <f>IF(ISNUMBER(INDEX(Данные!$I$1:$IX$303,Данные!$A141,AX$642)),INDEX(Данные!$I$1:$IX$303,Данные!$A141,AX$642)-Данные!$H141-AX$643+IF($F$5="Использовать поправку",BU479,0),#N/A)</f>
        <v>6.7612958601080209</v>
      </c>
      <c r="AY479" s="62">
        <f t="shared" si="827"/>
        <v>69</v>
      </c>
      <c r="AZ479" s="63">
        <f>IF(ISNUMBER(INDEX(Данные!$I$1:$IX$303,Данные!$A141,AZ$642)),INDEX(Данные!$I$1:$IX$303,Данные!$A141,AZ$642)-Данные!$G141-AZ$643+IF($F$6="Использовать поправку",BT479,0),#N/A)</f>
        <v>-6.2310690101650152</v>
      </c>
      <c r="BA479" s="64">
        <f>IF(ISNUMBER(INDEX(Данные!$I$1:$IX$303,Данные!$A141,BA$642)),INDEX(Данные!$I$1:$IX$303,Данные!$A141,BA$642)-Данные!$H141-BA$643+IF($F$6="Использовать поправку",BU479,0),#N/A)</f>
        <v>3.4345929979624543</v>
      </c>
      <c r="BB479" s="62">
        <f t="shared" si="828"/>
        <v>69</v>
      </c>
      <c r="BC479" s="63">
        <f>IF(ISNUMBER(INDEX(Данные!$I$1:$IX$303,Данные!$A141,BC$642)),INDEX(Данные!$I$1:$IX$303,Данные!$A141,BC$642)-Данные!$G141-BC$643+IF($F$7="Использовать поправку",BT479,0),#N/A)</f>
        <v>-2.2861378561498213</v>
      </c>
      <c r="BD479" s="64">
        <f>IF(ISNUMBER(INDEX(Данные!$I$1:$IX$303,Данные!$A141,BD$642)),INDEX(Данные!$I$1:$IX$303,Данные!$A141,BD$642)-Данные!$H141-BD$643+IF($F$7="Использовать поправку",BU479,0),#N/A)</f>
        <v>3.6105456012287505</v>
      </c>
      <c r="BE479" s="62">
        <f t="shared" si="829"/>
        <v>69</v>
      </c>
      <c r="BF479" s="63">
        <f>IF(ISNUMBER(INDEX(Данные!$I$1:$IX$303,Данные!$A141,BF$642)),INDEX(Данные!$I$1:$IX$303,Данные!$A141,BF$642)-Данные!$G141-BF$643+IF($F$8="Использовать поправку",BT479,0),#N/A)</f>
        <v>2.4810916282425524</v>
      </c>
      <c r="BG479" s="64">
        <f>IF(ISNUMBER(INDEX(Данные!$I$1:$IX$303,Данные!$A141,BG$642)),INDEX(Данные!$I$1:$IX$303,Данные!$A141,BG$642)-Данные!$H141-BG$643+IF($F$8="Использовать поправку",BU479,0),#N/A)</f>
        <v>1.4508276883229883</v>
      </c>
      <c r="BH479" s="62">
        <f t="shared" si="830"/>
        <v>69</v>
      </c>
      <c r="BI479" s="63">
        <f>IF(ISNUMBER(INDEX(Данные!$I$1:$IX$303,Данные!$A141,BI$642)),INDEX(Данные!$I$1:$IX$303,Данные!$A141,BI$642)-Данные!$G141-BI$643+IF($F$9="Использовать поправку",BT479,0),#N/A)</f>
        <v>1.8032249731417096</v>
      </c>
      <c r="BJ479" s="64">
        <f>IF(ISNUMBER(INDEX(Данные!$I$1:$IX$303,Данные!$A141,BJ$642)),INDEX(Данные!$I$1:$IX$303,Данные!$A141,BJ$642)-Данные!$H141-BJ$643+IF($F$9="Использовать поправку",BU479,0),#N/A)</f>
        <v>1.406345129427109</v>
      </c>
      <c r="BK479" s="62">
        <f t="shared" si="831"/>
        <v>69</v>
      </c>
      <c r="BL479" s="63">
        <f>IF(ISNUMBER(INDEX(Данные!$I$1:$IX$303,Данные!$A141,BL$642)),INDEX(Данные!$I$1:$IX$303,Данные!$A141,BL$642)-Данные!$G141-BL$643+IF($F$10="Использовать поправку",BT479,0),#N/A)</f>
        <v>-1.0871319170270226</v>
      </c>
      <c r="BM479" s="64">
        <f>IF(ISNUMBER(INDEX(Данные!$I$1:$IX$303,Данные!$A141,BM$642)),INDEX(Данные!$I$1:$IX$303,Данные!$A141,BM$642)-Данные!$H141-BM$643+IF($F$10="Использовать поправку",BU479,0),#N/A)</f>
        <v>11.362312128381745</v>
      </c>
      <c r="BN479" s="62">
        <f t="shared" si="832"/>
        <v>69</v>
      </c>
      <c r="BO479" s="63">
        <f>IF(ISNUMBER(INDEX(Данные!$I$1:$IX$303,Данные!$A141,BO$642)),INDEX(Данные!$I$1:$IX$303,Данные!$A141,BO$642)-Данные!$G141-BO$643+IF($F$11="Использовать поправку",BT479,0),#N/A)</f>
        <v>1.2805510088240908</v>
      </c>
      <c r="BP479" s="64">
        <f>IF(ISNUMBER(INDEX(Данные!$I$1:$IX$303,Данные!$A141,BP$642)),INDEX(Данные!$I$1:$IX$303,Данные!$A141,BP$642)-Данные!$H141-BP$643+IF($F$11="Использовать поправку",BU479,0),#N/A)</f>
        <v>1.2665386553289864</v>
      </c>
      <c r="BQ479" s="62">
        <f t="shared" si="833"/>
        <v>69</v>
      </c>
      <c r="BR479" s="63">
        <f>IF(ISNUMBER(INDEX(Данные!$I$1:$IX$303,Данные!$A141,BR$642)),INDEX(Данные!$I$1:$IX$303,Данные!$A141,BR$642)-Данные!$G141-BR$643+IF($F$12="Использовать поправку",BT479,0),#N/A)</f>
        <v>4.6894800699109283</v>
      </c>
      <c r="BS479" s="64">
        <f>IF(ISNUMBER(INDEX(Данные!$I$1:$IX$303,Данные!$A141,BS$642)),INDEX(Данные!$I$1:$IX$303,Данные!$A141,BS$642)-Данные!$H141-BS$643+IF($F$12="Использовать поправку",BU479,0),#N/A)</f>
        <v>7.8119818883287735</v>
      </c>
      <c r="BT479" s="100" t="e">
        <f>INDEX(Данные!$I$1:$IX$303,Данные!$A141,BT$642+8)-INDEX(Данные!$I$1:$IX$303,Данные!$A141,BT$643+8)</f>
        <v>#N/A</v>
      </c>
      <c r="BU479" s="101" t="e">
        <f>INDEX(Данные!$I$1:$IX$303,Данные!$A141,BU$642+9)-INDEX(Данные!$I$1:$IX$303,Данные!$A141,BU$643+9)</f>
        <v>#N/A</v>
      </c>
    </row>
    <row r="480" spans="7:73" s="88" customFormat="1" x14ac:dyDescent="0.25">
      <c r="G480" s="61">
        <v>69.5</v>
      </c>
      <c r="H480" s="62">
        <f t="shared" si="834"/>
        <v>69.5</v>
      </c>
      <c r="I480" s="63">
        <f>IF(ISNUMBER(INDEX(Данные!$I$1:$IX$303,Данные!$A142,I$642)),INDEX(Данные!$I$1:$IX$303,Данные!$A142,I$642)-Данные!$E142+IF($F$3="Использовать поправку",AL480,0),#N/A)</f>
        <v>0</v>
      </c>
      <c r="J480" s="64">
        <f>IF(ISNUMBER(INDEX(Данные!$I$1:$IX$303,Данные!$A142,J$642)),INDEX(Данные!$I$1:$IX$303,Данные!$A142,J$642)-Данные!$F142+IF($F$3="Использовать поправку",AM480,0),#N/A)</f>
        <v>0</v>
      </c>
      <c r="K480" s="62">
        <f t="shared" si="835"/>
        <v>69.5</v>
      </c>
      <c r="L480" s="63">
        <f>IF(ISNUMBER(INDEX(Данные!$I$1:$IX$303,Данные!$A142,L$642)),INDEX(Данные!$I$1:$IX$303,Данные!$A142,L$642)-Данные!$E142+IF($F$4="Использовать поправку",AL480,0),#N/A)</f>
        <v>-0.61530744313710883</v>
      </c>
      <c r="M480" s="64">
        <f>IF(ISNUMBER(INDEX(Данные!$I$1:$IX$303,Данные!$A142,M$642)),INDEX(Данные!$I$1:$IX$303,Данные!$A142,M$642)-Данные!$F142+IF($F$4="Использовать поправку",AM480,0),#N/A)</f>
        <v>-2.3240382837597924</v>
      </c>
      <c r="N480" s="62">
        <f t="shared" si="836"/>
        <v>69.5</v>
      </c>
      <c r="O480" s="63">
        <f>IF(ISNUMBER(INDEX(Данные!$I$1:$IX$303,Данные!$A142,O$642)),INDEX(Данные!$I$1:$IX$303,Данные!$A142,O$642)-Данные!$E142+IF($F$5="Использовать поправку",AL480,0),#N/A)</f>
        <v>-0.22234951393848723</v>
      </c>
      <c r="P480" s="64">
        <f>IF(ISNUMBER(INDEX(Данные!$I$1:$IX$303,Данные!$A142,P$642)),INDEX(Данные!$I$1:$IX$303,Данные!$A142,P$642)-Данные!$F142+IF($F$5="Использовать поправку",AM480,0),#N/A)</f>
        <v>-1.2222055679730683</v>
      </c>
      <c r="Q480" s="62">
        <f t="shared" si="837"/>
        <v>69.5</v>
      </c>
      <c r="R480" s="63">
        <f>IF(ISNUMBER(INDEX(Данные!$I$1:$IX$303,Данные!$A142,R$642)),INDEX(Данные!$I$1:$IX$303,Данные!$A142,R$642)-Данные!$E142+IF($F$6="Использовать поправку",AL480,0),#N/A)</f>
        <v>0.16083680739005679</v>
      </c>
      <c r="S480" s="64">
        <f>IF(ISNUMBER(INDEX(Данные!$I$1:$IX$303,Данные!$A142,S$642)),INDEX(Данные!$I$1:$IX$303,Данные!$A142,S$642)-Данные!$F142+IF($F$6="Использовать поправку",AM480,0),#N/A)</f>
        <v>-1.318502486856314</v>
      </c>
      <c r="T480" s="62">
        <f t="shared" si="838"/>
        <v>69.5</v>
      </c>
      <c r="U480" s="63">
        <f>IF(ISNUMBER(INDEX(Данные!$I$1:$IX$303,Данные!$A142,U$642)),INDEX(Данные!$I$1:$IX$303,Данные!$A142,U$642)-Данные!$E142+IF($F$7="Использовать поправку",AL480,0),#N/A)</f>
        <v>-0.72141610105997778</v>
      </c>
      <c r="V480" s="64">
        <f>IF(ISNUMBER(INDEX(Данные!$I$1:$IX$303,Данные!$A142,V$642)),INDEX(Данные!$I$1:$IX$303,Данные!$A142,V$642)-Данные!$F142+IF($F$7="Использовать поправку",AM480,0),#N/A)</f>
        <v>-0.7555548930960363</v>
      </c>
      <c r="W480" s="62">
        <f t="shared" si="839"/>
        <v>69.5</v>
      </c>
      <c r="X480" s="63">
        <f>IF(ISNUMBER(INDEX(Данные!$I$1:$IX$303,Данные!$A142,X$642)),INDEX(Данные!$I$1:$IX$303,Данные!$A142,X$642)-Данные!$E142+IF($F$8="Использовать поправку",AL480,0),#N/A)</f>
        <v>1.0192775806761016</v>
      </c>
      <c r="Y480" s="64">
        <f>IF(ISNUMBER(INDEX(Данные!$I$1:$IX$303,Данные!$A142,Y$642)),INDEX(Данные!$I$1:$IX$303,Данные!$A142,Y$642)-Данные!$F142+IF($F$8="Использовать поправку",AM480,0),#N/A)</f>
        <v>-1.9047262546470209</v>
      </c>
      <c r="Z480" s="62">
        <f t="shared" si="840"/>
        <v>69.5</v>
      </c>
      <c r="AA480" s="63">
        <f>IF(ISNUMBER(INDEX(Данные!$I$1:$IX$303,Данные!$A142,AA$642)),INDEX(Данные!$I$1:$IX$303,Данные!$A142,AA$642)-Данные!$E142+IF($F$9="Использовать поправку",AL480,0),#N/A)</f>
        <v>-6.7729763833173084E-2</v>
      </c>
      <c r="AB480" s="64">
        <f>IF(ISNUMBER(INDEX(Данные!$I$1:$IX$303,Данные!$A142,AB$642)),INDEX(Данные!$I$1:$IX$303,Данные!$A142,AB$642)-Данные!$F142+IF($F$9="Использовать поправку",AM480,0),#N/A)</f>
        <v>-0.95827806691287432</v>
      </c>
      <c r="AC480" s="62">
        <f t="shared" si="841"/>
        <v>69.5</v>
      </c>
      <c r="AD480" s="63">
        <f>IF(ISNUMBER(INDEX(Данные!$I$1:$IX$303,Данные!$A142,AD$642)),INDEX(Данные!$I$1:$IX$303,Данные!$A142,AD$642)-Данные!$E142+IF($F$10="Использовать поправку",AL480,0),#N/A)</f>
        <v>-1.2852492130633877</v>
      </c>
      <c r="AE480" s="64">
        <f>IF(ISNUMBER(INDEX(Данные!$I$1:$IX$303,Данные!$A142,AE$642)),INDEX(Данные!$I$1:$IX$303,Данные!$A142,AE$642)-Данные!$F142+IF($F$10="Использовать поправку",AM480,0),#N/A)</f>
        <v>-2.6330556999342924</v>
      </c>
      <c r="AF480" s="62">
        <f t="shared" si="842"/>
        <v>69.5</v>
      </c>
      <c r="AG480" s="63">
        <f>IF(ISNUMBER(INDEX(Данные!$I$1:$IX$303,Данные!$A142,AG$642)),INDEX(Данные!$I$1:$IX$303,Данные!$A142,AG$642)-Данные!$E142+IF($F$11="Использовать поправку",AL480,0),#N/A)</f>
        <v>-0.63646766959279377</v>
      </c>
      <c r="AH480" s="64">
        <f>IF(ISNUMBER(INDEX(Данные!$I$1:$IX$303,Данные!$A142,AH$642)),INDEX(Данные!$I$1:$IX$303,Данные!$A142,AH$642)-Данные!$F142+IF($F$11="Использовать поправку",AM480,0),#N/A)</f>
        <v>-2.086159340561248</v>
      </c>
      <c r="AI480" s="62">
        <f t="shared" si="843"/>
        <v>69.5</v>
      </c>
      <c r="AJ480" s="63">
        <f>IF(ISNUMBER(INDEX(Данные!$I$1:$IX$303,Данные!$A142,AJ$642)),INDEX(Данные!$I$1:$IX$303,Данные!$A142,AJ$642)-Данные!$E142+IF($F$12="Использовать поправку",AL480,0),#N/A)</f>
        <v>-0.1224911684407024</v>
      </c>
      <c r="AK480" s="96">
        <f>IF(ISNUMBER(INDEX(Данные!$I$1:$IX$303,Данные!$A142,AK$642)),INDEX(Данные!$I$1:$IX$303,Данные!$A142,AK$642)-Данные!$F142+IF($F$12="Использовать поправку",AM480,0),#N/A)</f>
        <v>-1.8754460013589522</v>
      </c>
      <c r="AL480" s="100" t="e">
        <f>INDEX(Данные!$I$1:$IX$303,Данные!$A142,AL$642+4)-INDEX(Данные!$I$1:$IX$303,Данные!$A142,AL$643+4)</f>
        <v>#N/A</v>
      </c>
      <c r="AM480" s="101" t="e">
        <f>INDEX(Данные!$I$1:$IX$303,Данные!$A142,AM$642+5)-INDEX(Данные!$I$1:$IX$303,Данные!$A142,AM$643+5)</f>
        <v>#N/A</v>
      </c>
      <c r="AO480" s="61">
        <v>69.5</v>
      </c>
      <c r="AP480" s="62">
        <f t="shared" si="824"/>
        <v>69.5</v>
      </c>
      <c r="AQ480" s="63">
        <f>IF(ISNUMBER(INDEX(Данные!$I$1:$IX$303,Данные!$A142,AQ$642)),INDEX(Данные!$I$1:$IX$303,Данные!$A142,AQ$642)-Данные!$G142-AQ$643+IF($F$3="Использовать поправку",BT480,0),#N/A)</f>
        <v>-1.1368683772161603E-13</v>
      </c>
      <c r="AR480" s="64">
        <f>IF(ISNUMBER(INDEX(Данные!$I$1:$IX$303,Данные!$A142,AR$642)),INDEX(Данные!$I$1:$IX$303,Данные!$A142,AR$642)-Данные!$H142-AR$643+IF($F$3="Использовать поправку",BU480,0),#N/A)</f>
        <v>0</v>
      </c>
      <c r="AS480" s="62">
        <f t="shared" si="825"/>
        <v>69.5</v>
      </c>
      <c r="AT480" s="63">
        <f>IF(ISNUMBER(INDEX(Данные!$I$1:$IX$303,Данные!$A142,AT$642)),INDEX(Данные!$I$1:$IX$303,Данные!$A142,AT$642)-Данные!$G142-AT$643+IF($F$4="Использовать поправку",BT480,0),#N/A)</f>
        <v>7.2590355819513661</v>
      </c>
      <c r="AU480" s="64">
        <f>IF(ISNUMBER(INDEX(Данные!$I$1:$IX$303,Данные!$A142,AU$642)),INDEX(Данные!$I$1:$IX$303,Данные!$A142,AU$642)-Данные!$H142-AU$643+IF($F$4="Использовать поправку",BU480,0),#N/A)</f>
        <v>-2.4604262951268083</v>
      </c>
      <c r="AV480" s="62">
        <f t="shared" si="826"/>
        <v>69.5</v>
      </c>
      <c r="AW480" s="63">
        <f>IF(ISNUMBER(INDEX(Данные!$I$1:$IX$303,Данные!$A142,AW$642)),INDEX(Данные!$I$1:$IX$303,Данные!$A142,AW$642)-Данные!$G142-AW$643+IF($F$5="Использовать поправку",BT480,0),#N/A)</f>
        <v>0.25288690728677921</v>
      </c>
      <c r="AX480" s="64">
        <f>IF(ISNUMBER(INDEX(Данные!$I$1:$IX$303,Данные!$A142,AX$642)),INDEX(Данные!$I$1:$IX$303,Данные!$A142,AX$642)-Данные!$H142-AX$643+IF($F$5="Использовать поправку",BU480,0),#N/A)</f>
        <v>6.150193076121468</v>
      </c>
      <c r="AY480" s="62">
        <f t="shared" si="827"/>
        <v>69.5</v>
      </c>
      <c r="AZ480" s="63">
        <f>IF(ISNUMBER(INDEX(Данные!$I$1:$IX$303,Данные!$A142,AZ$642)),INDEX(Данные!$I$1:$IX$303,Данные!$A142,AZ$642)-Данные!$G142-AZ$643+IF($F$6="Использовать поправку",BT480,0),#N/A)</f>
        <v>-6.1506506064700943</v>
      </c>
      <c r="BA480" s="64">
        <f>IF(ISNUMBER(INDEX(Данные!$I$1:$IX$303,Данные!$A142,BA$642)),INDEX(Данные!$I$1:$IX$303,Данные!$A142,BA$642)-Данные!$H142-BA$643+IF($F$6="Использовать поправку",BU480,0),#N/A)</f>
        <v>2.7753417545343382</v>
      </c>
      <c r="BB480" s="62">
        <f t="shared" si="828"/>
        <v>69.5</v>
      </c>
      <c r="BC480" s="63">
        <f>IF(ISNUMBER(INDEX(Данные!$I$1:$IX$303,Данные!$A142,BC$642)),INDEX(Данные!$I$1:$IX$303,Данные!$A142,BC$642)-Данные!$G142-BC$643+IF($F$7="Использовать поправку",BT480,0),#N/A)</f>
        <v>-2.6468459066799142</v>
      </c>
      <c r="BD480" s="64">
        <f>IF(ISNUMBER(INDEX(Данные!$I$1:$IX$303,Данные!$A142,BD$642)),INDEX(Данные!$I$1:$IX$303,Данные!$A142,BD$642)-Данные!$H142-BD$643+IF($F$7="Использовать поправку",BU480,0),#N/A)</f>
        <v>3.2327681546805707</v>
      </c>
      <c r="BE480" s="62">
        <f t="shared" si="829"/>
        <v>69.5</v>
      </c>
      <c r="BF480" s="63">
        <f>IF(ISNUMBER(INDEX(Данные!$I$1:$IX$303,Данные!$A142,BF$642)),INDEX(Данные!$I$1:$IX$303,Данные!$A142,BF$642)-Данные!$G142-BF$643+IF($F$8="Использовать поправку",BT480,0),#N/A)</f>
        <v>2.990730418580597</v>
      </c>
      <c r="BG480" s="64">
        <f>IF(ISNUMBER(INDEX(Данные!$I$1:$IX$303,Данные!$A142,BG$642)),INDEX(Данные!$I$1:$IX$303,Данные!$A142,BG$642)-Данные!$H142-BG$643+IF($F$8="Использовать поправку",BU480,0),#N/A)</f>
        <v>0.49846456099930947</v>
      </c>
      <c r="BH480" s="62">
        <f t="shared" si="830"/>
        <v>69.5</v>
      </c>
      <c r="BI480" s="63">
        <f>IF(ISNUMBER(INDEX(Данные!$I$1:$IX$303,Данные!$A142,BI$642)),INDEX(Данные!$I$1:$IX$303,Данные!$A142,BI$642)-Данные!$G142-BI$643+IF($F$9="Использовать поправку",BT480,0),#N/A)</f>
        <v>1.7693600912250531</v>
      </c>
      <c r="BJ480" s="64">
        <f>IF(ISNUMBER(INDEX(Данные!$I$1:$IX$303,Данные!$A142,BJ$642)),INDEX(Данные!$I$1:$IX$303,Данные!$A142,BJ$642)-Данные!$H142-BJ$643+IF($F$9="Использовать поправку",BU480,0),#N/A)</f>
        <v>0.92720609597085968</v>
      </c>
      <c r="BK480" s="62">
        <f t="shared" si="831"/>
        <v>69.5</v>
      </c>
      <c r="BL480" s="63">
        <f>IF(ISNUMBER(INDEX(Данные!$I$1:$IX$303,Данные!$A142,BL$642)),INDEX(Данные!$I$1:$IX$303,Данные!$A142,BL$642)-Данные!$G142-BL$643+IF($F$10="Использовать поправку",BT480,0),#N/A)</f>
        <v>-1.7297565235587626</v>
      </c>
      <c r="BM480" s="64">
        <f>IF(ISNUMBER(INDEX(Данные!$I$1:$IX$303,Данные!$A142,BM$642)),INDEX(Данные!$I$1:$IX$303,Данные!$A142,BM$642)-Данные!$H142-BM$643+IF($F$10="Использовать поправку",BU480,0),#N/A)</f>
        <v>10.045784278414658</v>
      </c>
      <c r="BN480" s="62">
        <f t="shared" si="832"/>
        <v>69.5</v>
      </c>
      <c r="BO480" s="63">
        <f>IF(ISNUMBER(INDEX(Данные!$I$1:$IX$303,Данные!$A142,BO$642)),INDEX(Данные!$I$1:$IX$303,Данные!$A142,BO$642)-Данные!$G142-BO$643+IF($F$11="Использовать поправку",BT480,0),#N/A)</f>
        <v>0.96231717402758932</v>
      </c>
      <c r="BP480" s="64">
        <f>IF(ISNUMBER(INDEX(Данные!$I$1:$IX$303,Данные!$A142,BP$642)),INDEX(Данные!$I$1:$IX$303,Данные!$A142,BP$642)-Данные!$H142-BP$643+IF($F$11="Использовать поправку",BU480,0),#N/A)</f>
        <v>0.22345898504840989</v>
      </c>
      <c r="BQ480" s="62">
        <f t="shared" si="833"/>
        <v>69.5</v>
      </c>
      <c r="BR480" s="63">
        <f>IF(ISNUMBER(INDEX(Данные!$I$1:$IX$303,Данные!$A142,BR$642)),INDEX(Данные!$I$1:$IX$303,Данные!$A142,BR$642)-Данные!$G142-BR$643+IF($F$12="Использовать поправку",BT480,0),#N/A)</f>
        <v>4.6282344856905411</v>
      </c>
      <c r="BS480" s="64">
        <f>IF(ISNUMBER(INDEX(Данные!$I$1:$IX$303,Данные!$A142,BS$642)),INDEX(Данные!$I$1:$IX$303,Данные!$A142,BS$642)-Данные!$H142-BS$643+IF($F$12="Использовать поправку",BU480,0),#N/A)</f>
        <v>6.8742588876493755</v>
      </c>
      <c r="BT480" s="100" t="e">
        <f>INDEX(Данные!$I$1:$IX$303,Данные!$A142,BT$642+8)-INDEX(Данные!$I$1:$IX$303,Данные!$A142,BT$643+8)</f>
        <v>#N/A</v>
      </c>
      <c r="BU480" s="101" t="e">
        <f>INDEX(Данные!$I$1:$IX$303,Данные!$A142,BU$642+9)-INDEX(Данные!$I$1:$IX$303,Данные!$A142,BU$643+9)</f>
        <v>#N/A</v>
      </c>
    </row>
    <row r="481" spans="7:73" s="88" customFormat="1" x14ac:dyDescent="0.25">
      <c r="G481" s="61">
        <v>70</v>
      </c>
      <c r="H481" s="62">
        <f t="shared" si="834"/>
        <v>70</v>
      </c>
      <c r="I481" s="63">
        <f>IF(ISNUMBER(INDEX(Данные!$I$1:$IX$303,Данные!$A143,I$642)),INDEX(Данные!$I$1:$IX$303,Данные!$A143,I$642)-Данные!$E143+IF($F$3="Использовать поправку",AL481,0),#N/A)</f>
        <v>0</v>
      </c>
      <c r="J481" s="64">
        <f>IF(ISNUMBER(INDEX(Данные!$I$1:$IX$303,Данные!$A143,J$642)),INDEX(Данные!$I$1:$IX$303,Данные!$A143,J$642)-Данные!$F143+IF($F$3="Использовать поправку",AM481,0),#N/A)</f>
        <v>0</v>
      </c>
      <c r="K481" s="62">
        <f t="shared" si="835"/>
        <v>70</v>
      </c>
      <c r="L481" s="63">
        <f>IF(ISNUMBER(INDEX(Данные!$I$1:$IX$303,Данные!$A143,L$642)),INDEX(Данные!$I$1:$IX$303,Данные!$A143,L$642)-Данные!$E143+IF($F$4="Использовать поправку",AL481,0),#N/A)</f>
        <v>-0.61517753676471987</v>
      </c>
      <c r="M481" s="64">
        <f>IF(ISNUMBER(INDEX(Данные!$I$1:$IX$303,Данные!$A143,M$642)),INDEX(Данные!$I$1:$IX$303,Данные!$A143,M$642)-Данные!$F143+IF($F$4="Использовать поправку",AM481,0),#N/A)</f>
        <v>0.3408434316497484</v>
      </c>
      <c r="N481" s="62">
        <f t="shared" si="836"/>
        <v>70</v>
      </c>
      <c r="O481" s="63">
        <f>IF(ISNUMBER(INDEX(Данные!$I$1:$IX$303,Данные!$A143,O$642)),INDEX(Данные!$I$1:$IX$303,Данные!$A143,O$642)-Данные!$E143+IF($F$5="Использовать поправку",AL481,0),#N/A)</f>
        <v>-0.47447076176481406</v>
      </c>
      <c r="P481" s="64">
        <f>IF(ISNUMBER(INDEX(Данные!$I$1:$IX$303,Данные!$A143,P$642)),INDEX(Данные!$I$1:$IX$303,Данные!$A143,P$642)-Данные!$F143+IF($F$5="Использовать поправку",AM481,0),#N/A)</f>
        <v>0.73105402903614269</v>
      </c>
      <c r="Q481" s="62">
        <f t="shared" si="837"/>
        <v>70</v>
      </c>
      <c r="R481" s="63">
        <f>IF(ISNUMBER(INDEX(Данные!$I$1:$IX$303,Данные!$A143,R$642)),INDEX(Данные!$I$1:$IX$303,Данные!$A143,R$642)-Данные!$E143+IF($F$6="Использовать поправку",AL481,0),#N/A)</f>
        <v>1.5475168871546074</v>
      </c>
      <c r="S481" s="64">
        <f>IF(ISNUMBER(INDEX(Данные!$I$1:$IX$303,Данные!$A143,S$642)),INDEX(Данные!$I$1:$IX$303,Данные!$A143,S$642)-Данные!$F143+IF($F$6="Использовать поправку",AM481,0),#N/A)</f>
        <v>1.8739251197903428E-2</v>
      </c>
      <c r="T481" s="62">
        <f t="shared" si="838"/>
        <v>70</v>
      </c>
      <c r="U481" s="63">
        <f>IF(ISNUMBER(INDEX(Данные!$I$1:$IX$303,Данные!$A143,U$642)),INDEX(Данные!$I$1:$IX$303,Данные!$A143,U$642)-Данные!$E143+IF($F$7="Использовать поправку",AL481,0),#N/A)</f>
        <v>0.97840074849765823</v>
      </c>
      <c r="V481" s="64">
        <f>IF(ISNUMBER(INDEX(Данные!$I$1:$IX$303,Данные!$A143,V$642)),INDEX(Данные!$I$1:$IX$303,Данные!$A143,V$642)-Данные!$F143+IF($F$7="Использовать поправку",AM481,0),#N/A)</f>
        <v>1.0879476639204348</v>
      </c>
      <c r="W481" s="62">
        <f t="shared" si="839"/>
        <v>70</v>
      </c>
      <c r="X481" s="63">
        <f>IF(ISNUMBER(INDEX(Данные!$I$1:$IX$303,Данные!$A143,X$642)),INDEX(Данные!$I$1:$IX$303,Данные!$A143,X$642)-Данные!$E143+IF($F$8="Использовать поправку",AL481,0),#N/A)</f>
        <v>0.32557195239464765</v>
      </c>
      <c r="Y481" s="64">
        <f>IF(ISNUMBER(INDEX(Данные!$I$1:$IX$303,Данные!$A143,Y$642)),INDEX(Данные!$I$1:$IX$303,Данные!$A143,Y$642)-Данные!$F143+IF($F$8="Использовать поправку",AM481,0),#N/A)</f>
        <v>0.26125119618199655</v>
      </c>
      <c r="Z481" s="62">
        <f t="shared" si="840"/>
        <v>70</v>
      </c>
      <c r="AA481" s="63">
        <f>IF(ISNUMBER(INDEX(Данные!$I$1:$IX$303,Данные!$A143,AA$642)),INDEX(Данные!$I$1:$IX$303,Данные!$A143,AA$642)-Данные!$E143+IF($F$9="Использовать поправку",AL481,0),#N/A)</f>
        <v>-0.1477154349614862</v>
      </c>
      <c r="AB481" s="64">
        <f>IF(ISNUMBER(INDEX(Данные!$I$1:$IX$303,Данные!$A143,AB$642)),INDEX(Данные!$I$1:$IX$303,Данные!$A143,AB$642)-Данные!$F143+IF($F$9="Использовать поправку",AM481,0),#N/A)</f>
        <v>0.43785995060434324</v>
      </c>
      <c r="AC481" s="62">
        <f t="shared" si="841"/>
        <v>70</v>
      </c>
      <c r="AD481" s="63">
        <f>IF(ISNUMBER(INDEX(Данные!$I$1:$IX$303,Данные!$A143,AD$642)),INDEX(Данные!$I$1:$IX$303,Данные!$A143,AD$642)-Данные!$E143+IF($F$10="Использовать поправку",AL481,0),#N/A)</f>
        <v>0.35260408881308791</v>
      </c>
      <c r="AE481" s="64">
        <f>IF(ISNUMBER(INDEX(Данные!$I$1:$IX$303,Данные!$A143,AE$642)),INDEX(Данные!$I$1:$IX$303,Данные!$A143,AE$642)-Данные!$F143+IF($F$10="Использовать поправку",AM481,0),#N/A)</f>
        <v>-0.7723369868960237</v>
      </c>
      <c r="AF481" s="62">
        <f t="shared" si="842"/>
        <v>70</v>
      </c>
      <c r="AG481" s="63">
        <f>IF(ISNUMBER(INDEX(Данные!$I$1:$IX$303,Данные!$A143,AG$642)),INDEX(Данные!$I$1:$IX$303,Данные!$A143,AG$642)-Данные!$E143+IF($F$11="Использовать поправку",AL481,0),#N/A)</f>
        <v>0.32156884496247162</v>
      </c>
      <c r="AH481" s="64">
        <f>IF(ISNUMBER(INDEX(Данные!$I$1:$IX$303,Данные!$A143,AH$642)),INDEX(Данные!$I$1:$IX$303,Данные!$A143,AH$642)-Данные!$F143+IF($F$11="Использовать поправку",AM481,0),#N/A)</f>
        <v>-0.32600632862479806</v>
      </c>
      <c r="AI481" s="62">
        <f t="shared" si="843"/>
        <v>70</v>
      </c>
      <c r="AJ481" s="63">
        <f>IF(ISNUMBER(INDEX(Данные!$I$1:$IX$303,Данные!$A143,AJ$642)),INDEX(Данные!$I$1:$IX$303,Данные!$A143,AJ$642)-Данные!$E143+IF($F$12="Использовать поправку",AL481,0),#N/A)</f>
        <v>0.14969553517159984</v>
      </c>
      <c r="AK481" s="96">
        <f>IF(ISNUMBER(INDEX(Данные!$I$1:$IX$303,Данные!$A143,AK$642)),INDEX(Данные!$I$1:$IX$303,Данные!$A143,AK$642)-Данные!$F143+IF($F$12="Использовать поправку",AM481,0),#N/A)</f>
        <v>1.4875191416818261</v>
      </c>
      <c r="AL481" s="100" t="e">
        <f>INDEX(Данные!$I$1:$IX$303,Данные!$A143,AL$642+4)-INDEX(Данные!$I$1:$IX$303,Данные!$A143,AL$643+4)</f>
        <v>#N/A</v>
      </c>
      <c r="AM481" s="101" t="e">
        <f>INDEX(Данные!$I$1:$IX$303,Данные!$A143,AM$642+5)-INDEX(Данные!$I$1:$IX$303,Данные!$A143,AM$643+5)</f>
        <v>#N/A</v>
      </c>
      <c r="AO481" s="61">
        <v>70</v>
      </c>
      <c r="AP481" s="62">
        <f t="shared" si="824"/>
        <v>70</v>
      </c>
      <c r="AQ481" s="63">
        <f>IF(ISNUMBER(INDEX(Данные!$I$1:$IX$303,Данные!$A143,AQ$642)),INDEX(Данные!$I$1:$IX$303,Данные!$A143,AQ$642)-Данные!$G143-AQ$643+IF($F$3="Использовать поправку",BT481,0),#N/A)</f>
        <v>0</v>
      </c>
      <c r="AR481" s="64">
        <f>IF(ISNUMBER(INDEX(Данные!$I$1:$IX$303,Данные!$A143,AR$642)),INDEX(Данные!$I$1:$IX$303,Данные!$A143,AR$642)-Данные!$H143-AR$643+IF($F$3="Использовать поправку",BU481,0),#N/A)</f>
        <v>0</v>
      </c>
      <c r="AS481" s="62">
        <f t="shared" si="825"/>
        <v>70</v>
      </c>
      <c r="AT481" s="63">
        <f>IF(ISNUMBER(INDEX(Данные!$I$1:$IX$303,Данные!$A143,AT$642)),INDEX(Данные!$I$1:$IX$303,Данные!$A143,AT$642)-Данные!$G143-AT$643+IF($F$4="Использовать поправку",BT481,0),#N/A)</f>
        <v>6.9514468135690777</v>
      </c>
      <c r="AU481" s="64">
        <f>IF(ISNUMBER(INDEX(Данные!$I$1:$IX$303,Данные!$A143,AU$642)),INDEX(Данные!$I$1:$IX$303,Данные!$A143,AU$642)-Данные!$H143-AU$643+IF($F$4="Использовать поправку",BU481,0),#N/A)</f>
        <v>-2.2900045793019217</v>
      </c>
      <c r="AV481" s="62">
        <f t="shared" si="826"/>
        <v>70</v>
      </c>
      <c r="AW481" s="63">
        <f>IF(ISNUMBER(INDEX(Данные!$I$1:$IX$303,Данные!$A143,AW$642)),INDEX(Данные!$I$1:$IX$303,Данные!$A143,AW$642)-Данные!$G143-AW$643+IF($F$5="Использовать поправку",BT481,0),#N/A)</f>
        <v>1.5651526404440119E-2</v>
      </c>
      <c r="AX481" s="64">
        <f>IF(ISNUMBER(INDEX(Данные!$I$1:$IX$303,Данные!$A143,AX$642)),INDEX(Данные!$I$1:$IX$303,Данные!$A143,AX$642)-Данные!$H143-AX$643+IF($F$5="Использовать поправку",BU481,0),#N/A)</f>
        <v>6.5157200906396611</v>
      </c>
      <c r="AY481" s="62">
        <f t="shared" si="827"/>
        <v>70</v>
      </c>
      <c r="AZ481" s="63">
        <f>IF(ISNUMBER(INDEX(Данные!$I$1:$IX$303,Данные!$A143,AZ$642)),INDEX(Данные!$I$1:$IX$303,Данные!$A143,AZ$642)-Данные!$G143-AZ$643+IF($F$6="Использовать поправку",BT481,0),#N/A)</f>
        <v>-5.3768921628926591</v>
      </c>
      <c r="BA481" s="64">
        <f>IF(ISNUMBER(INDEX(Данные!$I$1:$IX$303,Данные!$A143,BA$642)),INDEX(Данные!$I$1:$IX$303,Данные!$A143,BA$642)-Данные!$H143-BA$643+IF($F$6="Использовать поправку",BU481,0),#N/A)</f>
        <v>2.7847113801333307</v>
      </c>
      <c r="BB481" s="62">
        <f t="shared" si="828"/>
        <v>70</v>
      </c>
      <c r="BC481" s="63">
        <f>IF(ISNUMBER(INDEX(Данные!$I$1:$IX$303,Данные!$A143,BC$642)),INDEX(Данные!$I$1:$IX$303,Данные!$A143,BC$642)-Данные!$G143-BC$643+IF($F$7="Использовать поправку",BT481,0),#N/A)</f>
        <v>-2.1576455324309336</v>
      </c>
      <c r="BD481" s="64">
        <f>IF(ISNUMBER(INDEX(Данные!$I$1:$IX$303,Данные!$A143,BD$642)),INDEX(Данные!$I$1:$IX$303,Данные!$A143,BD$642)-Данные!$H143-BD$643+IF($F$7="Использовать поправку",BU481,0),#N/A)</f>
        <v>3.7767419866409</v>
      </c>
      <c r="BE481" s="62">
        <f t="shared" si="829"/>
        <v>70</v>
      </c>
      <c r="BF481" s="63">
        <f>IF(ISNUMBER(INDEX(Данные!$I$1:$IX$303,Данные!$A143,BF$642)),INDEX(Данные!$I$1:$IX$303,Данные!$A143,BF$642)-Данные!$G143-BF$643+IF($F$8="Использовать поправку",BT481,0),#N/A)</f>
        <v>3.1535163947779665</v>
      </c>
      <c r="BG481" s="64">
        <f>IF(ISNUMBER(INDEX(Данные!$I$1:$IX$303,Данные!$A143,BG$642)),INDEX(Данные!$I$1:$IX$303,Данные!$A143,BG$642)-Данные!$H143-BG$643+IF($F$8="Использовать поправку",BU481,0),#N/A)</f>
        <v>0.62909015909031041</v>
      </c>
      <c r="BH481" s="62">
        <f t="shared" si="830"/>
        <v>70</v>
      </c>
      <c r="BI481" s="63">
        <f>IF(ISNUMBER(INDEX(Данные!$I$1:$IX$303,Данные!$A143,BI$642)),INDEX(Данные!$I$1:$IX$303,Данные!$A143,BI$642)-Данные!$G143-BI$643+IF($F$9="Использовать поправку",BT481,0),#N/A)</f>
        <v>1.6955023737443753</v>
      </c>
      <c r="BJ481" s="64">
        <f>IF(ISNUMBER(INDEX(Данные!$I$1:$IX$303,Данные!$A143,BJ$642)),INDEX(Данные!$I$1:$IX$303,Данные!$A143,BJ$642)-Данные!$H143-BJ$643+IF($F$9="Использовать поправку",BU481,0),#N/A)</f>
        <v>1.1461360712730766</v>
      </c>
      <c r="BK481" s="62">
        <f t="shared" si="831"/>
        <v>70</v>
      </c>
      <c r="BL481" s="63">
        <f>IF(ISNUMBER(INDEX(Данные!$I$1:$IX$303,Данные!$A143,BL$642)),INDEX(Данные!$I$1:$IX$303,Данные!$A143,BL$642)-Данные!$G143-BL$643+IF($F$10="Использовать поправку",BT481,0),#N/A)</f>
        <v>-1.5534544791521512</v>
      </c>
      <c r="BM481" s="64">
        <f>IF(ISNUMBER(INDEX(Данные!$I$1:$IX$303,Данные!$A143,BM$642)),INDEX(Данные!$I$1:$IX$303,Данные!$A143,BM$642)-Данные!$H143-BM$643+IF($F$10="Использовать поправку",BU481,0),#N/A)</f>
        <v>9.6596157849667179</v>
      </c>
      <c r="BN481" s="62">
        <f t="shared" si="832"/>
        <v>70</v>
      </c>
      <c r="BO481" s="63">
        <f>IF(ISNUMBER(INDEX(Данные!$I$1:$IX$303,Данные!$A143,BO$642)),INDEX(Данные!$I$1:$IX$303,Данные!$A143,BO$642)-Данные!$G143-BO$643+IF($F$11="Использовать поправку",BT481,0),#N/A)</f>
        <v>1.1231015965089455</v>
      </c>
      <c r="BP481" s="64">
        <f>IF(ISNUMBER(INDEX(Данные!$I$1:$IX$303,Данные!$A143,BP$642)),INDEX(Данные!$I$1:$IX$303,Данные!$A143,BP$642)-Данные!$H143-BP$643+IF($F$11="Использовать поправку",BU481,0),#N/A)</f>
        <v>6.0455820736024179E-2</v>
      </c>
      <c r="BQ481" s="62">
        <f t="shared" si="833"/>
        <v>70</v>
      </c>
      <c r="BR481" s="63">
        <f>IF(ISNUMBER(INDEX(Данные!$I$1:$IX$303,Данные!$A143,BR$642)),INDEX(Данные!$I$1:$IX$303,Данные!$A143,BR$642)-Данные!$G143-BR$643+IF($F$12="Использовать поправку",BT481,0),#N/A)</f>
        <v>4.7030822532764205</v>
      </c>
      <c r="BS481" s="64">
        <f>IF(ISNUMBER(INDEX(Данные!$I$1:$IX$303,Данные!$A143,BS$642)),INDEX(Данные!$I$1:$IX$303,Данные!$A143,BS$642)-Данные!$H143-BS$643+IF($F$12="Использовать поправку",BU481,0),#N/A)</f>
        <v>7.618018458490269</v>
      </c>
      <c r="BT481" s="100" t="e">
        <f>INDEX(Данные!$I$1:$IX$303,Данные!$A143,BT$642+8)-INDEX(Данные!$I$1:$IX$303,Данные!$A143,BT$643+8)</f>
        <v>#N/A</v>
      </c>
      <c r="BU481" s="101" t="e">
        <f>INDEX(Данные!$I$1:$IX$303,Данные!$A143,BU$642+9)-INDEX(Данные!$I$1:$IX$303,Данные!$A143,BU$643+9)</f>
        <v>#N/A</v>
      </c>
    </row>
    <row r="482" spans="7:73" s="88" customFormat="1" x14ac:dyDescent="0.25">
      <c r="G482" s="61">
        <v>70.5</v>
      </c>
      <c r="H482" s="62">
        <f t="shared" si="834"/>
        <v>70.5</v>
      </c>
      <c r="I482" s="63">
        <f>IF(ISNUMBER(INDEX(Данные!$I$1:$IX$303,Данные!$A144,I$642)),INDEX(Данные!$I$1:$IX$303,Данные!$A144,I$642)-Данные!$E144+IF($F$3="Использовать поправку",AL482,0),#N/A)</f>
        <v>0</v>
      </c>
      <c r="J482" s="64">
        <f>IF(ISNUMBER(INDEX(Данные!$I$1:$IX$303,Данные!$A144,J$642)),INDEX(Данные!$I$1:$IX$303,Данные!$A144,J$642)-Данные!$F144+IF($F$3="Использовать поправку",AM482,0),#N/A)</f>
        <v>0</v>
      </c>
      <c r="K482" s="62">
        <f t="shared" si="835"/>
        <v>70.5</v>
      </c>
      <c r="L482" s="63">
        <f>IF(ISNUMBER(INDEX(Данные!$I$1:$IX$303,Данные!$A144,L$642)),INDEX(Данные!$I$1:$IX$303,Данные!$A144,L$642)-Данные!$E144+IF($F$4="Использовать поправку",AL482,0),#N/A)</f>
        <v>-1.4578200787498465</v>
      </c>
      <c r="M482" s="64">
        <f>IF(ISNUMBER(INDEX(Данные!$I$1:$IX$303,Данные!$A144,M$642)),INDEX(Данные!$I$1:$IX$303,Данные!$A144,M$642)-Данные!$F144+IF($F$4="Использовать поправку",AM482,0),#N/A)</f>
        <v>2.9032131539974415E-2</v>
      </c>
      <c r="N482" s="62">
        <f t="shared" si="836"/>
        <v>70.5</v>
      </c>
      <c r="O482" s="63">
        <f>IF(ISNUMBER(INDEX(Данные!$I$1:$IX$303,Данные!$A144,O$642)),INDEX(Данные!$I$1:$IX$303,Данные!$A144,O$642)-Данные!$E144+IF($F$5="Использовать поправку",AL482,0),#N/A)</f>
        <v>-0.82819103827012519</v>
      </c>
      <c r="P482" s="64">
        <f>IF(ISNUMBER(INDEX(Данные!$I$1:$IX$303,Данные!$A144,P$642)),INDEX(Данные!$I$1:$IX$303,Данные!$A144,P$642)-Данные!$F144+IF($F$5="Использовать поправку",AM482,0),#N/A)</f>
        <v>-0.15855343571340619</v>
      </c>
      <c r="Q482" s="62">
        <f t="shared" si="837"/>
        <v>70.5</v>
      </c>
      <c r="R482" s="63">
        <f>IF(ISNUMBER(INDEX(Данные!$I$1:$IX$303,Данные!$A144,R$642)),INDEX(Данные!$I$1:$IX$303,Данные!$A144,R$642)-Данные!$E144+IF($F$6="Использовать поправку",AL482,0),#N/A)</f>
        <v>-0.77912078582130206</v>
      </c>
      <c r="S482" s="64">
        <f>IF(ISNUMBER(INDEX(Данные!$I$1:$IX$303,Данные!$A144,S$642)),INDEX(Данные!$I$1:$IX$303,Данные!$A144,S$642)-Данные!$F144+IF($F$6="Использовать поправку",AM482,0),#N/A)</f>
        <v>-0.91632201426934756</v>
      </c>
      <c r="T482" s="62">
        <f t="shared" si="838"/>
        <v>70.5</v>
      </c>
      <c r="U482" s="63">
        <f>IF(ISNUMBER(INDEX(Данные!$I$1:$IX$303,Данные!$A144,U$642)),INDEX(Данные!$I$1:$IX$303,Данные!$A144,U$642)-Данные!$E144+IF($F$7="Использовать поправку",AL482,0),#N/A)</f>
        <v>-1.0013742724146955</v>
      </c>
      <c r="V482" s="64">
        <f>IF(ISNUMBER(INDEX(Данные!$I$1:$IX$303,Данные!$A144,V$642)),INDEX(Данные!$I$1:$IX$303,Данные!$A144,V$642)-Данные!$F144+IF($F$7="Использовать поправку",AM482,0),#N/A)</f>
        <v>-0.66528991567578011</v>
      </c>
      <c r="W482" s="62">
        <f t="shared" si="839"/>
        <v>70.5</v>
      </c>
      <c r="X482" s="63">
        <f>IF(ISNUMBER(INDEX(Данные!$I$1:$IX$303,Данные!$A144,X$642)),INDEX(Данные!$I$1:$IX$303,Данные!$A144,X$642)-Данные!$E144+IF($F$8="Использовать поправку",AL482,0),#N/A)</f>
        <v>-0.54183007187279308</v>
      </c>
      <c r="Y482" s="64">
        <f>IF(ISNUMBER(INDEX(Данные!$I$1:$IX$303,Данные!$A144,Y$642)),INDEX(Данные!$I$1:$IX$303,Данные!$A144,Y$642)-Данные!$F144+IF($F$8="Использовать поправку",AM482,0),#N/A)</f>
        <v>-0.97454174521344328</v>
      </c>
      <c r="Z482" s="62">
        <f t="shared" si="840"/>
        <v>70.5</v>
      </c>
      <c r="AA482" s="63">
        <f>IF(ISNUMBER(INDEX(Данные!$I$1:$IX$303,Данные!$A144,AA$642)),INDEX(Данные!$I$1:$IX$303,Данные!$A144,AA$642)-Данные!$E144+IF($F$9="Использовать поправку",AL482,0),#N/A)</f>
        <v>-1.41286702395095</v>
      </c>
      <c r="AB482" s="64">
        <f>IF(ISNUMBER(INDEX(Данные!$I$1:$IX$303,Данные!$A144,AB$642)),INDEX(Данные!$I$1:$IX$303,Данные!$A144,AB$642)-Данные!$F144+IF($F$9="Использовать поправку",AM482,0),#N/A)</f>
        <v>-1.4111275103049419</v>
      </c>
      <c r="AC482" s="62">
        <f t="shared" si="841"/>
        <v>70.5</v>
      </c>
      <c r="AD482" s="63">
        <f>IF(ISNUMBER(INDEX(Данные!$I$1:$IX$303,Данные!$A144,AD$642)),INDEX(Данные!$I$1:$IX$303,Данные!$A144,AD$642)-Данные!$E144+IF($F$10="Использовать поправку",AL482,0),#N/A)</f>
        <v>-0.48376249884420019</v>
      </c>
      <c r="AE482" s="64">
        <f>IF(ISNUMBER(INDEX(Данные!$I$1:$IX$303,Данные!$A144,AE$642)),INDEX(Данные!$I$1:$IX$303,Данные!$A144,AE$642)-Данные!$F144+IF($F$10="Использовать поправку",AM482,0),#N/A)</f>
        <v>0.53892557900364402</v>
      </c>
      <c r="AF482" s="62">
        <f t="shared" si="842"/>
        <v>70.5</v>
      </c>
      <c r="AG482" s="63">
        <f>IF(ISNUMBER(INDEX(Данные!$I$1:$IX$303,Данные!$A144,AG$642)),INDEX(Данные!$I$1:$IX$303,Данные!$A144,AG$642)-Данные!$E144+IF($F$11="Использовать поправку",AL482,0),#N/A)</f>
        <v>-2.0884126668067466</v>
      </c>
      <c r="AH482" s="64">
        <f>IF(ISNUMBER(INDEX(Данные!$I$1:$IX$303,Данные!$A144,AH$642)),INDEX(Данные!$I$1:$IX$303,Данные!$A144,AH$642)-Данные!$F144+IF($F$11="Использовать поправку",AM482,0),#N/A)</f>
        <v>0.6636428034383961</v>
      </c>
      <c r="AI482" s="62">
        <f t="shared" si="843"/>
        <v>70.5</v>
      </c>
      <c r="AJ482" s="63">
        <f>IF(ISNUMBER(INDEX(Данные!$I$1:$IX$303,Данные!$A144,AJ$642)),INDEX(Данные!$I$1:$IX$303,Данные!$A144,AJ$642)-Данные!$E144+IF($F$12="Использовать поправку",AL482,0),#N/A)</f>
        <v>-0.82521902577238038</v>
      </c>
      <c r="AK482" s="96">
        <f>IF(ISNUMBER(INDEX(Данные!$I$1:$IX$303,Данные!$A144,AK$642)),INDEX(Данные!$I$1:$IX$303,Данные!$A144,AK$642)-Данные!$F144+IF($F$12="Использовать поправку",AM482,0),#N/A)</f>
        <v>-0.89311145719470986</v>
      </c>
      <c r="AL482" s="100" t="e">
        <f>INDEX(Данные!$I$1:$IX$303,Данные!$A144,AL$642+4)-INDEX(Данные!$I$1:$IX$303,Данные!$A144,AL$643+4)</f>
        <v>#N/A</v>
      </c>
      <c r="AM482" s="101" t="e">
        <f>INDEX(Данные!$I$1:$IX$303,Данные!$A144,AM$642+5)-INDEX(Данные!$I$1:$IX$303,Данные!$A144,AM$643+5)</f>
        <v>#N/A</v>
      </c>
      <c r="AO482" s="61">
        <v>70.5</v>
      </c>
      <c r="AP482" s="62">
        <f t="shared" si="824"/>
        <v>70.5</v>
      </c>
      <c r="AQ482" s="63">
        <f>IF(ISNUMBER(INDEX(Данные!$I$1:$IX$303,Данные!$A144,AQ$642)),INDEX(Данные!$I$1:$IX$303,Данные!$A144,AQ$642)-Данные!$G144-AQ$643+IF($F$3="Использовать поправку",BT482,0),#N/A)</f>
        <v>-1.1368683772161603E-13</v>
      </c>
      <c r="AR482" s="64">
        <f>IF(ISNUMBER(INDEX(Данные!$I$1:$IX$303,Данные!$A144,AR$642)),INDEX(Данные!$I$1:$IX$303,Данные!$A144,AR$642)-Данные!$H144-AR$643+IF($F$3="Использовать поправку",BU482,0),#N/A)</f>
        <v>0</v>
      </c>
      <c r="AS482" s="62">
        <f t="shared" si="825"/>
        <v>70.5</v>
      </c>
      <c r="AT482" s="63">
        <f>IF(ISNUMBER(INDEX(Данные!$I$1:$IX$303,Данные!$A144,AT$642)),INDEX(Данные!$I$1:$IX$303,Данные!$A144,AT$642)-Данные!$G144-AT$643+IF($F$4="Использовать поправку",BT482,0),#N/A)</f>
        <v>6.2225367741940545</v>
      </c>
      <c r="AU482" s="64">
        <f>IF(ISNUMBER(INDEX(Данные!$I$1:$IX$303,Данные!$A144,AU$642)),INDEX(Данные!$I$1:$IX$303,Данные!$A144,AU$642)-Данные!$H144-AU$643+IF($F$4="Использовать поправку",BU482,0),#N/A)</f>
        <v>-2.2754885135318546</v>
      </c>
      <c r="AV482" s="62">
        <f t="shared" si="826"/>
        <v>70.5</v>
      </c>
      <c r="AW482" s="63">
        <f>IF(ISNUMBER(INDEX(Данные!$I$1:$IX$303,Данные!$A144,AW$642)),INDEX(Данные!$I$1:$IX$303,Данные!$A144,AW$642)-Данные!$G144-AW$643+IF($F$5="Использовать поправку",BT482,0),#N/A)</f>
        <v>-0.39844399273067665</v>
      </c>
      <c r="AX482" s="64">
        <f>IF(ISNUMBER(INDEX(Данные!$I$1:$IX$303,Данные!$A144,AX$642)),INDEX(Данные!$I$1:$IX$303,Данные!$A144,AX$642)-Данные!$H144-AX$643+IF($F$5="Использовать поправку",BU482,0),#N/A)</f>
        <v>6.4364433727830601</v>
      </c>
      <c r="AY482" s="62">
        <f t="shared" si="827"/>
        <v>70.5</v>
      </c>
      <c r="AZ482" s="63">
        <f>IF(ISNUMBER(INDEX(Данные!$I$1:$IX$303,Данные!$A144,AZ$642)),INDEX(Данные!$I$1:$IX$303,Данные!$A144,AZ$642)-Данные!$G144-AZ$643+IF($F$6="Использовать поправку",BT482,0),#N/A)</f>
        <v>-5.7664525558034256</v>
      </c>
      <c r="BA482" s="64">
        <f>IF(ISNUMBER(INDEX(Данные!$I$1:$IX$303,Данные!$A144,BA$642)),INDEX(Данные!$I$1:$IX$303,Данные!$A144,BA$642)-Данные!$H144-BA$643+IF($F$6="Использовать поправку",BU482,0),#N/A)</f>
        <v>2.3265503729987813</v>
      </c>
      <c r="BB482" s="62">
        <f t="shared" si="828"/>
        <v>70.5</v>
      </c>
      <c r="BC482" s="63">
        <f>IF(ISNUMBER(INDEX(Данные!$I$1:$IX$303,Данные!$A144,BC$642)),INDEX(Данные!$I$1:$IX$303,Данные!$A144,BC$642)-Данные!$G144-BC$643+IF($F$7="Использовать поправку",BT482,0),#N/A)</f>
        <v>-2.6583326686383089</v>
      </c>
      <c r="BD482" s="64">
        <f>IF(ISNUMBER(INDEX(Данные!$I$1:$IX$303,Данные!$A144,BD$642)),INDEX(Данные!$I$1:$IX$303,Данные!$A144,BD$642)-Данные!$H144-BD$643+IF($F$7="Использовать поправку",BU482,0),#N/A)</f>
        <v>3.4440970288028439</v>
      </c>
      <c r="BE482" s="62">
        <f t="shared" si="829"/>
        <v>70.5</v>
      </c>
      <c r="BF482" s="63">
        <f>IF(ISNUMBER(INDEX(Данные!$I$1:$IX$303,Данные!$A144,BF$642)),INDEX(Данные!$I$1:$IX$303,Данные!$A144,BF$642)-Данные!$G144-BF$643+IF($F$8="Использовать поправку",BT482,0),#N/A)</f>
        <v>2.882601358841498</v>
      </c>
      <c r="BG482" s="64">
        <f>IF(ISNUMBER(INDEX(Данные!$I$1:$IX$303,Данные!$A144,BG$642)),INDEX(Данные!$I$1:$IX$303,Данные!$A144,BG$642)-Данные!$H144-BG$643+IF($F$8="Использовать поправку",BU482,0),#N/A)</f>
        <v>0.14181928648372377</v>
      </c>
      <c r="BH482" s="62">
        <f t="shared" si="830"/>
        <v>70.5</v>
      </c>
      <c r="BI482" s="63">
        <f>IF(ISNUMBER(INDEX(Данные!$I$1:$IX$303,Данные!$A144,BI$642)),INDEX(Данные!$I$1:$IX$303,Данные!$A144,BI$642)-Данные!$G144-BI$643+IF($F$9="Использовать поправку",BT482,0),#N/A)</f>
        <v>0.98906886176882836</v>
      </c>
      <c r="BJ482" s="64">
        <f>IF(ISNUMBER(INDEX(Данные!$I$1:$IX$303,Данные!$A144,BJ$642)),INDEX(Данные!$I$1:$IX$303,Данные!$A144,BJ$642)-Данные!$H144-BJ$643+IF($F$9="Использовать поправку",BU482,0),#N/A)</f>
        <v>0.44057231612055148</v>
      </c>
      <c r="BK482" s="62">
        <f t="shared" si="831"/>
        <v>70.5</v>
      </c>
      <c r="BL482" s="63">
        <f>IF(ISNUMBER(INDEX(Данные!$I$1:$IX$303,Данные!$A144,BL$642)),INDEX(Данные!$I$1:$IX$303,Данные!$A144,BL$642)-Данные!$G144-BL$643+IF($F$10="Использовать поправку",BT482,0),#N/A)</f>
        <v>-1.7953357285742868</v>
      </c>
      <c r="BM482" s="64">
        <f>IF(ISNUMBER(INDEX(Данные!$I$1:$IX$303,Данные!$A144,BM$642)),INDEX(Данные!$I$1:$IX$303,Данные!$A144,BM$642)-Данные!$H144-BM$643+IF($F$10="Использовать поправку",BU482,0),#N/A)</f>
        <v>9.9290785744685763</v>
      </c>
      <c r="BN482" s="62">
        <f t="shared" si="832"/>
        <v>70.5</v>
      </c>
      <c r="BO482" s="63">
        <f>IF(ISNUMBER(INDEX(Данные!$I$1:$IX$303,Данные!$A144,BO$642)),INDEX(Данные!$I$1:$IX$303,Данные!$A144,BO$642)-Данные!$G144-BO$643+IF($F$11="Использовать поправку",BT482,0),#N/A)</f>
        <v>7.8895263105437152E-2</v>
      </c>
      <c r="BP482" s="64">
        <f>IF(ISNUMBER(INDEX(Данные!$I$1:$IX$303,Данные!$A144,BP$642)),INDEX(Данные!$I$1:$IX$303,Данные!$A144,BP$642)-Данные!$H144-BP$643+IF($F$11="Использовать поправку",BU482,0),#N/A)</f>
        <v>0.3922772224552773</v>
      </c>
      <c r="BQ482" s="62">
        <f t="shared" si="833"/>
        <v>70.5</v>
      </c>
      <c r="BR482" s="63">
        <f>IF(ISNUMBER(INDEX(Данные!$I$1:$IX$303,Данные!$A144,BR$642)),INDEX(Данные!$I$1:$IX$303,Данные!$A144,BR$642)-Данные!$G144-BR$643+IF($F$12="Использовать поправку",BT482,0),#N/A)</f>
        <v>4.2904727403901006</v>
      </c>
      <c r="BS482" s="64">
        <f>IF(ISNUMBER(INDEX(Данные!$I$1:$IX$303,Данные!$A144,BS$642)),INDEX(Данные!$I$1:$IX$303,Данные!$A144,BS$642)-Данные!$H144-BS$643+IF($F$12="Использовать поправку",BU482,0),#N/A)</f>
        <v>7.1714627298929372</v>
      </c>
      <c r="BT482" s="100" t="e">
        <f>INDEX(Данные!$I$1:$IX$303,Данные!$A144,BT$642+8)-INDEX(Данные!$I$1:$IX$303,Данные!$A144,BT$643+8)</f>
        <v>#N/A</v>
      </c>
      <c r="BU482" s="101" t="e">
        <f>INDEX(Данные!$I$1:$IX$303,Данные!$A144,BU$642+9)-INDEX(Данные!$I$1:$IX$303,Данные!$A144,BU$643+9)</f>
        <v>#N/A</v>
      </c>
    </row>
    <row r="483" spans="7:73" s="88" customFormat="1" x14ac:dyDescent="0.25">
      <c r="G483" s="61">
        <v>71</v>
      </c>
      <c r="H483" s="62">
        <f t="shared" si="834"/>
        <v>71</v>
      </c>
      <c r="I483" s="63">
        <f>IF(ISNUMBER(INDEX(Данные!$I$1:$IX$303,Данные!$A145,I$642)),INDEX(Данные!$I$1:$IX$303,Данные!$A145,I$642)-Данные!$E145+IF($F$3="Использовать поправку",AL483,0),#N/A)</f>
        <v>0</v>
      </c>
      <c r="J483" s="64">
        <f>IF(ISNUMBER(INDEX(Данные!$I$1:$IX$303,Данные!$A145,J$642)),INDEX(Данные!$I$1:$IX$303,Данные!$A145,J$642)-Данные!$F145+IF($F$3="Использовать поправку",AM483,0),#N/A)</f>
        <v>0</v>
      </c>
      <c r="K483" s="62">
        <f t="shared" si="835"/>
        <v>71</v>
      </c>
      <c r="L483" s="63">
        <f>IF(ISNUMBER(INDEX(Данные!$I$1:$IX$303,Данные!$A145,L$642)),INDEX(Данные!$I$1:$IX$303,Данные!$A145,L$642)-Данные!$E145+IF($F$4="Использовать поправку",AL483,0),#N/A)</f>
        <v>-0.71401999662547944</v>
      </c>
      <c r="M483" s="64">
        <f>IF(ISNUMBER(INDEX(Данные!$I$1:$IX$303,Данные!$A145,M$642)),INDEX(Данные!$I$1:$IX$303,Данные!$A145,M$642)-Данные!$F145+IF($F$4="Использовать поправку",AM483,0),#N/A)</f>
        <v>0.32586843956633871</v>
      </c>
      <c r="N483" s="62">
        <f t="shared" si="836"/>
        <v>71</v>
      </c>
      <c r="O483" s="63">
        <f>IF(ISNUMBER(INDEX(Данные!$I$1:$IX$303,Данные!$A145,O$642)),INDEX(Данные!$I$1:$IX$303,Данные!$A145,O$642)-Данные!$E145+IF($F$5="Использовать поправку",AL483,0),#N/A)</f>
        <v>0.50467863181200201</v>
      </c>
      <c r="P483" s="64">
        <f>IF(ISNUMBER(INDEX(Данные!$I$1:$IX$303,Данные!$A145,P$642)),INDEX(Данные!$I$1:$IX$303,Данные!$A145,P$642)-Данные!$F145+IF($F$5="Использовать поправку",AM483,0),#N/A)</f>
        <v>1.1508463969563003</v>
      </c>
      <c r="Q483" s="62">
        <f t="shared" si="837"/>
        <v>71</v>
      </c>
      <c r="R483" s="63">
        <f>IF(ISNUMBER(INDEX(Данные!$I$1:$IX$303,Данные!$A145,R$642)),INDEX(Данные!$I$1:$IX$303,Данные!$A145,R$642)-Данные!$E145+IF($F$6="Использовать поправку",AL483,0),#N/A)</f>
        <v>0.64258290444002597</v>
      </c>
      <c r="S483" s="64">
        <f>IF(ISNUMBER(INDEX(Данные!$I$1:$IX$303,Данные!$A145,S$642)),INDEX(Данные!$I$1:$IX$303,Данные!$A145,S$642)-Данные!$F145+IF($F$6="Использовать поправку",AM483,0),#N/A)</f>
        <v>1.1355845269013329</v>
      </c>
      <c r="T483" s="62">
        <f t="shared" si="838"/>
        <v>71</v>
      </c>
      <c r="U483" s="63">
        <f>IF(ISNUMBER(INDEX(Данные!$I$1:$IX$303,Данные!$A145,U$642)),INDEX(Данные!$I$1:$IX$303,Данные!$A145,U$642)-Данные!$E145+IF($F$7="Использовать поправку",AL483,0),#N/A)</f>
        <v>9.6993118446061288E-2</v>
      </c>
      <c r="V483" s="64">
        <f>IF(ISNUMBER(INDEX(Данные!$I$1:$IX$303,Данные!$A145,V$642)),INDEX(Данные!$I$1:$IX$303,Данные!$A145,V$642)-Данные!$F145+IF($F$7="Использовать поправку",AM483,0),#N/A)</f>
        <v>-0.27101887833857674</v>
      </c>
      <c r="W483" s="62">
        <f t="shared" si="839"/>
        <v>71</v>
      </c>
      <c r="X483" s="63">
        <f>IF(ISNUMBER(INDEX(Данные!$I$1:$IX$303,Данные!$A145,X$642)),INDEX(Данные!$I$1:$IX$303,Данные!$A145,X$642)-Данные!$E145+IF($F$8="Использовать поправку",AL483,0),#N/A)</f>
        <v>0.12714623762140675</v>
      </c>
      <c r="Y483" s="64">
        <f>IF(ISNUMBER(INDEX(Данные!$I$1:$IX$303,Данные!$A145,Y$642)),INDEX(Данные!$I$1:$IX$303,Данные!$A145,Y$642)-Данные!$F145+IF($F$8="Использовать поправку",AM483,0),#N/A)</f>
        <v>-0.82775816544776326</v>
      </c>
      <c r="Z483" s="62">
        <f t="shared" si="840"/>
        <v>71</v>
      </c>
      <c r="AA483" s="63">
        <f>IF(ISNUMBER(INDEX(Данные!$I$1:$IX$303,Данные!$A145,AA$642)),INDEX(Данные!$I$1:$IX$303,Данные!$A145,AA$642)-Данные!$E145+IF($F$9="Использовать поправку",AL483,0),#N/A)</f>
        <v>0.47569554386910973</v>
      </c>
      <c r="AB483" s="64">
        <f>IF(ISNUMBER(INDEX(Данные!$I$1:$IX$303,Данные!$A145,AB$642)),INDEX(Данные!$I$1:$IX$303,Данные!$A145,AB$642)-Данные!$F145+IF($F$9="Использовать поправку",AM483,0),#N/A)</f>
        <v>0.60484718672537952</v>
      </c>
      <c r="AC483" s="62">
        <f t="shared" si="841"/>
        <v>71</v>
      </c>
      <c r="AD483" s="63">
        <f>IF(ISNUMBER(INDEX(Данные!$I$1:$IX$303,Данные!$A145,AD$642)),INDEX(Данные!$I$1:$IX$303,Данные!$A145,AD$642)-Данные!$E145+IF($F$10="Использовать поправку",AL483,0),#N/A)</f>
        <v>1.2075647158814231</v>
      </c>
      <c r="AE483" s="64">
        <f>IF(ISNUMBER(INDEX(Данные!$I$1:$IX$303,Данные!$A145,AE$642)),INDEX(Данные!$I$1:$IX$303,Данные!$A145,AE$642)-Данные!$F145+IF($F$10="Использовать поправку",AM483,0),#N/A)</f>
        <v>0.28246535363502367</v>
      </c>
      <c r="AF483" s="62">
        <f t="shared" si="842"/>
        <v>71</v>
      </c>
      <c r="AG483" s="63">
        <f>IF(ISNUMBER(INDEX(Данные!$I$1:$IX$303,Данные!$A145,AG$642)),INDEX(Данные!$I$1:$IX$303,Данные!$A145,AG$642)-Данные!$E145+IF($F$11="Использовать поправку",AL483,0),#N/A)</f>
        <v>0.46518446506953204</v>
      </c>
      <c r="AH483" s="64">
        <f>IF(ISNUMBER(INDEX(Данные!$I$1:$IX$303,Данные!$A145,AH$642)),INDEX(Данные!$I$1:$IX$303,Данные!$A145,AH$642)-Данные!$F145+IF($F$11="Использовать поправку",AM483,0),#N/A)</f>
        <v>1.9071690014208613</v>
      </c>
      <c r="AI483" s="62">
        <f t="shared" si="843"/>
        <v>71</v>
      </c>
      <c r="AJ483" s="63">
        <f>IF(ISNUMBER(INDEX(Данные!$I$1:$IX$303,Данные!$A145,AJ$642)),INDEX(Данные!$I$1:$IX$303,Данные!$A145,AJ$642)-Данные!$E145+IF($F$12="Использовать поправку",AL483,0),#N/A)</f>
        <v>0.13613982507160394</v>
      </c>
      <c r="AK483" s="96">
        <f>IF(ISNUMBER(INDEX(Данные!$I$1:$IX$303,Данные!$A145,AK$642)),INDEX(Данные!$I$1:$IX$303,Данные!$A145,AK$642)-Данные!$F145+IF($F$12="Использовать поправку",AM483,0),#N/A)</f>
        <v>0.44616781715457776</v>
      </c>
      <c r="AL483" s="100" t="e">
        <f>INDEX(Данные!$I$1:$IX$303,Данные!$A145,AL$642+4)-INDEX(Данные!$I$1:$IX$303,Данные!$A145,AL$643+4)</f>
        <v>#N/A</v>
      </c>
      <c r="AM483" s="101" t="e">
        <f>INDEX(Данные!$I$1:$IX$303,Данные!$A145,AM$642+5)-INDEX(Данные!$I$1:$IX$303,Данные!$A145,AM$643+5)</f>
        <v>#N/A</v>
      </c>
      <c r="AO483" s="61">
        <v>71</v>
      </c>
      <c r="AP483" s="62">
        <f t="shared" si="824"/>
        <v>71</v>
      </c>
      <c r="AQ483" s="63">
        <f>IF(ISNUMBER(INDEX(Данные!$I$1:$IX$303,Данные!$A145,AQ$642)),INDEX(Данные!$I$1:$IX$303,Данные!$A145,AQ$642)-Данные!$G145-AQ$643+IF($F$3="Использовать поправку",BT483,0),#N/A)</f>
        <v>0</v>
      </c>
      <c r="AR483" s="64">
        <f>IF(ISNUMBER(INDEX(Данные!$I$1:$IX$303,Данные!$A145,AR$642)),INDEX(Данные!$I$1:$IX$303,Данные!$A145,AR$642)-Данные!$H145-AR$643+IF($F$3="Использовать поправку",BU483,0),#N/A)</f>
        <v>0</v>
      </c>
      <c r="AS483" s="62">
        <f t="shared" si="825"/>
        <v>71</v>
      </c>
      <c r="AT483" s="63">
        <f>IF(ISNUMBER(INDEX(Данные!$I$1:$IX$303,Данные!$A145,AT$642)),INDEX(Данные!$I$1:$IX$303,Данные!$A145,AT$642)-Данные!$G145-AT$643+IF($F$4="Использовать поправку",BT483,0),#N/A)</f>
        <v>5.8655267758814489</v>
      </c>
      <c r="AU483" s="64">
        <f>IF(ISNUMBER(INDEX(Данные!$I$1:$IX$303,Данные!$A145,AU$642)),INDEX(Данные!$I$1:$IX$303,Данные!$A145,AU$642)-Данные!$H145-AU$643+IF($F$4="Использовать поправку",BU483,0),#N/A)</f>
        <v>-2.1125542937488717</v>
      </c>
      <c r="AV483" s="62">
        <f t="shared" si="826"/>
        <v>71</v>
      </c>
      <c r="AW483" s="63">
        <f>IF(ISNUMBER(INDEX(Данные!$I$1:$IX$303,Данные!$A145,AW$642)),INDEX(Данные!$I$1:$IX$303,Данные!$A145,AW$642)-Данные!$G145-AW$643+IF($F$5="Использовать поправку",BT483,0),#N/A)</f>
        <v>-0.14610467682462058</v>
      </c>
      <c r="AX483" s="64">
        <f>IF(ISNUMBER(INDEX(Данные!$I$1:$IX$303,Данные!$A145,AX$642)),INDEX(Данные!$I$1:$IX$303,Данные!$A145,AX$642)-Данные!$H145-AX$643+IF($F$5="Использовать поправку",BU483,0),#N/A)</f>
        <v>7.0118665712611801</v>
      </c>
      <c r="AY483" s="62">
        <f t="shared" si="827"/>
        <v>71</v>
      </c>
      <c r="AZ483" s="63">
        <f>IF(ISNUMBER(INDEX(Данные!$I$1:$IX$303,Данные!$A145,AZ$642)),INDEX(Данные!$I$1:$IX$303,Данные!$A145,AZ$642)-Данные!$G145-AZ$643+IF($F$6="Использовать поправку",BT483,0),#N/A)</f>
        <v>-5.4451611035833594</v>
      </c>
      <c r="BA483" s="64">
        <f>IF(ISNUMBER(INDEX(Данные!$I$1:$IX$303,Данные!$A145,BA$642)),INDEX(Данные!$I$1:$IX$303,Данные!$A145,BA$642)-Данные!$H145-BA$643+IF($F$6="Использовать поправку",BU483,0),#N/A)</f>
        <v>2.8943426364492097</v>
      </c>
      <c r="BB483" s="62">
        <f t="shared" si="828"/>
        <v>71</v>
      </c>
      <c r="BC483" s="63">
        <f>IF(ISNUMBER(INDEX(Данные!$I$1:$IX$303,Данные!$A145,BC$642)),INDEX(Данные!$I$1:$IX$303,Данные!$A145,BC$642)-Данные!$G145-BC$643+IF($F$7="Использовать поправку",BT483,0),#N/A)</f>
        <v>-2.6098361094153688</v>
      </c>
      <c r="BD483" s="64">
        <f>IF(ISNUMBER(INDEX(Данные!$I$1:$IX$303,Данные!$A145,BD$642)),INDEX(Данные!$I$1:$IX$303,Данные!$A145,BD$642)-Данные!$H145-BD$643+IF($F$7="Использовать поправку",BU483,0),#N/A)</f>
        <v>3.3085875896335892</v>
      </c>
      <c r="BE483" s="62">
        <f t="shared" si="829"/>
        <v>71</v>
      </c>
      <c r="BF483" s="63">
        <f>IF(ISNUMBER(INDEX(Данные!$I$1:$IX$303,Данные!$A145,BF$642)),INDEX(Данные!$I$1:$IX$303,Данные!$A145,BF$642)-Данные!$G145-BF$643+IF($F$8="Использовать поправку",BT483,0),#N/A)</f>
        <v>2.9461744776523346</v>
      </c>
      <c r="BG483" s="64">
        <f>IF(ISNUMBER(INDEX(Данные!$I$1:$IX$303,Данные!$A145,BG$642)),INDEX(Данные!$I$1:$IX$303,Данные!$A145,BG$642)-Данные!$H145-BG$643+IF($F$8="Использовать поправку",BU483,0),#N/A)</f>
        <v>-0.27205979624022802</v>
      </c>
      <c r="BH483" s="62">
        <f t="shared" si="830"/>
        <v>71</v>
      </c>
      <c r="BI483" s="63">
        <f>IF(ISNUMBER(INDEX(Данные!$I$1:$IX$303,Данные!$A145,BI$642)),INDEX(Данные!$I$1:$IX$303,Данные!$A145,BI$642)-Данные!$G145-BI$643+IF($F$9="Использовать поправку",BT483,0),#N/A)</f>
        <v>1.2269166337033539</v>
      </c>
      <c r="BJ483" s="64">
        <f>IF(ISNUMBER(INDEX(Данные!$I$1:$IX$303,Данные!$A145,BJ$642)),INDEX(Данные!$I$1:$IX$303,Данные!$A145,BJ$642)-Данные!$H145-BJ$643+IF($F$9="Использовать поправку",BU483,0),#N/A)</f>
        <v>0.74299590948317018</v>
      </c>
      <c r="BK483" s="62">
        <f t="shared" si="831"/>
        <v>71</v>
      </c>
      <c r="BL483" s="63">
        <f>IF(ISNUMBER(INDEX(Данные!$I$1:$IX$303,Данные!$A145,BL$642)),INDEX(Данные!$I$1:$IX$303,Данные!$A145,BL$642)-Данные!$G145-BL$643+IF($F$10="Использовать поправку",BT483,0),#N/A)</f>
        <v>-1.1915533706336419</v>
      </c>
      <c r="BM483" s="64">
        <f>IF(ISNUMBER(INDEX(Данные!$I$1:$IX$303,Данные!$A145,BM$642)),INDEX(Данные!$I$1:$IX$303,Данные!$A145,BM$642)-Данные!$H145-BM$643+IF($F$10="Использовать поправку",BU483,0),#N/A)</f>
        <v>10.070311251286057</v>
      </c>
      <c r="BN483" s="62">
        <f t="shared" si="832"/>
        <v>71</v>
      </c>
      <c r="BO483" s="63">
        <f>IF(ISNUMBER(INDEX(Данные!$I$1:$IX$303,Данные!$A145,BO$642)),INDEX(Данные!$I$1:$IX$303,Данные!$A145,BO$642)-Данные!$G145-BO$643+IF($F$11="Использовать поправку",BT483,0),#N/A)</f>
        <v>0.31148749564022182</v>
      </c>
      <c r="BP483" s="64">
        <f>IF(ISNUMBER(INDEX(Данные!$I$1:$IX$303,Данные!$A145,BP$642)),INDEX(Данные!$I$1:$IX$303,Данные!$A145,BP$642)-Данные!$H145-BP$643+IF($F$11="Использовать поправку",BU483,0),#N/A)</f>
        <v>1.3458617231656262</v>
      </c>
      <c r="BQ483" s="62">
        <f t="shared" si="833"/>
        <v>71</v>
      </c>
      <c r="BR483" s="63">
        <f>IF(ISNUMBER(INDEX(Данные!$I$1:$IX$303,Данные!$A145,BR$642)),INDEX(Данные!$I$1:$IX$303,Данные!$A145,BR$642)-Данные!$G145-BR$643+IF($F$12="Использовать поправку",BT483,0),#N/A)</f>
        <v>4.3585426529260758</v>
      </c>
      <c r="BS483" s="64">
        <f>IF(ISNUMBER(INDEX(Данные!$I$1:$IX$303,Данные!$A145,BS$642)),INDEX(Данные!$I$1:$IX$303,Данные!$A145,BS$642)-Данные!$H145-BS$643+IF($F$12="Использовать поправку",BU483,0),#N/A)</f>
        <v>7.394546638470274</v>
      </c>
      <c r="BT483" s="100" t="e">
        <f>INDEX(Данные!$I$1:$IX$303,Данные!$A145,BT$642+8)-INDEX(Данные!$I$1:$IX$303,Данные!$A145,BT$643+8)</f>
        <v>#N/A</v>
      </c>
      <c r="BU483" s="101" t="e">
        <f>INDEX(Данные!$I$1:$IX$303,Данные!$A145,BU$642+9)-INDEX(Данные!$I$1:$IX$303,Данные!$A145,BU$643+9)</f>
        <v>#N/A</v>
      </c>
    </row>
    <row r="484" spans="7:73" s="88" customFormat="1" x14ac:dyDescent="0.25">
      <c r="G484" s="61">
        <v>71.5</v>
      </c>
      <c r="H484" s="62">
        <f t="shared" si="834"/>
        <v>71.5</v>
      </c>
      <c r="I484" s="63">
        <f>IF(ISNUMBER(INDEX(Данные!$I$1:$IX$303,Данные!$A146,I$642)),INDEX(Данные!$I$1:$IX$303,Данные!$A146,I$642)-Данные!$E146+IF($F$3="Использовать поправку",AL484,0),#N/A)</f>
        <v>0</v>
      </c>
      <c r="J484" s="64">
        <f>IF(ISNUMBER(INDEX(Данные!$I$1:$IX$303,Данные!$A146,J$642)),INDEX(Данные!$I$1:$IX$303,Данные!$A146,J$642)-Данные!$F146+IF($F$3="Использовать поправку",AM484,0),#N/A)</f>
        <v>0</v>
      </c>
      <c r="K484" s="62">
        <f t="shared" si="835"/>
        <v>71.5</v>
      </c>
      <c r="L484" s="63">
        <f>IF(ISNUMBER(INDEX(Данные!$I$1:$IX$303,Данные!$A146,L$642)),INDEX(Данные!$I$1:$IX$303,Данные!$A146,L$642)-Данные!$E146+IF($F$4="Использовать поправку",AL484,0),#N/A)</f>
        <v>-0.57273679011558798</v>
      </c>
      <c r="M484" s="64">
        <f>IF(ISNUMBER(INDEX(Данные!$I$1:$IX$303,Данные!$A146,M$642)),INDEX(Данные!$I$1:$IX$303,Данные!$A146,M$642)-Данные!$F146+IF($F$4="Использовать поправку",AM484,0),#N/A)</f>
        <v>-0.80223739374750025</v>
      </c>
      <c r="N484" s="62">
        <f t="shared" si="836"/>
        <v>71.5</v>
      </c>
      <c r="O484" s="63">
        <f>IF(ISNUMBER(INDEX(Данные!$I$1:$IX$303,Данные!$A146,O$642)),INDEX(Данные!$I$1:$IX$303,Данные!$A146,O$642)-Данные!$E146+IF($F$5="Использовать поправку",AL484,0),#N/A)</f>
        <v>0.70814624229761591</v>
      </c>
      <c r="P484" s="64">
        <f>IF(ISNUMBER(INDEX(Данные!$I$1:$IX$303,Данные!$A146,P$642)),INDEX(Данные!$I$1:$IX$303,Данные!$A146,P$642)-Данные!$F146+IF($F$5="Использовать поправку",AM484,0),#N/A)</f>
        <v>0.99228730720285085</v>
      </c>
      <c r="Q484" s="62">
        <f t="shared" si="837"/>
        <v>71.5</v>
      </c>
      <c r="R484" s="63">
        <f>IF(ISNUMBER(INDEX(Данные!$I$1:$IX$303,Данные!$A146,R$642)),INDEX(Данные!$I$1:$IX$303,Данные!$A146,R$642)-Данные!$E146+IF($F$6="Использовать поправку",AL484,0),#N/A)</f>
        <v>-0.49023742288616035</v>
      </c>
      <c r="S484" s="64">
        <f>IF(ISNUMBER(INDEX(Данные!$I$1:$IX$303,Данные!$A146,S$642)),INDEX(Данные!$I$1:$IX$303,Данные!$A146,S$642)-Данные!$F146+IF($F$6="Использовать поправку",AM484,0),#N/A)</f>
        <v>1.1366693139176967</v>
      </c>
      <c r="T484" s="62">
        <f t="shared" si="838"/>
        <v>71.5</v>
      </c>
      <c r="U484" s="63">
        <f>IF(ISNUMBER(INDEX(Данные!$I$1:$IX$303,Данные!$A146,U$642)),INDEX(Данные!$I$1:$IX$303,Данные!$A146,U$642)-Данные!$E146+IF($F$7="Использовать поправку",AL484,0),#N/A)</f>
        <v>0.4581328968212226</v>
      </c>
      <c r="V484" s="64">
        <f>IF(ISNUMBER(INDEX(Данные!$I$1:$IX$303,Данные!$A146,V$642)),INDEX(Данные!$I$1:$IX$303,Данные!$A146,V$642)-Данные!$F146+IF($F$7="Использовать поправку",AM484,0),#N/A)</f>
        <v>-0.33235792750583926</v>
      </c>
      <c r="W484" s="62">
        <f t="shared" si="839"/>
        <v>71.5</v>
      </c>
      <c r="X484" s="63">
        <f>IF(ISNUMBER(INDEX(Данные!$I$1:$IX$303,Данные!$A146,X$642)),INDEX(Данные!$I$1:$IX$303,Данные!$A146,X$642)-Данные!$E146+IF($F$8="Использовать поправку",AL484,0),#N/A)</f>
        <v>-0.57432249998016971</v>
      </c>
      <c r="Y484" s="64">
        <f>IF(ISNUMBER(INDEX(Данные!$I$1:$IX$303,Данные!$A146,Y$642)),INDEX(Данные!$I$1:$IX$303,Данные!$A146,Y$642)-Данные!$F146+IF($F$8="Использовать поправку",AM484,0),#N/A)</f>
        <v>7.0011380303640181E-2</v>
      </c>
      <c r="Z484" s="62">
        <f t="shared" si="840"/>
        <v>71.5</v>
      </c>
      <c r="AA484" s="63">
        <f>IF(ISNUMBER(INDEX(Данные!$I$1:$IX$303,Данные!$A146,AA$642)),INDEX(Данные!$I$1:$IX$303,Данные!$A146,AA$642)-Данные!$E146+IF($F$9="Использовать поправку",AL484,0),#N/A)</f>
        <v>-0.29681965307899993</v>
      </c>
      <c r="AB484" s="64">
        <f>IF(ISNUMBER(INDEX(Данные!$I$1:$IX$303,Данные!$A146,AB$642)),INDEX(Данные!$I$1:$IX$303,Данные!$A146,AB$642)-Данные!$F146+IF($F$9="Использовать поправку",AM484,0),#N/A)</f>
        <v>-0.32303801534545684</v>
      </c>
      <c r="AC484" s="62">
        <f t="shared" si="841"/>
        <v>71.5</v>
      </c>
      <c r="AD484" s="63">
        <f>IF(ISNUMBER(INDEX(Данные!$I$1:$IX$303,Данные!$A146,AD$642)),INDEX(Данные!$I$1:$IX$303,Данные!$A146,AD$642)-Данные!$E146+IF($F$10="Использовать поправку",AL484,0),#N/A)</f>
        <v>-0.21820219701581323</v>
      </c>
      <c r="AE484" s="64">
        <f>IF(ISNUMBER(INDEX(Данные!$I$1:$IX$303,Данные!$A146,AE$642)),INDEX(Данные!$I$1:$IX$303,Данные!$A146,AE$642)-Данные!$F146+IF($F$10="Использовать поправку",AM484,0),#N/A)</f>
        <v>-1.3560124885188642</v>
      </c>
      <c r="AF484" s="62">
        <f t="shared" si="842"/>
        <v>71.5</v>
      </c>
      <c r="AG484" s="63">
        <f>IF(ISNUMBER(INDEX(Данные!$I$1:$IX$303,Данные!$A146,AG$642)),INDEX(Данные!$I$1:$IX$303,Данные!$A146,AG$642)-Данные!$E146+IF($F$11="Использовать поправку",AL484,0),#N/A)</f>
        <v>1.2523710826885353</v>
      </c>
      <c r="AH484" s="64">
        <f>IF(ISNUMBER(INDEX(Данные!$I$1:$IX$303,Данные!$A146,AH$642)),INDEX(Данные!$I$1:$IX$303,Данные!$A146,AH$642)-Данные!$F146+IF($F$11="Использовать поправку",AM484,0),#N/A)</f>
        <v>1.4025782753239255</v>
      </c>
      <c r="AI484" s="62">
        <f t="shared" si="843"/>
        <v>71.5</v>
      </c>
      <c r="AJ484" s="63">
        <f>IF(ISNUMBER(INDEX(Данные!$I$1:$IX$303,Данные!$A146,AJ$642)),INDEX(Данные!$I$1:$IX$303,Данные!$A146,AJ$642)-Данные!$E146+IF($F$12="Использовать поправку",AL484,0),#N/A)</f>
        <v>-0.60816811975564633</v>
      </c>
      <c r="AK484" s="96">
        <f>IF(ISNUMBER(INDEX(Данные!$I$1:$IX$303,Данные!$A146,AK$642)),INDEX(Данные!$I$1:$IX$303,Данные!$A146,AK$642)-Данные!$F146+IF($F$12="Использовать поправку",AM484,0),#N/A)</f>
        <v>0.55381689519163046</v>
      </c>
      <c r="AL484" s="100" t="e">
        <f>INDEX(Данные!$I$1:$IX$303,Данные!$A146,AL$642+4)-INDEX(Данные!$I$1:$IX$303,Данные!$A146,AL$643+4)</f>
        <v>#N/A</v>
      </c>
      <c r="AM484" s="101" t="e">
        <f>INDEX(Данные!$I$1:$IX$303,Данные!$A146,AM$642+5)-INDEX(Данные!$I$1:$IX$303,Данные!$A146,AM$643+5)</f>
        <v>#N/A</v>
      </c>
      <c r="AO484" s="61">
        <v>71.5</v>
      </c>
      <c r="AP484" s="62">
        <f t="shared" si="824"/>
        <v>71.5</v>
      </c>
      <c r="AQ484" s="63">
        <f>IF(ISNUMBER(INDEX(Данные!$I$1:$IX$303,Данные!$A146,AQ$642)),INDEX(Данные!$I$1:$IX$303,Данные!$A146,AQ$642)-Данные!$G146-AQ$643+IF($F$3="Использовать поправку",BT484,0),#N/A)</f>
        <v>0</v>
      </c>
      <c r="AR484" s="64">
        <f>IF(ISNUMBER(INDEX(Данные!$I$1:$IX$303,Данные!$A146,AR$642)),INDEX(Данные!$I$1:$IX$303,Данные!$A146,AR$642)-Данные!$H146-AR$643+IF($F$3="Использовать поправку",BU484,0),#N/A)</f>
        <v>0</v>
      </c>
      <c r="AS484" s="62">
        <f t="shared" si="825"/>
        <v>71.5</v>
      </c>
      <c r="AT484" s="63">
        <f>IF(ISNUMBER(INDEX(Данные!$I$1:$IX$303,Данные!$A146,AT$642)),INDEX(Данные!$I$1:$IX$303,Данные!$A146,AT$642)-Данные!$G146-AT$643+IF($F$4="Использовать поправку",BT484,0),#N/A)</f>
        <v>5.5791583808235146</v>
      </c>
      <c r="AU484" s="64">
        <f>IF(ISNUMBER(INDEX(Данные!$I$1:$IX$303,Данные!$A146,AU$642)),INDEX(Данные!$I$1:$IX$303,Данные!$A146,AU$642)-Данные!$H146-AU$643+IF($F$4="Использовать поправку",BU484,0),#N/A)</f>
        <v>-2.513672990622581</v>
      </c>
      <c r="AV484" s="62">
        <f t="shared" si="826"/>
        <v>71.5</v>
      </c>
      <c r="AW484" s="63">
        <f>IF(ISNUMBER(INDEX(Данные!$I$1:$IX$303,Данные!$A146,AW$642)),INDEX(Данные!$I$1:$IX$303,Данные!$A146,AW$642)-Данные!$G146-AW$643+IF($F$5="Использовать поправку",BT484,0),#N/A)</f>
        <v>0.20796844432413764</v>
      </c>
      <c r="AX484" s="64">
        <f>IF(ISNUMBER(INDEX(Данные!$I$1:$IX$303,Данные!$A146,AX$642)),INDEX(Данные!$I$1:$IX$303,Данные!$A146,AX$642)-Данные!$H146-AX$643+IF($F$5="Использовать поправку",BU484,0),#N/A)</f>
        <v>7.5080102248625735</v>
      </c>
      <c r="AY484" s="62">
        <f t="shared" si="827"/>
        <v>71.5</v>
      </c>
      <c r="AZ484" s="63">
        <f>IF(ISNUMBER(INDEX(Данные!$I$1:$IX$303,Данные!$A146,AZ$642)),INDEX(Данные!$I$1:$IX$303,Данные!$A146,AZ$642)-Данные!$G146-AZ$643+IF($F$6="Использовать поправку",BT484,0),#N/A)</f>
        <v>-5.6902798150264289</v>
      </c>
      <c r="BA484" s="64">
        <f>IF(ISNUMBER(INDEX(Данные!$I$1:$IX$303,Данные!$A146,BA$642)),INDEX(Данные!$I$1:$IX$303,Данные!$A146,BA$642)-Данные!$H146-BA$643+IF($F$6="Использовать поправку",BU484,0),#N/A)</f>
        <v>3.4626772934082055</v>
      </c>
      <c r="BB484" s="62">
        <f t="shared" si="828"/>
        <v>71.5</v>
      </c>
      <c r="BC484" s="63">
        <f>IF(ISNUMBER(INDEX(Данные!$I$1:$IX$303,Данные!$A146,BC$642)),INDEX(Данные!$I$1:$IX$303,Данные!$A146,BC$642)-Данные!$G146-BC$643+IF($F$7="Использовать поправку",BT484,0),#N/A)</f>
        <v>-2.380769661004706</v>
      </c>
      <c r="BD484" s="64">
        <f>IF(ISNUMBER(INDEX(Данные!$I$1:$IX$303,Данные!$A146,BD$642)),INDEX(Данные!$I$1:$IX$303,Данные!$A146,BD$642)-Данные!$H146-BD$643+IF($F$7="Использовать поправку",BU484,0),#N/A)</f>
        <v>3.142408625880762</v>
      </c>
      <c r="BE484" s="62">
        <f t="shared" si="829"/>
        <v>71.5</v>
      </c>
      <c r="BF484" s="63">
        <f>IF(ISNUMBER(INDEX(Данные!$I$1:$IX$303,Данные!$A146,BF$642)),INDEX(Данные!$I$1:$IX$303,Данные!$A146,BF$642)-Данные!$G146-BF$643+IF($F$8="Использовать поправку",BT484,0),#N/A)</f>
        <v>2.6590132276621716</v>
      </c>
      <c r="BG484" s="64">
        <f>IF(ISNUMBER(INDEX(Данные!$I$1:$IX$303,Данные!$A146,BG$642)),INDEX(Данные!$I$1:$IX$303,Данные!$A146,BG$642)-Данные!$H146-BG$643+IF($F$8="Использовать поправку",BU484,0),#N/A)</f>
        <v>-0.23705410608840793</v>
      </c>
      <c r="BH484" s="62">
        <f t="shared" si="830"/>
        <v>71.5</v>
      </c>
      <c r="BI484" s="63">
        <f>IF(ISNUMBER(INDEX(Данные!$I$1:$IX$303,Данные!$A146,BI$642)),INDEX(Данные!$I$1:$IX$303,Данные!$A146,BI$642)-Данные!$G146-BI$643+IF($F$9="Использовать поправку",BT484,0),#N/A)</f>
        <v>1.0785068071638761</v>
      </c>
      <c r="BJ484" s="64">
        <f>IF(ISNUMBER(INDEX(Данные!$I$1:$IX$303,Данные!$A146,BJ$642)),INDEX(Данные!$I$1:$IX$303,Данные!$A146,BJ$642)-Данные!$H146-BJ$643+IF($F$9="Использовать поправку",BU484,0),#N/A)</f>
        <v>0.58147690181044709</v>
      </c>
      <c r="BK484" s="62">
        <f t="shared" si="831"/>
        <v>71.5</v>
      </c>
      <c r="BL484" s="63">
        <f>IF(ISNUMBER(INDEX(Данные!$I$1:$IX$303,Данные!$A146,BL$642)),INDEX(Данные!$I$1:$IX$303,Данные!$A146,BL$642)-Данные!$G146-BL$643+IF($F$10="Использовать поправку",BT484,0),#N/A)</f>
        <v>-1.3006544691414774</v>
      </c>
      <c r="BM484" s="64">
        <f>IF(ISNUMBER(INDEX(Данные!$I$1:$IX$303,Данные!$A146,BM$642)),INDEX(Данные!$I$1:$IX$303,Данные!$A146,BM$642)-Данные!$H146-BM$643+IF($F$10="Использовать поправку",BU484,0),#N/A)</f>
        <v>9.3923050070266072</v>
      </c>
      <c r="BN484" s="62">
        <f t="shared" si="832"/>
        <v>71.5</v>
      </c>
      <c r="BO484" s="63">
        <f>IF(ISNUMBER(INDEX(Данные!$I$1:$IX$303,Данные!$A146,BO$642)),INDEX(Данные!$I$1:$IX$303,Данные!$A146,BO$642)-Данные!$G146-BO$643+IF($F$11="Использовать поправку",BT484,0),#N/A)</f>
        <v>0.93767303698439264</v>
      </c>
      <c r="BP484" s="64">
        <f>IF(ISNUMBER(INDEX(Данные!$I$1:$IX$303,Данные!$A146,BP$642)),INDEX(Данные!$I$1:$IX$303,Данные!$A146,BP$642)-Данные!$H146-BP$643+IF($F$11="Использовать поправку",BU484,0),#N/A)</f>
        <v>2.0471508608277418</v>
      </c>
      <c r="BQ484" s="62">
        <f t="shared" si="833"/>
        <v>71.5</v>
      </c>
      <c r="BR484" s="63">
        <f>IF(ISNUMBER(INDEX(Данные!$I$1:$IX$303,Данные!$A146,BR$642)),INDEX(Данные!$I$1:$IX$303,Данные!$A146,BR$642)-Данные!$G146-BR$643+IF($F$12="Использовать поправку",BT484,0),#N/A)</f>
        <v>4.0544585930482526</v>
      </c>
      <c r="BS484" s="64">
        <f>IF(ISNUMBER(INDEX(Данные!$I$1:$IX$303,Данные!$A146,BS$642)),INDEX(Данные!$I$1:$IX$303,Данные!$A146,BS$642)-Данные!$H146-BS$643+IF($F$12="Использовать поправку",BU484,0),#N/A)</f>
        <v>7.6714550860660893</v>
      </c>
      <c r="BT484" s="100" t="e">
        <f>INDEX(Данные!$I$1:$IX$303,Данные!$A146,BT$642+8)-INDEX(Данные!$I$1:$IX$303,Данные!$A146,BT$643+8)</f>
        <v>#N/A</v>
      </c>
      <c r="BU484" s="101" t="e">
        <f>INDEX(Данные!$I$1:$IX$303,Данные!$A146,BU$642+9)-INDEX(Данные!$I$1:$IX$303,Данные!$A146,BU$643+9)</f>
        <v>#N/A</v>
      </c>
    </row>
    <row r="485" spans="7:73" s="88" customFormat="1" x14ac:dyDescent="0.25">
      <c r="G485" s="61">
        <v>72</v>
      </c>
      <c r="H485" s="62">
        <f t="shared" si="834"/>
        <v>72</v>
      </c>
      <c r="I485" s="63">
        <f>IF(ISNUMBER(INDEX(Данные!$I$1:$IX$303,Данные!$A147,I$642)),INDEX(Данные!$I$1:$IX$303,Данные!$A147,I$642)-Данные!$E147+IF($F$3="Использовать поправку",AL485,0),#N/A)</f>
        <v>0</v>
      </c>
      <c r="J485" s="64">
        <f>IF(ISNUMBER(INDEX(Данные!$I$1:$IX$303,Данные!$A147,J$642)),INDEX(Данные!$I$1:$IX$303,Данные!$A147,J$642)-Данные!$F147+IF($F$3="Использовать поправку",AM485,0),#N/A)</f>
        <v>0</v>
      </c>
      <c r="K485" s="62">
        <f t="shared" si="835"/>
        <v>72</v>
      </c>
      <c r="L485" s="63">
        <f>IF(ISNUMBER(INDEX(Данные!$I$1:$IX$303,Данные!$A147,L$642)),INDEX(Данные!$I$1:$IX$303,Данные!$A147,L$642)-Данные!$E147+IF($F$4="Использовать поправку",AL485,0),#N/A)</f>
        <v>-0.1173956830142302</v>
      </c>
      <c r="M485" s="64">
        <f>IF(ISNUMBER(INDEX(Данные!$I$1:$IX$303,Данные!$A147,M$642)),INDEX(Данные!$I$1:$IX$303,Данные!$A147,M$642)-Данные!$F147+IF($F$4="Использовать поправку",AM485,0),#N/A)</f>
        <v>-0.25668554149312328</v>
      </c>
      <c r="N485" s="62">
        <f t="shared" si="836"/>
        <v>72</v>
      </c>
      <c r="O485" s="63">
        <f>IF(ISNUMBER(INDEX(Данные!$I$1:$IX$303,Данные!$A147,O$642)),INDEX(Данные!$I$1:$IX$303,Данные!$A147,O$642)-Данные!$E147+IF($F$5="Использовать поправку",AL485,0),#N/A)</f>
        <v>-0.80389820875524798</v>
      </c>
      <c r="P485" s="64">
        <f>IF(ISNUMBER(INDEX(Данные!$I$1:$IX$303,Данные!$A147,P$642)),INDEX(Данные!$I$1:$IX$303,Данные!$A147,P$642)-Данные!$F147+IF($F$5="Использовать поправку",AM485,0),#N/A)</f>
        <v>-1.3185199650731221</v>
      </c>
      <c r="Q485" s="62">
        <f t="shared" si="837"/>
        <v>72</v>
      </c>
      <c r="R485" s="63">
        <f>IF(ISNUMBER(INDEX(Данные!$I$1:$IX$303,Данные!$A147,R$642)),INDEX(Данные!$I$1:$IX$303,Данные!$A147,R$642)-Данные!$E147+IF($F$6="Использовать поправку",AL485,0),#N/A)</f>
        <v>6.1094886110391045E-2</v>
      </c>
      <c r="S485" s="64">
        <f>IF(ISNUMBER(INDEX(Данные!$I$1:$IX$303,Данные!$A147,S$642)),INDEX(Данные!$I$1:$IX$303,Данные!$A147,S$642)-Данные!$F147+IF($F$6="Использовать поправку",AM485,0),#N/A)</f>
        <v>-0.54435454834306896</v>
      </c>
      <c r="T485" s="62">
        <f t="shared" si="838"/>
        <v>72</v>
      </c>
      <c r="U485" s="63">
        <f>IF(ISNUMBER(INDEX(Данные!$I$1:$IX$303,Данные!$A147,U$642)),INDEX(Данные!$I$1:$IX$303,Данные!$A147,U$642)-Данные!$E147+IF($F$7="Использовать поправку",AL485,0),#N/A)</f>
        <v>-0.46423471575793229</v>
      </c>
      <c r="V485" s="64">
        <f>IF(ISNUMBER(INDEX(Данные!$I$1:$IX$303,Данные!$A147,V$642)),INDEX(Данные!$I$1:$IX$303,Данные!$A147,V$642)-Данные!$F147+IF($F$7="Использовать поправку",AM485,0),#N/A)</f>
        <v>0.2413191304775637</v>
      </c>
      <c r="W485" s="62">
        <f t="shared" si="839"/>
        <v>72</v>
      </c>
      <c r="X485" s="63">
        <f>IF(ISNUMBER(INDEX(Данные!$I$1:$IX$303,Данные!$A147,X$642)),INDEX(Данные!$I$1:$IX$303,Данные!$A147,X$642)-Данные!$E147+IF($F$8="Использовать поправку",AL485,0),#N/A)</f>
        <v>-1.2885604478906103</v>
      </c>
      <c r="Y485" s="64">
        <f>IF(ISNUMBER(INDEX(Данные!$I$1:$IX$303,Данные!$A147,Y$642)),INDEX(Данные!$I$1:$IX$303,Данные!$A147,Y$642)-Данные!$F147+IF($F$8="Использовать поправку",AM485,0),#N/A)</f>
        <v>-0.43572117253524212</v>
      </c>
      <c r="Z485" s="62">
        <f t="shared" si="840"/>
        <v>72</v>
      </c>
      <c r="AA485" s="63">
        <f>IF(ISNUMBER(INDEX(Данные!$I$1:$IX$303,Данные!$A147,AA$642)),INDEX(Данные!$I$1:$IX$303,Данные!$A147,AA$642)-Данные!$E147+IF($F$9="Использовать поправку",AL485,0),#N/A)</f>
        <v>0.47740445974171131</v>
      </c>
      <c r="AB485" s="64">
        <f>IF(ISNUMBER(INDEX(Данные!$I$1:$IX$303,Данные!$A147,AB$642)),INDEX(Данные!$I$1:$IX$303,Данные!$A147,AB$642)-Данные!$F147+IF($F$9="Использовать поправку",AM485,0),#N/A)</f>
        <v>0.24170020310499041</v>
      </c>
      <c r="AC485" s="62">
        <f t="shared" si="841"/>
        <v>72</v>
      </c>
      <c r="AD485" s="63">
        <f>IF(ISNUMBER(INDEX(Данные!$I$1:$IX$303,Данные!$A147,AD$642)),INDEX(Данные!$I$1:$IX$303,Данные!$A147,AD$642)-Данные!$E147+IF($F$10="Использовать поправку",AL485,0),#N/A)</f>
        <v>0.19695382942761697</v>
      </c>
      <c r="AE485" s="64">
        <f>IF(ISNUMBER(INDEX(Данные!$I$1:$IX$303,Данные!$A147,AE$642)),INDEX(Данные!$I$1:$IX$303,Данные!$A147,AE$642)-Данные!$F147+IF($F$10="Использовать поправку",AM485,0),#N/A)</f>
        <v>0.33938162930754956</v>
      </c>
      <c r="AF485" s="62">
        <f t="shared" si="842"/>
        <v>72</v>
      </c>
      <c r="AG485" s="63">
        <f>IF(ISNUMBER(INDEX(Данные!$I$1:$IX$303,Данные!$A147,AG$642)),INDEX(Данные!$I$1:$IX$303,Данные!$A147,AG$642)-Данные!$E147+IF($F$11="Использовать поправку",AL485,0),#N/A)</f>
        <v>-0.90738211979211947</v>
      </c>
      <c r="AH485" s="64">
        <f>IF(ISNUMBER(INDEX(Данные!$I$1:$IX$303,Данные!$A147,AH$642)),INDEX(Данные!$I$1:$IX$303,Данные!$A147,AH$642)-Данные!$F147+IF($F$11="Использовать поправку",AM485,0),#N/A)</f>
        <v>0.30962035863067072</v>
      </c>
      <c r="AI485" s="62">
        <f t="shared" si="843"/>
        <v>72</v>
      </c>
      <c r="AJ485" s="63">
        <f>IF(ISNUMBER(INDEX(Данные!$I$1:$IX$303,Данные!$A147,AJ$642)),INDEX(Данные!$I$1:$IX$303,Данные!$A147,AJ$642)-Данные!$E147+IF($F$12="Использовать поправку",AL485,0),#N/A)</f>
        <v>-0.34543188894244992</v>
      </c>
      <c r="AK485" s="96">
        <f>IF(ISNUMBER(INDEX(Данные!$I$1:$IX$303,Данные!$A147,AK$642)),INDEX(Данные!$I$1:$IX$303,Данные!$A147,AK$642)-Данные!$F147+IF($F$12="Использовать поправку",AM485,0),#N/A)</f>
        <v>-0.49666806642712302</v>
      </c>
      <c r="AL485" s="100" t="e">
        <f>INDEX(Данные!$I$1:$IX$303,Данные!$A147,AL$642+4)-INDEX(Данные!$I$1:$IX$303,Данные!$A147,AL$643+4)</f>
        <v>#N/A</v>
      </c>
      <c r="AM485" s="101" t="e">
        <f>INDEX(Данные!$I$1:$IX$303,Данные!$A147,AM$642+5)-INDEX(Данные!$I$1:$IX$303,Данные!$A147,AM$643+5)</f>
        <v>#N/A</v>
      </c>
      <c r="AO485" s="61">
        <v>72</v>
      </c>
      <c r="AP485" s="62">
        <f t="shared" si="824"/>
        <v>72</v>
      </c>
      <c r="AQ485" s="63">
        <f>IF(ISNUMBER(INDEX(Данные!$I$1:$IX$303,Данные!$A147,AQ$642)),INDEX(Данные!$I$1:$IX$303,Данные!$A147,AQ$642)-Данные!$G147-AQ$643+IF($F$3="Использовать поправку",BT485,0),#N/A)</f>
        <v>-1.1368683772161603E-13</v>
      </c>
      <c r="AR485" s="64">
        <f>IF(ISNUMBER(INDEX(Данные!$I$1:$IX$303,Данные!$A147,AR$642)),INDEX(Данные!$I$1:$IX$303,Данные!$A147,AR$642)-Данные!$H147-AR$643+IF($F$3="Использовать поправку",BU485,0),#N/A)</f>
        <v>0</v>
      </c>
      <c r="AS485" s="62">
        <f t="shared" si="825"/>
        <v>72</v>
      </c>
      <c r="AT485" s="63">
        <f>IF(ISNUMBER(INDEX(Данные!$I$1:$IX$303,Данные!$A147,AT$642)),INDEX(Данные!$I$1:$IX$303,Данные!$A147,AT$642)-Данные!$G147-AT$643+IF($F$4="Использовать поправку",BT485,0),#N/A)</f>
        <v>5.5204605393164456</v>
      </c>
      <c r="AU485" s="64">
        <f>IF(ISNUMBER(INDEX(Данные!$I$1:$IX$303,Данные!$A147,AU$642)),INDEX(Данные!$I$1:$IX$303,Данные!$A147,AU$642)-Данные!$H147-AU$643+IF($F$4="Использовать поправку",BU485,0),#N/A)</f>
        <v>-2.6420157613690662</v>
      </c>
      <c r="AV485" s="62">
        <f t="shared" si="826"/>
        <v>72</v>
      </c>
      <c r="AW485" s="63">
        <f>IF(ISNUMBER(INDEX(Данные!$I$1:$IX$303,Данные!$A147,AW$642)),INDEX(Данные!$I$1:$IX$303,Данные!$A147,AW$642)-Данные!$G147-AW$643+IF($F$5="Использовать поправку",BT485,0),#N/A)</f>
        <v>-0.1939806600536258</v>
      </c>
      <c r="AX485" s="64">
        <f>IF(ISNUMBER(INDEX(Данные!$I$1:$IX$303,Данные!$A147,AX$642)),INDEX(Данные!$I$1:$IX$303,Данные!$A147,AX$642)-Данные!$H147-AX$643+IF($F$5="Использовать поправку",BU485,0),#N/A)</f>
        <v>6.8487502423258775</v>
      </c>
      <c r="AY485" s="62">
        <f t="shared" si="827"/>
        <v>72</v>
      </c>
      <c r="AZ485" s="63">
        <f>IF(ISNUMBER(INDEX(Данные!$I$1:$IX$303,Данные!$A147,AZ$642)),INDEX(Данные!$I$1:$IX$303,Данные!$A147,AZ$642)-Данные!$G147-AZ$643+IF($F$6="Использовать поправку",BT485,0),#N/A)</f>
        <v>-5.6597323719712449</v>
      </c>
      <c r="BA485" s="64">
        <f>IF(ISNUMBER(INDEX(Данные!$I$1:$IX$303,Данные!$A147,BA$642)),INDEX(Данные!$I$1:$IX$303,Данные!$A147,BA$642)-Данные!$H147-BA$643+IF($F$6="Использовать поправку",BU485,0),#N/A)</f>
        <v>3.1905000192366515</v>
      </c>
      <c r="BB485" s="62">
        <f t="shared" si="828"/>
        <v>72</v>
      </c>
      <c r="BC485" s="63">
        <f>IF(ISNUMBER(INDEX(Данные!$I$1:$IX$303,Данные!$A147,BC$642)),INDEX(Данные!$I$1:$IX$303,Данные!$A147,BC$642)-Данные!$G147-BC$643+IF($F$7="Использовать поправку",BT485,0),#N/A)</f>
        <v>-2.6128870188837254</v>
      </c>
      <c r="BD485" s="64">
        <f>IF(ISNUMBER(INDEX(Данные!$I$1:$IX$303,Данные!$A147,BD$642)),INDEX(Данные!$I$1:$IX$303,Данные!$A147,BD$642)-Данные!$H147-BD$643+IF($F$7="Использовать поправку",BU485,0),#N/A)</f>
        <v>3.2630681911196007</v>
      </c>
      <c r="BE485" s="62">
        <f t="shared" si="829"/>
        <v>72</v>
      </c>
      <c r="BF485" s="63">
        <f>IF(ISNUMBER(INDEX(Данные!$I$1:$IX$303,Данные!$A147,BF$642)),INDEX(Данные!$I$1:$IX$303,Данные!$A147,BF$642)-Данные!$G147-BF$643+IF($F$8="Использовать поправку",BT485,0),#N/A)</f>
        <v>2.0147330037168558</v>
      </c>
      <c r="BG485" s="64">
        <f>IF(ISNUMBER(INDEX(Данные!$I$1:$IX$303,Данные!$A147,BG$642)),INDEX(Данные!$I$1:$IX$303,Данные!$A147,BG$642)-Данные!$H147-BG$643+IF($F$8="Использовать поправку",BU485,0),#N/A)</f>
        <v>-0.45491469235594195</v>
      </c>
      <c r="BH485" s="62">
        <f t="shared" si="830"/>
        <v>72</v>
      </c>
      <c r="BI485" s="63">
        <f>IF(ISNUMBER(INDEX(Данные!$I$1:$IX$303,Данные!$A147,BI$642)),INDEX(Данные!$I$1:$IX$303,Данные!$A147,BI$642)-Данные!$G147-BI$643+IF($F$9="Использовать поправку",BT485,0),#N/A)</f>
        <v>1.3172090370346723</v>
      </c>
      <c r="BJ485" s="64">
        <f>IF(ISNUMBER(INDEX(Данные!$I$1:$IX$303,Данные!$A147,BJ$642)),INDEX(Данные!$I$1:$IX$303,Данные!$A147,BJ$642)-Данные!$H147-BJ$643+IF($F$9="Использовать поправку",BU485,0),#N/A)</f>
        <v>0.70232700336305243</v>
      </c>
      <c r="BK485" s="62">
        <f t="shared" si="831"/>
        <v>72</v>
      </c>
      <c r="BL485" s="63">
        <f>IF(ISNUMBER(INDEX(Данные!$I$1:$IX$303,Данные!$A147,BL$642)),INDEX(Данные!$I$1:$IX$303,Данные!$A147,BL$642)-Данные!$G147-BL$643+IF($F$10="Использовать поправку",BT485,0),#N/A)</f>
        <v>-1.2021775544277489</v>
      </c>
      <c r="BM485" s="64">
        <f>IF(ISNUMBER(INDEX(Данные!$I$1:$IX$303,Данные!$A147,BM$642)),INDEX(Данные!$I$1:$IX$303,Данные!$A147,BM$642)-Данные!$H147-BM$643+IF($F$10="Использовать поправку",BU485,0),#N/A)</f>
        <v>9.5619958216802843</v>
      </c>
      <c r="BN485" s="62">
        <f t="shared" si="832"/>
        <v>72</v>
      </c>
      <c r="BO485" s="63">
        <f>IF(ISNUMBER(INDEX(Данные!$I$1:$IX$303,Данные!$A147,BO$642)),INDEX(Данные!$I$1:$IX$303,Данные!$A147,BO$642)-Данные!$G147-BO$643+IF($F$11="Использовать поправку",BT485,0),#N/A)</f>
        <v>0.48398197708831958</v>
      </c>
      <c r="BP485" s="64">
        <f>IF(ISNUMBER(INDEX(Данные!$I$1:$IX$303,Данные!$A147,BP$642)),INDEX(Данные!$I$1:$IX$303,Данные!$A147,BP$642)-Данные!$H147-BP$643+IF($F$11="Использовать поправку",BU485,0),#N/A)</f>
        <v>2.2019610401430327</v>
      </c>
      <c r="BQ485" s="62">
        <f t="shared" si="833"/>
        <v>72</v>
      </c>
      <c r="BR485" s="63">
        <f>IF(ISNUMBER(INDEX(Данные!$I$1:$IX$303,Данные!$A147,BR$642)),INDEX(Данные!$I$1:$IX$303,Данные!$A147,BR$642)-Данные!$G147-BR$643+IF($F$12="Использовать поправку",BT485,0),#N/A)</f>
        <v>3.8817426485769602</v>
      </c>
      <c r="BS485" s="64">
        <f>IF(ISNUMBER(INDEX(Данные!$I$1:$IX$303,Данные!$A147,BS$642)),INDEX(Данные!$I$1:$IX$303,Данные!$A147,BS$642)-Данные!$H147-BS$643+IF($F$12="Использовать поправку",BU485,0),#N/A)</f>
        <v>7.4231210528523661</v>
      </c>
      <c r="BT485" s="100" t="e">
        <f>INDEX(Данные!$I$1:$IX$303,Данные!$A147,BT$642+8)-INDEX(Данные!$I$1:$IX$303,Данные!$A147,BT$643+8)</f>
        <v>#N/A</v>
      </c>
      <c r="BU485" s="101" t="e">
        <f>INDEX(Данные!$I$1:$IX$303,Данные!$A147,BU$642+9)-INDEX(Данные!$I$1:$IX$303,Данные!$A147,BU$643+9)</f>
        <v>#N/A</v>
      </c>
    </row>
    <row r="486" spans="7:73" s="88" customFormat="1" x14ac:dyDescent="0.25">
      <c r="G486" s="61">
        <v>72.5</v>
      </c>
      <c r="H486" s="62">
        <f t="shared" si="834"/>
        <v>72.5</v>
      </c>
      <c r="I486" s="63">
        <f>IF(ISNUMBER(INDEX(Данные!$I$1:$IX$303,Данные!$A148,I$642)),INDEX(Данные!$I$1:$IX$303,Данные!$A148,I$642)-Данные!$E148+IF($F$3="Использовать поправку",AL486,0),#N/A)</f>
        <v>0</v>
      </c>
      <c r="J486" s="64">
        <f>IF(ISNUMBER(INDEX(Данные!$I$1:$IX$303,Данные!$A148,J$642)),INDEX(Данные!$I$1:$IX$303,Данные!$A148,J$642)-Данные!$F148+IF($F$3="Использовать поправку",AM486,0),#N/A)</f>
        <v>0</v>
      </c>
      <c r="K486" s="62">
        <f t="shared" si="835"/>
        <v>72.5</v>
      </c>
      <c r="L486" s="63">
        <f>IF(ISNUMBER(INDEX(Данные!$I$1:$IX$303,Данные!$A148,L$642)),INDEX(Данные!$I$1:$IX$303,Данные!$A148,L$642)-Данные!$E148+IF($F$4="Использовать поправку",AL486,0),#N/A)</f>
        <v>-2.1569314163532844</v>
      </c>
      <c r="M486" s="64">
        <f>IF(ISNUMBER(INDEX(Данные!$I$1:$IX$303,Данные!$A148,M$642)),INDEX(Данные!$I$1:$IX$303,Данные!$A148,M$642)-Данные!$F148+IF($F$4="Использовать поправку",AM486,0),#N/A)</f>
        <v>0.96483565915041325</v>
      </c>
      <c r="N486" s="62">
        <f t="shared" si="836"/>
        <v>72.5</v>
      </c>
      <c r="O486" s="63">
        <f>IF(ISNUMBER(INDEX(Данные!$I$1:$IX$303,Данные!$A148,O$642)),INDEX(Данные!$I$1:$IX$303,Данные!$A148,O$642)-Данные!$E148+IF($F$5="Использовать поправку",AL486,0),#N/A)</f>
        <v>-2.0171328957212005</v>
      </c>
      <c r="P486" s="64">
        <f>IF(ISNUMBER(INDEX(Данные!$I$1:$IX$303,Данные!$A148,P$642)),INDEX(Данные!$I$1:$IX$303,Данные!$A148,P$642)-Данные!$F148+IF($F$5="Использовать поправку",AM486,0),#N/A)</f>
        <v>-0.45159348652630626</v>
      </c>
      <c r="Q486" s="62">
        <f t="shared" si="837"/>
        <v>72.5</v>
      </c>
      <c r="R486" s="63">
        <f>IF(ISNUMBER(INDEX(Данные!$I$1:$IX$303,Данные!$A148,R$642)),INDEX(Данные!$I$1:$IX$303,Данные!$A148,R$642)-Данные!$E148+IF($F$6="Использовать поправку",AL486,0),#N/A)</f>
        <v>-9.7734485992623021E-2</v>
      </c>
      <c r="S486" s="64">
        <f>IF(ISNUMBER(INDEX(Данные!$I$1:$IX$303,Данные!$A148,S$642)),INDEX(Данные!$I$1:$IX$303,Данные!$A148,S$642)-Данные!$F148+IF($F$6="Использовать поправку",AM486,0),#N/A)</f>
        <v>1.390171557935318</v>
      </c>
      <c r="T486" s="62">
        <f t="shared" si="838"/>
        <v>72.5</v>
      </c>
      <c r="U486" s="63">
        <f>IF(ISNUMBER(INDEX(Данные!$I$1:$IX$303,Данные!$A148,U$642)),INDEX(Данные!$I$1:$IX$303,Данные!$A148,U$642)-Данные!$E148+IF($F$7="Использовать поправку",AL486,0),#N/A)</f>
        <v>-0.42782822128475395</v>
      </c>
      <c r="V486" s="64">
        <f>IF(ISNUMBER(INDEX(Данные!$I$1:$IX$303,Данные!$A148,V$642)),INDEX(Данные!$I$1:$IX$303,Данные!$A148,V$642)-Данные!$F148+IF($F$7="Использовать поправку",AM486,0),#N/A)</f>
        <v>1.6289615244727571</v>
      </c>
      <c r="W486" s="62">
        <f t="shared" si="839"/>
        <v>72.5</v>
      </c>
      <c r="X486" s="63">
        <f>IF(ISNUMBER(INDEX(Данные!$I$1:$IX$303,Данные!$A148,X$642)),INDEX(Данные!$I$1:$IX$303,Данные!$A148,X$642)-Данные!$E148+IF($F$8="Использовать поправку",AL486,0),#N/A)</f>
        <v>0.21502244164156714</v>
      </c>
      <c r="Y486" s="64">
        <f>IF(ISNUMBER(INDEX(Данные!$I$1:$IX$303,Данные!$A148,Y$642)),INDEX(Данные!$I$1:$IX$303,Данные!$A148,Y$642)-Данные!$F148+IF($F$8="Использовать поправку",AM486,0),#N/A)</f>
        <v>1.4539013926747018</v>
      </c>
      <c r="Z486" s="62">
        <f t="shared" si="840"/>
        <v>72.5</v>
      </c>
      <c r="AA486" s="63">
        <f>IF(ISNUMBER(INDEX(Данные!$I$1:$IX$303,Данные!$A148,AA$642)),INDEX(Данные!$I$1:$IX$303,Данные!$A148,AA$642)-Данные!$E148+IF($F$9="Использовать поправку",AL486,0),#N/A)</f>
        <v>-0.29561698517879442</v>
      </c>
      <c r="AB486" s="64">
        <f>IF(ISNUMBER(INDEX(Данные!$I$1:$IX$303,Данные!$A148,AB$642)),INDEX(Данные!$I$1:$IX$303,Данные!$A148,AB$642)-Данные!$F148+IF($F$9="Использовать поправку",AM486,0),#N/A)</f>
        <v>1.9547029343487488</v>
      </c>
      <c r="AC486" s="62">
        <f t="shared" si="841"/>
        <v>72.5</v>
      </c>
      <c r="AD486" s="63">
        <f>IF(ISNUMBER(INDEX(Данные!$I$1:$IX$303,Данные!$A148,AD$642)),INDEX(Данные!$I$1:$IX$303,Данные!$A148,AD$642)-Данные!$E148+IF($F$10="Использовать поправку",AL486,0),#N/A)</f>
        <v>-1.8159399557846125</v>
      </c>
      <c r="AE486" s="64">
        <f>IF(ISNUMBER(INDEX(Данные!$I$1:$IX$303,Данные!$A148,AE$642)),INDEX(Данные!$I$1:$IX$303,Данные!$A148,AE$642)-Данные!$F148+IF($F$10="Использовать поправку",AM486,0),#N/A)</f>
        <v>1.4642600184244152</v>
      </c>
      <c r="AF486" s="62">
        <f t="shared" si="842"/>
        <v>72.5</v>
      </c>
      <c r="AG486" s="63">
        <f>IF(ISNUMBER(INDEX(Данные!$I$1:$IX$303,Данные!$A148,AG$642)),INDEX(Данные!$I$1:$IX$303,Данные!$A148,AG$642)-Данные!$E148+IF($F$11="Использовать поправку",AL486,0),#N/A)</f>
        <v>-1.856252201794625</v>
      </c>
      <c r="AH486" s="64">
        <f>IF(ISNUMBER(INDEX(Данные!$I$1:$IX$303,Данные!$A148,AH$642)),INDEX(Данные!$I$1:$IX$303,Данные!$A148,AH$642)-Данные!$F148+IF($F$11="Использовать поправку",AM486,0),#N/A)</f>
        <v>1.6118868863304456</v>
      </c>
      <c r="AI486" s="62">
        <f t="shared" si="843"/>
        <v>72.5</v>
      </c>
      <c r="AJ486" s="63">
        <f>IF(ISNUMBER(INDEX(Данные!$I$1:$IX$303,Данные!$A148,AJ$642)),INDEX(Данные!$I$1:$IX$303,Данные!$A148,AJ$642)-Данные!$E148+IF($F$12="Использовать поправку",AL486,0),#N/A)</f>
        <v>-2.3231313537221343</v>
      </c>
      <c r="AK486" s="96">
        <f>IF(ISNUMBER(INDEX(Данные!$I$1:$IX$303,Данные!$A148,AK$642)),INDEX(Данные!$I$1:$IX$303,Данные!$A148,AK$642)-Данные!$F148+IF($F$12="Использовать поправку",AM486,0),#N/A)</f>
        <v>-0.44919686861708641</v>
      </c>
      <c r="AL486" s="100" t="e">
        <f>INDEX(Данные!$I$1:$IX$303,Данные!$A148,AL$642+4)-INDEX(Данные!$I$1:$IX$303,Данные!$A148,AL$643+4)</f>
        <v>#N/A</v>
      </c>
      <c r="AM486" s="101" t="e">
        <f>INDEX(Данные!$I$1:$IX$303,Данные!$A148,AM$642+5)-INDEX(Данные!$I$1:$IX$303,Данные!$A148,AM$643+5)</f>
        <v>#N/A</v>
      </c>
      <c r="AO486" s="61">
        <v>72.5</v>
      </c>
      <c r="AP486" s="62">
        <f t="shared" si="824"/>
        <v>72.5</v>
      </c>
      <c r="AQ486" s="63">
        <f>IF(ISNUMBER(INDEX(Данные!$I$1:$IX$303,Данные!$A148,AQ$642)),INDEX(Данные!$I$1:$IX$303,Данные!$A148,AQ$642)-Данные!$G148-AQ$643+IF($F$3="Использовать поправку",BT486,0),#N/A)</f>
        <v>0</v>
      </c>
      <c r="AR486" s="64">
        <f>IF(ISNUMBER(INDEX(Данные!$I$1:$IX$303,Данные!$A148,AR$642)),INDEX(Данные!$I$1:$IX$303,Данные!$A148,AR$642)-Данные!$H148-AR$643+IF($F$3="Использовать поправку",BU486,0),#N/A)</f>
        <v>0</v>
      </c>
      <c r="AS486" s="62">
        <f t="shared" si="825"/>
        <v>72.5</v>
      </c>
      <c r="AT486" s="63">
        <f>IF(ISNUMBER(INDEX(Данные!$I$1:$IX$303,Данные!$A148,AT$642)),INDEX(Данные!$I$1:$IX$303,Данные!$A148,AT$642)-Данные!$G148-AT$643+IF($F$4="Использовать поправку",BT486,0),#N/A)</f>
        <v>4.441994831139823</v>
      </c>
      <c r="AU486" s="64">
        <f>IF(ISNUMBER(INDEX(Данные!$I$1:$IX$303,Данные!$A148,AU$642)),INDEX(Данные!$I$1:$IX$303,Данные!$A148,AU$642)-Данные!$H148-AU$643+IF($F$4="Использовать поправку",BU486,0),#N/A)</f>
        <v>-2.1595979317939964</v>
      </c>
      <c r="AV486" s="62">
        <f t="shared" si="826"/>
        <v>72.5</v>
      </c>
      <c r="AW486" s="63">
        <f>IF(ISNUMBER(INDEX(Данные!$I$1:$IX$303,Данные!$A148,AW$642)),INDEX(Данные!$I$1:$IX$303,Данные!$A148,AW$642)-Данные!$G148-AW$643+IF($F$5="Использовать поправку",BT486,0),#N/A)</f>
        <v>-1.2025471079141425</v>
      </c>
      <c r="AX486" s="64">
        <f>IF(ISNUMBER(INDEX(Данные!$I$1:$IX$303,Данные!$A148,AX$642)),INDEX(Данные!$I$1:$IX$303,Данные!$A148,AX$642)-Данные!$H148-AX$643+IF($F$5="Использовать поправку",BU486,0),#N/A)</f>
        <v>6.6229534990629872</v>
      </c>
      <c r="AY486" s="62">
        <f t="shared" si="827"/>
        <v>72.5</v>
      </c>
      <c r="AZ486" s="63">
        <f>IF(ISNUMBER(INDEX(Данные!$I$1:$IX$303,Данные!$A148,AZ$642)),INDEX(Данные!$I$1:$IX$303,Данные!$A148,AZ$642)-Данные!$G148-AZ$643+IF($F$6="Использовать поправку",BT486,0),#N/A)</f>
        <v>-5.7085996149675111</v>
      </c>
      <c r="BA486" s="64">
        <f>IF(ISNUMBER(INDEX(Данные!$I$1:$IX$303,Данные!$A148,BA$642)),INDEX(Данные!$I$1:$IX$303,Данные!$A148,BA$642)-Данные!$H148-BA$643+IF($F$6="Использовать поправку",BU486,0),#N/A)</f>
        <v>3.8855857982041471</v>
      </c>
      <c r="BB486" s="62">
        <f t="shared" si="828"/>
        <v>72.5</v>
      </c>
      <c r="BC486" s="63">
        <f>IF(ISNUMBER(INDEX(Данные!$I$1:$IX$303,Данные!$A148,BC$642)),INDEX(Данные!$I$1:$IX$303,Данные!$A148,BC$642)-Данные!$G148-BC$643+IF($F$7="Использовать поправку",BT486,0),#N/A)</f>
        <v>-2.8268011295260749</v>
      </c>
      <c r="BD486" s="64">
        <f>IF(ISNUMBER(INDEX(Данные!$I$1:$IX$303,Данные!$A148,BD$642)),INDEX(Данные!$I$1:$IX$303,Данные!$A148,BD$642)-Данные!$H148-BD$643+IF($F$7="Использовать поправку",BU486,0),#N/A)</f>
        <v>4.0775489533557447</v>
      </c>
      <c r="BE486" s="62">
        <f t="shared" si="829"/>
        <v>72.5</v>
      </c>
      <c r="BF486" s="63">
        <f>IF(ISNUMBER(INDEX(Данные!$I$1:$IX$303,Данные!$A148,BF$642)),INDEX(Данные!$I$1:$IX$303,Данные!$A148,BF$642)-Данные!$G148-BF$643+IF($F$8="Использовать поправку",BT486,0),#N/A)</f>
        <v>2.1222442245376669</v>
      </c>
      <c r="BG486" s="64">
        <f>IF(ISNUMBER(INDEX(Данные!$I$1:$IX$303,Данные!$A148,BG$642)),INDEX(Данные!$I$1:$IX$303,Данные!$A148,BG$642)-Данные!$H148-BG$643+IF($F$8="Использовать поправку",BU486,0),#N/A)</f>
        <v>0.27203600398115668</v>
      </c>
      <c r="BH486" s="62">
        <f t="shared" si="830"/>
        <v>72.5</v>
      </c>
      <c r="BI486" s="63">
        <f>IF(ISNUMBER(INDEX(Данные!$I$1:$IX$303,Данные!$A148,BI$642)),INDEX(Данные!$I$1:$IX$303,Данные!$A148,BI$642)-Данные!$G148-BI$643+IF($F$9="Использовать поправку",BT486,0),#N/A)</f>
        <v>1.1694005444452387</v>
      </c>
      <c r="BJ486" s="64">
        <f>IF(ISNUMBER(INDEX(Данные!$I$1:$IX$303,Данные!$A148,BJ$642)),INDEX(Данные!$I$1:$IX$303,Данные!$A148,BJ$642)-Данные!$H148-BJ$643+IF($F$9="Использовать поправку",BU486,0),#N/A)</f>
        <v>1.6796784705372829</v>
      </c>
      <c r="BK486" s="62">
        <f t="shared" si="831"/>
        <v>72.5</v>
      </c>
      <c r="BL486" s="63">
        <f>IF(ISNUMBER(INDEX(Данные!$I$1:$IX$303,Данные!$A148,BL$642)),INDEX(Данные!$I$1:$IX$303,Данные!$A148,BL$642)-Данные!$G148-BL$643+IF($F$10="Использовать поправку",BT486,0),#N/A)</f>
        <v>-2.1101475323199566</v>
      </c>
      <c r="BM486" s="64">
        <f>IF(ISNUMBER(INDEX(Данные!$I$1:$IX$303,Данные!$A148,BM$642)),INDEX(Данные!$I$1:$IX$303,Данные!$A148,BM$642)-Данные!$H148-BM$643+IF($F$10="Использовать поправку",BU486,0),#N/A)</f>
        <v>10.294125830892426</v>
      </c>
      <c r="BN486" s="62">
        <f t="shared" si="832"/>
        <v>72.5</v>
      </c>
      <c r="BO486" s="63">
        <f>IF(ISNUMBER(INDEX(Данные!$I$1:$IX$303,Данные!$A148,BO$642)),INDEX(Данные!$I$1:$IX$303,Данные!$A148,BO$642)-Данные!$G148-BO$643+IF($F$11="Использовать поправку",BT486,0),#N/A)</f>
        <v>-0.4441441238088828</v>
      </c>
      <c r="BP486" s="64">
        <f>IF(ISNUMBER(INDEX(Данные!$I$1:$IX$303,Данные!$A148,BP$642)),INDEX(Данные!$I$1:$IX$303,Данные!$A148,BP$642)-Данные!$H148-BP$643+IF($F$11="Использовать поправку",BU486,0),#N/A)</f>
        <v>3.0079044833082662</v>
      </c>
      <c r="BQ486" s="62">
        <f t="shared" si="833"/>
        <v>72.5</v>
      </c>
      <c r="BR486" s="63">
        <f>IF(ISNUMBER(INDEX(Данные!$I$1:$IX$303,Данные!$A148,BR$642)),INDEX(Данные!$I$1:$IX$303,Данные!$A148,BR$642)-Данные!$G148-BR$643+IF($F$12="Использовать поправку",BT486,0),#N/A)</f>
        <v>2.7201769717158868</v>
      </c>
      <c r="BS486" s="64">
        <f>IF(ISNUMBER(INDEX(Данные!$I$1:$IX$303,Данные!$A148,BS$642)),INDEX(Данные!$I$1:$IX$303,Данные!$A148,BS$642)-Данные!$H148-BS$643+IF($F$12="Использовать поправку",BU486,0),#N/A)</f>
        <v>7.1985226185438478</v>
      </c>
      <c r="BT486" s="100" t="e">
        <f>INDEX(Данные!$I$1:$IX$303,Данные!$A148,BT$642+8)-INDEX(Данные!$I$1:$IX$303,Данные!$A148,BT$643+8)</f>
        <v>#N/A</v>
      </c>
      <c r="BU486" s="101" t="e">
        <f>INDEX(Данные!$I$1:$IX$303,Данные!$A148,BU$642+9)-INDEX(Данные!$I$1:$IX$303,Данные!$A148,BU$643+9)</f>
        <v>#N/A</v>
      </c>
    </row>
    <row r="487" spans="7:73" s="88" customFormat="1" x14ac:dyDescent="0.25">
      <c r="G487" s="61">
        <v>73</v>
      </c>
      <c r="H487" s="62">
        <f t="shared" si="834"/>
        <v>73</v>
      </c>
      <c r="I487" s="63">
        <f>IF(ISNUMBER(INDEX(Данные!$I$1:$IX$303,Данные!$A149,I$642)),INDEX(Данные!$I$1:$IX$303,Данные!$A149,I$642)-Данные!$E149+IF($F$3="Использовать поправку",AL487,0),#N/A)</f>
        <v>0</v>
      </c>
      <c r="J487" s="64">
        <f>IF(ISNUMBER(INDEX(Данные!$I$1:$IX$303,Данные!$A149,J$642)),INDEX(Данные!$I$1:$IX$303,Данные!$A149,J$642)-Данные!$F149+IF($F$3="Использовать поправку",AM487,0),#N/A)</f>
        <v>0</v>
      </c>
      <c r="K487" s="62">
        <f t="shared" si="835"/>
        <v>73</v>
      </c>
      <c r="L487" s="63">
        <f>IF(ISNUMBER(INDEX(Данные!$I$1:$IX$303,Данные!$A149,L$642)),INDEX(Данные!$I$1:$IX$303,Данные!$A149,L$642)-Данные!$E149+IF($F$4="Использовать поправку",AL487,0),#N/A)</f>
        <v>-1.1039145178055101</v>
      </c>
      <c r="M487" s="64">
        <f>IF(ISNUMBER(INDEX(Данные!$I$1:$IX$303,Данные!$A149,M$642)),INDEX(Данные!$I$1:$IX$303,Данные!$A149,M$642)-Данные!$F149+IF($F$4="Использовать поправку",AM487,0),#N/A)</f>
        <v>-1.7592854928221833</v>
      </c>
      <c r="N487" s="62">
        <f t="shared" si="836"/>
        <v>73</v>
      </c>
      <c r="O487" s="63">
        <f>IF(ISNUMBER(INDEX(Данные!$I$1:$IX$303,Данные!$A149,O$642)),INDEX(Данные!$I$1:$IX$303,Данные!$A149,O$642)-Данные!$E149+IF($F$5="Использовать поправку",AL487,0),#N/A)</f>
        <v>-2.0681366704579407</v>
      </c>
      <c r="P487" s="64">
        <f>IF(ISNUMBER(INDEX(Данные!$I$1:$IX$303,Данные!$A149,P$642)),INDEX(Данные!$I$1:$IX$303,Данные!$A149,P$642)-Данные!$F149+IF($F$5="Использовать поправку",AM487,0),#N/A)</f>
        <v>-0.64843567367546129</v>
      </c>
      <c r="Q487" s="62">
        <f t="shared" si="837"/>
        <v>73</v>
      </c>
      <c r="R487" s="63">
        <f>IF(ISNUMBER(INDEX(Данные!$I$1:$IX$303,Данные!$A149,R$642)),INDEX(Данные!$I$1:$IX$303,Данные!$A149,R$642)-Данные!$E149+IF($F$6="Использовать поправку",AL487,0),#N/A)</f>
        <v>-0.36486566859866443</v>
      </c>
      <c r="S487" s="64">
        <f>IF(ISNUMBER(INDEX(Данные!$I$1:$IX$303,Данные!$A149,S$642)),INDEX(Данные!$I$1:$IX$303,Данные!$A149,S$642)-Данные!$F149+IF($F$6="Использовать поправку",AM487,0),#N/A)</f>
        <v>0.29941344080399901</v>
      </c>
      <c r="T487" s="62">
        <f t="shared" si="838"/>
        <v>73</v>
      </c>
      <c r="U487" s="63">
        <f>IF(ISNUMBER(INDEX(Данные!$I$1:$IX$303,Данные!$A149,U$642)),INDEX(Данные!$I$1:$IX$303,Данные!$A149,U$642)-Данные!$E149+IF($F$7="Использовать поправку",AL487,0),#N/A)</f>
        <v>-1.8384920476853868</v>
      </c>
      <c r="V487" s="64">
        <f>IF(ISNUMBER(INDEX(Данные!$I$1:$IX$303,Данные!$A149,V$642)),INDEX(Данные!$I$1:$IX$303,Данные!$A149,V$642)-Данные!$F149+IF($F$7="Использовать поправку",AM487,0),#N/A)</f>
        <v>-2.0341496175624165</v>
      </c>
      <c r="W487" s="62">
        <f t="shared" si="839"/>
        <v>73</v>
      </c>
      <c r="X487" s="63">
        <f>IF(ISNUMBER(INDEX(Данные!$I$1:$IX$303,Данные!$A149,X$642)),INDEX(Данные!$I$1:$IX$303,Данные!$A149,X$642)-Данные!$E149+IF($F$8="Использовать поправку",AL487,0),#N/A)</f>
        <v>-0.21208108593681096</v>
      </c>
      <c r="Y487" s="64">
        <f>IF(ISNUMBER(INDEX(Данные!$I$1:$IX$303,Данные!$A149,Y$642)),INDEX(Данные!$I$1:$IX$303,Данные!$A149,Y$642)-Данные!$F149+IF($F$8="Использовать поправку",AM487,0),#N/A)</f>
        <v>0.78932636018868507</v>
      </c>
      <c r="Z487" s="62">
        <f t="shared" si="840"/>
        <v>73</v>
      </c>
      <c r="AA487" s="63">
        <f>IF(ISNUMBER(INDEX(Данные!$I$1:$IX$303,Данные!$A149,AA$642)),INDEX(Данные!$I$1:$IX$303,Данные!$A149,AA$642)-Данные!$E149+IF($F$9="Использовать поправку",AL487,0),#N/A)</f>
        <v>-1.3083188192794086</v>
      </c>
      <c r="AB487" s="64">
        <f>IF(ISNUMBER(INDEX(Данные!$I$1:$IX$303,Данные!$A149,AB$642)),INDEX(Данные!$I$1:$IX$303,Данные!$A149,AB$642)-Данные!$F149+IF($F$9="Использовать поправку",AM487,0),#N/A)</f>
        <v>-0.70717474371263123</v>
      </c>
      <c r="AC487" s="62">
        <f t="shared" si="841"/>
        <v>73</v>
      </c>
      <c r="AD487" s="63">
        <f>IF(ISNUMBER(INDEX(Данные!$I$1:$IX$303,Данные!$A149,AD$642)),INDEX(Данные!$I$1:$IX$303,Данные!$A149,AD$642)-Данные!$E149+IF($F$10="Использовать поправку",AL487,0),#N/A)</f>
        <v>-2.1485244667188805</v>
      </c>
      <c r="AE487" s="64">
        <f>IF(ISNUMBER(INDEX(Данные!$I$1:$IX$303,Данные!$A149,AE$642)),INDEX(Данные!$I$1:$IX$303,Данные!$A149,AE$642)-Данные!$F149+IF($F$10="Использовать поправку",AM487,0),#N/A)</f>
        <v>-0.55406514465618173</v>
      </c>
      <c r="AF487" s="62">
        <f t="shared" si="842"/>
        <v>73</v>
      </c>
      <c r="AG487" s="63">
        <f>IF(ISNUMBER(INDEX(Данные!$I$1:$IX$303,Данные!$A149,AG$642)),INDEX(Данные!$I$1:$IX$303,Данные!$A149,AG$642)-Данные!$E149+IF($F$11="Использовать поправку",AL487,0),#N/A)</f>
        <v>-1.2882453125778337</v>
      </c>
      <c r="AH487" s="64">
        <f>IF(ISNUMBER(INDEX(Данные!$I$1:$IX$303,Данные!$A149,AH$642)),INDEX(Данные!$I$1:$IX$303,Данные!$A149,AH$642)-Данные!$F149+IF($F$11="Использовать поправку",AM487,0),#N/A)</f>
        <v>-0.74766073191532811</v>
      </c>
      <c r="AI487" s="62">
        <f t="shared" si="843"/>
        <v>73</v>
      </c>
      <c r="AJ487" s="63">
        <f>IF(ISNUMBER(INDEX(Данные!$I$1:$IX$303,Данные!$A149,AJ$642)),INDEX(Данные!$I$1:$IX$303,Данные!$A149,AJ$642)-Данные!$E149+IF($F$12="Использовать поправку",AL487,0),#N/A)</f>
        <v>-0.41396284199228894</v>
      </c>
      <c r="AK487" s="96">
        <f>IF(ISNUMBER(INDEX(Данные!$I$1:$IX$303,Данные!$A149,AK$642)),INDEX(Данные!$I$1:$IX$303,Данные!$A149,AK$642)-Данные!$F149+IF($F$12="Использовать поправку",AM487,0),#N/A)</f>
        <v>-8.3350586217925127E-3</v>
      </c>
      <c r="AL487" s="100" t="e">
        <f>INDEX(Данные!$I$1:$IX$303,Данные!$A149,AL$642+4)-INDEX(Данные!$I$1:$IX$303,Данные!$A149,AL$643+4)</f>
        <v>#N/A</v>
      </c>
      <c r="AM487" s="101" t="e">
        <f>INDEX(Данные!$I$1:$IX$303,Данные!$A149,AM$642+5)-INDEX(Данные!$I$1:$IX$303,Данные!$A149,AM$643+5)</f>
        <v>#N/A</v>
      </c>
      <c r="AO487" s="61">
        <v>73</v>
      </c>
      <c r="AP487" s="62">
        <f t="shared" si="824"/>
        <v>73</v>
      </c>
      <c r="AQ487" s="63">
        <f>IF(ISNUMBER(INDEX(Данные!$I$1:$IX$303,Данные!$A149,AQ$642)),INDEX(Данные!$I$1:$IX$303,Данные!$A149,AQ$642)-Данные!$G149-AQ$643+IF($F$3="Использовать поправку",BT487,0),#N/A)</f>
        <v>0</v>
      </c>
      <c r="AR487" s="64">
        <f>IF(ISNUMBER(INDEX(Данные!$I$1:$IX$303,Данные!$A149,AR$642)),INDEX(Данные!$I$1:$IX$303,Данные!$A149,AR$642)-Данные!$H149-AR$643+IF($F$3="Использовать поправку",BU487,0),#N/A)</f>
        <v>0</v>
      </c>
      <c r="AS487" s="62">
        <f t="shared" si="825"/>
        <v>73</v>
      </c>
      <c r="AT487" s="63">
        <f>IF(ISNUMBER(INDEX(Данные!$I$1:$IX$303,Данные!$A149,AT$642)),INDEX(Данные!$I$1:$IX$303,Данные!$A149,AT$642)-Данные!$G149-AT$643+IF($F$4="Использовать поправку",BT487,0),#N/A)</f>
        <v>3.89003757223702</v>
      </c>
      <c r="AU487" s="64">
        <f>IF(ISNUMBER(INDEX(Данные!$I$1:$IX$303,Данные!$A149,AU$642)),INDEX(Данные!$I$1:$IX$303,Данные!$A149,AU$642)-Данные!$H149-AU$643+IF($F$4="Использовать поправку",BU487,0),#N/A)</f>
        <v>-3.0392406782048056</v>
      </c>
      <c r="AV487" s="62">
        <f t="shared" si="826"/>
        <v>73</v>
      </c>
      <c r="AW487" s="63">
        <f>IF(ISNUMBER(INDEX(Данные!$I$1:$IX$303,Данные!$A149,AW$642)),INDEX(Данные!$I$1:$IX$303,Данные!$A149,AW$642)-Данные!$G149-AW$643+IF($F$5="Использовать поправку",BT487,0),#N/A)</f>
        <v>-2.2366154431431369</v>
      </c>
      <c r="AX487" s="64">
        <f>IF(ISNUMBER(INDEX(Данные!$I$1:$IX$303,Данные!$A149,AX$642)),INDEX(Данные!$I$1:$IX$303,Данные!$A149,AX$642)-Данные!$H149-AX$643+IF($F$5="Использовать поправку",BU487,0),#N/A)</f>
        <v>6.2987356622252264</v>
      </c>
      <c r="AY487" s="62">
        <f t="shared" si="827"/>
        <v>73</v>
      </c>
      <c r="AZ487" s="63">
        <f>IF(ISNUMBER(INDEX(Данные!$I$1:$IX$303,Данные!$A149,AZ$642)),INDEX(Данные!$I$1:$IX$303,Данные!$A149,AZ$642)-Данные!$G149-AZ$643+IF($F$6="Использовать поправку",BT487,0),#N/A)</f>
        <v>-5.8910324492668451</v>
      </c>
      <c r="BA487" s="64">
        <f>IF(ISNUMBER(INDEX(Данные!$I$1:$IX$303,Данные!$A149,BA$642)),INDEX(Данные!$I$1:$IX$303,Данные!$A149,BA$642)-Данные!$H149-BA$643+IF($F$6="Использовать поправку",BU487,0),#N/A)</f>
        <v>4.0352925186064112</v>
      </c>
      <c r="BB487" s="62">
        <f t="shared" si="828"/>
        <v>73</v>
      </c>
      <c r="BC487" s="63">
        <f>IF(ISNUMBER(INDEX(Данные!$I$1:$IX$303,Данные!$A149,BC$642)),INDEX(Данные!$I$1:$IX$303,Данные!$A149,BC$642)-Данные!$G149-BC$643+IF($F$7="Использовать поправку",BT487,0),#N/A)</f>
        <v>-3.7460471533687496</v>
      </c>
      <c r="BD487" s="64">
        <f>IF(ISNUMBER(INDEX(Данные!$I$1:$IX$303,Данные!$A149,BD$642)),INDEX(Данные!$I$1:$IX$303,Данные!$A149,BD$642)-Данные!$H149-BD$643+IF($F$7="Использовать поправку",BU487,0),#N/A)</f>
        <v>3.0604741445745276</v>
      </c>
      <c r="BE487" s="62">
        <f t="shared" si="829"/>
        <v>73</v>
      </c>
      <c r="BF487" s="63">
        <f>IF(ISNUMBER(INDEX(Данные!$I$1:$IX$303,Данные!$A149,BF$642)),INDEX(Данные!$I$1:$IX$303,Данные!$A149,BF$642)-Данные!$G149-BF$643+IF($F$8="Использовать поправку",BT487,0),#N/A)</f>
        <v>2.016203681569209</v>
      </c>
      <c r="BG487" s="64">
        <f>IF(ISNUMBER(INDEX(Данные!$I$1:$IX$303,Данные!$A149,BG$642)),INDEX(Данные!$I$1:$IX$303,Данные!$A149,BG$642)-Данные!$H149-BG$643+IF($F$8="Использовать поправку",BU487,0),#N/A)</f>
        <v>0.66669918407569639</v>
      </c>
      <c r="BH487" s="62">
        <f t="shared" si="830"/>
        <v>73</v>
      </c>
      <c r="BI487" s="63">
        <f>IF(ISNUMBER(INDEX(Данные!$I$1:$IX$303,Данные!$A149,BI$642)),INDEX(Данные!$I$1:$IX$303,Данные!$A149,BI$642)-Данные!$G149-BI$643+IF($F$9="Использовать поправку",BT487,0),#N/A)</f>
        <v>0.51524113480559208</v>
      </c>
      <c r="BJ487" s="64">
        <f>IF(ISNUMBER(INDEX(Данные!$I$1:$IX$303,Данные!$A149,BJ$642)),INDEX(Данные!$I$1:$IX$303,Данные!$A149,BJ$642)-Данные!$H149-BJ$643+IF($F$9="Использовать поправку",BU487,0),#N/A)</f>
        <v>1.3260910986809904</v>
      </c>
      <c r="BK487" s="62">
        <f t="shared" si="831"/>
        <v>73</v>
      </c>
      <c r="BL487" s="63">
        <f>IF(ISNUMBER(INDEX(Данные!$I$1:$IX$303,Данные!$A149,BL$642)),INDEX(Данные!$I$1:$IX$303,Данные!$A149,BL$642)-Данные!$G149-BL$643+IF($F$10="Использовать поправку",BT487,0),#N/A)</f>
        <v>-3.1844097656794474</v>
      </c>
      <c r="BM487" s="64">
        <f>IF(ISNUMBER(INDEX(Данные!$I$1:$IX$303,Данные!$A149,BM$642)),INDEX(Данные!$I$1:$IX$303,Данные!$A149,BM$642)-Данные!$H149-BM$643+IF($F$10="Использовать поправку",BU487,0),#N/A)</f>
        <v>10.017093258564501</v>
      </c>
      <c r="BN487" s="62">
        <f t="shared" si="832"/>
        <v>73</v>
      </c>
      <c r="BO487" s="63">
        <f>IF(ISNUMBER(INDEX(Данные!$I$1:$IX$303,Данные!$A149,BO$642)),INDEX(Данные!$I$1:$IX$303,Данные!$A149,BO$642)-Данные!$G149-BO$643+IF($F$11="Использовать поправку",BT487,0),#N/A)</f>
        <v>-1.088266780097797</v>
      </c>
      <c r="BP487" s="64">
        <f>IF(ISNUMBER(INDEX(Данные!$I$1:$IX$303,Данные!$A149,BP$642)),INDEX(Данные!$I$1:$IX$303,Данные!$A149,BP$642)-Данные!$H149-BP$643+IF($F$11="Использовать поправку",BU487,0),#N/A)</f>
        <v>2.6340741173503375</v>
      </c>
      <c r="BQ487" s="62">
        <f t="shared" si="833"/>
        <v>73</v>
      </c>
      <c r="BR487" s="63">
        <f>IF(ISNUMBER(INDEX(Данные!$I$1:$IX$303,Данные!$A149,BR$642)),INDEX(Данные!$I$1:$IX$303,Данные!$A149,BR$642)-Данные!$G149-BR$643+IF($F$12="Использовать поправку",BT487,0),#N/A)</f>
        <v>2.5131955507198427</v>
      </c>
      <c r="BS487" s="64">
        <f>IF(ISNUMBER(INDEX(Данные!$I$1:$IX$303,Данные!$A149,BS$642)),INDEX(Данные!$I$1:$IX$303,Данные!$A149,BS$642)-Данные!$H149-BS$643+IF($F$12="Использовать поправку",BU487,0),#N/A)</f>
        <v>7.1943550892331132</v>
      </c>
      <c r="BT487" s="100" t="e">
        <f>INDEX(Данные!$I$1:$IX$303,Данные!$A149,BT$642+8)-INDEX(Данные!$I$1:$IX$303,Данные!$A149,BT$643+8)</f>
        <v>#N/A</v>
      </c>
      <c r="BU487" s="101" t="e">
        <f>INDEX(Данные!$I$1:$IX$303,Данные!$A149,BU$642+9)-INDEX(Данные!$I$1:$IX$303,Данные!$A149,BU$643+9)</f>
        <v>#N/A</v>
      </c>
    </row>
    <row r="488" spans="7:73" s="88" customFormat="1" x14ac:dyDescent="0.25">
      <c r="G488" s="61">
        <v>73.5</v>
      </c>
      <c r="H488" s="62">
        <f t="shared" si="834"/>
        <v>73.5</v>
      </c>
      <c r="I488" s="63">
        <f>IF(ISNUMBER(INDEX(Данные!$I$1:$IX$303,Данные!$A150,I$642)),INDEX(Данные!$I$1:$IX$303,Данные!$A150,I$642)-Данные!$E150+IF($F$3="Использовать поправку",AL488,0),#N/A)</f>
        <v>0</v>
      </c>
      <c r="J488" s="64">
        <f>IF(ISNUMBER(INDEX(Данные!$I$1:$IX$303,Данные!$A150,J$642)),INDEX(Данные!$I$1:$IX$303,Данные!$A150,J$642)-Данные!$F150+IF($F$3="Использовать поправку",AM488,0),#N/A)</f>
        <v>0</v>
      </c>
      <c r="K488" s="62">
        <f t="shared" si="835"/>
        <v>73.5</v>
      </c>
      <c r="L488" s="63">
        <f>IF(ISNUMBER(INDEX(Данные!$I$1:$IX$303,Данные!$A150,L$642)),INDEX(Данные!$I$1:$IX$303,Данные!$A150,L$642)-Данные!$E150+IF($F$4="Использовать поправку",AL488,0),#N/A)</f>
        <v>0.69524977706666391</v>
      </c>
      <c r="M488" s="64">
        <f>IF(ISNUMBER(INDEX(Данные!$I$1:$IX$303,Данные!$A150,M$642)),INDEX(Данные!$I$1:$IX$303,Данные!$A150,M$642)-Данные!$F150+IF($F$4="Использовать поправку",AM488,0),#N/A)</f>
        <v>0.22752179722434462</v>
      </c>
      <c r="N488" s="62">
        <f t="shared" si="836"/>
        <v>73.5</v>
      </c>
      <c r="O488" s="63">
        <f>IF(ISNUMBER(INDEX(Данные!$I$1:$IX$303,Данные!$A150,O$642)),INDEX(Данные!$I$1:$IX$303,Данные!$A150,O$642)-Данные!$E150+IF($F$5="Использовать поправку",AL488,0),#N/A)</f>
        <v>1.1298185669294192</v>
      </c>
      <c r="P488" s="64">
        <f>IF(ISNUMBER(INDEX(Данные!$I$1:$IX$303,Данные!$A150,P$642)),INDEX(Данные!$I$1:$IX$303,Данные!$A150,P$642)-Данные!$F150+IF($F$5="Использовать поправку",AM488,0),#N/A)</f>
        <v>0.19388123173555627</v>
      </c>
      <c r="Q488" s="62">
        <f t="shared" si="837"/>
        <v>73.5</v>
      </c>
      <c r="R488" s="63">
        <f>IF(ISNUMBER(INDEX(Данные!$I$1:$IX$303,Данные!$A150,R$642)),INDEX(Данные!$I$1:$IX$303,Данные!$A150,R$642)-Данные!$E150+IF($F$6="Использовать поправку",AL488,0),#N/A)</f>
        <v>1.6687260853933363</v>
      </c>
      <c r="S488" s="64">
        <f>IF(ISNUMBER(INDEX(Данные!$I$1:$IX$303,Данные!$A150,S$642)),INDEX(Данные!$I$1:$IX$303,Данные!$A150,S$642)-Данные!$F150+IF($F$6="Использовать поправку",AM488,0),#N/A)</f>
        <v>-0.75882603078927247</v>
      </c>
      <c r="T488" s="62">
        <f t="shared" si="838"/>
        <v>73.5</v>
      </c>
      <c r="U488" s="63">
        <f>IF(ISNUMBER(INDEX(Данные!$I$1:$IX$303,Данные!$A150,U$642)),INDEX(Данные!$I$1:$IX$303,Данные!$A150,U$642)-Данные!$E150+IF($F$7="Использовать поправку",AL488,0),#N/A)</f>
        <v>1.2120124352949357</v>
      </c>
      <c r="V488" s="64">
        <f>IF(ISNUMBER(INDEX(Данные!$I$1:$IX$303,Данные!$A150,V$642)),INDEX(Данные!$I$1:$IX$303,Данные!$A150,V$642)-Данные!$F150+IF($F$7="Использовать поправку",AM488,0),#N/A)</f>
        <v>0.17989782489028627</v>
      </c>
      <c r="W488" s="62">
        <f t="shared" si="839"/>
        <v>73.5</v>
      </c>
      <c r="X488" s="63">
        <f>IF(ISNUMBER(INDEX(Данные!$I$1:$IX$303,Данные!$A150,X$642)),INDEX(Данные!$I$1:$IX$303,Данные!$A150,X$642)-Данные!$E150+IF($F$8="Использовать поправку",AL488,0),#N/A)</f>
        <v>1.2519783846151515</v>
      </c>
      <c r="Y488" s="64">
        <f>IF(ISNUMBER(INDEX(Данные!$I$1:$IX$303,Данные!$A150,Y$642)),INDEX(Данные!$I$1:$IX$303,Данные!$A150,Y$642)-Данные!$F150+IF($F$8="Использовать поправку",AM488,0),#N/A)</f>
        <v>-0.15533708475016539</v>
      </c>
      <c r="Z488" s="62">
        <f t="shared" si="840"/>
        <v>73.5</v>
      </c>
      <c r="AA488" s="63">
        <f>IF(ISNUMBER(INDEX(Данные!$I$1:$IX$303,Данные!$A150,AA$642)),INDEX(Данные!$I$1:$IX$303,Данные!$A150,AA$642)-Данные!$E150+IF($F$9="Использовать поправку",AL488,0),#N/A)</f>
        <v>0.11495874679467022</v>
      </c>
      <c r="AB488" s="64">
        <f>IF(ISNUMBER(INDEX(Данные!$I$1:$IX$303,Данные!$A150,AB$642)),INDEX(Данные!$I$1:$IX$303,Данные!$A150,AB$642)-Данные!$F150+IF($F$9="Использовать поправку",AM488,0),#N/A)</f>
        <v>0.38847733964699671</v>
      </c>
      <c r="AC488" s="62">
        <f t="shared" si="841"/>
        <v>73.5</v>
      </c>
      <c r="AD488" s="63">
        <f>IF(ISNUMBER(INDEX(Данные!$I$1:$IX$303,Данные!$A150,AD$642)),INDEX(Данные!$I$1:$IX$303,Данные!$A150,AD$642)-Данные!$E150+IF($F$10="Использовать поправку",AL488,0),#N/A)</f>
        <v>0.55972058211680675</v>
      </c>
      <c r="AE488" s="64">
        <f>IF(ISNUMBER(INDEX(Данные!$I$1:$IX$303,Данные!$A150,AE$642)),INDEX(Данные!$I$1:$IX$303,Данные!$A150,AE$642)-Данные!$F150+IF($F$10="Использовать поправку",AM488,0),#N/A)</f>
        <v>-1.1310787284240114</v>
      </c>
      <c r="AF488" s="62">
        <f t="shared" si="842"/>
        <v>73.5</v>
      </c>
      <c r="AG488" s="63">
        <f>IF(ISNUMBER(INDEX(Данные!$I$1:$IX$303,Данные!$A150,AG$642)),INDEX(Данные!$I$1:$IX$303,Данные!$A150,AG$642)-Данные!$E150+IF($F$11="Использовать поправку",AL488,0),#N/A)</f>
        <v>0.38935372952553138</v>
      </c>
      <c r="AH488" s="64">
        <f>IF(ISNUMBER(INDEX(Данные!$I$1:$IX$303,Данные!$A150,AH$642)),INDEX(Данные!$I$1:$IX$303,Данные!$A150,AH$642)-Данные!$F150+IF($F$11="Использовать поправку",AM488,0),#N/A)</f>
        <v>0.58178302670224014</v>
      </c>
      <c r="AI488" s="62">
        <f t="shared" si="843"/>
        <v>73.5</v>
      </c>
      <c r="AJ488" s="63">
        <f>IF(ISNUMBER(INDEX(Данные!$I$1:$IX$303,Данные!$A150,AJ$642)),INDEX(Данные!$I$1:$IX$303,Данные!$A150,AJ$642)-Данные!$E150+IF($F$12="Использовать поправку",AL488,0),#N/A)</f>
        <v>2.0569544181527259</v>
      </c>
      <c r="AK488" s="96">
        <f>IF(ISNUMBER(INDEX(Данные!$I$1:$IX$303,Данные!$A150,AK$642)),INDEX(Данные!$I$1:$IX$303,Данные!$A150,AK$642)-Данные!$F150+IF($F$12="Использовать поправку",AM488,0),#N/A)</f>
        <v>4.2456470741413455E-2</v>
      </c>
      <c r="AL488" s="100" t="e">
        <f>INDEX(Данные!$I$1:$IX$303,Данные!$A150,AL$642+4)-INDEX(Данные!$I$1:$IX$303,Данные!$A150,AL$643+4)</f>
        <v>#N/A</v>
      </c>
      <c r="AM488" s="101" t="e">
        <f>INDEX(Данные!$I$1:$IX$303,Данные!$A150,AM$642+5)-INDEX(Данные!$I$1:$IX$303,Данные!$A150,AM$643+5)</f>
        <v>#N/A</v>
      </c>
      <c r="AO488" s="61">
        <v>73.5</v>
      </c>
      <c r="AP488" s="62">
        <f t="shared" si="824"/>
        <v>73.5</v>
      </c>
      <c r="AQ488" s="63">
        <f>IF(ISNUMBER(INDEX(Данные!$I$1:$IX$303,Данные!$A150,AQ$642)),INDEX(Данные!$I$1:$IX$303,Данные!$A150,AQ$642)-Данные!$G150-AQ$643+IF($F$3="Использовать поправку",BT488,0),#N/A)</f>
        <v>0</v>
      </c>
      <c r="AR488" s="64">
        <f>IF(ISNUMBER(INDEX(Данные!$I$1:$IX$303,Данные!$A150,AR$642)),INDEX(Данные!$I$1:$IX$303,Данные!$A150,AR$642)-Данные!$H150-AR$643+IF($F$3="Использовать поправку",BU488,0),#N/A)</f>
        <v>0</v>
      </c>
      <c r="AS488" s="62">
        <f t="shared" si="825"/>
        <v>73.5</v>
      </c>
      <c r="AT488" s="63">
        <f>IF(ISNUMBER(INDEX(Данные!$I$1:$IX$303,Данные!$A150,AT$642)),INDEX(Данные!$I$1:$IX$303,Данные!$A150,AT$642)-Данные!$G150-AT$643+IF($F$4="Использовать поправку",BT488,0),#N/A)</f>
        <v>4.2376624607703661</v>
      </c>
      <c r="AU488" s="64">
        <f>IF(ISNUMBER(INDEX(Данные!$I$1:$IX$303,Данные!$A150,AU$642)),INDEX(Данные!$I$1:$IX$303,Данные!$A150,AU$642)-Данные!$H150-AU$643+IF($F$4="Использовать поправку",BU488,0),#N/A)</f>
        <v>-2.9254797795927061</v>
      </c>
      <c r="AV488" s="62">
        <f t="shared" si="826"/>
        <v>73.5</v>
      </c>
      <c r="AW488" s="63">
        <f>IF(ISNUMBER(INDEX(Данные!$I$1:$IX$303,Данные!$A150,AW$642)),INDEX(Данные!$I$1:$IX$303,Данные!$A150,AW$642)-Данные!$G150-AW$643+IF($F$5="Использовать поправку",BT488,0),#N/A)</f>
        <v>-1.6717061596783651</v>
      </c>
      <c r="AX488" s="64">
        <f>IF(ISNUMBER(INDEX(Данные!$I$1:$IX$303,Данные!$A150,AX$642)),INDEX(Данные!$I$1:$IX$303,Данные!$A150,AX$642)-Данные!$H150-AX$643+IF($F$5="Использовать поправку",BU488,0),#N/A)</f>
        <v>6.3956762780928784</v>
      </c>
      <c r="AY488" s="62">
        <f t="shared" si="827"/>
        <v>73.5</v>
      </c>
      <c r="AZ488" s="63">
        <f>IF(ISNUMBER(INDEX(Данные!$I$1:$IX$303,Данные!$A150,AZ$642)),INDEX(Данные!$I$1:$IX$303,Данные!$A150,AZ$642)-Данные!$G150-AZ$643+IF($F$6="Использовать поправку",BT488,0),#N/A)</f>
        <v>-5.0566694065702222</v>
      </c>
      <c r="BA488" s="64">
        <f>IF(ISNUMBER(INDEX(Данные!$I$1:$IX$303,Данные!$A150,BA$642)),INDEX(Данные!$I$1:$IX$303,Данные!$A150,BA$642)-Данные!$H150-BA$643+IF($F$6="Использовать поправку",BU488,0),#N/A)</f>
        <v>3.6558795032117359</v>
      </c>
      <c r="BB488" s="62">
        <f t="shared" si="828"/>
        <v>73.5</v>
      </c>
      <c r="BC488" s="63">
        <f>IF(ISNUMBER(INDEX(Данные!$I$1:$IX$303,Данные!$A150,BC$642)),INDEX(Данные!$I$1:$IX$303,Данные!$A150,BC$642)-Данные!$G150-BC$643+IF($F$7="Использовать поправку",BT488,0),#N/A)</f>
        <v>-3.1400409357213448</v>
      </c>
      <c r="BD488" s="64">
        <f>IF(ISNUMBER(INDEX(Данные!$I$1:$IX$303,Данные!$A150,BD$642)),INDEX(Данные!$I$1:$IX$303,Данные!$A150,BD$642)-Данные!$H150-BD$643+IF($F$7="Использовать поправку",BU488,0),#N/A)</f>
        <v>3.150423057019907</v>
      </c>
      <c r="BE488" s="62">
        <f t="shared" si="829"/>
        <v>73.5</v>
      </c>
      <c r="BF488" s="63">
        <f>IF(ISNUMBER(INDEX(Данные!$I$1:$IX$303,Данные!$A150,BF$642)),INDEX(Данные!$I$1:$IX$303,Данные!$A150,BF$642)-Данные!$G150-BF$643+IF($F$8="Использовать поправку",BT488,0),#N/A)</f>
        <v>2.6421928738768656</v>
      </c>
      <c r="BG488" s="64">
        <f>IF(ISNUMBER(INDEX(Данные!$I$1:$IX$303,Данные!$A150,BG$642)),INDEX(Данные!$I$1:$IX$303,Данные!$A150,BG$642)-Данные!$H150-BG$643+IF($F$8="Использовать поправку",BU488,0),#N/A)</f>
        <v>0.58903064170044672</v>
      </c>
      <c r="BH488" s="62">
        <f t="shared" si="830"/>
        <v>73.5</v>
      </c>
      <c r="BI488" s="63">
        <f>IF(ISNUMBER(INDEX(Данные!$I$1:$IX$303,Данные!$A150,BI$642)),INDEX(Данные!$I$1:$IX$303,Данные!$A150,BI$642)-Данные!$G150-BI$643+IF($F$9="Использовать поправку",BT488,0),#N/A)</f>
        <v>0.57272050820290588</v>
      </c>
      <c r="BJ488" s="64">
        <f>IF(ISNUMBER(INDEX(Данные!$I$1:$IX$303,Данные!$A150,BJ$642)),INDEX(Данные!$I$1:$IX$303,Данные!$A150,BJ$642)-Данные!$H150-BJ$643+IF($F$9="Использовать поправку",BU488,0),#N/A)</f>
        <v>1.5203297685045527</v>
      </c>
      <c r="BK488" s="62">
        <f t="shared" si="831"/>
        <v>73.5</v>
      </c>
      <c r="BL488" s="63">
        <f>IF(ISNUMBER(INDEX(Данные!$I$1:$IX$303,Данные!$A150,BL$642)),INDEX(Данные!$I$1:$IX$303,Данные!$A150,BL$642)-Данные!$G150-BL$643+IF($F$10="Использовать поправку",BT488,0),#N/A)</f>
        <v>-2.9045494746210352</v>
      </c>
      <c r="BM488" s="64">
        <f>IF(ISNUMBER(INDEX(Данные!$I$1:$IX$303,Данные!$A150,BM$642)),INDEX(Данные!$I$1:$IX$303,Данные!$A150,BM$642)-Данные!$H150-BM$643+IF($F$10="Использовать поправку",BU488,0),#N/A)</f>
        <v>9.4515538943524007</v>
      </c>
      <c r="BN488" s="62">
        <f t="shared" si="832"/>
        <v>73.5</v>
      </c>
      <c r="BO488" s="63">
        <f>IF(ISNUMBER(INDEX(Данные!$I$1:$IX$303,Данные!$A150,BO$642)),INDEX(Данные!$I$1:$IX$303,Данные!$A150,BO$642)-Данные!$G150-BO$643+IF($F$11="Использовать поправку",BT488,0),#N/A)</f>
        <v>-0.89358991533504195</v>
      </c>
      <c r="BP488" s="64">
        <f>IF(ISNUMBER(INDEX(Данные!$I$1:$IX$303,Данные!$A150,BP$642)),INDEX(Данные!$I$1:$IX$303,Данные!$A150,BP$642)-Данные!$H150-BP$643+IF($F$11="Использовать поправку",BU488,0),#N/A)</f>
        <v>2.9249656307015357</v>
      </c>
      <c r="BQ488" s="62">
        <f t="shared" si="833"/>
        <v>73.5</v>
      </c>
      <c r="BR488" s="63">
        <f>IF(ISNUMBER(INDEX(Данные!$I$1:$IX$303,Данные!$A150,BR$642)),INDEX(Данные!$I$1:$IX$303,Данные!$A150,BR$642)-Данные!$G150-BR$643+IF($F$12="Использовать поправку",BT488,0),#N/A)</f>
        <v>3.5416727597961426</v>
      </c>
      <c r="BS488" s="64">
        <f>IF(ISNUMBER(INDEX(Данные!$I$1:$IX$303,Данные!$A150,BS$642)),INDEX(Данные!$I$1:$IX$303,Данные!$A150,BS$642)-Данные!$H150-BS$643+IF($F$12="Использовать поправку",BU488,0),#N/A)</f>
        <v>7.2155833246038128</v>
      </c>
      <c r="BT488" s="100" t="e">
        <f>INDEX(Данные!$I$1:$IX$303,Данные!$A150,BT$642+8)-INDEX(Данные!$I$1:$IX$303,Данные!$A150,BT$643+8)</f>
        <v>#N/A</v>
      </c>
      <c r="BU488" s="101" t="e">
        <f>INDEX(Данные!$I$1:$IX$303,Данные!$A150,BU$642+9)-INDEX(Данные!$I$1:$IX$303,Данные!$A150,BU$643+9)</f>
        <v>#N/A</v>
      </c>
    </row>
    <row r="489" spans="7:73" s="88" customFormat="1" x14ac:dyDescent="0.25">
      <c r="G489" s="61">
        <v>74</v>
      </c>
      <c r="H489" s="62">
        <f t="shared" si="834"/>
        <v>74</v>
      </c>
      <c r="I489" s="63">
        <f>IF(ISNUMBER(INDEX(Данные!$I$1:$IX$303,Данные!$A151,I$642)),INDEX(Данные!$I$1:$IX$303,Данные!$A151,I$642)-Данные!$E151+IF($F$3="Использовать поправку",AL489,0),#N/A)</f>
        <v>0</v>
      </c>
      <c r="J489" s="64">
        <f>IF(ISNUMBER(INDEX(Данные!$I$1:$IX$303,Данные!$A151,J$642)),INDEX(Данные!$I$1:$IX$303,Данные!$A151,J$642)-Данные!$F151+IF($F$3="Использовать поправку",AM489,0),#N/A)</f>
        <v>0</v>
      </c>
      <c r="K489" s="62">
        <f t="shared" si="835"/>
        <v>74</v>
      </c>
      <c r="L489" s="63">
        <f>IF(ISNUMBER(INDEX(Данные!$I$1:$IX$303,Данные!$A151,L$642)),INDEX(Данные!$I$1:$IX$303,Данные!$A151,L$642)-Данные!$E151+IF($F$4="Использовать поправку",AL489,0),#N/A)</f>
        <v>0.10284160952462251</v>
      </c>
      <c r="M489" s="64">
        <f>IF(ISNUMBER(INDEX(Данные!$I$1:$IX$303,Данные!$A151,M$642)),INDEX(Данные!$I$1:$IX$303,Данные!$A151,M$642)-Данные!$F151+IF($F$4="Использовать поправку",AM489,0),#N/A)</f>
        <v>0.78978935165813624</v>
      </c>
      <c r="N489" s="62">
        <f t="shared" si="836"/>
        <v>74</v>
      </c>
      <c r="O489" s="63">
        <f>IF(ISNUMBER(INDEX(Данные!$I$1:$IX$303,Данные!$A151,O$642)),INDEX(Данные!$I$1:$IX$303,Данные!$A151,O$642)-Данные!$E151+IF($F$5="Использовать поправку",AL489,0),#N/A)</f>
        <v>-0.59951841209385215</v>
      </c>
      <c r="P489" s="64">
        <f>IF(ISNUMBER(INDEX(Данные!$I$1:$IX$303,Данные!$A151,P$642)),INDEX(Данные!$I$1:$IX$303,Данные!$A151,P$642)-Данные!$F151+IF($F$5="Использовать поправку",AM489,0),#N/A)</f>
        <v>-0.49089581386622427</v>
      </c>
      <c r="Q489" s="62">
        <f t="shared" si="837"/>
        <v>74</v>
      </c>
      <c r="R489" s="63">
        <f>IF(ISNUMBER(INDEX(Данные!$I$1:$IX$303,Данные!$A151,R$642)),INDEX(Данные!$I$1:$IX$303,Данные!$A151,R$642)-Данные!$E151+IF($F$6="Использовать поправку",AL489,0),#N/A)</f>
        <v>-0.69753227644506843</v>
      </c>
      <c r="S489" s="64">
        <f>IF(ISNUMBER(INDEX(Данные!$I$1:$IX$303,Данные!$A151,S$642)),INDEX(Данные!$I$1:$IX$303,Данные!$A151,S$642)-Данные!$F151+IF($F$6="Использовать поправку",AM489,0),#N/A)</f>
        <v>0.36958061446002333</v>
      </c>
      <c r="T489" s="62">
        <f t="shared" si="838"/>
        <v>74</v>
      </c>
      <c r="U489" s="63">
        <f>IF(ISNUMBER(INDEX(Данные!$I$1:$IX$303,Данные!$A151,U$642)),INDEX(Данные!$I$1:$IX$303,Данные!$A151,U$642)-Данные!$E151+IF($F$7="Использовать поправку",AL489,0),#N/A)</f>
        <v>0.39475094361796081</v>
      </c>
      <c r="V489" s="64">
        <f>IF(ISNUMBER(INDEX(Данные!$I$1:$IX$303,Данные!$A151,V$642)),INDEX(Данные!$I$1:$IX$303,Данные!$A151,V$642)-Данные!$F151+IF($F$7="Использовать поправку",AM489,0),#N/A)</f>
        <v>-1.5718915846661261</v>
      </c>
      <c r="W489" s="62">
        <f t="shared" si="839"/>
        <v>74</v>
      </c>
      <c r="X489" s="63">
        <f>IF(ISNUMBER(INDEX(Данные!$I$1:$IX$303,Данные!$A151,X$642)),INDEX(Данные!$I$1:$IX$303,Данные!$A151,X$642)-Данные!$E151+IF($F$8="Использовать поправку",AL489,0),#N/A)</f>
        <v>-0.77347099062743752</v>
      </c>
      <c r="Y489" s="64">
        <f>IF(ISNUMBER(INDEX(Данные!$I$1:$IX$303,Данные!$A151,Y$642)),INDEX(Данные!$I$1:$IX$303,Данные!$A151,Y$642)-Данные!$F151+IF($F$8="Использовать поправку",AM489,0),#N/A)</f>
        <v>0.23606224155100008</v>
      </c>
      <c r="Z489" s="62">
        <f t="shared" si="840"/>
        <v>74</v>
      </c>
      <c r="AA489" s="63">
        <f>IF(ISNUMBER(INDEX(Данные!$I$1:$IX$303,Данные!$A151,AA$642)),INDEX(Данные!$I$1:$IX$303,Данные!$A151,AA$642)-Данные!$E151+IF($F$9="Использовать поправку",AL489,0),#N/A)</f>
        <v>-1.110425871903594</v>
      </c>
      <c r="AB489" s="64">
        <f>IF(ISNUMBER(INDEX(Данные!$I$1:$IX$303,Данные!$A151,AB$642)),INDEX(Данные!$I$1:$IX$303,Данные!$A151,AB$642)-Данные!$F151+IF($F$9="Использовать поправку",AM489,0),#N/A)</f>
        <v>-0.5882604295365006</v>
      </c>
      <c r="AC489" s="62">
        <f t="shared" si="841"/>
        <v>74</v>
      </c>
      <c r="AD489" s="63">
        <f>IF(ISNUMBER(INDEX(Данные!$I$1:$IX$303,Данные!$A151,AD$642)),INDEX(Данные!$I$1:$IX$303,Данные!$A151,AD$642)-Данные!$E151+IF($F$10="Использовать поправку",AL489,0),#N/A)</f>
        <v>-0.53733123274619032</v>
      </c>
      <c r="AE489" s="64">
        <f>IF(ISNUMBER(INDEX(Данные!$I$1:$IX$303,Данные!$A151,AE$642)),INDEX(Данные!$I$1:$IX$303,Данные!$A151,AE$642)-Данные!$F151+IF($F$10="Использовать поправку",AM489,0),#N/A)</f>
        <v>0.15583895069529419</v>
      </c>
      <c r="AF489" s="62">
        <f t="shared" si="842"/>
        <v>74</v>
      </c>
      <c r="AG489" s="63">
        <f>IF(ISNUMBER(INDEX(Данные!$I$1:$IX$303,Данные!$A151,AG$642)),INDEX(Данные!$I$1:$IX$303,Данные!$A151,AG$642)-Данные!$E151+IF($F$11="Использовать поправку",AL489,0),#N/A)</f>
        <v>-3.421074127263779E-2</v>
      </c>
      <c r="AH489" s="64">
        <f>IF(ISNUMBER(INDEX(Данные!$I$1:$IX$303,Данные!$A151,AH$642)),INDEX(Данные!$I$1:$IX$303,Данные!$A151,AH$642)-Данные!$F151+IF($F$11="Использовать поправку",AM489,0),#N/A)</f>
        <v>-1.0491461081154831</v>
      </c>
      <c r="AI489" s="62">
        <f t="shared" si="843"/>
        <v>74</v>
      </c>
      <c r="AJ489" s="63">
        <f>IF(ISNUMBER(INDEX(Данные!$I$1:$IX$303,Данные!$A151,AJ$642)),INDEX(Данные!$I$1:$IX$303,Данные!$A151,AJ$642)-Данные!$E151+IF($F$12="Использовать поправку",AL489,0),#N/A)</f>
        <v>0.75041549632736704</v>
      </c>
      <c r="AK489" s="96">
        <f>IF(ISNUMBER(INDEX(Данные!$I$1:$IX$303,Данные!$A151,AK$642)),INDEX(Данные!$I$1:$IX$303,Данные!$A151,AK$642)-Данные!$F151+IF($F$12="Использовать поправку",AM489,0),#N/A)</f>
        <v>8.846169778958668E-2</v>
      </c>
      <c r="AL489" s="100" t="e">
        <f>INDEX(Данные!$I$1:$IX$303,Данные!$A151,AL$642+4)-INDEX(Данные!$I$1:$IX$303,Данные!$A151,AL$643+4)</f>
        <v>#N/A</v>
      </c>
      <c r="AM489" s="101" t="e">
        <f>INDEX(Данные!$I$1:$IX$303,Данные!$A151,AM$642+5)-INDEX(Данные!$I$1:$IX$303,Данные!$A151,AM$643+5)</f>
        <v>#N/A</v>
      </c>
      <c r="AO489" s="61">
        <v>74</v>
      </c>
      <c r="AP489" s="62">
        <f t="shared" si="824"/>
        <v>74</v>
      </c>
      <c r="AQ489" s="63">
        <f>IF(ISNUMBER(INDEX(Данные!$I$1:$IX$303,Данные!$A151,AQ$642)),INDEX(Данные!$I$1:$IX$303,Данные!$A151,AQ$642)-Данные!$G151-AQ$643+IF($F$3="Использовать поправку",BT489,0),#N/A)</f>
        <v>0</v>
      </c>
      <c r="AR489" s="64">
        <f>IF(ISNUMBER(INDEX(Данные!$I$1:$IX$303,Данные!$A151,AR$642)),INDEX(Данные!$I$1:$IX$303,Данные!$A151,AR$642)-Данные!$H151-AR$643+IF($F$3="Использовать поправку",BU489,0),#N/A)</f>
        <v>0</v>
      </c>
      <c r="AS489" s="62">
        <f t="shared" si="825"/>
        <v>74</v>
      </c>
      <c r="AT489" s="63">
        <f>IF(ISNUMBER(INDEX(Данные!$I$1:$IX$303,Данные!$A151,AT$642)),INDEX(Данные!$I$1:$IX$303,Данные!$A151,AT$642)-Данные!$G151-AT$643+IF($F$4="Использовать поправку",BT489,0),#N/A)</f>
        <v>4.2890832655326676</v>
      </c>
      <c r="AU489" s="64">
        <f>IF(ISNUMBER(INDEX(Данные!$I$1:$IX$303,Данные!$A151,AU$642)),INDEX(Данные!$I$1:$IX$303,Данные!$A151,AU$642)-Данные!$H151-AU$643+IF($F$4="Использовать поправку",BU489,0),#N/A)</f>
        <v>-2.5305851037637694</v>
      </c>
      <c r="AV489" s="62">
        <f t="shared" si="826"/>
        <v>74</v>
      </c>
      <c r="AW489" s="63">
        <f>IF(ISNUMBER(INDEX(Данные!$I$1:$IX$303,Данные!$A151,AW$642)),INDEX(Данные!$I$1:$IX$303,Данные!$A151,AW$642)-Данные!$G151-AW$643+IF($F$5="Использовать поправку",BT489,0),#N/A)</f>
        <v>-1.9714653657252939</v>
      </c>
      <c r="AX489" s="64">
        <f>IF(ISNUMBER(INDEX(Данные!$I$1:$IX$303,Данные!$A151,AX$642)),INDEX(Данные!$I$1:$IX$303,Данные!$A151,AX$642)-Данные!$H151-AX$643+IF($F$5="Использовать поправку",BU489,0),#N/A)</f>
        <v>6.1502283711597556</v>
      </c>
      <c r="AY489" s="62">
        <f t="shared" si="827"/>
        <v>74</v>
      </c>
      <c r="AZ489" s="63">
        <f>IF(ISNUMBER(INDEX(Данные!$I$1:$IX$303,Данные!$A151,AZ$642)),INDEX(Данные!$I$1:$IX$303,Данные!$A151,AZ$642)-Данные!$G151-AZ$643+IF($F$6="Использовать поправку",BT489,0),#N/A)</f>
        <v>-5.4054355447927946</v>
      </c>
      <c r="BA489" s="64">
        <f>IF(ISNUMBER(INDEX(Данные!$I$1:$IX$303,Данные!$A151,BA$642)),INDEX(Данные!$I$1:$IX$303,Данные!$A151,BA$642)-Данные!$H151-BA$643+IF($F$6="Использовать поправку",BU489,0),#N/A)</f>
        <v>3.8406698104415682</v>
      </c>
      <c r="BB489" s="62">
        <f t="shared" si="828"/>
        <v>74</v>
      </c>
      <c r="BC489" s="63">
        <f>IF(ISNUMBER(INDEX(Данные!$I$1:$IX$303,Данные!$A151,BC$642)),INDEX(Данные!$I$1:$IX$303,Данные!$A151,BC$642)-Данные!$G151-BC$643+IF($F$7="Использовать поправку",BT489,0),#N/A)</f>
        <v>-2.9426654639123626</v>
      </c>
      <c r="BD489" s="64">
        <f>IF(ISNUMBER(INDEX(Данные!$I$1:$IX$303,Данные!$A151,BD$642)),INDEX(Данные!$I$1:$IX$303,Данные!$A151,BD$642)-Данные!$H151-BD$643+IF($F$7="Использовать поправку",BU489,0),#N/A)</f>
        <v>2.3644772646866841</v>
      </c>
      <c r="BE489" s="62">
        <f t="shared" si="829"/>
        <v>74</v>
      </c>
      <c r="BF489" s="63">
        <f>IF(ISNUMBER(INDEX(Данные!$I$1:$IX$303,Данные!$A151,BF$642)),INDEX(Данные!$I$1:$IX$303,Данные!$A151,BF$642)-Данные!$G151-BF$643+IF($F$8="Использовать поправку",BT489,0),#N/A)</f>
        <v>2.2554573785631646</v>
      </c>
      <c r="BG489" s="64">
        <f>IF(ISNUMBER(INDEX(Данные!$I$1:$IX$303,Данные!$A151,BG$642)),INDEX(Данные!$I$1:$IX$303,Данные!$A151,BG$642)-Данные!$H151-BG$643+IF($F$8="Использовать поправку",BU489,0),#N/A)</f>
        <v>0.7070617624760871</v>
      </c>
      <c r="BH489" s="62">
        <f t="shared" si="830"/>
        <v>74</v>
      </c>
      <c r="BI489" s="63">
        <f>IF(ISNUMBER(INDEX(Данные!$I$1:$IX$303,Данные!$A151,BI$642)),INDEX(Данные!$I$1:$IX$303,Данные!$A151,BI$642)-Данные!$G151-BI$643+IF($F$9="Использовать поправку",BT489,0),#N/A)</f>
        <v>1.7507572251020065E-2</v>
      </c>
      <c r="BJ489" s="64">
        <f>IF(ISNUMBER(INDEX(Данные!$I$1:$IX$303,Данные!$A151,BJ$642)),INDEX(Данные!$I$1:$IX$303,Данные!$A151,BJ$642)-Данные!$H151-BJ$643+IF($F$9="Использовать поправку",BU489,0),#N/A)</f>
        <v>1.2261995537362509</v>
      </c>
      <c r="BK489" s="62">
        <f t="shared" si="831"/>
        <v>74</v>
      </c>
      <c r="BL489" s="63">
        <f>IF(ISNUMBER(INDEX(Данные!$I$1:$IX$303,Данные!$A151,BL$642)),INDEX(Данные!$I$1:$IX$303,Данные!$A151,BL$642)-Данные!$G151-BL$643+IF($F$10="Использовать поправку",BT489,0),#N/A)</f>
        <v>-3.1732150909941765</v>
      </c>
      <c r="BM489" s="64">
        <f>IF(ISNUMBER(INDEX(Данные!$I$1:$IX$303,Данные!$A151,BM$642)),INDEX(Данные!$I$1:$IX$303,Данные!$A151,BM$642)-Данные!$H151-BM$643+IF($F$10="Использовать поправку",BU489,0),#N/A)</f>
        <v>9.5294733697000993</v>
      </c>
      <c r="BN489" s="62">
        <f t="shared" si="832"/>
        <v>74</v>
      </c>
      <c r="BO489" s="63">
        <f>IF(ISNUMBER(INDEX(Данные!$I$1:$IX$303,Данные!$A151,BO$642)),INDEX(Данные!$I$1:$IX$303,Данные!$A151,BO$642)-Данные!$G151-BO$643+IF($F$11="Использовать поправку",BT489,0),#N/A)</f>
        <v>-0.91069528597142835</v>
      </c>
      <c r="BP489" s="64">
        <f>IF(ISNUMBER(INDEX(Данные!$I$1:$IX$303,Данные!$A151,BP$642)),INDEX(Данные!$I$1:$IX$303,Данные!$A151,BP$642)-Данные!$H151-BP$643+IF($F$11="Использовать поправку",BU489,0),#N/A)</f>
        <v>2.4003925766437533</v>
      </c>
      <c r="BQ489" s="62">
        <f t="shared" si="833"/>
        <v>74</v>
      </c>
      <c r="BR489" s="63">
        <f>IF(ISNUMBER(INDEX(Данные!$I$1:$IX$303,Данные!$A151,BR$642)),INDEX(Данные!$I$1:$IX$303,Данные!$A151,BR$642)-Данные!$G151-BR$643+IF($F$12="Использовать поправку",BT489,0),#N/A)</f>
        <v>3.9168805079598314</v>
      </c>
      <c r="BS489" s="64">
        <f>IF(ISNUMBER(INDEX(Данные!$I$1:$IX$303,Данные!$A151,BS$642)),INDEX(Данные!$I$1:$IX$303,Данные!$A151,BS$642)-Данные!$H151-BS$643+IF($F$12="Использовать поправку",BU489,0),#N/A)</f>
        <v>7.2598141734986257</v>
      </c>
      <c r="BT489" s="100" t="e">
        <f>INDEX(Данные!$I$1:$IX$303,Данные!$A151,BT$642+8)-INDEX(Данные!$I$1:$IX$303,Данные!$A151,BT$643+8)</f>
        <v>#N/A</v>
      </c>
      <c r="BU489" s="101" t="e">
        <f>INDEX(Данные!$I$1:$IX$303,Данные!$A151,BU$642+9)-INDEX(Данные!$I$1:$IX$303,Данные!$A151,BU$643+9)</f>
        <v>#N/A</v>
      </c>
    </row>
    <row r="490" spans="7:73" s="88" customFormat="1" x14ac:dyDescent="0.25">
      <c r="G490" s="61">
        <v>74.5</v>
      </c>
      <c r="H490" s="62">
        <f t="shared" si="834"/>
        <v>74.5</v>
      </c>
      <c r="I490" s="63">
        <f>IF(ISNUMBER(INDEX(Данные!$I$1:$IX$303,Данные!$A152,I$642)),INDEX(Данные!$I$1:$IX$303,Данные!$A152,I$642)-Данные!$E152+IF($F$3="Использовать поправку",AL490,0),#N/A)</f>
        <v>0</v>
      </c>
      <c r="J490" s="64">
        <f>IF(ISNUMBER(INDEX(Данные!$I$1:$IX$303,Данные!$A152,J$642)),INDEX(Данные!$I$1:$IX$303,Данные!$A152,J$642)-Данные!$F152+IF($F$3="Использовать поправку",AM490,0),#N/A)</f>
        <v>0</v>
      </c>
      <c r="K490" s="62">
        <f t="shared" si="835"/>
        <v>74.5</v>
      </c>
      <c r="L490" s="63">
        <f>IF(ISNUMBER(INDEX(Данные!$I$1:$IX$303,Данные!$A152,L$642)),INDEX(Данные!$I$1:$IX$303,Данные!$A152,L$642)-Данные!$E152+IF($F$4="Использовать поправку",AL490,0),#N/A)</f>
        <v>-1.6915850249048177</v>
      </c>
      <c r="M490" s="64">
        <f>IF(ISNUMBER(INDEX(Данные!$I$1:$IX$303,Данные!$A152,M$642)),INDEX(Данные!$I$1:$IX$303,Данные!$A152,M$642)-Данные!$F152+IF($F$4="Использовать поправку",AM490,0),#N/A)</f>
        <v>1.3231765980130703</v>
      </c>
      <c r="N490" s="62">
        <f t="shared" si="836"/>
        <v>74.5</v>
      </c>
      <c r="O490" s="63">
        <f>IF(ISNUMBER(INDEX(Данные!$I$1:$IX$303,Данные!$A152,O$642)),INDEX(Данные!$I$1:$IX$303,Данные!$A152,O$642)-Данные!$E152+IF($F$5="Использовать поправку",AL490,0),#N/A)</f>
        <v>0.74289328794035825</v>
      </c>
      <c r="P490" s="64">
        <f>IF(ISNUMBER(INDEX(Данные!$I$1:$IX$303,Данные!$A152,P$642)),INDEX(Данные!$I$1:$IX$303,Данные!$A152,P$642)-Данные!$F152+IF($F$5="Использовать поправку",AM490,0),#N/A)</f>
        <v>1.3311612710014025</v>
      </c>
      <c r="Q490" s="62">
        <f t="shared" si="837"/>
        <v>74.5</v>
      </c>
      <c r="R490" s="63">
        <f>IF(ISNUMBER(INDEX(Данные!$I$1:$IX$303,Данные!$A152,R$642)),INDEX(Данные!$I$1:$IX$303,Данные!$A152,R$642)-Данные!$E152+IF($F$6="Использовать поправку",AL490,0),#N/A)</f>
        <v>-1.6707432232597554</v>
      </c>
      <c r="S490" s="64">
        <f>IF(ISNUMBER(INDEX(Данные!$I$1:$IX$303,Данные!$A152,S$642)),INDEX(Данные!$I$1:$IX$303,Данные!$A152,S$642)-Данные!$F152+IF($F$6="Использовать поправку",AM490,0),#N/A)</f>
        <v>1.3747064391123516</v>
      </c>
      <c r="T490" s="62">
        <f t="shared" si="838"/>
        <v>74.5</v>
      </c>
      <c r="U490" s="63">
        <f>IF(ISNUMBER(INDEX(Данные!$I$1:$IX$303,Данные!$A152,U$642)),INDEX(Данные!$I$1:$IX$303,Данные!$A152,U$642)-Данные!$E152+IF($F$7="Использовать поправку",AL490,0),#N/A)</f>
        <v>-1.88322365875438</v>
      </c>
      <c r="V490" s="64">
        <f>IF(ISNUMBER(INDEX(Данные!$I$1:$IX$303,Данные!$A152,V$642)),INDEX(Данные!$I$1:$IX$303,Данные!$A152,V$642)-Данные!$F152+IF($F$7="Использовать поправку",AM490,0),#N/A)</f>
        <v>3.8959039663357231E-2</v>
      </c>
      <c r="W490" s="62">
        <f t="shared" si="839"/>
        <v>74.5</v>
      </c>
      <c r="X490" s="63">
        <f>IF(ISNUMBER(INDEX(Данные!$I$1:$IX$303,Данные!$A152,X$642)),INDEX(Данные!$I$1:$IX$303,Данные!$A152,X$642)-Данные!$E152+IF($F$8="Использовать поправку",AL490,0),#N/A)</f>
        <v>-1.8023607986249761</v>
      </c>
      <c r="Y490" s="64">
        <f>IF(ISNUMBER(INDEX(Данные!$I$1:$IX$303,Данные!$A152,Y$642)),INDEX(Данные!$I$1:$IX$303,Данные!$A152,Y$642)-Данные!$F152+IF($F$8="Использовать поправку",AM490,0),#N/A)</f>
        <v>0.85390534309926736</v>
      </c>
      <c r="Z490" s="62">
        <f t="shared" si="840"/>
        <v>74.5</v>
      </c>
      <c r="AA490" s="63">
        <f>IF(ISNUMBER(INDEX(Данные!$I$1:$IX$303,Данные!$A152,AA$642)),INDEX(Данные!$I$1:$IX$303,Данные!$A152,AA$642)-Данные!$E152+IF($F$9="Использовать поправку",AL490,0),#N/A)</f>
        <v>-1.2692214142784977</v>
      </c>
      <c r="AB490" s="64">
        <f>IF(ISNUMBER(INDEX(Данные!$I$1:$IX$303,Данные!$A152,AB$642)),INDEX(Данные!$I$1:$IX$303,Данные!$A152,AB$642)-Данные!$F152+IF($F$9="Использовать поправку",AM490,0),#N/A)</f>
        <v>0.95296150578849392</v>
      </c>
      <c r="AC490" s="62">
        <f t="shared" si="841"/>
        <v>74.5</v>
      </c>
      <c r="AD490" s="63">
        <f>IF(ISNUMBER(INDEX(Данные!$I$1:$IX$303,Данные!$A152,AD$642)),INDEX(Данные!$I$1:$IX$303,Данные!$A152,AD$642)-Данные!$E152+IF($F$10="Использовать поправку",AL490,0),#N/A)</f>
        <v>-1.0550458761918335</v>
      </c>
      <c r="AE490" s="64">
        <f>IF(ISNUMBER(INDEX(Данные!$I$1:$IX$303,Данные!$A152,AE$642)),INDEX(Данные!$I$1:$IX$303,Данные!$A152,AE$642)-Данные!$F152+IF($F$10="Использовать поправку",AM490,0),#N/A)</f>
        <v>2.2577473933979952</v>
      </c>
      <c r="AF490" s="62">
        <f t="shared" si="842"/>
        <v>74.5</v>
      </c>
      <c r="AG490" s="63">
        <f>IF(ISNUMBER(INDEX(Данные!$I$1:$IX$303,Данные!$A152,AG$642)),INDEX(Данные!$I$1:$IX$303,Данные!$A152,AG$642)-Данные!$E152+IF($F$11="Использовать поправку",AL490,0),#N/A)</f>
        <v>-0.31282665815992594</v>
      </c>
      <c r="AH490" s="64">
        <f>IF(ISNUMBER(INDEX(Данные!$I$1:$IX$303,Данные!$A152,AH$642)),INDEX(Данные!$I$1:$IX$303,Данные!$A152,AH$642)-Данные!$F152+IF($F$11="Использовать поправку",AM490,0),#N/A)</f>
        <v>1.2021712380095231</v>
      </c>
      <c r="AI490" s="62">
        <f t="shared" si="843"/>
        <v>74.5</v>
      </c>
      <c r="AJ490" s="63">
        <f>IF(ISNUMBER(INDEX(Данные!$I$1:$IX$303,Данные!$A152,AJ$642)),INDEX(Данные!$I$1:$IX$303,Данные!$A152,AJ$642)-Данные!$E152+IF($F$12="Использовать поправку",AL490,0),#N/A)</f>
        <v>-1.0175436585616264</v>
      </c>
      <c r="AK490" s="96">
        <f>IF(ISNUMBER(INDEX(Данные!$I$1:$IX$303,Данные!$A152,AK$642)),INDEX(Данные!$I$1:$IX$303,Данные!$A152,AK$642)-Данные!$F152+IF($F$12="Использовать поправку",AM490,0),#N/A)</f>
        <v>0.22476994706110176</v>
      </c>
      <c r="AL490" s="100" t="e">
        <f>INDEX(Данные!$I$1:$IX$303,Данные!$A152,AL$642+4)-INDEX(Данные!$I$1:$IX$303,Данные!$A152,AL$643+4)</f>
        <v>#N/A</v>
      </c>
      <c r="AM490" s="101" t="e">
        <f>INDEX(Данные!$I$1:$IX$303,Данные!$A152,AM$642+5)-INDEX(Данные!$I$1:$IX$303,Данные!$A152,AM$643+5)</f>
        <v>#N/A</v>
      </c>
      <c r="AO490" s="61">
        <v>74.5</v>
      </c>
      <c r="AP490" s="62">
        <f t="shared" si="824"/>
        <v>74.5</v>
      </c>
      <c r="AQ490" s="63">
        <f>IF(ISNUMBER(INDEX(Данные!$I$1:$IX$303,Данные!$A152,AQ$642)),INDEX(Данные!$I$1:$IX$303,Данные!$A152,AQ$642)-Данные!$G152-AQ$643+IF($F$3="Использовать поправку",BT490,0),#N/A)</f>
        <v>0</v>
      </c>
      <c r="AR490" s="64">
        <f>IF(ISNUMBER(INDEX(Данные!$I$1:$IX$303,Данные!$A152,AR$642)),INDEX(Данные!$I$1:$IX$303,Данные!$A152,AR$642)-Данные!$H152-AR$643+IF($F$3="Использовать поправку",BU490,0),#N/A)</f>
        <v>0</v>
      </c>
      <c r="AS490" s="62">
        <f t="shared" si="825"/>
        <v>74.5</v>
      </c>
      <c r="AT490" s="63">
        <f>IF(ISNUMBER(INDEX(Данные!$I$1:$IX$303,Данные!$A152,AT$642)),INDEX(Данные!$I$1:$IX$303,Данные!$A152,AT$642)-Данные!$G152-AT$643+IF($F$4="Использовать поправку",BT490,0),#N/A)</f>
        <v>3.443290753080305</v>
      </c>
      <c r="AU490" s="64">
        <f>IF(ISNUMBER(INDEX(Данные!$I$1:$IX$303,Данные!$A152,AU$642)),INDEX(Данные!$I$1:$IX$303,Данные!$A152,AU$642)-Данные!$H152-AU$643+IF($F$4="Использовать поправку",BU490,0),#N/A)</f>
        <v>-1.8689968047569891</v>
      </c>
      <c r="AV490" s="62">
        <f t="shared" si="826"/>
        <v>74.5</v>
      </c>
      <c r="AW490" s="63">
        <f>IF(ISNUMBER(INDEX(Данные!$I$1:$IX$303,Данные!$A152,AW$642)),INDEX(Данные!$I$1:$IX$303,Данные!$A152,AW$642)-Данные!$G152-AW$643+IF($F$5="Использовать поправку",BT490,0),#N/A)</f>
        <v>-1.6000187217551911</v>
      </c>
      <c r="AX490" s="64">
        <f>IF(ISNUMBER(INDEX(Данные!$I$1:$IX$303,Данные!$A152,AX$642)),INDEX(Данные!$I$1:$IX$303,Данные!$A152,AX$642)-Данные!$H152-AX$643+IF($F$5="Использовать поправку",BU490,0),#N/A)</f>
        <v>6.8158090066604018</v>
      </c>
      <c r="AY490" s="62">
        <f t="shared" si="827"/>
        <v>74.5</v>
      </c>
      <c r="AZ490" s="63">
        <f>IF(ISNUMBER(INDEX(Данные!$I$1:$IX$303,Данные!$A152,AZ$642)),INDEX(Данные!$I$1:$IX$303,Данные!$A152,AZ$642)-Данные!$G152-AZ$643+IF($F$6="Использовать поправку",BT490,0),#N/A)</f>
        <v>-6.2408071564226475</v>
      </c>
      <c r="BA490" s="64">
        <f>IF(ISNUMBER(INDEX(Данные!$I$1:$IX$303,Данные!$A152,BA$642)),INDEX(Данные!$I$1:$IX$303,Данные!$A152,BA$642)-Данные!$H152-BA$643+IF($F$6="Использовать поправку",BU490,0),#N/A)</f>
        <v>4.5280230299979394</v>
      </c>
      <c r="BB490" s="62">
        <f t="shared" si="828"/>
        <v>74.5</v>
      </c>
      <c r="BC490" s="63">
        <f>IF(ISNUMBER(INDEX(Данные!$I$1:$IX$303,Данные!$A152,BC$642)),INDEX(Данные!$I$1:$IX$303,Данные!$A152,BC$642)-Данные!$G152-BC$643+IF($F$7="Использовать поправку",BT490,0),#N/A)</f>
        <v>-3.8842772932895286</v>
      </c>
      <c r="BD490" s="64">
        <f>IF(ISNUMBER(INDEX(Данные!$I$1:$IX$303,Данные!$A152,BD$642)),INDEX(Данные!$I$1:$IX$303,Данные!$A152,BD$642)-Данные!$H152-BD$643+IF($F$7="Использовать поправку",BU490,0),#N/A)</f>
        <v>2.383956784518432</v>
      </c>
      <c r="BE490" s="62">
        <f t="shared" si="829"/>
        <v>74.5</v>
      </c>
      <c r="BF490" s="63">
        <f>IF(ISNUMBER(INDEX(Данные!$I$1:$IX$303,Данные!$A152,BF$642)),INDEX(Данные!$I$1:$IX$303,Данные!$A152,BF$642)-Данные!$G152-BF$643+IF($F$8="Использовать поправку",BT490,0),#N/A)</f>
        <v>1.3542769792505851</v>
      </c>
      <c r="BG490" s="64">
        <f>IF(ISNUMBER(INDEX(Данные!$I$1:$IX$303,Данные!$A152,BG$642)),INDEX(Данные!$I$1:$IX$303,Данные!$A152,BG$642)-Данные!$H152-BG$643+IF($F$8="Использовать поправку",BU490,0),#N/A)</f>
        <v>1.1340144340256302</v>
      </c>
      <c r="BH490" s="62">
        <f t="shared" si="830"/>
        <v>74.5</v>
      </c>
      <c r="BI490" s="63">
        <f>IF(ISNUMBER(INDEX(Данные!$I$1:$IX$303,Данные!$A152,BI$642)),INDEX(Данные!$I$1:$IX$303,Данные!$A152,BI$642)-Данные!$G152-BI$643+IF($F$9="Использовать поправку",BT490,0),#N/A)</f>
        <v>-0.61710313488822521</v>
      </c>
      <c r="BJ490" s="64">
        <f>IF(ISNUMBER(INDEX(Данные!$I$1:$IX$303,Данные!$A152,BJ$642)),INDEX(Данные!$I$1:$IX$303,Данные!$A152,BJ$642)-Данные!$H152-BJ$643+IF($F$9="Использовать поправку",BU490,0),#N/A)</f>
        <v>1.7026803066305547</v>
      </c>
      <c r="BK490" s="62">
        <f t="shared" si="831"/>
        <v>74.5</v>
      </c>
      <c r="BL490" s="63">
        <f>IF(ISNUMBER(INDEX(Данные!$I$1:$IX$303,Данные!$A152,BL$642)),INDEX(Данные!$I$1:$IX$303,Данные!$A152,BL$642)-Данные!$G152-BL$643+IF($F$10="Использовать поправку",BT490,0),#N/A)</f>
        <v>-3.7007380290900755</v>
      </c>
      <c r="BM490" s="64">
        <f>IF(ISNUMBER(INDEX(Данные!$I$1:$IX$303,Данные!$A152,BM$642)),INDEX(Данные!$I$1:$IX$303,Данные!$A152,BM$642)-Данные!$H152-BM$643+IF($F$10="Использовать поправку",BU490,0),#N/A)</f>
        <v>10.658347066399074</v>
      </c>
      <c r="BN490" s="62">
        <f t="shared" si="832"/>
        <v>74.5</v>
      </c>
      <c r="BO490" s="63">
        <f>IF(ISNUMBER(INDEX(Данные!$I$1:$IX$303,Данные!$A152,BO$642)),INDEX(Данные!$I$1:$IX$303,Данные!$A152,BO$642)-Данные!$G152-BO$643+IF($F$11="Использовать поправку",BT490,0),#N/A)</f>
        <v>-1.0671086150513247</v>
      </c>
      <c r="BP490" s="64">
        <f>IF(ISNUMBER(INDEX(Данные!$I$1:$IX$303,Данные!$A152,BP$642)),INDEX(Данные!$I$1:$IX$303,Данные!$A152,BP$642)-Данные!$H152-BP$643+IF($F$11="Использовать поправку",BU490,0),#N/A)</f>
        <v>3.001478195648815</v>
      </c>
      <c r="BQ490" s="62">
        <f t="shared" si="833"/>
        <v>74.5</v>
      </c>
      <c r="BR490" s="63">
        <f>IF(ISNUMBER(INDEX(Данные!$I$1:$IX$303,Данные!$A152,BR$642)),INDEX(Данные!$I$1:$IX$303,Данные!$A152,BR$642)-Данные!$G152-BR$643+IF($F$12="Использовать поправку",BT490,0),#N/A)</f>
        <v>3.4081086786790138</v>
      </c>
      <c r="BS490" s="64">
        <f>IF(ISNUMBER(INDEX(Данные!$I$1:$IX$303,Данные!$A152,BS$642)),INDEX(Данные!$I$1:$IX$303,Данные!$A152,BS$642)-Данные!$H152-BS$643+IF($F$12="Использовать поправку",BU490,0),#N/A)</f>
        <v>7.3721991470292778</v>
      </c>
      <c r="BT490" s="100" t="e">
        <f>INDEX(Данные!$I$1:$IX$303,Данные!$A152,BT$642+8)-INDEX(Данные!$I$1:$IX$303,Данные!$A152,BT$643+8)</f>
        <v>#N/A</v>
      </c>
      <c r="BU490" s="101" t="e">
        <f>INDEX(Данные!$I$1:$IX$303,Данные!$A152,BU$642+9)-INDEX(Данные!$I$1:$IX$303,Данные!$A152,BU$643+9)</f>
        <v>#N/A</v>
      </c>
    </row>
    <row r="491" spans="7:73" s="88" customFormat="1" x14ac:dyDescent="0.25">
      <c r="G491" s="61">
        <v>75</v>
      </c>
      <c r="H491" s="62">
        <f t="shared" si="834"/>
        <v>75</v>
      </c>
      <c r="I491" s="63">
        <f>IF(ISNUMBER(INDEX(Данные!$I$1:$IX$303,Данные!$A153,I$642)),INDEX(Данные!$I$1:$IX$303,Данные!$A153,I$642)-Данные!$E153+IF($F$3="Использовать поправку",AL491,0),#N/A)</f>
        <v>0</v>
      </c>
      <c r="J491" s="64">
        <f>IF(ISNUMBER(INDEX(Данные!$I$1:$IX$303,Данные!$A153,J$642)),INDEX(Данные!$I$1:$IX$303,Данные!$A153,J$642)-Данные!$F153+IF($F$3="Использовать поправку",AM491,0),#N/A)</f>
        <v>0</v>
      </c>
      <c r="K491" s="62">
        <f t="shared" si="835"/>
        <v>75</v>
      </c>
      <c r="L491" s="63">
        <f>IF(ISNUMBER(INDEX(Данные!$I$1:$IX$303,Данные!$A153,L$642)),INDEX(Данные!$I$1:$IX$303,Данные!$A153,L$642)-Данные!$E153+IF($F$4="Использовать поправку",AL491,0),#N/A)</f>
        <v>0.85902639166490857</v>
      </c>
      <c r="M491" s="64">
        <f>IF(ISNUMBER(INDEX(Данные!$I$1:$IX$303,Данные!$A153,M$642)),INDEX(Данные!$I$1:$IX$303,Данные!$A153,M$642)-Данные!$F153+IF($F$4="Использовать поправку",AM491,0),#N/A)</f>
        <v>2.3138624531324083</v>
      </c>
      <c r="N491" s="62">
        <f t="shared" si="836"/>
        <v>75</v>
      </c>
      <c r="O491" s="63">
        <f>IF(ISNUMBER(INDEX(Данные!$I$1:$IX$303,Данные!$A153,O$642)),INDEX(Данные!$I$1:$IX$303,Данные!$A153,O$642)-Данные!$E153+IF($F$5="Использовать поправку",AL491,0),#N/A)</f>
        <v>2.7891685195733373E-3</v>
      </c>
      <c r="P491" s="64">
        <f>IF(ISNUMBER(INDEX(Данные!$I$1:$IX$303,Данные!$A153,P$642)),INDEX(Данные!$I$1:$IX$303,Данные!$A153,P$642)-Данные!$F153+IF($F$5="Использовать поправку",AM491,0),#N/A)</f>
        <v>1.7964065201693593</v>
      </c>
      <c r="Q491" s="62">
        <f t="shared" si="837"/>
        <v>75</v>
      </c>
      <c r="R491" s="63">
        <f>IF(ISNUMBER(INDEX(Данные!$I$1:$IX$303,Данные!$A153,R$642)),INDEX(Данные!$I$1:$IX$303,Данные!$A153,R$642)-Данные!$E153+IF($F$6="Использовать поправку",AL491,0),#N/A)</f>
        <v>8.7519307889753151E-2</v>
      </c>
      <c r="S491" s="64">
        <f>IF(ISNUMBER(INDEX(Данные!$I$1:$IX$303,Данные!$A153,S$642)),INDEX(Данные!$I$1:$IX$303,Данные!$A153,S$642)-Данные!$F153+IF($F$6="Использовать поправку",AM491,0),#N/A)</f>
        <v>1.6047767482181783</v>
      </c>
      <c r="T491" s="62">
        <f t="shared" si="838"/>
        <v>75</v>
      </c>
      <c r="U491" s="63">
        <f>IF(ISNUMBER(INDEX(Данные!$I$1:$IX$303,Данные!$A153,U$642)),INDEX(Данные!$I$1:$IX$303,Данные!$A153,U$642)-Данные!$E153+IF($F$7="Использовать поправку",AL491,0),#N/A)</f>
        <v>1.0869767285367935</v>
      </c>
      <c r="V491" s="64">
        <f>IF(ISNUMBER(INDEX(Данные!$I$1:$IX$303,Данные!$A153,V$642)),INDEX(Данные!$I$1:$IX$303,Данные!$A153,V$642)-Данные!$F153+IF($F$7="Использовать поправку",AM491,0),#N/A)</f>
        <v>0.46316801175804301</v>
      </c>
      <c r="W491" s="62">
        <f t="shared" si="839"/>
        <v>75</v>
      </c>
      <c r="X491" s="63">
        <f>IF(ISNUMBER(INDEX(Данные!$I$1:$IX$303,Данные!$A153,X$642)),INDEX(Данные!$I$1:$IX$303,Данные!$A153,X$642)-Данные!$E153+IF($F$8="Использовать поправку",AL491,0),#N/A)</f>
        <v>0.66482470518564085</v>
      </c>
      <c r="Y491" s="64">
        <f>IF(ISNUMBER(INDEX(Данные!$I$1:$IX$303,Данные!$A153,Y$642)),INDEX(Данные!$I$1:$IX$303,Данные!$A153,Y$642)-Данные!$F153+IF($F$8="Использовать поправку",AM491,0),#N/A)</f>
        <v>2.3122954804395093</v>
      </c>
      <c r="Z491" s="62">
        <f t="shared" si="840"/>
        <v>75</v>
      </c>
      <c r="AA491" s="63">
        <f>IF(ISNUMBER(INDEX(Данные!$I$1:$IX$303,Данные!$A153,AA$642)),INDEX(Данные!$I$1:$IX$303,Данные!$A153,AA$642)-Данные!$E153+IF($F$9="Использовать поправку",AL491,0),#N/A)</f>
        <v>1.3794785911775733</v>
      </c>
      <c r="AB491" s="64">
        <f>IF(ISNUMBER(INDEX(Данные!$I$1:$IX$303,Данные!$A153,AB$642)),INDEX(Данные!$I$1:$IX$303,Данные!$A153,AB$642)-Данные!$F153+IF($F$9="Использовать поправку",AM491,0),#N/A)</f>
        <v>2.7978427007274185</v>
      </c>
      <c r="AC491" s="62">
        <f t="shared" si="841"/>
        <v>75</v>
      </c>
      <c r="AD491" s="63">
        <f>IF(ISNUMBER(INDEX(Данные!$I$1:$IX$303,Данные!$A153,AD$642)),INDEX(Данные!$I$1:$IX$303,Данные!$A153,AD$642)-Данные!$E153+IF($F$10="Использовать поправку",AL491,0),#N/A)</f>
        <v>-0.21162741442168276</v>
      </c>
      <c r="AE491" s="64">
        <f>IF(ISNUMBER(INDEX(Данные!$I$1:$IX$303,Данные!$A153,AE$642)),INDEX(Данные!$I$1:$IX$303,Данные!$A153,AE$642)-Данные!$F153+IF($F$10="Использовать поправку",AM491,0),#N/A)</f>
        <v>2.4733643054428711E-2</v>
      </c>
      <c r="AF491" s="62">
        <f t="shared" si="842"/>
        <v>75</v>
      </c>
      <c r="AG491" s="63">
        <f>IF(ISNUMBER(INDEX(Данные!$I$1:$IX$303,Данные!$A153,AG$642)),INDEX(Данные!$I$1:$IX$303,Данные!$A153,AG$642)-Данные!$E153+IF($F$11="Использовать поправку",AL491,0),#N/A)</f>
        <v>-0.24024284755950909</v>
      </c>
      <c r="AH491" s="64">
        <f>IF(ISNUMBER(INDEX(Данные!$I$1:$IX$303,Данные!$A153,AH$642)),INDEX(Данные!$I$1:$IX$303,Данные!$A153,AH$642)-Данные!$F153+IF($F$11="Использовать поправку",AM491,0),#N/A)</f>
        <v>0.97288037805858352</v>
      </c>
      <c r="AI491" s="62">
        <f t="shared" si="843"/>
        <v>75</v>
      </c>
      <c r="AJ491" s="63">
        <f>IF(ISNUMBER(INDEX(Данные!$I$1:$IX$303,Данные!$A153,AJ$642)),INDEX(Данные!$I$1:$IX$303,Данные!$A153,AJ$642)-Данные!$E153+IF($F$12="Использовать поправку",AL491,0),#N/A)</f>
        <v>-1.3112722670701302</v>
      </c>
      <c r="AK491" s="96">
        <f>IF(ISNUMBER(INDEX(Данные!$I$1:$IX$303,Данные!$A153,AK$642)),INDEX(Данные!$I$1:$IX$303,Данные!$A153,AK$642)-Данные!$F153+IF($F$12="Использовать поправку",AM491,0),#N/A)</f>
        <v>0.97736192070685135</v>
      </c>
      <c r="AL491" s="100" t="e">
        <f>INDEX(Данные!$I$1:$IX$303,Данные!$A153,AL$642+4)-INDEX(Данные!$I$1:$IX$303,Данные!$A153,AL$643+4)</f>
        <v>#N/A</v>
      </c>
      <c r="AM491" s="101" t="e">
        <f>INDEX(Данные!$I$1:$IX$303,Данные!$A153,AM$642+5)-INDEX(Данные!$I$1:$IX$303,Данные!$A153,AM$643+5)</f>
        <v>#N/A</v>
      </c>
      <c r="AO491" s="61">
        <v>75</v>
      </c>
      <c r="AP491" s="62">
        <f t="shared" si="824"/>
        <v>75</v>
      </c>
      <c r="AQ491" s="63">
        <f>IF(ISNUMBER(INDEX(Данные!$I$1:$IX$303,Данные!$A153,AQ$642)),INDEX(Данные!$I$1:$IX$303,Данные!$A153,AQ$642)-Данные!$G153-AQ$643+IF($F$3="Использовать поправку",BT491,0),#N/A)</f>
        <v>0</v>
      </c>
      <c r="AR491" s="64">
        <f>IF(ISNUMBER(INDEX(Данные!$I$1:$IX$303,Данные!$A153,AR$642)),INDEX(Данные!$I$1:$IX$303,Данные!$A153,AR$642)-Данные!$H153-AR$643+IF($F$3="Использовать поправку",BU491,0),#N/A)</f>
        <v>0</v>
      </c>
      <c r="AS491" s="62">
        <f t="shared" si="825"/>
        <v>75</v>
      </c>
      <c r="AT491" s="63">
        <f>IF(ISNUMBER(INDEX(Данные!$I$1:$IX$303,Данные!$A153,AT$642)),INDEX(Данные!$I$1:$IX$303,Данные!$A153,AT$642)-Данные!$G153-AT$643+IF($F$4="Использовать поправку",BT491,0),#N/A)</f>
        <v>3.8728039489127468</v>
      </c>
      <c r="AU491" s="64">
        <f>IF(ISNUMBER(INDEX(Данные!$I$1:$IX$303,Данные!$A153,AU$642)),INDEX(Данные!$I$1:$IX$303,Данные!$A153,AU$642)-Данные!$H153-AU$643+IF($F$4="Использовать поправку",BU491,0),#N/A)</f>
        <v>-0.71206557819095906</v>
      </c>
      <c r="AV491" s="62">
        <f t="shared" si="826"/>
        <v>75</v>
      </c>
      <c r="AW491" s="63">
        <f>IF(ISNUMBER(INDEX(Данные!$I$1:$IX$303,Данные!$A153,AW$642)),INDEX(Данные!$I$1:$IX$303,Данные!$A153,AW$642)-Данные!$G153-AW$643+IF($F$5="Использовать поправку",BT491,0),#N/A)</f>
        <v>-1.5986241374954488</v>
      </c>
      <c r="AX491" s="64">
        <f>IF(ISNUMBER(INDEX(Данные!$I$1:$IX$303,Данные!$A153,AX$642)),INDEX(Данные!$I$1:$IX$303,Данные!$A153,AX$642)-Данные!$H153-AX$643+IF($F$5="Использовать поправку",BU491,0),#N/A)</f>
        <v>7.7140122667451578</v>
      </c>
      <c r="AY491" s="62">
        <f t="shared" si="827"/>
        <v>75</v>
      </c>
      <c r="AZ491" s="63">
        <f>IF(ISNUMBER(INDEX(Данные!$I$1:$IX$303,Данные!$A153,AZ$642)),INDEX(Данные!$I$1:$IX$303,Данные!$A153,AZ$642)-Данные!$G153-AZ$643+IF($F$6="Использовать поправку",BT491,0),#N/A)</f>
        <v>-6.197047502477858</v>
      </c>
      <c r="BA491" s="64">
        <f>IF(ISNUMBER(INDEX(Данные!$I$1:$IX$303,Данные!$A153,BA$642)),INDEX(Данные!$I$1:$IX$303,Данные!$A153,BA$642)-Данные!$H153-BA$643+IF($F$6="Использовать поправку",BU491,0),#N/A)</f>
        <v>5.3304114041070534</v>
      </c>
      <c r="BB491" s="62">
        <f t="shared" si="828"/>
        <v>75</v>
      </c>
      <c r="BC491" s="63">
        <f>IF(ISNUMBER(INDEX(Данные!$I$1:$IX$303,Данные!$A153,BC$642)),INDEX(Данные!$I$1:$IX$303,Данные!$A153,BC$642)-Данные!$G153-BC$643+IF($F$7="Использовать поправку",BT491,0),#N/A)</f>
        <v>-3.340788929021187</v>
      </c>
      <c r="BD491" s="64">
        <f>IF(ISNUMBER(INDEX(Данные!$I$1:$IX$303,Данные!$A153,BD$642)),INDEX(Данные!$I$1:$IX$303,Данные!$A153,BD$642)-Данные!$H153-BD$643+IF($F$7="Использовать поправку",BU491,0),#N/A)</f>
        <v>2.6155407903975174</v>
      </c>
      <c r="BE491" s="62">
        <f t="shared" si="829"/>
        <v>75</v>
      </c>
      <c r="BF491" s="63">
        <f>IF(ISNUMBER(INDEX(Данные!$I$1:$IX$303,Данные!$A153,BF$642)),INDEX(Данные!$I$1:$IX$303,Данные!$A153,BF$642)-Данные!$G153-BF$643+IF($F$8="Использовать поправку",BT491,0),#N/A)</f>
        <v>1.6866893318434677</v>
      </c>
      <c r="BG491" s="64">
        <f>IF(ISNUMBER(INDEX(Данные!$I$1:$IX$303,Данные!$A153,BG$642)),INDEX(Данные!$I$1:$IX$303,Данные!$A153,BG$642)-Данные!$H153-BG$643+IF($F$8="Использовать поправку",BU491,0),#N/A)</f>
        <v>2.2901621742455518</v>
      </c>
      <c r="BH491" s="62">
        <f t="shared" si="830"/>
        <v>75</v>
      </c>
      <c r="BI491" s="63">
        <f>IF(ISNUMBER(INDEX(Данные!$I$1:$IX$303,Данные!$A153,BI$642)),INDEX(Данные!$I$1:$IX$303,Данные!$A153,BI$642)-Данные!$G153-BI$643+IF($F$9="Использовать поправку",BT491,0),#N/A)</f>
        <v>7.2636160700653818E-2</v>
      </c>
      <c r="BJ491" s="64">
        <f>IF(ISNUMBER(INDEX(Данные!$I$1:$IX$303,Данные!$A153,BJ$642)),INDEX(Данные!$I$1:$IX$303,Данные!$A153,BJ$642)-Данные!$H153-BJ$643+IF($F$9="Использовать поправку",BU491,0),#N/A)</f>
        <v>3.1016016569942622</v>
      </c>
      <c r="BK491" s="62">
        <f t="shared" si="831"/>
        <v>75</v>
      </c>
      <c r="BL491" s="63">
        <f>IF(ISNUMBER(INDEX(Данные!$I$1:$IX$303,Данные!$A153,BL$642)),INDEX(Данные!$I$1:$IX$303,Данные!$A153,BL$642)-Данные!$G153-BL$643+IF($F$10="Использовать поправку",BT491,0),#N/A)</f>
        <v>-3.8065517363010031</v>
      </c>
      <c r="BM491" s="64">
        <f>IF(ISNUMBER(INDEX(Данные!$I$1:$IX$303,Данные!$A153,BM$642)),INDEX(Данные!$I$1:$IX$303,Данные!$A153,BM$642)-Данные!$H153-BM$643+IF($F$10="Использовать поправку",BU491,0),#N/A)</f>
        <v>10.670713887926468</v>
      </c>
      <c r="BN491" s="62">
        <f t="shared" si="832"/>
        <v>75</v>
      </c>
      <c r="BO491" s="63">
        <f>IF(ISNUMBER(INDEX(Данные!$I$1:$IX$303,Данные!$A153,BO$642)),INDEX(Данные!$I$1:$IX$303,Данные!$A153,BO$642)-Данные!$G153-BO$643+IF($F$11="Использовать поправку",BT491,0),#N/A)</f>
        <v>-1.1872300388311032</v>
      </c>
      <c r="BP491" s="64">
        <f>IF(ISNUMBER(INDEX(Данные!$I$1:$IX$303,Данные!$A153,BP$642)),INDEX(Данные!$I$1:$IX$303,Данные!$A153,BP$642)-Данные!$H153-BP$643+IF($F$11="Использовать поправку",BU491,0),#N/A)</f>
        <v>3.4879183846778687</v>
      </c>
      <c r="BQ491" s="62">
        <f t="shared" si="833"/>
        <v>75</v>
      </c>
      <c r="BR491" s="63">
        <f>IF(ISNUMBER(INDEX(Данные!$I$1:$IX$303,Данные!$A153,BR$642)),INDEX(Данные!$I$1:$IX$303,Данные!$A153,BR$642)-Данные!$G153-BR$643+IF($F$12="Использовать поправку",BT491,0),#N/A)</f>
        <v>2.7524725451438599</v>
      </c>
      <c r="BS491" s="64">
        <f>IF(ISNUMBER(INDEX(Данные!$I$1:$IX$303,Данные!$A153,BS$642)),INDEX(Данные!$I$1:$IX$303,Данные!$A153,BS$642)-Данные!$H153-BS$643+IF($F$12="Использовать поправку",BU491,0),#N/A)</f>
        <v>7.8608801073826271</v>
      </c>
      <c r="BT491" s="100" t="e">
        <f>INDEX(Данные!$I$1:$IX$303,Данные!$A153,BT$642+8)-INDEX(Данные!$I$1:$IX$303,Данные!$A153,BT$643+8)</f>
        <v>#N/A</v>
      </c>
      <c r="BU491" s="101" t="e">
        <f>INDEX(Данные!$I$1:$IX$303,Данные!$A153,BU$642+9)-INDEX(Данные!$I$1:$IX$303,Данные!$A153,BU$643+9)</f>
        <v>#N/A</v>
      </c>
    </row>
    <row r="492" spans="7:73" s="88" customFormat="1" x14ac:dyDescent="0.25">
      <c r="G492" s="61">
        <v>75.5</v>
      </c>
      <c r="H492" s="62">
        <f t="shared" si="834"/>
        <v>75.5</v>
      </c>
      <c r="I492" s="63">
        <f>IF(ISNUMBER(INDEX(Данные!$I$1:$IX$303,Данные!$A154,I$642)),INDEX(Данные!$I$1:$IX$303,Данные!$A154,I$642)-Данные!$E154+IF($F$3="Использовать поправку",AL492,0),#N/A)</f>
        <v>0</v>
      </c>
      <c r="J492" s="64">
        <f>IF(ISNUMBER(INDEX(Данные!$I$1:$IX$303,Данные!$A154,J$642)),INDEX(Данные!$I$1:$IX$303,Данные!$A154,J$642)-Данные!$F154+IF($F$3="Использовать поправку",AM492,0),#N/A)</f>
        <v>0</v>
      </c>
      <c r="K492" s="62">
        <f t="shared" si="835"/>
        <v>75.5</v>
      </c>
      <c r="L492" s="63">
        <f>IF(ISNUMBER(INDEX(Данные!$I$1:$IX$303,Данные!$A154,L$642)),INDEX(Данные!$I$1:$IX$303,Данные!$A154,L$642)-Данные!$E154+IF($F$4="Использовать поправку",AL492,0),#N/A)</f>
        <v>-6.9099895574332493E-2</v>
      </c>
      <c r="M492" s="64">
        <f>IF(ISNUMBER(INDEX(Данные!$I$1:$IX$303,Данные!$A154,M$642)),INDEX(Данные!$I$1:$IX$303,Данные!$A154,M$642)-Данные!$F154+IF($F$4="Использовать поправку",AM492,0),#N/A)</f>
        <v>-1.0771574765534098</v>
      </c>
      <c r="N492" s="62">
        <f t="shared" si="836"/>
        <v>75.5</v>
      </c>
      <c r="O492" s="63">
        <f>IF(ISNUMBER(INDEX(Данные!$I$1:$IX$303,Данные!$A154,O$642)),INDEX(Данные!$I$1:$IX$303,Данные!$A154,O$642)-Данные!$E154+IF($F$5="Использовать поправку",AL492,0),#N/A)</f>
        <v>-1.701582882314888</v>
      </c>
      <c r="P492" s="64">
        <f>IF(ISNUMBER(INDEX(Данные!$I$1:$IX$303,Данные!$A154,P$642)),INDEX(Данные!$I$1:$IX$303,Данные!$A154,P$642)-Данные!$F154+IF($F$5="Использовать поправку",AM492,0),#N/A)</f>
        <v>-1.61942206179328</v>
      </c>
      <c r="Q492" s="62">
        <f t="shared" si="837"/>
        <v>75.5</v>
      </c>
      <c r="R492" s="63">
        <f>IF(ISNUMBER(INDEX(Данные!$I$1:$IX$303,Данные!$A154,R$642)),INDEX(Данные!$I$1:$IX$303,Данные!$A154,R$642)-Данные!$E154+IF($F$6="Использовать поправку",AL492,0),#N/A)</f>
        <v>0.21879346416691803</v>
      </c>
      <c r="S492" s="64">
        <f>IF(ISNUMBER(INDEX(Данные!$I$1:$IX$303,Данные!$A154,S$642)),INDEX(Данные!$I$1:$IX$303,Данные!$A154,S$642)-Данные!$F154+IF($F$6="Использовать поправку",AM492,0),#N/A)</f>
        <v>-1.4110121606950798</v>
      </c>
      <c r="T492" s="62">
        <f t="shared" si="838"/>
        <v>75.5</v>
      </c>
      <c r="U492" s="63">
        <f>IF(ISNUMBER(INDEX(Данные!$I$1:$IX$303,Данные!$A154,U$642)),INDEX(Данные!$I$1:$IX$303,Данные!$A154,U$642)-Данные!$E154+IF($F$7="Использовать поправку",AL492,0),#N/A)</f>
        <v>-0.88887149982117819</v>
      </c>
      <c r="V492" s="64">
        <f>IF(ISNUMBER(INDEX(Данные!$I$1:$IX$303,Данные!$A154,V$642)),INDEX(Данные!$I$1:$IX$303,Данные!$A154,V$642)-Данные!$F154+IF($F$7="Использовать поправку",AM492,0),#N/A)</f>
        <v>-0.80253226583496406</v>
      </c>
      <c r="W492" s="62">
        <f t="shared" si="839"/>
        <v>75.5</v>
      </c>
      <c r="X492" s="63">
        <f>IF(ISNUMBER(INDEX(Данные!$I$1:$IX$303,Данные!$A154,X$642)),INDEX(Данные!$I$1:$IX$303,Данные!$A154,X$642)-Данные!$E154+IF($F$8="Использовать поправку",AL492,0),#N/A)</f>
        <v>-1.2226123533464417</v>
      </c>
      <c r="Y492" s="64">
        <f>IF(ISNUMBER(INDEX(Данные!$I$1:$IX$303,Данные!$A154,Y$642)),INDEX(Данные!$I$1:$IX$303,Данные!$A154,Y$642)-Данные!$F154+IF($F$8="Использовать поправку",AM492,0),#N/A)</f>
        <v>-1.0516629839266169</v>
      </c>
      <c r="Z492" s="62">
        <f t="shared" si="840"/>
        <v>75.5</v>
      </c>
      <c r="AA492" s="63">
        <f>IF(ISNUMBER(INDEX(Данные!$I$1:$IX$303,Данные!$A154,AA$642)),INDEX(Данные!$I$1:$IX$303,Данные!$A154,AA$642)-Данные!$E154+IF($F$9="Использовать поправку",AL492,0),#N/A)</f>
        <v>-0.21430237426675802</v>
      </c>
      <c r="AB492" s="64">
        <f>IF(ISNUMBER(INDEX(Данные!$I$1:$IX$303,Данные!$A154,AB$642)),INDEX(Данные!$I$1:$IX$303,Данные!$A154,AB$642)-Данные!$F154+IF($F$9="Использовать поправку",AM492,0),#N/A)</f>
        <v>-1.3557240408662841</v>
      </c>
      <c r="AC492" s="62">
        <f t="shared" si="841"/>
        <v>75.5</v>
      </c>
      <c r="AD492" s="63">
        <f>IF(ISNUMBER(INDEX(Данные!$I$1:$IX$303,Данные!$A154,AD$642)),INDEX(Данные!$I$1:$IX$303,Данные!$A154,AD$642)-Данные!$E154+IF($F$10="Использовать поправку",AL492,0),#N/A)</f>
        <v>-0.39301103681931693</v>
      </c>
      <c r="AE492" s="64">
        <f>IF(ISNUMBER(INDEX(Данные!$I$1:$IX$303,Данные!$A154,AE$642)),INDEX(Данные!$I$1:$IX$303,Данные!$A154,AE$642)-Данные!$F154+IF($F$10="Использовать поправку",AM492,0),#N/A)</f>
        <v>-1.4731223995955194</v>
      </c>
      <c r="AF492" s="62">
        <f t="shared" si="842"/>
        <v>75.5</v>
      </c>
      <c r="AG492" s="63">
        <f>IF(ISNUMBER(INDEX(Данные!$I$1:$IX$303,Данные!$A154,AG$642)),INDEX(Данные!$I$1:$IX$303,Данные!$A154,AG$642)-Данные!$E154+IF($F$11="Использовать поправку",AL492,0),#N/A)</f>
        <v>-1.1130410714758163</v>
      </c>
      <c r="AH492" s="64">
        <f>IF(ISNUMBER(INDEX(Данные!$I$1:$IX$303,Данные!$A154,AH$642)),INDEX(Данные!$I$1:$IX$303,Данные!$A154,AH$642)-Данные!$F154+IF($F$11="Использовать поправку",AM492,0),#N/A)</f>
        <v>1.2346140839293973E-2</v>
      </c>
      <c r="AI492" s="62">
        <f t="shared" si="843"/>
        <v>75.5</v>
      </c>
      <c r="AJ492" s="63">
        <f>IF(ISNUMBER(INDEX(Данные!$I$1:$IX$303,Данные!$A154,AJ$642)),INDEX(Данные!$I$1:$IX$303,Данные!$A154,AJ$642)-Данные!$E154+IF($F$12="Использовать поправку",AL492,0),#N/A)</f>
        <v>-2.5422141769730899E-2</v>
      </c>
      <c r="AK492" s="96">
        <f>IF(ISNUMBER(INDEX(Данные!$I$1:$IX$303,Данные!$A154,AK$642)),INDEX(Данные!$I$1:$IX$303,Данные!$A154,AK$642)-Данные!$F154+IF($F$12="Использовать поправку",AM492,0),#N/A)</f>
        <v>0.87785868672553313</v>
      </c>
      <c r="AL492" s="100" t="e">
        <f>INDEX(Данные!$I$1:$IX$303,Данные!$A154,AL$642+4)-INDEX(Данные!$I$1:$IX$303,Данные!$A154,AL$643+4)</f>
        <v>#N/A</v>
      </c>
      <c r="AM492" s="101" t="e">
        <f>INDEX(Данные!$I$1:$IX$303,Данные!$A154,AM$642+5)-INDEX(Данные!$I$1:$IX$303,Данные!$A154,AM$643+5)</f>
        <v>#N/A</v>
      </c>
      <c r="AO492" s="61">
        <v>75.5</v>
      </c>
      <c r="AP492" s="62">
        <f t="shared" si="824"/>
        <v>75.5</v>
      </c>
      <c r="AQ492" s="63">
        <f>IF(ISNUMBER(INDEX(Данные!$I$1:$IX$303,Данные!$A154,AQ$642)),INDEX(Данные!$I$1:$IX$303,Данные!$A154,AQ$642)-Данные!$G154-AQ$643+IF($F$3="Использовать поправку",BT492,0),#N/A)</f>
        <v>0</v>
      </c>
      <c r="AR492" s="64">
        <f>IF(ISNUMBER(INDEX(Данные!$I$1:$IX$303,Данные!$A154,AR$642)),INDEX(Данные!$I$1:$IX$303,Данные!$A154,AR$642)-Данные!$H154-AR$643+IF($F$3="Использовать поправку",BU492,0),#N/A)</f>
        <v>0</v>
      </c>
      <c r="AS492" s="62">
        <f t="shared" si="825"/>
        <v>75.5</v>
      </c>
      <c r="AT492" s="63">
        <f>IF(ISNUMBER(INDEX(Данные!$I$1:$IX$303,Данные!$A154,AT$642)),INDEX(Данные!$I$1:$IX$303,Данные!$A154,AT$642)-Данные!$G154-AT$643+IF($F$4="Использовать поправку",BT492,0),#N/A)</f>
        <v>3.838254001125506</v>
      </c>
      <c r="AU492" s="64">
        <f>IF(ISNUMBER(INDEX(Данные!$I$1:$IX$303,Данные!$A154,AU$642)),INDEX(Данные!$I$1:$IX$303,Данные!$A154,AU$642)-Данные!$H154-AU$643+IF($F$4="Использовать поправку",BU492,0),#N/A)</f>
        <v>-1.2506443164675147</v>
      </c>
      <c r="AV492" s="62">
        <f t="shared" si="826"/>
        <v>75.5</v>
      </c>
      <c r="AW492" s="63">
        <f>IF(ISNUMBER(INDEX(Данные!$I$1:$IX$303,Данные!$A154,AW$642)),INDEX(Данные!$I$1:$IX$303,Данные!$A154,AW$642)-Данные!$G154-AW$643+IF($F$5="Использовать поправку",BT492,0),#N/A)</f>
        <v>-2.4494155786529745</v>
      </c>
      <c r="AX492" s="64">
        <f>IF(ISNUMBER(INDEX(Данные!$I$1:$IX$303,Данные!$A154,AX$642)),INDEX(Данные!$I$1:$IX$303,Данные!$A154,AX$642)-Данные!$H154-AX$643+IF($F$5="Использовать поправку",BU492,0),#N/A)</f>
        <v>6.9043012358486067</v>
      </c>
      <c r="AY492" s="62">
        <f t="shared" si="827"/>
        <v>75.5</v>
      </c>
      <c r="AZ492" s="63">
        <f>IF(ISNUMBER(INDEX(Данные!$I$1:$IX$303,Данные!$A154,AZ$642)),INDEX(Данные!$I$1:$IX$303,Данные!$A154,AZ$642)-Данные!$G154-AZ$643+IF($F$6="Использовать поправку",BT492,0),#N/A)</f>
        <v>-6.0876507703943616</v>
      </c>
      <c r="BA492" s="64">
        <f>IF(ISNUMBER(INDEX(Данные!$I$1:$IX$303,Данные!$A154,BA$642)),INDEX(Данные!$I$1:$IX$303,Данные!$A154,BA$642)-Данные!$H154-BA$643+IF($F$6="Использовать поправку",BU492,0),#N/A)</f>
        <v>4.624905323759549</v>
      </c>
      <c r="BB492" s="62">
        <f t="shared" si="828"/>
        <v>75.5</v>
      </c>
      <c r="BC492" s="63">
        <f>IF(ISNUMBER(INDEX(Данные!$I$1:$IX$303,Данные!$A154,BC$642)),INDEX(Данные!$I$1:$IX$303,Данные!$A154,BC$642)-Данные!$G154-BC$643+IF($F$7="Использовать поправку",BT492,0),#N/A)</f>
        <v>-3.7852246789317405</v>
      </c>
      <c r="BD492" s="64">
        <f>IF(ISNUMBER(INDEX(Данные!$I$1:$IX$303,Данные!$A154,BD$642)),INDEX(Данные!$I$1:$IX$303,Данные!$A154,BD$642)-Данные!$H154-BD$643+IF($F$7="Использовать поправку",BU492,0),#N/A)</f>
        <v>2.2142746574800185</v>
      </c>
      <c r="BE492" s="62">
        <f t="shared" si="829"/>
        <v>75.5</v>
      </c>
      <c r="BF492" s="63">
        <f>IF(ISNUMBER(INDEX(Данные!$I$1:$IX$303,Данные!$A154,BF$642)),INDEX(Данные!$I$1:$IX$303,Данные!$A154,BF$642)-Данные!$G154-BF$643+IF($F$8="Использовать поправку",BT492,0),#N/A)</f>
        <v>1.0753831551702433</v>
      </c>
      <c r="BG492" s="64">
        <f>IF(ISNUMBER(INDEX(Данные!$I$1:$IX$303,Данные!$A154,BG$642)),INDEX(Данные!$I$1:$IX$303,Данные!$A154,BG$642)-Данные!$H154-BG$643+IF($F$8="Использовать поправку",BU492,0),#N/A)</f>
        <v>1.7643306822822069</v>
      </c>
      <c r="BH492" s="62">
        <f t="shared" si="830"/>
        <v>75.5</v>
      </c>
      <c r="BI492" s="63">
        <f>IF(ISNUMBER(INDEX(Данные!$I$1:$IX$303,Данные!$A154,BI$642)),INDEX(Данные!$I$1:$IX$303,Данные!$A154,BI$642)-Данные!$G154-BI$643+IF($F$9="Использовать поправку",BT492,0),#N/A)</f>
        <v>-3.4515026432814011E-2</v>
      </c>
      <c r="BJ492" s="64">
        <f>IF(ISNUMBER(INDEX(Данные!$I$1:$IX$303,Данные!$A154,BJ$642)),INDEX(Данные!$I$1:$IX$303,Данные!$A154,BJ$642)-Данные!$H154-BJ$643+IF($F$9="Использовать поправку",BU492,0),#N/A)</f>
        <v>2.4237396365610948</v>
      </c>
      <c r="BK492" s="62">
        <f t="shared" si="831"/>
        <v>75.5</v>
      </c>
      <c r="BL492" s="63">
        <f>IF(ISNUMBER(INDEX(Данные!$I$1:$IX$303,Данные!$A154,BL$642)),INDEX(Данные!$I$1:$IX$303,Данные!$A154,BL$642)-Данные!$G154-BL$643+IF($F$10="Использовать поправку",BT492,0),#N/A)</f>
        <v>-4.0030572547105976</v>
      </c>
      <c r="BM492" s="64">
        <f>IF(ISNUMBER(INDEX(Данные!$I$1:$IX$303,Данные!$A154,BM$642)),INDEX(Данные!$I$1:$IX$303,Данные!$A154,BM$642)-Данные!$H154-BM$643+IF($F$10="Использовать поправку",BU492,0),#N/A)</f>
        <v>9.9341526881287336</v>
      </c>
      <c r="BN492" s="62">
        <f t="shared" si="832"/>
        <v>75.5</v>
      </c>
      <c r="BO492" s="63">
        <f>IF(ISNUMBER(INDEX(Данные!$I$1:$IX$303,Данные!$A154,BO$642)),INDEX(Данные!$I$1:$IX$303,Данные!$A154,BO$642)-Данные!$G154-BO$643+IF($F$11="Использовать поправку",BT492,0),#N/A)</f>
        <v>-1.7437505745690487</v>
      </c>
      <c r="BP492" s="64">
        <f>IF(ISNUMBER(INDEX(Данные!$I$1:$IX$303,Данные!$A154,BP$642)),INDEX(Данные!$I$1:$IX$303,Данные!$A154,BP$642)-Данные!$H154-BP$643+IF($F$11="Использовать поправку",BU492,0),#N/A)</f>
        <v>3.4940914550975322</v>
      </c>
      <c r="BQ492" s="62">
        <f t="shared" si="833"/>
        <v>75.5</v>
      </c>
      <c r="BR492" s="63">
        <f>IF(ISNUMBER(INDEX(Данные!$I$1:$IX$303,Данные!$A154,BR$642)),INDEX(Данные!$I$1:$IX$303,Данные!$A154,BR$642)-Данные!$G154-BR$643+IF($F$12="Использовать поправку",BT492,0),#N/A)</f>
        <v>2.7397614742591259</v>
      </c>
      <c r="BS492" s="64">
        <f>IF(ISNUMBER(INDEX(Данные!$I$1:$IX$303,Данные!$A154,BS$642)),INDEX(Данные!$I$1:$IX$303,Данные!$A154,BS$642)-Данные!$H154-BS$643+IF($F$12="Использовать поправку",BU492,0),#N/A)</f>
        <v>8.2998094507454425</v>
      </c>
      <c r="BT492" s="100" t="e">
        <f>INDEX(Данные!$I$1:$IX$303,Данные!$A154,BT$642+8)-INDEX(Данные!$I$1:$IX$303,Данные!$A154,BT$643+8)</f>
        <v>#N/A</v>
      </c>
      <c r="BU492" s="101" t="e">
        <f>INDEX(Данные!$I$1:$IX$303,Данные!$A154,BU$642+9)-INDEX(Данные!$I$1:$IX$303,Данные!$A154,BU$643+9)</f>
        <v>#N/A</v>
      </c>
    </row>
    <row r="493" spans="7:73" s="88" customFormat="1" x14ac:dyDescent="0.25">
      <c r="G493" s="61">
        <v>76</v>
      </c>
      <c r="H493" s="62">
        <f t="shared" si="834"/>
        <v>76</v>
      </c>
      <c r="I493" s="63">
        <f>IF(ISNUMBER(INDEX(Данные!$I$1:$IX$303,Данные!$A155,I$642)),INDEX(Данные!$I$1:$IX$303,Данные!$A155,I$642)-Данные!$E155+IF($F$3="Использовать поправку",AL493,0),#N/A)</f>
        <v>0</v>
      </c>
      <c r="J493" s="64">
        <f>IF(ISNUMBER(INDEX(Данные!$I$1:$IX$303,Данные!$A155,J$642)),INDEX(Данные!$I$1:$IX$303,Данные!$A155,J$642)-Данные!$F155+IF($F$3="Использовать поправку",AM493,0),#N/A)</f>
        <v>0</v>
      </c>
      <c r="K493" s="62">
        <f t="shared" si="835"/>
        <v>76</v>
      </c>
      <c r="L493" s="63">
        <f>IF(ISNUMBER(INDEX(Данные!$I$1:$IX$303,Данные!$A155,L$642)),INDEX(Данные!$I$1:$IX$303,Данные!$A155,L$642)-Данные!$E155+IF($F$4="Использовать поправку",AL493,0),#N/A)</f>
        <v>2.0823488835237889</v>
      </c>
      <c r="M493" s="64">
        <f>IF(ISNUMBER(INDEX(Данные!$I$1:$IX$303,Данные!$A155,M$642)),INDEX(Данные!$I$1:$IX$303,Данные!$A155,M$642)-Данные!$F155+IF($F$4="Использовать поправку",AM493,0),#N/A)</f>
        <v>0.47454907976739591</v>
      </c>
      <c r="N493" s="62">
        <f t="shared" si="836"/>
        <v>76</v>
      </c>
      <c r="O493" s="63">
        <f>IF(ISNUMBER(INDEX(Данные!$I$1:$IX$303,Данные!$A155,O$642)),INDEX(Данные!$I$1:$IX$303,Данные!$A155,O$642)-Данные!$E155+IF($F$5="Использовать поправку",AL493,0),#N/A)</f>
        <v>0.42940626251670011</v>
      </c>
      <c r="P493" s="64">
        <f>IF(ISNUMBER(INDEX(Данные!$I$1:$IX$303,Данные!$A155,P$642)),INDEX(Данные!$I$1:$IX$303,Данные!$A155,P$642)-Данные!$F155+IF($F$5="Использовать поправку",AM493,0),#N/A)</f>
        <v>-0.98274145513507349</v>
      </c>
      <c r="Q493" s="62">
        <f t="shared" si="837"/>
        <v>76</v>
      </c>
      <c r="R493" s="63">
        <f>IF(ISNUMBER(INDEX(Данные!$I$1:$IX$303,Данные!$A155,R$642)),INDEX(Данные!$I$1:$IX$303,Данные!$A155,R$642)-Данные!$E155+IF($F$6="Использовать поправку",AL493,0),#N/A)</f>
        <v>1.1291081126098419</v>
      </c>
      <c r="S493" s="64">
        <f>IF(ISNUMBER(INDEX(Данные!$I$1:$IX$303,Данные!$A155,S$642)),INDEX(Данные!$I$1:$IX$303,Данные!$A155,S$642)-Данные!$F155+IF($F$6="Использовать поправку",AM493,0),#N/A)</f>
        <v>-8.83721440315135E-2</v>
      </c>
      <c r="T493" s="62">
        <f t="shared" si="838"/>
        <v>76</v>
      </c>
      <c r="U493" s="63">
        <f>IF(ISNUMBER(INDEX(Данные!$I$1:$IX$303,Данные!$A155,U$642)),INDEX(Данные!$I$1:$IX$303,Данные!$A155,U$642)-Данные!$E155+IF($F$7="Использовать поправку",AL493,0),#N/A)</f>
        <v>0.89292383481921789</v>
      </c>
      <c r="V493" s="64">
        <f>IF(ISNUMBER(INDEX(Данные!$I$1:$IX$303,Данные!$A155,V$642)),INDEX(Данные!$I$1:$IX$303,Данные!$A155,V$642)-Данные!$F155+IF($F$7="Использовать поправку",AM493,0),#N/A)</f>
        <v>-1.6013354925506604</v>
      </c>
      <c r="W493" s="62">
        <f t="shared" si="839"/>
        <v>76</v>
      </c>
      <c r="X493" s="63">
        <f>IF(ISNUMBER(INDEX(Данные!$I$1:$IX$303,Данные!$A155,X$642)),INDEX(Данные!$I$1:$IX$303,Данные!$A155,X$642)-Данные!$E155+IF($F$8="Использовать поправку",AL493,0),#N/A)</f>
        <v>0.41960310893484731</v>
      </c>
      <c r="Y493" s="64">
        <f>IF(ISNUMBER(INDEX(Данные!$I$1:$IX$303,Данные!$A155,Y$642)),INDEX(Данные!$I$1:$IX$303,Данные!$A155,Y$642)-Данные!$F155+IF($F$8="Использовать поправку",AM493,0),#N/A)</f>
        <v>-0.58633851338981557</v>
      </c>
      <c r="Z493" s="62">
        <f t="shared" si="840"/>
        <v>76</v>
      </c>
      <c r="AA493" s="63">
        <f>IF(ISNUMBER(INDEX(Данные!$I$1:$IX$303,Данные!$A155,AA$642)),INDEX(Данные!$I$1:$IX$303,Данные!$A155,AA$642)-Данные!$E155+IF($F$9="Использовать поправку",AL493,0),#N/A)</f>
        <v>0.79405401053226399</v>
      </c>
      <c r="AB493" s="64">
        <f>IF(ISNUMBER(INDEX(Данные!$I$1:$IX$303,Данные!$A155,AB$642)),INDEX(Данные!$I$1:$IX$303,Данные!$A155,AB$642)-Данные!$F155+IF($F$9="Использовать поправку",AM493,0),#N/A)</f>
        <v>-1.2161934966947054</v>
      </c>
      <c r="AC493" s="62">
        <f t="shared" si="841"/>
        <v>76</v>
      </c>
      <c r="AD493" s="63">
        <f>IF(ISNUMBER(INDEX(Данные!$I$1:$IX$303,Данные!$A155,AD$642)),INDEX(Данные!$I$1:$IX$303,Данные!$A155,AD$642)-Данные!$E155+IF($F$10="Использовать поправку",AL493,0),#N/A)</f>
        <v>1.878192536488438</v>
      </c>
      <c r="AE493" s="64">
        <f>IF(ISNUMBER(INDEX(Данные!$I$1:$IX$303,Данные!$A155,AE$642)),INDEX(Данные!$I$1:$IX$303,Данные!$A155,AE$642)-Данные!$F155+IF($F$10="Использовать поправку",AM493,0),#N/A)</f>
        <v>7.3444516494221901E-2</v>
      </c>
      <c r="AF493" s="62">
        <f t="shared" si="842"/>
        <v>76</v>
      </c>
      <c r="AG493" s="63">
        <f>IF(ISNUMBER(INDEX(Данные!$I$1:$IX$303,Данные!$A155,AG$642)),INDEX(Данные!$I$1:$IX$303,Данные!$A155,AG$642)-Данные!$E155+IF($F$11="Использовать поправку",AL493,0),#N/A)</f>
        <v>0.18180023915744314</v>
      </c>
      <c r="AH493" s="64">
        <f>IF(ISNUMBER(INDEX(Данные!$I$1:$IX$303,Данные!$A155,AH$642)),INDEX(Данные!$I$1:$IX$303,Данные!$A155,AH$642)-Данные!$F155+IF($F$11="Использовать поправку",AM493,0),#N/A)</f>
        <v>-0.82181861369885745</v>
      </c>
      <c r="AI493" s="62">
        <f t="shared" si="843"/>
        <v>76</v>
      </c>
      <c r="AJ493" s="63">
        <f>IF(ISNUMBER(INDEX(Данные!$I$1:$IX$303,Данные!$A155,AJ$642)),INDEX(Данные!$I$1:$IX$303,Данные!$A155,AJ$642)-Данные!$E155+IF($F$12="Использовать поправку",AL493,0),#N/A)</f>
        <v>0.8210084544116647</v>
      </c>
      <c r="AK493" s="96">
        <f>IF(ISNUMBER(INDEX(Данные!$I$1:$IX$303,Данные!$A155,AK$642)),INDEX(Данные!$I$1:$IX$303,Данные!$A155,AK$642)-Данные!$F155+IF($F$12="Использовать поправку",AM493,0),#N/A)</f>
        <v>-0.55521944055388595</v>
      </c>
      <c r="AL493" s="100" t="e">
        <f>INDEX(Данные!$I$1:$IX$303,Данные!$A155,AL$642+4)-INDEX(Данные!$I$1:$IX$303,Данные!$A155,AL$643+4)</f>
        <v>#N/A</v>
      </c>
      <c r="AM493" s="101" t="e">
        <f>INDEX(Данные!$I$1:$IX$303,Данные!$A155,AM$642+5)-INDEX(Данные!$I$1:$IX$303,Данные!$A155,AM$643+5)</f>
        <v>#N/A</v>
      </c>
      <c r="AO493" s="61">
        <v>76</v>
      </c>
      <c r="AP493" s="62">
        <f t="shared" si="824"/>
        <v>76</v>
      </c>
      <c r="AQ493" s="63">
        <f>IF(ISNUMBER(INDEX(Данные!$I$1:$IX$303,Данные!$A155,AQ$642)),INDEX(Данные!$I$1:$IX$303,Данные!$A155,AQ$642)-Данные!$G155-AQ$643+IF($F$3="Использовать поправку",BT493,0),#N/A)</f>
        <v>0</v>
      </c>
      <c r="AR493" s="64">
        <f>IF(ISNUMBER(INDEX(Данные!$I$1:$IX$303,Данные!$A155,AR$642)),INDEX(Данные!$I$1:$IX$303,Данные!$A155,AR$642)-Данные!$H155-AR$643+IF($F$3="Использовать поправку",BU493,0),#N/A)</f>
        <v>0</v>
      </c>
      <c r="AS493" s="62">
        <f t="shared" si="825"/>
        <v>76</v>
      </c>
      <c r="AT493" s="63">
        <f>IF(ISNUMBER(INDEX(Данные!$I$1:$IX$303,Данные!$A155,AT$642)),INDEX(Данные!$I$1:$IX$303,Данные!$A155,AT$642)-Данные!$G155-AT$643+IF($F$4="Использовать поправку",BT493,0),#N/A)</f>
        <v>4.879428442887388</v>
      </c>
      <c r="AU493" s="64">
        <f>IF(ISNUMBER(INDEX(Данные!$I$1:$IX$303,Данные!$A155,AU$642)),INDEX(Данные!$I$1:$IX$303,Данные!$A155,AU$642)-Данные!$H155-AU$643+IF($F$4="Использовать поправку",BU493,0),#N/A)</f>
        <v>-1.0133697765838861</v>
      </c>
      <c r="AV493" s="62">
        <f t="shared" si="826"/>
        <v>76</v>
      </c>
      <c r="AW493" s="63">
        <f>IF(ISNUMBER(INDEX(Данные!$I$1:$IX$303,Данные!$A155,AW$642)),INDEX(Данные!$I$1:$IX$303,Данные!$A155,AW$642)-Данные!$G155-AW$643+IF($F$5="Использовать поправку",BT493,0),#N/A)</f>
        <v>-2.2347124473945996</v>
      </c>
      <c r="AX493" s="64">
        <f>IF(ISNUMBER(INDEX(Данные!$I$1:$IX$303,Данные!$A155,AX$642)),INDEX(Данные!$I$1:$IX$303,Данные!$A155,AX$642)-Данные!$H155-AX$643+IF($F$5="Использовать поправку",BU493,0),#N/A)</f>
        <v>6.4129305082810788</v>
      </c>
      <c r="AY493" s="62">
        <f t="shared" si="827"/>
        <v>76</v>
      </c>
      <c r="AZ493" s="63">
        <f>IF(ISNUMBER(INDEX(Данные!$I$1:$IX$303,Данные!$A155,AZ$642)),INDEX(Данные!$I$1:$IX$303,Данные!$A155,AZ$642)-Данные!$G155-AZ$643+IF($F$6="Использовать поправку",BT493,0),#N/A)</f>
        <v>-5.5230967140894336</v>
      </c>
      <c r="BA493" s="64">
        <f>IF(ISNUMBER(INDEX(Данные!$I$1:$IX$303,Данные!$A155,BA$642)),INDEX(Данные!$I$1:$IX$303,Данные!$A155,BA$642)-Данные!$H155-BA$643+IF($F$6="Использовать поправку",BU493,0),#N/A)</f>
        <v>4.580719251743858</v>
      </c>
      <c r="BB493" s="62">
        <f t="shared" si="828"/>
        <v>76</v>
      </c>
      <c r="BC493" s="63">
        <f>IF(ISNUMBER(INDEX(Данные!$I$1:$IX$303,Данные!$A155,BC$642)),INDEX(Данные!$I$1:$IX$303,Данные!$A155,BC$642)-Данные!$G155-BC$643+IF($F$7="Использовать поправку",BT493,0),#N/A)</f>
        <v>-3.3387627615221618</v>
      </c>
      <c r="BD493" s="64">
        <f>IF(ISNUMBER(INDEX(Данные!$I$1:$IX$303,Данные!$A155,BD$642)),INDEX(Данные!$I$1:$IX$303,Данные!$A155,BD$642)-Данные!$H155-BD$643+IF($F$7="Использовать поправку",BU493,0),#N/A)</f>
        <v>1.4136069112046243</v>
      </c>
      <c r="BE493" s="62">
        <f t="shared" si="829"/>
        <v>76</v>
      </c>
      <c r="BF493" s="63">
        <f>IF(ISNUMBER(INDEX(Данные!$I$1:$IX$303,Данные!$A155,BF$642)),INDEX(Данные!$I$1:$IX$303,Данные!$A155,BF$642)-Данные!$G155-BF$643+IF($F$8="Использовать поправку",BT493,0),#N/A)</f>
        <v>1.2851847096375195</v>
      </c>
      <c r="BG493" s="64">
        <f>IF(ISNUMBER(INDEX(Данные!$I$1:$IX$303,Данные!$A155,BG$642)),INDEX(Данные!$I$1:$IX$303,Данные!$A155,BG$642)-Данные!$H155-BG$643+IF($F$8="Использовать поправку",BU493,0),#N/A)</f>
        <v>1.4711614255872973</v>
      </c>
      <c r="BH493" s="62">
        <f t="shared" si="830"/>
        <v>76</v>
      </c>
      <c r="BI493" s="63">
        <f>IF(ISNUMBER(INDEX(Данные!$I$1:$IX$303,Данные!$A155,BI$642)),INDEX(Данные!$I$1:$IX$303,Данные!$A155,BI$642)-Данные!$G155-BI$643+IF($F$9="Использовать поправку",BT493,0),#N/A)</f>
        <v>0.36251197883336772</v>
      </c>
      <c r="BJ493" s="64">
        <f>IF(ISNUMBER(INDEX(Данные!$I$1:$IX$303,Данные!$A155,BJ$642)),INDEX(Данные!$I$1:$IX$303,Данные!$A155,BJ$642)-Данные!$H155-BJ$643+IF($F$9="Использовать поправку",BU493,0),#N/A)</f>
        <v>1.8156428882136879</v>
      </c>
      <c r="BK493" s="62">
        <f t="shared" si="831"/>
        <v>76</v>
      </c>
      <c r="BL493" s="63">
        <f>IF(ISNUMBER(INDEX(Данные!$I$1:$IX$303,Данные!$A155,BL$642)),INDEX(Данные!$I$1:$IX$303,Данные!$A155,BL$642)-Данные!$G155-BL$643+IF($F$10="Использовать поправку",BT493,0),#N/A)</f>
        <v>-3.0639609864664408</v>
      </c>
      <c r="BM493" s="64">
        <f>IF(ISNUMBER(INDEX(Данные!$I$1:$IX$303,Данные!$A155,BM$642)),INDEX(Данные!$I$1:$IX$303,Данные!$A155,BM$642)-Данные!$H155-BM$643+IF($F$10="Использовать поправку",BU493,0),#N/A)</f>
        <v>9.9708749463757158</v>
      </c>
      <c r="BN493" s="62">
        <f t="shared" si="832"/>
        <v>76</v>
      </c>
      <c r="BO493" s="63">
        <f>IF(ISNUMBER(INDEX(Данные!$I$1:$IX$303,Данные!$A155,BO$642)),INDEX(Данные!$I$1:$IX$303,Данные!$A155,BO$642)-Данные!$G155-BO$643+IF($F$11="Использовать поправку",BT493,0),#N/A)</f>
        <v>-1.6528504549903573</v>
      </c>
      <c r="BP493" s="64">
        <f>IF(ISNUMBER(INDEX(Данные!$I$1:$IX$303,Данные!$A155,BP$642)),INDEX(Данные!$I$1:$IX$303,Данные!$A155,BP$642)-Данные!$H155-BP$643+IF($F$11="Использовать поправку",BU493,0),#N/A)</f>
        <v>3.0831821482481701</v>
      </c>
      <c r="BQ493" s="62">
        <f t="shared" si="833"/>
        <v>76</v>
      </c>
      <c r="BR493" s="63">
        <f>IF(ISNUMBER(INDEX(Данные!$I$1:$IX$303,Данные!$A155,BR$642)),INDEX(Данные!$I$1:$IX$303,Данные!$A155,BR$642)-Данные!$G155-BR$643+IF($F$12="Использовать поправку",BT493,0),#N/A)</f>
        <v>3.1502657014649458</v>
      </c>
      <c r="BS493" s="64">
        <f>IF(ISNUMBER(INDEX(Данные!$I$1:$IX$303,Данные!$A155,BS$642)),INDEX(Данные!$I$1:$IX$303,Данные!$A155,BS$642)-Данные!$H155-BS$643+IF($F$12="Использовать поправку",BU493,0),#N/A)</f>
        <v>8.022199730468401</v>
      </c>
      <c r="BT493" s="100" t="e">
        <f>INDEX(Данные!$I$1:$IX$303,Данные!$A155,BT$642+8)-INDEX(Данные!$I$1:$IX$303,Данные!$A155,BT$643+8)</f>
        <v>#N/A</v>
      </c>
      <c r="BU493" s="101" t="e">
        <f>INDEX(Данные!$I$1:$IX$303,Данные!$A155,BU$642+9)-INDEX(Данные!$I$1:$IX$303,Данные!$A155,BU$643+9)</f>
        <v>#N/A</v>
      </c>
    </row>
    <row r="494" spans="7:73" s="88" customFormat="1" x14ac:dyDescent="0.25">
      <c r="G494" s="61">
        <v>76.5</v>
      </c>
      <c r="H494" s="62">
        <f t="shared" si="834"/>
        <v>76.5</v>
      </c>
      <c r="I494" s="63">
        <f>IF(ISNUMBER(INDEX(Данные!$I$1:$IX$303,Данные!$A156,I$642)),INDEX(Данные!$I$1:$IX$303,Данные!$A156,I$642)-Данные!$E156+IF($F$3="Использовать поправку",AL494,0),#N/A)</f>
        <v>0</v>
      </c>
      <c r="J494" s="64">
        <f>IF(ISNUMBER(INDEX(Данные!$I$1:$IX$303,Данные!$A156,J$642)),INDEX(Данные!$I$1:$IX$303,Данные!$A156,J$642)-Данные!$F156+IF($F$3="Использовать поправку",AM494,0),#N/A)</f>
        <v>0</v>
      </c>
      <c r="K494" s="62">
        <f t="shared" si="835"/>
        <v>76.5</v>
      </c>
      <c r="L494" s="63">
        <f>IF(ISNUMBER(INDEX(Данные!$I$1:$IX$303,Данные!$A156,L$642)),INDEX(Данные!$I$1:$IX$303,Данные!$A156,L$642)-Данные!$E156+IF($F$4="Использовать поправку",AL494,0),#N/A)</f>
        <v>-0.31267060962577808</v>
      </c>
      <c r="M494" s="64">
        <f>IF(ISNUMBER(INDEX(Данные!$I$1:$IX$303,Данные!$A156,M$642)),INDEX(Данные!$I$1:$IX$303,Данные!$A156,M$642)-Данные!$F156+IF($F$4="Использовать поправку",AM494,0),#N/A)</f>
        <v>-0.13767006611231558</v>
      </c>
      <c r="N494" s="62">
        <f t="shared" si="836"/>
        <v>76.5</v>
      </c>
      <c r="O494" s="63">
        <f>IF(ISNUMBER(INDEX(Данные!$I$1:$IX$303,Данные!$A156,O$642)),INDEX(Данные!$I$1:$IX$303,Данные!$A156,O$642)-Данные!$E156+IF($F$5="Использовать поправку",AL494,0),#N/A)</f>
        <v>0.37735234547340468</v>
      </c>
      <c r="P494" s="64">
        <f>IF(ISNUMBER(INDEX(Данные!$I$1:$IX$303,Данные!$A156,P$642)),INDEX(Данные!$I$1:$IX$303,Данные!$A156,P$642)-Данные!$F156+IF($F$5="Использовать поправку",AM494,0),#N/A)</f>
        <v>0.11934860079428677</v>
      </c>
      <c r="Q494" s="62">
        <f t="shared" si="837"/>
        <v>76.5</v>
      </c>
      <c r="R494" s="63">
        <f>IF(ISNUMBER(INDEX(Данные!$I$1:$IX$303,Данные!$A156,R$642)),INDEX(Данные!$I$1:$IX$303,Данные!$A156,R$642)-Данные!$E156+IF($F$6="Использовать поправку",AL494,0),#N/A)</f>
        <v>-0.32461402209187007</v>
      </c>
      <c r="S494" s="64">
        <f>IF(ISNUMBER(INDEX(Данные!$I$1:$IX$303,Данные!$A156,S$642)),INDEX(Данные!$I$1:$IX$303,Данные!$A156,S$642)-Данные!$F156+IF($F$6="Использовать поправку",AM494,0),#N/A)</f>
        <v>1.3355383937870906</v>
      </c>
      <c r="T494" s="62">
        <f t="shared" si="838"/>
        <v>76.5</v>
      </c>
      <c r="U494" s="63">
        <f>IF(ISNUMBER(INDEX(Данные!$I$1:$IX$303,Данные!$A156,U$642)),INDEX(Данные!$I$1:$IX$303,Данные!$A156,U$642)-Данные!$E156+IF($F$7="Использовать поправку",AL494,0),#N/A)</f>
        <v>1.1342098015816884</v>
      </c>
      <c r="V494" s="64">
        <f>IF(ISNUMBER(INDEX(Данные!$I$1:$IX$303,Данные!$A156,V$642)),INDEX(Данные!$I$1:$IX$303,Данные!$A156,V$642)-Данные!$F156+IF($F$7="Использовать поправку",AM494,0),#N/A)</f>
        <v>1.1308941269321187</v>
      </c>
      <c r="W494" s="62">
        <f t="shared" si="839"/>
        <v>76.5</v>
      </c>
      <c r="X494" s="63">
        <f>IF(ISNUMBER(INDEX(Данные!$I$1:$IX$303,Данные!$A156,X$642)),INDEX(Данные!$I$1:$IX$303,Данные!$A156,X$642)-Данные!$E156+IF($F$8="Использовать поправку",AL494,0),#N/A)</f>
        <v>-0.10524284254614891</v>
      </c>
      <c r="Y494" s="64">
        <f>IF(ISNUMBER(INDEX(Данные!$I$1:$IX$303,Данные!$A156,Y$642)),INDEX(Данные!$I$1:$IX$303,Данные!$A156,Y$642)-Данные!$F156+IF($F$8="Использовать поправку",AM494,0),#N/A)</f>
        <v>-0.1061338906424627</v>
      </c>
      <c r="Z494" s="62">
        <f t="shared" si="840"/>
        <v>76.5</v>
      </c>
      <c r="AA494" s="63">
        <f>IF(ISNUMBER(INDEX(Данные!$I$1:$IX$303,Данные!$A156,AA$642)),INDEX(Данные!$I$1:$IX$303,Данные!$A156,AA$642)-Данные!$E156+IF($F$9="Использовать поправку",AL494,0),#N/A)</f>
        <v>-0.24557304511969669</v>
      </c>
      <c r="AB494" s="64">
        <f>IF(ISNUMBER(INDEX(Данные!$I$1:$IX$303,Данные!$A156,AB$642)),INDEX(Данные!$I$1:$IX$303,Данные!$A156,AB$642)-Данные!$F156+IF($F$9="Использовать поправку",AM494,0),#N/A)</f>
        <v>0.76818182721729844</v>
      </c>
      <c r="AC494" s="62">
        <f t="shared" si="841"/>
        <v>76.5</v>
      </c>
      <c r="AD494" s="63">
        <f>IF(ISNUMBER(INDEX(Данные!$I$1:$IX$303,Данные!$A156,AD$642)),INDEX(Данные!$I$1:$IX$303,Данные!$A156,AD$642)-Данные!$E156+IF($F$10="Использовать поправку",AL494,0),#N/A)</f>
        <v>0.19256500959392042</v>
      </c>
      <c r="AE494" s="64">
        <f>IF(ISNUMBER(INDEX(Данные!$I$1:$IX$303,Данные!$A156,AE$642)),INDEX(Данные!$I$1:$IX$303,Данные!$A156,AE$642)-Данные!$F156+IF($F$10="Использовать поправку",AM494,0),#N/A)</f>
        <v>-0.70186701148361053</v>
      </c>
      <c r="AF494" s="62">
        <f t="shared" si="842"/>
        <v>76.5</v>
      </c>
      <c r="AG494" s="63">
        <f>IF(ISNUMBER(INDEX(Данные!$I$1:$IX$303,Данные!$A156,AG$642)),INDEX(Данные!$I$1:$IX$303,Данные!$A156,AG$642)-Данные!$E156+IF($F$11="Использовать поправку",AL494,0),#N/A)</f>
        <v>0.2004037103028562</v>
      </c>
      <c r="AH494" s="64">
        <f>IF(ISNUMBER(INDEX(Данные!$I$1:$IX$303,Данные!$A156,AH$642)),INDEX(Данные!$I$1:$IX$303,Данные!$A156,AH$642)-Данные!$F156+IF($F$11="Использовать поправку",AM494,0),#N/A)</f>
        <v>0.47037320304177932</v>
      </c>
      <c r="AI494" s="62">
        <f t="shared" si="843"/>
        <v>76.5</v>
      </c>
      <c r="AJ494" s="63">
        <f>IF(ISNUMBER(INDEX(Данные!$I$1:$IX$303,Данные!$A156,AJ$642)),INDEX(Данные!$I$1:$IX$303,Данные!$A156,AJ$642)-Данные!$E156+IF($F$12="Использовать поправку",AL494,0),#N/A)</f>
        <v>0.55670116882359189</v>
      </c>
      <c r="AK494" s="96">
        <f>IF(ISNUMBER(INDEX(Данные!$I$1:$IX$303,Данные!$A156,AK$642)),INDEX(Данные!$I$1:$IX$303,Данные!$A156,AK$642)-Данные!$F156+IF($F$12="Использовать поправку",AM494,0),#N/A)</f>
        <v>-1.046754084424073E-2</v>
      </c>
      <c r="AL494" s="100" t="e">
        <f>INDEX(Данные!$I$1:$IX$303,Данные!$A156,AL$642+4)-INDEX(Данные!$I$1:$IX$303,Данные!$A156,AL$643+4)</f>
        <v>#N/A</v>
      </c>
      <c r="AM494" s="101" t="e">
        <f>INDEX(Данные!$I$1:$IX$303,Данные!$A156,AM$642+5)-INDEX(Данные!$I$1:$IX$303,Данные!$A156,AM$643+5)</f>
        <v>#N/A</v>
      </c>
      <c r="AO494" s="61">
        <v>76.5</v>
      </c>
      <c r="AP494" s="62">
        <f t="shared" si="824"/>
        <v>76.5</v>
      </c>
      <c r="AQ494" s="63">
        <f>IF(ISNUMBER(INDEX(Данные!$I$1:$IX$303,Данные!$A156,AQ$642)),INDEX(Данные!$I$1:$IX$303,Данные!$A156,AQ$642)-Данные!$G156-AQ$643+IF($F$3="Использовать поправку",BT494,0),#N/A)</f>
        <v>-1.1368683772161603E-13</v>
      </c>
      <c r="AR494" s="64">
        <f>IF(ISNUMBER(INDEX(Данные!$I$1:$IX$303,Данные!$A156,AR$642)),INDEX(Данные!$I$1:$IX$303,Данные!$A156,AR$642)-Данные!$H156-AR$643+IF($F$3="Использовать поправку",BU494,0),#N/A)</f>
        <v>0</v>
      </c>
      <c r="AS494" s="62">
        <f t="shared" si="825"/>
        <v>76.5</v>
      </c>
      <c r="AT494" s="63">
        <f>IF(ISNUMBER(INDEX(Данные!$I$1:$IX$303,Данные!$A156,AT$642)),INDEX(Данные!$I$1:$IX$303,Данные!$A156,AT$642)-Данные!$G156-AT$643+IF($F$4="Использовать поправку",BT494,0),#N/A)</f>
        <v>4.7230931380744323</v>
      </c>
      <c r="AU494" s="64">
        <f>IF(ISNUMBER(INDEX(Данные!$I$1:$IX$303,Данные!$A156,AU$642)),INDEX(Данные!$I$1:$IX$303,Данные!$A156,AU$642)-Данные!$H156-AU$643+IF($F$4="Использовать поправку",BU494,0),#N/A)</f>
        <v>-1.0822048096399612</v>
      </c>
      <c r="AV494" s="62">
        <f t="shared" si="826"/>
        <v>76.5</v>
      </c>
      <c r="AW494" s="63">
        <f>IF(ISNUMBER(INDEX(Данные!$I$1:$IX$303,Данные!$A156,AW$642)),INDEX(Данные!$I$1:$IX$303,Данные!$A156,AW$642)-Данные!$G156-AW$643+IF($F$5="Использовать поправку",BT494,0),#N/A)</f>
        <v>-2.0460362746579221</v>
      </c>
      <c r="AX494" s="64">
        <f>IF(ISNUMBER(INDEX(Данные!$I$1:$IX$303,Данные!$A156,AX$642)),INDEX(Данные!$I$1:$IX$303,Данные!$A156,AX$642)-Данные!$H156-AX$643+IF($F$5="Использовать поправку",BU494,0),#N/A)</f>
        <v>6.4726048086781702</v>
      </c>
      <c r="AY494" s="62">
        <f t="shared" si="827"/>
        <v>76.5</v>
      </c>
      <c r="AZ494" s="63">
        <f>IF(ISNUMBER(INDEX(Данные!$I$1:$IX$303,Данные!$A156,AZ$642)),INDEX(Данные!$I$1:$IX$303,Данные!$A156,AZ$642)-Данные!$G156-AZ$643+IF($F$6="Использовать поправку",BT494,0),#N/A)</f>
        <v>-5.6854037251354157</v>
      </c>
      <c r="BA494" s="64">
        <f>IF(ISNUMBER(INDEX(Данные!$I$1:$IX$303,Данные!$A156,BA$642)),INDEX(Данные!$I$1:$IX$303,Данные!$A156,BA$642)-Данные!$H156-BA$643+IF($F$6="Использовать поправку",BU494,0),#N/A)</f>
        <v>5.2484884486373176</v>
      </c>
      <c r="BB494" s="62">
        <f t="shared" si="828"/>
        <v>76.5</v>
      </c>
      <c r="BC494" s="63">
        <f>IF(ISNUMBER(INDEX(Данные!$I$1:$IX$303,Данные!$A156,BC$642)),INDEX(Данные!$I$1:$IX$303,Данные!$A156,BC$642)-Данные!$G156-BC$643+IF($F$7="Использовать поправку",BT494,0),#N/A)</f>
        <v>-2.7716578607313522</v>
      </c>
      <c r="BD494" s="64">
        <f>IF(ISNUMBER(INDEX(Данные!$I$1:$IX$303,Данные!$A156,BD$642)),INDEX(Данные!$I$1:$IX$303,Данные!$A156,BD$642)-Данные!$H156-BD$643+IF($F$7="Использовать поправку",BU494,0),#N/A)</f>
        <v>1.9790539746709328</v>
      </c>
      <c r="BE494" s="62">
        <f t="shared" si="829"/>
        <v>76.5</v>
      </c>
      <c r="BF494" s="63">
        <f>IF(ISNUMBER(INDEX(Данные!$I$1:$IX$303,Данные!$A156,BF$642)),INDEX(Данные!$I$1:$IX$303,Данные!$A156,BF$642)-Данные!$G156-BF$643+IF($F$8="Использовать поправку",BT494,0),#N/A)</f>
        <v>1.2325632883644175</v>
      </c>
      <c r="BG494" s="64">
        <f>IF(ISNUMBER(INDEX(Данные!$I$1:$IX$303,Данные!$A156,BG$642)),INDEX(Данные!$I$1:$IX$303,Данные!$A156,BG$642)-Данные!$H156-BG$643+IF($F$8="Использовать поправку",BU494,0),#N/A)</f>
        <v>1.4180944802660633</v>
      </c>
      <c r="BH494" s="62">
        <f t="shared" si="830"/>
        <v>76.5</v>
      </c>
      <c r="BI494" s="63">
        <f>IF(ISNUMBER(INDEX(Данные!$I$1:$IX$303,Данные!$A156,BI$642)),INDEX(Данные!$I$1:$IX$303,Данные!$A156,BI$642)-Данные!$G156-BI$643+IF($F$9="Использовать поправку",BT494,0),#N/A)</f>
        <v>0.23972545627339059</v>
      </c>
      <c r="BJ494" s="64">
        <f>IF(ISNUMBER(INDEX(Данные!$I$1:$IX$303,Данные!$A156,BJ$642)),INDEX(Данные!$I$1:$IX$303,Данные!$A156,BJ$642)-Данные!$H156-BJ$643+IF($F$9="Использовать поправку",BU494,0),#N/A)</f>
        <v>2.1997338018225037</v>
      </c>
      <c r="BK494" s="62">
        <f t="shared" si="831"/>
        <v>76.5</v>
      </c>
      <c r="BL494" s="63">
        <f>IF(ISNUMBER(INDEX(Данные!$I$1:$IX$303,Данные!$A156,BL$642)),INDEX(Данные!$I$1:$IX$303,Данные!$A156,BL$642)-Данные!$G156-BL$643+IF($F$10="Использовать поправку",BT494,0),#N/A)</f>
        <v>-2.967678481669509</v>
      </c>
      <c r="BM494" s="64">
        <f>IF(ISNUMBER(INDEX(Данные!$I$1:$IX$303,Данные!$A156,BM$642)),INDEX(Данные!$I$1:$IX$303,Данные!$A156,BM$642)-Данные!$H156-BM$643+IF($F$10="Использовать поправку",BU494,0),#N/A)</f>
        <v>9.619941440634193</v>
      </c>
      <c r="BN494" s="62">
        <f t="shared" si="832"/>
        <v>76.5</v>
      </c>
      <c r="BO494" s="63">
        <f>IF(ISNUMBER(INDEX(Данные!$I$1:$IX$303,Данные!$A156,BO$642)),INDEX(Данные!$I$1:$IX$303,Данные!$A156,BO$642)-Данные!$G156-BO$643+IF($F$11="Использовать поправку",BT494,0),#N/A)</f>
        <v>-1.5526485998390172</v>
      </c>
      <c r="BP494" s="64">
        <f>IF(ISNUMBER(INDEX(Данные!$I$1:$IX$303,Данные!$A156,BP$642)),INDEX(Данные!$I$1:$IX$303,Данные!$A156,BP$642)-Данные!$H156-BP$643+IF($F$11="Использовать поправку",BU494,0),#N/A)</f>
        <v>3.3183687497689789</v>
      </c>
      <c r="BQ494" s="62">
        <f t="shared" si="833"/>
        <v>76.5</v>
      </c>
      <c r="BR494" s="63">
        <f>IF(ISNUMBER(INDEX(Данные!$I$1:$IX$303,Данные!$A156,BR$642)),INDEX(Данные!$I$1:$IX$303,Данные!$A156,BR$642)-Данные!$G156-BR$643+IF($F$12="Использовать поправку",BT494,0),#N/A)</f>
        <v>3.4286162858766147</v>
      </c>
      <c r="BS494" s="64">
        <f>IF(ISNUMBER(INDEX(Данные!$I$1:$IX$303,Данные!$A156,BS$642)),INDEX(Данные!$I$1:$IX$303,Данные!$A156,BS$642)-Данные!$H156-BS$643+IF($F$12="Использовать поправку",BU494,0),#N/A)</f>
        <v>8.0169659600464911</v>
      </c>
      <c r="BT494" s="100" t="e">
        <f>INDEX(Данные!$I$1:$IX$303,Данные!$A156,BT$642+8)-INDEX(Данные!$I$1:$IX$303,Данные!$A156,BT$643+8)</f>
        <v>#N/A</v>
      </c>
      <c r="BU494" s="101" t="e">
        <f>INDEX(Данные!$I$1:$IX$303,Данные!$A156,BU$642+9)-INDEX(Данные!$I$1:$IX$303,Данные!$A156,BU$643+9)</f>
        <v>#N/A</v>
      </c>
    </row>
    <row r="495" spans="7:73" s="88" customFormat="1" x14ac:dyDescent="0.25">
      <c r="G495" s="61">
        <v>77</v>
      </c>
      <c r="H495" s="62">
        <f t="shared" si="834"/>
        <v>77</v>
      </c>
      <c r="I495" s="63">
        <f>IF(ISNUMBER(INDEX(Данные!$I$1:$IX$303,Данные!$A157,I$642)),INDEX(Данные!$I$1:$IX$303,Данные!$A157,I$642)-Данные!$E157+IF($F$3="Использовать поправку",AL495,0),#N/A)</f>
        <v>0</v>
      </c>
      <c r="J495" s="64">
        <f>IF(ISNUMBER(INDEX(Данные!$I$1:$IX$303,Данные!$A157,J$642)),INDEX(Данные!$I$1:$IX$303,Данные!$A157,J$642)-Данные!$F157+IF($F$3="Использовать поправку",AM495,0),#N/A)</f>
        <v>0</v>
      </c>
      <c r="K495" s="62">
        <f t="shared" si="835"/>
        <v>77</v>
      </c>
      <c r="L495" s="63">
        <f>IF(ISNUMBER(INDEX(Данные!$I$1:$IX$303,Данные!$A157,L$642)),INDEX(Данные!$I$1:$IX$303,Данные!$A157,L$642)-Данные!$E157+IF($F$4="Использовать поправку",AL495,0),#N/A)</f>
        <v>-0.81567220504044124</v>
      </c>
      <c r="M495" s="64">
        <f>IF(ISNUMBER(INDEX(Данные!$I$1:$IX$303,Данные!$A157,M$642)),INDEX(Данные!$I$1:$IX$303,Данные!$A157,M$642)-Данные!$F157+IF($F$4="Использовать поправку",AM495,0),#N/A)</f>
        <v>-0.55555419033961417</v>
      </c>
      <c r="N495" s="62">
        <f t="shared" si="836"/>
        <v>77</v>
      </c>
      <c r="O495" s="63">
        <f>IF(ISNUMBER(INDEX(Данные!$I$1:$IX$303,Данные!$A157,O$642)),INDEX(Данные!$I$1:$IX$303,Данные!$A157,O$642)-Данные!$E157+IF($F$5="Использовать поправку",AL495,0),#N/A)</f>
        <v>-0.52785871009996255</v>
      </c>
      <c r="P495" s="64">
        <f>IF(ISNUMBER(INDEX(Данные!$I$1:$IX$303,Данные!$A157,P$642)),INDEX(Данные!$I$1:$IX$303,Данные!$A157,P$642)-Данные!$F157+IF($F$5="Использовать поправку",AM495,0),#N/A)</f>
        <v>-0.11737875611226301</v>
      </c>
      <c r="Q495" s="62">
        <f t="shared" si="837"/>
        <v>77</v>
      </c>
      <c r="R495" s="63">
        <f>IF(ISNUMBER(INDEX(Данные!$I$1:$IX$303,Данные!$A157,R$642)),INDEX(Данные!$I$1:$IX$303,Данные!$A157,R$642)-Данные!$E157+IF($F$6="Использовать поправку",AL495,0),#N/A)</f>
        <v>0.49980196781795039</v>
      </c>
      <c r="S495" s="64">
        <f>IF(ISNUMBER(INDEX(Данные!$I$1:$IX$303,Данные!$A157,S$642)),INDEX(Данные!$I$1:$IX$303,Данные!$A157,S$642)-Данные!$F157+IF($F$6="Использовать поправку",AM495,0),#N/A)</f>
        <v>-1.4107421295954552</v>
      </c>
      <c r="T495" s="62">
        <f t="shared" si="838"/>
        <v>77</v>
      </c>
      <c r="U495" s="63">
        <f>IF(ISNUMBER(INDEX(Данные!$I$1:$IX$303,Данные!$A157,U$642)),INDEX(Данные!$I$1:$IX$303,Данные!$A157,U$642)-Данные!$E157+IF($F$7="Использовать поправку",AL495,0),#N/A)</f>
        <v>-0.98220586937153787</v>
      </c>
      <c r="V495" s="64">
        <f>IF(ISNUMBER(INDEX(Данные!$I$1:$IX$303,Данные!$A157,V$642)),INDEX(Данные!$I$1:$IX$303,Данные!$A157,V$642)-Данные!$F157+IF($F$7="Использовать поправку",AM495,0),#N/A)</f>
        <v>-1.2504855846807494</v>
      </c>
      <c r="W495" s="62">
        <f t="shared" si="839"/>
        <v>77</v>
      </c>
      <c r="X495" s="63">
        <f>IF(ISNUMBER(INDEX(Данные!$I$1:$IX$303,Данные!$A157,X$642)),INDEX(Данные!$I$1:$IX$303,Данные!$A157,X$642)-Данные!$E157+IF($F$8="Использовать поправку",AL495,0),#N/A)</f>
        <v>5.9813700166771788E-2</v>
      </c>
      <c r="Y495" s="64">
        <f>IF(ISNUMBER(INDEX(Данные!$I$1:$IX$303,Данные!$A157,Y$642)),INDEX(Данные!$I$1:$IX$303,Данные!$A157,Y$642)-Данные!$F157+IF($F$8="Использовать поправку",AM495,0),#N/A)</f>
        <v>-2.2143853860026042</v>
      </c>
      <c r="Z495" s="62">
        <f t="shared" si="840"/>
        <v>77</v>
      </c>
      <c r="AA495" s="63">
        <f>IF(ISNUMBER(INDEX(Данные!$I$1:$IX$303,Данные!$A157,AA$642)),INDEX(Данные!$I$1:$IX$303,Данные!$A157,AA$642)-Данные!$E157+IF($F$9="Использовать поправку",AL495,0),#N/A)</f>
        <v>-0.85699820733195198</v>
      </c>
      <c r="AB495" s="64">
        <f>IF(ISNUMBER(INDEX(Данные!$I$1:$IX$303,Данные!$A157,AB$642)),INDEX(Данные!$I$1:$IX$303,Данные!$A157,AB$642)-Данные!$F157+IF($F$9="Использовать поправку",AM495,0),#N/A)</f>
        <v>-1.3664305204165315</v>
      </c>
      <c r="AC495" s="62">
        <f t="shared" si="841"/>
        <v>77</v>
      </c>
      <c r="AD495" s="63">
        <f>IF(ISNUMBER(INDEX(Данные!$I$1:$IX$303,Данные!$A157,AD$642)),INDEX(Данные!$I$1:$IX$303,Данные!$A157,AD$642)-Данные!$E157+IF($F$10="Использовать поправку",AL495,0),#N/A)</f>
        <v>0.7893295639459661</v>
      </c>
      <c r="AE495" s="64">
        <f>IF(ISNUMBER(INDEX(Данные!$I$1:$IX$303,Данные!$A157,AE$642)),INDEX(Данные!$I$1:$IX$303,Данные!$A157,AE$642)-Данные!$F157+IF($F$10="Использовать поправку",AM495,0),#N/A)</f>
        <v>-2.217078581276799</v>
      </c>
      <c r="AF495" s="62">
        <f t="shared" si="842"/>
        <v>77</v>
      </c>
      <c r="AG495" s="63">
        <f>IF(ISNUMBER(INDEX(Данные!$I$1:$IX$303,Данные!$A157,AG$642)),INDEX(Данные!$I$1:$IX$303,Данные!$A157,AG$642)-Данные!$E157+IF($F$11="Использовать поправку",AL495,0),#N/A)</f>
        <v>-1.056583464440036</v>
      </c>
      <c r="AH495" s="64">
        <f>IF(ISNUMBER(INDEX(Данные!$I$1:$IX$303,Данные!$A157,AH$642)),INDEX(Данные!$I$1:$IX$303,Данные!$A157,AH$642)-Данные!$F157+IF($F$11="Использовать поправку",AM495,0),#N/A)</f>
        <v>0.47749920345301167</v>
      </c>
      <c r="AI495" s="62">
        <f t="shared" si="843"/>
        <v>77</v>
      </c>
      <c r="AJ495" s="63">
        <f>IF(ISNUMBER(INDEX(Данные!$I$1:$IX$303,Данные!$A157,AJ$642)),INDEX(Данные!$I$1:$IX$303,Данные!$A157,AJ$642)-Данные!$E157+IF($F$12="Использовать поправку",AL495,0),#N/A)</f>
        <v>-0.69532900658208341</v>
      </c>
      <c r="AK495" s="96">
        <f>IF(ISNUMBER(INDEX(Данные!$I$1:$IX$303,Данные!$A157,AK$642)),INDEX(Данные!$I$1:$IX$303,Данные!$A157,AK$642)-Данные!$F157+IF($F$12="Использовать поправку",AM495,0),#N/A)</f>
        <v>-1.1727311868638193</v>
      </c>
      <c r="AL495" s="100" t="e">
        <f>INDEX(Данные!$I$1:$IX$303,Данные!$A157,AL$642+4)-INDEX(Данные!$I$1:$IX$303,Данные!$A157,AL$643+4)</f>
        <v>#N/A</v>
      </c>
      <c r="AM495" s="101" t="e">
        <f>INDEX(Данные!$I$1:$IX$303,Данные!$A157,AM$642+5)-INDEX(Данные!$I$1:$IX$303,Данные!$A157,AM$643+5)</f>
        <v>#N/A</v>
      </c>
      <c r="AO495" s="61">
        <v>77</v>
      </c>
      <c r="AP495" s="62">
        <f t="shared" si="824"/>
        <v>77</v>
      </c>
      <c r="AQ495" s="63">
        <f>IF(ISNUMBER(INDEX(Данные!$I$1:$IX$303,Данные!$A157,AQ$642)),INDEX(Данные!$I$1:$IX$303,Данные!$A157,AQ$642)-Данные!$G157-AQ$643+IF($F$3="Использовать поправку",BT495,0),#N/A)</f>
        <v>-1.1368683772161603E-13</v>
      </c>
      <c r="AR495" s="64">
        <f>IF(ISNUMBER(INDEX(Данные!$I$1:$IX$303,Данные!$A157,AR$642)),INDEX(Данные!$I$1:$IX$303,Данные!$A157,AR$642)-Данные!$H157-AR$643+IF($F$3="Использовать поправку",BU495,0),#N/A)</f>
        <v>0</v>
      </c>
      <c r="AS495" s="62">
        <f t="shared" si="825"/>
        <v>77</v>
      </c>
      <c r="AT495" s="63">
        <f>IF(ISNUMBER(INDEX(Данные!$I$1:$IX$303,Данные!$A157,AT$642)),INDEX(Данные!$I$1:$IX$303,Данные!$A157,AT$642)-Данные!$G157-AT$643+IF($F$4="Использовать поправку",BT495,0),#N/A)</f>
        <v>4.3152570355542821</v>
      </c>
      <c r="AU495" s="64">
        <f>IF(ISNUMBER(INDEX(Данные!$I$1:$IX$303,Данные!$A157,AU$642)),INDEX(Данные!$I$1:$IX$303,Данные!$A157,AU$642)-Данные!$H157-AU$643+IF($F$4="Использовать поправку",BU495,0),#N/A)</f>
        <v>-1.3599819048097288</v>
      </c>
      <c r="AV495" s="62">
        <f t="shared" si="826"/>
        <v>77</v>
      </c>
      <c r="AW495" s="63">
        <f>IF(ISNUMBER(INDEX(Данные!$I$1:$IX$303,Данные!$A157,AW$642)),INDEX(Данные!$I$1:$IX$303,Данные!$A157,AW$642)-Данные!$G157-AW$643+IF($F$5="Использовать поправку",BT495,0),#N/A)</f>
        <v>-2.3099656297080173</v>
      </c>
      <c r="AX495" s="64">
        <f>IF(ISNUMBER(INDEX(Данные!$I$1:$IX$303,Данные!$A157,AX$642)),INDEX(Данные!$I$1:$IX$303,Данные!$A157,AX$642)-Данные!$H157-AX$643+IF($F$5="Использовать поправку",BU495,0),#N/A)</f>
        <v>6.4139154306221826</v>
      </c>
      <c r="AY495" s="62">
        <f t="shared" si="827"/>
        <v>77</v>
      </c>
      <c r="AZ495" s="63">
        <f>IF(ISNUMBER(INDEX(Данные!$I$1:$IX$303,Данные!$A157,AZ$642)),INDEX(Данные!$I$1:$IX$303,Данные!$A157,AZ$642)-Данные!$G157-AZ$643+IF($F$6="Использовать поправку",BT495,0),#N/A)</f>
        <v>-5.4355027412265144</v>
      </c>
      <c r="BA495" s="64">
        <f>IF(ISNUMBER(INDEX(Данные!$I$1:$IX$303,Данные!$A157,BA$642)),INDEX(Данные!$I$1:$IX$303,Данные!$A157,BA$642)-Данные!$H157-BA$643+IF($F$6="Использовать поправку",BU495,0),#N/A)</f>
        <v>4.5431173838396717</v>
      </c>
      <c r="BB495" s="62">
        <f t="shared" si="828"/>
        <v>77</v>
      </c>
      <c r="BC495" s="63">
        <f>IF(ISNUMBER(INDEX(Данные!$I$1:$IX$303,Данные!$A157,BC$642)),INDEX(Данные!$I$1:$IX$303,Данные!$A157,BC$642)-Данные!$G157-BC$643+IF($F$7="Использовать поправку",BT495,0),#N/A)</f>
        <v>-3.2627607954171935</v>
      </c>
      <c r="BD495" s="64">
        <f>IF(ISNUMBER(INDEX(Данные!$I$1:$IX$303,Данные!$A157,BD$642)),INDEX(Данные!$I$1:$IX$303,Данные!$A157,BD$642)-Данные!$H157-BD$643+IF($F$7="Использовать поправку",BU495,0),#N/A)</f>
        <v>1.3538111823304462</v>
      </c>
      <c r="BE495" s="62">
        <f t="shared" si="829"/>
        <v>77</v>
      </c>
      <c r="BF495" s="63">
        <f>IF(ISNUMBER(INDEX(Данные!$I$1:$IX$303,Данные!$A157,BF$642)),INDEX(Данные!$I$1:$IX$303,Данные!$A157,BF$642)-Данные!$G157-BF$643+IF($F$8="Использовать поправку",BT495,0),#N/A)</f>
        <v>1.2624701384478385</v>
      </c>
      <c r="BG495" s="64">
        <f>IF(ISNUMBER(INDEX(Данные!$I$1:$IX$303,Данные!$A157,BG$642)),INDEX(Данные!$I$1:$IX$303,Данные!$A157,BG$642)-Данные!$H157-BG$643+IF($F$8="Использовать поправку",BU495,0),#N/A)</f>
        <v>0.31090178726481099</v>
      </c>
      <c r="BH495" s="62">
        <f t="shared" si="830"/>
        <v>77</v>
      </c>
      <c r="BI495" s="63">
        <f>IF(ISNUMBER(INDEX(Данные!$I$1:$IX$303,Данные!$A157,BI$642)),INDEX(Данные!$I$1:$IX$303,Данные!$A157,BI$642)-Данные!$G157-BI$643+IF($F$9="Использовать поправку",BT495,0),#N/A)</f>
        <v>-0.18877364739262248</v>
      </c>
      <c r="BJ495" s="64">
        <f>IF(ISNUMBER(INDEX(Данные!$I$1:$IX$303,Данные!$A157,BJ$642)),INDEX(Данные!$I$1:$IX$303,Данные!$A157,BJ$642)-Данные!$H157-BJ$643+IF($F$9="Использовать поправку",BU495,0),#N/A)</f>
        <v>1.5165185416142322</v>
      </c>
      <c r="BK495" s="62">
        <f t="shared" si="831"/>
        <v>77</v>
      </c>
      <c r="BL495" s="63">
        <f>IF(ISNUMBER(INDEX(Данные!$I$1:$IX$303,Данные!$A157,BL$642)),INDEX(Данные!$I$1:$IX$303,Данные!$A157,BL$642)-Данные!$G157-BL$643+IF($F$10="Использовать поправку",BT495,0),#N/A)</f>
        <v>-2.5730136996966166</v>
      </c>
      <c r="BM495" s="64">
        <f>IF(ISNUMBER(INDEX(Данные!$I$1:$IX$303,Данные!$A157,BM$642)),INDEX(Данные!$I$1:$IX$303,Данные!$A157,BM$642)-Данные!$H157-BM$643+IF($F$10="Использовать поправку",BU495,0),#N/A)</f>
        <v>8.5114021499957744</v>
      </c>
      <c r="BN495" s="62">
        <f t="shared" si="832"/>
        <v>77</v>
      </c>
      <c r="BO495" s="63">
        <f>IF(ISNUMBER(INDEX(Данные!$I$1:$IX$303,Данные!$A157,BO$642)),INDEX(Данные!$I$1:$IX$303,Данные!$A157,BO$642)-Данные!$G157-BO$643+IF($F$11="Использовать поправку",BT495,0),#N/A)</f>
        <v>-2.0809403320589581</v>
      </c>
      <c r="BP495" s="64">
        <f>IF(ISNUMBER(INDEX(Данные!$I$1:$IX$303,Данные!$A157,BP$642)),INDEX(Данные!$I$1:$IX$303,Данные!$A157,BP$642)-Данные!$H157-BP$643+IF($F$11="Использовать поправку",BU495,0),#N/A)</f>
        <v>3.5571183514957738</v>
      </c>
      <c r="BQ495" s="62">
        <f t="shared" si="833"/>
        <v>77</v>
      </c>
      <c r="BR495" s="63">
        <f>IF(ISNUMBER(INDEX(Данные!$I$1:$IX$303,Данные!$A157,BR$642)),INDEX(Данные!$I$1:$IX$303,Данные!$A157,BR$642)-Данные!$G157-BR$643+IF($F$12="Использовать поправку",BT495,0),#N/A)</f>
        <v>3.0809517825855437</v>
      </c>
      <c r="BS495" s="64">
        <f>IF(ISNUMBER(INDEX(Данные!$I$1:$IX$303,Данные!$A157,BS$642)),INDEX(Данные!$I$1:$IX$303,Данные!$A157,BS$642)-Данные!$H157-BS$643+IF($F$12="Использовать поправку",BU495,0),#N/A)</f>
        <v>7.4306003666147262</v>
      </c>
      <c r="BT495" s="100" t="e">
        <f>INDEX(Данные!$I$1:$IX$303,Данные!$A157,BT$642+8)-INDEX(Данные!$I$1:$IX$303,Данные!$A157,BT$643+8)</f>
        <v>#N/A</v>
      </c>
      <c r="BU495" s="101" t="e">
        <f>INDEX(Данные!$I$1:$IX$303,Данные!$A157,BU$642+9)-INDEX(Данные!$I$1:$IX$303,Данные!$A157,BU$643+9)</f>
        <v>#N/A</v>
      </c>
    </row>
    <row r="496" spans="7:73" s="88" customFormat="1" x14ac:dyDescent="0.25">
      <c r="G496" s="61">
        <v>77.5</v>
      </c>
      <c r="H496" s="62">
        <f t="shared" si="834"/>
        <v>77.5</v>
      </c>
      <c r="I496" s="63">
        <f>IF(ISNUMBER(INDEX(Данные!$I$1:$IX$303,Данные!$A158,I$642)),INDEX(Данные!$I$1:$IX$303,Данные!$A158,I$642)-Данные!$E158+IF($F$3="Использовать поправку",AL496,0),#N/A)</f>
        <v>0</v>
      </c>
      <c r="J496" s="64">
        <f>IF(ISNUMBER(INDEX(Данные!$I$1:$IX$303,Данные!$A158,J$642)),INDEX(Данные!$I$1:$IX$303,Данные!$A158,J$642)-Данные!$F158+IF($F$3="Использовать поправку",AM496,0),#N/A)</f>
        <v>0</v>
      </c>
      <c r="K496" s="62">
        <f t="shared" si="835"/>
        <v>77.5</v>
      </c>
      <c r="L496" s="63">
        <f>IF(ISNUMBER(INDEX(Данные!$I$1:$IX$303,Данные!$A158,L$642)),INDEX(Данные!$I$1:$IX$303,Данные!$A158,L$642)-Данные!$E158+IF($F$4="Использовать поправку",AL496,0),#N/A)</f>
        <v>-1.3524438684626547</v>
      </c>
      <c r="M496" s="64">
        <f>IF(ISNUMBER(INDEX(Данные!$I$1:$IX$303,Данные!$A158,M$642)),INDEX(Данные!$I$1:$IX$303,Данные!$A158,M$642)-Данные!$F158+IF($F$4="Использовать поправку",AM496,0),#N/A)</f>
        <v>-0.88483723793507685</v>
      </c>
      <c r="N496" s="62">
        <f t="shared" si="836"/>
        <v>77.5</v>
      </c>
      <c r="O496" s="63">
        <f>IF(ISNUMBER(INDEX(Данные!$I$1:$IX$303,Данные!$A158,O$642)),INDEX(Данные!$I$1:$IX$303,Данные!$A158,O$642)-Данные!$E158+IF($F$5="Использовать поправку",AL496,0),#N/A)</f>
        <v>-0.72194536072837145</v>
      </c>
      <c r="P496" s="64">
        <f>IF(ISNUMBER(INDEX(Данные!$I$1:$IX$303,Данные!$A158,P$642)),INDEX(Данные!$I$1:$IX$303,Данные!$A158,P$642)-Данные!$F158+IF($F$5="Использовать поправку",AM496,0),#N/A)</f>
        <v>-2.0376537536196073</v>
      </c>
      <c r="Q496" s="62">
        <f t="shared" si="837"/>
        <v>77.5</v>
      </c>
      <c r="R496" s="63">
        <f>IF(ISNUMBER(INDEX(Данные!$I$1:$IX$303,Данные!$A158,R$642)),INDEX(Данные!$I$1:$IX$303,Данные!$A158,R$642)-Данные!$E158+IF($F$6="Использовать поправку",AL496,0),#N/A)</f>
        <v>-1.2553388802408607</v>
      </c>
      <c r="S496" s="64">
        <f>IF(ISNUMBER(INDEX(Данные!$I$1:$IX$303,Данные!$A158,S$642)),INDEX(Данные!$I$1:$IX$303,Данные!$A158,S$642)-Данные!$F158+IF($F$6="Использовать поправку",AM496,0),#N/A)</f>
        <v>-0.19300411943255624</v>
      </c>
      <c r="T496" s="62">
        <f t="shared" si="838"/>
        <v>77.5</v>
      </c>
      <c r="U496" s="63">
        <f>IF(ISNUMBER(INDEX(Данные!$I$1:$IX$303,Данные!$A158,U$642)),INDEX(Данные!$I$1:$IX$303,Данные!$A158,U$642)-Данные!$E158+IF($F$7="Использовать поправку",AL496,0),#N/A)</f>
        <v>-0.5067693024502482</v>
      </c>
      <c r="V496" s="64">
        <f>IF(ISNUMBER(INDEX(Данные!$I$1:$IX$303,Данные!$A158,V$642)),INDEX(Данные!$I$1:$IX$303,Данные!$A158,V$642)-Данные!$F158+IF($F$7="Использовать поправку",AM496,0),#N/A)</f>
        <v>-1.1154595484754746</v>
      </c>
      <c r="W496" s="62">
        <f t="shared" si="839"/>
        <v>77.5</v>
      </c>
      <c r="X496" s="63">
        <f>IF(ISNUMBER(INDEX(Данные!$I$1:$IX$303,Данные!$A158,X$642)),INDEX(Данные!$I$1:$IX$303,Данные!$A158,X$642)-Данные!$E158+IF($F$8="Использовать поправку",AL496,0),#N/A)</f>
        <v>-0.6459940781617366</v>
      </c>
      <c r="Y496" s="64">
        <f>IF(ISNUMBER(INDEX(Данные!$I$1:$IX$303,Данные!$A158,Y$642)),INDEX(Данные!$I$1:$IX$303,Данные!$A158,Y$642)-Данные!$F158+IF($F$8="Использовать поправку",AM496,0),#N/A)</f>
        <v>-1.5173228828015135</v>
      </c>
      <c r="Z496" s="62">
        <f t="shared" si="840"/>
        <v>77.5</v>
      </c>
      <c r="AA496" s="63">
        <f>IF(ISNUMBER(INDEX(Данные!$I$1:$IX$303,Данные!$A158,AA$642)),INDEX(Данные!$I$1:$IX$303,Данные!$A158,AA$642)-Данные!$E158+IF($F$9="Использовать поправку",AL496,0),#N/A)</f>
        <v>-1.376795469192615</v>
      </c>
      <c r="AB496" s="64">
        <f>IF(ISNUMBER(INDEX(Данные!$I$1:$IX$303,Данные!$A158,AB$642)),INDEX(Данные!$I$1:$IX$303,Данные!$A158,AB$642)-Данные!$F158+IF($F$9="Использовать поправку",AM496,0),#N/A)</f>
        <v>0.10126733895241169</v>
      </c>
      <c r="AC496" s="62">
        <f t="shared" si="841"/>
        <v>77.5</v>
      </c>
      <c r="AD496" s="63">
        <f>IF(ISNUMBER(INDEX(Данные!$I$1:$IX$303,Данные!$A158,AD$642)),INDEX(Данные!$I$1:$IX$303,Данные!$A158,AD$642)-Данные!$E158+IF($F$10="Использовать поправку",AL496,0),#N/A)</f>
        <v>-0.4770154363447503</v>
      </c>
      <c r="AE496" s="64">
        <f>IF(ISNUMBER(INDEX(Данные!$I$1:$IX$303,Данные!$A158,AE$642)),INDEX(Данные!$I$1:$IX$303,Данные!$A158,AE$642)-Данные!$F158+IF($F$10="Использовать поправку",AM496,0),#N/A)</f>
        <v>-1.347010216902403</v>
      </c>
      <c r="AF496" s="62">
        <f t="shared" si="842"/>
        <v>77.5</v>
      </c>
      <c r="AG496" s="63">
        <f>IF(ISNUMBER(INDEX(Данные!$I$1:$IX$303,Данные!$A158,AG$642)),INDEX(Данные!$I$1:$IX$303,Данные!$A158,AG$642)-Данные!$E158+IF($F$11="Использовать поправку",AL496,0),#N/A)</f>
        <v>0.11272326632291207</v>
      </c>
      <c r="AH496" s="64">
        <f>IF(ISNUMBER(INDEX(Данные!$I$1:$IX$303,Данные!$A158,AH$642)),INDEX(Данные!$I$1:$IX$303,Данные!$A158,AH$642)-Данные!$F158+IF($F$11="Использовать поправку",AM496,0),#N/A)</f>
        <v>-1.4497166424110033</v>
      </c>
      <c r="AI496" s="62">
        <f t="shared" si="843"/>
        <v>77.5</v>
      </c>
      <c r="AJ496" s="63">
        <f>IF(ISNUMBER(INDEX(Данные!$I$1:$IX$303,Данные!$A158,AJ$642)),INDEX(Данные!$I$1:$IX$303,Данные!$A158,AJ$642)-Данные!$E158+IF($F$12="Использовать поправку",AL496,0),#N/A)</f>
        <v>4.0254391146024915E-2</v>
      </c>
      <c r="AK496" s="96">
        <f>IF(ISNUMBER(INDEX(Данные!$I$1:$IX$303,Данные!$A158,AK$642)),INDEX(Данные!$I$1:$IX$303,Данные!$A158,AK$642)-Данные!$F158+IF($F$12="Использовать поправку",AM496,0),#N/A)</f>
        <v>-8.6623376410507102E-2</v>
      </c>
      <c r="AL496" s="100" t="e">
        <f>INDEX(Данные!$I$1:$IX$303,Данные!$A158,AL$642+4)-INDEX(Данные!$I$1:$IX$303,Данные!$A158,AL$643+4)</f>
        <v>#N/A</v>
      </c>
      <c r="AM496" s="101" t="e">
        <f>INDEX(Данные!$I$1:$IX$303,Данные!$A158,AM$642+5)-INDEX(Данные!$I$1:$IX$303,Данные!$A158,AM$643+5)</f>
        <v>#N/A</v>
      </c>
      <c r="AO496" s="61">
        <v>77.5</v>
      </c>
      <c r="AP496" s="62">
        <f t="shared" ref="AP496:AP559" si="844">IF(ISNUMBER(AQ496),$G496,"")</f>
        <v>77.5</v>
      </c>
      <c r="AQ496" s="63">
        <f>IF(ISNUMBER(INDEX(Данные!$I$1:$IX$303,Данные!$A158,AQ$642)),INDEX(Данные!$I$1:$IX$303,Данные!$A158,AQ$642)-Данные!$G158-AQ$643+IF($F$3="Использовать поправку",BT496,0),#N/A)</f>
        <v>0</v>
      </c>
      <c r="AR496" s="64">
        <f>IF(ISNUMBER(INDEX(Данные!$I$1:$IX$303,Данные!$A158,AR$642)),INDEX(Данные!$I$1:$IX$303,Данные!$A158,AR$642)-Данные!$H158-AR$643+IF($F$3="Использовать поправку",BU496,0),#N/A)</f>
        <v>0</v>
      </c>
      <c r="AS496" s="62">
        <f t="shared" ref="AS496:AS559" si="845">IF(ISNUMBER(AT496),$G496,"")</f>
        <v>77.5</v>
      </c>
      <c r="AT496" s="63">
        <f>IF(ISNUMBER(INDEX(Данные!$I$1:$IX$303,Данные!$A158,AT$642)),INDEX(Данные!$I$1:$IX$303,Данные!$A158,AT$642)-Данные!$G158-AT$643+IF($F$4="Использовать поправку",BT496,0),#N/A)</f>
        <v>3.6390351013229747</v>
      </c>
      <c r="AU496" s="64">
        <f>IF(ISNUMBER(INDEX(Данные!$I$1:$IX$303,Данные!$A158,AU$642)),INDEX(Данные!$I$1:$IX$303,Данные!$A158,AU$642)-Данные!$H158-AU$643+IF($F$4="Использовать поправку",BU496,0),#N/A)</f>
        <v>-1.8024005237773508</v>
      </c>
      <c r="AV496" s="62">
        <f t="shared" ref="AV496:AV559" si="846">IF(ISNUMBER(AW496),$G496,"")</f>
        <v>77.5</v>
      </c>
      <c r="AW496" s="63">
        <f>IF(ISNUMBER(INDEX(Данные!$I$1:$IX$303,Данные!$A158,AW$642)),INDEX(Данные!$I$1:$IX$303,Данные!$A158,AW$642)-Данные!$G158-AW$643+IF($F$5="Использовать поправку",BT496,0),#N/A)</f>
        <v>-2.6709383100720743</v>
      </c>
      <c r="AX496" s="64">
        <f>IF(ISNUMBER(INDEX(Данные!$I$1:$IX$303,Данные!$A158,AX$642)),INDEX(Данные!$I$1:$IX$303,Данные!$A158,AX$642)-Данные!$H158-AX$643+IF($F$5="Использовать поправку",BU496,0),#N/A)</f>
        <v>5.3950885538124567</v>
      </c>
      <c r="AY496" s="62">
        <f t="shared" ref="AY496:AY559" si="847">IF(ISNUMBER(AZ496),$G496,"")</f>
        <v>77.5</v>
      </c>
      <c r="AZ496" s="63">
        <f>IF(ISNUMBER(INDEX(Данные!$I$1:$IX$303,Данные!$A158,AZ$642)),INDEX(Данные!$I$1:$IX$303,Данные!$A158,AZ$642)-Данные!$G158-AZ$643+IF($F$6="Использовать поправку",BT496,0),#N/A)</f>
        <v>-6.0631721813468857</v>
      </c>
      <c r="BA496" s="64">
        <f>IF(ISNUMBER(INDEX(Данные!$I$1:$IX$303,Данные!$A158,BA$642)),INDEX(Данные!$I$1:$IX$303,Данные!$A158,BA$642)-Данные!$H158-BA$643+IF($F$6="Использовать поправку",BU496,0),#N/A)</f>
        <v>4.4466153241235133</v>
      </c>
      <c r="BB496" s="62">
        <f t="shared" ref="BB496:BB559" si="848">IF(ISNUMBER(BC496),$G496,"")</f>
        <v>77.5</v>
      </c>
      <c r="BC496" s="63">
        <f>IF(ISNUMBER(INDEX(Данные!$I$1:$IX$303,Данные!$A158,BC$642)),INDEX(Данные!$I$1:$IX$303,Данные!$A158,BC$642)-Данные!$G158-BC$643+IF($F$7="Использовать поправку",BT496,0),#N/A)</f>
        <v>-3.5161454466422128</v>
      </c>
      <c r="BD496" s="64">
        <f>IF(ISNUMBER(INDEX(Данные!$I$1:$IX$303,Данные!$A158,BD$642)),INDEX(Данные!$I$1:$IX$303,Данные!$A158,BD$642)-Данные!$H158-BD$643+IF($F$7="Использовать поправку",BU496,0),#N/A)</f>
        <v>0.79608140809250472</v>
      </c>
      <c r="BE496" s="62">
        <f t="shared" ref="BE496:BE559" si="849">IF(ISNUMBER(BF496),$G496,"")</f>
        <v>77.5</v>
      </c>
      <c r="BF496" s="63">
        <f>IF(ISNUMBER(INDEX(Данные!$I$1:$IX$303,Данные!$A158,BF$642)),INDEX(Данные!$I$1:$IX$303,Данные!$A158,BF$642)-Данные!$G158-BF$643+IF($F$8="Использовать поправку",BT496,0),#N/A)</f>
        <v>0.9394730993669782</v>
      </c>
      <c r="BG496" s="64">
        <f>IF(ISNUMBER(INDEX(Данные!$I$1:$IX$303,Данные!$A158,BG$642)),INDEX(Данные!$I$1:$IX$303,Данные!$A158,BG$642)-Данные!$H158-BG$643+IF($F$8="Использовать поправку",BU496,0),#N/A)</f>
        <v>-0.44775965413600716</v>
      </c>
      <c r="BH496" s="62">
        <f t="shared" ref="BH496:BH559" si="850">IF(ISNUMBER(BI496),$G496,"")</f>
        <v>77.5</v>
      </c>
      <c r="BI496" s="63">
        <f>IF(ISNUMBER(INDEX(Данные!$I$1:$IX$303,Данные!$A158,BI$642)),INDEX(Данные!$I$1:$IX$303,Данные!$A158,BI$642)-Данные!$G158-BI$643+IF($F$9="Использовать поправку",BT496,0),#N/A)</f>
        <v>-0.87717138198888733</v>
      </c>
      <c r="BJ496" s="64">
        <f>IF(ISNUMBER(INDEX(Данные!$I$1:$IX$303,Данные!$A158,BJ$642)),INDEX(Данные!$I$1:$IX$303,Данные!$A158,BJ$642)-Данные!$H158-BJ$643+IF($F$9="Использовать поправку",BU496,0),#N/A)</f>
        <v>1.5671522110903879</v>
      </c>
      <c r="BK496" s="62">
        <f t="shared" ref="BK496:BK559" si="851">IF(ISNUMBER(BL496),$G496,"")</f>
        <v>77.5</v>
      </c>
      <c r="BL496" s="63">
        <f>IF(ISNUMBER(INDEX(Данные!$I$1:$IX$303,Данные!$A158,BL$642)),INDEX(Данные!$I$1:$IX$303,Данные!$A158,BL$642)-Данные!$G158-BL$643+IF($F$10="Использовать поправку",BT496,0),#N/A)</f>
        <v>-2.811521417868903</v>
      </c>
      <c r="BM496" s="64">
        <f>IF(ISNUMBER(INDEX(Данные!$I$1:$IX$303,Данные!$A158,BM$642)),INDEX(Данные!$I$1:$IX$303,Данные!$A158,BM$642)-Данные!$H158-BM$643+IF($F$10="Использовать поправку",BU496,0),#N/A)</f>
        <v>7.8378970415446929</v>
      </c>
      <c r="BN496" s="62">
        <f t="shared" ref="BN496:BN559" si="852">IF(ISNUMBER(BO496),$G496,"")</f>
        <v>77.5</v>
      </c>
      <c r="BO496" s="63">
        <f>IF(ISNUMBER(INDEX(Данные!$I$1:$IX$303,Данные!$A158,BO$642)),INDEX(Данные!$I$1:$IX$303,Данные!$A158,BO$642)-Данные!$G158-BO$643+IF($F$11="Использовать поправку",BT496,0),#N/A)</f>
        <v>-2.0245786988974714</v>
      </c>
      <c r="BP496" s="64">
        <f>IF(ISNUMBER(INDEX(Данные!$I$1:$IX$303,Данные!$A158,BP$642)),INDEX(Данные!$I$1:$IX$303,Данные!$A158,BP$642)-Данные!$H158-BP$643+IF($F$11="Использовать поправку",BU496,0),#N/A)</f>
        <v>2.8322600302901719</v>
      </c>
      <c r="BQ496" s="62">
        <f t="shared" ref="BQ496:BQ559" si="853">IF(ISNUMBER(BR496),$G496,"")</f>
        <v>77.5</v>
      </c>
      <c r="BR496" s="63">
        <f>IF(ISNUMBER(INDEX(Данные!$I$1:$IX$303,Данные!$A158,BR$642)),INDEX(Данные!$I$1:$IX$303,Данные!$A158,BR$642)-Данные!$G158-BR$643+IF($F$12="Использовать поправку",BT496,0),#N/A)</f>
        <v>3.1010789781586254</v>
      </c>
      <c r="BS496" s="64">
        <f>IF(ISNUMBER(INDEX(Данные!$I$1:$IX$303,Данные!$A158,BS$642)),INDEX(Данные!$I$1:$IX$303,Данные!$A158,BS$642)-Данные!$H158-BS$643+IF($F$12="Использовать поправку",BU496,0),#N/A)</f>
        <v>7.3872886784092771</v>
      </c>
      <c r="BT496" s="100" t="e">
        <f>INDEX(Данные!$I$1:$IX$303,Данные!$A158,BT$642+8)-INDEX(Данные!$I$1:$IX$303,Данные!$A158,BT$643+8)</f>
        <v>#N/A</v>
      </c>
      <c r="BU496" s="101" t="e">
        <f>INDEX(Данные!$I$1:$IX$303,Данные!$A158,BU$642+9)-INDEX(Данные!$I$1:$IX$303,Данные!$A158,BU$643+9)</f>
        <v>#N/A</v>
      </c>
    </row>
    <row r="497" spans="7:73" s="88" customFormat="1" x14ac:dyDescent="0.25">
      <c r="G497" s="61">
        <v>78</v>
      </c>
      <c r="H497" s="62">
        <f t="shared" ref="H497:H560" si="854">IF(ISNUMBER(I497),$G497,"")</f>
        <v>78</v>
      </c>
      <c r="I497" s="63">
        <f>IF(ISNUMBER(INDEX(Данные!$I$1:$IX$303,Данные!$A159,I$642)),INDEX(Данные!$I$1:$IX$303,Данные!$A159,I$642)-Данные!$E159+IF($F$3="Использовать поправку",AL497,0),#N/A)</f>
        <v>0</v>
      </c>
      <c r="J497" s="64">
        <f>IF(ISNUMBER(INDEX(Данные!$I$1:$IX$303,Данные!$A159,J$642)),INDEX(Данные!$I$1:$IX$303,Данные!$A159,J$642)-Данные!$F159+IF($F$3="Использовать поправку",AM497,0),#N/A)</f>
        <v>0</v>
      </c>
      <c r="K497" s="62">
        <f t="shared" ref="K497:K560" si="855">IF(ISNUMBER(L497),$G497,"")</f>
        <v>78</v>
      </c>
      <c r="L497" s="63">
        <f>IF(ISNUMBER(INDEX(Данные!$I$1:$IX$303,Данные!$A159,L$642)),INDEX(Данные!$I$1:$IX$303,Данные!$A159,L$642)-Данные!$E159+IF($F$4="Использовать поправку",AL497,0),#N/A)</f>
        <v>-0.53451878844500911</v>
      </c>
      <c r="M497" s="64">
        <f>IF(ISNUMBER(INDEX(Данные!$I$1:$IX$303,Данные!$A159,M$642)),INDEX(Данные!$I$1:$IX$303,Данные!$A159,M$642)-Данные!$F159+IF($F$4="Использовать поправку",AM497,0),#N/A)</f>
        <v>1.4623503703431175</v>
      </c>
      <c r="N497" s="62">
        <f t="shared" ref="N497:N560" si="856">IF(ISNUMBER(O497),$G497,"")</f>
        <v>78</v>
      </c>
      <c r="O497" s="63">
        <f>IF(ISNUMBER(INDEX(Данные!$I$1:$IX$303,Данные!$A159,O$642)),INDEX(Данные!$I$1:$IX$303,Данные!$A159,O$642)-Данные!$E159+IF($F$5="Использовать поправку",AL497,0),#N/A)</f>
        <v>0.66597483412452085</v>
      </c>
      <c r="P497" s="64">
        <f>IF(ISNUMBER(INDEX(Данные!$I$1:$IX$303,Данные!$A159,P$642)),INDEX(Данные!$I$1:$IX$303,Данные!$A159,P$642)-Данные!$F159+IF($F$5="Использовать поправку",AM497,0),#N/A)</f>
        <v>1.0445511121580759</v>
      </c>
      <c r="Q497" s="62">
        <f t="shared" ref="Q497:Q560" si="857">IF(ISNUMBER(R497),$G497,"")</f>
        <v>78</v>
      </c>
      <c r="R497" s="63">
        <f>IF(ISNUMBER(INDEX(Данные!$I$1:$IX$303,Данные!$A159,R$642)),INDEX(Данные!$I$1:$IX$303,Данные!$A159,R$642)-Данные!$E159+IF($F$6="Использовать поправку",AL497,0),#N/A)</f>
        <v>-0.59074443557418732</v>
      </c>
      <c r="S497" s="64">
        <f>IF(ISNUMBER(INDEX(Данные!$I$1:$IX$303,Данные!$A159,S$642)),INDEX(Данные!$I$1:$IX$303,Данные!$A159,S$642)-Данные!$F159+IF($F$6="Использовать поправку",AM497,0),#N/A)</f>
        <v>1.2600480971932273</v>
      </c>
      <c r="T497" s="62">
        <f t="shared" ref="T497:T560" si="858">IF(ISNUMBER(U497),$G497,"")</f>
        <v>78</v>
      </c>
      <c r="U497" s="63">
        <f>IF(ISNUMBER(INDEX(Данные!$I$1:$IX$303,Данные!$A159,U$642)),INDEX(Данные!$I$1:$IX$303,Данные!$A159,U$642)-Данные!$E159+IF($F$7="Использовать поправку",AL497,0),#N/A)</f>
        <v>-0.90725682307328448</v>
      </c>
      <c r="V497" s="64">
        <f>IF(ISNUMBER(INDEX(Данные!$I$1:$IX$303,Данные!$A159,V$642)),INDEX(Данные!$I$1:$IX$303,Данные!$A159,V$642)-Данные!$F159+IF($F$7="Использовать поправку",AM497,0),#N/A)</f>
        <v>1.6108239311768635E-2</v>
      </c>
      <c r="W497" s="62">
        <f t="shared" ref="W497:W560" si="859">IF(ISNUMBER(X497),$G497,"")</f>
        <v>78</v>
      </c>
      <c r="X497" s="63">
        <f>IF(ISNUMBER(INDEX(Данные!$I$1:$IX$303,Данные!$A159,X$642)),INDEX(Данные!$I$1:$IX$303,Данные!$A159,X$642)-Данные!$E159+IF($F$8="Использовать поправку",AL497,0),#N/A)</f>
        <v>-0.24097502443835772</v>
      </c>
      <c r="Y497" s="64">
        <f>IF(ISNUMBER(INDEX(Данные!$I$1:$IX$303,Данные!$A159,Y$642)),INDEX(Данные!$I$1:$IX$303,Данные!$A159,Y$642)-Данные!$F159+IF($F$8="Использовать поправку",AM497,0),#N/A)</f>
        <v>1.060947136602993</v>
      </c>
      <c r="Z497" s="62">
        <f t="shared" ref="Z497:Z560" si="860">IF(ISNUMBER(AA497),$G497,"")</f>
        <v>78</v>
      </c>
      <c r="AA497" s="63">
        <f>IF(ISNUMBER(INDEX(Данные!$I$1:$IX$303,Данные!$A159,AA$642)),INDEX(Данные!$I$1:$IX$303,Данные!$A159,AA$642)-Данные!$E159+IF($F$9="Использовать поправку",AL497,0),#N/A)</f>
        <v>0.87093050261923821</v>
      </c>
      <c r="AB497" s="64">
        <f>IF(ISNUMBER(INDEX(Данные!$I$1:$IX$303,Данные!$A159,AB$642)),INDEX(Данные!$I$1:$IX$303,Данные!$A159,AB$642)-Данные!$F159+IF($F$9="Использовать поправку",AM497,0),#N/A)</f>
        <v>1.3366636543930945</v>
      </c>
      <c r="AC497" s="62">
        <f t="shared" ref="AC497:AC560" si="861">IF(ISNUMBER(AD497),$G497,"")</f>
        <v>78</v>
      </c>
      <c r="AD497" s="63">
        <f>IF(ISNUMBER(INDEX(Данные!$I$1:$IX$303,Данные!$A159,AD$642)),INDEX(Данные!$I$1:$IX$303,Данные!$A159,AD$642)-Данные!$E159+IF($F$10="Использовать поправку",AL497,0),#N/A)</f>
        <v>-0.24792818535080663</v>
      </c>
      <c r="AE497" s="64">
        <f>IF(ISNUMBER(INDEX(Данные!$I$1:$IX$303,Данные!$A159,AE$642)),INDEX(Данные!$I$1:$IX$303,Данные!$A159,AE$642)-Данные!$F159+IF($F$10="Использовать поправку",AM497,0),#N/A)</f>
        <v>1.5785833489943863</v>
      </c>
      <c r="AF497" s="62">
        <f t="shared" ref="AF497:AF560" si="862">IF(ISNUMBER(AG497),$G497,"")</f>
        <v>78</v>
      </c>
      <c r="AG497" s="63">
        <f>IF(ISNUMBER(INDEX(Данные!$I$1:$IX$303,Данные!$A159,AG$642)),INDEX(Данные!$I$1:$IX$303,Данные!$A159,AG$642)-Данные!$E159+IF($F$11="Использовать поправку",AL497,0),#N/A)</f>
        <v>0.5892079090387039</v>
      </c>
      <c r="AH497" s="64">
        <f>IF(ISNUMBER(INDEX(Данные!$I$1:$IX$303,Данные!$A159,AH$642)),INDEX(Данные!$I$1:$IX$303,Данные!$A159,AH$642)-Данные!$F159+IF($F$11="Использовать поправку",AM497,0),#N/A)</f>
        <v>0.30516084158941426</v>
      </c>
      <c r="AI497" s="62">
        <f t="shared" ref="AI497:AI560" si="863">IF(ISNUMBER(AJ497),$G497,"")</f>
        <v>78</v>
      </c>
      <c r="AJ497" s="63">
        <f>IF(ISNUMBER(INDEX(Данные!$I$1:$IX$303,Данные!$A159,AJ$642)),INDEX(Данные!$I$1:$IX$303,Данные!$A159,AJ$642)-Данные!$E159+IF($F$12="Использовать поправку",AL497,0),#N/A)</f>
        <v>0.25391836002633461</v>
      </c>
      <c r="AK497" s="96">
        <f>IF(ISNUMBER(INDEX(Данные!$I$1:$IX$303,Данные!$A159,AK$642)),INDEX(Данные!$I$1:$IX$303,Данные!$A159,AK$642)-Данные!$F159+IF($F$12="Использовать поправку",AM497,0),#N/A)</f>
        <v>-0.3044695199286378</v>
      </c>
      <c r="AL497" s="100" t="e">
        <f>INDEX(Данные!$I$1:$IX$303,Данные!$A159,AL$642+4)-INDEX(Данные!$I$1:$IX$303,Данные!$A159,AL$643+4)</f>
        <v>#N/A</v>
      </c>
      <c r="AM497" s="101" t="e">
        <f>INDEX(Данные!$I$1:$IX$303,Данные!$A159,AM$642+5)-INDEX(Данные!$I$1:$IX$303,Данные!$A159,AM$643+5)</f>
        <v>#N/A</v>
      </c>
      <c r="AO497" s="61">
        <v>78</v>
      </c>
      <c r="AP497" s="62">
        <f t="shared" si="844"/>
        <v>78</v>
      </c>
      <c r="AQ497" s="63">
        <f>IF(ISNUMBER(INDEX(Данные!$I$1:$IX$303,Данные!$A159,AQ$642)),INDEX(Данные!$I$1:$IX$303,Данные!$A159,AQ$642)-Данные!$G159-AQ$643+IF($F$3="Использовать поправку",BT497,0),#N/A)</f>
        <v>0</v>
      </c>
      <c r="AR497" s="64">
        <f>IF(ISNUMBER(INDEX(Данные!$I$1:$IX$303,Данные!$A159,AR$642)),INDEX(Данные!$I$1:$IX$303,Данные!$A159,AR$642)-Данные!$H159-AR$643+IF($F$3="Использовать поправку",BU497,0),#N/A)</f>
        <v>0</v>
      </c>
      <c r="AS497" s="62">
        <f t="shared" si="845"/>
        <v>78</v>
      </c>
      <c r="AT497" s="63">
        <f>IF(ISNUMBER(INDEX(Данные!$I$1:$IX$303,Данные!$A159,AT$642)),INDEX(Данные!$I$1:$IX$303,Данные!$A159,AT$642)-Данные!$G159-AT$643+IF($F$4="Использовать поправку",BT497,0),#N/A)</f>
        <v>3.3717757071003689</v>
      </c>
      <c r="AU497" s="64">
        <f>IF(ISNUMBER(INDEX(Данные!$I$1:$IX$303,Данные!$A159,AU$642)),INDEX(Данные!$I$1:$IX$303,Данные!$A159,AU$642)-Данные!$H159-AU$643+IF($F$4="Использовать поправку",BU497,0),#N/A)</f>
        <v>-1.0712253386059274</v>
      </c>
      <c r="AV497" s="62">
        <f t="shared" si="846"/>
        <v>78</v>
      </c>
      <c r="AW497" s="63">
        <f>IF(ISNUMBER(INDEX(Данные!$I$1:$IX$303,Данные!$A159,AW$642)),INDEX(Данные!$I$1:$IX$303,Данные!$A159,AW$642)-Данные!$G159-AW$643+IF($F$5="Использовать поправку",BT497,0),#N/A)</f>
        <v>-2.3379508930098609</v>
      </c>
      <c r="AX497" s="64">
        <f>IF(ISNUMBER(INDEX(Данные!$I$1:$IX$303,Данные!$A159,AX$642)),INDEX(Данные!$I$1:$IX$303,Данные!$A159,AX$642)-Данные!$H159-AX$643+IF($F$5="Использовать поправку",BU497,0),#N/A)</f>
        <v>5.9173641098914231</v>
      </c>
      <c r="AY497" s="62">
        <f t="shared" si="847"/>
        <v>78</v>
      </c>
      <c r="AZ497" s="63">
        <f>IF(ISNUMBER(INDEX(Данные!$I$1:$IX$303,Данные!$A159,AZ$642)),INDEX(Данные!$I$1:$IX$303,Данные!$A159,AZ$642)-Данные!$G159-AZ$643+IF($F$6="Использовать поправку",BT497,0),#N/A)</f>
        <v>-6.3585443991339616</v>
      </c>
      <c r="BA497" s="64">
        <f>IF(ISNUMBER(INDEX(Данные!$I$1:$IX$303,Данные!$A159,BA$642)),INDEX(Данные!$I$1:$IX$303,Данные!$A159,BA$642)-Данные!$H159-BA$643+IF($F$6="Использовать поправку",BU497,0),#N/A)</f>
        <v>5.0766393727201375</v>
      </c>
      <c r="BB497" s="62">
        <f t="shared" si="848"/>
        <v>78</v>
      </c>
      <c r="BC497" s="63">
        <f>IF(ISNUMBER(INDEX(Данные!$I$1:$IX$303,Данные!$A159,BC$642)),INDEX(Данные!$I$1:$IX$303,Данные!$A159,BC$642)-Данные!$G159-BC$643+IF($F$7="Использовать поправку",BT497,0),#N/A)</f>
        <v>-3.9697738581788826</v>
      </c>
      <c r="BD497" s="64">
        <f>IF(ISNUMBER(INDEX(Данные!$I$1:$IX$303,Данные!$A159,BD$642)),INDEX(Данные!$I$1:$IX$303,Данные!$A159,BD$642)-Данные!$H159-BD$643+IF($F$7="Использовать поправку",BU497,0),#N/A)</f>
        <v>0.8041355277484854</v>
      </c>
      <c r="BE497" s="62">
        <f t="shared" si="849"/>
        <v>78</v>
      </c>
      <c r="BF497" s="63">
        <f>IF(ISNUMBER(INDEX(Данные!$I$1:$IX$303,Данные!$A159,BF$642)),INDEX(Данные!$I$1:$IX$303,Данные!$A159,BF$642)-Данные!$G159-BF$643+IF($F$8="Использовать поправку",BT497,0),#N/A)</f>
        <v>0.81898558714772207</v>
      </c>
      <c r="BG497" s="64">
        <f>IF(ISNUMBER(INDEX(Данные!$I$1:$IX$303,Данные!$A159,BG$642)),INDEX(Данные!$I$1:$IX$303,Данные!$A159,BG$642)-Данные!$H159-BG$643+IF($F$8="Использовать поправку",BU497,0),#N/A)</f>
        <v>8.2713914165424285E-2</v>
      </c>
      <c r="BH497" s="62">
        <f t="shared" si="850"/>
        <v>78</v>
      </c>
      <c r="BI497" s="63">
        <f>IF(ISNUMBER(INDEX(Данные!$I$1:$IX$303,Данные!$A159,BI$642)),INDEX(Данные!$I$1:$IX$303,Данные!$A159,BI$642)-Данные!$G159-BI$643+IF($F$9="Использовать поправку",BT497,0),#N/A)</f>
        <v>-0.44170613067933573</v>
      </c>
      <c r="BJ497" s="64">
        <f>IF(ISNUMBER(INDEX(Данные!$I$1:$IX$303,Данные!$A159,BJ$642)),INDEX(Данные!$I$1:$IX$303,Данные!$A159,BJ$642)-Данные!$H159-BJ$643+IF($F$9="Использовать поправку",BU497,0),#N/A)</f>
        <v>2.2354840382868133</v>
      </c>
      <c r="BK497" s="62">
        <f t="shared" si="851"/>
        <v>78</v>
      </c>
      <c r="BL497" s="63">
        <f>IF(ISNUMBER(INDEX(Данные!$I$1:$IX$303,Данные!$A159,BL$642)),INDEX(Данные!$I$1:$IX$303,Данные!$A159,BL$642)-Данные!$G159-BL$643+IF($F$10="Использовать поправку",BT497,0),#N/A)</f>
        <v>-2.9354855105442539</v>
      </c>
      <c r="BM497" s="64">
        <f>IF(ISNUMBER(INDEX(Данные!$I$1:$IX$303,Данные!$A159,BM$642)),INDEX(Данные!$I$1:$IX$303,Данные!$A159,BM$642)-Данные!$H159-BM$643+IF($F$10="Использовать поправку",BU497,0),#N/A)</f>
        <v>8.6271887160417009</v>
      </c>
      <c r="BN497" s="62">
        <f t="shared" si="852"/>
        <v>78</v>
      </c>
      <c r="BO497" s="63">
        <f>IF(ISNUMBER(INDEX(Данные!$I$1:$IX$303,Данные!$A159,BO$642)),INDEX(Данные!$I$1:$IX$303,Данные!$A159,BO$642)-Данные!$G159-BO$643+IF($F$11="Использовать поправку",BT497,0),#N/A)</f>
        <v>-1.7299747443781825</v>
      </c>
      <c r="BP497" s="64">
        <f>IF(ISNUMBER(INDEX(Данные!$I$1:$IX$303,Данные!$A159,BP$642)),INDEX(Данные!$I$1:$IX$303,Данные!$A159,BP$642)-Данные!$H159-BP$643+IF($F$11="Использовать поправку",BU497,0),#N/A)</f>
        <v>2.9848404510848923</v>
      </c>
      <c r="BQ497" s="62">
        <f t="shared" si="853"/>
        <v>78</v>
      </c>
      <c r="BR497" s="63">
        <f>IF(ISNUMBER(INDEX(Данные!$I$1:$IX$303,Данные!$A159,BR$642)),INDEX(Данные!$I$1:$IX$303,Данные!$A159,BR$642)-Данные!$G159-BR$643+IF($F$12="Использовать поправку",BT497,0),#N/A)</f>
        <v>3.2280381581717847</v>
      </c>
      <c r="BS497" s="64">
        <f>IF(ISNUMBER(INDEX(Данные!$I$1:$IX$303,Данные!$A159,BS$642)),INDEX(Данные!$I$1:$IX$303,Данные!$A159,BS$642)-Данные!$H159-BS$643+IF($F$12="Использовать поправку",BU497,0),#N/A)</f>
        <v>7.235053918444919</v>
      </c>
      <c r="BT497" s="100" t="e">
        <f>INDEX(Данные!$I$1:$IX$303,Данные!$A159,BT$642+8)-INDEX(Данные!$I$1:$IX$303,Данные!$A159,BT$643+8)</f>
        <v>#N/A</v>
      </c>
      <c r="BU497" s="101" t="e">
        <f>INDEX(Данные!$I$1:$IX$303,Данные!$A159,BU$642+9)-INDEX(Данные!$I$1:$IX$303,Данные!$A159,BU$643+9)</f>
        <v>#N/A</v>
      </c>
    </row>
    <row r="498" spans="7:73" s="88" customFormat="1" x14ac:dyDescent="0.25">
      <c r="G498" s="61">
        <v>78.5</v>
      </c>
      <c r="H498" s="62">
        <f t="shared" si="854"/>
        <v>78.5</v>
      </c>
      <c r="I498" s="63">
        <f>IF(ISNUMBER(INDEX(Данные!$I$1:$IX$303,Данные!$A160,I$642)),INDEX(Данные!$I$1:$IX$303,Данные!$A160,I$642)-Данные!$E160+IF($F$3="Использовать поправку",AL498,0),#N/A)</f>
        <v>0</v>
      </c>
      <c r="J498" s="64">
        <f>IF(ISNUMBER(INDEX(Данные!$I$1:$IX$303,Данные!$A160,J$642)),INDEX(Данные!$I$1:$IX$303,Данные!$A160,J$642)-Данные!$F160+IF($F$3="Использовать поправку",AM498,0),#N/A)</f>
        <v>0</v>
      </c>
      <c r="K498" s="62">
        <f t="shared" si="855"/>
        <v>78.5</v>
      </c>
      <c r="L498" s="63">
        <f>IF(ISNUMBER(INDEX(Данные!$I$1:$IX$303,Данные!$A160,L$642)),INDEX(Данные!$I$1:$IX$303,Данные!$A160,L$642)-Данные!$E160+IF($F$4="Использовать поправку",AL498,0),#N/A)</f>
        <v>-0.13777704903877286</v>
      </c>
      <c r="M498" s="64">
        <f>IF(ISNUMBER(INDEX(Данные!$I$1:$IX$303,Данные!$A160,M$642)),INDEX(Данные!$I$1:$IX$303,Данные!$A160,M$642)-Данные!$F160+IF($F$4="Использовать поправку",AM498,0),#N/A)</f>
        <v>-0.86101943600107766</v>
      </c>
      <c r="N498" s="62">
        <f t="shared" si="856"/>
        <v>78.5</v>
      </c>
      <c r="O498" s="63">
        <f>IF(ISNUMBER(INDEX(Данные!$I$1:$IX$303,Данные!$A160,O$642)),INDEX(Данные!$I$1:$IX$303,Данные!$A160,O$642)-Данные!$E160+IF($F$5="Использовать поправку",AL498,0),#N/A)</f>
        <v>0.9479989747787485</v>
      </c>
      <c r="P498" s="64">
        <f>IF(ISNUMBER(INDEX(Данные!$I$1:$IX$303,Данные!$A160,P$642)),INDEX(Данные!$I$1:$IX$303,Данные!$A160,P$642)-Данные!$F160+IF($F$5="Использовать поправку",AM498,0),#N/A)</f>
        <v>-0.5095988896603687</v>
      </c>
      <c r="Q498" s="62">
        <f t="shared" si="857"/>
        <v>78.5</v>
      </c>
      <c r="R498" s="63">
        <f>IF(ISNUMBER(INDEX(Данные!$I$1:$IX$303,Данные!$A160,R$642)),INDEX(Данные!$I$1:$IX$303,Данные!$A160,R$642)-Данные!$E160+IF($F$6="Использовать поправку",AL498,0),#N/A)</f>
        <v>1.7177809604979011</v>
      </c>
      <c r="S498" s="64">
        <f>IF(ISNUMBER(INDEX(Данные!$I$1:$IX$303,Данные!$A160,S$642)),INDEX(Данные!$I$1:$IX$303,Данные!$A160,S$642)-Данные!$F160+IF($F$6="Использовать поправку",AM498,0),#N/A)</f>
        <v>-1.3888780404225711</v>
      </c>
      <c r="T498" s="62">
        <f t="shared" si="858"/>
        <v>78.5</v>
      </c>
      <c r="U498" s="63">
        <f>IF(ISNUMBER(INDEX(Данные!$I$1:$IX$303,Данные!$A160,U$642)),INDEX(Данные!$I$1:$IX$303,Данные!$A160,U$642)-Данные!$E160+IF($F$7="Использовать поправку",AL498,0),#N/A)</f>
        <v>1.6026145662020141</v>
      </c>
      <c r="V498" s="64">
        <f>IF(ISNUMBER(INDEX(Данные!$I$1:$IX$303,Данные!$A160,V$642)),INDEX(Данные!$I$1:$IX$303,Данные!$A160,V$642)-Данные!$F160+IF($F$7="Использовать поправку",AM498,0),#N/A)</f>
        <v>-1.0982457334422855</v>
      </c>
      <c r="W498" s="62">
        <f t="shared" si="859"/>
        <v>78.5</v>
      </c>
      <c r="X498" s="63">
        <f>IF(ISNUMBER(INDEX(Данные!$I$1:$IX$303,Данные!$A160,X$642)),INDEX(Данные!$I$1:$IX$303,Данные!$A160,X$642)-Данные!$E160+IF($F$8="Использовать поправку",AL498,0),#N/A)</f>
        <v>1.552129281529556</v>
      </c>
      <c r="Y498" s="64">
        <f>IF(ISNUMBER(INDEX(Данные!$I$1:$IX$303,Данные!$A160,Y$642)),INDEX(Данные!$I$1:$IX$303,Данные!$A160,Y$642)-Данные!$F160+IF($F$8="Использовать поправку",AM498,0),#N/A)</f>
        <v>0.2803313497093658</v>
      </c>
      <c r="Z498" s="62">
        <f t="shared" si="860"/>
        <v>78.5</v>
      </c>
      <c r="AA498" s="63">
        <f>IF(ISNUMBER(INDEX(Данные!$I$1:$IX$303,Данные!$A160,AA$642)),INDEX(Данные!$I$1:$IX$303,Данные!$A160,AA$642)-Данные!$E160+IF($F$9="Использовать поправку",AL498,0),#N/A)</f>
        <v>1.0438202881189333</v>
      </c>
      <c r="AB498" s="64">
        <f>IF(ISNUMBER(INDEX(Данные!$I$1:$IX$303,Данные!$A160,AB$642)),INDEX(Данные!$I$1:$IX$303,Данные!$A160,AB$642)-Данные!$F160+IF($F$9="Использовать поправку",AM498,0),#N/A)</f>
        <v>-0.74941518624957393</v>
      </c>
      <c r="AC498" s="62">
        <f t="shared" si="861"/>
        <v>78.5</v>
      </c>
      <c r="AD498" s="63">
        <f>IF(ISNUMBER(INDEX(Данные!$I$1:$IX$303,Данные!$A160,AD$642)),INDEX(Данные!$I$1:$IX$303,Данные!$A160,AD$642)-Данные!$E160+IF($F$10="Использовать поправку",AL498,0),#N/A)</f>
        <v>0.7246454198087271</v>
      </c>
      <c r="AE498" s="64">
        <f>IF(ISNUMBER(INDEX(Данные!$I$1:$IX$303,Данные!$A160,AE$642)),INDEX(Данные!$I$1:$IX$303,Данные!$A160,AE$642)-Данные!$F160+IF($F$10="Использовать поправку",AM498,0),#N/A)</f>
        <v>-0.51311772062778394</v>
      </c>
      <c r="AF498" s="62">
        <f t="shared" si="862"/>
        <v>78.5</v>
      </c>
      <c r="AG498" s="63">
        <f>IF(ISNUMBER(INDEX(Данные!$I$1:$IX$303,Данные!$A160,AG$642)),INDEX(Данные!$I$1:$IX$303,Данные!$A160,AG$642)-Данные!$E160+IF($F$11="Использовать поправку",AL498,0),#N/A)</f>
        <v>1.2476053104199885</v>
      </c>
      <c r="AH498" s="64">
        <f>IF(ISNUMBER(INDEX(Данные!$I$1:$IX$303,Данные!$A160,AH$642)),INDEX(Данные!$I$1:$IX$303,Данные!$A160,AH$642)-Данные!$F160+IF($F$11="Использовать поправку",AM498,0),#N/A)</f>
        <v>-0.38992377274527712</v>
      </c>
      <c r="AI498" s="62">
        <f t="shared" si="863"/>
        <v>78.5</v>
      </c>
      <c r="AJ498" s="63">
        <f>IF(ISNUMBER(INDEX(Данные!$I$1:$IX$303,Данные!$A160,AJ$642)),INDEX(Данные!$I$1:$IX$303,Данные!$A160,AJ$642)-Данные!$E160+IF($F$12="Использовать поправку",AL498,0),#N/A)</f>
        <v>0.19666581928746751</v>
      </c>
      <c r="AK498" s="96">
        <f>IF(ISNUMBER(INDEX(Данные!$I$1:$IX$303,Данные!$A160,AK$642)),INDEX(Данные!$I$1:$IX$303,Данные!$A160,AK$642)-Данные!$F160+IF($F$12="Использовать поправку",AM498,0),#N/A)</f>
        <v>-0.90506869611780039</v>
      </c>
      <c r="AL498" s="100" t="e">
        <f>INDEX(Данные!$I$1:$IX$303,Данные!$A160,AL$642+4)-INDEX(Данные!$I$1:$IX$303,Данные!$A160,AL$643+4)</f>
        <v>#N/A</v>
      </c>
      <c r="AM498" s="101" t="e">
        <f>INDEX(Данные!$I$1:$IX$303,Данные!$A160,AM$642+5)-INDEX(Данные!$I$1:$IX$303,Данные!$A160,AM$643+5)</f>
        <v>#N/A</v>
      </c>
      <c r="AO498" s="61">
        <v>78.5</v>
      </c>
      <c r="AP498" s="62">
        <f t="shared" si="844"/>
        <v>78.5</v>
      </c>
      <c r="AQ498" s="63">
        <f>IF(ISNUMBER(INDEX(Данные!$I$1:$IX$303,Данные!$A160,AQ$642)),INDEX(Данные!$I$1:$IX$303,Данные!$A160,AQ$642)-Данные!$G160-AQ$643+IF($F$3="Использовать поправку",BT498,0),#N/A)</f>
        <v>0</v>
      </c>
      <c r="AR498" s="64">
        <f>IF(ISNUMBER(INDEX(Данные!$I$1:$IX$303,Данные!$A160,AR$642)),INDEX(Данные!$I$1:$IX$303,Данные!$A160,AR$642)-Данные!$H160-AR$643+IF($F$3="Использовать поправку",BU498,0),#N/A)</f>
        <v>0</v>
      </c>
      <c r="AS498" s="62">
        <f t="shared" si="845"/>
        <v>78.5</v>
      </c>
      <c r="AT498" s="63">
        <f>IF(ISNUMBER(INDEX(Данные!$I$1:$IX$303,Данные!$A160,AT$642)),INDEX(Данные!$I$1:$IX$303,Данные!$A160,AT$642)-Данные!$G160-AT$643+IF($F$4="Использовать поправку",BT498,0),#N/A)</f>
        <v>3.3028871825810029</v>
      </c>
      <c r="AU498" s="64">
        <f>IF(ISNUMBER(INDEX(Данные!$I$1:$IX$303,Данные!$A160,AU$642)),INDEX(Данные!$I$1:$IX$303,Данные!$A160,AU$642)-Данные!$H160-AU$643+IF($F$4="Использовать поправку",BU498,0),#N/A)</f>
        <v>-1.5017350566063215</v>
      </c>
      <c r="AV498" s="62">
        <f t="shared" si="846"/>
        <v>78.5</v>
      </c>
      <c r="AW498" s="63">
        <f>IF(ISNUMBER(INDEX(Данные!$I$1:$IX$303,Данные!$A160,AW$642)),INDEX(Данные!$I$1:$IX$303,Данные!$A160,AW$642)-Данные!$G160-AW$643+IF($F$5="Использовать поправку",BT498,0),#N/A)</f>
        <v>-1.8639514056204689</v>
      </c>
      <c r="AX498" s="64">
        <f>IF(ISNUMBER(INDEX(Данные!$I$1:$IX$303,Данные!$A160,AX$642)),INDEX(Данные!$I$1:$IX$303,Данные!$A160,AX$642)-Данные!$H160-AX$643+IF($F$5="Использовать поправку",BU498,0),#N/A)</f>
        <v>5.6625646650611543</v>
      </c>
      <c r="AY498" s="62">
        <f t="shared" si="847"/>
        <v>78.5</v>
      </c>
      <c r="AZ498" s="63">
        <f>IF(ISNUMBER(INDEX(Данные!$I$1:$IX$303,Данные!$A160,AZ$642)),INDEX(Данные!$I$1:$IX$303,Данные!$A160,AZ$642)-Данные!$G160-AZ$643+IF($F$6="Использовать поправку",BT498,0),#N/A)</f>
        <v>-5.4996539188849738</v>
      </c>
      <c r="BA498" s="64">
        <f>IF(ISNUMBER(INDEX(Данные!$I$1:$IX$303,Данные!$A160,BA$642)),INDEX(Данные!$I$1:$IX$303,Данные!$A160,BA$642)-Данные!$H160-BA$643+IF($F$6="Использовать поправку",BU498,0),#N/A)</f>
        <v>4.3822003525087894</v>
      </c>
      <c r="BB498" s="62">
        <f t="shared" si="848"/>
        <v>78.5</v>
      </c>
      <c r="BC498" s="63">
        <f>IF(ISNUMBER(INDEX(Данные!$I$1:$IX$303,Данные!$A160,BC$642)),INDEX(Данные!$I$1:$IX$303,Данные!$A160,BC$642)-Данные!$G160-BC$643+IF($F$7="Использовать поправку",BT498,0),#N/A)</f>
        <v>-3.1684665750779004</v>
      </c>
      <c r="BD498" s="64">
        <f>IF(ISNUMBER(INDEX(Данные!$I$1:$IX$303,Данные!$A160,BD$642)),INDEX(Данные!$I$1:$IX$303,Данные!$A160,BD$642)-Данные!$H160-BD$643+IF($F$7="Использовать поправку",BU498,0),#N/A)</f>
        <v>0.25501266102742193</v>
      </c>
      <c r="BE498" s="62">
        <f t="shared" si="849"/>
        <v>78.5</v>
      </c>
      <c r="BF498" s="63">
        <f>IF(ISNUMBER(INDEX(Данные!$I$1:$IX$303,Данные!$A160,BF$642)),INDEX(Данные!$I$1:$IX$303,Данные!$A160,BF$642)-Данные!$G160-BF$643+IF($F$8="Использовать поправку",BT498,0),#N/A)</f>
        <v>1.5950502279125658</v>
      </c>
      <c r="BG498" s="64">
        <f>IF(ISNUMBER(INDEX(Данные!$I$1:$IX$303,Данные!$A160,BG$642)),INDEX(Данные!$I$1:$IX$303,Данные!$A160,BG$642)-Данные!$H160-BG$643+IF($F$8="Использовать поправку",BU498,0),#N/A)</f>
        <v>0.22287958902006721</v>
      </c>
      <c r="BH498" s="62">
        <f t="shared" si="850"/>
        <v>78.5</v>
      </c>
      <c r="BI498" s="63">
        <f>IF(ISNUMBER(INDEX(Данные!$I$1:$IX$303,Данные!$A160,BI$642)),INDEX(Данные!$I$1:$IX$303,Данные!$A160,BI$642)-Данные!$G160-BI$643+IF($F$9="Использовать поправку",BT498,0),#N/A)</f>
        <v>8.0204013380239303E-2</v>
      </c>
      <c r="BJ498" s="64">
        <f>IF(ISNUMBER(INDEX(Данные!$I$1:$IX$303,Данные!$A160,BJ$642)),INDEX(Данные!$I$1:$IX$303,Данные!$A160,BJ$642)-Данные!$H160-BJ$643+IF($F$9="Использовать поправку",BU498,0),#N/A)</f>
        <v>1.860776445161946</v>
      </c>
      <c r="BK498" s="62">
        <f t="shared" si="851"/>
        <v>78.5</v>
      </c>
      <c r="BL498" s="63">
        <f>IF(ISNUMBER(INDEX(Данные!$I$1:$IX$303,Данные!$A160,BL$642)),INDEX(Данные!$I$1:$IX$303,Данные!$A160,BL$642)-Данные!$G160-BL$643+IF($F$10="Использовать поправку",BT498,0),#N/A)</f>
        <v>-2.5731628006400342</v>
      </c>
      <c r="BM498" s="64">
        <f>IF(ISNUMBER(INDEX(Данные!$I$1:$IX$303,Данные!$A160,BM$642)),INDEX(Данные!$I$1:$IX$303,Данные!$A160,BM$642)-Данные!$H160-BM$643+IF($F$10="Использовать поправку",BU498,0),#N/A)</f>
        <v>8.3706298557278842</v>
      </c>
      <c r="BN498" s="62">
        <f t="shared" si="852"/>
        <v>78.5</v>
      </c>
      <c r="BO498" s="63">
        <f>IF(ISNUMBER(INDEX(Данные!$I$1:$IX$303,Данные!$A160,BO$642)),INDEX(Данные!$I$1:$IX$303,Данные!$A160,BO$642)-Данные!$G160-BO$643+IF($F$11="Использовать поправку",BT498,0),#N/A)</f>
        <v>-1.1061720891681261</v>
      </c>
      <c r="BP498" s="64">
        <f>IF(ISNUMBER(INDEX(Данные!$I$1:$IX$303,Данные!$A160,BP$642)),INDEX(Данные!$I$1:$IX$303,Данные!$A160,BP$642)-Данные!$H160-BP$643+IF($F$11="Использовать поправку",BU498,0),#N/A)</f>
        <v>2.7898785647123532</v>
      </c>
      <c r="BQ498" s="62">
        <f t="shared" si="853"/>
        <v>78.5</v>
      </c>
      <c r="BR498" s="63">
        <f>IF(ISNUMBER(INDEX(Данные!$I$1:$IX$303,Данные!$A160,BR$642)),INDEX(Данные!$I$1:$IX$303,Данные!$A160,BR$642)-Данные!$G160-BR$643+IF($F$12="Использовать поправку",BT498,0),#N/A)</f>
        <v>3.3263710678155576</v>
      </c>
      <c r="BS498" s="64">
        <f>IF(ISNUMBER(INDEX(Данные!$I$1:$IX$303,Данные!$A160,BS$642)),INDEX(Данные!$I$1:$IX$303,Данные!$A160,BS$642)-Данные!$H160-BS$643+IF($F$12="Использовать поправку",BU498,0),#N/A)</f>
        <v>6.7825195703860572</v>
      </c>
      <c r="BT498" s="100" t="e">
        <f>INDEX(Данные!$I$1:$IX$303,Данные!$A160,BT$642+8)-INDEX(Данные!$I$1:$IX$303,Данные!$A160,BT$643+8)</f>
        <v>#N/A</v>
      </c>
      <c r="BU498" s="101" t="e">
        <f>INDEX(Данные!$I$1:$IX$303,Данные!$A160,BU$642+9)-INDEX(Данные!$I$1:$IX$303,Данные!$A160,BU$643+9)</f>
        <v>#N/A</v>
      </c>
    </row>
    <row r="499" spans="7:73" s="88" customFormat="1" x14ac:dyDescent="0.25">
      <c r="G499" s="61">
        <v>79</v>
      </c>
      <c r="H499" s="62">
        <f t="shared" si="854"/>
        <v>79</v>
      </c>
      <c r="I499" s="63">
        <f>IF(ISNUMBER(INDEX(Данные!$I$1:$IX$303,Данные!$A161,I$642)),INDEX(Данные!$I$1:$IX$303,Данные!$A161,I$642)-Данные!$E161+IF($F$3="Использовать поправку",AL499,0),#N/A)</f>
        <v>0</v>
      </c>
      <c r="J499" s="64">
        <f>IF(ISNUMBER(INDEX(Данные!$I$1:$IX$303,Данные!$A161,J$642)),INDEX(Данные!$I$1:$IX$303,Данные!$A161,J$642)-Данные!$F161+IF($F$3="Использовать поправку",AM499,0),#N/A)</f>
        <v>0</v>
      </c>
      <c r="K499" s="62">
        <f t="shared" si="855"/>
        <v>79</v>
      </c>
      <c r="L499" s="63">
        <f>IF(ISNUMBER(INDEX(Данные!$I$1:$IX$303,Данные!$A161,L$642)),INDEX(Данные!$I$1:$IX$303,Данные!$A161,L$642)-Данные!$E161+IF($F$4="Использовать поправку",AL499,0),#N/A)</f>
        <v>-0.11977621362416002</v>
      </c>
      <c r="M499" s="64">
        <f>IF(ISNUMBER(INDEX(Данные!$I$1:$IX$303,Данные!$A161,M$642)),INDEX(Данные!$I$1:$IX$303,Данные!$A161,M$642)-Данные!$F161+IF($F$4="Использовать поправку",AM499,0),#N/A)</f>
        <v>1.0026183501078521</v>
      </c>
      <c r="N499" s="62">
        <f t="shared" si="856"/>
        <v>79</v>
      </c>
      <c r="O499" s="63">
        <f>IF(ISNUMBER(INDEX(Данные!$I$1:$IX$303,Данные!$A161,O$642)),INDEX(Данные!$I$1:$IX$303,Данные!$A161,O$642)-Данные!$E161+IF($F$5="Использовать поправку",AL499,0),#N/A)</f>
        <v>0.89461475416281289</v>
      </c>
      <c r="P499" s="64">
        <f>IF(ISNUMBER(INDEX(Данные!$I$1:$IX$303,Данные!$A161,P$642)),INDEX(Данные!$I$1:$IX$303,Данные!$A161,P$642)-Данные!$F161+IF($F$5="Использовать поправку",AM499,0),#N/A)</f>
        <v>-1.0478743726866844</v>
      </c>
      <c r="Q499" s="62">
        <f t="shared" si="857"/>
        <v>79</v>
      </c>
      <c r="R499" s="63">
        <f>IF(ISNUMBER(INDEX(Данные!$I$1:$IX$303,Данные!$A161,R$642)),INDEX(Данные!$I$1:$IX$303,Данные!$A161,R$642)-Данные!$E161+IF($F$6="Использовать поправку",AL499,0),#N/A)</f>
        <v>-0.48628377299111847</v>
      </c>
      <c r="S499" s="64">
        <f>IF(ISNUMBER(INDEX(Данные!$I$1:$IX$303,Данные!$A161,S$642)),INDEX(Данные!$I$1:$IX$303,Данные!$A161,S$642)-Данные!$F161+IF($F$6="Использовать поправку",AM499,0),#N/A)</f>
        <v>-0.26556051922148871</v>
      </c>
      <c r="T499" s="62">
        <f t="shared" si="858"/>
        <v>79</v>
      </c>
      <c r="U499" s="63">
        <f>IF(ISNUMBER(INDEX(Данные!$I$1:$IX$303,Данные!$A161,U$642)),INDEX(Данные!$I$1:$IX$303,Данные!$A161,U$642)-Данные!$E161+IF($F$7="Использовать поправку",AL499,0),#N/A)</f>
        <v>0.95241716505407226</v>
      </c>
      <c r="V499" s="64">
        <f>IF(ISNUMBER(INDEX(Данные!$I$1:$IX$303,Данные!$A161,V$642)),INDEX(Данные!$I$1:$IX$303,Данные!$A161,V$642)-Данные!$F161+IF($F$7="Использовать поправку",AM499,0),#N/A)</f>
        <v>-1.7597418318985121</v>
      </c>
      <c r="W499" s="62">
        <f t="shared" si="859"/>
        <v>79</v>
      </c>
      <c r="X499" s="63">
        <f>IF(ISNUMBER(INDEX(Данные!$I$1:$IX$303,Данные!$A161,X$642)),INDEX(Данные!$I$1:$IX$303,Данные!$A161,X$642)-Данные!$E161+IF($F$8="Использовать поправку",AL499,0),#N/A)</f>
        <v>0.59956621212451822</v>
      </c>
      <c r="Y499" s="64">
        <f>IF(ISNUMBER(INDEX(Данные!$I$1:$IX$303,Данные!$A161,Y$642)),INDEX(Данные!$I$1:$IX$303,Данные!$A161,Y$642)-Данные!$F161+IF($F$8="Использовать поправку",AM499,0),#N/A)</f>
        <v>-0.92559055912302779</v>
      </c>
      <c r="Z499" s="62">
        <f t="shared" si="860"/>
        <v>79</v>
      </c>
      <c r="AA499" s="63">
        <f>IF(ISNUMBER(INDEX(Данные!$I$1:$IX$303,Данные!$A161,AA$642)),INDEX(Данные!$I$1:$IX$303,Данные!$A161,AA$642)-Данные!$E161+IF($F$9="Использовать поправку",AL499,0),#N/A)</f>
        <v>1.1261569860983478</v>
      </c>
      <c r="AB499" s="64">
        <f>IF(ISNUMBER(INDEX(Данные!$I$1:$IX$303,Данные!$A161,AB$642)),INDEX(Данные!$I$1:$IX$303,Данные!$A161,AB$642)-Данные!$F161+IF($F$9="Использовать поправку",AM499,0),#N/A)</f>
        <v>-0.50660175382291639</v>
      </c>
      <c r="AC499" s="62">
        <f t="shared" si="861"/>
        <v>79</v>
      </c>
      <c r="AD499" s="63">
        <f>IF(ISNUMBER(INDEX(Данные!$I$1:$IX$303,Данные!$A161,AD$642)),INDEX(Данные!$I$1:$IX$303,Данные!$A161,AD$642)-Данные!$E161+IF($F$10="Использовать поправку",AL499,0),#N/A)</f>
        <v>0.54616241074152683</v>
      </c>
      <c r="AE499" s="64">
        <f>IF(ISNUMBER(INDEX(Данные!$I$1:$IX$303,Данные!$A161,AE$642)),INDEX(Данные!$I$1:$IX$303,Данные!$A161,AE$642)-Данные!$F161+IF($F$10="Использовать поправку",AM499,0),#N/A)</f>
        <v>-0.11726317172096312</v>
      </c>
      <c r="AF499" s="62">
        <f t="shared" si="862"/>
        <v>79</v>
      </c>
      <c r="AG499" s="63">
        <f>IF(ISNUMBER(INDEX(Данные!$I$1:$IX$303,Данные!$A161,AG$642)),INDEX(Данные!$I$1:$IX$303,Данные!$A161,AG$642)-Данные!$E161+IF($F$11="Использовать поправку",AL499,0),#N/A)</f>
        <v>0.27020382211816596</v>
      </c>
      <c r="AH499" s="64">
        <f>IF(ISNUMBER(INDEX(Данные!$I$1:$IX$303,Данные!$A161,AH$642)),INDEX(Данные!$I$1:$IX$303,Данные!$A161,AH$642)-Данные!$F161+IF($F$11="Использовать поправку",AM499,0),#N/A)</f>
        <v>-0.80100208294985364</v>
      </c>
      <c r="AI499" s="62">
        <f t="shared" si="863"/>
        <v>79</v>
      </c>
      <c r="AJ499" s="63">
        <f>IF(ISNUMBER(INDEX(Данные!$I$1:$IX$303,Данные!$A161,AJ$642)),INDEX(Данные!$I$1:$IX$303,Данные!$A161,AJ$642)-Данные!$E161+IF($F$12="Использовать поправку",AL499,0),#N/A)</f>
        <v>1.5727625912100969</v>
      </c>
      <c r="AK499" s="96">
        <f>IF(ISNUMBER(INDEX(Данные!$I$1:$IX$303,Данные!$A161,AK$642)),INDEX(Данные!$I$1:$IX$303,Данные!$A161,AK$642)-Данные!$F161+IF($F$12="Использовать поправку",AM499,0),#N/A)</f>
        <v>0.3069043631126136</v>
      </c>
      <c r="AL499" s="100" t="e">
        <f>INDEX(Данные!$I$1:$IX$303,Данные!$A161,AL$642+4)-INDEX(Данные!$I$1:$IX$303,Данные!$A161,AL$643+4)</f>
        <v>#N/A</v>
      </c>
      <c r="AM499" s="101" t="e">
        <f>INDEX(Данные!$I$1:$IX$303,Данные!$A161,AM$642+5)-INDEX(Данные!$I$1:$IX$303,Данные!$A161,AM$643+5)</f>
        <v>#N/A</v>
      </c>
      <c r="AO499" s="61">
        <v>79</v>
      </c>
      <c r="AP499" s="62">
        <f t="shared" si="844"/>
        <v>79</v>
      </c>
      <c r="AQ499" s="63">
        <f>IF(ISNUMBER(INDEX(Данные!$I$1:$IX$303,Данные!$A161,AQ$642)),INDEX(Данные!$I$1:$IX$303,Данные!$A161,AQ$642)-Данные!$G161-AQ$643+IF($F$3="Использовать поправку",BT499,0),#N/A)</f>
        <v>0</v>
      </c>
      <c r="AR499" s="64">
        <f>IF(ISNUMBER(INDEX(Данные!$I$1:$IX$303,Данные!$A161,AR$642)),INDEX(Данные!$I$1:$IX$303,Данные!$A161,AR$642)-Данные!$H161-AR$643+IF($F$3="Использовать поправку",BU499,0),#N/A)</f>
        <v>0</v>
      </c>
      <c r="AS499" s="62">
        <f t="shared" si="845"/>
        <v>79</v>
      </c>
      <c r="AT499" s="63">
        <f>IF(ISNUMBER(INDEX(Данные!$I$1:$IX$303,Данные!$A161,AT$642)),INDEX(Данные!$I$1:$IX$303,Данные!$A161,AT$642)-Данные!$G161-AT$643+IF($F$4="Использовать поправку",BT499,0),#N/A)</f>
        <v>3.2429990757688074</v>
      </c>
      <c r="AU499" s="64">
        <f>IF(ISNUMBER(INDEX(Данные!$I$1:$IX$303,Данные!$A161,AU$642)),INDEX(Данные!$I$1:$IX$303,Данные!$A161,AU$642)-Данные!$H161-AU$643+IF($F$4="Использовать поправку",BU499,0),#N/A)</f>
        <v>-1.0004258815524736</v>
      </c>
      <c r="AV499" s="62">
        <f t="shared" si="846"/>
        <v>79</v>
      </c>
      <c r="AW499" s="63">
        <f>IF(ISNUMBER(INDEX(Данные!$I$1:$IX$303,Данные!$A161,AW$642)),INDEX(Данные!$I$1:$IX$303,Данные!$A161,AW$642)-Данные!$G161-AW$643+IF($F$5="Использовать поправку",BT499,0),#N/A)</f>
        <v>-1.4166440285390536</v>
      </c>
      <c r="AX499" s="64">
        <f>IF(ISNUMBER(INDEX(Данные!$I$1:$IX$303,Данные!$A161,AX$642)),INDEX(Данные!$I$1:$IX$303,Данные!$A161,AX$642)-Данные!$H161-AX$643+IF($F$5="Использовать поправку",BU499,0),#N/A)</f>
        <v>5.1386274787178081</v>
      </c>
      <c r="AY499" s="62">
        <f t="shared" si="847"/>
        <v>79</v>
      </c>
      <c r="AZ499" s="63">
        <f>IF(ISNUMBER(INDEX(Данные!$I$1:$IX$303,Данные!$A161,AZ$642)),INDEX(Данные!$I$1:$IX$303,Данные!$A161,AZ$642)-Данные!$G161-AZ$643+IF($F$6="Использовать поправку",BT499,0),#N/A)</f>
        <v>-5.7427958053805241</v>
      </c>
      <c r="BA499" s="64">
        <f>IF(ISNUMBER(INDEX(Данные!$I$1:$IX$303,Данные!$A161,BA$642)),INDEX(Данные!$I$1:$IX$303,Данные!$A161,BA$642)-Данные!$H161-BA$643+IF($F$6="Использовать поправку",BU499,0),#N/A)</f>
        <v>4.2494200928979353</v>
      </c>
      <c r="BB499" s="62">
        <f t="shared" si="848"/>
        <v>79</v>
      </c>
      <c r="BC499" s="63">
        <f>IF(ISNUMBER(INDEX(Данные!$I$1:$IX$303,Данные!$A161,BC$642)),INDEX(Данные!$I$1:$IX$303,Данные!$A161,BC$642)-Данные!$G161-BC$643+IF($F$7="Использовать поправку",BT499,0),#N/A)</f>
        <v>-2.6922579925508217</v>
      </c>
      <c r="BD499" s="64">
        <f>IF(ISNUMBER(INDEX(Данные!$I$1:$IX$303,Данные!$A161,BD$642)),INDEX(Данные!$I$1:$IX$303,Данные!$A161,BD$642)-Данные!$H161-BD$643+IF($F$7="Использовать поправку",BU499,0),#N/A)</f>
        <v>-0.62485825492194635</v>
      </c>
      <c r="BE499" s="62">
        <f t="shared" si="849"/>
        <v>79</v>
      </c>
      <c r="BF499" s="63">
        <f>IF(ISNUMBER(INDEX(Данные!$I$1:$IX$303,Данные!$A161,BF$642)),INDEX(Данные!$I$1:$IX$303,Данные!$A161,BF$642)-Данные!$G161-BF$643+IF($F$8="Использовать поправку",BT499,0),#N/A)</f>
        <v>1.894833333974816</v>
      </c>
      <c r="BG499" s="64">
        <f>IF(ISNUMBER(INDEX(Данные!$I$1:$IX$303,Данные!$A161,BG$642)),INDEX(Данные!$I$1:$IX$303,Данные!$A161,BG$642)-Данные!$H161-BG$643+IF($F$8="Использовать поправку",BU499,0),#N/A)</f>
        <v>-0.23991569054123829</v>
      </c>
      <c r="BH499" s="62">
        <f t="shared" si="850"/>
        <v>79</v>
      </c>
      <c r="BI499" s="63">
        <f>IF(ISNUMBER(INDEX(Данные!$I$1:$IX$303,Данные!$A161,BI$642)),INDEX(Данные!$I$1:$IX$303,Данные!$A161,BI$642)-Данные!$G161-BI$643+IF($F$9="Использовать поправку",BT499,0),#N/A)</f>
        <v>0.64328250642938656</v>
      </c>
      <c r="BJ499" s="64">
        <f>IF(ISNUMBER(INDEX(Данные!$I$1:$IX$303,Данные!$A161,BJ$642)),INDEX(Данные!$I$1:$IX$303,Данные!$A161,BJ$642)-Данные!$H161-BJ$643+IF($F$9="Использовать поправку",BU499,0),#N/A)</f>
        <v>1.6074755682504929</v>
      </c>
      <c r="BK499" s="62">
        <f t="shared" si="851"/>
        <v>79</v>
      </c>
      <c r="BL499" s="63">
        <f>IF(ISNUMBER(INDEX(Данные!$I$1:$IX$303,Данные!$A161,BL$642)),INDEX(Данные!$I$1:$IX$303,Данные!$A161,BL$642)-Данные!$G161-BL$643+IF($F$10="Использовать поправку",BT499,0),#N/A)</f>
        <v>-2.3000815952692619</v>
      </c>
      <c r="BM499" s="64">
        <f>IF(ISNUMBER(INDEX(Данные!$I$1:$IX$303,Данные!$A161,BM$642)),INDEX(Данные!$I$1:$IX$303,Данные!$A161,BM$642)-Данные!$H161-BM$643+IF($F$10="Использовать поправку",BU499,0),#N/A)</f>
        <v>8.3119982698674448</v>
      </c>
      <c r="BN499" s="62">
        <f t="shared" si="852"/>
        <v>79</v>
      </c>
      <c r="BO499" s="63">
        <f>IF(ISNUMBER(INDEX(Данные!$I$1:$IX$303,Данные!$A161,BO$642)),INDEX(Данные!$I$1:$IX$303,Данные!$A161,BO$642)-Данные!$G161-BO$643+IF($F$11="Использовать поправку",BT499,0),#N/A)</f>
        <v>-0.97107017810901652</v>
      </c>
      <c r="BP499" s="64">
        <f>IF(ISNUMBER(INDEX(Данные!$I$1:$IX$303,Данные!$A161,BP$642)),INDEX(Данные!$I$1:$IX$303,Данные!$A161,BP$642)-Данные!$H161-BP$643+IF($F$11="Использовать поправку",BU499,0),#N/A)</f>
        <v>2.3893775232372718</v>
      </c>
      <c r="BQ499" s="62">
        <f t="shared" si="853"/>
        <v>79</v>
      </c>
      <c r="BR499" s="63">
        <f>IF(ISNUMBER(INDEX(Данные!$I$1:$IX$303,Данные!$A161,BR$642)),INDEX(Данные!$I$1:$IX$303,Данные!$A161,BR$642)-Данные!$G161-BR$643+IF($F$12="Использовать поправку",BT499,0),#N/A)</f>
        <v>4.1127523634205545</v>
      </c>
      <c r="BS499" s="64">
        <f>IF(ISNUMBER(INDEX(Данные!$I$1:$IX$303,Данные!$A161,BS$642)),INDEX(Данные!$I$1:$IX$303,Данные!$A161,BS$642)-Данные!$H161-BS$643+IF($F$12="Использовать поправку",BU499,0),#N/A)</f>
        <v>6.9359717519423612</v>
      </c>
      <c r="BT499" s="100" t="e">
        <f>INDEX(Данные!$I$1:$IX$303,Данные!$A161,BT$642+8)-INDEX(Данные!$I$1:$IX$303,Данные!$A161,BT$643+8)</f>
        <v>#N/A</v>
      </c>
      <c r="BU499" s="101" t="e">
        <f>INDEX(Данные!$I$1:$IX$303,Данные!$A161,BU$642+9)-INDEX(Данные!$I$1:$IX$303,Данные!$A161,BU$643+9)</f>
        <v>#N/A</v>
      </c>
    </row>
    <row r="500" spans="7:73" s="88" customFormat="1" x14ac:dyDescent="0.25">
      <c r="G500" s="61">
        <v>79.5</v>
      </c>
      <c r="H500" s="62">
        <f t="shared" si="854"/>
        <v>79.5</v>
      </c>
      <c r="I500" s="63">
        <f>IF(ISNUMBER(INDEX(Данные!$I$1:$IX$303,Данные!$A162,I$642)),INDEX(Данные!$I$1:$IX$303,Данные!$A162,I$642)-Данные!$E162+IF($F$3="Использовать поправку",AL500,0),#N/A)</f>
        <v>0</v>
      </c>
      <c r="J500" s="64">
        <f>IF(ISNUMBER(INDEX(Данные!$I$1:$IX$303,Данные!$A162,J$642)),INDEX(Данные!$I$1:$IX$303,Данные!$A162,J$642)-Данные!$F162+IF($F$3="Использовать поправку",AM500,0),#N/A)</f>
        <v>0</v>
      </c>
      <c r="K500" s="62">
        <f t="shared" si="855"/>
        <v>79.5</v>
      </c>
      <c r="L500" s="63">
        <f>IF(ISNUMBER(INDEX(Данные!$I$1:$IX$303,Данные!$A162,L$642)),INDEX(Данные!$I$1:$IX$303,Данные!$A162,L$642)-Данные!$E162+IF($F$4="Использовать поправку",AL500,0),#N/A)</f>
        <v>-0.3396908029616128</v>
      </c>
      <c r="M500" s="64">
        <f>IF(ISNUMBER(INDEX(Данные!$I$1:$IX$303,Данные!$A162,M$642)),INDEX(Данные!$I$1:$IX$303,Данные!$A162,M$642)-Данные!$F162+IF($F$4="Использовать поправку",AM500,0),#N/A)</f>
        <v>-0.78906702120154426</v>
      </c>
      <c r="N500" s="62">
        <f t="shared" si="856"/>
        <v>79.5</v>
      </c>
      <c r="O500" s="63">
        <f>IF(ISNUMBER(INDEX(Данные!$I$1:$IX$303,Данные!$A162,O$642)),INDEX(Данные!$I$1:$IX$303,Данные!$A162,O$642)-Данные!$E162+IF($F$5="Использовать поправку",AL500,0),#N/A)</f>
        <v>0.69046675789789091</v>
      </c>
      <c r="P500" s="64">
        <f>IF(ISNUMBER(INDEX(Данные!$I$1:$IX$303,Данные!$A162,P$642)),INDEX(Данные!$I$1:$IX$303,Данные!$A162,P$642)-Данные!$F162+IF($F$5="Использовать поправку",AM500,0),#N/A)</f>
        <v>-0.42906252248110244</v>
      </c>
      <c r="Q500" s="62">
        <f t="shared" si="857"/>
        <v>79.5</v>
      </c>
      <c r="R500" s="63">
        <f>IF(ISNUMBER(INDEX(Данные!$I$1:$IX$303,Данные!$A162,R$642)),INDEX(Данные!$I$1:$IX$303,Данные!$A162,R$642)-Данные!$E162+IF($F$6="Использовать поправку",AL500,0),#N/A)</f>
        <v>-1.332541708123701</v>
      </c>
      <c r="S500" s="64">
        <f>IF(ISNUMBER(INDEX(Данные!$I$1:$IX$303,Данные!$A162,S$642)),INDEX(Данные!$I$1:$IX$303,Данные!$A162,S$642)-Данные!$F162+IF($F$6="Использовать поправку",AM500,0),#N/A)</f>
        <v>-0.36684925711321403</v>
      </c>
      <c r="T500" s="62">
        <f t="shared" si="858"/>
        <v>79.5</v>
      </c>
      <c r="U500" s="63">
        <f>IF(ISNUMBER(INDEX(Данные!$I$1:$IX$303,Данные!$A162,U$642)),INDEX(Данные!$I$1:$IX$303,Данные!$A162,U$642)-Данные!$E162+IF($F$7="Использовать поправку",AL500,0),#N/A)</f>
        <v>-0.48340301163292665</v>
      </c>
      <c r="V500" s="64">
        <f>IF(ISNUMBER(INDEX(Данные!$I$1:$IX$303,Данные!$A162,V$642)),INDEX(Данные!$I$1:$IX$303,Данные!$A162,V$642)-Данные!$F162+IF($F$7="Использовать поправку",AM500,0),#N/A)</f>
        <v>-1.3572468288131474</v>
      </c>
      <c r="W500" s="62">
        <f t="shared" si="859"/>
        <v>79.5</v>
      </c>
      <c r="X500" s="63">
        <f>IF(ISNUMBER(INDEX(Данные!$I$1:$IX$303,Данные!$A162,X$642)),INDEX(Данные!$I$1:$IX$303,Данные!$A162,X$642)-Данные!$E162+IF($F$8="Использовать поправку",AL500,0),#N/A)</f>
        <v>0.39674697063083997</v>
      </c>
      <c r="Y500" s="64">
        <f>IF(ISNUMBER(INDEX(Данные!$I$1:$IX$303,Данные!$A162,Y$642)),INDEX(Данные!$I$1:$IX$303,Данные!$A162,Y$642)-Данные!$F162+IF($F$8="Использовать поправку",AM500,0),#N/A)</f>
        <v>0.98194457793739076</v>
      </c>
      <c r="Z500" s="62">
        <f t="shared" si="860"/>
        <v>79.5</v>
      </c>
      <c r="AA500" s="63">
        <f>IF(ISNUMBER(INDEX(Данные!$I$1:$IX$303,Данные!$A162,AA$642)),INDEX(Данные!$I$1:$IX$303,Данные!$A162,AA$642)-Данные!$E162+IF($F$9="Использовать поправку",AL500,0),#N/A)</f>
        <v>1.6674927431019171E-2</v>
      </c>
      <c r="AB500" s="64">
        <f>IF(ISNUMBER(INDEX(Данные!$I$1:$IX$303,Данные!$A162,AB$642)),INDEX(Данные!$I$1:$IX$303,Данные!$A162,AB$642)-Данные!$F162+IF($F$9="Использовать поправку",AM500,0),#N/A)</f>
        <v>-1.0584587094693902</v>
      </c>
      <c r="AC500" s="62">
        <f t="shared" si="861"/>
        <v>79.5</v>
      </c>
      <c r="AD500" s="63">
        <f>IF(ISNUMBER(INDEX(Данные!$I$1:$IX$303,Данные!$A162,AD$642)),INDEX(Данные!$I$1:$IX$303,Данные!$A162,AD$642)-Данные!$E162+IF($F$10="Использовать поправку",AL500,0),#N/A)</f>
        <v>-1.4703626430900023</v>
      </c>
      <c r="AE500" s="64">
        <f>IF(ISNUMBER(INDEX(Данные!$I$1:$IX$303,Данные!$A162,AE$642)),INDEX(Данные!$I$1:$IX$303,Данные!$A162,AE$642)-Данные!$F162+IF($F$10="Использовать поправку",AM500,0),#N/A)</f>
        <v>-0.51620716632860209</v>
      </c>
      <c r="AF500" s="62">
        <f t="shared" si="862"/>
        <v>79.5</v>
      </c>
      <c r="AG500" s="63">
        <f>IF(ISNUMBER(INDEX(Данные!$I$1:$IX$303,Данные!$A162,AG$642)),INDEX(Данные!$I$1:$IX$303,Данные!$A162,AG$642)-Данные!$E162+IF($F$11="Использовать поправку",AL500,0),#N/A)</f>
        <v>-0.35592513010267623</v>
      </c>
      <c r="AH500" s="64">
        <f>IF(ISNUMBER(INDEX(Данные!$I$1:$IX$303,Данные!$A162,AH$642)),INDEX(Данные!$I$1:$IX$303,Данные!$A162,AH$642)-Данные!$F162+IF($F$11="Использовать поправку",AM500,0),#N/A)</f>
        <v>-0.82026866788880293</v>
      </c>
      <c r="AI500" s="62">
        <f t="shared" si="863"/>
        <v>79.5</v>
      </c>
      <c r="AJ500" s="63">
        <f>IF(ISNUMBER(INDEX(Данные!$I$1:$IX$303,Данные!$A162,AJ$642)),INDEX(Данные!$I$1:$IX$303,Данные!$A162,AJ$642)-Данные!$E162+IF($F$12="Использовать поправку",AL500,0),#N/A)</f>
        <v>-1.0495215998330032</v>
      </c>
      <c r="AK500" s="96">
        <f>IF(ISNUMBER(INDEX(Данные!$I$1:$IX$303,Данные!$A162,AK$642)),INDEX(Данные!$I$1:$IX$303,Данные!$A162,AK$642)-Данные!$F162+IF($F$12="Использовать поправку",AM500,0),#N/A)</f>
        <v>6.280727465189706E-3</v>
      </c>
      <c r="AL500" s="100" t="e">
        <f>INDEX(Данные!$I$1:$IX$303,Данные!$A162,AL$642+4)-INDEX(Данные!$I$1:$IX$303,Данные!$A162,AL$643+4)</f>
        <v>#N/A</v>
      </c>
      <c r="AM500" s="101" t="e">
        <f>INDEX(Данные!$I$1:$IX$303,Данные!$A162,AM$642+5)-INDEX(Данные!$I$1:$IX$303,Данные!$A162,AM$643+5)</f>
        <v>#N/A</v>
      </c>
      <c r="AO500" s="61">
        <v>79.5</v>
      </c>
      <c r="AP500" s="62">
        <f t="shared" si="844"/>
        <v>79.5</v>
      </c>
      <c r="AQ500" s="63">
        <f>IF(ISNUMBER(INDEX(Данные!$I$1:$IX$303,Данные!$A162,AQ$642)),INDEX(Данные!$I$1:$IX$303,Данные!$A162,AQ$642)-Данные!$G162-AQ$643+IF($F$3="Использовать поправку",BT500,0),#N/A)</f>
        <v>0</v>
      </c>
      <c r="AR500" s="64">
        <f>IF(ISNUMBER(INDEX(Данные!$I$1:$IX$303,Данные!$A162,AR$642)),INDEX(Данные!$I$1:$IX$303,Данные!$A162,AR$642)-Данные!$H162-AR$643+IF($F$3="Использовать поправку",BU500,0),#N/A)</f>
        <v>0</v>
      </c>
      <c r="AS500" s="62">
        <f t="shared" si="845"/>
        <v>79.5</v>
      </c>
      <c r="AT500" s="63">
        <f>IF(ISNUMBER(INDEX(Данные!$I$1:$IX$303,Данные!$A162,AT$642)),INDEX(Данные!$I$1:$IX$303,Данные!$A162,AT$642)-Данные!$G162-AT$643+IF($F$4="Использовать поправку",BT500,0),#N/A)</f>
        <v>3.0731536742880508</v>
      </c>
      <c r="AU500" s="64">
        <f>IF(ISNUMBER(INDEX(Данные!$I$1:$IX$303,Данные!$A162,AU$642)),INDEX(Данные!$I$1:$IX$303,Данные!$A162,AU$642)-Данные!$H162-AU$643+IF($F$4="Использовать поправку",BU500,0),#N/A)</f>
        <v>-1.3949593921531687</v>
      </c>
      <c r="AV500" s="62">
        <f t="shared" si="846"/>
        <v>79.5</v>
      </c>
      <c r="AW500" s="63">
        <f>IF(ISNUMBER(INDEX(Данные!$I$1:$IX$303,Данные!$A162,AW$642)),INDEX(Данные!$I$1:$IX$303,Данные!$A162,AW$642)-Данные!$G162-AW$643+IF($F$5="Использовать поправку",BT500,0),#N/A)</f>
        <v>-1.0714106495901206</v>
      </c>
      <c r="AX500" s="64">
        <f>IF(ISNUMBER(INDEX(Данные!$I$1:$IX$303,Данные!$A162,AX$642)),INDEX(Данные!$I$1:$IX$303,Данные!$A162,AX$642)-Данные!$H162-AX$643+IF($F$5="Использовать поправку",BU500,0),#N/A)</f>
        <v>4.9240962174771994</v>
      </c>
      <c r="AY500" s="62">
        <f t="shared" si="847"/>
        <v>79.5</v>
      </c>
      <c r="AZ500" s="63">
        <f>IF(ISNUMBER(INDEX(Данные!$I$1:$IX$303,Данные!$A162,AZ$642)),INDEX(Данные!$I$1:$IX$303,Данные!$A162,AZ$642)-Данные!$G162-AZ$643+IF($F$6="Использовать поправку",BT500,0),#N/A)</f>
        <v>-6.4090666594423737</v>
      </c>
      <c r="BA500" s="64">
        <f>IF(ISNUMBER(INDEX(Данные!$I$1:$IX$303,Данные!$A162,BA$642)),INDEX(Данные!$I$1:$IX$303,Данные!$A162,BA$642)-Данные!$H162-BA$643+IF($F$6="Использовать поправку",BU500,0),#N/A)</f>
        <v>4.065995464341313</v>
      </c>
      <c r="BB500" s="62">
        <f t="shared" si="848"/>
        <v>79.5</v>
      </c>
      <c r="BC500" s="63">
        <f>IF(ISNUMBER(INDEX(Данные!$I$1:$IX$303,Данные!$A162,BC$642)),INDEX(Данные!$I$1:$IX$303,Данные!$A162,BC$642)-Данные!$G162-BC$643+IF($F$7="Использовать поправку",BT500,0),#N/A)</f>
        <v>-2.9339594983672441</v>
      </c>
      <c r="BD500" s="64">
        <f>IF(ISNUMBER(INDEX(Данные!$I$1:$IX$303,Данные!$A162,BD$642)),INDEX(Данные!$I$1:$IX$303,Данные!$A162,BD$642)-Данные!$H162-BD$643+IF($F$7="Использовать поправку",BU500,0),#N/A)</f>
        <v>-1.3034816693284483</v>
      </c>
      <c r="BE500" s="62">
        <f t="shared" si="849"/>
        <v>79.5</v>
      </c>
      <c r="BF500" s="63">
        <f>IF(ISNUMBER(INDEX(Данные!$I$1:$IX$303,Данные!$A162,BF$642)),INDEX(Данные!$I$1:$IX$303,Данные!$A162,BF$642)-Данные!$G162-BF$643+IF($F$8="Использовать поправку",BT500,0),#N/A)</f>
        <v>2.0932068192902307</v>
      </c>
      <c r="BG500" s="64">
        <f>IF(ISNUMBER(INDEX(Данные!$I$1:$IX$303,Данные!$A162,BG$642)),INDEX(Данные!$I$1:$IX$303,Данные!$A162,BG$642)-Данные!$H162-BG$643+IF($F$8="Использовать поправку",BU500,0),#N/A)</f>
        <v>0.25105659842733985</v>
      </c>
      <c r="BH500" s="62">
        <f t="shared" si="850"/>
        <v>79.5</v>
      </c>
      <c r="BI500" s="63">
        <f>IF(ISNUMBER(INDEX(Данные!$I$1:$IX$303,Данные!$A162,BI$642)),INDEX(Данные!$I$1:$IX$303,Данные!$A162,BI$642)-Данные!$G162-BI$643+IF($F$9="Использовать поправку",BT500,0),#N/A)</f>
        <v>0.6516199701449068</v>
      </c>
      <c r="BJ500" s="64">
        <f>IF(ISNUMBER(INDEX(Данные!$I$1:$IX$303,Данные!$A162,BJ$642)),INDEX(Данные!$I$1:$IX$303,Данные!$A162,BJ$642)-Данные!$H162-BJ$643+IF($F$9="Использовать поправку",BU500,0),#N/A)</f>
        <v>1.0782462135159676</v>
      </c>
      <c r="BK500" s="62">
        <f t="shared" si="851"/>
        <v>79.5</v>
      </c>
      <c r="BL500" s="63">
        <f>IF(ISNUMBER(INDEX(Данные!$I$1:$IX$303,Данные!$A162,BL$642)),INDEX(Данные!$I$1:$IX$303,Данные!$A162,BL$642)-Данные!$G162-BL$643+IF($F$10="Использовать поправку",BT500,0),#N/A)</f>
        <v>-3.0352629168141902</v>
      </c>
      <c r="BM500" s="64">
        <f>IF(ISNUMBER(INDEX(Данные!$I$1:$IX$303,Данные!$A162,BM$642)),INDEX(Данные!$I$1:$IX$303,Данные!$A162,BM$642)-Данные!$H162-BM$643+IF($F$10="Использовать поправку",BU500,0),#N/A)</f>
        <v>8.0538946867031882</v>
      </c>
      <c r="BN500" s="62">
        <f t="shared" si="852"/>
        <v>79.5</v>
      </c>
      <c r="BO500" s="63">
        <f>IF(ISNUMBER(INDEX(Данные!$I$1:$IX$303,Данные!$A162,BO$642)),INDEX(Данные!$I$1:$IX$303,Данные!$A162,BO$642)-Данные!$G162-BO$643+IF($F$11="Использовать поправку",BT500,0),#N/A)</f>
        <v>-1.1490327431603191</v>
      </c>
      <c r="BP500" s="64">
        <f>IF(ISNUMBER(INDEX(Данные!$I$1:$IX$303,Данные!$A162,BP$642)),INDEX(Данные!$I$1:$IX$303,Данные!$A162,BP$642)-Данные!$H162-BP$643+IF($F$11="Использовать поправку",BU500,0),#N/A)</f>
        <v>1.9792431892929017</v>
      </c>
      <c r="BQ500" s="62">
        <f t="shared" si="853"/>
        <v>79.5</v>
      </c>
      <c r="BR500" s="63">
        <f>IF(ISNUMBER(INDEX(Данные!$I$1:$IX$303,Данные!$A162,BR$642)),INDEX(Данные!$I$1:$IX$303,Данные!$A162,BR$642)-Данные!$G162-BR$643+IF($F$12="Использовать поправку",BT500,0),#N/A)</f>
        <v>3.5879915635040334</v>
      </c>
      <c r="BS500" s="64">
        <f>IF(ISNUMBER(INDEX(Данные!$I$1:$IX$303,Данные!$A162,BS$642)),INDEX(Данные!$I$1:$IX$303,Данные!$A162,BS$642)-Данные!$H162-BS$643+IF($F$12="Использовать поправку",BU500,0),#N/A)</f>
        <v>6.939112115675016</v>
      </c>
      <c r="BT500" s="100" t="e">
        <f>INDEX(Данные!$I$1:$IX$303,Данные!$A162,BT$642+8)-INDEX(Данные!$I$1:$IX$303,Данные!$A162,BT$643+8)</f>
        <v>#N/A</v>
      </c>
      <c r="BU500" s="101" t="e">
        <f>INDEX(Данные!$I$1:$IX$303,Данные!$A162,BU$642+9)-INDEX(Данные!$I$1:$IX$303,Данные!$A162,BU$643+9)</f>
        <v>#N/A</v>
      </c>
    </row>
    <row r="501" spans="7:73" s="88" customFormat="1" x14ac:dyDescent="0.25">
      <c r="G501" s="61">
        <v>80</v>
      </c>
      <c r="H501" s="62">
        <f t="shared" si="854"/>
        <v>80</v>
      </c>
      <c r="I501" s="63">
        <f>IF(ISNUMBER(INDEX(Данные!$I$1:$IX$303,Данные!$A163,I$642)),INDEX(Данные!$I$1:$IX$303,Данные!$A163,I$642)-Данные!$E163+IF($F$3="Использовать поправку",AL501,0),#N/A)</f>
        <v>0</v>
      </c>
      <c r="J501" s="64">
        <f>IF(ISNUMBER(INDEX(Данные!$I$1:$IX$303,Данные!$A163,J$642)),INDEX(Данные!$I$1:$IX$303,Данные!$A163,J$642)-Данные!$F163+IF($F$3="Использовать поправку",AM501,0),#N/A)</f>
        <v>0</v>
      </c>
      <c r="K501" s="62">
        <f t="shared" si="855"/>
        <v>80</v>
      </c>
      <c r="L501" s="63">
        <f>IF(ISNUMBER(INDEX(Данные!$I$1:$IX$303,Данные!$A163,L$642)),INDEX(Данные!$I$1:$IX$303,Данные!$A163,L$642)-Данные!$E163+IF($F$4="Использовать поправку",AL501,0),#N/A)</f>
        <v>-5.140497982172576E-2</v>
      </c>
      <c r="M501" s="64">
        <f>IF(ISNUMBER(INDEX(Данные!$I$1:$IX$303,Данные!$A163,M$642)),INDEX(Данные!$I$1:$IX$303,Данные!$A163,M$642)-Данные!$F163+IF($F$4="Использовать поправку",AM501,0),#N/A)</f>
        <v>1.9446718142551394</v>
      </c>
      <c r="N501" s="62">
        <f t="shared" si="856"/>
        <v>80</v>
      </c>
      <c r="O501" s="63">
        <f>IF(ISNUMBER(INDEX(Данные!$I$1:$IX$303,Данные!$A163,O$642)),INDEX(Данные!$I$1:$IX$303,Данные!$A163,O$642)-Данные!$E163+IF($F$5="Использовать поправку",AL501,0),#N/A)</f>
        <v>1.6293889067613314</v>
      </c>
      <c r="P501" s="64">
        <f>IF(ISNUMBER(INDEX(Данные!$I$1:$IX$303,Данные!$A163,P$642)),INDEX(Данные!$I$1:$IX$303,Данные!$A163,P$642)-Данные!$F163+IF($F$5="Использовать поправку",AM501,0),#N/A)</f>
        <v>1.5177683163171896</v>
      </c>
      <c r="Q501" s="62">
        <f t="shared" si="857"/>
        <v>80</v>
      </c>
      <c r="R501" s="63">
        <f>IF(ISNUMBER(INDEX(Данные!$I$1:$IX$303,Данные!$A163,R$642)),INDEX(Данные!$I$1:$IX$303,Данные!$A163,R$642)-Данные!$E163+IF($F$6="Использовать поправку",AL501,0),#N/A)</f>
        <v>1.4949143803906075</v>
      </c>
      <c r="S501" s="64">
        <f>IF(ISNUMBER(INDEX(Данные!$I$1:$IX$303,Данные!$A163,S$642)),INDEX(Данные!$I$1:$IX$303,Данные!$A163,S$642)-Данные!$F163+IF($F$6="Использовать поправку",AM501,0),#N/A)</f>
        <v>0.49872252389219174</v>
      </c>
      <c r="T501" s="62">
        <f t="shared" si="858"/>
        <v>80</v>
      </c>
      <c r="U501" s="63">
        <f>IF(ISNUMBER(INDEX(Данные!$I$1:$IX$303,Данные!$A163,U$642)),INDEX(Данные!$I$1:$IX$303,Данные!$A163,U$642)-Данные!$E163+IF($F$7="Использовать поправку",AL501,0),#N/A)</f>
        <v>-0.37471879015675569</v>
      </c>
      <c r="V501" s="64">
        <f>IF(ISNUMBER(INDEX(Данные!$I$1:$IX$303,Данные!$A163,V$642)),INDEX(Данные!$I$1:$IX$303,Данные!$A163,V$642)-Данные!$F163+IF($F$7="Использовать поправку",AM501,0),#N/A)</f>
        <v>0.11624111459802045</v>
      </c>
      <c r="W501" s="62">
        <f t="shared" si="859"/>
        <v>80</v>
      </c>
      <c r="X501" s="63">
        <f>IF(ISNUMBER(INDEX(Данные!$I$1:$IX$303,Данные!$A163,X$642)),INDEX(Данные!$I$1:$IX$303,Данные!$A163,X$642)-Данные!$E163+IF($F$8="Использовать поправку",AL501,0),#N/A)</f>
        <v>1.1490711402341898</v>
      </c>
      <c r="Y501" s="64">
        <f>IF(ISNUMBER(INDEX(Данные!$I$1:$IX$303,Данные!$A163,Y$642)),INDEX(Данные!$I$1:$IX$303,Данные!$A163,Y$642)-Данные!$F163+IF($F$8="Использовать поправку",AM501,0),#N/A)</f>
        <v>0.36973589775334137</v>
      </c>
      <c r="Z501" s="62">
        <f t="shared" si="860"/>
        <v>80</v>
      </c>
      <c r="AA501" s="63">
        <f>IF(ISNUMBER(INDEX(Данные!$I$1:$IX$303,Данные!$A163,AA$642)),INDEX(Данные!$I$1:$IX$303,Данные!$A163,AA$642)-Данные!$E163+IF($F$9="Использовать поправку",AL501,0),#N/A)</f>
        <v>0.16676292380840607</v>
      </c>
      <c r="AB501" s="64">
        <f>IF(ISNUMBER(INDEX(Данные!$I$1:$IX$303,Данные!$A163,AB$642)),INDEX(Данные!$I$1:$IX$303,Данные!$A163,AB$642)-Данные!$F163+IF($F$9="Использовать поправку",AM501,0),#N/A)</f>
        <v>0.17193543004937872</v>
      </c>
      <c r="AC501" s="62">
        <f t="shared" si="861"/>
        <v>80</v>
      </c>
      <c r="AD501" s="63">
        <f>IF(ISNUMBER(INDEX(Данные!$I$1:$IX$303,Данные!$A163,AD$642)),INDEX(Данные!$I$1:$IX$303,Данные!$A163,AD$642)-Данные!$E163+IF($F$10="Использовать поправку",AL501,0),#N/A)</f>
        <v>-0.1513457735238859</v>
      </c>
      <c r="AE501" s="64">
        <f>IF(ISNUMBER(INDEX(Данные!$I$1:$IX$303,Данные!$A163,AE$642)),INDEX(Данные!$I$1:$IX$303,Данные!$A163,AE$642)-Данные!$F163+IF($F$10="Использовать поправку",AM501,0),#N/A)</f>
        <v>-0.49592722553499335</v>
      </c>
      <c r="AF501" s="62">
        <f t="shared" si="862"/>
        <v>80</v>
      </c>
      <c r="AG501" s="63">
        <f>IF(ISNUMBER(INDEX(Данные!$I$1:$IX$303,Данные!$A163,AG$642)),INDEX(Данные!$I$1:$IX$303,Данные!$A163,AG$642)-Данные!$E163+IF($F$11="Использовать поправку",AL501,0),#N/A)</f>
        <v>-0.78802184371566497</v>
      </c>
      <c r="AH501" s="64">
        <f>IF(ISNUMBER(INDEX(Данные!$I$1:$IX$303,Данные!$A163,AH$642)),INDEX(Данные!$I$1:$IX$303,Данные!$A163,AH$642)-Данные!$F163+IF($F$11="Использовать поправку",AM501,0),#N/A)</f>
        <v>0.73154723511022191</v>
      </c>
      <c r="AI501" s="62">
        <f t="shared" si="863"/>
        <v>80</v>
      </c>
      <c r="AJ501" s="63">
        <f>IF(ISNUMBER(INDEX(Данные!$I$1:$IX$303,Данные!$A163,AJ$642)),INDEX(Данные!$I$1:$IX$303,Данные!$A163,AJ$642)-Данные!$E163+IF($F$12="Использовать поправку",AL501,0),#N/A)</f>
        <v>-0.3105439655245501</v>
      </c>
      <c r="AK501" s="96">
        <f>IF(ISNUMBER(INDEX(Данные!$I$1:$IX$303,Данные!$A163,AK$642)),INDEX(Данные!$I$1:$IX$303,Данные!$A163,AK$642)-Данные!$F163+IF($F$12="Использовать поправку",AM501,0),#N/A)</f>
        <v>-0.20211512107708085</v>
      </c>
      <c r="AL501" s="100" t="e">
        <f>INDEX(Данные!$I$1:$IX$303,Данные!$A163,AL$642+4)-INDEX(Данные!$I$1:$IX$303,Данные!$A163,AL$643+4)</f>
        <v>#N/A</v>
      </c>
      <c r="AM501" s="101" t="e">
        <f>INDEX(Данные!$I$1:$IX$303,Данные!$A163,AM$642+5)-INDEX(Данные!$I$1:$IX$303,Данные!$A163,AM$643+5)</f>
        <v>#N/A</v>
      </c>
      <c r="AO501" s="61">
        <v>80</v>
      </c>
      <c r="AP501" s="62">
        <f t="shared" si="844"/>
        <v>80</v>
      </c>
      <c r="AQ501" s="63">
        <f>IF(ISNUMBER(INDEX(Данные!$I$1:$IX$303,Данные!$A163,AQ$642)),INDEX(Данные!$I$1:$IX$303,Данные!$A163,AQ$642)-Данные!$G163-AQ$643+IF($F$3="Использовать поправку",BT501,0),#N/A)</f>
        <v>0</v>
      </c>
      <c r="AR501" s="64">
        <f>IF(ISNUMBER(INDEX(Данные!$I$1:$IX$303,Данные!$A163,AR$642)),INDEX(Данные!$I$1:$IX$303,Данные!$A163,AR$642)-Данные!$H163-AR$643+IF($F$3="Использовать поправку",BU501,0),#N/A)</f>
        <v>0</v>
      </c>
      <c r="AS501" s="62">
        <f t="shared" si="845"/>
        <v>80</v>
      </c>
      <c r="AT501" s="63">
        <f>IF(ISNUMBER(INDEX(Данные!$I$1:$IX$303,Данные!$A163,AT$642)),INDEX(Данные!$I$1:$IX$303,Данные!$A163,AT$642)-Данные!$G163-AT$643+IF($F$4="Использовать поправку",BT501,0),#N/A)</f>
        <v>3.0474511843772234</v>
      </c>
      <c r="AU501" s="64">
        <f>IF(ISNUMBER(INDEX(Данные!$I$1:$IX$303,Данные!$A163,AU$642)),INDEX(Данные!$I$1:$IX$303,Данные!$A163,AU$642)-Данные!$H163-AU$643+IF($F$4="Использовать поправку",BU501,0),#N/A)</f>
        <v>-0.42262348502572422</v>
      </c>
      <c r="AV501" s="62">
        <f t="shared" si="846"/>
        <v>80</v>
      </c>
      <c r="AW501" s="63">
        <f>IF(ISNUMBER(INDEX(Данные!$I$1:$IX$303,Данные!$A163,AW$642)),INDEX(Данные!$I$1:$IX$303,Данные!$A163,AW$642)-Данные!$G163-AW$643+IF($F$5="Использовать поправку",BT501,0),#N/A)</f>
        <v>-0.2567161962094815</v>
      </c>
      <c r="AX501" s="64">
        <f>IF(ISNUMBER(INDEX(Данные!$I$1:$IX$303,Данные!$A163,AX$642)),INDEX(Данные!$I$1:$IX$303,Данные!$A163,AX$642)-Данные!$H163-AX$643+IF($F$5="Использовать поправку",BU501,0),#N/A)</f>
        <v>5.682980375635907</v>
      </c>
      <c r="AY501" s="62">
        <f t="shared" si="847"/>
        <v>80</v>
      </c>
      <c r="AZ501" s="63">
        <f>IF(ISNUMBER(INDEX(Данные!$I$1:$IX$303,Данные!$A163,AZ$642)),INDEX(Данные!$I$1:$IX$303,Данные!$A163,AZ$642)-Данные!$G163-AZ$643+IF($F$6="Использовать поправку",BT501,0),#N/A)</f>
        <v>-5.6616094692470824</v>
      </c>
      <c r="BA501" s="64">
        <f>IF(ISNUMBER(INDEX(Данные!$I$1:$IX$303,Данные!$A163,BA$642)),INDEX(Данные!$I$1:$IX$303,Данные!$A163,BA$642)-Данные!$H163-BA$643+IF($F$6="Использовать поправку",BU501,0),#N/A)</f>
        <v>4.3153567262875185</v>
      </c>
      <c r="BB501" s="62">
        <f t="shared" si="848"/>
        <v>80</v>
      </c>
      <c r="BC501" s="63">
        <f>IF(ISNUMBER(INDEX(Данные!$I$1:$IX$303,Данные!$A163,BC$642)),INDEX(Данные!$I$1:$IX$303,Данные!$A163,BC$642)-Данные!$G163-BC$643+IF($F$7="Использовать поправку",BT501,0),#N/A)</f>
        <v>-3.1213188934456184</v>
      </c>
      <c r="BD501" s="64">
        <f>IF(ISNUMBER(INDEX(Данные!$I$1:$IX$303,Данные!$A163,BD$642)),INDEX(Данные!$I$1:$IX$303,Данные!$A163,BD$642)-Данные!$H163-BD$643+IF($F$7="Использовать поправку",BU501,0),#N/A)</f>
        <v>-1.2453611120295136</v>
      </c>
      <c r="BE501" s="62">
        <f t="shared" si="849"/>
        <v>80</v>
      </c>
      <c r="BF501" s="63">
        <f>IF(ISNUMBER(INDEX(Данные!$I$1:$IX$303,Данные!$A163,BF$642)),INDEX(Данные!$I$1:$IX$303,Данные!$A163,BF$642)-Данные!$G163-BF$643+IF($F$8="Использовать поправку",BT501,0),#N/A)</f>
        <v>2.6677423894074082</v>
      </c>
      <c r="BG501" s="64">
        <f>IF(ISNUMBER(INDEX(Данные!$I$1:$IX$303,Данные!$A163,BG$642)),INDEX(Данные!$I$1:$IX$303,Данные!$A163,BG$642)-Данные!$H163-BG$643+IF($F$8="Использовать поправку",BU501,0),#N/A)</f>
        <v>0.43592454730401187</v>
      </c>
      <c r="BH501" s="62">
        <f t="shared" si="850"/>
        <v>80</v>
      </c>
      <c r="BI501" s="63">
        <f>IF(ISNUMBER(INDEX(Данные!$I$1:$IX$303,Данные!$A163,BI$642)),INDEX(Данные!$I$1:$IX$303,Данные!$A163,BI$642)-Данные!$G163-BI$643+IF($F$9="Использовать поправку",BT501,0),#N/A)</f>
        <v>0.73500143204921642</v>
      </c>
      <c r="BJ501" s="64">
        <f>IF(ISNUMBER(INDEX(Данные!$I$1:$IX$303,Данные!$A163,BJ$642)),INDEX(Данные!$I$1:$IX$303,Данные!$A163,BJ$642)-Данные!$H163-BJ$643+IF($F$9="Использовать поправку",BU501,0),#N/A)</f>
        <v>1.1642139285406756</v>
      </c>
      <c r="BK501" s="62">
        <f t="shared" si="851"/>
        <v>80</v>
      </c>
      <c r="BL501" s="63">
        <f>IF(ISNUMBER(INDEX(Данные!$I$1:$IX$303,Данные!$A163,BL$642)),INDEX(Данные!$I$1:$IX$303,Данные!$A163,BL$642)-Данные!$G163-BL$643+IF($F$10="Использовать поправку",BT501,0),#N/A)</f>
        <v>-3.1109358035761261</v>
      </c>
      <c r="BM501" s="64">
        <f>IF(ISNUMBER(INDEX(Данные!$I$1:$IX$303,Данные!$A163,BM$642)),INDEX(Данные!$I$1:$IX$303,Данные!$A163,BM$642)-Данные!$H163-BM$643+IF($F$10="Использовать поправку",BU501,0),#N/A)</f>
        <v>7.8059310739356533</v>
      </c>
      <c r="BN501" s="62">
        <f t="shared" si="852"/>
        <v>80</v>
      </c>
      <c r="BO501" s="63">
        <f>IF(ISNUMBER(INDEX(Данные!$I$1:$IX$303,Данные!$A163,BO$642)),INDEX(Данные!$I$1:$IX$303,Данные!$A163,BO$642)-Данные!$G163-BO$643+IF($F$11="Использовать поправку",BT501,0),#N/A)</f>
        <v>-1.5430436650182173</v>
      </c>
      <c r="BP501" s="64">
        <f>IF(ISNUMBER(INDEX(Данные!$I$1:$IX$303,Данные!$A163,BP$642)),INDEX(Данные!$I$1:$IX$303,Данные!$A163,BP$642)-Данные!$H163-BP$643+IF($F$11="Использовать поправку",BU501,0),#N/A)</f>
        <v>2.3450168068482071</v>
      </c>
      <c r="BQ501" s="62">
        <f t="shared" si="853"/>
        <v>80</v>
      </c>
      <c r="BR501" s="63">
        <f>IF(ISNUMBER(INDEX(Данные!$I$1:$IX$303,Данные!$A163,BR$642)),INDEX(Данные!$I$1:$IX$303,Данные!$A163,BR$642)-Данные!$G163-BR$643+IF($F$12="Использовать поправку",BT501,0),#N/A)</f>
        <v>3.432719580741832</v>
      </c>
      <c r="BS501" s="64">
        <f>IF(ISNUMBER(INDEX(Данные!$I$1:$IX$303,Данные!$A163,BS$642)),INDEX(Данные!$I$1:$IX$303,Данные!$A163,BS$642)-Данные!$H163-BS$643+IF($F$12="Использовать поправку",BU501,0),#N/A)</f>
        <v>6.8380545551362957</v>
      </c>
      <c r="BT501" s="100" t="e">
        <f>INDEX(Данные!$I$1:$IX$303,Данные!$A163,BT$642+8)-INDEX(Данные!$I$1:$IX$303,Данные!$A163,BT$643+8)</f>
        <v>#N/A</v>
      </c>
      <c r="BU501" s="101" t="e">
        <f>INDEX(Данные!$I$1:$IX$303,Данные!$A163,BU$642+9)-INDEX(Данные!$I$1:$IX$303,Данные!$A163,BU$643+9)</f>
        <v>#N/A</v>
      </c>
    </row>
    <row r="502" spans="7:73" s="88" customFormat="1" x14ac:dyDescent="0.25">
      <c r="G502" s="61">
        <v>80.5</v>
      </c>
      <c r="H502" s="62">
        <f t="shared" si="854"/>
        <v>80.5</v>
      </c>
      <c r="I502" s="63">
        <f>IF(ISNUMBER(INDEX(Данные!$I$1:$IX$303,Данные!$A164,I$642)),INDEX(Данные!$I$1:$IX$303,Данные!$A164,I$642)-Данные!$E164+IF($F$3="Использовать поправку",AL502,0),#N/A)</f>
        <v>0</v>
      </c>
      <c r="J502" s="64">
        <f>IF(ISNUMBER(INDEX(Данные!$I$1:$IX$303,Данные!$A164,J$642)),INDEX(Данные!$I$1:$IX$303,Данные!$A164,J$642)-Данные!$F164+IF($F$3="Использовать поправку",AM502,0),#N/A)</f>
        <v>0</v>
      </c>
      <c r="K502" s="62">
        <f t="shared" si="855"/>
        <v>80.5</v>
      </c>
      <c r="L502" s="63">
        <f>IF(ISNUMBER(INDEX(Данные!$I$1:$IX$303,Данные!$A164,L$642)),INDEX(Данные!$I$1:$IX$303,Данные!$A164,L$642)-Данные!$E164+IF($F$4="Использовать поправку",AL502,0),#N/A)</f>
        <v>1.0576693061700428</v>
      </c>
      <c r="M502" s="64">
        <f>IF(ISNUMBER(INDEX(Данные!$I$1:$IX$303,Данные!$A164,M$642)),INDEX(Данные!$I$1:$IX$303,Данные!$A164,M$642)-Данные!$F164+IF($F$4="Использовать поправку",AM502,0),#N/A)</f>
        <v>-0.28197990732119393</v>
      </c>
      <c r="N502" s="62">
        <f t="shared" si="856"/>
        <v>80.5</v>
      </c>
      <c r="O502" s="63">
        <f>IF(ISNUMBER(INDEX(Данные!$I$1:$IX$303,Данные!$A164,O$642)),INDEX(Данные!$I$1:$IX$303,Данные!$A164,O$642)-Данные!$E164+IF($F$5="Использовать поправку",AL502,0),#N/A)</f>
        <v>0.56811327502192732</v>
      </c>
      <c r="P502" s="64">
        <f>IF(ISNUMBER(INDEX(Данные!$I$1:$IX$303,Данные!$A164,P$642)),INDEX(Данные!$I$1:$IX$303,Данные!$A164,P$642)-Данные!$F164+IF($F$5="Использовать поправку",AM502,0),#N/A)</f>
        <v>-0.57689361278615614</v>
      </c>
      <c r="Q502" s="62">
        <f t="shared" si="857"/>
        <v>80.5</v>
      </c>
      <c r="R502" s="63">
        <f>IF(ISNUMBER(INDEX(Данные!$I$1:$IX$303,Данные!$A164,R$642)),INDEX(Данные!$I$1:$IX$303,Данные!$A164,R$642)-Данные!$E164+IF($F$6="Использовать поправку",AL502,0),#N/A)</f>
        <v>-4.7268418582614657E-2</v>
      </c>
      <c r="S502" s="64">
        <f>IF(ISNUMBER(INDEX(Данные!$I$1:$IX$303,Данные!$A164,S$642)),INDEX(Данные!$I$1:$IX$303,Данные!$A164,S$642)-Данные!$F164+IF($F$6="Использовать поправку",AM502,0),#N/A)</f>
        <v>4.7637091900117667E-2</v>
      </c>
      <c r="T502" s="62">
        <f t="shared" si="858"/>
        <v>80.5</v>
      </c>
      <c r="U502" s="63">
        <f>IF(ISNUMBER(INDEX(Данные!$I$1:$IX$303,Данные!$A164,U$642)),INDEX(Данные!$I$1:$IX$303,Данные!$A164,U$642)-Данные!$E164+IF($F$7="Использовать поправку",AL502,0),#N/A)</f>
        <v>-0.91277769467835856</v>
      </c>
      <c r="V502" s="64">
        <f>IF(ISNUMBER(INDEX(Данные!$I$1:$IX$303,Данные!$A164,V$642)),INDEX(Данные!$I$1:$IX$303,Данные!$A164,V$642)-Данные!$F164+IF($F$7="Использовать поправку",AM502,0),#N/A)</f>
        <v>0.85145915353774626</v>
      </c>
      <c r="W502" s="62">
        <f t="shared" si="859"/>
        <v>80.5</v>
      </c>
      <c r="X502" s="63">
        <f>IF(ISNUMBER(INDEX(Данные!$I$1:$IX$303,Данные!$A164,X$642)),INDEX(Данные!$I$1:$IX$303,Данные!$A164,X$642)-Данные!$E164+IF($F$8="Использовать поправку",AL502,0),#N/A)</f>
        <v>0.27969342688067655</v>
      </c>
      <c r="Y502" s="64">
        <f>IF(ISNUMBER(INDEX(Данные!$I$1:$IX$303,Данные!$A164,Y$642)),INDEX(Данные!$I$1:$IX$303,Данные!$A164,Y$642)-Данные!$F164+IF($F$8="Использовать поправку",AM502,0),#N/A)</f>
        <v>0.20575373757694848</v>
      </c>
      <c r="Z502" s="62">
        <f t="shared" si="860"/>
        <v>80.5</v>
      </c>
      <c r="AA502" s="63">
        <f>IF(ISNUMBER(INDEX(Данные!$I$1:$IX$303,Данные!$A164,AA$642)),INDEX(Данные!$I$1:$IX$303,Данные!$A164,AA$642)-Данные!$E164+IF($F$9="Использовать поправку",AL502,0),#N/A)</f>
        <v>-0.68968929807451307</v>
      </c>
      <c r="AB502" s="64">
        <f>IF(ISNUMBER(INDEX(Данные!$I$1:$IX$303,Данные!$A164,AB$642)),INDEX(Данные!$I$1:$IX$303,Данные!$A164,AB$642)-Данные!$F164+IF($F$9="Использовать поправку",AM502,0),#N/A)</f>
        <v>1.0664558161535105</v>
      </c>
      <c r="AC502" s="62">
        <f t="shared" si="861"/>
        <v>80.5</v>
      </c>
      <c r="AD502" s="63">
        <f>IF(ISNUMBER(INDEX(Данные!$I$1:$IX$303,Данные!$A164,AD$642)),INDEX(Данные!$I$1:$IX$303,Данные!$A164,AD$642)-Данные!$E164+IF($F$10="Использовать поправку",AL502,0),#N/A)</f>
        <v>0.94315117975489393</v>
      </c>
      <c r="AE502" s="64">
        <f>IF(ISNUMBER(INDEX(Данные!$I$1:$IX$303,Данные!$A164,AE$642)),INDEX(Данные!$I$1:$IX$303,Данные!$A164,AE$642)-Данные!$F164+IF($F$10="Использовать поправку",AM502,0),#N/A)</f>
        <v>0.54147421802069395</v>
      </c>
      <c r="AF502" s="62">
        <f t="shared" si="862"/>
        <v>80.5</v>
      </c>
      <c r="AG502" s="63">
        <f>IF(ISNUMBER(INDEX(Данные!$I$1:$IX$303,Данные!$A164,AG$642)),INDEX(Данные!$I$1:$IX$303,Данные!$A164,AG$642)-Данные!$E164+IF($F$11="Использовать поправку",AL502,0),#N/A)</f>
        <v>0.662099777138625</v>
      </c>
      <c r="AH502" s="64">
        <f>IF(ISNUMBER(INDEX(Данные!$I$1:$IX$303,Данные!$A164,AH$642)),INDEX(Данные!$I$1:$IX$303,Данные!$A164,AH$642)-Данные!$F164+IF($F$11="Использовать поправку",AM502,0),#N/A)</f>
        <v>-6.6881553906913638E-2</v>
      </c>
      <c r="AI502" s="62">
        <f t="shared" si="863"/>
        <v>80.5</v>
      </c>
      <c r="AJ502" s="63">
        <f>IF(ISNUMBER(INDEX(Данные!$I$1:$IX$303,Данные!$A164,AJ$642)),INDEX(Данные!$I$1:$IX$303,Данные!$A164,AJ$642)-Данные!$E164+IF($F$12="Использовать поправку",AL502,0),#N/A)</f>
        <v>-0.89455053570263754</v>
      </c>
      <c r="AK502" s="96">
        <f>IF(ISNUMBER(INDEX(Данные!$I$1:$IX$303,Данные!$A164,AK$642)),INDEX(Данные!$I$1:$IX$303,Данные!$A164,AK$642)-Данные!$F164+IF($F$12="Использовать поправку",AM502,0),#N/A)</f>
        <v>0.18410743922716222</v>
      </c>
      <c r="AL502" s="100" t="e">
        <f>INDEX(Данные!$I$1:$IX$303,Данные!$A164,AL$642+4)-INDEX(Данные!$I$1:$IX$303,Данные!$A164,AL$643+4)</f>
        <v>#N/A</v>
      </c>
      <c r="AM502" s="101" t="e">
        <f>INDEX(Данные!$I$1:$IX$303,Данные!$A164,AM$642+5)-INDEX(Данные!$I$1:$IX$303,Данные!$A164,AM$643+5)</f>
        <v>#N/A</v>
      </c>
      <c r="AO502" s="61">
        <v>80.5</v>
      </c>
      <c r="AP502" s="62">
        <f t="shared" si="844"/>
        <v>80.5</v>
      </c>
      <c r="AQ502" s="63">
        <f>IF(ISNUMBER(INDEX(Данные!$I$1:$IX$303,Данные!$A164,AQ$642)),INDEX(Данные!$I$1:$IX$303,Данные!$A164,AQ$642)-Данные!$G164-AQ$643+IF($F$3="Использовать поправку",BT502,0),#N/A)</f>
        <v>0</v>
      </c>
      <c r="AR502" s="64">
        <f>IF(ISNUMBER(INDEX(Данные!$I$1:$IX$303,Данные!$A164,AR$642)),INDEX(Данные!$I$1:$IX$303,Данные!$A164,AR$642)-Данные!$H164-AR$643+IF($F$3="Использовать поправку",BU502,0),#N/A)</f>
        <v>0</v>
      </c>
      <c r="AS502" s="62">
        <f t="shared" si="845"/>
        <v>80.5</v>
      </c>
      <c r="AT502" s="63">
        <f>IF(ISNUMBER(INDEX(Данные!$I$1:$IX$303,Данные!$A164,AT$642)),INDEX(Данные!$I$1:$IX$303,Данные!$A164,AT$642)-Данные!$G164-AT$643+IF($F$4="Использовать поправку",BT502,0),#N/A)</f>
        <v>3.576285837462251</v>
      </c>
      <c r="AU502" s="64">
        <f>IF(ISNUMBER(INDEX(Данные!$I$1:$IX$303,Данные!$A164,AU$642)),INDEX(Данные!$I$1:$IX$303,Данные!$A164,AU$642)-Данные!$H164-AU$643+IF($F$4="Использовать поправку",BU502,0),#N/A)</f>
        <v>-0.56361343868638869</v>
      </c>
      <c r="AV502" s="62">
        <f t="shared" si="846"/>
        <v>80.5</v>
      </c>
      <c r="AW502" s="63">
        <f>IF(ISNUMBER(INDEX(Данные!$I$1:$IX$303,Данные!$A164,AW$642)),INDEX(Данные!$I$1:$IX$303,Данные!$A164,AW$642)-Данные!$G164-AW$643+IF($F$5="Использовать поправку",BT502,0),#N/A)</f>
        <v>2.7340441301475948E-2</v>
      </c>
      <c r="AX502" s="64">
        <f>IF(ISNUMBER(INDEX(Данные!$I$1:$IX$303,Данные!$A164,AX$642)),INDEX(Данные!$I$1:$IX$303,Данные!$A164,AX$642)-Данные!$H164-AX$643+IF($F$5="Использовать поправку",BU502,0),#N/A)</f>
        <v>5.3945335692426397</v>
      </c>
      <c r="AY502" s="62">
        <f t="shared" si="847"/>
        <v>80.5</v>
      </c>
      <c r="AZ502" s="63">
        <f>IF(ISNUMBER(INDEX(Данные!$I$1:$IX$303,Данные!$A164,AZ$642)),INDEX(Данные!$I$1:$IX$303,Данные!$A164,AZ$642)-Данные!$G164-AZ$643+IF($F$6="Использовать поправку",BT502,0),#N/A)</f>
        <v>-5.6852436785383134</v>
      </c>
      <c r="BA502" s="64">
        <f>IF(ISNUMBER(INDEX(Данные!$I$1:$IX$303,Данные!$A164,BA$642)),INDEX(Данные!$I$1:$IX$303,Данные!$A164,BA$642)-Данные!$H164-BA$643+IF($F$6="Использовать поправку",BU502,0),#N/A)</f>
        <v>4.3391752722375259</v>
      </c>
      <c r="BB502" s="62">
        <f t="shared" si="848"/>
        <v>80.5</v>
      </c>
      <c r="BC502" s="63">
        <f>IF(ISNUMBER(INDEX(Данные!$I$1:$IX$303,Данные!$A164,BC$642)),INDEX(Данные!$I$1:$IX$303,Данные!$A164,BC$642)-Данные!$G164-BC$643+IF($F$7="Использовать поправку",BT502,0),#N/A)</f>
        <v>-3.577707740784831</v>
      </c>
      <c r="BD502" s="64">
        <f>IF(ISNUMBER(INDEX(Данные!$I$1:$IX$303,Данные!$A164,BD$642)),INDEX(Данные!$I$1:$IX$303,Данные!$A164,BD$642)-Данные!$H164-BD$643+IF($F$7="Использовать поправку",BU502,0),#N/A)</f>
        <v>-0.8196315352606689</v>
      </c>
      <c r="BE502" s="62">
        <f t="shared" si="849"/>
        <v>80.5</v>
      </c>
      <c r="BF502" s="63">
        <f>IF(ISNUMBER(INDEX(Данные!$I$1:$IX$303,Данные!$A164,BF$642)),INDEX(Данные!$I$1:$IX$303,Данные!$A164,BF$642)-Данные!$G164-BF$643+IF($F$8="Использовать поправку",BT502,0),#N/A)</f>
        <v>2.8075891028477145</v>
      </c>
      <c r="BG502" s="64">
        <f>IF(ISNUMBER(INDEX(Данные!$I$1:$IX$303,Данные!$A164,BG$642)),INDEX(Данные!$I$1:$IX$303,Данные!$A164,BG$642)-Данные!$H164-BG$643+IF($F$8="Использовать поправку",BU502,0),#N/A)</f>
        <v>0.53880141609261045</v>
      </c>
      <c r="BH502" s="62">
        <f t="shared" si="850"/>
        <v>80.5</v>
      </c>
      <c r="BI502" s="63">
        <f>IF(ISNUMBER(INDEX(Данные!$I$1:$IX$303,Данные!$A164,BI$642)),INDEX(Данные!$I$1:$IX$303,Данные!$A164,BI$642)-Данные!$G164-BI$643+IF($F$9="Использовать поправку",BT502,0),#N/A)</f>
        <v>0.39015678301188927</v>
      </c>
      <c r="BJ502" s="64">
        <f>IF(ISNUMBER(INDEX(Данные!$I$1:$IX$303,Данные!$A164,BJ$642)),INDEX(Данные!$I$1:$IX$303,Данные!$A164,BJ$642)-Данные!$H164-BJ$643+IF($F$9="Использовать поправку",BU502,0),#N/A)</f>
        <v>1.6974418366173722</v>
      </c>
      <c r="BK502" s="62">
        <f t="shared" si="851"/>
        <v>80.5</v>
      </c>
      <c r="BL502" s="63">
        <f>IF(ISNUMBER(INDEX(Данные!$I$1:$IX$303,Данные!$A164,BL$642)),INDEX(Данные!$I$1:$IX$303,Данные!$A164,BL$642)-Данные!$G164-BL$643+IF($F$10="Использовать поправку",BT502,0),#N/A)</f>
        <v>-2.6393602136987511</v>
      </c>
      <c r="BM502" s="64">
        <f>IF(ISNUMBER(INDEX(Данные!$I$1:$IX$303,Данные!$A164,BM$642)),INDEX(Данные!$I$1:$IX$303,Данные!$A164,BM$642)-Данные!$H164-BM$643+IF($F$10="Использовать поправку",BU502,0),#N/A)</f>
        <v>8.076668182945923</v>
      </c>
      <c r="BN502" s="62">
        <f t="shared" si="852"/>
        <v>80.5</v>
      </c>
      <c r="BO502" s="63">
        <f>IF(ISNUMBER(INDEX(Данные!$I$1:$IX$303,Данные!$A164,BO$642)),INDEX(Данные!$I$1:$IX$303,Данные!$A164,BO$642)-Данные!$G164-BO$643+IF($F$11="Использовать поправку",BT502,0),#N/A)</f>
        <v>-1.2119937764488213</v>
      </c>
      <c r="BP502" s="64">
        <f>IF(ISNUMBER(INDEX(Данные!$I$1:$IX$303,Данные!$A164,BP$642)),INDEX(Данные!$I$1:$IX$303,Данные!$A164,BP$642)-Данные!$H164-BP$643+IF($F$11="Использовать поправку",BU502,0),#N/A)</f>
        <v>2.3115760298946952</v>
      </c>
      <c r="BQ502" s="62">
        <f t="shared" si="853"/>
        <v>80.5</v>
      </c>
      <c r="BR502" s="63">
        <f>IF(ISNUMBER(INDEX(Данные!$I$1:$IX$303,Данные!$A164,BR$642)),INDEX(Данные!$I$1:$IX$303,Данные!$A164,BR$642)-Данные!$G164-BR$643+IF($F$12="Использовать поправку",BT502,0),#N/A)</f>
        <v>2.9854443128905359</v>
      </c>
      <c r="BS502" s="64">
        <f>IF(ISNUMBER(INDEX(Данные!$I$1:$IX$303,Данные!$A164,BS$642)),INDEX(Данные!$I$1:$IX$303,Данные!$A164,BS$642)-Данные!$H164-BS$643+IF($F$12="Использовать поправку",BU502,0),#N/A)</f>
        <v>6.9301082747499549</v>
      </c>
      <c r="BT502" s="100" t="e">
        <f>INDEX(Данные!$I$1:$IX$303,Данные!$A164,BT$642+8)-INDEX(Данные!$I$1:$IX$303,Данные!$A164,BT$643+8)</f>
        <v>#N/A</v>
      </c>
      <c r="BU502" s="101" t="e">
        <f>INDEX(Данные!$I$1:$IX$303,Данные!$A164,BU$642+9)-INDEX(Данные!$I$1:$IX$303,Данные!$A164,BU$643+9)</f>
        <v>#N/A</v>
      </c>
    </row>
    <row r="503" spans="7:73" s="88" customFormat="1" x14ac:dyDescent="0.25">
      <c r="G503" s="61">
        <v>81</v>
      </c>
      <c r="H503" s="62">
        <f t="shared" si="854"/>
        <v>81</v>
      </c>
      <c r="I503" s="63">
        <f>IF(ISNUMBER(INDEX(Данные!$I$1:$IX$303,Данные!$A165,I$642)),INDEX(Данные!$I$1:$IX$303,Данные!$A165,I$642)-Данные!$E165+IF($F$3="Использовать поправку",AL503,0),#N/A)</f>
        <v>0</v>
      </c>
      <c r="J503" s="64">
        <f>IF(ISNUMBER(INDEX(Данные!$I$1:$IX$303,Данные!$A165,J$642)),INDEX(Данные!$I$1:$IX$303,Данные!$A165,J$642)-Данные!$F165+IF($F$3="Использовать поправку",AM503,0),#N/A)</f>
        <v>0</v>
      </c>
      <c r="K503" s="62">
        <f t="shared" si="855"/>
        <v>81</v>
      </c>
      <c r="L503" s="63">
        <f>IF(ISNUMBER(INDEX(Данные!$I$1:$IX$303,Данные!$A165,L$642)),INDEX(Данные!$I$1:$IX$303,Данные!$A165,L$642)-Данные!$E165+IF($F$4="Использовать поправку",AL503,0),#N/A)</f>
        <v>-0.44779965907815367</v>
      </c>
      <c r="M503" s="64">
        <f>IF(ISNUMBER(INDEX(Данные!$I$1:$IX$303,Данные!$A165,M$642)),INDEX(Данные!$I$1:$IX$303,Данные!$A165,M$642)-Данные!$F165+IF($F$4="Использовать поправку",AM503,0),#N/A)</f>
        <v>0.51539930315722593</v>
      </c>
      <c r="N503" s="62">
        <f t="shared" si="856"/>
        <v>81</v>
      </c>
      <c r="O503" s="63">
        <f>IF(ISNUMBER(INDEX(Данные!$I$1:$IX$303,Данные!$A165,O$642)),INDEX(Данные!$I$1:$IX$303,Данные!$A165,O$642)-Данные!$E165+IF($F$5="Использовать поправку",AL503,0),#N/A)</f>
        <v>0.50666744174880929</v>
      </c>
      <c r="P503" s="64">
        <f>IF(ISNUMBER(INDEX(Данные!$I$1:$IX$303,Данные!$A165,P$642)),INDEX(Данные!$I$1:$IX$303,Данные!$A165,P$642)-Данные!$F165+IF($F$5="Использовать поправку",AM503,0),#N/A)</f>
        <v>1.3594309914505489</v>
      </c>
      <c r="Q503" s="62">
        <f t="shared" si="857"/>
        <v>81</v>
      </c>
      <c r="R503" s="63">
        <f>IF(ISNUMBER(INDEX(Данные!$I$1:$IX$303,Данные!$A165,R$642)),INDEX(Данные!$I$1:$IX$303,Данные!$A165,R$642)-Данные!$E165+IF($F$6="Использовать поправку",AL503,0),#N/A)</f>
        <v>3.4490131209945929E-2</v>
      </c>
      <c r="S503" s="64">
        <f>IF(ISNUMBER(INDEX(Данные!$I$1:$IX$303,Данные!$A165,S$642)),INDEX(Данные!$I$1:$IX$303,Данные!$A165,S$642)-Данные!$F165+IF($F$6="Использовать поправку",AM503,0),#N/A)</f>
        <v>0.43818589453287782</v>
      </c>
      <c r="T503" s="62">
        <f t="shared" si="858"/>
        <v>81</v>
      </c>
      <c r="U503" s="63">
        <f>IF(ISNUMBER(INDEX(Данные!$I$1:$IX$303,Данные!$A165,U$642)),INDEX(Данные!$I$1:$IX$303,Данные!$A165,U$642)-Данные!$E165+IF($F$7="Использовать поправку",AL503,0),#N/A)</f>
        <v>1.2336755257472021</v>
      </c>
      <c r="V503" s="64">
        <f>IF(ISNUMBER(INDEX(Данные!$I$1:$IX$303,Данные!$A165,V$642)),INDEX(Данные!$I$1:$IX$303,Данные!$A165,V$642)-Данные!$F165+IF($F$7="Использовать поправку",AM503,0),#N/A)</f>
        <v>1.6657875279709895</v>
      </c>
      <c r="W503" s="62">
        <f t="shared" si="859"/>
        <v>81</v>
      </c>
      <c r="X503" s="63">
        <f>IF(ISNUMBER(INDEX(Данные!$I$1:$IX$303,Данные!$A165,X$642)),INDEX(Данные!$I$1:$IX$303,Данные!$A165,X$642)-Данные!$E165+IF($F$8="Использовать поправку",AL503,0),#N/A)</f>
        <v>0.43081943476601836</v>
      </c>
      <c r="Y503" s="64">
        <f>IF(ISNUMBER(INDEX(Данные!$I$1:$IX$303,Данные!$A165,Y$642)),INDEX(Данные!$I$1:$IX$303,Данные!$A165,Y$642)-Данные!$F165+IF($F$8="Использовать поправку",AM503,0),#N/A)</f>
        <v>0.69539490052644659</v>
      </c>
      <c r="Z503" s="62">
        <f t="shared" si="860"/>
        <v>81</v>
      </c>
      <c r="AA503" s="63">
        <f>IF(ISNUMBER(INDEX(Данные!$I$1:$IX$303,Данные!$A165,AA$642)),INDEX(Данные!$I$1:$IX$303,Данные!$A165,AA$642)-Данные!$E165+IF($F$9="Использовать поправку",AL503,0),#N/A)</f>
        <v>-1.0238440347429414</v>
      </c>
      <c r="AB503" s="64">
        <f>IF(ISNUMBER(INDEX(Данные!$I$1:$IX$303,Данные!$A165,AB$642)),INDEX(Данные!$I$1:$IX$303,Данные!$A165,AB$642)-Данные!$F165+IF($F$9="Использовать поправку",AM503,0),#N/A)</f>
        <v>1.2404621925016732</v>
      </c>
      <c r="AC503" s="62">
        <f t="shared" si="861"/>
        <v>81</v>
      </c>
      <c r="AD503" s="63">
        <f>IF(ISNUMBER(INDEX(Данные!$I$1:$IX$303,Данные!$A165,AD$642)),INDEX(Данные!$I$1:$IX$303,Данные!$A165,AD$642)-Данные!$E165+IF($F$10="Использовать поправку",AL503,0),#N/A)</f>
        <v>0.17341685252911088</v>
      </c>
      <c r="AE503" s="64">
        <f>IF(ISNUMBER(INDEX(Данные!$I$1:$IX$303,Данные!$A165,AE$642)),INDEX(Данные!$I$1:$IX$303,Данные!$A165,AE$642)-Данные!$F165+IF($F$10="Использовать поправку",AM503,0),#N/A)</f>
        <v>1.1173903155428233</v>
      </c>
      <c r="AF503" s="62">
        <f t="shared" si="862"/>
        <v>81</v>
      </c>
      <c r="AG503" s="63">
        <f>IF(ISNUMBER(INDEX(Данные!$I$1:$IX$303,Данные!$A165,AG$642)),INDEX(Данные!$I$1:$IX$303,Данные!$A165,AG$642)-Данные!$E165+IF($F$11="Использовать поправку",AL503,0),#N/A)</f>
        <v>0.41002487826836287</v>
      </c>
      <c r="AH503" s="64">
        <f>IF(ISNUMBER(INDEX(Данные!$I$1:$IX$303,Данные!$A165,AH$642)),INDEX(Данные!$I$1:$IX$303,Данные!$A165,AH$642)-Данные!$F165+IF($F$11="Использовать поправку",AM503,0),#N/A)</f>
        <v>0.63805989383229278</v>
      </c>
      <c r="AI503" s="62">
        <f t="shared" si="863"/>
        <v>81</v>
      </c>
      <c r="AJ503" s="63">
        <f>IF(ISNUMBER(INDEX(Данные!$I$1:$IX$303,Данные!$A165,AJ$642)),INDEX(Данные!$I$1:$IX$303,Данные!$A165,AJ$642)-Данные!$E165+IF($F$12="Использовать поправку",AL503,0),#N/A)</f>
        <v>-0.38900963107570163</v>
      </c>
      <c r="AK503" s="96">
        <f>IF(ISNUMBER(INDEX(Данные!$I$1:$IX$303,Данные!$A165,AK$642)),INDEX(Данные!$I$1:$IX$303,Данные!$A165,AK$642)-Данные!$F165+IF($F$12="Использовать поправку",AM503,0),#N/A)</f>
        <v>-0.23030642867163387</v>
      </c>
      <c r="AL503" s="100" t="e">
        <f>INDEX(Данные!$I$1:$IX$303,Данные!$A165,AL$642+4)-INDEX(Данные!$I$1:$IX$303,Данные!$A165,AL$643+4)</f>
        <v>#N/A</v>
      </c>
      <c r="AM503" s="101" t="e">
        <f>INDEX(Данные!$I$1:$IX$303,Данные!$A165,AM$642+5)-INDEX(Данные!$I$1:$IX$303,Данные!$A165,AM$643+5)</f>
        <v>#N/A</v>
      </c>
      <c r="AO503" s="61">
        <v>81</v>
      </c>
      <c r="AP503" s="62">
        <f t="shared" si="844"/>
        <v>81</v>
      </c>
      <c r="AQ503" s="63">
        <f>IF(ISNUMBER(INDEX(Данные!$I$1:$IX$303,Данные!$A165,AQ$642)),INDEX(Данные!$I$1:$IX$303,Данные!$A165,AQ$642)-Данные!$G165-AQ$643+IF($F$3="Использовать поправку",BT503,0),#N/A)</f>
        <v>0</v>
      </c>
      <c r="AR503" s="64">
        <f>IF(ISNUMBER(INDEX(Данные!$I$1:$IX$303,Данные!$A165,AR$642)),INDEX(Данные!$I$1:$IX$303,Данные!$A165,AR$642)-Данные!$H165-AR$643+IF($F$3="Использовать поправку",BU503,0),#N/A)</f>
        <v>0</v>
      </c>
      <c r="AS503" s="62">
        <f t="shared" si="845"/>
        <v>81</v>
      </c>
      <c r="AT503" s="63">
        <f>IF(ISNUMBER(INDEX(Данные!$I$1:$IX$303,Данные!$A165,AT$642)),INDEX(Данные!$I$1:$IX$303,Данные!$A165,AT$642)-Данные!$G165-AT$643+IF($F$4="Использовать поправку",BT503,0),#N/A)</f>
        <v>3.3523860079232009</v>
      </c>
      <c r="AU503" s="64">
        <f>IF(ISNUMBER(INDEX(Данные!$I$1:$IX$303,Данные!$A165,AU$642)),INDEX(Данные!$I$1:$IX$303,Данные!$A165,AU$642)-Данные!$H165-AU$643+IF($F$4="Использовать поправку",BU503,0),#N/A)</f>
        <v>-0.30591378710778372</v>
      </c>
      <c r="AV503" s="62">
        <f t="shared" si="846"/>
        <v>81</v>
      </c>
      <c r="AW503" s="63">
        <f>IF(ISNUMBER(INDEX(Данные!$I$1:$IX$303,Данные!$A165,AW$642)),INDEX(Данные!$I$1:$IX$303,Данные!$A165,AW$642)-Данные!$G165-AW$643+IF($F$5="Использовать поправку",BT503,0),#N/A)</f>
        <v>0.28067416217584196</v>
      </c>
      <c r="AX503" s="64">
        <f>IF(ISNUMBER(INDEX(Данные!$I$1:$IX$303,Данные!$A165,AX$642)),INDEX(Данные!$I$1:$IX$303,Данные!$A165,AX$642)-Данные!$H165-AX$643+IF($F$5="Использовать поправку",BU503,0),#N/A)</f>
        <v>6.0742490649677165</v>
      </c>
      <c r="AY503" s="62">
        <f t="shared" si="847"/>
        <v>81</v>
      </c>
      <c r="AZ503" s="63">
        <f>IF(ISNUMBER(INDEX(Данные!$I$1:$IX$303,Данные!$A165,AZ$642)),INDEX(Данные!$I$1:$IX$303,Данные!$A165,AZ$642)-Данные!$G165-AZ$643+IF($F$6="Использовать поправку",BT503,0),#N/A)</f>
        <v>-5.6679986129333884</v>
      </c>
      <c r="BA503" s="64">
        <f>IF(ISNUMBER(INDEX(Данные!$I$1:$IX$303,Данные!$A165,BA$642)),INDEX(Данные!$I$1:$IX$303,Данные!$A165,BA$642)-Данные!$H165-BA$643+IF($F$6="Использовать поправку",BU503,0),#N/A)</f>
        <v>4.558268219503816</v>
      </c>
      <c r="BB503" s="62">
        <f t="shared" si="848"/>
        <v>81</v>
      </c>
      <c r="BC503" s="63">
        <f>IF(ISNUMBER(INDEX(Данные!$I$1:$IX$303,Данные!$A165,BC$642)),INDEX(Данные!$I$1:$IX$303,Данные!$A165,BC$642)-Данные!$G165-BC$643+IF($F$7="Использовать поправку",BT503,0),#N/A)</f>
        <v>-2.9608699779112158</v>
      </c>
      <c r="BD503" s="64">
        <f>IF(ISNUMBER(INDEX(Данные!$I$1:$IX$303,Данные!$A165,BD$642)),INDEX(Данные!$I$1:$IX$303,Данные!$A165,BD$642)-Данные!$H165-BD$643+IF($F$7="Использовать поправку",BU503,0),#N/A)</f>
        <v>1.3262228724897795E-2</v>
      </c>
      <c r="BE503" s="62">
        <f t="shared" si="849"/>
        <v>81</v>
      </c>
      <c r="BF503" s="63">
        <f>IF(ISNUMBER(INDEX(Данные!$I$1:$IX$303,Данные!$A165,BF$642)),INDEX(Данные!$I$1:$IX$303,Данные!$A165,BF$642)-Данные!$G165-BF$643+IF($F$8="Использовать поправку",BT503,0),#N/A)</f>
        <v>3.0229988202306686</v>
      </c>
      <c r="BG503" s="64">
        <f>IF(ISNUMBER(INDEX(Данные!$I$1:$IX$303,Данные!$A165,BG$642)),INDEX(Данные!$I$1:$IX$303,Данные!$A165,BG$642)-Данные!$H165-BG$643+IF($F$8="Использовать поправку",BU503,0),#N/A)</f>
        <v>0.88649886635562325</v>
      </c>
      <c r="BH503" s="62">
        <f t="shared" si="850"/>
        <v>81</v>
      </c>
      <c r="BI503" s="63">
        <f>IF(ISNUMBER(INDEX(Данные!$I$1:$IX$303,Данные!$A165,BI$642)),INDEX(Данные!$I$1:$IX$303,Данные!$A165,BI$642)-Данные!$G165-BI$643+IF($F$9="Использовать поправку",BT503,0),#N/A)</f>
        <v>-0.12176523435960007</v>
      </c>
      <c r="BJ503" s="64">
        <f>IF(ISNUMBER(INDEX(Данные!$I$1:$IX$303,Данные!$A165,BJ$642)),INDEX(Данные!$I$1:$IX$303,Данные!$A165,BJ$642)-Данные!$H165-BJ$643+IF($F$9="Использовать поправку",BU503,0),#N/A)</f>
        <v>2.3176729328681631</v>
      </c>
      <c r="BK503" s="62">
        <f t="shared" si="851"/>
        <v>81</v>
      </c>
      <c r="BL503" s="63">
        <f>IF(ISNUMBER(INDEX(Данные!$I$1:$IX$303,Данные!$A165,BL$642)),INDEX(Данные!$I$1:$IX$303,Данные!$A165,BL$642)-Данные!$G165-BL$643+IF($F$10="Использовать поправку",BT503,0),#N/A)</f>
        <v>-2.5526517874342289</v>
      </c>
      <c r="BM503" s="64">
        <f>IF(ISNUMBER(INDEX(Данные!$I$1:$IX$303,Данные!$A165,BM$642)),INDEX(Данные!$I$1:$IX$303,Данные!$A165,BM$642)-Данные!$H165-BM$643+IF($F$10="Использовать поправку",BU503,0),#N/A)</f>
        <v>8.6353633407172765</v>
      </c>
      <c r="BN503" s="62">
        <f t="shared" si="852"/>
        <v>81</v>
      </c>
      <c r="BO503" s="63">
        <f>IF(ISNUMBER(INDEX(Данные!$I$1:$IX$303,Данные!$A165,BO$642)),INDEX(Данные!$I$1:$IX$303,Данные!$A165,BO$642)-Данные!$G165-BO$643+IF($F$11="Использовать поправку",BT503,0),#N/A)</f>
        <v>-1.0069813373146417</v>
      </c>
      <c r="BP503" s="64">
        <f>IF(ISNUMBER(INDEX(Данные!$I$1:$IX$303,Данные!$A165,BP$642)),INDEX(Данные!$I$1:$IX$303,Данные!$A165,BP$642)-Данные!$H165-BP$643+IF($F$11="Использовать поправку",BU503,0),#N/A)</f>
        <v>2.6306059768107843</v>
      </c>
      <c r="BQ503" s="62">
        <f t="shared" si="853"/>
        <v>81</v>
      </c>
      <c r="BR503" s="63">
        <f>IF(ISNUMBER(INDEX(Данные!$I$1:$IX$303,Данные!$A165,BR$642)),INDEX(Данные!$I$1:$IX$303,Данные!$A165,BR$642)-Данные!$G165-BR$643+IF($F$12="Использовать поправку",BT503,0),#N/A)</f>
        <v>2.7909394973526105</v>
      </c>
      <c r="BS503" s="64">
        <f>IF(ISNUMBER(INDEX(Данные!$I$1:$IX$303,Данные!$A165,BS$642)),INDEX(Данные!$I$1:$IX$303,Данные!$A165,BS$642)-Данные!$H165-BS$643+IF($F$12="Использовать поправку",BU503,0),#N/A)</f>
        <v>6.8149550604139222</v>
      </c>
      <c r="BT503" s="100" t="e">
        <f>INDEX(Данные!$I$1:$IX$303,Данные!$A165,BT$642+8)-INDEX(Данные!$I$1:$IX$303,Данные!$A165,BT$643+8)</f>
        <v>#N/A</v>
      </c>
      <c r="BU503" s="101" t="e">
        <f>INDEX(Данные!$I$1:$IX$303,Данные!$A165,BU$642+9)-INDEX(Данные!$I$1:$IX$303,Данные!$A165,BU$643+9)</f>
        <v>#N/A</v>
      </c>
    </row>
    <row r="504" spans="7:73" s="88" customFormat="1" x14ac:dyDescent="0.25">
      <c r="G504" s="61">
        <v>81.5</v>
      </c>
      <c r="H504" s="62">
        <f t="shared" si="854"/>
        <v>81.5</v>
      </c>
      <c r="I504" s="63">
        <f>IF(ISNUMBER(INDEX(Данные!$I$1:$IX$303,Данные!$A166,I$642)),INDEX(Данные!$I$1:$IX$303,Данные!$A166,I$642)-Данные!$E166+IF($F$3="Использовать поправку",AL504,0),#N/A)</f>
        <v>0</v>
      </c>
      <c r="J504" s="64">
        <f>IF(ISNUMBER(INDEX(Данные!$I$1:$IX$303,Данные!$A166,J$642)),INDEX(Данные!$I$1:$IX$303,Данные!$A166,J$642)-Данные!$F166+IF($F$3="Использовать поправку",AM504,0),#N/A)</f>
        <v>0</v>
      </c>
      <c r="K504" s="62">
        <f t="shared" si="855"/>
        <v>81.5</v>
      </c>
      <c r="L504" s="63">
        <f>IF(ISNUMBER(INDEX(Данные!$I$1:$IX$303,Данные!$A166,L$642)),INDEX(Данные!$I$1:$IX$303,Данные!$A166,L$642)-Данные!$E166+IF($F$4="Использовать поправку",AL504,0),#N/A)</f>
        <v>0.54591535929745572</v>
      </c>
      <c r="M504" s="64">
        <f>IF(ISNUMBER(INDEX(Данные!$I$1:$IX$303,Данные!$A166,M$642)),INDEX(Данные!$I$1:$IX$303,Данные!$A166,M$642)-Данные!$F166+IF($F$4="Использовать поправку",AM504,0),#N/A)</f>
        <v>-4.73449052412378E-2</v>
      </c>
      <c r="N504" s="62">
        <f t="shared" si="856"/>
        <v>81.5</v>
      </c>
      <c r="O504" s="63">
        <f>IF(ISNUMBER(INDEX(Данные!$I$1:$IX$303,Данные!$A166,O$642)),INDEX(Данные!$I$1:$IX$303,Данные!$A166,O$642)-Данные!$E166+IF($F$5="Использовать поправку",AL504,0),#N/A)</f>
        <v>0.2402785651800734</v>
      </c>
      <c r="P504" s="64">
        <f>IF(ISNUMBER(INDEX(Данные!$I$1:$IX$303,Данные!$A166,P$642)),INDEX(Данные!$I$1:$IX$303,Данные!$A166,P$642)-Данные!$F166+IF($F$5="Использовать поправку",AM504,0),#N/A)</f>
        <v>-0.23247094801352741</v>
      </c>
      <c r="Q504" s="62">
        <f t="shared" si="857"/>
        <v>81.5</v>
      </c>
      <c r="R504" s="63">
        <f>IF(ISNUMBER(INDEX(Данные!$I$1:$IX$303,Данные!$A166,R$642)),INDEX(Данные!$I$1:$IX$303,Данные!$A166,R$642)-Данные!$E166+IF($F$6="Использовать поправку",AL504,0),#N/A)</f>
        <v>0.59576115204436242</v>
      </c>
      <c r="S504" s="64">
        <f>IF(ISNUMBER(INDEX(Данные!$I$1:$IX$303,Данные!$A166,S$642)),INDEX(Данные!$I$1:$IX$303,Данные!$A166,S$642)-Данные!$F166+IF($F$6="Использовать поправку",AM504,0),#N/A)</f>
        <v>-0.51992659893749815</v>
      </c>
      <c r="T504" s="62">
        <f t="shared" si="858"/>
        <v>81.5</v>
      </c>
      <c r="U504" s="63">
        <f>IF(ISNUMBER(INDEX(Данные!$I$1:$IX$303,Данные!$A166,U$642)),INDEX(Данные!$I$1:$IX$303,Данные!$A166,U$642)-Данные!$E166+IF($F$7="Использовать поправку",AL504,0),#N/A)</f>
        <v>1.0956186928323763</v>
      </c>
      <c r="V504" s="64">
        <f>IF(ISNUMBER(INDEX(Данные!$I$1:$IX$303,Данные!$A166,V$642)),INDEX(Данные!$I$1:$IX$303,Данные!$A166,V$642)-Данные!$F166+IF($F$7="Использовать поправку",AM504,0),#N/A)</f>
        <v>0.88830524791614662</v>
      </c>
      <c r="W504" s="62">
        <f t="shared" si="859"/>
        <v>81.5</v>
      </c>
      <c r="X504" s="63">
        <f>IF(ISNUMBER(INDEX(Данные!$I$1:$IX$303,Данные!$A166,X$642)),INDEX(Данные!$I$1:$IX$303,Данные!$A166,X$642)-Данные!$E166+IF($F$8="Использовать поправку",AL504,0),#N/A)</f>
        <v>0.61255404922783718</v>
      </c>
      <c r="Y504" s="64">
        <f>IF(ISNUMBER(INDEX(Данные!$I$1:$IX$303,Данные!$A166,Y$642)),INDEX(Данные!$I$1:$IX$303,Данные!$A166,Y$642)-Данные!$F166+IF($F$8="Использовать поправку",AM504,0),#N/A)</f>
        <v>7.2732746752704802E-2</v>
      </c>
      <c r="Z504" s="62">
        <f t="shared" si="860"/>
        <v>81.5</v>
      </c>
      <c r="AA504" s="63">
        <f>IF(ISNUMBER(INDEX(Данные!$I$1:$IX$303,Данные!$A166,AA$642)),INDEX(Данные!$I$1:$IX$303,Данные!$A166,AA$642)-Данные!$E166+IF($F$9="Использовать поправку",AL504,0),#N/A)</f>
        <v>0.46818372346600423</v>
      </c>
      <c r="AB504" s="64">
        <f>IF(ISNUMBER(INDEX(Данные!$I$1:$IX$303,Данные!$A166,AB$642)),INDEX(Данные!$I$1:$IX$303,Данные!$A166,AB$642)-Данные!$F166+IF($F$9="Использовать поправку",AM504,0),#N/A)</f>
        <v>0.26957050297531682</v>
      </c>
      <c r="AC504" s="62">
        <f t="shared" si="861"/>
        <v>81.5</v>
      </c>
      <c r="AD504" s="63">
        <f>IF(ISNUMBER(INDEX(Данные!$I$1:$IX$303,Данные!$A166,AD$642)),INDEX(Данные!$I$1:$IX$303,Данные!$A166,AD$642)-Данные!$E166+IF($F$10="Использовать поправку",AL504,0),#N/A)</f>
        <v>0.2931791873105265</v>
      </c>
      <c r="AE504" s="64">
        <f>IF(ISNUMBER(INDEX(Данные!$I$1:$IX$303,Данные!$A166,AE$642)),INDEX(Данные!$I$1:$IX$303,Данные!$A166,AE$642)-Данные!$F166+IF($F$10="Использовать поправку",AM504,0),#N/A)</f>
        <v>-0.67788937178576836</v>
      </c>
      <c r="AF504" s="62">
        <f t="shared" si="862"/>
        <v>81.5</v>
      </c>
      <c r="AG504" s="63">
        <f>IF(ISNUMBER(INDEX(Данные!$I$1:$IX$303,Данные!$A166,AG$642)),INDEX(Данные!$I$1:$IX$303,Данные!$A166,AG$642)-Данные!$E166+IF($F$11="Использовать поправку",AL504,0),#N/A)</f>
        <v>1.5735080272069526</v>
      </c>
      <c r="AH504" s="64">
        <f>IF(ISNUMBER(INDEX(Данные!$I$1:$IX$303,Данные!$A166,AH$642)),INDEX(Данные!$I$1:$IX$303,Данные!$A166,AH$642)-Данные!$F166+IF($F$11="Использовать поправку",AM504,0),#N/A)</f>
        <v>-0.65014673862050465</v>
      </c>
      <c r="AI504" s="62">
        <f t="shared" si="863"/>
        <v>81.5</v>
      </c>
      <c r="AJ504" s="63">
        <f>IF(ISNUMBER(INDEX(Данные!$I$1:$IX$303,Данные!$A166,AJ$642)),INDEX(Данные!$I$1:$IX$303,Данные!$A166,AJ$642)-Данные!$E166+IF($F$12="Использовать поправку",AL504,0),#N/A)</f>
        <v>-0.27627309104933051</v>
      </c>
      <c r="AK504" s="96">
        <f>IF(ISNUMBER(INDEX(Данные!$I$1:$IX$303,Данные!$A166,AK$642)),INDEX(Данные!$I$1:$IX$303,Данные!$A166,AK$642)-Данные!$F166+IF($F$12="Использовать поправку",AM504,0),#N/A)</f>
        <v>-0.11501557515737204</v>
      </c>
      <c r="AL504" s="100" t="e">
        <f>INDEX(Данные!$I$1:$IX$303,Данные!$A166,AL$642+4)-INDEX(Данные!$I$1:$IX$303,Данные!$A166,AL$643+4)</f>
        <v>#N/A</v>
      </c>
      <c r="AM504" s="101" t="e">
        <f>INDEX(Данные!$I$1:$IX$303,Данные!$A166,AM$642+5)-INDEX(Данные!$I$1:$IX$303,Данные!$A166,AM$643+5)</f>
        <v>#N/A</v>
      </c>
      <c r="AO504" s="61">
        <v>81.5</v>
      </c>
      <c r="AP504" s="62">
        <f t="shared" si="844"/>
        <v>81.5</v>
      </c>
      <c r="AQ504" s="63">
        <f>IF(ISNUMBER(INDEX(Данные!$I$1:$IX$303,Данные!$A166,AQ$642)),INDEX(Данные!$I$1:$IX$303,Данные!$A166,AQ$642)-Данные!$G166-AQ$643+IF($F$3="Использовать поправку",BT504,0),#N/A)</f>
        <v>0</v>
      </c>
      <c r="AR504" s="64">
        <f>IF(ISNUMBER(INDEX(Данные!$I$1:$IX$303,Данные!$A166,AR$642)),INDEX(Данные!$I$1:$IX$303,Данные!$A166,AR$642)-Данные!$H166-AR$643+IF($F$3="Использовать поправку",BU504,0),#N/A)</f>
        <v>0</v>
      </c>
      <c r="AS504" s="62">
        <f t="shared" si="845"/>
        <v>81.5</v>
      </c>
      <c r="AT504" s="63">
        <f>IF(ISNUMBER(INDEX(Данные!$I$1:$IX$303,Данные!$A166,AT$642)),INDEX(Данные!$I$1:$IX$303,Данные!$A166,AT$642)-Данные!$G166-AT$643+IF($F$4="Использовать поправку",BT504,0),#N/A)</f>
        <v>3.625343687571899</v>
      </c>
      <c r="AU504" s="64">
        <f>IF(ISNUMBER(INDEX(Данные!$I$1:$IX$303,Данные!$A166,AU$642)),INDEX(Данные!$I$1:$IX$303,Данные!$A166,AU$642)-Данные!$H166-AU$643+IF($F$4="Использовать поправку",BU504,0),#N/A)</f>
        <v>-0.32958623972831447</v>
      </c>
      <c r="AV504" s="62">
        <f t="shared" si="846"/>
        <v>81.5</v>
      </c>
      <c r="AW504" s="63">
        <f>IF(ISNUMBER(INDEX(Данные!$I$1:$IX$303,Данные!$A166,AW$642)),INDEX(Данные!$I$1:$IX$303,Данные!$A166,AW$642)-Данные!$G166-AW$643+IF($F$5="Использовать поправку",BT504,0),#N/A)</f>
        <v>0.40081344476584491</v>
      </c>
      <c r="AX504" s="64">
        <f>IF(ISNUMBER(INDEX(Данные!$I$1:$IX$303,Данные!$A166,AX$642)),INDEX(Данные!$I$1:$IX$303,Данные!$A166,AX$642)-Данные!$H166-AX$643+IF($F$5="Использовать поправку",BU504,0),#N/A)</f>
        <v>5.9580135909609453</v>
      </c>
      <c r="AY504" s="62">
        <f t="shared" si="847"/>
        <v>81.5</v>
      </c>
      <c r="AZ504" s="63">
        <f>IF(ISNUMBER(INDEX(Данные!$I$1:$IX$303,Данные!$A166,AZ$642)),INDEX(Данные!$I$1:$IX$303,Данные!$A166,AZ$642)-Данные!$G166-AZ$643+IF($F$6="Использовать поправку",BT504,0),#N/A)</f>
        <v>-5.370118036911208</v>
      </c>
      <c r="BA504" s="64">
        <f>IF(ISNUMBER(INDEX(Данные!$I$1:$IX$303,Данные!$A166,BA$642)),INDEX(Данные!$I$1:$IX$303,Данные!$A166,BA$642)-Данные!$H166-BA$643+IF($F$6="Использовать поправку",BU504,0),#N/A)</f>
        <v>4.298304920035207</v>
      </c>
      <c r="BB504" s="62">
        <f t="shared" si="848"/>
        <v>81.5</v>
      </c>
      <c r="BC504" s="63">
        <f>IF(ISNUMBER(INDEX(Данные!$I$1:$IX$303,Данные!$A166,BC$642)),INDEX(Данные!$I$1:$IX$303,Данные!$A166,BC$642)-Данные!$G166-BC$643+IF($F$7="Использовать поправку",BT504,0),#N/A)</f>
        <v>-2.4130606314950001</v>
      </c>
      <c r="BD504" s="64">
        <f>IF(ISNUMBER(INDEX(Данные!$I$1:$IX$303,Данные!$A166,BD$642)),INDEX(Данные!$I$1:$IX$303,Данные!$A166,BD$642)-Данные!$H166-BD$643+IF($F$7="Использовать поправку",BU504,0),#N/A)</f>
        <v>0.45741485268308679</v>
      </c>
      <c r="BE504" s="62">
        <f t="shared" si="849"/>
        <v>81.5</v>
      </c>
      <c r="BF504" s="63">
        <f>IF(ISNUMBER(INDEX(Данные!$I$1:$IX$303,Данные!$A166,BF$642)),INDEX(Данные!$I$1:$IX$303,Данные!$A166,BF$642)-Данные!$G166-BF$643+IF($F$8="Использовать поправку",BT504,0),#N/A)</f>
        <v>3.3292758448445738</v>
      </c>
      <c r="BG504" s="64">
        <f>IF(ISNUMBER(INDEX(Данные!$I$1:$IX$303,Данные!$A166,BG$642)),INDEX(Данные!$I$1:$IX$303,Данные!$A166,BG$642)-Данные!$H166-BG$643+IF($F$8="Использовать поправку",BU504,0),#N/A)</f>
        <v>0.92286523973189105</v>
      </c>
      <c r="BH504" s="62">
        <f t="shared" si="850"/>
        <v>81.5</v>
      </c>
      <c r="BI504" s="63">
        <f>IF(ISNUMBER(INDEX(Данные!$I$1:$IX$303,Данные!$A166,BI$642)),INDEX(Данные!$I$1:$IX$303,Данные!$A166,BI$642)-Данные!$G166-BI$643+IF($F$9="Использовать поправку",BT504,0),#N/A)</f>
        <v>0.11232662737336341</v>
      </c>
      <c r="BJ504" s="64">
        <f>IF(ISNUMBER(INDEX(Данные!$I$1:$IX$303,Данные!$A166,BJ$642)),INDEX(Данные!$I$1:$IX$303,Данные!$A166,BJ$642)-Данные!$H166-BJ$643+IF($F$9="Использовать поправку",BU504,0),#N/A)</f>
        <v>2.4524581843556916</v>
      </c>
      <c r="BK504" s="62">
        <f t="shared" si="851"/>
        <v>81.5</v>
      </c>
      <c r="BL504" s="63">
        <f>IF(ISNUMBER(INDEX(Данные!$I$1:$IX$303,Данные!$A166,BL$642)),INDEX(Данные!$I$1:$IX$303,Данные!$A166,BL$642)-Данные!$G166-BL$643+IF($F$10="Использовать поправку",BT504,0),#N/A)</f>
        <v>-2.4060621937788937</v>
      </c>
      <c r="BM504" s="64">
        <f>IF(ISNUMBER(INDEX(Данные!$I$1:$IX$303,Данные!$A166,BM$642)),INDEX(Данные!$I$1:$IX$303,Данные!$A166,BM$642)-Данные!$H166-BM$643+IF($F$10="Использовать поправку",BU504,0),#N/A)</f>
        <v>8.2964186548242651</v>
      </c>
      <c r="BN504" s="62">
        <f t="shared" si="852"/>
        <v>81.5</v>
      </c>
      <c r="BO504" s="63">
        <f>IF(ISNUMBER(INDEX(Данные!$I$1:$IX$303,Данные!$A166,BO$642)),INDEX(Данные!$I$1:$IX$303,Данные!$A166,BO$642)-Данные!$G166-BO$643+IF($F$11="Использовать поправку",BT504,0),#N/A)</f>
        <v>-0.22022732371124221</v>
      </c>
      <c r="BP504" s="64">
        <f>IF(ISNUMBER(INDEX(Данные!$I$1:$IX$303,Данные!$A166,BP$642)),INDEX(Данные!$I$1:$IX$303,Данные!$A166,BP$642)-Данные!$H166-BP$643+IF($F$11="Использовать поправку",BU504,0),#N/A)</f>
        <v>2.3055326075004814</v>
      </c>
      <c r="BQ504" s="62">
        <f t="shared" si="853"/>
        <v>81.5</v>
      </c>
      <c r="BR504" s="63">
        <f>IF(ISNUMBER(INDEX(Данные!$I$1:$IX$303,Данные!$A166,BR$642)),INDEX(Данные!$I$1:$IX$303,Данные!$A166,BR$642)-Данные!$G166-BR$643+IF($F$12="Использовать поправку",BT504,0),#N/A)</f>
        <v>2.65280295182788</v>
      </c>
      <c r="BS504" s="64">
        <f>IF(ISNUMBER(INDEX(Данные!$I$1:$IX$303,Данные!$A166,BS$642)),INDEX(Данные!$I$1:$IX$303,Данные!$A166,BS$642)-Данные!$H166-BS$643+IF($F$12="Использовать поправку",BU504,0),#N/A)</f>
        <v>6.7574472728354067</v>
      </c>
      <c r="BT504" s="100" t="e">
        <f>INDEX(Данные!$I$1:$IX$303,Данные!$A166,BT$642+8)-INDEX(Данные!$I$1:$IX$303,Данные!$A166,BT$643+8)</f>
        <v>#N/A</v>
      </c>
      <c r="BU504" s="101" t="e">
        <f>INDEX(Данные!$I$1:$IX$303,Данные!$A166,BU$642+9)-INDEX(Данные!$I$1:$IX$303,Данные!$A166,BU$643+9)</f>
        <v>#N/A</v>
      </c>
    </row>
    <row r="505" spans="7:73" s="88" customFormat="1" x14ac:dyDescent="0.25">
      <c r="G505" s="61">
        <v>82</v>
      </c>
      <c r="H505" s="62">
        <f t="shared" si="854"/>
        <v>82</v>
      </c>
      <c r="I505" s="63">
        <f>IF(ISNUMBER(INDEX(Данные!$I$1:$IX$303,Данные!$A167,I$642)),INDEX(Данные!$I$1:$IX$303,Данные!$A167,I$642)-Данные!$E167+IF($F$3="Использовать поправку",AL505,0),#N/A)</f>
        <v>0</v>
      </c>
      <c r="J505" s="64">
        <f>IF(ISNUMBER(INDEX(Данные!$I$1:$IX$303,Данные!$A167,J$642)),INDEX(Данные!$I$1:$IX$303,Данные!$A167,J$642)-Данные!$F167+IF($F$3="Использовать поправку",AM505,0),#N/A)</f>
        <v>0</v>
      </c>
      <c r="K505" s="62">
        <f t="shared" si="855"/>
        <v>82</v>
      </c>
      <c r="L505" s="63">
        <f>IF(ISNUMBER(INDEX(Данные!$I$1:$IX$303,Данные!$A167,L$642)),INDEX(Данные!$I$1:$IX$303,Данные!$A167,L$642)-Данные!$E167+IF($F$4="Использовать поправку",AL505,0),#N/A)</f>
        <v>0.75367975300831169</v>
      </c>
      <c r="M505" s="64">
        <f>IF(ISNUMBER(INDEX(Данные!$I$1:$IX$303,Данные!$A167,M$642)),INDEX(Данные!$I$1:$IX$303,Данные!$A167,M$642)-Данные!$F167+IF($F$4="Использовать поправку",AM505,0),#N/A)</f>
        <v>-0.15030585182905543</v>
      </c>
      <c r="N505" s="62">
        <f t="shared" si="856"/>
        <v>82</v>
      </c>
      <c r="O505" s="63">
        <f>IF(ISNUMBER(INDEX(Данные!$I$1:$IX$303,Данные!$A167,O$642)),INDEX(Данные!$I$1:$IX$303,Данные!$A167,O$642)-Данные!$E167+IF($F$5="Использовать поправку",AL505,0),#N/A)</f>
        <v>1.5635699298022869</v>
      </c>
      <c r="P505" s="64">
        <f>IF(ISNUMBER(INDEX(Данные!$I$1:$IX$303,Данные!$A167,P$642)),INDEX(Данные!$I$1:$IX$303,Данные!$A167,P$642)-Данные!$F167+IF($F$5="Использовать поправку",AM505,0),#N/A)</f>
        <v>-0.25743821140958567</v>
      </c>
      <c r="Q505" s="62">
        <f t="shared" si="857"/>
        <v>82</v>
      </c>
      <c r="R505" s="63">
        <f>IF(ISNUMBER(INDEX(Данные!$I$1:$IX$303,Данные!$A167,R$642)),INDEX(Данные!$I$1:$IX$303,Данные!$A167,R$642)-Данные!$E167+IF($F$6="Использовать поправку",AL505,0),#N/A)</f>
        <v>0.15754057549774636</v>
      </c>
      <c r="S505" s="64">
        <f>IF(ISNUMBER(INDEX(Данные!$I$1:$IX$303,Данные!$A167,S$642)),INDEX(Данные!$I$1:$IX$303,Данные!$A167,S$642)-Данные!$F167+IF($F$6="Использовать поправку",AM505,0),#N/A)</f>
        <v>-1.0456908992656724</v>
      </c>
      <c r="T505" s="62">
        <f t="shared" si="858"/>
        <v>82</v>
      </c>
      <c r="U505" s="63">
        <f>IF(ISNUMBER(INDEX(Данные!$I$1:$IX$303,Данные!$A167,U$642)),INDEX(Данные!$I$1:$IX$303,Данные!$A167,U$642)-Данные!$E167+IF($F$7="Использовать поправку",AL505,0),#N/A)</f>
        <v>-0.93198360241580236</v>
      </c>
      <c r="V505" s="64">
        <f>IF(ISNUMBER(INDEX(Данные!$I$1:$IX$303,Данные!$A167,V$642)),INDEX(Данные!$I$1:$IX$303,Данные!$A167,V$642)-Данные!$F167+IF($F$7="Использовать поправку",AM505,0),#N/A)</f>
        <v>0.97024793045510505</v>
      </c>
      <c r="W505" s="62">
        <f t="shared" si="859"/>
        <v>82</v>
      </c>
      <c r="X505" s="63">
        <f>IF(ISNUMBER(INDEX(Данные!$I$1:$IX$303,Данные!$A167,X$642)),INDEX(Данные!$I$1:$IX$303,Данные!$A167,X$642)-Данные!$E167+IF($F$8="Использовать поправку",AL505,0),#N/A)</f>
        <v>1.2815687456505076</v>
      </c>
      <c r="Y505" s="64">
        <f>IF(ISNUMBER(INDEX(Данные!$I$1:$IX$303,Данные!$A167,Y$642)),INDEX(Данные!$I$1:$IX$303,Данные!$A167,Y$642)-Данные!$F167+IF($F$8="Использовать поправку",AM505,0),#N/A)</f>
        <v>1.1114043016494919</v>
      </c>
      <c r="Z505" s="62">
        <f t="shared" si="860"/>
        <v>82</v>
      </c>
      <c r="AA505" s="63">
        <f>IF(ISNUMBER(INDEX(Данные!$I$1:$IX$303,Данные!$A167,AA$642)),INDEX(Данные!$I$1:$IX$303,Данные!$A167,AA$642)-Данные!$E167+IF($F$9="Использовать поправку",AL505,0),#N/A)</f>
        <v>0.47113043187056025</v>
      </c>
      <c r="AB505" s="64">
        <f>IF(ISNUMBER(INDEX(Данные!$I$1:$IX$303,Данные!$A167,AB$642)),INDEX(Данные!$I$1:$IX$303,Данные!$A167,AB$642)-Данные!$F167+IF($F$9="Использовать поправку",AM505,0),#N/A)</f>
        <v>-1.4207208271276688</v>
      </c>
      <c r="AC505" s="62">
        <f t="shared" si="861"/>
        <v>82</v>
      </c>
      <c r="AD505" s="63">
        <f>IF(ISNUMBER(INDEX(Данные!$I$1:$IX$303,Данные!$A167,AD$642)),INDEX(Данные!$I$1:$IX$303,Данные!$A167,AD$642)-Данные!$E167+IF($F$10="Использовать поправку",AL505,0),#N/A)</f>
        <v>0.74271979433988111</v>
      </c>
      <c r="AE505" s="64">
        <f>IF(ISNUMBER(INDEX(Данные!$I$1:$IX$303,Данные!$A167,AE$642)),INDEX(Данные!$I$1:$IX$303,Данные!$A167,AE$642)-Данные!$F167+IF($F$10="Использовать поправку",AM505,0),#N/A)</f>
        <v>0.18390932915294478</v>
      </c>
      <c r="AF505" s="62">
        <f t="shared" si="862"/>
        <v>82</v>
      </c>
      <c r="AG505" s="63">
        <f>IF(ISNUMBER(INDEX(Данные!$I$1:$IX$303,Данные!$A167,AG$642)),INDEX(Данные!$I$1:$IX$303,Данные!$A167,AG$642)-Данные!$E167+IF($F$11="Использовать поправку",AL505,0),#N/A)</f>
        <v>1.2693466537918168</v>
      </c>
      <c r="AH505" s="64">
        <f>IF(ISNUMBER(INDEX(Данные!$I$1:$IX$303,Данные!$A167,AH$642)),INDEX(Данные!$I$1:$IX$303,Данные!$A167,AH$642)-Данные!$F167+IF($F$11="Использовать поправку",AM505,0),#N/A)</f>
        <v>0.14365110950692017</v>
      </c>
      <c r="AI505" s="62">
        <f t="shared" si="863"/>
        <v>82</v>
      </c>
      <c r="AJ505" s="63">
        <f>IF(ISNUMBER(INDEX(Данные!$I$1:$IX$303,Данные!$A167,AJ$642)),INDEX(Данные!$I$1:$IX$303,Данные!$A167,AJ$642)-Данные!$E167+IF($F$12="Использовать поправку",AL505,0),#N/A)</f>
        <v>1.315564632679286</v>
      </c>
      <c r="AK505" s="96">
        <f>IF(ISNUMBER(INDEX(Данные!$I$1:$IX$303,Данные!$A167,AK$642)),INDEX(Данные!$I$1:$IX$303,Данные!$A167,AK$642)-Данные!$F167+IF($F$12="Использовать поправку",AM505,0),#N/A)</f>
        <v>-0.80830826938067046</v>
      </c>
      <c r="AL505" s="100" t="e">
        <f>INDEX(Данные!$I$1:$IX$303,Данные!$A167,AL$642+4)-INDEX(Данные!$I$1:$IX$303,Данные!$A167,AL$643+4)</f>
        <v>#N/A</v>
      </c>
      <c r="AM505" s="101" t="e">
        <f>INDEX(Данные!$I$1:$IX$303,Данные!$A167,AM$642+5)-INDEX(Данные!$I$1:$IX$303,Данные!$A167,AM$643+5)</f>
        <v>#N/A</v>
      </c>
      <c r="AO505" s="61">
        <v>82</v>
      </c>
      <c r="AP505" s="62">
        <f t="shared" si="844"/>
        <v>82</v>
      </c>
      <c r="AQ505" s="63">
        <f>IF(ISNUMBER(INDEX(Данные!$I$1:$IX$303,Данные!$A167,AQ$642)),INDEX(Данные!$I$1:$IX$303,Данные!$A167,AQ$642)-Данные!$G167-AQ$643+IF($F$3="Использовать поправку",BT505,0),#N/A)</f>
        <v>0</v>
      </c>
      <c r="AR505" s="64">
        <f>IF(ISNUMBER(INDEX(Данные!$I$1:$IX$303,Данные!$A167,AR$642)),INDEX(Данные!$I$1:$IX$303,Данные!$A167,AR$642)-Данные!$H167-AR$643+IF($F$3="Использовать поправку",BU505,0),#N/A)</f>
        <v>0</v>
      </c>
      <c r="AS505" s="62">
        <f t="shared" si="845"/>
        <v>82</v>
      </c>
      <c r="AT505" s="63">
        <f>IF(ISNUMBER(INDEX(Данные!$I$1:$IX$303,Данные!$A167,AT$642)),INDEX(Данные!$I$1:$IX$303,Данные!$A167,AT$642)-Данные!$G167-AT$643+IF($F$4="Использовать поправку",BT505,0),#N/A)</f>
        <v>4.0021835640760628</v>
      </c>
      <c r="AU505" s="64">
        <f>IF(ISNUMBER(INDEX(Данные!$I$1:$IX$303,Данные!$A167,AU$642)),INDEX(Данные!$I$1:$IX$303,Данные!$A167,AU$642)-Данные!$H167-AU$643+IF($F$4="Использовать поправку",BU505,0),#N/A)</f>
        <v>-0.40473916564292267</v>
      </c>
      <c r="AV505" s="62">
        <f t="shared" si="846"/>
        <v>82</v>
      </c>
      <c r="AW505" s="63">
        <f>IF(ISNUMBER(INDEX(Данные!$I$1:$IX$303,Данные!$A167,AW$642)),INDEX(Данные!$I$1:$IX$303,Данные!$A167,AW$642)-Данные!$G167-AW$643+IF($F$5="Использовать поправку",BT505,0),#N/A)</f>
        <v>1.1825984096669799</v>
      </c>
      <c r="AX505" s="64">
        <f>IF(ISNUMBER(INDEX(Данные!$I$1:$IX$303,Данные!$A167,AX$642)),INDEX(Данные!$I$1:$IX$303,Данные!$A167,AX$642)-Данные!$H167-AX$643+IF($F$5="Использовать поправку",BU505,0),#N/A)</f>
        <v>5.8292944852562414</v>
      </c>
      <c r="AY505" s="62">
        <f t="shared" si="847"/>
        <v>82</v>
      </c>
      <c r="AZ505" s="63">
        <f>IF(ISNUMBER(INDEX(Данные!$I$1:$IX$303,Данные!$A167,AZ$642)),INDEX(Данные!$I$1:$IX$303,Данные!$A167,AZ$642)-Данные!$G167-AZ$643+IF($F$6="Использовать поправку",BT505,0),#N/A)</f>
        <v>-5.2913477491623553</v>
      </c>
      <c r="BA505" s="64">
        <f>IF(ISNUMBER(INDEX(Данные!$I$1:$IX$303,Данные!$A167,BA$642)),INDEX(Данные!$I$1:$IX$303,Данные!$A167,BA$642)-Данные!$H167-BA$643+IF($F$6="Использовать поправку",BU505,0),#N/A)</f>
        <v>3.7754594704022111</v>
      </c>
      <c r="BB505" s="62">
        <f t="shared" si="848"/>
        <v>82</v>
      </c>
      <c r="BC505" s="63">
        <f>IF(ISNUMBER(INDEX(Данные!$I$1:$IX$303,Данные!$A167,BC$642)),INDEX(Данные!$I$1:$IX$303,Данные!$A167,BC$642)-Данные!$G167-BC$643+IF($F$7="Использовать поправку",BT505,0),#N/A)</f>
        <v>-2.8790524327029061</v>
      </c>
      <c r="BD505" s="64">
        <f>IF(ISNUMBER(INDEX(Данные!$I$1:$IX$303,Данные!$A167,BD$642)),INDEX(Данные!$I$1:$IX$303,Данные!$A167,BD$642)-Данные!$H167-BD$643+IF($F$7="Использовать поправку",BU505,0),#N/A)</f>
        <v>0.94253881791064487</v>
      </c>
      <c r="BE505" s="62">
        <f t="shared" si="849"/>
        <v>82</v>
      </c>
      <c r="BF505" s="63">
        <f>IF(ISNUMBER(INDEX(Данные!$I$1:$IX$303,Данные!$A167,BF$642)),INDEX(Данные!$I$1:$IX$303,Данные!$A167,BF$642)-Данные!$G167-BF$643+IF($F$8="Использовать поправку",BT505,0),#N/A)</f>
        <v>3.9700602176698112</v>
      </c>
      <c r="BG505" s="64">
        <f>IF(ISNUMBER(INDEX(Данные!$I$1:$IX$303,Данные!$A167,BG$642)),INDEX(Данные!$I$1:$IX$303,Данные!$A167,BG$642)-Данные!$H167-BG$643+IF($F$8="Использовать поправку",BU505,0),#N/A)</f>
        <v>1.478567390556691</v>
      </c>
      <c r="BH505" s="62">
        <f t="shared" si="850"/>
        <v>82</v>
      </c>
      <c r="BI505" s="63">
        <f>IF(ISNUMBER(INDEX(Данные!$I$1:$IX$303,Данные!$A167,BI$642)),INDEX(Данные!$I$1:$IX$303,Данные!$A167,BI$642)-Данные!$G167-BI$643+IF($F$9="Использовать поправку",BT505,0),#N/A)</f>
        <v>0.34789184330861644</v>
      </c>
      <c r="BJ505" s="64">
        <f>IF(ISNUMBER(INDEX(Данные!$I$1:$IX$303,Данные!$A167,BJ$642)),INDEX(Данные!$I$1:$IX$303,Данные!$A167,BJ$642)-Данные!$H167-BJ$643+IF($F$9="Использовать поправку",BU505,0),#N/A)</f>
        <v>1.7420977707918155</v>
      </c>
      <c r="BK505" s="62">
        <f t="shared" si="851"/>
        <v>82</v>
      </c>
      <c r="BL505" s="63">
        <f>IF(ISNUMBER(INDEX(Данные!$I$1:$IX$303,Данные!$A167,BL$642)),INDEX(Данные!$I$1:$IX$303,Данные!$A167,BL$642)-Данные!$G167-BL$643+IF($F$10="Использовать поправку",BT505,0),#N/A)</f>
        <v>-2.034702296608998</v>
      </c>
      <c r="BM505" s="64">
        <f>IF(ISNUMBER(INDEX(Данные!$I$1:$IX$303,Данные!$A167,BM$642)),INDEX(Данные!$I$1:$IX$303,Данные!$A167,BM$642)-Данные!$H167-BM$643+IF($F$10="Использовать поправку",BU505,0),#N/A)</f>
        <v>8.3883733194006709</v>
      </c>
      <c r="BN505" s="62">
        <f t="shared" si="852"/>
        <v>82</v>
      </c>
      <c r="BO505" s="63">
        <f>IF(ISNUMBER(INDEX(Данные!$I$1:$IX$303,Данные!$A167,BO$642)),INDEX(Данные!$I$1:$IX$303,Данные!$A167,BO$642)-Данные!$G167-BO$643+IF($F$11="Использовать поправку",BT505,0),#N/A)</f>
        <v>0.41444600318459379</v>
      </c>
      <c r="BP505" s="64">
        <f>IF(ISNUMBER(INDEX(Данные!$I$1:$IX$303,Данные!$A167,BP$642)),INDEX(Данные!$I$1:$IX$303,Данные!$A167,BP$642)-Данные!$H167-BP$643+IF($F$11="Использовать поправку",BU505,0),#N/A)</f>
        <v>2.3773581622540405</v>
      </c>
      <c r="BQ505" s="62">
        <f t="shared" si="853"/>
        <v>82</v>
      </c>
      <c r="BR505" s="63">
        <f>IF(ISNUMBER(INDEX(Данные!$I$1:$IX$303,Данные!$A167,BR$642)),INDEX(Данные!$I$1:$IX$303,Данные!$A167,BR$642)-Данные!$G167-BR$643+IF($F$12="Использовать поправку",BT505,0),#N/A)</f>
        <v>3.3105852681675287</v>
      </c>
      <c r="BS505" s="64">
        <f>IF(ISNUMBER(INDEX(Данные!$I$1:$IX$303,Данные!$A167,BS$642)),INDEX(Данные!$I$1:$IX$303,Данные!$A167,BS$642)-Данные!$H167-BS$643+IF($F$12="Использовать поправку",BU505,0),#N/A)</f>
        <v>6.3532931381450908</v>
      </c>
      <c r="BT505" s="100" t="e">
        <f>INDEX(Данные!$I$1:$IX$303,Данные!$A167,BT$642+8)-INDEX(Данные!$I$1:$IX$303,Данные!$A167,BT$643+8)</f>
        <v>#N/A</v>
      </c>
      <c r="BU505" s="101" t="e">
        <f>INDEX(Данные!$I$1:$IX$303,Данные!$A167,BU$642+9)-INDEX(Данные!$I$1:$IX$303,Данные!$A167,BU$643+9)</f>
        <v>#N/A</v>
      </c>
    </row>
    <row r="506" spans="7:73" s="88" customFormat="1" x14ac:dyDescent="0.25">
      <c r="G506" s="61">
        <v>82.5</v>
      </c>
      <c r="H506" s="62">
        <f t="shared" si="854"/>
        <v>82.5</v>
      </c>
      <c r="I506" s="63">
        <f>IF(ISNUMBER(INDEX(Данные!$I$1:$IX$303,Данные!$A168,I$642)),INDEX(Данные!$I$1:$IX$303,Данные!$A168,I$642)-Данные!$E168+IF($F$3="Использовать поправку",AL506,0),#N/A)</f>
        <v>0</v>
      </c>
      <c r="J506" s="64">
        <f>IF(ISNUMBER(INDEX(Данные!$I$1:$IX$303,Данные!$A168,J$642)),INDEX(Данные!$I$1:$IX$303,Данные!$A168,J$642)-Данные!$F168+IF($F$3="Использовать поправку",AM506,0),#N/A)</f>
        <v>0</v>
      </c>
      <c r="K506" s="62">
        <f t="shared" si="855"/>
        <v>82.5</v>
      </c>
      <c r="L506" s="63">
        <f>IF(ISNUMBER(INDEX(Данные!$I$1:$IX$303,Данные!$A168,L$642)),INDEX(Данные!$I$1:$IX$303,Данные!$A168,L$642)-Данные!$E168+IF($F$4="Использовать поправку",AL506,0),#N/A)</f>
        <v>-5.4195477548625526E-2</v>
      </c>
      <c r="M506" s="64">
        <f>IF(ISNUMBER(INDEX(Данные!$I$1:$IX$303,Данные!$A168,M$642)),INDEX(Данные!$I$1:$IX$303,Данные!$A168,M$642)-Данные!$F168+IF($F$4="Использовать поправку",AM506,0),#N/A)</f>
        <v>0.73443150475848917</v>
      </c>
      <c r="N506" s="62">
        <f t="shared" si="856"/>
        <v>82.5</v>
      </c>
      <c r="O506" s="63">
        <f>IF(ISNUMBER(INDEX(Данные!$I$1:$IX$303,Данные!$A168,O$642)),INDEX(Данные!$I$1:$IX$303,Данные!$A168,O$642)-Данные!$E168+IF($F$5="Использовать поправку",AL506,0),#N/A)</f>
        <v>-0.51521698742365452</v>
      </c>
      <c r="P506" s="64">
        <f>IF(ISNUMBER(INDEX(Данные!$I$1:$IX$303,Данные!$A168,P$642)),INDEX(Данные!$I$1:$IX$303,Данные!$A168,P$642)-Данные!$F168+IF($F$5="Использовать поправку",AM506,0),#N/A)</f>
        <v>1.052178637460889</v>
      </c>
      <c r="Q506" s="62">
        <f t="shared" si="857"/>
        <v>82.5</v>
      </c>
      <c r="R506" s="63">
        <f>IF(ISNUMBER(INDEX(Данные!$I$1:$IX$303,Данные!$A168,R$642)),INDEX(Данные!$I$1:$IX$303,Данные!$A168,R$642)-Данные!$E168+IF($F$6="Использовать поправку",AL506,0),#N/A)</f>
        <v>-0.38213681144558453</v>
      </c>
      <c r="S506" s="64">
        <f>IF(ISNUMBER(INDEX(Данные!$I$1:$IX$303,Данные!$A168,S$642)),INDEX(Данные!$I$1:$IX$303,Данные!$A168,S$642)-Данные!$F168+IF($F$6="Использовать поправку",AM506,0),#N/A)</f>
        <v>0.40170276664336713</v>
      </c>
      <c r="T506" s="62">
        <f t="shared" si="858"/>
        <v>82.5</v>
      </c>
      <c r="U506" s="63">
        <f>IF(ISNUMBER(INDEX(Данные!$I$1:$IX$303,Данные!$A168,U$642)),INDEX(Данные!$I$1:$IX$303,Данные!$A168,U$642)-Данные!$E168+IF($F$7="Использовать поправку",AL506,0),#N/A)</f>
        <v>0.74260059300374248</v>
      </c>
      <c r="V506" s="64">
        <f>IF(ISNUMBER(INDEX(Данные!$I$1:$IX$303,Данные!$A168,V$642)),INDEX(Данные!$I$1:$IX$303,Данные!$A168,V$642)-Данные!$F168+IF($F$7="Использовать поправку",AM506,0),#N/A)</f>
        <v>2.0383107770573359</v>
      </c>
      <c r="W506" s="62">
        <f t="shared" si="859"/>
        <v>82.5</v>
      </c>
      <c r="X506" s="63">
        <f>IF(ISNUMBER(INDEX(Данные!$I$1:$IX$303,Данные!$A168,X$642)),INDEX(Данные!$I$1:$IX$303,Данные!$A168,X$642)-Данные!$E168+IF($F$8="Использовать поправку",AL506,0),#N/A)</f>
        <v>2.2829549725492448E-2</v>
      </c>
      <c r="Y506" s="64">
        <f>IF(ISNUMBER(INDEX(Данные!$I$1:$IX$303,Данные!$A168,Y$642)),INDEX(Данные!$I$1:$IX$303,Данные!$A168,Y$642)-Данные!$F168+IF($F$8="Использовать поправку",AM506,0),#N/A)</f>
        <v>1.914313209827764</v>
      </c>
      <c r="Z506" s="62">
        <f t="shared" si="860"/>
        <v>82.5</v>
      </c>
      <c r="AA506" s="63">
        <f>IF(ISNUMBER(INDEX(Данные!$I$1:$IX$303,Данные!$A168,AA$642)),INDEX(Данные!$I$1:$IX$303,Данные!$A168,AA$642)-Данные!$E168+IF($F$9="Использовать поправку",AL506,0),#N/A)</f>
        <v>0.98687452343202153</v>
      </c>
      <c r="AB506" s="64">
        <f>IF(ISNUMBER(INDEX(Данные!$I$1:$IX$303,Данные!$A168,AB$642)),INDEX(Данные!$I$1:$IX$303,Данные!$A168,AB$642)-Данные!$F168+IF($F$9="Использовать поправку",AM506,0),#N/A)</f>
        <v>1.0890100709101729</v>
      </c>
      <c r="AC506" s="62">
        <f t="shared" si="861"/>
        <v>82.5</v>
      </c>
      <c r="AD506" s="63">
        <f>IF(ISNUMBER(INDEX(Данные!$I$1:$IX$303,Данные!$A168,AD$642)),INDEX(Данные!$I$1:$IX$303,Данные!$A168,AD$642)-Данные!$E168+IF($F$10="Использовать поправку",AL506,0),#N/A)</f>
        <v>-0.61302174406211574</v>
      </c>
      <c r="AE506" s="64">
        <f>IF(ISNUMBER(INDEX(Данные!$I$1:$IX$303,Данные!$A168,AE$642)),INDEX(Данные!$I$1:$IX$303,Данные!$A168,AE$642)-Данные!$F168+IF($F$10="Использовать поправку",AM506,0),#N/A)</f>
        <v>1.1225614428535993</v>
      </c>
      <c r="AF506" s="62">
        <f t="shared" si="862"/>
        <v>82.5</v>
      </c>
      <c r="AG506" s="63">
        <f>IF(ISNUMBER(INDEX(Данные!$I$1:$IX$303,Данные!$A168,AG$642)),INDEX(Данные!$I$1:$IX$303,Данные!$A168,AG$642)-Данные!$E168+IF($F$11="Использовать поправку",AL506,0),#N/A)</f>
        <v>0.89362384028279429</v>
      </c>
      <c r="AH506" s="64">
        <f>IF(ISNUMBER(INDEX(Данные!$I$1:$IX$303,Данные!$A168,AH$642)),INDEX(Данные!$I$1:$IX$303,Данные!$A168,AH$642)-Данные!$F168+IF($F$11="Использовать поправку",AM506,0),#N/A)</f>
        <v>1.1682754051555913</v>
      </c>
      <c r="AI506" s="62">
        <f t="shared" si="863"/>
        <v>82.5</v>
      </c>
      <c r="AJ506" s="63">
        <f>IF(ISNUMBER(INDEX(Данные!$I$1:$IX$303,Данные!$A168,AJ$642)),INDEX(Данные!$I$1:$IX$303,Данные!$A168,AJ$642)-Данные!$E168+IF($F$12="Использовать поправку",AL506,0),#N/A)</f>
        <v>-0.70085980028949013</v>
      </c>
      <c r="AK506" s="96">
        <f>IF(ISNUMBER(INDEX(Данные!$I$1:$IX$303,Данные!$A168,AK$642)),INDEX(Данные!$I$1:$IX$303,Данные!$A168,AK$642)-Данные!$F168+IF($F$12="Использовать поправку",AM506,0),#N/A)</f>
        <v>2.3506079891524263</v>
      </c>
      <c r="AL506" s="100" t="e">
        <f>INDEX(Данные!$I$1:$IX$303,Данные!$A168,AL$642+4)-INDEX(Данные!$I$1:$IX$303,Данные!$A168,AL$643+4)</f>
        <v>#N/A</v>
      </c>
      <c r="AM506" s="101" t="e">
        <f>INDEX(Данные!$I$1:$IX$303,Данные!$A168,AM$642+5)-INDEX(Данные!$I$1:$IX$303,Данные!$A168,AM$643+5)</f>
        <v>#N/A</v>
      </c>
      <c r="AO506" s="61">
        <v>82.5</v>
      </c>
      <c r="AP506" s="62">
        <f t="shared" si="844"/>
        <v>82.5</v>
      </c>
      <c r="AQ506" s="63">
        <f>IF(ISNUMBER(INDEX(Данные!$I$1:$IX$303,Данные!$A168,AQ$642)),INDEX(Данные!$I$1:$IX$303,Данные!$A168,AQ$642)-Данные!$G168-AQ$643+IF($F$3="Использовать поправку",BT506,0),#N/A)</f>
        <v>0</v>
      </c>
      <c r="AR506" s="64">
        <f>IF(ISNUMBER(INDEX(Данные!$I$1:$IX$303,Данные!$A168,AR$642)),INDEX(Данные!$I$1:$IX$303,Данные!$A168,AR$642)-Данные!$H168-AR$643+IF($F$3="Использовать поправку",BU506,0),#N/A)</f>
        <v>0</v>
      </c>
      <c r="AS506" s="62">
        <f t="shared" si="845"/>
        <v>82.5</v>
      </c>
      <c r="AT506" s="63">
        <f>IF(ISNUMBER(INDEX(Данные!$I$1:$IX$303,Данные!$A168,AT$642)),INDEX(Данные!$I$1:$IX$303,Данные!$A168,AT$642)-Данные!$G168-AT$643+IF($F$4="Использовать поправку",BT506,0),#N/A)</f>
        <v>3.9750858253016759</v>
      </c>
      <c r="AU506" s="64">
        <f>IF(ISNUMBER(INDEX(Данные!$I$1:$IX$303,Данные!$A168,AU$642)),INDEX(Данные!$I$1:$IX$303,Данные!$A168,AU$642)-Данные!$H168-AU$643+IF($F$4="Использовать поправку",BU506,0),#N/A)</f>
        <v>-3.7523413263670591E-2</v>
      </c>
      <c r="AV506" s="62">
        <f t="shared" si="846"/>
        <v>82.5</v>
      </c>
      <c r="AW506" s="63">
        <f>IF(ISNUMBER(INDEX(Данные!$I$1:$IX$303,Данные!$A168,AW$642)),INDEX(Данные!$I$1:$IX$303,Данные!$A168,AW$642)-Данные!$G168-AW$643+IF($F$5="Использовать поправку",BT506,0),#N/A)</f>
        <v>0.924989915955166</v>
      </c>
      <c r="AX506" s="64">
        <f>IF(ISNUMBER(INDEX(Данные!$I$1:$IX$303,Данные!$A168,AX$642)),INDEX(Данные!$I$1:$IX$303,Данные!$A168,AX$642)-Данные!$H168-AX$643+IF($F$5="Использовать поправку",BU506,0),#N/A)</f>
        <v>6.3553838039865695</v>
      </c>
      <c r="AY506" s="62">
        <f t="shared" si="847"/>
        <v>82.5</v>
      </c>
      <c r="AZ506" s="63">
        <f>IF(ISNUMBER(INDEX(Данные!$I$1:$IX$303,Данные!$A168,AZ$642)),INDEX(Данные!$I$1:$IX$303,Данные!$A168,AZ$642)-Данные!$G168-AZ$643+IF($F$6="Использовать поправку",BT506,0),#N/A)</f>
        <v>-5.4824161548850725</v>
      </c>
      <c r="BA506" s="64">
        <f>IF(ISNUMBER(INDEX(Данные!$I$1:$IX$303,Данные!$A168,BA$642)),INDEX(Данные!$I$1:$IX$303,Данные!$A168,BA$642)-Данные!$H168-BA$643+IF($F$6="Использовать поправку",BU506,0),#N/A)</f>
        <v>3.9763108537238168</v>
      </c>
      <c r="BB506" s="62">
        <f t="shared" si="848"/>
        <v>82.5</v>
      </c>
      <c r="BC506" s="63">
        <f>IF(ISNUMBER(INDEX(Данные!$I$1:$IX$303,Данные!$A168,BC$642)),INDEX(Данные!$I$1:$IX$303,Данные!$A168,BC$642)-Данные!$G168-BC$643+IF($F$7="Использовать поправку",BT506,0),#N/A)</f>
        <v>-2.5077521362010202</v>
      </c>
      <c r="BD506" s="64">
        <f>IF(ISNUMBER(INDEX(Данные!$I$1:$IX$303,Данные!$A168,BD$642)),INDEX(Данные!$I$1:$IX$303,Данные!$A168,BD$642)-Данные!$H168-BD$643+IF($F$7="Использовать поправку",BU506,0),#N/A)</f>
        <v>1.9616942064390059</v>
      </c>
      <c r="BE506" s="62">
        <f t="shared" si="849"/>
        <v>82.5</v>
      </c>
      <c r="BF506" s="63">
        <f>IF(ISNUMBER(INDEX(Данные!$I$1:$IX$303,Данные!$A168,BF$642)),INDEX(Данные!$I$1:$IX$303,Данные!$A168,BF$642)-Данные!$G168-BF$643+IF($F$8="Использовать поправку",BT506,0),#N/A)</f>
        <v>3.9814749925326396</v>
      </c>
      <c r="BG506" s="64">
        <f>IF(ISNUMBER(INDEX(Данные!$I$1:$IX$303,Данные!$A168,BG$642)),INDEX(Данные!$I$1:$IX$303,Данные!$A168,BG$642)-Данные!$H168-BG$643+IF($F$8="Использовать поправку",BU506,0),#N/A)</f>
        <v>2.4357239954706529</v>
      </c>
      <c r="BH506" s="62">
        <f t="shared" si="850"/>
        <v>82.5</v>
      </c>
      <c r="BI506" s="63">
        <f>IF(ISNUMBER(INDEX(Данные!$I$1:$IX$303,Данные!$A168,BI$642)),INDEX(Данные!$I$1:$IX$303,Данные!$A168,BI$642)-Данные!$G168-BI$643+IF($F$9="Использовать поправку",BT506,0),#N/A)</f>
        <v>0.84132910502466984</v>
      </c>
      <c r="BJ506" s="64">
        <f>IF(ISNUMBER(INDEX(Данные!$I$1:$IX$303,Данные!$A168,BJ$642)),INDEX(Данные!$I$1:$IX$303,Данные!$A168,BJ$642)-Данные!$H168-BJ$643+IF($F$9="Использовать поправку",BU506,0),#N/A)</f>
        <v>2.2866028062469468</v>
      </c>
      <c r="BK506" s="62">
        <f t="shared" si="851"/>
        <v>82.5</v>
      </c>
      <c r="BL506" s="63">
        <f>IF(ISNUMBER(INDEX(Данные!$I$1:$IX$303,Данные!$A168,BL$642)),INDEX(Данные!$I$1:$IX$303,Данные!$A168,BL$642)-Данные!$G168-BL$643+IF($F$10="Использовать поправку",BT506,0),#N/A)</f>
        <v>-2.3412131686400244</v>
      </c>
      <c r="BM506" s="64">
        <f>IF(ISNUMBER(INDEX(Данные!$I$1:$IX$303,Данные!$A168,BM$642)),INDEX(Данные!$I$1:$IX$303,Данные!$A168,BM$642)-Данные!$H168-BM$643+IF($F$10="Использовать поправку",BU506,0),#N/A)</f>
        <v>8.9496540408276815</v>
      </c>
      <c r="BN506" s="62">
        <f t="shared" si="852"/>
        <v>82.5</v>
      </c>
      <c r="BO506" s="63">
        <f>IF(ISNUMBER(INDEX(Данные!$I$1:$IX$303,Данные!$A168,BO$642)),INDEX(Данные!$I$1:$IX$303,Данные!$A168,BO$642)-Данные!$G168-BO$643+IF($F$11="Использовать поправку",BT506,0),#N/A)</f>
        <v>0.86125792332597939</v>
      </c>
      <c r="BP506" s="64">
        <f>IF(ISNUMBER(INDEX(Данные!$I$1:$IX$303,Данные!$A168,BP$642)),INDEX(Данные!$I$1:$IX$303,Данные!$A168,BP$642)-Данные!$H168-BP$643+IF($F$11="Использовать поправку",BU506,0),#N/A)</f>
        <v>2.9614958648317042</v>
      </c>
      <c r="BQ506" s="62">
        <f t="shared" si="853"/>
        <v>82.5</v>
      </c>
      <c r="BR506" s="63">
        <f>IF(ISNUMBER(INDEX(Данные!$I$1:$IX$303,Данные!$A168,BR$642)),INDEX(Данные!$I$1:$IX$303,Данные!$A168,BR$642)-Данные!$G168-BR$643+IF($F$12="Использовать поправку",BT506,0),#N/A)</f>
        <v>2.9601553680228108</v>
      </c>
      <c r="BS506" s="64">
        <f>IF(ISNUMBER(INDEX(Данные!$I$1:$IX$303,Данные!$A168,BS$642)),INDEX(Данные!$I$1:$IX$303,Данные!$A168,BS$642)-Данные!$H168-BS$643+IF($F$12="Использовать поправку",BU506,0),#N/A)</f>
        <v>7.5285971327211882</v>
      </c>
      <c r="BT506" s="100" t="e">
        <f>INDEX(Данные!$I$1:$IX$303,Данные!$A168,BT$642+8)-INDEX(Данные!$I$1:$IX$303,Данные!$A168,BT$643+8)</f>
        <v>#N/A</v>
      </c>
      <c r="BU506" s="101" t="e">
        <f>INDEX(Данные!$I$1:$IX$303,Данные!$A168,BU$642+9)-INDEX(Данные!$I$1:$IX$303,Данные!$A168,BU$643+9)</f>
        <v>#N/A</v>
      </c>
    </row>
    <row r="507" spans="7:73" s="88" customFormat="1" x14ac:dyDescent="0.25">
      <c r="G507" s="61">
        <v>83</v>
      </c>
      <c r="H507" s="62">
        <f t="shared" si="854"/>
        <v>83</v>
      </c>
      <c r="I507" s="63">
        <f>IF(ISNUMBER(INDEX(Данные!$I$1:$IX$303,Данные!$A169,I$642)),INDEX(Данные!$I$1:$IX$303,Данные!$A169,I$642)-Данные!$E169+IF($F$3="Использовать поправку",AL507,0),#N/A)</f>
        <v>0</v>
      </c>
      <c r="J507" s="64">
        <f>IF(ISNUMBER(INDEX(Данные!$I$1:$IX$303,Данные!$A169,J$642)),INDEX(Данные!$I$1:$IX$303,Данные!$A169,J$642)-Данные!$F169+IF($F$3="Использовать поправку",AM507,0),#N/A)</f>
        <v>0</v>
      </c>
      <c r="K507" s="62">
        <f t="shared" si="855"/>
        <v>83</v>
      </c>
      <c r="L507" s="63">
        <f>IF(ISNUMBER(INDEX(Данные!$I$1:$IX$303,Данные!$A169,L$642)),INDEX(Данные!$I$1:$IX$303,Данные!$A169,L$642)-Данные!$E169+IF($F$4="Использовать поправку",AL507,0),#N/A)</f>
        <v>-0.81195136812870228</v>
      </c>
      <c r="M507" s="64">
        <f>IF(ISNUMBER(INDEX(Данные!$I$1:$IX$303,Данные!$A169,M$642)),INDEX(Данные!$I$1:$IX$303,Данные!$A169,M$642)-Данные!$F169+IF($F$4="Использовать поправку",AM507,0),#N/A)</f>
        <v>-3.0184923512656781E-2</v>
      </c>
      <c r="N507" s="62">
        <f t="shared" si="856"/>
        <v>83</v>
      </c>
      <c r="O507" s="63">
        <f>IF(ISNUMBER(INDEX(Данные!$I$1:$IX$303,Данные!$A169,O$642)),INDEX(Данные!$I$1:$IX$303,Данные!$A169,O$642)-Данные!$E169+IF($F$5="Использовать поправку",AL507,0),#N/A)</f>
        <v>-2.5903737726581051</v>
      </c>
      <c r="P507" s="64">
        <f>IF(ISNUMBER(INDEX(Данные!$I$1:$IX$303,Данные!$A169,P$642)),INDEX(Данные!$I$1:$IX$303,Данные!$A169,P$642)-Данные!$F169+IF($F$5="Использовать поправку",AM507,0),#N/A)</f>
        <v>-0.68792632099826356</v>
      </c>
      <c r="Q507" s="62">
        <f t="shared" si="857"/>
        <v>83</v>
      </c>
      <c r="R507" s="63">
        <f>IF(ISNUMBER(INDEX(Данные!$I$1:$IX$303,Данные!$A169,R$642)),INDEX(Данные!$I$1:$IX$303,Данные!$A169,R$642)-Данные!$E169+IF($F$6="Использовать поправку",AL507,0),#N/A)</f>
        <v>-0.702309866376158</v>
      </c>
      <c r="S507" s="64">
        <f>IF(ISNUMBER(INDEX(Данные!$I$1:$IX$303,Данные!$A169,S$642)),INDEX(Данные!$I$1:$IX$303,Данные!$A169,S$642)-Данные!$F169+IF($F$6="Использовать поправку",AM507,0),#N/A)</f>
        <v>-1.4440240193450578</v>
      </c>
      <c r="T507" s="62">
        <f t="shared" si="858"/>
        <v>83</v>
      </c>
      <c r="U507" s="63">
        <f>IF(ISNUMBER(INDEX(Данные!$I$1:$IX$303,Данные!$A169,U$642)),INDEX(Данные!$I$1:$IX$303,Данные!$A169,U$642)-Данные!$E169+IF($F$7="Использовать поправку",AL507,0),#N/A)</f>
        <v>-0.93029083461861894</v>
      </c>
      <c r="V507" s="64">
        <f>IF(ISNUMBER(INDEX(Данные!$I$1:$IX$303,Данные!$A169,V$642)),INDEX(Данные!$I$1:$IX$303,Данные!$A169,V$642)-Данные!$F169+IF($F$7="Использовать поправку",AM507,0),#N/A)</f>
        <v>-0.83852110002858282</v>
      </c>
      <c r="W507" s="62">
        <f t="shared" si="859"/>
        <v>83</v>
      </c>
      <c r="X507" s="63">
        <f>IF(ISNUMBER(INDEX(Данные!$I$1:$IX$303,Данные!$A169,X$642)),INDEX(Данные!$I$1:$IX$303,Данные!$A169,X$642)-Данные!$E169+IF($F$8="Использовать поправку",AL507,0),#N/A)</f>
        <v>-2.0946986377394801</v>
      </c>
      <c r="Y507" s="64">
        <f>IF(ISNUMBER(INDEX(Данные!$I$1:$IX$303,Данные!$A169,Y$642)),INDEX(Данные!$I$1:$IX$303,Данные!$A169,Y$642)-Данные!$F169+IF($F$8="Использовать поправку",AM507,0),#N/A)</f>
        <v>0.77501725381199815</v>
      </c>
      <c r="Z507" s="62">
        <f t="shared" si="860"/>
        <v>83</v>
      </c>
      <c r="AA507" s="63">
        <f>IF(ISNUMBER(INDEX(Данные!$I$1:$IX$303,Данные!$A169,AA$642)),INDEX(Данные!$I$1:$IX$303,Данные!$A169,AA$642)-Данные!$E169+IF($F$9="Использовать поправку",AL507,0),#N/A)</f>
        <v>-2.1373177348773993</v>
      </c>
      <c r="AB507" s="64">
        <f>IF(ISNUMBER(INDEX(Данные!$I$1:$IX$303,Данные!$A169,AB$642)),INDEX(Данные!$I$1:$IX$303,Данные!$A169,AB$642)-Данные!$F169+IF($F$9="Использовать поправку",AM507,0),#N/A)</f>
        <v>0.89437556596544709</v>
      </c>
      <c r="AC507" s="62">
        <f t="shared" si="861"/>
        <v>83</v>
      </c>
      <c r="AD507" s="63">
        <f>IF(ISNUMBER(INDEX(Данные!$I$1:$IX$303,Данные!$A169,AD$642)),INDEX(Данные!$I$1:$IX$303,Данные!$A169,AD$642)-Данные!$E169+IF($F$10="Использовать поправку",AL507,0),#N/A)</f>
        <v>-2.0051782367902735</v>
      </c>
      <c r="AE507" s="64">
        <f>IF(ISNUMBER(INDEX(Данные!$I$1:$IX$303,Данные!$A169,AE$642)),INDEX(Данные!$I$1:$IX$303,Данные!$A169,AE$642)-Данные!$F169+IF($F$10="Использовать поправку",AM507,0),#N/A)</f>
        <v>0.47318261132177586</v>
      </c>
      <c r="AF507" s="62">
        <f t="shared" si="862"/>
        <v>83</v>
      </c>
      <c r="AG507" s="63">
        <f>IF(ISNUMBER(INDEX(Данные!$I$1:$IX$303,Данные!$A169,AG$642)),INDEX(Данные!$I$1:$IX$303,Данные!$A169,AG$642)-Данные!$E169+IF($F$11="Использовать поправку",AL507,0),#N/A)</f>
        <v>-0.55898042841872186</v>
      </c>
      <c r="AH507" s="64">
        <f>IF(ISNUMBER(INDEX(Данные!$I$1:$IX$303,Данные!$A169,AH$642)),INDEX(Данные!$I$1:$IX$303,Данные!$A169,AH$642)-Данные!$F169+IF($F$11="Использовать поправку",AM507,0),#N/A)</f>
        <v>0.27153190688630424</v>
      </c>
      <c r="AI507" s="62">
        <f t="shared" si="863"/>
        <v>83</v>
      </c>
      <c r="AJ507" s="63">
        <f>IF(ISNUMBER(INDEX(Данные!$I$1:$IX$303,Данные!$A169,AJ$642)),INDEX(Данные!$I$1:$IX$303,Данные!$A169,AJ$642)-Данные!$E169+IF($F$12="Использовать поправку",AL507,0),#N/A)</f>
        <v>-1.6203629041030965</v>
      </c>
      <c r="AK507" s="96">
        <f>IF(ISNUMBER(INDEX(Данные!$I$1:$IX$303,Данные!$A169,AK$642)),INDEX(Данные!$I$1:$IX$303,Данные!$A169,AK$642)-Данные!$F169+IF($F$12="Использовать поправку",AM507,0),#N/A)</f>
        <v>-0.59463621381080589</v>
      </c>
      <c r="AL507" s="100" t="e">
        <f>INDEX(Данные!$I$1:$IX$303,Данные!$A169,AL$642+4)-INDEX(Данные!$I$1:$IX$303,Данные!$A169,AL$643+4)</f>
        <v>#N/A</v>
      </c>
      <c r="AM507" s="101" t="e">
        <f>INDEX(Данные!$I$1:$IX$303,Данные!$A169,AM$642+5)-INDEX(Данные!$I$1:$IX$303,Данные!$A169,AM$643+5)</f>
        <v>#N/A</v>
      </c>
      <c r="AO507" s="61">
        <v>83</v>
      </c>
      <c r="AP507" s="62">
        <f t="shared" si="844"/>
        <v>83</v>
      </c>
      <c r="AQ507" s="63">
        <f>IF(ISNUMBER(INDEX(Данные!$I$1:$IX$303,Данные!$A169,AQ$642)),INDEX(Данные!$I$1:$IX$303,Данные!$A169,AQ$642)-Данные!$G169-AQ$643+IF($F$3="Использовать поправку",BT507,0),#N/A)</f>
        <v>0</v>
      </c>
      <c r="AR507" s="64">
        <f>IF(ISNUMBER(INDEX(Данные!$I$1:$IX$303,Данные!$A169,AR$642)),INDEX(Данные!$I$1:$IX$303,Данные!$A169,AR$642)-Данные!$H169-AR$643+IF($F$3="Использовать поправку",BU507,0),#N/A)</f>
        <v>0</v>
      </c>
      <c r="AS507" s="62">
        <f t="shared" si="845"/>
        <v>83</v>
      </c>
      <c r="AT507" s="63">
        <f>IF(ISNUMBER(INDEX(Данные!$I$1:$IX$303,Данные!$A169,AT$642)),INDEX(Данные!$I$1:$IX$303,Данные!$A169,AT$642)-Данные!$G169-AT$643+IF($F$4="Использовать поправку",BT507,0),#N/A)</f>
        <v>3.5691101412373882</v>
      </c>
      <c r="AU507" s="64">
        <f>IF(ISNUMBER(INDEX(Данные!$I$1:$IX$303,Данные!$A169,AU$642)),INDEX(Данные!$I$1:$IX$303,Данные!$A169,AU$642)-Данные!$H169-AU$643+IF($F$4="Использовать поправку",BU507,0),#N/A)</f>
        <v>-5.2615875019910163E-2</v>
      </c>
      <c r="AV507" s="62">
        <f t="shared" si="846"/>
        <v>83</v>
      </c>
      <c r="AW507" s="63">
        <f>IF(ISNUMBER(INDEX(Данные!$I$1:$IX$303,Данные!$A169,AW$642)),INDEX(Данные!$I$1:$IX$303,Данные!$A169,AW$642)-Данные!$G169-AW$643+IF($F$5="Использовать поправку",BT507,0),#N/A)</f>
        <v>-0.37019697037385413</v>
      </c>
      <c r="AX507" s="64">
        <f>IF(ISNUMBER(INDEX(Данные!$I$1:$IX$303,Данные!$A169,AX$642)),INDEX(Данные!$I$1:$IX$303,Данные!$A169,AX$642)-Данные!$H169-AX$643+IF($F$5="Использовать поправку",BU507,0),#N/A)</f>
        <v>6.0114206434875541</v>
      </c>
      <c r="AY507" s="62">
        <f t="shared" si="847"/>
        <v>83</v>
      </c>
      <c r="AZ507" s="63">
        <f>IF(ISNUMBER(INDEX(Данные!$I$1:$IX$303,Данные!$A169,AZ$642)),INDEX(Данные!$I$1:$IX$303,Данные!$A169,AZ$642)-Данные!$G169-AZ$643+IF($F$6="Использовать поправку",BT507,0),#N/A)</f>
        <v>-5.8335710880730858</v>
      </c>
      <c r="BA507" s="64">
        <f>IF(ISNUMBER(INDEX(Данные!$I$1:$IX$303,Данные!$A169,BA$642)),INDEX(Данные!$I$1:$IX$303,Данные!$A169,BA$642)-Данные!$H169-BA$643+IF($F$6="Использовать поправку",BU507,0),#N/A)</f>
        <v>3.2542988440516183</v>
      </c>
      <c r="BB507" s="62">
        <f t="shared" si="848"/>
        <v>83</v>
      </c>
      <c r="BC507" s="63">
        <f>IF(ISNUMBER(INDEX(Данные!$I$1:$IX$303,Данные!$A169,BC$642)),INDEX(Данные!$I$1:$IX$303,Данные!$A169,BC$642)-Данные!$G169-BC$643+IF($F$7="Использовать поправку",BT507,0),#N/A)</f>
        <v>-2.9728975535102791</v>
      </c>
      <c r="BD507" s="64">
        <f>IF(ISNUMBER(INDEX(Данные!$I$1:$IX$303,Данные!$A169,BD$642)),INDEX(Данные!$I$1:$IX$303,Данные!$A169,BD$642)-Данные!$H169-BD$643+IF($F$7="Использовать поправку",BU507,0),#N/A)</f>
        <v>1.5424336564249188</v>
      </c>
      <c r="BE507" s="62">
        <f t="shared" si="849"/>
        <v>83</v>
      </c>
      <c r="BF507" s="63">
        <f>IF(ISNUMBER(INDEX(Данные!$I$1:$IX$303,Данные!$A169,BF$642)),INDEX(Данные!$I$1:$IX$303,Данные!$A169,BF$642)-Данные!$G169-BF$643+IF($F$8="Использовать поправку",BT507,0),#N/A)</f>
        <v>2.9341256736629475</v>
      </c>
      <c r="BG507" s="64">
        <f>IF(ISNUMBER(INDEX(Данные!$I$1:$IX$303,Данные!$A169,BG$642)),INDEX(Данные!$I$1:$IX$303,Данные!$A169,BG$642)-Данные!$H169-BG$643+IF($F$8="Использовать поправку",BU507,0),#N/A)</f>
        <v>2.8232326223765085</v>
      </c>
      <c r="BH507" s="62">
        <f t="shared" si="850"/>
        <v>83</v>
      </c>
      <c r="BI507" s="63">
        <f>IF(ISNUMBER(INDEX(Данные!$I$1:$IX$303,Данные!$A169,BI$642)),INDEX(Данные!$I$1:$IX$303,Данные!$A169,BI$642)-Данные!$G169-BI$643+IF($F$9="Использовать поправку",BT507,0),#N/A)</f>
        <v>-0.22732976241400138</v>
      </c>
      <c r="BJ507" s="64">
        <f>IF(ISNUMBER(INDEX(Данные!$I$1:$IX$303,Данные!$A169,BJ$642)),INDEX(Данные!$I$1:$IX$303,Данные!$A169,BJ$642)-Данные!$H169-BJ$643+IF($F$9="Использовать поправку",BU507,0),#N/A)</f>
        <v>2.7337905892295566</v>
      </c>
      <c r="BK507" s="62">
        <f t="shared" si="851"/>
        <v>83</v>
      </c>
      <c r="BL507" s="63">
        <f>IF(ISNUMBER(INDEX(Данные!$I$1:$IX$303,Данные!$A169,BL$642)),INDEX(Данные!$I$1:$IX$303,Данные!$A169,BL$642)-Данные!$G169-BL$643+IF($F$10="Использовать поправку",BT507,0),#N/A)</f>
        <v>-3.343802287035146</v>
      </c>
      <c r="BM507" s="64">
        <f>IF(ISNUMBER(INDEX(Данные!$I$1:$IX$303,Данные!$A169,BM$642)),INDEX(Данные!$I$1:$IX$303,Данные!$A169,BM$642)-Данные!$H169-BM$643+IF($F$10="Использовать поправку",BU507,0),#N/A)</f>
        <v>9.1862453464884766</v>
      </c>
      <c r="BN507" s="62">
        <f t="shared" si="852"/>
        <v>83</v>
      </c>
      <c r="BO507" s="63">
        <f>IF(ISNUMBER(INDEX(Данные!$I$1:$IX$303,Данные!$A169,BO$642)),INDEX(Данные!$I$1:$IX$303,Данные!$A169,BO$642)-Данные!$G169-BO$643+IF($F$11="Использовать поправку",BT507,0),#N/A)</f>
        <v>0.58176770911666154</v>
      </c>
      <c r="BP507" s="64">
        <f>IF(ISNUMBER(INDEX(Данные!$I$1:$IX$303,Данные!$A169,BP$642)),INDEX(Данные!$I$1:$IX$303,Данные!$A169,BP$642)-Данные!$H169-BP$643+IF($F$11="Использовать поправку",BU507,0),#N/A)</f>
        <v>3.0972618182750011</v>
      </c>
      <c r="BQ507" s="62">
        <f t="shared" si="853"/>
        <v>83</v>
      </c>
      <c r="BR507" s="63">
        <f>IF(ISNUMBER(INDEX(Данные!$I$1:$IX$303,Данные!$A169,BR$642)),INDEX(Данные!$I$1:$IX$303,Данные!$A169,BR$642)-Данные!$G169-BR$643+IF($F$12="Использовать поправку",BT507,0),#N/A)</f>
        <v>2.149973915971259</v>
      </c>
      <c r="BS507" s="64">
        <f>IF(ISNUMBER(INDEX(Данные!$I$1:$IX$303,Данные!$A169,BS$642)),INDEX(Данные!$I$1:$IX$303,Данные!$A169,BS$642)-Данные!$H169-BS$643+IF($F$12="Использовать поправку",BU507,0),#N/A)</f>
        <v>7.2312790258158657</v>
      </c>
      <c r="BT507" s="100" t="e">
        <f>INDEX(Данные!$I$1:$IX$303,Данные!$A169,BT$642+8)-INDEX(Данные!$I$1:$IX$303,Данные!$A169,BT$643+8)</f>
        <v>#N/A</v>
      </c>
      <c r="BU507" s="101" t="e">
        <f>INDEX(Данные!$I$1:$IX$303,Данные!$A169,BU$642+9)-INDEX(Данные!$I$1:$IX$303,Данные!$A169,BU$643+9)</f>
        <v>#N/A</v>
      </c>
    </row>
    <row r="508" spans="7:73" s="88" customFormat="1" x14ac:dyDescent="0.25">
      <c r="G508" s="61">
        <v>83.5</v>
      </c>
      <c r="H508" s="62">
        <f t="shared" si="854"/>
        <v>83.5</v>
      </c>
      <c r="I508" s="63">
        <f>IF(ISNUMBER(INDEX(Данные!$I$1:$IX$303,Данные!$A170,I$642)),INDEX(Данные!$I$1:$IX$303,Данные!$A170,I$642)-Данные!$E170+IF($F$3="Использовать поправку",AL508,0),#N/A)</f>
        <v>0</v>
      </c>
      <c r="J508" s="64">
        <f>IF(ISNUMBER(INDEX(Данные!$I$1:$IX$303,Данные!$A170,J$642)),INDEX(Данные!$I$1:$IX$303,Данные!$A170,J$642)-Данные!$F170+IF($F$3="Использовать поправку",AM508,0),#N/A)</f>
        <v>0</v>
      </c>
      <c r="K508" s="62">
        <f t="shared" si="855"/>
        <v>83.5</v>
      </c>
      <c r="L508" s="63">
        <f>IF(ISNUMBER(INDEX(Данные!$I$1:$IX$303,Данные!$A170,L$642)),INDEX(Данные!$I$1:$IX$303,Данные!$A170,L$642)-Данные!$E170+IF($F$4="Использовать поправку",AL508,0),#N/A)</f>
        <v>-1.7297216121637824</v>
      </c>
      <c r="M508" s="64">
        <f>IF(ISNUMBER(INDEX(Данные!$I$1:$IX$303,Данные!$A170,M$642)),INDEX(Данные!$I$1:$IX$303,Данные!$A170,M$642)-Данные!$F170+IF($F$4="Использовать поправку",AM508,0),#N/A)</f>
        <v>-0.79581973965895525</v>
      </c>
      <c r="N508" s="62">
        <f t="shared" si="856"/>
        <v>83.5</v>
      </c>
      <c r="O508" s="63">
        <f>IF(ISNUMBER(INDEX(Данные!$I$1:$IX$303,Данные!$A170,O$642)),INDEX(Данные!$I$1:$IX$303,Данные!$A170,O$642)-Данные!$E170+IF($F$5="Использовать поправку",AL508,0),#N/A)</f>
        <v>-0.62802131617511581</v>
      </c>
      <c r="P508" s="64">
        <f>IF(ISNUMBER(INDEX(Данные!$I$1:$IX$303,Данные!$A170,P$642)),INDEX(Данные!$I$1:$IX$303,Данные!$A170,P$642)-Данные!$F170+IF($F$5="Использовать поправку",AM508,0),#N/A)</f>
        <v>-0.31848569800422677</v>
      </c>
      <c r="Q508" s="62">
        <f t="shared" si="857"/>
        <v>83.5</v>
      </c>
      <c r="R508" s="63">
        <f>IF(ISNUMBER(INDEX(Данные!$I$1:$IX$303,Данные!$A170,R$642)),INDEX(Данные!$I$1:$IX$303,Данные!$A170,R$642)-Данные!$E170+IF($F$6="Использовать поправку",AL508,0),#N/A)</f>
        <v>-0.68118183628731899</v>
      </c>
      <c r="S508" s="64">
        <f>IF(ISNUMBER(INDEX(Данные!$I$1:$IX$303,Данные!$A170,S$642)),INDEX(Данные!$I$1:$IX$303,Данные!$A170,S$642)-Данные!$F170+IF($F$6="Использовать поправку",AM508,0),#N/A)</f>
        <v>-1.2202830525552546</v>
      </c>
      <c r="T508" s="62">
        <f t="shared" si="858"/>
        <v>83.5</v>
      </c>
      <c r="U508" s="63">
        <f>IF(ISNUMBER(INDEX(Данные!$I$1:$IX$303,Данные!$A170,U$642)),INDEX(Данные!$I$1:$IX$303,Данные!$A170,U$642)-Данные!$E170+IF($F$7="Использовать поправку",AL508,0),#N/A)</f>
        <v>-1.9309301519919444</v>
      </c>
      <c r="V508" s="64">
        <f>IF(ISNUMBER(INDEX(Данные!$I$1:$IX$303,Данные!$A170,V$642)),INDEX(Данные!$I$1:$IX$303,Данные!$A170,V$642)-Данные!$F170+IF($F$7="Использовать поправку",AM508,0),#N/A)</f>
        <v>-1.8614169375257466</v>
      </c>
      <c r="W508" s="62">
        <f t="shared" si="859"/>
        <v>83.5</v>
      </c>
      <c r="X508" s="63">
        <f>IF(ISNUMBER(INDEX(Данные!$I$1:$IX$303,Данные!$A170,X$642)),INDEX(Данные!$I$1:$IX$303,Данные!$A170,X$642)-Данные!$E170+IF($F$8="Использовать поправку",AL508,0),#N/A)</f>
        <v>-0.16496190519818654</v>
      </c>
      <c r="Y508" s="64">
        <f>IF(ISNUMBER(INDEX(Данные!$I$1:$IX$303,Данные!$A170,Y$642)),INDEX(Данные!$I$1:$IX$303,Данные!$A170,Y$642)-Данные!$F170+IF($F$8="Использовать поправку",AM508,0),#N/A)</f>
        <v>0.31318835406210166</v>
      </c>
      <c r="Z508" s="62">
        <f t="shared" si="860"/>
        <v>83.5</v>
      </c>
      <c r="AA508" s="63">
        <f>IF(ISNUMBER(INDEX(Данные!$I$1:$IX$303,Данные!$A170,AA$642)),INDEX(Данные!$I$1:$IX$303,Данные!$A170,AA$642)-Данные!$E170+IF($F$9="Использовать поправку",AL508,0),#N/A)</f>
        <v>-1.4319553145244894</v>
      </c>
      <c r="AB508" s="64">
        <f>IF(ISNUMBER(INDEX(Данные!$I$1:$IX$303,Данные!$A170,AB$642)),INDEX(Данные!$I$1:$IX$303,Данные!$A170,AB$642)-Данные!$F170+IF($F$9="Использовать поправку",AM508,0),#N/A)</f>
        <v>-1.2778317562477239</v>
      </c>
      <c r="AC508" s="62">
        <f t="shared" si="861"/>
        <v>83.5</v>
      </c>
      <c r="AD508" s="63">
        <f>IF(ISNUMBER(INDEX(Данные!$I$1:$IX$303,Данные!$A170,AD$642)),INDEX(Данные!$I$1:$IX$303,Данные!$A170,AD$642)-Данные!$E170+IF($F$10="Использовать поправку",AL508,0),#N/A)</f>
        <v>-0.44606314219188636</v>
      </c>
      <c r="AE508" s="64">
        <f>IF(ISNUMBER(INDEX(Данные!$I$1:$IX$303,Данные!$A170,AE$642)),INDEX(Данные!$I$1:$IX$303,Данные!$A170,AE$642)-Данные!$F170+IF($F$10="Использовать поправку",AM508,0),#N/A)</f>
        <v>-0.47378236668636209</v>
      </c>
      <c r="AF508" s="62">
        <f t="shared" si="862"/>
        <v>83.5</v>
      </c>
      <c r="AG508" s="63">
        <f>IF(ISNUMBER(INDEX(Данные!$I$1:$IX$303,Данные!$A170,AG$642)),INDEX(Данные!$I$1:$IX$303,Данные!$A170,AG$642)-Данные!$E170+IF($F$11="Использовать поправку",AL508,0),#N/A)</f>
        <v>-0.67943118075799536</v>
      </c>
      <c r="AH508" s="64">
        <f>IF(ISNUMBER(INDEX(Данные!$I$1:$IX$303,Данные!$A170,AH$642)),INDEX(Данные!$I$1:$IX$303,Данные!$A170,AH$642)-Данные!$F170+IF($F$11="Использовать поправку",AM508,0),#N/A)</f>
        <v>-0.13964821021360763</v>
      </c>
      <c r="AI508" s="62">
        <f t="shared" si="863"/>
        <v>83.5</v>
      </c>
      <c r="AJ508" s="63">
        <f>IF(ISNUMBER(INDEX(Данные!$I$1:$IX$303,Данные!$A170,AJ$642)),INDEX(Данные!$I$1:$IX$303,Данные!$A170,AJ$642)-Данные!$E170+IF($F$12="Использовать поправку",AL508,0),#N/A)</f>
        <v>-0.62568349964933923</v>
      </c>
      <c r="AK508" s="96">
        <f>IF(ISNUMBER(INDEX(Данные!$I$1:$IX$303,Данные!$A170,AK$642)),INDEX(Данные!$I$1:$IX$303,Данные!$A170,AK$642)-Данные!$F170+IF($F$12="Использовать поправку",AM508,0),#N/A)</f>
        <v>-1.5878500791713961</v>
      </c>
      <c r="AL508" s="100" t="e">
        <f>INDEX(Данные!$I$1:$IX$303,Данные!$A170,AL$642+4)-INDEX(Данные!$I$1:$IX$303,Данные!$A170,AL$643+4)</f>
        <v>#N/A</v>
      </c>
      <c r="AM508" s="101" t="e">
        <f>INDEX(Данные!$I$1:$IX$303,Данные!$A170,AM$642+5)-INDEX(Данные!$I$1:$IX$303,Данные!$A170,AM$643+5)</f>
        <v>#N/A</v>
      </c>
      <c r="AO508" s="61">
        <v>83.5</v>
      </c>
      <c r="AP508" s="62">
        <f t="shared" si="844"/>
        <v>83.5</v>
      </c>
      <c r="AQ508" s="63">
        <f>IF(ISNUMBER(INDEX(Данные!$I$1:$IX$303,Данные!$A170,AQ$642)),INDEX(Данные!$I$1:$IX$303,Данные!$A170,AQ$642)-Данные!$G170-AQ$643+IF($F$3="Использовать поправку",BT508,0),#N/A)</f>
        <v>0</v>
      </c>
      <c r="AR508" s="64">
        <f>IF(ISNUMBER(INDEX(Данные!$I$1:$IX$303,Данные!$A170,AR$642)),INDEX(Данные!$I$1:$IX$303,Данные!$A170,AR$642)-Данные!$H170-AR$643+IF($F$3="Использовать поправку",BU508,0),#N/A)</f>
        <v>0</v>
      </c>
      <c r="AS508" s="62">
        <f t="shared" si="845"/>
        <v>83.5</v>
      </c>
      <c r="AT508" s="63">
        <f>IF(ISNUMBER(INDEX(Данные!$I$1:$IX$303,Данные!$A170,AT$642)),INDEX(Данные!$I$1:$IX$303,Данные!$A170,AT$642)-Данные!$G170-AT$643+IF($F$4="Использовать поправку",BT508,0),#N/A)</f>
        <v>2.7042493351555095</v>
      </c>
      <c r="AU508" s="64">
        <f>IF(ISNUMBER(INDEX(Данные!$I$1:$IX$303,Данные!$A170,AU$642)),INDEX(Данные!$I$1:$IX$303,Данные!$A170,AU$642)-Данные!$H170-AU$643+IF($F$4="Использовать поправку",BU508,0),#N/A)</f>
        <v>-0.45052574484952856</v>
      </c>
      <c r="AV508" s="62">
        <f t="shared" si="846"/>
        <v>83.5</v>
      </c>
      <c r="AW508" s="63">
        <f>IF(ISNUMBER(INDEX(Данные!$I$1:$IX$303,Данные!$A170,AW$642)),INDEX(Данные!$I$1:$IX$303,Данные!$A170,AW$642)-Данные!$G170-AW$643+IF($F$5="Использовать поправку",BT508,0),#N/A)</f>
        <v>-0.68420762846130856</v>
      </c>
      <c r="AX508" s="64">
        <f>IF(ISNUMBER(INDEX(Данные!$I$1:$IX$303,Данные!$A170,AX$642)),INDEX(Данные!$I$1:$IX$303,Данные!$A170,AX$642)-Данные!$H170-AX$643+IF($F$5="Использовать поправку",BU508,0),#N/A)</f>
        <v>5.8521777944854421</v>
      </c>
      <c r="AY508" s="62">
        <f t="shared" si="847"/>
        <v>83.5</v>
      </c>
      <c r="AZ508" s="63">
        <f>IF(ISNUMBER(INDEX(Данные!$I$1:$IX$303,Данные!$A170,AZ$642)),INDEX(Данные!$I$1:$IX$303,Данные!$A170,AZ$642)-Данные!$G170-AZ$643+IF($F$6="Использовать поправку",BT508,0),#N/A)</f>
        <v>-6.1741620062166476</v>
      </c>
      <c r="BA508" s="64">
        <f>IF(ISNUMBER(INDEX(Данные!$I$1:$IX$303,Данные!$A170,BA$642)),INDEX(Данные!$I$1:$IX$303,Данные!$A170,BA$642)-Данные!$H170-BA$643+IF($F$6="Использовать поправку",BU508,0),#N/A)</f>
        <v>2.644157317773761</v>
      </c>
      <c r="BB508" s="62">
        <f t="shared" si="848"/>
        <v>83.5</v>
      </c>
      <c r="BC508" s="63">
        <f>IF(ISNUMBER(INDEX(Данные!$I$1:$IX$303,Данные!$A170,BC$642)),INDEX(Данные!$I$1:$IX$303,Данные!$A170,BC$642)-Данные!$G170-BC$643+IF($F$7="Использовать поправку",BT508,0),#N/A)</f>
        <v>-3.9383626295061731</v>
      </c>
      <c r="BD508" s="64">
        <f>IF(ISNUMBER(INDEX(Данные!$I$1:$IX$303,Данные!$A170,BD$642)),INDEX(Данные!$I$1:$IX$303,Данные!$A170,BD$642)-Данные!$H170-BD$643+IF($F$7="Использовать поправку",BU508,0),#N/A)</f>
        <v>0.61172518766215944</v>
      </c>
      <c r="BE508" s="62">
        <f t="shared" si="849"/>
        <v>83.5</v>
      </c>
      <c r="BF508" s="63">
        <f>IF(ISNUMBER(INDEX(Данные!$I$1:$IX$303,Данные!$A170,BF$642)),INDEX(Данные!$I$1:$IX$303,Данные!$A170,BF$642)-Данные!$G170-BF$643+IF($F$8="Использовать поправку",BT508,0),#N/A)</f>
        <v>2.8516447210638489</v>
      </c>
      <c r="BG508" s="64">
        <f>IF(ISNUMBER(INDEX(Данные!$I$1:$IX$303,Данные!$A170,BG$642)),INDEX(Данные!$I$1:$IX$303,Данные!$A170,BG$642)-Данные!$H170-BG$643+IF($F$8="Использовать поправку",BU508,0),#N/A)</f>
        <v>2.9798267994076468</v>
      </c>
      <c r="BH508" s="62">
        <f t="shared" si="850"/>
        <v>83.5</v>
      </c>
      <c r="BI508" s="63">
        <f>IF(ISNUMBER(INDEX(Данные!$I$1:$IX$303,Данные!$A170,BI$642)),INDEX(Данные!$I$1:$IX$303,Данные!$A170,BI$642)-Данные!$G170-BI$643+IF($F$9="Использовать поправку",BT508,0),#N/A)</f>
        <v>-0.94330741967621634</v>
      </c>
      <c r="BJ508" s="64">
        <f>IF(ISNUMBER(INDEX(Данные!$I$1:$IX$303,Данные!$A170,BJ$642)),INDEX(Данные!$I$1:$IX$303,Данные!$A170,BJ$642)-Данные!$H170-BJ$643+IF($F$9="Использовать поправку",BU508,0),#N/A)</f>
        <v>2.094874711105831</v>
      </c>
      <c r="BK508" s="62">
        <f t="shared" si="851"/>
        <v>83.5</v>
      </c>
      <c r="BL508" s="63">
        <f>IF(ISNUMBER(INDEX(Данные!$I$1:$IX$303,Данные!$A170,BL$642)),INDEX(Данные!$I$1:$IX$303,Данные!$A170,BL$642)-Данные!$G170-BL$643+IF($F$10="Использовать поправку",BT508,0),#N/A)</f>
        <v>-3.5668338581310763</v>
      </c>
      <c r="BM508" s="64">
        <f>IF(ISNUMBER(INDEX(Данные!$I$1:$IX$303,Данные!$A170,BM$642)),INDEX(Данные!$I$1:$IX$303,Данные!$A170,BM$642)-Данные!$H170-BM$643+IF($F$10="Использовать поправку",BU508,0),#N/A)</f>
        <v>8.9493541631454718</v>
      </c>
      <c r="BN508" s="62">
        <f t="shared" si="852"/>
        <v>83.5</v>
      </c>
      <c r="BO508" s="63">
        <f>IF(ISNUMBER(INDEX(Данные!$I$1:$IX$303,Данные!$A170,BO$642)),INDEX(Данные!$I$1:$IX$303,Данные!$A170,BO$642)-Данные!$G170-BO$643+IF($F$11="Использовать поправку",BT508,0),#N/A)</f>
        <v>0.24205211873766075</v>
      </c>
      <c r="BP508" s="64">
        <f>IF(ISNUMBER(INDEX(Данные!$I$1:$IX$303,Данные!$A170,BP$642)),INDEX(Данные!$I$1:$IX$303,Данные!$A170,BP$642)-Данные!$H170-BP$643+IF($F$11="Использовать поправку",BU508,0),#N/A)</f>
        <v>3.0274377131681831</v>
      </c>
      <c r="BQ508" s="62">
        <f t="shared" si="853"/>
        <v>83.5</v>
      </c>
      <c r="BR508" s="63">
        <f>IF(ISNUMBER(INDEX(Данные!$I$1:$IX$303,Данные!$A170,BR$642)),INDEX(Данные!$I$1:$IX$303,Данные!$A170,BR$642)-Данные!$G170-BR$643+IF($F$12="Использовать поправку",BT508,0),#N/A)</f>
        <v>1.8371321661466027</v>
      </c>
      <c r="BS508" s="64">
        <f>IF(ISNUMBER(INDEX(Данные!$I$1:$IX$303,Данные!$A170,BS$642)),INDEX(Данные!$I$1:$IX$303,Данные!$A170,BS$642)-Данные!$H170-BS$643+IF($F$12="Использовать поправку",BU508,0),#N/A)</f>
        <v>6.4373539862301641</v>
      </c>
      <c r="BT508" s="100" t="e">
        <f>INDEX(Данные!$I$1:$IX$303,Данные!$A170,BT$642+8)-INDEX(Данные!$I$1:$IX$303,Данные!$A170,BT$643+8)</f>
        <v>#N/A</v>
      </c>
      <c r="BU508" s="101" t="e">
        <f>INDEX(Данные!$I$1:$IX$303,Данные!$A170,BU$642+9)-INDEX(Данные!$I$1:$IX$303,Данные!$A170,BU$643+9)</f>
        <v>#N/A</v>
      </c>
    </row>
    <row r="509" spans="7:73" s="88" customFormat="1" x14ac:dyDescent="0.25">
      <c r="G509" s="61">
        <v>84</v>
      </c>
      <c r="H509" s="62">
        <f t="shared" si="854"/>
        <v>84</v>
      </c>
      <c r="I509" s="63">
        <f>IF(ISNUMBER(INDEX(Данные!$I$1:$IX$303,Данные!$A171,I$642)),INDEX(Данные!$I$1:$IX$303,Данные!$A171,I$642)-Данные!$E171+IF($F$3="Использовать поправку",AL509,0),#N/A)</f>
        <v>0</v>
      </c>
      <c r="J509" s="64">
        <f>IF(ISNUMBER(INDEX(Данные!$I$1:$IX$303,Данные!$A171,J$642)),INDEX(Данные!$I$1:$IX$303,Данные!$A171,J$642)-Данные!$F171+IF($F$3="Использовать поправку",AM509,0),#N/A)</f>
        <v>0</v>
      </c>
      <c r="K509" s="62">
        <f t="shared" si="855"/>
        <v>84</v>
      </c>
      <c r="L509" s="63">
        <f>IF(ISNUMBER(INDEX(Данные!$I$1:$IX$303,Данные!$A171,L$642)),INDEX(Данные!$I$1:$IX$303,Данные!$A171,L$642)-Данные!$E171+IF($F$4="Использовать поправку",AL509,0),#N/A)</f>
        <v>0.30638987476982882</v>
      </c>
      <c r="M509" s="64">
        <f>IF(ISNUMBER(INDEX(Данные!$I$1:$IX$303,Данные!$A171,M$642)),INDEX(Данные!$I$1:$IX$303,Данные!$A171,M$642)-Данные!$F171+IF($F$4="Использовать поправку",AM509,0),#N/A)</f>
        <v>1.2137982053907086</v>
      </c>
      <c r="N509" s="62">
        <f t="shared" si="856"/>
        <v>84</v>
      </c>
      <c r="O509" s="63">
        <f>IF(ISNUMBER(INDEX(Данные!$I$1:$IX$303,Данные!$A171,O$642)),INDEX(Данные!$I$1:$IX$303,Данные!$A171,O$642)-Данные!$E171+IF($F$5="Использовать поправку",AL509,0),#N/A)</f>
        <v>0.95930995254475171</v>
      </c>
      <c r="P509" s="64">
        <f>IF(ISNUMBER(INDEX(Данные!$I$1:$IX$303,Данные!$A171,P$642)),INDEX(Данные!$I$1:$IX$303,Данные!$A171,P$642)-Данные!$F171+IF($F$5="Использовать поправку",AM509,0),#N/A)</f>
        <v>1.2455761760307613</v>
      </c>
      <c r="Q509" s="62">
        <f t="shared" si="857"/>
        <v>84</v>
      </c>
      <c r="R509" s="63">
        <f>IF(ISNUMBER(INDEX(Данные!$I$1:$IX$303,Данные!$A171,R$642)),INDEX(Данные!$I$1:$IX$303,Данные!$A171,R$642)-Данные!$E171+IF($F$6="Использовать поправку",AL509,0),#N/A)</f>
        <v>1.4988849791679035</v>
      </c>
      <c r="S509" s="64">
        <f>IF(ISNUMBER(INDEX(Данные!$I$1:$IX$303,Данные!$A171,S$642)),INDEX(Данные!$I$1:$IX$303,Данные!$A171,S$642)-Данные!$F171+IF($F$6="Использовать поправку",AM509,0),#N/A)</f>
        <v>0.62006285547633855</v>
      </c>
      <c r="T509" s="62">
        <f t="shared" si="858"/>
        <v>84</v>
      </c>
      <c r="U509" s="63">
        <f>IF(ISNUMBER(INDEX(Данные!$I$1:$IX$303,Данные!$A171,U$642)),INDEX(Данные!$I$1:$IX$303,Данные!$A171,U$642)-Данные!$E171+IF($F$7="Использовать поправку",AL509,0),#N/A)</f>
        <v>0.51451822921038515</v>
      </c>
      <c r="V509" s="64">
        <f>IF(ISNUMBER(INDEX(Данные!$I$1:$IX$303,Данные!$A171,V$642)),INDEX(Данные!$I$1:$IX$303,Данные!$A171,V$642)-Данные!$F171+IF($F$7="Использовать поправку",AM509,0),#N/A)</f>
        <v>2.2211963026540209</v>
      </c>
      <c r="W509" s="62">
        <f t="shared" si="859"/>
        <v>84</v>
      </c>
      <c r="X509" s="63">
        <f>IF(ISNUMBER(INDEX(Данные!$I$1:$IX$303,Данные!$A171,X$642)),INDEX(Данные!$I$1:$IX$303,Данные!$A171,X$642)-Данные!$E171+IF($F$8="Использовать поправку",AL509,0),#N/A)</f>
        <v>1.2066675053704126</v>
      </c>
      <c r="Y509" s="64">
        <f>IF(ISNUMBER(INDEX(Данные!$I$1:$IX$303,Данные!$A171,Y$642)),INDEX(Данные!$I$1:$IX$303,Данные!$A171,Y$642)-Данные!$F171+IF($F$8="Использовать поправку",AM509,0),#N/A)</f>
        <v>0.48619653113818284</v>
      </c>
      <c r="Z509" s="62">
        <f t="shared" si="860"/>
        <v>84</v>
      </c>
      <c r="AA509" s="63">
        <f>IF(ISNUMBER(INDEX(Данные!$I$1:$IX$303,Данные!$A171,AA$642)),INDEX(Данные!$I$1:$IX$303,Данные!$A171,AA$642)-Данные!$E171+IF($F$9="Использовать поправку",AL509,0),#N/A)</f>
        <v>0.56027906980698639</v>
      </c>
      <c r="AB509" s="64">
        <f>IF(ISNUMBER(INDEX(Данные!$I$1:$IX$303,Данные!$A171,AB$642)),INDEX(Данные!$I$1:$IX$303,Данные!$A171,AB$642)-Данные!$F171+IF($F$9="Использовать поправку",AM509,0),#N/A)</f>
        <v>1.4770511794997807</v>
      </c>
      <c r="AC509" s="62">
        <f t="shared" si="861"/>
        <v>84</v>
      </c>
      <c r="AD509" s="63">
        <f>IF(ISNUMBER(INDEX(Данные!$I$1:$IX$303,Данные!$A171,AD$642)),INDEX(Данные!$I$1:$IX$303,Данные!$A171,AD$642)-Данные!$E171+IF($F$10="Использовать поправку",AL509,0),#N/A)</f>
        <v>0.81547813623188503</v>
      </c>
      <c r="AE509" s="64">
        <f>IF(ISNUMBER(INDEX(Данные!$I$1:$IX$303,Данные!$A171,AE$642)),INDEX(Данные!$I$1:$IX$303,Данные!$A171,AE$642)-Данные!$F171+IF($F$10="Использовать поправку",AM509,0),#N/A)</f>
        <v>0.14587806699750283</v>
      </c>
      <c r="AF509" s="62">
        <f t="shared" si="862"/>
        <v>84</v>
      </c>
      <c r="AG509" s="63">
        <f>IF(ISNUMBER(INDEX(Данные!$I$1:$IX$303,Данные!$A171,AG$642)),INDEX(Данные!$I$1:$IX$303,Данные!$A171,AG$642)-Данные!$E171+IF($F$11="Использовать поправку",AL509,0),#N/A)</f>
        <v>2.1385927019893494</v>
      </c>
      <c r="AH509" s="64">
        <f>IF(ISNUMBER(INDEX(Данные!$I$1:$IX$303,Данные!$A171,AH$642)),INDEX(Данные!$I$1:$IX$303,Данные!$A171,AH$642)-Данные!$F171+IF($F$11="Использовать поправку",AM509,0),#N/A)</f>
        <v>0.4741090731491111</v>
      </c>
      <c r="AI509" s="62">
        <f t="shared" si="863"/>
        <v>84</v>
      </c>
      <c r="AJ509" s="63">
        <f>IF(ISNUMBER(INDEX(Данные!$I$1:$IX$303,Данные!$A171,AJ$642)),INDEX(Данные!$I$1:$IX$303,Данные!$A171,AJ$642)-Данные!$E171+IF($F$12="Использовать поправку",AL509,0),#N/A)</f>
        <v>0.76476526636486586</v>
      </c>
      <c r="AK509" s="96">
        <f>IF(ISNUMBER(INDEX(Данные!$I$1:$IX$303,Данные!$A171,AK$642)),INDEX(Данные!$I$1:$IX$303,Данные!$A171,AK$642)-Данные!$F171+IF($F$12="Использовать поправку",AM509,0),#N/A)</f>
        <v>1.3631796698872893</v>
      </c>
      <c r="AL509" s="100" t="e">
        <f>INDEX(Данные!$I$1:$IX$303,Данные!$A171,AL$642+4)-INDEX(Данные!$I$1:$IX$303,Данные!$A171,AL$643+4)</f>
        <v>#N/A</v>
      </c>
      <c r="AM509" s="101" t="e">
        <f>INDEX(Данные!$I$1:$IX$303,Данные!$A171,AM$642+5)-INDEX(Данные!$I$1:$IX$303,Данные!$A171,AM$643+5)</f>
        <v>#N/A</v>
      </c>
      <c r="AO509" s="61">
        <v>84</v>
      </c>
      <c r="AP509" s="62">
        <f t="shared" si="844"/>
        <v>84</v>
      </c>
      <c r="AQ509" s="63">
        <f>IF(ISNUMBER(INDEX(Данные!$I$1:$IX$303,Данные!$A171,AQ$642)),INDEX(Данные!$I$1:$IX$303,Данные!$A171,AQ$642)-Данные!$G171-AQ$643+IF($F$3="Использовать поправку",BT509,0),#N/A)</f>
        <v>0</v>
      </c>
      <c r="AR509" s="64">
        <f>IF(ISNUMBER(INDEX(Данные!$I$1:$IX$303,Данные!$A171,AR$642)),INDEX(Данные!$I$1:$IX$303,Данные!$A171,AR$642)-Данные!$H171-AR$643+IF($F$3="Использовать поправку",BU509,0),#N/A)</f>
        <v>0</v>
      </c>
      <c r="AS509" s="62">
        <f t="shared" si="845"/>
        <v>84</v>
      </c>
      <c r="AT509" s="63">
        <f>IF(ISNUMBER(INDEX(Данные!$I$1:$IX$303,Данные!$A171,AT$642)),INDEX(Данные!$I$1:$IX$303,Данные!$A171,AT$642)-Данные!$G171-AT$643+IF($F$4="Использовать поправку",BT509,0),#N/A)</f>
        <v>2.8574442725404197</v>
      </c>
      <c r="AU509" s="64">
        <f>IF(ISNUMBER(INDEX(Данные!$I$1:$IX$303,Данные!$A171,AU$642)),INDEX(Данные!$I$1:$IX$303,Данные!$A171,AU$642)-Данные!$H171-AU$643+IF($F$4="Использовать поправку",BU509,0),#N/A)</f>
        <v>0.15637335784595052</v>
      </c>
      <c r="AV509" s="62">
        <f t="shared" si="846"/>
        <v>84</v>
      </c>
      <c r="AW509" s="63">
        <f>IF(ISNUMBER(INDEX(Данные!$I$1:$IX$303,Данные!$A171,AW$642)),INDEX(Данные!$I$1:$IX$303,Данные!$A171,AW$642)-Данные!$G171-AW$643+IF($F$5="Использовать поправку",BT509,0),#N/A)</f>
        <v>-0.20455265218890872</v>
      </c>
      <c r="AX509" s="64">
        <f>IF(ISNUMBER(INDEX(Данные!$I$1:$IX$303,Данные!$A171,AX$642)),INDEX(Данные!$I$1:$IX$303,Данные!$A171,AX$642)-Данные!$H171-AX$643+IF($F$5="Использовать поправку",BU509,0),#N/A)</f>
        <v>6.4749658825007828</v>
      </c>
      <c r="AY509" s="62">
        <f t="shared" si="847"/>
        <v>84</v>
      </c>
      <c r="AZ509" s="63">
        <f>IF(ISNUMBER(INDEX(Данные!$I$1:$IX$303,Данные!$A171,AZ$642)),INDEX(Данные!$I$1:$IX$303,Данные!$A171,AZ$642)-Данные!$G171-AZ$643+IF($F$6="Использовать поправку",BT509,0),#N/A)</f>
        <v>-5.4247195166326492</v>
      </c>
      <c r="BA509" s="64">
        <f>IF(ISNUMBER(INDEX(Данные!$I$1:$IX$303,Данные!$A171,BA$642)),INDEX(Данные!$I$1:$IX$303,Данные!$A171,BA$642)-Данные!$H171-BA$643+IF($F$6="Использовать поправку",BU509,0),#N/A)</f>
        <v>2.9541887455120559</v>
      </c>
      <c r="BB509" s="62">
        <f t="shared" si="848"/>
        <v>84</v>
      </c>
      <c r="BC509" s="63">
        <f>IF(ISNUMBER(INDEX(Данные!$I$1:$IX$303,Данные!$A171,BC$642)),INDEX(Данные!$I$1:$IX$303,Данные!$A171,BC$642)-Данные!$G171-BC$643+IF($F$7="Использовать поправку",BT509,0),#N/A)</f>
        <v>-3.6811035149009967</v>
      </c>
      <c r="BD509" s="64">
        <f>IF(ISNUMBER(INDEX(Данные!$I$1:$IX$303,Данные!$A171,BD$642)),INDEX(Данные!$I$1:$IX$303,Данные!$A171,BD$642)-Данные!$H171-BD$643+IF($F$7="Использовать поправку",BU509,0),#N/A)</f>
        <v>1.7223233389890993</v>
      </c>
      <c r="BE509" s="62">
        <f t="shared" si="849"/>
        <v>84</v>
      </c>
      <c r="BF509" s="63">
        <f>IF(ISNUMBER(INDEX(Данные!$I$1:$IX$303,Данные!$A171,BF$642)),INDEX(Данные!$I$1:$IX$303,Данные!$A171,BF$642)-Данные!$G171-BF$643+IF($F$8="Использовать поправку",BT509,0),#N/A)</f>
        <v>3.4549784737490654</v>
      </c>
      <c r="BG509" s="64">
        <f>IF(ISNUMBER(INDEX(Данные!$I$1:$IX$303,Данные!$A171,BG$642)),INDEX(Данные!$I$1:$IX$303,Данные!$A171,BG$642)-Данные!$H171-BG$643+IF($F$8="Использовать поправку",BU509,0),#N/A)</f>
        <v>3.2229250649766072</v>
      </c>
      <c r="BH509" s="62">
        <f t="shared" si="850"/>
        <v>84</v>
      </c>
      <c r="BI509" s="63">
        <f>IF(ISNUMBER(INDEX(Данные!$I$1:$IX$303,Данные!$A171,BI$642)),INDEX(Данные!$I$1:$IX$303,Данные!$A171,BI$642)-Данные!$G171-BI$643+IF($F$9="Использовать поправку",BT509,0),#N/A)</f>
        <v>-0.66316788477274713</v>
      </c>
      <c r="BJ509" s="64">
        <f>IF(ISNUMBER(INDEX(Данные!$I$1:$IX$303,Данные!$A171,BJ$642)),INDEX(Данные!$I$1:$IX$303,Данные!$A171,BJ$642)-Данные!$H171-BJ$643+IF($F$9="Использовать поправку",BU509,0),#N/A)</f>
        <v>2.833400300855601</v>
      </c>
      <c r="BK509" s="62">
        <f t="shared" si="851"/>
        <v>84</v>
      </c>
      <c r="BL509" s="63">
        <f>IF(ISNUMBER(INDEX(Данные!$I$1:$IX$303,Данные!$A171,BL$642)),INDEX(Данные!$I$1:$IX$303,Данные!$A171,BL$642)-Данные!$G171-BL$643+IF($F$10="Использовать поправку",BT509,0),#N/A)</f>
        <v>-3.1590947900151605</v>
      </c>
      <c r="BM509" s="64">
        <f>IF(ISNUMBER(INDEX(Данные!$I$1:$IX$303,Данные!$A171,BM$642)),INDEX(Данные!$I$1:$IX$303,Данные!$A171,BM$642)-Данные!$H171-BM$643+IF($F$10="Использовать поправку",BU509,0),#N/A)</f>
        <v>9.0222931966441138</v>
      </c>
      <c r="BN509" s="62">
        <f t="shared" si="852"/>
        <v>84</v>
      </c>
      <c r="BO509" s="63">
        <f>IF(ISNUMBER(INDEX(Данные!$I$1:$IX$303,Данные!$A171,BO$642)),INDEX(Данные!$I$1:$IX$303,Данные!$A171,BO$642)-Данные!$G171-BO$643+IF($F$11="Использовать поправку",BT509,0),#N/A)</f>
        <v>1.3113484697323656</v>
      </c>
      <c r="BP509" s="64">
        <f>IF(ISNUMBER(INDEX(Данные!$I$1:$IX$303,Данные!$A171,BP$642)),INDEX(Данные!$I$1:$IX$303,Данные!$A171,BP$642)-Данные!$H171-BP$643+IF($F$11="Использовать поправку",BU509,0),#N/A)</f>
        <v>3.264492249742716</v>
      </c>
      <c r="BQ509" s="62">
        <f t="shared" si="853"/>
        <v>84</v>
      </c>
      <c r="BR509" s="63">
        <f>IF(ISNUMBER(INDEX(Данные!$I$1:$IX$303,Данные!$A171,BR$642)),INDEX(Данные!$I$1:$IX$303,Данные!$A171,BR$642)-Данные!$G171-BR$643+IF($F$12="Использовать поправку",BT509,0),#N/A)</f>
        <v>2.2195147993290902</v>
      </c>
      <c r="BS509" s="64">
        <f>IF(ISNUMBER(INDEX(Данные!$I$1:$IX$303,Данные!$A171,BS$642)),INDEX(Данные!$I$1:$IX$303,Данные!$A171,BS$642)-Данные!$H171-BS$643+IF($F$12="Использовать поправку",BU509,0),#N/A)</f>
        <v>7.1189438211738434</v>
      </c>
      <c r="BT509" s="100" t="e">
        <f>INDEX(Данные!$I$1:$IX$303,Данные!$A171,BT$642+8)-INDEX(Данные!$I$1:$IX$303,Данные!$A171,BT$643+8)</f>
        <v>#N/A</v>
      </c>
      <c r="BU509" s="101" t="e">
        <f>INDEX(Данные!$I$1:$IX$303,Данные!$A171,BU$642+9)-INDEX(Данные!$I$1:$IX$303,Данные!$A171,BU$643+9)</f>
        <v>#N/A</v>
      </c>
    </row>
    <row r="510" spans="7:73" s="88" customFormat="1" x14ac:dyDescent="0.25">
      <c r="G510" s="61">
        <v>84.5</v>
      </c>
      <c r="H510" s="62">
        <f t="shared" si="854"/>
        <v>84.5</v>
      </c>
      <c r="I510" s="63">
        <f>IF(ISNUMBER(INDEX(Данные!$I$1:$IX$303,Данные!$A172,I$642)),INDEX(Данные!$I$1:$IX$303,Данные!$A172,I$642)-Данные!$E172+IF($F$3="Использовать поправку",AL510,0),#N/A)</f>
        <v>0</v>
      </c>
      <c r="J510" s="64">
        <f>IF(ISNUMBER(INDEX(Данные!$I$1:$IX$303,Данные!$A172,J$642)),INDEX(Данные!$I$1:$IX$303,Данные!$A172,J$642)-Данные!$F172+IF($F$3="Использовать поправку",AM510,0),#N/A)</f>
        <v>0</v>
      </c>
      <c r="K510" s="62">
        <f t="shared" si="855"/>
        <v>84.5</v>
      </c>
      <c r="L510" s="63">
        <f>IF(ISNUMBER(INDEX(Данные!$I$1:$IX$303,Данные!$A172,L$642)),INDEX(Данные!$I$1:$IX$303,Данные!$A172,L$642)-Данные!$E172+IF($F$4="Использовать поправку",AL510,0),#N/A)</f>
        <v>0.15820066123309573</v>
      </c>
      <c r="M510" s="64">
        <f>IF(ISNUMBER(INDEX(Данные!$I$1:$IX$303,Данные!$A172,M$642)),INDEX(Данные!$I$1:$IX$303,Данные!$A172,M$642)-Данные!$F172+IF($F$4="Использовать поправку",AM510,0),#N/A)</f>
        <v>-5.1296249554286355E-2</v>
      </c>
      <c r="N510" s="62">
        <f t="shared" si="856"/>
        <v>84.5</v>
      </c>
      <c r="O510" s="63">
        <f>IF(ISNUMBER(INDEX(Данные!$I$1:$IX$303,Данные!$A172,O$642)),INDEX(Данные!$I$1:$IX$303,Данные!$A172,O$642)-Данные!$E172+IF($F$5="Использовать поправку",AL510,0),#N/A)</f>
        <v>-1.2384897243713771</v>
      </c>
      <c r="P510" s="64">
        <f>IF(ISNUMBER(INDEX(Данные!$I$1:$IX$303,Данные!$A172,P$642)),INDEX(Данные!$I$1:$IX$303,Данные!$A172,P$642)-Данные!$F172+IF($F$5="Использовать поправку",AM510,0),#N/A)</f>
        <v>-0.16838856434092353</v>
      </c>
      <c r="Q510" s="62">
        <f t="shared" si="857"/>
        <v>84.5</v>
      </c>
      <c r="R510" s="63">
        <f>IF(ISNUMBER(INDEX(Данные!$I$1:$IX$303,Данные!$A172,R$642)),INDEX(Данные!$I$1:$IX$303,Данные!$A172,R$642)-Данные!$E172+IF($F$6="Использовать поправку",AL510,0),#N/A)</f>
        <v>-0.36150545816898472</v>
      </c>
      <c r="S510" s="64">
        <f>IF(ISNUMBER(INDEX(Данные!$I$1:$IX$303,Данные!$A172,S$642)),INDEX(Данные!$I$1:$IX$303,Данные!$A172,S$642)-Данные!$F172+IF($F$6="Использовать поправку",AM510,0),#N/A)</f>
        <v>-1.5637679576252292</v>
      </c>
      <c r="T510" s="62">
        <f t="shared" si="858"/>
        <v>84.5</v>
      </c>
      <c r="U510" s="63">
        <f>IF(ISNUMBER(INDEX(Данные!$I$1:$IX$303,Данные!$A172,U$642)),INDEX(Данные!$I$1:$IX$303,Данные!$A172,U$642)-Данные!$E172+IF($F$7="Использовать поправку",AL510,0),#N/A)</f>
        <v>1.1824409739729145</v>
      </c>
      <c r="V510" s="64">
        <f>IF(ISNUMBER(INDEX(Данные!$I$1:$IX$303,Данные!$A172,V$642)),INDEX(Данные!$I$1:$IX$303,Данные!$A172,V$642)-Данные!$F172+IF($F$7="Использовать поправку",AM510,0),#N/A)</f>
        <v>0.34323607813489421</v>
      </c>
      <c r="W510" s="62">
        <f t="shared" si="859"/>
        <v>84.5</v>
      </c>
      <c r="X510" s="63">
        <f>IF(ISNUMBER(INDEX(Данные!$I$1:$IX$303,Данные!$A172,X$642)),INDEX(Данные!$I$1:$IX$303,Данные!$A172,X$642)-Данные!$E172+IF($F$8="Использовать поправку",AL510,0),#N/A)</f>
        <v>-0.11497242562462517</v>
      </c>
      <c r="Y510" s="64">
        <f>IF(ISNUMBER(INDEX(Данные!$I$1:$IX$303,Данные!$A172,Y$642)),INDEX(Данные!$I$1:$IX$303,Данные!$A172,Y$642)-Данные!$F172+IF($F$8="Использовать поправку",AM510,0),#N/A)</f>
        <v>0.39910003247861869</v>
      </c>
      <c r="Z510" s="62">
        <f t="shared" si="860"/>
        <v>84.5</v>
      </c>
      <c r="AA510" s="63">
        <f>IF(ISNUMBER(INDEX(Данные!$I$1:$IX$303,Данные!$A172,AA$642)),INDEX(Данные!$I$1:$IX$303,Данные!$A172,AA$642)-Данные!$E172+IF($F$9="Использовать поправку",AL510,0),#N/A)</f>
        <v>0.41238451416520849</v>
      </c>
      <c r="AB510" s="64">
        <f>IF(ISNUMBER(INDEX(Данные!$I$1:$IX$303,Данные!$A172,AB$642)),INDEX(Данные!$I$1:$IX$303,Данные!$A172,AB$642)-Данные!$F172+IF($F$9="Использовать поправку",AM510,0),#N/A)</f>
        <v>0.79922904578519383</v>
      </c>
      <c r="AC510" s="62">
        <f t="shared" si="861"/>
        <v>84.5</v>
      </c>
      <c r="AD510" s="63">
        <f>IF(ISNUMBER(INDEX(Данные!$I$1:$IX$303,Данные!$A172,AD$642)),INDEX(Данные!$I$1:$IX$303,Данные!$A172,AD$642)-Данные!$E172+IF($F$10="Использовать поправку",AL510,0),#N/A)</f>
        <v>-0.81069584392768768</v>
      </c>
      <c r="AE510" s="64">
        <f>IF(ISNUMBER(INDEX(Данные!$I$1:$IX$303,Данные!$A172,AE$642)),INDEX(Данные!$I$1:$IX$303,Данные!$A172,AE$642)-Данные!$F172+IF($F$10="Использовать поправку",AM510,0),#N/A)</f>
        <v>-0.97631919828565827</v>
      </c>
      <c r="AF510" s="62">
        <f t="shared" si="862"/>
        <v>84.5</v>
      </c>
      <c r="AG510" s="63">
        <f>IF(ISNUMBER(INDEX(Данные!$I$1:$IX$303,Данные!$A172,AG$642)),INDEX(Данные!$I$1:$IX$303,Данные!$A172,AG$642)-Данные!$E172+IF($F$11="Использовать поправку",AL510,0),#N/A)</f>
        <v>-7.5744137754149676E-2</v>
      </c>
      <c r="AH510" s="64">
        <f>IF(ISNUMBER(INDEX(Данные!$I$1:$IX$303,Данные!$A172,AH$642)),INDEX(Данные!$I$1:$IX$303,Данные!$A172,AH$642)-Данные!$F172+IF($F$11="Использовать поправку",AM510,0),#N/A)</f>
        <v>-0.92585639089024863</v>
      </c>
      <c r="AI510" s="62">
        <f t="shared" si="863"/>
        <v>84.5</v>
      </c>
      <c r="AJ510" s="63">
        <f>IF(ISNUMBER(INDEX(Данные!$I$1:$IX$303,Данные!$A172,AJ$642)),INDEX(Данные!$I$1:$IX$303,Данные!$A172,AJ$642)-Данные!$E172+IF($F$12="Использовать поправку",AL510,0),#N/A)</f>
        <v>-0.14768612437736151</v>
      </c>
      <c r="AK510" s="96">
        <f>IF(ISNUMBER(INDEX(Данные!$I$1:$IX$303,Данные!$A172,AK$642)),INDEX(Данные!$I$1:$IX$303,Данные!$A172,AK$642)-Данные!$F172+IF($F$12="Использовать поправку",AM510,0),#N/A)</f>
        <v>-0.37621865778442043</v>
      </c>
      <c r="AL510" s="100" t="e">
        <f>INDEX(Данные!$I$1:$IX$303,Данные!$A172,AL$642+4)-INDEX(Данные!$I$1:$IX$303,Данные!$A172,AL$643+4)</f>
        <v>#N/A</v>
      </c>
      <c r="AM510" s="101" t="e">
        <f>INDEX(Данные!$I$1:$IX$303,Данные!$A172,AM$642+5)-INDEX(Данные!$I$1:$IX$303,Данные!$A172,AM$643+5)</f>
        <v>#N/A</v>
      </c>
      <c r="AO510" s="61">
        <v>84.5</v>
      </c>
      <c r="AP510" s="62">
        <f t="shared" si="844"/>
        <v>84.5</v>
      </c>
      <c r="AQ510" s="63">
        <f>IF(ISNUMBER(INDEX(Данные!$I$1:$IX$303,Данные!$A172,AQ$642)),INDEX(Данные!$I$1:$IX$303,Данные!$A172,AQ$642)-Данные!$G172-AQ$643+IF($F$3="Использовать поправку",BT510,0),#N/A)</f>
        <v>0</v>
      </c>
      <c r="AR510" s="64">
        <f>IF(ISNUMBER(INDEX(Данные!$I$1:$IX$303,Данные!$A172,AR$642)),INDEX(Данные!$I$1:$IX$303,Данные!$A172,AR$642)-Данные!$H172-AR$643+IF($F$3="Использовать поправку",BU510,0),#N/A)</f>
        <v>0</v>
      </c>
      <c r="AS510" s="62">
        <f t="shared" si="845"/>
        <v>84.5</v>
      </c>
      <c r="AT510" s="63">
        <f>IF(ISNUMBER(INDEX(Данные!$I$1:$IX$303,Данные!$A172,AT$642)),INDEX(Данные!$I$1:$IX$303,Данные!$A172,AT$642)-Данные!$G172-AT$643+IF($F$4="Использовать поправку",BT510,0),#N/A)</f>
        <v>2.9365446031570173</v>
      </c>
      <c r="AU510" s="64">
        <f>IF(ISNUMBER(INDEX(Данные!$I$1:$IX$303,Данные!$A172,AU$642)),INDEX(Данные!$I$1:$IX$303,Данные!$A172,AU$642)-Данные!$H172-AU$643+IF($F$4="Использовать поправку",BU510,0),#N/A)</f>
        <v>0.13072523306891526</v>
      </c>
      <c r="AV510" s="62">
        <f t="shared" si="846"/>
        <v>84.5</v>
      </c>
      <c r="AW510" s="63">
        <f>IF(ISNUMBER(INDEX(Данные!$I$1:$IX$303,Данные!$A172,AW$642)),INDEX(Данные!$I$1:$IX$303,Данные!$A172,AW$642)-Данные!$G172-AW$643+IF($F$5="Использовать поправку",BT510,0),#N/A)</f>
        <v>-0.82379751437451887</v>
      </c>
      <c r="AX510" s="64">
        <f>IF(ISNUMBER(INDEX(Данные!$I$1:$IX$303,Данные!$A172,AX$642)),INDEX(Данные!$I$1:$IX$303,Данные!$A172,AX$642)-Данные!$H172-AX$643+IF($F$5="Использовать поправку",BU510,0),#N/A)</f>
        <v>6.3907716003302539</v>
      </c>
      <c r="AY510" s="62">
        <f t="shared" si="847"/>
        <v>84.5</v>
      </c>
      <c r="AZ510" s="63">
        <f>IF(ISNUMBER(INDEX(Данные!$I$1:$IX$303,Данные!$A172,AZ$642)),INDEX(Данные!$I$1:$IX$303,Данные!$A172,AZ$642)-Данные!$G172-AZ$643+IF($F$6="Использовать поправку",BT510,0),#N/A)</f>
        <v>-5.6054722457171238</v>
      </c>
      <c r="BA510" s="64">
        <f>IF(ISNUMBER(INDEX(Данные!$I$1:$IX$303,Данные!$A172,BA$642)),INDEX(Данные!$I$1:$IX$303,Данные!$A172,BA$642)-Данные!$H172-BA$643+IF($F$6="Использовать поправку",BU510,0),#N/A)</f>
        <v>2.1723047666994262</v>
      </c>
      <c r="BB510" s="62">
        <f t="shared" si="848"/>
        <v>84.5</v>
      </c>
      <c r="BC510" s="63">
        <f>IF(ISNUMBER(INDEX(Данные!$I$1:$IX$303,Данные!$A172,BC$642)),INDEX(Данные!$I$1:$IX$303,Данные!$A172,BC$642)-Данные!$G172-BC$643+IF($F$7="Использовать поправку",BT510,0),#N/A)</f>
        <v>-3.0898830279145386</v>
      </c>
      <c r="BD510" s="64">
        <f>IF(ISNUMBER(INDEX(Данные!$I$1:$IX$303,Данные!$A172,BD$642)),INDEX(Данные!$I$1:$IX$303,Данные!$A172,BD$642)-Данные!$H172-BD$643+IF($F$7="Использовать поправку",BU510,0),#N/A)</f>
        <v>1.8939413780562973</v>
      </c>
      <c r="BE510" s="62">
        <f t="shared" si="849"/>
        <v>84.5</v>
      </c>
      <c r="BF510" s="63">
        <f>IF(ISNUMBER(INDEX(Данные!$I$1:$IX$303,Данные!$A172,BF$642)),INDEX(Данные!$I$1:$IX$303,Данные!$A172,BF$642)-Данные!$G172-BF$643+IF($F$8="Использовать поправку",BT510,0),#N/A)</f>
        <v>3.397492260936815</v>
      </c>
      <c r="BG510" s="64">
        <f>IF(ISNUMBER(INDEX(Данные!$I$1:$IX$303,Данные!$A172,BG$642)),INDEX(Данные!$I$1:$IX$303,Данные!$A172,BG$642)-Данные!$H172-BG$643+IF($F$8="Использовать поправку",BU510,0),#N/A)</f>
        <v>3.4224750812159073</v>
      </c>
      <c r="BH510" s="62">
        <f t="shared" si="850"/>
        <v>84.5</v>
      </c>
      <c r="BI510" s="63">
        <f>IF(ISNUMBER(INDEX(Данные!$I$1:$IX$303,Данные!$A172,BI$642)),INDEX(Данные!$I$1:$IX$303,Данные!$A172,BI$642)-Данные!$G172-BI$643+IF($F$9="Использовать поправку",BT510,0),#N/A)</f>
        <v>-0.45697562769009892</v>
      </c>
      <c r="BJ510" s="64">
        <f>IF(ISNUMBER(INDEX(Данные!$I$1:$IX$303,Данные!$A172,BJ$642)),INDEX(Данные!$I$1:$IX$303,Данные!$A172,BJ$642)-Данные!$H172-BJ$643+IF($F$9="Использовать поправку",BU510,0),#N/A)</f>
        <v>3.2330148237481353</v>
      </c>
      <c r="BK510" s="62">
        <f t="shared" si="851"/>
        <v>84.5</v>
      </c>
      <c r="BL510" s="63">
        <f>IF(ISNUMBER(INDEX(Данные!$I$1:$IX$303,Данные!$A172,BL$642)),INDEX(Данные!$I$1:$IX$303,Данные!$A172,BL$642)-Данные!$G172-BL$643+IF($F$10="Использовать поправку",BT510,0),#N/A)</f>
        <v>-3.564442711978927</v>
      </c>
      <c r="BM510" s="64">
        <f>IF(ISNUMBER(INDEX(Данные!$I$1:$IX$303,Данные!$A172,BM$642)),INDEX(Данные!$I$1:$IX$303,Данные!$A172,BM$642)-Данные!$H172-BM$643+IF($F$10="Использовать поправку",BU510,0),#N/A)</f>
        <v>8.5341335975012953</v>
      </c>
      <c r="BN510" s="62">
        <f t="shared" si="852"/>
        <v>84.5</v>
      </c>
      <c r="BO510" s="63">
        <f>IF(ISNUMBER(INDEX(Данные!$I$1:$IX$303,Данные!$A172,BO$642)),INDEX(Данные!$I$1:$IX$303,Данные!$A172,BO$642)-Данные!$G172-BO$643+IF($F$11="Использовать поправку",BT510,0),#N/A)</f>
        <v>1.2734764008553157</v>
      </c>
      <c r="BP510" s="64">
        <f>IF(ISNUMBER(INDEX(Данные!$I$1:$IX$303,Данные!$A172,BP$642)),INDEX(Данные!$I$1:$IX$303,Данные!$A172,BP$642)-Данные!$H172-BP$643+IF($F$11="Использовать поправку",BU510,0),#N/A)</f>
        <v>2.8015640542976143</v>
      </c>
      <c r="BQ510" s="62">
        <f t="shared" si="853"/>
        <v>84.5</v>
      </c>
      <c r="BR510" s="63">
        <f>IF(ISNUMBER(INDEX(Данные!$I$1:$IX$303,Данные!$A172,BR$642)),INDEX(Данные!$I$1:$IX$303,Данные!$A172,BR$642)-Данные!$G172-BR$643+IF($F$12="Использовать поправку",BT510,0),#N/A)</f>
        <v>2.1456717371404466</v>
      </c>
      <c r="BS510" s="64">
        <f>IF(ISNUMBER(INDEX(Данные!$I$1:$IX$303,Данные!$A172,BS$642)),INDEX(Данные!$I$1:$IX$303,Данные!$A172,BS$642)-Данные!$H172-BS$643+IF($F$12="Использовать поправку",BU510,0),#N/A)</f>
        <v>6.9308344922815195</v>
      </c>
      <c r="BT510" s="100" t="e">
        <f>INDEX(Данные!$I$1:$IX$303,Данные!$A172,BT$642+8)-INDEX(Данные!$I$1:$IX$303,Данные!$A172,BT$643+8)</f>
        <v>#N/A</v>
      </c>
      <c r="BU510" s="101" t="e">
        <f>INDEX(Данные!$I$1:$IX$303,Данные!$A172,BU$642+9)-INDEX(Данные!$I$1:$IX$303,Данные!$A172,BU$643+9)</f>
        <v>#N/A</v>
      </c>
    </row>
    <row r="511" spans="7:73" s="88" customFormat="1" x14ac:dyDescent="0.25">
      <c r="G511" s="61">
        <v>85</v>
      </c>
      <c r="H511" s="62">
        <f t="shared" si="854"/>
        <v>85</v>
      </c>
      <c r="I511" s="63">
        <f>IF(ISNUMBER(INDEX(Данные!$I$1:$IX$303,Данные!$A173,I$642)),INDEX(Данные!$I$1:$IX$303,Данные!$A173,I$642)-Данные!$E173+IF($F$3="Использовать поправку",AL511,0),#N/A)</f>
        <v>0</v>
      </c>
      <c r="J511" s="64">
        <f>IF(ISNUMBER(INDEX(Данные!$I$1:$IX$303,Данные!$A173,J$642)),INDEX(Данные!$I$1:$IX$303,Данные!$A173,J$642)-Данные!$F173+IF($F$3="Использовать поправку",AM511,0),#N/A)</f>
        <v>0</v>
      </c>
      <c r="K511" s="62">
        <f t="shared" si="855"/>
        <v>85</v>
      </c>
      <c r="L511" s="63">
        <f>IF(ISNUMBER(INDEX(Данные!$I$1:$IX$303,Данные!$A173,L$642)),INDEX(Данные!$I$1:$IX$303,Данные!$A173,L$642)-Данные!$E173+IF($F$4="Использовать поправку",AL511,0),#N/A)</f>
        <v>-0.47944363048402927</v>
      </c>
      <c r="M511" s="64">
        <f>IF(ISNUMBER(INDEX(Данные!$I$1:$IX$303,Данные!$A173,M$642)),INDEX(Данные!$I$1:$IX$303,Данные!$A173,M$642)-Данные!$F173+IF($F$4="Использовать поправку",AM511,0),#N/A)</f>
        <v>-1.0985181055460718</v>
      </c>
      <c r="N511" s="62">
        <f t="shared" si="856"/>
        <v>85</v>
      </c>
      <c r="O511" s="63">
        <f>IF(ISNUMBER(INDEX(Данные!$I$1:$IX$303,Данные!$A173,O$642)),INDEX(Данные!$I$1:$IX$303,Данные!$A173,O$642)-Данные!$E173+IF($F$5="Использовать поправку",AL511,0),#N/A)</f>
        <v>-0.57730313074235795</v>
      </c>
      <c r="P511" s="64">
        <f>IF(ISNUMBER(INDEX(Данные!$I$1:$IX$303,Данные!$A173,P$642)),INDEX(Данные!$I$1:$IX$303,Данные!$A173,P$642)-Данные!$F173+IF($F$5="Использовать поправку",AM511,0),#N/A)</f>
        <v>0.1120891272404112</v>
      </c>
      <c r="Q511" s="62">
        <f t="shared" si="857"/>
        <v>85</v>
      </c>
      <c r="R511" s="63">
        <f>IF(ISNUMBER(INDEX(Данные!$I$1:$IX$303,Данные!$A173,R$642)),INDEX(Данные!$I$1:$IX$303,Данные!$A173,R$642)-Данные!$E173+IF($F$6="Использовать поправку",AL511,0),#N/A)</f>
        <v>-1.970378791331385</v>
      </c>
      <c r="S511" s="64">
        <f>IF(ISNUMBER(INDEX(Данные!$I$1:$IX$303,Данные!$A173,S$642)),INDEX(Данные!$I$1:$IX$303,Данные!$A173,S$642)-Данные!$F173+IF($F$6="Использовать поправку",AM511,0),#N/A)</f>
        <v>-1.4987482074553871</v>
      </c>
      <c r="T511" s="62">
        <f t="shared" si="858"/>
        <v>85</v>
      </c>
      <c r="U511" s="63">
        <f>IF(ISNUMBER(INDEX(Данные!$I$1:$IX$303,Данные!$A173,U$642)),INDEX(Данные!$I$1:$IX$303,Данные!$A173,U$642)-Данные!$E173+IF($F$7="Использовать поправку",AL511,0),#N/A)</f>
        <v>-0.57254116080244621</v>
      </c>
      <c r="V511" s="64">
        <f>IF(ISNUMBER(INDEX(Данные!$I$1:$IX$303,Данные!$A173,V$642)),INDEX(Данные!$I$1:$IX$303,Данные!$A173,V$642)-Данные!$F173+IF($F$7="Использовать поправку",AM511,0),#N/A)</f>
        <v>-0.86042205854721487</v>
      </c>
      <c r="W511" s="62">
        <f t="shared" si="859"/>
        <v>85</v>
      </c>
      <c r="X511" s="63">
        <f>IF(ISNUMBER(INDEX(Данные!$I$1:$IX$303,Данные!$A173,X$642)),INDEX(Данные!$I$1:$IX$303,Данные!$A173,X$642)-Данные!$E173+IF($F$8="Использовать поправку",AL511,0),#N/A)</f>
        <v>-1.1761348211163547</v>
      </c>
      <c r="Y511" s="64">
        <f>IF(ISNUMBER(INDEX(Данные!$I$1:$IX$303,Данные!$A173,Y$642)),INDEX(Данные!$I$1:$IX$303,Данные!$A173,Y$642)-Данные!$F173+IF($F$8="Использовать поправку",AM511,0),#N/A)</f>
        <v>-0.37813162811630718</v>
      </c>
      <c r="Z511" s="62">
        <f t="shared" si="860"/>
        <v>85</v>
      </c>
      <c r="AA511" s="63">
        <f>IF(ISNUMBER(INDEX(Данные!$I$1:$IX$303,Данные!$A173,AA$642)),INDEX(Данные!$I$1:$IX$303,Данные!$A173,AA$642)-Данные!$E173+IF($F$9="Использовать поправку",AL511,0),#N/A)</f>
        <v>-0.58817220257267078</v>
      </c>
      <c r="AB511" s="64">
        <f>IF(ISNUMBER(INDEX(Данные!$I$1:$IX$303,Данные!$A173,AB$642)),INDEX(Данные!$I$1:$IX$303,Данные!$A173,AB$642)-Данные!$F173+IF($F$9="Использовать поправку",AM511,0),#N/A)</f>
        <v>-0.32382583689085642</v>
      </c>
      <c r="AC511" s="62">
        <f t="shared" si="861"/>
        <v>85</v>
      </c>
      <c r="AD511" s="63">
        <f>IF(ISNUMBER(INDEX(Данные!$I$1:$IX$303,Данные!$A173,AD$642)),INDEX(Данные!$I$1:$IX$303,Данные!$A173,AD$642)-Данные!$E173+IF($F$10="Использовать поправку",AL511,0),#N/A)</f>
        <v>-1.715320342024325</v>
      </c>
      <c r="AE511" s="64">
        <f>IF(ISNUMBER(INDEX(Данные!$I$1:$IX$303,Данные!$A173,AE$642)),INDEX(Данные!$I$1:$IX$303,Данные!$A173,AE$642)-Данные!$F173+IF($F$10="Использовать поправку",AM511,0),#N/A)</f>
        <v>-1.3061312774633649</v>
      </c>
      <c r="AF511" s="62">
        <f t="shared" si="862"/>
        <v>85</v>
      </c>
      <c r="AG511" s="63">
        <f>IF(ISNUMBER(INDEX(Данные!$I$1:$IX$303,Данные!$A173,AG$642)),INDEX(Данные!$I$1:$IX$303,Данные!$A173,AG$642)-Данные!$E173+IF($F$11="Использовать поправку",AL511,0),#N/A)</f>
        <v>-0.33788064708154852</v>
      </c>
      <c r="AH511" s="64">
        <f>IF(ISNUMBER(INDEX(Данные!$I$1:$IX$303,Данные!$A173,AH$642)),INDEX(Данные!$I$1:$IX$303,Данные!$A173,AH$642)-Данные!$F173+IF($F$11="Использовать поправку",AM511,0),#N/A)</f>
        <v>-1.6334725516029422</v>
      </c>
      <c r="AI511" s="62">
        <f t="shared" si="863"/>
        <v>85</v>
      </c>
      <c r="AJ511" s="63">
        <f>IF(ISNUMBER(INDEX(Данные!$I$1:$IX$303,Данные!$A173,AJ$642)),INDEX(Данные!$I$1:$IX$303,Данные!$A173,AJ$642)-Данные!$E173+IF($F$12="Использовать поправку",AL511,0),#N/A)</f>
        <v>-0.82569913715236432</v>
      </c>
      <c r="AK511" s="96">
        <f>IF(ISNUMBER(INDEX(Данные!$I$1:$IX$303,Данные!$A173,AK$642)),INDEX(Данные!$I$1:$IX$303,Данные!$A173,AK$642)-Данные!$F173+IF($F$12="Использовать поправку",AM511,0),#N/A)</f>
        <v>9.2866935964952546E-3</v>
      </c>
      <c r="AL511" s="100" t="e">
        <f>INDEX(Данные!$I$1:$IX$303,Данные!$A173,AL$642+4)-INDEX(Данные!$I$1:$IX$303,Данные!$A173,AL$643+4)</f>
        <v>#N/A</v>
      </c>
      <c r="AM511" s="101" t="e">
        <f>INDEX(Данные!$I$1:$IX$303,Данные!$A173,AM$642+5)-INDEX(Данные!$I$1:$IX$303,Данные!$A173,AM$643+5)</f>
        <v>#N/A</v>
      </c>
      <c r="AO511" s="61">
        <v>85</v>
      </c>
      <c r="AP511" s="62">
        <f t="shared" si="844"/>
        <v>85</v>
      </c>
      <c r="AQ511" s="63">
        <f>IF(ISNUMBER(INDEX(Данные!$I$1:$IX$303,Данные!$A173,AQ$642)),INDEX(Данные!$I$1:$IX$303,Данные!$A173,AQ$642)-Данные!$G173-AQ$643+IF($F$3="Использовать поправку",BT511,0),#N/A)</f>
        <v>0</v>
      </c>
      <c r="AR511" s="64">
        <f>IF(ISNUMBER(INDEX(Данные!$I$1:$IX$303,Данные!$A173,AR$642)),INDEX(Данные!$I$1:$IX$303,Данные!$A173,AR$642)-Данные!$H173-AR$643+IF($F$3="Использовать поправку",BU511,0),#N/A)</f>
        <v>0</v>
      </c>
      <c r="AS511" s="62">
        <f t="shared" si="845"/>
        <v>85</v>
      </c>
      <c r="AT511" s="63">
        <f>IF(ISNUMBER(INDEX(Данные!$I$1:$IX$303,Данные!$A173,AT$642)),INDEX(Данные!$I$1:$IX$303,Данные!$A173,AT$642)-Данные!$G173-AT$643+IF($F$4="Использовать поправку",BT511,0),#N/A)</f>
        <v>2.696822787915039</v>
      </c>
      <c r="AU511" s="64">
        <f>IF(ISNUMBER(INDEX(Данные!$I$1:$IX$303,Данные!$A173,AU$642)),INDEX(Данные!$I$1:$IX$303,Данные!$A173,AU$642)-Данные!$H173-AU$643+IF($F$4="Использовать поправку",BU511,0),#N/A)</f>
        <v>-0.41853381970440751</v>
      </c>
      <c r="AV511" s="62">
        <f t="shared" si="846"/>
        <v>85</v>
      </c>
      <c r="AW511" s="63">
        <f>IF(ISNUMBER(INDEX(Данные!$I$1:$IX$303,Данные!$A173,AW$642)),INDEX(Данные!$I$1:$IX$303,Данные!$A173,AW$642)-Данные!$G173-AW$643+IF($F$5="Использовать поправку",BT511,0),#N/A)</f>
        <v>-1.1124490797457156</v>
      </c>
      <c r="AX511" s="64">
        <f>IF(ISNUMBER(INDEX(Данные!$I$1:$IX$303,Данные!$A173,AX$642)),INDEX(Данные!$I$1:$IX$303,Данные!$A173,AX$642)-Данные!$H173-AX$643+IF($F$5="Использовать поправку",BU511,0),#N/A)</f>
        <v>6.446816163950416</v>
      </c>
      <c r="AY511" s="62">
        <f t="shared" si="847"/>
        <v>85</v>
      </c>
      <c r="AZ511" s="63">
        <f>IF(ISNUMBER(INDEX(Данные!$I$1:$IX$303,Данные!$A173,AZ$642)),INDEX(Данные!$I$1:$IX$303,Данные!$A173,AZ$642)-Данные!$G173-AZ$643+IF($F$6="Использовать поправку",BT511,0),#N/A)</f>
        <v>-6.5906616413827805</v>
      </c>
      <c r="BA511" s="64">
        <f>IF(ISNUMBER(INDEX(Данные!$I$1:$IX$303,Данные!$A173,BA$642)),INDEX(Данные!$I$1:$IX$303,Данные!$A173,BA$642)-Данные!$H173-BA$643+IF($F$6="Использовать поправку",BU511,0),#N/A)</f>
        <v>1.4229306629715666</v>
      </c>
      <c r="BB511" s="62">
        <f t="shared" si="848"/>
        <v>85</v>
      </c>
      <c r="BC511" s="63">
        <f>IF(ISNUMBER(INDEX(Данные!$I$1:$IX$303,Данные!$A173,BC$642)),INDEX(Данные!$I$1:$IX$303,Данные!$A173,BC$642)-Данные!$G173-BC$643+IF($F$7="Использовать поправку",BT511,0),#N/A)</f>
        <v>-3.3761536083158035</v>
      </c>
      <c r="BD511" s="64">
        <f>IF(ISNUMBER(INDEX(Данные!$I$1:$IX$303,Данные!$A173,BD$642)),INDEX(Данные!$I$1:$IX$303,Данные!$A173,BD$642)-Данные!$H173-BD$643+IF($F$7="Использовать поправку",BU511,0),#N/A)</f>
        <v>1.4637303487827467</v>
      </c>
      <c r="BE511" s="62">
        <f t="shared" si="849"/>
        <v>85</v>
      </c>
      <c r="BF511" s="63">
        <f>IF(ISNUMBER(INDEX(Данные!$I$1:$IX$303,Данные!$A173,BF$642)),INDEX(Данные!$I$1:$IX$303,Данные!$A173,BF$642)-Данные!$G173-BF$643+IF($F$8="Использовать поправку",BT511,0),#N/A)</f>
        <v>2.8094248503786048</v>
      </c>
      <c r="BG511" s="64">
        <f>IF(ISNUMBER(INDEX(Данные!$I$1:$IX$303,Данные!$A173,BG$642)),INDEX(Данные!$I$1:$IX$303,Данные!$A173,BG$642)-Данные!$H173-BG$643+IF($F$8="Использовать поправку",BU511,0),#N/A)</f>
        <v>3.2334092671578674</v>
      </c>
      <c r="BH511" s="62">
        <f t="shared" si="850"/>
        <v>85</v>
      </c>
      <c r="BI511" s="63">
        <f>IF(ISNUMBER(INDEX(Данные!$I$1:$IX$303,Данные!$A173,BI$642)),INDEX(Данные!$I$1:$IX$303,Данные!$A173,BI$642)-Данные!$G173-BI$643+IF($F$9="Использовать поправку",BT511,0),#N/A)</f>
        <v>-0.75106172897642409</v>
      </c>
      <c r="BJ511" s="64">
        <f>IF(ISNUMBER(INDEX(Данные!$I$1:$IX$303,Данные!$A173,BJ$642)),INDEX(Данные!$I$1:$IX$303,Данные!$A173,BJ$642)-Данные!$H173-BJ$643+IF($F$9="Использовать поправку",BU511,0),#N/A)</f>
        <v>3.0711019053026121</v>
      </c>
      <c r="BK511" s="62">
        <f t="shared" si="851"/>
        <v>85</v>
      </c>
      <c r="BL511" s="63">
        <f>IF(ISNUMBER(INDEX(Данные!$I$1:$IX$303,Данные!$A173,BL$642)),INDEX(Данные!$I$1:$IX$303,Данные!$A173,BL$642)-Данные!$G173-BL$643+IF($F$10="Использовать поправку",BT511,0),#N/A)</f>
        <v>-4.422102882991112</v>
      </c>
      <c r="BM511" s="64">
        <f>IF(ISNUMBER(INDEX(Данные!$I$1:$IX$303,Данные!$A173,BM$642)),INDEX(Данные!$I$1:$IX$303,Данные!$A173,BM$642)-Данные!$H173-BM$643+IF($F$10="Использовать поправку",BU511,0),#N/A)</f>
        <v>7.8810679587695631</v>
      </c>
      <c r="BN511" s="62">
        <f t="shared" si="852"/>
        <v>85</v>
      </c>
      <c r="BO511" s="63">
        <f>IF(ISNUMBER(INDEX(Данные!$I$1:$IX$303,Данные!$A173,BO$642)),INDEX(Данные!$I$1:$IX$303,Данные!$A173,BO$642)-Данные!$G173-BO$643+IF($F$11="Использовать поправку",BT511,0),#N/A)</f>
        <v>1.1045360773146058</v>
      </c>
      <c r="BP511" s="64">
        <f>IF(ISNUMBER(INDEX(Данные!$I$1:$IX$303,Данные!$A173,BP$642)),INDEX(Данные!$I$1:$IX$303,Данные!$A173,BP$642)-Данные!$H173-BP$643+IF($F$11="Использовать поправку",BU511,0),#N/A)</f>
        <v>1.9848277784958555</v>
      </c>
      <c r="BQ511" s="62">
        <f t="shared" si="853"/>
        <v>85</v>
      </c>
      <c r="BR511" s="63">
        <f>IF(ISNUMBER(INDEX(Данные!$I$1:$IX$303,Данные!$A173,BR$642)),INDEX(Данные!$I$1:$IX$303,Данные!$A173,BR$642)-Данные!$G173-BR$643+IF($F$12="Использовать поправку",BT511,0),#N/A)</f>
        <v>1.7328221685643257</v>
      </c>
      <c r="BS511" s="64">
        <f>IF(ISNUMBER(INDEX(Данные!$I$1:$IX$303,Данные!$A173,BS$642)),INDEX(Данные!$I$1:$IX$303,Данные!$A173,BS$642)-Данные!$H173-BS$643+IF($F$12="Использовать поправку",BU511,0),#N/A)</f>
        <v>6.9354778390797946</v>
      </c>
      <c r="BT511" s="100" t="e">
        <f>INDEX(Данные!$I$1:$IX$303,Данные!$A173,BT$642+8)-INDEX(Данные!$I$1:$IX$303,Данные!$A173,BT$643+8)</f>
        <v>#N/A</v>
      </c>
      <c r="BU511" s="101" t="e">
        <f>INDEX(Данные!$I$1:$IX$303,Данные!$A173,BU$642+9)-INDEX(Данные!$I$1:$IX$303,Данные!$A173,BU$643+9)</f>
        <v>#N/A</v>
      </c>
    </row>
    <row r="512" spans="7:73" s="88" customFormat="1" x14ac:dyDescent="0.25">
      <c r="G512" s="61">
        <v>85.5</v>
      </c>
      <c r="H512" s="62">
        <f t="shared" si="854"/>
        <v>85.5</v>
      </c>
      <c r="I512" s="63">
        <f>IF(ISNUMBER(INDEX(Данные!$I$1:$IX$303,Данные!$A174,I$642)),INDEX(Данные!$I$1:$IX$303,Данные!$A174,I$642)-Данные!$E174+IF($F$3="Использовать поправку",AL512,0),#N/A)</f>
        <v>0</v>
      </c>
      <c r="J512" s="64">
        <f>IF(ISNUMBER(INDEX(Данные!$I$1:$IX$303,Данные!$A174,J$642)),INDEX(Данные!$I$1:$IX$303,Данные!$A174,J$642)-Данные!$F174+IF($F$3="Использовать поправку",AM512,0),#N/A)</f>
        <v>0</v>
      </c>
      <c r="K512" s="62">
        <f t="shared" si="855"/>
        <v>85.5</v>
      </c>
      <c r="L512" s="63">
        <f>IF(ISNUMBER(INDEX(Данные!$I$1:$IX$303,Данные!$A174,L$642)),INDEX(Данные!$I$1:$IX$303,Данные!$A174,L$642)-Данные!$E174+IF($F$4="Использовать поправку",AL512,0),#N/A)</f>
        <v>0.33280522919903266</v>
      </c>
      <c r="M512" s="64">
        <f>IF(ISNUMBER(INDEX(Данные!$I$1:$IX$303,Данные!$A174,M$642)),INDEX(Данные!$I$1:$IX$303,Данные!$A174,M$642)-Данные!$F174+IF($F$4="Использовать поправку",AM512,0),#N/A)</f>
        <v>-0.77716366566632544</v>
      </c>
      <c r="N512" s="62">
        <f t="shared" si="856"/>
        <v>85.5</v>
      </c>
      <c r="O512" s="63">
        <f>IF(ISNUMBER(INDEX(Данные!$I$1:$IX$303,Данные!$A174,O$642)),INDEX(Данные!$I$1:$IX$303,Данные!$A174,O$642)-Данные!$E174+IF($F$5="Использовать поправку",AL512,0),#N/A)</f>
        <v>0.89963579721159892</v>
      </c>
      <c r="P512" s="64">
        <f>IF(ISNUMBER(INDEX(Данные!$I$1:$IX$303,Данные!$A174,P$642)),INDEX(Данные!$I$1:$IX$303,Данные!$A174,P$642)-Данные!$F174+IF($F$5="Использовать поправку",AM512,0),#N/A)</f>
        <v>-0.14577839620920585</v>
      </c>
      <c r="Q512" s="62">
        <f t="shared" si="857"/>
        <v>85.5</v>
      </c>
      <c r="R512" s="63">
        <f>IF(ISNUMBER(INDEX(Данные!$I$1:$IX$303,Данные!$A174,R$642)),INDEX(Данные!$I$1:$IX$303,Данные!$A174,R$642)-Данные!$E174+IF($F$6="Использовать поправку",AL512,0),#N/A)</f>
        <v>2.1722816058187977</v>
      </c>
      <c r="S512" s="64">
        <f>IF(ISNUMBER(INDEX(Данные!$I$1:$IX$303,Данные!$A174,S$642)),INDEX(Данные!$I$1:$IX$303,Данные!$A174,S$642)-Данные!$F174+IF($F$6="Использовать поправку",AM512,0),#N/A)</f>
        <v>0.93798847350383774</v>
      </c>
      <c r="T512" s="62">
        <f t="shared" si="858"/>
        <v>85.5</v>
      </c>
      <c r="U512" s="63">
        <f>IF(ISNUMBER(INDEX(Данные!$I$1:$IX$303,Данные!$A174,U$642)),INDEX(Данные!$I$1:$IX$303,Данные!$A174,U$642)-Данные!$E174+IF($F$7="Использовать поправку",AL512,0),#N/A)</f>
        <v>1.5244747640532896</v>
      </c>
      <c r="V512" s="64">
        <f>IF(ISNUMBER(INDEX(Данные!$I$1:$IX$303,Данные!$A174,V$642)),INDEX(Данные!$I$1:$IX$303,Данные!$A174,V$642)-Данные!$F174+IF($F$7="Использовать поправку",AM512,0),#N/A)</f>
        <v>1.4393517244597298</v>
      </c>
      <c r="W512" s="62">
        <f t="shared" si="859"/>
        <v>85.5</v>
      </c>
      <c r="X512" s="63">
        <f>IF(ISNUMBER(INDEX(Данные!$I$1:$IX$303,Данные!$A174,X$642)),INDEX(Данные!$I$1:$IX$303,Данные!$A174,X$642)-Данные!$E174+IF($F$8="Использовать поправку",AL512,0),#N/A)</f>
        <v>0.75284032086031782</v>
      </c>
      <c r="Y512" s="64">
        <f>IF(ISNUMBER(INDEX(Данные!$I$1:$IX$303,Данные!$A174,Y$642)),INDEX(Данные!$I$1:$IX$303,Данные!$A174,Y$642)-Данные!$F174+IF($F$8="Использовать поправку",AM512,0),#N/A)</f>
        <v>-0.58153081162398124</v>
      </c>
      <c r="Z512" s="62">
        <f t="shared" si="860"/>
        <v>85.5</v>
      </c>
      <c r="AA512" s="63">
        <f>IF(ISNUMBER(INDEX(Данные!$I$1:$IX$303,Данные!$A174,AA$642)),INDEX(Данные!$I$1:$IX$303,Данные!$A174,AA$642)-Данные!$E174+IF($F$9="Использовать поправку",AL512,0),#N/A)</f>
        <v>3.592025599949622E-2</v>
      </c>
      <c r="AB512" s="64">
        <f>IF(ISNUMBER(INDEX(Данные!$I$1:$IX$303,Данные!$A174,AB$642)),INDEX(Данные!$I$1:$IX$303,Данные!$A174,AB$642)-Данные!$F174+IF($F$9="Использовать поправку",AM512,0),#N/A)</f>
        <v>0.46110631844503658</v>
      </c>
      <c r="AC512" s="62">
        <f t="shared" si="861"/>
        <v>85.5</v>
      </c>
      <c r="AD512" s="63">
        <f>IF(ISNUMBER(INDEX(Данные!$I$1:$IX$303,Данные!$A174,AD$642)),INDEX(Данные!$I$1:$IX$303,Данные!$A174,AD$642)-Данные!$E174+IF($F$10="Использовать поправку",AL512,0),#N/A)</f>
        <v>2.7218605234153781</v>
      </c>
      <c r="AE512" s="64">
        <f>IF(ISNUMBER(INDEX(Данные!$I$1:$IX$303,Данные!$A174,AE$642)),INDEX(Данные!$I$1:$IX$303,Данные!$A174,AE$642)-Данные!$F174+IF($F$10="Использовать поправку",AM512,0),#N/A)</f>
        <v>0.10044116542383819</v>
      </c>
      <c r="AF512" s="62">
        <f t="shared" si="862"/>
        <v>85.5</v>
      </c>
      <c r="AG512" s="63">
        <f>IF(ISNUMBER(INDEX(Данные!$I$1:$IX$303,Данные!$A174,AG$642)),INDEX(Данные!$I$1:$IX$303,Данные!$A174,AG$642)-Данные!$E174+IF($F$11="Использовать поправку",AL512,0),#N/A)</f>
        <v>2.1428360364504453</v>
      </c>
      <c r="AH512" s="64">
        <f>IF(ISNUMBER(INDEX(Данные!$I$1:$IX$303,Данные!$A174,AH$642)),INDEX(Данные!$I$1:$IX$303,Данные!$A174,AH$642)-Данные!$F174+IF($F$11="Использовать поправку",AM512,0),#N/A)</f>
        <v>5.9032776933445774E-2</v>
      </c>
      <c r="AI512" s="62">
        <f t="shared" si="863"/>
        <v>85.5</v>
      </c>
      <c r="AJ512" s="63">
        <f>IF(ISNUMBER(INDEX(Данные!$I$1:$IX$303,Данные!$A174,AJ$642)),INDEX(Данные!$I$1:$IX$303,Данные!$A174,AJ$642)-Данные!$E174+IF($F$12="Использовать поправку",AL512,0),#N/A)</f>
        <v>1.4802867242162652</v>
      </c>
      <c r="AK512" s="96">
        <f>IF(ISNUMBER(INDEX(Данные!$I$1:$IX$303,Данные!$A174,AK$642)),INDEX(Данные!$I$1:$IX$303,Данные!$A174,AK$642)-Данные!$F174+IF($F$12="Использовать поправку",AM512,0),#N/A)</f>
        <v>0.45385843851172325</v>
      </c>
      <c r="AL512" s="100" t="e">
        <f>INDEX(Данные!$I$1:$IX$303,Данные!$A174,AL$642+4)-INDEX(Данные!$I$1:$IX$303,Данные!$A174,AL$643+4)</f>
        <v>#N/A</v>
      </c>
      <c r="AM512" s="101" t="e">
        <f>INDEX(Данные!$I$1:$IX$303,Данные!$A174,AM$642+5)-INDEX(Данные!$I$1:$IX$303,Данные!$A174,AM$643+5)</f>
        <v>#N/A</v>
      </c>
      <c r="AO512" s="61">
        <v>85.5</v>
      </c>
      <c r="AP512" s="62">
        <f t="shared" si="844"/>
        <v>85.5</v>
      </c>
      <c r="AQ512" s="63">
        <f>IF(ISNUMBER(INDEX(Данные!$I$1:$IX$303,Данные!$A174,AQ$642)),INDEX(Данные!$I$1:$IX$303,Данные!$A174,AQ$642)-Данные!$G174-AQ$643+IF($F$3="Использовать поправку",BT512,0),#N/A)</f>
        <v>0</v>
      </c>
      <c r="AR512" s="64">
        <f>IF(ISNUMBER(INDEX(Данные!$I$1:$IX$303,Данные!$A174,AR$642)),INDEX(Данные!$I$1:$IX$303,Данные!$A174,AR$642)-Данные!$H174-AR$643+IF($F$3="Использовать поправку",BU512,0),#N/A)</f>
        <v>0</v>
      </c>
      <c r="AS512" s="62">
        <f t="shared" si="845"/>
        <v>85.5</v>
      </c>
      <c r="AT512" s="63">
        <f>IF(ISNUMBER(INDEX(Данные!$I$1:$IX$303,Данные!$A174,AT$642)),INDEX(Данные!$I$1:$IX$303,Данные!$A174,AT$642)-Данные!$G174-AT$643+IF($F$4="Использовать поправку",BT512,0),#N/A)</f>
        <v>2.8632254025145585</v>
      </c>
      <c r="AU512" s="64">
        <f>IF(ISNUMBER(INDEX(Данные!$I$1:$IX$303,Данные!$A174,AU$642)),INDEX(Данные!$I$1:$IX$303,Данные!$A174,AU$642)-Данные!$H174-AU$643+IF($F$4="Использовать поправку",BU512,0),#N/A)</f>
        <v>-0.8071156525375045</v>
      </c>
      <c r="AV512" s="62">
        <f t="shared" si="846"/>
        <v>85.5</v>
      </c>
      <c r="AW512" s="63">
        <f>IF(ISNUMBER(INDEX(Данные!$I$1:$IX$303,Данные!$A174,AW$642)),INDEX(Данные!$I$1:$IX$303,Данные!$A174,AW$642)-Данные!$G174-AW$643+IF($F$5="Использовать поправку",BT512,0),#N/A)</f>
        <v>-0.66263118113988639</v>
      </c>
      <c r="AX512" s="64">
        <f>IF(ISNUMBER(INDEX(Данные!$I$1:$IX$303,Данные!$A174,AX$642)),INDEX(Данные!$I$1:$IX$303,Данные!$A174,AX$642)-Данные!$H174-AX$643+IF($F$5="Использовать поправку",BU512,0),#N/A)</f>
        <v>6.3739269658458397</v>
      </c>
      <c r="AY512" s="62">
        <f t="shared" si="847"/>
        <v>85.5</v>
      </c>
      <c r="AZ512" s="63">
        <f>IF(ISNUMBER(INDEX(Данные!$I$1:$IX$303,Данные!$A174,AZ$642)),INDEX(Данные!$I$1:$IX$303,Данные!$A174,AZ$642)-Данные!$G174-AZ$643+IF($F$6="Использовать поправку",BT512,0),#N/A)</f>
        <v>-5.5045208384733542</v>
      </c>
      <c r="BA512" s="64">
        <f>IF(ISNUMBER(INDEX(Данные!$I$1:$IX$303,Данные!$A174,BA$642)),INDEX(Данные!$I$1:$IX$303,Данные!$A174,BA$642)-Данные!$H174-BA$643+IF($F$6="Использовать поправку",BU512,0),#N/A)</f>
        <v>1.8919248997237901</v>
      </c>
      <c r="BB512" s="62">
        <f t="shared" si="848"/>
        <v>85.5</v>
      </c>
      <c r="BC512" s="63">
        <f>IF(ISNUMBER(INDEX(Данные!$I$1:$IX$303,Данные!$A174,BC$642)),INDEX(Данные!$I$1:$IX$303,Данные!$A174,BC$642)-Данные!$G174-BC$643+IF($F$7="Использовать поправку",BT512,0),#N/A)</f>
        <v>-2.6139162262891205</v>
      </c>
      <c r="BD512" s="64">
        <f>IF(ISNUMBER(INDEX(Данные!$I$1:$IX$303,Данные!$A174,BD$642)),INDEX(Данные!$I$1:$IX$303,Данные!$A174,BD$642)-Данные!$H174-BD$643+IF($F$7="Использовать поправку",BU512,0),#N/A)</f>
        <v>2.1834062110126524</v>
      </c>
      <c r="BE512" s="62">
        <f t="shared" si="849"/>
        <v>85.5</v>
      </c>
      <c r="BF512" s="63">
        <f>IF(ISNUMBER(INDEX(Данные!$I$1:$IX$303,Данные!$A174,BF$642)),INDEX(Данные!$I$1:$IX$303,Данные!$A174,BF$642)-Данные!$G174-BF$643+IF($F$8="Использовать поправку",BT512,0),#N/A)</f>
        <v>3.1858450108087482</v>
      </c>
      <c r="BG512" s="64">
        <f>IF(ISNUMBER(INDEX(Данные!$I$1:$IX$303,Данные!$A174,BG$642)),INDEX(Данные!$I$1:$IX$303,Данные!$A174,BG$642)-Данные!$H174-BG$643+IF($F$8="Использовать поправку",BU512,0),#N/A)</f>
        <v>2.942643861345914</v>
      </c>
      <c r="BH512" s="62">
        <f t="shared" si="850"/>
        <v>85.5</v>
      </c>
      <c r="BI512" s="63">
        <f>IF(ISNUMBER(INDEX(Данные!$I$1:$IX$303,Данные!$A174,BI$642)),INDEX(Данные!$I$1:$IX$303,Данные!$A174,BI$642)-Данные!$G174-BI$643+IF($F$9="Использовать поправку",BT512,0),#N/A)</f>
        <v>-0.73310160097662447</v>
      </c>
      <c r="BJ512" s="64">
        <f>IF(ISNUMBER(INDEX(Данные!$I$1:$IX$303,Данные!$A174,BJ$642)),INDEX(Данные!$I$1:$IX$303,Данные!$A174,BJ$642)-Данные!$H174-BJ$643+IF($F$9="Использовать поправку",BU512,0),#N/A)</f>
        <v>3.301655064525221</v>
      </c>
      <c r="BK512" s="62">
        <f t="shared" si="851"/>
        <v>85.5</v>
      </c>
      <c r="BL512" s="63">
        <f>IF(ISNUMBER(INDEX(Данные!$I$1:$IX$303,Данные!$A174,BL$642)),INDEX(Данные!$I$1:$IX$303,Данные!$A174,BL$642)-Данные!$G174-BL$643+IF($F$10="Использовать поправку",BT512,0),#N/A)</f>
        <v>-3.0611726212833901</v>
      </c>
      <c r="BM512" s="64">
        <f>IF(ISNUMBER(INDEX(Данные!$I$1:$IX$303,Данные!$A174,BM$642)),INDEX(Данные!$I$1:$IX$303,Данные!$A174,BM$642)-Данные!$H174-BM$643+IF($F$10="Использовать поправку",BU512,0),#N/A)</f>
        <v>7.9312885414815355</v>
      </c>
      <c r="BN512" s="62">
        <f t="shared" si="852"/>
        <v>85.5</v>
      </c>
      <c r="BO512" s="63">
        <f>IF(ISNUMBER(INDEX(Данные!$I$1:$IX$303,Данные!$A174,BO$642)),INDEX(Данные!$I$1:$IX$303,Данные!$A174,BO$642)-Данные!$G174-BO$643+IF($F$11="Использовать поправку",BT512,0),#N/A)</f>
        <v>2.1759540955398506</v>
      </c>
      <c r="BP512" s="64">
        <f>IF(ISNUMBER(INDEX(Данные!$I$1:$IX$303,Данные!$A174,BP$642)),INDEX(Данные!$I$1:$IX$303,Данные!$A174,BP$642)-Данные!$H174-BP$643+IF($F$11="Использовать поправку",BU512,0),#N/A)</f>
        <v>2.0143441669627009</v>
      </c>
      <c r="BQ512" s="62">
        <f t="shared" si="853"/>
        <v>85.5</v>
      </c>
      <c r="BR512" s="63">
        <f>IF(ISNUMBER(INDEX(Данные!$I$1:$IX$303,Данные!$A174,BR$642)),INDEX(Данные!$I$1:$IX$303,Данные!$A174,BR$642)-Данные!$G174-BR$643+IF($F$12="Использовать поправку",BT512,0),#N/A)</f>
        <v>2.472965530672468</v>
      </c>
      <c r="BS512" s="64">
        <f>IF(ISNUMBER(INDEX(Данные!$I$1:$IX$303,Данные!$A174,BS$642)),INDEX(Данные!$I$1:$IX$303,Данные!$A174,BS$642)-Данные!$H174-BS$643+IF($F$12="Использовать поправку",BU512,0),#N/A)</f>
        <v>7.1624070583357025</v>
      </c>
      <c r="BT512" s="100" t="e">
        <f>INDEX(Данные!$I$1:$IX$303,Данные!$A174,BT$642+8)-INDEX(Данные!$I$1:$IX$303,Данные!$A174,BT$643+8)</f>
        <v>#N/A</v>
      </c>
      <c r="BU512" s="101" t="e">
        <f>INDEX(Данные!$I$1:$IX$303,Данные!$A174,BU$642+9)-INDEX(Данные!$I$1:$IX$303,Данные!$A174,BU$643+9)</f>
        <v>#N/A</v>
      </c>
    </row>
    <row r="513" spans="7:73" s="88" customFormat="1" x14ac:dyDescent="0.25">
      <c r="G513" s="61">
        <v>86</v>
      </c>
      <c r="H513" s="62">
        <f t="shared" si="854"/>
        <v>86</v>
      </c>
      <c r="I513" s="63">
        <f>IF(ISNUMBER(INDEX(Данные!$I$1:$IX$303,Данные!$A175,I$642)),INDEX(Данные!$I$1:$IX$303,Данные!$A175,I$642)-Данные!$E175+IF($F$3="Использовать поправку",AL513,0),#N/A)</f>
        <v>0</v>
      </c>
      <c r="J513" s="64">
        <f>IF(ISNUMBER(INDEX(Данные!$I$1:$IX$303,Данные!$A175,J$642)),INDEX(Данные!$I$1:$IX$303,Данные!$A175,J$642)-Данные!$F175+IF($F$3="Использовать поправку",AM513,0),#N/A)</f>
        <v>0</v>
      </c>
      <c r="K513" s="62">
        <f t="shared" si="855"/>
        <v>86</v>
      </c>
      <c r="L513" s="63">
        <f>IF(ISNUMBER(INDEX(Данные!$I$1:$IX$303,Данные!$A175,L$642)),INDEX(Данные!$I$1:$IX$303,Данные!$A175,L$642)-Данные!$E175+IF($F$4="Использовать поправку",AL513,0),#N/A)</f>
        <v>-1.673646861770715</v>
      </c>
      <c r="M513" s="64">
        <f>IF(ISNUMBER(INDEX(Данные!$I$1:$IX$303,Данные!$A175,M$642)),INDEX(Данные!$I$1:$IX$303,Данные!$A175,M$642)-Данные!$F175+IF($F$4="Использовать поправку",AM513,0),#N/A)</f>
        <v>0.3297421093837869</v>
      </c>
      <c r="N513" s="62">
        <f t="shared" si="856"/>
        <v>86</v>
      </c>
      <c r="O513" s="63">
        <f>IF(ISNUMBER(INDEX(Данные!$I$1:$IX$303,Данные!$A175,O$642)),INDEX(Данные!$I$1:$IX$303,Данные!$A175,O$642)-Данные!$E175+IF($F$5="Использовать поправку",AL513,0),#N/A)</f>
        <v>-2.4139613891710328</v>
      </c>
      <c r="P513" s="64">
        <f>IF(ISNUMBER(INDEX(Данные!$I$1:$IX$303,Данные!$A175,P$642)),INDEX(Данные!$I$1:$IX$303,Данные!$A175,P$642)-Данные!$F175+IF($F$5="Использовать поправку",AM513,0),#N/A)</f>
        <v>-3.7722088545411481E-2</v>
      </c>
      <c r="Q513" s="62">
        <f t="shared" si="857"/>
        <v>86</v>
      </c>
      <c r="R513" s="63">
        <f>IF(ISNUMBER(INDEX(Данные!$I$1:$IX$303,Данные!$A175,R$642)),INDEX(Данные!$I$1:$IX$303,Данные!$A175,R$642)-Данные!$E175+IF($F$6="Использовать поправку",AL513,0),#N/A)</f>
        <v>-0.22727581882718439</v>
      </c>
      <c r="S513" s="64">
        <f>IF(ISNUMBER(INDEX(Данные!$I$1:$IX$303,Данные!$A175,S$642)),INDEX(Данные!$I$1:$IX$303,Данные!$A175,S$642)-Данные!$F175+IF($F$6="Использовать поправку",AM513,0),#N/A)</f>
        <v>0.18056861800985757</v>
      </c>
      <c r="T513" s="62">
        <f t="shared" si="858"/>
        <v>86</v>
      </c>
      <c r="U513" s="63">
        <f>IF(ISNUMBER(INDEX(Данные!$I$1:$IX$303,Данные!$A175,U$642)),INDEX(Данные!$I$1:$IX$303,Данные!$A175,U$642)-Данные!$E175+IF($F$7="Использовать поправку",AL513,0),#N/A)</f>
        <v>3.4459593895210361E-2</v>
      </c>
      <c r="V513" s="64">
        <f>IF(ISNUMBER(INDEX(Данные!$I$1:$IX$303,Данные!$A175,V$642)),INDEX(Данные!$I$1:$IX$303,Данные!$A175,V$642)-Данные!$F175+IF($F$7="Использовать поправку",AM513,0),#N/A)</f>
        <v>-0.37922485894272384</v>
      </c>
      <c r="W513" s="62">
        <f t="shared" si="859"/>
        <v>86</v>
      </c>
      <c r="X513" s="63">
        <f>IF(ISNUMBER(INDEX(Данные!$I$1:$IX$303,Данные!$A175,X$642)),INDEX(Данные!$I$1:$IX$303,Данные!$A175,X$642)-Данные!$E175+IF($F$8="Использовать поправку",AL513,0),#N/A)</f>
        <v>-1.0744913718797164</v>
      </c>
      <c r="Y513" s="64">
        <f>IF(ISNUMBER(INDEX(Данные!$I$1:$IX$303,Данные!$A175,Y$642)),INDEX(Данные!$I$1:$IX$303,Данные!$A175,Y$642)-Данные!$F175+IF($F$8="Использовать поправку",AM513,0),#N/A)</f>
        <v>-1.5464451282060612</v>
      </c>
      <c r="Z513" s="62">
        <f t="shared" si="860"/>
        <v>86</v>
      </c>
      <c r="AA513" s="63">
        <f>IF(ISNUMBER(INDEX(Данные!$I$1:$IX$303,Данные!$A175,AA$642)),INDEX(Данные!$I$1:$IX$303,Данные!$A175,AA$642)-Данные!$E175+IF($F$9="Использовать поправку",AL513,0),#N/A)</f>
        <v>-1.3184461563895482</v>
      </c>
      <c r="AB513" s="64">
        <f>IF(ISNUMBER(INDEX(Данные!$I$1:$IX$303,Данные!$A175,AB$642)),INDEX(Данные!$I$1:$IX$303,Данные!$A175,AB$642)-Данные!$F175+IF($F$9="Использовать поправку",AM513,0),#N/A)</f>
        <v>0.32399365153089121</v>
      </c>
      <c r="AC513" s="62">
        <f t="shared" si="861"/>
        <v>86</v>
      </c>
      <c r="AD513" s="63">
        <f>IF(ISNUMBER(INDEX(Данные!$I$1:$IX$303,Данные!$A175,AD$642)),INDEX(Данные!$I$1:$IX$303,Данные!$A175,AD$642)-Данные!$E175+IF($F$10="Использовать поправку",AL513,0),#N/A)</f>
        <v>-2.2361240166349816</v>
      </c>
      <c r="AE513" s="64">
        <f>IF(ISNUMBER(INDEX(Данные!$I$1:$IX$303,Данные!$A175,AE$642)),INDEX(Данные!$I$1:$IX$303,Данные!$A175,AE$642)-Данные!$F175+IF($F$10="Использовать поправку",AM513,0),#N/A)</f>
        <v>0.23012109792902891</v>
      </c>
      <c r="AF513" s="62">
        <f t="shared" si="862"/>
        <v>86</v>
      </c>
      <c r="AG513" s="63">
        <f>IF(ISNUMBER(INDEX(Данные!$I$1:$IX$303,Данные!$A175,AG$642)),INDEX(Данные!$I$1:$IX$303,Данные!$A175,AG$642)-Данные!$E175+IF($F$11="Использовать поправку",AL513,0),#N/A)</f>
        <v>-0.31829547863875796</v>
      </c>
      <c r="AH513" s="64">
        <f>IF(ISNUMBER(INDEX(Данные!$I$1:$IX$303,Данные!$A175,AH$642)),INDEX(Данные!$I$1:$IX$303,Данные!$A175,AH$642)-Данные!$F175+IF($F$11="Использовать поправку",AM513,0),#N/A)</f>
        <v>-0.14878448342125239</v>
      </c>
      <c r="AI513" s="62">
        <f t="shared" si="863"/>
        <v>86</v>
      </c>
      <c r="AJ513" s="63">
        <f>IF(ISNUMBER(INDEX(Данные!$I$1:$IX$303,Данные!$A175,AJ$642)),INDEX(Данные!$I$1:$IX$303,Данные!$A175,AJ$642)-Данные!$E175+IF($F$12="Использовать поправку",AL513,0),#N/A)</f>
        <v>-1.4897014708243166</v>
      </c>
      <c r="AK513" s="96">
        <f>IF(ISNUMBER(INDEX(Данные!$I$1:$IX$303,Данные!$A175,AK$642)),INDEX(Данные!$I$1:$IX$303,Данные!$A175,AK$642)-Данные!$F175+IF($F$12="Использовать поправку",AM513,0),#N/A)</f>
        <v>0.78972123684513917</v>
      </c>
      <c r="AL513" s="100" t="e">
        <f>INDEX(Данные!$I$1:$IX$303,Данные!$A175,AL$642+4)-INDEX(Данные!$I$1:$IX$303,Данные!$A175,AL$643+4)</f>
        <v>#N/A</v>
      </c>
      <c r="AM513" s="101" t="e">
        <f>INDEX(Данные!$I$1:$IX$303,Данные!$A175,AM$642+5)-INDEX(Данные!$I$1:$IX$303,Данные!$A175,AM$643+5)</f>
        <v>#N/A</v>
      </c>
      <c r="AO513" s="61">
        <v>86</v>
      </c>
      <c r="AP513" s="62">
        <f t="shared" si="844"/>
        <v>86</v>
      </c>
      <c r="AQ513" s="63">
        <f>IF(ISNUMBER(INDEX(Данные!$I$1:$IX$303,Данные!$A175,AQ$642)),INDEX(Данные!$I$1:$IX$303,Данные!$A175,AQ$642)-Данные!$G175-AQ$643+IF($F$3="Использовать поправку",BT513,0),#N/A)</f>
        <v>0</v>
      </c>
      <c r="AR513" s="64">
        <f>IF(ISNUMBER(INDEX(Данные!$I$1:$IX$303,Данные!$A175,AR$642)),INDEX(Данные!$I$1:$IX$303,Данные!$A175,AR$642)-Данные!$H175-AR$643+IF($F$3="Использовать поправку",BU513,0),#N/A)</f>
        <v>0</v>
      </c>
      <c r="AS513" s="62">
        <f t="shared" si="845"/>
        <v>86</v>
      </c>
      <c r="AT513" s="63">
        <f>IF(ISNUMBER(INDEX(Данные!$I$1:$IX$303,Данные!$A175,AT$642)),INDEX(Данные!$I$1:$IX$303,Данные!$A175,AT$642)-Данные!$G175-AT$643+IF($F$4="Использовать поправку",BT513,0),#N/A)</f>
        <v>2.0264019716291841</v>
      </c>
      <c r="AU513" s="64">
        <f>IF(ISNUMBER(INDEX(Данные!$I$1:$IX$303,Данные!$A175,AU$642)),INDEX(Данные!$I$1:$IX$303,Данные!$A175,AU$642)-Данные!$H175-AU$643+IF($F$4="Использовать поправку",BU513,0),#N/A)</f>
        <v>-0.6422445978455471</v>
      </c>
      <c r="AV513" s="62">
        <f t="shared" si="846"/>
        <v>86</v>
      </c>
      <c r="AW513" s="63">
        <f>IF(ISNUMBER(INDEX(Данные!$I$1:$IX$303,Данные!$A175,AW$642)),INDEX(Данные!$I$1:$IX$303,Данные!$A175,AW$642)-Данные!$G175-AW$643+IF($F$5="Использовать поправку",BT513,0),#N/A)</f>
        <v>-1.8696118757253544</v>
      </c>
      <c r="AX513" s="64">
        <f>IF(ISNUMBER(INDEX(Данные!$I$1:$IX$303,Данные!$A175,AX$642)),INDEX(Данные!$I$1:$IX$303,Данные!$A175,AX$642)-Данные!$H175-AX$643+IF($F$5="Использовать поправку",BU513,0),#N/A)</f>
        <v>6.3550659215729866</v>
      </c>
      <c r="AY513" s="62">
        <f t="shared" si="847"/>
        <v>86</v>
      </c>
      <c r="AZ513" s="63">
        <f>IF(ISNUMBER(INDEX(Данные!$I$1:$IX$303,Данные!$A175,AZ$642)),INDEX(Данные!$I$1:$IX$303,Данные!$A175,AZ$642)-Данные!$G175-AZ$643+IF($F$6="Использовать поправку",BT513,0),#N/A)</f>
        <v>-5.6181587478869233</v>
      </c>
      <c r="BA513" s="64">
        <f>IF(ISNUMBER(INDEX(Данные!$I$1:$IX$303,Данные!$A175,BA$642)),INDEX(Данные!$I$1:$IX$303,Данные!$A175,BA$642)-Данные!$H175-BA$643+IF($F$6="Использовать поправку",BU513,0),#N/A)</f>
        <v>1.982209208728591</v>
      </c>
      <c r="BB513" s="62">
        <f t="shared" si="848"/>
        <v>86</v>
      </c>
      <c r="BC513" s="63">
        <f>IF(ISNUMBER(INDEX(Данные!$I$1:$IX$303,Данные!$A175,BC$642)),INDEX(Данные!$I$1:$IX$303,Данные!$A175,BC$642)-Данные!$G175-BC$643+IF($F$7="Использовать поправку",BT513,0),#N/A)</f>
        <v>-2.5966864293415028</v>
      </c>
      <c r="BD513" s="64">
        <f>IF(ISNUMBER(INDEX(Данные!$I$1:$IX$303,Данные!$A175,BD$642)),INDEX(Данные!$I$1:$IX$303,Данные!$A175,BD$642)-Данные!$H175-BD$643+IF($F$7="Использовать поправку",BU513,0),#N/A)</f>
        <v>1.9937937815411715</v>
      </c>
      <c r="BE513" s="62">
        <f t="shared" si="849"/>
        <v>86</v>
      </c>
      <c r="BF513" s="63">
        <f>IF(ISNUMBER(INDEX(Данные!$I$1:$IX$303,Данные!$A175,BF$642)),INDEX(Данные!$I$1:$IX$303,Данные!$A175,BF$642)-Данные!$G175-BF$643+IF($F$8="Использовать поправку",BT513,0),#N/A)</f>
        <v>2.6485993248688828</v>
      </c>
      <c r="BG513" s="64">
        <f>IF(ISNUMBER(INDEX(Данные!$I$1:$IX$303,Данные!$A175,BG$642)),INDEX(Данные!$I$1:$IX$303,Данные!$A175,BG$642)-Данные!$H175-BG$643+IF($F$8="Использовать поправку",BU513,0),#N/A)</f>
        <v>2.1694212972429341</v>
      </c>
      <c r="BH513" s="62">
        <f t="shared" si="850"/>
        <v>86</v>
      </c>
      <c r="BI513" s="63">
        <f>IF(ISNUMBER(INDEX(Данные!$I$1:$IX$303,Данные!$A175,BI$642)),INDEX(Данные!$I$1:$IX$303,Данные!$A175,BI$642)-Данные!$G175-BI$643+IF($F$9="Использовать поправку",BT513,0),#N/A)</f>
        <v>-1.3923246791713382</v>
      </c>
      <c r="BJ513" s="64">
        <f>IF(ISNUMBER(INDEX(Данные!$I$1:$IX$303,Данные!$A175,BJ$642)),INDEX(Данные!$I$1:$IX$303,Данные!$A175,BJ$642)-Данные!$H175-BJ$643+IF($F$9="Использовать поправку",BU513,0),#N/A)</f>
        <v>3.4636518902905209</v>
      </c>
      <c r="BK513" s="62">
        <f t="shared" si="851"/>
        <v>86</v>
      </c>
      <c r="BL513" s="63">
        <f>IF(ISNUMBER(INDEX(Данные!$I$1:$IX$303,Данные!$A175,BL$642)),INDEX(Данные!$I$1:$IX$303,Данные!$A175,BL$642)-Данные!$G175-BL$643+IF($F$10="Использовать поправку",BT513,0),#N/A)</f>
        <v>-4.1792346296008418</v>
      </c>
      <c r="BM513" s="64">
        <f>IF(ISNUMBER(INDEX(Данные!$I$1:$IX$303,Данные!$A175,BM$642)),INDEX(Данные!$I$1:$IX$303,Данные!$A175,BM$642)-Данные!$H175-BM$643+IF($F$10="Использовать поправку",BU513,0),#N/A)</f>
        <v>8.0463490904458013</v>
      </c>
      <c r="BN513" s="62">
        <f t="shared" si="852"/>
        <v>86</v>
      </c>
      <c r="BO513" s="63">
        <f>IF(ISNUMBER(INDEX(Данные!$I$1:$IX$303,Данные!$A175,BO$642)),INDEX(Данные!$I$1:$IX$303,Данные!$A175,BO$642)-Данные!$G175-BO$643+IF($F$11="Использовать поправку",BT513,0),#N/A)</f>
        <v>2.0168063562205134</v>
      </c>
      <c r="BP513" s="64">
        <f>IF(ISNUMBER(INDEX(Данные!$I$1:$IX$303,Данные!$A175,BP$642)),INDEX(Данные!$I$1:$IX$303,Данные!$A175,BP$642)-Данные!$H175-BP$643+IF($F$11="Использовать поправку",BU513,0),#N/A)</f>
        <v>1.9399519252519895</v>
      </c>
      <c r="BQ513" s="62">
        <f t="shared" si="853"/>
        <v>86</v>
      </c>
      <c r="BR513" s="63">
        <f>IF(ISNUMBER(INDEX(Данные!$I$1:$IX$303,Данные!$A175,BR$642)),INDEX(Данные!$I$1:$IX$303,Данные!$A175,BR$642)-Данные!$G175-BR$643+IF($F$12="Использовать поправку",BT513,0),#N/A)</f>
        <v>1.7281147952603533</v>
      </c>
      <c r="BS513" s="64">
        <f>IF(ISNUMBER(INDEX(Данные!$I$1:$IX$303,Данные!$A175,BS$642)),INDEX(Данные!$I$1:$IX$303,Данные!$A175,BS$642)-Данные!$H175-BS$643+IF($F$12="Использовать поправку",BU513,0),#N/A)</f>
        <v>7.5572676767583289</v>
      </c>
      <c r="BT513" s="100" t="e">
        <f>INDEX(Данные!$I$1:$IX$303,Данные!$A175,BT$642+8)-INDEX(Данные!$I$1:$IX$303,Данные!$A175,BT$643+8)</f>
        <v>#N/A</v>
      </c>
      <c r="BU513" s="101" t="e">
        <f>INDEX(Данные!$I$1:$IX$303,Данные!$A175,BU$642+9)-INDEX(Данные!$I$1:$IX$303,Данные!$A175,BU$643+9)</f>
        <v>#N/A</v>
      </c>
    </row>
    <row r="514" spans="7:73" s="88" customFormat="1" x14ac:dyDescent="0.25">
      <c r="G514" s="61">
        <v>86.5</v>
      </c>
      <c r="H514" s="62">
        <f t="shared" si="854"/>
        <v>86.5</v>
      </c>
      <c r="I514" s="63">
        <f>IF(ISNUMBER(INDEX(Данные!$I$1:$IX$303,Данные!$A176,I$642)),INDEX(Данные!$I$1:$IX$303,Данные!$A176,I$642)-Данные!$E176+IF($F$3="Использовать поправку",AL514,0),#N/A)</f>
        <v>0</v>
      </c>
      <c r="J514" s="64">
        <f>IF(ISNUMBER(INDEX(Данные!$I$1:$IX$303,Данные!$A176,J$642)),INDEX(Данные!$I$1:$IX$303,Данные!$A176,J$642)-Данные!$F176+IF($F$3="Использовать поправку",AM514,0),#N/A)</f>
        <v>0</v>
      </c>
      <c r="K514" s="62">
        <f t="shared" si="855"/>
        <v>86.5</v>
      </c>
      <c r="L514" s="63">
        <f>IF(ISNUMBER(INDEX(Данные!$I$1:$IX$303,Данные!$A176,L$642)),INDEX(Данные!$I$1:$IX$303,Данные!$A176,L$642)-Данные!$E176+IF($F$4="Использовать поправку",AL514,0),#N/A)</f>
        <v>-0.88970451620245683</v>
      </c>
      <c r="M514" s="64">
        <f>IF(ISNUMBER(INDEX(Данные!$I$1:$IX$303,Данные!$A176,M$642)),INDEX(Данные!$I$1:$IX$303,Данные!$A176,M$642)-Данные!$F176+IF($F$4="Использовать поправку",AM514,0),#N/A)</f>
        <v>1.5022720470142303</v>
      </c>
      <c r="N514" s="62">
        <f t="shared" si="856"/>
        <v>86.5</v>
      </c>
      <c r="O514" s="63">
        <f>IF(ISNUMBER(INDEX(Данные!$I$1:$IX$303,Данные!$A176,O$642)),INDEX(Данные!$I$1:$IX$303,Данные!$A176,O$642)-Данные!$E176+IF($F$5="Использовать поправку",AL514,0),#N/A)</f>
        <v>-1.2708927006303092</v>
      </c>
      <c r="P514" s="64">
        <f>IF(ISNUMBER(INDEX(Данные!$I$1:$IX$303,Данные!$A176,P$642)),INDEX(Данные!$I$1:$IX$303,Данные!$A176,P$642)-Данные!$F176+IF($F$5="Использовать поправку",AM514,0),#N/A)</f>
        <v>0.71710417134123716</v>
      </c>
      <c r="Q514" s="62">
        <f t="shared" si="857"/>
        <v>86.5</v>
      </c>
      <c r="R514" s="63">
        <f>IF(ISNUMBER(INDEX(Данные!$I$1:$IX$303,Данные!$A176,R$642)),INDEX(Данные!$I$1:$IX$303,Данные!$A176,R$642)-Данные!$E176+IF($F$6="Использовать поправку",AL514,0),#N/A)</f>
        <v>0.10466964680008672</v>
      </c>
      <c r="S514" s="64">
        <f>IF(ISNUMBER(INDEX(Данные!$I$1:$IX$303,Данные!$A176,S$642)),INDEX(Данные!$I$1:$IX$303,Данные!$A176,S$642)-Данные!$F176+IF($F$6="Использовать поправку",AM514,0),#N/A)</f>
        <v>-0.46560753829900392</v>
      </c>
      <c r="T514" s="62">
        <f t="shared" si="858"/>
        <v>86.5</v>
      </c>
      <c r="U514" s="63">
        <f>IF(ISNUMBER(INDEX(Данные!$I$1:$IX$303,Данные!$A176,U$642)),INDEX(Данные!$I$1:$IX$303,Данные!$A176,U$642)-Данные!$E176+IF($F$7="Использовать поправку",AL514,0),#N/A)</f>
        <v>-0.2965418991274742</v>
      </c>
      <c r="V514" s="64">
        <f>IF(ISNUMBER(INDEX(Данные!$I$1:$IX$303,Данные!$A176,V$642)),INDEX(Данные!$I$1:$IX$303,Данные!$A176,V$642)-Данные!$F176+IF($F$7="Использовать поправку",AM514,0),#N/A)</f>
        <v>-0.61790670303647133</v>
      </c>
      <c r="W514" s="62">
        <f t="shared" si="859"/>
        <v>86.5</v>
      </c>
      <c r="X514" s="63">
        <f>IF(ISNUMBER(INDEX(Данные!$I$1:$IX$303,Данные!$A176,X$642)),INDEX(Данные!$I$1:$IX$303,Данные!$A176,X$642)-Данные!$E176+IF($F$8="Использовать поправку",AL514,0),#N/A)</f>
        <v>-1.4679482386063505</v>
      </c>
      <c r="Y514" s="64">
        <f>IF(ISNUMBER(INDEX(Данные!$I$1:$IX$303,Данные!$A176,Y$642)),INDEX(Данные!$I$1:$IX$303,Данные!$A176,Y$642)-Данные!$F176+IF($F$8="Использовать поправку",AM514,0),#N/A)</f>
        <v>-0.23654637911863219</v>
      </c>
      <c r="Z514" s="62">
        <f t="shared" si="860"/>
        <v>86.5</v>
      </c>
      <c r="AA514" s="63">
        <f>IF(ISNUMBER(INDEX(Данные!$I$1:$IX$303,Данные!$A176,AA$642)),INDEX(Данные!$I$1:$IX$303,Данные!$A176,AA$642)-Данные!$E176+IF($F$9="Использовать поправку",AL514,0),#N/A)</f>
        <v>0.35315239222866168</v>
      </c>
      <c r="AB514" s="64">
        <f>IF(ISNUMBER(INDEX(Данные!$I$1:$IX$303,Данные!$A176,AB$642)),INDEX(Данные!$I$1:$IX$303,Данные!$A176,AB$642)-Данные!$F176+IF($F$9="Использовать поправку",AM514,0),#N/A)</f>
        <v>0.18574538923415673</v>
      </c>
      <c r="AC514" s="62">
        <f t="shared" si="861"/>
        <v>86.5</v>
      </c>
      <c r="AD514" s="63">
        <f>IF(ISNUMBER(INDEX(Данные!$I$1:$IX$303,Данные!$A176,AD$642)),INDEX(Данные!$I$1:$IX$303,Данные!$A176,AD$642)-Данные!$E176+IF($F$10="Использовать поправку",AL514,0),#N/A)</f>
        <v>0.25429774053792364</v>
      </c>
      <c r="AE514" s="64">
        <f>IF(ISNUMBER(INDEX(Данные!$I$1:$IX$303,Данные!$A176,AE$642)),INDEX(Данные!$I$1:$IX$303,Данные!$A176,AE$642)-Данные!$F176+IF($F$10="Использовать поправку",AM514,0),#N/A)</f>
        <v>1.341346594474718</v>
      </c>
      <c r="AF514" s="62">
        <f t="shared" si="862"/>
        <v>86.5</v>
      </c>
      <c r="AG514" s="63">
        <f>IF(ISNUMBER(INDEX(Данные!$I$1:$IX$303,Данные!$A176,AG$642)),INDEX(Данные!$I$1:$IX$303,Данные!$A176,AG$642)-Данные!$E176+IF($F$11="Использовать поправку",AL514,0),#N/A)</f>
        <v>0.69106219698732652</v>
      </c>
      <c r="AH514" s="64">
        <f>IF(ISNUMBER(INDEX(Данные!$I$1:$IX$303,Данные!$A176,AH$642)),INDEX(Данные!$I$1:$IX$303,Данные!$A176,AH$642)-Данные!$F176+IF($F$11="Использовать поправку",AM514,0),#N/A)</f>
        <v>0.27474940004573511</v>
      </c>
      <c r="AI514" s="62">
        <f t="shared" si="863"/>
        <v>86.5</v>
      </c>
      <c r="AJ514" s="63">
        <f>IF(ISNUMBER(INDEX(Данные!$I$1:$IX$303,Данные!$A176,AJ$642)),INDEX(Данные!$I$1:$IX$303,Данные!$A176,AJ$642)-Данные!$E176+IF($F$12="Использовать поправку",AL514,0),#N/A)</f>
        <v>-0.8704470469228216</v>
      </c>
      <c r="AK514" s="96">
        <f>IF(ISNUMBER(INDEX(Данные!$I$1:$IX$303,Данные!$A176,AK$642)),INDEX(Данные!$I$1:$IX$303,Данные!$A176,AK$642)-Данные!$F176+IF($F$12="Использовать поправку",AM514,0),#N/A)</f>
        <v>-0.76671557599578577</v>
      </c>
      <c r="AL514" s="100" t="e">
        <f>INDEX(Данные!$I$1:$IX$303,Данные!$A176,AL$642+4)-INDEX(Данные!$I$1:$IX$303,Данные!$A176,AL$643+4)</f>
        <v>#N/A</v>
      </c>
      <c r="AM514" s="101" t="e">
        <f>INDEX(Данные!$I$1:$IX$303,Данные!$A176,AM$642+5)-INDEX(Данные!$I$1:$IX$303,Данные!$A176,AM$643+5)</f>
        <v>#N/A</v>
      </c>
      <c r="AO514" s="61">
        <v>86.5</v>
      </c>
      <c r="AP514" s="62">
        <f t="shared" si="844"/>
        <v>86.5</v>
      </c>
      <c r="AQ514" s="63">
        <f>IF(ISNUMBER(INDEX(Данные!$I$1:$IX$303,Данные!$A176,AQ$642)),INDEX(Данные!$I$1:$IX$303,Данные!$A176,AQ$642)-Данные!$G176-AQ$643+IF($F$3="Использовать поправку",BT514,0),#N/A)</f>
        <v>0</v>
      </c>
      <c r="AR514" s="64">
        <f>IF(ISNUMBER(INDEX(Данные!$I$1:$IX$303,Данные!$A176,AR$642)),INDEX(Данные!$I$1:$IX$303,Данные!$A176,AR$642)-Данные!$H176-AR$643+IF($F$3="Использовать поправку",BU514,0),#N/A)</f>
        <v>0</v>
      </c>
      <c r="AS514" s="62">
        <f t="shared" si="845"/>
        <v>86.5</v>
      </c>
      <c r="AT514" s="63">
        <f>IF(ISNUMBER(INDEX(Данные!$I$1:$IX$303,Данные!$A176,AT$642)),INDEX(Данные!$I$1:$IX$303,Данные!$A176,AT$642)-Данные!$G176-AT$643+IF($F$4="Использовать поправку",BT514,0),#N/A)</f>
        <v>1.5815497135279202</v>
      </c>
      <c r="AU514" s="64">
        <f>IF(ISNUMBER(INDEX(Данные!$I$1:$IX$303,Данные!$A176,AU$642)),INDEX(Данные!$I$1:$IX$303,Данные!$A176,AU$642)-Данные!$H176-AU$643+IF($F$4="Использовать поправку",BU514,0),#N/A)</f>
        <v>0.10889142566156806</v>
      </c>
      <c r="AV514" s="62">
        <f t="shared" si="846"/>
        <v>86.5</v>
      </c>
      <c r="AW514" s="63">
        <f>IF(ISNUMBER(INDEX(Данные!$I$1:$IX$303,Данные!$A176,AW$642)),INDEX(Данные!$I$1:$IX$303,Данные!$A176,AW$642)-Данные!$G176-AW$643+IF($F$5="Использовать поправку",BT514,0),#N/A)</f>
        <v>-2.5050582260405463</v>
      </c>
      <c r="AX514" s="64">
        <f>IF(ISNUMBER(INDEX(Данные!$I$1:$IX$303,Данные!$A176,AX$642)),INDEX(Данные!$I$1:$IX$303,Данные!$A176,AX$642)-Данные!$H176-AX$643+IF($F$5="Использовать поправку",BU514,0),#N/A)</f>
        <v>6.7136180072438947</v>
      </c>
      <c r="AY514" s="62">
        <f t="shared" si="847"/>
        <v>86.5</v>
      </c>
      <c r="AZ514" s="63">
        <f>IF(ISNUMBER(INDEX(Данные!$I$1:$IX$303,Данные!$A176,AZ$642)),INDEX(Данные!$I$1:$IX$303,Данные!$A176,AZ$642)-Данные!$G176-AZ$643+IF($F$6="Использовать поправку",BT514,0),#N/A)</f>
        <v>-5.5658239244869492</v>
      </c>
      <c r="BA514" s="64">
        <f>IF(ISNUMBER(INDEX(Данные!$I$1:$IX$303,Данные!$A176,BA$642)),INDEX(Данные!$I$1:$IX$303,Данные!$A176,BA$642)-Данные!$H176-BA$643+IF($F$6="Использовать поправку",BU514,0),#N/A)</f>
        <v>1.7494054395790499</v>
      </c>
      <c r="BB514" s="62">
        <f t="shared" si="848"/>
        <v>86.5</v>
      </c>
      <c r="BC514" s="63">
        <f>IF(ISNUMBER(INDEX(Данные!$I$1:$IX$303,Данные!$A176,BC$642)),INDEX(Данные!$I$1:$IX$303,Данные!$A176,BC$642)-Данные!$G176-BC$643+IF($F$7="Использовать поправку",BT514,0),#N/A)</f>
        <v>-2.7449573789052693</v>
      </c>
      <c r="BD514" s="64">
        <f>IF(ISNUMBER(INDEX(Данные!$I$1:$IX$303,Данные!$A176,BD$642)),INDEX(Данные!$I$1:$IX$303,Данные!$A176,BD$642)-Данные!$H176-BD$643+IF($F$7="Использовать поправку",BU514,0),#N/A)</f>
        <v>1.6848404300230868</v>
      </c>
      <c r="BE514" s="62">
        <f t="shared" si="849"/>
        <v>86.5</v>
      </c>
      <c r="BF514" s="63">
        <f>IF(ISNUMBER(INDEX(Данные!$I$1:$IX$303,Данные!$A176,BF$642)),INDEX(Данные!$I$1:$IX$303,Данные!$A176,BF$642)-Данные!$G176-BF$643+IF($F$8="Использовать поправку",BT514,0),#N/A)</f>
        <v>1.9146252055656987</v>
      </c>
      <c r="BG514" s="64">
        <f>IF(ISNUMBER(INDEX(Данные!$I$1:$IX$303,Данные!$A176,BG$642)),INDEX(Данные!$I$1:$IX$303,Данные!$A176,BG$642)-Данные!$H176-BG$643+IF($F$8="Использовать поправку",BU514,0),#N/A)</f>
        <v>2.0511481076837299</v>
      </c>
      <c r="BH514" s="62">
        <f t="shared" si="850"/>
        <v>86.5</v>
      </c>
      <c r="BI514" s="63">
        <f>IF(ISNUMBER(INDEX(Данные!$I$1:$IX$303,Данные!$A176,BI$642)),INDEX(Данные!$I$1:$IX$303,Данные!$A176,BI$642)-Данные!$G176-BI$643+IF($F$9="Использовать поправку",BT514,0),#N/A)</f>
        <v>-1.2157484830570411</v>
      </c>
      <c r="BJ514" s="64">
        <f>IF(ISNUMBER(INDEX(Данные!$I$1:$IX$303,Данные!$A176,BJ$642)),INDEX(Данные!$I$1:$IX$303,Данные!$A176,BJ$642)-Данные!$H176-BJ$643+IF($F$9="Использовать поправку",BU514,0),#N/A)</f>
        <v>3.5565245849077201</v>
      </c>
      <c r="BK514" s="62">
        <f t="shared" si="851"/>
        <v>86.5</v>
      </c>
      <c r="BL514" s="63">
        <f>IF(ISNUMBER(INDEX(Данные!$I$1:$IX$303,Данные!$A176,BL$642)),INDEX(Данные!$I$1:$IX$303,Данные!$A176,BL$642)-Данные!$G176-BL$643+IF($F$10="Использовать поправку",BT514,0),#N/A)</f>
        <v>-4.0520857593319306</v>
      </c>
      <c r="BM514" s="64">
        <f>IF(ISNUMBER(INDEX(Данные!$I$1:$IX$303,Данные!$A176,BM$642)),INDEX(Данные!$I$1:$IX$303,Данные!$A176,BM$642)-Данные!$H176-BM$643+IF($F$10="Использовать поправку",BU514,0),#N/A)</f>
        <v>8.7170223876833006</v>
      </c>
      <c r="BN514" s="62">
        <f t="shared" si="852"/>
        <v>86.5</v>
      </c>
      <c r="BO514" s="63">
        <f>IF(ISNUMBER(INDEX(Данные!$I$1:$IX$303,Данные!$A176,BO$642)),INDEX(Данные!$I$1:$IX$303,Данные!$A176,BO$642)-Данные!$G176-BO$643+IF($F$11="Использовать поправку",BT514,0),#N/A)</f>
        <v>2.3623374547141793</v>
      </c>
      <c r="BP514" s="64">
        <f>IF(ISNUMBER(INDEX(Данные!$I$1:$IX$303,Данные!$A176,BP$642)),INDEX(Данные!$I$1:$IX$303,Данные!$A176,BP$642)-Данные!$H176-BP$643+IF($F$11="Использовать поправку",BU514,0),#N/A)</f>
        <v>2.0773266252749636</v>
      </c>
      <c r="BQ514" s="62">
        <f t="shared" si="853"/>
        <v>86.5</v>
      </c>
      <c r="BR514" s="63">
        <f>IF(ISNUMBER(INDEX(Данные!$I$1:$IX$303,Данные!$A176,BR$642)),INDEX(Данные!$I$1:$IX$303,Данные!$A176,BR$642)-Данные!$G176-BR$643+IF($F$12="Использовать поправку",BT514,0),#N/A)</f>
        <v>1.2928912717989078</v>
      </c>
      <c r="BS514" s="64">
        <f>IF(ISNUMBER(INDEX(Данные!$I$1:$IX$303,Данные!$A176,BS$642)),INDEX(Данные!$I$1:$IX$303,Данные!$A176,BS$642)-Данные!$H176-BS$643+IF($F$12="Использовать поправку",BU514,0),#N/A)</f>
        <v>7.1739098887605905</v>
      </c>
      <c r="BT514" s="100" t="e">
        <f>INDEX(Данные!$I$1:$IX$303,Данные!$A176,BT$642+8)-INDEX(Данные!$I$1:$IX$303,Данные!$A176,BT$643+8)</f>
        <v>#N/A</v>
      </c>
      <c r="BU514" s="101" t="e">
        <f>INDEX(Данные!$I$1:$IX$303,Данные!$A176,BU$642+9)-INDEX(Данные!$I$1:$IX$303,Данные!$A176,BU$643+9)</f>
        <v>#N/A</v>
      </c>
    </row>
    <row r="515" spans="7:73" s="88" customFormat="1" x14ac:dyDescent="0.25">
      <c r="G515" s="61">
        <v>87</v>
      </c>
      <c r="H515" s="62">
        <f t="shared" si="854"/>
        <v>87</v>
      </c>
      <c r="I515" s="63">
        <f>IF(ISNUMBER(INDEX(Данные!$I$1:$IX$303,Данные!$A177,I$642)),INDEX(Данные!$I$1:$IX$303,Данные!$A177,I$642)-Данные!$E177+IF($F$3="Использовать поправку",AL515,0),#N/A)</f>
        <v>0</v>
      </c>
      <c r="J515" s="64">
        <f>IF(ISNUMBER(INDEX(Данные!$I$1:$IX$303,Данные!$A177,J$642)),INDEX(Данные!$I$1:$IX$303,Данные!$A177,J$642)-Данные!$F177+IF($F$3="Использовать поправку",AM515,0),#N/A)</f>
        <v>0</v>
      </c>
      <c r="K515" s="62">
        <f t="shared" si="855"/>
        <v>87</v>
      </c>
      <c r="L515" s="63">
        <f>IF(ISNUMBER(INDEX(Данные!$I$1:$IX$303,Данные!$A177,L$642)),INDEX(Данные!$I$1:$IX$303,Данные!$A177,L$642)-Данные!$E177+IF($F$4="Использовать поправку",AL515,0),#N/A)</f>
        <v>0.74311062859610821</v>
      </c>
      <c r="M515" s="64">
        <f>IF(ISNUMBER(INDEX(Данные!$I$1:$IX$303,Данные!$A177,M$642)),INDEX(Данные!$I$1:$IX$303,Данные!$A177,M$642)-Данные!$F177+IF($F$4="Использовать поправку",AM515,0),#N/A)</f>
        <v>-4.6142389006622153E-2</v>
      </c>
      <c r="N515" s="62">
        <f t="shared" si="856"/>
        <v>87</v>
      </c>
      <c r="O515" s="63">
        <f>IF(ISNUMBER(INDEX(Данные!$I$1:$IX$303,Данные!$A177,O$642)),INDEX(Данные!$I$1:$IX$303,Данные!$A177,O$642)-Данные!$E177+IF($F$5="Использовать поправку",AL515,0),#N/A)</f>
        <v>2.4714171705550534</v>
      </c>
      <c r="P515" s="64">
        <f>IF(ISNUMBER(INDEX(Данные!$I$1:$IX$303,Данные!$A177,P$642)),INDEX(Данные!$I$1:$IX$303,Данные!$A177,P$642)-Данные!$F177+IF($F$5="Использовать поправку",AM515,0),#N/A)</f>
        <v>0.14724550708392314</v>
      </c>
      <c r="Q515" s="62">
        <f t="shared" si="857"/>
        <v>87</v>
      </c>
      <c r="R515" s="63">
        <f>IF(ISNUMBER(INDEX(Данные!$I$1:$IX$303,Данные!$A177,R$642)),INDEX(Данные!$I$1:$IX$303,Данные!$A177,R$642)-Данные!$E177+IF($F$6="Использовать поправку",AL515,0),#N/A)</f>
        <v>1.4475628390133242</v>
      </c>
      <c r="S515" s="64">
        <f>IF(ISNUMBER(INDEX(Данные!$I$1:$IX$303,Данные!$A177,S$642)),INDEX(Данные!$I$1:$IX$303,Данные!$A177,S$642)-Данные!$F177+IF($F$6="Использовать поправку",AM515,0),#N/A)</f>
        <v>0.75154192490913374</v>
      </c>
      <c r="T515" s="62">
        <f t="shared" si="858"/>
        <v>87</v>
      </c>
      <c r="U515" s="63">
        <f>IF(ISNUMBER(INDEX(Данные!$I$1:$IX$303,Данные!$A177,U$642)),INDEX(Данные!$I$1:$IX$303,Данные!$A177,U$642)-Данные!$E177+IF($F$7="Использовать поправку",AL515,0),#N/A)</f>
        <v>0.74207726716290168</v>
      </c>
      <c r="V515" s="64">
        <f>IF(ISNUMBER(INDEX(Данные!$I$1:$IX$303,Данные!$A177,V$642)),INDEX(Данные!$I$1:$IX$303,Данные!$A177,V$642)-Данные!$F177+IF($F$7="Использовать поправку",AM515,0),#N/A)</f>
        <v>1.2820411316224885</v>
      </c>
      <c r="W515" s="62">
        <f t="shared" si="859"/>
        <v>87</v>
      </c>
      <c r="X515" s="63">
        <f>IF(ISNUMBER(INDEX(Данные!$I$1:$IX$303,Данные!$A177,X$642)),INDEX(Данные!$I$1:$IX$303,Данные!$A177,X$642)-Данные!$E177+IF($F$8="Использовать поправку",AL515,0),#N/A)</f>
        <v>0.24495219725101691</v>
      </c>
      <c r="Y515" s="64">
        <f>IF(ISNUMBER(INDEX(Данные!$I$1:$IX$303,Данные!$A177,Y$642)),INDEX(Данные!$I$1:$IX$303,Данные!$A177,Y$642)-Данные!$F177+IF($F$8="Использовать поправку",AM515,0),#N/A)</f>
        <v>0.52164662034393672</v>
      </c>
      <c r="Z515" s="62">
        <f t="shared" si="860"/>
        <v>87</v>
      </c>
      <c r="AA515" s="63">
        <f>IF(ISNUMBER(INDEX(Данные!$I$1:$IX$303,Данные!$A177,AA$642)),INDEX(Данные!$I$1:$IX$303,Данные!$A177,AA$642)-Данные!$E177+IF($F$9="Использовать поправку",AL515,0),#N/A)</f>
        <v>1.4805656450486762</v>
      </c>
      <c r="AB515" s="64">
        <f>IF(ISNUMBER(INDEX(Данные!$I$1:$IX$303,Данные!$A177,AB$642)),INDEX(Данные!$I$1:$IX$303,Данные!$A177,AB$642)-Данные!$F177+IF($F$9="Использовать поправку",AM515,0),#N/A)</f>
        <v>0.51578221787523049</v>
      </c>
      <c r="AC515" s="62">
        <f t="shared" si="861"/>
        <v>87</v>
      </c>
      <c r="AD515" s="63">
        <f>IF(ISNUMBER(INDEX(Данные!$I$1:$IX$303,Данные!$A177,AD$642)),INDEX(Данные!$I$1:$IX$303,Данные!$A177,AD$642)-Данные!$E177+IF($F$10="Использовать поправку",AL515,0),#N/A)</f>
        <v>1.9198668357836937</v>
      </c>
      <c r="AE515" s="64">
        <f>IF(ISNUMBER(INDEX(Данные!$I$1:$IX$303,Данные!$A177,AE$642)),INDEX(Данные!$I$1:$IX$303,Данные!$A177,AE$642)-Данные!$F177+IF($F$10="Использовать поправку",AM515,0),#N/A)</f>
        <v>1.8048743700984637</v>
      </c>
      <c r="AF515" s="62">
        <f t="shared" si="862"/>
        <v>87</v>
      </c>
      <c r="AG515" s="63">
        <f>IF(ISNUMBER(INDEX(Данные!$I$1:$IX$303,Данные!$A177,AG$642)),INDEX(Данные!$I$1:$IX$303,Данные!$A177,AG$642)-Данные!$E177+IF($F$11="Использовать поправку",AL515,0),#N/A)</f>
        <v>2.6142676454636984</v>
      </c>
      <c r="AH515" s="64">
        <f>IF(ISNUMBER(INDEX(Данные!$I$1:$IX$303,Данные!$A177,AH$642)),INDEX(Данные!$I$1:$IX$303,Данные!$A177,AH$642)-Данные!$F177+IF($F$11="Использовать поправку",AM515,0),#N/A)</f>
        <v>2.172763617861893</v>
      </c>
      <c r="AI515" s="62">
        <f t="shared" si="863"/>
        <v>87</v>
      </c>
      <c r="AJ515" s="63">
        <f>IF(ISNUMBER(INDEX(Данные!$I$1:$IX$303,Данные!$A177,AJ$642)),INDEX(Данные!$I$1:$IX$303,Данные!$A177,AJ$642)-Данные!$E177+IF($F$12="Использовать поправку",AL515,0),#N/A)</f>
        <v>0.68011275480139055</v>
      </c>
      <c r="AK515" s="96">
        <f>IF(ISNUMBER(INDEX(Данные!$I$1:$IX$303,Данные!$A177,AK$642)),INDEX(Данные!$I$1:$IX$303,Данные!$A177,AK$642)-Данные!$F177+IF($F$12="Использовать поправку",AM515,0),#N/A)</f>
        <v>0.97110932155252527</v>
      </c>
      <c r="AL515" s="100" t="e">
        <f>INDEX(Данные!$I$1:$IX$303,Данные!$A177,AL$642+4)-INDEX(Данные!$I$1:$IX$303,Данные!$A177,AL$643+4)</f>
        <v>#N/A</v>
      </c>
      <c r="AM515" s="101" t="e">
        <f>INDEX(Данные!$I$1:$IX$303,Данные!$A177,AM$642+5)-INDEX(Данные!$I$1:$IX$303,Данные!$A177,AM$643+5)</f>
        <v>#N/A</v>
      </c>
      <c r="AO515" s="61">
        <v>87</v>
      </c>
      <c r="AP515" s="62">
        <f t="shared" si="844"/>
        <v>87</v>
      </c>
      <c r="AQ515" s="63">
        <f>IF(ISNUMBER(INDEX(Данные!$I$1:$IX$303,Данные!$A177,AQ$642)),INDEX(Данные!$I$1:$IX$303,Данные!$A177,AQ$642)-Данные!$G177-AQ$643+IF($F$3="Использовать поправку",BT515,0),#N/A)</f>
        <v>0</v>
      </c>
      <c r="AR515" s="64">
        <f>IF(ISNUMBER(INDEX(Данные!$I$1:$IX$303,Данные!$A177,AR$642)),INDEX(Данные!$I$1:$IX$303,Данные!$A177,AR$642)-Данные!$H177-AR$643+IF($F$3="Использовать поправку",BU515,0),#N/A)</f>
        <v>0</v>
      </c>
      <c r="AS515" s="62">
        <f t="shared" si="845"/>
        <v>87</v>
      </c>
      <c r="AT515" s="63">
        <f>IF(ISNUMBER(INDEX(Данные!$I$1:$IX$303,Данные!$A177,AT$642)),INDEX(Данные!$I$1:$IX$303,Данные!$A177,AT$642)-Данные!$G177-AT$643+IF($F$4="Использовать поправку",BT515,0),#N/A)</f>
        <v>1.9531050278259272</v>
      </c>
      <c r="AU515" s="64">
        <f>IF(ISNUMBER(INDEX(Данные!$I$1:$IX$303,Данные!$A177,AU$642)),INDEX(Данные!$I$1:$IX$303,Данные!$A177,AU$642)-Данные!$H177-AU$643+IF($F$4="Использовать поправку",BU515,0),#N/A)</f>
        <v>8.5820231158322713E-2</v>
      </c>
      <c r="AV515" s="62">
        <f t="shared" si="846"/>
        <v>87</v>
      </c>
      <c r="AW515" s="63">
        <f>IF(ISNUMBER(INDEX(Данные!$I$1:$IX$303,Данные!$A177,AW$642)),INDEX(Данные!$I$1:$IX$303,Данные!$A177,AW$642)-Данные!$G177-AW$643+IF($F$5="Использовать поправку",BT515,0),#N/A)</f>
        <v>-1.2693496407630391</v>
      </c>
      <c r="AX515" s="64">
        <f>IF(ISNUMBER(INDEX(Данные!$I$1:$IX$303,Данные!$A177,AX$642)),INDEX(Данные!$I$1:$IX$303,Данные!$A177,AX$642)-Данные!$H177-AX$643+IF($F$5="Использовать поправку",BU515,0),#N/A)</f>
        <v>6.7872407607856076</v>
      </c>
      <c r="AY515" s="62">
        <f t="shared" si="847"/>
        <v>87</v>
      </c>
      <c r="AZ515" s="63">
        <f>IF(ISNUMBER(INDEX(Данные!$I$1:$IX$303,Данные!$A177,AZ$642)),INDEX(Данные!$I$1:$IX$303,Данные!$A177,AZ$642)-Данные!$G177-AZ$643+IF($F$6="Использовать поправку",BT515,0),#N/A)</f>
        <v>-4.8420425049803271</v>
      </c>
      <c r="BA515" s="64">
        <f>IF(ISNUMBER(INDEX(Данные!$I$1:$IX$303,Данные!$A177,BA$642)),INDEX(Данные!$I$1:$IX$303,Данные!$A177,BA$642)-Данные!$H177-BA$643+IF($F$6="Использовать поправку",BU515,0),#N/A)</f>
        <v>2.1251764020337305</v>
      </c>
      <c r="BB515" s="62">
        <f t="shared" si="848"/>
        <v>87</v>
      </c>
      <c r="BC515" s="63">
        <f>IF(ISNUMBER(INDEX(Данные!$I$1:$IX$303,Данные!$A177,BC$642)),INDEX(Данные!$I$1:$IX$303,Данные!$A177,BC$642)-Данные!$G177-BC$643+IF($F$7="Использовать поправку",BT515,0),#N/A)</f>
        <v>-2.3739187453238628</v>
      </c>
      <c r="BD515" s="64">
        <f>IF(ISNUMBER(INDEX(Данные!$I$1:$IX$303,Данные!$A177,BD$642)),INDEX(Данные!$I$1:$IX$303,Данные!$A177,BD$642)-Данные!$H177-BD$643+IF($F$7="Использовать поправку",BU515,0),#N/A)</f>
        <v>2.3258609958343186</v>
      </c>
      <c r="BE515" s="62">
        <f t="shared" si="849"/>
        <v>87</v>
      </c>
      <c r="BF515" s="63">
        <f>IF(ISNUMBER(INDEX(Данные!$I$1:$IX$303,Данные!$A177,BF$642)),INDEX(Данные!$I$1:$IX$303,Данные!$A177,BF$642)-Данные!$G177-BF$643+IF($F$8="Использовать поправку",BT515,0),#N/A)</f>
        <v>2.0371013041911965</v>
      </c>
      <c r="BG515" s="64">
        <f>IF(ISNUMBER(INDEX(Данные!$I$1:$IX$303,Данные!$A177,BG$642)),INDEX(Данные!$I$1:$IX$303,Данные!$A177,BG$642)-Данные!$H177-BG$643+IF($F$8="Использовать поправку",BU515,0),#N/A)</f>
        <v>2.3119714178556023</v>
      </c>
      <c r="BH515" s="62">
        <f t="shared" si="850"/>
        <v>87</v>
      </c>
      <c r="BI515" s="63">
        <f>IF(ISNUMBER(INDEX(Данные!$I$1:$IX$303,Данные!$A177,BI$642)),INDEX(Данные!$I$1:$IX$303,Данные!$A177,BI$642)-Данные!$G177-BI$643+IF($F$9="Использовать поправку",BT515,0),#N/A)</f>
        <v>-0.47546566053267725</v>
      </c>
      <c r="BJ515" s="64">
        <f>IF(ISNUMBER(INDEX(Данные!$I$1:$IX$303,Данные!$A177,BJ$642)),INDEX(Данные!$I$1:$IX$303,Данные!$A177,BJ$642)-Данные!$H177-BJ$643+IF($F$9="Использовать поправку",BU515,0),#N/A)</f>
        <v>3.8144156938453762</v>
      </c>
      <c r="BK515" s="62">
        <f t="shared" si="851"/>
        <v>87</v>
      </c>
      <c r="BL515" s="63">
        <f>IF(ISNUMBER(INDEX(Данные!$I$1:$IX$303,Данные!$A177,BL$642)),INDEX(Данные!$I$1:$IX$303,Данные!$A177,BL$642)-Данные!$G177-BL$643+IF($F$10="Использовать поправку",BT515,0),#N/A)</f>
        <v>-3.0921523414400554</v>
      </c>
      <c r="BM515" s="64">
        <f>IF(ISNUMBER(INDEX(Данные!$I$1:$IX$303,Данные!$A177,BM$642)),INDEX(Данные!$I$1:$IX$303,Данные!$A177,BM$642)-Данные!$H177-BM$643+IF($F$10="Использовать поправку",BU515,0),#N/A)</f>
        <v>9.6194595727324668</v>
      </c>
      <c r="BN515" s="62">
        <f t="shared" si="852"/>
        <v>87</v>
      </c>
      <c r="BO515" s="63">
        <f>IF(ISNUMBER(INDEX(Данные!$I$1:$IX$303,Данные!$A177,BO$642)),INDEX(Данные!$I$1:$IX$303,Данные!$A177,BO$642)-Данные!$G177-BO$643+IF($F$11="Использовать поправку",BT515,0),#N/A)</f>
        <v>3.6694712774460641</v>
      </c>
      <c r="BP515" s="64">
        <f>IF(ISNUMBER(INDEX(Данные!$I$1:$IX$303,Данные!$A177,BP$642)),INDEX(Данные!$I$1:$IX$303,Данные!$A177,BP$642)-Данные!$H177-BP$643+IF($F$11="Использовать поправку",BU515,0),#N/A)</f>
        <v>3.1637084342060007</v>
      </c>
      <c r="BQ515" s="62">
        <f t="shared" si="853"/>
        <v>87</v>
      </c>
      <c r="BR515" s="63">
        <f>IF(ISNUMBER(INDEX(Данные!$I$1:$IX$303,Данные!$A177,BR$642)),INDEX(Данные!$I$1:$IX$303,Данные!$A177,BR$642)-Данные!$G177-BR$643+IF($F$12="Использовать поправку",BT515,0),#N/A)</f>
        <v>1.6329476491996502</v>
      </c>
      <c r="BS515" s="64">
        <f>IF(ISNUMBER(INDEX(Данные!$I$1:$IX$303,Данные!$A177,BS$642)),INDEX(Данные!$I$1:$IX$303,Данные!$A177,BS$642)-Данные!$H177-BS$643+IF($F$12="Использовать поправку",BU515,0),#N/A)</f>
        <v>7.6594645495365512</v>
      </c>
      <c r="BT515" s="100" t="e">
        <f>INDEX(Данные!$I$1:$IX$303,Данные!$A177,BT$642+8)-INDEX(Данные!$I$1:$IX$303,Данные!$A177,BT$643+8)</f>
        <v>#N/A</v>
      </c>
      <c r="BU515" s="101" t="e">
        <f>INDEX(Данные!$I$1:$IX$303,Данные!$A177,BU$642+9)-INDEX(Данные!$I$1:$IX$303,Данные!$A177,BU$643+9)</f>
        <v>#N/A</v>
      </c>
    </row>
    <row r="516" spans="7:73" s="88" customFormat="1" x14ac:dyDescent="0.25">
      <c r="G516" s="61">
        <v>87.5</v>
      </c>
      <c r="H516" s="62">
        <f t="shared" si="854"/>
        <v>87.5</v>
      </c>
      <c r="I516" s="63">
        <f>IF(ISNUMBER(INDEX(Данные!$I$1:$IX$303,Данные!$A178,I$642)),INDEX(Данные!$I$1:$IX$303,Данные!$A178,I$642)-Данные!$E178+IF($F$3="Использовать поправку",AL516,0),#N/A)</f>
        <v>0</v>
      </c>
      <c r="J516" s="64">
        <f>IF(ISNUMBER(INDEX(Данные!$I$1:$IX$303,Данные!$A178,J$642)),INDEX(Данные!$I$1:$IX$303,Данные!$A178,J$642)-Данные!$F178+IF($F$3="Использовать поправку",AM516,0),#N/A)</f>
        <v>0</v>
      </c>
      <c r="K516" s="62">
        <f t="shared" si="855"/>
        <v>87.5</v>
      </c>
      <c r="L516" s="63">
        <f>IF(ISNUMBER(INDEX(Данные!$I$1:$IX$303,Данные!$A178,L$642)),INDEX(Данные!$I$1:$IX$303,Данные!$A178,L$642)-Данные!$E178+IF($F$4="Использовать поправку",AL516,0),#N/A)</f>
        <v>8.6566721263119817E-2</v>
      </c>
      <c r="M516" s="64">
        <f>IF(ISNUMBER(INDEX(Данные!$I$1:$IX$303,Данные!$A178,M$642)),INDEX(Данные!$I$1:$IX$303,Данные!$A178,M$642)-Данные!$F178+IF($F$4="Использовать поправку",AM516,0),#N/A)</f>
        <v>-9.282368832236898E-2</v>
      </c>
      <c r="N516" s="62">
        <f t="shared" si="856"/>
        <v>87.5</v>
      </c>
      <c r="O516" s="63">
        <f>IF(ISNUMBER(INDEX(Данные!$I$1:$IX$303,Данные!$A178,O$642)),INDEX(Данные!$I$1:$IX$303,Данные!$A178,O$642)-Данные!$E178+IF($F$5="Использовать поправку",AL516,0),#N/A)</f>
        <v>-1.7931313316247692</v>
      </c>
      <c r="P516" s="64">
        <f>IF(ISNUMBER(INDEX(Данные!$I$1:$IX$303,Данные!$A178,P$642)),INDEX(Данные!$I$1:$IX$303,Данные!$A178,P$642)-Данные!$F178+IF($F$5="Использовать поправку",AM516,0),#N/A)</f>
        <v>0.7208319902541227</v>
      </c>
      <c r="Q516" s="62">
        <f t="shared" si="857"/>
        <v>87.5</v>
      </c>
      <c r="R516" s="63">
        <f>IF(ISNUMBER(INDEX(Данные!$I$1:$IX$303,Данные!$A178,R$642)),INDEX(Данные!$I$1:$IX$303,Данные!$A178,R$642)-Данные!$E178+IF($F$6="Использовать поправку",AL516,0),#N/A)</f>
        <v>-1.1106010133185684</v>
      </c>
      <c r="S516" s="64">
        <f>IF(ISNUMBER(INDEX(Данные!$I$1:$IX$303,Данные!$A178,S$642)),INDEX(Данные!$I$1:$IX$303,Данные!$A178,S$642)-Данные!$F178+IF($F$6="Использовать поправку",AM516,0),#N/A)</f>
        <v>-0.5936491407328397</v>
      </c>
      <c r="T516" s="62">
        <f t="shared" si="858"/>
        <v>87.5</v>
      </c>
      <c r="U516" s="63">
        <f>IF(ISNUMBER(INDEX(Данные!$I$1:$IX$303,Данные!$A178,U$642)),INDEX(Данные!$I$1:$IX$303,Данные!$A178,U$642)-Данные!$E178+IF($F$7="Использовать поправку",AL516,0),#N/A)</f>
        <v>0.20998873311923205</v>
      </c>
      <c r="V516" s="64">
        <f>IF(ISNUMBER(INDEX(Данные!$I$1:$IX$303,Данные!$A178,V$642)),INDEX(Данные!$I$1:$IX$303,Данные!$A178,V$642)-Данные!$F178+IF($F$7="Использовать поправку",AM516,0),#N/A)</f>
        <v>-0.99816990736114519</v>
      </c>
      <c r="W516" s="62">
        <f t="shared" si="859"/>
        <v>87.5</v>
      </c>
      <c r="X516" s="63">
        <f>IF(ISNUMBER(INDEX(Данные!$I$1:$IX$303,Данные!$A178,X$642)),INDEX(Данные!$I$1:$IX$303,Данные!$A178,X$642)-Данные!$E178+IF($F$8="Использовать поправку",AL516,0),#N/A)</f>
        <v>4.3756802939675765E-2</v>
      </c>
      <c r="Y516" s="64">
        <f>IF(ISNUMBER(INDEX(Данные!$I$1:$IX$303,Данные!$A178,Y$642)),INDEX(Данные!$I$1:$IX$303,Данные!$A178,Y$642)-Данные!$F178+IF($F$8="Использовать поправку",AM516,0),#N/A)</f>
        <v>-0.29308140440782893</v>
      </c>
      <c r="Z516" s="62">
        <f t="shared" si="860"/>
        <v>87.5</v>
      </c>
      <c r="AA516" s="63">
        <f>IF(ISNUMBER(INDEX(Данные!$I$1:$IX$303,Данные!$A178,AA$642)),INDEX(Данные!$I$1:$IX$303,Данные!$A178,AA$642)-Данные!$E178+IF($F$9="Использовать поправку",AL516,0),#N/A)</f>
        <v>0.42375225988887877</v>
      </c>
      <c r="AB516" s="64">
        <f>IF(ISNUMBER(INDEX(Данные!$I$1:$IX$303,Данные!$A178,AB$642)),INDEX(Данные!$I$1:$IX$303,Данные!$A178,AB$642)-Данные!$F178+IF($F$9="Использовать поправку",AM516,0),#N/A)</f>
        <v>-0.34699687620694775</v>
      </c>
      <c r="AC516" s="62">
        <f t="shared" si="861"/>
        <v>87.5</v>
      </c>
      <c r="AD516" s="63">
        <f>IF(ISNUMBER(INDEX(Данные!$I$1:$IX$303,Данные!$A178,AD$642)),INDEX(Данные!$I$1:$IX$303,Данные!$A178,AD$642)-Данные!$E178+IF($F$10="Использовать поправку",AL516,0),#N/A)</f>
        <v>-0.58238214170181912</v>
      </c>
      <c r="AE516" s="64">
        <f>IF(ISNUMBER(INDEX(Данные!$I$1:$IX$303,Данные!$A178,AE$642)),INDEX(Данные!$I$1:$IX$303,Данные!$A178,AE$642)-Данные!$F178+IF($F$10="Использовать поправку",AM516,0),#N/A)</f>
        <v>-0.85084656490798949</v>
      </c>
      <c r="AF516" s="62">
        <f t="shared" si="862"/>
        <v>87.5</v>
      </c>
      <c r="AG516" s="63">
        <f>IF(ISNUMBER(INDEX(Данные!$I$1:$IX$303,Данные!$A178,AG$642)),INDEX(Данные!$I$1:$IX$303,Данные!$A178,AG$642)-Данные!$E178+IF($F$11="Использовать поправку",AL516,0),#N/A)</f>
        <v>-0.4967771499073752</v>
      </c>
      <c r="AH516" s="64">
        <f>IF(ISNUMBER(INDEX(Данные!$I$1:$IX$303,Данные!$A178,AH$642)),INDEX(Данные!$I$1:$IX$303,Данные!$A178,AH$642)-Данные!$F178+IF($F$11="Использовать поправку",AM516,0),#N/A)</f>
        <v>-0.34355636162465331</v>
      </c>
      <c r="AI516" s="62">
        <f t="shared" si="863"/>
        <v>87.5</v>
      </c>
      <c r="AJ516" s="63">
        <f>IF(ISNUMBER(INDEX(Данные!$I$1:$IX$303,Данные!$A178,AJ$642)),INDEX(Данные!$I$1:$IX$303,Данные!$A178,AJ$642)-Данные!$E178+IF($F$12="Использовать поправку",AL516,0),#N/A)</f>
        <v>0.10399693521346087</v>
      </c>
      <c r="AK516" s="96">
        <f>IF(ISNUMBER(INDEX(Данные!$I$1:$IX$303,Данные!$A178,AK$642)),INDEX(Данные!$I$1:$IX$303,Данные!$A178,AK$642)-Данные!$F178+IF($F$12="Использовать поправку",AM516,0),#N/A)</f>
        <v>-0.97699579031139905</v>
      </c>
      <c r="AL516" s="100" t="e">
        <f>INDEX(Данные!$I$1:$IX$303,Данные!$A178,AL$642+4)-INDEX(Данные!$I$1:$IX$303,Данные!$A178,AL$643+4)</f>
        <v>#N/A</v>
      </c>
      <c r="AM516" s="101" t="e">
        <f>INDEX(Данные!$I$1:$IX$303,Данные!$A178,AM$642+5)-INDEX(Данные!$I$1:$IX$303,Данные!$A178,AM$643+5)</f>
        <v>#N/A</v>
      </c>
      <c r="AO516" s="61">
        <v>87.5</v>
      </c>
      <c r="AP516" s="62">
        <f t="shared" si="844"/>
        <v>87.5</v>
      </c>
      <c r="AQ516" s="63">
        <f>IF(ISNUMBER(INDEX(Данные!$I$1:$IX$303,Данные!$A178,AQ$642)),INDEX(Данные!$I$1:$IX$303,Данные!$A178,AQ$642)-Данные!$G178-AQ$643+IF($F$3="Использовать поправку",BT516,0),#N/A)</f>
        <v>0</v>
      </c>
      <c r="AR516" s="64">
        <f>IF(ISNUMBER(INDEX(Данные!$I$1:$IX$303,Данные!$A178,AR$642)),INDEX(Данные!$I$1:$IX$303,Данные!$A178,AR$642)-Данные!$H178-AR$643+IF($F$3="Использовать поправку",BU516,0),#N/A)</f>
        <v>0</v>
      </c>
      <c r="AS516" s="62">
        <f t="shared" si="845"/>
        <v>87.5</v>
      </c>
      <c r="AT516" s="63">
        <f>IF(ISNUMBER(INDEX(Данные!$I$1:$IX$303,Данные!$A178,AT$642)),INDEX(Данные!$I$1:$IX$303,Данные!$A178,AT$642)-Данные!$G178-AT$643+IF($F$4="Использовать поправку",BT516,0),#N/A)</f>
        <v>1.9963883884574898</v>
      </c>
      <c r="AU516" s="64">
        <f>IF(ISNUMBER(INDEX(Данные!$I$1:$IX$303,Данные!$A178,AU$642)),INDEX(Данные!$I$1:$IX$303,Данные!$A178,AU$642)-Данные!$H178-AU$643+IF($F$4="Использовать поправку",BU516,0),#N/A)</f>
        <v>3.9408386996910849E-2</v>
      </c>
      <c r="AV516" s="62">
        <f t="shared" si="846"/>
        <v>87.5</v>
      </c>
      <c r="AW516" s="63">
        <f>IF(ISNUMBER(INDEX(Данные!$I$1:$IX$303,Данные!$A178,AW$642)),INDEX(Данные!$I$1:$IX$303,Данные!$A178,AW$642)-Данные!$G178-AW$643+IF($F$5="Использовать поправку",BT516,0),#N/A)</f>
        <v>-2.1659153065754708</v>
      </c>
      <c r="AX516" s="64">
        <f>IF(ISNUMBER(INDEX(Данные!$I$1:$IX$303,Данные!$A178,AX$642)),INDEX(Данные!$I$1:$IX$303,Данные!$A178,AX$642)-Данные!$H178-AX$643+IF($F$5="Использовать поправку",BU516,0),#N/A)</f>
        <v>7.1476567559127488</v>
      </c>
      <c r="AY516" s="62">
        <f t="shared" si="847"/>
        <v>87.5</v>
      </c>
      <c r="AZ516" s="63">
        <f>IF(ISNUMBER(INDEX(Данные!$I$1:$IX$303,Данные!$A178,AZ$642)),INDEX(Данные!$I$1:$IX$303,Данные!$A178,AZ$642)-Данные!$G178-AZ$643+IF($F$6="Использовать поправку",BT516,0),#N/A)</f>
        <v>-5.3973430116396912</v>
      </c>
      <c r="BA516" s="64">
        <f>IF(ISNUMBER(INDEX(Данные!$I$1:$IX$303,Данные!$A178,BA$642)),INDEX(Данные!$I$1:$IX$303,Данные!$A178,BA$642)-Данные!$H178-BA$643+IF($F$6="Использовать поправку",BU516,0),#N/A)</f>
        <v>1.8283518316673053</v>
      </c>
      <c r="BB516" s="62">
        <f t="shared" si="848"/>
        <v>87.5</v>
      </c>
      <c r="BC516" s="63">
        <f>IF(ISNUMBER(INDEX(Данные!$I$1:$IX$303,Данные!$A178,BC$642)),INDEX(Данные!$I$1:$IX$303,Данные!$A178,BC$642)-Данные!$G178-BC$643+IF($F$7="Использовать поправку",BT516,0),#N/A)</f>
        <v>-2.2689243787642681</v>
      </c>
      <c r="BD516" s="64">
        <f>IF(ISNUMBER(INDEX(Данные!$I$1:$IX$303,Данные!$A178,BD$642)),INDEX(Данные!$I$1:$IX$303,Данные!$A178,BD$642)-Данные!$H178-BD$643+IF($F$7="Использовать поправку",BU516,0),#N/A)</f>
        <v>1.8267760421535968</v>
      </c>
      <c r="BE516" s="62">
        <f t="shared" si="849"/>
        <v>87.5</v>
      </c>
      <c r="BF516" s="63">
        <f>IF(ISNUMBER(INDEX(Данные!$I$1:$IX$303,Данные!$A178,BF$642)),INDEX(Данные!$I$1:$IX$303,Данные!$A178,BF$642)-Данные!$G178-BF$643+IF($F$8="Использовать поправку",BT516,0),#N/A)</f>
        <v>2.058979705661045</v>
      </c>
      <c r="BG516" s="64">
        <f>IF(ISNUMBER(INDEX(Данные!$I$1:$IX$303,Данные!$A178,BG$642)),INDEX(Данные!$I$1:$IX$303,Данные!$A178,BG$642)-Данные!$H178-BG$643+IF($F$8="Использовать поправку",BU516,0),#N/A)</f>
        <v>2.1654307156516097</v>
      </c>
      <c r="BH516" s="62">
        <f t="shared" si="850"/>
        <v>87.5</v>
      </c>
      <c r="BI516" s="63">
        <f>IF(ISNUMBER(INDEX(Данные!$I$1:$IX$303,Данные!$A178,BI$642)),INDEX(Данные!$I$1:$IX$303,Данные!$A178,BI$642)-Данные!$G178-BI$643+IF($F$9="Использовать поправку",BT516,0),#N/A)</f>
        <v>-0.26358953058831958</v>
      </c>
      <c r="BJ516" s="64">
        <f>IF(ISNUMBER(INDEX(Данные!$I$1:$IX$303,Данные!$A178,BJ$642)),INDEX(Данные!$I$1:$IX$303,Данные!$A178,BJ$642)-Данные!$H178-BJ$643+IF($F$9="Использовать поправку",BU516,0),#N/A)</f>
        <v>3.6409172557416696</v>
      </c>
      <c r="BK516" s="62">
        <f t="shared" si="851"/>
        <v>87.5</v>
      </c>
      <c r="BL516" s="63">
        <f>IF(ISNUMBER(INDEX(Данные!$I$1:$IX$303,Данные!$A178,BL$642)),INDEX(Данные!$I$1:$IX$303,Данные!$A178,BL$642)-Данные!$G178-BL$643+IF($F$10="Использовать поправку",BT516,0),#N/A)</f>
        <v>-3.3833434122909694</v>
      </c>
      <c r="BM516" s="64">
        <f>IF(ISNUMBER(INDEX(Данные!$I$1:$IX$303,Данные!$A178,BM$642)),INDEX(Данные!$I$1:$IX$303,Данные!$A178,BM$642)-Данные!$H178-BM$643+IF($F$10="Использовать поправку",BU516,0),#N/A)</f>
        <v>9.1940362902782908</v>
      </c>
      <c r="BN516" s="62">
        <f t="shared" si="852"/>
        <v>87.5</v>
      </c>
      <c r="BO516" s="63">
        <f>IF(ISNUMBER(INDEX(Данные!$I$1:$IX$303,Данные!$A178,BO$642)),INDEX(Данные!$I$1:$IX$303,Данные!$A178,BO$642)-Данные!$G178-BO$643+IF($F$11="Использовать поправку",BT516,0),#N/A)</f>
        <v>3.4210827024922992</v>
      </c>
      <c r="BP516" s="64">
        <f>IF(ISNUMBER(INDEX(Данные!$I$1:$IX$303,Данные!$A178,BP$642)),INDEX(Данные!$I$1:$IX$303,Данные!$A178,BP$642)-Данные!$H178-BP$643+IF($F$11="Использовать поправку",BU516,0),#N/A)</f>
        <v>2.9919302533935479</v>
      </c>
      <c r="BQ516" s="62">
        <f t="shared" si="853"/>
        <v>87.5</v>
      </c>
      <c r="BR516" s="63">
        <f>IF(ISNUMBER(INDEX(Данные!$I$1:$IX$303,Данные!$A178,BR$642)),INDEX(Данные!$I$1:$IX$303,Данные!$A178,BR$642)-Данные!$G178-BR$643+IF($F$12="Использовать поправку",BT516,0),#N/A)</f>
        <v>1.6849461168063726</v>
      </c>
      <c r="BS516" s="64">
        <f>IF(ISNUMBER(INDEX(Данные!$I$1:$IX$303,Данные!$A178,BS$642)),INDEX(Данные!$I$1:$IX$303,Данные!$A178,BS$642)-Данные!$H178-BS$643+IF($F$12="Использовать поправку",BU516,0),#N/A)</f>
        <v>7.1709666543808908</v>
      </c>
      <c r="BT516" s="100" t="e">
        <f>INDEX(Данные!$I$1:$IX$303,Данные!$A178,BT$642+8)-INDEX(Данные!$I$1:$IX$303,Данные!$A178,BT$643+8)</f>
        <v>#N/A</v>
      </c>
      <c r="BU516" s="101" t="e">
        <f>INDEX(Данные!$I$1:$IX$303,Данные!$A178,BU$642+9)-INDEX(Данные!$I$1:$IX$303,Данные!$A178,BU$643+9)</f>
        <v>#N/A</v>
      </c>
    </row>
    <row r="517" spans="7:73" s="88" customFormat="1" x14ac:dyDescent="0.25">
      <c r="G517" s="61">
        <v>88</v>
      </c>
      <c r="H517" s="62">
        <f t="shared" si="854"/>
        <v>88</v>
      </c>
      <c r="I517" s="63">
        <f>IF(ISNUMBER(INDEX(Данные!$I$1:$IX$303,Данные!$A179,I$642)),INDEX(Данные!$I$1:$IX$303,Данные!$A179,I$642)-Данные!$E179+IF($F$3="Использовать поправку",AL517,0),#N/A)</f>
        <v>0</v>
      </c>
      <c r="J517" s="64">
        <f>IF(ISNUMBER(INDEX(Данные!$I$1:$IX$303,Данные!$A179,J$642)),INDEX(Данные!$I$1:$IX$303,Данные!$A179,J$642)-Данные!$F179+IF($F$3="Использовать поправку",AM517,0),#N/A)</f>
        <v>0</v>
      </c>
      <c r="K517" s="62">
        <f t="shared" si="855"/>
        <v>88</v>
      </c>
      <c r="L517" s="63">
        <f>IF(ISNUMBER(INDEX(Данные!$I$1:$IX$303,Данные!$A179,L$642)),INDEX(Данные!$I$1:$IX$303,Данные!$A179,L$642)-Данные!$E179+IF($F$4="Использовать поправку",AL517,0),#N/A)</f>
        <v>1.5751357961707644</v>
      </c>
      <c r="M517" s="64">
        <f>IF(ISNUMBER(INDEX(Данные!$I$1:$IX$303,Данные!$A179,M$642)),INDEX(Данные!$I$1:$IX$303,Данные!$A179,M$642)-Данные!$F179+IF($F$4="Использовать поправку",AM517,0),#N/A)</f>
        <v>1.2946348615818692</v>
      </c>
      <c r="N517" s="62">
        <f t="shared" si="856"/>
        <v>88</v>
      </c>
      <c r="O517" s="63">
        <f>IF(ISNUMBER(INDEX(Данные!$I$1:$IX$303,Данные!$A179,O$642)),INDEX(Данные!$I$1:$IX$303,Данные!$A179,O$642)-Данные!$E179+IF($F$5="Использовать поправку",AL517,0),#N/A)</f>
        <v>1.6051502255797683</v>
      </c>
      <c r="P517" s="64">
        <f>IF(ISNUMBER(INDEX(Данные!$I$1:$IX$303,Данные!$A179,P$642)),INDEX(Данные!$I$1:$IX$303,Данные!$A179,P$642)-Данные!$F179+IF($F$5="Использовать поправку",AM517,0),#N/A)</f>
        <v>0.24530343452168779</v>
      </c>
      <c r="Q517" s="62">
        <f t="shared" si="857"/>
        <v>88</v>
      </c>
      <c r="R517" s="63">
        <f>IF(ISNUMBER(INDEX(Данные!$I$1:$IX$303,Данные!$A179,R$642)),INDEX(Данные!$I$1:$IX$303,Данные!$A179,R$642)-Данные!$E179+IF($F$6="Использовать поправку",AL517,0),#N/A)</f>
        <v>1.951967964566073</v>
      </c>
      <c r="S517" s="64">
        <f>IF(ISNUMBER(INDEX(Данные!$I$1:$IX$303,Данные!$A179,S$642)),INDEX(Данные!$I$1:$IX$303,Данные!$A179,S$642)-Данные!$F179+IF($F$6="Использовать поправку",AM517,0),#N/A)</f>
        <v>0.31431960054921859</v>
      </c>
      <c r="T517" s="62">
        <f t="shared" si="858"/>
        <v>88</v>
      </c>
      <c r="U517" s="63">
        <f>IF(ISNUMBER(INDEX(Данные!$I$1:$IX$303,Данные!$A179,U$642)),INDEX(Данные!$I$1:$IX$303,Данные!$A179,U$642)-Данные!$E179+IF($F$7="Использовать поправку",AL517,0),#N/A)</f>
        <v>0.81653246707233862</v>
      </c>
      <c r="V517" s="64">
        <f>IF(ISNUMBER(INDEX(Данные!$I$1:$IX$303,Данные!$A179,V$642)),INDEX(Данные!$I$1:$IX$303,Данные!$A179,V$642)-Данные!$F179+IF($F$7="Использовать поправку",AM517,0),#N/A)</f>
        <v>-0.14943041998606788</v>
      </c>
      <c r="W517" s="62">
        <f t="shared" si="859"/>
        <v>88</v>
      </c>
      <c r="X517" s="63">
        <f>IF(ISNUMBER(INDEX(Данные!$I$1:$IX$303,Данные!$A179,X$642)),INDEX(Данные!$I$1:$IX$303,Данные!$A179,X$642)-Данные!$E179+IF($F$8="Использовать поправку",AL517,0),#N/A)</f>
        <v>1.5853180045633408</v>
      </c>
      <c r="Y517" s="64">
        <f>IF(ISNUMBER(INDEX(Данные!$I$1:$IX$303,Данные!$A179,Y$642)),INDEX(Данные!$I$1:$IX$303,Данные!$A179,Y$642)-Данные!$F179+IF($F$8="Использовать поправку",AM517,0),#N/A)</f>
        <v>-0.57978313176124985</v>
      </c>
      <c r="Z517" s="62">
        <f t="shared" si="860"/>
        <v>88</v>
      </c>
      <c r="AA517" s="63">
        <f>IF(ISNUMBER(INDEX(Данные!$I$1:$IX$303,Данные!$A179,AA$642)),INDEX(Данные!$I$1:$IX$303,Данные!$A179,AA$642)-Данные!$E179+IF($F$9="Использовать поправку",AL517,0),#N/A)</f>
        <v>2.1899049945111297</v>
      </c>
      <c r="AB517" s="64">
        <f>IF(ISNUMBER(INDEX(Данные!$I$1:$IX$303,Данные!$A179,AB$642)),INDEX(Данные!$I$1:$IX$303,Данные!$A179,AB$642)-Данные!$F179+IF($F$9="Использовать поправку",AM517,0),#N/A)</f>
        <v>-1.1734315813810525</v>
      </c>
      <c r="AC517" s="62">
        <f t="shared" si="861"/>
        <v>88</v>
      </c>
      <c r="AD517" s="63">
        <f>IF(ISNUMBER(INDEX(Данные!$I$1:$IX$303,Данные!$A179,AD$642)),INDEX(Данные!$I$1:$IX$303,Данные!$A179,AD$642)-Данные!$E179+IF($F$10="Использовать поправку",AL517,0),#N/A)</f>
        <v>2.4541517993628066</v>
      </c>
      <c r="AE517" s="64">
        <f>IF(ISNUMBER(INDEX(Данные!$I$1:$IX$303,Данные!$A179,AE$642)),INDEX(Данные!$I$1:$IX$303,Данные!$A179,AE$642)-Данные!$F179+IF($F$10="Использовать поправку",AM517,0),#N/A)</f>
        <v>0.27716040541172404</v>
      </c>
      <c r="AF517" s="62">
        <f t="shared" si="862"/>
        <v>88</v>
      </c>
      <c r="AG517" s="63">
        <f>IF(ISNUMBER(INDEX(Данные!$I$1:$IX$303,Данные!$A179,AG$642)),INDEX(Данные!$I$1:$IX$303,Данные!$A179,AG$642)-Данные!$E179+IF($F$11="Использовать поправку",AL517,0),#N/A)</f>
        <v>0.88338816236500683</v>
      </c>
      <c r="AH517" s="64">
        <f>IF(ISNUMBER(INDEX(Данные!$I$1:$IX$303,Данные!$A179,AH$642)),INDEX(Данные!$I$1:$IX$303,Данные!$A179,AH$642)-Данные!$F179+IF($F$11="Использовать поправку",AM517,0),#N/A)</f>
        <v>-0.10581888041163623</v>
      </c>
      <c r="AI517" s="62">
        <f t="shared" si="863"/>
        <v>88</v>
      </c>
      <c r="AJ517" s="63">
        <f>IF(ISNUMBER(INDEX(Данные!$I$1:$IX$303,Данные!$A179,AJ$642)),INDEX(Данные!$I$1:$IX$303,Данные!$A179,AJ$642)-Данные!$E179+IF($F$12="Использовать поправку",AL517,0),#N/A)</f>
        <v>0.15893616967978019</v>
      </c>
      <c r="AK517" s="96">
        <f>IF(ISNUMBER(INDEX(Данные!$I$1:$IX$303,Данные!$A179,AK$642)),INDEX(Данные!$I$1:$IX$303,Данные!$A179,AK$642)-Данные!$F179+IF($F$12="Использовать поправку",AM517,0),#N/A)</f>
        <v>-0.21656063653570357</v>
      </c>
      <c r="AL517" s="100" t="e">
        <f>INDEX(Данные!$I$1:$IX$303,Данные!$A179,AL$642+4)-INDEX(Данные!$I$1:$IX$303,Данные!$A179,AL$643+4)</f>
        <v>#N/A</v>
      </c>
      <c r="AM517" s="101" t="e">
        <f>INDEX(Данные!$I$1:$IX$303,Данные!$A179,AM$642+5)-INDEX(Данные!$I$1:$IX$303,Данные!$A179,AM$643+5)</f>
        <v>#N/A</v>
      </c>
      <c r="AO517" s="61">
        <v>88</v>
      </c>
      <c r="AP517" s="62">
        <f t="shared" si="844"/>
        <v>88</v>
      </c>
      <c r="AQ517" s="63">
        <f>IF(ISNUMBER(INDEX(Данные!$I$1:$IX$303,Данные!$A179,AQ$642)),INDEX(Данные!$I$1:$IX$303,Данные!$A179,AQ$642)-Данные!$G179-AQ$643+IF($F$3="Использовать поправку",BT517,0),#N/A)</f>
        <v>0</v>
      </c>
      <c r="AR517" s="64">
        <f>IF(ISNUMBER(INDEX(Данные!$I$1:$IX$303,Данные!$A179,AR$642)),INDEX(Данные!$I$1:$IX$303,Данные!$A179,AR$642)-Данные!$H179-AR$643+IF($F$3="Использовать поправку",BU517,0),#N/A)</f>
        <v>0</v>
      </c>
      <c r="AS517" s="62">
        <f t="shared" si="845"/>
        <v>88</v>
      </c>
      <c r="AT517" s="63">
        <f>IF(ISNUMBER(INDEX(Данные!$I$1:$IX$303,Данные!$A179,AT$642)),INDEX(Данные!$I$1:$IX$303,Данные!$A179,AT$642)-Данные!$G179-AT$643+IF($F$4="Использовать поправку",BT517,0),#N/A)</f>
        <v>2.7839562865427752</v>
      </c>
      <c r="AU517" s="64">
        <f>IF(ISNUMBER(INDEX(Данные!$I$1:$IX$303,Данные!$A179,AU$642)),INDEX(Данные!$I$1:$IX$303,Данные!$A179,AU$642)-Данные!$H179-AU$643+IF($F$4="Использовать поправку",BU517,0),#N/A)</f>
        <v>0.68672581778787389</v>
      </c>
      <c r="AV517" s="62">
        <f t="shared" si="846"/>
        <v>88</v>
      </c>
      <c r="AW517" s="63">
        <f>IF(ISNUMBER(INDEX(Данные!$I$1:$IX$303,Данные!$A179,AW$642)),INDEX(Данные!$I$1:$IX$303,Данные!$A179,AW$642)-Данные!$G179-AW$643+IF($F$5="Использовать поправку",BT517,0),#N/A)</f>
        <v>-1.3633401937856888</v>
      </c>
      <c r="AX517" s="64">
        <f>IF(ISNUMBER(INDEX(Данные!$I$1:$IX$303,Данные!$A179,AX$642)),INDEX(Данные!$I$1:$IX$303,Данные!$A179,AX$642)-Данные!$H179-AX$643+IF($F$5="Использовать поправку",BU517,0),#N/A)</f>
        <v>7.2703084731733725</v>
      </c>
      <c r="AY517" s="62">
        <f t="shared" si="847"/>
        <v>88</v>
      </c>
      <c r="AZ517" s="63">
        <f>IF(ISNUMBER(INDEX(Данные!$I$1:$IX$303,Данные!$A179,AZ$642)),INDEX(Данные!$I$1:$IX$303,Данные!$A179,AZ$642)-Данные!$G179-AZ$643+IF($F$6="Использовать поправку",BT517,0),#N/A)</f>
        <v>-4.4213590293567222</v>
      </c>
      <c r="BA517" s="64">
        <f>IF(ISNUMBER(INDEX(Данные!$I$1:$IX$303,Данные!$A179,BA$642)),INDEX(Данные!$I$1:$IX$303,Данные!$A179,BA$642)-Данные!$H179-BA$643+IF($F$6="Использовать поправку",BU517,0),#N/A)</f>
        <v>1.9855116319417903</v>
      </c>
      <c r="BB517" s="62">
        <f t="shared" si="848"/>
        <v>88</v>
      </c>
      <c r="BC517" s="63">
        <f>IF(ISNUMBER(INDEX(Данные!$I$1:$IX$303,Данные!$A179,BC$642)),INDEX(Данные!$I$1:$IX$303,Данные!$A179,BC$642)-Данные!$G179-BC$643+IF($F$7="Использовать поправку",BT517,0),#N/A)</f>
        <v>-1.8606581452281716</v>
      </c>
      <c r="BD517" s="64">
        <f>IF(ISNUMBER(INDEX(Данные!$I$1:$IX$303,Данные!$A179,BD$642)),INDEX(Данные!$I$1:$IX$303,Данные!$A179,BD$642)-Данные!$H179-BD$643+IF($F$7="Использовать поправку",BU517,0),#N/A)</f>
        <v>1.7520608321606232</v>
      </c>
      <c r="BE517" s="62">
        <f t="shared" si="849"/>
        <v>88</v>
      </c>
      <c r="BF517" s="63">
        <f>IF(ISNUMBER(INDEX(Данные!$I$1:$IX$303,Данные!$A179,BF$642)),INDEX(Данные!$I$1:$IX$303,Данные!$A179,BF$642)-Данные!$G179-BF$643+IF($F$8="Использовать поправку",BT517,0),#N/A)</f>
        <v>2.8516387079426977</v>
      </c>
      <c r="BG517" s="64">
        <f>IF(ISNUMBER(INDEX(Данные!$I$1:$IX$303,Данные!$A179,BG$642)),INDEX(Данные!$I$1:$IX$303,Данные!$A179,BG$642)-Данные!$H179-BG$643+IF($F$8="Использовать поправку",BU517,0),#N/A)</f>
        <v>1.8755391497709297</v>
      </c>
      <c r="BH517" s="62">
        <f t="shared" si="850"/>
        <v>88</v>
      </c>
      <c r="BI517" s="63">
        <f>IF(ISNUMBER(INDEX(Данные!$I$1:$IX$303,Данные!$A179,BI$642)),INDEX(Данные!$I$1:$IX$303,Данные!$A179,BI$642)-Данные!$G179-BI$643+IF($F$9="Использовать поправку",BT517,0),#N/A)</f>
        <v>0.83136296666714316</v>
      </c>
      <c r="BJ517" s="64">
        <f>IF(ISNUMBER(INDEX(Данные!$I$1:$IX$303,Данные!$A179,BJ$642)),INDEX(Данные!$I$1:$IX$303,Данные!$A179,BJ$642)-Данные!$H179-BJ$643+IF($F$9="Использовать поправку",BU517,0),#N/A)</f>
        <v>3.0542014650511646</v>
      </c>
      <c r="BK517" s="62">
        <f t="shared" si="851"/>
        <v>88</v>
      </c>
      <c r="BL517" s="63">
        <f>IF(ISNUMBER(INDEX(Данные!$I$1:$IX$303,Данные!$A179,BL$642)),INDEX(Данные!$I$1:$IX$303,Данные!$A179,BL$642)-Данные!$G179-BL$643+IF($F$10="Использовать поправку",BT517,0),#N/A)</f>
        <v>-2.1562675126095883</v>
      </c>
      <c r="BM517" s="64">
        <f>IF(ISNUMBER(INDEX(Данные!$I$1:$IX$303,Данные!$A179,BM$642)),INDEX(Данные!$I$1:$IX$303,Данные!$A179,BM$642)-Данные!$H179-BM$643+IF($F$10="Использовать поправку",BU517,0),#N/A)</f>
        <v>9.3326164929842435</v>
      </c>
      <c r="BN517" s="62">
        <f t="shared" si="852"/>
        <v>88</v>
      </c>
      <c r="BO517" s="63">
        <f>IF(ISNUMBER(INDEX(Данные!$I$1:$IX$303,Данные!$A179,BO$642)),INDEX(Данные!$I$1:$IX$303,Данные!$A179,BO$642)-Данные!$G179-BO$643+IF($F$11="Использовать поправку",BT517,0),#N/A)</f>
        <v>3.8627767836748035</v>
      </c>
      <c r="BP517" s="64">
        <f>IF(ISNUMBER(INDEX(Данные!$I$1:$IX$303,Данные!$A179,BP$642)),INDEX(Данные!$I$1:$IX$303,Данные!$A179,BP$642)-Данные!$H179-BP$643+IF($F$11="Использовать поправку",BU517,0),#N/A)</f>
        <v>2.9390208131876534</v>
      </c>
      <c r="BQ517" s="62">
        <f t="shared" si="853"/>
        <v>88</v>
      </c>
      <c r="BR517" s="63">
        <f>IF(ISNUMBER(INDEX(Данные!$I$1:$IX$303,Данные!$A179,BR$642)),INDEX(Данные!$I$1:$IX$303,Данные!$A179,BR$642)-Данные!$G179-BR$643+IF($F$12="Использовать поправку",BT517,0),#N/A)</f>
        <v>1.7644142016462183</v>
      </c>
      <c r="BS517" s="64">
        <f>IF(ISNUMBER(INDEX(Данные!$I$1:$IX$303,Данные!$A179,BS$642)),INDEX(Данные!$I$1:$IX$303,Данные!$A179,BS$642)-Данные!$H179-BS$643+IF($F$12="Использовать поправку",BU517,0),#N/A)</f>
        <v>7.0626863361130745</v>
      </c>
      <c r="BT517" s="100" t="e">
        <f>INDEX(Данные!$I$1:$IX$303,Данные!$A179,BT$642+8)-INDEX(Данные!$I$1:$IX$303,Данные!$A179,BT$643+8)</f>
        <v>#N/A</v>
      </c>
      <c r="BU517" s="101" t="e">
        <f>INDEX(Данные!$I$1:$IX$303,Данные!$A179,BU$642+9)-INDEX(Данные!$I$1:$IX$303,Данные!$A179,BU$643+9)</f>
        <v>#N/A</v>
      </c>
    </row>
    <row r="518" spans="7:73" s="88" customFormat="1" x14ac:dyDescent="0.25">
      <c r="G518" s="61">
        <v>88.5</v>
      </c>
      <c r="H518" s="62">
        <f t="shared" si="854"/>
        <v>88.5</v>
      </c>
      <c r="I518" s="63">
        <f>IF(ISNUMBER(INDEX(Данные!$I$1:$IX$303,Данные!$A180,I$642)),INDEX(Данные!$I$1:$IX$303,Данные!$A180,I$642)-Данные!$E180+IF($F$3="Использовать поправку",AL518,0),#N/A)</f>
        <v>0</v>
      </c>
      <c r="J518" s="64">
        <f>IF(ISNUMBER(INDEX(Данные!$I$1:$IX$303,Данные!$A180,J$642)),INDEX(Данные!$I$1:$IX$303,Данные!$A180,J$642)-Данные!$F180+IF($F$3="Использовать поправку",AM518,0),#N/A)</f>
        <v>0</v>
      </c>
      <c r="K518" s="62">
        <f t="shared" si="855"/>
        <v>88.5</v>
      </c>
      <c r="L518" s="63">
        <f>IF(ISNUMBER(INDEX(Данные!$I$1:$IX$303,Данные!$A180,L$642)),INDEX(Данные!$I$1:$IX$303,Данные!$A180,L$642)-Данные!$E180+IF($F$4="Использовать поправку",AL518,0),#N/A)</f>
        <v>-1.3405544278007326</v>
      </c>
      <c r="M518" s="64">
        <f>IF(ISNUMBER(INDEX(Данные!$I$1:$IX$303,Данные!$A180,M$642)),INDEX(Данные!$I$1:$IX$303,Данные!$A180,M$642)-Данные!$F180+IF($F$4="Использовать поправку",AM518,0),#N/A)</f>
        <v>1.2420421511871567</v>
      </c>
      <c r="N518" s="62">
        <f t="shared" si="856"/>
        <v>88.5</v>
      </c>
      <c r="O518" s="63">
        <f>IF(ISNUMBER(INDEX(Данные!$I$1:$IX$303,Данные!$A180,O$642)),INDEX(Данные!$I$1:$IX$303,Данные!$A180,O$642)-Данные!$E180+IF($F$5="Использовать поправку",AL518,0),#N/A)</f>
        <v>-0.68474595768443614</v>
      </c>
      <c r="P518" s="64">
        <f>IF(ISNUMBER(INDEX(Данные!$I$1:$IX$303,Данные!$A180,P$642)),INDEX(Данные!$I$1:$IX$303,Данные!$A180,P$642)-Данные!$F180+IF($F$5="Использовать поправку",AM518,0),#N/A)</f>
        <v>-0.41277817366043479</v>
      </c>
      <c r="Q518" s="62">
        <f t="shared" si="857"/>
        <v>88.5</v>
      </c>
      <c r="R518" s="63">
        <f>IF(ISNUMBER(INDEX(Данные!$I$1:$IX$303,Данные!$A180,R$642)),INDEX(Данные!$I$1:$IX$303,Данные!$A180,R$642)-Данные!$E180+IF($F$6="Использовать поправку",AL518,0),#N/A)</f>
        <v>0.89450681995651671</v>
      </c>
      <c r="S518" s="64">
        <f>IF(ISNUMBER(INDEX(Данные!$I$1:$IX$303,Данные!$A180,S$642)),INDEX(Данные!$I$1:$IX$303,Данные!$A180,S$642)-Данные!$F180+IF($F$6="Использовать поправку",AM518,0),#N/A)</f>
        <v>-0.81618740626742436</v>
      </c>
      <c r="T518" s="62">
        <f t="shared" si="858"/>
        <v>88.5</v>
      </c>
      <c r="U518" s="63">
        <f>IF(ISNUMBER(INDEX(Данные!$I$1:$IX$303,Данные!$A180,U$642)),INDEX(Данные!$I$1:$IX$303,Данные!$A180,U$642)-Данные!$E180+IF($F$7="Использовать поправку",AL518,0),#N/A)</f>
        <v>-0.25049875375293773</v>
      </c>
      <c r="V518" s="64">
        <f>IF(ISNUMBER(INDEX(Данные!$I$1:$IX$303,Данные!$A180,V$642)),INDEX(Данные!$I$1:$IX$303,Данные!$A180,V$642)-Данные!$F180+IF($F$7="Использовать поправку",AM518,0),#N/A)</f>
        <v>-1.0756691189811249</v>
      </c>
      <c r="W518" s="62">
        <f t="shared" si="859"/>
        <v>88.5</v>
      </c>
      <c r="X518" s="63">
        <f>IF(ISNUMBER(INDEX(Данные!$I$1:$IX$303,Данные!$A180,X$642)),INDEX(Данные!$I$1:$IX$303,Данные!$A180,X$642)-Данные!$E180+IF($F$8="Использовать поправку",AL518,0),#N/A)</f>
        <v>-1.0683139448690415</v>
      </c>
      <c r="Y518" s="64">
        <f>IF(ISNUMBER(INDEX(Данные!$I$1:$IX$303,Данные!$A180,Y$642)),INDEX(Данные!$I$1:$IX$303,Данные!$A180,Y$642)-Данные!$F180+IF($F$8="Использовать поправку",AM518,0),#N/A)</f>
        <v>1.4862586904676078</v>
      </c>
      <c r="Z518" s="62">
        <f t="shared" si="860"/>
        <v>88.5</v>
      </c>
      <c r="AA518" s="63">
        <f>IF(ISNUMBER(INDEX(Данные!$I$1:$IX$303,Данные!$A180,AA$642)),INDEX(Данные!$I$1:$IX$303,Данные!$A180,AA$642)-Данные!$E180+IF($F$9="Использовать поправку",AL518,0),#N/A)</f>
        <v>-0.70349872495576093</v>
      </c>
      <c r="AB518" s="64">
        <f>IF(ISNUMBER(INDEX(Данные!$I$1:$IX$303,Данные!$A180,AB$642)),INDEX(Данные!$I$1:$IX$303,Данные!$A180,AB$642)-Данные!$F180+IF($F$9="Использовать поправку",AM518,0),#N/A)</f>
        <v>0.33375648994345042</v>
      </c>
      <c r="AC518" s="62">
        <f t="shared" si="861"/>
        <v>88.5</v>
      </c>
      <c r="AD518" s="63">
        <f>IF(ISNUMBER(INDEX(Данные!$I$1:$IX$303,Данные!$A180,AD$642)),INDEX(Данные!$I$1:$IX$303,Данные!$A180,AD$642)-Данные!$E180+IF($F$10="Использовать поправку",AL518,0),#N/A)</f>
        <v>0.52541524607037005</v>
      </c>
      <c r="AE518" s="64">
        <f>IF(ISNUMBER(INDEX(Данные!$I$1:$IX$303,Данные!$A180,AE$642)),INDEX(Данные!$I$1:$IX$303,Данные!$A180,AE$642)-Данные!$F180+IF($F$10="Использовать поправку",AM518,0),#N/A)</f>
        <v>1.249780069032326</v>
      </c>
      <c r="AF518" s="62">
        <f t="shared" si="862"/>
        <v>88.5</v>
      </c>
      <c r="AG518" s="63">
        <f>IF(ISNUMBER(INDEX(Данные!$I$1:$IX$303,Данные!$A180,AG$642)),INDEX(Данные!$I$1:$IX$303,Данные!$A180,AG$642)-Данные!$E180+IF($F$11="Использовать поправку",AL518,0),#N/A)</f>
        <v>-1.2189625649415241</v>
      </c>
      <c r="AH518" s="64">
        <f>IF(ISNUMBER(INDEX(Данные!$I$1:$IX$303,Данные!$A180,AH$642)),INDEX(Данные!$I$1:$IX$303,Данные!$A180,AH$642)-Данные!$F180+IF($F$11="Использовать поправку",AM518,0),#N/A)</f>
        <v>9.8138541264834345E-2</v>
      </c>
      <c r="AI518" s="62">
        <f t="shared" si="863"/>
        <v>88.5</v>
      </c>
      <c r="AJ518" s="63">
        <f>IF(ISNUMBER(INDEX(Данные!$I$1:$IX$303,Данные!$A180,AJ$642)),INDEX(Данные!$I$1:$IX$303,Данные!$A180,AJ$642)-Данные!$E180+IF($F$12="Использовать поправку",AL518,0),#N/A)</f>
        <v>-1.780275223729836</v>
      </c>
      <c r="AK518" s="96">
        <f>IF(ISNUMBER(INDEX(Данные!$I$1:$IX$303,Данные!$A180,AK$642)),INDEX(Данные!$I$1:$IX$303,Данные!$A180,AK$642)-Данные!$F180+IF($F$12="Использовать поправку",AM518,0),#N/A)</f>
        <v>0.14770650054585133</v>
      </c>
      <c r="AL518" s="100" t="e">
        <f>INDEX(Данные!$I$1:$IX$303,Данные!$A180,AL$642+4)-INDEX(Данные!$I$1:$IX$303,Данные!$A180,AL$643+4)</f>
        <v>#N/A</v>
      </c>
      <c r="AM518" s="101" t="e">
        <f>INDEX(Данные!$I$1:$IX$303,Данные!$A180,AM$642+5)-INDEX(Данные!$I$1:$IX$303,Данные!$A180,AM$643+5)</f>
        <v>#N/A</v>
      </c>
      <c r="AO518" s="61">
        <v>88.5</v>
      </c>
      <c r="AP518" s="62">
        <f t="shared" si="844"/>
        <v>88.5</v>
      </c>
      <c r="AQ518" s="63">
        <f>IF(ISNUMBER(INDEX(Данные!$I$1:$IX$303,Данные!$A180,AQ$642)),INDEX(Данные!$I$1:$IX$303,Данные!$A180,AQ$642)-Данные!$G180-AQ$643+IF($F$3="Использовать поправку",BT518,0),#N/A)</f>
        <v>0</v>
      </c>
      <c r="AR518" s="64">
        <f>IF(ISNUMBER(INDEX(Данные!$I$1:$IX$303,Данные!$A180,AR$642)),INDEX(Данные!$I$1:$IX$303,Данные!$A180,AR$642)-Данные!$H180-AR$643+IF($F$3="Использовать поправку",BU518,0),#N/A)</f>
        <v>0</v>
      </c>
      <c r="AS518" s="62">
        <f t="shared" si="845"/>
        <v>88.5</v>
      </c>
      <c r="AT518" s="63">
        <f>IF(ISNUMBER(INDEX(Данные!$I$1:$IX$303,Данные!$A180,AT$642)),INDEX(Данные!$I$1:$IX$303,Данные!$A180,AT$642)-Данные!$G180-AT$643+IF($F$4="Использовать поправку",BT518,0),#N/A)</f>
        <v>2.1136790726424124</v>
      </c>
      <c r="AU518" s="64">
        <f>IF(ISNUMBER(INDEX(Данные!$I$1:$IX$303,Данные!$A180,AU$642)),INDEX(Данные!$I$1:$IX$303,Данные!$A180,AU$642)-Данные!$H180-AU$643+IF($F$4="Использовать поправку",BU518,0),#N/A)</f>
        <v>1.3077468933815908</v>
      </c>
      <c r="AV518" s="62">
        <f t="shared" si="846"/>
        <v>88.5</v>
      </c>
      <c r="AW518" s="63">
        <f>IF(ISNUMBER(INDEX(Данные!$I$1:$IX$303,Данные!$A180,AW$642)),INDEX(Данные!$I$1:$IX$303,Данные!$A180,AW$642)-Данные!$G180-AW$643+IF($F$5="Использовать поправку",BT518,0),#N/A)</f>
        <v>-1.7057131726279522</v>
      </c>
      <c r="AX518" s="64">
        <f>IF(ISNUMBER(INDEX(Данные!$I$1:$IX$303,Данные!$A180,AX$642)),INDEX(Данные!$I$1:$IX$303,Данные!$A180,AX$642)-Данные!$H180-AX$643+IF($F$5="Использовать поправку",BU518,0),#N/A)</f>
        <v>7.0639193863432865</v>
      </c>
      <c r="AY518" s="62">
        <f t="shared" si="847"/>
        <v>88.5</v>
      </c>
      <c r="AZ518" s="63">
        <f>IF(ISNUMBER(INDEX(Данные!$I$1:$IX$303,Данные!$A180,AZ$642)),INDEX(Данные!$I$1:$IX$303,Данные!$A180,AZ$642)-Данные!$G180-AZ$643+IF($F$6="Использовать поправку",BT518,0),#N/A)</f>
        <v>-3.9741056193784061</v>
      </c>
      <c r="BA518" s="64">
        <f>IF(ISNUMBER(INDEX(Данные!$I$1:$IX$303,Данные!$A180,BA$642)),INDEX(Данные!$I$1:$IX$303,Данные!$A180,BA$642)-Данные!$H180-BA$643+IF($F$6="Использовать поправку",BU518,0),#N/A)</f>
        <v>1.5774179288080177</v>
      </c>
      <c r="BB518" s="62">
        <f t="shared" si="848"/>
        <v>88.5</v>
      </c>
      <c r="BC518" s="63">
        <f>IF(ISNUMBER(INDEX(Данные!$I$1:$IX$303,Данные!$A180,BC$642)),INDEX(Данные!$I$1:$IX$303,Данные!$A180,BC$642)-Данные!$G180-BC$643+IF($F$7="Использовать поправку",BT518,0),#N/A)</f>
        <v>-1.9859075221046396</v>
      </c>
      <c r="BD518" s="64">
        <f>IF(ISNUMBER(INDEX(Данные!$I$1:$IX$303,Данные!$A180,BD$642)),INDEX(Данные!$I$1:$IX$303,Данные!$A180,BD$642)-Данные!$H180-BD$643+IF($F$7="Использовать поправку",BU518,0),#N/A)</f>
        <v>1.2142262726702029</v>
      </c>
      <c r="BE518" s="62">
        <f t="shared" si="849"/>
        <v>88.5</v>
      </c>
      <c r="BF518" s="63">
        <f>IF(ISNUMBER(INDEX(Данные!$I$1:$IX$303,Данные!$A180,BF$642)),INDEX(Данные!$I$1:$IX$303,Данные!$A180,BF$642)-Данные!$G180-BF$643+IF($F$8="Использовать поправку",BT518,0),#N/A)</f>
        <v>2.3174817355081814</v>
      </c>
      <c r="BG518" s="64">
        <f>IF(ISNUMBER(INDEX(Данные!$I$1:$IX$303,Данные!$A180,BG$642)),INDEX(Данные!$I$1:$IX$303,Данные!$A180,BG$642)-Данные!$H180-BG$643+IF($F$8="Использовать поправку",BU518,0),#N/A)</f>
        <v>2.6186684950048402</v>
      </c>
      <c r="BH518" s="62">
        <f t="shared" si="850"/>
        <v>88.5</v>
      </c>
      <c r="BI518" s="63">
        <f>IF(ISNUMBER(INDEX(Данные!$I$1:$IX$303,Данные!$A180,BI$642)),INDEX(Данные!$I$1:$IX$303,Данные!$A180,BI$642)-Данные!$G180-BI$643+IF($F$9="Использовать поправку",BT518,0),#N/A)</f>
        <v>0.4796136041892396</v>
      </c>
      <c r="BJ518" s="64">
        <f>IF(ISNUMBER(INDEX(Данные!$I$1:$IX$303,Данные!$A180,BJ$642)),INDEX(Данные!$I$1:$IX$303,Данные!$A180,BJ$642)-Данные!$H180-BJ$643+IF($F$9="Использовать поправку",BU518,0),#N/A)</f>
        <v>3.2210797100228774</v>
      </c>
      <c r="BK518" s="62">
        <f t="shared" si="851"/>
        <v>88.5</v>
      </c>
      <c r="BL518" s="63">
        <f>IF(ISNUMBER(INDEX(Данные!$I$1:$IX$303,Данные!$A180,BL$642)),INDEX(Данные!$I$1:$IX$303,Данные!$A180,BL$642)-Данные!$G180-BL$643+IF($F$10="Использовать поправку",BT518,0),#N/A)</f>
        <v>-1.8935598895743624</v>
      </c>
      <c r="BM518" s="64">
        <f>IF(ISNUMBER(INDEX(Данные!$I$1:$IX$303,Данные!$A180,BM$642)),INDEX(Данные!$I$1:$IX$303,Данные!$A180,BM$642)-Данные!$H180-BM$643+IF($F$10="Использовать поправку",BU518,0),#N/A)</f>
        <v>9.9575065275002999</v>
      </c>
      <c r="BN518" s="62">
        <f t="shared" si="852"/>
        <v>88.5</v>
      </c>
      <c r="BO518" s="63">
        <f>IF(ISNUMBER(INDEX(Данные!$I$1:$IX$303,Данные!$A180,BO$642)),INDEX(Данные!$I$1:$IX$303,Данные!$A180,BO$642)-Данные!$G180-BO$643+IF($F$11="Использовать поправку",BT518,0),#N/A)</f>
        <v>3.2532955012040929</v>
      </c>
      <c r="BP518" s="64">
        <f>IF(ISNUMBER(INDEX(Данные!$I$1:$IX$303,Данные!$A180,BP$642)),INDEX(Данные!$I$1:$IX$303,Данные!$A180,BP$642)-Данные!$H180-BP$643+IF($F$11="Использовать поправку",BU518,0),#N/A)</f>
        <v>2.9880900838202251</v>
      </c>
      <c r="BQ518" s="62">
        <f t="shared" si="853"/>
        <v>88.5</v>
      </c>
      <c r="BR518" s="63">
        <f>IF(ISNUMBER(INDEX(Данные!$I$1:$IX$303,Данные!$A180,BR$642)),INDEX(Данные!$I$1:$IX$303,Данные!$A180,BR$642)-Данные!$G180-BR$643+IF($F$12="Использовать поправку",BT518,0),#N/A)</f>
        <v>0.87427658978128875</v>
      </c>
      <c r="BS518" s="64">
        <f>IF(ISNUMBER(INDEX(Данные!$I$1:$IX$303,Данные!$A180,BS$642)),INDEX(Данные!$I$1:$IX$303,Данные!$A180,BS$642)-Данные!$H180-BS$643+IF($F$12="Использовать поправку",BU518,0),#N/A)</f>
        <v>7.1365395863858794</v>
      </c>
      <c r="BT518" s="100" t="e">
        <f>INDEX(Данные!$I$1:$IX$303,Данные!$A180,BT$642+8)-INDEX(Данные!$I$1:$IX$303,Данные!$A180,BT$643+8)</f>
        <v>#N/A</v>
      </c>
      <c r="BU518" s="101" t="e">
        <f>INDEX(Данные!$I$1:$IX$303,Данные!$A180,BU$642+9)-INDEX(Данные!$I$1:$IX$303,Данные!$A180,BU$643+9)</f>
        <v>#N/A</v>
      </c>
    </row>
    <row r="519" spans="7:73" s="88" customFormat="1" x14ac:dyDescent="0.25">
      <c r="G519" s="61">
        <v>89</v>
      </c>
      <c r="H519" s="62">
        <f t="shared" si="854"/>
        <v>89</v>
      </c>
      <c r="I519" s="63">
        <f>IF(ISNUMBER(INDEX(Данные!$I$1:$IX$303,Данные!$A181,I$642)),INDEX(Данные!$I$1:$IX$303,Данные!$A181,I$642)-Данные!$E181+IF($F$3="Использовать поправку",AL519,0),#N/A)</f>
        <v>0</v>
      </c>
      <c r="J519" s="64">
        <f>IF(ISNUMBER(INDEX(Данные!$I$1:$IX$303,Данные!$A181,J$642)),INDEX(Данные!$I$1:$IX$303,Данные!$A181,J$642)-Данные!$F181+IF($F$3="Использовать поправку",AM519,0),#N/A)</f>
        <v>0</v>
      </c>
      <c r="K519" s="62">
        <f t="shared" si="855"/>
        <v>89</v>
      </c>
      <c r="L519" s="63">
        <f>IF(ISNUMBER(INDEX(Данные!$I$1:$IX$303,Данные!$A181,L$642)),INDEX(Данные!$I$1:$IX$303,Данные!$A181,L$642)-Данные!$E181+IF($F$4="Использовать поправку",AL519,0),#N/A)</f>
        <v>0.24862059802362069</v>
      </c>
      <c r="M519" s="64">
        <f>IF(ISNUMBER(INDEX(Данные!$I$1:$IX$303,Данные!$A181,M$642)),INDEX(Данные!$I$1:$IX$303,Данные!$A181,M$642)-Данные!$F181+IF($F$4="Использовать поправку",AM519,0),#N/A)</f>
        <v>-9.1994918965959016E-2</v>
      </c>
      <c r="N519" s="62">
        <f t="shared" si="856"/>
        <v>89</v>
      </c>
      <c r="O519" s="63">
        <f>IF(ISNUMBER(INDEX(Данные!$I$1:$IX$303,Данные!$A181,O$642)),INDEX(Данные!$I$1:$IX$303,Данные!$A181,O$642)-Данные!$E181+IF($F$5="Использовать поправку",AL519,0),#N/A)</f>
        <v>-0.19102822710459044</v>
      </c>
      <c r="P519" s="64">
        <f>IF(ISNUMBER(INDEX(Данные!$I$1:$IX$303,Данные!$A181,P$642)),INDEX(Данные!$I$1:$IX$303,Данные!$A181,P$642)-Данные!$F181+IF($F$5="Использовать поправку",AM519,0),#N/A)</f>
        <v>0.69908861453814097</v>
      </c>
      <c r="Q519" s="62">
        <f t="shared" si="857"/>
        <v>89</v>
      </c>
      <c r="R519" s="63">
        <f>IF(ISNUMBER(INDEX(Данные!$I$1:$IX$303,Данные!$A181,R$642)),INDEX(Данные!$I$1:$IX$303,Данные!$A181,R$642)-Данные!$E181+IF($F$6="Использовать поправку",AL519,0),#N/A)</f>
        <v>-0.50155279178275514</v>
      </c>
      <c r="S519" s="64">
        <f>IF(ISNUMBER(INDEX(Данные!$I$1:$IX$303,Данные!$A181,S$642)),INDEX(Данные!$I$1:$IX$303,Данные!$A181,S$642)-Данные!$F181+IF($F$6="Использовать поправку",AM519,0),#N/A)</f>
        <v>-1.038092091266531</v>
      </c>
      <c r="T519" s="62">
        <f t="shared" si="858"/>
        <v>89</v>
      </c>
      <c r="U519" s="63">
        <f>IF(ISNUMBER(INDEX(Данные!$I$1:$IX$303,Данные!$A181,U$642)),INDEX(Данные!$I$1:$IX$303,Данные!$A181,U$642)-Данные!$E181+IF($F$7="Использовать поправку",AL519,0),#N/A)</f>
        <v>-0.39692353937916458</v>
      </c>
      <c r="V519" s="64">
        <f>IF(ISNUMBER(INDEX(Данные!$I$1:$IX$303,Данные!$A181,V$642)),INDEX(Данные!$I$1:$IX$303,Данные!$A181,V$642)-Данные!$F181+IF($F$7="Использовать поправку",AM519,0),#N/A)</f>
        <v>0.35186613299071112</v>
      </c>
      <c r="W519" s="62">
        <f t="shared" si="859"/>
        <v>89</v>
      </c>
      <c r="X519" s="63">
        <f>IF(ISNUMBER(INDEX(Данные!$I$1:$IX$303,Данные!$A181,X$642)),INDEX(Данные!$I$1:$IX$303,Данные!$A181,X$642)-Данные!$E181+IF($F$8="Использовать поправку",AL519,0),#N/A)</f>
        <v>1.3853224415725851</v>
      </c>
      <c r="Y519" s="64">
        <f>IF(ISNUMBER(INDEX(Данные!$I$1:$IX$303,Данные!$A181,Y$642)),INDEX(Данные!$I$1:$IX$303,Данные!$A181,Y$642)-Данные!$F181+IF($F$8="Использовать поправку",AM519,0),#N/A)</f>
        <v>-0.57592003974538386</v>
      </c>
      <c r="Z519" s="62">
        <f t="shared" si="860"/>
        <v>89</v>
      </c>
      <c r="AA519" s="63">
        <f>IF(ISNUMBER(INDEX(Данные!$I$1:$IX$303,Данные!$A181,AA$642)),INDEX(Данные!$I$1:$IX$303,Данные!$A181,AA$642)-Данные!$E181+IF($F$9="Использовать поправку",AL519,0),#N/A)</f>
        <v>-0.37541580102616834</v>
      </c>
      <c r="AB519" s="64">
        <f>IF(ISNUMBER(INDEX(Данные!$I$1:$IX$303,Данные!$A181,AB$642)),INDEX(Данные!$I$1:$IX$303,Данные!$A181,AB$642)-Данные!$F181+IF($F$9="Использовать поправку",AM519,0),#N/A)</f>
        <v>0.1928177213550839</v>
      </c>
      <c r="AC519" s="62">
        <f t="shared" si="861"/>
        <v>89</v>
      </c>
      <c r="AD519" s="63">
        <f>IF(ISNUMBER(INDEX(Данные!$I$1:$IX$303,Данные!$A181,AD$642)),INDEX(Данные!$I$1:$IX$303,Данные!$A181,AD$642)-Данные!$E181+IF($F$10="Использовать поправку",AL519,0),#N/A)</f>
        <v>-0.76509656537040804</v>
      </c>
      <c r="AE519" s="64">
        <f>IF(ISNUMBER(INDEX(Данные!$I$1:$IX$303,Данные!$A181,AE$642)),INDEX(Данные!$I$1:$IX$303,Данные!$A181,AE$642)-Данные!$F181+IF($F$10="Использовать поправку",AM519,0),#N/A)</f>
        <v>0.39504968161044474</v>
      </c>
      <c r="AF519" s="62">
        <f t="shared" si="862"/>
        <v>89</v>
      </c>
      <c r="AG519" s="63">
        <f>IF(ISNUMBER(INDEX(Данные!$I$1:$IX$303,Данные!$A181,AG$642)),INDEX(Данные!$I$1:$IX$303,Данные!$A181,AG$642)-Данные!$E181+IF($F$11="Использовать поправку",AL519,0),#N/A)</f>
        <v>-0.66961681511464377</v>
      </c>
      <c r="AH519" s="64">
        <f>IF(ISNUMBER(INDEX(Данные!$I$1:$IX$303,Данные!$A181,AH$642)),INDEX(Данные!$I$1:$IX$303,Данные!$A181,AH$642)-Данные!$F181+IF($F$11="Использовать поправку",AM519,0),#N/A)</f>
        <v>-1.3522732364250736</v>
      </c>
      <c r="AI519" s="62">
        <f t="shared" si="863"/>
        <v>89</v>
      </c>
      <c r="AJ519" s="63">
        <f>IF(ISNUMBER(INDEX(Данные!$I$1:$IX$303,Данные!$A181,AJ$642)),INDEX(Данные!$I$1:$IX$303,Данные!$A181,AJ$642)-Данные!$E181+IF($F$12="Использовать поправку",AL519,0),#N/A)</f>
        <v>-0.93835131164201258</v>
      </c>
      <c r="AK519" s="96">
        <f>IF(ISNUMBER(INDEX(Данные!$I$1:$IX$303,Данные!$A181,AK$642)),INDEX(Данные!$I$1:$IX$303,Данные!$A181,AK$642)-Данные!$F181+IF($F$12="Использовать поправку",AM519,0),#N/A)</f>
        <v>-1.4482412933615514</v>
      </c>
      <c r="AL519" s="100" t="e">
        <f>INDEX(Данные!$I$1:$IX$303,Данные!$A181,AL$642+4)-INDEX(Данные!$I$1:$IX$303,Данные!$A181,AL$643+4)</f>
        <v>#N/A</v>
      </c>
      <c r="AM519" s="101" t="e">
        <f>INDEX(Данные!$I$1:$IX$303,Данные!$A181,AM$642+5)-INDEX(Данные!$I$1:$IX$303,Данные!$A181,AM$643+5)</f>
        <v>#N/A</v>
      </c>
      <c r="AO519" s="61">
        <v>89</v>
      </c>
      <c r="AP519" s="62">
        <f t="shared" si="844"/>
        <v>89</v>
      </c>
      <c r="AQ519" s="63">
        <f>IF(ISNUMBER(INDEX(Данные!$I$1:$IX$303,Данные!$A181,AQ$642)),INDEX(Данные!$I$1:$IX$303,Данные!$A181,AQ$642)-Данные!$G181-AQ$643+IF($F$3="Использовать поправку",BT519,0),#N/A)</f>
        <v>0</v>
      </c>
      <c r="AR519" s="64">
        <f>IF(ISNUMBER(INDEX(Данные!$I$1:$IX$303,Данные!$A181,AR$642)),INDEX(Данные!$I$1:$IX$303,Данные!$A181,AR$642)-Данные!$H181-AR$643+IF($F$3="Использовать поправку",BU519,0),#N/A)</f>
        <v>0</v>
      </c>
      <c r="AS519" s="62">
        <f t="shared" si="845"/>
        <v>89</v>
      </c>
      <c r="AT519" s="63">
        <f>IF(ISNUMBER(INDEX(Данные!$I$1:$IX$303,Данные!$A181,AT$642)),INDEX(Данные!$I$1:$IX$303,Данные!$A181,AT$642)-Данные!$G181-AT$643+IF($F$4="Использовать поправку",BT519,0),#N/A)</f>
        <v>2.2379893716542938</v>
      </c>
      <c r="AU519" s="64">
        <f>IF(ISNUMBER(INDEX(Данные!$I$1:$IX$303,Данные!$A181,AU$642)),INDEX(Данные!$I$1:$IX$303,Данные!$A181,AU$642)-Данные!$H181-AU$643+IF($F$4="Использовать поправку",BU519,0),#N/A)</f>
        <v>1.261749433898558</v>
      </c>
      <c r="AV519" s="62">
        <f t="shared" si="846"/>
        <v>89</v>
      </c>
      <c r="AW519" s="63">
        <f>IF(ISNUMBER(INDEX(Данные!$I$1:$IX$303,Данные!$A181,AW$642)),INDEX(Данные!$I$1:$IX$303,Данные!$A181,AW$642)-Данные!$G181-AW$643+IF($F$5="Использовать поправку",BT519,0),#N/A)</f>
        <v>-1.8012272861801648</v>
      </c>
      <c r="AX519" s="64">
        <f>IF(ISNUMBER(INDEX(Данные!$I$1:$IX$303,Данные!$A181,AX$642)),INDEX(Данные!$I$1:$IX$303,Данные!$A181,AX$642)-Данные!$H181-AX$643+IF($F$5="Использовать поправку",BU519,0),#N/A)</f>
        <v>7.413463693612357</v>
      </c>
      <c r="AY519" s="62">
        <f t="shared" si="847"/>
        <v>89</v>
      </c>
      <c r="AZ519" s="63">
        <f>IF(ISNUMBER(INDEX(Данные!$I$1:$IX$303,Данные!$A181,AZ$642)),INDEX(Данные!$I$1:$IX$303,Данные!$A181,AZ$642)-Данные!$G181-AZ$643+IF($F$6="Использовать поправку",BT519,0),#N/A)</f>
        <v>-4.2248820152697135</v>
      </c>
      <c r="BA519" s="64">
        <f>IF(ISNUMBER(INDEX(Данные!$I$1:$IX$303,Данные!$A181,BA$642)),INDEX(Данные!$I$1:$IX$303,Данные!$A181,BA$642)-Данные!$H181-BA$643+IF($F$6="Использовать поправку",BU519,0),#N/A)</f>
        <v>1.0583718831749138</v>
      </c>
      <c r="BB519" s="62">
        <f t="shared" si="848"/>
        <v>89</v>
      </c>
      <c r="BC519" s="63">
        <f>IF(ISNUMBER(INDEX(Данные!$I$1:$IX$303,Данные!$A181,BC$642)),INDEX(Данные!$I$1:$IX$303,Данные!$A181,BC$642)-Данные!$G181-BC$643+IF($F$7="Использовать поправку",BT519,0),#N/A)</f>
        <v>-2.1843692917941553</v>
      </c>
      <c r="BD519" s="64">
        <f>IF(ISNUMBER(INDEX(Данные!$I$1:$IX$303,Данные!$A181,BD$642)),INDEX(Данные!$I$1:$IX$303,Данные!$A181,BD$642)-Данные!$H181-BD$643+IF($F$7="Использовать поправку",BU519,0),#N/A)</f>
        <v>1.3901593391656206</v>
      </c>
      <c r="BE519" s="62">
        <f t="shared" si="849"/>
        <v>89</v>
      </c>
      <c r="BF519" s="63">
        <f>IF(ISNUMBER(INDEX(Данные!$I$1:$IX$303,Данные!$A181,BF$642)),INDEX(Данные!$I$1:$IX$303,Данные!$A181,BF$642)-Данные!$G181-BF$643+IF($F$8="Использовать поправку",BT519,0),#N/A)</f>
        <v>3.0101429562945441</v>
      </c>
      <c r="BG519" s="64">
        <f>IF(ISNUMBER(INDEX(Данные!$I$1:$IX$303,Данные!$A181,BG$642)),INDEX(Данные!$I$1:$IX$303,Данные!$A181,BG$642)-Данные!$H181-BG$643+IF($F$8="Использовать поправку",BU519,0),#N/A)</f>
        <v>2.3307084751320417</v>
      </c>
      <c r="BH519" s="62">
        <f t="shared" si="850"/>
        <v>89</v>
      </c>
      <c r="BI519" s="63">
        <f>IF(ISNUMBER(INDEX(Данные!$I$1:$IX$303,Данные!$A181,BI$642)),INDEX(Данные!$I$1:$IX$303,Данные!$A181,BI$642)-Данные!$G181-BI$643+IF($F$9="Использовать поправку",BT519,0),#N/A)</f>
        <v>0.29190570367620694</v>
      </c>
      <c r="BJ519" s="64">
        <f>IF(ISNUMBER(INDEX(Данные!$I$1:$IX$303,Данные!$A181,BJ$642)),INDEX(Данные!$I$1:$IX$303,Данные!$A181,BJ$642)-Данные!$H181-BJ$643+IF($F$9="Использовать поправку",BU519,0),#N/A)</f>
        <v>3.3174885707005615</v>
      </c>
      <c r="BK519" s="62">
        <f t="shared" si="851"/>
        <v>89</v>
      </c>
      <c r="BL519" s="63">
        <f>IF(ISNUMBER(INDEX(Данные!$I$1:$IX$303,Данные!$A181,BL$642)),INDEX(Данные!$I$1:$IX$303,Данные!$A181,BL$642)-Данные!$G181-BL$643+IF($F$10="Использовать поправку",BT519,0),#N/A)</f>
        <v>-2.2761081722595691</v>
      </c>
      <c r="BM519" s="64">
        <f>IF(ISNUMBER(INDEX(Данные!$I$1:$IX$303,Данные!$A181,BM$642)),INDEX(Данные!$I$1:$IX$303,Данные!$A181,BM$642)-Данные!$H181-BM$643+IF($F$10="Использовать поправку",BU519,0),#N/A)</f>
        <v>10.155031368305572</v>
      </c>
      <c r="BN519" s="62">
        <f t="shared" si="852"/>
        <v>89</v>
      </c>
      <c r="BO519" s="63">
        <f>IF(ISNUMBER(INDEX(Данные!$I$1:$IX$303,Данные!$A181,BO$642)),INDEX(Данные!$I$1:$IX$303,Данные!$A181,BO$642)-Данные!$G181-BO$643+IF($F$11="Использовать поправку",BT519,0),#N/A)</f>
        <v>2.9184870936468315</v>
      </c>
      <c r="BP519" s="64">
        <f>IF(ISNUMBER(INDEX(Данные!$I$1:$IX$303,Данные!$A181,BP$642)),INDEX(Данные!$I$1:$IX$303,Данные!$A181,BP$642)-Данные!$H181-BP$643+IF($F$11="Использовать поправку",BU519,0),#N/A)</f>
        <v>2.3119534656075302</v>
      </c>
      <c r="BQ519" s="62">
        <f t="shared" si="853"/>
        <v>89</v>
      </c>
      <c r="BR519" s="63">
        <f>IF(ISNUMBER(INDEX(Данные!$I$1:$IX$303,Данные!$A181,BR$642)),INDEX(Данные!$I$1:$IX$303,Данные!$A181,BR$642)-Данные!$G181-BR$643+IF($F$12="Использовать поправку",BT519,0),#N/A)</f>
        <v>0.40510093396028424</v>
      </c>
      <c r="BS519" s="64">
        <f>IF(ISNUMBER(INDEX(Данные!$I$1:$IX$303,Данные!$A181,BS$642)),INDEX(Данные!$I$1:$IX$303,Данные!$A181,BS$642)-Данные!$H181-BS$643+IF($F$12="Использовать поправку",BU519,0),#N/A)</f>
        <v>6.412418939705276</v>
      </c>
      <c r="BT519" s="100" t="e">
        <f>INDEX(Данные!$I$1:$IX$303,Данные!$A181,BT$642+8)-INDEX(Данные!$I$1:$IX$303,Данные!$A181,BT$643+8)</f>
        <v>#N/A</v>
      </c>
      <c r="BU519" s="101" t="e">
        <f>INDEX(Данные!$I$1:$IX$303,Данные!$A181,BU$642+9)-INDEX(Данные!$I$1:$IX$303,Данные!$A181,BU$643+9)</f>
        <v>#N/A</v>
      </c>
    </row>
    <row r="520" spans="7:73" s="88" customFormat="1" x14ac:dyDescent="0.25">
      <c r="G520" s="61">
        <v>89.5</v>
      </c>
      <c r="H520" s="62">
        <f t="shared" si="854"/>
        <v>89.5</v>
      </c>
      <c r="I520" s="63">
        <f>IF(ISNUMBER(INDEX(Данные!$I$1:$IX$303,Данные!$A182,I$642)),INDEX(Данные!$I$1:$IX$303,Данные!$A182,I$642)-Данные!$E182+IF($F$3="Использовать поправку",AL520,0),#N/A)</f>
        <v>0</v>
      </c>
      <c r="J520" s="64">
        <f>IF(ISNUMBER(INDEX(Данные!$I$1:$IX$303,Данные!$A182,J$642)),INDEX(Данные!$I$1:$IX$303,Данные!$A182,J$642)-Данные!$F182+IF($F$3="Использовать поправку",AM520,0),#N/A)</f>
        <v>0</v>
      </c>
      <c r="K520" s="62">
        <f t="shared" si="855"/>
        <v>89.5</v>
      </c>
      <c r="L520" s="63">
        <f>IF(ISNUMBER(INDEX(Данные!$I$1:$IX$303,Данные!$A182,L$642)),INDEX(Данные!$I$1:$IX$303,Данные!$A182,L$642)-Данные!$E182+IF($F$4="Использовать поправку",AL520,0),#N/A)</f>
        <v>-0.13365908703908502</v>
      </c>
      <c r="M520" s="64">
        <f>IF(ISNUMBER(INDEX(Данные!$I$1:$IX$303,Данные!$A182,M$642)),INDEX(Данные!$I$1:$IX$303,Данные!$A182,M$642)-Данные!$F182+IF($F$4="Использовать поправку",AM520,0),#N/A)</f>
        <v>0.68027719714141099</v>
      </c>
      <c r="N520" s="62">
        <f t="shared" si="856"/>
        <v>89.5</v>
      </c>
      <c r="O520" s="63">
        <f>IF(ISNUMBER(INDEX(Данные!$I$1:$IX$303,Данные!$A182,O$642)),INDEX(Данные!$I$1:$IX$303,Данные!$A182,O$642)-Данные!$E182+IF($F$5="Использовать поправку",AL520,0),#N/A)</f>
        <v>1.8560659378051589</v>
      </c>
      <c r="P520" s="64">
        <f>IF(ISNUMBER(INDEX(Данные!$I$1:$IX$303,Данные!$A182,P$642)),INDEX(Данные!$I$1:$IX$303,Данные!$A182,P$642)-Данные!$F182+IF($F$5="Использовать поправку",AM520,0),#N/A)</f>
        <v>2.0873850359101027</v>
      </c>
      <c r="Q520" s="62">
        <f t="shared" si="857"/>
        <v>89.5</v>
      </c>
      <c r="R520" s="63">
        <f>IF(ISNUMBER(INDEX(Данные!$I$1:$IX$303,Данные!$A182,R$642)),INDEX(Данные!$I$1:$IX$303,Данные!$A182,R$642)-Данные!$E182+IF($F$6="Использовать поправку",AL520,0),#N/A)</f>
        <v>-7.719147458937492E-2</v>
      </c>
      <c r="S520" s="64">
        <f>IF(ISNUMBER(INDEX(Данные!$I$1:$IX$303,Данные!$A182,S$642)),INDEX(Данные!$I$1:$IX$303,Данные!$A182,S$642)-Данные!$F182+IF($F$6="Использовать поправку",AM520,0),#N/A)</f>
        <v>1.1507252865431781</v>
      </c>
      <c r="T520" s="62">
        <f t="shared" si="858"/>
        <v>89.5</v>
      </c>
      <c r="U520" s="63">
        <f>IF(ISNUMBER(INDEX(Данные!$I$1:$IX$303,Данные!$A182,U$642)),INDEX(Данные!$I$1:$IX$303,Данные!$A182,U$642)-Данные!$E182+IF($F$7="Использовать поправку",AL520,0),#N/A)</f>
        <v>0.41629581113841141</v>
      </c>
      <c r="V520" s="64">
        <f>IF(ISNUMBER(INDEX(Данные!$I$1:$IX$303,Данные!$A182,V$642)),INDEX(Данные!$I$1:$IX$303,Данные!$A182,V$642)-Данные!$F182+IF($F$7="Использовать поправку",AM520,0),#N/A)</f>
        <v>2.0758237123409593</v>
      </c>
      <c r="W520" s="62">
        <f t="shared" si="859"/>
        <v>89.5</v>
      </c>
      <c r="X520" s="63">
        <f>IF(ISNUMBER(INDEX(Данные!$I$1:$IX$303,Данные!$A182,X$642)),INDEX(Данные!$I$1:$IX$303,Данные!$A182,X$642)-Данные!$E182+IF($F$8="Использовать поправку",AL520,0),#N/A)</f>
        <v>-0.58578947195017861</v>
      </c>
      <c r="Y520" s="64">
        <f>IF(ISNUMBER(INDEX(Данные!$I$1:$IX$303,Данные!$A182,Y$642)),INDEX(Данные!$I$1:$IX$303,Данные!$A182,Y$642)-Данные!$F182+IF($F$8="Использовать поправку",AM520,0),#N/A)</f>
        <v>0.97223671571475023</v>
      </c>
      <c r="Z520" s="62">
        <f t="shared" si="860"/>
        <v>89.5</v>
      </c>
      <c r="AA520" s="63">
        <f>IF(ISNUMBER(INDEX(Данные!$I$1:$IX$303,Данные!$A182,AA$642)),INDEX(Данные!$I$1:$IX$303,Данные!$A182,AA$642)-Данные!$E182+IF($F$9="Использовать поправку",AL520,0),#N/A)</f>
        <v>0.3006745857960329</v>
      </c>
      <c r="AB520" s="64">
        <f>IF(ISNUMBER(INDEX(Данные!$I$1:$IX$303,Данные!$A182,AB$642)),INDEX(Данные!$I$1:$IX$303,Данные!$A182,AB$642)-Данные!$F182+IF($F$9="Использовать поправку",AM520,0),#N/A)</f>
        <v>0.67914690686750845</v>
      </c>
      <c r="AC520" s="62">
        <f t="shared" si="861"/>
        <v>89.5</v>
      </c>
      <c r="AD520" s="63">
        <f>IF(ISNUMBER(INDEX(Данные!$I$1:$IX$303,Данные!$A182,AD$642)),INDEX(Данные!$I$1:$IX$303,Данные!$A182,AD$642)-Данные!$E182+IF($F$10="Использовать поправку",AL520,0),#N/A)</f>
        <v>0.99732629644610249</v>
      </c>
      <c r="AE520" s="64">
        <f>IF(ISNUMBER(INDEX(Данные!$I$1:$IX$303,Данные!$A182,AE$642)),INDEX(Данные!$I$1:$IX$303,Данные!$A182,AE$642)-Данные!$F182+IF($F$10="Использовать поправку",AM520,0),#N/A)</f>
        <v>8.1900681470866488E-2</v>
      </c>
      <c r="AF520" s="62">
        <f t="shared" si="862"/>
        <v>89.5</v>
      </c>
      <c r="AG520" s="63">
        <f>IF(ISNUMBER(INDEX(Данные!$I$1:$IX$303,Данные!$A182,AG$642)),INDEX(Данные!$I$1:$IX$303,Данные!$A182,AG$642)-Данные!$E182+IF($F$11="Использовать поправку",AL520,0),#N/A)</f>
        <v>0.88551909684691132</v>
      </c>
      <c r="AH520" s="64">
        <f>IF(ISNUMBER(INDEX(Данные!$I$1:$IX$303,Данные!$A182,AH$642)),INDEX(Данные!$I$1:$IX$303,Данные!$A182,AH$642)-Данные!$F182+IF($F$11="Использовать поправку",AM520,0),#N/A)</f>
        <v>-0.43820862247432757</v>
      </c>
      <c r="AI520" s="62">
        <f t="shared" si="863"/>
        <v>89.5</v>
      </c>
      <c r="AJ520" s="63">
        <f>IF(ISNUMBER(INDEX(Данные!$I$1:$IX$303,Данные!$A182,AJ$642)),INDEX(Данные!$I$1:$IX$303,Данные!$A182,AJ$642)-Данные!$E182+IF($F$12="Использовать поправку",AL520,0),#N/A)</f>
        <v>1.5175552818523403</v>
      </c>
      <c r="AK520" s="96">
        <f>IF(ISNUMBER(INDEX(Данные!$I$1:$IX$303,Данные!$A182,AK$642)),INDEX(Данные!$I$1:$IX$303,Данные!$A182,AK$642)-Данные!$F182+IF($F$12="Использовать поправку",AM520,0),#N/A)</f>
        <v>-6.8576827208346458E-2</v>
      </c>
      <c r="AL520" s="100" t="e">
        <f>INDEX(Данные!$I$1:$IX$303,Данные!$A182,AL$642+4)-INDEX(Данные!$I$1:$IX$303,Данные!$A182,AL$643+4)</f>
        <v>#N/A</v>
      </c>
      <c r="AM520" s="101" t="e">
        <f>INDEX(Данные!$I$1:$IX$303,Данные!$A182,AM$642+5)-INDEX(Данные!$I$1:$IX$303,Данные!$A182,AM$643+5)</f>
        <v>#N/A</v>
      </c>
      <c r="AO520" s="61">
        <v>89.5</v>
      </c>
      <c r="AP520" s="62">
        <f t="shared" si="844"/>
        <v>89.5</v>
      </c>
      <c r="AQ520" s="63">
        <f>IF(ISNUMBER(INDEX(Данные!$I$1:$IX$303,Данные!$A182,AQ$642)),INDEX(Данные!$I$1:$IX$303,Данные!$A182,AQ$642)-Данные!$G182-AQ$643+IF($F$3="Использовать поправку",BT520,0),#N/A)</f>
        <v>0</v>
      </c>
      <c r="AR520" s="64">
        <f>IF(ISNUMBER(INDEX(Данные!$I$1:$IX$303,Данные!$A182,AR$642)),INDEX(Данные!$I$1:$IX$303,Данные!$A182,AR$642)-Данные!$H182-AR$643+IF($F$3="Использовать поправку",BU520,0),#N/A)</f>
        <v>0</v>
      </c>
      <c r="AS520" s="62">
        <f t="shared" si="845"/>
        <v>89.5</v>
      </c>
      <c r="AT520" s="63">
        <f>IF(ISNUMBER(INDEX(Данные!$I$1:$IX$303,Данные!$A182,AT$642)),INDEX(Данные!$I$1:$IX$303,Данные!$A182,AT$642)-Данные!$G182-AT$643+IF($F$4="Использовать поправку",BT520,0),#N/A)</f>
        <v>2.1711598281347051</v>
      </c>
      <c r="AU520" s="64">
        <f>IF(ISNUMBER(INDEX(Данные!$I$1:$IX$303,Данные!$A182,AU$642)),INDEX(Данные!$I$1:$IX$303,Данные!$A182,AU$642)-Данные!$H182-AU$643+IF($F$4="Использовать поправку",BU520,0),#N/A)</f>
        <v>1.6018880324691054</v>
      </c>
      <c r="AV520" s="62">
        <f t="shared" si="846"/>
        <v>89.5</v>
      </c>
      <c r="AW520" s="63">
        <f>IF(ISNUMBER(INDEX(Данные!$I$1:$IX$303,Данные!$A182,AW$642)),INDEX(Данные!$I$1:$IX$303,Данные!$A182,AW$642)-Данные!$G182-AW$643+IF($F$5="Использовать поправку",BT520,0),#N/A)</f>
        <v>-0.87319431727758001</v>
      </c>
      <c r="AX520" s="64">
        <f>IF(ISNUMBER(INDEX(Данные!$I$1:$IX$303,Данные!$A182,AX$642)),INDEX(Данные!$I$1:$IX$303,Данные!$A182,AX$642)-Данные!$H182-AX$643+IF($F$5="Использовать поправку",BU520,0),#N/A)</f>
        <v>8.4571562115675079</v>
      </c>
      <c r="AY520" s="62">
        <f t="shared" si="847"/>
        <v>89.5</v>
      </c>
      <c r="AZ520" s="63">
        <f>IF(ISNUMBER(INDEX(Данные!$I$1:$IX$303,Данные!$A182,AZ$642)),INDEX(Данные!$I$1:$IX$303,Данные!$A182,AZ$642)-Данные!$G182-AZ$643+IF($F$6="Использовать поправку",BT520,0),#N/A)</f>
        <v>-4.2634777525644267</v>
      </c>
      <c r="BA520" s="64">
        <f>IF(ISNUMBER(INDEX(Данные!$I$1:$IX$303,Данные!$A182,BA$642)),INDEX(Данные!$I$1:$IX$303,Данные!$A182,BA$642)-Данные!$H182-BA$643+IF($F$6="Использовать поправку",BU520,0),#N/A)</f>
        <v>1.6337345264464602</v>
      </c>
      <c r="BB520" s="62">
        <f t="shared" si="848"/>
        <v>89.5</v>
      </c>
      <c r="BC520" s="63">
        <f>IF(ISNUMBER(INDEX(Данные!$I$1:$IX$303,Данные!$A182,BC$642)),INDEX(Данные!$I$1:$IX$303,Данные!$A182,BC$642)-Данные!$G182-BC$643+IF($F$7="Использовать поправку",BT520,0),#N/A)</f>
        <v>-1.9762213862250064</v>
      </c>
      <c r="BD520" s="64">
        <f>IF(ISNUMBER(INDEX(Данные!$I$1:$IX$303,Данные!$A182,BD$642)),INDEX(Данные!$I$1:$IX$303,Данные!$A182,BD$642)-Данные!$H182-BD$643+IF($F$7="Использовать поправку",BU520,0),#N/A)</f>
        <v>2.4280711953360878</v>
      </c>
      <c r="BE520" s="62">
        <f t="shared" si="849"/>
        <v>89.5</v>
      </c>
      <c r="BF520" s="63">
        <f>IF(ISNUMBER(INDEX(Данные!$I$1:$IX$303,Данные!$A182,BF$642)),INDEX(Данные!$I$1:$IX$303,Данные!$A182,BF$642)-Данные!$G182-BF$643+IF($F$8="Использовать поправку",BT520,0),#N/A)</f>
        <v>2.7172482203194477</v>
      </c>
      <c r="BG520" s="64">
        <f>IF(ISNUMBER(INDEX(Данные!$I$1:$IX$303,Данные!$A182,BG$642)),INDEX(Данные!$I$1:$IX$303,Данные!$A182,BG$642)-Данные!$H182-BG$643+IF($F$8="Использовать поправку",BU520,0),#N/A)</f>
        <v>2.8168268329893635</v>
      </c>
      <c r="BH520" s="62">
        <f t="shared" si="850"/>
        <v>89.5</v>
      </c>
      <c r="BI520" s="63">
        <f>IF(ISNUMBER(INDEX(Данные!$I$1:$IX$303,Данные!$A182,BI$642)),INDEX(Данные!$I$1:$IX$303,Данные!$A182,BI$642)-Данные!$G182-BI$643+IF($F$9="Использовать поправку",BT520,0),#N/A)</f>
        <v>0.44224299657423671</v>
      </c>
      <c r="BJ520" s="64">
        <f>IF(ISNUMBER(INDEX(Данные!$I$1:$IX$303,Данные!$A182,BJ$642)),INDEX(Данные!$I$1:$IX$303,Данные!$A182,BJ$642)-Данные!$H182-BJ$643+IF($F$9="Использовать поправку",BU520,0),#N/A)</f>
        <v>3.6570620241343477</v>
      </c>
      <c r="BK520" s="62">
        <f t="shared" si="851"/>
        <v>89.5</v>
      </c>
      <c r="BL520" s="63">
        <f>IF(ISNUMBER(INDEX(Данные!$I$1:$IX$303,Данные!$A182,BL$642)),INDEX(Данные!$I$1:$IX$303,Данные!$A182,BL$642)-Данные!$G182-BL$643+IF($F$10="Использовать поправку",BT520,0),#N/A)</f>
        <v>-1.777445024036524</v>
      </c>
      <c r="BM520" s="64">
        <f>IF(ISNUMBER(INDEX(Данные!$I$1:$IX$303,Данные!$A182,BM$642)),INDEX(Данные!$I$1:$IX$303,Данные!$A182,BM$642)-Данные!$H182-BM$643+IF($F$10="Использовать поправку",BU520,0),#N/A)</f>
        <v>10.195981709041007</v>
      </c>
      <c r="BN520" s="62">
        <f t="shared" si="852"/>
        <v>89.5</v>
      </c>
      <c r="BO520" s="63">
        <f>IF(ISNUMBER(INDEX(Данные!$I$1:$IX$303,Данные!$A182,BO$642)),INDEX(Данные!$I$1:$IX$303,Данные!$A182,BO$642)-Данные!$G182-BO$643+IF($F$11="Использовать поправку",BT520,0),#N/A)</f>
        <v>3.3612466420702276</v>
      </c>
      <c r="BP520" s="64">
        <f>IF(ISNUMBER(INDEX(Данные!$I$1:$IX$303,Данные!$A182,BP$642)),INDEX(Данные!$I$1:$IX$303,Данные!$A182,BP$642)-Данные!$H182-BP$643+IF($F$11="Использовать поправку",BU520,0),#N/A)</f>
        <v>2.0928491543704695</v>
      </c>
      <c r="BQ520" s="62">
        <f t="shared" si="853"/>
        <v>89.5</v>
      </c>
      <c r="BR520" s="63">
        <f>IF(ISNUMBER(INDEX(Данные!$I$1:$IX$303,Данные!$A182,BR$642)),INDEX(Данные!$I$1:$IX$303,Данные!$A182,BR$642)-Данные!$G182-BR$643+IF($F$12="Использовать поправку",BT520,0),#N/A)</f>
        <v>1.1638785748864393</v>
      </c>
      <c r="BS520" s="64">
        <f>IF(ISNUMBER(INDEX(Данные!$I$1:$IX$303,Данные!$A182,BS$642)),INDEX(Данные!$I$1:$IX$303,Данные!$A182,BS$642)-Данные!$H182-BS$643+IF($F$12="Использовать поправку",BU520,0),#N/A)</f>
        <v>6.3781305261009038</v>
      </c>
      <c r="BT520" s="100" t="e">
        <f>INDEX(Данные!$I$1:$IX$303,Данные!$A182,BT$642+8)-INDEX(Данные!$I$1:$IX$303,Данные!$A182,BT$643+8)</f>
        <v>#N/A</v>
      </c>
      <c r="BU520" s="101" t="e">
        <f>INDEX(Данные!$I$1:$IX$303,Данные!$A182,BU$642+9)-INDEX(Данные!$I$1:$IX$303,Данные!$A182,BU$643+9)</f>
        <v>#N/A</v>
      </c>
    </row>
    <row r="521" spans="7:73" s="88" customFormat="1" x14ac:dyDescent="0.25">
      <c r="G521" s="61">
        <v>90</v>
      </c>
      <c r="H521" s="62">
        <f t="shared" si="854"/>
        <v>90</v>
      </c>
      <c r="I521" s="63">
        <f>IF(ISNUMBER(INDEX(Данные!$I$1:$IX$303,Данные!$A183,I$642)),INDEX(Данные!$I$1:$IX$303,Данные!$A183,I$642)-Данные!$E183+IF($F$3="Использовать поправку",AL521,0),#N/A)</f>
        <v>0</v>
      </c>
      <c r="J521" s="64">
        <f>IF(ISNUMBER(INDEX(Данные!$I$1:$IX$303,Данные!$A183,J$642)),INDEX(Данные!$I$1:$IX$303,Данные!$A183,J$642)-Данные!$F183+IF($F$3="Использовать поправку",AM521,0),#N/A)</f>
        <v>0</v>
      </c>
      <c r="K521" s="62">
        <f t="shared" si="855"/>
        <v>90</v>
      </c>
      <c r="L521" s="63">
        <f>IF(ISNUMBER(INDEX(Данные!$I$1:$IX$303,Данные!$A183,L$642)),INDEX(Данные!$I$1:$IX$303,Данные!$A183,L$642)-Данные!$E183+IF($F$4="Использовать поправку",AL521,0),#N/A)</f>
        <v>1.0022438734696291</v>
      </c>
      <c r="M521" s="64">
        <f>IF(ISNUMBER(INDEX(Данные!$I$1:$IX$303,Данные!$A183,M$642)),INDEX(Данные!$I$1:$IX$303,Данные!$A183,M$642)-Данные!$F183+IF($F$4="Использовать поправку",AM521,0),#N/A)</f>
        <v>0.2276280351410982</v>
      </c>
      <c r="N521" s="62">
        <f t="shared" si="856"/>
        <v>90</v>
      </c>
      <c r="O521" s="63">
        <f>IF(ISNUMBER(INDEX(Данные!$I$1:$IX$303,Данные!$A183,O$642)),INDEX(Данные!$I$1:$IX$303,Данные!$A183,O$642)-Данные!$E183+IF($F$5="Использовать поправку",AL521,0),#N/A)</f>
        <v>1.9198168776339859</v>
      </c>
      <c r="P521" s="64">
        <f>IF(ISNUMBER(INDEX(Данные!$I$1:$IX$303,Данные!$A183,P$642)),INDEX(Данные!$I$1:$IX$303,Данные!$A183,P$642)-Данные!$F183+IF($F$5="Использовать поправку",AM521,0),#N/A)</f>
        <v>-0.59576305024388176</v>
      </c>
      <c r="Q521" s="62">
        <f t="shared" si="857"/>
        <v>90</v>
      </c>
      <c r="R521" s="63">
        <f>IF(ISNUMBER(INDEX(Данные!$I$1:$IX$303,Данные!$A183,R$642)),INDEX(Данные!$I$1:$IX$303,Данные!$A183,R$642)-Данные!$E183+IF($F$6="Использовать поправку",AL521,0),#N/A)</f>
        <v>0.80206359810104111</v>
      </c>
      <c r="S521" s="64">
        <f>IF(ISNUMBER(INDEX(Данные!$I$1:$IX$303,Данные!$A183,S$642)),INDEX(Данные!$I$1:$IX$303,Данные!$A183,S$642)-Данные!$F183+IF($F$6="Использовать поправку",AM521,0),#N/A)</f>
        <v>0.18264371023301962</v>
      </c>
      <c r="T521" s="62">
        <f t="shared" si="858"/>
        <v>90</v>
      </c>
      <c r="U521" s="63">
        <f>IF(ISNUMBER(INDEX(Данные!$I$1:$IX$303,Данные!$A183,U$642)),INDEX(Данные!$I$1:$IX$303,Данные!$A183,U$642)-Данные!$E183+IF($F$7="Использовать поправку",AL521,0),#N/A)</f>
        <v>1.160055648941329</v>
      </c>
      <c r="V521" s="64">
        <f>IF(ISNUMBER(INDEX(Данные!$I$1:$IX$303,Данные!$A183,V$642)),INDEX(Данные!$I$1:$IX$303,Данные!$A183,V$642)-Данные!$F183+IF($F$7="Использовать поправку",AM521,0),#N/A)</f>
        <v>1.9410418820338684</v>
      </c>
      <c r="W521" s="62">
        <f t="shared" si="859"/>
        <v>90</v>
      </c>
      <c r="X521" s="63">
        <f>IF(ISNUMBER(INDEX(Данные!$I$1:$IX$303,Данные!$A183,X$642)),INDEX(Данные!$I$1:$IX$303,Данные!$A183,X$642)-Данные!$E183+IF($F$8="Использовать поправку",AL521,0),#N/A)</f>
        <v>0.54920371585710015</v>
      </c>
      <c r="Y521" s="64">
        <f>IF(ISNUMBER(INDEX(Данные!$I$1:$IX$303,Данные!$A183,Y$642)),INDEX(Данные!$I$1:$IX$303,Данные!$A183,Y$642)-Данные!$F183+IF($F$8="Использовать поправку",AM521,0),#N/A)</f>
        <v>0.20226191360491796</v>
      </c>
      <c r="Z521" s="62">
        <f t="shared" si="860"/>
        <v>90</v>
      </c>
      <c r="AA521" s="63">
        <f>IF(ISNUMBER(INDEX(Данные!$I$1:$IX$303,Данные!$A183,AA$642)),INDEX(Данные!$I$1:$IX$303,Данные!$A183,AA$642)-Данные!$E183+IF($F$9="Использовать поправку",AL521,0),#N/A)</f>
        <v>2.0320538768448611</v>
      </c>
      <c r="AB521" s="64">
        <f>IF(ISNUMBER(INDEX(Данные!$I$1:$IX$303,Данные!$A183,AB$642)),INDEX(Данные!$I$1:$IX$303,Данные!$A183,AB$642)-Данные!$F183+IF($F$9="Использовать поправку",AM521,0),#N/A)</f>
        <v>1.0717933832249003</v>
      </c>
      <c r="AC521" s="62">
        <f t="shared" si="861"/>
        <v>90</v>
      </c>
      <c r="AD521" s="63">
        <f>IF(ISNUMBER(INDEX(Данные!$I$1:$IX$303,Данные!$A183,AD$642)),INDEX(Данные!$I$1:$IX$303,Данные!$A183,AD$642)-Данные!$E183+IF($F$10="Использовать поправку",AL521,0),#N/A)</f>
        <v>0.53010194617594664</v>
      </c>
      <c r="AE521" s="64">
        <f>IF(ISNUMBER(INDEX(Данные!$I$1:$IX$303,Данные!$A183,AE$642)),INDEX(Данные!$I$1:$IX$303,Данные!$A183,AE$642)-Данные!$F183+IF($F$10="Использовать поправку",AM521,0),#N/A)</f>
        <v>1.1290221245905876</v>
      </c>
      <c r="AF521" s="62">
        <f t="shared" si="862"/>
        <v>90</v>
      </c>
      <c r="AG521" s="63">
        <f>IF(ISNUMBER(INDEX(Данные!$I$1:$IX$303,Данные!$A183,AG$642)),INDEX(Данные!$I$1:$IX$303,Данные!$A183,AG$642)-Данные!$E183+IF($F$11="Использовать поправку",AL521,0),#N/A)</f>
        <v>1.5185327065094949</v>
      </c>
      <c r="AH521" s="64">
        <f>IF(ISNUMBER(INDEX(Данные!$I$1:$IX$303,Данные!$A183,AH$642)),INDEX(Данные!$I$1:$IX$303,Данные!$A183,AH$642)-Данные!$F183+IF($F$11="Использовать поправку",AM521,0),#N/A)</f>
        <v>0.20232130654600766</v>
      </c>
      <c r="AI521" s="62">
        <f t="shared" si="863"/>
        <v>90</v>
      </c>
      <c r="AJ521" s="63">
        <f>IF(ISNUMBER(INDEX(Данные!$I$1:$IX$303,Данные!$A183,AJ$642)),INDEX(Данные!$I$1:$IX$303,Данные!$A183,AJ$642)-Данные!$E183+IF($F$12="Использовать поправку",AL521,0),#N/A)</f>
        <v>1.987395046185414</v>
      </c>
      <c r="AK521" s="96">
        <f>IF(ISNUMBER(INDEX(Данные!$I$1:$IX$303,Данные!$A183,AK$642)),INDEX(Данные!$I$1:$IX$303,Данные!$A183,AK$642)-Данные!$F183+IF($F$12="Использовать поправку",AM521,0),#N/A)</f>
        <v>0.79244825939452568</v>
      </c>
      <c r="AL521" s="100" t="e">
        <f>INDEX(Данные!$I$1:$IX$303,Данные!$A183,AL$642+4)-INDEX(Данные!$I$1:$IX$303,Данные!$A183,AL$643+4)</f>
        <v>#N/A</v>
      </c>
      <c r="AM521" s="101" t="e">
        <f>INDEX(Данные!$I$1:$IX$303,Данные!$A183,AM$642+5)-INDEX(Данные!$I$1:$IX$303,Данные!$A183,AM$643+5)</f>
        <v>#N/A</v>
      </c>
      <c r="AO521" s="61">
        <v>90</v>
      </c>
      <c r="AP521" s="62">
        <f t="shared" si="844"/>
        <v>90</v>
      </c>
      <c r="AQ521" s="63">
        <f>IF(ISNUMBER(INDEX(Данные!$I$1:$IX$303,Данные!$A183,AQ$642)),INDEX(Данные!$I$1:$IX$303,Данные!$A183,AQ$642)-Данные!$G183-AQ$643+IF($F$3="Использовать поправку",BT521,0),#N/A)</f>
        <v>0</v>
      </c>
      <c r="AR521" s="64">
        <f>IF(ISNUMBER(INDEX(Данные!$I$1:$IX$303,Данные!$A183,AR$642)),INDEX(Данные!$I$1:$IX$303,Данные!$A183,AR$642)-Данные!$H183-AR$643+IF($F$3="Использовать поправку",BU521,0),#N/A)</f>
        <v>0</v>
      </c>
      <c r="AS521" s="62">
        <f t="shared" si="845"/>
        <v>90</v>
      </c>
      <c r="AT521" s="63">
        <f>IF(ISNUMBER(INDEX(Данные!$I$1:$IX$303,Данные!$A183,AT$642)),INDEX(Данные!$I$1:$IX$303,Данные!$A183,AT$642)-Данные!$G183-AT$643+IF($F$4="Использовать поправку",BT521,0),#N/A)</f>
        <v>2.6722817648694672</v>
      </c>
      <c r="AU521" s="64">
        <f>IF(ISNUMBER(INDEX(Данные!$I$1:$IX$303,Данные!$A183,AU$642)),INDEX(Данные!$I$1:$IX$303,Данные!$A183,AU$642)-Данные!$H183-AU$643+IF($F$4="Использовать поправку",BU521,0),#N/A)</f>
        <v>1.7157020500399085</v>
      </c>
      <c r="AV521" s="62">
        <f t="shared" si="846"/>
        <v>90</v>
      </c>
      <c r="AW521" s="63">
        <f>IF(ISNUMBER(INDEX(Данные!$I$1:$IX$303,Данные!$A183,AW$642)),INDEX(Данные!$I$1:$IX$303,Данные!$A183,AW$642)-Данные!$G183-AW$643+IF($F$5="Использовать поправку",BT521,0),#N/A)</f>
        <v>8.6714121539444022E-2</v>
      </c>
      <c r="AX521" s="64">
        <f>IF(ISNUMBER(INDEX(Данные!$I$1:$IX$303,Данные!$A183,AX$642)),INDEX(Данные!$I$1:$IX$303,Данные!$A183,AX$642)-Данные!$H183-AX$643+IF($F$5="Использовать поправку",BU521,0),#N/A)</f>
        <v>8.1592746864453147</v>
      </c>
      <c r="AY521" s="62">
        <f t="shared" si="847"/>
        <v>90</v>
      </c>
      <c r="AZ521" s="63">
        <f>IF(ISNUMBER(INDEX(Данные!$I$1:$IX$303,Данные!$A183,AZ$642)),INDEX(Данные!$I$1:$IX$303,Данные!$A183,AZ$642)-Данные!$G183-AZ$643+IF($F$6="Использовать поправку",BT521,0),#N/A)</f>
        <v>-3.862445953513884</v>
      </c>
      <c r="BA521" s="64">
        <f>IF(ISNUMBER(INDEX(Данные!$I$1:$IX$303,Данные!$A183,BA$642)),INDEX(Данные!$I$1:$IX$303,Данные!$A183,BA$642)-Данные!$H183-BA$643+IF($F$6="Использовать поправку",BU521,0),#N/A)</f>
        <v>1.7250563815630358</v>
      </c>
      <c r="BB521" s="62">
        <f t="shared" si="848"/>
        <v>90</v>
      </c>
      <c r="BC521" s="63">
        <f>IF(ISNUMBER(INDEX(Данные!$I$1:$IX$303,Данные!$A183,BC$642)),INDEX(Данные!$I$1:$IX$303,Данные!$A183,BC$642)-Данные!$G183-BC$643+IF($F$7="Использовать поправку",BT521,0),#N/A)</f>
        <v>-1.3961935617543304</v>
      </c>
      <c r="BD521" s="64">
        <f>IF(ISNUMBER(INDEX(Данные!$I$1:$IX$303,Данные!$A183,BD$642)),INDEX(Данные!$I$1:$IX$303,Данные!$A183,BD$642)-Данные!$H183-BD$643+IF($F$7="Использовать поправку",BU521,0),#N/A)</f>
        <v>3.3985921363528178</v>
      </c>
      <c r="BE521" s="62">
        <f t="shared" si="849"/>
        <v>90</v>
      </c>
      <c r="BF521" s="63">
        <f>IF(ISNUMBER(INDEX(Данные!$I$1:$IX$303,Данные!$A183,BF$642)),INDEX(Данные!$I$1:$IX$303,Данные!$A183,BF$642)-Данные!$G183-BF$643+IF($F$8="Использовать поправку",BT521,0),#N/A)</f>
        <v>2.9918500782480351</v>
      </c>
      <c r="BG521" s="64">
        <f>IF(ISNUMBER(INDEX(Данные!$I$1:$IX$303,Данные!$A183,BG$642)),INDEX(Данные!$I$1:$IX$303,Данные!$A183,BG$642)-Данные!$H183-BG$643+IF($F$8="Использовать поправку",BU521,0),#N/A)</f>
        <v>2.9179577897916715</v>
      </c>
      <c r="BH521" s="62">
        <f t="shared" si="850"/>
        <v>90</v>
      </c>
      <c r="BI521" s="63">
        <f>IF(ISNUMBER(INDEX(Данные!$I$1:$IX$303,Данные!$A183,BI$642)),INDEX(Данные!$I$1:$IX$303,Данные!$A183,BI$642)-Данные!$G183-BI$643+IF($F$9="Использовать поправку",BT521,0),#N/A)</f>
        <v>1.4582699349966788</v>
      </c>
      <c r="BJ521" s="64">
        <f>IF(ISNUMBER(INDEX(Данные!$I$1:$IX$303,Данные!$A183,BJ$642)),INDEX(Данные!$I$1:$IX$303,Данные!$A183,BJ$642)-Данные!$H183-BJ$643+IF($F$9="Использовать поправку",BU521,0),#N/A)</f>
        <v>4.1929587157467267</v>
      </c>
      <c r="BK521" s="62">
        <f t="shared" si="851"/>
        <v>90</v>
      </c>
      <c r="BL521" s="63">
        <f>IF(ISNUMBER(INDEX(Данные!$I$1:$IX$303,Данные!$A183,BL$642)),INDEX(Данные!$I$1:$IX$303,Данные!$A183,BL$642)-Данные!$G183-BL$643+IF($F$10="Использовать поправку",BT521,0),#N/A)</f>
        <v>-1.5123940509486147</v>
      </c>
      <c r="BM521" s="64">
        <f>IF(ISNUMBER(INDEX(Данные!$I$1:$IX$303,Данные!$A183,BM$642)),INDEX(Данные!$I$1:$IX$303,Данные!$A183,BM$642)-Данные!$H183-BM$643+IF($F$10="Использовать поправку",BU521,0),#N/A)</f>
        <v>10.76049277133643</v>
      </c>
      <c r="BN521" s="62">
        <f t="shared" si="852"/>
        <v>90</v>
      </c>
      <c r="BO521" s="63">
        <f>IF(ISNUMBER(INDEX(Данные!$I$1:$IX$303,Данные!$A183,BO$642)),INDEX(Данные!$I$1:$IX$303,Данные!$A183,BO$642)-Данные!$G183-BO$643+IF($F$11="Использовать поправку",BT521,0),#N/A)</f>
        <v>4.1205129953249298</v>
      </c>
      <c r="BP521" s="64">
        <f>IF(ISNUMBER(INDEX(Данные!$I$1:$IX$303,Данные!$A183,BP$642)),INDEX(Данные!$I$1:$IX$303,Данные!$A183,BP$642)-Данные!$H183-BP$643+IF($F$11="Использовать поправку",BU521,0),#N/A)</f>
        <v>2.1940098076433969</v>
      </c>
      <c r="BQ521" s="62">
        <f t="shared" si="853"/>
        <v>90</v>
      </c>
      <c r="BR521" s="63">
        <f>IF(ISNUMBER(INDEX(Данные!$I$1:$IX$303,Данные!$A183,BR$642)),INDEX(Данные!$I$1:$IX$303,Данные!$A183,BR$642)-Данные!$G183-BR$643+IF($F$12="Использовать поправку",BT521,0),#N/A)</f>
        <v>2.1575760979791312</v>
      </c>
      <c r="BS521" s="64">
        <f>IF(ISNUMBER(INDEX(Данные!$I$1:$IX$303,Данные!$A183,BS$642)),INDEX(Данные!$I$1:$IX$303,Данные!$A183,BS$642)-Данные!$H183-BS$643+IF($F$12="Использовать поправку",BU521,0),#N/A)</f>
        <v>6.7743546557981063</v>
      </c>
      <c r="BT521" s="100" t="e">
        <f>INDEX(Данные!$I$1:$IX$303,Данные!$A183,BT$642+8)-INDEX(Данные!$I$1:$IX$303,Данные!$A183,BT$643+8)</f>
        <v>#N/A</v>
      </c>
      <c r="BU521" s="101" t="e">
        <f>INDEX(Данные!$I$1:$IX$303,Данные!$A183,BU$642+9)-INDEX(Данные!$I$1:$IX$303,Данные!$A183,BU$643+9)</f>
        <v>#N/A</v>
      </c>
    </row>
    <row r="522" spans="7:73" s="88" customFormat="1" x14ac:dyDescent="0.25">
      <c r="G522" s="61">
        <v>90.5</v>
      </c>
      <c r="H522" s="62">
        <f t="shared" si="854"/>
        <v>90.5</v>
      </c>
      <c r="I522" s="63">
        <f>IF(ISNUMBER(INDEX(Данные!$I$1:$IX$303,Данные!$A184,I$642)),INDEX(Данные!$I$1:$IX$303,Данные!$A184,I$642)-Данные!$E184+IF($F$3="Использовать поправку",AL522,0),#N/A)</f>
        <v>0</v>
      </c>
      <c r="J522" s="64">
        <f>IF(ISNUMBER(INDEX(Данные!$I$1:$IX$303,Данные!$A184,J$642)),INDEX(Данные!$I$1:$IX$303,Данные!$A184,J$642)-Данные!$F184+IF($F$3="Использовать поправку",AM522,0),#N/A)</f>
        <v>0</v>
      </c>
      <c r="K522" s="62">
        <f t="shared" si="855"/>
        <v>90.5</v>
      </c>
      <c r="L522" s="63">
        <f>IF(ISNUMBER(INDEX(Данные!$I$1:$IX$303,Данные!$A184,L$642)),INDEX(Данные!$I$1:$IX$303,Данные!$A184,L$642)-Данные!$E184+IF($F$4="Использовать поправку",AL522,0),#N/A)</f>
        <v>1.2774253472398982</v>
      </c>
      <c r="M522" s="64">
        <f>IF(ISNUMBER(INDEX(Данные!$I$1:$IX$303,Данные!$A184,M$642)),INDEX(Данные!$I$1:$IX$303,Данные!$A184,M$642)-Данные!$F184+IF($F$4="Использовать поправку",AM522,0),#N/A)</f>
        <v>0.51176882221480557</v>
      </c>
      <c r="N522" s="62">
        <f t="shared" si="856"/>
        <v>90.5</v>
      </c>
      <c r="O522" s="63">
        <f>IF(ISNUMBER(INDEX(Данные!$I$1:$IX$303,Данные!$A184,O$642)),INDEX(Данные!$I$1:$IX$303,Данные!$A184,O$642)-Данные!$E184+IF($F$5="Использовать поправку",AL522,0),#N/A)</f>
        <v>1.2748515393232509</v>
      </c>
      <c r="P522" s="64">
        <f>IF(ISNUMBER(INDEX(Данные!$I$1:$IX$303,Данные!$A184,P$642)),INDEX(Данные!$I$1:$IX$303,Данные!$A184,P$642)-Данные!$F184+IF($F$5="Использовать поправку",AM522,0),#N/A)</f>
        <v>-0.16036144764523819</v>
      </c>
      <c r="Q522" s="62">
        <f t="shared" si="857"/>
        <v>90.5</v>
      </c>
      <c r="R522" s="63">
        <f>IF(ISNUMBER(INDEX(Данные!$I$1:$IX$303,Данные!$A184,R$642)),INDEX(Данные!$I$1:$IX$303,Данные!$A184,R$642)-Данные!$E184+IF($F$6="Использовать поправку",AL522,0),#N/A)</f>
        <v>1.3365453045592197</v>
      </c>
      <c r="S522" s="64">
        <f>IF(ISNUMBER(INDEX(Данные!$I$1:$IX$303,Данные!$A184,S$642)),INDEX(Данные!$I$1:$IX$303,Данные!$A184,S$642)-Данные!$F184+IF($F$6="Использовать поправку",AM522,0),#N/A)</f>
        <v>1.17861879075258</v>
      </c>
      <c r="T522" s="62">
        <f t="shared" si="858"/>
        <v>90.5</v>
      </c>
      <c r="U522" s="63">
        <f>IF(ISNUMBER(INDEX(Данные!$I$1:$IX$303,Данные!$A184,U$642)),INDEX(Данные!$I$1:$IX$303,Данные!$A184,U$642)-Данные!$E184+IF($F$7="Использовать поправку",AL522,0),#N/A)</f>
        <v>1.0784236220758672</v>
      </c>
      <c r="V522" s="64">
        <f>IF(ISNUMBER(INDEX(Данные!$I$1:$IX$303,Данные!$A184,V$642)),INDEX(Данные!$I$1:$IX$303,Данные!$A184,V$642)-Данные!$F184+IF($F$7="Использовать поправку",AM522,0),#N/A)</f>
        <v>0.61921247941940205</v>
      </c>
      <c r="W522" s="62">
        <f t="shared" si="859"/>
        <v>90.5</v>
      </c>
      <c r="X522" s="63">
        <f>IF(ISNUMBER(INDEX(Данные!$I$1:$IX$303,Данные!$A184,X$642)),INDEX(Данные!$I$1:$IX$303,Данные!$A184,X$642)-Данные!$E184+IF($F$8="Использовать поправку",AL522,0),#N/A)</f>
        <v>1.2413451605276649</v>
      </c>
      <c r="Y522" s="64">
        <f>IF(ISNUMBER(INDEX(Данные!$I$1:$IX$303,Данные!$A184,Y$642)),INDEX(Данные!$I$1:$IX$303,Данные!$A184,Y$642)-Данные!$F184+IF($F$8="Использовать поправку",AM522,0),#N/A)</f>
        <v>-0.14726542967909939</v>
      </c>
      <c r="Z522" s="62">
        <f t="shared" si="860"/>
        <v>90.5</v>
      </c>
      <c r="AA522" s="63">
        <f>IF(ISNUMBER(INDEX(Данные!$I$1:$IX$303,Данные!$A184,AA$642)),INDEX(Данные!$I$1:$IX$303,Данные!$A184,AA$642)-Данные!$E184+IF($F$9="Использовать поправку",AL522,0),#N/A)</f>
        <v>0.63296701868854655</v>
      </c>
      <c r="AB522" s="64">
        <f>IF(ISNUMBER(INDEX(Данные!$I$1:$IX$303,Данные!$A184,AB$642)),INDEX(Данные!$I$1:$IX$303,Данные!$A184,AB$642)-Данные!$F184+IF($F$9="Использовать поправку",AM522,0),#N/A)</f>
        <v>1.8300191663901524</v>
      </c>
      <c r="AC522" s="62">
        <f t="shared" si="861"/>
        <v>90.5</v>
      </c>
      <c r="AD522" s="63">
        <f>IF(ISNUMBER(INDEX(Данные!$I$1:$IX$303,Данные!$A184,AD$642)),INDEX(Данные!$I$1:$IX$303,Данные!$A184,AD$642)-Данные!$E184+IF($F$10="Использовать поправку",AL522,0),#N/A)</f>
        <v>0.74302213371068859</v>
      </c>
      <c r="AE522" s="64">
        <f>IF(ISNUMBER(INDEX(Данные!$I$1:$IX$303,Данные!$A184,AE$642)),INDEX(Данные!$I$1:$IX$303,Данные!$A184,AE$642)-Данные!$F184+IF($F$10="Использовать поправку",AM522,0),#N/A)</f>
        <v>0.12998176247640458</v>
      </c>
      <c r="AF522" s="62">
        <f t="shared" si="862"/>
        <v>90.5</v>
      </c>
      <c r="AG522" s="63">
        <f>IF(ISNUMBER(INDEX(Данные!$I$1:$IX$303,Данные!$A184,AG$642)),INDEX(Данные!$I$1:$IX$303,Данные!$A184,AG$642)-Данные!$E184+IF($F$11="Использовать поправку",AL522,0),#N/A)</f>
        <v>1.3559736981418347</v>
      </c>
      <c r="AH522" s="64">
        <f>IF(ISNUMBER(INDEX(Данные!$I$1:$IX$303,Данные!$A184,AH$642)),INDEX(Данные!$I$1:$IX$303,Данные!$A184,AH$642)-Данные!$F184+IF($F$11="Использовать поправку",AM522,0),#N/A)</f>
        <v>0.86343325941482618</v>
      </c>
      <c r="AI522" s="62">
        <f t="shared" si="863"/>
        <v>90.5</v>
      </c>
      <c r="AJ522" s="63">
        <f>IF(ISNUMBER(INDEX(Данные!$I$1:$IX$303,Данные!$A184,AJ$642)),INDEX(Данные!$I$1:$IX$303,Данные!$A184,AJ$642)-Данные!$E184+IF($F$12="Использовать поправку",AL522,0),#N/A)</f>
        <v>2.6504224060667809</v>
      </c>
      <c r="AK522" s="96">
        <f>IF(ISNUMBER(INDEX(Данные!$I$1:$IX$303,Данные!$A184,AK$642)),INDEX(Данные!$I$1:$IX$303,Данные!$A184,AK$642)-Данные!$F184+IF($F$12="Использовать поправку",AM522,0),#N/A)</f>
        <v>0.39164421645356562</v>
      </c>
      <c r="AL522" s="100" t="e">
        <f>INDEX(Данные!$I$1:$IX$303,Данные!$A184,AL$642+4)-INDEX(Данные!$I$1:$IX$303,Данные!$A184,AL$643+4)</f>
        <v>#N/A</v>
      </c>
      <c r="AM522" s="101" t="e">
        <f>INDEX(Данные!$I$1:$IX$303,Данные!$A184,AM$642+5)-INDEX(Данные!$I$1:$IX$303,Данные!$A184,AM$643+5)</f>
        <v>#N/A</v>
      </c>
      <c r="AO522" s="61">
        <v>90.5</v>
      </c>
      <c r="AP522" s="62">
        <f t="shared" si="844"/>
        <v>90.5</v>
      </c>
      <c r="AQ522" s="63">
        <f>IF(ISNUMBER(INDEX(Данные!$I$1:$IX$303,Данные!$A184,AQ$642)),INDEX(Данные!$I$1:$IX$303,Данные!$A184,AQ$642)-Данные!$G184-AQ$643+IF($F$3="Использовать поправку",BT522,0),#N/A)</f>
        <v>0</v>
      </c>
      <c r="AR522" s="64">
        <f>IF(ISNUMBER(INDEX(Данные!$I$1:$IX$303,Данные!$A184,AR$642)),INDEX(Данные!$I$1:$IX$303,Данные!$A184,AR$642)-Данные!$H184-AR$643+IF($F$3="Использовать поправку",BU522,0),#N/A)</f>
        <v>0</v>
      </c>
      <c r="AS522" s="62">
        <f t="shared" si="845"/>
        <v>90.5</v>
      </c>
      <c r="AT522" s="63">
        <f>IF(ISNUMBER(INDEX(Данные!$I$1:$IX$303,Данные!$A184,AT$642)),INDEX(Данные!$I$1:$IX$303,Данные!$A184,AT$642)-Данные!$G184-AT$643+IF($F$4="Использовать поправку",BT522,0),#N/A)</f>
        <v>3.3109944384893879</v>
      </c>
      <c r="AU522" s="64">
        <f>IF(ISNUMBER(INDEX(Данные!$I$1:$IX$303,Данные!$A184,AU$642)),INDEX(Данные!$I$1:$IX$303,Данные!$A184,AU$642)-Данные!$H184-AU$643+IF($F$4="Использовать поправку",BU522,0),#N/A)</f>
        <v>1.9715864611471261</v>
      </c>
      <c r="AV522" s="62">
        <f t="shared" si="846"/>
        <v>90.5</v>
      </c>
      <c r="AW522" s="63">
        <f>IF(ISNUMBER(INDEX(Данные!$I$1:$IX$303,Данные!$A184,AW$642)),INDEX(Данные!$I$1:$IX$303,Данные!$A184,AW$642)-Данные!$G184-AW$643+IF($F$5="Использовать поправку",BT522,0),#N/A)</f>
        <v>0.72413989120104816</v>
      </c>
      <c r="AX522" s="64">
        <f>IF(ISNUMBER(INDEX(Данные!$I$1:$IX$303,Данные!$A184,AX$642)),INDEX(Данные!$I$1:$IX$303,Данные!$A184,AX$642)-Данные!$H184-AX$643+IF($F$5="Использовать поправку",BU522,0),#N/A)</f>
        <v>8.0790939626226645</v>
      </c>
      <c r="AY522" s="62">
        <f t="shared" si="847"/>
        <v>90.5</v>
      </c>
      <c r="AZ522" s="63">
        <f>IF(ISNUMBER(INDEX(Данные!$I$1:$IX$303,Данные!$A184,AZ$642)),INDEX(Данные!$I$1:$IX$303,Данные!$A184,AZ$642)-Данные!$G184-AZ$643+IF($F$6="Использовать поправку",BT522,0),#N/A)</f>
        <v>-3.1941733012342866</v>
      </c>
      <c r="BA522" s="64">
        <f>IF(ISNUMBER(INDEX(Данные!$I$1:$IX$303,Данные!$A184,BA$642)),INDEX(Данные!$I$1:$IX$303,Данные!$A184,BA$642)-Данные!$H184-BA$643+IF($F$6="Использовать поправку",BU522,0),#N/A)</f>
        <v>2.3143657769392121</v>
      </c>
      <c r="BB522" s="62">
        <f t="shared" si="848"/>
        <v>90.5</v>
      </c>
      <c r="BC522" s="63">
        <f>IF(ISNUMBER(INDEX(Данные!$I$1:$IX$303,Данные!$A184,BC$642)),INDEX(Данные!$I$1:$IX$303,Данные!$A184,BC$642)-Данные!$G184-BC$643+IF($F$7="Использовать поправку",BT522,0),#N/A)</f>
        <v>-0.85698175071638616</v>
      </c>
      <c r="BD522" s="64">
        <f>IF(ISNUMBER(INDEX(Данные!$I$1:$IX$303,Данные!$A184,BD$642)),INDEX(Данные!$I$1:$IX$303,Данные!$A184,BD$642)-Данные!$H184-BD$643+IF($F$7="Использовать поправку",BU522,0),#N/A)</f>
        <v>3.7081983760626827</v>
      </c>
      <c r="BE522" s="62">
        <f t="shared" si="849"/>
        <v>90.5</v>
      </c>
      <c r="BF522" s="63">
        <f>IF(ISNUMBER(INDEX(Данные!$I$1:$IX$303,Данные!$A184,BF$642)),INDEX(Данные!$I$1:$IX$303,Данные!$A184,BF$642)-Данные!$G184-BF$643+IF($F$8="Использовать поправку",BT522,0),#N/A)</f>
        <v>3.6125226585118071</v>
      </c>
      <c r="BG522" s="64">
        <f>IF(ISNUMBER(INDEX(Данные!$I$1:$IX$303,Данные!$A184,BG$642)),INDEX(Данные!$I$1:$IX$303,Данные!$A184,BG$642)-Данные!$H184-BG$643+IF($F$8="Использовать поправку",BU522,0),#N/A)</f>
        <v>2.8443250749523941</v>
      </c>
      <c r="BH522" s="62">
        <f t="shared" si="850"/>
        <v>90.5</v>
      </c>
      <c r="BI522" s="63">
        <f>IF(ISNUMBER(INDEX(Данные!$I$1:$IX$303,Данные!$A184,BI$642)),INDEX(Данные!$I$1:$IX$303,Данные!$A184,BI$642)-Данные!$G184-BI$643+IF($F$9="Использовать поправку",BT522,0),#N/A)</f>
        <v>1.774753444340945</v>
      </c>
      <c r="BJ522" s="64">
        <f>IF(ISNUMBER(INDEX(Данные!$I$1:$IX$303,Данные!$A184,BJ$642)),INDEX(Данные!$I$1:$IX$303,Данные!$A184,BJ$642)-Данные!$H184-BJ$643+IF($F$9="Использовать поправку",BU522,0),#N/A)</f>
        <v>5.1079682989418416</v>
      </c>
      <c r="BK522" s="62">
        <f t="shared" si="851"/>
        <v>90.5</v>
      </c>
      <c r="BL522" s="63">
        <f>IF(ISNUMBER(INDEX(Данные!$I$1:$IX$303,Данные!$A184,BL$642)),INDEX(Данные!$I$1:$IX$303,Данные!$A184,BL$642)-Данные!$G184-BL$643+IF($F$10="Использовать поправку",BT522,0),#N/A)</f>
        <v>-1.1408829840933095</v>
      </c>
      <c r="BM522" s="64">
        <f>IF(ISNUMBER(INDEX(Данные!$I$1:$IX$303,Данные!$A184,BM$642)),INDEX(Данные!$I$1:$IX$303,Данные!$A184,BM$642)-Данные!$H184-BM$643+IF($F$10="Использовать поправку",BU522,0),#N/A)</f>
        <v>10.825483652574803</v>
      </c>
      <c r="BN522" s="62">
        <f t="shared" si="852"/>
        <v>90.5</v>
      </c>
      <c r="BO522" s="63">
        <f>IF(ISNUMBER(INDEX(Данные!$I$1:$IX$303,Данные!$A184,BO$642)),INDEX(Данные!$I$1:$IX$303,Данные!$A184,BO$642)-Данные!$G184-BO$643+IF($F$11="Использовать поправку",BT522,0),#N/A)</f>
        <v>4.798499844395792</v>
      </c>
      <c r="BP522" s="64">
        <f>IF(ISNUMBER(INDEX(Данные!$I$1:$IX$303,Данные!$A184,BP$642)),INDEX(Данные!$I$1:$IX$303,Данные!$A184,BP$642)-Данные!$H184-BP$643+IF($F$11="Использовать поправку",BU522,0),#N/A)</f>
        <v>2.6257264373507496</v>
      </c>
      <c r="BQ522" s="62">
        <f t="shared" si="853"/>
        <v>90.5</v>
      </c>
      <c r="BR522" s="63">
        <f>IF(ISNUMBER(INDEX(Данные!$I$1:$IX$303,Данные!$A184,BR$642)),INDEX(Данные!$I$1:$IX$303,Данные!$A184,BR$642)-Данные!$G184-BR$643+IF($F$12="Использовать поправку",BT522,0),#N/A)</f>
        <v>3.4827873010125359</v>
      </c>
      <c r="BS522" s="64">
        <f>IF(ISNUMBER(INDEX(Данные!$I$1:$IX$303,Данные!$A184,BS$642)),INDEX(Данные!$I$1:$IX$303,Данные!$A184,BS$642)-Данные!$H184-BS$643+IF($F$12="Использовать поправку",BU522,0),#N/A)</f>
        <v>6.9701767640249273</v>
      </c>
      <c r="BT522" s="100" t="e">
        <f>INDEX(Данные!$I$1:$IX$303,Данные!$A184,BT$642+8)-INDEX(Данные!$I$1:$IX$303,Данные!$A184,BT$643+8)</f>
        <v>#N/A</v>
      </c>
      <c r="BU522" s="101" t="e">
        <f>INDEX(Данные!$I$1:$IX$303,Данные!$A184,BU$642+9)-INDEX(Данные!$I$1:$IX$303,Данные!$A184,BU$643+9)</f>
        <v>#N/A</v>
      </c>
    </row>
    <row r="523" spans="7:73" s="88" customFormat="1" x14ac:dyDescent="0.25">
      <c r="G523" s="61">
        <v>91</v>
      </c>
      <c r="H523" s="62">
        <f t="shared" si="854"/>
        <v>91</v>
      </c>
      <c r="I523" s="63">
        <f>IF(ISNUMBER(INDEX(Данные!$I$1:$IX$303,Данные!$A185,I$642)),INDEX(Данные!$I$1:$IX$303,Данные!$A185,I$642)-Данные!$E185+IF($F$3="Использовать поправку",AL523,0),#N/A)</f>
        <v>0</v>
      </c>
      <c r="J523" s="64">
        <f>IF(ISNUMBER(INDEX(Данные!$I$1:$IX$303,Данные!$A185,J$642)),INDEX(Данные!$I$1:$IX$303,Данные!$A185,J$642)-Данные!$F185+IF($F$3="Использовать поправку",AM523,0),#N/A)</f>
        <v>0</v>
      </c>
      <c r="K523" s="62">
        <f t="shared" si="855"/>
        <v>91</v>
      </c>
      <c r="L523" s="63">
        <f>IF(ISNUMBER(INDEX(Данные!$I$1:$IX$303,Данные!$A185,L$642)),INDEX(Данные!$I$1:$IX$303,Данные!$A185,L$642)-Данные!$E185+IF($F$4="Использовать поправку",AL523,0),#N/A)</f>
        <v>0.31672211172664788</v>
      </c>
      <c r="M523" s="64">
        <f>IF(ISNUMBER(INDEX(Данные!$I$1:$IX$303,Данные!$A185,M$642)),INDEX(Данные!$I$1:$IX$303,Данные!$A185,M$642)-Данные!$F185+IF($F$4="Использовать поправку",AM523,0),#N/A)</f>
        <v>-0.34213280401625745</v>
      </c>
      <c r="N523" s="62">
        <f t="shared" si="856"/>
        <v>91</v>
      </c>
      <c r="O523" s="63">
        <f>IF(ISNUMBER(INDEX(Данные!$I$1:$IX$303,Данные!$A185,O$642)),INDEX(Данные!$I$1:$IX$303,Данные!$A185,O$642)-Данные!$E185+IF($F$5="Использовать поправку",AL523,0),#N/A)</f>
        <v>0.67012292864108147</v>
      </c>
      <c r="P523" s="64">
        <f>IF(ISNUMBER(INDEX(Данные!$I$1:$IX$303,Данные!$A185,P$642)),INDEX(Данные!$I$1:$IX$303,Данные!$A185,P$642)-Данные!$F185+IF($F$5="Использовать поправку",AM523,0),#N/A)</f>
        <v>-0.82020204026967747</v>
      </c>
      <c r="Q523" s="62">
        <f t="shared" si="857"/>
        <v>91</v>
      </c>
      <c r="R523" s="63">
        <f>IF(ISNUMBER(INDEX(Данные!$I$1:$IX$303,Данные!$A185,R$642)),INDEX(Данные!$I$1:$IX$303,Данные!$A185,R$642)-Данные!$E185+IF($F$6="Использовать поправку",AL523,0),#N/A)</f>
        <v>0.33726673383089789</v>
      </c>
      <c r="S523" s="64">
        <f>IF(ISNUMBER(INDEX(Данные!$I$1:$IX$303,Данные!$A185,S$642)),INDEX(Данные!$I$1:$IX$303,Данные!$A185,S$642)-Данные!$F185+IF($F$6="Использовать поправку",AM523,0),#N/A)</f>
        <v>0.59179687007419446</v>
      </c>
      <c r="T523" s="62">
        <f t="shared" si="858"/>
        <v>91</v>
      </c>
      <c r="U523" s="63">
        <f>IF(ISNUMBER(INDEX(Данные!$I$1:$IX$303,Данные!$A185,U$642)),INDEX(Данные!$I$1:$IX$303,Данные!$A185,U$642)-Данные!$E185+IF($F$7="Использовать поправку",AL523,0),#N/A)</f>
        <v>-0.76219167903972362</v>
      </c>
      <c r="V523" s="64">
        <f>IF(ISNUMBER(INDEX(Данные!$I$1:$IX$303,Данные!$A185,V$642)),INDEX(Данные!$I$1:$IX$303,Данные!$A185,V$642)-Данные!$F185+IF($F$7="Использовать поправку",AM523,0),#N/A)</f>
        <v>-0.82097580893004718</v>
      </c>
      <c r="W523" s="62">
        <f t="shared" si="859"/>
        <v>91</v>
      </c>
      <c r="X523" s="63">
        <f>IF(ISNUMBER(INDEX(Данные!$I$1:$IX$303,Данные!$A185,X$642)),INDEX(Данные!$I$1:$IX$303,Данные!$A185,X$642)-Данные!$E185+IF($F$8="Использовать поправку",AL523,0),#N/A)</f>
        <v>0.60256049883196283</v>
      </c>
      <c r="Y523" s="64">
        <f>IF(ISNUMBER(INDEX(Данные!$I$1:$IX$303,Данные!$A185,Y$642)),INDEX(Данные!$I$1:$IX$303,Данные!$A185,Y$642)-Данные!$F185+IF($F$8="Использовать поправку",AM523,0),#N/A)</f>
        <v>0.18982764506905347</v>
      </c>
      <c r="Z523" s="62">
        <f t="shared" si="860"/>
        <v>91</v>
      </c>
      <c r="AA523" s="63">
        <f>IF(ISNUMBER(INDEX(Данные!$I$1:$IX$303,Данные!$A185,AA$642)),INDEX(Данные!$I$1:$IX$303,Данные!$A185,AA$642)-Данные!$E185+IF($F$9="Использовать поправку",AL523,0),#N/A)</f>
        <v>0.34197953487943877</v>
      </c>
      <c r="AB523" s="64">
        <f>IF(ISNUMBER(INDEX(Данные!$I$1:$IX$303,Данные!$A185,AB$642)),INDEX(Данные!$I$1:$IX$303,Данные!$A185,AB$642)-Данные!$F185+IF($F$9="Использовать поправку",AM523,0),#N/A)</f>
        <v>-0.81450267816363819</v>
      </c>
      <c r="AC523" s="62">
        <f t="shared" si="861"/>
        <v>91</v>
      </c>
      <c r="AD523" s="63">
        <f>IF(ISNUMBER(INDEX(Данные!$I$1:$IX$303,Данные!$A185,AD$642)),INDEX(Данные!$I$1:$IX$303,Данные!$A185,AD$642)-Данные!$E185+IF($F$10="Использовать поправку",AL523,0),#N/A)</f>
        <v>-0.49686067713733451</v>
      </c>
      <c r="AE523" s="64">
        <f>IF(ISNUMBER(INDEX(Данные!$I$1:$IX$303,Данные!$A185,AE$642)),INDEX(Данные!$I$1:$IX$303,Данные!$A185,AE$642)-Данные!$F185+IF($F$10="Использовать поправку",AM523,0),#N/A)</f>
        <v>0.30068719654930653</v>
      </c>
      <c r="AF523" s="62">
        <f t="shared" si="862"/>
        <v>91</v>
      </c>
      <c r="AG523" s="63">
        <f>IF(ISNUMBER(INDEX(Данные!$I$1:$IX$303,Данные!$A185,AG$642)),INDEX(Данные!$I$1:$IX$303,Данные!$A185,AG$642)-Данные!$E185+IF($F$11="Использовать поправку",AL523,0),#N/A)</f>
        <v>-0.3447168799222986</v>
      </c>
      <c r="AH523" s="64">
        <f>IF(ISNUMBER(INDEX(Данные!$I$1:$IX$303,Данные!$A185,AH$642)),INDEX(Данные!$I$1:$IX$303,Данные!$A185,AH$642)-Данные!$F185+IF($F$11="Использовать поправку",AM523,0),#N/A)</f>
        <v>-0.74297350942894447</v>
      </c>
      <c r="AI523" s="62">
        <f t="shared" si="863"/>
        <v>91</v>
      </c>
      <c r="AJ523" s="63">
        <f>IF(ISNUMBER(INDEX(Данные!$I$1:$IX$303,Данные!$A185,AJ$642)),INDEX(Данные!$I$1:$IX$303,Данные!$A185,AJ$642)-Данные!$E185+IF($F$12="Использовать поправку",AL523,0),#N/A)</f>
        <v>0.91014850240895484</v>
      </c>
      <c r="AK523" s="96">
        <f>IF(ISNUMBER(INDEX(Данные!$I$1:$IX$303,Данные!$A185,AK$642)),INDEX(Данные!$I$1:$IX$303,Данные!$A185,AK$642)-Данные!$F185+IF($F$12="Использовать поправку",AM523,0),#N/A)</f>
        <v>-0.71315983119367488</v>
      </c>
      <c r="AL523" s="100" t="e">
        <f>INDEX(Данные!$I$1:$IX$303,Данные!$A185,AL$642+4)-INDEX(Данные!$I$1:$IX$303,Данные!$A185,AL$643+4)</f>
        <v>#N/A</v>
      </c>
      <c r="AM523" s="101" t="e">
        <f>INDEX(Данные!$I$1:$IX$303,Данные!$A185,AM$642+5)-INDEX(Данные!$I$1:$IX$303,Данные!$A185,AM$643+5)</f>
        <v>#N/A</v>
      </c>
      <c r="AO523" s="61">
        <v>91</v>
      </c>
      <c r="AP523" s="62">
        <f t="shared" si="844"/>
        <v>91</v>
      </c>
      <c r="AQ523" s="63">
        <f>IF(ISNUMBER(INDEX(Данные!$I$1:$IX$303,Данные!$A185,AQ$642)),INDEX(Данные!$I$1:$IX$303,Данные!$A185,AQ$642)-Данные!$G185-AQ$643+IF($F$3="Использовать поправку",BT523,0),#N/A)</f>
        <v>0</v>
      </c>
      <c r="AR523" s="64">
        <f>IF(ISNUMBER(INDEX(Данные!$I$1:$IX$303,Данные!$A185,AR$642)),INDEX(Данные!$I$1:$IX$303,Данные!$A185,AR$642)-Данные!$H185-AR$643+IF($F$3="Использовать поправку",BU523,0),#N/A)</f>
        <v>0</v>
      </c>
      <c r="AS523" s="62">
        <f t="shared" si="845"/>
        <v>91</v>
      </c>
      <c r="AT523" s="63">
        <f>IF(ISNUMBER(INDEX(Данные!$I$1:$IX$303,Данные!$A185,AT$642)),INDEX(Данные!$I$1:$IX$303,Данные!$A185,AT$642)-Данные!$G185-AT$643+IF($F$4="Использовать поправку",BT523,0),#N/A)</f>
        <v>3.4693554943526124</v>
      </c>
      <c r="AU523" s="64">
        <f>IF(ISNUMBER(INDEX(Данные!$I$1:$IX$303,Данные!$A185,AU$642)),INDEX(Данные!$I$1:$IX$303,Данные!$A185,AU$642)-Данные!$H185-AU$643+IF($F$4="Использовать поправку",BU523,0),#N/A)</f>
        <v>1.8005200591392168</v>
      </c>
      <c r="AV523" s="62">
        <f t="shared" si="846"/>
        <v>91</v>
      </c>
      <c r="AW523" s="63">
        <f>IF(ISNUMBER(INDEX(Данные!$I$1:$IX$303,Данные!$A185,AW$642)),INDEX(Данные!$I$1:$IX$303,Данные!$A185,AW$642)-Данные!$G185-AW$643+IF($F$5="Использовать поправку",BT523,0),#N/A)</f>
        <v>1.059201355521509</v>
      </c>
      <c r="AX523" s="64">
        <f>IF(ISNUMBER(INDEX(Данные!$I$1:$IX$303,Данные!$A185,AX$642)),INDEX(Данные!$I$1:$IX$303,Данные!$A185,AX$642)-Данные!$H185-AX$643+IF($F$5="Использовать поправку",BU523,0),#N/A)</f>
        <v>7.6689929424878756</v>
      </c>
      <c r="AY523" s="62">
        <f t="shared" si="847"/>
        <v>91</v>
      </c>
      <c r="AZ523" s="63">
        <f>IF(ISNUMBER(INDEX(Данные!$I$1:$IX$303,Данные!$A185,AZ$642)),INDEX(Данные!$I$1:$IX$303,Данные!$A185,AZ$642)-Данные!$G185-AZ$643+IF($F$6="Использовать поправку",BT523,0),#N/A)</f>
        <v>-3.0255399343188856</v>
      </c>
      <c r="BA523" s="64">
        <f>IF(ISNUMBER(INDEX(Данные!$I$1:$IX$303,Данные!$A185,BA$642)),INDEX(Данные!$I$1:$IX$303,Данные!$A185,BA$642)-Данные!$H185-BA$643+IF($F$6="Использовать поправку",BU523,0),#N/A)</f>
        <v>2.6102642119763004</v>
      </c>
      <c r="BB523" s="62">
        <f t="shared" si="848"/>
        <v>91</v>
      </c>
      <c r="BC523" s="63">
        <f>IF(ISNUMBER(INDEX(Данные!$I$1:$IX$303,Данные!$A185,BC$642)),INDEX(Данные!$I$1:$IX$303,Данные!$A185,BC$642)-Данные!$G185-BC$643+IF($F$7="Использовать поправку",BT523,0),#N/A)</f>
        <v>-1.2380775902363439</v>
      </c>
      <c r="BD523" s="64">
        <f>IF(ISNUMBER(INDEX(Данные!$I$1:$IX$303,Данные!$A185,BD$642)),INDEX(Данные!$I$1:$IX$303,Данные!$A185,BD$642)-Данные!$H185-BD$643+IF($F$7="Использовать поправку",BU523,0),#N/A)</f>
        <v>3.2977104715976111</v>
      </c>
      <c r="BE523" s="62">
        <f t="shared" si="849"/>
        <v>91</v>
      </c>
      <c r="BF523" s="63">
        <f>IF(ISNUMBER(INDEX(Данные!$I$1:$IX$303,Данные!$A185,BF$642)),INDEX(Данные!$I$1:$IX$303,Данные!$A185,BF$642)-Данные!$G185-BF$643+IF($F$8="Использовать поправку",BT523,0),#N/A)</f>
        <v>3.9138029079277885</v>
      </c>
      <c r="BG523" s="64">
        <f>IF(ISNUMBER(INDEX(Данные!$I$1:$IX$303,Данные!$A185,BG$642)),INDEX(Данные!$I$1:$IX$303,Данные!$A185,BG$642)-Данные!$H185-BG$643+IF($F$8="Использовать поправку",BU523,0),#N/A)</f>
        <v>2.9392388974868027</v>
      </c>
      <c r="BH523" s="62">
        <f t="shared" si="850"/>
        <v>91</v>
      </c>
      <c r="BI523" s="63">
        <f>IF(ISNUMBER(INDEX(Данные!$I$1:$IX$303,Данные!$A185,BI$642)),INDEX(Данные!$I$1:$IX$303,Данные!$A185,BI$642)-Данные!$G185-BI$643+IF($F$9="Использовать поправку",BT523,0),#N/A)</f>
        <v>1.9457432117806093</v>
      </c>
      <c r="BJ523" s="64">
        <f>IF(ISNUMBER(INDEX(Данные!$I$1:$IX$303,Данные!$A185,BJ$642)),INDEX(Данные!$I$1:$IX$303,Данные!$A185,BJ$642)-Данные!$H185-BJ$643+IF($F$9="Использовать поправку",BU523,0),#N/A)</f>
        <v>4.7007169598598466</v>
      </c>
      <c r="BK523" s="62">
        <f t="shared" si="851"/>
        <v>91</v>
      </c>
      <c r="BL523" s="63">
        <f>IF(ISNUMBER(INDEX(Данные!$I$1:$IX$303,Данные!$A185,BL$642)),INDEX(Данные!$I$1:$IX$303,Данные!$A185,BL$642)-Данные!$G185-BL$643+IF($F$10="Использовать поправку",BT523,0),#N/A)</f>
        <v>-1.3893133226620193</v>
      </c>
      <c r="BM523" s="64">
        <f>IF(ISNUMBER(INDEX(Данные!$I$1:$IX$303,Данные!$A185,BM$642)),INDEX(Данные!$I$1:$IX$303,Данные!$A185,BM$642)-Данные!$H185-BM$643+IF($F$10="Использовать поправку",BU523,0),#N/A)</f>
        <v>10.975827250849306</v>
      </c>
      <c r="BN523" s="62">
        <f t="shared" si="852"/>
        <v>91</v>
      </c>
      <c r="BO523" s="63">
        <f>IF(ISNUMBER(INDEX(Данные!$I$1:$IX$303,Данные!$A185,BO$642)),INDEX(Данные!$I$1:$IX$303,Данные!$A185,BO$642)-Данные!$G185-BO$643+IF($F$11="Использовать поправку",BT523,0),#N/A)</f>
        <v>4.6261414044346338</v>
      </c>
      <c r="BP523" s="64">
        <f>IF(ISNUMBER(INDEX(Данные!$I$1:$IX$303,Данные!$A185,BP$642)),INDEX(Данные!$I$1:$IX$303,Данные!$A185,BP$642)-Данные!$H185-BP$643+IF($F$11="Использовать поправку",BU523,0),#N/A)</f>
        <v>2.2542396826363529</v>
      </c>
      <c r="BQ523" s="62">
        <f t="shared" si="853"/>
        <v>91</v>
      </c>
      <c r="BR523" s="63">
        <f>IF(ISNUMBER(INDEX(Данные!$I$1:$IX$303,Данные!$A185,BR$642)),INDEX(Данные!$I$1:$IX$303,Данные!$A185,BR$642)-Данные!$G185-BR$643+IF($F$12="Использовать поправку",BT523,0),#N/A)</f>
        <v>3.9378615522169866</v>
      </c>
      <c r="BS523" s="64">
        <f>IF(ISNUMBER(INDEX(Данные!$I$1:$IX$303,Данные!$A185,BS$642)),INDEX(Данные!$I$1:$IX$303,Данные!$A185,BS$642)-Данные!$H185-BS$643+IF($F$12="Использовать поправку",BU523,0),#N/A)</f>
        <v>6.6135968484281875</v>
      </c>
      <c r="BT523" s="100" t="e">
        <f>INDEX(Данные!$I$1:$IX$303,Данные!$A185,BT$642+8)-INDEX(Данные!$I$1:$IX$303,Данные!$A185,BT$643+8)</f>
        <v>#N/A</v>
      </c>
      <c r="BU523" s="101" t="e">
        <f>INDEX(Данные!$I$1:$IX$303,Данные!$A185,BU$642+9)-INDEX(Данные!$I$1:$IX$303,Данные!$A185,BU$643+9)</f>
        <v>#N/A</v>
      </c>
    </row>
    <row r="524" spans="7:73" s="88" customFormat="1" x14ac:dyDescent="0.25">
      <c r="G524" s="61">
        <v>91.5</v>
      </c>
      <c r="H524" s="62">
        <f t="shared" si="854"/>
        <v>91.5</v>
      </c>
      <c r="I524" s="63">
        <f>IF(ISNUMBER(INDEX(Данные!$I$1:$IX$303,Данные!$A186,I$642)),INDEX(Данные!$I$1:$IX$303,Данные!$A186,I$642)-Данные!$E186+IF($F$3="Использовать поправку",AL524,0),#N/A)</f>
        <v>0</v>
      </c>
      <c r="J524" s="64">
        <f>IF(ISNUMBER(INDEX(Данные!$I$1:$IX$303,Данные!$A186,J$642)),INDEX(Данные!$I$1:$IX$303,Данные!$A186,J$642)-Данные!$F186+IF($F$3="Использовать поправку",AM524,0),#N/A)</f>
        <v>0</v>
      </c>
      <c r="K524" s="62">
        <f t="shared" si="855"/>
        <v>91.5</v>
      </c>
      <c r="L524" s="63">
        <f>IF(ISNUMBER(INDEX(Данные!$I$1:$IX$303,Данные!$A186,L$642)),INDEX(Данные!$I$1:$IX$303,Данные!$A186,L$642)-Данные!$E186+IF($F$4="Использовать поправку",AL524,0),#N/A)</f>
        <v>-0.63850596662187442</v>
      </c>
      <c r="M524" s="64">
        <f>IF(ISNUMBER(INDEX(Данные!$I$1:$IX$303,Данные!$A186,M$642)),INDEX(Данные!$I$1:$IX$303,Данные!$A186,M$642)-Данные!$F186+IF($F$4="Использовать поправку",AM524,0),#N/A)</f>
        <v>1.2736659228803067</v>
      </c>
      <c r="N524" s="62">
        <f t="shared" si="856"/>
        <v>91.5</v>
      </c>
      <c r="O524" s="63">
        <f>IF(ISNUMBER(INDEX(Данные!$I$1:$IX$303,Данные!$A186,O$642)),INDEX(Данные!$I$1:$IX$303,Данные!$A186,O$642)-Данные!$E186+IF($F$5="Использовать поправку",AL524,0),#N/A)</f>
        <v>-0.99215979874714932</v>
      </c>
      <c r="P524" s="64">
        <f>IF(ISNUMBER(INDEX(Данные!$I$1:$IX$303,Данные!$A186,P$642)),INDEX(Данные!$I$1:$IX$303,Данные!$A186,P$642)-Данные!$F186+IF($F$5="Использовать поправку",AM524,0),#N/A)</f>
        <v>1.057516228920246</v>
      </c>
      <c r="Q524" s="62">
        <f t="shared" si="857"/>
        <v>91.5</v>
      </c>
      <c r="R524" s="63">
        <f>IF(ISNUMBER(INDEX(Данные!$I$1:$IX$303,Данные!$A186,R$642)),INDEX(Данные!$I$1:$IX$303,Данные!$A186,R$642)-Данные!$E186+IF($F$6="Использовать поправку",AL524,0),#N/A)</f>
        <v>0.49572824101359281</v>
      </c>
      <c r="S524" s="64">
        <f>IF(ISNUMBER(INDEX(Данные!$I$1:$IX$303,Данные!$A186,S$642)),INDEX(Данные!$I$1:$IX$303,Данные!$A186,S$642)-Данные!$F186+IF($F$6="Использовать поправку",AM524,0),#N/A)</f>
        <v>1.4215731060178411</v>
      </c>
      <c r="T524" s="62">
        <f t="shared" si="858"/>
        <v>91.5</v>
      </c>
      <c r="U524" s="63">
        <f>IF(ISNUMBER(INDEX(Данные!$I$1:$IX$303,Данные!$A186,U$642)),INDEX(Данные!$I$1:$IX$303,Данные!$A186,U$642)-Данные!$E186+IF($F$7="Использовать поправку",AL524,0),#N/A)</f>
        <v>0.14621059158957372</v>
      </c>
      <c r="V524" s="64">
        <f>IF(ISNUMBER(INDEX(Данные!$I$1:$IX$303,Данные!$A186,V$642)),INDEX(Данные!$I$1:$IX$303,Данные!$A186,V$642)-Данные!$F186+IF($F$7="Использовать поправку",AM524,0),#N/A)</f>
        <v>1.8973809151308814</v>
      </c>
      <c r="W524" s="62">
        <f t="shared" si="859"/>
        <v>91.5</v>
      </c>
      <c r="X524" s="63">
        <f>IF(ISNUMBER(INDEX(Данные!$I$1:$IX$303,Данные!$A186,X$642)),INDEX(Данные!$I$1:$IX$303,Данные!$A186,X$642)-Данные!$E186+IF($F$8="Использовать поправку",AL524,0),#N/A)</f>
        <v>-9.6227742795120363E-2</v>
      </c>
      <c r="Y524" s="64">
        <f>IF(ISNUMBER(INDEX(Данные!$I$1:$IX$303,Данные!$A186,Y$642)),INDEX(Данные!$I$1:$IX$303,Данные!$A186,Y$642)-Данные!$F186+IF($F$8="Использовать поправку",AM524,0),#N/A)</f>
        <v>1.8554828196033419</v>
      </c>
      <c r="Z524" s="62">
        <f t="shared" si="860"/>
        <v>91.5</v>
      </c>
      <c r="AA524" s="63">
        <f>IF(ISNUMBER(INDEX(Данные!$I$1:$IX$303,Данные!$A186,AA$642)),INDEX(Данные!$I$1:$IX$303,Данные!$A186,AA$642)-Данные!$E186+IF($F$9="Использовать поправку",AL524,0),#N/A)</f>
        <v>-1.3197993703109283</v>
      </c>
      <c r="AB524" s="64">
        <f>IF(ISNUMBER(INDEX(Данные!$I$1:$IX$303,Данные!$A186,AB$642)),INDEX(Данные!$I$1:$IX$303,Данные!$A186,AB$642)-Данные!$F186+IF($F$9="Использовать поправку",AM524,0),#N/A)</f>
        <v>2.4154874991523521</v>
      </c>
      <c r="AC524" s="62">
        <f t="shared" si="861"/>
        <v>91.5</v>
      </c>
      <c r="AD524" s="63">
        <f>IF(ISNUMBER(INDEX(Данные!$I$1:$IX$303,Данные!$A186,AD$642)),INDEX(Данные!$I$1:$IX$303,Данные!$A186,AD$642)-Данные!$E186+IF($F$10="Использовать поправку",AL524,0),#N/A)</f>
        <v>-0.65781476390039373</v>
      </c>
      <c r="AE524" s="64">
        <f>IF(ISNUMBER(INDEX(Данные!$I$1:$IX$303,Данные!$A186,AE$642)),INDEX(Данные!$I$1:$IX$303,Данные!$A186,AE$642)-Данные!$F186+IF($F$10="Использовать поправку",AM524,0),#N/A)</f>
        <v>0.77908203115095986</v>
      </c>
      <c r="AF524" s="62">
        <f t="shared" si="862"/>
        <v>91.5</v>
      </c>
      <c r="AG524" s="63">
        <f>IF(ISNUMBER(INDEX(Данные!$I$1:$IX$303,Данные!$A186,AG$642)),INDEX(Данные!$I$1:$IX$303,Данные!$A186,AG$642)-Данные!$E186+IF($F$11="Использовать поправку",AL524,0),#N/A)</f>
        <v>2.90353821292193E-2</v>
      </c>
      <c r="AH524" s="64">
        <f>IF(ISNUMBER(INDEX(Данные!$I$1:$IX$303,Данные!$A186,AH$642)),INDEX(Данные!$I$1:$IX$303,Данные!$A186,AH$642)-Данные!$F186+IF($F$11="Использовать поправку",AM524,0),#N/A)</f>
        <v>2.0756349604088395</v>
      </c>
      <c r="AI524" s="62">
        <f t="shared" si="863"/>
        <v>91.5</v>
      </c>
      <c r="AJ524" s="63">
        <f>IF(ISNUMBER(INDEX(Данные!$I$1:$IX$303,Данные!$A186,AJ$642)),INDEX(Данные!$I$1:$IX$303,Данные!$A186,AJ$642)-Данные!$E186+IF($F$12="Использовать поправку",AL524,0),#N/A)</f>
        <v>-0.27963755752480957</v>
      </c>
      <c r="AK524" s="96">
        <f>IF(ISNUMBER(INDEX(Данные!$I$1:$IX$303,Данные!$A186,AK$642)),INDEX(Данные!$I$1:$IX$303,Данные!$A186,AK$642)-Данные!$F186+IF($F$12="Использовать поправку",AM524,0),#N/A)</f>
        <v>0.90391760262526866</v>
      </c>
      <c r="AL524" s="100" t="e">
        <f>INDEX(Данные!$I$1:$IX$303,Данные!$A186,AL$642+4)-INDEX(Данные!$I$1:$IX$303,Данные!$A186,AL$643+4)</f>
        <v>#N/A</v>
      </c>
      <c r="AM524" s="101" t="e">
        <f>INDEX(Данные!$I$1:$IX$303,Данные!$A186,AM$642+5)-INDEX(Данные!$I$1:$IX$303,Данные!$A186,AM$643+5)</f>
        <v>#N/A</v>
      </c>
      <c r="AO524" s="61">
        <v>91.5</v>
      </c>
      <c r="AP524" s="62">
        <f t="shared" si="844"/>
        <v>91.5</v>
      </c>
      <c r="AQ524" s="63">
        <f>IF(ISNUMBER(INDEX(Данные!$I$1:$IX$303,Данные!$A186,AQ$642)),INDEX(Данные!$I$1:$IX$303,Данные!$A186,AQ$642)-Данные!$G186-AQ$643+IF($F$3="Использовать поправку",BT524,0),#N/A)</f>
        <v>0</v>
      </c>
      <c r="AR524" s="64">
        <f>IF(ISNUMBER(INDEX(Данные!$I$1:$IX$303,Данные!$A186,AR$642)),INDEX(Данные!$I$1:$IX$303,Данные!$A186,AR$642)-Данные!$H186-AR$643+IF($F$3="Использовать поправку",BU524,0),#N/A)</f>
        <v>0</v>
      </c>
      <c r="AS524" s="62">
        <f t="shared" si="845"/>
        <v>91.5</v>
      </c>
      <c r="AT524" s="63">
        <f>IF(ISNUMBER(INDEX(Данные!$I$1:$IX$303,Данные!$A186,AT$642)),INDEX(Данные!$I$1:$IX$303,Данные!$A186,AT$642)-Данные!$G186-AT$643+IF($F$4="Использовать поправку",BT524,0),#N/A)</f>
        <v>3.1501025110416094</v>
      </c>
      <c r="AU524" s="64">
        <f>IF(ISNUMBER(INDEX(Данные!$I$1:$IX$303,Данные!$A186,AU$642)),INDEX(Данные!$I$1:$IX$303,Данные!$A186,AU$642)-Данные!$H186-AU$643+IF($F$4="Использовать поправку",BU524,0),#N/A)</f>
        <v>2.4373530205793941</v>
      </c>
      <c r="AV524" s="62">
        <f t="shared" si="846"/>
        <v>91.5</v>
      </c>
      <c r="AW524" s="63">
        <f>IF(ISNUMBER(INDEX(Данные!$I$1:$IX$303,Данные!$A186,AW$642)),INDEX(Данные!$I$1:$IX$303,Данные!$A186,AW$642)-Данные!$G186-AW$643+IF($F$5="Использовать поправку",BT524,0),#N/A)</f>
        <v>0.56312145614788278</v>
      </c>
      <c r="AX524" s="64">
        <f>IF(ISNUMBER(INDEX(Данные!$I$1:$IX$303,Данные!$A186,AX$642)),INDEX(Данные!$I$1:$IX$303,Данные!$A186,AX$642)-Данные!$H186-AX$643+IF($F$5="Использовать поправку",BU524,0),#N/A)</f>
        <v>8.1977510569481638</v>
      </c>
      <c r="AY524" s="62">
        <f t="shared" si="847"/>
        <v>91.5</v>
      </c>
      <c r="AZ524" s="63">
        <f>IF(ISNUMBER(INDEX(Данные!$I$1:$IX$303,Данные!$A186,AZ$642)),INDEX(Данные!$I$1:$IX$303,Данные!$A186,AZ$642)-Данные!$G186-AZ$643+IF($F$6="Использовать поправку",BT524,0),#N/A)</f>
        <v>-2.7776758138121522</v>
      </c>
      <c r="BA524" s="64">
        <f>IF(ISNUMBER(INDEX(Данные!$I$1:$IX$303,Данные!$A186,BA$642)),INDEX(Данные!$I$1:$IX$303,Данные!$A186,BA$642)-Данные!$H186-BA$643+IF($F$6="Использовать поправку",BU524,0),#N/A)</f>
        <v>3.3210507649853298</v>
      </c>
      <c r="BB524" s="62">
        <f t="shared" si="848"/>
        <v>91.5</v>
      </c>
      <c r="BC524" s="63">
        <f>IF(ISNUMBER(INDEX(Данные!$I$1:$IX$303,Данные!$A186,BC$642)),INDEX(Данные!$I$1:$IX$303,Данные!$A186,BC$642)-Данные!$G186-BC$643+IF($F$7="Использовать поправку",BT524,0),#N/A)</f>
        <v>-1.1649722944415544</v>
      </c>
      <c r="BD524" s="64">
        <f>IF(ISNUMBER(INDEX(Данные!$I$1:$IX$303,Данные!$A186,BD$642)),INDEX(Данные!$I$1:$IX$303,Данные!$A186,BD$642)-Данные!$H186-BD$643+IF($F$7="Использовать поправку",BU524,0),#N/A)</f>
        <v>4.2464009291629736</v>
      </c>
      <c r="BE524" s="62">
        <f t="shared" si="849"/>
        <v>91.5</v>
      </c>
      <c r="BF524" s="63">
        <f>IF(ISNUMBER(INDEX(Данные!$I$1:$IX$303,Данные!$A186,BF$642)),INDEX(Данные!$I$1:$IX$303,Данные!$A186,BF$642)-Данные!$G186-BF$643+IF($F$8="Использовать поправку",BT524,0),#N/A)</f>
        <v>3.8656890365301706</v>
      </c>
      <c r="BG524" s="64">
        <f>IF(ISNUMBER(INDEX(Данные!$I$1:$IX$303,Данные!$A186,BG$642)),INDEX(Данные!$I$1:$IX$303,Данные!$A186,BG$642)-Данные!$H186-BG$643+IF($F$8="Использовать поправку",BU524,0),#N/A)</f>
        <v>3.8669803072884861</v>
      </c>
      <c r="BH524" s="62">
        <f t="shared" si="850"/>
        <v>91.5</v>
      </c>
      <c r="BI524" s="63">
        <f>IF(ISNUMBER(INDEX(Данные!$I$1:$IX$303,Данные!$A186,BI$642)),INDEX(Данные!$I$1:$IX$303,Данные!$A186,BI$642)-Данные!$G186-BI$643+IF($F$9="Использовать поправку",BT524,0),#N/A)</f>
        <v>1.2858435266251718</v>
      </c>
      <c r="BJ524" s="64">
        <f>IF(ISNUMBER(INDEX(Данные!$I$1:$IX$303,Данные!$A186,BJ$642)),INDEX(Данные!$I$1:$IX$303,Данные!$A186,BJ$642)-Данные!$H186-BJ$643+IF($F$9="Использовать поправку",BU524,0),#N/A)</f>
        <v>5.9084607094362127</v>
      </c>
      <c r="BK524" s="62">
        <f t="shared" si="851"/>
        <v>91.5</v>
      </c>
      <c r="BL524" s="63">
        <f>IF(ISNUMBER(INDEX(Данные!$I$1:$IX$303,Данные!$A186,BL$642)),INDEX(Данные!$I$1:$IX$303,Данные!$A186,BL$642)-Данные!$G186-BL$643+IF($F$10="Использовать поправку",BT524,0),#N/A)</f>
        <v>-1.7182207046122357</v>
      </c>
      <c r="BM524" s="64">
        <f>IF(ISNUMBER(INDEX(Данные!$I$1:$IX$303,Данные!$A186,BM$642)),INDEX(Данные!$I$1:$IX$303,Данные!$A186,BM$642)-Данные!$H186-BM$643+IF($F$10="Использовать поправку",BU524,0),#N/A)</f>
        <v>11.365368266424866</v>
      </c>
      <c r="BN524" s="62">
        <f t="shared" si="852"/>
        <v>91.5</v>
      </c>
      <c r="BO524" s="63">
        <f>IF(ISNUMBER(INDEX(Данные!$I$1:$IX$303,Данные!$A186,BO$642)),INDEX(Данные!$I$1:$IX$303,Данные!$A186,BO$642)-Данные!$G186-BO$643+IF($F$11="Использовать поправку",BT524,0),#N/A)</f>
        <v>4.6406590954992453</v>
      </c>
      <c r="BP524" s="64">
        <f>IF(ISNUMBER(INDEX(Данные!$I$1:$IX$303,Данные!$A186,BP$642)),INDEX(Данные!$I$1:$IX$303,Данные!$A186,BP$642)-Данные!$H186-BP$643+IF($F$11="Использовать поправку",BU524,0),#N/A)</f>
        <v>3.2920571628408197</v>
      </c>
      <c r="BQ524" s="62">
        <f t="shared" si="853"/>
        <v>91.5</v>
      </c>
      <c r="BR524" s="63">
        <f>IF(ISNUMBER(INDEX(Данные!$I$1:$IX$303,Данные!$A186,BR$642)),INDEX(Данные!$I$1:$IX$303,Данные!$A186,BR$642)-Данные!$G186-BR$643+IF($F$12="Использовать поправку",BT524,0),#N/A)</f>
        <v>3.7980427734545401</v>
      </c>
      <c r="BS524" s="64">
        <f>IF(ISNUMBER(INDEX(Данные!$I$1:$IX$303,Данные!$A186,BS$642)),INDEX(Данные!$I$1:$IX$303,Данные!$A186,BS$642)-Данные!$H186-BS$643+IF($F$12="Использовать поправку",BU524,0),#N/A)</f>
        <v>7.0655556497408725</v>
      </c>
      <c r="BT524" s="100" t="e">
        <f>INDEX(Данные!$I$1:$IX$303,Данные!$A186,BT$642+8)-INDEX(Данные!$I$1:$IX$303,Данные!$A186,BT$643+8)</f>
        <v>#N/A</v>
      </c>
      <c r="BU524" s="101" t="e">
        <f>INDEX(Данные!$I$1:$IX$303,Данные!$A186,BU$642+9)-INDEX(Данные!$I$1:$IX$303,Данные!$A186,BU$643+9)</f>
        <v>#N/A</v>
      </c>
    </row>
    <row r="525" spans="7:73" s="88" customFormat="1" x14ac:dyDescent="0.25">
      <c r="G525" s="61">
        <v>92</v>
      </c>
      <c r="H525" s="62">
        <f t="shared" si="854"/>
        <v>92</v>
      </c>
      <c r="I525" s="63">
        <f>IF(ISNUMBER(INDEX(Данные!$I$1:$IX$303,Данные!$A187,I$642)),INDEX(Данные!$I$1:$IX$303,Данные!$A187,I$642)-Данные!$E187+IF($F$3="Использовать поправку",AL525,0),#N/A)</f>
        <v>0</v>
      </c>
      <c r="J525" s="64">
        <f>IF(ISNUMBER(INDEX(Данные!$I$1:$IX$303,Данные!$A187,J$642)),INDEX(Данные!$I$1:$IX$303,Данные!$A187,J$642)-Данные!$F187+IF($F$3="Использовать поправку",AM525,0),#N/A)</f>
        <v>0</v>
      </c>
      <c r="K525" s="62">
        <f t="shared" si="855"/>
        <v>92</v>
      </c>
      <c r="L525" s="63">
        <f>IF(ISNUMBER(INDEX(Данные!$I$1:$IX$303,Данные!$A187,L$642)),INDEX(Данные!$I$1:$IX$303,Данные!$A187,L$642)-Данные!$E187+IF($F$4="Использовать поправку",AL525,0),#N/A)</f>
        <v>2.1911562980375923</v>
      </c>
      <c r="M525" s="64">
        <f>IF(ISNUMBER(INDEX(Данные!$I$1:$IX$303,Данные!$A187,M$642)),INDEX(Данные!$I$1:$IX$303,Данные!$A187,M$642)-Данные!$F187+IF($F$4="Использовать поправку",AM525,0),#N/A)</f>
        <v>0.33732927445092997</v>
      </c>
      <c r="N525" s="62">
        <f t="shared" si="856"/>
        <v>92</v>
      </c>
      <c r="O525" s="63">
        <f>IF(ISNUMBER(INDEX(Данные!$I$1:$IX$303,Данные!$A187,O$642)),INDEX(Данные!$I$1:$IX$303,Данные!$A187,O$642)-Данные!$E187+IF($F$5="Использовать поправку",AL525,0),#N/A)</f>
        <v>1.664948449573977</v>
      </c>
      <c r="P525" s="64">
        <f>IF(ISNUMBER(INDEX(Данные!$I$1:$IX$303,Данные!$A187,P$642)),INDEX(Данные!$I$1:$IX$303,Данные!$A187,P$642)-Данные!$F187+IF($F$5="Использовать поправку",AM525,0),#N/A)</f>
        <v>-0.93560111056597783</v>
      </c>
      <c r="Q525" s="62">
        <f t="shared" si="857"/>
        <v>92</v>
      </c>
      <c r="R525" s="63">
        <f>IF(ISNUMBER(INDEX(Данные!$I$1:$IX$303,Данные!$A187,R$642)),INDEX(Данные!$I$1:$IX$303,Данные!$A187,R$642)-Данные!$E187+IF($F$6="Использовать поправку",AL525,0),#N/A)</f>
        <v>0.47813572364767509</v>
      </c>
      <c r="S525" s="64">
        <f>IF(ISNUMBER(INDEX(Данные!$I$1:$IX$303,Данные!$A187,S$642)),INDEX(Данные!$I$1:$IX$303,Данные!$A187,S$642)-Данные!$F187+IF($F$6="Использовать поправку",AM525,0),#N/A)</f>
        <v>-0.70572818150400707</v>
      </c>
      <c r="T525" s="62">
        <f t="shared" si="858"/>
        <v>92</v>
      </c>
      <c r="U525" s="63">
        <f>IF(ISNUMBER(INDEX(Данные!$I$1:$IX$303,Данные!$A187,U$642)),INDEX(Данные!$I$1:$IX$303,Данные!$A187,U$642)-Данные!$E187+IF($F$7="Использовать поправку",AL525,0),#N/A)</f>
        <v>2.1501336651909542</v>
      </c>
      <c r="V525" s="64">
        <f>IF(ISNUMBER(INDEX(Данные!$I$1:$IX$303,Данные!$A187,V$642)),INDEX(Данные!$I$1:$IX$303,Данные!$A187,V$642)-Данные!$F187+IF($F$7="Использовать поправку",AM525,0),#N/A)</f>
        <v>-1.4080187934509576</v>
      </c>
      <c r="W525" s="62">
        <f t="shared" si="859"/>
        <v>92</v>
      </c>
      <c r="X525" s="63">
        <f>IF(ISNUMBER(INDEX(Данные!$I$1:$IX$303,Данные!$A187,X$642)),INDEX(Данные!$I$1:$IX$303,Данные!$A187,X$642)-Данные!$E187+IF($F$8="Использовать поправку",AL525,0),#N/A)</f>
        <v>0.92469115566986382</v>
      </c>
      <c r="Y525" s="64">
        <f>IF(ISNUMBER(INDEX(Данные!$I$1:$IX$303,Данные!$A187,Y$642)),INDEX(Данные!$I$1:$IX$303,Данные!$A187,Y$642)-Данные!$F187+IF($F$8="Использовать поправку",AM525,0),#N/A)</f>
        <v>-0.94566242459611782</v>
      </c>
      <c r="Z525" s="62">
        <f t="shared" si="860"/>
        <v>92</v>
      </c>
      <c r="AA525" s="63">
        <f>IF(ISNUMBER(INDEX(Данные!$I$1:$IX$303,Данные!$A187,AA$642)),INDEX(Данные!$I$1:$IX$303,Данные!$A187,AA$642)-Данные!$E187+IF($F$9="Использовать поправку",AL525,0),#N/A)</f>
        <v>2.5262484828859999</v>
      </c>
      <c r="AB525" s="64">
        <f>IF(ISNUMBER(INDEX(Данные!$I$1:$IX$303,Данные!$A187,AB$642)),INDEX(Данные!$I$1:$IX$303,Данные!$A187,AB$642)-Данные!$F187+IF($F$9="Использовать поправку",AM525,0),#N/A)</f>
        <v>-0.10105665561421873</v>
      </c>
      <c r="AC525" s="62">
        <f t="shared" si="861"/>
        <v>92</v>
      </c>
      <c r="AD525" s="63">
        <f>IF(ISNUMBER(INDEX(Данные!$I$1:$IX$303,Данные!$A187,AD$642)),INDEX(Данные!$I$1:$IX$303,Данные!$A187,AD$642)-Данные!$E187+IF($F$10="Использовать поправку",AL525,0),#N/A)</f>
        <v>0.21306077126543155</v>
      </c>
      <c r="AE525" s="64">
        <f>IF(ISNUMBER(INDEX(Данные!$I$1:$IX$303,Данные!$A187,AE$642)),INDEX(Данные!$I$1:$IX$303,Данные!$A187,AE$642)-Данные!$F187+IF($F$10="Использовать поправку",AM525,0),#N/A)</f>
        <v>2.187279758338434E-3</v>
      </c>
      <c r="AF525" s="62">
        <f t="shared" si="862"/>
        <v>92</v>
      </c>
      <c r="AG525" s="63">
        <f>IF(ISNUMBER(INDEX(Данные!$I$1:$IX$303,Данные!$A187,AG$642)),INDEX(Данные!$I$1:$IX$303,Данные!$A187,AG$642)-Данные!$E187+IF($F$11="Использовать поправку",AL525,0),#N/A)</f>
        <v>1.2419038908057169</v>
      </c>
      <c r="AH525" s="64">
        <f>IF(ISNUMBER(INDEX(Данные!$I$1:$IX$303,Данные!$A187,AH$642)),INDEX(Данные!$I$1:$IX$303,Данные!$A187,AH$642)-Данные!$F187+IF($F$11="Использовать поправку",AM525,0),#N/A)</f>
        <v>-0.37746610502720657</v>
      </c>
      <c r="AI525" s="62">
        <f t="shared" si="863"/>
        <v>92</v>
      </c>
      <c r="AJ525" s="63">
        <f>IF(ISNUMBER(INDEX(Данные!$I$1:$IX$303,Данные!$A187,AJ$642)),INDEX(Данные!$I$1:$IX$303,Данные!$A187,AJ$642)-Данные!$E187+IF($F$12="Использовать поправку",AL525,0),#N/A)</f>
        <v>1.1906322458665568</v>
      </c>
      <c r="AK525" s="96">
        <f>IF(ISNUMBER(INDEX(Данные!$I$1:$IX$303,Данные!$A187,AK$642)),INDEX(Данные!$I$1:$IX$303,Данные!$A187,AK$642)-Данные!$F187+IF($F$12="Использовать поправку",AM525,0),#N/A)</f>
        <v>-0.41489198284372986</v>
      </c>
      <c r="AL525" s="100" t="e">
        <f>INDEX(Данные!$I$1:$IX$303,Данные!$A187,AL$642+4)-INDEX(Данные!$I$1:$IX$303,Данные!$A187,AL$643+4)</f>
        <v>#N/A</v>
      </c>
      <c r="AM525" s="101" t="e">
        <f>INDEX(Данные!$I$1:$IX$303,Данные!$A187,AM$642+5)-INDEX(Данные!$I$1:$IX$303,Данные!$A187,AM$643+5)</f>
        <v>#N/A</v>
      </c>
      <c r="AO525" s="61">
        <v>92</v>
      </c>
      <c r="AP525" s="62">
        <f t="shared" si="844"/>
        <v>92</v>
      </c>
      <c r="AQ525" s="63">
        <f>IF(ISNUMBER(INDEX(Данные!$I$1:$IX$303,Данные!$A187,AQ$642)),INDEX(Данные!$I$1:$IX$303,Данные!$A187,AQ$642)-Данные!$G187-AQ$643+IF($F$3="Использовать поправку",BT525,0),#N/A)</f>
        <v>0</v>
      </c>
      <c r="AR525" s="64">
        <f>IF(ISNUMBER(INDEX(Данные!$I$1:$IX$303,Данные!$A187,AR$642)),INDEX(Данные!$I$1:$IX$303,Данные!$A187,AR$642)-Данные!$H187-AR$643+IF($F$3="Использовать поправку",BU525,0),#N/A)</f>
        <v>0</v>
      </c>
      <c r="AS525" s="62">
        <f t="shared" si="845"/>
        <v>92</v>
      </c>
      <c r="AT525" s="63">
        <f>IF(ISNUMBER(INDEX(Данные!$I$1:$IX$303,Данные!$A187,AT$642)),INDEX(Данные!$I$1:$IX$303,Данные!$A187,AT$642)-Данные!$G187-AT$643+IF($F$4="Использовать поправку",BT525,0),#N/A)</f>
        <v>4.2456806600604295</v>
      </c>
      <c r="AU525" s="64">
        <f>IF(ISNUMBER(INDEX(Данные!$I$1:$IX$303,Данные!$A187,AU$642)),INDEX(Данные!$I$1:$IX$303,Данные!$A187,AU$642)-Данные!$H187-AU$643+IF($F$4="Использовать поправку",BU525,0),#N/A)</f>
        <v>2.6060176578048413</v>
      </c>
      <c r="AV525" s="62">
        <f t="shared" si="846"/>
        <v>92</v>
      </c>
      <c r="AW525" s="63">
        <f>IF(ISNUMBER(INDEX(Данные!$I$1:$IX$303,Данные!$A187,AW$642)),INDEX(Данные!$I$1:$IX$303,Данные!$A187,AW$642)-Данные!$G187-AW$643+IF($F$5="Использовать поправку",BT525,0),#N/A)</f>
        <v>1.3955956809348891</v>
      </c>
      <c r="AX525" s="64">
        <f>IF(ISNUMBER(INDEX(Данные!$I$1:$IX$303,Данные!$A187,AX$642)),INDEX(Данные!$I$1:$IX$303,Данные!$A187,AX$642)-Данные!$H187-AX$643+IF($F$5="Использовать поправку",BU525,0),#N/A)</f>
        <v>7.7299505016649164</v>
      </c>
      <c r="AY525" s="62">
        <f t="shared" si="847"/>
        <v>92</v>
      </c>
      <c r="AZ525" s="63">
        <f>IF(ISNUMBER(INDEX(Данные!$I$1:$IX$303,Данные!$A187,AZ$642)),INDEX(Данные!$I$1:$IX$303,Данные!$A187,AZ$642)-Данные!$G187-AZ$643+IF($F$6="Использовать поправку",BT525,0),#N/A)</f>
        <v>-2.5386079519882969</v>
      </c>
      <c r="BA525" s="64">
        <f>IF(ISNUMBER(INDEX(Данные!$I$1:$IX$303,Данные!$A187,BA$642)),INDEX(Данные!$I$1:$IX$303,Данные!$A187,BA$642)-Данные!$H187-BA$643+IF($F$6="Использовать поправку",BU525,0),#N/A)</f>
        <v>2.9681866742332659</v>
      </c>
      <c r="BB525" s="62">
        <f t="shared" si="848"/>
        <v>92</v>
      </c>
      <c r="BC525" s="63">
        <f>IF(ISNUMBER(INDEX(Данные!$I$1:$IX$303,Данные!$A187,BC$642)),INDEX(Данные!$I$1:$IX$303,Данные!$A187,BC$642)-Данные!$G187-BC$643+IF($F$7="Использовать поправку",BT525,0),#N/A)</f>
        <v>-8.9905461846115031E-2</v>
      </c>
      <c r="BD525" s="64">
        <f>IF(ISNUMBER(INDEX(Данные!$I$1:$IX$303,Данные!$A187,BD$642)),INDEX(Данные!$I$1:$IX$303,Данные!$A187,BD$642)-Данные!$H187-BD$643+IF($F$7="Использовать поправку",BU525,0),#N/A)</f>
        <v>3.5423915324377049</v>
      </c>
      <c r="BE525" s="62">
        <f t="shared" si="849"/>
        <v>92</v>
      </c>
      <c r="BF525" s="63">
        <f>IF(ISNUMBER(INDEX(Данные!$I$1:$IX$303,Данные!$A187,BF$642)),INDEX(Данные!$I$1:$IX$303,Данные!$A187,BF$642)-Данные!$G187-BF$643+IF($F$8="Использовать поправку",BT525,0),#N/A)</f>
        <v>4.3280346143651514</v>
      </c>
      <c r="BG525" s="64">
        <f>IF(ISNUMBER(INDEX(Данные!$I$1:$IX$303,Данные!$A187,BG$642)),INDEX(Данные!$I$1:$IX$303,Данные!$A187,BG$642)-Данные!$H187-BG$643+IF($F$8="Использовать поправку",BU525,0),#N/A)</f>
        <v>3.3941490949905528</v>
      </c>
      <c r="BH525" s="62">
        <f t="shared" si="850"/>
        <v>92</v>
      </c>
      <c r="BI525" s="63">
        <f>IF(ISNUMBER(INDEX(Данные!$I$1:$IX$303,Данные!$A187,BI$642)),INDEX(Данные!$I$1:$IX$303,Данные!$A187,BI$642)-Данные!$G187-BI$643+IF($F$9="Использовать поправку",BT525,0),#N/A)</f>
        <v>2.5489677680682234</v>
      </c>
      <c r="BJ525" s="64">
        <f>IF(ISNUMBER(INDEX(Данные!$I$1:$IX$303,Данные!$A187,BJ$642)),INDEX(Данные!$I$1:$IX$303,Данные!$A187,BJ$642)-Данные!$H187-BJ$643+IF($F$9="Использовать поправку",BU525,0),#N/A)</f>
        <v>5.857932381629098</v>
      </c>
      <c r="BK525" s="62">
        <f t="shared" si="851"/>
        <v>92</v>
      </c>
      <c r="BL525" s="63">
        <f>IF(ISNUMBER(INDEX(Данные!$I$1:$IX$303,Данные!$A187,BL$642)),INDEX(Данные!$I$1:$IX$303,Данные!$A187,BL$642)-Данные!$G187-BL$643+IF($F$10="Использовать поправку",BT525,0),#N/A)</f>
        <v>-1.6116903189795266</v>
      </c>
      <c r="BM525" s="64">
        <f>IF(ISNUMBER(INDEX(Данные!$I$1:$IX$303,Данные!$A187,BM$642)),INDEX(Данные!$I$1:$IX$303,Данные!$A187,BM$642)-Данные!$H187-BM$643+IF($F$10="Использовать поправку",BU525,0),#N/A)</f>
        <v>11.366461906304039</v>
      </c>
      <c r="BN525" s="62">
        <f t="shared" si="852"/>
        <v>92</v>
      </c>
      <c r="BO525" s="63">
        <f>IF(ISNUMBER(INDEX(Данные!$I$1:$IX$303,Данные!$A187,BO$642)),INDEX(Данные!$I$1:$IX$303,Данные!$A187,BO$642)-Данные!$G187-BO$643+IF($F$11="Использовать поправку",BT525,0),#N/A)</f>
        <v>5.261611040902153</v>
      </c>
      <c r="BP525" s="64">
        <f>IF(ISNUMBER(INDEX(Данные!$I$1:$IX$303,Данные!$A187,BP$642)),INDEX(Данные!$I$1:$IX$303,Данные!$A187,BP$642)-Данные!$H187-BP$643+IF($F$11="Использовать поправку",BU525,0),#N/A)</f>
        <v>3.1033241103273213</v>
      </c>
      <c r="BQ525" s="62">
        <f t="shared" si="853"/>
        <v>92</v>
      </c>
      <c r="BR525" s="63">
        <f>IF(ISNUMBER(INDEX(Данные!$I$1:$IX$303,Данные!$A187,BR$642)),INDEX(Данные!$I$1:$IX$303,Данные!$A187,BR$642)-Данные!$G187-BR$643+IF($F$12="Использовать поправку",BT525,0),#N/A)</f>
        <v>4.393358896387781</v>
      </c>
      <c r="BS525" s="64">
        <f>IF(ISNUMBER(INDEX(Данные!$I$1:$IX$303,Данные!$A187,BS$642)),INDEX(Данные!$I$1:$IX$303,Данные!$A187,BS$642)-Данные!$H187-BS$643+IF($F$12="Использовать поправку",BU525,0),#N/A)</f>
        <v>6.858109658318881</v>
      </c>
      <c r="BT525" s="100" t="e">
        <f>INDEX(Данные!$I$1:$IX$303,Данные!$A187,BT$642+8)-INDEX(Данные!$I$1:$IX$303,Данные!$A187,BT$643+8)</f>
        <v>#N/A</v>
      </c>
      <c r="BU525" s="101" t="e">
        <f>INDEX(Данные!$I$1:$IX$303,Данные!$A187,BU$642+9)-INDEX(Данные!$I$1:$IX$303,Данные!$A187,BU$643+9)</f>
        <v>#N/A</v>
      </c>
    </row>
    <row r="526" spans="7:73" s="88" customFormat="1" x14ac:dyDescent="0.25">
      <c r="G526" s="61">
        <v>92.5</v>
      </c>
      <c r="H526" s="62">
        <f t="shared" si="854"/>
        <v>92.5</v>
      </c>
      <c r="I526" s="63">
        <f>IF(ISNUMBER(INDEX(Данные!$I$1:$IX$303,Данные!$A188,I$642)),INDEX(Данные!$I$1:$IX$303,Данные!$A188,I$642)-Данные!$E188+IF($F$3="Использовать поправку",AL526,0),#N/A)</f>
        <v>0</v>
      </c>
      <c r="J526" s="64">
        <f>IF(ISNUMBER(INDEX(Данные!$I$1:$IX$303,Данные!$A188,J$642)),INDEX(Данные!$I$1:$IX$303,Данные!$A188,J$642)-Данные!$F188+IF($F$3="Использовать поправку",AM526,0),#N/A)</f>
        <v>0</v>
      </c>
      <c r="K526" s="62">
        <f t="shared" si="855"/>
        <v>92.5</v>
      </c>
      <c r="L526" s="63">
        <f>IF(ISNUMBER(INDEX(Данные!$I$1:$IX$303,Данные!$A188,L$642)),INDEX(Данные!$I$1:$IX$303,Данные!$A188,L$642)-Данные!$E188+IF($F$4="Использовать поправку",AL526,0),#N/A)</f>
        <v>-0.62791410715163298</v>
      </c>
      <c r="M526" s="64">
        <f>IF(ISNUMBER(INDEX(Данные!$I$1:$IX$303,Данные!$A188,M$642)),INDEX(Данные!$I$1:$IX$303,Данные!$A188,M$642)-Данные!$F188+IF($F$4="Использовать поправку",AM526,0),#N/A)</f>
        <v>-0.14478056427219976</v>
      </c>
      <c r="N526" s="62">
        <f t="shared" si="856"/>
        <v>92.5</v>
      </c>
      <c r="O526" s="63">
        <f>IF(ISNUMBER(INDEX(Данные!$I$1:$IX$303,Данные!$A188,O$642)),INDEX(Данные!$I$1:$IX$303,Данные!$A188,O$642)-Данные!$E188+IF($F$5="Использовать поправку",AL526,0),#N/A)</f>
        <v>-0.95998623320474241</v>
      </c>
      <c r="P526" s="64">
        <f>IF(ISNUMBER(INDEX(Данные!$I$1:$IX$303,Данные!$A188,P$642)),INDEX(Данные!$I$1:$IX$303,Данные!$A188,P$642)-Данные!$F188+IF($F$5="Использовать поправку",AM526,0),#N/A)</f>
        <v>-1.8979420830447589</v>
      </c>
      <c r="Q526" s="62">
        <f t="shared" si="857"/>
        <v>92.5</v>
      </c>
      <c r="R526" s="63">
        <f>IF(ISNUMBER(INDEX(Данные!$I$1:$IX$303,Данные!$A188,R$642)),INDEX(Данные!$I$1:$IX$303,Данные!$A188,R$642)-Данные!$E188+IF($F$6="Использовать поправку",AL526,0),#N/A)</f>
        <v>-7.6387077796925773E-2</v>
      </c>
      <c r="S526" s="64">
        <f>IF(ISNUMBER(INDEX(Данные!$I$1:$IX$303,Данные!$A188,S$642)),INDEX(Данные!$I$1:$IX$303,Данные!$A188,S$642)-Данные!$F188+IF($F$6="Использовать поправку",AM526,0),#N/A)</f>
        <v>0.1726841716433265</v>
      </c>
      <c r="T526" s="62">
        <f t="shared" si="858"/>
        <v>92.5</v>
      </c>
      <c r="U526" s="63">
        <f>IF(ISNUMBER(INDEX(Данные!$I$1:$IX$303,Данные!$A188,U$642)),INDEX(Данные!$I$1:$IX$303,Данные!$A188,U$642)-Данные!$E188+IF($F$7="Использовать поправку",AL526,0),#N/A)</f>
        <v>-0.51784282863095221</v>
      </c>
      <c r="V526" s="64">
        <f>IF(ISNUMBER(INDEX(Данные!$I$1:$IX$303,Данные!$A188,V$642)),INDEX(Данные!$I$1:$IX$303,Данные!$A188,V$642)-Данные!$F188+IF($F$7="Использовать поправку",AM526,0),#N/A)</f>
        <v>2.4023759443726478E-2</v>
      </c>
      <c r="W526" s="62">
        <f t="shared" si="859"/>
        <v>92.5</v>
      </c>
      <c r="X526" s="63">
        <f>IF(ISNUMBER(INDEX(Данные!$I$1:$IX$303,Данные!$A188,X$642)),INDEX(Данные!$I$1:$IX$303,Данные!$A188,X$642)-Данные!$E188+IF($F$8="Использовать поправку",AL526,0),#N/A)</f>
        <v>0.93717824192518329</v>
      </c>
      <c r="Y526" s="64">
        <f>IF(ISNUMBER(INDEX(Данные!$I$1:$IX$303,Данные!$A188,Y$642)),INDEX(Данные!$I$1:$IX$303,Данные!$A188,Y$642)-Данные!$F188+IF($F$8="Использовать поправку",AM526,0),#N/A)</f>
        <v>-0.53326683429395261</v>
      </c>
      <c r="Z526" s="62">
        <f t="shared" si="860"/>
        <v>92.5</v>
      </c>
      <c r="AA526" s="63">
        <f>IF(ISNUMBER(INDEX(Данные!$I$1:$IX$303,Данные!$A188,AA$642)),INDEX(Данные!$I$1:$IX$303,Данные!$A188,AA$642)-Данные!$E188+IF($F$9="Использовать поправку",AL526,0),#N/A)</f>
        <v>-0.39913728287616035</v>
      </c>
      <c r="AB526" s="64">
        <f>IF(ISNUMBER(INDEX(Данные!$I$1:$IX$303,Данные!$A188,AB$642)),INDEX(Данные!$I$1:$IX$303,Данные!$A188,AB$642)-Данные!$F188+IF($F$9="Использовать поправку",AM526,0),#N/A)</f>
        <v>-1.09915869040827</v>
      </c>
      <c r="AC526" s="62">
        <f t="shared" si="861"/>
        <v>92.5</v>
      </c>
      <c r="AD526" s="63">
        <f>IF(ISNUMBER(INDEX(Данные!$I$1:$IX$303,Данные!$A188,AD$642)),INDEX(Данные!$I$1:$IX$303,Данные!$A188,AD$642)-Данные!$E188+IF($F$10="Использовать поправку",AL526,0),#N/A)</f>
        <v>-1.3657452625300897</v>
      </c>
      <c r="AE526" s="64">
        <f>IF(ISNUMBER(INDEX(Данные!$I$1:$IX$303,Данные!$A188,AE$642)),INDEX(Данные!$I$1:$IX$303,Данные!$A188,AE$642)-Данные!$F188+IF($F$10="Использовать поправку",AM526,0),#N/A)</f>
        <v>-1.6195229567695433</v>
      </c>
      <c r="AF526" s="62">
        <f t="shared" si="862"/>
        <v>92.5</v>
      </c>
      <c r="AG526" s="63">
        <f>IF(ISNUMBER(INDEX(Данные!$I$1:$IX$303,Данные!$A188,AG$642)),INDEX(Данные!$I$1:$IX$303,Данные!$A188,AG$642)-Данные!$E188+IF($F$11="Использовать поправку",AL526,0),#N/A)</f>
        <v>-0.85649334066386373</v>
      </c>
      <c r="AH526" s="64">
        <f>IF(ISNUMBER(INDEX(Данные!$I$1:$IX$303,Данные!$A188,AH$642)),INDEX(Данные!$I$1:$IX$303,Данные!$A188,AH$642)-Данные!$F188+IF($F$11="Использовать поправку",AM526,0),#N/A)</f>
        <v>-0.97781428898180178</v>
      </c>
      <c r="AI526" s="62">
        <f t="shared" si="863"/>
        <v>92.5</v>
      </c>
      <c r="AJ526" s="63">
        <f>IF(ISNUMBER(INDEX(Данные!$I$1:$IX$303,Данные!$A188,AJ$642)),INDEX(Данные!$I$1:$IX$303,Данные!$A188,AJ$642)-Данные!$E188+IF($F$12="Использовать поправку",AL526,0),#N/A)</f>
        <v>-0.28550423140592152</v>
      </c>
      <c r="AK526" s="96">
        <f>IF(ISNUMBER(INDEX(Данные!$I$1:$IX$303,Данные!$A188,AK$642)),INDEX(Данные!$I$1:$IX$303,Данные!$A188,AK$642)-Данные!$F188+IF($F$12="Использовать поправку",AM526,0),#N/A)</f>
        <v>-1.7941498049539366</v>
      </c>
      <c r="AL526" s="100" t="e">
        <f>INDEX(Данные!$I$1:$IX$303,Данные!$A188,AL$642+4)-INDEX(Данные!$I$1:$IX$303,Данные!$A188,AL$643+4)</f>
        <v>#N/A</v>
      </c>
      <c r="AM526" s="101" t="e">
        <f>INDEX(Данные!$I$1:$IX$303,Данные!$A188,AM$642+5)-INDEX(Данные!$I$1:$IX$303,Данные!$A188,AM$643+5)</f>
        <v>#N/A</v>
      </c>
      <c r="AO526" s="61">
        <v>92.5</v>
      </c>
      <c r="AP526" s="62">
        <f t="shared" si="844"/>
        <v>92.5</v>
      </c>
      <c r="AQ526" s="63">
        <f>IF(ISNUMBER(INDEX(Данные!$I$1:$IX$303,Данные!$A188,AQ$642)),INDEX(Данные!$I$1:$IX$303,Данные!$A188,AQ$642)-Данные!$G188-AQ$643+IF($F$3="Использовать поправку",BT526,0),#N/A)</f>
        <v>0</v>
      </c>
      <c r="AR526" s="64">
        <f>IF(ISNUMBER(INDEX(Данные!$I$1:$IX$303,Данные!$A188,AR$642)),INDEX(Данные!$I$1:$IX$303,Данные!$A188,AR$642)-Данные!$H188-AR$643+IF($F$3="Использовать поправку",BU526,0),#N/A)</f>
        <v>0</v>
      </c>
      <c r="AS526" s="62">
        <f t="shared" si="845"/>
        <v>92.5</v>
      </c>
      <c r="AT526" s="63">
        <f>IF(ISNUMBER(INDEX(Данные!$I$1:$IX$303,Данные!$A188,AT$642)),INDEX(Данные!$I$1:$IX$303,Данные!$A188,AT$642)-Данные!$G188-AT$643+IF($F$4="Использовать поправку",BT526,0),#N/A)</f>
        <v>3.9317236064846384</v>
      </c>
      <c r="AU526" s="64">
        <f>IF(ISNUMBER(INDEX(Данные!$I$1:$IX$303,Данные!$A188,AU$642)),INDEX(Данные!$I$1:$IX$303,Данные!$A188,AU$642)-Данные!$H188-AU$643+IF($F$4="Использовать поправку",BU526,0),#N/A)</f>
        <v>2.5336273756686296</v>
      </c>
      <c r="AV526" s="62">
        <f t="shared" si="846"/>
        <v>92.5</v>
      </c>
      <c r="AW526" s="63">
        <f>IF(ISNUMBER(INDEX(Данные!$I$1:$IX$303,Данные!$A188,AW$642)),INDEX(Данные!$I$1:$IX$303,Данные!$A188,AW$642)-Данные!$G188-AW$643+IF($F$5="Использовать поправку",BT526,0),#N/A)</f>
        <v>0.91560256433251652</v>
      </c>
      <c r="AX526" s="64">
        <f>IF(ISNUMBER(INDEX(Данные!$I$1:$IX$303,Данные!$A188,AX$642)),INDEX(Данные!$I$1:$IX$303,Данные!$A188,AX$642)-Данные!$H188-AX$643+IF($F$5="Использовать поправку",BU526,0),#N/A)</f>
        <v>6.7809794601425892</v>
      </c>
      <c r="AY526" s="62">
        <f t="shared" si="847"/>
        <v>92.5</v>
      </c>
      <c r="AZ526" s="63">
        <f>IF(ISNUMBER(INDEX(Данные!$I$1:$IX$303,Данные!$A188,AZ$642)),INDEX(Данные!$I$1:$IX$303,Данные!$A188,AZ$642)-Данные!$G188-AZ$643+IF($F$6="Использовать поправку",BT526,0),#N/A)</f>
        <v>-2.5768014908867372</v>
      </c>
      <c r="BA526" s="64">
        <f>IF(ISNUMBER(INDEX(Данные!$I$1:$IX$303,Данные!$A188,BA$642)),INDEX(Данные!$I$1:$IX$303,Данные!$A188,BA$642)-Данные!$H188-BA$643+IF($F$6="Использовать поправку",BU526,0),#N/A)</f>
        <v>3.0545287600548363</v>
      </c>
      <c r="BB526" s="62">
        <f t="shared" si="848"/>
        <v>92.5</v>
      </c>
      <c r="BC526" s="63">
        <f>IF(ISNUMBER(INDEX(Данные!$I$1:$IX$303,Данные!$A188,BC$642)),INDEX(Данные!$I$1:$IX$303,Данные!$A188,BC$642)-Данные!$G188-BC$643+IF($F$7="Использовать поправку",BT526,0),#N/A)</f>
        <v>-0.34882687616152452</v>
      </c>
      <c r="BD526" s="64">
        <f>IF(ISNUMBER(INDEX(Данные!$I$1:$IX$303,Данные!$A188,BD$642)),INDEX(Данные!$I$1:$IX$303,Данные!$A188,BD$642)-Данные!$H188-BD$643+IF($F$7="Использовать поправку",BU526,0),#N/A)</f>
        <v>3.554403412159445</v>
      </c>
      <c r="BE526" s="62">
        <f t="shared" si="849"/>
        <v>92.5</v>
      </c>
      <c r="BF526" s="63">
        <f>IF(ISNUMBER(INDEX(Данные!$I$1:$IX$303,Данные!$A188,BF$642)),INDEX(Данные!$I$1:$IX$303,Данные!$A188,BF$642)-Данные!$G188-BF$643+IF($F$8="Использовать поправку",BT526,0),#N/A)</f>
        <v>4.7966237353277847</v>
      </c>
      <c r="BG526" s="64">
        <f>IF(ISNUMBER(INDEX(Данные!$I$1:$IX$303,Данные!$A188,BG$642)),INDEX(Данные!$I$1:$IX$303,Данные!$A188,BG$642)-Данные!$H188-BG$643+IF($F$8="Использовать поправку",BU526,0),#N/A)</f>
        <v>3.1275156778433484</v>
      </c>
      <c r="BH526" s="62">
        <f t="shared" si="850"/>
        <v>92.5</v>
      </c>
      <c r="BI526" s="63">
        <f>IF(ISNUMBER(INDEX(Данные!$I$1:$IX$303,Данные!$A188,BI$642)),INDEX(Данные!$I$1:$IX$303,Данные!$A188,BI$642)-Данные!$G188-BI$643+IF($F$9="Использовать поправку",BT526,0),#N/A)</f>
        <v>2.3493991266301464</v>
      </c>
      <c r="BJ526" s="64">
        <f>IF(ISNUMBER(INDEX(Данные!$I$1:$IX$303,Данные!$A188,BJ$642)),INDEX(Данные!$I$1:$IX$303,Данные!$A188,BJ$642)-Данные!$H188-BJ$643+IF($F$9="Использовать поправку",BU526,0),#N/A)</f>
        <v>5.3083530364249327</v>
      </c>
      <c r="BK526" s="62">
        <f t="shared" si="851"/>
        <v>92.5</v>
      </c>
      <c r="BL526" s="63">
        <f>IF(ISNUMBER(INDEX(Данные!$I$1:$IX$303,Данные!$A188,BL$642)),INDEX(Данные!$I$1:$IX$303,Данные!$A188,BL$642)-Данные!$G188-BL$643+IF($F$10="Использовать поправку",BT526,0),#N/A)</f>
        <v>-2.2945629502445399</v>
      </c>
      <c r="BM526" s="64">
        <f>IF(ISNUMBER(INDEX(Данные!$I$1:$IX$303,Данные!$A188,BM$642)),INDEX(Данные!$I$1:$IX$303,Данные!$A188,BM$642)-Данные!$H188-BM$643+IF($F$10="Использовать поправку",BU526,0),#N/A)</f>
        <v>10.556700427919168</v>
      </c>
      <c r="BN526" s="62">
        <f t="shared" si="852"/>
        <v>92.5</v>
      </c>
      <c r="BO526" s="63">
        <f>IF(ISNUMBER(INDEX(Данные!$I$1:$IX$303,Данные!$A188,BO$642)),INDEX(Данные!$I$1:$IX$303,Данные!$A188,BO$642)-Данные!$G188-BO$643+IF($F$11="Использовать поправку",BT526,0),#N/A)</f>
        <v>4.8333643705702798</v>
      </c>
      <c r="BP526" s="64">
        <f>IF(ISNUMBER(INDEX(Данные!$I$1:$IX$303,Данные!$A188,BP$642)),INDEX(Данные!$I$1:$IX$303,Данные!$A188,BP$642)-Данные!$H188-BP$643+IF($F$11="Использовать поправку",BU526,0),#N/A)</f>
        <v>2.6144169658364262</v>
      </c>
      <c r="BQ526" s="62">
        <f t="shared" si="853"/>
        <v>92.5</v>
      </c>
      <c r="BR526" s="63">
        <f>IF(ISNUMBER(INDEX(Данные!$I$1:$IX$303,Данные!$A188,BR$642)),INDEX(Данные!$I$1:$IX$303,Данные!$A188,BR$642)-Данные!$G188-BR$643+IF($F$12="Использовать поправку",BT526,0),#N/A)</f>
        <v>4.2506067806848478</v>
      </c>
      <c r="BS526" s="64">
        <f>IF(ISNUMBER(INDEX(Данные!$I$1:$IX$303,Данные!$A188,BS$642)),INDEX(Данные!$I$1:$IX$303,Данные!$A188,BS$642)-Данные!$H188-BS$643+IF($F$12="Использовать поправку",BU526,0),#N/A)</f>
        <v>5.9610347558418653</v>
      </c>
      <c r="BT526" s="100" t="e">
        <f>INDEX(Данные!$I$1:$IX$303,Данные!$A188,BT$642+8)-INDEX(Данные!$I$1:$IX$303,Данные!$A188,BT$643+8)</f>
        <v>#N/A</v>
      </c>
      <c r="BU526" s="101" t="e">
        <f>INDEX(Данные!$I$1:$IX$303,Данные!$A188,BU$642+9)-INDEX(Данные!$I$1:$IX$303,Данные!$A188,BU$643+9)</f>
        <v>#N/A</v>
      </c>
    </row>
    <row r="527" spans="7:73" s="88" customFormat="1" x14ac:dyDescent="0.25">
      <c r="G527" s="61">
        <v>93</v>
      </c>
      <c r="H527" s="62">
        <f t="shared" si="854"/>
        <v>93</v>
      </c>
      <c r="I527" s="63">
        <f>IF(ISNUMBER(INDEX(Данные!$I$1:$IX$303,Данные!$A189,I$642)),INDEX(Данные!$I$1:$IX$303,Данные!$A189,I$642)-Данные!$E189+IF($F$3="Использовать поправку",AL527,0),#N/A)</f>
        <v>0</v>
      </c>
      <c r="J527" s="64">
        <f>IF(ISNUMBER(INDEX(Данные!$I$1:$IX$303,Данные!$A189,J$642)),INDEX(Данные!$I$1:$IX$303,Данные!$A189,J$642)-Данные!$F189+IF($F$3="Использовать поправку",AM527,0),#N/A)</f>
        <v>0</v>
      </c>
      <c r="K527" s="62">
        <f t="shared" si="855"/>
        <v>93</v>
      </c>
      <c r="L527" s="63">
        <f>IF(ISNUMBER(INDEX(Данные!$I$1:$IX$303,Данные!$A189,L$642)),INDEX(Данные!$I$1:$IX$303,Данные!$A189,L$642)-Данные!$E189+IF($F$4="Использовать поправку",AL527,0),#N/A)</f>
        <v>0.40924410145151313</v>
      </c>
      <c r="M527" s="64">
        <f>IF(ISNUMBER(INDEX(Данные!$I$1:$IX$303,Данные!$A189,M$642)),INDEX(Данные!$I$1:$IX$303,Данные!$A189,M$642)-Данные!$F189+IF($F$4="Использовать поправку",AM527,0),#N/A)</f>
        <v>-1.3912392534666567</v>
      </c>
      <c r="N527" s="62">
        <f t="shared" si="856"/>
        <v>93</v>
      </c>
      <c r="O527" s="63">
        <f>IF(ISNUMBER(INDEX(Данные!$I$1:$IX$303,Данные!$A189,O$642)),INDEX(Данные!$I$1:$IX$303,Данные!$A189,O$642)-Данные!$E189+IF($F$5="Использовать поправку",AL527,0),#N/A)</f>
        <v>-0.28227532252562781</v>
      </c>
      <c r="P527" s="64">
        <f>IF(ISNUMBER(INDEX(Данные!$I$1:$IX$303,Данные!$A189,P$642)),INDEX(Данные!$I$1:$IX$303,Данные!$A189,P$642)-Данные!$F189+IF($F$5="Использовать поправку",AM527,0),#N/A)</f>
        <v>-0.15627142957176038</v>
      </c>
      <c r="Q527" s="62">
        <f t="shared" si="857"/>
        <v>93</v>
      </c>
      <c r="R527" s="63">
        <f>IF(ISNUMBER(INDEX(Данные!$I$1:$IX$303,Данные!$A189,R$642)),INDEX(Данные!$I$1:$IX$303,Данные!$A189,R$642)-Данные!$E189+IF($F$6="Использовать поправку",AL527,0),#N/A)</f>
        <v>1.1742029932833056</v>
      </c>
      <c r="S527" s="64">
        <f>IF(ISNUMBER(INDEX(Данные!$I$1:$IX$303,Данные!$A189,S$642)),INDEX(Данные!$I$1:$IX$303,Данные!$A189,S$642)-Данные!$F189+IF($F$6="Использовать поправку",AM527,0),#N/A)</f>
        <v>-0.11773062744086193</v>
      </c>
      <c r="T527" s="62">
        <f t="shared" si="858"/>
        <v>93</v>
      </c>
      <c r="U527" s="63">
        <f>IF(ISNUMBER(INDEX(Данные!$I$1:$IX$303,Данные!$A189,U$642)),INDEX(Данные!$I$1:$IX$303,Данные!$A189,U$642)-Данные!$E189+IF($F$7="Использовать поправку",AL527,0),#N/A)</f>
        <v>1.6209324977389041</v>
      </c>
      <c r="V527" s="64">
        <f>IF(ISNUMBER(INDEX(Данные!$I$1:$IX$303,Данные!$A189,V$642)),INDEX(Данные!$I$1:$IX$303,Данные!$A189,V$642)-Данные!$F189+IF($F$7="Использовать поправку",AM527,0),#N/A)</f>
        <v>-0.88287736303105957</v>
      </c>
      <c r="W527" s="62">
        <f t="shared" si="859"/>
        <v>93</v>
      </c>
      <c r="X527" s="63">
        <f>IF(ISNUMBER(INDEX(Данные!$I$1:$IX$303,Данные!$A189,X$642)),INDEX(Данные!$I$1:$IX$303,Данные!$A189,X$642)-Данные!$E189+IF($F$8="Использовать поправку",AL527,0),#N/A)</f>
        <v>0.38729331654790933</v>
      </c>
      <c r="Y527" s="64">
        <f>IF(ISNUMBER(INDEX(Данные!$I$1:$IX$303,Данные!$A189,Y$642)),INDEX(Данные!$I$1:$IX$303,Данные!$A189,Y$642)-Данные!$F189+IF($F$8="Использовать поправку",AM527,0),#N/A)</f>
        <v>-2.5893932823051324</v>
      </c>
      <c r="Z527" s="62">
        <f t="shared" si="860"/>
        <v>93</v>
      </c>
      <c r="AA527" s="63">
        <f>IF(ISNUMBER(INDEX(Данные!$I$1:$IX$303,Данные!$A189,AA$642)),INDEX(Данные!$I$1:$IX$303,Данные!$A189,AA$642)-Данные!$E189+IF($F$9="Использовать поправку",AL527,0),#N/A)</f>
        <v>1.8154301001513247</v>
      </c>
      <c r="AB527" s="64">
        <f>IF(ISNUMBER(INDEX(Данные!$I$1:$IX$303,Данные!$A189,AB$642)),INDEX(Данные!$I$1:$IX$303,Данные!$A189,AB$642)-Данные!$F189+IF($F$9="Использовать поправку",AM527,0),#N/A)</f>
        <v>-0.57198956618216956</v>
      </c>
      <c r="AC527" s="62">
        <f t="shared" si="861"/>
        <v>93</v>
      </c>
      <c r="AD527" s="63">
        <f>IF(ISNUMBER(INDEX(Данные!$I$1:$IX$303,Данные!$A189,AD$642)),INDEX(Данные!$I$1:$IX$303,Данные!$A189,AD$642)-Данные!$E189+IF($F$10="Использовать поправку",AL527,0),#N/A)</f>
        <v>0.3402770786406375</v>
      </c>
      <c r="AE527" s="64">
        <f>IF(ISNUMBER(INDEX(Данные!$I$1:$IX$303,Данные!$A189,AE$642)),INDEX(Данные!$I$1:$IX$303,Данные!$A189,AE$642)-Данные!$F189+IF($F$10="Использовать поправку",AM527,0),#N/A)</f>
        <v>-0.66332700725487748</v>
      </c>
      <c r="AF527" s="62">
        <f t="shared" si="862"/>
        <v>93</v>
      </c>
      <c r="AG527" s="63">
        <f>IF(ISNUMBER(INDEX(Данные!$I$1:$IX$303,Данные!$A189,AG$642)),INDEX(Данные!$I$1:$IX$303,Данные!$A189,AG$642)-Данные!$E189+IF($F$11="Использовать поправку",AL527,0),#N/A)</f>
        <v>1.4930381592610402</v>
      </c>
      <c r="AH527" s="64">
        <f>IF(ISNUMBER(INDEX(Данные!$I$1:$IX$303,Данные!$A189,AH$642)),INDEX(Данные!$I$1:$IX$303,Данные!$A189,AH$642)-Данные!$F189+IF($F$11="Использовать поправку",AM527,0),#N/A)</f>
        <v>-0.29801114242940852</v>
      </c>
      <c r="AI527" s="62">
        <f t="shared" si="863"/>
        <v>93</v>
      </c>
      <c r="AJ527" s="63">
        <f>IF(ISNUMBER(INDEX(Данные!$I$1:$IX$303,Данные!$A189,AJ$642)),INDEX(Данные!$I$1:$IX$303,Данные!$A189,AJ$642)-Данные!$E189+IF($F$12="Использовать поправку",AL527,0),#N/A)</f>
        <v>1.8151129006836335</v>
      </c>
      <c r="AK527" s="96">
        <f>IF(ISNUMBER(INDEX(Данные!$I$1:$IX$303,Данные!$A189,AK$642)),INDEX(Данные!$I$1:$IX$303,Данные!$A189,AK$642)-Данные!$F189+IF($F$12="Использовать поправку",AM527,0),#N/A)</f>
        <v>-1.7507798499841372</v>
      </c>
      <c r="AL527" s="100" t="e">
        <f>INDEX(Данные!$I$1:$IX$303,Данные!$A189,AL$642+4)-INDEX(Данные!$I$1:$IX$303,Данные!$A189,AL$643+4)</f>
        <v>#N/A</v>
      </c>
      <c r="AM527" s="101" t="e">
        <f>INDEX(Данные!$I$1:$IX$303,Данные!$A189,AM$642+5)-INDEX(Данные!$I$1:$IX$303,Данные!$A189,AM$643+5)</f>
        <v>#N/A</v>
      </c>
      <c r="AO527" s="61">
        <v>93</v>
      </c>
      <c r="AP527" s="62">
        <f t="shared" si="844"/>
        <v>93</v>
      </c>
      <c r="AQ527" s="63">
        <f>IF(ISNUMBER(INDEX(Данные!$I$1:$IX$303,Данные!$A189,AQ$642)),INDEX(Данные!$I$1:$IX$303,Данные!$A189,AQ$642)-Данные!$G189-AQ$643+IF($F$3="Использовать поправку",BT527,0),#N/A)</f>
        <v>0</v>
      </c>
      <c r="AR527" s="64">
        <f>IF(ISNUMBER(INDEX(Данные!$I$1:$IX$303,Данные!$A189,AR$642)),INDEX(Данные!$I$1:$IX$303,Данные!$A189,AR$642)-Данные!$H189-AR$643+IF($F$3="Использовать поправку",BU527,0),#N/A)</f>
        <v>0</v>
      </c>
      <c r="AS527" s="62">
        <f t="shared" si="845"/>
        <v>93</v>
      </c>
      <c r="AT527" s="63">
        <f>IF(ISNUMBER(INDEX(Данные!$I$1:$IX$303,Данные!$A189,AT$642)),INDEX(Данные!$I$1:$IX$303,Данные!$A189,AT$642)-Данные!$G189-AT$643+IF($F$4="Использовать поправку",BT527,0),#N/A)</f>
        <v>4.1363456572104269</v>
      </c>
      <c r="AU527" s="64">
        <f>IF(ISNUMBER(INDEX(Данные!$I$1:$IX$303,Данные!$A189,AU$642)),INDEX(Данные!$I$1:$IX$303,Данные!$A189,AU$642)-Данные!$H189-AU$643+IF($F$4="Использовать поправку",BU527,0),#N/A)</f>
        <v>1.8380077489352971</v>
      </c>
      <c r="AV527" s="62">
        <f t="shared" si="846"/>
        <v>93</v>
      </c>
      <c r="AW527" s="63">
        <f>IF(ISNUMBER(INDEX(Данные!$I$1:$IX$303,Данные!$A189,AW$642)),INDEX(Данные!$I$1:$IX$303,Данные!$A189,AW$642)-Данные!$G189-AW$643+IF($F$5="Использовать поправку",BT527,0),#N/A)</f>
        <v>0.77446490306977012</v>
      </c>
      <c r="AX527" s="64">
        <f>IF(ISNUMBER(INDEX(Данные!$I$1:$IX$303,Данные!$A189,AX$642)),INDEX(Данные!$I$1:$IX$303,Данные!$A189,AX$642)-Данные!$H189-AX$643+IF($F$5="Использовать поправку",BU527,0),#N/A)</f>
        <v>6.7028437453568586</v>
      </c>
      <c r="AY527" s="62">
        <f t="shared" si="847"/>
        <v>93</v>
      </c>
      <c r="AZ527" s="63">
        <f>IF(ISNUMBER(INDEX(Данные!$I$1:$IX$303,Данные!$A189,AZ$642)),INDEX(Данные!$I$1:$IX$303,Данные!$A189,AZ$642)-Данные!$G189-AZ$643+IF($F$6="Использовать поправку",BT527,0),#N/A)</f>
        <v>-1.9896999942450293</v>
      </c>
      <c r="BA527" s="64">
        <f>IF(ISNUMBER(INDEX(Данные!$I$1:$IX$303,Данные!$A189,BA$642)),INDEX(Данные!$I$1:$IX$303,Данные!$A189,BA$642)-Данные!$H189-BA$643+IF($F$6="Использовать поправку",BU527,0),#N/A)</f>
        <v>2.9956634463344471</v>
      </c>
      <c r="BB527" s="62">
        <f t="shared" si="848"/>
        <v>93</v>
      </c>
      <c r="BC527" s="63">
        <f>IF(ISNUMBER(INDEX(Данные!$I$1:$IX$303,Данные!$A189,BC$642)),INDEX(Данные!$I$1:$IX$303,Данные!$A189,BC$642)-Данные!$G189-BC$643+IF($F$7="Использовать поправку",BT527,0),#N/A)</f>
        <v>0.46163937270796396</v>
      </c>
      <c r="BD527" s="64">
        <f>IF(ISNUMBER(INDEX(Данные!$I$1:$IX$303,Данные!$A189,BD$642)),INDEX(Данные!$I$1:$IX$303,Данные!$A189,BD$642)-Данные!$H189-BD$643+IF($F$7="Использовать поправку",BU527,0),#N/A)</f>
        <v>3.1129647306438528</v>
      </c>
      <c r="BE527" s="62">
        <f t="shared" si="849"/>
        <v>93</v>
      </c>
      <c r="BF527" s="63">
        <f>IF(ISNUMBER(INDEX(Данные!$I$1:$IX$303,Данные!$A189,BF$642)),INDEX(Данные!$I$1:$IX$303,Данные!$A189,BF$642)-Данные!$G189-BF$643+IF($F$8="Использовать поправку",BT527,0),#N/A)</f>
        <v>4.9902703936018042</v>
      </c>
      <c r="BG527" s="64">
        <f>IF(ISNUMBER(INDEX(Данные!$I$1:$IX$303,Данные!$A189,BG$642)),INDEX(Данные!$I$1:$IX$303,Данные!$A189,BG$642)-Данные!$H189-BG$643+IF($F$8="Использовать поправку",BU527,0),#N/A)</f>
        <v>1.8328190366910349</v>
      </c>
      <c r="BH527" s="62">
        <f t="shared" si="850"/>
        <v>93</v>
      </c>
      <c r="BI527" s="63">
        <f>IF(ISNUMBER(INDEX(Данные!$I$1:$IX$303,Данные!$A189,BI$642)),INDEX(Данные!$I$1:$IX$303,Данные!$A189,BI$642)-Данные!$G189-BI$643+IF($F$9="Использовать поправку",BT527,0),#N/A)</f>
        <v>3.2571141767058407</v>
      </c>
      <c r="BJ527" s="64">
        <f>IF(ISNUMBER(INDEX(Данные!$I$1:$IX$303,Данные!$A189,BJ$642)),INDEX(Данные!$I$1:$IX$303,Данные!$A189,BJ$642)-Данные!$H189-BJ$643+IF($F$9="Использовать поправку",BU527,0),#N/A)</f>
        <v>5.0223582533337776</v>
      </c>
      <c r="BK527" s="62">
        <f t="shared" si="851"/>
        <v>93</v>
      </c>
      <c r="BL527" s="63">
        <f>IF(ISNUMBER(INDEX(Данные!$I$1:$IX$303,Данные!$A189,BL$642)),INDEX(Данные!$I$1:$IX$303,Данные!$A189,BL$642)-Данные!$G189-BL$643+IF($F$10="Использовать поправку",BT527,0),#N/A)</f>
        <v>-2.1244244109241208</v>
      </c>
      <c r="BM527" s="64">
        <f>IF(ISNUMBER(INDEX(Данные!$I$1:$IX$303,Данные!$A189,BM$642)),INDEX(Данные!$I$1:$IX$303,Данные!$A189,BM$642)-Данные!$H189-BM$643+IF($F$10="Использовать поправку",BU527,0),#N/A)</f>
        <v>10.225036924291771</v>
      </c>
      <c r="BN527" s="62">
        <f t="shared" si="852"/>
        <v>93</v>
      </c>
      <c r="BO527" s="63">
        <f>IF(ISNUMBER(INDEX(Данные!$I$1:$IX$303,Данные!$A189,BO$642)),INDEX(Данные!$I$1:$IX$303,Данные!$A189,BO$642)-Данные!$G189-BO$643+IF($F$11="Использовать поправку",BT527,0),#N/A)</f>
        <v>5.5798834502008958</v>
      </c>
      <c r="BP527" s="64">
        <f>IF(ISNUMBER(INDEX(Данные!$I$1:$IX$303,Данные!$A189,BP$642)),INDEX(Данные!$I$1:$IX$303,Данные!$A189,BP$642)-Данные!$H189-BP$643+IF($F$11="Использовать поправку",BU527,0),#N/A)</f>
        <v>2.4654113946216967</v>
      </c>
      <c r="BQ527" s="62">
        <f t="shared" si="853"/>
        <v>93</v>
      </c>
      <c r="BR527" s="63">
        <f>IF(ISNUMBER(INDEX(Данные!$I$1:$IX$303,Данные!$A189,BR$642)),INDEX(Данные!$I$1:$IX$303,Данные!$A189,BR$642)-Данные!$G189-BR$643+IF($F$12="Использовать поправку",BT527,0),#N/A)</f>
        <v>5.1581632310267196</v>
      </c>
      <c r="BS527" s="64">
        <f>IF(ISNUMBER(INDEX(Данные!$I$1:$IX$303,Данные!$A189,BS$642)),INDEX(Данные!$I$1:$IX$303,Данные!$A189,BS$642)-Данные!$H189-BS$643+IF($F$12="Использовать поправку",BU527,0),#N/A)</f>
        <v>5.0856448308500148</v>
      </c>
      <c r="BT527" s="100" t="e">
        <f>INDEX(Данные!$I$1:$IX$303,Данные!$A189,BT$642+8)-INDEX(Данные!$I$1:$IX$303,Данные!$A189,BT$643+8)</f>
        <v>#N/A</v>
      </c>
      <c r="BU527" s="101" t="e">
        <f>INDEX(Данные!$I$1:$IX$303,Данные!$A189,BU$642+9)-INDEX(Данные!$I$1:$IX$303,Данные!$A189,BU$643+9)</f>
        <v>#N/A</v>
      </c>
    </row>
    <row r="528" spans="7:73" s="88" customFormat="1" x14ac:dyDescent="0.25">
      <c r="G528" s="61">
        <v>93.5</v>
      </c>
      <c r="H528" s="62">
        <f t="shared" si="854"/>
        <v>93.5</v>
      </c>
      <c r="I528" s="63">
        <f>IF(ISNUMBER(INDEX(Данные!$I$1:$IX$303,Данные!$A190,I$642)),INDEX(Данные!$I$1:$IX$303,Данные!$A190,I$642)-Данные!$E190+IF($F$3="Использовать поправку",AL528,0),#N/A)</f>
        <v>0</v>
      </c>
      <c r="J528" s="64">
        <f>IF(ISNUMBER(INDEX(Данные!$I$1:$IX$303,Данные!$A190,J$642)),INDEX(Данные!$I$1:$IX$303,Данные!$A190,J$642)-Данные!$F190+IF($F$3="Использовать поправку",AM528,0),#N/A)</f>
        <v>0</v>
      </c>
      <c r="K528" s="62">
        <f t="shared" si="855"/>
        <v>93.5</v>
      </c>
      <c r="L528" s="63">
        <f>IF(ISNUMBER(INDEX(Данные!$I$1:$IX$303,Данные!$A190,L$642)),INDEX(Данные!$I$1:$IX$303,Данные!$A190,L$642)-Данные!$E190+IF($F$4="Использовать поправку",AL528,0),#N/A)</f>
        <v>-1.5782350374926715</v>
      </c>
      <c r="M528" s="64">
        <f>IF(ISNUMBER(INDEX(Данные!$I$1:$IX$303,Данные!$A190,M$642)),INDEX(Данные!$I$1:$IX$303,Данные!$A190,M$642)-Данные!$F190+IF($F$4="Использовать поправку",AM528,0),#N/A)</f>
        <v>0.26510559216178958</v>
      </c>
      <c r="N528" s="62">
        <f t="shared" si="856"/>
        <v>93.5</v>
      </c>
      <c r="O528" s="63">
        <f>IF(ISNUMBER(INDEX(Данные!$I$1:$IX$303,Данные!$A190,O$642)),INDEX(Данные!$I$1:$IX$303,Данные!$A190,O$642)-Данные!$E190+IF($F$5="Использовать поправку",AL528,0),#N/A)</f>
        <v>-0.59135658634396648</v>
      </c>
      <c r="P528" s="64">
        <f>IF(ISNUMBER(INDEX(Данные!$I$1:$IX$303,Данные!$A190,P$642)),INDEX(Данные!$I$1:$IX$303,Данные!$A190,P$642)-Данные!$F190+IF($F$5="Использовать поправку",AM528,0),#N/A)</f>
        <v>-0.59942099042110364</v>
      </c>
      <c r="Q528" s="62">
        <f t="shared" si="857"/>
        <v>93.5</v>
      </c>
      <c r="R528" s="63">
        <f>IF(ISNUMBER(INDEX(Данные!$I$1:$IX$303,Данные!$A190,R$642)),INDEX(Данные!$I$1:$IX$303,Данные!$A190,R$642)-Данные!$E190+IF($F$6="Использовать поправку",AL528,0),#N/A)</f>
        <v>-0.29865398701616641</v>
      </c>
      <c r="S528" s="64">
        <f>IF(ISNUMBER(INDEX(Данные!$I$1:$IX$303,Данные!$A190,S$642)),INDEX(Данные!$I$1:$IX$303,Данные!$A190,S$642)-Данные!$F190+IF($F$6="Использовать поправку",AM528,0),#N/A)</f>
        <v>9.9386847480684326E-2</v>
      </c>
      <c r="T528" s="62">
        <f t="shared" si="858"/>
        <v>93.5</v>
      </c>
      <c r="U528" s="63">
        <f>IF(ISNUMBER(INDEX(Данные!$I$1:$IX$303,Данные!$A190,U$642)),INDEX(Данные!$I$1:$IX$303,Данные!$A190,U$642)-Данные!$E190+IF($F$7="Использовать поправку",AL528,0),#N/A)</f>
        <v>-1.2802773570677992</v>
      </c>
      <c r="V528" s="64">
        <f>IF(ISNUMBER(INDEX(Данные!$I$1:$IX$303,Данные!$A190,V$642)),INDEX(Данные!$I$1:$IX$303,Данные!$A190,V$642)-Данные!$F190+IF($F$7="Использовать поправку",AM528,0),#N/A)</f>
        <v>1.2399445738464474</v>
      </c>
      <c r="W528" s="62">
        <f t="shared" si="859"/>
        <v>93.5</v>
      </c>
      <c r="X528" s="63">
        <f>IF(ISNUMBER(INDEX(Данные!$I$1:$IX$303,Данные!$A190,X$642)),INDEX(Данные!$I$1:$IX$303,Данные!$A190,X$642)-Данные!$E190+IF($F$8="Использовать поправку",AL528,0),#N/A)</f>
        <v>-0.49056296869510163</v>
      </c>
      <c r="Y528" s="64">
        <f>IF(ISNUMBER(INDEX(Данные!$I$1:$IX$303,Данные!$A190,Y$642)),INDEX(Данные!$I$1:$IX$303,Данные!$A190,Y$642)-Данные!$F190+IF($F$8="Использовать поправку",AM528,0),#N/A)</f>
        <v>-3.1684516309094024E-2</v>
      </c>
      <c r="Z528" s="62">
        <f t="shared" si="860"/>
        <v>93.5</v>
      </c>
      <c r="AA528" s="63">
        <f>IF(ISNUMBER(INDEX(Данные!$I$1:$IX$303,Данные!$A190,AA$642)),INDEX(Данные!$I$1:$IX$303,Данные!$A190,AA$642)-Данные!$E190+IF($F$9="Использовать поправку",AL528,0),#N/A)</f>
        <v>7.0209546887873842E-3</v>
      </c>
      <c r="AB528" s="64">
        <f>IF(ISNUMBER(INDEX(Данные!$I$1:$IX$303,Данные!$A190,AB$642)),INDEX(Данные!$I$1:$IX$303,Данные!$A190,AB$642)-Данные!$F190+IF($F$9="Использовать поправку",AM528,0),#N/A)</f>
        <v>0.78803605787862385</v>
      </c>
      <c r="AC528" s="62">
        <f t="shared" si="861"/>
        <v>93.5</v>
      </c>
      <c r="AD528" s="63">
        <f>IF(ISNUMBER(INDEX(Данные!$I$1:$IX$303,Данные!$A190,AD$642)),INDEX(Данные!$I$1:$IX$303,Данные!$A190,AD$642)-Данные!$E190+IF($F$10="Использовать поправку",AL528,0),#N/A)</f>
        <v>-0.36589100419269727</v>
      </c>
      <c r="AE528" s="64">
        <f>IF(ISNUMBER(INDEX(Данные!$I$1:$IX$303,Данные!$A190,AE$642)),INDEX(Данные!$I$1:$IX$303,Данные!$A190,AE$642)-Данные!$F190+IF($F$10="Использовать поправку",AM528,0),#N/A)</f>
        <v>-0.41230719432412327</v>
      </c>
      <c r="AF528" s="62">
        <f t="shared" si="862"/>
        <v>93.5</v>
      </c>
      <c r="AG528" s="63">
        <f>IF(ISNUMBER(INDEX(Данные!$I$1:$IX$303,Данные!$A190,AG$642)),INDEX(Данные!$I$1:$IX$303,Данные!$A190,AG$642)-Данные!$E190+IF($F$11="Использовать поправку",AL528,0),#N/A)</f>
        <v>-1.5117362988444221</v>
      </c>
      <c r="AH528" s="64">
        <f>IF(ISNUMBER(INDEX(Данные!$I$1:$IX$303,Данные!$A190,AH$642)),INDEX(Данные!$I$1:$IX$303,Данные!$A190,AH$642)-Данные!$F190+IF($F$11="Использовать поправку",AM528,0),#N/A)</f>
        <v>1.1692054262632532</v>
      </c>
      <c r="AI528" s="62">
        <f t="shared" si="863"/>
        <v>93.5</v>
      </c>
      <c r="AJ528" s="63">
        <f>IF(ISNUMBER(INDEX(Данные!$I$1:$IX$303,Данные!$A190,AJ$642)),INDEX(Данные!$I$1:$IX$303,Данные!$A190,AJ$642)-Данные!$E190+IF($F$12="Использовать поправку",AL528,0),#N/A)</f>
        <v>-0.56767287333137517</v>
      </c>
      <c r="AK528" s="96">
        <f>IF(ISNUMBER(INDEX(Данные!$I$1:$IX$303,Данные!$A190,AK$642)),INDEX(Данные!$I$1:$IX$303,Данные!$A190,AK$642)-Данные!$F190+IF($F$12="Использовать поправку",AM528,0),#N/A)</f>
        <v>-0.57349158472246731</v>
      </c>
      <c r="AL528" s="100" t="e">
        <f>INDEX(Данные!$I$1:$IX$303,Данные!$A190,AL$642+4)-INDEX(Данные!$I$1:$IX$303,Данные!$A190,AL$643+4)</f>
        <v>#N/A</v>
      </c>
      <c r="AM528" s="101" t="e">
        <f>INDEX(Данные!$I$1:$IX$303,Данные!$A190,AM$642+5)-INDEX(Данные!$I$1:$IX$303,Данные!$A190,AM$643+5)</f>
        <v>#N/A</v>
      </c>
      <c r="AO528" s="61">
        <v>93.5</v>
      </c>
      <c r="AP528" s="62">
        <f t="shared" si="844"/>
        <v>93.5</v>
      </c>
      <c r="AQ528" s="63">
        <f>IF(ISNUMBER(INDEX(Данные!$I$1:$IX$303,Данные!$A190,AQ$642)),INDEX(Данные!$I$1:$IX$303,Данные!$A190,AQ$642)-Данные!$G190-AQ$643+IF($F$3="Использовать поправку",BT528,0),#N/A)</f>
        <v>0</v>
      </c>
      <c r="AR528" s="64">
        <f>IF(ISNUMBER(INDEX(Данные!$I$1:$IX$303,Данные!$A190,AR$642)),INDEX(Данные!$I$1:$IX$303,Данные!$A190,AR$642)-Данные!$H190-AR$643+IF($F$3="Использовать поправку",BU528,0),#N/A)</f>
        <v>0</v>
      </c>
      <c r="AS528" s="62">
        <f t="shared" si="845"/>
        <v>93.5</v>
      </c>
      <c r="AT528" s="63">
        <f>IF(ISNUMBER(INDEX(Данные!$I$1:$IX$303,Данные!$A190,AT$642)),INDEX(Данные!$I$1:$IX$303,Данные!$A190,AT$642)-Данные!$G190-AT$643+IF($F$4="Использовать поправку",BT528,0),#N/A)</f>
        <v>3.3472281384641747</v>
      </c>
      <c r="AU528" s="64">
        <f>IF(ISNUMBER(INDEX(Данные!$I$1:$IX$303,Данные!$A190,AU$642)),INDEX(Данные!$I$1:$IX$303,Данные!$A190,AU$642)-Данные!$H190-AU$643+IF($F$4="Использовать поправку",BU528,0),#N/A)</f>
        <v>1.9705605450162693</v>
      </c>
      <c r="AV528" s="62">
        <f t="shared" si="846"/>
        <v>93.5</v>
      </c>
      <c r="AW528" s="63">
        <f>IF(ISNUMBER(INDEX(Данные!$I$1:$IX$303,Данные!$A190,AW$642)),INDEX(Данные!$I$1:$IX$303,Данные!$A190,AW$642)-Данные!$G190-AW$643+IF($F$5="Использовать поправку",BT528,0),#N/A)</f>
        <v>0.47878660989783839</v>
      </c>
      <c r="AX528" s="64">
        <f>IF(ISNUMBER(INDEX(Данные!$I$1:$IX$303,Данные!$A190,AX$642)),INDEX(Данные!$I$1:$IX$303,Данные!$A190,AX$642)-Данные!$H190-AX$643+IF($F$5="Использовать поправку",BU528,0),#N/A)</f>
        <v>6.4031332501463112</v>
      </c>
      <c r="AY528" s="62">
        <f t="shared" si="847"/>
        <v>93.5</v>
      </c>
      <c r="AZ528" s="63">
        <f>IF(ISNUMBER(INDEX(Данные!$I$1:$IX$303,Данные!$A190,AZ$642)),INDEX(Данные!$I$1:$IX$303,Данные!$A190,AZ$642)-Данные!$G190-AZ$643+IF($F$6="Использовать поправку",BT528,0),#N/A)</f>
        <v>-2.1390269877530272</v>
      </c>
      <c r="BA528" s="64">
        <f>IF(ISNUMBER(INDEX(Данные!$I$1:$IX$303,Данные!$A190,BA$642)),INDEX(Данные!$I$1:$IX$303,Данные!$A190,BA$642)-Данные!$H190-BA$643+IF($F$6="Использовать поправку",BU528,0),#N/A)</f>
        <v>3.0453568700747837</v>
      </c>
      <c r="BB528" s="62">
        <f t="shared" si="848"/>
        <v>93.5</v>
      </c>
      <c r="BC528" s="63">
        <f>IF(ISNUMBER(INDEX(Данные!$I$1:$IX$303,Данные!$A190,BC$642)),INDEX(Данные!$I$1:$IX$303,Данные!$A190,BC$642)-Данные!$G190-BC$643+IF($F$7="Использовать поправку",BT528,0),#N/A)</f>
        <v>-0.17849930582588058</v>
      </c>
      <c r="BD528" s="64">
        <f>IF(ISNUMBER(INDEX(Данные!$I$1:$IX$303,Данные!$A190,BD$642)),INDEX(Данные!$I$1:$IX$303,Данные!$A190,BD$642)-Данные!$H190-BD$643+IF($F$7="Использовать поправку",BU528,0),#N/A)</f>
        <v>3.7329370175671102</v>
      </c>
      <c r="BE528" s="62">
        <f t="shared" si="849"/>
        <v>93.5</v>
      </c>
      <c r="BF528" s="63">
        <f>IF(ISNUMBER(INDEX(Данные!$I$1:$IX$303,Данные!$A190,BF$642)),INDEX(Данные!$I$1:$IX$303,Данные!$A190,BF$642)-Данные!$G190-BF$643+IF($F$8="Использовать поправку",BT528,0),#N/A)</f>
        <v>4.744988909254289</v>
      </c>
      <c r="BG528" s="64">
        <f>IF(ISNUMBER(INDEX(Данные!$I$1:$IX$303,Данные!$A190,BG$642)),INDEX(Данные!$I$1:$IX$303,Данные!$A190,BG$642)-Данные!$H190-BG$643+IF($F$8="Использовать поправку",BU528,0),#N/A)</f>
        <v>1.8169767785361728</v>
      </c>
      <c r="BH528" s="62">
        <f t="shared" si="850"/>
        <v>93.5</v>
      </c>
      <c r="BI528" s="63">
        <f>IF(ISNUMBER(INDEX(Данные!$I$1:$IX$303,Данные!$A190,BI$642)),INDEX(Данные!$I$1:$IX$303,Данные!$A190,BI$642)-Данные!$G190-BI$643+IF($F$9="Использовать поправку",BT528,0),#N/A)</f>
        <v>3.2606246540502752</v>
      </c>
      <c r="BJ528" s="64">
        <f>IF(ISNUMBER(INDEX(Данные!$I$1:$IX$303,Данные!$A190,BJ$642)),INDEX(Данные!$I$1:$IX$303,Данные!$A190,BJ$642)-Данные!$H190-BJ$643+IF($F$9="Использовать поправку",BU528,0),#N/A)</f>
        <v>5.4163762822729495</v>
      </c>
      <c r="BK528" s="62">
        <f t="shared" si="851"/>
        <v>93.5</v>
      </c>
      <c r="BL528" s="63">
        <f>IF(ISNUMBER(INDEX(Данные!$I$1:$IX$303,Данные!$A190,BL$642)),INDEX(Данные!$I$1:$IX$303,Данные!$A190,BL$642)-Данные!$G190-BL$643+IF($F$10="Использовать поправку",BT528,0),#N/A)</f>
        <v>-2.3073699130204659</v>
      </c>
      <c r="BM528" s="64">
        <f>IF(ISNUMBER(INDEX(Данные!$I$1:$IX$303,Данные!$A190,BM$642)),INDEX(Данные!$I$1:$IX$303,Данные!$A190,BM$642)-Данные!$H190-BM$643+IF($F$10="Использовать поправку",BU528,0),#N/A)</f>
        <v>10.018883327129515</v>
      </c>
      <c r="BN528" s="62">
        <f t="shared" si="852"/>
        <v>93.5</v>
      </c>
      <c r="BO528" s="63">
        <f>IF(ISNUMBER(INDEX(Данные!$I$1:$IX$303,Данные!$A190,BO$642)),INDEX(Данные!$I$1:$IX$303,Данные!$A190,BO$642)-Данные!$G190-BO$643+IF($F$11="Использовать поправку",BT528,0),#N/A)</f>
        <v>4.8240153007787967</v>
      </c>
      <c r="BP528" s="64">
        <f>IF(ISNUMBER(INDEX(Данные!$I$1:$IX$303,Данные!$A190,BP$642)),INDEX(Данные!$I$1:$IX$303,Данные!$A190,BP$642)-Данные!$H190-BP$643+IF($F$11="Использовать поправку",BU528,0),#N/A)</f>
        <v>3.0500141077532135</v>
      </c>
      <c r="BQ528" s="62">
        <f t="shared" si="853"/>
        <v>93.5</v>
      </c>
      <c r="BR528" s="63">
        <f>IF(ISNUMBER(INDEX(Данные!$I$1:$IX$303,Данные!$A190,BR$642)),INDEX(Данные!$I$1:$IX$303,Данные!$A190,BR$642)-Данные!$G190-BR$643+IF($F$12="Использовать поправку",BT528,0),#N/A)</f>
        <v>4.8743267943610817</v>
      </c>
      <c r="BS528" s="64">
        <f>IF(ISNUMBER(INDEX(Данные!$I$1:$IX$303,Данные!$A190,BS$642)),INDEX(Данные!$I$1:$IX$303,Данные!$A190,BS$642)-Данные!$H190-BS$643+IF($F$12="Использовать поправку",BU528,0),#N/A)</f>
        <v>4.798899038488571</v>
      </c>
      <c r="BT528" s="100" t="e">
        <f>INDEX(Данные!$I$1:$IX$303,Данные!$A190,BT$642+8)-INDEX(Данные!$I$1:$IX$303,Данные!$A190,BT$643+8)</f>
        <v>#N/A</v>
      </c>
      <c r="BU528" s="101" t="e">
        <f>INDEX(Данные!$I$1:$IX$303,Данные!$A190,BU$642+9)-INDEX(Данные!$I$1:$IX$303,Данные!$A190,BU$643+9)</f>
        <v>#N/A</v>
      </c>
    </row>
    <row r="529" spans="7:73" s="88" customFormat="1" x14ac:dyDescent="0.25">
      <c r="G529" s="61">
        <v>94</v>
      </c>
      <c r="H529" s="62">
        <f t="shared" si="854"/>
        <v>94</v>
      </c>
      <c r="I529" s="63">
        <f>IF(ISNUMBER(INDEX(Данные!$I$1:$IX$303,Данные!$A191,I$642)),INDEX(Данные!$I$1:$IX$303,Данные!$A191,I$642)-Данные!$E191+IF($F$3="Использовать поправку",AL529,0),#N/A)</f>
        <v>0</v>
      </c>
      <c r="J529" s="64">
        <f>IF(ISNUMBER(INDEX(Данные!$I$1:$IX$303,Данные!$A191,J$642)),INDEX(Данные!$I$1:$IX$303,Данные!$A191,J$642)-Данные!$F191+IF($F$3="Использовать поправку",AM529,0),#N/A)</f>
        <v>0</v>
      </c>
      <c r="K529" s="62">
        <f t="shared" si="855"/>
        <v>94</v>
      </c>
      <c r="L529" s="63">
        <f>IF(ISNUMBER(INDEX(Данные!$I$1:$IX$303,Данные!$A191,L$642)),INDEX(Данные!$I$1:$IX$303,Данные!$A191,L$642)-Данные!$E191+IF($F$4="Использовать поправку",AL529,0),#N/A)</f>
        <v>0.62780746442659208</v>
      </c>
      <c r="M529" s="64">
        <f>IF(ISNUMBER(INDEX(Данные!$I$1:$IX$303,Данные!$A191,M$642)),INDEX(Данные!$I$1:$IX$303,Данные!$A191,M$642)-Данные!$F191+IF($F$4="Использовать поправку",AM529,0),#N/A)</f>
        <v>1.498273435425439</v>
      </c>
      <c r="N529" s="62">
        <f t="shared" si="856"/>
        <v>94</v>
      </c>
      <c r="O529" s="63">
        <f>IF(ISNUMBER(INDEX(Данные!$I$1:$IX$303,Данные!$A191,O$642)),INDEX(Данные!$I$1:$IX$303,Данные!$A191,O$642)-Данные!$E191+IF($F$5="Использовать поправку",AL529,0),#N/A)</f>
        <v>-0.52719220858069527</v>
      </c>
      <c r="P529" s="64">
        <f>IF(ISNUMBER(INDEX(Данные!$I$1:$IX$303,Данные!$A191,P$642)),INDEX(Данные!$I$1:$IX$303,Данные!$A191,P$642)-Данные!$F191+IF($F$5="Использовать поправку",AM529,0),#N/A)</f>
        <v>0.20248525568936238</v>
      </c>
      <c r="Q529" s="62">
        <f t="shared" si="857"/>
        <v>94</v>
      </c>
      <c r="R529" s="63">
        <f>IF(ISNUMBER(INDEX(Данные!$I$1:$IX$303,Данные!$A191,R$642)),INDEX(Данные!$I$1:$IX$303,Данные!$A191,R$642)-Данные!$E191+IF($F$6="Использовать поправку",AL529,0),#N/A)</f>
        <v>1.6158057113511894</v>
      </c>
      <c r="S529" s="64">
        <f>IF(ISNUMBER(INDEX(Данные!$I$1:$IX$303,Данные!$A191,S$642)),INDEX(Данные!$I$1:$IX$303,Данные!$A191,S$642)-Данные!$F191+IF($F$6="Использовать поправку",AM529,0),#N/A)</f>
        <v>1.325231429087447</v>
      </c>
      <c r="T529" s="62">
        <f t="shared" si="858"/>
        <v>94</v>
      </c>
      <c r="U529" s="63">
        <f>IF(ISNUMBER(INDEX(Данные!$I$1:$IX$303,Данные!$A191,U$642)),INDEX(Данные!$I$1:$IX$303,Данные!$A191,U$642)-Данные!$E191+IF($F$7="Использовать поправку",AL529,0),#N/A)</f>
        <v>0.27438806846708275</v>
      </c>
      <c r="V529" s="64">
        <f>IF(ISNUMBER(INDEX(Данные!$I$1:$IX$303,Данные!$A191,V$642)),INDEX(Данные!$I$1:$IX$303,Данные!$A191,V$642)-Данные!$F191+IF($F$7="Использовать поправку",AM529,0),#N/A)</f>
        <v>0.94573577203943149</v>
      </c>
      <c r="W529" s="62">
        <f t="shared" si="859"/>
        <v>94</v>
      </c>
      <c r="X529" s="63">
        <f>IF(ISNUMBER(INDEX(Данные!$I$1:$IX$303,Данные!$A191,X$642)),INDEX(Данные!$I$1:$IX$303,Данные!$A191,X$642)-Данные!$E191+IF($F$8="Использовать поправку",AL529,0),#N/A)</f>
        <v>0.2454951960589149</v>
      </c>
      <c r="Y529" s="64">
        <f>IF(ISNUMBER(INDEX(Данные!$I$1:$IX$303,Данные!$A191,Y$642)),INDEX(Данные!$I$1:$IX$303,Данные!$A191,Y$642)-Данные!$F191+IF($F$8="Использовать поправку",AM529,0),#N/A)</f>
        <v>2.0792938464891524</v>
      </c>
      <c r="Z529" s="62">
        <f t="shared" si="860"/>
        <v>94</v>
      </c>
      <c r="AA529" s="63">
        <f>IF(ISNUMBER(INDEX(Данные!$I$1:$IX$303,Данные!$A191,AA$642)),INDEX(Данные!$I$1:$IX$303,Данные!$A191,AA$642)-Данные!$E191+IF($F$9="Использовать поправку",AL529,0),#N/A)</f>
        <v>0.17630766816825627</v>
      </c>
      <c r="AB529" s="64">
        <f>IF(ISNUMBER(INDEX(Данные!$I$1:$IX$303,Данные!$A191,AB$642)),INDEX(Данные!$I$1:$IX$303,Данные!$A191,AB$642)-Данные!$F191+IF($F$9="Использовать поправку",AM529,0),#N/A)</f>
        <v>0.68682528603660842</v>
      </c>
      <c r="AC529" s="62">
        <f t="shared" si="861"/>
        <v>94</v>
      </c>
      <c r="AD529" s="63">
        <f>IF(ISNUMBER(INDEX(Данные!$I$1:$IX$303,Данные!$A191,AD$642)),INDEX(Данные!$I$1:$IX$303,Данные!$A191,AD$642)-Данные!$E191+IF($F$10="Использовать поправку",AL529,0),#N/A)</f>
        <v>0.11935294105906991</v>
      </c>
      <c r="AE529" s="64">
        <f>IF(ISNUMBER(INDEX(Данные!$I$1:$IX$303,Данные!$A191,AE$642)),INDEX(Данные!$I$1:$IX$303,Данные!$A191,AE$642)-Данные!$F191+IF($F$10="Использовать поправку",AM529,0),#N/A)</f>
        <v>-3.8245689348328948E-2</v>
      </c>
      <c r="AF529" s="62">
        <f t="shared" si="862"/>
        <v>94</v>
      </c>
      <c r="AG529" s="63">
        <f>IF(ISNUMBER(INDEX(Данные!$I$1:$IX$303,Данные!$A191,AG$642)),INDEX(Данные!$I$1:$IX$303,Данные!$A191,AG$642)-Данные!$E191+IF($F$11="Использовать поправку",AL529,0),#N/A)</f>
        <v>1.0248881923676123E-2</v>
      </c>
      <c r="AH529" s="64">
        <f>IF(ISNUMBER(INDEX(Данные!$I$1:$IX$303,Данные!$A191,AH$642)),INDEX(Данные!$I$1:$IX$303,Данные!$A191,AH$642)-Данные!$F191+IF($F$11="Использовать поправку",AM529,0),#N/A)</f>
        <v>0.2711255706757103</v>
      </c>
      <c r="AI529" s="62">
        <f t="shared" si="863"/>
        <v>94</v>
      </c>
      <c r="AJ529" s="63">
        <f>IF(ISNUMBER(INDEX(Данные!$I$1:$IX$303,Данные!$A191,AJ$642)),INDEX(Данные!$I$1:$IX$303,Данные!$A191,AJ$642)-Данные!$E191+IF($F$12="Использовать поправку",AL529,0),#N/A)</f>
        <v>-0.48021372931806461</v>
      </c>
      <c r="AK529" s="96">
        <f>IF(ISNUMBER(INDEX(Данные!$I$1:$IX$303,Данные!$A191,AK$642)),INDEX(Данные!$I$1:$IX$303,Данные!$A191,AK$642)-Данные!$F191+IF($F$12="Использовать поправку",AM529,0),#N/A)</f>
        <v>0.43745255362655455</v>
      </c>
      <c r="AL529" s="100" t="e">
        <f>INDEX(Данные!$I$1:$IX$303,Данные!$A191,AL$642+4)-INDEX(Данные!$I$1:$IX$303,Данные!$A191,AL$643+4)</f>
        <v>#N/A</v>
      </c>
      <c r="AM529" s="101" t="e">
        <f>INDEX(Данные!$I$1:$IX$303,Данные!$A191,AM$642+5)-INDEX(Данные!$I$1:$IX$303,Данные!$A191,AM$643+5)</f>
        <v>#N/A</v>
      </c>
      <c r="AO529" s="61">
        <v>94</v>
      </c>
      <c r="AP529" s="62">
        <f t="shared" si="844"/>
        <v>94</v>
      </c>
      <c r="AQ529" s="63">
        <f>IF(ISNUMBER(INDEX(Данные!$I$1:$IX$303,Данные!$A191,AQ$642)),INDEX(Данные!$I$1:$IX$303,Данные!$A191,AQ$642)-Данные!$G191-AQ$643+IF($F$3="Использовать поправку",BT529,0),#N/A)</f>
        <v>0</v>
      </c>
      <c r="AR529" s="64">
        <f>IF(ISNUMBER(INDEX(Данные!$I$1:$IX$303,Данные!$A191,AR$642)),INDEX(Данные!$I$1:$IX$303,Данные!$A191,AR$642)-Данные!$H191-AR$643+IF($F$3="Использовать поправку",BU529,0),#N/A)</f>
        <v>0</v>
      </c>
      <c r="AS529" s="62">
        <f t="shared" si="845"/>
        <v>94</v>
      </c>
      <c r="AT529" s="63">
        <f>IF(ISNUMBER(INDEX(Данные!$I$1:$IX$303,Данные!$A191,AT$642)),INDEX(Данные!$I$1:$IX$303,Данные!$A191,AT$642)-Данные!$G191-AT$643+IF($F$4="Использовать поправку",BT529,0),#N/A)</f>
        <v>3.6611318706775364</v>
      </c>
      <c r="AU529" s="64">
        <f>IF(ISNUMBER(INDEX(Данные!$I$1:$IX$303,Данные!$A191,AU$642)),INDEX(Данные!$I$1:$IX$303,Данные!$A191,AU$642)-Данные!$H191-AU$643+IF($F$4="Использовать поправку",BU529,0),#N/A)</f>
        <v>2.7196972627289142</v>
      </c>
      <c r="AV529" s="62">
        <f t="shared" si="846"/>
        <v>94</v>
      </c>
      <c r="AW529" s="63">
        <f>IF(ISNUMBER(INDEX(Данные!$I$1:$IX$303,Данные!$A191,AW$642)),INDEX(Данные!$I$1:$IX$303,Данные!$A191,AW$642)-Данные!$G191-AW$643+IF($F$5="Использовать поправку",BT529,0),#N/A)</f>
        <v>0.21519050560755204</v>
      </c>
      <c r="AX529" s="64">
        <f>IF(ISNUMBER(INDEX(Данные!$I$1:$IX$303,Данные!$A191,AX$642)),INDEX(Данные!$I$1:$IX$303,Данные!$A191,AX$642)-Данные!$H191-AX$643+IF($F$5="Использовать поправку",BU529,0),#N/A)</f>
        <v>6.504375877990924</v>
      </c>
      <c r="AY529" s="62">
        <f t="shared" si="847"/>
        <v>94</v>
      </c>
      <c r="AZ529" s="63">
        <f>IF(ISNUMBER(INDEX(Данные!$I$1:$IX$303,Данные!$A191,AZ$642)),INDEX(Данные!$I$1:$IX$303,Данные!$A191,AZ$642)-Данные!$G191-AZ$643+IF($F$6="Использовать поправку",BT529,0),#N/A)</f>
        <v>-1.3311241320774343</v>
      </c>
      <c r="BA529" s="64">
        <f>IF(ISNUMBER(INDEX(Данные!$I$1:$IX$303,Данные!$A191,BA$642)),INDEX(Данные!$I$1:$IX$303,Данные!$A191,BA$642)-Данные!$H191-BA$643+IF($F$6="Использовать поправку",BU529,0),#N/A)</f>
        <v>3.7079725846183464</v>
      </c>
      <c r="BB529" s="62">
        <f t="shared" si="848"/>
        <v>94</v>
      </c>
      <c r="BC529" s="63">
        <f>IF(ISNUMBER(INDEX(Данные!$I$1:$IX$303,Данные!$A191,BC$642)),INDEX(Данные!$I$1:$IX$303,Данные!$A191,BC$642)-Данные!$G191-BC$643+IF($F$7="Использовать поправку",BT529,0),#N/A)</f>
        <v>-4.1305271592364079E-2</v>
      </c>
      <c r="BD529" s="64">
        <f>IF(ISNUMBER(INDEX(Данные!$I$1:$IX$303,Данные!$A191,BD$642)),INDEX(Данные!$I$1:$IX$303,Данные!$A191,BD$642)-Данные!$H191-BD$643+IF($F$7="Использовать поправку",BU529,0),#N/A)</f>
        <v>4.2058049035867953</v>
      </c>
      <c r="BE529" s="62">
        <f t="shared" si="849"/>
        <v>94</v>
      </c>
      <c r="BF529" s="63">
        <f>IF(ISNUMBER(INDEX(Данные!$I$1:$IX$303,Данные!$A191,BF$642)),INDEX(Данные!$I$1:$IX$303,Данные!$A191,BF$642)-Данные!$G191-BF$643+IF($F$8="Использовать поправку",BT529,0),#N/A)</f>
        <v>4.8677365072837802</v>
      </c>
      <c r="BG529" s="64">
        <f>IF(ISNUMBER(INDEX(Данные!$I$1:$IX$303,Данные!$A191,BG$642)),INDEX(Данные!$I$1:$IX$303,Данные!$A191,BG$642)-Данные!$H191-BG$643+IF($F$8="Использовать поправку",BU529,0),#N/A)</f>
        <v>2.8566237017807907</v>
      </c>
      <c r="BH529" s="62">
        <f t="shared" si="850"/>
        <v>94</v>
      </c>
      <c r="BI529" s="63">
        <f>IF(ISNUMBER(INDEX(Данные!$I$1:$IX$303,Данные!$A191,BI$642)),INDEX(Данные!$I$1:$IX$303,Данные!$A191,BI$642)-Данные!$G191-BI$643+IF($F$9="Использовать поправку",BT529,0),#N/A)</f>
        <v>3.3487784881344851</v>
      </c>
      <c r="BJ529" s="64">
        <f>IF(ISNUMBER(INDEX(Данные!$I$1:$IX$303,Данные!$A191,BJ$642)),INDEX(Данные!$I$1:$IX$303,Данные!$A191,BJ$642)-Данные!$H191-BJ$643+IF($F$9="Использовать поправку",BU529,0),#N/A)</f>
        <v>5.7597889252913319</v>
      </c>
      <c r="BK529" s="62">
        <f t="shared" si="851"/>
        <v>94</v>
      </c>
      <c r="BL529" s="63">
        <f>IF(ISNUMBER(INDEX(Данные!$I$1:$IX$303,Данные!$A191,BL$642)),INDEX(Данные!$I$1:$IX$303,Данные!$A191,BL$642)-Данные!$G191-BL$643+IF($F$10="Использовать поправку",BT529,0),#N/A)</f>
        <v>-2.2476934424909132</v>
      </c>
      <c r="BM529" s="64">
        <f>IF(ISNUMBER(INDEX(Данные!$I$1:$IX$303,Данные!$A191,BM$642)),INDEX(Данные!$I$1:$IX$303,Данные!$A191,BM$642)-Данные!$H191-BM$643+IF($F$10="Использовать поправку",BU529,0),#N/A)</f>
        <v>9.9997604824554855</v>
      </c>
      <c r="BN529" s="62">
        <f t="shared" si="852"/>
        <v>94</v>
      </c>
      <c r="BO529" s="63">
        <f>IF(ISNUMBER(INDEX(Данные!$I$1:$IX$303,Данные!$A191,BO$642)),INDEX(Данные!$I$1:$IX$303,Данные!$A191,BO$642)-Данные!$G191-BO$643+IF($F$11="Использовать поправку",BT529,0),#N/A)</f>
        <v>4.8291397417406188</v>
      </c>
      <c r="BP529" s="64">
        <f>IF(ISNUMBER(INDEX(Данные!$I$1:$IX$303,Данные!$A191,BP$642)),INDEX(Данные!$I$1:$IX$303,Данные!$A191,BP$642)-Данные!$H191-BP$643+IF($F$11="Использовать поправку",BU529,0),#N/A)</f>
        <v>3.1855768930909107</v>
      </c>
      <c r="BQ529" s="62">
        <f t="shared" si="853"/>
        <v>94</v>
      </c>
      <c r="BR529" s="63">
        <f>IF(ISNUMBER(INDEX(Данные!$I$1:$IX$303,Данные!$A191,BR$642)),INDEX(Данные!$I$1:$IX$303,Данные!$A191,BR$642)-Данные!$G191-BR$643+IF($F$12="Использовать поправку",BT529,0),#N/A)</f>
        <v>4.6342199297021125</v>
      </c>
      <c r="BS529" s="64">
        <f>IF(ISNUMBER(INDEX(Данные!$I$1:$IX$303,Данные!$A191,BS$642)),INDEX(Данные!$I$1:$IX$303,Данные!$A191,BS$642)-Данные!$H191-BS$643+IF($F$12="Использовать поправку",BU529,0),#N/A)</f>
        <v>5.0176253153017569</v>
      </c>
      <c r="BT529" s="100" t="e">
        <f>INDEX(Данные!$I$1:$IX$303,Данные!$A191,BT$642+8)-INDEX(Данные!$I$1:$IX$303,Данные!$A191,BT$643+8)</f>
        <v>#N/A</v>
      </c>
      <c r="BU529" s="101" t="e">
        <f>INDEX(Данные!$I$1:$IX$303,Данные!$A191,BU$642+9)-INDEX(Данные!$I$1:$IX$303,Данные!$A191,BU$643+9)</f>
        <v>#N/A</v>
      </c>
    </row>
    <row r="530" spans="7:73" s="88" customFormat="1" x14ac:dyDescent="0.25">
      <c r="G530" s="61">
        <v>94.5</v>
      </c>
      <c r="H530" s="62">
        <f t="shared" si="854"/>
        <v>94.5</v>
      </c>
      <c r="I530" s="63">
        <f>IF(ISNUMBER(INDEX(Данные!$I$1:$IX$303,Данные!$A192,I$642)),INDEX(Данные!$I$1:$IX$303,Данные!$A192,I$642)-Данные!$E192+IF($F$3="Использовать поправку",AL530,0),#N/A)</f>
        <v>0</v>
      </c>
      <c r="J530" s="64">
        <f>IF(ISNUMBER(INDEX(Данные!$I$1:$IX$303,Данные!$A192,J$642)),INDEX(Данные!$I$1:$IX$303,Данные!$A192,J$642)-Данные!$F192+IF($F$3="Использовать поправку",AM530,0),#N/A)</f>
        <v>0</v>
      </c>
      <c r="K530" s="62">
        <f t="shared" si="855"/>
        <v>94.5</v>
      </c>
      <c r="L530" s="63">
        <f>IF(ISNUMBER(INDEX(Данные!$I$1:$IX$303,Данные!$A192,L$642)),INDEX(Данные!$I$1:$IX$303,Данные!$A192,L$642)-Данные!$E192+IF($F$4="Использовать поправку",AL530,0),#N/A)</f>
        <v>-1.4452246798266266</v>
      </c>
      <c r="M530" s="64">
        <f>IF(ISNUMBER(INDEX(Данные!$I$1:$IX$303,Данные!$A192,M$642)),INDEX(Данные!$I$1:$IX$303,Данные!$A192,M$642)-Данные!$F192+IF($F$4="Использовать поправку",AM530,0),#N/A)</f>
        <v>2.0855270783829365</v>
      </c>
      <c r="N530" s="62">
        <f t="shared" si="856"/>
        <v>94.5</v>
      </c>
      <c r="O530" s="63">
        <f>IF(ISNUMBER(INDEX(Данные!$I$1:$IX$303,Данные!$A192,O$642)),INDEX(Данные!$I$1:$IX$303,Данные!$A192,O$642)-Данные!$E192+IF($F$5="Использовать поправку",AL530,0),#N/A)</f>
        <v>-1.0767350015902188</v>
      </c>
      <c r="P530" s="64">
        <f>IF(ISNUMBER(INDEX(Данные!$I$1:$IX$303,Данные!$A192,P$642)),INDEX(Данные!$I$1:$IX$303,Данные!$A192,P$642)-Данные!$F192+IF($F$5="Использовать поправку",AM530,0),#N/A)</f>
        <v>0.58013264962210886</v>
      </c>
      <c r="Q530" s="62">
        <f t="shared" si="857"/>
        <v>94.5</v>
      </c>
      <c r="R530" s="63">
        <f>IF(ISNUMBER(INDEX(Данные!$I$1:$IX$303,Данные!$A192,R$642)),INDEX(Данные!$I$1:$IX$303,Данные!$A192,R$642)-Данные!$E192+IF($F$6="Использовать поправку",AL530,0),#N/A)</f>
        <v>-1.2441012864603067</v>
      </c>
      <c r="S530" s="64">
        <f>IF(ISNUMBER(INDEX(Данные!$I$1:$IX$303,Данные!$A192,S$642)),INDEX(Данные!$I$1:$IX$303,Данные!$A192,S$642)-Данные!$F192+IF($F$6="Использовать поправку",AM530,0),#N/A)</f>
        <v>2.0463229768755022</v>
      </c>
      <c r="T530" s="62">
        <f t="shared" si="858"/>
        <v>94.5</v>
      </c>
      <c r="U530" s="63">
        <f>IF(ISNUMBER(INDEX(Данные!$I$1:$IX$303,Данные!$A192,U$642)),INDEX(Данные!$I$1:$IX$303,Данные!$A192,U$642)-Данные!$E192+IF($F$7="Использовать поправку",AL530,0),#N/A)</f>
        <v>-1.6460786682738284</v>
      </c>
      <c r="V530" s="64">
        <f>IF(ISNUMBER(INDEX(Данные!$I$1:$IX$303,Данные!$A192,V$642)),INDEX(Данные!$I$1:$IX$303,Данные!$A192,V$642)-Данные!$F192+IF($F$7="Использовать поправку",AM530,0),#N/A)</f>
        <v>0.45993306584483129</v>
      </c>
      <c r="W530" s="62">
        <f t="shared" si="859"/>
        <v>94.5</v>
      </c>
      <c r="X530" s="63">
        <f>IF(ISNUMBER(INDEX(Данные!$I$1:$IX$303,Данные!$A192,X$642)),INDEX(Данные!$I$1:$IX$303,Данные!$A192,X$642)-Данные!$E192+IF($F$8="Использовать поправку",AL530,0),#N/A)</f>
        <v>-0.76968153682645379</v>
      </c>
      <c r="Y530" s="64">
        <f>IF(ISNUMBER(INDEX(Данные!$I$1:$IX$303,Данные!$A192,Y$642)),INDEX(Данные!$I$1:$IX$303,Данные!$A192,Y$642)-Данные!$F192+IF($F$8="Использовать поправку",AM530,0),#N/A)</f>
        <v>0.61569821398231195</v>
      </c>
      <c r="Z530" s="62">
        <f t="shared" si="860"/>
        <v>94.5</v>
      </c>
      <c r="AA530" s="63">
        <f>IF(ISNUMBER(INDEX(Данные!$I$1:$IX$303,Данные!$A192,AA$642)),INDEX(Данные!$I$1:$IX$303,Данные!$A192,AA$642)-Данные!$E192+IF($F$9="Использовать поправку",AL530,0),#N/A)</f>
        <v>-2.7324649253745452</v>
      </c>
      <c r="AB530" s="64">
        <f>IF(ISNUMBER(INDEX(Данные!$I$1:$IX$303,Данные!$A192,AB$642)),INDEX(Данные!$I$1:$IX$303,Данные!$A192,AB$642)-Данные!$F192+IF($F$9="Использовать поправку",AM530,0),#N/A)</f>
        <v>0.82506898837625808</v>
      </c>
      <c r="AC530" s="62">
        <f t="shared" si="861"/>
        <v>94.5</v>
      </c>
      <c r="AD530" s="63">
        <f>IF(ISNUMBER(INDEX(Данные!$I$1:$IX$303,Данные!$A192,AD$642)),INDEX(Данные!$I$1:$IX$303,Данные!$A192,AD$642)-Данные!$E192+IF($F$10="Использовать поправку",AL530,0),#N/A)</f>
        <v>-1.3775389860773402</v>
      </c>
      <c r="AE530" s="64">
        <f>IF(ISNUMBER(INDEX(Данные!$I$1:$IX$303,Данные!$A192,AE$642)),INDEX(Данные!$I$1:$IX$303,Данные!$A192,AE$642)-Данные!$F192+IF($F$10="Использовать поправку",AM530,0),#N/A)</f>
        <v>0.91159713071280724</v>
      </c>
      <c r="AF530" s="62">
        <f t="shared" si="862"/>
        <v>94.5</v>
      </c>
      <c r="AG530" s="63">
        <f>IF(ISNUMBER(INDEX(Данные!$I$1:$IX$303,Данные!$A192,AG$642)),INDEX(Данные!$I$1:$IX$303,Данные!$A192,AG$642)-Данные!$E192+IF($F$11="Использовать поправку",AL530,0),#N/A)</f>
        <v>-0.23580385950280558</v>
      </c>
      <c r="AH530" s="64">
        <f>IF(ISNUMBER(INDEX(Данные!$I$1:$IX$303,Данные!$A192,AH$642)),INDEX(Данные!$I$1:$IX$303,Данные!$A192,AH$642)-Данные!$F192+IF($F$11="Использовать поправку",AM530,0),#N/A)</f>
        <v>1.1443279668962223</v>
      </c>
      <c r="AI530" s="62">
        <f t="shared" si="863"/>
        <v>94.5</v>
      </c>
      <c r="AJ530" s="63">
        <f>IF(ISNUMBER(INDEX(Данные!$I$1:$IX$303,Данные!$A192,AJ$642)),INDEX(Данные!$I$1:$IX$303,Данные!$A192,AJ$642)-Данные!$E192+IF($F$12="Использовать поправку",AL530,0),#N/A)</f>
        <v>-2.2582070654891293</v>
      </c>
      <c r="AK530" s="96">
        <f>IF(ISNUMBER(INDEX(Данные!$I$1:$IX$303,Данные!$A192,AK$642)),INDEX(Данные!$I$1:$IX$303,Данные!$A192,AK$642)-Данные!$F192+IF($F$12="Использовать поправку",AM530,0),#N/A)</f>
        <v>1.0127810272239239</v>
      </c>
      <c r="AL530" s="100" t="e">
        <f>INDEX(Данные!$I$1:$IX$303,Данные!$A192,AL$642+4)-INDEX(Данные!$I$1:$IX$303,Данные!$A192,AL$643+4)</f>
        <v>#N/A</v>
      </c>
      <c r="AM530" s="101" t="e">
        <f>INDEX(Данные!$I$1:$IX$303,Данные!$A192,AM$642+5)-INDEX(Данные!$I$1:$IX$303,Данные!$A192,AM$643+5)</f>
        <v>#N/A</v>
      </c>
      <c r="AO530" s="61">
        <v>94.5</v>
      </c>
      <c r="AP530" s="62">
        <f t="shared" si="844"/>
        <v>94.5</v>
      </c>
      <c r="AQ530" s="63">
        <f>IF(ISNUMBER(INDEX(Данные!$I$1:$IX$303,Данные!$A192,AQ$642)),INDEX(Данные!$I$1:$IX$303,Данные!$A192,AQ$642)-Данные!$G192-AQ$643+IF($F$3="Использовать поправку",BT530,0),#N/A)</f>
        <v>0</v>
      </c>
      <c r="AR530" s="64">
        <f>IF(ISNUMBER(INDEX(Данные!$I$1:$IX$303,Данные!$A192,AR$642)),INDEX(Данные!$I$1:$IX$303,Данные!$A192,AR$642)-Данные!$H192-AR$643+IF($F$3="Использовать поправку",BU530,0),#N/A)</f>
        <v>0</v>
      </c>
      <c r="AS530" s="62">
        <f t="shared" si="845"/>
        <v>94.5</v>
      </c>
      <c r="AT530" s="63">
        <f>IF(ISNUMBER(INDEX(Данные!$I$1:$IX$303,Данные!$A192,AT$642)),INDEX(Данные!$I$1:$IX$303,Данные!$A192,AT$642)-Данные!$G192-AT$643+IF($F$4="Использовать поправку",BT530,0),#N/A)</f>
        <v>2.9385195307642107</v>
      </c>
      <c r="AU530" s="64">
        <f>IF(ISNUMBER(INDEX(Данные!$I$1:$IX$303,Данные!$A192,AU$642)),INDEX(Данные!$I$1:$IX$303,Данные!$A192,AU$642)-Данные!$H192-AU$643+IF($F$4="Использовать поправку",BU530,0),#N/A)</f>
        <v>3.762460801920497</v>
      </c>
      <c r="AV530" s="62">
        <f t="shared" si="846"/>
        <v>94.5</v>
      </c>
      <c r="AW530" s="63">
        <f>IF(ISNUMBER(INDEX(Данные!$I$1:$IX$303,Данные!$A192,AW$642)),INDEX(Данные!$I$1:$IX$303,Данные!$A192,AW$642)-Данные!$G192-AW$643+IF($F$5="Использовать поправку",BT530,0),#N/A)</f>
        <v>-0.32317699518750942</v>
      </c>
      <c r="AX530" s="64">
        <f>IF(ISNUMBER(INDEX(Данные!$I$1:$IX$303,Данные!$A192,AX$642)),INDEX(Данные!$I$1:$IX$303,Данные!$A192,AX$642)-Данные!$H192-AX$643+IF($F$5="Использовать поправку",BU530,0),#N/A)</f>
        <v>6.7944422028019744</v>
      </c>
      <c r="AY530" s="62">
        <f t="shared" si="847"/>
        <v>94.5</v>
      </c>
      <c r="AZ530" s="63">
        <f>IF(ISNUMBER(INDEX(Данные!$I$1:$IX$303,Данные!$A192,AZ$642)),INDEX(Данные!$I$1:$IX$303,Данные!$A192,AZ$642)-Данные!$G192-AZ$643+IF($F$6="Использовать поправку",BT530,0),#N/A)</f>
        <v>-1.9531747753075024</v>
      </c>
      <c r="BA530" s="64">
        <f>IF(ISNUMBER(INDEX(Данные!$I$1:$IX$303,Данные!$A192,BA$642)),INDEX(Данные!$I$1:$IX$303,Данные!$A192,BA$642)-Данные!$H192-BA$643+IF($F$6="Использовать поправку",BU530,0),#N/A)</f>
        <v>4.731134073055955</v>
      </c>
      <c r="BB530" s="62">
        <f t="shared" si="848"/>
        <v>94.5</v>
      </c>
      <c r="BC530" s="63">
        <f>IF(ISNUMBER(INDEX(Данные!$I$1:$IX$303,Данные!$A192,BC$642)),INDEX(Данные!$I$1:$IX$303,Данные!$A192,BC$642)-Данные!$G192-BC$643+IF($F$7="Использовать поправку",BT530,0),#N/A)</f>
        <v>-0.86434460572922944</v>
      </c>
      <c r="BD530" s="64">
        <f>IF(ISNUMBER(INDEX(Данные!$I$1:$IX$303,Данные!$A192,BD$642)),INDEX(Данные!$I$1:$IX$303,Данные!$A192,BD$642)-Данные!$H192-BD$643+IF($F$7="Использовать поправку",BU530,0),#N/A)</f>
        <v>4.4357714365091852</v>
      </c>
      <c r="BE530" s="62">
        <f t="shared" si="849"/>
        <v>94.5</v>
      </c>
      <c r="BF530" s="63">
        <f>IF(ISNUMBER(INDEX(Данные!$I$1:$IX$303,Данные!$A192,BF$642)),INDEX(Данные!$I$1:$IX$303,Данные!$A192,BF$642)-Данные!$G192-BF$643+IF($F$8="Использовать поправку",BT530,0),#N/A)</f>
        <v>4.4828957388706385</v>
      </c>
      <c r="BG530" s="64">
        <f>IF(ISNUMBER(INDEX(Данные!$I$1:$IX$303,Данные!$A192,BG$642)),INDEX(Данные!$I$1:$IX$303,Данные!$A192,BG$642)-Данные!$H192-BG$643+IF($F$8="Использовать поправку",BU530,0),#N/A)</f>
        <v>3.1644728087719614</v>
      </c>
      <c r="BH530" s="62">
        <f t="shared" si="850"/>
        <v>94.5</v>
      </c>
      <c r="BI530" s="63">
        <f>IF(ISNUMBER(INDEX(Данные!$I$1:$IX$303,Данные!$A192,BI$642)),INDEX(Данные!$I$1:$IX$303,Данные!$A192,BI$642)-Данные!$G192-BI$643+IF($F$9="Использовать поправку",BT530,0),#N/A)</f>
        <v>1.9825460254472773</v>
      </c>
      <c r="BJ530" s="64">
        <f>IF(ISNUMBER(INDEX(Данные!$I$1:$IX$303,Данные!$A192,BJ$642)),INDEX(Данные!$I$1:$IX$303,Данные!$A192,BJ$642)-Данные!$H192-BJ$643+IF($F$9="Использовать поправку",BU530,0),#N/A)</f>
        <v>6.1723234194794259</v>
      </c>
      <c r="BK530" s="62">
        <f t="shared" si="851"/>
        <v>94.5</v>
      </c>
      <c r="BL530" s="63">
        <f>IF(ISNUMBER(INDEX(Данные!$I$1:$IX$303,Данные!$A192,BL$642)),INDEX(Данные!$I$1:$IX$303,Данные!$A192,BL$642)-Данные!$G192-BL$643+IF($F$10="Использовать поправку",BT530,0),#N/A)</f>
        <v>-2.9364629355295619</v>
      </c>
      <c r="BM530" s="64">
        <f>IF(ISNUMBER(INDEX(Данные!$I$1:$IX$303,Данные!$A192,BM$642)),INDEX(Данные!$I$1:$IX$303,Данные!$A192,BM$642)-Данные!$H192-BM$643+IF($F$10="Использовать поправку",BU530,0),#N/A)</f>
        <v>10.455559047811903</v>
      </c>
      <c r="BN530" s="62">
        <f t="shared" si="852"/>
        <v>94.5</v>
      </c>
      <c r="BO530" s="63">
        <f>IF(ISNUMBER(INDEX(Данные!$I$1:$IX$303,Данные!$A192,BO$642)),INDEX(Данные!$I$1:$IX$303,Данные!$A192,BO$642)-Данные!$G192-BO$643+IF($F$11="Использовать поправку",BT530,0),#N/A)</f>
        <v>4.7112378119892355</v>
      </c>
      <c r="BP530" s="64">
        <f>IF(ISNUMBER(INDEX(Данные!$I$1:$IX$303,Данные!$A192,BP$642)),INDEX(Данные!$I$1:$IX$303,Данные!$A192,BP$642)-Данные!$H192-BP$643+IF($F$11="Использовать поправку",BU530,0),#N/A)</f>
        <v>3.7577408765391738</v>
      </c>
      <c r="BQ530" s="62">
        <f t="shared" si="853"/>
        <v>94.5</v>
      </c>
      <c r="BR530" s="63">
        <f>IF(ISNUMBER(INDEX(Данные!$I$1:$IX$303,Данные!$A192,BR$642)),INDEX(Данные!$I$1:$IX$303,Данные!$A192,BR$642)-Данные!$G192-BR$643+IF($F$12="Использовать поправку",BT530,0),#N/A)</f>
        <v>3.5051163969575327</v>
      </c>
      <c r="BS530" s="64">
        <f>IF(ISNUMBER(INDEX(Данные!$I$1:$IX$303,Данные!$A192,BS$642)),INDEX(Данные!$I$1:$IX$303,Данные!$A192,BS$642)-Данные!$H192-BS$643+IF($F$12="Использовать поправку",BU530,0),#N/A)</f>
        <v>5.524015828913889</v>
      </c>
      <c r="BT530" s="100" t="e">
        <f>INDEX(Данные!$I$1:$IX$303,Данные!$A192,BT$642+8)-INDEX(Данные!$I$1:$IX$303,Данные!$A192,BT$643+8)</f>
        <v>#N/A</v>
      </c>
      <c r="BU530" s="101" t="e">
        <f>INDEX(Данные!$I$1:$IX$303,Данные!$A192,BU$642+9)-INDEX(Данные!$I$1:$IX$303,Данные!$A192,BU$643+9)</f>
        <v>#N/A</v>
      </c>
    </row>
    <row r="531" spans="7:73" s="88" customFormat="1" x14ac:dyDescent="0.25">
      <c r="G531" s="61">
        <v>95</v>
      </c>
      <c r="H531" s="62">
        <f t="shared" si="854"/>
        <v>95</v>
      </c>
      <c r="I531" s="63">
        <f>IF(ISNUMBER(INDEX(Данные!$I$1:$IX$303,Данные!$A193,I$642)),INDEX(Данные!$I$1:$IX$303,Данные!$A193,I$642)-Данные!$E193+IF($F$3="Использовать поправку",AL531,0),#N/A)</f>
        <v>0</v>
      </c>
      <c r="J531" s="64">
        <f>IF(ISNUMBER(INDEX(Данные!$I$1:$IX$303,Данные!$A193,J$642)),INDEX(Данные!$I$1:$IX$303,Данные!$A193,J$642)-Данные!$F193+IF($F$3="Использовать поправку",AM531,0),#N/A)</f>
        <v>0</v>
      </c>
      <c r="K531" s="62">
        <f t="shared" si="855"/>
        <v>95</v>
      </c>
      <c r="L531" s="63">
        <f>IF(ISNUMBER(INDEX(Данные!$I$1:$IX$303,Данные!$A193,L$642)),INDEX(Данные!$I$1:$IX$303,Данные!$A193,L$642)-Данные!$E193+IF($F$4="Использовать поправку",AL531,0),#N/A)</f>
        <v>-0.61207934873567638</v>
      </c>
      <c r="M531" s="64">
        <f>IF(ISNUMBER(INDEX(Данные!$I$1:$IX$303,Данные!$A193,M$642)),INDEX(Данные!$I$1:$IX$303,Данные!$A193,M$642)-Данные!$F193+IF($F$4="Использовать поправку",AM531,0),#N/A)</f>
        <v>-2.303630730310946E-2</v>
      </c>
      <c r="N531" s="62">
        <f t="shared" si="856"/>
        <v>95</v>
      </c>
      <c r="O531" s="63">
        <f>IF(ISNUMBER(INDEX(Данные!$I$1:$IX$303,Данные!$A193,O$642)),INDEX(Данные!$I$1:$IX$303,Данные!$A193,O$642)-Данные!$E193+IF($F$5="Использовать поправку",AL531,0),#N/A)</f>
        <v>-1.0451867513348034E-2</v>
      </c>
      <c r="P531" s="64">
        <f>IF(ISNUMBER(INDEX(Данные!$I$1:$IX$303,Данные!$A193,P$642)),INDEX(Данные!$I$1:$IX$303,Данные!$A193,P$642)-Данные!$F193+IF($F$5="Использовать поправку",AM531,0),#N/A)</f>
        <v>-0.6588469244718107</v>
      </c>
      <c r="Q531" s="62">
        <f t="shared" si="857"/>
        <v>95</v>
      </c>
      <c r="R531" s="63">
        <f>IF(ISNUMBER(INDEX(Данные!$I$1:$IX$303,Данные!$A193,R$642)),INDEX(Данные!$I$1:$IX$303,Данные!$A193,R$642)-Данные!$E193+IF($F$6="Использовать поправку",AL531,0),#N/A)</f>
        <v>-1.1143690449031034</v>
      </c>
      <c r="S531" s="64">
        <f>IF(ISNUMBER(INDEX(Данные!$I$1:$IX$303,Данные!$A193,S$642)),INDEX(Данные!$I$1:$IX$303,Данные!$A193,S$642)-Данные!$F193+IF($F$6="Использовать поправку",AM531,0),#N/A)</f>
        <v>0.30660448901700033</v>
      </c>
      <c r="T531" s="62">
        <f t="shared" si="858"/>
        <v>95</v>
      </c>
      <c r="U531" s="63">
        <f>IF(ISNUMBER(INDEX(Данные!$I$1:$IX$303,Данные!$A193,U$642)),INDEX(Данные!$I$1:$IX$303,Данные!$A193,U$642)-Данные!$E193+IF($F$7="Использовать поправку",AL531,0),#N/A)</f>
        <v>1.0149250817516986</v>
      </c>
      <c r="V531" s="64">
        <f>IF(ISNUMBER(INDEX(Данные!$I$1:$IX$303,Данные!$A193,V$642)),INDEX(Данные!$I$1:$IX$303,Данные!$A193,V$642)-Данные!$F193+IF($F$7="Использовать поправку",AM531,0),#N/A)</f>
        <v>1.7933998876261565</v>
      </c>
      <c r="W531" s="62">
        <f t="shared" si="859"/>
        <v>95</v>
      </c>
      <c r="X531" s="63">
        <f>IF(ISNUMBER(INDEX(Данные!$I$1:$IX$303,Данные!$A193,X$642)),INDEX(Данные!$I$1:$IX$303,Данные!$A193,X$642)-Данные!$E193+IF($F$8="Использовать поправку",AL531,0),#N/A)</f>
        <v>0.17665723421949053</v>
      </c>
      <c r="Y531" s="64">
        <f>IF(ISNUMBER(INDEX(Данные!$I$1:$IX$303,Данные!$A193,Y$642)),INDEX(Данные!$I$1:$IX$303,Данные!$A193,Y$642)-Данные!$F193+IF($F$8="Использовать поправку",AM531,0),#N/A)</f>
        <v>0.63229340634955999</v>
      </c>
      <c r="Z531" s="62">
        <f t="shared" si="860"/>
        <v>95</v>
      </c>
      <c r="AA531" s="63">
        <f>IF(ISNUMBER(INDEX(Данные!$I$1:$IX$303,Данные!$A193,AA$642)),INDEX(Данные!$I$1:$IX$303,Данные!$A193,AA$642)-Данные!$E193+IF($F$9="Использовать поправку",AL531,0),#N/A)</f>
        <v>2.0413350684110654E-2</v>
      </c>
      <c r="AB531" s="64">
        <f>IF(ISNUMBER(INDEX(Данные!$I$1:$IX$303,Данные!$A193,AB$642)),INDEX(Данные!$I$1:$IX$303,Данные!$A193,AB$642)-Данные!$F193+IF($F$9="Использовать поправку",AM531,0),#N/A)</f>
        <v>0.61752981470595003</v>
      </c>
      <c r="AC531" s="62">
        <f t="shared" si="861"/>
        <v>95</v>
      </c>
      <c r="AD531" s="63">
        <f>IF(ISNUMBER(INDEX(Данные!$I$1:$IX$303,Данные!$A193,AD$642)),INDEX(Данные!$I$1:$IX$303,Данные!$A193,AD$642)-Данные!$E193+IF($F$10="Использовать поправку",AL531,0),#N/A)</f>
        <v>-0.35489034877386239</v>
      </c>
      <c r="AE531" s="64">
        <f>IF(ISNUMBER(INDEX(Данные!$I$1:$IX$303,Данные!$A193,AE$642)),INDEX(Данные!$I$1:$IX$303,Данные!$A193,AE$642)-Данные!$F193+IF($F$10="Использовать поправку",AM531,0),#N/A)</f>
        <v>-0.28161022286347492</v>
      </c>
      <c r="AF531" s="62">
        <f t="shared" si="862"/>
        <v>95</v>
      </c>
      <c r="AG531" s="63">
        <f>IF(ISNUMBER(INDEX(Данные!$I$1:$IX$303,Данные!$A193,AG$642)),INDEX(Данные!$I$1:$IX$303,Данные!$A193,AG$642)-Данные!$E193+IF($F$11="Использовать поправку",AL531,0),#N/A)</f>
        <v>-1.3048963470744308</v>
      </c>
      <c r="AH531" s="64">
        <f>IF(ISNUMBER(INDEX(Данные!$I$1:$IX$303,Данные!$A193,AH$642)),INDEX(Данные!$I$1:$IX$303,Данные!$A193,AH$642)-Данные!$F193+IF($F$11="Использовать поправку",AM531,0),#N/A)</f>
        <v>1.115311476445406</v>
      </c>
      <c r="AI531" s="62">
        <f t="shared" si="863"/>
        <v>95</v>
      </c>
      <c r="AJ531" s="63">
        <f>IF(ISNUMBER(INDEX(Данные!$I$1:$IX$303,Данные!$A193,AJ$642)),INDEX(Данные!$I$1:$IX$303,Данные!$A193,AJ$642)-Данные!$E193+IF($F$12="Использовать поправку",AL531,0),#N/A)</f>
        <v>3.0434902986408829E-2</v>
      </c>
      <c r="AK531" s="96">
        <f>IF(ISNUMBER(INDEX(Данные!$I$1:$IX$303,Данные!$A193,AK$642)),INDEX(Данные!$I$1:$IX$303,Данные!$A193,AK$642)-Данные!$F193+IF($F$12="Использовать поправку",AM531,0),#N/A)</f>
        <v>5.8277172662021037E-2</v>
      </c>
      <c r="AL531" s="100" t="e">
        <f>INDEX(Данные!$I$1:$IX$303,Данные!$A193,AL$642+4)-INDEX(Данные!$I$1:$IX$303,Данные!$A193,AL$643+4)</f>
        <v>#N/A</v>
      </c>
      <c r="AM531" s="101" t="e">
        <f>INDEX(Данные!$I$1:$IX$303,Данные!$A193,AM$642+5)-INDEX(Данные!$I$1:$IX$303,Данные!$A193,AM$643+5)</f>
        <v>#N/A</v>
      </c>
      <c r="AO531" s="61">
        <v>95</v>
      </c>
      <c r="AP531" s="62">
        <f t="shared" si="844"/>
        <v>95</v>
      </c>
      <c r="AQ531" s="63">
        <f>IF(ISNUMBER(INDEX(Данные!$I$1:$IX$303,Данные!$A193,AQ$642)),INDEX(Данные!$I$1:$IX$303,Данные!$A193,AQ$642)-Данные!$G193-AQ$643+IF($F$3="Использовать поправку",BT531,0),#N/A)</f>
        <v>0</v>
      </c>
      <c r="AR531" s="64">
        <f>IF(ISNUMBER(INDEX(Данные!$I$1:$IX$303,Данные!$A193,AR$642)),INDEX(Данные!$I$1:$IX$303,Данные!$A193,AR$642)-Данные!$H193-AR$643+IF($F$3="Использовать поправку",BU531,0),#N/A)</f>
        <v>0</v>
      </c>
      <c r="AS531" s="62">
        <f t="shared" si="845"/>
        <v>95</v>
      </c>
      <c r="AT531" s="63">
        <f>IF(ISNUMBER(INDEX(Данные!$I$1:$IX$303,Данные!$A193,AT$642)),INDEX(Данные!$I$1:$IX$303,Данные!$A193,AT$642)-Данные!$G193-AT$643+IF($F$4="Использовать поправку",BT531,0),#N/A)</f>
        <v>2.6324798563963441</v>
      </c>
      <c r="AU531" s="64">
        <f>IF(ISNUMBER(INDEX(Данные!$I$1:$IX$303,Данные!$A193,AU$642)),INDEX(Данные!$I$1:$IX$303,Данные!$A193,AU$642)-Данные!$H193-AU$643+IF($F$4="Использовать поправку",BU531,0),#N/A)</f>
        <v>3.7509426482688468</v>
      </c>
      <c r="AV531" s="62">
        <f t="shared" si="846"/>
        <v>95</v>
      </c>
      <c r="AW531" s="63">
        <f>IF(ISNUMBER(INDEX(Данные!$I$1:$IX$303,Данные!$A193,AW$642)),INDEX(Данные!$I$1:$IX$303,Данные!$A193,AW$642)-Данные!$G193-AW$643+IF($F$5="Использовать поправку",BT531,0),#N/A)</f>
        <v>-0.32840292894411505</v>
      </c>
      <c r="AX531" s="64">
        <f>IF(ISNUMBER(INDEX(Данные!$I$1:$IX$303,Данные!$A193,AX$642)),INDEX(Данные!$I$1:$IX$303,Данные!$A193,AX$642)-Данные!$H193-AX$643+IF($F$5="Использовать поправку",BU531,0),#N/A)</f>
        <v>6.4650187405659381</v>
      </c>
      <c r="AY531" s="62">
        <f t="shared" si="847"/>
        <v>95</v>
      </c>
      <c r="AZ531" s="63">
        <f>IF(ISNUMBER(INDEX(Данные!$I$1:$IX$303,Данные!$A193,AZ$642)),INDEX(Данные!$I$1:$IX$303,Данные!$A193,AZ$642)-Данные!$G193-AZ$643+IF($F$6="Использовать поправку",BT531,0),#N/A)</f>
        <v>-2.5103592977590097</v>
      </c>
      <c r="BA531" s="64">
        <f>IF(ISNUMBER(INDEX(Данные!$I$1:$IX$303,Данные!$A193,BA$642)),INDEX(Данные!$I$1:$IX$303,Данные!$A193,BA$642)-Данные!$H193-BA$643+IF($F$6="Использовать поправку",BU531,0),#N/A)</f>
        <v>4.8844363175646777</v>
      </c>
      <c r="BB531" s="62">
        <f t="shared" si="848"/>
        <v>95</v>
      </c>
      <c r="BC531" s="63">
        <f>IF(ISNUMBER(INDEX(Данные!$I$1:$IX$303,Данные!$A193,BC$642)),INDEX(Данные!$I$1:$IX$303,Данные!$A193,BC$642)-Данные!$G193-BC$643+IF($F$7="Использовать поправку",BT531,0),#N/A)</f>
        <v>-0.35688206485338014</v>
      </c>
      <c r="BD531" s="64">
        <f>IF(ISNUMBER(INDEX(Данные!$I$1:$IX$303,Данные!$A193,BD$642)),INDEX(Данные!$I$1:$IX$303,Данные!$A193,BD$642)-Данные!$H193-BD$643+IF($F$7="Использовать поправку",BU531,0),#N/A)</f>
        <v>5.3324713803222039</v>
      </c>
      <c r="BE531" s="62">
        <f t="shared" si="849"/>
        <v>95</v>
      </c>
      <c r="BF531" s="63">
        <f>IF(ISNUMBER(INDEX(Данные!$I$1:$IX$303,Данные!$A193,BF$642)),INDEX(Данные!$I$1:$IX$303,Данные!$A193,BF$642)-Данные!$G193-BF$643+IF($F$8="Использовать поправку",BT531,0),#N/A)</f>
        <v>4.5712243559803483</v>
      </c>
      <c r="BG531" s="64">
        <f>IF(ISNUMBER(INDEX(Данные!$I$1:$IX$303,Данные!$A193,BG$642)),INDEX(Данные!$I$1:$IX$303,Данные!$A193,BG$642)-Данные!$H193-BG$643+IF($F$8="Использовать поправку",BU531,0),#N/A)</f>
        <v>3.4806195119467702</v>
      </c>
      <c r="BH531" s="62">
        <f t="shared" si="850"/>
        <v>95</v>
      </c>
      <c r="BI531" s="63">
        <f>IF(ISNUMBER(INDEX(Данные!$I$1:$IX$303,Данные!$A193,BI$642)),INDEX(Данные!$I$1:$IX$303,Данные!$A193,BI$642)-Данные!$G193-BI$643+IF($F$9="Использовать поправку",BT531,0),#N/A)</f>
        <v>1.9927527007893104</v>
      </c>
      <c r="BJ531" s="64">
        <f>IF(ISNUMBER(INDEX(Данные!$I$1:$IX$303,Данные!$A193,BJ$642)),INDEX(Данные!$I$1:$IX$303,Данные!$A193,BJ$642)-Данные!$H193-BJ$643+IF($F$9="Использовать поправку",BU531,0),#N/A)</f>
        <v>6.4810883268321504</v>
      </c>
      <c r="BK531" s="62">
        <f t="shared" si="851"/>
        <v>95</v>
      </c>
      <c r="BL531" s="63">
        <f>IF(ISNUMBER(INDEX(Данные!$I$1:$IX$303,Данные!$A193,BL$642)),INDEX(Данные!$I$1:$IX$303,Данные!$A193,BL$642)-Данные!$G193-BL$643+IF($F$10="Использовать поправку",BT531,0),#N/A)</f>
        <v>-3.1139081099164514</v>
      </c>
      <c r="BM531" s="64">
        <f>IF(ISNUMBER(INDEX(Данные!$I$1:$IX$303,Данные!$A193,BM$642)),INDEX(Данные!$I$1:$IX$303,Данные!$A193,BM$642)-Данные!$H193-BM$643+IF($F$10="Использовать поправку",BU531,0),#N/A)</f>
        <v>10.314753936380157</v>
      </c>
      <c r="BN531" s="62">
        <f t="shared" si="852"/>
        <v>95</v>
      </c>
      <c r="BO531" s="63">
        <f>IF(ISNUMBER(INDEX(Данные!$I$1:$IX$303,Данные!$A193,BO$642)),INDEX(Данные!$I$1:$IX$303,Данные!$A193,BO$642)-Данные!$G193-BO$643+IF($F$11="Использовать поправку",BT531,0),#N/A)</f>
        <v>4.0587896384520263</v>
      </c>
      <c r="BP531" s="64">
        <f>IF(ISNUMBER(INDEX(Данные!$I$1:$IX$303,Данные!$A193,BP$642)),INDEX(Данные!$I$1:$IX$303,Данные!$A193,BP$642)-Данные!$H193-BP$643+IF($F$11="Использовать поправку",BU531,0),#N/A)</f>
        <v>4.3153966147617666</v>
      </c>
      <c r="BQ531" s="62">
        <f t="shared" si="853"/>
        <v>95</v>
      </c>
      <c r="BR531" s="63">
        <f>IF(ISNUMBER(INDEX(Данные!$I$1:$IX$303,Данные!$A193,BR$642)),INDEX(Данные!$I$1:$IX$303,Данные!$A193,BR$642)-Данные!$G193-BR$643+IF($F$12="Использовать поправку",BT531,0),#N/A)</f>
        <v>3.5203338484507185</v>
      </c>
      <c r="BS531" s="64">
        <f>IF(ISNUMBER(INDEX(Данные!$I$1:$IX$303,Данные!$A193,BS$642)),INDEX(Данные!$I$1:$IX$303,Данные!$A193,BS$642)-Данные!$H193-BS$643+IF($F$12="Использовать поправку",BU531,0),#N/A)</f>
        <v>5.5531544152447623</v>
      </c>
      <c r="BT531" s="100" t="e">
        <f>INDEX(Данные!$I$1:$IX$303,Данные!$A193,BT$642+8)-INDEX(Данные!$I$1:$IX$303,Данные!$A193,BT$643+8)</f>
        <v>#N/A</v>
      </c>
      <c r="BU531" s="101" t="e">
        <f>INDEX(Данные!$I$1:$IX$303,Данные!$A193,BU$642+9)-INDEX(Данные!$I$1:$IX$303,Данные!$A193,BU$643+9)</f>
        <v>#N/A</v>
      </c>
    </row>
    <row r="532" spans="7:73" s="88" customFormat="1" x14ac:dyDescent="0.25">
      <c r="G532" s="61">
        <v>95.5</v>
      </c>
      <c r="H532" s="62">
        <f t="shared" si="854"/>
        <v>95.5</v>
      </c>
      <c r="I532" s="63">
        <f>IF(ISNUMBER(INDEX(Данные!$I$1:$IX$303,Данные!$A194,I$642)),INDEX(Данные!$I$1:$IX$303,Данные!$A194,I$642)-Данные!$E194+IF($F$3="Использовать поправку",AL532,0),#N/A)</f>
        <v>0</v>
      </c>
      <c r="J532" s="64">
        <f>IF(ISNUMBER(INDEX(Данные!$I$1:$IX$303,Данные!$A194,J$642)),INDEX(Данные!$I$1:$IX$303,Данные!$A194,J$642)-Данные!$F194+IF($F$3="Использовать поправку",AM532,0),#N/A)</f>
        <v>0</v>
      </c>
      <c r="K532" s="62">
        <f t="shared" si="855"/>
        <v>95.5</v>
      </c>
      <c r="L532" s="63">
        <f>IF(ISNUMBER(INDEX(Данные!$I$1:$IX$303,Данные!$A194,L$642)),INDEX(Данные!$I$1:$IX$303,Данные!$A194,L$642)-Данные!$E194+IF($F$4="Использовать поправку",AL532,0),#N/A)</f>
        <v>-3.0998290787427658</v>
      </c>
      <c r="M532" s="64">
        <f>IF(ISNUMBER(INDEX(Данные!$I$1:$IX$303,Данные!$A194,M$642)),INDEX(Данные!$I$1:$IX$303,Данные!$A194,M$642)-Данные!$F194+IF($F$4="Использовать поправку",AM532,0),#N/A)</f>
        <v>-0.229531263959597</v>
      </c>
      <c r="N532" s="62">
        <f t="shared" si="856"/>
        <v>95.5</v>
      </c>
      <c r="O532" s="63">
        <f>IF(ISNUMBER(INDEX(Данные!$I$1:$IX$303,Данные!$A194,O$642)),INDEX(Данные!$I$1:$IX$303,Данные!$A194,O$642)-Данные!$E194+IF($F$5="Использовать поправку",AL532,0),#N/A)</f>
        <v>-1.5889327353399132</v>
      </c>
      <c r="P532" s="64">
        <f>IF(ISNUMBER(INDEX(Данные!$I$1:$IX$303,Данные!$A194,P$642)),INDEX(Данные!$I$1:$IX$303,Данные!$A194,P$642)-Данные!$F194+IF($F$5="Использовать поправку",AM532,0),#N/A)</f>
        <v>-0.80129208566985177</v>
      </c>
      <c r="Q532" s="62">
        <f t="shared" si="857"/>
        <v>95.5</v>
      </c>
      <c r="R532" s="63">
        <f>IF(ISNUMBER(INDEX(Данные!$I$1:$IX$303,Данные!$A194,R$642)),INDEX(Данные!$I$1:$IX$303,Данные!$A194,R$642)-Данные!$E194+IF($F$6="Использовать поправку",AL532,0),#N/A)</f>
        <v>-2.3534655111444156</v>
      </c>
      <c r="S532" s="64">
        <f>IF(ISNUMBER(INDEX(Данные!$I$1:$IX$303,Данные!$A194,S$642)),INDEX(Данные!$I$1:$IX$303,Данные!$A194,S$642)-Данные!$F194+IF($F$6="Использовать поправку",AM532,0),#N/A)</f>
        <v>1.0988845325703611</v>
      </c>
      <c r="T532" s="62">
        <f t="shared" si="858"/>
        <v>95.5</v>
      </c>
      <c r="U532" s="63">
        <f>IF(ISNUMBER(INDEX(Данные!$I$1:$IX$303,Данные!$A194,U$642)),INDEX(Данные!$I$1:$IX$303,Данные!$A194,U$642)-Данные!$E194+IF($F$7="Использовать поправку",AL532,0),#N/A)</f>
        <v>-1.4754633133991728</v>
      </c>
      <c r="V532" s="64">
        <f>IF(ISNUMBER(INDEX(Данные!$I$1:$IX$303,Данные!$A194,V$642)),INDEX(Данные!$I$1:$IX$303,Данные!$A194,V$642)-Данные!$F194+IF($F$7="Использовать поправку",AM532,0),#N/A)</f>
        <v>-0.1152346753745892</v>
      </c>
      <c r="W532" s="62">
        <f t="shared" si="859"/>
        <v>95.5</v>
      </c>
      <c r="X532" s="63">
        <f>IF(ISNUMBER(INDEX(Данные!$I$1:$IX$303,Данные!$A194,X$642)),INDEX(Данные!$I$1:$IX$303,Данные!$A194,X$642)-Данные!$E194+IF($F$8="Использовать поправку",AL532,0),#N/A)</f>
        <v>-2.6719919448172664</v>
      </c>
      <c r="Y532" s="64">
        <f>IF(ISNUMBER(INDEX(Данные!$I$1:$IX$303,Данные!$A194,Y$642)),INDEX(Данные!$I$1:$IX$303,Данные!$A194,Y$642)-Данные!$F194+IF($F$8="Использовать поправку",AM532,0),#N/A)</f>
        <v>0.23329543564752342</v>
      </c>
      <c r="Z532" s="62">
        <f t="shared" si="860"/>
        <v>95.5</v>
      </c>
      <c r="AA532" s="63">
        <f>IF(ISNUMBER(INDEX(Данные!$I$1:$IX$303,Данные!$A194,AA$642)),INDEX(Данные!$I$1:$IX$303,Данные!$A194,AA$642)-Данные!$E194+IF($F$9="Использовать поправку",AL532,0),#N/A)</f>
        <v>-1.3581727711571503</v>
      </c>
      <c r="AB532" s="64">
        <f>IF(ISNUMBER(INDEX(Данные!$I$1:$IX$303,Данные!$A194,AB$642)),INDEX(Данные!$I$1:$IX$303,Данные!$A194,AB$642)-Данные!$F194+IF($F$9="Использовать поправку",AM532,0),#N/A)</f>
        <v>-0.54766287669254954</v>
      </c>
      <c r="AC532" s="62">
        <f t="shared" si="861"/>
        <v>95.5</v>
      </c>
      <c r="AD532" s="63">
        <f>IF(ISNUMBER(INDEX(Данные!$I$1:$IX$303,Данные!$A194,AD$642)),INDEX(Данные!$I$1:$IX$303,Данные!$A194,AD$642)-Данные!$E194+IF($F$10="Использовать поправку",AL532,0),#N/A)</f>
        <v>-2.0928673734968903</v>
      </c>
      <c r="AE532" s="64">
        <f>IF(ISNUMBER(INDEX(Данные!$I$1:$IX$303,Данные!$A194,AE$642)),INDEX(Данные!$I$1:$IX$303,Данные!$A194,AE$642)-Данные!$F194+IF($F$10="Использовать поправку",AM532,0),#N/A)</f>
        <v>0.18477819240683502</v>
      </c>
      <c r="AF532" s="62">
        <f t="shared" si="862"/>
        <v>95.5</v>
      </c>
      <c r="AG532" s="63">
        <f>IF(ISNUMBER(INDEX(Данные!$I$1:$IX$303,Данные!$A194,AG$642)),INDEX(Данные!$I$1:$IX$303,Данные!$A194,AG$642)-Данные!$E194+IF($F$11="Использовать поправку",AL532,0),#N/A)</f>
        <v>-1.9466684912787819</v>
      </c>
      <c r="AH532" s="64">
        <f>IF(ISNUMBER(INDEX(Данные!$I$1:$IX$303,Данные!$A194,AH$642)),INDEX(Данные!$I$1:$IX$303,Данные!$A194,AH$642)-Данные!$F194+IF($F$11="Использовать поправку",AM532,0),#N/A)</f>
        <v>0.87878683943712232</v>
      </c>
      <c r="AI532" s="62">
        <f t="shared" si="863"/>
        <v>95.5</v>
      </c>
      <c r="AJ532" s="63">
        <f>IF(ISNUMBER(INDEX(Данные!$I$1:$IX$303,Данные!$A194,AJ$642)),INDEX(Данные!$I$1:$IX$303,Данные!$A194,AJ$642)-Данные!$E194+IF($F$12="Использовать поправку",AL532,0),#N/A)</f>
        <v>-1.4209241286772514</v>
      </c>
      <c r="AK532" s="96">
        <f>IF(ISNUMBER(INDEX(Данные!$I$1:$IX$303,Данные!$A194,AK$642)),INDEX(Данные!$I$1:$IX$303,Данные!$A194,AK$642)-Данные!$F194+IF($F$12="Использовать поправку",AM532,0),#N/A)</f>
        <v>0.1577073020963784</v>
      </c>
      <c r="AL532" s="100" t="e">
        <f>INDEX(Данные!$I$1:$IX$303,Данные!$A194,AL$642+4)-INDEX(Данные!$I$1:$IX$303,Данные!$A194,AL$643+4)</f>
        <v>#N/A</v>
      </c>
      <c r="AM532" s="101" t="e">
        <f>INDEX(Данные!$I$1:$IX$303,Данные!$A194,AM$642+5)-INDEX(Данные!$I$1:$IX$303,Данные!$A194,AM$643+5)</f>
        <v>#N/A</v>
      </c>
      <c r="AO532" s="61">
        <v>95.5</v>
      </c>
      <c r="AP532" s="62">
        <f t="shared" si="844"/>
        <v>95.5</v>
      </c>
      <c r="AQ532" s="63">
        <f>IF(ISNUMBER(INDEX(Данные!$I$1:$IX$303,Данные!$A194,AQ$642)),INDEX(Данные!$I$1:$IX$303,Данные!$A194,AQ$642)-Данные!$G194-AQ$643+IF($F$3="Использовать поправку",BT532,0),#N/A)</f>
        <v>0</v>
      </c>
      <c r="AR532" s="64">
        <f>IF(ISNUMBER(INDEX(Данные!$I$1:$IX$303,Данные!$A194,AR$642)),INDEX(Данные!$I$1:$IX$303,Данные!$A194,AR$642)-Данные!$H194-AR$643+IF($F$3="Использовать поправку",BU532,0),#N/A)</f>
        <v>0</v>
      </c>
      <c r="AS532" s="62">
        <f t="shared" si="845"/>
        <v>95.5</v>
      </c>
      <c r="AT532" s="63">
        <f>IF(ISNUMBER(INDEX(Данные!$I$1:$IX$303,Данные!$A194,AT$642)),INDEX(Данные!$I$1:$IX$303,Данные!$A194,AT$642)-Данные!$G194-AT$643+IF($F$4="Использовать поправку",BT532,0),#N/A)</f>
        <v>1.0825653170250007</v>
      </c>
      <c r="AU532" s="64">
        <f>IF(ISNUMBER(INDEX(Данные!$I$1:$IX$303,Данные!$A194,AU$642)),INDEX(Данные!$I$1:$IX$303,Данные!$A194,AU$642)-Данные!$H194-AU$643+IF($F$4="Использовать поправку",BU532,0),#N/A)</f>
        <v>3.6361770162889115</v>
      </c>
      <c r="AV532" s="62">
        <f t="shared" si="846"/>
        <v>95.5</v>
      </c>
      <c r="AW532" s="63">
        <f>IF(ISNUMBER(INDEX(Данные!$I$1:$IX$303,Данные!$A194,AW$642)),INDEX(Данные!$I$1:$IX$303,Данные!$A194,AW$642)-Данные!$G194-AW$643+IF($F$5="Использовать поправку",BT532,0),#N/A)</f>
        <v>-1.1228692966141125</v>
      </c>
      <c r="AX532" s="64">
        <f>IF(ISNUMBER(INDEX(Данные!$I$1:$IX$303,Данные!$A194,AX$642)),INDEX(Данные!$I$1:$IX$303,Данные!$A194,AX$642)-Данные!$H194-AX$643+IF($F$5="Использовать поправку",BU532,0),#N/A)</f>
        <v>6.0643726977309598</v>
      </c>
      <c r="AY532" s="62">
        <f t="shared" si="847"/>
        <v>95.5</v>
      </c>
      <c r="AZ532" s="63">
        <f>IF(ISNUMBER(INDEX(Данные!$I$1:$IX$303,Данные!$A194,AZ$642)),INDEX(Данные!$I$1:$IX$303,Данные!$A194,AZ$642)-Данные!$G194-AZ$643+IF($F$6="Использовать поправку",BT532,0),#N/A)</f>
        <v>-3.6870920533311846</v>
      </c>
      <c r="BA532" s="64">
        <f>IF(ISNUMBER(INDEX(Данные!$I$1:$IX$303,Данные!$A194,BA$642)),INDEX(Данные!$I$1:$IX$303,Данные!$A194,BA$642)-Данные!$H194-BA$643+IF($F$6="Использовать поправку",BU532,0),#N/A)</f>
        <v>5.4338785838497188</v>
      </c>
      <c r="BB532" s="62">
        <f t="shared" si="848"/>
        <v>95.5</v>
      </c>
      <c r="BC532" s="63">
        <f>IF(ISNUMBER(INDEX(Данные!$I$1:$IX$303,Данные!$A194,BC$642)),INDEX(Данные!$I$1:$IX$303,Данные!$A194,BC$642)-Данные!$G194-BC$643+IF($F$7="Использовать поправку",BT532,0),#N/A)</f>
        <v>-1.0946137215529461</v>
      </c>
      <c r="BD532" s="64">
        <f>IF(ISNUMBER(INDEX(Данные!$I$1:$IX$303,Данные!$A194,BD$642)),INDEX(Данные!$I$1:$IX$303,Данные!$A194,BD$642)-Данные!$H194-BD$643+IF($F$7="Использовать поправку",BU532,0),#N/A)</f>
        <v>5.2748540426348427</v>
      </c>
      <c r="BE532" s="62">
        <f t="shared" si="849"/>
        <v>95.5</v>
      </c>
      <c r="BF532" s="63">
        <f>IF(ISNUMBER(INDEX(Данные!$I$1:$IX$303,Данные!$A194,BF$642)),INDEX(Данные!$I$1:$IX$303,Данные!$A194,BF$642)-Данные!$G194-BF$643+IF($F$8="Использовать поправку",BT532,0),#N/A)</f>
        <v>3.2352283835716662</v>
      </c>
      <c r="BG532" s="64">
        <f>IF(ISNUMBER(INDEX(Данные!$I$1:$IX$303,Данные!$A194,BG$642)),INDEX(Данные!$I$1:$IX$303,Данные!$A194,BG$642)-Данные!$H194-BG$643+IF($F$8="Использовать поправку",BU532,0),#N/A)</f>
        <v>3.597267229770523</v>
      </c>
      <c r="BH532" s="62">
        <f t="shared" si="850"/>
        <v>95.5</v>
      </c>
      <c r="BI532" s="63">
        <f>IF(ISNUMBER(INDEX(Данные!$I$1:$IX$303,Данные!$A194,BI$642)),INDEX(Данные!$I$1:$IX$303,Данные!$A194,BI$642)-Данные!$G194-BI$643+IF($F$9="Использовать поправку",BT532,0),#N/A)</f>
        <v>1.3136663152107531</v>
      </c>
      <c r="BJ532" s="64">
        <f>IF(ISNUMBER(INDEX(Данные!$I$1:$IX$303,Данные!$A194,BJ$642)),INDEX(Данные!$I$1:$IX$303,Данные!$A194,BJ$642)-Данные!$H194-BJ$643+IF($F$9="Использовать поправку",BU532,0),#N/A)</f>
        <v>6.207256888485972</v>
      </c>
      <c r="BK532" s="62">
        <f t="shared" si="851"/>
        <v>95.5</v>
      </c>
      <c r="BL532" s="63">
        <f>IF(ISNUMBER(INDEX(Данные!$I$1:$IX$303,Данные!$A194,BL$642)),INDEX(Данные!$I$1:$IX$303,Данные!$A194,BL$642)-Данные!$G194-BL$643+IF($F$10="Использовать поправку",BT532,0),#N/A)</f>
        <v>-4.1603417966648522</v>
      </c>
      <c r="BM532" s="64">
        <f>IF(ISNUMBER(INDEX(Данные!$I$1:$IX$303,Данные!$A194,BM$642)),INDEX(Данные!$I$1:$IX$303,Данные!$A194,BM$642)-Данные!$H194-BM$643+IF($F$10="Использовать поправку",BU532,0),#N/A)</f>
        <v>10.407143032583463</v>
      </c>
      <c r="BN532" s="62">
        <f t="shared" si="852"/>
        <v>95.5</v>
      </c>
      <c r="BO532" s="63">
        <f>IF(ISNUMBER(INDEX(Данные!$I$1:$IX$303,Данные!$A194,BO$642)),INDEX(Данные!$I$1:$IX$303,Данные!$A194,BO$642)-Данные!$G194-BO$643+IF($F$11="Использовать поправку",BT532,0),#N/A)</f>
        <v>3.0854553928126052</v>
      </c>
      <c r="BP532" s="64">
        <f>IF(ISNUMBER(INDEX(Данные!$I$1:$IX$303,Данные!$A194,BP$642)),INDEX(Данные!$I$1:$IX$303,Данные!$A194,BP$642)-Данные!$H194-BP$643+IF($F$11="Использовать поправку",BU532,0),#N/A)</f>
        <v>4.7547900344802656</v>
      </c>
      <c r="BQ532" s="62">
        <f t="shared" si="853"/>
        <v>95.5</v>
      </c>
      <c r="BR532" s="63">
        <f>IF(ISNUMBER(INDEX(Данные!$I$1:$IX$303,Данные!$A194,BR$642)),INDEX(Данные!$I$1:$IX$303,Данные!$A194,BR$642)-Данные!$G194-BR$643+IF($F$12="Использовать поправку",BT532,0),#N/A)</f>
        <v>2.809871784112147</v>
      </c>
      <c r="BS532" s="64">
        <f>IF(ISNUMBER(INDEX(Данные!$I$1:$IX$303,Данные!$A194,BS$642)),INDEX(Данные!$I$1:$IX$303,Данные!$A194,BS$642)-Данные!$H194-BS$643+IF($F$12="Использовать поправку",BU532,0),#N/A)</f>
        <v>5.6320080662928831</v>
      </c>
      <c r="BT532" s="100" t="e">
        <f>INDEX(Данные!$I$1:$IX$303,Данные!$A194,BT$642+8)-INDEX(Данные!$I$1:$IX$303,Данные!$A194,BT$643+8)</f>
        <v>#N/A</v>
      </c>
      <c r="BU532" s="101" t="e">
        <f>INDEX(Данные!$I$1:$IX$303,Данные!$A194,BU$642+9)-INDEX(Данные!$I$1:$IX$303,Данные!$A194,BU$643+9)</f>
        <v>#N/A</v>
      </c>
    </row>
    <row r="533" spans="7:73" s="88" customFormat="1" x14ac:dyDescent="0.25">
      <c r="G533" s="61">
        <v>96</v>
      </c>
      <c r="H533" s="62">
        <f t="shared" si="854"/>
        <v>96</v>
      </c>
      <c r="I533" s="63">
        <f>IF(ISNUMBER(INDEX(Данные!$I$1:$IX$303,Данные!$A195,I$642)),INDEX(Данные!$I$1:$IX$303,Данные!$A195,I$642)-Данные!$E195+IF($F$3="Использовать поправку",AL533,0),#N/A)</f>
        <v>0</v>
      </c>
      <c r="J533" s="64">
        <f>IF(ISNUMBER(INDEX(Данные!$I$1:$IX$303,Данные!$A195,J$642)),INDEX(Данные!$I$1:$IX$303,Данные!$A195,J$642)-Данные!$F195+IF($F$3="Использовать поправку",AM533,0),#N/A)</f>
        <v>0</v>
      </c>
      <c r="K533" s="62">
        <f t="shared" si="855"/>
        <v>96</v>
      </c>
      <c r="L533" s="63">
        <f>IF(ISNUMBER(INDEX(Данные!$I$1:$IX$303,Данные!$A195,L$642)),INDEX(Данные!$I$1:$IX$303,Данные!$A195,L$642)-Данные!$E195+IF($F$4="Использовать поправку",AL533,0),#N/A)</f>
        <v>-6.9931323620275876E-3</v>
      </c>
      <c r="M533" s="64">
        <f>IF(ISNUMBER(INDEX(Данные!$I$1:$IX$303,Данные!$A195,M$642)),INDEX(Данные!$I$1:$IX$303,Данные!$A195,M$642)-Данные!$F195+IF($F$4="Использовать поправку",AM533,0),#N/A)</f>
        <v>1.3374245555662814</v>
      </c>
      <c r="N533" s="62">
        <f t="shared" si="856"/>
        <v>96</v>
      </c>
      <c r="O533" s="63">
        <f>IF(ISNUMBER(INDEX(Данные!$I$1:$IX$303,Данные!$A195,O$642)),INDEX(Данные!$I$1:$IX$303,Данные!$A195,O$642)-Данные!$E195+IF($F$5="Использовать поправку",AL533,0),#N/A)</f>
        <v>0.70360271307260014</v>
      </c>
      <c r="P533" s="64">
        <f>IF(ISNUMBER(INDEX(Данные!$I$1:$IX$303,Данные!$A195,P$642)),INDEX(Данные!$I$1:$IX$303,Данные!$A195,P$642)-Данные!$F195+IF($F$5="Использовать поправку",AM533,0),#N/A)</f>
        <v>-0.16525591354950908</v>
      </c>
      <c r="Q533" s="62">
        <f t="shared" si="857"/>
        <v>96</v>
      </c>
      <c r="R533" s="63">
        <f>IF(ISNUMBER(INDEX(Данные!$I$1:$IX$303,Данные!$A195,R$642)),INDEX(Данные!$I$1:$IX$303,Данные!$A195,R$642)-Данные!$E195+IF($F$6="Использовать поправку",AL533,0),#N/A)</f>
        <v>-0.12108350905247178</v>
      </c>
      <c r="S533" s="64">
        <f>IF(ISNUMBER(INDEX(Данные!$I$1:$IX$303,Данные!$A195,S$642)),INDEX(Данные!$I$1:$IX$303,Данные!$A195,S$642)-Данные!$F195+IF($F$6="Использовать поправку",AM533,0),#N/A)</f>
        <v>1.1637759735308437</v>
      </c>
      <c r="T533" s="62">
        <f t="shared" si="858"/>
        <v>96</v>
      </c>
      <c r="U533" s="63">
        <f>IF(ISNUMBER(INDEX(Данные!$I$1:$IX$303,Данные!$A195,U$642)),INDEX(Данные!$I$1:$IX$303,Данные!$A195,U$642)-Данные!$E195+IF($F$7="Использовать поправку",AL533,0),#N/A)</f>
        <v>1.1590817005829006</v>
      </c>
      <c r="V533" s="64">
        <f>IF(ISNUMBER(INDEX(Данные!$I$1:$IX$303,Данные!$A195,V$642)),INDEX(Данные!$I$1:$IX$303,Данные!$A195,V$642)-Данные!$F195+IF($F$7="Использовать поправку",AM533,0),#N/A)</f>
        <v>1.2239323133241005</v>
      </c>
      <c r="W533" s="62">
        <f t="shared" si="859"/>
        <v>96</v>
      </c>
      <c r="X533" s="63">
        <f>IF(ISNUMBER(INDEX(Данные!$I$1:$IX$303,Данные!$A195,X$642)),INDEX(Данные!$I$1:$IX$303,Данные!$A195,X$642)-Данные!$E195+IF($F$8="Использовать поправку",AL533,0),#N/A)</f>
        <v>1.8434299983383067</v>
      </c>
      <c r="Y533" s="64">
        <f>IF(ISNUMBER(INDEX(Данные!$I$1:$IX$303,Данные!$A195,Y$642)),INDEX(Данные!$I$1:$IX$303,Данные!$A195,Y$642)-Данные!$F195+IF($F$8="Использовать поправку",AM533,0),#N/A)</f>
        <v>1.5520844578807633</v>
      </c>
      <c r="Z533" s="62">
        <f t="shared" si="860"/>
        <v>96</v>
      </c>
      <c r="AA533" s="63">
        <f>IF(ISNUMBER(INDEX(Данные!$I$1:$IX$303,Данные!$A195,AA$642)),INDEX(Данные!$I$1:$IX$303,Данные!$A195,AA$642)-Данные!$E195+IF($F$9="Использовать поправку",AL533,0),#N/A)</f>
        <v>-1.6998883688541078E-2</v>
      </c>
      <c r="AB533" s="64">
        <f>IF(ISNUMBER(INDEX(Данные!$I$1:$IX$303,Данные!$A195,AB$642)),INDEX(Данные!$I$1:$IX$303,Данные!$A195,AB$642)-Данные!$F195+IF($F$9="Использовать поправку",AM533,0),#N/A)</f>
        <v>0.3005256278961923</v>
      </c>
      <c r="AC533" s="62">
        <f t="shared" si="861"/>
        <v>96</v>
      </c>
      <c r="AD533" s="63">
        <f>IF(ISNUMBER(INDEX(Данные!$I$1:$IX$303,Данные!$A195,AD$642)),INDEX(Данные!$I$1:$IX$303,Данные!$A195,AD$642)-Данные!$E195+IF($F$10="Использовать поправку",AL533,0),#N/A)</f>
        <v>0.7925694673471293</v>
      </c>
      <c r="AE533" s="64">
        <f>IF(ISNUMBER(INDEX(Данные!$I$1:$IX$303,Данные!$A195,AE$642)),INDEX(Данные!$I$1:$IX$303,Данные!$A195,AE$642)-Данные!$F195+IF($F$10="Использовать поправку",AM533,0),#N/A)</f>
        <v>0.16189701338240159</v>
      </c>
      <c r="AF533" s="62">
        <f t="shared" si="862"/>
        <v>96</v>
      </c>
      <c r="AG533" s="63">
        <f>IF(ISNUMBER(INDEX(Данные!$I$1:$IX$303,Данные!$A195,AG$642)),INDEX(Данные!$I$1:$IX$303,Данные!$A195,AG$642)-Данные!$E195+IF($F$11="Использовать поправку",AL533,0),#N/A)</f>
        <v>-0.41174570299311419</v>
      </c>
      <c r="AH533" s="64">
        <f>IF(ISNUMBER(INDEX(Данные!$I$1:$IX$303,Данные!$A195,AH$642)),INDEX(Данные!$I$1:$IX$303,Данные!$A195,AH$642)-Данные!$F195+IF($F$11="Использовать поправку",AM533,0),#N/A)</f>
        <v>0.57668872755053346</v>
      </c>
      <c r="AI533" s="62">
        <f t="shared" si="863"/>
        <v>96</v>
      </c>
      <c r="AJ533" s="63">
        <f>IF(ISNUMBER(INDEX(Данные!$I$1:$IX$303,Данные!$A195,AJ$642)),INDEX(Данные!$I$1:$IX$303,Данные!$A195,AJ$642)-Данные!$E195+IF($F$12="Использовать поправку",AL533,0),#N/A)</f>
        <v>1.1235853474510398</v>
      </c>
      <c r="AK533" s="96">
        <f>IF(ISNUMBER(INDEX(Данные!$I$1:$IX$303,Данные!$A195,AK$642)),INDEX(Данные!$I$1:$IX$303,Данные!$A195,AK$642)-Данные!$F195+IF($F$12="Использовать поправку",AM533,0),#N/A)</f>
        <v>0.96747404513664303</v>
      </c>
      <c r="AL533" s="100" t="e">
        <f>INDEX(Данные!$I$1:$IX$303,Данные!$A195,AL$642+4)-INDEX(Данные!$I$1:$IX$303,Данные!$A195,AL$643+4)</f>
        <v>#N/A</v>
      </c>
      <c r="AM533" s="101" t="e">
        <f>INDEX(Данные!$I$1:$IX$303,Данные!$A195,AM$642+5)-INDEX(Данные!$I$1:$IX$303,Данные!$A195,AM$643+5)</f>
        <v>#N/A</v>
      </c>
      <c r="AO533" s="61">
        <v>96</v>
      </c>
      <c r="AP533" s="62">
        <f t="shared" si="844"/>
        <v>96</v>
      </c>
      <c r="AQ533" s="63">
        <f>IF(ISNUMBER(INDEX(Данные!$I$1:$IX$303,Данные!$A195,AQ$642)),INDEX(Данные!$I$1:$IX$303,Данные!$A195,AQ$642)-Данные!$G195-AQ$643+IF($F$3="Использовать поправку",BT533,0),#N/A)</f>
        <v>0</v>
      </c>
      <c r="AR533" s="64">
        <f>IF(ISNUMBER(INDEX(Данные!$I$1:$IX$303,Данные!$A195,AR$642)),INDEX(Данные!$I$1:$IX$303,Данные!$A195,AR$642)-Данные!$H195-AR$643+IF($F$3="Использовать поправку",BU533,0),#N/A)</f>
        <v>0</v>
      </c>
      <c r="AS533" s="62">
        <f t="shared" si="845"/>
        <v>96</v>
      </c>
      <c r="AT533" s="63">
        <f>IF(ISNUMBER(INDEX(Данные!$I$1:$IX$303,Данные!$A195,AT$642)),INDEX(Данные!$I$1:$IX$303,Данные!$A195,AT$642)-Данные!$G195-AT$643+IF($F$4="Использовать поправку",BT533,0),#N/A)</f>
        <v>1.0790687508440442</v>
      </c>
      <c r="AU533" s="64">
        <f>IF(ISNUMBER(INDEX(Данные!$I$1:$IX$303,Данные!$A195,AU$642)),INDEX(Данные!$I$1:$IX$303,Данные!$A195,AU$642)-Данные!$H195-AU$643+IF($F$4="Использовать поправку",BU533,0),#N/A)</f>
        <v>4.3048892940721544</v>
      </c>
      <c r="AV533" s="62">
        <f t="shared" si="846"/>
        <v>96</v>
      </c>
      <c r="AW533" s="63">
        <f>IF(ISNUMBER(INDEX(Данные!$I$1:$IX$303,Данные!$A195,AW$642)),INDEX(Данные!$I$1:$IX$303,Данные!$A195,AW$642)-Данные!$G195-AW$643+IF($F$5="Использовать поправку",BT533,0),#N/A)</f>
        <v>-0.77106794007772805</v>
      </c>
      <c r="AX533" s="64">
        <f>IF(ISNUMBER(INDEX(Данные!$I$1:$IX$303,Данные!$A195,AX$642)),INDEX(Данные!$I$1:$IX$303,Данные!$A195,AX$642)-Данные!$H195-AX$643+IF($F$5="Использовать поправку",BU533,0),#N/A)</f>
        <v>5.9817447409564011</v>
      </c>
      <c r="AY533" s="62">
        <f t="shared" si="847"/>
        <v>96</v>
      </c>
      <c r="AZ533" s="63">
        <f>IF(ISNUMBER(INDEX(Данные!$I$1:$IX$303,Данные!$A195,AZ$642)),INDEX(Данные!$I$1:$IX$303,Данные!$A195,AZ$642)-Данные!$G195-AZ$643+IF($F$6="Использовать поправку",BT533,0),#N/A)</f>
        <v>-3.747633807857369</v>
      </c>
      <c r="BA533" s="64">
        <f>IF(ISNUMBER(INDEX(Данные!$I$1:$IX$303,Данные!$A195,BA$642)),INDEX(Данные!$I$1:$IX$303,Данные!$A195,BA$642)-Данные!$H195-BA$643+IF($F$6="Использовать поправку",BU533,0),#N/A)</f>
        <v>6.015766570615142</v>
      </c>
      <c r="BB533" s="62">
        <f t="shared" si="848"/>
        <v>96</v>
      </c>
      <c r="BC533" s="63">
        <f>IF(ISNUMBER(INDEX(Данные!$I$1:$IX$303,Данные!$A195,BC$642)),INDEX(Данные!$I$1:$IX$303,Данные!$A195,BC$642)-Данные!$G195-BC$643+IF($F$7="Использовать поправку",BT533,0),#N/A)</f>
        <v>-0.51507287126150914</v>
      </c>
      <c r="BD533" s="64">
        <f>IF(ISNUMBER(INDEX(Данные!$I$1:$IX$303,Данные!$A195,BD$642)),INDEX(Данные!$I$1:$IX$303,Данные!$A195,BD$642)-Данные!$H195-BD$643+IF($F$7="Использовать поправку",BU533,0),#N/A)</f>
        <v>5.8868201992968352</v>
      </c>
      <c r="BE533" s="62">
        <f t="shared" si="849"/>
        <v>96</v>
      </c>
      <c r="BF533" s="63">
        <f>IF(ISNUMBER(INDEX(Данные!$I$1:$IX$303,Данные!$A195,BF$642)),INDEX(Данные!$I$1:$IX$303,Данные!$A195,BF$642)-Данные!$G195-BF$643+IF($F$8="Использовать поправку",BT533,0),#N/A)</f>
        <v>4.1569433827409057</v>
      </c>
      <c r="BG533" s="64">
        <f>IF(ISNUMBER(INDEX(Данные!$I$1:$IX$303,Данные!$A195,BG$642)),INDEX(Данные!$I$1:$IX$303,Данные!$A195,BG$642)-Данные!$H195-BG$643+IF($F$8="Использовать поправку",BU533,0),#N/A)</f>
        <v>4.3733094587109917</v>
      </c>
      <c r="BH533" s="62">
        <f t="shared" si="850"/>
        <v>96</v>
      </c>
      <c r="BI533" s="63">
        <f>IF(ISNUMBER(INDEX(Данные!$I$1:$IX$303,Данные!$A195,BI$642)),INDEX(Данные!$I$1:$IX$303,Данные!$A195,BI$642)-Данные!$G195-BI$643+IF($F$9="Использовать поправку",BT533,0),#N/A)</f>
        <v>1.3051668733664883</v>
      </c>
      <c r="BJ533" s="64">
        <f>IF(ISNUMBER(INDEX(Данные!$I$1:$IX$303,Данные!$A195,BJ$642)),INDEX(Данные!$I$1:$IX$303,Данные!$A195,BJ$642)-Данные!$H195-BJ$643+IF($F$9="Использовать поправку",BU533,0),#N/A)</f>
        <v>6.3575197024340468</v>
      </c>
      <c r="BK533" s="62">
        <f t="shared" si="851"/>
        <v>96</v>
      </c>
      <c r="BL533" s="63">
        <f>IF(ISNUMBER(INDEX(Данные!$I$1:$IX$303,Данные!$A195,BL$642)),INDEX(Данные!$I$1:$IX$303,Данные!$A195,BL$642)-Данные!$G195-BL$643+IF($F$10="Использовать поправку",BT533,0),#N/A)</f>
        <v>-3.7640570629912418</v>
      </c>
      <c r="BM533" s="64">
        <f>IF(ISNUMBER(INDEX(Данные!$I$1:$IX$303,Данные!$A195,BM$642)),INDEX(Данные!$I$1:$IX$303,Данные!$A195,BM$642)-Данные!$H195-BM$643+IF($F$10="Использовать поправку",BU533,0),#N/A)</f>
        <v>10.488091539274819</v>
      </c>
      <c r="BN533" s="62">
        <f t="shared" si="852"/>
        <v>96</v>
      </c>
      <c r="BO533" s="63">
        <f>IF(ISNUMBER(INDEX(Данные!$I$1:$IX$303,Данные!$A195,BO$642)),INDEX(Данные!$I$1:$IX$303,Данные!$A195,BO$642)-Данные!$G195-BO$643+IF($F$11="Использовать поправку",BT533,0),#N/A)</f>
        <v>2.8795825413160401</v>
      </c>
      <c r="BP533" s="64">
        <f>IF(ISNUMBER(INDEX(Данные!$I$1:$IX$303,Данные!$A195,BP$642)),INDEX(Данные!$I$1:$IX$303,Данные!$A195,BP$642)-Данные!$H195-BP$643+IF($F$11="Использовать поправку",BU533,0),#N/A)</f>
        <v>5.0431343982554608</v>
      </c>
      <c r="BQ533" s="62">
        <f t="shared" si="853"/>
        <v>96</v>
      </c>
      <c r="BR533" s="63">
        <f>IF(ISNUMBER(INDEX(Данные!$I$1:$IX$303,Данные!$A195,BR$642)),INDEX(Данные!$I$1:$IX$303,Данные!$A195,BR$642)-Данные!$G195-BR$643+IF($F$12="Использовать поправку",BT533,0),#N/A)</f>
        <v>3.37166445783771</v>
      </c>
      <c r="BS533" s="64">
        <f>IF(ISNUMBER(INDEX(Данные!$I$1:$IX$303,Данные!$A195,BS$642)),INDEX(Данные!$I$1:$IX$303,Данные!$A195,BS$642)-Данные!$H195-BS$643+IF($F$12="Использовать поправку",BU533,0),#N/A)</f>
        <v>6.1157450888613312</v>
      </c>
      <c r="BT533" s="100" t="e">
        <f>INDEX(Данные!$I$1:$IX$303,Данные!$A195,BT$642+8)-INDEX(Данные!$I$1:$IX$303,Данные!$A195,BT$643+8)</f>
        <v>#N/A</v>
      </c>
      <c r="BU533" s="101" t="e">
        <f>INDEX(Данные!$I$1:$IX$303,Данные!$A195,BU$642+9)-INDEX(Данные!$I$1:$IX$303,Данные!$A195,BU$643+9)</f>
        <v>#N/A</v>
      </c>
    </row>
    <row r="534" spans="7:73" s="88" customFormat="1" x14ac:dyDescent="0.25">
      <c r="G534" s="61">
        <v>96.5</v>
      </c>
      <c r="H534" s="62">
        <f t="shared" si="854"/>
        <v>96.5</v>
      </c>
      <c r="I534" s="63">
        <f>IF(ISNUMBER(INDEX(Данные!$I$1:$IX$303,Данные!$A196,I$642)),INDEX(Данные!$I$1:$IX$303,Данные!$A196,I$642)-Данные!$E196+IF($F$3="Использовать поправку",AL534,0),#N/A)</f>
        <v>0</v>
      </c>
      <c r="J534" s="64">
        <f>IF(ISNUMBER(INDEX(Данные!$I$1:$IX$303,Данные!$A196,J$642)),INDEX(Данные!$I$1:$IX$303,Данные!$A196,J$642)-Данные!$F196+IF($F$3="Использовать поправку",AM534,0),#N/A)</f>
        <v>0</v>
      </c>
      <c r="K534" s="62">
        <f t="shared" si="855"/>
        <v>96.5</v>
      </c>
      <c r="L534" s="63">
        <f>IF(ISNUMBER(INDEX(Данные!$I$1:$IX$303,Данные!$A196,L$642)),INDEX(Данные!$I$1:$IX$303,Данные!$A196,L$642)-Данные!$E196+IF($F$4="Использовать поправку",AL534,0),#N/A)</f>
        <v>-0.43297032751653663</v>
      </c>
      <c r="M534" s="64">
        <f>IF(ISNUMBER(INDEX(Данные!$I$1:$IX$303,Данные!$A196,M$642)),INDEX(Данные!$I$1:$IX$303,Данные!$A196,M$642)-Данные!$F196+IF($F$4="Использовать поправку",AM534,0),#N/A)</f>
        <v>-0.13896220452028452</v>
      </c>
      <c r="N534" s="62">
        <f t="shared" si="856"/>
        <v>96.5</v>
      </c>
      <c r="O534" s="63">
        <f>IF(ISNUMBER(INDEX(Данные!$I$1:$IX$303,Данные!$A196,O$642)),INDEX(Данные!$I$1:$IX$303,Данные!$A196,O$642)-Данные!$E196+IF($F$5="Использовать поправку",AL534,0),#N/A)</f>
        <v>-0.20404251655465089</v>
      </c>
      <c r="P534" s="64">
        <f>IF(ISNUMBER(INDEX(Данные!$I$1:$IX$303,Данные!$A196,P$642)),INDEX(Данные!$I$1:$IX$303,Данные!$A196,P$642)-Данные!$F196+IF($F$5="Использовать поправку",AM534,0),#N/A)</f>
        <v>-0.91638865019015192</v>
      </c>
      <c r="Q534" s="62">
        <f t="shared" si="857"/>
        <v>96.5</v>
      </c>
      <c r="R534" s="63">
        <f>IF(ISNUMBER(INDEX(Данные!$I$1:$IX$303,Данные!$A196,R$642)),INDEX(Данные!$I$1:$IX$303,Данные!$A196,R$642)-Данные!$E196+IF($F$6="Использовать поправку",AL534,0),#N/A)</f>
        <v>-0.2139470775435548</v>
      </c>
      <c r="S534" s="64">
        <f>IF(ISNUMBER(INDEX(Данные!$I$1:$IX$303,Данные!$A196,S$642)),INDEX(Данные!$I$1:$IX$303,Данные!$A196,S$642)-Данные!$F196+IF($F$6="Использовать поправку",AM534,0),#N/A)</f>
        <v>0.30408934608088867</v>
      </c>
      <c r="T534" s="62">
        <f t="shared" si="858"/>
        <v>96.5</v>
      </c>
      <c r="U534" s="63">
        <f>IF(ISNUMBER(INDEX(Данные!$I$1:$IX$303,Данные!$A196,U$642)),INDEX(Данные!$I$1:$IX$303,Данные!$A196,U$642)-Данные!$E196+IF($F$7="Использовать поправку",AL534,0),#N/A)</f>
        <v>-0.65344430042979429</v>
      </c>
      <c r="V534" s="64">
        <f>IF(ISNUMBER(INDEX(Данные!$I$1:$IX$303,Данные!$A196,V$642)),INDEX(Данные!$I$1:$IX$303,Данные!$A196,V$642)-Данные!$F196+IF($F$7="Использовать поправку",AM534,0),#N/A)</f>
        <v>-0.70756068656615767</v>
      </c>
      <c r="W534" s="62">
        <f t="shared" si="859"/>
        <v>96.5</v>
      </c>
      <c r="X534" s="63">
        <f>IF(ISNUMBER(INDEX(Данные!$I$1:$IX$303,Данные!$A196,X$642)),INDEX(Данные!$I$1:$IX$303,Данные!$A196,X$642)-Данные!$E196+IF($F$8="Использовать поправку",AL534,0),#N/A)</f>
        <v>-1.3097614679347434</v>
      </c>
      <c r="Y534" s="64">
        <f>IF(ISNUMBER(INDEX(Данные!$I$1:$IX$303,Данные!$A196,Y$642)),INDEX(Данные!$I$1:$IX$303,Данные!$A196,Y$642)-Данные!$F196+IF($F$8="Использовать поправку",AM534,0),#N/A)</f>
        <v>-0.86079515589675104</v>
      </c>
      <c r="Z534" s="62">
        <f t="shared" si="860"/>
        <v>96.5</v>
      </c>
      <c r="AA534" s="63">
        <f>IF(ISNUMBER(INDEX(Данные!$I$1:$IX$303,Данные!$A196,AA$642)),INDEX(Данные!$I$1:$IX$303,Данные!$A196,AA$642)-Данные!$E196+IF($F$9="Использовать поправку",AL534,0),#N/A)</f>
        <v>-1.5488294770273354</v>
      </c>
      <c r="AB534" s="64">
        <f>IF(ISNUMBER(INDEX(Данные!$I$1:$IX$303,Данные!$A196,AB$642)),INDEX(Данные!$I$1:$IX$303,Данные!$A196,AB$642)-Данные!$F196+IF($F$9="Использовать поправку",AM534,0),#N/A)</f>
        <v>-1.0942032587208677</v>
      </c>
      <c r="AC534" s="62">
        <f t="shared" si="861"/>
        <v>96.5</v>
      </c>
      <c r="AD534" s="63">
        <f>IF(ISNUMBER(INDEX(Данные!$I$1:$IX$303,Данные!$A196,AD$642)),INDEX(Данные!$I$1:$IX$303,Данные!$A196,AD$642)-Данные!$E196+IF($F$10="Использовать поправку",AL534,0),#N/A)</f>
        <v>-0.84615557697560195</v>
      </c>
      <c r="AE534" s="64">
        <f>IF(ISNUMBER(INDEX(Данные!$I$1:$IX$303,Данные!$A196,AE$642)),INDEX(Данные!$I$1:$IX$303,Данные!$A196,AE$642)-Данные!$F196+IF($F$10="Использовать поправку",AM534,0),#N/A)</f>
        <v>-0.33751857480231262</v>
      </c>
      <c r="AF534" s="62">
        <f t="shared" si="862"/>
        <v>96.5</v>
      </c>
      <c r="AG534" s="63">
        <f>IF(ISNUMBER(INDEX(Данные!$I$1:$IX$303,Данные!$A196,AG$642)),INDEX(Данные!$I$1:$IX$303,Данные!$A196,AG$642)-Данные!$E196+IF($F$11="Использовать поправку",AL534,0),#N/A)</f>
        <v>-1.2767495814587848</v>
      </c>
      <c r="AH534" s="64">
        <f>IF(ISNUMBER(INDEX(Данные!$I$1:$IX$303,Данные!$A196,AH$642)),INDEX(Данные!$I$1:$IX$303,Данные!$A196,AH$642)-Данные!$F196+IF($F$11="Использовать поправку",AM534,0),#N/A)</f>
        <v>-1.7191745678156414</v>
      </c>
      <c r="AI534" s="62">
        <f t="shared" si="863"/>
        <v>96.5</v>
      </c>
      <c r="AJ534" s="63">
        <f>IF(ISNUMBER(INDEX(Данные!$I$1:$IX$303,Данные!$A196,AJ$642)),INDEX(Данные!$I$1:$IX$303,Данные!$A196,AJ$642)-Данные!$E196+IF($F$12="Использовать поправку",AL534,0),#N/A)</f>
        <v>-2.1926939479443286</v>
      </c>
      <c r="AK534" s="96">
        <f>IF(ISNUMBER(INDEX(Данные!$I$1:$IX$303,Данные!$A196,AK$642)),INDEX(Данные!$I$1:$IX$303,Данные!$A196,AK$642)-Данные!$F196+IF($F$12="Использовать поправку",AM534,0),#N/A)</f>
        <v>-0.88635173602442885</v>
      </c>
      <c r="AL534" s="100" t="e">
        <f>INDEX(Данные!$I$1:$IX$303,Данные!$A196,AL$642+4)-INDEX(Данные!$I$1:$IX$303,Данные!$A196,AL$643+4)</f>
        <v>#N/A</v>
      </c>
      <c r="AM534" s="101" t="e">
        <f>INDEX(Данные!$I$1:$IX$303,Данные!$A196,AM$642+5)-INDEX(Данные!$I$1:$IX$303,Данные!$A196,AM$643+5)</f>
        <v>#N/A</v>
      </c>
      <c r="AO534" s="61">
        <v>96.5</v>
      </c>
      <c r="AP534" s="62">
        <f t="shared" si="844"/>
        <v>96.5</v>
      </c>
      <c r="AQ534" s="63">
        <f>IF(ISNUMBER(INDEX(Данные!$I$1:$IX$303,Данные!$A196,AQ$642)),INDEX(Данные!$I$1:$IX$303,Данные!$A196,AQ$642)-Данные!$G196-AQ$643+IF($F$3="Использовать поправку",BT534,0),#N/A)</f>
        <v>0</v>
      </c>
      <c r="AR534" s="64">
        <f>IF(ISNUMBER(INDEX(Данные!$I$1:$IX$303,Данные!$A196,AR$642)),INDEX(Данные!$I$1:$IX$303,Данные!$A196,AR$642)-Данные!$H196-AR$643+IF($F$3="Использовать поправку",BU534,0),#N/A)</f>
        <v>0</v>
      </c>
      <c r="AS534" s="62">
        <f t="shared" si="845"/>
        <v>96.5</v>
      </c>
      <c r="AT534" s="63">
        <f>IF(ISNUMBER(INDEX(Данные!$I$1:$IX$303,Данные!$A196,AT$642)),INDEX(Данные!$I$1:$IX$303,Данные!$A196,AT$642)-Данные!$G196-AT$643+IF($F$4="Использовать поправку",BT534,0),#N/A)</f>
        <v>0.86258358708573724</v>
      </c>
      <c r="AU534" s="64">
        <f>IF(ISNUMBER(INDEX(Данные!$I$1:$IX$303,Данные!$A196,AU$642)),INDEX(Данные!$I$1:$IX$303,Данные!$A196,AU$642)-Данные!$H196-AU$643+IF($F$4="Использовать поправку",BU534,0),#N/A)</f>
        <v>4.2354081918119846</v>
      </c>
      <c r="AV534" s="62">
        <f t="shared" si="846"/>
        <v>96.5</v>
      </c>
      <c r="AW534" s="63">
        <f>IF(ISNUMBER(INDEX(Данные!$I$1:$IX$303,Данные!$A196,AW$642)),INDEX(Данные!$I$1:$IX$303,Данные!$A196,AW$642)-Данные!$G196-AW$643+IF($F$5="Использовать поправку",BT534,0),#N/A)</f>
        <v>-0.87308919835504639</v>
      </c>
      <c r="AX534" s="64">
        <f>IF(ISNUMBER(INDEX(Данные!$I$1:$IX$303,Данные!$A196,AX$642)),INDEX(Данные!$I$1:$IX$303,Данные!$A196,AX$642)-Данные!$H196-AX$643+IF($F$5="Использовать поправку",BU534,0),#N/A)</f>
        <v>5.5235504158613367</v>
      </c>
      <c r="AY534" s="62">
        <f t="shared" si="847"/>
        <v>96.5</v>
      </c>
      <c r="AZ534" s="63">
        <f>IF(ISNUMBER(INDEX(Данные!$I$1:$IX$303,Данные!$A196,AZ$642)),INDEX(Данные!$I$1:$IX$303,Данные!$A196,AZ$642)-Данные!$G196-AZ$643+IF($F$6="Использовать поправку",BT534,0),#N/A)</f>
        <v>-3.8546073466291091</v>
      </c>
      <c r="BA534" s="64">
        <f>IF(ISNUMBER(INDEX(Данные!$I$1:$IX$303,Данные!$A196,BA$642)),INDEX(Данные!$I$1:$IX$303,Данные!$A196,BA$642)-Данные!$H196-BA$643+IF($F$6="Использовать поправку",BU534,0),#N/A)</f>
        <v>6.1678112436554784</v>
      </c>
      <c r="BB534" s="62">
        <f t="shared" si="848"/>
        <v>96.5</v>
      </c>
      <c r="BC534" s="63">
        <f>IF(ISNUMBER(INDEX(Данные!$I$1:$IX$303,Данные!$A196,BC$642)),INDEX(Данные!$I$1:$IX$303,Данные!$A196,BC$642)-Данные!$G196-BC$643+IF($F$7="Использовать поправку",BT534,0),#N/A)</f>
        <v>-0.84179502147640051</v>
      </c>
      <c r="BD534" s="64">
        <f>IF(ISNUMBER(INDEX(Данные!$I$1:$IX$303,Данные!$A196,BD$642)),INDEX(Данные!$I$1:$IX$303,Данные!$A196,BD$642)-Данные!$H196-BD$643+IF($F$7="Использовать поправку",BU534,0),#N/A)</f>
        <v>5.5330398560138292</v>
      </c>
      <c r="BE534" s="62">
        <f t="shared" si="849"/>
        <v>96.5</v>
      </c>
      <c r="BF534" s="63">
        <f>IF(ISNUMBER(INDEX(Данные!$I$1:$IX$303,Данные!$A196,BF$642)),INDEX(Данные!$I$1:$IX$303,Данные!$A196,BF$642)-Данные!$G196-BF$643+IF($F$8="Использовать поправку",BT534,0),#N/A)</f>
        <v>3.5020626487735171</v>
      </c>
      <c r="BG534" s="64">
        <f>IF(ISNUMBER(INDEX(Данные!$I$1:$IX$303,Данные!$A196,BG$642)),INDEX(Данные!$I$1:$IX$303,Данные!$A196,BG$642)-Данные!$H196-BG$643+IF($F$8="Использовать поправку",BU534,0),#N/A)</f>
        <v>3.9429118807624945</v>
      </c>
      <c r="BH534" s="62">
        <f t="shared" si="850"/>
        <v>96.5</v>
      </c>
      <c r="BI534" s="63">
        <f>IF(ISNUMBER(INDEX(Данные!$I$1:$IX$303,Данные!$A196,BI$642)),INDEX(Данные!$I$1:$IX$303,Данные!$A196,BI$642)-Данные!$G196-BI$643+IF($F$9="Использовать поправку",BT534,0),#N/A)</f>
        <v>0.53075213485283257</v>
      </c>
      <c r="BJ534" s="64">
        <f>IF(ISNUMBER(INDEX(Данные!$I$1:$IX$303,Данные!$A196,BJ$642)),INDEX(Данные!$I$1:$IX$303,Данные!$A196,BJ$642)-Данные!$H196-BJ$643+IF($F$9="Использовать поправку",BU534,0),#N/A)</f>
        <v>5.8104180730736061</v>
      </c>
      <c r="BK534" s="62">
        <f t="shared" si="851"/>
        <v>96.5</v>
      </c>
      <c r="BL534" s="63">
        <f>IF(ISNUMBER(INDEX(Данные!$I$1:$IX$303,Данные!$A196,BL$642)),INDEX(Данные!$I$1:$IX$303,Данные!$A196,BL$642)-Данные!$G196-BL$643+IF($F$10="Использовать поправку",BT534,0),#N/A)</f>
        <v>-4.1871348514790725</v>
      </c>
      <c r="BM534" s="64">
        <f>IF(ISNUMBER(INDEX(Данные!$I$1:$IX$303,Данные!$A196,BM$642)),INDEX(Данные!$I$1:$IX$303,Данные!$A196,BM$642)-Данные!$H196-BM$643+IF($F$10="Использовать поправку",BU534,0),#N/A)</f>
        <v>10.319332251873675</v>
      </c>
      <c r="BN534" s="62">
        <f t="shared" si="852"/>
        <v>96.5</v>
      </c>
      <c r="BO534" s="63">
        <f>IF(ISNUMBER(INDEX(Данные!$I$1:$IX$303,Данные!$A196,BO$642)),INDEX(Данные!$I$1:$IX$303,Данные!$A196,BO$642)-Данные!$G196-BO$643+IF($F$11="Использовать поправку",BT534,0),#N/A)</f>
        <v>2.2412077505866819</v>
      </c>
      <c r="BP534" s="64">
        <f>IF(ISNUMBER(INDEX(Данные!$I$1:$IX$303,Данные!$A196,BP$642)),INDEX(Данные!$I$1:$IX$303,Данные!$A196,BP$642)-Данные!$H196-BP$643+IF($F$11="Использовать поправку",BU534,0),#N/A)</f>
        <v>4.1835471143476752</v>
      </c>
      <c r="BQ534" s="62">
        <f t="shared" si="853"/>
        <v>96.5</v>
      </c>
      <c r="BR534" s="63">
        <f>IF(ISNUMBER(INDEX(Данные!$I$1:$IX$303,Данные!$A196,BR$642)),INDEX(Данные!$I$1:$IX$303,Данные!$A196,BR$642)-Данные!$G196-BR$643+IF($F$12="Использовать поправку",BT534,0),#N/A)</f>
        <v>2.2753174838654786</v>
      </c>
      <c r="BS534" s="64">
        <f>IF(ISNUMBER(INDEX(Данные!$I$1:$IX$303,Данные!$A196,BS$642)),INDEX(Данные!$I$1:$IX$303,Данные!$A196,BS$642)-Данные!$H196-BS$643+IF($F$12="Использовать поправку",BU534,0),#N/A)</f>
        <v>5.6725692208490273</v>
      </c>
      <c r="BT534" s="100" t="e">
        <f>INDEX(Данные!$I$1:$IX$303,Данные!$A196,BT$642+8)-INDEX(Данные!$I$1:$IX$303,Данные!$A196,BT$643+8)</f>
        <v>#N/A</v>
      </c>
      <c r="BU534" s="101" t="e">
        <f>INDEX(Данные!$I$1:$IX$303,Данные!$A196,BU$642+9)-INDEX(Данные!$I$1:$IX$303,Данные!$A196,BU$643+9)</f>
        <v>#N/A</v>
      </c>
    </row>
    <row r="535" spans="7:73" s="88" customFormat="1" x14ac:dyDescent="0.25">
      <c r="G535" s="61">
        <v>97</v>
      </c>
      <c r="H535" s="62">
        <f t="shared" si="854"/>
        <v>97</v>
      </c>
      <c r="I535" s="63">
        <f>IF(ISNUMBER(INDEX(Данные!$I$1:$IX$303,Данные!$A197,I$642)),INDEX(Данные!$I$1:$IX$303,Данные!$A197,I$642)-Данные!$E197+IF($F$3="Использовать поправку",AL535,0),#N/A)</f>
        <v>0</v>
      </c>
      <c r="J535" s="64">
        <f>IF(ISNUMBER(INDEX(Данные!$I$1:$IX$303,Данные!$A197,J$642)),INDEX(Данные!$I$1:$IX$303,Данные!$A197,J$642)-Данные!$F197+IF($F$3="Использовать поправку",AM535,0),#N/A)</f>
        <v>0</v>
      </c>
      <c r="K535" s="62">
        <f t="shared" si="855"/>
        <v>97</v>
      </c>
      <c r="L535" s="63">
        <f>IF(ISNUMBER(INDEX(Данные!$I$1:$IX$303,Данные!$A197,L$642)),INDEX(Данные!$I$1:$IX$303,Данные!$A197,L$642)-Данные!$E197+IF($F$4="Использовать поправку",AL535,0),#N/A)</f>
        <v>1.3881117140289918</v>
      </c>
      <c r="M535" s="64">
        <f>IF(ISNUMBER(INDEX(Данные!$I$1:$IX$303,Данные!$A197,M$642)),INDEX(Данные!$I$1:$IX$303,Данные!$A197,M$642)-Данные!$F197+IF($F$4="Использовать поправку",AM535,0),#N/A)</f>
        <v>0.99904258064943807</v>
      </c>
      <c r="N535" s="62">
        <f t="shared" si="856"/>
        <v>97</v>
      </c>
      <c r="O535" s="63">
        <f>IF(ISNUMBER(INDEX(Данные!$I$1:$IX$303,Данные!$A197,O$642)),INDEX(Данные!$I$1:$IX$303,Данные!$A197,O$642)-Данные!$E197+IF($F$5="Использовать поправку",AL535,0),#N/A)</f>
        <v>0.76829660628989505</v>
      </c>
      <c r="P535" s="64">
        <f>IF(ISNUMBER(INDEX(Данные!$I$1:$IX$303,Данные!$A197,P$642)),INDEX(Данные!$I$1:$IX$303,Данные!$A197,P$642)-Данные!$F197+IF($F$5="Использовать поправку",AM535,0),#N/A)</f>
        <v>-0.13518116622934873</v>
      </c>
      <c r="Q535" s="62">
        <f t="shared" si="857"/>
        <v>97</v>
      </c>
      <c r="R535" s="63">
        <f>IF(ISNUMBER(INDEX(Данные!$I$1:$IX$303,Данные!$A197,R$642)),INDEX(Данные!$I$1:$IX$303,Данные!$A197,R$642)-Данные!$E197+IF($F$6="Использовать поправку",AL535,0),#N/A)</f>
        <v>-0.31204291603370926</v>
      </c>
      <c r="S535" s="64">
        <f>IF(ISNUMBER(INDEX(Данные!$I$1:$IX$303,Данные!$A197,S$642)),INDEX(Данные!$I$1:$IX$303,Данные!$A197,S$642)-Данные!$F197+IF($F$6="Использовать поправку",AM535,0),#N/A)</f>
        <v>-0.994497896474966</v>
      </c>
      <c r="T535" s="62">
        <f t="shared" si="858"/>
        <v>97</v>
      </c>
      <c r="U535" s="63">
        <f>IF(ISNUMBER(INDEX(Данные!$I$1:$IX$303,Данные!$A197,U$642)),INDEX(Данные!$I$1:$IX$303,Данные!$A197,U$642)-Данные!$E197+IF($F$7="Использовать поправку",AL535,0),#N/A)</f>
        <v>-1.1902409077006784</v>
      </c>
      <c r="V535" s="64">
        <f>IF(ISNUMBER(INDEX(Данные!$I$1:$IX$303,Данные!$A197,V$642)),INDEX(Данные!$I$1:$IX$303,Данные!$A197,V$642)-Данные!$F197+IF($F$7="Использовать поправку",AM535,0),#N/A)</f>
        <v>-1.7206657984949549</v>
      </c>
      <c r="W535" s="62">
        <f t="shared" si="859"/>
        <v>97</v>
      </c>
      <c r="X535" s="63">
        <f>IF(ISNUMBER(INDEX(Данные!$I$1:$IX$303,Данные!$A197,X$642)),INDEX(Данные!$I$1:$IX$303,Данные!$A197,X$642)-Данные!$E197+IF($F$8="Использовать поправку",AL535,0),#N/A)</f>
        <v>-0.47946433748694783</v>
      </c>
      <c r="Y535" s="64">
        <f>IF(ISNUMBER(INDEX(Данные!$I$1:$IX$303,Данные!$A197,Y$642)),INDEX(Данные!$I$1:$IX$303,Данные!$A197,Y$642)-Данные!$F197+IF($F$8="Использовать поправку",AM535,0),#N/A)</f>
        <v>-0.11704747174724073</v>
      </c>
      <c r="Z535" s="62">
        <f t="shared" si="860"/>
        <v>97</v>
      </c>
      <c r="AA535" s="63">
        <f>IF(ISNUMBER(INDEX(Данные!$I$1:$IX$303,Данные!$A197,AA$642)),INDEX(Данные!$I$1:$IX$303,Данные!$A197,AA$642)-Данные!$E197+IF($F$9="Использовать поправку",AL535,0),#N/A)</f>
        <v>1.5319321806450796</v>
      </c>
      <c r="AB535" s="64">
        <f>IF(ISNUMBER(INDEX(Данные!$I$1:$IX$303,Данные!$A197,AB$642)),INDEX(Данные!$I$1:$IX$303,Данные!$A197,AB$642)-Данные!$F197+IF($F$9="Использовать поправку",AM535,0),#N/A)</f>
        <v>-0.31462217447282059</v>
      </c>
      <c r="AC535" s="62">
        <f t="shared" si="861"/>
        <v>97</v>
      </c>
      <c r="AD535" s="63">
        <f>IF(ISNUMBER(INDEX(Данные!$I$1:$IX$303,Данные!$A197,AD$642)),INDEX(Данные!$I$1:$IX$303,Данные!$A197,AD$642)-Данные!$E197+IF($F$10="Использовать поправку",AL535,0),#N/A)</f>
        <v>0.38778917585829564</v>
      </c>
      <c r="AE535" s="64">
        <f>IF(ISNUMBER(INDEX(Данные!$I$1:$IX$303,Данные!$A197,AE$642)),INDEX(Данные!$I$1:$IX$303,Данные!$A197,AE$642)-Данные!$F197+IF($F$10="Использовать поправку",AM535,0),#N/A)</f>
        <v>-0.83980510102458528</v>
      </c>
      <c r="AF535" s="62">
        <f t="shared" si="862"/>
        <v>97</v>
      </c>
      <c r="AG535" s="63">
        <f>IF(ISNUMBER(INDEX(Данные!$I$1:$IX$303,Данные!$A197,AG$642)),INDEX(Данные!$I$1:$IX$303,Данные!$A197,AG$642)-Данные!$E197+IF($F$11="Использовать поправку",AL535,0),#N/A)</f>
        <v>0.17742561682920321</v>
      </c>
      <c r="AH535" s="64">
        <f>IF(ISNUMBER(INDEX(Данные!$I$1:$IX$303,Данные!$A197,AH$642)),INDEX(Данные!$I$1:$IX$303,Данные!$A197,AH$642)-Данные!$F197+IF($F$11="Использовать поправку",AM535,0),#N/A)</f>
        <v>-0.7808327898999583</v>
      </c>
      <c r="AI535" s="62">
        <f t="shared" si="863"/>
        <v>97</v>
      </c>
      <c r="AJ535" s="63">
        <f>IF(ISNUMBER(INDEX(Данные!$I$1:$IX$303,Данные!$A197,AJ$642)),INDEX(Данные!$I$1:$IX$303,Данные!$A197,AJ$642)-Данные!$E197+IF($F$12="Использовать поправку",AL535,0),#N/A)</f>
        <v>0.21208210959282159</v>
      </c>
      <c r="AK535" s="96">
        <f>IF(ISNUMBER(INDEX(Данные!$I$1:$IX$303,Данные!$A197,AK$642)),INDEX(Данные!$I$1:$IX$303,Данные!$A197,AK$642)-Данные!$F197+IF($F$12="Использовать поправку",AM535,0),#N/A)</f>
        <v>-0.50782645848445962</v>
      </c>
      <c r="AL535" s="100" t="e">
        <f>INDEX(Данные!$I$1:$IX$303,Данные!$A197,AL$642+4)-INDEX(Данные!$I$1:$IX$303,Данные!$A197,AL$643+4)</f>
        <v>#N/A</v>
      </c>
      <c r="AM535" s="101" t="e">
        <f>INDEX(Данные!$I$1:$IX$303,Данные!$A197,AM$642+5)-INDEX(Данные!$I$1:$IX$303,Данные!$A197,AM$643+5)</f>
        <v>#N/A</v>
      </c>
      <c r="AO535" s="61">
        <v>97</v>
      </c>
      <c r="AP535" s="62">
        <f t="shared" si="844"/>
        <v>97</v>
      </c>
      <c r="AQ535" s="63">
        <f>IF(ISNUMBER(INDEX(Данные!$I$1:$IX$303,Данные!$A197,AQ$642)),INDEX(Данные!$I$1:$IX$303,Данные!$A197,AQ$642)-Данные!$G197-AQ$643+IF($F$3="Использовать поправку",BT535,0),#N/A)</f>
        <v>0</v>
      </c>
      <c r="AR535" s="64">
        <f>IF(ISNUMBER(INDEX(Данные!$I$1:$IX$303,Данные!$A197,AR$642)),INDEX(Данные!$I$1:$IX$303,Данные!$A197,AR$642)-Данные!$H197-AR$643+IF($F$3="Использовать поправку",BU535,0),#N/A)</f>
        <v>0</v>
      </c>
      <c r="AS535" s="62">
        <f t="shared" si="845"/>
        <v>97</v>
      </c>
      <c r="AT535" s="63">
        <f>IF(ISNUMBER(INDEX(Данные!$I$1:$IX$303,Данные!$A197,AT$642)),INDEX(Данные!$I$1:$IX$303,Данные!$A197,AT$642)-Данные!$G197-AT$643+IF($F$4="Использовать поправку",BT535,0),#N/A)</f>
        <v>1.5566394441002558</v>
      </c>
      <c r="AU535" s="64">
        <f>IF(ISNUMBER(INDEX(Данные!$I$1:$IX$303,Данные!$A197,AU$642)),INDEX(Данные!$I$1:$IX$303,Данные!$A197,AU$642)-Данные!$H197-AU$643+IF($F$4="Использовать поправку",BU535,0),#N/A)</f>
        <v>4.7349294821367494</v>
      </c>
      <c r="AV535" s="62">
        <f t="shared" si="846"/>
        <v>97</v>
      </c>
      <c r="AW535" s="63">
        <f>IF(ISNUMBER(INDEX(Данные!$I$1:$IX$303,Данные!$A197,AW$642)),INDEX(Данные!$I$1:$IX$303,Данные!$A197,AW$642)-Данные!$G197-AW$643+IF($F$5="Использовать поправку",BT535,0),#N/A)</f>
        <v>-0.48894089521013484</v>
      </c>
      <c r="AX535" s="64">
        <f>IF(ISNUMBER(INDEX(Данные!$I$1:$IX$303,Данные!$A197,AX$642)),INDEX(Данные!$I$1:$IX$303,Данные!$A197,AX$642)-Данные!$H197-AX$643+IF($F$5="Использовать поправку",BU535,0),#N/A)</f>
        <v>5.4559598327466574</v>
      </c>
      <c r="AY535" s="62">
        <f t="shared" si="847"/>
        <v>97</v>
      </c>
      <c r="AZ535" s="63">
        <f>IF(ISNUMBER(INDEX(Данные!$I$1:$IX$303,Данные!$A197,AZ$642)),INDEX(Данные!$I$1:$IX$303,Данные!$A197,AZ$642)-Данные!$G197-AZ$643+IF($F$6="Использовать поправку",BT535,0),#N/A)</f>
        <v>-4.0106288046459895</v>
      </c>
      <c r="BA535" s="64">
        <f>IF(ISNUMBER(INDEX(Данные!$I$1:$IX$303,Данные!$A197,BA$642)),INDEX(Данные!$I$1:$IX$303,Данные!$A197,BA$642)-Данные!$H197-BA$643+IF($F$6="Использовать поправку",BU535,0),#N/A)</f>
        <v>5.6705622954179944</v>
      </c>
      <c r="BB535" s="62">
        <f t="shared" si="848"/>
        <v>97</v>
      </c>
      <c r="BC535" s="63">
        <f>IF(ISNUMBER(INDEX(Данные!$I$1:$IX$303,Данные!$A197,BC$642)),INDEX(Данные!$I$1:$IX$303,Данные!$A197,BC$642)-Данные!$G197-BC$643+IF($F$7="Использовать поправку",BT535,0),#N/A)</f>
        <v>-1.4369154753267139</v>
      </c>
      <c r="BD535" s="64">
        <f>IF(ISNUMBER(INDEX(Данные!$I$1:$IX$303,Данные!$A197,BD$642)),INDEX(Данные!$I$1:$IX$303,Данные!$A197,BD$642)-Данные!$H197-BD$643+IF($F$7="Использовать поправку",BU535,0),#N/A)</f>
        <v>4.672706956766433</v>
      </c>
      <c r="BE535" s="62">
        <f t="shared" si="849"/>
        <v>97</v>
      </c>
      <c r="BF535" s="63">
        <f>IF(ISNUMBER(INDEX(Данные!$I$1:$IX$303,Данные!$A197,BF$642)),INDEX(Данные!$I$1:$IX$303,Данные!$A197,BF$642)-Данные!$G197-BF$643+IF($F$8="Использовать поправку",BT535,0),#N/A)</f>
        <v>3.262330480030073</v>
      </c>
      <c r="BG535" s="64">
        <f>IF(ISNUMBER(INDEX(Данные!$I$1:$IX$303,Данные!$A197,BG$642)),INDEX(Данные!$I$1:$IX$303,Данные!$A197,BG$642)-Данные!$H197-BG$643+IF($F$8="Использовать поправку",BU535,0),#N/A)</f>
        <v>3.8843881448890443</v>
      </c>
      <c r="BH535" s="62">
        <f t="shared" si="850"/>
        <v>97</v>
      </c>
      <c r="BI535" s="63">
        <f>IF(ISNUMBER(INDEX(Данные!$I$1:$IX$303,Данные!$A197,BI$642)),INDEX(Данные!$I$1:$IX$303,Данные!$A197,BI$642)-Данные!$G197-BI$643+IF($F$9="Использовать поправку",BT535,0),#N/A)</f>
        <v>1.2967182251753684</v>
      </c>
      <c r="BJ535" s="64">
        <f>IF(ISNUMBER(INDEX(Данные!$I$1:$IX$303,Данные!$A197,BJ$642)),INDEX(Данные!$I$1:$IX$303,Данные!$A197,BJ$642)-Данные!$H197-BJ$643+IF($F$9="Использовать поправку",BU535,0),#N/A)</f>
        <v>5.6531069858372121</v>
      </c>
      <c r="BK535" s="62">
        <f t="shared" si="851"/>
        <v>97</v>
      </c>
      <c r="BL535" s="63">
        <f>IF(ISNUMBER(INDEX(Данные!$I$1:$IX$303,Данные!$A197,BL$642)),INDEX(Данные!$I$1:$IX$303,Данные!$A197,BL$642)-Данные!$G197-BL$643+IF($F$10="Использовать поправку",BT535,0),#N/A)</f>
        <v>-3.9932402635499784</v>
      </c>
      <c r="BM535" s="64">
        <f>IF(ISNUMBER(INDEX(Данные!$I$1:$IX$303,Данные!$A197,BM$642)),INDEX(Данные!$I$1:$IX$303,Данные!$A197,BM$642)-Данные!$H197-BM$643+IF($F$10="Использовать поправку",BU535,0),#N/A)</f>
        <v>9.8994297013614414</v>
      </c>
      <c r="BN535" s="62">
        <f t="shared" si="852"/>
        <v>97</v>
      </c>
      <c r="BO535" s="63">
        <f>IF(ISNUMBER(INDEX(Данные!$I$1:$IX$303,Данные!$A197,BO$642)),INDEX(Данные!$I$1:$IX$303,Данные!$A197,BO$642)-Данные!$G197-BO$643+IF($F$11="Использовать поправку",BT535,0),#N/A)</f>
        <v>2.3299205590012662</v>
      </c>
      <c r="BP535" s="64">
        <f>IF(ISNUMBER(INDEX(Данные!$I$1:$IX$303,Данные!$A197,BP$642)),INDEX(Данные!$I$1:$IX$303,Данные!$A197,BP$642)-Данные!$H197-BP$643+IF($F$11="Использовать поправку",BU535,0),#N/A)</f>
        <v>3.7931307193978228</v>
      </c>
      <c r="BQ535" s="62">
        <f t="shared" si="853"/>
        <v>97</v>
      </c>
      <c r="BR535" s="63">
        <f>IF(ISNUMBER(INDEX(Данные!$I$1:$IX$303,Данные!$A197,BR$642)),INDEX(Данные!$I$1:$IX$303,Данные!$A197,BR$642)-Данные!$G197-BR$643+IF($F$12="Использовать поправку",BT535,0),#N/A)</f>
        <v>2.381358538661857</v>
      </c>
      <c r="BS535" s="64">
        <f>IF(ISNUMBER(INDEX(Данные!$I$1:$IX$303,Данные!$A197,BS$642)),INDEX(Данные!$I$1:$IX$303,Данные!$A197,BS$642)-Данные!$H197-BS$643+IF($F$12="Использовать поправку",BU535,0),#N/A)</f>
        <v>5.4186559916067836</v>
      </c>
      <c r="BT535" s="100" t="e">
        <f>INDEX(Данные!$I$1:$IX$303,Данные!$A197,BT$642+8)-INDEX(Данные!$I$1:$IX$303,Данные!$A197,BT$643+8)</f>
        <v>#N/A</v>
      </c>
      <c r="BU535" s="101" t="e">
        <f>INDEX(Данные!$I$1:$IX$303,Данные!$A197,BU$642+9)-INDEX(Данные!$I$1:$IX$303,Данные!$A197,BU$643+9)</f>
        <v>#N/A</v>
      </c>
    </row>
    <row r="536" spans="7:73" s="88" customFormat="1" x14ac:dyDescent="0.25">
      <c r="G536" s="61">
        <v>97.5</v>
      </c>
      <c r="H536" s="62">
        <f t="shared" si="854"/>
        <v>97.5</v>
      </c>
      <c r="I536" s="63">
        <f>IF(ISNUMBER(INDEX(Данные!$I$1:$IX$303,Данные!$A198,I$642)),INDEX(Данные!$I$1:$IX$303,Данные!$A198,I$642)-Данные!$E198+IF($F$3="Использовать поправку",AL536,0),#N/A)</f>
        <v>0</v>
      </c>
      <c r="J536" s="64">
        <f>IF(ISNUMBER(INDEX(Данные!$I$1:$IX$303,Данные!$A198,J$642)),INDEX(Данные!$I$1:$IX$303,Данные!$A198,J$642)-Данные!$F198+IF($F$3="Использовать поправку",AM536,0),#N/A)</f>
        <v>0</v>
      </c>
      <c r="K536" s="62">
        <f t="shared" si="855"/>
        <v>97.5</v>
      </c>
      <c r="L536" s="63">
        <f>IF(ISNUMBER(INDEX(Данные!$I$1:$IX$303,Данные!$A198,L$642)),INDEX(Данные!$I$1:$IX$303,Данные!$A198,L$642)-Данные!$E198+IF($F$4="Использовать поправку",AL536,0),#N/A)</f>
        <v>-0.89098991965612484</v>
      </c>
      <c r="M536" s="64">
        <f>IF(ISNUMBER(INDEX(Данные!$I$1:$IX$303,Данные!$A198,M$642)),INDEX(Данные!$I$1:$IX$303,Данные!$A198,M$642)-Данные!$F198+IF($F$4="Использовать поправку",AM536,0),#N/A)</f>
        <v>-1.3048728981821429</v>
      </c>
      <c r="N536" s="62">
        <f t="shared" si="856"/>
        <v>97.5</v>
      </c>
      <c r="O536" s="63">
        <f>IF(ISNUMBER(INDEX(Данные!$I$1:$IX$303,Данные!$A198,O$642)),INDEX(Данные!$I$1:$IX$303,Данные!$A198,O$642)-Данные!$E198+IF($F$5="Использовать поправку",AL536,0),#N/A)</f>
        <v>-0.36920913669300237</v>
      </c>
      <c r="P536" s="64">
        <f>IF(ISNUMBER(INDEX(Данные!$I$1:$IX$303,Данные!$A198,P$642)),INDEX(Данные!$I$1:$IX$303,Данные!$A198,P$642)-Данные!$F198+IF($F$5="Использовать поправку",AM536,0),#N/A)</f>
        <v>0.51595381034706822</v>
      </c>
      <c r="Q536" s="62">
        <f t="shared" si="857"/>
        <v>97.5</v>
      </c>
      <c r="R536" s="63">
        <f>IF(ISNUMBER(INDEX(Данные!$I$1:$IX$303,Данные!$A198,R$642)),INDEX(Данные!$I$1:$IX$303,Данные!$A198,R$642)-Данные!$E198+IF($F$6="Использовать поправку",AL536,0),#N/A)</f>
        <v>-1.0932504032583621</v>
      </c>
      <c r="S536" s="64">
        <f>IF(ISNUMBER(INDEX(Данные!$I$1:$IX$303,Данные!$A198,S$642)),INDEX(Данные!$I$1:$IX$303,Данные!$A198,S$642)-Данные!$F198+IF($F$6="Использовать поправку",AM536,0),#N/A)</f>
        <v>0.19441534490635304</v>
      </c>
      <c r="T536" s="62">
        <f t="shared" si="858"/>
        <v>97.5</v>
      </c>
      <c r="U536" s="63">
        <f>IF(ISNUMBER(INDEX(Данные!$I$1:$IX$303,Данные!$A198,U$642)),INDEX(Данные!$I$1:$IX$303,Данные!$A198,U$642)-Данные!$E198+IF($F$7="Использовать поправку",AL536,0),#N/A)</f>
        <v>-1.3000863577697812</v>
      </c>
      <c r="V536" s="64">
        <f>IF(ISNUMBER(INDEX(Данные!$I$1:$IX$303,Данные!$A198,V$642)),INDEX(Данные!$I$1:$IX$303,Данные!$A198,V$642)-Данные!$F198+IF($F$7="Использовать поправку",AM536,0),#N/A)</f>
        <v>-0.92594648912481325</v>
      </c>
      <c r="W536" s="62">
        <f t="shared" si="859"/>
        <v>97.5</v>
      </c>
      <c r="X536" s="63">
        <f>IF(ISNUMBER(INDEX(Данные!$I$1:$IX$303,Данные!$A198,X$642)),INDEX(Данные!$I$1:$IX$303,Данные!$A198,X$642)-Данные!$E198+IF($F$8="Использовать поправку",AL536,0),#N/A)</f>
        <v>0.58232176690925286</v>
      </c>
      <c r="Y536" s="64">
        <f>IF(ISNUMBER(INDEX(Данные!$I$1:$IX$303,Данные!$A198,Y$642)),INDEX(Данные!$I$1:$IX$303,Данные!$A198,Y$642)-Данные!$F198+IF($F$8="Использовать поправку",AM536,0),#N/A)</f>
        <v>-0.27200711740956662</v>
      </c>
      <c r="Z536" s="62">
        <f t="shared" si="860"/>
        <v>97.5</v>
      </c>
      <c r="AA536" s="63">
        <f>IF(ISNUMBER(INDEX(Данные!$I$1:$IX$303,Данные!$A198,AA$642)),INDEX(Данные!$I$1:$IX$303,Данные!$A198,AA$642)-Данные!$E198+IF($F$9="Использовать поправку",AL536,0),#N/A)</f>
        <v>-2.0477086384465943</v>
      </c>
      <c r="AB536" s="64">
        <f>IF(ISNUMBER(INDEX(Данные!$I$1:$IX$303,Данные!$A198,AB$642)),INDEX(Данные!$I$1:$IX$303,Данные!$A198,AB$642)-Данные!$F198+IF($F$9="Использовать поправку",AM536,0),#N/A)</f>
        <v>-4.3670332202195183E-2</v>
      </c>
      <c r="AC536" s="62">
        <f t="shared" si="861"/>
        <v>97.5</v>
      </c>
      <c r="AD536" s="63">
        <f>IF(ISNUMBER(INDEX(Данные!$I$1:$IX$303,Данные!$A198,AD$642)),INDEX(Данные!$I$1:$IX$303,Данные!$A198,AD$642)-Данные!$E198+IF($F$10="Использовать поправку",AL536,0),#N/A)</f>
        <v>-0.91611064967050382</v>
      </c>
      <c r="AE536" s="64">
        <f>IF(ISNUMBER(INDEX(Данные!$I$1:$IX$303,Данные!$A198,AE$642)),INDEX(Данные!$I$1:$IX$303,Данные!$A198,AE$642)-Данные!$F198+IF($F$10="Использовать поправку",AM536,0),#N/A)</f>
        <v>-0.7827899398326732</v>
      </c>
      <c r="AF536" s="62">
        <f t="shared" si="862"/>
        <v>97.5</v>
      </c>
      <c r="AG536" s="63">
        <f>IF(ISNUMBER(INDEX(Данные!$I$1:$IX$303,Данные!$A198,AG$642)),INDEX(Данные!$I$1:$IX$303,Данные!$A198,AG$642)-Данные!$E198+IF($F$11="Использовать поправку",AL536,0),#N/A)</f>
        <v>-0.30864834479496395</v>
      </c>
      <c r="AH536" s="64">
        <f>IF(ISNUMBER(INDEX(Данные!$I$1:$IX$303,Данные!$A198,AH$642)),INDEX(Данные!$I$1:$IX$303,Данные!$A198,AH$642)-Данные!$F198+IF($F$11="Использовать поправку",AM536,0),#N/A)</f>
        <v>-1.3059326779541558</v>
      </c>
      <c r="AI536" s="62">
        <f t="shared" si="863"/>
        <v>97.5</v>
      </c>
      <c r="AJ536" s="63">
        <f>IF(ISNUMBER(INDEX(Данные!$I$1:$IX$303,Данные!$A198,AJ$642)),INDEX(Данные!$I$1:$IX$303,Данные!$A198,AJ$642)-Данные!$E198+IF($F$12="Использовать поправку",AL536,0),#N/A)</f>
        <v>-0.87971506974103697</v>
      </c>
      <c r="AK536" s="96">
        <f>IF(ISNUMBER(INDEX(Данные!$I$1:$IX$303,Данные!$A198,AK$642)),INDEX(Данные!$I$1:$IX$303,Данные!$A198,AK$642)-Данные!$F198+IF($F$12="Использовать поправку",AM536,0),#N/A)</f>
        <v>-0.81910300171654216</v>
      </c>
      <c r="AL536" s="100" t="e">
        <f>INDEX(Данные!$I$1:$IX$303,Данные!$A198,AL$642+4)-INDEX(Данные!$I$1:$IX$303,Данные!$A198,AL$643+4)</f>
        <v>#N/A</v>
      </c>
      <c r="AM536" s="101" t="e">
        <f>INDEX(Данные!$I$1:$IX$303,Данные!$A198,AM$642+5)-INDEX(Данные!$I$1:$IX$303,Данные!$A198,AM$643+5)</f>
        <v>#N/A</v>
      </c>
      <c r="AO536" s="61">
        <v>97.5</v>
      </c>
      <c r="AP536" s="62">
        <f t="shared" si="844"/>
        <v>97.5</v>
      </c>
      <c r="AQ536" s="63">
        <f>IF(ISNUMBER(INDEX(Данные!$I$1:$IX$303,Данные!$A198,AQ$642)),INDEX(Данные!$I$1:$IX$303,Данные!$A198,AQ$642)-Данные!$G198-AQ$643+IF($F$3="Использовать поправку",BT536,0),#N/A)</f>
        <v>0</v>
      </c>
      <c r="AR536" s="64">
        <f>IF(ISNUMBER(INDEX(Данные!$I$1:$IX$303,Данные!$A198,AR$642)),INDEX(Данные!$I$1:$IX$303,Данные!$A198,AR$642)-Данные!$H198-AR$643+IF($F$3="Использовать поправку",BU536,0),#N/A)</f>
        <v>0</v>
      </c>
      <c r="AS536" s="62">
        <f t="shared" si="845"/>
        <v>97.5</v>
      </c>
      <c r="AT536" s="63">
        <f>IF(ISNUMBER(INDEX(Данные!$I$1:$IX$303,Данные!$A198,AT$642)),INDEX(Данные!$I$1:$IX$303,Данные!$A198,AT$642)-Данные!$G198-AT$643+IF($F$4="Использовать поправку",BT536,0),#N/A)</f>
        <v>1.1111444842722449</v>
      </c>
      <c r="AU536" s="64">
        <f>IF(ISNUMBER(INDEX(Данные!$I$1:$IX$303,Данные!$A198,AU$642)),INDEX(Данные!$I$1:$IX$303,Данные!$A198,AU$642)-Данные!$H198-AU$643+IF($F$4="Использовать поправку",BU536,0),#N/A)</f>
        <v>4.0824930330456937</v>
      </c>
      <c r="AV536" s="62">
        <f t="shared" si="846"/>
        <v>97.5</v>
      </c>
      <c r="AW536" s="63">
        <f>IF(ISNUMBER(INDEX(Данные!$I$1:$IX$303,Данные!$A198,AW$642)),INDEX(Данные!$I$1:$IX$303,Данные!$A198,AW$642)-Данные!$G198-AW$643+IF($F$5="Использовать поправку",BT536,0),#N/A)</f>
        <v>-0.67354546355659295</v>
      </c>
      <c r="AX536" s="64">
        <f>IF(ISNUMBER(INDEX(Данные!$I$1:$IX$303,Данные!$A198,AX$642)),INDEX(Данные!$I$1:$IX$303,Данные!$A198,AX$642)-Данные!$H198-AX$643+IF($F$5="Использовать поправку",BU536,0),#N/A)</f>
        <v>5.7139367379202213</v>
      </c>
      <c r="AY536" s="62">
        <f t="shared" si="847"/>
        <v>97.5</v>
      </c>
      <c r="AZ536" s="63">
        <f>IF(ISNUMBER(INDEX(Данные!$I$1:$IX$303,Данные!$A198,AZ$642)),INDEX(Данные!$I$1:$IX$303,Данные!$A198,AZ$642)-Данные!$G198-AZ$643+IF($F$6="Использовать поправку",BT536,0),#N/A)</f>
        <v>-4.5572540062751159</v>
      </c>
      <c r="BA536" s="64">
        <f>IF(ISNUMBER(INDEX(Данные!$I$1:$IX$303,Данные!$A198,BA$642)),INDEX(Данные!$I$1:$IX$303,Данные!$A198,BA$642)-Данные!$H198-BA$643+IF($F$6="Использовать поправку",BU536,0),#N/A)</f>
        <v>5.7677699678713452</v>
      </c>
      <c r="BB536" s="62">
        <f t="shared" si="848"/>
        <v>97.5</v>
      </c>
      <c r="BC536" s="63">
        <f>IF(ISNUMBER(INDEX(Данные!$I$1:$IX$303,Данные!$A198,BC$642)),INDEX(Данные!$I$1:$IX$303,Данные!$A198,BC$642)-Данные!$G198-BC$643+IF($F$7="Использовать поправку",BT536,0),#N/A)</f>
        <v>-2.0869586542115712</v>
      </c>
      <c r="BD536" s="64">
        <f>IF(ISNUMBER(INDEX(Данные!$I$1:$IX$303,Данные!$A198,BD$642)),INDEX(Данные!$I$1:$IX$303,Данные!$A198,BD$642)-Данные!$H198-BD$643+IF($F$7="Использовать поправку",BU536,0),#N/A)</f>
        <v>4.2097337122040699</v>
      </c>
      <c r="BE536" s="62">
        <f t="shared" si="849"/>
        <v>97.5</v>
      </c>
      <c r="BF536" s="63">
        <f>IF(ISNUMBER(INDEX(Данные!$I$1:$IX$303,Данные!$A198,BF$642)),INDEX(Данные!$I$1:$IX$303,Данные!$A198,BF$642)-Данные!$G198-BF$643+IF($F$8="Использовать поправку",BT536,0),#N/A)</f>
        <v>3.5534913634846816</v>
      </c>
      <c r="BG536" s="64">
        <f>IF(ISNUMBER(INDEX(Данные!$I$1:$IX$303,Данные!$A198,BG$642)),INDEX(Данные!$I$1:$IX$303,Данные!$A198,BG$642)-Данные!$H198-BG$643+IF($F$8="Использовать поправку",BU536,0),#N/A)</f>
        <v>3.7483845861843292</v>
      </c>
      <c r="BH536" s="62">
        <f t="shared" si="850"/>
        <v>97.5</v>
      </c>
      <c r="BI536" s="63">
        <f>IF(ISNUMBER(INDEX(Данные!$I$1:$IX$303,Данные!$A198,BI$642)),INDEX(Данные!$I$1:$IX$303,Данные!$A198,BI$642)-Данные!$G198-BI$643+IF($F$9="Использовать поправку",BT536,0),#N/A)</f>
        <v>0.27286390595213561</v>
      </c>
      <c r="BJ536" s="64">
        <f>IF(ISNUMBER(INDEX(Данные!$I$1:$IX$303,Данные!$A198,BJ$642)),INDEX(Данные!$I$1:$IX$303,Данные!$A198,BJ$642)-Данные!$H198-BJ$643+IF($F$9="Использовать поправку",BU536,0),#N/A)</f>
        <v>5.6312718197361846</v>
      </c>
      <c r="BK536" s="62">
        <f t="shared" si="851"/>
        <v>97.5</v>
      </c>
      <c r="BL536" s="63">
        <f>IF(ISNUMBER(INDEX(Данные!$I$1:$IX$303,Данные!$A198,BL$642)),INDEX(Данные!$I$1:$IX$303,Данные!$A198,BL$642)-Данные!$G198-BL$643+IF($F$10="Использовать поправку",BT536,0),#N/A)</f>
        <v>-4.4512955883851646</v>
      </c>
      <c r="BM536" s="64">
        <f>IF(ISNUMBER(INDEX(Данные!$I$1:$IX$303,Данные!$A198,BM$642)),INDEX(Данные!$I$1:$IX$303,Данные!$A198,BM$642)-Данные!$H198-BM$643+IF($F$10="Использовать поправку",BU536,0),#N/A)</f>
        <v>9.5080347314451501</v>
      </c>
      <c r="BN536" s="62">
        <f t="shared" si="852"/>
        <v>97.5</v>
      </c>
      <c r="BO536" s="63">
        <f>IF(ISNUMBER(INDEX(Данные!$I$1:$IX$303,Данные!$A198,BO$642)),INDEX(Данные!$I$1:$IX$303,Данные!$A198,BO$642)-Данные!$G198-BO$643+IF($F$11="Использовать поправку",BT536,0),#N/A)</f>
        <v>2.1755963866038428</v>
      </c>
      <c r="BP536" s="64">
        <f>IF(ISNUMBER(INDEX(Данные!$I$1:$IX$303,Данные!$A198,BP$642)),INDEX(Данные!$I$1:$IX$303,Данные!$A198,BP$642)-Данные!$H198-BP$643+IF($F$11="Использовать поправку",BU536,0),#N/A)</f>
        <v>3.1401643804206287</v>
      </c>
      <c r="BQ536" s="62">
        <f t="shared" si="853"/>
        <v>97.5</v>
      </c>
      <c r="BR536" s="63">
        <f>IF(ISNUMBER(INDEX(Данные!$I$1:$IX$303,Данные!$A198,BR$642)),INDEX(Данные!$I$1:$IX$303,Данные!$A198,BR$642)-Данные!$G198-BR$643+IF($F$12="Использовать поправку",BT536,0),#N/A)</f>
        <v>1.9415010037913589</v>
      </c>
      <c r="BS536" s="64">
        <f>IF(ISNUMBER(INDEX(Данные!$I$1:$IX$303,Данные!$A198,BS$642)),INDEX(Данные!$I$1:$IX$303,Данные!$A198,BS$642)-Данные!$H198-BS$643+IF($F$12="Использовать поправку",BU536,0),#N/A)</f>
        <v>5.0091044907485411</v>
      </c>
      <c r="BT536" s="100" t="e">
        <f>INDEX(Данные!$I$1:$IX$303,Данные!$A198,BT$642+8)-INDEX(Данные!$I$1:$IX$303,Данные!$A198,BT$643+8)</f>
        <v>#N/A</v>
      </c>
      <c r="BU536" s="101" t="e">
        <f>INDEX(Данные!$I$1:$IX$303,Данные!$A198,BU$642+9)-INDEX(Данные!$I$1:$IX$303,Данные!$A198,BU$643+9)</f>
        <v>#N/A</v>
      </c>
    </row>
    <row r="537" spans="7:73" s="88" customFormat="1" x14ac:dyDescent="0.25">
      <c r="G537" s="61">
        <v>98</v>
      </c>
      <c r="H537" s="62">
        <f t="shared" si="854"/>
        <v>98</v>
      </c>
      <c r="I537" s="63">
        <f>IF(ISNUMBER(INDEX(Данные!$I$1:$IX$303,Данные!$A199,I$642)),INDEX(Данные!$I$1:$IX$303,Данные!$A199,I$642)-Данные!$E199+IF($F$3="Использовать поправку",AL537,0),#N/A)</f>
        <v>0</v>
      </c>
      <c r="J537" s="64">
        <f>IF(ISNUMBER(INDEX(Данные!$I$1:$IX$303,Данные!$A199,J$642)),INDEX(Данные!$I$1:$IX$303,Данные!$A199,J$642)-Данные!$F199+IF($F$3="Использовать поправку",AM537,0),#N/A)</f>
        <v>0</v>
      </c>
      <c r="K537" s="62">
        <f t="shared" si="855"/>
        <v>98</v>
      </c>
      <c r="L537" s="63">
        <f>IF(ISNUMBER(INDEX(Данные!$I$1:$IX$303,Данные!$A199,L$642)),INDEX(Данные!$I$1:$IX$303,Данные!$A199,L$642)-Данные!$E199+IF($F$4="Использовать поправку",AL537,0),#N/A)</f>
        <v>-0.22208419213422292</v>
      </c>
      <c r="M537" s="64">
        <f>IF(ISNUMBER(INDEX(Данные!$I$1:$IX$303,Данные!$A199,M$642)),INDEX(Данные!$I$1:$IX$303,Данные!$A199,M$642)-Данные!$F199+IF($F$4="Использовать поправку",AM537,0),#N/A)</f>
        <v>-0.35933607294316694</v>
      </c>
      <c r="N537" s="62">
        <f t="shared" si="856"/>
        <v>98</v>
      </c>
      <c r="O537" s="63">
        <f>IF(ISNUMBER(INDEX(Данные!$I$1:$IX$303,Данные!$A199,O$642)),INDEX(Данные!$I$1:$IX$303,Данные!$A199,O$642)-Данные!$E199+IF($F$5="Использовать поправку",AL537,0),#N/A)</f>
        <v>-0.61895641498965226</v>
      </c>
      <c r="P537" s="64">
        <f>IF(ISNUMBER(INDEX(Данные!$I$1:$IX$303,Данные!$A199,P$642)),INDEX(Данные!$I$1:$IX$303,Данные!$A199,P$642)-Данные!$F199+IF($F$5="Использовать поправку",AM537,0),#N/A)</f>
        <v>-0.25882742688559546</v>
      </c>
      <c r="Q537" s="62">
        <f t="shared" si="857"/>
        <v>98</v>
      </c>
      <c r="R537" s="63">
        <f>IF(ISNUMBER(INDEX(Данные!$I$1:$IX$303,Данные!$A199,R$642)),INDEX(Данные!$I$1:$IX$303,Данные!$A199,R$642)-Данные!$E199+IF($F$6="Использовать поправку",AL537,0),#N/A)</f>
        <v>-2.1427405424837001</v>
      </c>
      <c r="S537" s="64">
        <f>IF(ISNUMBER(INDEX(Данные!$I$1:$IX$303,Данные!$A199,S$642)),INDEX(Данные!$I$1:$IX$303,Данные!$A199,S$642)-Данные!$F199+IF($F$6="Использовать поправку",AM537,0),#N/A)</f>
        <v>-0.504720362728178</v>
      </c>
      <c r="T537" s="62">
        <f t="shared" si="858"/>
        <v>98</v>
      </c>
      <c r="U537" s="63">
        <f>IF(ISNUMBER(INDEX(Данные!$I$1:$IX$303,Данные!$A199,U$642)),INDEX(Данные!$I$1:$IX$303,Данные!$A199,U$642)-Данные!$E199+IF($F$7="Использовать поправку",AL537,0),#N/A)</f>
        <v>0.20566193703019842</v>
      </c>
      <c r="V537" s="64">
        <f>IF(ISNUMBER(INDEX(Данные!$I$1:$IX$303,Данные!$A199,V$642)),INDEX(Данные!$I$1:$IX$303,Данные!$A199,V$642)-Данные!$F199+IF($F$7="Использовать поправку",AM537,0),#N/A)</f>
        <v>4.3791917693680738E-2</v>
      </c>
      <c r="W537" s="62">
        <f t="shared" si="859"/>
        <v>98</v>
      </c>
      <c r="X537" s="63">
        <f>IF(ISNUMBER(INDEX(Данные!$I$1:$IX$303,Данные!$A199,X$642)),INDEX(Данные!$I$1:$IX$303,Данные!$A199,X$642)-Данные!$E199+IF($F$8="Использовать поправку",AL537,0),#N/A)</f>
        <v>-3.4939446834206578E-2</v>
      </c>
      <c r="Y537" s="64">
        <f>IF(ISNUMBER(INDEX(Данные!$I$1:$IX$303,Данные!$A199,Y$642)),INDEX(Данные!$I$1:$IX$303,Данные!$A199,Y$642)-Данные!$F199+IF($F$8="Использовать поправку",AM537,0),#N/A)</f>
        <v>-0.48403472116644952</v>
      </c>
      <c r="Z537" s="62">
        <f t="shared" si="860"/>
        <v>98</v>
      </c>
      <c r="AA537" s="63">
        <f>IF(ISNUMBER(INDEX(Данные!$I$1:$IX$303,Данные!$A199,AA$642)),INDEX(Данные!$I$1:$IX$303,Данные!$A199,AA$642)-Данные!$E199+IF($F$9="Использовать поправку",AL537,0),#N/A)</f>
        <v>-0.59232427076824745</v>
      </c>
      <c r="AB537" s="64">
        <f>IF(ISNUMBER(INDEX(Данные!$I$1:$IX$303,Данные!$A199,AB$642)),INDEX(Данные!$I$1:$IX$303,Данные!$A199,AB$642)-Данные!$F199+IF($F$9="Использовать поправку",AM537,0),#N/A)</f>
        <v>-1.1118424463168006</v>
      </c>
      <c r="AC537" s="62">
        <f t="shared" si="861"/>
        <v>98</v>
      </c>
      <c r="AD537" s="63">
        <f>IF(ISNUMBER(INDEX(Данные!$I$1:$IX$303,Данные!$A199,AD$642)),INDEX(Данные!$I$1:$IX$303,Данные!$A199,AD$642)-Данные!$E199+IF($F$10="Использовать поправку",AL537,0),#N/A)</f>
        <v>0.89721576157116445</v>
      </c>
      <c r="AE537" s="64">
        <f>IF(ISNUMBER(INDEX(Данные!$I$1:$IX$303,Данные!$A199,AE$642)),INDEX(Данные!$I$1:$IX$303,Данные!$A199,AE$642)-Данные!$F199+IF($F$10="Использовать поправку",AM537,0),#N/A)</f>
        <v>-1.2851536744878964</v>
      </c>
      <c r="AF537" s="62">
        <f t="shared" si="862"/>
        <v>98</v>
      </c>
      <c r="AG537" s="63">
        <f>IF(ISNUMBER(INDEX(Данные!$I$1:$IX$303,Данные!$A199,AG$642)),INDEX(Данные!$I$1:$IX$303,Данные!$A199,AG$642)-Данные!$E199+IF($F$11="Использовать поправку",AL537,0),#N/A)</f>
        <v>0.10484622137321153</v>
      </c>
      <c r="AH537" s="64">
        <f>IF(ISNUMBER(INDEX(Данные!$I$1:$IX$303,Данные!$A199,AH$642)),INDEX(Данные!$I$1:$IX$303,Данные!$A199,AH$642)-Данные!$F199+IF($F$11="Использовать поправку",AM537,0),#N/A)</f>
        <v>0.50836037268549905</v>
      </c>
      <c r="AI537" s="62">
        <f t="shared" si="863"/>
        <v>98</v>
      </c>
      <c r="AJ537" s="63">
        <f>IF(ISNUMBER(INDEX(Данные!$I$1:$IX$303,Данные!$A199,AJ$642)),INDEX(Данные!$I$1:$IX$303,Данные!$A199,AJ$642)-Данные!$E199+IF($F$12="Использовать поправку",AL537,0),#N/A)</f>
        <v>-6.0731149767007331E-2</v>
      </c>
      <c r="AK537" s="96">
        <f>IF(ISNUMBER(INDEX(Данные!$I$1:$IX$303,Данные!$A199,AK$642)),INDEX(Данные!$I$1:$IX$303,Данные!$A199,AK$642)-Данные!$F199+IF($F$12="Использовать поправку",AM537,0),#N/A)</f>
        <v>-0.34152200253782006</v>
      </c>
      <c r="AL537" s="100" t="e">
        <f>INDEX(Данные!$I$1:$IX$303,Данные!$A199,AL$642+4)-INDEX(Данные!$I$1:$IX$303,Данные!$A199,AL$643+4)</f>
        <v>#N/A</v>
      </c>
      <c r="AM537" s="101" t="e">
        <f>INDEX(Данные!$I$1:$IX$303,Данные!$A199,AM$642+5)-INDEX(Данные!$I$1:$IX$303,Данные!$A199,AM$643+5)</f>
        <v>#N/A</v>
      </c>
      <c r="AO537" s="61">
        <v>98</v>
      </c>
      <c r="AP537" s="62">
        <f t="shared" si="844"/>
        <v>98</v>
      </c>
      <c r="AQ537" s="63">
        <f>IF(ISNUMBER(INDEX(Данные!$I$1:$IX$303,Данные!$A199,AQ$642)),INDEX(Данные!$I$1:$IX$303,Данные!$A199,AQ$642)-Данные!$G199-AQ$643+IF($F$3="Использовать поправку",BT537,0),#N/A)</f>
        <v>0</v>
      </c>
      <c r="AR537" s="64">
        <f>IF(ISNUMBER(INDEX(Данные!$I$1:$IX$303,Данные!$A199,AR$642)),INDEX(Данные!$I$1:$IX$303,Данные!$A199,AR$642)-Данные!$H199-AR$643+IF($F$3="Использовать поправку",BU537,0),#N/A)</f>
        <v>0</v>
      </c>
      <c r="AS537" s="62">
        <f t="shared" si="845"/>
        <v>98</v>
      </c>
      <c r="AT537" s="63">
        <f>IF(ISNUMBER(INDEX(Данные!$I$1:$IX$303,Данные!$A199,AT$642)),INDEX(Данные!$I$1:$IX$303,Данные!$A199,AT$642)-Данные!$G199-AT$643+IF($F$4="Использовать поправку",BT537,0),#N/A)</f>
        <v>1.0001023882051641</v>
      </c>
      <c r="AU537" s="64">
        <f>IF(ISNUMBER(INDEX(Данные!$I$1:$IX$303,Данные!$A199,AU$642)),INDEX(Данные!$I$1:$IX$303,Данные!$A199,AU$642)-Данные!$H199-AU$643+IF($F$4="Использовать поправку",BU537,0),#N/A)</f>
        <v>3.9028249965740542</v>
      </c>
      <c r="AV537" s="62">
        <f t="shared" si="846"/>
        <v>98</v>
      </c>
      <c r="AW537" s="63">
        <f>IF(ISNUMBER(INDEX(Данные!$I$1:$IX$303,Данные!$A199,AW$642)),INDEX(Данные!$I$1:$IX$303,Данные!$A199,AW$642)-Данные!$G199-AW$643+IF($F$5="Использовать поправку",BT537,0),#N/A)</f>
        <v>-0.98302367105145549</v>
      </c>
      <c r="AX537" s="64">
        <f>IF(ISNUMBER(INDEX(Данные!$I$1:$IX$303,Данные!$A199,AX$642)),INDEX(Данные!$I$1:$IX$303,Данные!$A199,AX$642)-Данные!$H199-AX$643+IF($F$5="Использовать поправку",BU537,0),#N/A)</f>
        <v>5.5845230244774484</v>
      </c>
      <c r="AY537" s="62">
        <f t="shared" si="847"/>
        <v>98</v>
      </c>
      <c r="AZ537" s="63">
        <f>IF(ISNUMBER(INDEX(Данные!$I$1:$IX$303,Данные!$A199,AZ$642)),INDEX(Данные!$I$1:$IX$303,Данные!$A199,AZ$642)-Данные!$G199-AZ$643+IF($F$6="Использовать поправку",BT537,0),#N/A)</f>
        <v>-5.6286242775170194</v>
      </c>
      <c r="BA537" s="64">
        <f>IF(ISNUMBER(INDEX(Данные!$I$1:$IX$303,Данные!$A199,BA$642)),INDEX(Данные!$I$1:$IX$303,Данные!$A199,BA$642)-Данные!$H199-BA$643+IF($F$6="Использовать поправку",BU537,0),#N/A)</f>
        <v>5.5154097865072345</v>
      </c>
      <c r="BB537" s="62">
        <f t="shared" si="848"/>
        <v>98</v>
      </c>
      <c r="BC537" s="63">
        <f>IF(ISNUMBER(INDEX(Данные!$I$1:$IX$303,Данные!$A199,BC$642)),INDEX(Данные!$I$1:$IX$303,Данные!$A199,BC$642)-Данные!$G199-BC$643+IF($F$7="Использовать поправку",BT537,0),#N/A)</f>
        <v>-1.9841276856965351</v>
      </c>
      <c r="BD537" s="64">
        <f>IF(ISNUMBER(INDEX(Данные!$I$1:$IX$303,Данные!$A199,BD$642)),INDEX(Данные!$I$1:$IX$303,Данные!$A199,BD$642)-Данные!$H199-BD$643+IF($F$7="Использовать поправку",BU537,0),#N/A)</f>
        <v>4.2316296710507686</v>
      </c>
      <c r="BE537" s="62">
        <f t="shared" si="849"/>
        <v>98</v>
      </c>
      <c r="BF537" s="63">
        <f>IF(ISNUMBER(INDEX(Данные!$I$1:$IX$303,Данные!$A199,BF$642)),INDEX(Данные!$I$1:$IX$303,Данные!$A199,BF$642)-Данные!$G199-BF$643+IF($F$8="Использовать поправку",BT537,0),#N/A)</f>
        <v>3.5360216400675881</v>
      </c>
      <c r="BG537" s="64">
        <f>IF(ISNUMBER(INDEX(Данные!$I$1:$IX$303,Данные!$A199,BG$642)),INDEX(Данные!$I$1:$IX$303,Данные!$A199,BG$642)-Данные!$H199-BG$643+IF($F$8="Использовать поправку",BU537,0),#N/A)</f>
        <v>3.506367225601025</v>
      </c>
      <c r="BH537" s="62">
        <f t="shared" si="850"/>
        <v>98</v>
      </c>
      <c r="BI537" s="63">
        <f>IF(ISNUMBER(INDEX(Данные!$I$1:$IX$303,Данные!$A199,BI$642)),INDEX(Данные!$I$1:$IX$303,Данные!$A199,BI$642)-Данные!$G199-BI$643+IF($F$9="Использовать поправку",BT537,0),#N/A)</f>
        <v>-2.3298229432043627E-2</v>
      </c>
      <c r="BJ537" s="64">
        <f>IF(ISNUMBER(INDEX(Данные!$I$1:$IX$303,Данные!$A199,BJ$642)),INDEX(Данные!$I$1:$IX$303,Данные!$A199,BJ$642)-Данные!$H199-BJ$643+IF($F$9="Использовать поправку",BU537,0),#N/A)</f>
        <v>5.0753505965778913</v>
      </c>
      <c r="BK537" s="62">
        <f t="shared" si="851"/>
        <v>98</v>
      </c>
      <c r="BL537" s="63">
        <f>IF(ISNUMBER(INDEX(Данные!$I$1:$IX$303,Данные!$A199,BL$642)),INDEX(Данные!$I$1:$IX$303,Данные!$A199,BL$642)-Данные!$G199-BL$643+IF($F$10="Использовать поправку",BT537,0),#N/A)</f>
        <v>-4.0026877075996481</v>
      </c>
      <c r="BM537" s="64">
        <f>IF(ISNUMBER(INDEX(Данные!$I$1:$IX$303,Данные!$A199,BM$642)),INDEX(Данные!$I$1:$IX$303,Данные!$A199,BM$642)-Данные!$H199-BM$643+IF($F$10="Использовать поправку",BU537,0),#N/A)</f>
        <v>8.8654578942011995</v>
      </c>
      <c r="BN537" s="62">
        <f t="shared" si="852"/>
        <v>98</v>
      </c>
      <c r="BO537" s="63">
        <f>IF(ISNUMBER(INDEX(Данные!$I$1:$IX$303,Данные!$A199,BO$642)),INDEX(Данные!$I$1:$IX$303,Данные!$A199,BO$642)-Данные!$G199-BO$643+IF($F$11="Использовать поправку",BT537,0),#N/A)</f>
        <v>2.228019497290461</v>
      </c>
      <c r="BP537" s="64">
        <f>IF(ISNUMBER(INDEX(Данные!$I$1:$IX$303,Данные!$A199,BP$642)),INDEX(Данные!$I$1:$IX$303,Данные!$A199,BP$642)-Данные!$H199-BP$643+IF($F$11="Использовать поправку",BU537,0),#N/A)</f>
        <v>3.3943445667634933</v>
      </c>
      <c r="BQ537" s="62">
        <f t="shared" si="853"/>
        <v>98</v>
      </c>
      <c r="BR537" s="63">
        <f>IF(ISNUMBER(INDEX(Данные!$I$1:$IX$303,Данные!$A199,BR$642)),INDEX(Данные!$I$1:$IX$303,Данные!$A199,BR$642)-Данные!$G199-BR$643+IF($F$12="Использовать поправку",BT537,0),#N/A)</f>
        <v>1.911135428907869</v>
      </c>
      <c r="BS537" s="64">
        <f>IF(ISNUMBER(INDEX(Данные!$I$1:$IX$303,Данные!$A199,BS$642)),INDEX(Данные!$I$1:$IX$303,Данные!$A199,BS$642)-Данные!$H199-BS$643+IF($F$12="Использовать поправку",BU537,0),#N/A)</f>
        <v>4.8383434894794846</v>
      </c>
      <c r="BT537" s="100" t="e">
        <f>INDEX(Данные!$I$1:$IX$303,Данные!$A199,BT$642+8)-INDEX(Данные!$I$1:$IX$303,Данные!$A199,BT$643+8)</f>
        <v>#N/A</v>
      </c>
      <c r="BU537" s="101" t="e">
        <f>INDEX(Данные!$I$1:$IX$303,Данные!$A199,BU$642+9)-INDEX(Данные!$I$1:$IX$303,Данные!$A199,BU$643+9)</f>
        <v>#N/A</v>
      </c>
    </row>
    <row r="538" spans="7:73" s="88" customFormat="1" x14ac:dyDescent="0.25">
      <c r="G538" s="61">
        <v>98.5</v>
      </c>
      <c r="H538" s="62">
        <f t="shared" si="854"/>
        <v>98.5</v>
      </c>
      <c r="I538" s="63">
        <f>IF(ISNUMBER(INDEX(Данные!$I$1:$IX$303,Данные!$A200,I$642)),INDEX(Данные!$I$1:$IX$303,Данные!$A200,I$642)-Данные!$E200+IF($F$3="Использовать поправку",AL538,0),#N/A)</f>
        <v>0</v>
      </c>
      <c r="J538" s="64">
        <f>IF(ISNUMBER(INDEX(Данные!$I$1:$IX$303,Данные!$A200,J$642)),INDEX(Данные!$I$1:$IX$303,Данные!$A200,J$642)-Данные!$F200+IF($F$3="Использовать поправку",AM538,0),#N/A)</f>
        <v>0</v>
      </c>
      <c r="K538" s="62">
        <f t="shared" si="855"/>
        <v>98.5</v>
      </c>
      <c r="L538" s="63">
        <f>IF(ISNUMBER(INDEX(Данные!$I$1:$IX$303,Данные!$A200,L$642)),INDEX(Данные!$I$1:$IX$303,Данные!$A200,L$642)-Данные!$E200+IF($F$4="Использовать поправку",AL538,0),#N/A)</f>
        <v>-1.0988327790695989</v>
      </c>
      <c r="M538" s="64">
        <f>IF(ISNUMBER(INDEX(Данные!$I$1:$IX$303,Данные!$A200,M$642)),INDEX(Данные!$I$1:$IX$303,Данные!$A200,M$642)-Данные!$F200+IF($F$4="Использовать поправку",AM538,0),#N/A)</f>
        <v>0.63676917315563131</v>
      </c>
      <c r="N538" s="62">
        <f t="shared" si="856"/>
        <v>98.5</v>
      </c>
      <c r="O538" s="63">
        <f>IF(ISNUMBER(INDEX(Данные!$I$1:$IX$303,Данные!$A200,O$642)),INDEX(Данные!$I$1:$IX$303,Данные!$A200,O$642)-Данные!$E200+IF($F$5="Использовать поправку",AL538,0),#N/A)</f>
        <v>-1.0101165851617084</v>
      </c>
      <c r="P538" s="64">
        <f>IF(ISNUMBER(INDEX(Данные!$I$1:$IX$303,Данные!$A200,P$642)),INDEX(Данные!$I$1:$IX$303,Данные!$A200,P$642)-Данные!$F200+IF($F$5="Использовать поправку",AM538,0),#N/A)</f>
        <v>6.0740659353195614E-2</v>
      </c>
      <c r="Q538" s="62">
        <f t="shared" si="857"/>
        <v>98.5</v>
      </c>
      <c r="R538" s="63">
        <f>IF(ISNUMBER(INDEX(Данные!$I$1:$IX$303,Данные!$A200,R$642)),INDEX(Данные!$I$1:$IX$303,Данные!$A200,R$642)-Данные!$E200+IF($F$6="Использовать поправку",AL538,0),#N/A)</f>
        <v>-0.23760031052853758</v>
      </c>
      <c r="S538" s="64">
        <f>IF(ISNUMBER(INDEX(Данные!$I$1:$IX$303,Данные!$A200,S$642)),INDEX(Данные!$I$1:$IX$303,Данные!$A200,S$642)-Данные!$F200+IF($F$6="Использовать поправку",AM538,0),#N/A)</f>
        <v>-0.73767138995389958</v>
      </c>
      <c r="T538" s="62">
        <f t="shared" si="858"/>
        <v>98.5</v>
      </c>
      <c r="U538" s="63">
        <f>IF(ISNUMBER(INDEX(Данные!$I$1:$IX$303,Данные!$A200,U$642)),INDEX(Данные!$I$1:$IX$303,Данные!$A200,U$642)-Данные!$E200+IF($F$7="Использовать поправку",AL538,0),#N/A)</f>
        <v>-0.227841501067922</v>
      </c>
      <c r="V538" s="64">
        <f>IF(ISNUMBER(INDEX(Данные!$I$1:$IX$303,Данные!$A200,V$642)),INDEX(Данные!$I$1:$IX$303,Данные!$A200,V$642)-Данные!$F200+IF($F$7="Использовать поправку",AM538,0),#N/A)</f>
        <v>0.44117472242319877</v>
      </c>
      <c r="W538" s="62">
        <f t="shared" si="859"/>
        <v>98.5</v>
      </c>
      <c r="X538" s="63">
        <f>IF(ISNUMBER(INDEX(Данные!$I$1:$IX$303,Данные!$A200,X$642)),INDEX(Данные!$I$1:$IX$303,Данные!$A200,X$642)-Данные!$E200+IF($F$8="Использовать поправку",AL538,0),#N/A)</f>
        <v>-0.53511058312563353</v>
      </c>
      <c r="Y538" s="64">
        <f>IF(ISNUMBER(INDEX(Данные!$I$1:$IX$303,Данные!$A200,Y$642)),INDEX(Данные!$I$1:$IX$303,Данные!$A200,Y$642)-Данные!$F200+IF($F$8="Использовать поправку",AM538,0),#N/A)</f>
        <v>8.7086511385363607E-2</v>
      </c>
      <c r="Z538" s="62">
        <f t="shared" si="860"/>
        <v>98.5</v>
      </c>
      <c r="AA538" s="63">
        <f>IF(ISNUMBER(INDEX(Данные!$I$1:$IX$303,Данные!$A200,AA$642)),INDEX(Данные!$I$1:$IX$303,Данные!$A200,AA$642)-Данные!$E200+IF($F$9="Использовать поправку",AL538,0),#N/A)</f>
        <v>-8.4802517157456236E-3</v>
      </c>
      <c r="AB538" s="64">
        <f>IF(ISNUMBER(INDEX(Данные!$I$1:$IX$303,Данные!$A200,AB$642)),INDEX(Данные!$I$1:$IX$303,Данные!$A200,AB$642)-Данные!$F200+IF($F$9="Использовать поправку",AM538,0),#N/A)</f>
        <v>0.52793414048297205</v>
      </c>
      <c r="AC538" s="62">
        <f t="shared" si="861"/>
        <v>98.5</v>
      </c>
      <c r="AD538" s="63">
        <f>IF(ISNUMBER(INDEX(Данные!$I$1:$IX$303,Данные!$A200,AD$642)),INDEX(Данные!$I$1:$IX$303,Данные!$A200,AD$642)-Данные!$E200+IF($F$10="Использовать поправку",AL538,0),#N/A)</f>
        <v>-1.4872385151480323</v>
      </c>
      <c r="AE538" s="64">
        <f>IF(ISNUMBER(INDEX(Данные!$I$1:$IX$303,Данные!$A200,AE$642)),INDEX(Данные!$I$1:$IX$303,Данные!$A200,AE$642)-Данные!$F200+IF($F$10="Использовать поправку",AM538,0),#N/A)</f>
        <v>0.47220520524666654</v>
      </c>
      <c r="AF538" s="62">
        <f t="shared" si="862"/>
        <v>98.5</v>
      </c>
      <c r="AG538" s="63">
        <f>IF(ISNUMBER(INDEX(Данные!$I$1:$IX$303,Данные!$A200,AG$642)),INDEX(Данные!$I$1:$IX$303,Данные!$A200,AG$642)-Данные!$E200+IF($F$11="Использовать поправку",AL538,0),#N/A)</f>
        <v>-6.0585766896879001E-2</v>
      </c>
      <c r="AH538" s="64">
        <f>IF(ISNUMBER(INDEX(Данные!$I$1:$IX$303,Данные!$A200,AH$642)),INDEX(Данные!$I$1:$IX$303,Данные!$A200,AH$642)-Данные!$F200+IF($F$11="Использовать поправку",AM538,0),#N/A)</f>
        <v>1.3819048982695206</v>
      </c>
      <c r="AI538" s="62">
        <f t="shared" si="863"/>
        <v>98.5</v>
      </c>
      <c r="AJ538" s="63">
        <f>IF(ISNUMBER(INDEX(Данные!$I$1:$IX$303,Данные!$A200,AJ$642)),INDEX(Данные!$I$1:$IX$303,Данные!$A200,AJ$642)-Данные!$E200+IF($F$12="Использовать поправку",AL538,0),#N/A)</f>
        <v>-1.3047815984492579</v>
      </c>
      <c r="AK538" s="96">
        <f>IF(ISNUMBER(INDEX(Данные!$I$1:$IX$303,Данные!$A200,AK$642)),INDEX(Данные!$I$1:$IX$303,Данные!$A200,AK$642)-Данные!$F200+IF($F$12="Использовать поправку",AM538,0),#N/A)</f>
        <v>5.6058438895679963E-2</v>
      </c>
      <c r="AL538" s="100" t="e">
        <f>INDEX(Данные!$I$1:$IX$303,Данные!$A200,AL$642+4)-INDEX(Данные!$I$1:$IX$303,Данные!$A200,AL$643+4)</f>
        <v>#N/A</v>
      </c>
      <c r="AM538" s="101" t="e">
        <f>INDEX(Данные!$I$1:$IX$303,Данные!$A200,AM$642+5)-INDEX(Данные!$I$1:$IX$303,Данные!$A200,AM$643+5)</f>
        <v>#N/A</v>
      </c>
      <c r="AO538" s="61">
        <v>98.5</v>
      </c>
      <c r="AP538" s="62">
        <f t="shared" si="844"/>
        <v>98.5</v>
      </c>
      <c r="AQ538" s="63">
        <f>IF(ISNUMBER(INDEX(Данные!$I$1:$IX$303,Данные!$A200,AQ$642)),INDEX(Данные!$I$1:$IX$303,Данные!$A200,AQ$642)-Данные!$G200-AQ$643+IF($F$3="Использовать поправку",BT538,0),#N/A)</f>
        <v>0</v>
      </c>
      <c r="AR538" s="64">
        <f>IF(ISNUMBER(INDEX(Данные!$I$1:$IX$303,Данные!$A200,AR$642)),INDEX(Данные!$I$1:$IX$303,Данные!$A200,AR$642)-Данные!$H200-AR$643+IF($F$3="Использовать поправку",BU538,0),#N/A)</f>
        <v>0</v>
      </c>
      <c r="AS538" s="62">
        <f t="shared" si="845"/>
        <v>98.5</v>
      </c>
      <c r="AT538" s="63">
        <f>IF(ISNUMBER(INDEX(Данные!$I$1:$IX$303,Данные!$A200,AT$642)),INDEX(Данные!$I$1:$IX$303,Данные!$A200,AT$642)-Данные!$G200-AT$643+IF($F$4="Использовать поправку",BT538,0),#N/A)</f>
        <v>0.45068599867033754</v>
      </c>
      <c r="AU538" s="64">
        <f>IF(ISNUMBER(INDEX(Данные!$I$1:$IX$303,Данные!$A200,AU$642)),INDEX(Данные!$I$1:$IX$303,Данные!$A200,AU$642)-Данные!$H200-AU$643+IF($F$4="Использовать поправку",BU538,0),#N/A)</f>
        <v>4.2212095831519036</v>
      </c>
      <c r="AV538" s="62">
        <f t="shared" si="846"/>
        <v>98.5</v>
      </c>
      <c r="AW538" s="63">
        <f>IF(ISNUMBER(INDEX(Данные!$I$1:$IX$303,Данные!$A200,AW$642)),INDEX(Данные!$I$1:$IX$303,Данные!$A200,AW$642)-Данные!$G200-AW$643+IF($F$5="Использовать поправку",BT538,0),#N/A)</f>
        <v>-1.4880819636323395</v>
      </c>
      <c r="AX538" s="64">
        <f>IF(ISNUMBER(INDEX(Данные!$I$1:$IX$303,Данные!$A200,AX$642)),INDEX(Данные!$I$1:$IX$303,Данные!$A200,AX$642)-Данные!$H200-AX$643+IF($F$5="Использовать поправку",BU538,0),#N/A)</f>
        <v>5.6148933541539918</v>
      </c>
      <c r="AY538" s="62">
        <f t="shared" si="847"/>
        <v>98.5</v>
      </c>
      <c r="AZ538" s="63">
        <f>IF(ISNUMBER(INDEX(Данные!$I$1:$IX$303,Данные!$A200,AZ$642)),INDEX(Данные!$I$1:$IX$303,Данные!$A200,AZ$642)-Данные!$G200-AZ$643+IF($F$6="Использовать поправку",BT538,0),#N/A)</f>
        <v>-5.7474244327812585</v>
      </c>
      <c r="BA538" s="64">
        <f>IF(ISNUMBER(INDEX(Данные!$I$1:$IX$303,Данные!$A200,BA$642)),INDEX(Данные!$I$1:$IX$303,Данные!$A200,BA$642)-Данные!$H200-BA$643+IF($F$6="Использовать поправку",BU538,0),#N/A)</f>
        <v>5.1465740915302831</v>
      </c>
      <c r="BB538" s="62">
        <f t="shared" si="848"/>
        <v>98.5</v>
      </c>
      <c r="BC538" s="63">
        <f>IF(ISNUMBER(INDEX(Данные!$I$1:$IX$303,Данные!$A200,BC$642)),INDEX(Данные!$I$1:$IX$303,Данные!$A200,BC$642)-Данные!$G200-BC$643+IF($F$7="Использовать поправку",BT538,0),#N/A)</f>
        <v>-2.098048436230556</v>
      </c>
      <c r="BD538" s="64">
        <f>IF(ISNUMBER(INDEX(Данные!$I$1:$IX$303,Данные!$A200,BD$642)),INDEX(Данные!$I$1:$IX$303,Данные!$A200,BD$642)-Данные!$H200-BD$643+IF($F$7="Использовать поправку",BU538,0),#N/A)</f>
        <v>4.4522170322622969</v>
      </c>
      <c r="BE538" s="62">
        <f t="shared" si="849"/>
        <v>98.5</v>
      </c>
      <c r="BF538" s="63">
        <f>IF(ISNUMBER(INDEX(Данные!$I$1:$IX$303,Данные!$A200,BF$642)),INDEX(Данные!$I$1:$IX$303,Данные!$A200,BF$642)-Данные!$G200-BF$643+IF($F$8="Использовать поправку",BT538,0),#N/A)</f>
        <v>3.2684663485047167</v>
      </c>
      <c r="BG538" s="64">
        <f>IF(ISNUMBER(INDEX(Данные!$I$1:$IX$303,Данные!$A200,BG$642)),INDEX(Данные!$I$1:$IX$303,Данные!$A200,BG$642)-Данные!$H200-BG$643+IF($F$8="Использовать поправку",BU538,0),#N/A)</f>
        <v>3.549910481293864</v>
      </c>
      <c r="BH538" s="62">
        <f t="shared" si="850"/>
        <v>98.5</v>
      </c>
      <c r="BI538" s="63">
        <f>IF(ISNUMBER(INDEX(Данные!$I$1:$IX$303,Данные!$A200,BI$642)),INDEX(Данные!$I$1:$IX$303,Данные!$A200,BI$642)-Данные!$G200-BI$643+IF($F$9="Использовать поправку",BT538,0),#N/A)</f>
        <v>-2.7538355289948413E-2</v>
      </c>
      <c r="BJ538" s="64">
        <f>IF(ISNUMBER(INDEX(Данные!$I$1:$IX$303,Данные!$A200,BJ$642)),INDEX(Данные!$I$1:$IX$303,Данные!$A200,BJ$642)-Данные!$H200-BJ$643+IF($F$9="Использовать поправку",BU538,0),#N/A)</f>
        <v>5.3393176668193973</v>
      </c>
      <c r="BK538" s="62">
        <f t="shared" si="851"/>
        <v>98.5</v>
      </c>
      <c r="BL538" s="63">
        <f>IF(ISNUMBER(INDEX(Данные!$I$1:$IX$303,Данные!$A200,BL$642)),INDEX(Данные!$I$1:$IX$303,Данные!$A200,BL$642)-Данные!$G200-BL$643+IF($F$10="Использовать поправку",BT538,0),#N/A)</f>
        <v>-4.7463069651736305</v>
      </c>
      <c r="BM538" s="64">
        <f>IF(ISNUMBER(INDEX(Данные!$I$1:$IX$303,Данные!$A200,BM$642)),INDEX(Данные!$I$1:$IX$303,Данные!$A200,BM$642)-Данные!$H200-BM$643+IF($F$10="Использовать поправку",BU538,0),#N/A)</f>
        <v>9.1015604968245043</v>
      </c>
      <c r="BN538" s="62">
        <f t="shared" si="852"/>
        <v>98.5</v>
      </c>
      <c r="BO538" s="63">
        <f>IF(ISNUMBER(INDEX(Данные!$I$1:$IX$303,Данные!$A200,BO$642)),INDEX(Данные!$I$1:$IX$303,Данные!$A200,BO$642)-Данные!$G200-BO$643+IF($F$11="Использовать поправку",BT538,0),#N/A)</f>
        <v>2.1977266138420646</v>
      </c>
      <c r="BP538" s="64">
        <f>IF(ISNUMBER(INDEX(Данные!$I$1:$IX$303,Данные!$A200,BP$642)),INDEX(Данные!$I$1:$IX$303,Данные!$A200,BP$642)-Данные!$H200-BP$643+IF($F$11="Использовать поправку",BU538,0),#N/A)</f>
        <v>4.0852970158982771</v>
      </c>
      <c r="BQ538" s="62">
        <f t="shared" si="853"/>
        <v>98.5</v>
      </c>
      <c r="BR538" s="63">
        <f>IF(ISNUMBER(INDEX(Данные!$I$1:$IX$303,Данные!$A200,BR$642)),INDEX(Данные!$I$1:$IX$303,Данные!$A200,BR$642)-Данные!$G200-BR$643+IF($F$12="Использовать поправку",BT538,0),#N/A)</f>
        <v>1.2587446296831786</v>
      </c>
      <c r="BS538" s="64">
        <f>IF(ISNUMBER(INDEX(Данные!$I$1:$IX$303,Данные!$A200,BS$642)),INDEX(Данные!$I$1:$IX$303,Данные!$A200,BS$642)-Данные!$H200-BS$643+IF($F$12="Использовать поправку",BU538,0),#N/A)</f>
        <v>4.8663727089274289</v>
      </c>
      <c r="BT538" s="100" t="e">
        <f>INDEX(Данные!$I$1:$IX$303,Данные!$A200,BT$642+8)-INDEX(Данные!$I$1:$IX$303,Данные!$A200,BT$643+8)</f>
        <v>#N/A</v>
      </c>
      <c r="BU538" s="101" t="e">
        <f>INDEX(Данные!$I$1:$IX$303,Данные!$A200,BU$642+9)-INDEX(Данные!$I$1:$IX$303,Данные!$A200,BU$643+9)</f>
        <v>#N/A</v>
      </c>
    </row>
    <row r="539" spans="7:73" s="88" customFormat="1" x14ac:dyDescent="0.25">
      <c r="G539" s="61">
        <v>99</v>
      </c>
      <c r="H539" s="62">
        <f t="shared" si="854"/>
        <v>99</v>
      </c>
      <c r="I539" s="63">
        <f>IF(ISNUMBER(INDEX(Данные!$I$1:$IX$303,Данные!$A201,I$642)),INDEX(Данные!$I$1:$IX$303,Данные!$A201,I$642)-Данные!$E201+IF($F$3="Использовать поправку",AL539,0),#N/A)</f>
        <v>0</v>
      </c>
      <c r="J539" s="64">
        <f>IF(ISNUMBER(INDEX(Данные!$I$1:$IX$303,Данные!$A201,J$642)),INDEX(Данные!$I$1:$IX$303,Данные!$A201,J$642)-Данные!$F201+IF($F$3="Использовать поправку",AM539,0),#N/A)</f>
        <v>0</v>
      </c>
      <c r="K539" s="62">
        <f t="shared" si="855"/>
        <v>99</v>
      </c>
      <c r="L539" s="63">
        <f>IF(ISNUMBER(INDEX(Данные!$I$1:$IX$303,Данные!$A201,L$642)),INDEX(Данные!$I$1:$IX$303,Данные!$A201,L$642)-Данные!$E201+IF($F$4="Использовать поправку",AL539,0),#N/A)</f>
        <v>-0.70758024411100973</v>
      </c>
      <c r="M539" s="64">
        <f>IF(ISNUMBER(INDEX(Данные!$I$1:$IX$303,Данные!$A201,M$642)),INDEX(Данные!$I$1:$IX$303,Данные!$A201,M$642)-Данные!$F201+IF($F$4="Использовать поправку",AM539,0),#N/A)</f>
        <v>-1.6589068347372464</v>
      </c>
      <c r="N539" s="62">
        <f t="shared" si="856"/>
        <v>99</v>
      </c>
      <c r="O539" s="63">
        <f>IF(ISNUMBER(INDEX(Данные!$I$1:$IX$303,Данные!$A201,O$642)),INDEX(Данные!$I$1:$IX$303,Данные!$A201,O$642)-Данные!$E201+IF($F$5="Использовать поправку",AL539,0),#N/A)</f>
        <v>-0.55559335333333859</v>
      </c>
      <c r="P539" s="64">
        <f>IF(ISNUMBER(INDEX(Данные!$I$1:$IX$303,Данные!$A201,P$642)),INDEX(Данные!$I$1:$IX$303,Данные!$A201,P$642)-Данные!$F201+IF($F$5="Использовать поправку",AM539,0),#N/A)</f>
        <v>0.61016791701541973</v>
      </c>
      <c r="Q539" s="62">
        <f t="shared" si="857"/>
        <v>99</v>
      </c>
      <c r="R539" s="63">
        <f>IF(ISNUMBER(INDEX(Данные!$I$1:$IX$303,Данные!$A201,R$642)),INDEX(Данные!$I$1:$IX$303,Данные!$A201,R$642)-Данные!$E201+IF($F$6="Использовать поправку",AL539,0),#N/A)</f>
        <v>-0.63866926838044602</v>
      </c>
      <c r="S539" s="64">
        <f>IF(ISNUMBER(INDEX(Данные!$I$1:$IX$303,Данные!$A201,S$642)),INDEX(Данные!$I$1:$IX$303,Данные!$A201,S$642)-Данные!$F201+IF($F$6="Использовать поправку",AM539,0),#N/A)</f>
        <v>0.62858397176735537</v>
      </c>
      <c r="T539" s="62">
        <f t="shared" si="858"/>
        <v>99</v>
      </c>
      <c r="U539" s="63">
        <f>IF(ISNUMBER(INDEX(Данные!$I$1:$IX$303,Данные!$A201,U$642)),INDEX(Данные!$I$1:$IX$303,Данные!$A201,U$642)-Данные!$E201+IF($F$7="Использовать поправку",AL539,0),#N/A)</f>
        <v>0.35847717811472091</v>
      </c>
      <c r="V539" s="64">
        <f>IF(ISNUMBER(INDEX(Данные!$I$1:$IX$303,Данные!$A201,V$642)),INDEX(Данные!$I$1:$IX$303,Данные!$A201,V$642)-Данные!$F201+IF($F$7="Использовать поправку",AM539,0),#N/A)</f>
        <v>-0.27206776368306951</v>
      </c>
      <c r="W539" s="62">
        <f t="shared" si="859"/>
        <v>99</v>
      </c>
      <c r="X539" s="63">
        <f>IF(ISNUMBER(INDEX(Данные!$I$1:$IX$303,Данные!$A201,X$642)),INDEX(Данные!$I$1:$IX$303,Данные!$A201,X$642)-Данные!$E201+IF($F$8="Использовать поправку",AL539,0),#N/A)</f>
        <v>-0.32223202702836407</v>
      </c>
      <c r="Y539" s="64">
        <f>IF(ISNUMBER(INDEX(Данные!$I$1:$IX$303,Данные!$A201,Y$642)),INDEX(Данные!$I$1:$IX$303,Данные!$A201,Y$642)-Данные!$F201+IF($F$8="Использовать поправку",AM539,0),#N/A)</f>
        <v>-1.1801330547990632</v>
      </c>
      <c r="Z539" s="62">
        <f t="shared" si="860"/>
        <v>99</v>
      </c>
      <c r="AA539" s="63">
        <f>IF(ISNUMBER(INDEX(Данные!$I$1:$IX$303,Данные!$A201,AA$642)),INDEX(Данные!$I$1:$IX$303,Данные!$A201,AA$642)-Данные!$E201+IF($F$9="Использовать поправку",AL539,0),#N/A)</f>
        <v>-1.2827695031204569</v>
      </c>
      <c r="AB539" s="64">
        <f>IF(ISNUMBER(INDEX(Данные!$I$1:$IX$303,Данные!$A201,AB$642)),INDEX(Данные!$I$1:$IX$303,Данные!$A201,AB$642)-Данные!$F201+IF($F$9="Использовать поправку",AM539,0),#N/A)</f>
        <v>0.40067701556954027</v>
      </c>
      <c r="AC539" s="62">
        <f t="shared" si="861"/>
        <v>99</v>
      </c>
      <c r="AD539" s="63">
        <f>IF(ISNUMBER(INDEX(Данные!$I$1:$IX$303,Данные!$A201,AD$642)),INDEX(Данные!$I$1:$IX$303,Данные!$A201,AD$642)-Данные!$E201+IF($F$10="Использовать поправку",AL539,0),#N/A)</f>
        <v>0.90166891699508867</v>
      </c>
      <c r="AE539" s="64">
        <f>IF(ISNUMBER(INDEX(Данные!$I$1:$IX$303,Данные!$A201,AE$642)),INDEX(Данные!$I$1:$IX$303,Данные!$A201,AE$642)-Данные!$F201+IF($F$10="Использовать поправку",AM539,0),#N/A)</f>
        <v>0.43670059978939424</v>
      </c>
      <c r="AF539" s="62">
        <f t="shared" si="862"/>
        <v>99</v>
      </c>
      <c r="AG539" s="63">
        <f>IF(ISNUMBER(INDEX(Данные!$I$1:$IX$303,Данные!$A201,AG$642)),INDEX(Данные!$I$1:$IX$303,Данные!$A201,AG$642)-Данные!$E201+IF($F$11="Использовать поправку",AL539,0),#N/A)</f>
        <v>0.3011050956826411</v>
      </c>
      <c r="AH539" s="64">
        <f>IF(ISNUMBER(INDEX(Данные!$I$1:$IX$303,Данные!$A201,AH$642)),INDEX(Данные!$I$1:$IX$303,Данные!$A201,AH$642)-Данные!$F201+IF($F$11="Использовать поправку",AM539,0),#N/A)</f>
        <v>0.1833374362566893</v>
      </c>
      <c r="AI539" s="62">
        <f t="shared" si="863"/>
        <v>99</v>
      </c>
      <c r="AJ539" s="63">
        <f>IF(ISNUMBER(INDEX(Данные!$I$1:$IX$303,Данные!$A201,AJ$642)),INDEX(Данные!$I$1:$IX$303,Данные!$A201,AJ$642)-Данные!$E201+IF($F$12="Использовать поправку",AL539,0),#N/A)</f>
        <v>-8.9719036520534257E-2</v>
      </c>
      <c r="AK539" s="96">
        <f>IF(ISNUMBER(INDEX(Данные!$I$1:$IX$303,Данные!$A201,AK$642)),INDEX(Данные!$I$1:$IX$303,Данные!$A201,AK$642)-Данные!$F201+IF($F$12="Использовать поправку",AM539,0),#N/A)</f>
        <v>0.94507107163341431</v>
      </c>
      <c r="AL539" s="100" t="e">
        <f>INDEX(Данные!$I$1:$IX$303,Данные!$A201,AL$642+4)-INDEX(Данные!$I$1:$IX$303,Данные!$A201,AL$643+4)</f>
        <v>#N/A</v>
      </c>
      <c r="AM539" s="101" t="e">
        <f>INDEX(Данные!$I$1:$IX$303,Данные!$A201,AM$642+5)-INDEX(Данные!$I$1:$IX$303,Данные!$A201,AM$643+5)</f>
        <v>#N/A</v>
      </c>
      <c r="AO539" s="61">
        <v>99</v>
      </c>
      <c r="AP539" s="62">
        <f t="shared" si="844"/>
        <v>99</v>
      </c>
      <c r="AQ539" s="63">
        <f>IF(ISNUMBER(INDEX(Данные!$I$1:$IX$303,Данные!$A201,AQ$642)),INDEX(Данные!$I$1:$IX$303,Данные!$A201,AQ$642)-Данные!$G201-AQ$643+IF($F$3="Использовать поправку",BT539,0),#N/A)</f>
        <v>0</v>
      </c>
      <c r="AR539" s="64">
        <f>IF(ISNUMBER(INDEX(Данные!$I$1:$IX$303,Данные!$A201,AR$642)),INDEX(Данные!$I$1:$IX$303,Данные!$A201,AR$642)-Данные!$H201-AR$643+IF($F$3="Использовать поправку",BU539,0),#N/A)</f>
        <v>0</v>
      </c>
      <c r="AS539" s="62">
        <f t="shared" si="845"/>
        <v>99</v>
      </c>
      <c r="AT539" s="63">
        <f>IF(ISNUMBER(INDEX(Данные!$I$1:$IX$303,Данные!$A201,AT$642)),INDEX(Данные!$I$1:$IX$303,Данные!$A201,AT$642)-Данные!$G201-AT$643+IF($F$4="Использовать поправку",BT539,0),#N/A)</f>
        <v>9.6895876614780718E-2</v>
      </c>
      <c r="AU539" s="64">
        <f>IF(ISNUMBER(INDEX(Данные!$I$1:$IX$303,Данные!$A201,AU$642)),INDEX(Данные!$I$1:$IX$303,Данные!$A201,AU$642)-Данные!$H201-AU$643+IF($F$4="Использовать поправку",BU539,0),#N/A)</f>
        <v>3.3917561657835904</v>
      </c>
      <c r="AV539" s="62">
        <f t="shared" si="846"/>
        <v>99</v>
      </c>
      <c r="AW539" s="63">
        <f>IF(ISNUMBER(INDEX(Данные!$I$1:$IX$303,Данные!$A201,AW$642)),INDEX(Данные!$I$1:$IX$303,Данные!$A201,AW$642)-Данные!$G201-AW$643+IF($F$5="Использовать поправку",BT539,0),#N/A)</f>
        <v>-1.765878640298979</v>
      </c>
      <c r="AX539" s="64">
        <f>IF(ISNUMBER(INDEX(Данные!$I$1:$IX$303,Данные!$A201,AX$642)),INDEX(Данные!$I$1:$IX$303,Данные!$A201,AX$642)-Данные!$H201-AX$643+IF($F$5="Использовать поправку",BU539,0),#N/A)</f>
        <v>5.9199773126617856</v>
      </c>
      <c r="AY539" s="62">
        <f t="shared" si="847"/>
        <v>99</v>
      </c>
      <c r="AZ539" s="63">
        <f>IF(ISNUMBER(INDEX(Данные!$I$1:$IX$303,Данные!$A201,AZ$642)),INDEX(Данные!$I$1:$IX$303,Данные!$A201,AZ$642)-Данные!$G201-AZ$643+IF($F$6="Использовать поправку",BT539,0),#N/A)</f>
        <v>-6.0667590669714855</v>
      </c>
      <c r="BA539" s="64">
        <f>IF(ISNUMBER(INDEX(Данные!$I$1:$IX$303,Данные!$A201,BA$642)),INDEX(Данные!$I$1:$IX$303,Данные!$A201,BA$642)-Данные!$H201-BA$643+IF($F$6="Использовать поправку",BU539,0),#N/A)</f>
        <v>5.460866077414039</v>
      </c>
      <c r="BB539" s="62">
        <f t="shared" si="848"/>
        <v>99</v>
      </c>
      <c r="BC539" s="63">
        <f>IF(ISNUMBER(INDEX(Данные!$I$1:$IX$303,Данные!$A201,BC$642)),INDEX(Данные!$I$1:$IX$303,Данные!$A201,BC$642)-Данные!$G201-BC$643+IF($F$7="Использовать поправку",BT539,0),#N/A)</f>
        <v>-1.9188098471731792</v>
      </c>
      <c r="BD539" s="64">
        <f>IF(ISNUMBER(INDEX(Данные!$I$1:$IX$303,Данные!$A201,BD$642)),INDEX(Данные!$I$1:$IX$303,Данные!$A201,BD$642)-Данные!$H201-BD$643+IF($F$7="Использовать поправку",BU539,0),#N/A)</f>
        <v>4.3161831504207839</v>
      </c>
      <c r="BE539" s="62">
        <f t="shared" si="849"/>
        <v>99</v>
      </c>
      <c r="BF539" s="63">
        <f>IF(ISNUMBER(INDEX(Данные!$I$1:$IX$303,Данные!$A201,BF$642)),INDEX(Данные!$I$1:$IX$303,Данные!$A201,BF$642)-Данные!$G201-BF$643+IF($F$8="Использовать поправку",BT539,0),#N/A)</f>
        <v>3.1073503349905423</v>
      </c>
      <c r="BG539" s="64">
        <f>IF(ISNUMBER(INDEX(Данные!$I$1:$IX$303,Данные!$A201,BG$642)),INDEX(Данные!$I$1:$IX$303,Данные!$A201,BG$642)-Данные!$H201-BG$643+IF($F$8="Использовать поправку",BU539,0),#N/A)</f>
        <v>2.9598439538942785</v>
      </c>
      <c r="BH539" s="62">
        <f t="shared" si="850"/>
        <v>99</v>
      </c>
      <c r="BI539" s="63">
        <f>IF(ISNUMBER(INDEX(Данные!$I$1:$IX$303,Данные!$A201,BI$642)),INDEX(Данные!$I$1:$IX$303,Данные!$A201,BI$642)-Данные!$G201-BI$643+IF($F$9="Использовать поправку",BT539,0),#N/A)</f>
        <v>-0.66892310685022949</v>
      </c>
      <c r="BJ539" s="64">
        <f>IF(ISNUMBER(INDEX(Данные!$I$1:$IX$303,Данные!$A201,BJ$642)),INDEX(Данные!$I$1:$IX$303,Данные!$A201,BJ$642)-Данные!$H201-BJ$643+IF($F$9="Использовать поправку",BU539,0),#N/A)</f>
        <v>5.5396561746040334</v>
      </c>
      <c r="BK539" s="62">
        <f t="shared" si="851"/>
        <v>99</v>
      </c>
      <c r="BL539" s="63">
        <f>IF(ISNUMBER(INDEX(Данные!$I$1:$IX$303,Данные!$A201,BL$642)),INDEX(Данные!$I$1:$IX$303,Данные!$A201,BL$642)-Данные!$G201-BL$643+IF($F$10="Использовать поправку",BT539,0),#N/A)</f>
        <v>-4.2954725066761057</v>
      </c>
      <c r="BM539" s="64">
        <f>IF(ISNUMBER(INDEX(Данные!$I$1:$IX$303,Данные!$A201,BM$642)),INDEX(Данные!$I$1:$IX$303,Данные!$A201,BM$642)-Данные!$H201-BM$643+IF($F$10="Использовать поправку",BU539,0),#N/A)</f>
        <v>9.3199107967193413</v>
      </c>
      <c r="BN539" s="62">
        <f t="shared" si="852"/>
        <v>99</v>
      </c>
      <c r="BO539" s="63">
        <f>IF(ISNUMBER(INDEX(Данные!$I$1:$IX$303,Данные!$A201,BO$642)),INDEX(Данные!$I$1:$IX$303,Данные!$A201,BO$642)-Данные!$G201-BO$643+IF($F$11="Использовать поправку",BT539,0),#N/A)</f>
        <v>2.348279161683422</v>
      </c>
      <c r="BP539" s="64">
        <f>IF(ISNUMBER(INDEX(Данные!$I$1:$IX$303,Данные!$A201,BP$642)),INDEX(Данные!$I$1:$IX$303,Данные!$A201,BP$642)-Данные!$H201-BP$643+IF($F$11="Использовать поправку",BU539,0),#N/A)</f>
        <v>4.1769657340266804</v>
      </c>
      <c r="BQ539" s="62">
        <f t="shared" si="853"/>
        <v>99</v>
      </c>
      <c r="BR539" s="63">
        <f>IF(ISNUMBER(INDEX(Данные!$I$1:$IX$303,Данные!$A201,BR$642)),INDEX(Данные!$I$1:$IX$303,Данные!$A201,BR$642)-Данные!$G201-BR$643+IF($F$12="Использовать поправку",BT539,0),#N/A)</f>
        <v>1.2138851114228828</v>
      </c>
      <c r="BS539" s="64">
        <f>IF(ISNUMBER(INDEX(Данные!$I$1:$IX$303,Данные!$A201,BS$642)),INDEX(Данные!$I$1:$IX$303,Данные!$A201,BS$642)-Данные!$H201-BS$643+IF($F$12="Использовать поправку",BU539,0),#N/A)</f>
        <v>5.3389082447442888</v>
      </c>
      <c r="BT539" s="100" t="e">
        <f>INDEX(Данные!$I$1:$IX$303,Данные!$A201,BT$642+8)-INDEX(Данные!$I$1:$IX$303,Данные!$A201,BT$643+8)</f>
        <v>#N/A</v>
      </c>
      <c r="BU539" s="101" t="e">
        <f>INDEX(Данные!$I$1:$IX$303,Данные!$A201,BU$642+9)-INDEX(Данные!$I$1:$IX$303,Данные!$A201,BU$643+9)</f>
        <v>#N/A</v>
      </c>
    </row>
    <row r="540" spans="7:73" s="88" customFormat="1" x14ac:dyDescent="0.25">
      <c r="G540" s="61">
        <v>99.5</v>
      </c>
      <c r="H540" s="62">
        <f t="shared" si="854"/>
        <v>99.5</v>
      </c>
      <c r="I540" s="63">
        <f>IF(ISNUMBER(INDEX(Данные!$I$1:$IX$303,Данные!$A202,I$642)),INDEX(Данные!$I$1:$IX$303,Данные!$A202,I$642)-Данные!$E202+IF($F$3="Использовать поправку",AL540,0),#N/A)</f>
        <v>0</v>
      </c>
      <c r="J540" s="64">
        <f>IF(ISNUMBER(INDEX(Данные!$I$1:$IX$303,Данные!$A202,J$642)),INDEX(Данные!$I$1:$IX$303,Данные!$A202,J$642)-Данные!$F202+IF($F$3="Использовать поправку",AM540,0),#N/A)</f>
        <v>0</v>
      </c>
      <c r="K540" s="62">
        <f t="shared" si="855"/>
        <v>99.5</v>
      </c>
      <c r="L540" s="63">
        <f>IF(ISNUMBER(INDEX(Данные!$I$1:$IX$303,Данные!$A202,L$642)),INDEX(Данные!$I$1:$IX$303,Данные!$A202,L$642)-Данные!$E202+IF($F$4="Использовать поправку",AL540,0),#N/A)</f>
        <v>-0.56795921411403238</v>
      </c>
      <c r="M540" s="64">
        <f>IF(ISNUMBER(INDEX(Данные!$I$1:$IX$303,Данные!$A202,M$642)),INDEX(Данные!$I$1:$IX$303,Данные!$A202,M$642)-Данные!$F202+IF($F$4="Использовать поправку",AM540,0),#N/A)</f>
        <v>1.0726855467721492</v>
      </c>
      <c r="N540" s="62">
        <f t="shared" si="856"/>
        <v>99.5</v>
      </c>
      <c r="O540" s="63">
        <f>IF(ISNUMBER(INDEX(Данные!$I$1:$IX$303,Данные!$A202,O$642)),INDEX(Данные!$I$1:$IX$303,Данные!$A202,O$642)-Данные!$E202+IF($F$5="Использовать поправку",AL540,0),#N/A)</f>
        <v>0.2831737629804314</v>
      </c>
      <c r="P540" s="64">
        <f>IF(ISNUMBER(INDEX(Данные!$I$1:$IX$303,Данные!$A202,P$642)),INDEX(Данные!$I$1:$IX$303,Данные!$A202,P$642)-Данные!$F202+IF($F$5="Использовать поправку",AM540,0),#N/A)</f>
        <v>1.1051334421965819</v>
      </c>
      <c r="Q540" s="62">
        <f t="shared" si="857"/>
        <v>99.5</v>
      </c>
      <c r="R540" s="63">
        <f>IF(ISNUMBER(INDEX(Данные!$I$1:$IX$303,Данные!$A202,R$642)),INDEX(Данные!$I$1:$IX$303,Данные!$A202,R$642)-Данные!$E202+IF($F$6="Использовать поправку",AL540,0),#N/A)</f>
        <v>0.36199078833358822</v>
      </c>
      <c r="S540" s="64">
        <f>IF(ISNUMBER(INDEX(Данные!$I$1:$IX$303,Данные!$A202,S$642)),INDEX(Данные!$I$1:$IX$303,Данные!$A202,S$642)-Данные!$F202+IF($F$6="Использовать поправку",AM540,0),#N/A)</f>
        <v>0.25577902273024034</v>
      </c>
      <c r="T540" s="62">
        <f t="shared" si="858"/>
        <v>99.5</v>
      </c>
      <c r="U540" s="63">
        <f>IF(ISNUMBER(INDEX(Данные!$I$1:$IX$303,Данные!$A202,U$642)),INDEX(Данные!$I$1:$IX$303,Данные!$A202,U$642)-Данные!$E202+IF($F$7="Использовать поправку",AL540,0),#N/A)</f>
        <v>0.15687903874800302</v>
      </c>
      <c r="V540" s="64">
        <f>IF(ISNUMBER(INDEX(Данные!$I$1:$IX$303,Данные!$A202,V$642)),INDEX(Данные!$I$1:$IX$303,Данные!$A202,V$642)-Данные!$F202+IF($F$7="Использовать поправку",AM540,0),#N/A)</f>
        <v>1.3733617350057701</v>
      </c>
      <c r="W540" s="62">
        <f t="shared" si="859"/>
        <v>99.5</v>
      </c>
      <c r="X540" s="63">
        <f>IF(ISNUMBER(INDEX(Данные!$I$1:$IX$303,Данные!$A202,X$642)),INDEX(Данные!$I$1:$IX$303,Данные!$A202,X$642)-Данные!$E202+IF($F$8="Использовать поправку",AL540,0),#N/A)</f>
        <v>-0.99919337877084136</v>
      </c>
      <c r="Y540" s="64">
        <f>IF(ISNUMBER(INDEX(Данные!$I$1:$IX$303,Данные!$A202,Y$642)),INDEX(Данные!$I$1:$IX$303,Данные!$A202,Y$642)-Данные!$F202+IF($F$8="Использовать поправку",AM540,0),#N/A)</f>
        <v>0.60424400487987917</v>
      </c>
      <c r="Z540" s="62">
        <f t="shared" si="860"/>
        <v>99.5</v>
      </c>
      <c r="AA540" s="63">
        <f>IF(ISNUMBER(INDEX(Данные!$I$1:$IX$303,Данные!$A202,AA$642)),INDEX(Данные!$I$1:$IX$303,Данные!$A202,AA$642)-Данные!$E202+IF($F$9="Использовать поправку",AL540,0),#N/A)</f>
        <v>0.51881243952287415</v>
      </c>
      <c r="AB540" s="64">
        <f>IF(ISNUMBER(INDEX(Данные!$I$1:$IX$303,Данные!$A202,AB$642)),INDEX(Данные!$I$1:$IX$303,Данные!$A202,AB$642)-Данные!$F202+IF($F$9="Использовать поправку",AM540,0),#N/A)</f>
        <v>-9.4406566486908261E-2</v>
      </c>
      <c r="AC540" s="62">
        <f t="shared" si="861"/>
        <v>99.5</v>
      </c>
      <c r="AD540" s="63">
        <f>IF(ISNUMBER(INDEX(Данные!$I$1:$IX$303,Данные!$A202,AD$642)),INDEX(Данные!$I$1:$IX$303,Данные!$A202,AD$642)-Данные!$E202+IF($F$10="Использовать поправку",AL540,0),#N/A)</f>
        <v>0.69016992055182858</v>
      </c>
      <c r="AE540" s="64">
        <f>IF(ISNUMBER(INDEX(Данные!$I$1:$IX$303,Данные!$A202,AE$642)),INDEX(Данные!$I$1:$IX$303,Данные!$A202,AE$642)-Данные!$F202+IF($F$10="Использовать поправку",AM540,0),#N/A)</f>
        <v>-0.31578926115843764</v>
      </c>
      <c r="AF540" s="62">
        <f t="shared" si="862"/>
        <v>99.5</v>
      </c>
      <c r="AG540" s="63">
        <f>IF(ISNUMBER(INDEX(Данные!$I$1:$IX$303,Данные!$A202,AG$642)),INDEX(Данные!$I$1:$IX$303,Данные!$A202,AG$642)-Данные!$E202+IF($F$11="Использовать поправку",AL540,0),#N/A)</f>
        <v>-0.23093887810972413</v>
      </c>
      <c r="AH540" s="64">
        <f>IF(ISNUMBER(INDEX(Данные!$I$1:$IX$303,Данные!$A202,AH$642)),INDEX(Данные!$I$1:$IX$303,Данные!$A202,AH$642)-Данные!$F202+IF($F$11="Использовать поправку",AM540,0),#N/A)</f>
        <v>0.53161316890541599</v>
      </c>
      <c r="AI540" s="62">
        <f t="shared" si="863"/>
        <v>99.5</v>
      </c>
      <c r="AJ540" s="63">
        <f>IF(ISNUMBER(INDEX(Данные!$I$1:$IX$303,Данные!$A202,AJ$642)),INDEX(Данные!$I$1:$IX$303,Данные!$A202,AJ$642)-Данные!$E202+IF($F$12="Использовать поправку",AL540,0),#N/A)</f>
        <v>0.11102047776723323</v>
      </c>
      <c r="AK540" s="96">
        <f>IF(ISNUMBER(INDEX(Данные!$I$1:$IX$303,Данные!$A202,AK$642)),INDEX(Данные!$I$1:$IX$303,Данные!$A202,AK$642)-Данные!$F202+IF($F$12="Использовать поправку",AM540,0),#N/A)</f>
        <v>0.76363792575512868</v>
      </c>
      <c r="AL540" s="100" t="e">
        <f>INDEX(Данные!$I$1:$IX$303,Данные!$A202,AL$642+4)-INDEX(Данные!$I$1:$IX$303,Данные!$A202,AL$643+4)</f>
        <v>#N/A</v>
      </c>
      <c r="AM540" s="101" t="e">
        <f>INDEX(Данные!$I$1:$IX$303,Данные!$A202,AM$642+5)-INDEX(Данные!$I$1:$IX$303,Данные!$A202,AM$643+5)</f>
        <v>#N/A</v>
      </c>
      <c r="AO540" s="61">
        <v>99.5</v>
      </c>
      <c r="AP540" s="62">
        <f t="shared" si="844"/>
        <v>99.5</v>
      </c>
      <c r="AQ540" s="63">
        <f>IF(ISNUMBER(INDEX(Данные!$I$1:$IX$303,Данные!$A202,AQ$642)),INDEX(Данные!$I$1:$IX$303,Данные!$A202,AQ$642)-Данные!$G202-AQ$643+IF($F$3="Использовать поправку",BT540,0),#N/A)</f>
        <v>0</v>
      </c>
      <c r="AR540" s="64">
        <f>IF(ISNUMBER(INDEX(Данные!$I$1:$IX$303,Данные!$A202,AR$642)),INDEX(Данные!$I$1:$IX$303,Данные!$A202,AR$642)-Данные!$H202-AR$643+IF($F$3="Использовать поправку",BU540,0),#N/A)</f>
        <v>0</v>
      </c>
      <c r="AS540" s="62">
        <f t="shared" si="845"/>
        <v>99.5</v>
      </c>
      <c r="AT540" s="63">
        <f>IF(ISNUMBER(INDEX(Данные!$I$1:$IX$303,Данные!$A202,AT$642)),INDEX(Данные!$I$1:$IX$303,Данные!$A202,AT$642)-Данные!$G202-AT$643+IF($F$4="Использовать поправку",BT540,0),#N/A)</f>
        <v>-0.18708373044216842</v>
      </c>
      <c r="AU540" s="64">
        <f>IF(ISNUMBER(INDEX(Данные!$I$1:$IX$303,Данные!$A202,AU$642)),INDEX(Данные!$I$1:$IX$303,Данные!$A202,AU$642)-Данные!$H202-AU$643+IF($F$4="Использовать поправку",BU540,0),#N/A)</f>
        <v>3.9280989391695584</v>
      </c>
      <c r="AV540" s="62">
        <f t="shared" si="846"/>
        <v>99.5</v>
      </c>
      <c r="AW540" s="63">
        <f>IF(ISNUMBER(INDEX(Данные!$I$1:$IX$303,Данные!$A202,AW$642)),INDEX(Данные!$I$1:$IX$303,Данные!$A202,AW$642)-Данные!$G202-AW$643+IF($F$5="Использовать поправку",BT540,0),#N/A)</f>
        <v>-1.6242917588086812</v>
      </c>
      <c r="AX540" s="64">
        <f>IF(ISNUMBER(INDEX(Данные!$I$1:$IX$303,Данные!$A202,AX$642)),INDEX(Данные!$I$1:$IX$303,Данные!$A202,AX$642)-Данные!$H202-AX$643+IF($F$5="Использовать поправку",BU540,0),#N/A)</f>
        <v>6.4725440337601867</v>
      </c>
      <c r="AY540" s="62">
        <f t="shared" si="847"/>
        <v>99.5</v>
      </c>
      <c r="AZ540" s="63">
        <f>IF(ISNUMBER(INDEX(Данные!$I$1:$IX$303,Данные!$A202,AZ$642)),INDEX(Данные!$I$1:$IX$303,Данные!$A202,AZ$642)-Данные!$G202-AZ$643+IF($F$6="Использовать поправку",BT540,0),#N/A)</f>
        <v>-5.8857636728046145</v>
      </c>
      <c r="BA540" s="64">
        <f>IF(ISNUMBER(INDEX(Данные!$I$1:$IX$303,Данные!$A202,BA$642)),INDEX(Данные!$I$1:$IX$303,Данные!$A202,BA$642)-Данные!$H202-BA$643+IF($F$6="Использовать поправку",BU540,0),#N/A)</f>
        <v>5.5887555887791223</v>
      </c>
      <c r="BB540" s="62">
        <f t="shared" si="848"/>
        <v>99.5</v>
      </c>
      <c r="BC540" s="63">
        <f>IF(ISNUMBER(INDEX(Данные!$I$1:$IX$303,Данные!$A202,BC$642)),INDEX(Данные!$I$1:$IX$303,Данные!$A202,BC$642)-Данные!$G202-BC$643+IF($F$7="Использовать поправку",BT540,0),#N/A)</f>
        <v>-1.8403703277991781</v>
      </c>
      <c r="BD540" s="64">
        <f>IF(ISNUMBER(INDEX(Данные!$I$1:$IX$303,Данные!$A202,BD$642)),INDEX(Данные!$I$1:$IX$303,Данные!$A202,BD$642)-Данные!$H202-BD$643+IF($F$7="Использовать поправку",BU540,0),#N/A)</f>
        <v>5.0028640179236845</v>
      </c>
      <c r="BE540" s="62">
        <f t="shared" si="849"/>
        <v>99.5</v>
      </c>
      <c r="BF540" s="63">
        <f>IF(ISNUMBER(INDEX(Данные!$I$1:$IX$303,Данные!$A202,BF$642)),INDEX(Данные!$I$1:$IX$303,Данные!$A202,BF$642)-Данные!$G202-BF$643+IF($F$8="Использовать поправку",BT540,0),#N/A)</f>
        <v>2.6077536456051575</v>
      </c>
      <c r="BG540" s="64">
        <f>IF(ISNUMBER(INDEX(Данные!$I$1:$IX$303,Данные!$A202,BG$642)),INDEX(Данные!$I$1:$IX$303,Данные!$A202,BG$642)-Данные!$H202-BG$643+IF($F$8="Использовать поправку",BU540,0),#N/A)</f>
        <v>3.2619659563342793</v>
      </c>
      <c r="BH540" s="62">
        <f t="shared" si="850"/>
        <v>99.5</v>
      </c>
      <c r="BI540" s="63">
        <f>IF(ISNUMBER(INDEX(Данные!$I$1:$IX$303,Данные!$A202,BI$642)),INDEX(Данные!$I$1:$IX$303,Данные!$A202,BI$642)-Данные!$G202-BI$643+IF($F$9="Использовать поправку",BT540,0),#N/A)</f>
        <v>-0.40951688708878464</v>
      </c>
      <c r="BJ540" s="64">
        <f>IF(ISNUMBER(INDEX(Данные!$I$1:$IX$303,Данные!$A202,BJ$642)),INDEX(Данные!$I$1:$IX$303,Данные!$A202,BJ$642)-Данные!$H202-BJ$643+IF($F$9="Использовать поправку",BU540,0),#N/A)</f>
        <v>5.4924528913606991</v>
      </c>
      <c r="BK540" s="62">
        <f t="shared" si="851"/>
        <v>99.5</v>
      </c>
      <c r="BL540" s="63">
        <f>IF(ISNUMBER(INDEX(Данные!$I$1:$IX$303,Данные!$A202,BL$642)),INDEX(Данные!$I$1:$IX$303,Данные!$A202,BL$642)-Данные!$G202-BL$643+IF($F$10="Использовать поправку",BT540,0),#N/A)</f>
        <v>-3.9503875464001794</v>
      </c>
      <c r="BM540" s="64">
        <f>IF(ISNUMBER(INDEX(Данные!$I$1:$IX$303,Данные!$A202,BM$642)),INDEX(Данные!$I$1:$IX$303,Данные!$A202,BM$642)-Данные!$H202-BM$643+IF($F$10="Использовать поправку",BU540,0),#N/A)</f>
        <v>9.1620161661398924</v>
      </c>
      <c r="BN540" s="62">
        <f t="shared" si="852"/>
        <v>99.5</v>
      </c>
      <c r="BO540" s="63">
        <f>IF(ISNUMBER(INDEX(Данные!$I$1:$IX$303,Данные!$A202,BO$642)),INDEX(Данные!$I$1:$IX$303,Данные!$A202,BO$642)-Данные!$G202-BO$643+IF($F$11="Использовать поправку",BT540,0),#N/A)</f>
        <v>2.2328097226286445</v>
      </c>
      <c r="BP540" s="64">
        <f>IF(ISNUMBER(INDEX(Данные!$I$1:$IX$303,Данные!$A202,BP$642)),INDEX(Данные!$I$1:$IX$303,Данные!$A202,BP$642)-Данные!$H202-BP$643+IF($F$11="Использовать поправку",BU540,0),#N/A)</f>
        <v>4.4427723184794559</v>
      </c>
      <c r="BQ540" s="62">
        <f t="shared" si="853"/>
        <v>99.5</v>
      </c>
      <c r="BR540" s="63">
        <f>IF(ISNUMBER(INDEX(Данные!$I$1:$IX$303,Данные!$A202,BR$642)),INDEX(Данные!$I$1:$IX$303,Данные!$A202,BR$642)-Данные!$G202-BR$643+IF($F$12="Использовать поправку",BT540,0),#N/A)</f>
        <v>1.2693953503065813</v>
      </c>
      <c r="BS540" s="64">
        <f>IF(ISNUMBER(INDEX(Данные!$I$1:$IX$303,Данные!$A202,BS$642)),INDEX(Данные!$I$1:$IX$303,Данные!$A202,BS$642)-Данные!$H202-BS$643+IF($F$12="Использовать поправку",BU540,0),#N/A)</f>
        <v>5.7207272076216213</v>
      </c>
      <c r="BT540" s="100" t="e">
        <f>INDEX(Данные!$I$1:$IX$303,Данные!$A202,BT$642+8)-INDEX(Данные!$I$1:$IX$303,Данные!$A202,BT$643+8)</f>
        <v>#N/A</v>
      </c>
      <c r="BU540" s="101" t="e">
        <f>INDEX(Данные!$I$1:$IX$303,Данные!$A202,BU$642+9)-INDEX(Данные!$I$1:$IX$303,Данные!$A202,BU$643+9)</f>
        <v>#N/A</v>
      </c>
    </row>
    <row r="541" spans="7:73" s="88" customFormat="1" x14ac:dyDescent="0.25">
      <c r="G541" s="61">
        <v>100</v>
      </c>
      <c r="H541" s="62">
        <f t="shared" si="854"/>
        <v>100</v>
      </c>
      <c r="I541" s="63">
        <f>IF(ISNUMBER(INDEX(Данные!$I$1:$IX$303,Данные!$A203,I$642)),INDEX(Данные!$I$1:$IX$303,Данные!$A203,I$642)-Данные!$E203+IF($F$3="Использовать поправку",AL541,0),#N/A)</f>
        <v>0</v>
      </c>
      <c r="J541" s="64">
        <f>IF(ISNUMBER(INDEX(Данные!$I$1:$IX$303,Данные!$A203,J$642)),INDEX(Данные!$I$1:$IX$303,Данные!$A203,J$642)-Данные!$F203+IF($F$3="Использовать поправку",AM541,0),#N/A)</f>
        <v>0</v>
      </c>
      <c r="K541" s="62">
        <f t="shared" si="855"/>
        <v>100</v>
      </c>
      <c r="L541" s="63">
        <f>IF(ISNUMBER(INDEX(Данные!$I$1:$IX$303,Данные!$A203,L$642)),INDEX(Данные!$I$1:$IX$303,Данные!$A203,L$642)-Данные!$E203+IF($F$4="Использовать поправку",AL541,0),#N/A)</f>
        <v>0.36168674850553106</v>
      </c>
      <c r="M541" s="64">
        <f>IF(ISNUMBER(INDEX(Данные!$I$1:$IX$303,Данные!$A203,M$642)),INDEX(Данные!$I$1:$IX$303,Данные!$A203,M$642)-Данные!$F203+IF($F$4="Использовать поправку",AM541,0),#N/A)</f>
        <v>0.42479256051201553</v>
      </c>
      <c r="N541" s="62">
        <f t="shared" si="856"/>
        <v>100</v>
      </c>
      <c r="O541" s="63">
        <f>IF(ISNUMBER(INDEX(Данные!$I$1:$IX$303,Данные!$A203,O$642)),INDEX(Данные!$I$1:$IX$303,Данные!$A203,O$642)-Данные!$E203+IF($F$5="Использовать поправку",AL541,0),#N/A)</f>
        <v>-0.53500177015964301</v>
      </c>
      <c r="P541" s="64">
        <f>IF(ISNUMBER(INDEX(Данные!$I$1:$IX$303,Данные!$A203,P$642)),INDEX(Данные!$I$1:$IX$303,Данные!$A203,P$642)-Данные!$F203+IF($F$5="Использовать поправку",AM541,0),#N/A)</f>
        <v>2.1421902410618436</v>
      </c>
      <c r="Q541" s="62">
        <f t="shared" si="857"/>
        <v>100</v>
      </c>
      <c r="R541" s="63">
        <f>IF(ISNUMBER(INDEX(Данные!$I$1:$IX$303,Данные!$A203,R$642)),INDEX(Данные!$I$1:$IX$303,Данные!$A203,R$642)-Данные!$E203+IF($F$6="Использовать поправку",AL541,0),#N/A)</f>
        <v>0.58175731102246875</v>
      </c>
      <c r="S541" s="64">
        <f>IF(ISNUMBER(INDEX(Данные!$I$1:$IX$303,Данные!$A203,S$642)),INDEX(Данные!$I$1:$IX$303,Данные!$A203,S$642)-Данные!$F203+IF($F$6="Использовать поправку",AM541,0),#N/A)</f>
        <v>0.9262080335511591</v>
      </c>
      <c r="T541" s="62">
        <f t="shared" si="858"/>
        <v>100</v>
      </c>
      <c r="U541" s="63">
        <f>IF(ISNUMBER(INDEX(Данные!$I$1:$IX$303,Данные!$A203,U$642)),INDEX(Данные!$I$1:$IX$303,Данные!$A203,U$642)-Данные!$E203+IF($F$7="Использовать поправку",AL541,0),#N/A)</f>
        <v>-0.17535013550462786</v>
      </c>
      <c r="V541" s="64">
        <f>IF(ISNUMBER(INDEX(Данные!$I$1:$IX$303,Данные!$A203,V$642)),INDEX(Данные!$I$1:$IX$303,Данные!$A203,V$642)-Данные!$F203+IF($F$7="Использовать поправку",AM541,0),#N/A)</f>
        <v>1.8995901478925461</v>
      </c>
      <c r="W541" s="62">
        <f t="shared" si="859"/>
        <v>100</v>
      </c>
      <c r="X541" s="63">
        <f>IF(ISNUMBER(INDEX(Данные!$I$1:$IX$303,Данные!$A203,X$642)),INDEX(Данные!$I$1:$IX$303,Данные!$A203,X$642)-Данные!$E203+IF($F$8="Использовать поправку",AL541,0),#N/A)</f>
        <v>-1.019833190186568</v>
      </c>
      <c r="Y541" s="64">
        <f>IF(ISNUMBER(INDEX(Данные!$I$1:$IX$303,Данные!$A203,Y$642)),INDEX(Данные!$I$1:$IX$303,Данные!$A203,Y$642)-Данные!$F203+IF($F$8="Использовать поправку",AM541,0),#N/A)</f>
        <v>0.73165193154014396</v>
      </c>
      <c r="Z541" s="62">
        <f t="shared" si="860"/>
        <v>100</v>
      </c>
      <c r="AA541" s="63">
        <f>IF(ISNUMBER(INDEX(Данные!$I$1:$IX$303,Данные!$A203,AA$642)),INDEX(Данные!$I$1:$IX$303,Данные!$A203,AA$642)-Данные!$E203+IF($F$9="Использовать поправку",AL541,0),#N/A)</f>
        <v>1.3927733780817446</v>
      </c>
      <c r="AB541" s="64">
        <f>IF(ISNUMBER(INDEX(Данные!$I$1:$IX$303,Данные!$A203,AB$642)),INDEX(Данные!$I$1:$IX$303,Данные!$A203,AB$642)-Данные!$F203+IF($F$9="Использовать поправку",AM541,0),#N/A)</f>
        <v>2.0147461439302159</v>
      </c>
      <c r="AC541" s="62">
        <f t="shared" si="861"/>
        <v>100</v>
      </c>
      <c r="AD541" s="63">
        <f>IF(ISNUMBER(INDEX(Данные!$I$1:$IX$303,Данные!$A203,AD$642)),INDEX(Данные!$I$1:$IX$303,Данные!$A203,AD$642)-Данные!$E203+IF($F$10="Использовать поправку",AL541,0),#N/A)</f>
        <v>0.53900501633517006</v>
      </c>
      <c r="AE541" s="64">
        <f>IF(ISNUMBER(INDEX(Данные!$I$1:$IX$303,Данные!$A203,AE$642)),INDEX(Данные!$I$1:$IX$303,Данные!$A203,AE$642)-Данные!$F203+IF($F$10="Использовать поправку",AM541,0),#N/A)</f>
        <v>1.9758888146955762</v>
      </c>
      <c r="AF541" s="62">
        <f t="shared" si="862"/>
        <v>100</v>
      </c>
      <c r="AG541" s="63">
        <f>IF(ISNUMBER(INDEX(Данные!$I$1:$IX$303,Данные!$A203,AG$642)),INDEX(Данные!$I$1:$IX$303,Данные!$A203,AG$642)-Данные!$E203+IF($F$11="Использовать поправку",AL541,0),#N/A)</f>
        <v>-1.2063358343643538</v>
      </c>
      <c r="AH541" s="64">
        <f>IF(ISNUMBER(INDEX(Данные!$I$1:$IX$303,Данные!$A203,AH$642)),INDEX(Данные!$I$1:$IX$303,Данные!$A203,AH$642)-Данные!$F203+IF($F$11="Использовать поправку",AM541,0),#N/A)</f>
        <v>1.7990245050905767</v>
      </c>
      <c r="AI541" s="62">
        <f t="shared" si="863"/>
        <v>100</v>
      </c>
      <c r="AJ541" s="63">
        <f>IF(ISNUMBER(INDEX(Данные!$I$1:$IX$303,Данные!$A203,AJ$642)),INDEX(Данные!$I$1:$IX$303,Данные!$A203,AJ$642)-Данные!$E203+IF($F$12="Использовать поправку",AL541,0),#N/A)</f>
        <v>-7.9286512748328875E-2</v>
      </c>
      <c r="AK541" s="96">
        <f>IF(ISNUMBER(INDEX(Данные!$I$1:$IX$303,Данные!$A203,AK$642)),INDEX(Данные!$I$1:$IX$303,Данные!$A203,AK$642)-Данные!$F203+IF($F$12="Использовать поправку",AM541,0),#N/A)</f>
        <v>0.15370253669074074</v>
      </c>
      <c r="AL541" s="100" t="e">
        <f>INDEX(Данные!$I$1:$IX$303,Данные!$A203,AL$642+4)-INDEX(Данные!$I$1:$IX$303,Данные!$A203,AL$643+4)</f>
        <v>#N/A</v>
      </c>
      <c r="AM541" s="101" t="e">
        <f>INDEX(Данные!$I$1:$IX$303,Данные!$A203,AM$642+5)-INDEX(Данные!$I$1:$IX$303,Данные!$A203,AM$643+5)</f>
        <v>#N/A</v>
      </c>
      <c r="AO541" s="61">
        <v>100</v>
      </c>
      <c r="AP541" s="62">
        <f t="shared" si="844"/>
        <v>100</v>
      </c>
      <c r="AQ541" s="63">
        <f>IF(ISNUMBER(INDEX(Данные!$I$1:$IX$303,Данные!$A203,AQ$642)),INDEX(Данные!$I$1:$IX$303,Данные!$A203,AQ$642)-Данные!$G203-AQ$643+IF($F$3="Использовать поправку",BT541,0),#N/A)</f>
        <v>0</v>
      </c>
      <c r="AR541" s="64">
        <f>IF(ISNUMBER(INDEX(Данные!$I$1:$IX$303,Данные!$A203,AR$642)),INDEX(Данные!$I$1:$IX$303,Данные!$A203,AR$642)-Данные!$H203-AR$643+IF($F$3="Использовать поправку",BU541,0),#N/A)</f>
        <v>0</v>
      </c>
      <c r="AS541" s="62">
        <f t="shared" si="845"/>
        <v>100</v>
      </c>
      <c r="AT541" s="63">
        <f>IF(ISNUMBER(INDEX(Данные!$I$1:$IX$303,Данные!$A203,AT$642)),INDEX(Данные!$I$1:$IX$303,Данные!$A203,AT$642)-Данные!$G203-AT$643+IF($F$4="Использовать поправку",BT541,0),#N/A)</f>
        <v>-6.2403561894370796E-3</v>
      </c>
      <c r="AU541" s="64">
        <f>IF(ISNUMBER(INDEX(Данные!$I$1:$IX$303,Данные!$A203,AU$642)),INDEX(Данные!$I$1:$IX$303,Данные!$A203,AU$642)-Данные!$H203-AU$643+IF($F$4="Использовать поправку",BU541,0),#N/A)</f>
        <v>4.1404952194257021</v>
      </c>
      <c r="AV541" s="62">
        <f t="shared" si="846"/>
        <v>100</v>
      </c>
      <c r="AW541" s="63">
        <f>IF(ISNUMBER(INDEX(Данные!$I$1:$IX$303,Данные!$A203,AW$642)),INDEX(Данные!$I$1:$IX$303,Данные!$A203,AW$642)-Данные!$G203-AW$643+IF($F$5="Использовать поправку",BT541,0),#N/A)</f>
        <v>-1.891792643888607</v>
      </c>
      <c r="AX541" s="64">
        <f>IF(ISNUMBER(INDEX(Данные!$I$1:$IX$303,Данные!$A203,AX$642)),INDEX(Данные!$I$1:$IX$303,Данные!$A203,AX$642)-Данные!$H203-AX$643+IF($F$5="Использовать поправку",BU541,0),#N/A)</f>
        <v>7.543639154290986</v>
      </c>
      <c r="AY541" s="62">
        <f t="shared" si="847"/>
        <v>100</v>
      </c>
      <c r="AZ541" s="63">
        <f>IF(ISNUMBER(INDEX(Данные!$I$1:$IX$303,Данные!$A203,AZ$642)),INDEX(Данные!$I$1:$IX$303,Данные!$A203,AZ$642)-Данные!$G203-AZ$643+IF($F$6="Использовать поправку",BT541,0),#N/A)</f>
        <v>-5.5948850172934499</v>
      </c>
      <c r="BA541" s="64">
        <f>IF(ISNUMBER(INDEX(Данные!$I$1:$IX$303,Данные!$A203,BA$642)),INDEX(Данные!$I$1:$IX$303,Данные!$A203,BA$642)-Данные!$H203-BA$643+IF($F$6="Использовать поправку",BU541,0),#N/A)</f>
        <v>6.0518596055546823</v>
      </c>
      <c r="BB541" s="62">
        <f t="shared" si="848"/>
        <v>100</v>
      </c>
      <c r="BC541" s="63">
        <f>IF(ISNUMBER(INDEX(Данные!$I$1:$IX$303,Данные!$A203,BC$642)),INDEX(Данные!$I$1:$IX$303,Данные!$A203,BC$642)-Данные!$G203-BC$643+IF($F$7="Использовать поправку",BT541,0),#N/A)</f>
        <v>-1.9280453955515213</v>
      </c>
      <c r="BD541" s="64">
        <f>IF(ISNUMBER(INDEX(Данные!$I$1:$IX$303,Данные!$A203,BD$642)),INDEX(Данные!$I$1:$IX$303,Данные!$A203,BD$642)-Данные!$H203-BD$643+IF($F$7="Использовать поправку",BU541,0),#N/A)</f>
        <v>5.9526590918699185</v>
      </c>
      <c r="BE541" s="62">
        <f t="shared" si="849"/>
        <v>100</v>
      </c>
      <c r="BF541" s="63">
        <f>IF(ISNUMBER(INDEX(Данные!$I$1:$IX$303,Данные!$A203,BF$642)),INDEX(Данные!$I$1:$IX$303,Данные!$A203,BF$642)-Данные!$G203-BF$643+IF($F$8="Использовать поправку",BT541,0),#N/A)</f>
        <v>2.0978370505117709</v>
      </c>
      <c r="BG541" s="64">
        <f>IF(ISNUMBER(INDEX(Данные!$I$1:$IX$303,Данные!$A203,BG$642)),INDEX(Данные!$I$1:$IX$303,Данные!$A203,BG$642)-Данные!$H203-BG$643+IF($F$8="Использовать поправку",BU541,0),#N/A)</f>
        <v>3.6277919221042794</v>
      </c>
      <c r="BH541" s="62">
        <f t="shared" si="850"/>
        <v>100</v>
      </c>
      <c r="BI541" s="63">
        <f>IF(ISNUMBER(INDEX(Данные!$I$1:$IX$303,Данные!$A203,BI$642)),INDEX(Данные!$I$1:$IX$303,Данные!$A203,BI$642)-Данные!$G203-BI$643+IF($F$9="Использовать поправку",BT541,0),#N/A)</f>
        <v>0.28686980195209344</v>
      </c>
      <c r="BJ541" s="64">
        <f>IF(ISNUMBER(INDEX(Данные!$I$1:$IX$303,Данные!$A203,BJ$642)),INDEX(Данные!$I$1:$IX$303,Данные!$A203,BJ$642)-Данные!$H203-BJ$643+IF($F$9="Использовать поправку",BU541,0),#N/A)</f>
        <v>6.4998259633257476</v>
      </c>
      <c r="BK541" s="62">
        <f t="shared" si="851"/>
        <v>100</v>
      </c>
      <c r="BL541" s="63">
        <f>IF(ISNUMBER(INDEX(Данные!$I$1:$IX$303,Данные!$A203,BL$642)),INDEX(Данные!$I$1:$IX$303,Данные!$A203,BL$642)-Данные!$G203-BL$643+IF($F$10="Использовать поправку",BT541,0),#N/A)</f>
        <v>-3.6808850382326455</v>
      </c>
      <c r="BM541" s="64">
        <f>IF(ISNUMBER(INDEX(Данные!$I$1:$IX$303,Данные!$A203,BM$642)),INDEX(Данные!$I$1:$IX$303,Данные!$A203,BM$642)-Данные!$H203-BM$643+IF($F$10="Использовать поправку",BU541,0),#N/A)</f>
        <v>10.14996057348776</v>
      </c>
      <c r="BN541" s="62">
        <f t="shared" si="852"/>
        <v>100</v>
      </c>
      <c r="BO541" s="63">
        <f>IF(ISNUMBER(INDEX(Данные!$I$1:$IX$303,Данные!$A203,BO$642)),INDEX(Данные!$I$1:$IX$303,Данные!$A203,BO$642)-Данные!$G203-BO$643+IF($F$11="Использовать поправку",BT541,0),#N/A)</f>
        <v>1.6296418054464539</v>
      </c>
      <c r="BP541" s="64">
        <f>IF(ISNUMBER(INDEX(Данные!$I$1:$IX$303,Данные!$A203,BP$642)),INDEX(Данные!$I$1:$IX$303,Данные!$A203,BP$642)-Данные!$H203-BP$643+IF($F$11="Использовать поправку",BU541,0),#N/A)</f>
        <v>5.3422845710247202</v>
      </c>
      <c r="BQ541" s="62">
        <f t="shared" si="853"/>
        <v>100</v>
      </c>
      <c r="BR541" s="63">
        <f>IF(ISNUMBER(INDEX(Данные!$I$1:$IX$303,Данные!$A203,BR$642)),INDEX(Данные!$I$1:$IX$303,Данные!$A203,BR$642)-Данные!$G203-BR$643+IF($F$12="Использовать поправку",BT541,0),#N/A)</f>
        <v>1.2297520939323476</v>
      </c>
      <c r="BS541" s="64">
        <f>IF(ISNUMBER(INDEX(Данные!$I$1:$IX$303,Данные!$A203,BS$642)),INDEX(Данные!$I$1:$IX$303,Данные!$A203,BS$642)-Данные!$H203-BS$643+IF($F$12="Использовать поправку",BU541,0),#N/A)</f>
        <v>5.7975784759669295</v>
      </c>
      <c r="BT541" s="100" t="e">
        <f>INDEX(Данные!$I$1:$IX$303,Данные!$A203,BT$642+8)-INDEX(Данные!$I$1:$IX$303,Данные!$A203,BT$643+8)</f>
        <v>#N/A</v>
      </c>
      <c r="BU541" s="101" t="e">
        <f>INDEX(Данные!$I$1:$IX$303,Данные!$A203,BU$642+9)-INDEX(Данные!$I$1:$IX$303,Данные!$A203,BU$643+9)</f>
        <v>#N/A</v>
      </c>
    </row>
    <row r="542" spans="7:73" s="88" customFormat="1" x14ac:dyDescent="0.25">
      <c r="G542" s="61">
        <v>100.5</v>
      </c>
      <c r="H542" s="62">
        <f t="shared" si="854"/>
        <v>100.5</v>
      </c>
      <c r="I542" s="63">
        <f>IF(ISNUMBER(INDEX(Данные!$I$1:$IX$303,Данные!$A204,I$642)),INDEX(Данные!$I$1:$IX$303,Данные!$A204,I$642)-Данные!$E204+IF($F$3="Использовать поправку",AL542,0),#N/A)</f>
        <v>0</v>
      </c>
      <c r="J542" s="64">
        <f>IF(ISNUMBER(INDEX(Данные!$I$1:$IX$303,Данные!$A204,J$642)),INDEX(Данные!$I$1:$IX$303,Данные!$A204,J$642)-Данные!$F204+IF($F$3="Использовать поправку",AM542,0),#N/A)</f>
        <v>0</v>
      </c>
      <c r="K542" s="62">
        <f t="shared" si="855"/>
        <v>100.5</v>
      </c>
      <c r="L542" s="63">
        <f>IF(ISNUMBER(INDEX(Данные!$I$1:$IX$303,Данные!$A204,L$642)),INDEX(Данные!$I$1:$IX$303,Данные!$A204,L$642)-Данные!$E204+IF($F$4="Использовать поправку",AL542,0),#N/A)</f>
        <v>-0.44812627258189952</v>
      </c>
      <c r="M542" s="64">
        <f>IF(ISNUMBER(INDEX(Данные!$I$1:$IX$303,Данные!$A204,M$642)),INDEX(Данные!$I$1:$IX$303,Данные!$A204,M$642)-Данные!$F204+IF($F$4="Использовать поправку",AM542,0),#N/A)</f>
        <v>-1.6022430358346327</v>
      </c>
      <c r="N542" s="62">
        <f t="shared" si="856"/>
        <v>100.5</v>
      </c>
      <c r="O542" s="63">
        <f>IF(ISNUMBER(INDEX(Данные!$I$1:$IX$303,Данные!$A204,O$642)),INDEX(Данные!$I$1:$IX$303,Данные!$A204,O$642)-Данные!$E204+IF($F$5="Использовать поправку",AL542,0),#N/A)</f>
        <v>-1.2103124759188724</v>
      </c>
      <c r="P542" s="64">
        <f>IF(ISNUMBER(INDEX(Данные!$I$1:$IX$303,Данные!$A204,P$642)),INDEX(Данные!$I$1:$IX$303,Данные!$A204,P$642)-Данные!$F204+IF($F$5="Использовать поправку",AM542,0),#N/A)</f>
        <v>0.60247645244374937</v>
      </c>
      <c r="Q542" s="62">
        <f t="shared" si="857"/>
        <v>100.5</v>
      </c>
      <c r="R542" s="63">
        <f>IF(ISNUMBER(INDEX(Данные!$I$1:$IX$303,Данные!$A204,R$642)),INDEX(Данные!$I$1:$IX$303,Данные!$A204,R$642)-Данные!$E204+IF($F$6="Использовать поправку",AL542,0),#N/A)</f>
        <v>-7.45274888067744E-2</v>
      </c>
      <c r="S542" s="64">
        <f>IF(ISNUMBER(INDEX(Данные!$I$1:$IX$303,Данные!$A204,S$642)),INDEX(Данные!$I$1:$IX$303,Данные!$A204,S$642)-Данные!$F204+IF($F$6="Использовать поправку",AM542,0),#N/A)</f>
        <v>-1.4653384031846084</v>
      </c>
      <c r="T542" s="62">
        <f t="shared" si="858"/>
        <v>100.5</v>
      </c>
      <c r="U542" s="63">
        <f>IF(ISNUMBER(INDEX(Данные!$I$1:$IX$303,Данные!$A204,U$642)),INDEX(Данные!$I$1:$IX$303,Данные!$A204,U$642)-Данные!$E204+IF($F$7="Использовать поправку",AL542,0),#N/A)</f>
        <v>-1.4039717925222384</v>
      </c>
      <c r="V542" s="64">
        <f>IF(ISNUMBER(INDEX(Данные!$I$1:$IX$303,Данные!$A204,V$642)),INDEX(Данные!$I$1:$IX$303,Данные!$A204,V$642)-Данные!$F204+IF($F$7="Использовать поправку",AM542,0),#N/A)</f>
        <v>0.23650636826009297</v>
      </c>
      <c r="W542" s="62">
        <f t="shared" si="859"/>
        <v>100.5</v>
      </c>
      <c r="X542" s="63">
        <f>IF(ISNUMBER(INDEX(Данные!$I$1:$IX$303,Данные!$A204,X$642)),INDEX(Данные!$I$1:$IX$303,Данные!$A204,X$642)-Данные!$E204+IF($F$8="Использовать поправку",AL542,0),#N/A)</f>
        <v>3.9947353983195377E-2</v>
      </c>
      <c r="Y542" s="64">
        <f>IF(ISNUMBER(INDEX(Данные!$I$1:$IX$303,Данные!$A204,Y$642)),INDEX(Данные!$I$1:$IX$303,Данные!$A204,Y$642)-Данные!$F204+IF($F$8="Использовать поправку",AM542,0),#N/A)</f>
        <v>-0.49284871303503053</v>
      </c>
      <c r="Z542" s="62">
        <f t="shared" si="860"/>
        <v>100.5</v>
      </c>
      <c r="AA542" s="63">
        <f>IF(ISNUMBER(INDEX(Данные!$I$1:$IX$303,Данные!$A204,AA$642)),INDEX(Данные!$I$1:$IX$303,Данные!$A204,AA$642)-Данные!$E204+IF($F$9="Использовать поправку",AL542,0),#N/A)</f>
        <v>-0.46852522741349034</v>
      </c>
      <c r="AB542" s="64">
        <f>IF(ISNUMBER(INDEX(Данные!$I$1:$IX$303,Данные!$A204,AB$642)),INDEX(Данные!$I$1:$IX$303,Данные!$A204,AB$642)-Данные!$F204+IF($F$9="Использовать поправку",AM542,0),#N/A)</f>
        <v>-0.36347486491983538</v>
      </c>
      <c r="AC542" s="62">
        <f t="shared" si="861"/>
        <v>100.5</v>
      </c>
      <c r="AD542" s="63">
        <f>IF(ISNUMBER(INDEX(Данные!$I$1:$IX$303,Данные!$A204,AD$642)),INDEX(Данные!$I$1:$IX$303,Данные!$A204,AD$642)-Данные!$E204+IF($F$10="Использовать поправку",AL542,0),#N/A)</f>
        <v>0.21643434415927398</v>
      </c>
      <c r="AE542" s="64">
        <f>IF(ISNUMBER(INDEX(Данные!$I$1:$IX$303,Данные!$A204,AE$642)),INDEX(Данные!$I$1:$IX$303,Данные!$A204,AE$642)-Данные!$F204+IF($F$10="Использовать поправку",AM542,0),#N/A)</f>
        <v>-0.67945026061201297</v>
      </c>
      <c r="AF542" s="62">
        <f t="shared" si="862"/>
        <v>100.5</v>
      </c>
      <c r="AG542" s="63">
        <f>IF(ISNUMBER(INDEX(Данные!$I$1:$IX$303,Данные!$A204,AG$642)),INDEX(Данные!$I$1:$IX$303,Данные!$A204,AG$642)-Данные!$E204+IF($F$11="Использовать поправку",AL542,0),#N/A)</f>
        <v>-0.50083380438582381</v>
      </c>
      <c r="AH542" s="64">
        <f>IF(ISNUMBER(INDEX(Данные!$I$1:$IX$303,Данные!$A204,AH$642)),INDEX(Данные!$I$1:$IX$303,Данные!$A204,AH$642)-Данные!$F204+IF($F$11="Использовать поправку",AM542,0),#N/A)</f>
        <v>0.8195758829199864</v>
      </c>
      <c r="AI542" s="62">
        <f t="shared" si="863"/>
        <v>100.5</v>
      </c>
      <c r="AJ542" s="63">
        <f>IF(ISNUMBER(INDEX(Данные!$I$1:$IX$303,Данные!$A204,AJ$642)),INDEX(Данные!$I$1:$IX$303,Данные!$A204,AJ$642)-Данные!$E204+IF($F$12="Использовать поправку",AL542,0),#N/A)</f>
        <v>0.81104585179005451</v>
      </c>
      <c r="AK542" s="96">
        <f>IF(ISNUMBER(INDEX(Данные!$I$1:$IX$303,Данные!$A204,AK$642)),INDEX(Данные!$I$1:$IX$303,Данные!$A204,AK$642)-Данные!$F204+IF($F$12="Использовать поправку",AM542,0),#N/A)</f>
        <v>-0.30689552568371958</v>
      </c>
      <c r="AL542" s="100" t="e">
        <f>INDEX(Данные!$I$1:$IX$303,Данные!$A204,AL$642+4)-INDEX(Данные!$I$1:$IX$303,Данные!$A204,AL$643+4)</f>
        <v>#N/A</v>
      </c>
      <c r="AM542" s="101" t="e">
        <f>INDEX(Данные!$I$1:$IX$303,Данные!$A204,AM$642+5)-INDEX(Данные!$I$1:$IX$303,Данные!$A204,AM$643+5)</f>
        <v>#N/A</v>
      </c>
      <c r="AO542" s="61">
        <v>100.5</v>
      </c>
      <c r="AP542" s="62">
        <f t="shared" si="844"/>
        <v>100.5</v>
      </c>
      <c r="AQ542" s="63">
        <f>IF(ISNUMBER(INDEX(Данные!$I$1:$IX$303,Данные!$A204,AQ$642)),INDEX(Данные!$I$1:$IX$303,Данные!$A204,AQ$642)-Данные!$G204-AQ$643+IF($F$3="Использовать поправку",BT542,0),#N/A)</f>
        <v>0</v>
      </c>
      <c r="AR542" s="64">
        <f>IF(ISNUMBER(INDEX(Данные!$I$1:$IX$303,Данные!$A204,AR$642)),INDEX(Данные!$I$1:$IX$303,Данные!$A204,AR$642)-Данные!$H204-AR$643+IF($F$3="Использовать поправку",BU542,0),#N/A)</f>
        <v>0</v>
      </c>
      <c r="AS542" s="62">
        <f t="shared" si="845"/>
        <v>100.5</v>
      </c>
      <c r="AT542" s="63">
        <f>IF(ISNUMBER(INDEX(Данные!$I$1:$IX$303,Данные!$A204,AT$642)),INDEX(Данные!$I$1:$IX$303,Данные!$A204,AT$642)-Данные!$G204-AT$643+IF($F$4="Использовать поправку",BT542,0),#N/A)</f>
        <v>-0.23030349248040238</v>
      </c>
      <c r="AU542" s="64">
        <f>IF(ISNUMBER(INDEX(Данные!$I$1:$IX$303,Данные!$A204,AU$642)),INDEX(Данные!$I$1:$IX$303,Данные!$A204,AU$642)-Данные!$H204-AU$643+IF($F$4="Использовать поправку",BU542,0),#N/A)</f>
        <v>3.3393737015082934</v>
      </c>
      <c r="AV542" s="62">
        <f t="shared" si="846"/>
        <v>100.5</v>
      </c>
      <c r="AW542" s="63">
        <f>IF(ISNUMBER(INDEX(Данные!$I$1:$IX$303,Данные!$A204,AW$642)),INDEX(Данные!$I$1:$IX$303,Данные!$A204,AW$642)-Данные!$G204-AW$643+IF($F$5="Использовать поправку",BT542,0),#N/A)</f>
        <v>-2.4969488818480841</v>
      </c>
      <c r="AX542" s="64">
        <f>IF(ISNUMBER(INDEX(Данные!$I$1:$IX$303,Данные!$A204,AX$642)),INDEX(Данные!$I$1:$IX$303,Данные!$A204,AX$642)-Данные!$H204-AX$643+IF($F$5="Использовать поправку",BU542,0),#N/A)</f>
        <v>7.8448773805127985</v>
      </c>
      <c r="AY542" s="62">
        <f t="shared" si="847"/>
        <v>100.5</v>
      </c>
      <c r="AZ542" s="63">
        <f>IF(ISNUMBER(INDEX(Данные!$I$1:$IX$303,Данные!$A204,AZ$642)),INDEX(Данные!$I$1:$IX$303,Данные!$A204,AZ$642)-Данные!$G204-AZ$643+IF($F$6="Использовать поправку",BT542,0),#N/A)</f>
        <v>-5.6321487616968398</v>
      </c>
      <c r="BA542" s="64">
        <f>IF(ISNUMBER(INDEX(Данные!$I$1:$IX$303,Данные!$A204,BA$642)),INDEX(Данные!$I$1:$IX$303,Данные!$A204,BA$642)-Данные!$H204-BA$643+IF($F$6="Использовать поправку",BU542,0),#N/A)</f>
        <v>5.319190403962466</v>
      </c>
      <c r="BB542" s="62">
        <f t="shared" si="848"/>
        <v>100.5</v>
      </c>
      <c r="BC542" s="63">
        <f>IF(ISNUMBER(INDEX(Данные!$I$1:$IX$303,Данные!$A204,BC$642)),INDEX(Данные!$I$1:$IX$303,Данные!$A204,BC$642)-Данные!$G204-BC$643+IF($F$7="Использовать поправку",BT542,0),#N/A)</f>
        <v>-2.6300312918126565</v>
      </c>
      <c r="BD542" s="64">
        <f>IF(ISNUMBER(INDEX(Данные!$I$1:$IX$303,Данные!$A204,BD$642)),INDEX(Данные!$I$1:$IX$303,Данные!$A204,BD$642)-Данные!$H204-BD$643+IF($F$7="Использовать поправку",BU542,0),#N/A)</f>
        <v>6.0709122759999445</v>
      </c>
      <c r="BE542" s="62">
        <f t="shared" si="849"/>
        <v>100.5</v>
      </c>
      <c r="BF542" s="63">
        <f>IF(ISNUMBER(INDEX(Данные!$I$1:$IX$303,Данные!$A204,BF$642)),INDEX(Данные!$I$1:$IX$303,Данные!$A204,BF$642)-Данные!$G204-BF$643+IF($F$8="Использовать поправку",BT542,0),#N/A)</f>
        <v>2.1178107275032971</v>
      </c>
      <c r="BG542" s="64">
        <f>IF(ISNUMBER(INDEX(Данные!$I$1:$IX$303,Данные!$A204,BG$642)),INDEX(Данные!$I$1:$IX$303,Данные!$A204,BG$642)-Данные!$H204-BG$643+IF($F$8="Использовать поправку",BU542,0),#N/A)</f>
        <v>3.3813675655865154</v>
      </c>
      <c r="BH542" s="62">
        <f t="shared" si="850"/>
        <v>100.5</v>
      </c>
      <c r="BI542" s="63">
        <f>IF(ISNUMBER(INDEX(Данные!$I$1:$IX$303,Данные!$A204,BI$642)),INDEX(Данные!$I$1:$IX$303,Данные!$A204,BI$642)-Данные!$G204-BI$643+IF($F$9="Использовать поправку",BT542,0),#N/A)</f>
        <v>5.2607188245247016E-2</v>
      </c>
      <c r="BJ542" s="64">
        <f>IF(ISNUMBER(INDEX(Данные!$I$1:$IX$303,Данные!$A204,BJ$642)),INDEX(Данные!$I$1:$IX$303,Данные!$A204,BJ$642)-Данные!$H204-BJ$643+IF($F$9="Использовать поправку",BU542,0),#N/A)</f>
        <v>6.3180885308659072</v>
      </c>
      <c r="BK542" s="62">
        <f t="shared" si="851"/>
        <v>100.5</v>
      </c>
      <c r="BL542" s="63">
        <f>IF(ISNUMBER(INDEX(Данные!$I$1:$IX$303,Данные!$A204,BL$642)),INDEX(Данные!$I$1:$IX$303,Данные!$A204,BL$642)-Данные!$G204-BL$643+IF($F$10="Использовать поправку",BT542,0),#N/A)</f>
        <v>-3.5726678661530968</v>
      </c>
      <c r="BM542" s="64">
        <f>IF(ISNUMBER(INDEX(Данные!$I$1:$IX$303,Данные!$A204,BM$642)),INDEX(Данные!$I$1:$IX$303,Данные!$A204,BM$642)-Данные!$H204-BM$643+IF($F$10="Использовать поправку",BU542,0),#N/A)</f>
        <v>9.8102354431816821</v>
      </c>
      <c r="BN542" s="62">
        <f t="shared" si="852"/>
        <v>100.5</v>
      </c>
      <c r="BO542" s="63">
        <f>IF(ISNUMBER(INDEX(Данные!$I$1:$IX$303,Данные!$A204,BO$642)),INDEX(Данные!$I$1:$IX$303,Данные!$A204,BO$642)-Данные!$G204-BO$643+IF($F$11="Использовать поправку",BT542,0),#N/A)</f>
        <v>1.3792249032535437</v>
      </c>
      <c r="BP542" s="64">
        <f>IF(ISNUMBER(INDEX(Данные!$I$1:$IX$303,Данные!$A204,BP$642)),INDEX(Данные!$I$1:$IX$303,Данные!$A204,BP$642)-Данные!$H204-BP$643+IF($F$11="Использовать поправку",BU542,0),#N/A)</f>
        <v>5.752072512484574</v>
      </c>
      <c r="BQ542" s="62">
        <f t="shared" si="853"/>
        <v>100.5</v>
      </c>
      <c r="BR542" s="63">
        <f>IF(ISNUMBER(INDEX(Данные!$I$1:$IX$303,Данные!$A204,BR$642)),INDEX(Данные!$I$1:$IX$303,Данные!$A204,BR$642)-Данные!$G204-BR$643+IF($F$12="Использовать поправку",BT542,0),#N/A)</f>
        <v>1.6352750198273043</v>
      </c>
      <c r="BS542" s="64">
        <f>IF(ISNUMBER(INDEX(Данные!$I$1:$IX$303,Данные!$A204,BS$642)),INDEX(Данные!$I$1:$IX$303,Данные!$A204,BS$642)-Данные!$H204-BS$643+IF($F$12="Использовать поправку",BU542,0),#N/A)</f>
        <v>5.6441307131251506</v>
      </c>
      <c r="BT542" s="100" t="e">
        <f>INDEX(Данные!$I$1:$IX$303,Данные!$A204,BT$642+8)-INDEX(Данные!$I$1:$IX$303,Данные!$A204,BT$643+8)</f>
        <v>#N/A</v>
      </c>
      <c r="BU542" s="101" t="e">
        <f>INDEX(Данные!$I$1:$IX$303,Данные!$A204,BU$642+9)-INDEX(Данные!$I$1:$IX$303,Данные!$A204,BU$643+9)</f>
        <v>#N/A</v>
      </c>
    </row>
    <row r="543" spans="7:73" s="88" customFormat="1" x14ac:dyDescent="0.25">
      <c r="G543" s="61">
        <v>101</v>
      </c>
      <c r="H543" s="62">
        <f t="shared" si="854"/>
        <v>101</v>
      </c>
      <c r="I543" s="63">
        <f>IF(ISNUMBER(INDEX(Данные!$I$1:$IX$303,Данные!$A205,I$642)),INDEX(Данные!$I$1:$IX$303,Данные!$A205,I$642)-Данные!$E205+IF($F$3="Использовать поправку",AL543,0),#N/A)</f>
        <v>0</v>
      </c>
      <c r="J543" s="64">
        <f>IF(ISNUMBER(INDEX(Данные!$I$1:$IX$303,Данные!$A205,J$642)),INDEX(Данные!$I$1:$IX$303,Данные!$A205,J$642)-Данные!$F205+IF($F$3="Использовать поправку",AM543,0),#N/A)</f>
        <v>0</v>
      </c>
      <c r="K543" s="62">
        <f t="shared" si="855"/>
        <v>101</v>
      </c>
      <c r="L543" s="63">
        <f>IF(ISNUMBER(INDEX(Данные!$I$1:$IX$303,Данные!$A205,L$642)),INDEX(Данные!$I$1:$IX$303,Данные!$A205,L$642)-Данные!$E205+IF($F$4="Использовать поправку",AL543,0),#N/A)</f>
        <v>1.0630843486553854</v>
      </c>
      <c r="M543" s="64">
        <f>IF(ISNUMBER(INDEX(Данные!$I$1:$IX$303,Данные!$A205,M$642)),INDEX(Данные!$I$1:$IX$303,Данные!$A205,M$642)-Данные!$F205+IF($F$4="Использовать поправку",AM543,0),#N/A)</f>
        <v>1.3603363670035993</v>
      </c>
      <c r="N543" s="62">
        <f t="shared" si="856"/>
        <v>101</v>
      </c>
      <c r="O543" s="63">
        <f>IF(ISNUMBER(INDEX(Данные!$I$1:$IX$303,Данные!$A205,O$642)),INDEX(Данные!$I$1:$IX$303,Данные!$A205,O$642)-Данные!$E205+IF($F$5="Использовать поправку",AL543,0),#N/A)</f>
        <v>-0.49457168637361626</v>
      </c>
      <c r="P543" s="64">
        <f>IF(ISNUMBER(INDEX(Данные!$I$1:$IX$303,Данные!$A205,P$642)),INDEX(Данные!$I$1:$IX$303,Данные!$A205,P$642)-Данные!$F205+IF($F$5="Использовать поправку",AM543,0),#N/A)</f>
        <v>-0.22479549982923785</v>
      </c>
      <c r="Q543" s="62">
        <f t="shared" si="857"/>
        <v>101</v>
      </c>
      <c r="R543" s="63">
        <f>IF(ISNUMBER(INDEX(Данные!$I$1:$IX$303,Данные!$A205,R$642)),INDEX(Данные!$I$1:$IX$303,Данные!$A205,R$642)-Данные!$E205+IF($F$6="Использовать поправку",AL543,0),#N/A)</f>
        <v>5.8523406875698569E-2</v>
      </c>
      <c r="S543" s="64">
        <f>IF(ISNUMBER(INDEX(Данные!$I$1:$IX$303,Данные!$A205,S$642)),INDEX(Данные!$I$1:$IX$303,Данные!$A205,S$642)-Данные!$F205+IF($F$6="Использовать поправку",AM543,0),#N/A)</f>
        <v>0.58616889594406274</v>
      </c>
      <c r="T543" s="62">
        <f t="shared" si="858"/>
        <v>101</v>
      </c>
      <c r="U543" s="63">
        <f>IF(ISNUMBER(INDEX(Данные!$I$1:$IX$303,Данные!$A205,U$642)),INDEX(Данные!$I$1:$IX$303,Данные!$A205,U$642)-Данные!$E205+IF($F$7="Использовать поправку",AL543,0),#N/A)</f>
        <v>9.1609217544322163E-2</v>
      </c>
      <c r="V543" s="64">
        <f>IF(ISNUMBER(INDEX(Данные!$I$1:$IX$303,Данные!$A205,V$642)),INDEX(Данные!$I$1:$IX$303,Данные!$A205,V$642)-Данные!$F205+IF($F$7="Использовать поправку",AM543,0),#N/A)</f>
        <v>0.84577388922782148</v>
      </c>
      <c r="W543" s="62">
        <f t="shared" si="859"/>
        <v>101</v>
      </c>
      <c r="X543" s="63">
        <f>IF(ISNUMBER(INDEX(Данные!$I$1:$IX$303,Данные!$A205,X$642)),INDEX(Данные!$I$1:$IX$303,Данные!$A205,X$642)-Данные!$E205+IF($F$8="Использовать поправку",AL543,0),#N/A)</f>
        <v>0.29951784693433758</v>
      </c>
      <c r="Y543" s="64">
        <f>IF(ISNUMBER(INDEX(Данные!$I$1:$IX$303,Данные!$A205,Y$642)),INDEX(Данные!$I$1:$IX$303,Данные!$A205,Y$642)-Данные!$F205+IF($F$8="Использовать поправку",AM543,0),#N/A)</f>
        <v>1.9545417675189594</v>
      </c>
      <c r="Z543" s="62">
        <f t="shared" si="860"/>
        <v>101</v>
      </c>
      <c r="AA543" s="63">
        <f>IF(ISNUMBER(INDEX(Данные!$I$1:$IX$303,Данные!$A205,AA$642)),INDEX(Данные!$I$1:$IX$303,Данные!$A205,AA$642)-Данные!$E205+IF($F$9="Использовать поправку",AL543,0),#N/A)</f>
        <v>-0.24916487356408012</v>
      </c>
      <c r="AB543" s="64">
        <f>IF(ISNUMBER(INDEX(Данные!$I$1:$IX$303,Данные!$A205,AB$642)),INDEX(Данные!$I$1:$IX$303,Данные!$A205,AB$642)-Данные!$F205+IF($F$9="Использовать поправку",AM543,0),#N/A)</f>
        <v>0.86712779843799659</v>
      </c>
      <c r="AC543" s="62">
        <f t="shared" si="861"/>
        <v>101</v>
      </c>
      <c r="AD543" s="63">
        <f>IF(ISNUMBER(INDEX(Данные!$I$1:$IX$303,Данные!$A205,AD$642)),INDEX(Данные!$I$1:$IX$303,Данные!$A205,AD$642)-Данные!$E205+IF($F$10="Использовать поправку",AL543,0),#N/A)</f>
        <v>-0.79217538720388259</v>
      </c>
      <c r="AE543" s="64">
        <f>IF(ISNUMBER(INDEX(Данные!$I$1:$IX$303,Данные!$A205,AE$642)),INDEX(Данные!$I$1:$IX$303,Данные!$A205,AE$642)-Данные!$F205+IF($F$10="Использовать поправку",AM543,0),#N/A)</f>
        <v>0.89524039659212029</v>
      </c>
      <c r="AF543" s="62">
        <f t="shared" si="862"/>
        <v>101</v>
      </c>
      <c r="AG543" s="63">
        <f>IF(ISNUMBER(INDEX(Данные!$I$1:$IX$303,Данные!$A205,AG$642)),INDEX(Данные!$I$1:$IX$303,Данные!$A205,AG$642)-Данные!$E205+IF($F$11="Использовать поправку",AL543,0),#N/A)</f>
        <v>1.3508887372100844</v>
      </c>
      <c r="AH543" s="64">
        <f>IF(ISNUMBER(INDEX(Данные!$I$1:$IX$303,Данные!$A205,AH$642)),INDEX(Данные!$I$1:$IX$303,Данные!$A205,AH$642)-Данные!$F205+IF($F$11="Использовать поправку",AM543,0),#N/A)</f>
        <v>0.88994663523835094</v>
      </c>
      <c r="AI543" s="62">
        <f t="shared" si="863"/>
        <v>101</v>
      </c>
      <c r="AJ543" s="63">
        <f>IF(ISNUMBER(INDEX(Данные!$I$1:$IX$303,Данные!$A205,AJ$642)),INDEX(Данные!$I$1:$IX$303,Данные!$A205,AJ$642)-Данные!$E205+IF($F$12="Использовать поправку",AL543,0),#N/A)</f>
        <v>0.16925460437211548</v>
      </c>
      <c r="AK543" s="96">
        <f>IF(ISNUMBER(INDEX(Данные!$I$1:$IX$303,Данные!$A205,AK$642)),INDEX(Данные!$I$1:$IX$303,Данные!$A205,AK$642)-Данные!$F205+IF($F$12="Использовать поправку",AM543,0),#N/A)</f>
        <v>1.9562093298123084</v>
      </c>
      <c r="AL543" s="100" t="e">
        <f>INDEX(Данные!$I$1:$IX$303,Данные!$A205,AL$642+4)-INDEX(Данные!$I$1:$IX$303,Данные!$A205,AL$643+4)</f>
        <v>#N/A</v>
      </c>
      <c r="AM543" s="101" t="e">
        <f>INDEX(Данные!$I$1:$IX$303,Данные!$A205,AM$642+5)-INDEX(Данные!$I$1:$IX$303,Данные!$A205,AM$643+5)</f>
        <v>#N/A</v>
      </c>
      <c r="AO543" s="61">
        <v>101</v>
      </c>
      <c r="AP543" s="62">
        <f t="shared" si="844"/>
        <v>101</v>
      </c>
      <c r="AQ543" s="63">
        <f>IF(ISNUMBER(INDEX(Данные!$I$1:$IX$303,Данные!$A205,AQ$642)),INDEX(Данные!$I$1:$IX$303,Данные!$A205,AQ$642)-Данные!$G205-AQ$643+IF($F$3="Использовать поправку",BT543,0),#N/A)</f>
        <v>0</v>
      </c>
      <c r="AR543" s="64">
        <f>IF(ISNUMBER(INDEX(Данные!$I$1:$IX$303,Данные!$A205,AR$642)),INDEX(Данные!$I$1:$IX$303,Данные!$A205,AR$642)-Данные!$H205-AR$643+IF($F$3="Использовать поправку",BU543,0),#N/A)</f>
        <v>0</v>
      </c>
      <c r="AS543" s="62">
        <f t="shared" si="845"/>
        <v>101</v>
      </c>
      <c r="AT543" s="63">
        <f>IF(ISNUMBER(INDEX(Данные!$I$1:$IX$303,Данные!$A205,AT$642)),INDEX(Данные!$I$1:$IX$303,Данные!$A205,AT$642)-Данные!$G205-AT$643+IF($F$4="Использовать поправку",BT543,0),#N/A)</f>
        <v>0.30123868184728053</v>
      </c>
      <c r="AU543" s="64">
        <f>IF(ISNUMBER(INDEX(Данные!$I$1:$IX$303,Данные!$A205,AU$642)),INDEX(Данные!$I$1:$IX$303,Данные!$A205,AU$642)-Данные!$H205-AU$643+IF($F$4="Использовать поправку",BU543,0),#N/A)</f>
        <v>4.019541885010085</v>
      </c>
      <c r="AV543" s="62">
        <f t="shared" si="846"/>
        <v>101</v>
      </c>
      <c r="AW543" s="63">
        <f>IF(ISNUMBER(INDEX(Данные!$I$1:$IX$303,Данные!$A205,AW$642)),INDEX(Данные!$I$1:$IX$303,Данные!$A205,AW$642)-Данные!$G205-AW$643+IF($F$5="Использовать поправку",BT543,0),#N/A)</f>
        <v>-2.7442347250348575</v>
      </c>
      <c r="AX543" s="64">
        <f>IF(ISNUMBER(INDEX(Данные!$I$1:$IX$303,Данные!$A205,AX$642)),INDEX(Данные!$I$1:$IX$303,Данные!$A205,AX$642)-Данные!$H205-AX$643+IF($F$5="Использовать поправку",BU543,0),#N/A)</f>
        <v>7.7324796305981636</v>
      </c>
      <c r="AY543" s="62">
        <f t="shared" si="847"/>
        <v>101</v>
      </c>
      <c r="AZ543" s="63">
        <f>IF(ISNUMBER(INDEX(Данные!$I$1:$IX$303,Данные!$A205,AZ$642)),INDEX(Данные!$I$1:$IX$303,Данные!$A205,AZ$642)-Данные!$G205-AZ$643+IF($F$6="Использовать поправку",BT543,0),#N/A)</f>
        <v>-5.6028870582589434</v>
      </c>
      <c r="BA543" s="64">
        <f>IF(ISNUMBER(INDEX(Данные!$I$1:$IX$303,Данные!$A205,BA$642)),INDEX(Данные!$I$1:$IX$303,Данные!$A205,BA$642)-Данные!$H205-BA$643+IF($F$6="Использовать поправку",BU543,0),#N/A)</f>
        <v>5.6122748519344441</v>
      </c>
      <c r="BB543" s="62">
        <f t="shared" si="848"/>
        <v>101</v>
      </c>
      <c r="BC543" s="63">
        <f>IF(ISNUMBER(INDEX(Данные!$I$1:$IX$303,Данные!$A205,BC$642)),INDEX(Данные!$I$1:$IX$303,Данные!$A205,BC$642)-Данные!$G205-BC$643+IF($F$7="Использовать поправку",BT543,0),#N/A)</f>
        <v>-2.5842266830404697</v>
      </c>
      <c r="BD543" s="64">
        <f>IF(ISNUMBER(INDEX(Данные!$I$1:$IX$303,Данные!$A205,BD$642)),INDEX(Данные!$I$1:$IX$303,Данные!$A205,BD$642)-Данные!$H205-BD$643+IF($F$7="Использовать поправку",BU543,0),#N/A)</f>
        <v>6.4937992206137096</v>
      </c>
      <c r="BE543" s="62">
        <f t="shared" si="849"/>
        <v>101</v>
      </c>
      <c r="BF543" s="63">
        <f>IF(ISNUMBER(INDEX(Данные!$I$1:$IX$303,Данные!$A205,BF$642)),INDEX(Данные!$I$1:$IX$303,Данные!$A205,BF$642)-Данные!$G205-BF$643+IF($F$8="Использовать поправку",BT543,0),#N/A)</f>
        <v>2.2675696509704721</v>
      </c>
      <c r="BG543" s="64">
        <f>IF(ISNUMBER(INDEX(Данные!$I$1:$IX$303,Данные!$A205,BG$642)),INDEX(Данные!$I$1:$IX$303,Данные!$A205,BG$642)-Данные!$H205-BG$643+IF($F$8="Использовать поправку",BU543,0),#N/A)</f>
        <v>4.3586384493460173</v>
      </c>
      <c r="BH543" s="62">
        <f t="shared" si="850"/>
        <v>101</v>
      </c>
      <c r="BI543" s="63">
        <f>IF(ISNUMBER(INDEX(Данные!$I$1:$IX$303,Данные!$A205,BI$642)),INDEX(Данные!$I$1:$IX$303,Данные!$A205,BI$642)-Данные!$G205-BI$643+IF($F$9="Использовать поправку",BT543,0),#N/A)</f>
        <v>-7.1975248536773506E-2</v>
      </c>
      <c r="BJ543" s="64">
        <f>IF(ISNUMBER(INDEX(Данные!$I$1:$IX$303,Данные!$A205,BJ$642)),INDEX(Данные!$I$1:$IX$303,Данные!$A205,BJ$642)-Данные!$H205-BJ$643+IF($F$9="Использовать поправку",BU543,0),#N/A)</f>
        <v>6.7516524300847323</v>
      </c>
      <c r="BK543" s="62">
        <f t="shared" si="851"/>
        <v>101</v>
      </c>
      <c r="BL543" s="63">
        <f>IF(ISNUMBER(INDEX(Данные!$I$1:$IX$303,Данные!$A205,BL$642)),INDEX(Данные!$I$1:$IX$303,Данные!$A205,BL$642)-Данные!$G205-BL$643+IF($F$10="Использовать поправку",BT543,0),#N/A)</f>
        <v>-3.9687555597549817</v>
      </c>
      <c r="BM543" s="64">
        <f>IF(ISNUMBER(INDEX(Данные!$I$1:$IX$303,Данные!$A205,BM$642)),INDEX(Данные!$I$1:$IX$303,Данные!$A205,BM$642)-Данные!$H205-BM$643+IF($F$10="Использовать поправку",BU543,0),#N/A)</f>
        <v>10.257855641477818</v>
      </c>
      <c r="BN543" s="62">
        <f t="shared" si="852"/>
        <v>101</v>
      </c>
      <c r="BO543" s="63">
        <f>IF(ISNUMBER(INDEX(Данные!$I$1:$IX$303,Данные!$A205,BO$642)),INDEX(Данные!$I$1:$IX$303,Данные!$A205,BO$642)-Данные!$G205-BO$643+IF($F$11="Использовать поправку",BT543,0),#N/A)</f>
        <v>2.0546692718586428</v>
      </c>
      <c r="BP543" s="64">
        <f>IF(ISNUMBER(INDEX(Данные!$I$1:$IX$303,Данные!$A205,BP$642)),INDEX(Данные!$I$1:$IX$303,Данные!$A205,BP$642)-Данные!$H205-BP$643+IF($F$11="Использовать поправку",BU543,0),#N/A)</f>
        <v>6.1970458301038889</v>
      </c>
      <c r="BQ543" s="62">
        <f t="shared" si="853"/>
        <v>101</v>
      </c>
      <c r="BR543" s="63">
        <f>IF(ISNUMBER(INDEX(Данные!$I$1:$IX$303,Данные!$A205,BR$642)),INDEX(Данные!$I$1:$IX$303,Данные!$A205,BR$642)-Данные!$G205-BR$643+IF($F$12="Использовать поправку",BT543,0),#N/A)</f>
        <v>1.719902322013354</v>
      </c>
      <c r="BS543" s="64">
        <f>IF(ISNUMBER(INDEX(Данные!$I$1:$IX$303,Данные!$A205,BS$642)),INDEX(Данные!$I$1:$IX$303,Данные!$A205,BS$642)-Данные!$H205-BS$643+IF($F$12="Использовать поправку",BU543,0),#N/A)</f>
        <v>6.6222353780312915</v>
      </c>
      <c r="BT543" s="100" t="e">
        <f>INDEX(Данные!$I$1:$IX$303,Данные!$A205,BT$642+8)-INDEX(Данные!$I$1:$IX$303,Данные!$A205,BT$643+8)</f>
        <v>#N/A</v>
      </c>
      <c r="BU543" s="101" t="e">
        <f>INDEX(Данные!$I$1:$IX$303,Данные!$A205,BU$642+9)-INDEX(Данные!$I$1:$IX$303,Данные!$A205,BU$643+9)</f>
        <v>#N/A</v>
      </c>
    </row>
    <row r="544" spans="7:73" s="88" customFormat="1" x14ac:dyDescent="0.25">
      <c r="G544" s="61">
        <v>101.5</v>
      </c>
      <c r="H544" s="62">
        <f t="shared" si="854"/>
        <v>101.5</v>
      </c>
      <c r="I544" s="63">
        <f>IF(ISNUMBER(INDEX(Данные!$I$1:$IX$303,Данные!$A206,I$642)),INDEX(Данные!$I$1:$IX$303,Данные!$A206,I$642)-Данные!$E206+IF($F$3="Использовать поправку",AL544,0),#N/A)</f>
        <v>0</v>
      </c>
      <c r="J544" s="64">
        <f>IF(ISNUMBER(INDEX(Данные!$I$1:$IX$303,Данные!$A206,J$642)),INDEX(Данные!$I$1:$IX$303,Данные!$A206,J$642)-Данные!$F206+IF($F$3="Использовать поправку",AM544,0),#N/A)</f>
        <v>0</v>
      </c>
      <c r="K544" s="62">
        <f t="shared" si="855"/>
        <v>101.5</v>
      </c>
      <c r="L544" s="63">
        <f>IF(ISNUMBER(INDEX(Данные!$I$1:$IX$303,Данные!$A206,L$642)),INDEX(Данные!$I$1:$IX$303,Данные!$A206,L$642)-Данные!$E206+IF($F$4="Использовать поправку",AL544,0),#N/A)</f>
        <v>0.95193620238026</v>
      </c>
      <c r="M544" s="64">
        <f>IF(ISNUMBER(INDEX(Данные!$I$1:$IX$303,Данные!$A206,M$642)),INDEX(Данные!$I$1:$IX$303,Данные!$A206,M$642)-Данные!$F206+IF($F$4="Использовать поправку",AM544,0),#N/A)</f>
        <v>-1.1501523654539945</v>
      </c>
      <c r="N544" s="62">
        <f t="shared" si="856"/>
        <v>101.5</v>
      </c>
      <c r="O544" s="63">
        <f>IF(ISNUMBER(INDEX(Данные!$I$1:$IX$303,Данные!$A206,O$642)),INDEX(Данные!$I$1:$IX$303,Данные!$A206,O$642)-Данные!$E206+IF($F$5="Использовать поправку",AL544,0),#N/A)</f>
        <v>0.32088261239286808</v>
      </c>
      <c r="P544" s="64">
        <f>IF(ISNUMBER(INDEX(Данные!$I$1:$IX$303,Данные!$A206,P$642)),INDEX(Данные!$I$1:$IX$303,Данные!$A206,P$642)-Данные!$F206+IF($F$5="Использовать поправку",AM544,0),#N/A)</f>
        <v>-0.52642084058068761</v>
      </c>
      <c r="Q544" s="62">
        <f t="shared" si="857"/>
        <v>101.5</v>
      </c>
      <c r="R544" s="63">
        <f>IF(ISNUMBER(INDEX(Данные!$I$1:$IX$303,Данные!$A206,R$642)),INDEX(Данные!$I$1:$IX$303,Данные!$A206,R$642)-Данные!$E206+IF($F$6="Использовать поправку",AL544,0),#N/A)</f>
        <v>0.71848012731794242</v>
      </c>
      <c r="S544" s="64">
        <f>IF(ISNUMBER(INDEX(Данные!$I$1:$IX$303,Данные!$A206,S$642)),INDEX(Данные!$I$1:$IX$303,Данные!$A206,S$642)-Данные!$F206+IF($F$6="Использовать поправку",AM544,0),#N/A)</f>
        <v>0.33557024593950402</v>
      </c>
      <c r="T544" s="62">
        <f t="shared" si="858"/>
        <v>101.5</v>
      </c>
      <c r="U544" s="63">
        <f>IF(ISNUMBER(INDEX(Данные!$I$1:$IX$303,Данные!$A206,U$642)),INDEX(Данные!$I$1:$IX$303,Данные!$A206,U$642)-Данные!$E206+IF($F$7="Использовать поправку",AL544,0),#N/A)</f>
        <v>-0.35916871110802262</v>
      </c>
      <c r="V544" s="64">
        <f>IF(ISNUMBER(INDEX(Данные!$I$1:$IX$303,Данные!$A206,V$642)),INDEX(Данные!$I$1:$IX$303,Данные!$A206,V$642)-Данные!$F206+IF($F$7="Использовать поправку",AM544,0),#N/A)</f>
        <v>0.59610002836490139</v>
      </c>
      <c r="W544" s="62">
        <f t="shared" si="859"/>
        <v>101.5</v>
      </c>
      <c r="X544" s="63">
        <f>IF(ISNUMBER(INDEX(Данные!$I$1:$IX$303,Данные!$A206,X$642)),INDEX(Данные!$I$1:$IX$303,Данные!$A206,X$642)-Данные!$E206+IF($F$8="Использовать поправку",AL544,0),#N/A)</f>
        <v>0.33034758525362484</v>
      </c>
      <c r="Y544" s="64">
        <f>IF(ISNUMBER(INDEX(Данные!$I$1:$IX$303,Данные!$A206,Y$642)),INDEX(Данные!$I$1:$IX$303,Данные!$A206,Y$642)-Данные!$F206+IF($F$8="Использовать поправку",AM544,0),#N/A)</f>
        <v>-0.16821458380922749</v>
      </c>
      <c r="Z544" s="62">
        <f t="shared" si="860"/>
        <v>101.5</v>
      </c>
      <c r="AA544" s="63">
        <f>IF(ISNUMBER(INDEX(Данные!$I$1:$IX$303,Данные!$A206,AA$642)),INDEX(Данные!$I$1:$IX$303,Данные!$A206,AA$642)-Данные!$E206+IF($F$9="Использовать поправку",AL544,0),#N/A)</f>
        <v>0.45358850199793643</v>
      </c>
      <c r="AB544" s="64">
        <f>IF(ISNUMBER(INDEX(Данные!$I$1:$IX$303,Данные!$A206,AB$642)),INDEX(Данные!$I$1:$IX$303,Данные!$A206,AB$642)-Данные!$F206+IF($F$9="Использовать поправку",AM544,0),#N/A)</f>
        <v>-0.50249708906744317</v>
      </c>
      <c r="AC544" s="62">
        <f t="shared" si="861"/>
        <v>101.5</v>
      </c>
      <c r="AD544" s="63">
        <f>IF(ISNUMBER(INDEX(Данные!$I$1:$IX$303,Данные!$A206,AD$642)),INDEX(Данные!$I$1:$IX$303,Данные!$A206,AD$642)-Данные!$E206+IF($F$10="Использовать поправку",AL544,0),#N/A)</f>
        <v>0.21690597657798882</v>
      </c>
      <c r="AE544" s="64">
        <f>IF(ISNUMBER(INDEX(Данные!$I$1:$IX$303,Данные!$A206,AE$642)),INDEX(Данные!$I$1:$IX$303,Данные!$A206,AE$642)-Данные!$F206+IF($F$10="Использовать поправку",AM544,0),#N/A)</f>
        <v>5.5254041949282851E-2</v>
      </c>
      <c r="AF544" s="62">
        <f t="shared" si="862"/>
        <v>101.5</v>
      </c>
      <c r="AG544" s="63">
        <f>IF(ISNUMBER(INDEX(Данные!$I$1:$IX$303,Данные!$A206,AG$642)),INDEX(Данные!$I$1:$IX$303,Данные!$A206,AG$642)-Данные!$E206+IF($F$11="Использовать поправку",AL544,0),#N/A)</f>
        <v>-0.47360255698250064</v>
      </c>
      <c r="AH544" s="64">
        <f>IF(ISNUMBER(INDEX(Данные!$I$1:$IX$303,Данные!$A206,AH$642)),INDEX(Данные!$I$1:$IX$303,Данные!$A206,AH$642)-Данные!$F206+IF($F$11="Использовать поправку",AM544,0),#N/A)</f>
        <v>-1.0249935952635489</v>
      </c>
      <c r="AI544" s="62">
        <f t="shared" si="863"/>
        <v>101.5</v>
      </c>
      <c r="AJ544" s="63">
        <f>IF(ISNUMBER(INDEX(Данные!$I$1:$IX$303,Данные!$A206,AJ$642)),INDEX(Данные!$I$1:$IX$303,Данные!$A206,AJ$642)-Данные!$E206+IF($F$12="Использовать поправку",AL544,0),#N/A)</f>
        <v>-6.6867757409729833E-2</v>
      </c>
      <c r="AK544" s="96">
        <f>IF(ISNUMBER(INDEX(Данные!$I$1:$IX$303,Данные!$A206,AK$642)),INDEX(Данные!$I$1:$IX$303,Данные!$A206,AK$642)-Данные!$F206+IF($F$12="Использовать поправку",AM544,0),#N/A)</f>
        <v>-1.1376435828298241</v>
      </c>
      <c r="AL544" s="100" t="e">
        <f>INDEX(Данные!$I$1:$IX$303,Данные!$A206,AL$642+4)-INDEX(Данные!$I$1:$IX$303,Данные!$A206,AL$643+4)</f>
        <v>#N/A</v>
      </c>
      <c r="AM544" s="101" t="e">
        <f>INDEX(Данные!$I$1:$IX$303,Данные!$A206,AM$642+5)-INDEX(Данные!$I$1:$IX$303,Данные!$A206,AM$643+5)</f>
        <v>#N/A</v>
      </c>
      <c r="AO544" s="61">
        <v>101.5</v>
      </c>
      <c r="AP544" s="62">
        <f t="shared" si="844"/>
        <v>101.5</v>
      </c>
      <c r="AQ544" s="63">
        <f>IF(ISNUMBER(INDEX(Данные!$I$1:$IX$303,Данные!$A206,AQ$642)),INDEX(Данные!$I$1:$IX$303,Данные!$A206,AQ$642)-Данные!$G206-AQ$643+IF($F$3="Использовать поправку",BT544,0),#N/A)</f>
        <v>0</v>
      </c>
      <c r="AR544" s="64">
        <f>IF(ISNUMBER(INDEX(Данные!$I$1:$IX$303,Данные!$A206,AR$642)),INDEX(Данные!$I$1:$IX$303,Данные!$A206,AR$642)-Данные!$H206-AR$643+IF($F$3="Использовать поправку",BU544,0),#N/A)</f>
        <v>0</v>
      </c>
      <c r="AS544" s="62">
        <f t="shared" si="845"/>
        <v>101.5</v>
      </c>
      <c r="AT544" s="63">
        <f>IF(ISNUMBER(INDEX(Данные!$I$1:$IX$303,Данные!$A206,AT$642)),INDEX(Данные!$I$1:$IX$303,Данные!$A206,AT$642)-Данные!$G206-AT$643+IF($F$4="Использовать поправку",BT544,0),#N/A)</f>
        <v>0.77720678303739987</v>
      </c>
      <c r="AU544" s="64">
        <f>IF(ISNUMBER(INDEX(Данные!$I$1:$IX$303,Данные!$A206,AU$642)),INDEX(Данные!$I$1:$IX$303,Данные!$A206,AU$642)-Данные!$H206-AU$643+IF($F$4="Использовать поправку",BU544,0),#N/A)</f>
        <v>3.4444657022831962</v>
      </c>
      <c r="AV544" s="62">
        <f t="shared" si="846"/>
        <v>101.5</v>
      </c>
      <c r="AW544" s="63">
        <f>IF(ISNUMBER(INDEX(Данные!$I$1:$IX$303,Данные!$A206,AW$642)),INDEX(Данные!$I$1:$IX$303,Данные!$A206,AW$642)-Данные!$G206-AW$643+IF($F$5="Использовать поправку",BT544,0),#N/A)</f>
        <v>-2.5837934188383542</v>
      </c>
      <c r="AX544" s="64">
        <f>IF(ISNUMBER(INDEX(Данные!$I$1:$IX$303,Данные!$A206,AX$642)),INDEX(Данные!$I$1:$IX$303,Данные!$A206,AX$642)-Данные!$H206-AX$643+IF($F$5="Использовать поправку",BU544,0),#N/A)</f>
        <v>7.4692692103076297</v>
      </c>
      <c r="AY544" s="62">
        <f t="shared" si="847"/>
        <v>101.5</v>
      </c>
      <c r="AZ544" s="63">
        <f>IF(ISNUMBER(INDEX(Данные!$I$1:$IX$303,Данные!$A206,AZ$642)),INDEX(Данные!$I$1:$IX$303,Данные!$A206,AZ$642)-Данные!$G206-AZ$643+IF($F$6="Использовать поправку",BT544,0),#N/A)</f>
        <v>-5.2436469945999988</v>
      </c>
      <c r="BA544" s="64">
        <f>IF(ISNUMBER(INDEX(Данные!$I$1:$IX$303,Данные!$A206,BA$642)),INDEX(Данные!$I$1:$IX$303,Данные!$A206,BA$642)-Данные!$H206-BA$643+IF($F$6="Использовать поправку",BU544,0),#N/A)</f>
        <v>5.7800599749041339</v>
      </c>
      <c r="BB544" s="62">
        <f t="shared" si="848"/>
        <v>101.5</v>
      </c>
      <c r="BC544" s="63">
        <f>IF(ISNUMBER(INDEX(Данные!$I$1:$IX$303,Данные!$A206,BC$642)),INDEX(Данные!$I$1:$IX$303,Данные!$A206,BC$642)-Данные!$G206-BC$643+IF($F$7="Использовать поправку",BT544,0),#N/A)</f>
        <v>-2.7638110385944401</v>
      </c>
      <c r="BD544" s="64">
        <f>IF(ISNUMBER(INDEX(Данные!$I$1:$IX$303,Данные!$A206,BD$642)),INDEX(Данные!$I$1:$IX$303,Данные!$A206,BD$642)-Данные!$H206-BD$643+IF($F$7="Использовать поправку",BU544,0),#N/A)</f>
        <v>6.7918492347962456</v>
      </c>
      <c r="BE544" s="62">
        <f t="shared" si="849"/>
        <v>101.5</v>
      </c>
      <c r="BF544" s="63">
        <f>IF(ISNUMBER(INDEX(Данные!$I$1:$IX$303,Данные!$A206,BF$642)),INDEX(Данные!$I$1:$IX$303,Данные!$A206,BF$642)-Данные!$G206-BF$643+IF($F$8="Использовать поправку",BT544,0),#N/A)</f>
        <v>2.4327434435973601</v>
      </c>
      <c r="BG544" s="64">
        <f>IF(ISNUMBER(INDEX(Данные!$I$1:$IX$303,Данные!$A206,BG$642)),INDEX(Данные!$I$1:$IX$303,Данные!$A206,BG$642)-Данные!$H206-BG$643+IF($F$8="Использовать поправку",BU544,0),#N/A)</f>
        <v>4.2745311574415155</v>
      </c>
      <c r="BH544" s="62">
        <f t="shared" si="850"/>
        <v>101.5</v>
      </c>
      <c r="BI544" s="63">
        <f>IF(ISNUMBER(INDEX(Данные!$I$1:$IX$303,Данные!$A206,BI$642)),INDEX(Данные!$I$1:$IX$303,Данные!$A206,BI$642)-Данные!$G206-BI$643+IF($F$9="Использовать поправку",BT544,0),#N/A)</f>
        <v>0.15481900246220448</v>
      </c>
      <c r="BJ544" s="64">
        <f>IF(ISNUMBER(INDEX(Данные!$I$1:$IX$303,Данные!$A206,BJ$642)),INDEX(Данные!$I$1:$IX$303,Данные!$A206,BJ$642)-Данные!$H206-BJ$643+IF($F$9="Использовать поправку",BU544,0),#N/A)</f>
        <v>6.5004038855511226</v>
      </c>
      <c r="BK544" s="62">
        <f t="shared" si="851"/>
        <v>101.5</v>
      </c>
      <c r="BL544" s="63">
        <f>IF(ISNUMBER(INDEX(Данные!$I$1:$IX$303,Данные!$A206,BL$642)),INDEX(Данные!$I$1:$IX$303,Данные!$A206,BL$642)-Данные!$G206-BL$643+IF($F$10="Использовать поправку",BT544,0),#N/A)</f>
        <v>-3.8603025714659225</v>
      </c>
      <c r="BM544" s="64">
        <f>IF(ISNUMBER(INDEX(Данные!$I$1:$IX$303,Данные!$A206,BM$642)),INDEX(Данные!$I$1:$IX$303,Данные!$A206,BM$642)-Данные!$H206-BM$643+IF($F$10="Использовать поправку",BU544,0),#N/A)</f>
        <v>10.285482662452523</v>
      </c>
      <c r="BN544" s="62">
        <f t="shared" si="852"/>
        <v>101.5</v>
      </c>
      <c r="BO544" s="63">
        <f>IF(ISNUMBER(INDEX(Данные!$I$1:$IX$303,Данные!$A206,BO$642)),INDEX(Данные!$I$1:$IX$303,Данные!$A206,BO$642)-Данные!$G206-BO$643+IF($F$11="Использовать поправку",BT544,0),#N/A)</f>
        <v>1.817867993367372</v>
      </c>
      <c r="BP544" s="64">
        <f>IF(ISNUMBER(INDEX(Данные!$I$1:$IX$303,Данные!$A206,BP$642)),INDEX(Данные!$I$1:$IX$303,Данные!$A206,BP$642)-Данные!$H206-BP$643+IF($F$11="Использовать поправку",BU544,0),#N/A)</f>
        <v>5.6845490324719776</v>
      </c>
      <c r="BQ544" s="62">
        <f t="shared" si="853"/>
        <v>101.5</v>
      </c>
      <c r="BR544" s="63">
        <f>IF(ISNUMBER(INDEX(Данные!$I$1:$IX$303,Данные!$A206,BR$642)),INDEX(Данные!$I$1:$IX$303,Данные!$A206,BR$642)-Данные!$G206-BR$643+IF($F$12="Использовать поправку",BT544,0),#N/A)</f>
        <v>1.6864684433085131</v>
      </c>
      <c r="BS544" s="64">
        <f>IF(ISNUMBER(INDEX(Данные!$I$1:$IX$303,Данные!$A206,BS$642)),INDEX(Данные!$I$1:$IX$303,Данные!$A206,BS$642)-Данные!$H206-BS$643+IF($F$12="Использовать поправку",BU544,0),#N/A)</f>
        <v>6.0534135866164434</v>
      </c>
      <c r="BT544" s="100" t="e">
        <f>INDEX(Данные!$I$1:$IX$303,Данные!$A206,BT$642+8)-INDEX(Данные!$I$1:$IX$303,Данные!$A206,BT$643+8)</f>
        <v>#N/A</v>
      </c>
      <c r="BU544" s="101" t="e">
        <f>INDEX(Данные!$I$1:$IX$303,Данные!$A206,BU$642+9)-INDEX(Данные!$I$1:$IX$303,Данные!$A206,BU$643+9)</f>
        <v>#N/A</v>
      </c>
    </row>
    <row r="545" spans="7:73" s="88" customFormat="1" x14ac:dyDescent="0.25">
      <c r="G545" s="61">
        <v>102</v>
      </c>
      <c r="H545" s="62">
        <f t="shared" si="854"/>
        <v>102</v>
      </c>
      <c r="I545" s="63">
        <f>IF(ISNUMBER(INDEX(Данные!$I$1:$IX$303,Данные!$A207,I$642)),INDEX(Данные!$I$1:$IX$303,Данные!$A207,I$642)-Данные!$E207+IF($F$3="Использовать поправку",AL545,0),#N/A)</f>
        <v>0</v>
      </c>
      <c r="J545" s="64">
        <f>IF(ISNUMBER(INDEX(Данные!$I$1:$IX$303,Данные!$A207,J$642)),INDEX(Данные!$I$1:$IX$303,Данные!$A207,J$642)-Данные!$F207+IF($F$3="Использовать поправку",AM545,0),#N/A)</f>
        <v>0</v>
      </c>
      <c r="K545" s="62">
        <f t="shared" si="855"/>
        <v>102</v>
      </c>
      <c r="L545" s="63">
        <f>IF(ISNUMBER(INDEX(Данные!$I$1:$IX$303,Данные!$A207,L$642)),INDEX(Данные!$I$1:$IX$303,Данные!$A207,L$642)-Данные!$E207+IF($F$4="Использовать поправку",AL545,0),#N/A)</f>
        <v>-0.35408140579470881</v>
      </c>
      <c r="M545" s="64">
        <f>IF(ISNUMBER(INDEX(Данные!$I$1:$IX$303,Данные!$A207,M$642)),INDEX(Данные!$I$1:$IX$303,Данные!$A207,M$642)-Данные!$F207+IF($F$4="Использовать поправку",AM545,0),#N/A)</f>
        <v>-0.15062154249466175</v>
      </c>
      <c r="N545" s="62">
        <f t="shared" si="856"/>
        <v>102</v>
      </c>
      <c r="O545" s="63">
        <f>IF(ISNUMBER(INDEX(Данные!$I$1:$IX$303,Данные!$A207,O$642)),INDEX(Данные!$I$1:$IX$303,Данные!$A207,O$642)-Данные!$E207+IF($F$5="Использовать поправку",AL545,0),#N/A)</f>
        <v>-0.98998879779574089</v>
      </c>
      <c r="P545" s="64">
        <f>IF(ISNUMBER(INDEX(Данные!$I$1:$IX$303,Данные!$A207,P$642)),INDEX(Данные!$I$1:$IX$303,Данные!$A207,P$642)-Данные!$F207+IF($F$5="Использовать поправку",AM545,0),#N/A)</f>
        <v>-1.5356060416376103</v>
      </c>
      <c r="Q545" s="62">
        <f t="shared" si="857"/>
        <v>102</v>
      </c>
      <c r="R545" s="63">
        <f>IF(ISNUMBER(INDEX(Данные!$I$1:$IX$303,Данные!$A207,R$642)),INDEX(Данные!$I$1:$IX$303,Данные!$A207,R$642)-Данные!$E207+IF($F$6="Использовать поправку",AL545,0),#N/A)</f>
        <v>-0.51277576598942431</v>
      </c>
      <c r="S545" s="64">
        <f>IF(ISNUMBER(INDEX(Данные!$I$1:$IX$303,Данные!$A207,S$642)),INDEX(Данные!$I$1:$IX$303,Данные!$A207,S$642)-Данные!$F207+IF($F$6="Использовать поправку",AM545,0),#N/A)</f>
        <v>0.40535583199440239</v>
      </c>
      <c r="T545" s="62">
        <f t="shared" si="858"/>
        <v>102</v>
      </c>
      <c r="U545" s="63">
        <f>IF(ISNUMBER(INDEX(Данные!$I$1:$IX$303,Данные!$A207,U$642)),INDEX(Данные!$I$1:$IX$303,Данные!$A207,U$642)-Данные!$E207+IF($F$7="Использовать поправку",AL545,0),#N/A)</f>
        <v>-0.91646868153881655</v>
      </c>
      <c r="V545" s="64">
        <f>IF(ISNUMBER(INDEX(Данные!$I$1:$IX$303,Данные!$A207,V$642)),INDEX(Данные!$I$1:$IX$303,Данные!$A207,V$642)-Данные!$F207+IF($F$7="Использовать поправку",AM545,0),#N/A)</f>
        <v>-1.2119907194313377</v>
      </c>
      <c r="W545" s="62">
        <f t="shared" si="859"/>
        <v>102</v>
      </c>
      <c r="X545" s="63">
        <f>IF(ISNUMBER(INDEX(Данные!$I$1:$IX$303,Данные!$A207,X$642)),INDEX(Данные!$I$1:$IX$303,Данные!$A207,X$642)-Данные!$E207+IF($F$8="Использовать поправку",AL545,0),#N/A)</f>
        <v>-0.61992915442384344</v>
      </c>
      <c r="Y545" s="64">
        <f>IF(ISNUMBER(INDEX(Данные!$I$1:$IX$303,Данные!$A207,Y$642)),INDEX(Данные!$I$1:$IX$303,Данные!$A207,Y$642)-Данные!$F207+IF($F$8="Использовать поправку",AM545,0),#N/A)</f>
        <v>-0.72282647167957492</v>
      </c>
      <c r="Z545" s="62">
        <f t="shared" si="860"/>
        <v>102</v>
      </c>
      <c r="AA545" s="63">
        <f>IF(ISNUMBER(INDEX(Данные!$I$1:$IX$303,Данные!$A207,AA$642)),INDEX(Данные!$I$1:$IX$303,Данные!$A207,AA$642)-Данные!$E207+IF($F$9="Использовать поправку",AL545,0),#N/A)</f>
        <v>-0.57279725606887055</v>
      </c>
      <c r="AB545" s="64">
        <f>IF(ISNUMBER(INDEX(Данные!$I$1:$IX$303,Данные!$A207,AB$642)),INDEX(Данные!$I$1:$IX$303,Данные!$A207,AB$642)-Данные!$F207+IF($F$9="Использовать поправку",AM545,0),#N/A)</f>
        <v>-0.56266518734429738</v>
      </c>
      <c r="AC545" s="62">
        <f t="shared" si="861"/>
        <v>102</v>
      </c>
      <c r="AD545" s="63">
        <f>IF(ISNUMBER(INDEX(Данные!$I$1:$IX$303,Данные!$A207,AD$642)),INDEX(Данные!$I$1:$IX$303,Данные!$A207,AD$642)-Данные!$E207+IF($F$10="Использовать поправку",AL545,0),#N/A)</f>
        <v>-1.3176124477527598</v>
      </c>
      <c r="AE545" s="64">
        <f>IF(ISNUMBER(INDEX(Данные!$I$1:$IX$303,Данные!$A207,AE$642)),INDEX(Данные!$I$1:$IX$303,Данные!$A207,AE$642)-Данные!$F207+IF($F$10="Использовать поправку",AM545,0),#N/A)</f>
        <v>-0.64180630393481053</v>
      </c>
      <c r="AF545" s="62">
        <f t="shared" si="862"/>
        <v>102</v>
      </c>
      <c r="AG545" s="63">
        <f>IF(ISNUMBER(INDEX(Данные!$I$1:$IX$303,Данные!$A207,AG$642)),INDEX(Данные!$I$1:$IX$303,Данные!$A207,AG$642)-Данные!$E207+IF($F$11="Использовать поправку",AL545,0),#N/A)</f>
        <v>-0.49922274110260823</v>
      </c>
      <c r="AH545" s="64">
        <f>IF(ISNUMBER(INDEX(Данные!$I$1:$IX$303,Данные!$A207,AH$642)),INDEX(Данные!$I$1:$IX$303,Данные!$A207,AH$642)-Данные!$F207+IF($F$11="Использовать поправку",AM545,0),#N/A)</f>
        <v>-1.3148854353815693</v>
      </c>
      <c r="AI545" s="62">
        <f t="shared" si="863"/>
        <v>102</v>
      </c>
      <c r="AJ545" s="63">
        <f>IF(ISNUMBER(INDEX(Данные!$I$1:$IX$303,Данные!$A207,AJ$642)),INDEX(Данные!$I$1:$IX$303,Данные!$A207,AJ$642)-Данные!$E207+IF($F$12="Использовать поправку",AL545,0),#N/A)</f>
        <v>-1.0656939120755471</v>
      </c>
      <c r="AK545" s="96">
        <f>IF(ISNUMBER(INDEX(Данные!$I$1:$IX$303,Данные!$A207,AK$642)),INDEX(Данные!$I$1:$IX$303,Данные!$A207,AK$642)-Данные!$F207+IF($F$12="Использовать поправку",AM545,0),#N/A)</f>
        <v>-0.33141766489024249</v>
      </c>
      <c r="AL545" s="100" t="e">
        <f>INDEX(Данные!$I$1:$IX$303,Данные!$A207,AL$642+4)-INDEX(Данные!$I$1:$IX$303,Данные!$A207,AL$643+4)</f>
        <v>#N/A</v>
      </c>
      <c r="AM545" s="101" t="e">
        <f>INDEX(Данные!$I$1:$IX$303,Данные!$A207,AM$642+5)-INDEX(Данные!$I$1:$IX$303,Данные!$A207,AM$643+5)</f>
        <v>#N/A</v>
      </c>
      <c r="AO545" s="61">
        <v>102</v>
      </c>
      <c r="AP545" s="62">
        <f t="shared" si="844"/>
        <v>102</v>
      </c>
      <c r="AQ545" s="63">
        <f>IF(ISNUMBER(INDEX(Данные!$I$1:$IX$303,Данные!$A207,AQ$642)),INDEX(Данные!$I$1:$IX$303,Данные!$A207,AQ$642)-Данные!$G207-AQ$643+IF($F$3="Использовать поправку",BT545,0),#N/A)</f>
        <v>0</v>
      </c>
      <c r="AR545" s="64">
        <f>IF(ISNUMBER(INDEX(Данные!$I$1:$IX$303,Данные!$A207,AR$642)),INDEX(Данные!$I$1:$IX$303,Данные!$A207,AR$642)-Данные!$H207-AR$643+IF($F$3="Использовать поправку",BU545,0),#N/A)</f>
        <v>0</v>
      </c>
      <c r="AS545" s="62">
        <f t="shared" si="845"/>
        <v>102</v>
      </c>
      <c r="AT545" s="63">
        <f>IF(ISNUMBER(INDEX(Данные!$I$1:$IX$303,Данные!$A207,AT$642)),INDEX(Данные!$I$1:$IX$303,Данные!$A207,AT$642)-Данные!$G207-AT$643+IF($F$4="Использовать поправку",BT545,0),#N/A)</f>
        <v>0.60016608014007033</v>
      </c>
      <c r="AU545" s="64">
        <f>IF(ISNUMBER(INDEX(Данные!$I$1:$IX$303,Данные!$A207,AU$642)),INDEX(Данные!$I$1:$IX$303,Данные!$A207,AU$642)-Данные!$H207-AU$643+IF($F$4="Использовать поправку",BU545,0),#N/A)</f>
        <v>3.3691549310356095</v>
      </c>
      <c r="AV545" s="62">
        <f t="shared" si="846"/>
        <v>102</v>
      </c>
      <c r="AW545" s="63">
        <f>IF(ISNUMBER(INDEX(Данные!$I$1:$IX$303,Данные!$A207,AW$642)),INDEX(Данные!$I$1:$IX$303,Данные!$A207,AW$642)-Данные!$G207-AW$643+IF($F$5="Использовать поправку",BT545,0),#N/A)</f>
        <v>-3.0787878177361563</v>
      </c>
      <c r="AX545" s="64">
        <f>IF(ISNUMBER(INDEX(Данные!$I$1:$IX$303,Данные!$A207,AX$642)),INDEX(Данные!$I$1:$IX$303,Данные!$A207,AX$642)-Данные!$H207-AX$643+IF($F$5="Использовать поправку",BU545,0),#N/A)</f>
        <v>6.7014661894888832</v>
      </c>
      <c r="AY545" s="62">
        <f t="shared" si="847"/>
        <v>102</v>
      </c>
      <c r="AZ545" s="63">
        <f>IF(ISNUMBER(INDEX(Данные!$I$1:$IX$303,Данные!$A207,AZ$642)),INDEX(Данные!$I$1:$IX$303,Данные!$A207,AZ$642)-Данные!$G207-AZ$643+IF($F$6="Использовать поправку",BT545,0),#N/A)</f>
        <v>-5.5000348775946577</v>
      </c>
      <c r="BA545" s="64">
        <f>IF(ISNUMBER(INDEX(Данные!$I$1:$IX$303,Данные!$A207,BA$642)),INDEX(Данные!$I$1:$IX$303,Данные!$A207,BA$642)-Данные!$H207-BA$643+IF($F$6="Использовать поправку",BU545,0),#N/A)</f>
        <v>5.9827378909012623</v>
      </c>
      <c r="BB545" s="62">
        <f t="shared" si="848"/>
        <v>102</v>
      </c>
      <c r="BC545" s="63">
        <f>IF(ISNUMBER(INDEX(Данные!$I$1:$IX$303,Данные!$A207,BC$642)),INDEX(Данные!$I$1:$IX$303,Данные!$A207,BC$642)-Данные!$G207-BC$643+IF($F$7="Использовать поправку",BT545,0),#N/A)</f>
        <v>-3.2220453793637489</v>
      </c>
      <c r="BD545" s="64">
        <f>IF(ISNUMBER(INDEX(Данные!$I$1:$IX$303,Данные!$A207,BD$642)),INDEX(Данные!$I$1:$IX$303,Данные!$A207,BD$642)-Данные!$H207-BD$643+IF($F$7="Использовать поправку",BU545,0),#N/A)</f>
        <v>6.185853875080511</v>
      </c>
      <c r="BE545" s="62">
        <f t="shared" si="849"/>
        <v>102</v>
      </c>
      <c r="BF545" s="63">
        <f>IF(ISNUMBER(INDEX(Данные!$I$1:$IX$303,Данные!$A207,BF$642)),INDEX(Данные!$I$1:$IX$303,Данные!$A207,BF$642)-Данные!$G207-BF$643+IF($F$8="Использовать поправку",BT545,0),#N/A)</f>
        <v>2.1227788663854881</v>
      </c>
      <c r="BG545" s="64">
        <f>IF(ISNUMBER(INDEX(Данные!$I$1:$IX$303,Данные!$A207,BG$642)),INDEX(Данные!$I$1:$IX$303,Данные!$A207,BG$642)-Данные!$H207-BG$643+IF($F$8="Использовать поправку",BU545,0),#N/A)</f>
        <v>3.9131179216017244</v>
      </c>
      <c r="BH545" s="62">
        <f t="shared" si="850"/>
        <v>102</v>
      </c>
      <c r="BI545" s="63">
        <f>IF(ISNUMBER(INDEX(Данные!$I$1:$IX$303,Данные!$A207,BI$642)),INDEX(Данные!$I$1:$IX$303,Данные!$A207,BI$642)-Данные!$G207-BI$643+IF($F$9="Использовать поправку",BT545,0),#N/A)</f>
        <v>-0.13157962557215797</v>
      </c>
      <c r="BJ545" s="64">
        <f>IF(ISNUMBER(INDEX(Данные!$I$1:$IX$303,Данные!$A207,BJ$642)),INDEX(Данные!$I$1:$IX$303,Данные!$A207,BJ$642)-Данные!$H207-BJ$643+IF($F$9="Использовать поправку",BU545,0),#N/A)</f>
        <v>6.2190712918788904</v>
      </c>
      <c r="BK545" s="62">
        <f t="shared" si="851"/>
        <v>102</v>
      </c>
      <c r="BL545" s="63">
        <f>IF(ISNUMBER(INDEX(Данные!$I$1:$IX$303,Данные!$A207,BL$642)),INDEX(Данные!$I$1:$IX$303,Данные!$A207,BL$642)-Данные!$G207-BL$643+IF($F$10="Использовать поправку",BT545,0),#N/A)</f>
        <v>-4.5191087953422766</v>
      </c>
      <c r="BM545" s="64">
        <f>IF(ISNUMBER(INDEX(Данные!$I$1:$IX$303,Данные!$A207,BM$642)),INDEX(Данные!$I$1:$IX$303,Данные!$A207,BM$642)-Данные!$H207-BM$643+IF($F$10="Использовать поправку",BU545,0),#N/A)</f>
        <v>9.9645795104850095</v>
      </c>
      <c r="BN545" s="62">
        <f t="shared" si="852"/>
        <v>102</v>
      </c>
      <c r="BO545" s="63">
        <f>IF(ISNUMBER(INDEX(Данные!$I$1:$IX$303,Данные!$A207,BO$642)),INDEX(Данные!$I$1:$IX$303,Данные!$A207,BO$642)-Данные!$G207-BO$643+IF($F$11="Использовать поправку",BT545,0),#N/A)</f>
        <v>1.5682566228160795</v>
      </c>
      <c r="BP545" s="64">
        <f>IF(ISNUMBER(INDEX(Данные!$I$1:$IX$303,Данные!$A207,BP$642)),INDEX(Данные!$I$1:$IX$303,Данные!$A207,BP$642)-Данные!$H207-BP$643+IF($F$11="Использовать поправку",BU545,0),#N/A)</f>
        <v>5.0271063147811219</v>
      </c>
      <c r="BQ545" s="62">
        <f t="shared" si="853"/>
        <v>102</v>
      </c>
      <c r="BR545" s="63">
        <f>IF(ISNUMBER(INDEX(Данные!$I$1:$IX$303,Данные!$A207,BR$642)),INDEX(Данные!$I$1:$IX$303,Данные!$A207,BR$642)-Данные!$G207-BR$643+IF($F$12="Использовать поправку",BT545,0),#N/A)</f>
        <v>1.1536214872708115</v>
      </c>
      <c r="BS545" s="64">
        <f>IF(ISNUMBER(INDEX(Данные!$I$1:$IX$303,Данные!$A207,BS$642)),INDEX(Данные!$I$1:$IX$303,Данные!$A207,BS$642)-Данные!$H207-BS$643+IF($F$12="Использовать поправку",BU545,0),#N/A)</f>
        <v>5.8877047541711818</v>
      </c>
      <c r="BT545" s="100" t="e">
        <f>INDEX(Данные!$I$1:$IX$303,Данные!$A207,BT$642+8)-INDEX(Данные!$I$1:$IX$303,Данные!$A207,BT$643+8)</f>
        <v>#N/A</v>
      </c>
      <c r="BU545" s="101" t="e">
        <f>INDEX(Данные!$I$1:$IX$303,Данные!$A207,BU$642+9)-INDEX(Данные!$I$1:$IX$303,Данные!$A207,BU$643+9)</f>
        <v>#N/A</v>
      </c>
    </row>
    <row r="546" spans="7:73" s="88" customFormat="1" x14ac:dyDescent="0.25">
      <c r="G546" s="61">
        <v>102.5</v>
      </c>
      <c r="H546" s="62">
        <f t="shared" si="854"/>
        <v>102.5</v>
      </c>
      <c r="I546" s="63">
        <f>IF(ISNUMBER(INDEX(Данные!$I$1:$IX$303,Данные!$A208,I$642)),INDEX(Данные!$I$1:$IX$303,Данные!$A208,I$642)-Данные!$E208+IF($F$3="Использовать поправку",AL546,0),#N/A)</f>
        <v>0</v>
      </c>
      <c r="J546" s="64">
        <f>IF(ISNUMBER(INDEX(Данные!$I$1:$IX$303,Данные!$A208,J$642)),INDEX(Данные!$I$1:$IX$303,Данные!$A208,J$642)-Данные!$F208+IF($F$3="Использовать поправку",AM546,0),#N/A)</f>
        <v>0</v>
      </c>
      <c r="K546" s="62">
        <f t="shared" si="855"/>
        <v>102.5</v>
      </c>
      <c r="L546" s="63">
        <f>IF(ISNUMBER(INDEX(Данные!$I$1:$IX$303,Данные!$A208,L$642)),INDEX(Данные!$I$1:$IX$303,Данные!$A208,L$642)-Данные!$E208+IF($F$4="Использовать поправку",AL546,0),#N/A)</f>
        <v>-0.7470533106466668</v>
      </c>
      <c r="M546" s="64">
        <f>IF(ISNUMBER(INDEX(Данные!$I$1:$IX$303,Данные!$A208,M$642)),INDEX(Данные!$I$1:$IX$303,Данные!$A208,M$642)-Данные!$F208+IF($F$4="Использовать поправку",AM546,0),#N/A)</f>
        <v>-0.26886566153415359</v>
      </c>
      <c r="N546" s="62">
        <f t="shared" si="856"/>
        <v>102.5</v>
      </c>
      <c r="O546" s="63">
        <f>IF(ISNUMBER(INDEX(Данные!$I$1:$IX$303,Данные!$A208,O$642)),INDEX(Данные!$I$1:$IX$303,Данные!$A208,O$642)-Данные!$E208+IF($F$5="Использовать поправку",AL546,0),#N/A)</f>
        <v>-0.53060870643686719</v>
      </c>
      <c r="P546" s="64">
        <f>IF(ISNUMBER(INDEX(Данные!$I$1:$IX$303,Данные!$A208,P$642)),INDEX(Данные!$I$1:$IX$303,Данные!$A208,P$642)-Данные!$F208+IF($F$5="Использовать поправку",AM546,0),#N/A)</f>
        <v>0.45058654378009422</v>
      </c>
      <c r="Q546" s="62">
        <f t="shared" si="857"/>
        <v>102.5</v>
      </c>
      <c r="R546" s="63">
        <f>IF(ISNUMBER(INDEX(Данные!$I$1:$IX$303,Данные!$A208,R$642)),INDEX(Данные!$I$1:$IX$303,Данные!$A208,R$642)-Данные!$E208+IF($F$6="Использовать поправку",AL546,0),#N/A)</f>
        <v>-1.7825360936387451</v>
      </c>
      <c r="S546" s="64">
        <f>IF(ISNUMBER(INDEX(Данные!$I$1:$IX$303,Данные!$A208,S$642)),INDEX(Данные!$I$1:$IX$303,Данные!$A208,S$642)-Данные!$F208+IF($F$6="Использовать поправку",AM546,0),#N/A)</f>
        <v>1.6476950592450876</v>
      </c>
      <c r="T546" s="62">
        <f t="shared" si="858"/>
        <v>102.5</v>
      </c>
      <c r="U546" s="63">
        <f>IF(ISNUMBER(INDEX(Данные!$I$1:$IX$303,Данные!$A208,U$642)),INDEX(Данные!$I$1:$IX$303,Данные!$A208,U$642)-Данные!$E208+IF($F$7="Использовать поправку",AL546,0),#N/A)</f>
        <v>-1.3097736527595565</v>
      </c>
      <c r="V546" s="64">
        <f>IF(ISNUMBER(INDEX(Данные!$I$1:$IX$303,Данные!$A208,V$642)),INDEX(Данные!$I$1:$IX$303,Данные!$A208,V$642)-Данные!$F208+IF($F$7="Использовать поправку",AM546,0),#N/A)</f>
        <v>0.76570801205275174</v>
      </c>
      <c r="W546" s="62">
        <f t="shared" si="859"/>
        <v>102.5</v>
      </c>
      <c r="X546" s="63">
        <f>IF(ISNUMBER(INDEX(Данные!$I$1:$IX$303,Данные!$A208,X$642)),INDEX(Данные!$I$1:$IX$303,Данные!$A208,X$642)-Данные!$E208+IF($F$8="Использовать поправку",AL546,0),#N/A)</f>
        <v>0.7206617617361033</v>
      </c>
      <c r="Y546" s="64">
        <f>IF(ISNUMBER(INDEX(Данные!$I$1:$IX$303,Данные!$A208,Y$642)),INDEX(Данные!$I$1:$IX$303,Данные!$A208,Y$642)-Данные!$F208+IF($F$8="Использовать поправку",AM546,0),#N/A)</f>
        <v>4.4300148499033298E-2</v>
      </c>
      <c r="Z546" s="62">
        <f t="shared" si="860"/>
        <v>102.5</v>
      </c>
      <c r="AA546" s="63">
        <f>IF(ISNUMBER(INDEX(Данные!$I$1:$IX$303,Данные!$A208,AA$642)),INDEX(Данные!$I$1:$IX$303,Данные!$A208,AA$642)-Данные!$E208+IF($F$9="Использовать поправку",AL546,0),#N/A)</f>
        <v>-1.1553900656574392</v>
      </c>
      <c r="AB546" s="64">
        <f>IF(ISNUMBER(INDEX(Данные!$I$1:$IX$303,Данные!$A208,AB$642)),INDEX(Данные!$I$1:$IX$303,Данные!$A208,AB$642)-Данные!$F208+IF($F$9="Использовать поправку",AM546,0),#N/A)</f>
        <v>1.7472840575045829</v>
      </c>
      <c r="AC546" s="62">
        <f t="shared" si="861"/>
        <v>102.5</v>
      </c>
      <c r="AD546" s="63">
        <f>IF(ISNUMBER(INDEX(Данные!$I$1:$IX$303,Данные!$A208,AD$642)),INDEX(Данные!$I$1:$IX$303,Данные!$A208,AD$642)-Данные!$E208+IF($F$10="Использовать поправку",AL546,0),#N/A)</f>
        <v>-0.24284501100972378</v>
      </c>
      <c r="AE546" s="64">
        <f>IF(ISNUMBER(INDEX(Данные!$I$1:$IX$303,Данные!$A208,AE$642)),INDEX(Данные!$I$1:$IX$303,Данные!$A208,AE$642)-Данные!$F208+IF($F$10="Использовать поправку",AM546,0),#N/A)</f>
        <v>1.0221940860673797</v>
      </c>
      <c r="AF546" s="62">
        <f t="shared" si="862"/>
        <v>102.5</v>
      </c>
      <c r="AG546" s="63">
        <f>IF(ISNUMBER(INDEX(Данные!$I$1:$IX$303,Данные!$A208,AG$642)),INDEX(Данные!$I$1:$IX$303,Данные!$A208,AG$642)-Данные!$E208+IF($F$11="Использовать поправку",AL546,0),#N/A)</f>
        <v>0.30352807331992793</v>
      </c>
      <c r="AH546" s="64">
        <f>IF(ISNUMBER(INDEX(Данные!$I$1:$IX$303,Данные!$A208,AH$642)),INDEX(Данные!$I$1:$IX$303,Данные!$A208,AH$642)-Данные!$F208+IF($F$11="Использовать поправку",AM546,0),#N/A)</f>
        <v>0.58508096244720775</v>
      </c>
      <c r="AI546" s="62">
        <f t="shared" si="863"/>
        <v>102.5</v>
      </c>
      <c r="AJ546" s="63">
        <f>IF(ISNUMBER(INDEX(Данные!$I$1:$IX$303,Данные!$A208,AJ$642)),INDEX(Данные!$I$1:$IX$303,Данные!$A208,AJ$642)-Данные!$E208+IF($F$12="Использовать поправку",AL546,0),#N/A)</f>
        <v>-1.3207513051214814</v>
      </c>
      <c r="AK546" s="96">
        <f>IF(ISNUMBER(INDEX(Данные!$I$1:$IX$303,Данные!$A208,AK$642)),INDEX(Данные!$I$1:$IX$303,Данные!$A208,AK$642)-Данные!$F208+IF($F$12="Использовать поправку",AM546,0),#N/A)</f>
        <v>1.7755216129294311</v>
      </c>
      <c r="AL546" s="100" t="e">
        <f>INDEX(Данные!$I$1:$IX$303,Данные!$A208,AL$642+4)-INDEX(Данные!$I$1:$IX$303,Данные!$A208,AL$643+4)</f>
        <v>#N/A</v>
      </c>
      <c r="AM546" s="101" t="e">
        <f>INDEX(Данные!$I$1:$IX$303,Данные!$A208,AM$642+5)-INDEX(Данные!$I$1:$IX$303,Данные!$A208,AM$643+5)</f>
        <v>#N/A</v>
      </c>
      <c r="AO546" s="61">
        <v>102.5</v>
      </c>
      <c r="AP546" s="62">
        <f t="shared" si="844"/>
        <v>102.5</v>
      </c>
      <c r="AQ546" s="63">
        <f>IF(ISNUMBER(INDEX(Данные!$I$1:$IX$303,Данные!$A208,AQ$642)),INDEX(Данные!$I$1:$IX$303,Данные!$A208,AQ$642)-Данные!$G208-AQ$643+IF($F$3="Использовать поправку",BT546,0),#N/A)</f>
        <v>0</v>
      </c>
      <c r="AR546" s="64">
        <f>IF(ISNUMBER(INDEX(Данные!$I$1:$IX$303,Данные!$A208,AR$642)),INDEX(Данные!$I$1:$IX$303,Данные!$A208,AR$642)-Данные!$H208-AR$643+IF($F$3="Использовать поправку",BU546,0),#N/A)</f>
        <v>0</v>
      </c>
      <c r="AS546" s="62">
        <f t="shared" si="845"/>
        <v>102.5</v>
      </c>
      <c r="AT546" s="63">
        <f>IF(ISNUMBER(INDEX(Данные!$I$1:$IX$303,Данные!$A208,AT$642)),INDEX(Данные!$I$1:$IX$303,Данные!$A208,AT$642)-Данные!$G208-AT$643+IF($F$4="Использовать поправку",BT546,0),#N/A)</f>
        <v>0.22663942481665345</v>
      </c>
      <c r="AU546" s="64">
        <f>IF(ISNUMBER(INDEX(Данные!$I$1:$IX$303,Данные!$A208,AU$642)),INDEX(Данные!$I$1:$IX$303,Данные!$A208,AU$642)-Данные!$H208-AU$643+IF($F$4="Использовать поправку",BU546,0),#N/A)</f>
        <v>3.2347221002687547</v>
      </c>
      <c r="AV546" s="62">
        <f t="shared" si="846"/>
        <v>102.5</v>
      </c>
      <c r="AW546" s="63">
        <f>IF(ISNUMBER(INDEX(Данные!$I$1:$IX$303,Данные!$A208,AW$642)),INDEX(Данные!$I$1:$IX$303,Данные!$A208,AW$642)-Данные!$G208-AW$643+IF($F$5="Использовать поправку",BT546,0),#N/A)</f>
        <v>-3.3440921709545819</v>
      </c>
      <c r="AX546" s="64">
        <f>IF(ISNUMBER(INDEX(Данные!$I$1:$IX$303,Данные!$A208,AX$642)),INDEX(Данные!$I$1:$IX$303,Данные!$A208,AX$642)-Данные!$H208-AX$643+IF($F$5="Использовать поправку",BU546,0),#N/A)</f>
        <v>6.9267594613788788</v>
      </c>
      <c r="AY546" s="62">
        <f t="shared" si="847"/>
        <v>102.5</v>
      </c>
      <c r="AZ546" s="63">
        <f>IF(ISNUMBER(INDEX(Данные!$I$1:$IX$303,Данные!$A208,AZ$642)),INDEX(Данные!$I$1:$IX$303,Данные!$A208,AZ$642)-Данные!$G208-AZ$643+IF($F$6="Использовать поправку",BT546,0),#N/A)</f>
        <v>-6.3913029244140489</v>
      </c>
      <c r="BA546" s="64">
        <f>IF(ISNUMBER(INDEX(Данные!$I$1:$IX$303,Данные!$A208,BA$642)),INDEX(Данные!$I$1:$IX$303,Данные!$A208,BA$642)-Данные!$H208-BA$643+IF($F$6="Использовать поправку",BU546,0),#N/A)</f>
        <v>6.8065854205240157</v>
      </c>
      <c r="BB546" s="62">
        <f t="shared" si="848"/>
        <v>102.5</v>
      </c>
      <c r="BC546" s="63">
        <f>IF(ISNUMBER(INDEX(Данные!$I$1:$IX$303,Данные!$A208,BC$642)),INDEX(Данные!$I$1:$IX$303,Данные!$A208,BC$642)-Данные!$G208-BC$643+IF($F$7="Использовать поправку",BT546,0),#N/A)</f>
        <v>-3.8769322057435147</v>
      </c>
      <c r="BD546" s="64">
        <f>IF(ISNUMBER(INDEX(Данные!$I$1:$IX$303,Данные!$A208,BD$642)),INDEX(Данные!$I$1:$IX$303,Данные!$A208,BD$642)-Данные!$H208-BD$643+IF($F$7="Использовать поправку",BU546,0),#N/A)</f>
        <v>6.5687078811070023</v>
      </c>
      <c r="BE546" s="62">
        <f t="shared" si="849"/>
        <v>102.5</v>
      </c>
      <c r="BF546" s="63">
        <f>IF(ISNUMBER(INDEX(Данные!$I$1:$IX$303,Данные!$A208,BF$642)),INDEX(Данные!$I$1:$IX$303,Данные!$A208,BF$642)-Данные!$G208-BF$643+IF($F$8="Использовать поправку",BT546,0),#N/A)</f>
        <v>2.4831097472534793</v>
      </c>
      <c r="BG546" s="64">
        <f>IF(ISNUMBER(INDEX(Данные!$I$1:$IX$303,Данные!$A208,BG$642)),INDEX(Данные!$I$1:$IX$303,Данные!$A208,BG$642)-Данные!$H208-BG$643+IF($F$8="Использовать поправку",BU546,0),#N/A)</f>
        <v>3.9352679958512908</v>
      </c>
      <c r="BH546" s="62">
        <f t="shared" si="850"/>
        <v>102.5</v>
      </c>
      <c r="BI546" s="63">
        <f>IF(ISNUMBER(INDEX(Данные!$I$1:$IX$303,Данные!$A208,BI$642)),INDEX(Данные!$I$1:$IX$303,Данные!$A208,BI$642)-Данные!$G208-BI$643+IF($F$9="Использовать поправку",BT546,0),#N/A)</f>
        <v>-0.70927465840088644</v>
      </c>
      <c r="BJ546" s="64">
        <f>IF(ISNUMBER(INDEX(Данные!$I$1:$IX$303,Данные!$A208,BJ$642)),INDEX(Данные!$I$1:$IX$303,Данные!$A208,BJ$642)-Данные!$H208-BJ$643+IF($F$9="Использовать поправку",BU546,0),#N/A)</f>
        <v>7.0927133206312192</v>
      </c>
      <c r="BK546" s="62">
        <f t="shared" si="851"/>
        <v>102.5</v>
      </c>
      <c r="BL546" s="63">
        <f>IF(ISNUMBER(INDEX(Данные!$I$1:$IX$303,Данные!$A208,BL$642)),INDEX(Данные!$I$1:$IX$303,Данные!$A208,BL$642)-Данные!$G208-BL$643+IF($F$10="Использовать поправку",BT546,0),#N/A)</f>
        <v>-4.6405313008472149</v>
      </c>
      <c r="BM546" s="64">
        <f>IF(ISNUMBER(INDEX(Данные!$I$1:$IX$303,Данные!$A208,BM$642)),INDEX(Данные!$I$1:$IX$303,Данные!$A208,BM$642)-Данные!$H208-BM$643+IF($F$10="Использовать поправку",BU546,0),#N/A)</f>
        <v>10.475676553518724</v>
      </c>
      <c r="BN546" s="62">
        <f t="shared" si="852"/>
        <v>102.5</v>
      </c>
      <c r="BO546" s="63">
        <f>IF(ISNUMBER(INDEX(Данные!$I$1:$IX$303,Данные!$A208,BO$642)),INDEX(Данные!$I$1:$IX$303,Данные!$A208,BO$642)-Данные!$G208-BO$643+IF($F$11="Использовать поправку",BT546,0),#N/A)</f>
        <v>1.720020659476063</v>
      </c>
      <c r="BP546" s="64">
        <f>IF(ISNUMBER(INDEX(Данные!$I$1:$IX$303,Данные!$A208,BP$642)),INDEX(Данные!$I$1:$IX$303,Данные!$A208,BP$642)-Данные!$H208-BP$643+IF($F$11="Использовать поправку",BU546,0),#N/A)</f>
        <v>5.3196467960046903</v>
      </c>
      <c r="BQ546" s="62">
        <f t="shared" si="853"/>
        <v>102.5</v>
      </c>
      <c r="BR546" s="63">
        <f>IF(ISNUMBER(INDEX(Данные!$I$1:$IX$303,Данные!$A208,BR$642)),INDEX(Данные!$I$1:$IX$303,Данные!$A208,BR$642)-Данные!$G208-BR$643+IF($F$12="Использовать поправку",BT546,0),#N/A)</f>
        <v>0.4932458347100237</v>
      </c>
      <c r="BS546" s="64">
        <f>IF(ISNUMBER(INDEX(Данные!$I$1:$IX$303,Данные!$A208,BS$642)),INDEX(Данные!$I$1:$IX$303,Данные!$A208,BS$642)-Данные!$H208-BS$643+IF($F$12="Использовать поправку",BU546,0),#N/A)</f>
        <v>6.7754655606358938</v>
      </c>
      <c r="BT546" s="100" t="e">
        <f>INDEX(Данные!$I$1:$IX$303,Данные!$A208,BT$642+8)-INDEX(Данные!$I$1:$IX$303,Данные!$A208,BT$643+8)</f>
        <v>#N/A</v>
      </c>
      <c r="BU546" s="101" t="e">
        <f>INDEX(Данные!$I$1:$IX$303,Данные!$A208,BU$642+9)-INDEX(Данные!$I$1:$IX$303,Данные!$A208,BU$643+9)</f>
        <v>#N/A</v>
      </c>
    </row>
    <row r="547" spans="7:73" s="88" customFormat="1" x14ac:dyDescent="0.25">
      <c r="G547" s="61">
        <v>103</v>
      </c>
      <c r="H547" s="62">
        <f t="shared" si="854"/>
        <v>103</v>
      </c>
      <c r="I547" s="63">
        <f>IF(ISNUMBER(INDEX(Данные!$I$1:$IX$303,Данные!$A209,I$642)),INDEX(Данные!$I$1:$IX$303,Данные!$A209,I$642)-Данные!$E209+IF($F$3="Использовать поправку",AL547,0),#N/A)</f>
        <v>0</v>
      </c>
      <c r="J547" s="64">
        <f>IF(ISNUMBER(INDEX(Данные!$I$1:$IX$303,Данные!$A209,J$642)),INDEX(Данные!$I$1:$IX$303,Данные!$A209,J$642)-Данные!$F209+IF($F$3="Использовать поправку",AM547,0),#N/A)</f>
        <v>0</v>
      </c>
      <c r="K547" s="62">
        <f t="shared" si="855"/>
        <v>103</v>
      </c>
      <c r="L547" s="63">
        <f>IF(ISNUMBER(INDEX(Данные!$I$1:$IX$303,Данные!$A209,L$642)),INDEX(Данные!$I$1:$IX$303,Данные!$A209,L$642)-Данные!$E209+IF($F$4="Использовать поправку",AL547,0),#N/A)</f>
        <v>1.0908373083481777</v>
      </c>
      <c r="M547" s="64">
        <f>IF(ISNUMBER(INDEX(Данные!$I$1:$IX$303,Данные!$A209,M$642)),INDEX(Данные!$I$1:$IX$303,Данные!$A209,M$642)-Данные!$F209+IF($F$4="Использовать поправку",AM547,0),#N/A)</f>
        <v>0.73842222069683672</v>
      </c>
      <c r="N547" s="62">
        <f t="shared" si="856"/>
        <v>103</v>
      </c>
      <c r="O547" s="63">
        <f>IF(ISNUMBER(INDEX(Данные!$I$1:$IX$303,Данные!$A209,O$642)),INDEX(Данные!$I$1:$IX$303,Данные!$A209,O$642)-Данные!$E209+IF($F$5="Использовать поправку",AL547,0),#N/A)</f>
        <v>0.85471359291601168</v>
      </c>
      <c r="P547" s="64">
        <f>IF(ISNUMBER(INDEX(Данные!$I$1:$IX$303,Данные!$A209,P$642)),INDEX(Данные!$I$1:$IX$303,Данные!$A209,P$642)-Данные!$F209+IF($F$5="Использовать поправку",AM547,0),#N/A)</f>
        <v>-0.65668593300694411</v>
      </c>
      <c r="Q547" s="62">
        <f t="shared" si="857"/>
        <v>103</v>
      </c>
      <c r="R547" s="63">
        <f>IF(ISNUMBER(INDEX(Данные!$I$1:$IX$303,Данные!$A209,R$642)),INDEX(Данные!$I$1:$IX$303,Данные!$A209,R$642)-Данные!$E209+IF($F$6="Использовать поправку",AL547,0),#N/A)</f>
        <v>-0.48959642396063252</v>
      </c>
      <c r="S547" s="64">
        <f>IF(ISNUMBER(INDEX(Данные!$I$1:$IX$303,Данные!$A209,S$642)),INDEX(Данные!$I$1:$IX$303,Данные!$A209,S$642)-Данные!$F209+IF($F$6="Использовать поправку",AM547,0),#N/A)</f>
        <v>-0.14892172169610518</v>
      </c>
      <c r="T547" s="62">
        <f t="shared" si="858"/>
        <v>103</v>
      </c>
      <c r="U547" s="63">
        <f>IF(ISNUMBER(INDEX(Данные!$I$1:$IX$303,Данные!$A209,U$642)),INDEX(Данные!$I$1:$IX$303,Данные!$A209,U$642)-Данные!$E209+IF($F$7="Использовать поправку",AL547,0),#N/A)</f>
        <v>1.1899601229720922</v>
      </c>
      <c r="V547" s="64">
        <f>IF(ISNUMBER(INDEX(Данные!$I$1:$IX$303,Данные!$A209,V$642)),INDEX(Данные!$I$1:$IX$303,Данные!$A209,V$642)-Данные!$F209+IF($F$7="Использовать поправку",AM547,0),#N/A)</f>
        <v>-0.31356621282552055</v>
      </c>
      <c r="W547" s="62">
        <f t="shared" si="859"/>
        <v>103</v>
      </c>
      <c r="X547" s="63">
        <f>IF(ISNUMBER(INDEX(Данные!$I$1:$IX$303,Данные!$A209,X$642)),INDEX(Данные!$I$1:$IX$303,Данные!$A209,X$642)-Данные!$E209+IF($F$8="Использовать поправку",AL547,0),#N/A)</f>
        <v>1.1530152114821082</v>
      </c>
      <c r="Y547" s="64">
        <f>IF(ISNUMBER(INDEX(Данные!$I$1:$IX$303,Данные!$A209,Y$642)),INDEX(Данные!$I$1:$IX$303,Данные!$A209,Y$642)-Данные!$F209+IF($F$8="Использовать поправку",AM547,0),#N/A)</f>
        <v>1.0467284362566147</v>
      </c>
      <c r="Z547" s="62">
        <f t="shared" si="860"/>
        <v>103</v>
      </c>
      <c r="AA547" s="63">
        <f>IF(ISNUMBER(INDEX(Данные!$I$1:$IX$303,Данные!$A209,AA$642)),INDEX(Данные!$I$1:$IX$303,Данные!$A209,AA$642)-Данные!$E209+IF($F$9="Использовать поправку",AL547,0),#N/A)</f>
        <v>0.63347138529049296</v>
      </c>
      <c r="AB547" s="64">
        <f>IF(ISNUMBER(INDEX(Данные!$I$1:$IX$303,Данные!$A209,AB$642)),INDEX(Данные!$I$1:$IX$303,Данные!$A209,AB$642)-Данные!$F209+IF($F$9="Использовать поправку",AM547,0),#N/A)</f>
        <v>0.64323940411957992</v>
      </c>
      <c r="AC547" s="62">
        <f t="shared" si="861"/>
        <v>103</v>
      </c>
      <c r="AD547" s="63">
        <f>IF(ISNUMBER(INDEX(Данные!$I$1:$IX$303,Данные!$A209,AD$642)),INDEX(Данные!$I$1:$IX$303,Данные!$A209,AD$642)-Данные!$E209+IF($F$10="Использовать поправку",AL547,0),#N/A)</f>
        <v>2.3936100503094231</v>
      </c>
      <c r="AE547" s="64">
        <f>IF(ISNUMBER(INDEX(Данные!$I$1:$IX$303,Данные!$A209,AE$642)),INDEX(Данные!$I$1:$IX$303,Данные!$A209,AE$642)-Данные!$F209+IF($F$10="Использовать поправку",AM547,0),#N/A)</f>
        <v>-0.91757485254058579</v>
      </c>
      <c r="AF547" s="62">
        <f t="shared" si="862"/>
        <v>103</v>
      </c>
      <c r="AG547" s="63">
        <f>IF(ISNUMBER(INDEX(Данные!$I$1:$IX$303,Данные!$A209,AG$642)),INDEX(Данные!$I$1:$IX$303,Данные!$A209,AG$642)-Данные!$E209+IF($F$11="Использовать поправку",AL547,0),#N/A)</f>
        <v>0.15950632580135604</v>
      </c>
      <c r="AH547" s="64">
        <f>IF(ISNUMBER(INDEX(Данные!$I$1:$IX$303,Данные!$A209,AH$642)),INDEX(Данные!$I$1:$IX$303,Данные!$A209,AH$642)-Данные!$F209+IF($F$11="Использовать поправку",AM547,0),#N/A)</f>
        <v>0.46230760326463738</v>
      </c>
      <c r="AI547" s="62">
        <f t="shared" si="863"/>
        <v>103</v>
      </c>
      <c r="AJ547" s="63">
        <f>IF(ISNUMBER(INDEX(Данные!$I$1:$IX$303,Данные!$A209,AJ$642)),INDEX(Данные!$I$1:$IX$303,Данные!$A209,AJ$642)-Данные!$E209+IF($F$12="Использовать поправку",AL547,0),#N/A)</f>
        <v>1.4151407357941181E-2</v>
      </c>
      <c r="AK547" s="96">
        <f>IF(ISNUMBER(INDEX(Данные!$I$1:$IX$303,Данные!$A209,AK$642)),INDEX(Данные!$I$1:$IX$303,Данные!$A209,AK$642)-Данные!$F209+IF($F$12="Использовать поправку",AM547,0),#N/A)</f>
        <v>0.45547502420368602</v>
      </c>
      <c r="AL547" s="100" t="e">
        <f>INDEX(Данные!$I$1:$IX$303,Данные!$A209,AL$642+4)-INDEX(Данные!$I$1:$IX$303,Данные!$A209,AL$643+4)</f>
        <v>#N/A</v>
      </c>
      <c r="AM547" s="101" t="e">
        <f>INDEX(Данные!$I$1:$IX$303,Данные!$A209,AM$642+5)-INDEX(Данные!$I$1:$IX$303,Данные!$A209,AM$643+5)</f>
        <v>#N/A</v>
      </c>
      <c r="AO547" s="61">
        <v>103</v>
      </c>
      <c r="AP547" s="62">
        <f t="shared" si="844"/>
        <v>103</v>
      </c>
      <c r="AQ547" s="63">
        <f>IF(ISNUMBER(INDEX(Данные!$I$1:$IX$303,Данные!$A209,AQ$642)),INDEX(Данные!$I$1:$IX$303,Данные!$A209,AQ$642)-Данные!$G209-AQ$643+IF($F$3="Использовать поправку",BT547,0),#N/A)</f>
        <v>0</v>
      </c>
      <c r="AR547" s="64">
        <f>IF(ISNUMBER(INDEX(Данные!$I$1:$IX$303,Данные!$A209,AR$642)),INDEX(Данные!$I$1:$IX$303,Данные!$A209,AR$642)-Данные!$H209-AR$643+IF($F$3="Использовать поправку",BU547,0),#N/A)</f>
        <v>0</v>
      </c>
      <c r="AS547" s="62">
        <f t="shared" si="845"/>
        <v>103</v>
      </c>
      <c r="AT547" s="63">
        <f>IF(ISNUMBER(INDEX(Данные!$I$1:$IX$303,Данные!$A209,AT$642)),INDEX(Данные!$I$1:$IX$303,Данные!$A209,AT$642)-Данные!$G209-AT$643+IF($F$4="Использовать поправку",BT547,0),#N/A)</f>
        <v>0.77205807899076717</v>
      </c>
      <c r="AU547" s="64">
        <f>IF(ISNUMBER(INDEX(Данные!$I$1:$IX$303,Данные!$A209,AU$642)),INDEX(Данные!$I$1:$IX$303,Данные!$A209,AU$642)-Данные!$H209-AU$643+IF($F$4="Использовать поправку",BU547,0),#N/A)</f>
        <v>3.603933210617015</v>
      </c>
      <c r="AV547" s="62">
        <f t="shared" si="846"/>
        <v>103</v>
      </c>
      <c r="AW547" s="63">
        <f>IF(ISNUMBER(INDEX(Данные!$I$1:$IX$303,Данные!$A209,AW$642)),INDEX(Данные!$I$1:$IX$303,Данные!$A209,AW$642)-Данные!$G209-AW$643+IF($F$5="Использовать поправку",BT547,0),#N/A)</f>
        <v>-2.9167353744965112</v>
      </c>
      <c r="AX547" s="64">
        <f>IF(ISNUMBER(INDEX(Данные!$I$1:$IX$303,Данные!$A209,AX$642)),INDEX(Данные!$I$1:$IX$303,Данные!$A209,AX$642)-Данные!$H209-AX$643+IF($F$5="Использовать поправку",BU547,0),#N/A)</f>
        <v>6.5984164948754369</v>
      </c>
      <c r="AY547" s="62">
        <f t="shared" si="847"/>
        <v>103</v>
      </c>
      <c r="AZ547" s="63">
        <f>IF(ISNUMBER(INDEX(Данные!$I$1:$IX$303,Данные!$A209,AZ$642)),INDEX(Данные!$I$1:$IX$303,Данные!$A209,AZ$642)-Данные!$G209-AZ$643+IF($F$6="Использовать поправку",BT547,0),#N/A)</f>
        <v>-6.6361011363943589</v>
      </c>
      <c r="BA547" s="64">
        <f>IF(ISNUMBER(INDEX(Данные!$I$1:$IX$303,Данные!$A209,BA$642)),INDEX(Данные!$I$1:$IX$303,Данные!$A209,BA$642)-Данные!$H209-BA$643+IF($F$6="Использовать поправку",BU547,0),#N/A)</f>
        <v>6.7321245596758672</v>
      </c>
      <c r="BB547" s="62">
        <f t="shared" si="848"/>
        <v>103</v>
      </c>
      <c r="BC547" s="63">
        <f>IF(ISNUMBER(INDEX(Данные!$I$1:$IX$303,Данные!$A209,BC$642)),INDEX(Данные!$I$1:$IX$303,Данные!$A209,BC$642)-Данные!$G209-BC$643+IF($F$7="Использовать поправку",BT547,0),#N/A)</f>
        <v>-3.2819521442573887</v>
      </c>
      <c r="BD547" s="64">
        <f>IF(ISNUMBER(INDEX(Данные!$I$1:$IX$303,Данные!$A209,BD$642)),INDEX(Данные!$I$1:$IX$303,Данные!$A209,BD$642)-Данные!$H209-BD$643+IF($F$7="Использовать поправку",BU547,0),#N/A)</f>
        <v>6.4119247746939436</v>
      </c>
      <c r="BE547" s="62">
        <f t="shared" si="849"/>
        <v>103</v>
      </c>
      <c r="BF547" s="63">
        <f>IF(ISNUMBER(INDEX(Данные!$I$1:$IX$303,Данные!$A209,BF$642)),INDEX(Данные!$I$1:$IX$303,Данные!$A209,BF$642)-Данные!$G209-BF$643+IF($F$8="Использовать поправку",BT547,0),#N/A)</f>
        <v>3.0596173529945645</v>
      </c>
      <c r="BG547" s="64">
        <f>IF(ISNUMBER(INDEX(Данные!$I$1:$IX$303,Данные!$A209,BG$642)),INDEX(Данные!$I$1:$IX$303,Данные!$A209,BG$642)-Данные!$H209-BG$643+IF($F$8="Использовать поправку",BU547,0),#N/A)</f>
        <v>4.4586322139796266</v>
      </c>
      <c r="BH547" s="62">
        <f t="shared" si="850"/>
        <v>103</v>
      </c>
      <c r="BI547" s="63">
        <f>IF(ISNUMBER(INDEX(Данные!$I$1:$IX$303,Данные!$A209,BI$642)),INDEX(Данные!$I$1:$IX$303,Данные!$A209,BI$642)-Данные!$G209-BI$643+IF($F$9="Использовать поправку",BT547,0),#N/A)</f>
        <v>-0.39253896575553426</v>
      </c>
      <c r="BJ547" s="64">
        <f>IF(ISNUMBER(INDEX(Данные!$I$1:$IX$303,Данные!$A209,BJ$642)),INDEX(Данные!$I$1:$IX$303,Данные!$A209,BJ$642)-Данные!$H209-BJ$643+IF($F$9="Использовать поправку",BU547,0),#N/A)</f>
        <v>7.414333022691153</v>
      </c>
      <c r="BK547" s="62">
        <f t="shared" si="851"/>
        <v>103</v>
      </c>
      <c r="BL547" s="63">
        <f>IF(ISNUMBER(INDEX(Данные!$I$1:$IX$303,Данные!$A209,BL$642)),INDEX(Данные!$I$1:$IX$303,Данные!$A209,BL$642)-Данные!$G209-BL$643+IF($F$10="Использовать поправку",BT547,0),#N/A)</f>
        <v>-3.4437262756924838</v>
      </c>
      <c r="BM547" s="64">
        <f>IF(ISNUMBER(INDEX(Данные!$I$1:$IX$303,Данные!$A209,BM$642)),INDEX(Данные!$I$1:$IX$303,Данные!$A209,BM$642)-Данные!$H209-BM$643+IF($F$10="Использовать поправку",BU547,0),#N/A)</f>
        <v>10.016889127248305</v>
      </c>
      <c r="BN547" s="62">
        <f t="shared" si="852"/>
        <v>103</v>
      </c>
      <c r="BO547" s="63">
        <f>IF(ISNUMBER(INDEX(Данные!$I$1:$IX$303,Данные!$A209,BO$642)),INDEX(Данные!$I$1:$IX$303,Данные!$A209,BO$642)-Данные!$G209-BO$643+IF($F$11="Использовать поправку",BT547,0),#N/A)</f>
        <v>1.7997738223767783</v>
      </c>
      <c r="BP547" s="64">
        <f>IF(ISNUMBER(INDEX(Данные!$I$1:$IX$303,Данные!$A209,BP$642)),INDEX(Данные!$I$1:$IX$303,Данные!$A209,BP$642)-Данные!$H209-BP$643+IF($F$11="Использовать поправку",BU547,0),#N/A)</f>
        <v>5.5508005976371351</v>
      </c>
      <c r="BQ547" s="62">
        <f t="shared" si="853"/>
        <v>103</v>
      </c>
      <c r="BR547" s="63">
        <f>IF(ISNUMBER(INDEX(Данные!$I$1:$IX$303,Данные!$A209,BR$642)),INDEX(Данные!$I$1:$IX$303,Данные!$A209,BR$642)-Данные!$G209-BR$643+IF($F$12="Использовать поправку",BT547,0),#N/A)</f>
        <v>0.5003215383890165</v>
      </c>
      <c r="BS547" s="64">
        <f>IF(ISNUMBER(INDEX(Данные!$I$1:$IX$303,Данные!$A209,BS$642)),INDEX(Данные!$I$1:$IX$303,Данные!$A209,BS$642)-Данные!$H209-BS$643+IF($F$12="Использовать поправку",BU547,0),#N/A)</f>
        <v>7.0032030727379606</v>
      </c>
      <c r="BT547" s="100" t="e">
        <f>INDEX(Данные!$I$1:$IX$303,Данные!$A209,BT$642+8)-INDEX(Данные!$I$1:$IX$303,Данные!$A209,BT$643+8)</f>
        <v>#N/A</v>
      </c>
      <c r="BU547" s="101" t="e">
        <f>INDEX(Данные!$I$1:$IX$303,Данные!$A209,BU$642+9)-INDEX(Данные!$I$1:$IX$303,Данные!$A209,BU$643+9)</f>
        <v>#N/A</v>
      </c>
    </row>
    <row r="548" spans="7:73" s="88" customFormat="1" x14ac:dyDescent="0.25">
      <c r="G548" s="61">
        <v>103.5</v>
      </c>
      <c r="H548" s="62">
        <f t="shared" si="854"/>
        <v>103.5</v>
      </c>
      <c r="I548" s="63">
        <f>IF(ISNUMBER(INDEX(Данные!$I$1:$IX$303,Данные!$A210,I$642)),INDEX(Данные!$I$1:$IX$303,Данные!$A210,I$642)-Данные!$E210+IF($F$3="Использовать поправку",AL548,0),#N/A)</f>
        <v>0</v>
      </c>
      <c r="J548" s="64">
        <f>IF(ISNUMBER(INDEX(Данные!$I$1:$IX$303,Данные!$A210,J$642)),INDEX(Данные!$I$1:$IX$303,Данные!$A210,J$642)-Данные!$F210+IF($F$3="Использовать поправку",AM548,0),#N/A)</f>
        <v>0</v>
      </c>
      <c r="K548" s="62">
        <f t="shared" si="855"/>
        <v>103.5</v>
      </c>
      <c r="L548" s="63">
        <f>IF(ISNUMBER(INDEX(Данные!$I$1:$IX$303,Данные!$A210,L$642)),INDEX(Данные!$I$1:$IX$303,Данные!$A210,L$642)-Данные!$E210+IF($F$4="Использовать поправку",AL548,0),#N/A)</f>
        <v>-0.46657813104957135</v>
      </c>
      <c r="M548" s="64">
        <f>IF(ISNUMBER(INDEX(Данные!$I$1:$IX$303,Данные!$A210,M$642)),INDEX(Данные!$I$1:$IX$303,Данные!$A210,M$642)-Данные!$F210+IF($F$4="Использовать поправку",AM548,0),#N/A)</f>
        <v>-2.272169648061606E-2</v>
      </c>
      <c r="N548" s="62">
        <f t="shared" si="856"/>
        <v>103.5</v>
      </c>
      <c r="O548" s="63">
        <f>IF(ISNUMBER(INDEX(Данные!$I$1:$IX$303,Данные!$A210,O$642)),INDEX(Данные!$I$1:$IX$303,Данные!$A210,O$642)-Данные!$E210+IF($F$5="Использовать поправку",AL548,0),#N/A)</f>
        <v>0.64116340551750994</v>
      </c>
      <c r="P548" s="64">
        <f>IF(ISNUMBER(INDEX(Данные!$I$1:$IX$303,Данные!$A210,P$642)),INDEX(Данные!$I$1:$IX$303,Данные!$A210,P$642)-Данные!$F210+IF($F$5="Использовать поправку",AM548,0),#N/A)</f>
        <v>1.3027658661278316</v>
      </c>
      <c r="Q548" s="62">
        <f t="shared" si="857"/>
        <v>103.5</v>
      </c>
      <c r="R548" s="63">
        <f>IF(ISNUMBER(INDEX(Данные!$I$1:$IX$303,Данные!$A210,R$642)),INDEX(Данные!$I$1:$IX$303,Данные!$A210,R$642)-Данные!$E210+IF($F$6="Использовать поправку",AL548,0),#N/A)</f>
        <v>-0.86319830899150318</v>
      </c>
      <c r="S548" s="64">
        <f>IF(ISNUMBER(INDEX(Данные!$I$1:$IX$303,Данные!$A210,S$642)),INDEX(Данные!$I$1:$IX$303,Данные!$A210,S$642)-Данные!$F210+IF($F$6="Использовать поправку",AM548,0),#N/A)</f>
        <v>-7.3856535437695214E-2</v>
      </c>
      <c r="T548" s="62">
        <f t="shared" si="858"/>
        <v>103.5</v>
      </c>
      <c r="U548" s="63">
        <f>IF(ISNUMBER(INDEX(Данные!$I$1:$IX$303,Данные!$A210,U$642)),INDEX(Данные!$I$1:$IX$303,Данные!$A210,U$642)-Данные!$E210+IF($F$7="Использовать поправку",AL548,0),#N/A)</f>
        <v>-1.1467308436748</v>
      </c>
      <c r="V548" s="64">
        <f>IF(ISNUMBER(INDEX(Данные!$I$1:$IX$303,Данные!$A210,V$642)),INDEX(Данные!$I$1:$IX$303,Данные!$A210,V$642)-Данные!$F210+IF($F$7="Использовать поправку",AM548,0),#N/A)</f>
        <v>1.5544586613688693</v>
      </c>
      <c r="W548" s="62">
        <f t="shared" si="859"/>
        <v>103.5</v>
      </c>
      <c r="X548" s="63">
        <f>IF(ISNUMBER(INDEX(Данные!$I$1:$IX$303,Данные!$A210,X$642)),INDEX(Данные!$I$1:$IX$303,Данные!$A210,X$642)-Данные!$E210+IF($F$8="Использовать поправку",AL548,0),#N/A)</f>
        <v>0.16120496227599013</v>
      </c>
      <c r="Y548" s="64">
        <f>IF(ISNUMBER(INDEX(Данные!$I$1:$IX$303,Данные!$A210,Y$642)),INDEX(Данные!$I$1:$IX$303,Данные!$A210,Y$642)-Данные!$F210+IF($F$8="Использовать поправку",AM548,0),#N/A)</f>
        <v>1.064979584430791</v>
      </c>
      <c r="Z548" s="62">
        <f t="shared" si="860"/>
        <v>103.5</v>
      </c>
      <c r="AA548" s="63">
        <f>IF(ISNUMBER(INDEX(Данные!$I$1:$IX$303,Данные!$A210,AA$642)),INDEX(Данные!$I$1:$IX$303,Данные!$A210,AA$642)-Данные!$E210+IF($F$9="Использовать поправку",AL548,0),#N/A)</f>
        <v>-0.58380265249907559</v>
      </c>
      <c r="AB548" s="64">
        <f>IF(ISNUMBER(INDEX(Данные!$I$1:$IX$303,Данные!$A210,AB$642)),INDEX(Данные!$I$1:$IX$303,Данные!$A210,AB$642)-Данные!$F210+IF($F$9="Использовать поправку",AM548,0),#N/A)</f>
        <v>0.79772030343405831</v>
      </c>
      <c r="AC548" s="62">
        <f t="shared" si="861"/>
        <v>103.5</v>
      </c>
      <c r="AD548" s="63">
        <f>IF(ISNUMBER(INDEX(Данные!$I$1:$IX$303,Данные!$A210,AD$642)),INDEX(Данные!$I$1:$IX$303,Данные!$A210,AD$642)-Данные!$E210+IF($F$10="Использовать поправку",AL548,0),#N/A)</f>
        <v>-0.23148187614340543</v>
      </c>
      <c r="AE548" s="64">
        <f>IF(ISNUMBER(INDEX(Данные!$I$1:$IX$303,Данные!$A210,AE$642)),INDEX(Данные!$I$1:$IX$303,Данные!$A210,AE$642)-Данные!$F210+IF($F$10="Использовать поправку",AM548,0),#N/A)</f>
        <v>1.4411334447377477</v>
      </c>
      <c r="AF548" s="62">
        <f t="shared" si="862"/>
        <v>103.5</v>
      </c>
      <c r="AG548" s="63">
        <f>IF(ISNUMBER(INDEX(Данные!$I$1:$IX$303,Данные!$A210,AG$642)),INDEX(Данные!$I$1:$IX$303,Данные!$A210,AG$642)-Данные!$E210+IF($F$11="Использовать поправку",AL548,0),#N/A)</f>
        <v>-0.84143828845341062</v>
      </c>
      <c r="AH548" s="64">
        <f>IF(ISNUMBER(INDEX(Данные!$I$1:$IX$303,Данные!$A210,AH$642)),INDEX(Данные!$I$1:$IX$303,Данные!$A210,AH$642)-Данные!$F210+IF($F$11="Использовать поправку",AM548,0),#N/A)</f>
        <v>0.74323483758483633</v>
      </c>
      <c r="AI548" s="62">
        <f t="shared" si="863"/>
        <v>103.5</v>
      </c>
      <c r="AJ548" s="63">
        <f>IF(ISNUMBER(INDEX(Данные!$I$1:$IX$303,Данные!$A210,AJ$642)),INDEX(Данные!$I$1:$IX$303,Данные!$A210,AJ$642)-Данные!$E210+IF($F$12="Использовать поправку",AL548,0),#N/A)</f>
        <v>0.20371092612987596</v>
      </c>
      <c r="AK548" s="96">
        <f>IF(ISNUMBER(INDEX(Данные!$I$1:$IX$303,Данные!$A210,AK$642)),INDEX(Данные!$I$1:$IX$303,Данные!$A210,AK$642)-Данные!$F210+IF($F$12="Использовать поправку",AM548,0),#N/A)</f>
        <v>0.94250174018797495</v>
      </c>
      <c r="AL548" s="100" t="e">
        <f>INDEX(Данные!$I$1:$IX$303,Данные!$A210,AL$642+4)-INDEX(Данные!$I$1:$IX$303,Данные!$A210,AL$643+4)</f>
        <v>#N/A</v>
      </c>
      <c r="AM548" s="101" t="e">
        <f>INDEX(Данные!$I$1:$IX$303,Данные!$A210,AM$642+5)-INDEX(Данные!$I$1:$IX$303,Данные!$A210,AM$643+5)</f>
        <v>#N/A</v>
      </c>
      <c r="AO548" s="61">
        <v>103.5</v>
      </c>
      <c r="AP548" s="62">
        <f t="shared" si="844"/>
        <v>103.5</v>
      </c>
      <c r="AQ548" s="63">
        <f>IF(ISNUMBER(INDEX(Данные!$I$1:$IX$303,Данные!$A210,AQ$642)),INDEX(Данные!$I$1:$IX$303,Данные!$A210,AQ$642)-Данные!$G210-AQ$643+IF($F$3="Использовать поправку",BT548,0),#N/A)</f>
        <v>0</v>
      </c>
      <c r="AR548" s="64">
        <f>IF(ISNUMBER(INDEX(Данные!$I$1:$IX$303,Данные!$A210,AR$642)),INDEX(Данные!$I$1:$IX$303,Данные!$A210,AR$642)-Данные!$H210-AR$643+IF($F$3="Использовать поправку",BU548,0),#N/A)</f>
        <v>0</v>
      </c>
      <c r="AS548" s="62">
        <f t="shared" si="845"/>
        <v>103.5</v>
      </c>
      <c r="AT548" s="63">
        <f>IF(ISNUMBER(INDEX(Данные!$I$1:$IX$303,Данные!$A210,AT$642)),INDEX(Данные!$I$1:$IX$303,Данные!$A210,AT$642)-Данные!$G210-AT$643+IF($F$4="Использовать поправку",BT548,0),#N/A)</f>
        <v>0.53876901346598061</v>
      </c>
      <c r="AU548" s="64">
        <f>IF(ISNUMBER(INDEX(Данные!$I$1:$IX$303,Данные!$A210,AU$642)),INDEX(Данные!$I$1:$IX$303,Данные!$A210,AU$642)-Данные!$H210-AU$643+IF($F$4="Использовать поправку",BU548,0),#N/A)</f>
        <v>3.5925723623768135</v>
      </c>
      <c r="AV548" s="62">
        <f t="shared" si="846"/>
        <v>103.5</v>
      </c>
      <c r="AW548" s="63">
        <f>IF(ISNUMBER(INDEX(Данные!$I$1:$IX$303,Данные!$A210,AW$642)),INDEX(Данные!$I$1:$IX$303,Данные!$A210,AW$642)-Данные!$G210-AW$643+IF($F$5="Использовать поправку",BT548,0),#N/A)</f>
        <v>-2.5961536717377385</v>
      </c>
      <c r="AX548" s="64">
        <f>IF(ISNUMBER(INDEX(Данные!$I$1:$IX$303,Данные!$A210,AX$642)),INDEX(Данные!$I$1:$IX$303,Данные!$A210,AX$642)-Данные!$H210-AX$643+IF($F$5="Использовать поправку",BU548,0),#N/A)</f>
        <v>7.2497994279394788</v>
      </c>
      <c r="AY548" s="62">
        <f t="shared" si="847"/>
        <v>103.5</v>
      </c>
      <c r="AZ548" s="63">
        <f>IF(ISNUMBER(INDEX(Данные!$I$1:$IX$303,Данные!$A210,AZ$642)),INDEX(Данные!$I$1:$IX$303,Данные!$A210,AZ$642)-Данные!$G210-AZ$643+IF($F$6="Использовать поправку",BT548,0),#N/A)</f>
        <v>-7.0677002908901159</v>
      </c>
      <c r="BA548" s="64">
        <f>IF(ISNUMBER(INDEX(Данные!$I$1:$IX$303,Данные!$A210,BA$642)),INDEX(Данные!$I$1:$IX$303,Данные!$A210,BA$642)-Данные!$H210-BA$643+IF($F$6="Использовать поправку",BU548,0),#N/A)</f>
        <v>6.6951962919570178</v>
      </c>
      <c r="BB548" s="62">
        <f t="shared" si="848"/>
        <v>103.5</v>
      </c>
      <c r="BC548" s="63">
        <f>IF(ISNUMBER(INDEX(Данные!$I$1:$IX$303,Данные!$A210,BC$642)),INDEX(Данные!$I$1:$IX$303,Данные!$A210,BC$642)-Данные!$G210-BC$643+IF($F$7="Использовать поправку",BT548,0),#N/A)</f>
        <v>-3.8553175660947545</v>
      </c>
      <c r="BD548" s="64">
        <f>IF(ISNUMBER(INDEX(Данные!$I$1:$IX$303,Данные!$A210,BD$642)),INDEX(Данные!$I$1:$IX$303,Данные!$A210,BD$642)-Данные!$H210-BD$643+IF($F$7="Использовать поправку",BU548,0),#N/A)</f>
        <v>7.1891541053785204</v>
      </c>
      <c r="BE548" s="62">
        <f t="shared" si="849"/>
        <v>103.5</v>
      </c>
      <c r="BF548" s="63">
        <f>IF(ISNUMBER(INDEX(Данные!$I$1:$IX$303,Данные!$A210,BF$642)),INDEX(Данные!$I$1:$IX$303,Данные!$A210,BF$642)-Данные!$G210-BF$643+IF($F$8="Использовать поправку",BT548,0),#N/A)</f>
        <v>3.1402198341326084</v>
      </c>
      <c r="BG548" s="64">
        <f>IF(ISNUMBER(INDEX(Данные!$I$1:$IX$303,Данные!$A210,BG$642)),INDEX(Данные!$I$1:$IX$303,Данные!$A210,BG$642)-Данные!$H210-BG$643+IF($F$8="Использовать поправку",BU548,0),#N/A)</f>
        <v>4.991122006194928</v>
      </c>
      <c r="BH548" s="62">
        <f t="shared" si="850"/>
        <v>103.5</v>
      </c>
      <c r="BI548" s="63">
        <f>IF(ISNUMBER(INDEX(Данные!$I$1:$IX$303,Данные!$A210,BI$642)),INDEX(Данные!$I$1:$IX$303,Данные!$A210,BI$642)-Данные!$G210-BI$643+IF($F$9="Использовать поправку",BT548,0),#N/A)</f>
        <v>-0.6844402920049788</v>
      </c>
      <c r="BJ548" s="64">
        <f>IF(ISNUMBER(INDEX(Данные!$I$1:$IX$303,Данные!$A210,BJ$642)),INDEX(Данные!$I$1:$IX$303,Данные!$A210,BJ$642)-Данные!$H210-BJ$643+IF($F$9="Использовать поправку",BU548,0),#N/A)</f>
        <v>7.8131931744080703</v>
      </c>
      <c r="BK548" s="62">
        <f t="shared" si="851"/>
        <v>103.5</v>
      </c>
      <c r="BL548" s="63">
        <f>IF(ISNUMBER(INDEX(Данные!$I$1:$IX$303,Данные!$A210,BL$642)),INDEX(Данные!$I$1:$IX$303,Данные!$A210,BL$642)-Данные!$G210-BL$643+IF($F$10="Использовать поправку",BT548,0),#N/A)</f>
        <v>-3.559467213764151</v>
      </c>
      <c r="BM548" s="64">
        <f>IF(ISNUMBER(INDEX(Данные!$I$1:$IX$303,Данные!$A210,BM$642)),INDEX(Данные!$I$1:$IX$303,Данные!$A210,BM$642)-Данные!$H210-BM$643+IF($F$10="Использовать поправку",BU548,0),#N/A)</f>
        <v>10.737455849617163</v>
      </c>
      <c r="BN548" s="62">
        <f t="shared" si="852"/>
        <v>103.5</v>
      </c>
      <c r="BO548" s="63">
        <f>IF(ISNUMBER(INDEX(Данные!$I$1:$IX$303,Данные!$A210,BO$642)),INDEX(Данные!$I$1:$IX$303,Данные!$A210,BO$642)-Данные!$G210-BO$643+IF($F$11="Использовать поправку",BT548,0),#N/A)</f>
        <v>1.3790546781501689</v>
      </c>
      <c r="BP548" s="64">
        <f>IF(ISNUMBER(INDEX(Данные!$I$1:$IX$303,Данные!$A210,BP$642)),INDEX(Данные!$I$1:$IX$303,Данные!$A210,BP$642)-Данные!$H210-BP$643+IF($F$11="Использовать поправку",BU548,0),#N/A)</f>
        <v>5.922418016429674</v>
      </c>
      <c r="BQ548" s="62">
        <f t="shared" si="853"/>
        <v>103.5</v>
      </c>
      <c r="BR548" s="63">
        <f>IF(ISNUMBER(INDEX(Данные!$I$1:$IX$303,Данные!$A210,BR$642)),INDEX(Данные!$I$1:$IX$303,Данные!$A210,BR$642)-Данные!$G210-BR$643+IF($F$12="Использовать поправку",BT548,0),#N/A)</f>
        <v>0.60217700145403796</v>
      </c>
      <c r="BS548" s="64">
        <f>IF(ISNUMBER(INDEX(Данные!$I$1:$IX$303,Данные!$A210,BS$642)),INDEX(Данные!$I$1:$IX$303,Данные!$A210,BS$642)-Данные!$H210-BS$643+IF($F$12="Использовать поправку",BU548,0),#N/A)</f>
        <v>7.4744539428318149</v>
      </c>
      <c r="BT548" s="100" t="e">
        <f>INDEX(Данные!$I$1:$IX$303,Данные!$A210,BT$642+8)-INDEX(Данные!$I$1:$IX$303,Данные!$A210,BT$643+8)</f>
        <v>#N/A</v>
      </c>
      <c r="BU548" s="101" t="e">
        <f>INDEX(Данные!$I$1:$IX$303,Данные!$A210,BU$642+9)-INDEX(Данные!$I$1:$IX$303,Данные!$A210,BU$643+9)</f>
        <v>#N/A</v>
      </c>
    </row>
    <row r="549" spans="7:73" s="88" customFormat="1" x14ac:dyDescent="0.25">
      <c r="G549" s="61">
        <v>104</v>
      </c>
      <c r="H549" s="62">
        <f t="shared" si="854"/>
        <v>104</v>
      </c>
      <c r="I549" s="63">
        <f>IF(ISNUMBER(INDEX(Данные!$I$1:$IX$303,Данные!$A211,I$642)),INDEX(Данные!$I$1:$IX$303,Данные!$A211,I$642)-Данные!$E211+IF($F$3="Использовать поправку",AL549,0),#N/A)</f>
        <v>0</v>
      </c>
      <c r="J549" s="64">
        <f>IF(ISNUMBER(INDEX(Данные!$I$1:$IX$303,Данные!$A211,J$642)),INDEX(Данные!$I$1:$IX$303,Данные!$A211,J$642)-Данные!$F211+IF($F$3="Использовать поправку",AM549,0),#N/A)</f>
        <v>0</v>
      </c>
      <c r="K549" s="62">
        <f t="shared" si="855"/>
        <v>104</v>
      </c>
      <c r="L549" s="63">
        <f>IF(ISNUMBER(INDEX(Данные!$I$1:$IX$303,Данные!$A211,L$642)),INDEX(Данные!$I$1:$IX$303,Данные!$A211,L$642)-Данные!$E211+IF($F$4="Использовать поправку",AL549,0),#N/A)</f>
        <v>-0.67687148717356749</v>
      </c>
      <c r="M549" s="64">
        <f>IF(ISNUMBER(INDEX(Данные!$I$1:$IX$303,Данные!$A211,M$642)),INDEX(Данные!$I$1:$IX$303,Данные!$A211,M$642)-Данные!$F211+IF($F$4="Использовать поправку",AM549,0),#N/A)</f>
        <v>-0.24077639508555393</v>
      </c>
      <c r="N549" s="62">
        <f t="shared" si="856"/>
        <v>104</v>
      </c>
      <c r="O549" s="63">
        <f>IF(ISNUMBER(INDEX(Данные!$I$1:$IX$303,Данные!$A211,O$642)),INDEX(Данные!$I$1:$IX$303,Данные!$A211,O$642)-Данные!$E211+IF($F$5="Использовать поправку",AL549,0),#N/A)</f>
        <v>-1.2635191058622048</v>
      </c>
      <c r="P549" s="64">
        <f>IF(ISNUMBER(INDEX(Данные!$I$1:$IX$303,Данные!$A211,P$642)),INDEX(Данные!$I$1:$IX$303,Данные!$A211,P$642)-Данные!$F211+IF($F$5="Использовать поправку",AM549,0),#N/A)</f>
        <v>-0.4970625776763633</v>
      </c>
      <c r="Q549" s="62">
        <f t="shared" si="857"/>
        <v>104</v>
      </c>
      <c r="R549" s="63">
        <f>IF(ISNUMBER(INDEX(Данные!$I$1:$IX$303,Данные!$A211,R$642)),INDEX(Данные!$I$1:$IX$303,Данные!$A211,R$642)-Данные!$E211+IF($F$6="Использовать поправку",AL549,0),#N/A)</f>
        <v>-0.80924222545800184</v>
      </c>
      <c r="S549" s="64">
        <f>IF(ISNUMBER(INDEX(Данные!$I$1:$IX$303,Данные!$A211,S$642)),INDEX(Данные!$I$1:$IX$303,Данные!$A211,S$642)-Данные!$F211+IF($F$6="Использовать поправку",AM549,0),#N/A)</f>
        <v>-1.1484871254975708</v>
      </c>
      <c r="T549" s="62">
        <f t="shared" si="858"/>
        <v>104</v>
      </c>
      <c r="U549" s="63">
        <f>IF(ISNUMBER(INDEX(Данные!$I$1:$IX$303,Данные!$A211,U$642)),INDEX(Данные!$I$1:$IX$303,Данные!$A211,U$642)-Данные!$E211+IF($F$7="Использовать поправку",AL549,0),#N/A)</f>
        <v>-0.42301803306254193</v>
      </c>
      <c r="V549" s="64">
        <f>IF(ISNUMBER(INDEX(Данные!$I$1:$IX$303,Данные!$A211,V$642)),INDEX(Данные!$I$1:$IX$303,Данные!$A211,V$642)-Данные!$F211+IF($F$7="Использовать поправку",AM549,0),#N/A)</f>
        <v>-1.3855757830357582</v>
      </c>
      <c r="W549" s="62">
        <f t="shared" si="859"/>
        <v>104</v>
      </c>
      <c r="X549" s="63">
        <f>IF(ISNUMBER(INDEX(Данные!$I$1:$IX$303,Данные!$A211,X$642)),INDEX(Данные!$I$1:$IX$303,Данные!$A211,X$642)-Данные!$E211+IF($F$8="Использовать поправку",AL549,0),#N/A)</f>
        <v>-1.4445748360295578</v>
      </c>
      <c r="Y549" s="64">
        <f>IF(ISNUMBER(INDEX(Данные!$I$1:$IX$303,Данные!$A211,Y$642)),INDEX(Данные!$I$1:$IX$303,Данные!$A211,Y$642)-Данные!$F211+IF($F$8="Использовать поправку",AM549,0),#N/A)</f>
        <v>-5.0273983001680733E-2</v>
      </c>
      <c r="Z549" s="62">
        <f t="shared" si="860"/>
        <v>104</v>
      </c>
      <c r="AA549" s="63">
        <f>IF(ISNUMBER(INDEX(Данные!$I$1:$IX$303,Данные!$A211,AA$642)),INDEX(Данные!$I$1:$IX$303,Данные!$A211,AA$642)-Данные!$E211+IF($F$9="Использовать поправку",AL549,0),#N/A)</f>
        <v>-1.8425959402615906</v>
      </c>
      <c r="AB549" s="64">
        <f>IF(ISNUMBER(INDEX(Данные!$I$1:$IX$303,Данные!$A211,AB$642)),INDEX(Данные!$I$1:$IX$303,Данные!$A211,AB$642)-Данные!$F211+IF($F$9="Использовать поправку",AM549,0),#N/A)</f>
        <v>0.14452543442061838</v>
      </c>
      <c r="AC549" s="62">
        <f t="shared" si="861"/>
        <v>104</v>
      </c>
      <c r="AD549" s="63">
        <f>IF(ISNUMBER(INDEX(Данные!$I$1:$IX$303,Данные!$A211,AD$642)),INDEX(Данные!$I$1:$IX$303,Данные!$A211,AD$642)-Данные!$E211+IF($F$10="Использовать поправку",AL549,0),#N/A)</f>
        <v>-0.82281369305844798</v>
      </c>
      <c r="AE549" s="64">
        <f>IF(ISNUMBER(INDEX(Данные!$I$1:$IX$303,Данные!$A211,AE$642)),INDEX(Данные!$I$1:$IX$303,Данные!$A211,AE$642)-Данные!$F211+IF($F$10="Использовать поправку",AM549,0),#N/A)</f>
        <v>0.71382030181356626</v>
      </c>
      <c r="AF549" s="62">
        <f t="shared" si="862"/>
        <v>104</v>
      </c>
      <c r="AG549" s="63">
        <f>IF(ISNUMBER(INDEX(Данные!$I$1:$IX$303,Данные!$A211,AG$642)),INDEX(Данные!$I$1:$IX$303,Данные!$A211,AG$642)-Данные!$E211+IF($F$11="Использовать поправку",AL549,0),#N/A)</f>
        <v>-1.0235025814090477</v>
      </c>
      <c r="AH549" s="64">
        <f>IF(ISNUMBER(INDEX(Данные!$I$1:$IX$303,Данные!$A211,AH$642)),INDEX(Данные!$I$1:$IX$303,Данные!$A211,AH$642)-Данные!$F211+IF($F$11="Использовать поправку",AM549,0),#N/A)</f>
        <v>-1.4531604590298066</v>
      </c>
      <c r="AI549" s="62">
        <f t="shared" si="863"/>
        <v>104</v>
      </c>
      <c r="AJ549" s="63">
        <f>IF(ISNUMBER(INDEX(Данные!$I$1:$IX$303,Данные!$A211,AJ$642)),INDEX(Данные!$I$1:$IX$303,Данные!$A211,AJ$642)-Данные!$E211+IF($F$12="Использовать поправку",AL549,0),#N/A)</f>
        <v>-1.638035918042009</v>
      </c>
      <c r="AK549" s="96">
        <f>IF(ISNUMBER(INDEX(Данные!$I$1:$IX$303,Данные!$A211,AK$642)),INDEX(Данные!$I$1:$IX$303,Данные!$A211,AK$642)-Данные!$F211+IF($F$12="Использовать поправку",AM549,0),#N/A)</f>
        <v>-0.18218272363576204</v>
      </c>
      <c r="AL549" s="100" t="e">
        <f>INDEX(Данные!$I$1:$IX$303,Данные!$A211,AL$642+4)-INDEX(Данные!$I$1:$IX$303,Данные!$A211,AL$643+4)</f>
        <v>#N/A</v>
      </c>
      <c r="AM549" s="101" t="e">
        <f>INDEX(Данные!$I$1:$IX$303,Данные!$A211,AM$642+5)-INDEX(Данные!$I$1:$IX$303,Данные!$A211,AM$643+5)</f>
        <v>#N/A</v>
      </c>
      <c r="AO549" s="61">
        <v>104</v>
      </c>
      <c r="AP549" s="62">
        <f t="shared" si="844"/>
        <v>104</v>
      </c>
      <c r="AQ549" s="63">
        <f>IF(ISNUMBER(INDEX(Данные!$I$1:$IX$303,Данные!$A211,AQ$642)),INDEX(Данные!$I$1:$IX$303,Данные!$A211,AQ$642)-Данные!$G211-AQ$643+IF($F$3="Использовать поправку",BT549,0),#N/A)</f>
        <v>0</v>
      </c>
      <c r="AR549" s="64">
        <f>IF(ISNUMBER(INDEX(Данные!$I$1:$IX$303,Данные!$A211,AR$642)),INDEX(Данные!$I$1:$IX$303,Данные!$A211,AR$642)-Данные!$H211-AR$643+IF($F$3="Использовать поправку",BU549,0),#N/A)</f>
        <v>0</v>
      </c>
      <c r="AS549" s="62">
        <f t="shared" si="845"/>
        <v>104</v>
      </c>
      <c r="AT549" s="63">
        <f>IF(ISNUMBER(INDEX(Данные!$I$1:$IX$303,Данные!$A211,AT$642)),INDEX(Данные!$I$1:$IX$303,Данные!$A211,AT$642)-Данные!$G211-AT$643+IF($F$4="Использовать поправку",BT549,0),#N/A)</f>
        <v>0.20033326987913824</v>
      </c>
      <c r="AU549" s="64">
        <f>IF(ISNUMBER(INDEX(Данные!$I$1:$IX$303,Данные!$A211,AU$642)),INDEX(Данные!$I$1:$IX$303,Данные!$A211,AU$642)-Данные!$H211-AU$643+IF($F$4="Использовать поправку",BU549,0),#N/A)</f>
        <v>3.4721841648340614</v>
      </c>
      <c r="AV549" s="62">
        <f t="shared" si="846"/>
        <v>104</v>
      </c>
      <c r="AW549" s="63">
        <f>IF(ISNUMBER(INDEX(Данные!$I$1:$IX$303,Данные!$A211,AW$642)),INDEX(Данные!$I$1:$IX$303,Данные!$A211,AW$642)-Данные!$G211-AW$643+IF($F$5="Использовать поправку",BT549,0),#N/A)</f>
        <v>-3.227913224668896</v>
      </c>
      <c r="AX549" s="64">
        <f>IF(ISNUMBER(INDEX(Данные!$I$1:$IX$303,Данные!$A211,AX$642)),INDEX(Данные!$I$1:$IX$303,Данные!$A211,AX$642)-Данные!$H211-AX$643+IF($F$5="Использовать поправку",BU549,0),#N/A)</f>
        <v>7.0012681391012848</v>
      </c>
      <c r="AY549" s="62">
        <f t="shared" si="847"/>
        <v>104</v>
      </c>
      <c r="AZ549" s="63">
        <f>IF(ISNUMBER(INDEX(Данные!$I$1:$IX$303,Данные!$A211,AZ$642)),INDEX(Данные!$I$1:$IX$303,Данные!$A211,AZ$642)-Данные!$G211-AZ$643+IF($F$6="Использовать поправку",BT549,0),#N/A)</f>
        <v>-7.4723214036191621</v>
      </c>
      <c r="BA549" s="64">
        <f>IF(ISNUMBER(INDEX(Данные!$I$1:$IX$303,Данные!$A211,BA$642)),INDEX(Данные!$I$1:$IX$303,Данные!$A211,BA$642)-Данные!$H211-BA$643+IF($F$6="Использовать поправку",BU549,0),#N/A)</f>
        <v>6.1209527292082839</v>
      </c>
      <c r="BB549" s="62">
        <f t="shared" si="848"/>
        <v>104</v>
      </c>
      <c r="BC549" s="63">
        <f>IF(ISNUMBER(INDEX(Данные!$I$1:$IX$303,Данные!$A211,BC$642)),INDEX(Данные!$I$1:$IX$303,Данные!$A211,BC$642)-Данные!$G211-BC$643+IF($F$7="Использовать поправку",BT549,0),#N/A)</f>
        <v>-4.0668265826260495</v>
      </c>
      <c r="BD549" s="64">
        <f>IF(ISNUMBER(INDEX(Данные!$I$1:$IX$303,Данные!$A211,BD$642)),INDEX(Данные!$I$1:$IX$303,Данные!$A211,BD$642)-Данные!$H211-BD$643+IF($F$7="Использовать поправку",BU549,0),#N/A)</f>
        <v>6.4963662138607106</v>
      </c>
      <c r="BE549" s="62">
        <f t="shared" si="849"/>
        <v>104</v>
      </c>
      <c r="BF549" s="63">
        <f>IF(ISNUMBER(INDEX(Данные!$I$1:$IX$303,Данные!$A211,BF$642)),INDEX(Данные!$I$1:$IX$303,Данные!$A211,BF$642)-Данные!$G211-BF$643+IF($F$8="Использовать поправку",BT549,0),#N/A)</f>
        <v>2.4179324161177647</v>
      </c>
      <c r="BG549" s="64">
        <f>IF(ISNUMBER(INDEX(Данные!$I$1:$IX$303,Данные!$A211,BG$642)),INDEX(Данные!$I$1:$IX$303,Данные!$A211,BG$642)-Данные!$H211-BG$643+IF($F$8="Использовать поправку",BU549,0),#N/A)</f>
        <v>4.9659850146942972</v>
      </c>
      <c r="BH549" s="62">
        <f t="shared" si="850"/>
        <v>104</v>
      </c>
      <c r="BI549" s="63">
        <f>IF(ISNUMBER(INDEX(Данные!$I$1:$IX$303,Данные!$A211,BI$642)),INDEX(Данные!$I$1:$IX$303,Данные!$A211,BI$642)-Данные!$G211-BI$643+IF($F$9="Использовать поправку",BT549,0),#N/A)</f>
        <v>-1.6057382621357874</v>
      </c>
      <c r="BJ549" s="64">
        <f>IF(ISNUMBER(INDEX(Данные!$I$1:$IX$303,Данные!$A211,BJ$642)),INDEX(Данные!$I$1:$IX$303,Данные!$A211,BJ$642)-Данные!$H211-BJ$643+IF($F$9="Использовать поправку",BU549,0),#N/A)</f>
        <v>7.8854558916184487</v>
      </c>
      <c r="BK549" s="62">
        <f t="shared" si="851"/>
        <v>104</v>
      </c>
      <c r="BL549" s="63">
        <f>IF(ISNUMBER(INDEX(Данные!$I$1:$IX$303,Данные!$A211,BL$642)),INDEX(Данные!$I$1:$IX$303,Данные!$A211,BL$642)-Данные!$G211-BL$643+IF($F$10="Использовать поправку",BT549,0),#N/A)</f>
        <v>-3.970874060293454</v>
      </c>
      <c r="BM549" s="64">
        <f>IF(ISNUMBER(INDEX(Данные!$I$1:$IX$303,Данные!$A211,BM$642)),INDEX(Данные!$I$1:$IX$303,Данные!$A211,BM$642)-Данные!$H211-BM$643+IF($F$10="Использовать поправку",BU549,0),#N/A)</f>
        <v>11.094366000524133</v>
      </c>
      <c r="BN549" s="62">
        <f t="shared" si="852"/>
        <v>104</v>
      </c>
      <c r="BO549" s="63">
        <f>IF(ISNUMBER(INDEX(Данные!$I$1:$IX$303,Данные!$A211,BO$642)),INDEX(Данные!$I$1:$IX$303,Данные!$A211,BO$642)-Данные!$G211-BO$643+IF($F$11="Использовать поправку",BT549,0),#N/A)</f>
        <v>0.86730338744564506</v>
      </c>
      <c r="BP549" s="64">
        <f>IF(ISNUMBER(INDEX(Данные!$I$1:$IX$303,Данные!$A211,BP$642)),INDEX(Данные!$I$1:$IX$303,Данные!$A211,BP$642)-Данные!$H211-BP$643+IF($F$11="Использовать поправку",BU549,0),#N/A)</f>
        <v>5.1958377869145806</v>
      </c>
      <c r="BQ549" s="62">
        <f t="shared" si="853"/>
        <v>104</v>
      </c>
      <c r="BR549" s="63">
        <f>IF(ISNUMBER(INDEX(Данные!$I$1:$IX$303,Данные!$A211,BR$642)),INDEX(Данные!$I$1:$IX$303,Данные!$A211,BR$642)-Данные!$G211-BR$643+IF($F$12="Использовать поправку",BT549,0),#N/A)</f>
        <v>-0.21684095756700117</v>
      </c>
      <c r="BS549" s="64">
        <f>IF(ISNUMBER(INDEX(Данные!$I$1:$IX$303,Данные!$A211,BS$642)),INDEX(Данные!$I$1:$IX$303,Данные!$A211,BS$642)-Данные!$H211-BS$643+IF($F$12="Использовать поправку",BU549,0),#N/A)</f>
        <v>7.3833625810138983</v>
      </c>
      <c r="BT549" s="100" t="e">
        <f>INDEX(Данные!$I$1:$IX$303,Данные!$A211,BT$642+8)-INDEX(Данные!$I$1:$IX$303,Данные!$A211,BT$643+8)</f>
        <v>#N/A</v>
      </c>
      <c r="BU549" s="101" t="e">
        <f>INDEX(Данные!$I$1:$IX$303,Данные!$A211,BU$642+9)-INDEX(Данные!$I$1:$IX$303,Данные!$A211,BU$643+9)</f>
        <v>#N/A</v>
      </c>
    </row>
    <row r="550" spans="7:73" s="88" customFormat="1" x14ac:dyDescent="0.25">
      <c r="G550" s="61">
        <v>104.5</v>
      </c>
      <c r="H550" s="62">
        <f t="shared" si="854"/>
        <v>104.5</v>
      </c>
      <c r="I550" s="63">
        <f>IF(ISNUMBER(INDEX(Данные!$I$1:$IX$303,Данные!$A212,I$642)),INDEX(Данные!$I$1:$IX$303,Данные!$A212,I$642)-Данные!$E212+IF($F$3="Использовать поправку",AL550,0),#N/A)</f>
        <v>0</v>
      </c>
      <c r="J550" s="64">
        <f>IF(ISNUMBER(INDEX(Данные!$I$1:$IX$303,Данные!$A212,J$642)),INDEX(Данные!$I$1:$IX$303,Данные!$A212,J$642)-Данные!$F212+IF($F$3="Использовать поправку",AM550,0),#N/A)</f>
        <v>0</v>
      </c>
      <c r="K550" s="62">
        <f t="shared" si="855"/>
        <v>104.5</v>
      </c>
      <c r="L550" s="63">
        <f>IF(ISNUMBER(INDEX(Данные!$I$1:$IX$303,Данные!$A212,L$642)),INDEX(Данные!$I$1:$IX$303,Данные!$A212,L$642)-Данные!$E212+IF($F$4="Использовать поправку",AL550,0),#N/A)</f>
        <v>2.1356429629520193</v>
      </c>
      <c r="M550" s="64">
        <f>IF(ISNUMBER(INDEX(Данные!$I$1:$IX$303,Данные!$A212,M$642)),INDEX(Данные!$I$1:$IX$303,Данные!$A212,M$642)-Данные!$F212+IF($F$4="Использовать поправку",AM550,0),#N/A)</f>
        <v>-1.5979237283441812</v>
      </c>
      <c r="N550" s="62">
        <f t="shared" si="856"/>
        <v>104.5</v>
      </c>
      <c r="O550" s="63">
        <f>IF(ISNUMBER(INDEX(Данные!$I$1:$IX$303,Данные!$A212,O$642)),INDEX(Данные!$I$1:$IX$303,Данные!$A212,O$642)-Данные!$E212+IF($F$5="Использовать поправку",AL550,0),#N/A)</f>
        <v>1.1991518616061381</v>
      </c>
      <c r="P550" s="64">
        <f>IF(ISNUMBER(INDEX(Данные!$I$1:$IX$303,Данные!$A212,P$642)),INDEX(Данные!$I$1:$IX$303,Данные!$A212,P$642)-Данные!$F212+IF($F$5="Использовать поправку",AM550,0),#N/A)</f>
        <v>0.97699054706450994</v>
      </c>
      <c r="Q550" s="62">
        <f t="shared" si="857"/>
        <v>104.5</v>
      </c>
      <c r="R550" s="63">
        <f>IF(ISNUMBER(INDEX(Данные!$I$1:$IX$303,Данные!$A212,R$642)),INDEX(Данные!$I$1:$IX$303,Данные!$A212,R$642)-Данные!$E212+IF($F$6="Использовать поправку",AL550,0),#N/A)</f>
        <v>-0.20358367737445526</v>
      </c>
      <c r="S550" s="64">
        <f>IF(ISNUMBER(INDEX(Данные!$I$1:$IX$303,Данные!$A212,S$642)),INDEX(Данные!$I$1:$IX$303,Данные!$A212,S$642)-Данные!$F212+IF($F$6="Использовать поправку",AM550,0),#N/A)</f>
        <v>1.0151093962887643</v>
      </c>
      <c r="T550" s="62">
        <f t="shared" si="858"/>
        <v>104.5</v>
      </c>
      <c r="U550" s="63">
        <f>IF(ISNUMBER(INDEX(Данные!$I$1:$IX$303,Данные!$A212,U$642)),INDEX(Данные!$I$1:$IX$303,Данные!$A212,U$642)-Данные!$E212+IF($F$7="Использовать поправку",AL550,0),#N/A)</f>
        <v>0.67741497707133824</v>
      </c>
      <c r="V550" s="64">
        <f>IF(ISNUMBER(INDEX(Данные!$I$1:$IX$303,Данные!$A212,V$642)),INDEX(Данные!$I$1:$IX$303,Данные!$A212,V$642)-Данные!$F212+IF($F$7="Использовать поправку",AM550,0),#N/A)</f>
        <v>-0.86855675000034083</v>
      </c>
      <c r="W550" s="62">
        <f t="shared" si="859"/>
        <v>104.5</v>
      </c>
      <c r="X550" s="63">
        <f>IF(ISNUMBER(INDEX(Данные!$I$1:$IX$303,Данные!$A212,X$642)),INDEX(Данные!$I$1:$IX$303,Данные!$A212,X$642)-Данные!$E212+IF($F$8="Использовать поправку",AL550,0),#N/A)</f>
        <v>1.1631970679304633</v>
      </c>
      <c r="Y550" s="64">
        <f>IF(ISNUMBER(INDEX(Данные!$I$1:$IX$303,Данные!$A212,Y$642)),INDEX(Данные!$I$1:$IX$303,Данные!$A212,Y$642)-Данные!$F212+IF($F$8="Использовать поправку",AM550,0),#N/A)</f>
        <v>-0.34639714877480898</v>
      </c>
      <c r="Z550" s="62">
        <f t="shared" si="860"/>
        <v>104.5</v>
      </c>
      <c r="AA550" s="63">
        <f>IF(ISNUMBER(INDEX(Данные!$I$1:$IX$303,Данные!$A212,AA$642)),INDEX(Данные!$I$1:$IX$303,Данные!$A212,AA$642)-Данные!$E212+IF($F$9="Использовать поправку",AL550,0),#N/A)</f>
        <v>1.1792681320886924</v>
      </c>
      <c r="AB550" s="64">
        <f>IF(ISNUMBER(INDEX(Данные!$I$1:$IX$303,Данные!$A212,AB$642)),INDEX(Данные!$I$1:$IX$303,Данные!$A212,AB$642)-Данные!$F212+IF($F$9="Использовать поправку",AM550,0),#N/A)</f>
        <v>0.4307838031760518</v>
      </c>
      <c r="AC550" s="62">
        <f t="shared" si="861"/>
        <v>104.5</v>
      </c>
      <c r="AD550" s="63">
        <f>IF(ISNUMBER(INDEX(Данные!$I$1:$IX$303,Данные!$A212,AD$642)),INDEX(Данные!$I$1:$IX$303,Данные!$A212,AD$642)-Данные!$E212+IF($F$10="Использовать поправку",AL550,0),#N/A)</f>
        <v>0.46714100209080556</v>
      </c>
      <c r="AE550" s="64">
        <f>IF(ISNUMBER(INDEX(Данные!$I$1:$IX$303,Данные!$A212,AE$642)),INDEX(Данные!$I$1:$IX$303,Данные!$A212,AE$642)-Данные!$F212+IF($F$10="Использовать поправку",AM550,0),#N/A)</f>
        <v>-1.0969980518539337</v>
      </c>
      <c r="AF550" s="62">
        <f t="shared" si="862"/>
        <v>104.5</v>
      </c>
      <c r="AG550" s="63">
        <f>IF(ISNUMBER(INDEX(Данные!$I$1:$IX$303,Данные!$A212,AG$642)),INDEX(Данные!$I$1:$IX$303,Данные!$A212,AG$642)-Данные!$E212+IF($F$11="Использовать поправку",AL550,0),#N/A)</f>
        <v>2.2224473829615192</v>
      </c>
      <c r="AH550" s="64">
        <f>IF(ISNUMBER(INDEX(Данные!$I$1:$IX$303,Данные!$A212,AH$642)),INDEX(Данные!$I$1:$IX$303,Данные!$A212,AH$642)-Данные!$F212+IF($F$11="Использовать поправку",AM550,0),#N/A)</f>
        <v>1.1168393147931148</v>
      </c>
      <c r="AI550" s="62">
        <f t="shared" si="863"/>
        <v>104.5</v>
      </c>
      <c r="AJ550" s="63">
        <f>IF(ISNUMBER(INDEX(Данные!$I$1:$IX$303,Данные!$A212,AJ$642)),INDEX(Данные!$I$1:$IX$303,Данные!$A212,AJ$642)-Данные!$E212+IF($F$12="Использовать поправку",AL550,0),#N/A)</f>
        <v>2.0332322499795001</v>
      </c>
      <c r="AK550" s="96">
        <f>IF(ISNUMBER(INDEX(Данные!$I$1:$IX$303,Данные!$A212,AK$642)),INDEX(Данные!$I$1:$IX$303,Данные!$A212,AK$642)-Данные!$F212+IF($F$12="Использовать поправку",AM550,0),#N/A)</f>
        <v>0.1156877254570432</v>
      </c>
      <c r="AL550" s="100" t="e">
        <f>INDEX(Данные!$I$1:$IX$303,Данные!$A212,AL$642+4)-INDEX(Данные!$I$1:$IX$303,Данные!$A212,AL$643+4)</f>
        <v>#N/A</v>
      </c>
      <c r="AM550" s="101" t="e">
        <f>INDEX(Данные!$I$1:$IX$303,Данные!$A212,AM$642+5)-INDEX(Данные!$I$1:$IX$303,Данные!$A212,AM$643+5)</f>
        <v>#N/A</v>
      </c>
      <c r="AO550" s="61">
        <v>104.5</v>
      </c>
      <c r="AP550" s="62">
        <f t="shared" si="844"/>
        <v>104.5</v>
      </c>
      <c r="AQ550" s="63">
        <f>IF(ISNUMBER(INDEX(Данные!$I$1:$IX$303,Данные!$A212,AQ$642)),INDEX(Данные!$I$1:$IX$303,Данные!$A212,AQ$642)-Данные!$G212-AQ$643+IF($F$3="Использовать поправку",BT550,0),#N/A)</f>
        <v>0</v>
      </c>
      <c r="AR550" s="64">
        <f>IF(ISNUMBER(INDEX(Данные!$I$1:$IX$303,Данные!$A212,AR$642)),INDEX(Данные!$I$1:$IX$303,Данные!$A212,AR$642)-Данные!$H212-AR$643+IF($F$3="Использовать поправку",BU550,0),#N/A)</f>
        <v>0</v>
      </c>
      <c r="AS550" s="62">
        <f t="shared" si="845"/>
        <v>104.5</v>
      </c>
      <c r="AT550" s="63">
        <f>IF(ISNUMBER(INDEX(Данные!$I$1:$IX$303,Данные!$A212,AT$642)),INDEX(Данные!$I$1:$IX$303,Данные!$A212,AT$642)-Данные!$G212-AT$643+IF($F$4="Использовать поправку",BT550,0),#N/A)</f>
        <v>1.268154751355155</v>
      </c>
      <c r="AU550" s="64">
        <f>IF(ISNUMBER(INDEX(Данные!$I$1:$IX$303,Данные!$A212,AU$642)),INDEX(Данные!$I$1:$IX$303,Данные!$A212,AU$642)-Данные!$H212-AU$643+IF($F$4="Использовать поправку",BU550,0),#N/A)</f>
        <v>2.6732223006620188</v>
      </c>
      <c r="AV550" s="62">
        <f t="shared" si="846"/>
        <v>104.5</v>
      </c>
      <c r="AW550" s="63">
        <f>IF(ISNUMBER(INDEX(Данные!$I$1:$IX$303,Данные!$A212,AW$642)),INDEX(Данные!$I$1:$IX$303,Данные!$A212,AW$642)-Данные!$G212-AW$643+IF($F$5="Использовать поправку",BT550,0),#N/A)</f>
        <v>-2.6283372938657976</v>
      </c>
      <c r="AX550" s="64">
        <f>IF(ISNUMBER(INDEX(Данные!$I$1:$IX$303,Данные!$A212,AX$642)),INDEX(Данные!$I$1:$IX$303,Данные!$A212,AX$642)-Данные!$H212-AX$643+IF($F$5="Использовать поправку",BU550,0),#N/A)</f>
        <v>7.4897634126336925</v>
      </c>
      <c r="AY550" s="62">
        <f t="shared" si="847"/>
        <v>104.5</v>
      </c>
      <c r="AZ550" s="63">
        <f>IF(ISNUMBER(INDEX(Данные!$I$1:$IX$303,Данные!$A212,AZ$642)),INDEX(Данные!$I$1:$IX$303,Данные!$A212,AZ$642)-Данные!$G212-AZ$643+IF($F$6="Использовать поправку",BT550,0),#N/A)</f>
        <v>-7.5741132423063391</v>
      </c>
      <c r="BA550" s="64">
        <f>IF(ISNUMBER(INDEX(Данные!$I$1:$IX$303,Данные!$A212,BA$642)),INDEX(Данные!$I$1:$IX$303,Данные!$A212,BA$642)-Данные!$H212-BA$643+IF($F$6="Использовать поправку",BU550,0),#N/A)</f>
        <v>6.6285074273525879</v>
      </c>
      <c r="BB550" s="62">
        <f t="shared" si="848"/>
        <v>104.5</v>
      </c>
      <c r="BC550" s="63">
        <f>IF(ISNUMBER(INDEX(Данные!$I$1:$IX$303,Данные!$A212,BC$642)),INDEX(Данные!$I$1:$IX$303,Данные!$A212,BC$642)-Данные!$G212-BC$643+IF($F$7="Использовать поправку",BT550,0),#N/A)</f>
        <v>-3.7281190940902889</v>
      </c>
      <c r="BD550" s="64">
        <f>IF(ISNUMBER(INDEX(Данные!$I$1:$IX$303,Данные!$A212,BD$642)),INDEX(Данные!$I$1:$IX$303,Данные!$A212,BD$642)-Данные!$H212-BD$643+IF($F$7="Использовать поправку",BU550,0),#N/A)</f>
        <v>6.0620878388604069</v>
      </c>
      <c r="BE550" s="62">
        <f t="shared" si="849"/>
        <v>104.5</v>
      </c>
      <c r="BF550" s="63">
        <f>IF(ISNUMBER(INDEX(Данные!$I$1:$IX$303,Данные!$A212,BF$642)),INDEX(Данные!$I$1:$IX$303,Данные!$A212,BF$642)-Данные!$G212-BF$643+IF($F$8="Использовать поправку",BT550,0),#N/A)</f>
        <v>2.999530950082999</v>
      </c>
      <c r="BG550" s="64">
        <f>IF(ISNUMBER(INDEX(Данные!$I$1:$IX$303,Данные!$A212,BG$642)),INDEX(Данные!$I$1:$IX$303,Данные!$A212,BG$642)-Данные!$H212-BG$643+IF($F$8="Использовать поправку",BU550,0),#N/A)</f>
        <v>4.792786440306827</v>
      </c>
      <c r="BH550" s="62">
        <f t="shared" si="850"/>
        <v>104.5</v>
      </c>
      <c r="BI550" s="63">
        <f>IF(ISNUMBER(INDEX(Данные!$I$1:$IX$303,Данные!$A212,BI$642)),INDEX(Данные!$I$1:$IX$303,Данные!$A212,BI$642)-Данные!$G212-BI$643+IF($F$9="Использовать поправку",BT550,0),#N/A)</f>
        <v>-1.016104196091419</v>
      </c>
      <c r="BJ550" s="64">
        <f>IF(ISNUMBER(INDEX(Данные!$I$1:$IX$303,Данные!$A212,BJ$642)),INDEX(Данные!$I$1:$IX$303,Данные!$A212,BJ$642)-Данные!$H212-BJ$643+IF($F$9="Использовать поправку",BU550,0),#N/A)</f>
        <v>8.1008477932066398</v>
      </c>
      <c r="BK550" s="62">
        <f t="shared" si="851"/>
        <v>104.5</v>
      </c>
      <c r="BL550" s="63">
        <f>IF(ISNUMBER(INDEX(Данные!$I$1:$IX$303,Данные!$A212,BL$642)),INDEX(Данные!$I$1:$IX$303,Данные!$A212,BL$642)-Данные!$G212-BL$643+IF($F$10="Использовать поправку",BT550,0),#N/A)</f>
        <v>-3.7373035592479482</v>
      </c>
      <c r="BM550" s="64">
        <f>IF(ISNUMBER(INDEX(Данные!$I$1:$IX$303,Данные!$A212,BM$642)),INDEX(Данные!$I$1:$IX$303,Данные!$A212,BM$642)-Данные!$H212-BM$643+IF($F$10="Использовать поправку",BU550,0),#N/A)</f>
        <v>10.545866974597175</v>
      </c>
      <c r="BN550" s="62">
        <f t="shared" si="852"/>
        <v>104.5</v>
      </c>
      <c r="BO550" s="63">
        <f>IF(ISNUMBER(INDEX(Данные!$I$1:$IX$303,Данные!$A212,BO$642)),INDEX(Данные!$I$1:$IX$303,Данные!$A212,BO$642)-Данные!$G212-BO$643+IF($F$11="Использовать поправку",BT550,0),#N/A)</f>
        <v>1.9785270789265041</v>
      </c>
      <c r="BP550" s="64">
        <f>IF(ISNUMBER(INDEX(Данные!$I$1:$IX$303,Данные!$A212,BP$642)),INDEX(Данные!$I$1:$IX$303,Данные!$A212,BP$642)-Данные!$H212-BP$643+IF($F$11="Использовать поправку",BU550,0),#N/A)</f>
        <v>5.7542574443114063</v>
      </c>
      <c r="BQ550" s="62">
        <f t="shared" si="853"/>
        <v>104.5</v>
      </c>
      <c r="BR550" s="63">
        <f>IF(ISNUMBER(INDEX(Данные!$I$1:$IX$303,Данные!$A212,BR$642)),INDEX(Данные!$I$1:$IX$303,Данные!$A212,BR$642)-Данные!$G212-BR$643+IF($F$12="Использовать поправку",BT550,0),#N/A)</f>
        <v>0.79977516742280841</v>
      </c>
      <c r="BS550" s="64">
        <f>IF(ISNUMBER(INDEX(Данные!$I$1:$IX$303,Данные!$A212,BS$642)),INDEX(Данные!$I$1:$IX$303,Данные!$A212,BS$642)-Данные!$H212-BS$643+IF($F$12="Использовать поправку",BU550,0),#N/A)</f>
        <v>7.4412064437424306</v>
      </c>
      <c r="BT550" s="100" t="e">
        <f>INDEX(Данные!$I$1:$IX$303,Данные!$A212,BT$642+8)-INDEX(Данные!$I$1:$IX$303,Данные!$A212,BT$643+8)</f>
        <v>#N/A</v>
      </c>
      <c r="BU550" s="101" t="e">
        <f>INDEX(Данные!$I$1:$IX$303,Данные!$A212,BU$642+9)-INDEX(Данные!$I$1:$IX$303,Данные!$A212,BU$643+9)</f>
        <v>#N/A</v>
      </c>
    </row>
    <row r="551" spans="7:73" s="88" customFormat="1" x14ac:dyDescent="0.25">
      <c r="G551" s="61">
        <v>105</v>
      </c>
      <c r="H551" s="62">
        <f t="shared" si="854"/>
        <v>105</v>
      </c>
      <c r="I551" s="63">
        <f>IF(ISNUMBER(INDEX(Данные!$I$1:$IX$303,Данные!$A213,I$642)),INDEX(Данные!$I$1:$IX$303,Данные!$A213,I$642)-Данные!$E213+IF($F$3="Использовать поправку",AL551,0),#N/A)</f>
        <v>0</v>
      </c>
      <c r="J551" s="64">
        <f>IF(ISNUMBER(INDEX(Данные!$I$1:$IX$303,Данные!$A213,J$642)),INDEX(Данные!$I$1:$IX$303,Данные!$A213,J$642)-Данные!$F213+IF($F$3="Использовать поправку",AM551,0),#N/A)</f>
        <v>0</v>
      </c>
      <c r="K551" s="62">
        <f t="shared" si="855"/>
        <v>105</v>
      </c>
      <c r="L551" s="63">
        <f>IF(ISNUMBER(INDEX(Данные!$I$1:$IX$303,Данные!$A213,L$642)),INDEX(Данные!$I$1:$IX$303,Данные!$A213,L$642)-Данные!$E213+IF($F$4="Использовать поправку",AL551,0),#N/A)</f>
        <v>0.4728487180611296</v>
      </c>
      <c r="M551" s="64">
        <f>IF(ISNUMBER(INDEX(Данные!$I$1:$IX$303,Данные!$A213,M$642)),INDEX(Данные!$I$1:$IX$303,Данные!$A213,M$642)-Данные!$F213+IF($F$4="Использовать поправку",AM551,0),#N/A)</f>
        <v>-0.53565086755689606</v>
      </c>
      <c r="N551" s="62">
        <f t="shared" si="856"/>
        <v>105</v>
      </c>
      <c r="O551" s="63">
        <f>IF(ISNUMBER(INDEX(Данные!$I$1:$IX$303,Данные!$A213,O$642)),INDEX(Данные!$I$1:$IX$303,Данные!$A213,O$642)-Данные!$E213+IF($F$5="Использовать поправку",AL551,0),#N/A)</f>
        <v>0.17826012596390584</v>
      </c>
      <c r="P551" s="64">
        <f>IF(ISNUMBER(INDEX(Данные!$I$1:$IX$303,Данные!$A213,P$642)),INDEX(Данные!$I$1:$IX$303,Данные!$A213,P$642)-Данные!$F213+IF($F$5="Использовать поправку",AM551,0),#N/A)</f>
        <v>-2.1434740434462149</v>
      </c>
      <c r="Q551" s="62">
        <f t="shared" si="857"/>
        <v>105</v>
      </c>
      <c r="R551" s="63">
        <f>IF(ISNUMBER(INDEX(Данные!$I$1:$IX$303,Данные!$A213,R$642)),INDEX(Данные!$I$1:$IX$303,Данные!$A213,R$642)-Данные!$E213+IF($F$6="Использовать поправку",AL551,0),#N/A)</f>
        <v>0.40706455076122694</v>
      </c>
      <c r="S551" s="64">
        <f>IF(ISNUMBER(INDEX(Данные!$I$1:$IX$303,Данные!$A213,S$642)),INDEX(Данные!$I$1:$IX$303,Данные!$A213,S$642)-Данные!$F213+IF($F$6="Использовать поправку",AM551,0),#N/A)</f>
        <v>-0.89984044895427928</v>
      </c>
      <c r="T551" s="62">
        <f t="shared" si="858"/>
        <v>105</v>
      </c>
      <c r="U551" s="63">
        <f>IF(ISNUMBER(INDEX(Данные!$I$1:$IX$303,Данные!$A213,U$642)),INDEX(Данные!$I$1:$IX$303,Данные!$A213,U$642)-Данные!$E213+IF($F$7="Использовать поправку",AL551,0),#N/A)</f>
        <v>1.0614995537084226</v>
      </c>
      <c r="V551" s="64">
        <f>IF(ISNUMBER(INDEX(Данные!$I$1:$IX$303,Данные!$A213,V$642)),INDEX(Данные!$I$1:$IX$303,Данные!$A213,V$642)-Данные!$F213+IF($F$7="Использовать поправку",AM551,0),#N/A)</f>
        <v>-0.43767867608261923</v>
      </c>
      <c r="W551" s="62">
        <f t="shared" si="859"/>
        <v>105</v>
      </c>
      <c r="X551" s="63">
        <f>IF(ISNUMBER(INDEX(Данные!$I$1:$IX$303,Данные!$A213,X$642)),INDEX(Данные!$I$1:$IX$303,Данные!$A213,X$642)-Данные!$E213+IF($F$8="Использовать поправку",AL551,0),#N/A)</f>
        <v>0.28316798258457254</v>
      </c>
      <c r="Y551" s="64">
        <f>IF(ISNUMBER(INDEX(Данные!$I$1:$IX$303,Данные!$A213,Y$642)),INDEX(Данные!$I$1:$IX$303,Данные!$A213,Y$642)-Данные!$F213+IF($F$8="Использовать поправку",AM551,0),#N/A)</f>
        <v>-2.0555951381113182</v>
      </c>
      <c r="Z551" s="62">
        <f t="shared" si="860"/>
        <v>105</v>
      </c>
      <c r="AA551" s="63">
        <f>IF(ISNUMBER(INDEX(Данные!$I$1:$IX$303,Данные!$A213,AA$642)),INDEX(Данные!$I$1:$IX$303,Данные!$A213,AA$642)-Данные!$E213+IF($F$9="Использовать поправку",AL551,0),#N/A)</f>
        <v>0.50431272876961231</v>
      </c>
      <c r="AB551" s="64">
        <f>IF(ISNUMBER(INDEX(Данные!$I$1:$IX$303,Данные!$A213,AB$642)),INDEX(Данные!$I$1:$IX$303,Данные!$A213,AB$642)-Данные!$F213+IF($F$9="Использовать поправку",AM551,0),#N/A)</f>
        <v>-0.52486651080519664</v>
      </c>
      <c r="AC551" s="62">
        <f t="shared" si="861"/>
        <v>105</v>
      </c>
      <c r="AD551" s="63">
        <f>IF(ISNUMBER(INDEX(Данные!$I$1:$IX$303,Данные!$A213,AD$642)),INDEX(Данные!$I$1:$IX$303,Данные!$A213,AD$642)-Данные!$E213+IF($F$10="Использовать поправку",AL551,0),#N/A)</f>
        <v>1.3195764557981882</v>
      </c>
      <c r="AE551" s="64">
        <f>IF(ISNUMBER(INDEX(Данные!$I$1:$IX$303,Данные!$A213,AE$642)),INDEX(Данные!$I$1:$IX$303,Данные!$A213,AE$642)-Данные!$F213+IF($F$10="Использовать поправку",AM551,0),#N/A)</f>
        <v>-1.2609615910026228</v>
      </c>
      <c r="AF551" s="62">
        <f t="shared" si="862"/>
        <v>105</v>
      </c>
      <c r="AG551" s="63">
        <f>IF(ISNUMBER(INDEX(Данные!$I$1:$IX$303,Данные!$A213,AG$642)),INDEX(Данные!$I$1:$IX$303,Данные!$A213,AG$642)-Данные!$E213+IF($F$11="Использовать поправку",AL551,0),#N/A)</f>
        <v>0.54552504080395892</v>
      </c>
      <c r="AH551" s="64">
        <f>IF(ISNUMBER(INDEX(Данные!$I$1:$IX$303,Данные!$A213,AH$642)),INDEX(Данные!$I$1:$IX$303,Данные!$A213,AH$642)-Данные!$F213+IF($F$11="Использовать поправку",AM551,0),#N/A)</f>
        <v>-1.5515714932690479</v>
      </c>
      <c r="AI551" s="62">
        <f t="shared" si="863"/>
        <v>105</v>
      </c>
      <c r="AJ551" s="63">
        <f>IF(ISNUMBER(INDEX(Данные!$I$1:$IX$303,Данные!$A213,AJ$642)),INDEX(Данные!$I$1:$IX$303,Данные!$A213,AJ$642)-Данные!$E213+IF($F$12="Использовать поправку",AL551,0),#N/A)</f>
        <v>-0.83655266172440967</v>
      </c>
      <c r="AK551" s="96">
        <f>IF(ISNUMBER(INDEX(Данные!$I$1:$IX$303,Данные!$A213,AK$642)),INDEX(Данные!$I$1:$IX$303,Данные!$A213,AK$642)-Данные!$F213+IF($F$12="Использовать поправку",AM551,0),#N/A)</f>
        <v>-0.80345923669280594</v>
      </c>
      <c r="AL551" s="100" t="e">
        <f>INDEX(Данные!$I$1:$IX$303,Данные!$A213,AL$642+4)-INDEX(Данные!$I$1:$IX$303,Данные!$A213,AL$643+4)</f>
        <v>#N/A</v>
      </c>
      <c r="AM551" s="101" t="e">
        <f>INDEX(Данные!$I$1:$IX$303,Данные!$A213,AM$642+5)-INDEX(Данные!$I$1:$IX$303,Данные!$A213,AM$643+5)</f>
        <v>#N/A</v>
      </c>
      <c r="AO551" s="61">
        <v>105</v>
      </c>
      <c r="AP551" s="62">
        <f t="shared" si="844"/>
        <v>105</v>
      </c>
      <c r="AQ551" s="63">
        <f>IF(ISNUMBER(INDEX(Данные!$I$1:$IX$303,Данные!$A213,AQ$642)),INDEX(Данные!$I$1:$IX$303,Данные!$A213,AQ$642)-Данные!$G213-AQ$643+IF($F$3="Использовать поправку",BT551,0),#N/A)</f>
        <v>0</v>
      </c>
      <c r="AR551" s="64">
        <f>IF(ISNUMBER(INDEX(Данные!$I$1:$IX$303,Данные!$A213,AR$642)),INDEX(Данные!$I$1:$IX$303,Данные!$A213,AR$642)-Данные!$H213-AR$643+IF($F$3="Использовать поправку",BU551,0),#N/A)</f>
        <v>0</v>
      </c>
      <c r="AS551" s="62">
        <f t="shared" si="845"/>
        <v>105</v>
      </c>
      <c r="AT551" s="63">
        <f>IF(ISNUMBER(INDEX(Данные!$I$1:$IX$303,Данные!$A213,AT$642)),INDEX(Данные!$I$1:$IX$303,Данные!$A213,AT$642)-Данные!$G213-AT$643+IF($F$4="Использовать поправку",BT551,0),#N/A)</f>
        <v>1.5045791103857482</v>
      </c>
      <c r="AU551" s="64">
        <f>IF(ISNUMBER(INDEX(Данные!$I$1:$IX$303,Данные!$A213,AU$642)),INDEX(Данные!$I$1:$IX$303,Данные!$A213,AU$642)-Данные!$H213-AU$643+IF($F$4="Использовать поправку",BU551,0),#N/A)</f>
        <v>2.4053968668836205</v>
      </c>
      <c r="AV551" s="62">
        <f t="shared" si="846"/>
        <v>105</v>
      </c>
      <c r="AW551" s="63">
        <f>IF(ISNUMBER(INDEX(Данные!$I$1:$IX$303,Данные!$A213,AW$642)),INDEX(Данные!$I$1:$IX$303,Данные!$A213,AW$642)-Данные!$G213-AW$643+IF($F$5="Использовать поправку",BT551,0),#N/A)</f>
        <v>-2.5392072308839033</v>
      </c>
      <c r="AX551" s="64">
        <f>IF(ISNUMBER(INDEX(Данные!$I$1:$IX$303,Данные!$A213,AX$642)),INDEX(Данные!$I$1:$IX$303,Данные!$A213,AX$642)-Данные!$H213-AX$643+IF($F$5="Использовать поправку",BU551,0),#N/A)</f>
        <v>6.4180263909106543</v>
      </c>
      <c r="AY551" s="62">
        <f t="shared" si="847"/>
        <v>105</v>
      </c>
      <c r="AZ551" s="63">
        <f>IF(ISNUMBER(INDEX(Данные!$I$1:$IX$303,Данные!$A213,AZ$642)),INDEX(Данные!$I$1:$IX$303,Данные!$A213,AZ$642)-Данные!$G213-AZ$643+IF($F$6="Использовать поправку",BT551,0),#N/A)</f>
        <v>-7.370580966925786</v>
      </c>
      <c r="BA551" s="64">
        <f>IF(ISNUMBER(INDEX(Данные!$I$1:$IX$303,Данные!$A213,BA$642)),INDEX(Данные!$I$1:$IX$303,Данные!$A213,BA$642)-Данные!$H213-BA$643+IF($F$6="Использовать поправку",BU551,0),#N/A)</f>
        <v>6.178587202875633</v>
      </c>
      <c r="BB551" s="62">
        <f t="shared" si="848"/>
        <v>105</v>
      </c>
      <c r="BC551" s="63">
        <f>IF(ISNUMBER(INDEX(Данные!$I$1:$IX$303,Данные!$A213,BC$642)),INDEX(Данные!$I$1:$IX$303,Данные!$A213,BC$642)-Данные!$G213-BC$643+IF($F$7="Использовать поправку",BT551,0),#N/A)</f>
        <v>-3.1973693172360527</v>
      </c>
      <c r="BD551" s="64">
        <f>IF(ISNUMBER(INDEX(Данные!$I$1:$IX$303,Данные!$A213,BD$642)),INDEX(Данные!$I$1:$IX$303,Данные!$A213,BD$642)-Данные!$H213-BD$643+IF($F$7="Использовать поправку",BU551,0),#N/A)</f>
        <v>5.8432485008192998</v>
      </c>
      <c r="BE551" s="62">
        <f t="shared" si="849"/>
        <v>105</v>
      </c>
      <c r="BF551" s="63">
        <f>IF(ISNUMBER(INDEX(Данные!$I$1:$IX$303,Данные!$A213,BF$642)),INDEX(Данные!$I$1:$IX$303,Данные!$A213,BF$642)-Данные!$G213-BF$643+IF($F$8="Использовать поправку",BT551,0),#N/A)</f>
        <v>3.1411149413752355</v>
      </c>
      <c r="BG551" s="64">
        <f>IF(ISNUMBER(INDEX(Данные!$I$1:$IX$303,Данные!$A213,BG$642)),INDEX(Данные!$I$1:$IX$303,Данные!$A213,BG$642)-Данные!$H213-BG$643+IF($F$8="Использовать поправку",BU551,0),#N/A)</f>
        <v>3.764988871251262</v>
      </c>
      <c r="BH551" s="62">
        <f t="shared" si="850"/>
        <v>105</v>
      </c>
      <c r="BI551" s="63">
        <f>IF(ISNUMBER(INDEX(Данные!$I$1:$IX$303,Данные!$A213,BI$642)),INDEX(Данные!$I$1:$IX$303,Данные!$A213,BI$642)-Данные!$G213-BI$643+IF($F$9="Использовать поправку",BT551,0),#N/A)</f>
        <v>-0.76394783170667324</v>
      </c>
      <c r="BJ551" s="64">
        <f>IF(ISNUMBER(INDEX(Данные!$I$1:$IX$303,Данные!$A213,BJ$642)),INDEX(Данные!$I$1:$IX$303,Данные!$A213,BJ$642)-Данные!$H213-BJ$643+IF($F$9="Использовать поправку",BU551,0),#N/A)</f>
        <v>7.8384145378040557</v>
      </c>
      <c r="BK551" s="62">
        <f t="shared" si="851"/>
        <v>105</v>
      </c>
      <c r="BL551" s="63">
        <f>IF(ISNUMBER(INDEX(Данные!$I$1:$IX$303,Данные!$A213,BL$642)),INDEX(Данные!$I$1:$IX$303,Данные!$A213,BL$642)-Данные!$G213-BL$643+IF($F$10="Использовать поправку",BT551,0),#N/A)</f>
        <v>-3.0775153313488772</v>
      </c>
      <c r="BM551" s="64">
        <f>IF(ISNUMBER(INDEX(Данные!$I$1:$IX$303,Данные!$A213,BM$642)),INDEX(Данные!$I$1:$IX$303,Данные!$A213,BM$642)-Данные!$H213-BM$643+IF($F$10="Использовать поправку",BU551,0),#N/A)</f>
        <v>9.9153861790960036</v>
      </c>
      <c r="BN551" s="62">
        <f t="shared" si="852"/>
        <v>105</v>
      </c>
      <c r="BO551" s="63">
        <f>IF(ISNUMBER(INDEX(Данные!$I$1:$IX$303,Данные!$A213,BO$642)),INDEX(Данные!$I$1:$IX$303,Данные!$A213,BO$642)-Данные!$G213-BO$643+IF($F$11="Использовать поправку",BT551,0),#N/A)</f>
        <v>2.2512895993285156</v>
      </c>
      <c r="BP551" s="64">
        <f>IF(ISNUMBER(INDEX(Данные!$I$1:$IX$303,Данные!$A213,BP$642)),INDEX(Данные!$I$1:$IX$303,Данные!$A213,BP$642)-Данные!$H213-BP$643+IF($F$11="Использовать поправку",BU551,0),#N/A)</f>
        <v>4.9784716976769232</v>
      </c>
      <c r="BQ551" s="62">
        <f t="shared" si="853"/>
        <v>105</v>
      </c>
      <c r="BR551" s="63">
        <f>IF(ISNUMBER(INDEX(Данные!$I$1:$IX$303,Данные!$A213,BR$642)),INDEX(Данные!$I$1:$IX$303,Данные!$A213,BR$642)-Данные!$G213-BR$643+IF($F$12="Использовать поправку",BT551,0),#N/A)</f>
        <v>0.38149883656058137</v>
      </c>
      <c r="BS551" s="64">
        <f>IF(ISNUMBER(INDEX(Данные!$I$1:$IX$303,Данные!$A213,BS$642)),INDEX(Данные!$I$1:$IX$303,Данные!$A213,BS$642)-Данные!$H213-BS$643+IF($F$12="Использовать поправку",BU551,0),#N/A)</f>
        <v>7.0394768253961502</v>
      </c>
      <c r="BT551" s="100" t="e">
        <f>INDEX(Данные!$I$1:$IX$303,Данные!$A213,BT$642+8)-INDEX(Данные!$I$1:$IX$303,Данные!$A213,BT$643+8)</f>
        <v>#N/A</v>
      </c>
      <c r="BU551" s="101" t="e">
        <f>INDEX(Данные!$I$1:$IX$303,Данные!$A213,BU$642+9)-INDEX(Данные!$I$1:$IX$303,Данные!$A213,BU$643+9)</f>
        <v>#N/A</v>
      </c>
    </row>
    <row r="552" spans="7:73" s="88" customFormat="1" x14ac:dyDescent="0.25">
      <c r="G552" s="61">
        <v>105.5</v>
      </c>
      <c r="H552" s="62">
        <f t="shared" si="854"/>
        <v>105.5</v>
      </c>
      <c r="I552" s="63">
        <f>IF(ISNUMBER(INDEX(Данные!$I$1:$IX$303,Данные!$A214,I$642)),INDEX(Данные!$I$1:$IX$303,Данные!$A214,I$642)-Данные!$E214+IF($F$3="Использовать поправку",AL552,0),#N/A)</f>
        <v>0</v>
      </c>
      <c r="J552" s="64">
        <f>IF(ISNUMBER(INDEX(Данные!$I$1:$IX$303,Данные!$A214,J$642)),INDEX(Данные!$I$1:$IX$303,Данные!$A214,J$642)-Данные!$F214+IF($F$3="Использовать поправку",AM552,0),#N/A)</f>
        <v>0</v>
      </c>
      <c r="K552" s="62">
        <f t="shared" si="855"/>
        <v>105.5</v>
      </c>
      <c r="L552" s="63">
        <f>IF(ISNUMBER(INDEX(Данные!$I$1:$IX$303,Данные!$A214,L$642)),INDEX(Данные!$I$1:$IX$303,Данные!$A214,L$642)-Данные!$E214+IF($F$4="Использовать поправку",AL552,0),#N/A)</f>
        <v>-1.0927876166155102</v>
      </c>
      <c r="M552" s="64">
        <f>IF(ISNUMBER(INDEX(Данные!$I$1:$IX$303,Данные!$A214,M$642)),INDEX(Данные!$I$1:$IX$303,Данные!$A214,M$642)-Данные!$F214+IF($F$4="Использовать поправку",AM552,0),#N/A)</f>
        <v>0.3921301173625249</v>
      </c>
      <c r="N552" s="62">
        <f t="shared" si="856"/>
        <v>105.5</v>
      </c>
      <c r="O552" s="63">
        <f>IF(ISNUMBER(INDEX(Данные!$I$1:$IX$303,Данные!$A214,O$642)),INDEX(Данные!$I$1:$IX$303,Данные!$A214,O$642)-Данные!$E214+IF($F$5="Использовать поправку",AL552,0),#N/A)</f>
        <v>-0.72134875498731432</v>
      </c>
      <c r="P552" s="64">
        <f>IF(ISNUMBER(INDEX(Данные!$I$1:$IX$303,Данные!$A214,P$642)),INDEX(Данные!$I$1:$IX$303,Данные!$A214,P$642)-Данные!$F214+IF($F$5="Использовать поправку",AM552,0),#N/A)</f>
        <v>1.0501315200364489</v>
      </c>
      <c r="Q552" s="62">
        <f t="shared" si="857"/>
        <v>105.5</v>
      </c>
      <c r="R552" s="63">
        <f>IF(ISNUMBER(INDEX(Данные!$I$1:$IX$303,Данные!$A214,R$642)),INDEX(Данные!$I$1:$IX$303,Данные!$A214,R$642)-Данные!$E214+IF($F$6="Использовать поправку",AL552,0),#N/A)</f>
        <v>-0.72312386239899595</v>
      </c>
      <c r="S552" s="64">
        <f>IF(ISNUMBER(INDEX(Данные!$I$1:$IX$303,Данные!$A214,S$642)),INDEX(Данные!$I$1:$IX$303,Данные!$A214,S$642)-Данные!$F214+IF($F$6="Использовать поправку",AM552,0),#N/A)</f>
        <v>0.17369803911733683</v>
      </c>
      <c r="T552" s="62">
        <f t="shared" si="858"/>
        <v>105.5</v>
      </c>
      <c r="U552" s="63">
        <f>IF(ISNUMBER(INDEX(Данные!$I$1:$IX$303,Данные!$A214,U$642)),INDEX(Данные!$I$1:$IX$303,Данные!$A214,U$642)-Данные!$E214+IF($F$7="Использовать поправку",AL552,0),#N/A)</f>
        <v>-0.45165835080247518</v>
      </c>
      <c r="V552" s="64">
        <f>IF(ISNUMBER(INDEX(Данные!$I$1:$IX$303,Данные!$A214,V$642)),INDEX(Данные!$I$1:$IX$303,Данные!$A214,V$642)-Данные!$F214+IF($F$7="Использовать поправку",AM552,0),#N/A)</f>
        <v>0.5611708905166255</v>
      </c>
      <c r="W552" s="62">
        <f t="shared" si="859"/>
        <v>105.5</v>
      </c>
      <c r="X552" s="63">
        <f>IF(ISNUMBER(INDEX(Данные!$I$1:$IX$303,Данные!$A214,X$642)),INDEX(Данные!$I$1:$IX$303,Данные!$A214,X$642)-Данные!$E214+IF($F$8="Использовать поправку",AL552,0),#N/A)</f>
        <v>-0.88495237957373263</v>
      </c>
      <c r="Y552" s="64">
        <f>IF(ISNUMBER(INDEX(Данные!$I$1:$IX$303,Данные!$A214,Y$642)),INDEX(Данные!$I$1:$IX$303,Данные!$A214,Y$642)-Данные!$F214+IF($F$8="Использовать поправку",AM552,0),#N/A)</f>
        <v>4.3249881531416179E-2</v>
      </c>
      <c r="Z552" s="62">
        <f t="shared" si="860"/>
        <v>105.5</v>
      </c>
      <c r="AA552" s="63">
        <f>IF(ISNUMBER(INDEX(Данные!$I$1:$IX$303,Данные!$A214,AA$642)),INDEX(Данные!$I$1:$IX$303,Данные!$A214,AA$642)-Данные!$E214+IF($F$9="Использовать поправку",AL552,0),#N/A)</f>
        <v>-0.75363350239303273</v>
      </c>
      <c r="AB552" s="64">
        <f>IF(ISNUMBER(INDEX(Данные!$I$1:$IX$303,Данные!$A214,AB$642)),INDEX(Данные!$I$1:$IX$303,Данные!$A214,AB$642)-Данные!$F214+IF($F$9="Использовать поправку",AM552,0),#N/A)</f>
        <v>0.5259611205677146</v>
      </c>
      <c r="AC552" s="62">
        <f t="shared" si="861"/>
        <v>105.5</v>
      </c>
      <c r="AD552" s="63">
        <f>IF(ISNUMBER(INDEX(Данные!$I$1:$IX$303,Данные!$A214,AD$642)),INDEX(Данные!$I$1:$IX$303,Данные!$A214,AD$642)-Данные!$E214+IF($F$10="Использовать поправку",AL552,0),#N/A)</f>
        <v>-0.49990678027593205</v>
      </c>
      <c r="AE552" s="64">
        <f>IF(ISNUMBER(INDEX(Данные!$I$1:$IX$303,Данные!$A214,AE$642)),INDEX(Данные!$I$1:$IX$303,Данные!$A214,AE$642)-Данные!$F214+IF($F$10="Использовать поправку",AM552,0),#N/A)</f>
        <v>0.94354392062681658</v>
      </c>
      <c r="AF552" s="62">
        <f t="shared" si="862"/>
        <v>105.5</v>
      </c>
      <c r="AG552" s="63">
        <f>IF(ISNUMBER(INDEX(Данные!$I$1:$IX$303,Данные!$A214,AG$642)),INDEX(Данные!$I$1:$IX$303,Данные!$A214,AG$642)-Данные!$E214+IF($F$11="Использовать поправку",AL552,0),#N/A)</f>
        <v>-1.5554826979798904</v>
      </c>
      <c r="AH552" s="64">
        <f>IF(ISNUMBER(INDEX(Данные!$I$1:$IX$303,Данные!$A214,AH$642)),INDEX(Данные!$I$1:$IX$303,Данные!$A214,AH$642)-Данные!$F214+IF($F$11="Использовать поправку",AM552,0),#N/A)</f>
        <v>0.83608851806250506</v>
      </c>
      <c r="AI552" s="62">
        <f t="shared" si="863"/>
        <v>105.5</v>
      </c>
      <c r="AJ552" s="63">
        <f>IF(ISNUMBER(INDEX(Данные!$I$1:$IX$303,Данные!$A214,AJ$642)),INDEX(Данные!$I$1:$IX$303,Данные!$A214,AJ$642)-Данные!$E214+IF($F$12="Использовать поправку",AL552,0),#N/A)</f>
        <v>-1.4150818382128882</v>
      </c>
      <c r="AK552" s="96">
        <f>IF(ISNUMBER(INDEX(Данные!$I$1:$IX$303,Данные!$A214,AK$642)),INDEX(Данные!$I$1:$IX$303,Данные!$A214,AK$642)-Данные!$F214+IF($F$12="Использовать поправку",AM552,0),#N/A)</f>
        <v>0.56367505692916531</v>
      </c>
      <c r="AL552" s="100" t="e">
        <f>INDEX(Данные!$I$1:$IX$303,Данные!$A214,AL$642+4)-INDEX(Данные!$I$1:$IX$303,Данные!$A214,AL$643+4)</f>
        <v>#N/A</v>
      </c>
      <c r="AM552" s="101" t="e">
        <f>INDEX(Данные!$I$1:$IX$303,Данные!$A214,AM$642+5)-INDEX(Данные!$I$1:$IX$303,Данные!$A214,AM$643+5)</f>
        <v>#N/A</v>
      </c>
      <c r="AO552" s="61">
        <v>105.5</v>
      </c>
      <c r="AP552" s="62">
        <f t="shared" si="844"/>
        <v>105.5</v>
      </c>
      <c r="AQ552" s="63">
        <f>IF(ISNUMBER(INDEX(Данные!$I$1:$IX$303,Данные!$A214,AQ$642)),INDEX(Данные!$I$1:$IX$303,Данные!$A214,AQ$642)-Данные!$G214-AQ$643+IF($F$3="Использовать поправку",BT552,0),#N/A)</f>
        <v>0</v>
      </c>
      <c r="AR552" s="64">
        <f>IF(ISNUMBER(INDEX(Данные!$I$1:$IX$303,Данные!$A214,AR$642)),INDEX(Данные!$I$1:$IX$303,Данные!$A214,AR$642)-Данные!$H214-AR$643+IF($F$3="Использовать поправку",BU552,0),#N/A)</f>
        <v>0</v>
      </c>
      <c r="AS552" s="62">
        <f t="shared" si="845"/>
        <v>105.5</v>
      </c>
      <c r="AT552" s="63">
        <f>IF(ISNUMBER(INDEX(Данные!$I$1:$IX$303,Данные!$A214,AT$642)),INDEX(Данные!$I$1:$IX$303,Данные!$A214,AT$642)-Данные!$G214-AT$643+IF($F$4="Использовать поправку",BT552,0),#N/A)</f>
        <v>0.95818530207804997</v>
      </c>
      <c r="AU552" s="64">
        <f>IF(ISNUMBER(INDEX(Данные!$I$1:$IX$303,Данные!$A214,AU$642)),INDEX(Данные!$I$1:$IX$303,Данные!$A214,AU$642)-Данные!$H214-AU$643+IF($F$4="Использовать поправку",BU552,0),#N/A)</f>
        <v>2.6014619255647631</v>
      </c>
      <c r="AV552" s="62">
        <f t="shared" si="846"/>
        <v>105.5</v>
      </c>
      <c r="AW552" s="63">
        <f>IF(ISNUMBER(INDEX(Данные!$I$1:$IX$303,Данные!$A214,AW$642)),INDEX(Данные!$I$1:$IX$303,Данные!$A214,AW$642)-Данные!$G214-AW$643+IF($F$5="Использовать поправку",BT552,0),#N/A)</f>
        <v>-2.8998816083775409</v>
      </c>
      <c r="AX552" s="64">
        <f>IF(ISNUMBER(INDEX(Данные!$I$1:$IX$303,Данные!$A214,AX$642)),INDEX(Данные!$I$1:$IX$303,Данные!$A214,AX$642)-Данные!$H214-AX$643+IF($F$5="Использовать поправку",BU552,0),#N/A)</f>
        <v>6.9430921509288055</v>
      </c>
      <c r="AY552" s="62">
        <f t="shared" si="847"/>
        <v>105.5</v>
      </c>
      <c r="AZ552" s="63">
        <f>IF(ISNUMBER(INDEX(Данные!$I$1:$IX$303,Данные!$A214,AZ$642)),INDEX(Данные!$I$1:$IX$303,Данные!$A214,AZ$642)-Данные!$G214-AZ$643+IF($F$6="Использовать поправку",BT552,0),#N/A)</f>
        <v>-7.7321428981251756</v>
      </c>
      <c r="BA552" s="64">
        <f>IF(ISNUMBER(INDEX(Данные!$I$1:$IX$303,Данные!$A214,BA$642)),INDEX(Данные!$I$1:$IX$303,Данные!$A214,BA$642)-Данные!$H214-BA$643+IF($F$6="Использовать поправку",BU552,0),#N/A)</f>
        <v>6.2654362224341185</v>
      </c>
      <c r="BB552" s="62">
        <f t="shared" si="848"/>
        <v>105.5</v>
      </c>
      <c r="BC552" s="63">
        <f>IF(ISNUMBER(INDEX(Данные!$I$1:$IX$303,Данные!$A214,BC$642)),INDEX(Данные!$I$1:$IX$303,Данные!$A214,BC$642)-Данные!$G214-BC$643+IF($F$7="Использовать поправку",BT552,0),#N/A)</f>
        <v>-3.4231984926371979</v>
      </c>
      <c r="BD552" s="64">
        <f>IF(ISNUMBER(INDEX(Данные!$I$1:$IX$303,Данные!$A214,BD$642)),INDEX(Данные!$I$1:$IX$303,Данные!$A214,BD$642)-Данные!$H214-BD$643+IF($F$7="Использовать поправку",BU552,0),#N/A)</f>
        <v>6.1238339460774114</v>
      </c>
      <c r="BE552" s="62">
        <f t="shared" si="849"/>
        <v>105.5</v>
      </c>
      <c r="BF552" s="63">
        <f>IF(ISNUMBER(INDEX(Данные!$I$1:$IX$303,Данные!$A214,BF$642)),INDEX(Данные!$I$1:$IX$303,Данные!$A214,BF$642)-Данные!$G214-BF$643+IF($F$8="Использовать поправку",BT552,0),#N/A)</f>
        <v>2.6986387515884189</v>
      </c>
      <c r="BG552" s="64">
        <f>IF(ISNUMBER(INDEX(Данные!$I$1:$IX$303,Данные!$A214,BG$642)),INDEX(Данные!$I$1:$IX$303,Данные!$A214,BG$642)-Данные!$H214-BG$643+IF($F$8="Использовать поправку",BU552,0),#N/A)</f>
        <v>3.7866138120170945</v>
      </c>
      <c r="BH552" s="62">
        <f t="shared" si="850"/>
        <v>105.5</v>
      </c>
      <c r="BI552" s="63">
        <f>IF(ISNUMBER(INDEX(Данные!$I$1:$IX$303,Данные!$A214,BI$642)),INDEX(Данные!$I$1:$IX$303,Данные!$A214,BI$642)-Данные!$G214-BI$643+IF($F$9="Использовать поправку",BT552,0),#N/A)</f>
        <v>-1.1407645829031026</v>
      </c>
      <c r="BJ552" s="64">
        <f>IF(ISNUMBER(INDEX(Данные!$I$1:$IX$303,Данные!$A214,BJ$642)),INDEX(Данные!$I$1:$IX$303,Данные!$A214,BJ$642)-Данные!$H214-BJ$643+IF($F$9="Использовать поправку",BU552,0),#N/A)</f>
        <v>8.1013950980880054</v>
      </c>
      <c r="BK552" s="62">
        <f t="shared" si="851"/>
        <v>105.5</v>
      </c>
      <c r="BL552" s="63">
        <f>IF(ISNUMBER(INDEX(Данные!$I$1:$IX$303,Данные!$A214,BL$642)),INDEX(Данные!$I$1:$IX$303,Данные!$A214,BL$642)-Данные!$G214-BL$643+IF($F$10="Использовать поправку",BT552,0),#N/A)</f>
        <v>-3.3274687214867527</v>
      </c>
      <c r="BM552" s="64">
        <f>IF(ISNUMBER(INDEX(Данные!$I$1:$IX$303,Данные!$A214,BM$642)),INDEX(Данные!$I$1:$IX$303,Данные!$A214,BM$642)-Данные!$H214-BM$643+IF($F$10="Использовать поправку",BU552,0),#N/A)</f>
        <v>10.387158139409166</v>
      </c>
      <c r="BN552" s="62">
        <f t="shared" si="852"/>
        <v>105.5</v>
      </c>
      <c r="BO552" s="63">
        <f>IF(ISNUMBER(INDEX(Данные!$I$1:$IX$303,Данные!$A214,BO$642)),INDEX(Данные!$I$1:$IX$303,Данные!$A214,BO$642)-Данные!$G214-BO$643+IF($F$11="Использовать поправку",BT552,0),#N/A)</f>
        <v>1.4735482503385811</v>
      </c>
      <c r="BP552" s="64">
        <f>IF(ISNUMBER(INDEX(Данные!$I$1:$IX$303,Данные!$A214,BP$642)),INDEX(Данные!$I$1:$IX$303,Данные!$A214,BP$642)-Данные!$H214-BP$643+IF($F$11="Использовать поправку",BU552,0),#N/A)</f>
        <v>5.3965159567080718</v>
      </c>
      <c r="BQ552" s="62">
        <f t="shared" si="853"/>
        <v>105.5</v>
      </c>
      <c r="BR552" s="63">
        <f>IF(ISNUMBER(INDEX(Данные!$I$1:$IX$303,Данные!$A214,BR$642)),INDEX(Данные!$I$1:$IX$303,Данные!$A214,BR$642)-Данные!$G214-BR$643+IF($F$12="Использовать поправку",BT552,0),#N/A)</f>
        <v>-0.32604208254576861</v>
      </c>
      <c r="BS552" s="64">
        <f>IF(ISNUMBER(INDEX(Данные!$I$1:$IX$303,Данные!$A214,BS$642)),INDEX(Данные!$I$1:$IX$303,Данные!$A214,BS$642)-Данные!$H214-BS$643+IF($F$12="Использовать поправку",BU552,0),#N/A)</f>
        <v>7.321314353860771</v>
      </c>
      <c r="BT552" s="100" t="e">
        <f>INDEX(Данные!$I$1:$IX$303,Данные!$A214,BT$642+8)-INDEX(Данные!$I$1:$IX$303,Данные!$A214,BT$643+8)</f>
        <v>#N/A</v>
      </c>
      <c r="BU552" s="101" t="e">
        <f>INDEX(Данные!$I$1:$IX$303,Данные!$A214,BU$642+9)-INDEX(Данные!$I$1:$IX$303,Данные!$A214,BU$643+9)</f>
        <v>#N/A</v>
      </c>
    </row>
    <row r="553" spans="7:73" s="88" customFormat="1" x14ac:dyDescent="0.25">
      <c r="G553" s="61">
        <v>106</v>
      </c>
      <c r="H553" s="62">
        <f t="shared" si="854"/>
        <v>106</v>
      </c>
      <c r="I553" s="63">
        <f>IF(ISNUMBER(INDEX(Данные!$I$1:$IX$303,Данные!$A215,I$642)),INDEX(Данные!$I$1:$IX$303,Данные!$A215,I$642)-Данные!$E215+IF($F$3="Использовать поправку",AL553,0),#N/A)</f>
        <v>0</v>
      </c>
      <c r="J553" s="64">
        <f>IF(ISNUMBER(INDEX(Данные!$I$1:$IX$303,Данные!$A215,J$642)),INDEX(Данные!$I$1:$IX$303,Данные!$A215,J$642)-Данные!$F215+IF($F$3="Использовать поправку",AM553,0),#N/A)</f>
        <v>0</v>
      </c>
      <c r="K553" s="62">
        <f t="shared" si="855"/>
        <v>106</v>
      </c>
      <c r="L553" s="63">
        <f>IF(ISNUMBER(INDEX(Данные!$I$1:$IX$303,Данные!$A215,L$642)),INDEX(Данные!$I$1:$IX$303,Данные!$A215,L$642)-Данные!$E215+IF($F$4="Использовать поправку",AL553,0),#N/A)</f>
        <v>0.31440955851211783</v>
      </c>
      <c r="M553" s="64">
        <f>IF(ISNUMBER(INDEX(Данные!$I$1:$IX$303,Данные!$A215,M$642)),INDEX(Данные!$I$1:$IX$303,Данные!$A215,M$642)-Данные!$F215+IF($F$4="Использовать поправку",AM553,0),#N/A)</f>
        <v>0.57116605617151084</v>
      </c>
      <c r="N553" s="62">
        <f t="shared" si="856"/>
        <v>106</v>
      </c>
      <c r="O553" s="63">
        <f>IF(ISNUMBER(INDEX(Данные!$I$1:$IX$303,Данные!$A215,O$642)),INDEX(Данные!$I$1:$IX$303,Данные!$A215,O$642)-Данные!$E215+IF($F$5="Использовать поправку",AL553,0),#N/A)</f>
        <v>0.8971490307943597</v>
      </c>
      <c r="P553" s="64">
        <f>IF(ISNUMBER(INDEX(Данные!$I$1:$IX$303,Данные!$A215,P$642)),INDEX(Данные!$I$1:$IX$303,Данные!$A215,P$642)-Данные!$F215+IF($F$5="Использовать поправку",AM553,0),#N/A)</f>
        <v>-0.4376553808802619</v>
      </c>
      <c r="Q553" s="62">
        <f t="shared" si="857"/>
        <v>106</v>
      </c>
      <c r="R553" s="63">
        <f>IF(ISNUMBER(INDEX(Данные!$I$1:$IX$303,Данные!$A215,R$642)),INDEX(Данные!$I$1:$IX$303,Данные!$A215,R$642)-Данные!$E215+IF($F$6="Использовать поправку",AL553,0),#N/A)</f>
        <v>0.25649149800300108</v>
      </c>
      <c r="S553" s="64">
        <f>IF(ISNUMBER(INDEX(Данные!$I$1:$IX$303,Данные!$A215,S$642)),INDEX(Данные!$I$1:$IX$303,Данные!$A215,S$642)-Данные!$F215+IF($F$6="Использовать поправку",AM553,0),#N/A)</f>
        <v>-0.10060530319285377</v>
      </c>
      <c r="T553" s="62">
        <f t="shared" si="858"/>
        <v>106</v>
      </c>
      <c r="U553" s="63">
        <f>IF(ISNUMBER(INDEX(Данные!$I$1:$IX$303,Данные!$A215,U$642)),INDEX(Данные!$I$1:$IX$303,Данные!$A215,U$642)-Данные!$E215+IF($F$7="Использовать поправку",AL553,0),#N/A)</f>
        <v>-2.1248008092562998E-2</v>
      </c>
      <c r="V553" s="64">
        <f>IF(ISNUMBER(INDEX(Данные!$I$1:$IX$303,Данные!$A215,V$642)),INDEX(Данные!$I$1:$IX$303,Данные!$A215,V$642)-Данные!$F215+IF($F$7="Использовать поправку",AM553,0),#N/A)</f>
        <v>0.37224548766731225</v>
      </c>
      <c r="W553" s="62">
        <f t="shared" si="859"/>
        <v>106</v>
      </c>
      <c r="X553" s="63">
        <f>IF(ISNUMBER(INDEX(Данные!$I$1:$IX$303,Данные!$A215,X$642)),INDEX(Данные!$I$1:$IX$303,Данные!$A215,X$642)-Данные!$E215+IF($F$8="Использовать поправку",AL553,0),#N/A)</f>
        <v>0.49526408102625297</v>
      </c>
      <c r="Y553" s="64">
        <f>IF(ISNUMBER(INDEX(Данные!$I$1:$IX$303,Данные!$A215,Y$642)),INDEX(Данные!$I$1:$IX$303,Данные!$A215,Y$642)-Данные!$F215+IF($F$8="Использовать поправку",AM553,0),#N/A)</f>
        <v>0.24450376322586109</v>
      </c>
      <c r="Z553" s="62">
        <f t="shared" si="860"/>
        <v>106</v>
      </c>
      <c r="AA553" s="63">
        <f>IF(ISNUMBER(INDEX(Данные!$I$1:$IX$303,Данные!$A215,AA$642)),INDEX(Данные!$I$1:$IX$303,Данные!$A215,AA$642)-Данные!$E215+IF($F$9="Использовать поправку",AL553,0),#N/A)</f>
        <v>1.718137920815149</v>
      </c>
      <c r="AB553" s="64">
        <f>IF(ISNUMBER(INDEX(Данные!$I$1:$IX$303,Данные!$A215,AB$642)),INDEX(Данные!$I$1:$IX$303,Данные!$A215,AB$642)-Данные!$F215+IF($F$9="Использовать поправку",AM553,0),#N/A)</f>
        <v>-9.1132109988651067E-2</v>
      </c>
      <c r="AC553" s="62">
        <f t="shared" si="861"/>
        <v>106</v>
      </c>
      <c r="AD553" s="63">
        <f>IF(ISNUMBER(INDEX(Данные!$I$1:$IX$303,Данные!$A215,AD$642)),INDEX(Данные!$I$1:$IX$303,Данные!$A215,AD$642)-Данные!$E215+IF($F$10="Использовать поправку",AL553,0),#N/A)</f>
        <v>0.69319831453112002</v>
      </c>
      <c r="AE553" s="64">
        <f>IF(ISNUMBER(INDEX(Данные!$I$1:$IX$303,Данные!$A215,AE$642)),INDEX(Данные!$I$1:$IX$303,Данные!$A215,AE$642)-Данные!$F215+IF($F$10="Использовать поправку",AM553,0),#N/A)</f>
        <v>-0.9169840595624823</v>
      </c>
      <c r="AF553" s="62">
        <f t="shared" si="862"/>
        <v>106</v>
      </c>
      <c r="AG553" s="63">
        <f>IF(ISNUMBER(INDEX(Данные!$I$1:$IX$303,Данные!$A215,AG$642)),INDEX(Данные!$I$1:$IX$303,Данные!$A215,AG$642)-Данные!$E215+IF($F$11="Использовать поправку",AL553,0),#N/A)</f>
        <v>0.15098828011178256</v>
      </c>
      <c r="AH553" s="64">
        <f>IF(ISNUMBER(INDEX(Данные!$I$1:$IX$303,Данные!$A215,AH$642)),INDEX(Данные!$I$1:$IX$303,Данные!$A215,AH$642)-Данные!$F215+IF($F$11="Использовать поправку",AM553,0),#N/A)</f>
        <v>-0.49938999627397074</v>
      </c>
      <c r="AI553" s="62">
        <f t="shared" si="863"/>
        <v>106</v>
      </c>
      <c r="AJ553" s="63">
        <f>IF(ISNUMBER(INDEX(Данные!$I$1:$IX$303,Данные!$A215,AJ$642)),INDEX(Данные!$I$1:$IX$303,Данные!$A215,AJ$642)-Данные!$E215+IF($F$12="Использовать поправку",AL553,0),#N/A)</f>
        <v>-0.61096820457987988</v>
      </c>
      <c r="AK553" s="96">
        <f>IF(ISNUMBER(INDEX(Данные!$I$1:$IX$303,Данные!$A215,AK$642)),INDEX(Данные!$I$1:$IX$303,Данные!$A215,AK$642)-Данные!$F215+IF($F$12="Использовать поправку",AM553,0),#N/A)</f>
        <v>-0.61947025649720899</v>
      </c>
      <c r="AL553" s="100" t="e">
        <f>INDEX(Данные!$I$1:$IX$303,Данные!$A215,AL$642+4)-INDEX(Данные!$I$1:$IX$303,Данные!$A215,AL$643+4)</f>
        <v>#N/A</v>
      </c>
      <c r="AM553" s="101" t="e">
        <f>INDEX(Данные!$I$1:$IX$303,Данные!$A215,AM$642+5)-INDEX(Данные!$I$1:$IX$303,Данные!$A215,AM$643+5)</f>
        <v>#N/A</v>
      </c>
      <c r="AO553" s="61">
        <v>106</v>
      </c>
      <c r="AP553" s="62">
        <f t="shared" si="844"/>
        <v>106</v>
      </c>
      <c r="AQ553" s="63">
        <f>IF(ISNUMBER(INDEX(Данные!$I$1:$IX$303,Данные!$A215,AQ$642)),INDEX(Данные!$I$1:$IX$303,Данные!$A215,AQ$642)-Данные!$G215-AQ$643+IF($F$3="Использовать поправку",BT553,0),#N/A)</f>
        <v>0</v>
      </c>
      <c r="AR553" s="64">
        <f>IF(ISNUMBER(INDEX(Данные!$I$1:$IX$303,Данные!$A215,AR$642)),INDEX(Данные!$I$1:$IX$303,Данные!$A215,AR$642)-Данные!$H215-AR$643+IF($F$3="Использовать поправку",BU553,0),#N/A)</f>
        <v>0</v>
      </c>
      <c r="AS553" s="62">
        <f t="shared" si="845"/>
        <v>106</v>
      </c>
      <c r="AT553" s="63">
        <f>IF(ISNUMBER(INDEX(Данные!$I$1:$IX$303,Данные!$A215,AT$642)),INDEX(Данные!$I$1:$IX$303,Данные!$A215,AT$642)-Данные!$G215-AT$643+IF($F$4="Использовать поправку",BT553,0),#N/A)</f>
        <v>1.1153900813341124</v>
      </c>
      <c r="AU553" s="64">
        <f>IF(ISNUMBER(INDEX(Данные!$I$1:$IX$303,Данные!$A215,AU$642)),INDEX(Данные!$I$1:$IX$303,Данные!$A215,AU$642)-Данные!$H215-AU$643+IF($F$4="Использовать поправку",BU553,0),#N/A)</f>
        <v>2.8870449536507294</v>
      </c>
      <c r="AV553" s="62">
        <f t="shared" si="846"/>
        <v>106</v>
      </c>
      <c r="AW553" s="63">
        <f>IF(ISNUMBER(INDEX(Данные!$I$1:$IX$303,Данные!$A215,AW$642)),INDEX(Данные!$I$1:$IX$303,Данные!$A215,AW$642)-Данные!$G215-AW$643+IF($F$5="Использовать поправку",BT553,0),#N/A)</f>
        <v>-2.4513070929804144</v>
      </c>
      <c r="AX553" s="64">
        <f>IF(ISNUMBER(INDEX(Данные!$I$1:$IX$303,Данные!$A215,AX$642)),INDEX(Данные!$I$1:$IX$303,Данные!$A215,AX$642)-Данные!$H215-AX$643+IF($F$5="Использовать поправку",BU553,0),#N/A)</f>
        <v>6.7242644604887118</v>
      </c>
      <c r="AY553" s="62">
        <f t="shared" si="847"/>
        <v>106</v>
      </c>
      <c r="AZ553" s="63">
        <f>IF(ISNUMBER(INDEX(Данные!$I$1:$IX$303,Данные!$A215,AZ$642)),INDEX(Данные!$I$1:$IX$303,Данные!$A215,AZ$642)-Данные!$G215-AZ$643+IF($F$6="Использовать поправку",BT553,0),#N/A)</f>
        <v>-7.603897149123668</v>
      </c>
      <c r="BA553" s="64">
        <f>IF(ISNUMBER(INDEX(Данные!$I$1:$IX$303,Данные!$A215,BA$642)),INDEX(Данные!$I$1:$IX$303,Данные!$A215,BA$642)-Данные!$H215-BA$643+IF($F$6="Использовать поправку",BU553,0),#N/A)</f>
        <v>6.2151335708379065</v>
      </c>
      <c r="BB553" s="62">
        <f t="shared" si="848"/>
        <v>106</v>
      </c>
      <c r="BC553" s="63">
        <f>IF(ISNUMBER(INDEX(Данные!$I$1:$IX$303,Данные!$A215,BC$642)),INDEX(Данные!$I$1:$IX$303,Данные!$A215,BC$642)-Данные!$G215-BC$643+IF($F$7="Использовать поправку",BT553,0),#N/A)</f>
        <v>-3.4338224966835469</v>
      </c>
      <c r="BD553" s="64">
        <f>IF(ISNUMBER(INDEX(Данные!$I$1:$IX$303,Данные!$A215,BD$642)),INDEX(Данные!$I$1:$IX$303,Данные!$A215,BD$642)-Данные!$H215-BD$643+IF($F$7="Использовать поправку",BU553,0),#N/A)</f>
        <v>6.3099566899113597</v>
      </c>
      <c r="BE553" s="62">
        <f t="shared" si="849"/>
        <v>106</v>
      </c>
      <c r="BF553" s="63">
        <f>IF(ISNUMBER(INDEX(Данные!$I$1:$IX$303,Данные!$A215,BF$642)),INDEX(Данные!$I$1:$IX$303,Данные!$A215,BF$642)-Данные!$G215-BF$643+IF($F$8="Использовать поправку",BT553,0),#N/A)</f>
        <v>2.9462707921014726</v>
      </c>
      <c r="BG553" s="64">
        <f>IF(ISNUMBER(INDEX(Данные!$I$1:$IX$303,Данные!$A215,BG$642)),INDEX(Данные!$I$1:$IX$303,Данные!$A215,BG$642)-Данные!$H215-BG$643+IF($F$8="Использовать поправку",BU553,0),#N/A)</f>
        <v>3.9088656936298776</v>
      </c>
      <c r="BH553" s="62">
        <f t="shared" si="850"/>
        <v>106</v>
      </c>
      <c r="BI553" s="63">
        <f>IF(ISNUMBER(INDEX(Данные!$I$1:$IX$303,Данные!$A215,BI$642)),INDEX(Данные!$I$1:$IX$303,Данные!$A215,BI$642)-Данные!$G215-BI$643+IF($F$9="Использовать поправку",BT553,0),#N/A)</f>
        <v>-0.28169562249559021</v>
      </c>
      <c r="BJ553" s="64">
        <f>IF(ISNUMBER(INDEX(Данные!$I$1:$IX$303,Данные!$A215,BJ$642)),INDEX(Данные!$I$1:$IX$303,Данные!$A215,BJ$642)-Данные!$H215-BJ$643+IF($F$9="Использовать поправку",BU553,0),#N/A)</f>
        <v>8.0558290430935813</v>
      </c>
      <c r="BK553" s="62">
        <f t="shared" si="851"/>
        <v>106</v>
      </c>
      <c r="BL553" s="63">
        <f>IF(ISNUMBER(INDEX(Данные!$I$1:$IX$303,Данные!$A215,BL$642)),INDEX(Данные!$I$1:$IX$303,Данные!$A215,BL$642)-Данные!$G215-BL$643+IF($F$10="Использовать поправку",BT553,0),#N/A)</f>
        <v>-2.9808695642212797</v>
      </c>
      <c r="BM553" s="64">
        <f>IF(ISNUMBER(INDEX(Данные!$I$1:$IX$303,Данные!$A215,BM$642)),INDEX(Данные!$I$1:$IX$303,Данные!$A215,BM$642)-Данные!$H215-BM$643+IF($F$10="Использовать поправку",BU553,0),#N/A)</f>
        <v>9.9286661096280113</v>
      </c>
      <c r="BN553" s="62">
        <f t="shared" si="852"/>
        <v>106</v>
      </c>
      <c r="BO553" s="63">
        <f>IF(ISNUMBER(INDEX(Данные!$I$1:$IX$303,Данные!$A215,BO$642)),INDEX(Данные!$I$1:$IX$303,Данные!$A215,BO$642)-Данные!$G215-BO$643+IF($F$11="Использовать поправку",BT553,0),#N/A)</f>
        <v>1.5490423903944475</v>
      </c>
      <c r="BP553" s="64">
        <f>IF(ISNUMBER(INDEX(Данные!$I$1:$IX$303,Данные!$A215,BP$642)),INDEX(Данные!$I$1:$IX$303,Данные!$A215,BP$642)-Данные!$H215-BP$643+IF($F$11="Использовать поправку",BU553,0),#N/A)</f>
        <v>5.1468209585709701</v>
      </c>
      <c r="BQ553" s="62">
        <f t="shared" si="853"/>
        <v>106</v>
      </c>
      <c r="BR553" s="63">
        <f>IF(ISNUMBER(INDEX(Данные!$I$1:$IX$303,Данные!$A215,BR$642)),INDEX(Данные!$I$1:$IX$303,Данные!$A215,BR$642)-Данные!$G215-BR$643+IF($F$12="Использовать поправку",BT553,0),#N/A)</f>
        <v>-0.63152618483570677</v>
      </c>
      <c r="BS553" s="64">
        <f>IF(ISNUMBER(INDEX(Данные!$I$1:$IX$303,Данные!$A215,BS$642)),INDEX(Данные!$I$1:$IX$303,Данные!$A215,BS$642)-Данные!$H215-BS$643+IF($F$12="Использовать поправку",BU553,0),#N/A)</f>
        <v>7.0115792256121949</v>
      </c>
      <c r="BT553" s="100" t="e">
        <f>INDEX(Данные!$I$1:$IX$303,Данные!$A215,BT$642+8)-INDEX(Данные!$I$1:$IX$303,Данные!$A215,BT$643+8)</f>
        <v>#N/A</v>
      </c>
      <c r="BU553" s="101" t="e">
        <f>INDEX(Данные!$I$1:$IX$303,Данные!$A215,BU$642+9)-INDEX(Данные!$I$1:$IX$303,Данные!$A215,BU$643+9)</f>
        <v>#N/A</v>
      </c>
    </row>
    <row r="554" spans="7:73" s="88" customFormat="1" x14ac:dyDescent="0.25">
      <c r="G554" s="61">
        <v>106.5</v>
      </c>
      <c r="H554" s="62">
        <f t="shared" si="854"/>
        <v>106.5</v>
      </c>
      <c r="I554" s="63">
        <f>IF(ISNUMBER(INDEX(Данные!$I$1:$IX$303,Данные!$A216,I$642)),INDEX(Данные!$I$1:$IX$303,Данные!$A216,I$642)-Данные!$E216+IF($F$3="Использовать поправку",AL554,0),#N/A)</f>
        <v>0</v>
      </c>
      <c r="J554" s="64">
        <f>IF(ISNUMBER(INDEX(Данные!$I$1:$IX$303,Данные!$A216,J$642)),INDEX(Данные!$I$1:$IX$303,Данные!$A216,J$642)-Данные!$F216+IF($F$3="Использовать поправку",AM554,0),#N/A)</f>
        <v>0</v>
      </c>
      <c r="K554" s="62">
        <f t="shared" si="855"/>
        <v>106.5</v>
      </c>
      <c r="L554" s="63">
        <f>IF(ISNUMBER(INDEX(Данные!$I$1:$IX$303,Данные!$A216,L$642)),INDEX(Данные!$I$1:$IX$303,Данные!$A216,L$642)-Данные!$E216+IF($F$4="Использовать поправку",AL554,0),#N/A)</f>
        <v>-0.3316360965751155</v>
      </c>
      <c r="M554" s="64">
        <f>IF(ISNUMBER(INDEX(Данные!$I$1:$IX$303,Данные!$A216,M$642)),INDEX(Данные!$I$1:$IX$303,Данные!$A216,M$642)-Данные!$F216+IF($F$4="Использовать поправку",AM554,0),#N/A)</f>
        <v>-1.8079433661168229</v>
      </c>
      <c r="N554" s="62">
        <f t="shared" si="856"/>
        <v>106.5</v>
      </c>
      <c r="O554" s="63">
        <f>IF(ISNUMBER(INDEX(Данные!$I$1:$IX$303,Данные!$A216,O$642)),INDEX(Данные!$I$1:$IX$303,Данные!$A216,O$642)-Данные!$E216+IF($F$5="Использовать поправку",AL554,0),#N/A)</f>
        <v>-1.5020307143075939</v>
      </c>
      <c r="P554" s="64">
        <f>IF(ISNUMBER(INDEX(Данные!$I$1:$IX$303,Данные!$A216,P$642)),INDEX(Данные!$I$1:$IX$303,Данные!$A216,P$642)-Данные!$F216+IF($F$5="Использовать поправку",AM554,0),#N/A)</f>
        <v>-0.56506929245296522</v>
      </c>
      <c r="Q554" s="62">
        <f t="shared" si="857"/>
        <v>106.5</v>
      </c>
      <c r="R554" s="63">
        <f>IF(ISNUMBER(INDEX(Данные!$I$1:$IX$303,Данные!$A216,R$642)),INDEX(Данные!$I$1:$IX$303,Данные!$A216,R$642)-Данные!$E216+IF($F$6="Использовать поправку",AL554,0),#N/A)</f>
        <v>6.2720108948095543E-2</v>
      </c>
      <c r="S554" s="64">
        <f>IF(ISNUMBER(INDEX(Данные!$I$1:$IX$303,Данные!$A216,S$642)),INDEX(Данные!$I$1:$IX$303,Данные!$A216,S$642)-Данные!$F216+IF($F$6="Использовать поправку",AM554,0),#N/A)</f>
        <v>0.4596339328541541</v>
      </c>
      <c r="T554" s="62">
        <f t="shared" si="858"/>
        <v>106.5</v>
      </c>
      <c r="U554" s="63">
        <f>IF(ISNUMBER(INDEX(Данные!$I$1:$IX$303,Данные!$A216,U$642)),INDEX(Данные!$I$1:$IX$303,Данные!$A216,U$642)-Данные!$E216+IF($F$7="Использовать поправку",AL554,0),#N/A)</f>
        <v>-1.6136840806330195</v>
      </c>
      <c r="V554" s="64">
        <f>IF(ISNUMBER(INDEX(Данные!$I$1:$IX$303,Данные!$A216,V$642)),INDEX(Данные!$I$1:$IX$303,Данные!$A216,V$642)-Данные!$F216+IF($F$7="Использовать поправку",AM554,0),#N/A)</f>
        <v>-0.18690523307684082</v>
      </c>
      <c r="W554" s="62">
        <f t="shared" si="859"/>
        <v>106.5</v>
      </c>
      <c r="X554" s="63">
        <f>IF(ISNUMBER(INDEX(Данные!$I$1:$IX$303,Данные!$A216,X$642)),INDEX(Данные!$I$1:$IX$303,Данные!$A216,X$642)-Данные!$E216+IF($F$8="Использовать поправку",AL554,0),#N/A)</f>
        <v>-0.48317408842091858</v>
      </c>
      <c r="Y554" s="64">
        <f>IF(ISNUMBER(INDEX(Данные!$I$1:$IX$303,Данные!$A216,Y$642)),INDEX(Данные!$I$1:$IX$303,Данные!$A216,Y$642)-Данные!$F216+IF($F$8="Использовать поправку",AM554,0),#N/A)</f>
        <v>-0.46244445465081352</v>
      </c>
      <c r="Z554" s="62">
        <f t="shared" si="860"/>
        <v>106.5</v>
      </c>
      <c r="AA554" s="63">
        <f>IF(ISNUMBER(INDEX(Данные!$I$1:$IX$303,Данные!$A216,AA$642)),INDEX(Данные!$I$1:$IX$303,Данные!$A216,AA$642)-Данные!$E216+IF($F$9="Использовать поправку",AL554,0),#N/A)</f>
        <v>0.75839546492299448</v>
      </c>
      <c r="AB554" s="64">
        <f>IF(ISNUMBER(INDEX(Данные!$I$1:$IX$303,Данные!$A216,AB$642)),INDEX(Данные!$I$1:$IX$303,Данные!$A216,AB$642)-Данные!$F216+IF($F$9="Использовать поправку",AM554,0),#N/A)</f>
        <v>1.2002655235877544</v>
      </c>
      <c r="AC554" s="62">
        <f t="shared" si="861"/>
        <v>106.5</v>
      </c>
      <c r="AD554" s="63">
        <f>IF(ISNUMBER(INDEX(Данные!$I$1:$IX$303,Данные!$A216,AD$642)),INDEX(Данные!$I$1:$IX$303,Данные!$A216,AD$642)-Данные!$E216+IF($F$10="Использовать поправку",AL554,0),#N/A)</f>
        <v>-1.0211891611931811</v>
      </c>
      <c r="AE554" s="64">
        <f>IF(ISNUMBER(INDEX(Данные!$I$1:$IX$303,Данные!$A216,AE$642)),INDEX(Данные!$I$1:$IX$303,Данные!$A216,AE$642)-Данные!$F216+IF($F$10="Использовать поправку",AM554,0),#N/A)</f>
        <v>-0.24040034872624272</v>
      </c>
      <c r="AF554" s="62">
        <f t="shared" si="862"/>
        <v>106.5</v>
      </c>
      <c r="AG554" s="63">
        <f>IF(ISNUMBER(INDEX(Данные!$I$1:$IX$303,Данные!$A216,AG$642)),INDEX(Данные!$I$1:$IX$303,Данные!$A216,AG$642)-Данные!$E216+IF($F$11="Использовать поправку",AL554,0),#N/A)</f>
        <v>-1.60728508184914</v>
      </c>
      <c r="AH554" s="64">
        <f>IF(ISNUMBER(INDEX(Данные!$I$1:$IX$303,Данные!$A216,AH$642)),INDEX(Данные!$I$1:$IX$303,Данные!$A216,AH$642)-Данные!$F216+IF($F$11="Использовать поправку",AM554,0),#N/A)</f>
        <v>-0.47759325665609875</v>
      </c>
      <c r="AI554" s="62">
        <f t="shared" si="863"/>
        <v>106.5</v>
      </c>
      <c r="AJ554" s="63">
        <f>IF(ISNUMBER(INDEX(Данные!$I$1:$IX$303,Данные!$A216,AJ$642)),INDEX(Данные!$I$1:$IX$303,Данные!$A216,AJ$642)-Данные!$E216+IF($F$12="Использовать поправку",AL554,0),#N/A)</f>
        <v>-0.62250999362934678</v>
      </c>
      <c r="AK554" s="96">
        <f>IF(ISNUMBER(INDEX(Данные!$I$1:$IX$303,Данные!$A216,AK$642)),INDEX(Данные!$I$1:$IX$303,Данные!$A216,AK$642)-Данные!$F216+IF($F$12="Использовать поправку",AM554,0),#N/A)</f>
        <v>0.80335553807740467</v>
      </c>
      <c r="AL554" s="100" t="e">
        <f>INDEX(Данные!$I$1:$IX$303,Данные!$A216,AL$642+4)-INDEX(Данные!$I$1:$IX$303,Данные!$A216,AL$643+4)</f>
        <v>#N/A</v>
      </c>
      <c r="AM554" s="101" t="e">
        <f>INDEX(Данные!$I$1:$IX$303,Данные!$A216,AM$642+5)-INDEX(Данные!$I$1:$IX$303,Данные!$A216,AM$643+5)</f>
        <v>#N/A</v>
      </c>
      <c r="AO554" s="61">
        <v>106.5</v>
      </c>
      <c r="AP554" s="62">
        <f t="shared" si="844"/>
        <v>106.5</v>
      </c>
      <c r="AQ554" s="63">
        <f>IF(ISNUMBER(INDEX(Данные!$I$1:$IX$303,Данные!$A216,AQ$642)),INDEX(Данные!$I$1:$IX$303,Данные!$A216,AQ$642)-Данные!$G216-AQ$643+IF($F$3="Использовать поправку",BT554,0),#N/A)</f>
        <v>0</v>
      </c>
      <c r="AR554" s="64">
        <f>IF(ISNUMBER(INDEX(Данные!$I$1:$IX$303,Данные!$A216,AR$642)),INDEX(Данные!$I$1:$IX$303,Данные!$A216,AR$642)-Данные!$H216-AR$643+IF($F$3="Использовать поправку",BU554,0),#N/A)</f>
        <v>0</v>
      </c>
      <c r="AS554" s="62">
        <f t="shared" si="845"/>
        <v>106.5</v>
      </c>
      <c r="AT554" s="63">
        <f>IF(ISNUMBER(INDEX(Данные!$I$1:$IX$303,Данные!$A216,AT$642)),INDEX(Данные!$I$1:$IX$303,Данные!$A216,AT$642)-Данные!$G216-AT$643+IF($F$4="Использовать поправку",BT554,0),#N/A)</f>
        <v>0.94957203304659288</v>
      </c>
      <c r="AU554" s="64">
        <f>IF(ISNUMBER(INDEX(Данные!$I$1:$IX$303,Данные!$A216,AU$642)),INDEX(Данные!$I$1:$IX$303,Данные!$A216,AU$642)-Данные!$H216-AU$643+IF($F$4="Использовать поправку",BU554,0),#N/A)</f>
        <v>1.9830732705922856</v>
      </c>
      <c r="AV554" s="62">
        <f t="shared" si="846"/>
        <v>106.5</v>
      </c>
      <c r="AW554" s="63">
        <f>IF(ISNUMBER(INDEX(Данные!$I$1:$IX$303,Данные!$A216,AW$642)),INDEX(Данные!$I$1:$IX$303,Данные!$A216,AW$642)-Данные!$G216-AW$643+IF($F$5="Использовать поправку",BT554,0),#N/A)</f>
        <v>-3.2023224501342611</v>
      </c>
      <c r="AX554" s="64">
        <f>IF(ISNUMBER(INDEX(Данные!$I$1:$IX$303,Данные!$A216,AX$642)),INDEX(Данные!$I$1:$IX$303,Данные!$A216,AX$642)-Данные!$H216-AX$643+IF($F$5="Использовать поправку",BU554,0),#N/A)</f>
        <v>6.4417298142620893</v>
      </c>
      <c r="AY554" s="62">
        <f t="shared" si="847"/>
        <v>106.5</v>
      </c>
      <c r="AZ554" s="63">
        <f>IF(ISNUMBER(INDEX(Данные!$I$1:$IX$303,Данные!$A216,AZ$642)),INDEX(Данные!$I$1:$IX$303,Данные!$A216,AZ$642)-Данные!$G216-AZ$643+IF($F$6="Использовать поправку",BT554,0),#N/A)</f>
        <v>-7.5725370946496469</v>
      </c>
      <c r="BA554" s="64">
        <f>IF(ISNUMBER(INDEX(Данные!$I$1:$IX$303,Данные!$A216,BA$642)),INDEX(Данные!$I$1:$IX$303,Данные!$A216,BA$642)-Данные!$H216-BA$643+IF($F$6="Использовать поправку",BU554,0),#N/A)</f>
        <v>6.4449505372647309</v>
      </c>
      <c r="BB554" s="62">
        <f t="shared" si="848"/>
        <v>106.5</v>
      </c>
      <c r="BC554" s="63">
        <f>IF(ISNUMBER(INDEX(Данные!$I$1:$IX$303,Данные!$A216,BC$642)),INDEX(Данные!$I$1:$IX$303,Данные!$A216,BC$642)-Данные!$G216-BC$643+IF($F$7="Использовать поправку",BT554,0),#N/A)</f>
        <v>-4.2406645370000433</v>
      </c>
      <c r="BD554" s="64">
        <f>IF(ISNUMBER(INDEX(Данные!$I$1:$IX$303,Данные!$A216,BD$642)),INDEX(Данные!$I$1:$IX$303,Данные!$A216,BD$642)-Данные!$H216-BD$643+IF($F$7="Использовать поправку",BU554,0),#N/A)</f>
        <v>6.2165040733727892</v>
      </c>
      <c r="BE554" s="62">
        <f t="shared" si="849"/>
        <v>106.5</v>
      </c>
      <c r="BF554" s="63">
        <f>IF(ISNUMBER(INDEX(Данные!$I$1:$IX$303,Данные!$A216,BF$642)),INDEX(Данные!$I$1:$IX$303,Данные!$A216,BF$642)-Данные!$G216-BF$643+IF($F$8="Использовать поправку",BT554,0),#N/A)</f>
        <v>2.7046837478909538</v>
      </c>
      <c r="BG554" s="64">
        <f>IF(ISNUMBER(INDEX(Данные!$I$1:$IX$303,Данные!$A216,BG$642)),INDEX(Данные!$I$1:$IX$303,Данные!$A216,BG$642)-Данные!$H216-BG$643+IF($F$8="Использовать поправку",BU554,0),#N/A)</f>
        <v>3.6776434663042892</v>
      </c>
      <c r="BH554" s="62">
        <f t="shared" si="850"/>
        <v>106.5</v>
      </c>
      <c r="BI554" s="63">
        <f>IF(ISNUMBER(INDEX(Данные!$I$1:$IX$303,Данные!$A216,BI$642)),INDEX(Данные!$I$1:$IX$303,Данные!$A216,BI$642)-Данные!$G216-BI$643+IF($F$9="Использовать поправку",BT554,0),#N/A)</f>
        <v>9.7502109965944328E-2</v>
      </c>
      <c r="BJ554" s="64">
        <f>IF(ISNUMBER(INDEX(Данные!$I$1:$IX$303,Данные!$A216,BJ$642)),INDEX(Данные!$I$1:$IX$303,Данные!$A216,BJ$642)-Данные!$H216-BJ$643+IF($F$9="Использовать поправку",BU554,0),#N/A)</f>
        <v>8.6559618048875109</v>
      </c>
      <c r="BK554" s="62">
        <f t="shared" si="851"/>
        <v>106.5</v>
      </c>
      <c r="BL554" s="63">
        <f>IF(ISNUMBER(INDEX(Данные!$I$1:$IX$303,Данные!$A216,BL$642)),INDEX(Данные!$I$1:$IX$303,Данные!$A216,BL$642)-Данные!$G216-BL$643+IF($F$10="Использовать поправку",BT554,0),#N/A)</f>
        <v>-3.4914641448178827</v>
      </c>
      <c r="BM554" s="64">
        <f>IF(ISNUMBER(INDEX(Данные!$I$1:$IX$303,Данные!$A216,BM$642)),INDEX(Данные!$I$1:$IX$303,Данные!$A216,BM$642)-Данные!$H216-BM$643+IF($F$10="Использовать поправку",BU554,0),#N/A)</f>
        <v>9.8084659352648487</v>
      </c>
      <c r="BN554" s="62">
        <f t="shared" si="852"/>
        <v>106.5</v>
      </c>
      <c r="BO554" s="63">
        <f>IF(ISNUMBER(INDEX(Данные!$I$1:$IX$303,Данные!$A216,BO$642)),INDEX(Данные!$I$1:$IX$303,Данные!$A216,BO$642)-Данные!$G216-BO$643+IF($F$11="Использовать поправку",BT554,0),#N/A)</f>
        <v>0.7453998494698908</v>
      </c>
      <c r="BP554" s="64">
        <f>IF(ISNUMBER(INDEX(Данные!$I$1:$IX$303,Данные!$A216,BP$642)),INDEX(Данные!$I$1:$IX$303,Данные!$A216,BP$642)-Данные!$H216-BP$643+IF($F$11="Использовать поправку",BU554,0),#N/A)</f>
        <v>4.9080243302428244</v>
      </c>
      <c r="BQ554" s="62">
        <f t="shared" si="853"/>
        <v>106.5</v>
      </c>
      <c r="BR554" s="63">
        <f>IF(ISNUMBER(INDEX(Данные!$I$1:$IX$303,Данные!$A216,BR$642)),INDEX(Данные!$I$1:$IX$303,Данные!$A216,BR$642)-Данные!$G216-BR$643+IF($F$12="Использовать поправку",BT554,0),#N/A)</f>
        <v>-0.94278118165038904</v>
      </c>
      <c r="BS554" s="64">
        <f>IF(ISNUMBER(INDEX(Данные!$I$1:$IX$303,Данные!$A216,BS$642)),INDEX(Данные!$I$1:$IX$303,Данные!$A216,BS$642)-Данные!$H216-BS$643+IF($F$12="Использовать поправку",BU554,0),#N/A)</f>
        <v>7.4132569946509648</v>
      </c>
      <c r="BT554" s="100" t="e">
        <f>INDEX(Данные!$I$1:$IX$303,Данные!$A216,BT$642+8)-INDEX(Данные!$I$1:$IX$303,Данные!$A216,BT$643+8)</f>
        <v>#N/A</v>
      </c>
      <c r="BU554" s="101" t="e">
        <f>INDEX(Данные!$I$1:$IX$303,Данные!$A216,BU$642+9)-INDEX(Данные!$I$1:$IX$303,Данные!$A216,BU$643+9)</f>
        <v>#N/A</v>
      </c>
    </row>
    <row r="555" spans="7:73" s="88" customFormat="1" x14ac:dyDescent="0.25">
      <c r="G555" s="61">
        <v>107</v>
      </c>
      <c r="H555" s="62">
        <f t="shared" si="854"/>
        <v>107</v>
      </c>
      <c r="I555" s="63">
        <f>IF(ISNUMBER(INDEX(Данные!$I$1:$IX$303,Данные!$A217,I$642)),INDEX(Данные!$I$1:$IX$303,Данные!$A217,I$642)-Данные!$E217+IF($F$3="Использовать поправку",AL555,0),#N/A)</f>
        <v>0</v>
      </c>
      <c r="J555" s="64">
        <f>IF(ISNUMBER(INDEX(Данные!$I$1:$IX$303,Данные!$A217,J$642)),INDEX(Данные!$I$1:$IX$303,Данные!$A217,J$642)-Данные!$F217+IF($F$3="Использовать поправку",AM555,0),#N/A)</f>
        <v>0</v>
      </c>
      <c r="K555" s="62">
        <f t="shared" si="855"/>
        <v>107</v>
      </c>
      <c r="L555" s="63">
        <f>IF(ISNUMBER(INDEX(Данные!$I$1:$IX$303,Данные!$A217,L$642)),INDEX(Данные!$I$1:$IX$303,Данные!$A217,L$642)-Данные!$E217+IF($F$4="Использовать поправку",AL555,0),#N/A)</f>
        <v>1.3407515546803102</v>
      </c>
      <c r="M555" s="64">
        <f>IF(ISNUMBER(INDEX(Данные!$I$1:$IX$303,Данные!$A217,M$642)),INDEX(Данные!$I$1:$IX$303,Данные!$A217,M$642)-Данные!$F217+IF($F$4="Использовать поправку",AM555,0),#N/A)</f>
        <v>1.332499291612983</v>
      </c>
      <c r="N555" s="62">
        <f t="shared" si="856"/>
        <v>107</v>
      </c>
      <c r="O555" s="63">
        <f>IF(ISNUMBER(INDEX(Данные!$I$1:$IX$303,Данные!$A217,O$642)),INDEX(Данные!$I$1:$IX$303,Данные!$A217,O$642)-Данные!$E217+IF($F$5="Использовать поправку",AL555,0),#N/A)</f>
        <v>4.609184579294423E-2</v>
      </c>
      <c r="P555" s="64">
        <f>IF(ISNUMBER(INDEX(Данные!$I$1:$IX$303,Данные!$A217,P$642)),INDEX(Данные!$I$1:$IX$303,Данные!$A217,P$642)-Данные!$F217+IF($F$5="Использовать поправку",AM555,0),#N/A)</f>
        <v>0.85757096589486181</v>
      </c>
      <c r="Q555" s="62">
        <f t="shared" si="857"/>
        <v>107</v>
      </c>
      <c r="R555" s="63">
        <f>IF(ISNUMBER(INDEX(Данные!$I$1:$IX$303,Данные!$A217,R$642)),INDEX(Данные!$I$1:$IX$303,Данные!$A217,R$642)-Данные!$E217+IF($F$6="Использовать поправку",AL555,0),#N/A)</f>
        <v>1.8458280526142543</v>
      </c>
      <c r="S555" s="64">
        <f>IF(ISNUMBER(INDEX(Данные!$I$1:$IX$303,Данные!$A217,S$642)),INDEX(Данные!$I$1:$IX$303,Данные!$A217,S$642)-Данные!$F217+IF($F$6="Использовать поправку",AM555,0),#N/A)</f>
        <v>0.3806942232859214</v>
      </c>
      <c r="T555" s="62">
        <f t="shared" si="858"/>
        <v>107</v>
      </c>
      <c r="U555" s="63">
        <f>IF(ISNUMBER(INDEX(Данные!$I$1:$IX$303,Данные!$A217,U$642)),INDEX(Данные!$I$1:$IX$303,Данные!$A217,U$642)-Данные!$E217+IF($F$7="Использовать поправку",AL555,0),#N/A)</f>
        <v>2.2599191879938543</v>
      </c>
      <c r="V555" s="64">
        <f>IF(ISNUMBER(INDEX(Данные!$I$1:$IX$303,Данные!$A217,V$642)),INDEX(Данные!$I$1:$IX$303,Данные!$A217,V$642)-Данные!$F217+IF($F$7="Использовать поправку",AM555,0),#N/A)</f>
        <v>0.31660083894565183</v>
      </c>
      <c r="W555" s="62">
        <f t="shared" si="859"/>
        <v>107</v>
      </c>
      <c r="X555" s="63">
        <f>IF(ISNUMBER(INDEX(Данные!$I$1:$IX$303,Данные!$A217,X$642)),INDEX(Данные!$I$1:$IX$303,Данные!$A217,X$642)-Данные!$E217+IF($F$8="Использовать поправку",AL555,0),#N/A)</f>
        <v>-0.73754534051771836</v>
      </c>
      <c r="Y555" s="64">
        <f>IF(ISNUMBER(INDEX(Данные!$I$1:$IX$303,Данные!$A217,Y$642)),INDEX(Данные!$I$1:$IX$303,Данные!$A217,Y$642)-Данные!$F217+IF($F$8="Использовать поправку",AM555,0),#N/A)</f>
        <v>1.5616506678448863</v>
      </c>
      <c r="Z555" s="62">
        <f t="shared" si="860"/>
        <v>107</v>
      </c>
      <c r="AA555" s="63">
        <f>IF(ISNUMBER(INDEX(Данные!$I$1:$IX$303,Данные!$A217,AA$642)),INDEX(Данные!$I$1:$IX$303,Данные!$A217,AA$642)-Данные!$E217+IF($F$9="Использовать поправку",AL555,0),#N/A)</f>
        <v>0.84855674658110258</v>
      </c>
      <c r="AB555" s="64">
        <f>IF(ISNUMBER(INDEX(Данные!$I$1:$IX$303,Данные!$A217,AB$642)),INDEX(Данные!$I$1:$IX$303,Данные!$A217,AB$642)-Данные!$F217+IF($F$9="Использовать поправку",AM555,0),#N/A)</f>
        <v>-0.97087397393507313</v>
      </c>
      <c r="AC555" s="62">
        <f t="shared" si="861"/>
        <v>107</v>
      </c>
      <c r="AD555" s="63">
        <f>IF(ISNUMBER(INDEX(Данные!$I$1:$IX$303,Данные!$A217,AD$642)),INDEX(Данные!$I$1:$IX$303,Данные!$A217,AD$642)-Данные!$E217+IF($F$10="Использовать поправку",AL555,0),#N/A)</f>
        <v>-0.19116362686291177</v>
      </c>
      <c r="AE555" s="64">
        <f>IF(ISNUMBER(INDEX(Данные!$I$1:$IX$303,Данные!$A217,AE$642)),INDEX(Данные!$I$1:$IX$303,Данные!$A217,AE$642)-Данные!$F217+IF($F$10="Использовать поправку",AM555,0),#N/A)</f>
        <v>0.64428893092458051</v>
      </c>
      <c r="AF555" s="62">
        <f t="shared" si="862"/>
        <v>107</v>
      </c>
      <c r="AG555" s="63">
        <f>IF(ISNUMBER(INDEX(Данные!$I$1:$IX$303,Данные!$A217,AG$642)),INDEX(Данные!$I$1:$IX$303,Данные!$A217,AG$642)-Данные!$E217+IF($F$11="Использовать поправку",AL555,0),#N/A)</f>
        <v>2.1147718652857166</v>
      </c>
      <c r="AH555" s="64">
        <f>IF(ISNUMBER(INDEX(Данные!$I$1:$IX$303,Данные!$A217,AH$642)),INDEX(Данные!$I$1:$IX$303,Данные!$A217,AH$642)-Данные!$F217+IF($F$11="Использовать поправку",AM555,0),#N/A)</f>
        <v>1.4934208470699026</v>
      </c>
      <c r="AI555" s="62">
        <f t="shared" si="863"/>
        <v>107</v>
      </c>
      <c r="AJ555" s="63">
        <f>IF(ISNUMBER(INDEX(Данные!$I$1:$IX$303,Данные!$A217,AJ$642)),INDEX(Данные!$I$1:$IX$303,Данные!$A217,AJ$642)-Данные!$E217+IF($F$12="Использовать поправку",AL555,0),#N/A)</f>
        <v>-0.34290061829594487</v>
      </c>
      <c r="AK555" s="96">
        <f>IF(ISNUMBER(INDEX(Данные!$I$1:$IX$303,Данные!$A217,AK$642)),INDEX(Данные!$I$1:$IX$303,Данные!$A217,AK$642)-Данные!$F217+IF($F$12="Использовать поправку",AM555,0),#N/A)</f>
        <v>1.0599185522720944</v>
      </c>
      <c r="AL555" s="100" t="e">
        <f>INDEX(Данные!$I$1:$IX$303,Данные!$A217,AL$642+4)-INDEX(Данные!$I$1:$IX$303,Данные!$A217,AL$643+4)</f>
        <v>#N/A</v>
      </c>
      <c r="AM555" s="101" t="e">
        <f>INDEX(Данные!$I$1:$IX$303,Данные!$A217,AM$642+5)-INDEX(Данные!$I$1:$IX$303,Данные!$A217,AM$643+5)</f>
        <v>#N/A</v>
      </c>
      <c r="AO555" s="61">
        <v>107</v>
      </c>
      <c r="AP555" s="62">
        <f t="shared" si="844"/>
        <v>107</v>
      </c>
      <c r="AQ555" s="63">
        <f>IF(ISNUMBER(INDEX(Данные!$I$1:$IX$303,Данные!$A217,AQ$642)),INDEX(Данные!$I$1:$IX$303,Данные!$A217,AQ$642)-Данные!$G217-AQ$643+IF($F$3="Использовать поправку",BT555,0),#N/A)</f>
        <v>0</v>
      </c>
      <c r="AR555" s="64">
        <f>IF(ISNUMBER(INDEX(Данные!$I$1:$IX$303,Данные!$A217,AR$642)),INDEX(Данные!$I$1:$IX$303,Данные!$A217,AR$642)-Данные!$H217-AR$643+IF($F$3="Использовать поправку",BU555,0),#N/A)</f>
        <v>0</v>
      </c>
      <c r="AS555" s="62">
        <f t="shared" si="845"/>
        <v>107</v>
      </c>
      <c r="AT555" s="63">
        <f>IF(ISNUMBER(INDEX(Данные!$I$1:$IX$303,Данные!$A217,AT$642)),INDEX(Данные!$I$1:$IX$303,Данные!$A217,AT$642)-Данные!$G217-AT$643+IF($F$4="Использовать поправку",BT555,0),#N/A)</f>
        <v>1.6199478103867477</v>
      </c>
      <c r="AU555" s="64">
        <f>IF(ISNUMBER(INDEX(Данные!$I$1:$IX$303,Данные!$A217,AU$642)),INDEX(Данные!$I$1:$IX$303,Данные!$A217,AU$642)-Данные!$H217-AU$643+IF($F$4="Использовать поправку",BU555,0),#N/A)</f>
        <v>2.6493229163986598</v>
      </c>
      <c r="AV555" s="62">
        <f t="shared" si="846"/>
        <v>107</v>
      </c>
      <c r="AW555" s="63">
        <f>IF(ISNUMBER(INDEX(Данные!$I$1:$IX$303,Данные!$A217,AW$642)),INDEX(Данные!$I$1:$IX$303,Данные!$A217,AW$642)-Данные!$G217-AW$643+IF($F$5="Использовать поправку",BT555,0),#N/A)</f>
        <v>-3.1792765272377892</v>
      </c>
      <c r="AX555" s="64">
        <f>IF(ISNUMBER(INDEX(Данные!$I$1:$IX$303,Данные!$A217,AX$642)),INDEX(Данные!$I$1:$IX$303,Данные!$A217,AX$642)-Данные!$H217-AX$643+IF($F$5="Использовать поправку",BU555,0),#N/A)</f>
        <v>6.8705152972097494</v>
      </c>
      <c r="AY555" s="62">
        <f t="shared" si="847"/>
        <v>107</v>
      </c>
      <c r="AZ555" s="63">
        <f>IF(ISNUMBER(INDEX(Данные!$I$1:$IX$303,Данные!$A217,AZ$642)),INDEX(Данные!$I$1:$IX$303,Данные!$A217,AZ$642)-Данные!$G217-AZ$643+IF($F$6="Использовать поправку",BT555,0),#N/A)</f>
        <v>-6.649623068342521</v>
      </c>
      <c r="BA555" s="64">
        <f>IF(ISNUMBER(INDEX(Данные!$I$1:$IX$303,Данные!$A217,BA$642)),INDEX(Данные!$I$1:$IX$303,Данные!$A217,BA$642)-Данные!$H217-BA$643+IF($F$6="Использовать поправку",BU555,0),#N/A)</f>
        <v>6.6352976489076809</v>
      </c>
      <c r="BB555" s="62">
        <f t="shared" si="848"/>
        <v>107</v>
      </c>
      <c r="BC555" s="63">
        <f>IF(ISNUMBER(INDEX(Данные!$I$1:$IX$303,Данные!$A217,BC$642)),INDEX(Данные!$I$1:$IX$303,Данные!$A217,BC$642)-Данные!$G217-BC$643+IF($F$7="Использовать поправку",BT555,0),#N/A)</f>
        <v>-3.1107049430031566</v>
      </c>
      <c r="BD555" s="64">
        <f>IF(ISNUMBER(INDEX(Данные!$I$1:$IX$303,Данные!$A217,BD$642)),INDEX(Данные!$I$1:$IX$303,Данные!$A217,BD$642)-Данные!$H217-BD$643+IF($F$7="Использовать поправку",BU555,0),#N/A)</f>
        <v>6.3748044928456693</v>
      </c>
      <c r="BE555" s="62">
        <f t="shared" si="849"/>
        <v>107</v>
      </c>
      <c r="BF555" s="63">
        <f>IF(ISNUMBER(INDEX(Данные!$I$1:$IX$303,Данные!$A217,BF$642)),INDEX(Данные!$I$1:$IX$303,Данные!$A217,BF$642)-Данные!$G217-BF$643+IF($F$8="Использовать поправку",BT555,0),#N/A)</f>
        <v>2.3359110776320904</v>
      </c>
      <c r="BG555" s="64">
        <f>IF(ISNUMBER(INDEX(Данные!$I$1:$IX$303,Данные!$A217,BG$642)),INDEX(Данные!$I$1:$IX$303,Данные!$A217,BG$642)-Данные!$H217-BG$643+IF($F$8="Использовать поправку",BU555,0),#N/A)</f>
        <v>4.4584688002269104</v>
      </c>
      <c r="BH555" s="62">
        <f t="shared" si="850"/>
        <v>107</v>
      </c>
      <c r="BI555" s="63">
        <f>IF(ISNUMBER(INDEX(Данные!$I$1:$IX$303,Данные!$A217,BI$642)),INDEX(Данные!$I$1:$IX$303,Данные!$A217,BI$642)-Данные!$G217-BI$643+IF($F$9="Использовать поправку",BT555,0),#N/A)</f>
        <v>0.52178048325640702</v>
      </c>
      <c r="BJ555" s="64">
        <f>IF(ISNUMBER(INDEX(Данные!$I$1:$IX$303,Данные!$A217,BJ$642)),INDEX(Данные!$I$1:$IX$303,Данные!$A217,BJ$642)-Данные!$H217-BJ$643+IF($F$9="Использовать поправку",BU555,0),#N/A)</f>
        <v>8.1705248179198406</v>
      </c>
      <c r="BK555" s="62">
        <f t="shared" si="851"/>
        <v>107</v>
      </c>
      <c r="BL555" s="63">
        <f>IF(ISNUMBER(INDEX(Данные!$I$1:$IX$303,Данные!$A217,BL$642)),INDEX(Данные!$I$1:$IX$303,Данные!$A217,BL$642)-Данные!$G217-BL$643+IF($F$10="Использовать поправку",BT555,0),#N/A)</f>
        <v>-3.587045958249405</v>
      </c>
      <c r="BM555" s="64">
        <f>IF(ISNUMBER(INDEX(Данные!$I$1:$IX$303,Данные!$A217,BM$642)),INDEX(Данные!$I$1:$IX$303,Данные!$A217,BM$642)-Данные!$H217-BM$643+IF($F$10="Использовать поправку",BU555,0),#N/A)</f>
        <v>10.130610400727164</v>
      </c>
      <c r="BN555" s="62">
        <f t="shared" si="852"/>
        <v>107</v>
      </c>
      <c r="BO555" s="63">
        <f>IF(ISNUMBER(INDEX(Данные!$I$1:$IX$303,Данные!$A217,BO$642)),INDEX(Данные!$I$1:$IX$303,Данные!$A217,BO$642)-Данные!$G217-BO$643+IF($F$11="Использовать поправку",BT555,0),#N/A)</f>
        <v>1.8027857821126645</v>
      </c>
      <c r="BP555" s="64">
        <f>IF(ISNUMBER(INDEX(Данные!$I$1:$IX$303,Данные!$A217,BP$642)),INDEX(Данные!$I$1:$IX$303,Данные!$A217,BP$642)-Данные!$H217-BP$643+IF($F$11="Использовать поправку",BU555,0),#N/A)</f>
        <v>5.6547347537780297</v>
      </c>
      <c r="BQ555" s="62">
        <f t="shared" si="853"/>
        <v>107</v>
      </c>
      <c r="BR555" s="63">
        <f>IF(ISNUMBER(INDEX(Данные!$I$1:$IX$303,Данные!$A217,BR$642)),INDEX(Данные!$I$1:$IX$303,Данные!$A217,BR$642)-Данные!$G217-BR$643+IF($F$12="Использовать поправку",BT555,0),#N/A)</f>
        <v>-1.1142314907983746</v>
      </c>
      <c r="BS555" s="64">
        <f>IF(ISNUMBER(INDEX(Данные!$I$1:$IX$303,Данные!$A217,BS$642)),INDEX(Данные!$I$1:$IX$303,Данные!$A217,BS$642)-Данные!$H217-BS$643+IF($F$12="Использовать поправку",BU555,0),#N/A)</f>
        <v>7.9432162707869338</v>
      </c>
      <c r="BT555" s="100" t="e">
        <f>INDEX(Данные!$I$1:$IX$303,Данные!$A217,BT$642+8)-INDEX(Данные!$I$1:$IX$303,Данные!$A217,BT$643+8)</f>
        <v>#N/A</v>
      </c>
      <c r="BU555" s="101" t="e">
        <f>INDEX(Данные!$I$1:$IX$303,Данные!$A217,BU$642+9)-INDEX(Данные!$I$1:$IX$303,Данные!$A217,BU$643+9)</f>
        <v>#N/A</v>
      </c>
    </row>
    <row r="556" spans="7:73" s="88" customFormat="1" x14ac:dyDescent="0.25">
      <c r="G556" s="61">
        <v>107.5</v>
      </c>
      <c r="H556" s="62">
        <f t="shared" si="854"/>
        <v>107.5</v>
      </c>
      <c r="I556" s="63">
        <f>IF(ISNUMBER(INDEX(Данные!$I$1:$IX$303,Данные!$A218,I$642)),INDEX(Данные!$I$1:$IX$303,Данные!$A218,I$642)-Данные!$E218+IF($F$3="Использовать поправку",AL556,0),#N/A)</f>
        <v>0</v>
      </c>
      <c r="J556" s="64">
        <f>IF(ISNUMBER(INDEX(Данные!$I$1:$IX$303,Данные!$A218,J$642)),INDEX(Данные!$I$1:$IX$303,Данные!$A218,J$642)-Данные!$F218+IF($F$3="Использовать поправку",AM556,0),#N/A)</f>
        <v>0</v>
      </c>
      <c r="K556" s="62">
        <f t="shared" si="855"/>
        <v>107.5</v>
      </c>
      <c r="L556" s="63">
        <f>IF(ISNUMBER(INDEX(Данные!$I$1:$IX$303,Данные!$A218,L$642)),INDEX(Данные!$I$1:$IX$303,Данные!$A218,L$642)-Данные!$E218+IF($F$4="Использовать поправку",AL556,0),#N/A)</f>
        <v>0.92496861934084684</v>
      </c>
      <c r="M556" s="64">
        <f>IF(ISNUMBER(INDEX(Данные!$I$1:$IX$303,Данные!$A218,M$642)),INDEX(Данные!$I$1:$IX$303,Данные!$A218,M$642)-Данные!$F218+IF($F$4="Использовать поправку",AM556,0),#N/A)</f>
        <v>0.49323362812639626</v>
      </c>
      <c r="N556" s="62">
        <f t="shared" si="856"/>
        <v>107.5</v>
      </c>
      <c r="O556" s="63">
        <f>IF(ISNUMBER(INDEX(Данные!$I$1:$IX$303,Данные!$A218,O$642)),INDEX(Данные!$I$1:$IX$303,Данные!$A218,O$642)-Данные!$E218+IF($F$5="Использовать поправку",AL556,0),#N/A)</f>
        <v>-0.27118676975018996</v>
      </c>
      <c r="P556" s="64">
        <f>IF(ISNUMBER(INDEX(Данные!$I$1:$IX$303,Данные!$A218,P$642)),INDEX(Данные!$I$1:$IX$303,Данные!$A218,P$642)-Данные!$F218+IF($F$5="Использовать поправку",AM556,0),#N/A)</f>
        <v>0.26354504959394953</v>
      </c>
      <c r="Q556" s="62">
        <f t="shared" si="857"/>
        <v>107.5</v>
      </c>
      <c r="R556" s="63">
        <f>IF(ISNUMBER(INDEX(Данные!$I$1:$IX$303,Данные!$A218,R$642)),INDEX(Данные!$I$1:$IX$303,Данные!$A218,R$642)-Данные!$E218+IF($F$6="Использовать поправку",AL556,0),#N/A)</f>
        <v>1.9263355041607113</v>
      </c>
      <c r="S556" s="64">
        <f>IF(ISNUMBER(INDEX(Данные!$I$1:$IX$303,Данные!$A218,S$642)),INDEX(Данные!$I$1:$IX$303,Данные!$A218,S$642)-Данные!$F218+IF($F$6="Использовать поправку",AM556,0),#N/A)</f>
        <v>-0.24812435724320991</v>
      </c>
      <c r="T556" s="62">
        <f t="shared" si="858"/>
        <v>107.5</v>
      </c>
      <c r="U556" s="63">
        <f>IF(ISNUMBER(INDEX(Данные!$I$1:$IX$303,Данные!$A218,U$642)),INDEX(Данные!$I$1:$IX$303,Данные!$A218,U$642)-Данные!$E218+IF($F$7="Использовать поправку",AL556,0),#N/A)</f>
        <v>0.77949155853686136</v>
      </c>
      <c r="V556" s="64">
        <f>IF(ISNUMBER(INDEX(Данные!$I$1:$IX$303,Данные!$A218,V$642)),INDEX(Данные!$I$1:$IX$303,Данные!$A218,V$642)-Данные!$F218+IF($F$7="Использовать поправку",AM556,0),#N/A)</f>
        <v>0.44689306314127597</v>
      </c>
      <c r="W556" s="62">
        <f t="shared" si="859"/>
        <v>107.5</v>
      </c>
      <c r="X556" s="63">
        <f>IF(ISNUMBER(INDEX(Данные!$I$1:$IX$303,Данные!$A218,X$642)),INDEX(Данные!$I$1:$IX$303,Данные!$A218,X$642)-Данные!$E218+IF($F$8="Использовать поправку",AL556,0),#N/A)</f>
        <v>0.48596554854556295</v>
      </c>
      <c r="Y556" s="64">
        <f>IF(ISNUMBER(INDEX(Данные!$I$1:$IX$303,Данные!$A218,Y$642)),INDEX(Данные!$I$1:$IX$303,Данные!$A218,Y$642)-Данные!$F218+IF($F$8="Использовать поправку",AM556,0),#N/A)</f>
        <v>-1.0368476670138973</v>
      </c>
      <c r="Z556" s="62">
        <f t="shared" si="860"/>
        <v>107.5</v>
      </c>
      <c r="AA556" s="63">
        <f>IF(ISNUMBER(INDEX(Данные!$I$1:$IX$303,Данные!$A218,AA$642)),INDEX(Данные!$I$1:$IX$303,Данные!$A218,AA$642)-Данные!$E218+IF($F$9="Использовать поправку",AL556,0),#N/A)</f>
        <v>0.59430182834623313</v>
      </c>
      <c r="AB556" s="64">
        <f>IF(ISNUMBER(INDEX(Данные!$I$1:$IX$303,Данные!$A218,AB$642)),INDEX(Данные!$I$1:$IX$303,Данные!$A218,AB$642)-Данные!$F218+IF($F$9="Использовать поправку",AM556,0),#N/A)</f>
        <v>-0.44574308038311372</v>
      </c>
      <c r="AC556" s="62">
        <f t="shared" si="861"/>
        <v>107.5</v>
      </c>
      <c r="AD556" s="63">
        <f>IF(ISNUMBER(INDEX(Данные!$I$1:$IX$303,Данные!$A218,AD$642)),INDEX(Данные!$I$1:$IX$303,Данные!$A218,AD$642)-Данные!$E218+IF($F$10="Использовать поправку",AL556,0),#N/A)</f>
        <v>1.6071660610873195</v>
      </c>
      <c r="AE556" s="64">
        <f>IF(ISNUMBER(INDEX(Данные!$I$1:$IX$303,Данные!$A218,AE$642)),INDEX(Данные!$I$1:$IX$303,Данные!$A218,AE$642)-Данные!$F218+IF($F$10="Использовать поправку",AM556,0),#N/A)</f>
        <v>-0.48219069741042642</v>
      </c>
      <c r="AF556" s="62">
        <f t="shared" si="862"/>
        <v>107.5</v>
      </c>
      <c r="AG556" s="63">
        <f>IF(ISNUMBER(INDEX(Данные!$I$1:$IX$303,Данные!$A218,AG$642)),INDEX(Данные!$I$1:$IX$303,Данные!$A218,AG$642)-Данные!$E218+IF($F$11="Использовать поправку",AL556,0),#N/A)</f>
        <v>0.78072012978653849</v>
      </c>
      <c r="AH556" s="64">
        <f>IF(ISNUMBER(INDEX(Данные!$I$1:$IX$303,Данные!$A218,AH$642)),INDEX(Данные!$I$1:$IX$303,Данные!$A218,AH$642)-Данные!$F218+IF($F$11="Использовать поправку",AM556,0),#N/A)</f>
        <v>1.9114137425966682E-2</v>
      </c>
      <c r="AI556" s="62">
        <f t="shared" si="863"/>
        <v>107.5</v>
      </c>
      <c r="AJ556" s="63">
        <f>IF(ISNUMBER(INDEX(Данные!$I$1:$IX$303,Данные!$A218,AJ$642)),INDEX(Данные!$I$1:$IX$303,Данные!$A218,AJ$642)-Данные!$E218+IF($F$12="Использовать поправку",AL556,0),#N/A)</f>
        <v>1.0045917901385906</v>
      </c>
      <c r="AK556" s="96">
        <f>IF(ISNUMBER(INDEX(Данные!$I$1:$IX$303,Данные!$A218,AK$642)),INDEX(Данные!$I$1:$IX$303,Данные!$A218,AK$642)-Данные!$F218+IF($F$12="Использовать поправку",AM556,0),#N/A)</f>
        <v>0.78803024112814635</v>
      </c>
      <c r="AL556" s="100" t="e">
        <f>INDEX(Данные!$I$1:$IX$303,Данные!$A218,AL$642+4)-INDEX(Данные!$I$1:$IX$303,Данные!$A218,AL$643+4)</f>
        <v>#N/A</v>
      </c>
      <c r="AM556" s="101" t="e">
        <f>INDEX(Данные!$I$1:$IX$303,Данные!$A218,AM$642+5)-INDEX(Данные!$I$1:$IX$303,Данные!$A218,AM$643+5)</f>
        <v>#N/A</v>
      </c>
      <c r="AO556" s="61">
        <v>107.5</v>
      </c>
      <c r="AP556" s="62">
        <f t="shared" si="844"/>
        <v>107.5</v>
      </c>
      <c r="AQ556" s="63">
        <f>IF(ISNUMBER(INDEX(Данные!$I$1:$IX$303,Данные!$A218,AQ$642)),INDEX(Данные!$I$1:$IX$303,Данные!$A218,AQ$642)-Данные!$G218-AQ$643+IF($F$3="Использовать поправку",BT556,0),#N/A)</f>
        <v>0</v>
      </c>
      <c r="AR556" s="64">
        <f>IF(ISNUMBER(INDEX(Данные!$I$1:$IX$303,Данные!$A218,AR$642)),INDEX(Данные!$I$1:$IX$303,Данные!$A218,AR$642)-Данные!$H218-AR$643+IF($F$3="Использовать поправку",BU556,0),#N/A)</f>
        <v>0</v>
      </c>
      <c r="AS556" s="62">
        <f t="shared" si="845"/>
        <v>107.5</v>
      </c>
      <c r="AT556" s="63">
        <f>IF(ISNUMBER(INDEX(Данные!$I$1:$IX$303,Данные!$A218,AT$642)),INDEX(Данные!$I$1:$IX$303,Данные!$A218,AT$642)-Данные!$G218-AT$643+IF($F$4="Использовать поправку",BT556,0),#N/A)</f>
        <v>2.0824321200570921</v>
      </c>
      <c r="AU556" s="64">
        <f>IF(ISNUMBER(INDEX(Данные!$I$1:$IX$303,Данные!$A218,AU$642)),INDEX(Данные!$I$1:$IX$303,Данные!$A218,AU$642)-Данные!$H218-AU$643+IF($F$4="Использовать поправку",BU556,0),#N/A)</f>
        <v>2.8959397304618051</v>
      </c>
      <c r="AV556" s="62">
        <f t="shared" si="846"/>
        <v>107.5</v>
      </c>
      <c r="AW556" s="63">
        <f>IF(ISNUMBER(INDEX(Данные!$I$1:$IX$303,Данные!$A218,AW$642)),INDEX(Данные!$I$1:$IX$303,Данные!$A218,AW$642)-Данные!$G218-AW$643+IF($F$5="Использовать поправку",BT556,0),#N/A)</f>
        <v>-3.3148699121129539</v>
      </c>
      <c r="AX556" s="64">
        <f>IF(ISNUMBER(INDEX(Данные!$I$1:$IX$303,Данные!$A218,AX$642)),INDEX(Данные!$I$1:$IX$303,Данные!$A218,AX$642)-Данные!$H218-AX$643+IF($F$5="Использовать поправку",BU556,0),#N/A)</f>
        <v>7.002287822006565</v>
      </c>
      <c r="AY556" s="62">
        <f t="shared" si="847"/>
        <v>107.5</v>
      </c>
      <c r="AZ556" s="63">
        <f>IF(ISNUMBER(INDEX(Данные!$I$1:$IX$303,Данные!$A218,AZ$642)),INDEX(Данные!$I$1:$IX$303,Данные!$A218,AZ$642)-Данные!$G218-AZ$643+IF($F$6="Использовать поправку",BT556,0),#N/A)</f>
        <v>-5.6864553162621405</v>
      </c>
      <c r="BA556" s="64">
        <f>IF(ISNUMBER(INDEX(Данные!$I$1:$IX$303,Данные!$A218,BA$642)),INDEX(Данные!$I$1:$IX$303,Данные!$A218,BA$642)-Данные!$H218-BA$643+IF($F$6="Использовать поправку",BU556,0),#N/A)</f>
        <v>6.5112354702862376</v>
      </c>
      <c r="BB556" s="62">
        <f t="shared" si="848"/>
        <v>107.5</v>
      </c>
      <c r="BC556" s="63">
        <f>IF(ISNUMBER(INDEX(Данные!$I$1:$IX$303,Данные!$A218,BC$642)),INDEX(Данные!$I$1:$IX$303,Данные!$A218,BC$642)-Данные!$G218-BC$643+IF($F$7="Использовать поправку",BT556,0),#N/A)</f>
        <v>-2.720959163734733</v>
      </c>
      <c r="BD556" s="64">
        <f>IF(ISNUMBER(INDEX(Данные!$I$1:$IX$303,Данные!$A218,BD$642)),INDEX(Данные!$I$1:$IX$303,Данные!$A218,BD$642)-Данные!$H218-BD$643+IF($F$7="Использовать поправку",BU556,0),#N/A)</f>
        <v>6.5982510244161858</v>
      </c>
      <c r="BE556" s="62">
        <f t="shared" si="849"/>
        <v>107.5</v>
      </c>
      <c r="BF556" s="63">
        <f>IF(ISNUMBER(INDEX(Данные!$I$1:$IX$303,Данные!$A218,BF$642)),INDEX(Данные!$I$1:$IX$303,Данные!$A218,BF$642)-Данные!$G218-BF$643+IF($F$8="Использовать поправку",BT556,0),#N/A)</f>
        <v>2.5788938519048088</v>
      </c>
      <c r="BG556" s="64">
        <f>IF(ISNUMBER(INDEX(Данные!$I$1:$IX$303,Данные!$A218,BG$642)),INDEX(Данные!$I$1:$IX$303,Данные!$A218,BG$642)-Данные!$H218-BG$643+IF($F$8="Использовать поправку",BU556,0),#N/A)</f>
        <v>3.9400449667198245</v>
      </c>
      <c r="BH556" s="62">
        <f t="shared" si="850"/>
        <v>107.5</v>
      </c>
      <c r="BI556" s="63">
        <f>IF(ISNUMBER(INDEX(Данные!$I$1:$IX$303,Данные!$A218,BI$642)),INDEX(Данные!$I$1:$IX$303,Данные!$A218,BI$642)-Данные!$G218-BI$643+IF($F$9="Использовать поправку",BT556,0),#N/A)</f>
        <v>0.81893139742953736</v>
      </c>
      <c r="BJ556" s="64">
        <f>IF(ISNUMBER(INDEX(Данные!$I$1:$IX$303,Данные!$A218,BJ$642)),INDEX(Данные!$I$1:$IX$303,Данные!$A218,BJ$642)-Данные!$H218-BJ$643+IF($F$9="Использовать поправку",BU556,0),#N/A)</f>
        <v>7.94765327772825</v>
      </c>
      <c r="BK556" s="62">
        <f t="shared" si="851"/>
        <v>107.5</v>
      </c>
      <c r="BL556" s="63">
        <f>IF(ISNUMBER(INDEX(Данные!$I$1:$IX$303,Данные!$A218,BL$642)),INDEX(Данные!$I$1:$IX$303,Данные!$A218,BL$642)-Данные!$G218-BL$643+IF($F$10="Использовать поправку",BT556,0),#N/A)</f>
        <v>-2.7834629277057275</v>
      </c>
      <c r="BM556" s="64">
        <f>IF(ISNUMBER(INDEX(Данные!$I$1:$IX$303,Данные!$A218,BM$642)),INDEX(Данные!$I$1:$IX$303,Данные!$A218,BM$642)-Данные!$H218-BM$643+IF($F$10="Использовать поправку",BU556,0),#N/A)</f>
        <v>9.8895150520220341</v>
      </c>
      <c r="BN556" s="62">
        <f t="shared" si="852"/>
        <v>107.5</v>
      </c>
      <c r="BO556" s="63">
        <f>IF(ISNUMBER(INDEX(Данные!$I$1:$IX$303,Данные!$A218,BO$642)),INDEX(Данные!$I$1:$IX$303,Данные!$A218,BO$642)-Данные!$G218-BO$643+IF($F$11="Использовать поправку",BT556,0),#N/A)</f>
        <v>2.1931458470058942</v>
      </c>
      <c r="BP556" s="64">
        <f>IF(ISNUMBER(INDEX(Данные!$I$1:$IX$303,Данные!$A218,BP$642)),INDEX(Данные!$I$1:$IX$303,Данные!$A218,BP$642)-Данные!$H218-BP$643+IF($F$11="Использовать поправку",BU556,0),#N/A)</f>
        <v>5.6642918224908954</v>
      </c>
      <c r="BQ556" s="62">
        <f t="shared" si="853"/>
        <v>107.5</v>
      </c>
      <c r="BR556" s="63">
        <f>IF(ISNUMBER(INDEX(Данные!$I$1:$IX$303,Данные!$A218,BR$642)),INDEX(Данные!$I$1:$IX$303,Данные!$A218,BR$642)-Данные!$G218-BR$643+IF($F$12="Использовать поправку",BT556,0),#N/A)</f>
        <v>-0.61193559572905087</v>
      </c>
      <c r="BS556" s="64">
        <f>IF(ISNUMBER(INDEX(Данные!$I$1:$IX$303,Данные!$A218,BS$642)),INDEX(Данные!$I$1:$IX$303,Данные!$A218,BS$642)-Данные!$H218-BS$643+IF($F$12="Использовать поправку",BU556,0),#N/A)</f>
        <v>8.337231391350997</v>
      </c>
      <c r="BT556" s="100" t="e">
        <f>INDEX(Данные!$I$1:$IX$303,Данные!$A218,BT$642+8)-INDEX(Данные!$I$1:$IX$303,Данные!$A218,BT$643+8)</f>
        <v>#N/A</v>
      </c>
      <c r="BU556" s="101" t="e">
        <f>INDEX(Данные!$I$1:$IX$303,Данные!$A218,BU$642+9)-INDEX(Данные!$I$1:$IX$303,Данные!$A218,BU$643+9)</f>
        <v>#N/A</v>
      </c>
    </row>
    <row r="557" spans="7:73" s="88" customFormat="1" x14ac:dyDescent="0.25">
      <c r="G557" s="61">
        <v>108</v>
      </c>
      <c r="H557" s="62">
        <f t="shared" si="854"/>
        <v>108</v>
      </c>
      <c r="I557" s="63">
        <f>IF(ISNUMBER(INDEX(Данные!$I$1:$IX$303,Данные!$A219,I$642)),INDEX(Данные!$I$1:$IX$303,Данные!$A219,I$642)-Данные!$E219+IF($F$3="Использовать поправку",AL557,0),#N/A)</f>
        <v>0</v>
      </c>
      <c r="J557" s="64">
        <f>IF(ISNUMBER(INDEX(Данные!$I$1:$IX$303,Данные!$A219,J$642)),INDEX(Данные!$I$1:$IX$303,Данные!$A219,J$642)-Данные!$F219+IF($F$3="Использовать поправку",AM557,0),#N/A)</f>
        <v>0</v>
      </c>
      <c r="K557" s="62">
        <f t="shared" si="855"/>
        <v>108</v>
      </c>
      <c r="L557" s="63">
        <f>IF(ISNUMBER(INDEX(Данные!$I$1:$IX$303,Данные!$A219,L$642)),INDEX(Данные!$I$1:$IX$303,Данные!$A219,L$642)-Данные!$E219+IF($F$4="Использовать поправку",AL557,0),#N/A)</f>
        <v>-0.21290689508439442</v>
      </c>
      <c r="M557" s="64">
        <f>IF(ISNUMBER(INDEX(Данные!$I$1:$IX$303,Данные!$A219,M$642)),INDEX(Данные!$I$1:$IX$303,Данные!$A219,M$642)-Данные!$F219+IF($F$4="Использовать поправку",AM557,0),#N/A)</f>
        <v>-0.19706960900202347</v>
      </c>
      <c r="N557" s="62">
        <f t="shared" si="856"/>
        <v>108</v>
      </c>
      <c r="O557" s="63">
        <f>IF(ISNUMBER(INDEX(Данные!$I$1:$IX$303,Данные!$A219,O$642)),INDEX(Данные!$I$1:$IX$303,Данные!$A219,O$642)-Данные!$E219+IF($F$5="Использовать поправку",AL557,0),#N/A)</f>
        <v>1.4750347235984336</v>
      </c>
      <c r="P557" s="64">
        <f>IF(ISNUMBER(INDEX(Данные!$I$1:$IX$303,Данные!$A219,P$642)),INDEX(Данные!$I$1:$IX$303,Данные!$A219,P$642)-Данные!$F219+IF($F$5="Использовать поправку",AM557,0),#N/A)</f>
        <v>0.33243649768684302</v>
      </c>
      <c r="Q557" s="62">
        <f t="shared" si="857"/>
        <v>108</v>
      </c>
      <c r="R557" s="63">
        <f>IF(ISNUMBER(INDEX(Данные!$I$1:$IX$303,Данные!$A219,R$642)),INDEX(Данные!$I$1:$IX$303,Данные!$A219,R$642)-Данные!$E219+IF($F$6="Использовать поправку",AL557,0),#N/A)</f>
        <v>-4.3287168721155567E-2</v>
      </c>
      <c r="S557" s="64">
        <f>IF(ISNUMBER(INDEX(Данные!$I$1:$IX$303,Данные!$A219,S$642)),INDEX(Данные!$I$1:$IX$303,Данные!$A219,S$642)-Данные!$F219+IF($F$6="Использовать поправку",AM557,0),#N/A)</f>
        <v>-1.0021544567397254</v>
      </c>
      <c r="T557" s="62">
        <f t="shared" si="858"/>
        <v>108</v>
      </c>
      <c r="U557" s="63">
        <f>IF(ISNUMBER(INDEX(Данные!$I$1:$IX$303,Данные!$A219,U$642)),INDEX(Данные!$I$1:$IX$303,Данные!$A219,U$642)-Данные!$E219+IF($F$7="Использовать поправку",AL557,0),#N/A)</f>
        <v>0.49052949188405037</v>
      </c>
      <c r="V557" s="64">
        <f>IF(ISNUMBER(INDEX(Данные!$I$1:$IX$303,Данные!$A219,V$642)),INDEX(Данные!$I$1:$IX$303,Данные!$A219,V$642)-Данные!$F219+IF($F$7="Использовать поправку",AM557,0),#N/A)</f>
        <v>-0.63296129611072172</v>
      </c>
      <c r="W557" s="62">
        <f t="shared" si="859"/>
        <v>108</v>
      </c>
      <c r="X557" s="63">
        <f>IF(ISNUMBER(INDEX(Данные!$I$1:$IX$303,Данные!$A219,X$642)),INDEX(Данные!$I$1:$IX$303,Данные!$A219,X$642)-Данные!$E219+IF($F$8="Использовать поправку",AL557,0),#N/A)</f>
        <v>1.9555860600286472</v>
      </c>
      <c r="Y557" s="64">
        <f>IF(ISNUMBER(INDEX(Данные!$I$1:$IX$303,Данные!$A219,Y$642)),INDEX(Данные!$I$1:$IX$303,Данные!$A219,Y$642)-Данные!$F219+IF($F$8="Использовать поправку",AM557,0),#N/A)</f>
        <v>-0.12116517594378656</v>
      </c>
      <c r="Z557" s="62">
        <f t="shared" si="860"/>
        <v>108</v>
      </c>
      <c r="AA557" s="63">
        <f>IF(ISNUMBER(INDEX(Данные!$I$1:$IX$303,Данные!$A219,AA$642)),INDEX(Данные!$I$1:$IX$303,Данные!$A219,AA$642)-Данные!$E219+IF($F$9="Использовать поправку",AL557,0),#N/A)</f>
        <v>1.8216990476516184</v>
      </c>
      <c r="AB557" s="64">
        <f>IF(ISNUMBER(INDEX(Данные!$I$1:$IX$303,Данные!$A219,AB$642)),INDEX(Данные!$I$1:$IX$303,Данные!$A219,AB$642)-Данные!$F219+IF($F$9="Использовать поправку",AM557,0),#N/A)</f>
        <v>-0.64159886549239775</v>
      </c>
      <c r="AC557" s="62">
        <f t="shared" si="861"/>
        <v>108</v>
      </c>
      <c r="AD557" s="63">
        <f>IF(ISNUMBER(INDEX(Данные!$I$1:$IX$303,Данные!$A219,AD$642)),INDEX(Данные!$I$1:$IX$303,Данные!$A219,AD$642)-Данные!$E219+IF($F$10="Использовать поправку",AL557,0),#N/A)</f>
        <v>1.8451205923468414</v>
      </c>
      <c r="AE557" s="64">
        <f>IF(ISNUMBER(INDEX(Данные!$I$1:$IX$303,Данные!$A219,AE$642)),INDEX(Данные!$I$1:$IX$303,Данные!$A219,AE$642)-Данные!$F219+IF($F$10="Использовать поправку",AM557,0),#N/A)</f>
        <v>-2.2274561270055733</v>
      </c>
      <c r="AF557" s="62">
        <f t="shared" si="862"/>
        <v>108</v>
      </c>
      <c r="AG557" s="63">
        <f>IF(ISNUMBER(INDEX(Данные!$I$1:$IX$303,Данные!$A219,AG$642)),INDEX(Данные!$I$1:$IX$303,Данные!$A219,AG$642)-Данные!$E219+IF($F$11="Использовать поправку",AL557,0),#N/A)</f>
        <v>1.5847959226624102</v>
      </c>
      <c r="AH557" s="64">
        <f>IF(ISNUMBER(INDEX(Данные!$I$1:$IX$303,Данные!$A219,AH$642)),INDEX(Данные!$I$1:$IX$303,Данные!$A219,AH$642)-Данные!$F219+IF($F$11="Использовать поправку",AM557,0),#N/A)</f>
        <v>-1.8558336181978221</v>
      </c>
      <c r="AI557" s="62">
        <f t="shared" si="863"/>
        <v>108</v>
      </c>
      <c r="AJ557" s="63">
        <f>IF(ISNUMBER(INDEX(Данные!$I$1:$IX$303,Данные!$A219,AJ$642)),INDEX(Данные!$I$1:$IX$303,Данные!$A219,AJ$642)-Данные!$E219+IF($F$12="Использовать поправку",AL557,0),#N/A)</f>
        <v>-8.5826697907307903E-2</v>
      </c>
      <c r="AK557" s="96">
        <f>IF(ISNUMBER(INDEX(Данные!$I$1:$IX$303,Данные!$A219,AK$642)),INDEX(Данные!$I$1:$IX$303,Данные!$A219,AK$642)-Данные!$F219+IF($F$12="Использовать поправку",AM557,0),#N/A)</f>
        <v>-1.5816293026459838</v>
      </c>
      <c r="AL557" s="100" t="e">
        <f>INDEX(Данные!$I$1:$IX$303,Данные!$A219,AL$642+4)-INDEX(Данные!$I$1:$IX$303,Данные!$A219,AL$643+4)</f>
        <v>#N/A</v>
      </c>
      <c r="AM557" s="101" t="e">
        <f>INDEX(Данные!$I$1:$IX$303,Данные!$A219,AM$642+5)-INDEX(Данные!$I$1:$IX$303,Данные!$A219,AM$643+5)</f>
        <v>#N/A</v>
      </c>
      <c r="AO557" s="61">
        <v>108</v>
      </c>
      <c r="AP557" s="62">
        <f t="shared" si="844"/>
        <v>108</v>
      </c>
      <c r="AQ557" s="63">
        <f>IF(ISNUMBER(INDEX(Данные!$I$1:$IX$303,Данные!$A219,AQ$642)),INDEX(Данные!$I$1:$IX$303,Данные!$A219,AQ$642)-Данные!$G219-AQ$643+IF($F$3="Использовать поправку",BT557,0),#N/A)</f>
        <v>0</v>
      </c>
      <c r="AR557" s="64">
        <f>IF(ISNUMBER(INDEX(Данные!$I$1:$IX$303,Данные!$A219,AR$642)),INDEX(Данные!$I$1:$IX$303,Данные!$A219,AR$642)-Данные!$H219-AR$643+IF($F$3="Использовать поправку",BU557,0),#N/A)</f>
        <v>0</v>
      </c>
      <c r="AS557" s="62">
        <f t="shared" si="845"/>
        <v>108</v>
      </c>
      <c r="AT557" s="63">
        <f>IF(ISNUMBER(INDEX(Данные!$I$1:$IX$303,Данные!$A219,AT$642)),INDEX(Данные!$I$1:$IX$303,Данные!$A219,AT$642)-Данные!$G219-AT$643+IF($F$4="Использовать поправку",BT557,0),#N/A)</f>
        <v>1.9759786725148842</v>
      </c>
      <c r="AU557" s="64">
        <f>IF(ISNUMBER(INDEX(Данные!$I$1:$IX$303,Данные!$A219,AU$642)),INDEX(Данные!$I$1:$IX$303,Данные!$A219,AU$642)-Данные!$H219-AU$643+IF($F$4="Использовать поправку",BU557,0),#N/A)</f>
        <v>2.7974049259607909</v>
      </c>
      <c r="AV557" s="62">
        <f t="shared" si="846"/>
        <v>108</v>
      </c>
      <c r="AW557" s="63">
        <f>IF(ISNUMBER(INDEX(Данные!$I$1:$IX$303,Данные!$A219,AW$642)),INDEX(Данные!$I$1:$IX$303,Данные!$A219,AW$642)-Данные!$G219-AW$643+IF($F$5="Использовать поправку",BT557,0),#N/A)</f>
        <v>-2.5773525503136625</v>
      </c>
      <c r="AX557" s="64">
        <f>IF(ISNUMBER(INDEX(Данные!$I$1:$IX$303,Данные!$A219,AX$642)),INDEX(Данные!$I$1:$IX$303,Данные!$A219,AX$642)-Данные!$H219-AX$643+IF($F$5="Использовать поправку",BU557,0),#N/A)</f>
        <v>7.1685060708500714</v>
      </c>
      <c r="AY557" s="62">
        <f t="shared" si="847"/>
        <v>108</v>
      </c>
      <c r="AZ557" s="63">
        <f>IF(ISNUMBER(INDEX(Данные!$I$1:$IX$303,Данные!$A219,AZ$642)),INDEX(Данные!$I$1:$IX$303,Данные!$A219,AZ$642)-Данные!$G219-AZ$643+IF($F$6="Использовать поправку",BT557,0),#N/A)</f>
        <v>-5.7080989006226446</v>
      </c>
      <c r="BA557" s="64">
        <f>IF(ISNUMBER(INDEX(Данные!$I$1:$IX$303,Данные!$A219,BA$642)),INDEX(Данные!$I$1:$IX$303,Данные!$A219,BA$642)-Данные!$H219-BA$643+IF($F$6="Использовать поправку",BU557,0),#N/A)</f>
        <v>6.0101582419163151</v>
      </c>
      <c r="BB557" s="62">
        <f t="shared" si="848"/>
        <v>108</v>
      </c>
      <c r="BC557" s="63">
        <f>IF(ISNUMBER(INDEX(Данные!$I$1:$IX$303,Данные!$A219,BC$642)),INDEX(Данные!$I$1:$IX$303,Данные!$A219,BC$642)-Данные!$G219-BC$643+IF($F$7="Использовать поправку",BT557,0),#N/A)</f>
        <v>-2.4756944177926243</v>
      </c>
      <c r="BD557" s="64">
        <f>IF(ISNUMBER(INDEX(Данные!$I$1:$IX$303,Данные!$A219,BD$642)),INDEX(Данные!$I$1:$IX$303,Данные!$A219,BD$642)-Данные!$H219-BD$643+IF($F$7="Использовать поправку",BU557,0),#N/A)</f>
        <v>6.2817703763610098</v>
      </c>
      <c r="BE557" s="62">
        <f t="shared" si="849"/>
        <v>108</v>
      </c>
      <c r="BF557" s="63">
        <f>IF(ISNUMBER(INDEX(Данные!$I$1:$IX$303,Данные!$A219,BF$642)),INDEX(Данные!$I$1:$IX$303,Данные!$A219,BF$642)-Данные!$G219-BF$643+IF($F$8="Использовать поправку",BT557,0),#N/A)</f>
        <v>3.5566868819191768</v>
      </c>
      <c r="BG557" s="64">
        <f>IF(ISNUMBER(INDEX(Данные!$I$1:$IX$303,Данные!$A219,BG$642)),INDEX(Данные!$I$1:$IX$303,Данные!$A219,BG$642)-Данные!$H219-BG$643+IF($F$8="Использовать поправку",BU557,0),#N/A)</f>
        <v>3.8794623787480305</v>
      </c>
      <c r="BH557" s="62">
        <f t="shared" si="850"/>
        <v>108</v>
      </c>
      <c r="BI557" s="63">
        <f>IF(ISNUMBER(INDEX(Данные!$I$1:$IX$303,Данные!$A219,BI$642)),INDEX(Данные!$I$1:$IX$303,Данные!$A219,BI$642)-Данные!$G219-BI$643+IF($F$9="Использовать поправку",BT557,0),#N/A)</f>
        <v>1.729780921255383</v>
      </c>
      <c r="BJ557" s="64">
        <f>IF(ISNUMBER(INDEX(Данные!$I$1:$IX$303,Данные!$A219,BJ$642)),INDEX(Данные!$I$1:$IX$303,Данные!$A219,BJ$642)-Данные!$H219-BJ$643+IF($F$9="Использовать поправку",BU557,0),#N/A)</f>
        <v>7.6268538449819516</v>
      </c>
      <c r="BK557" s="62">
        <f t="shared" si="851"/>
        <v>108</v>
      </c>
      <c r="BL557" s="63">
        <f>IF(ISNUMBER(INDEX(Данные!$I$1:$IX$303,Данные!$A219,BL$642)),INDEX(Данные!$I$1:$IX$303,Данные!$A219,BL$642)-Данные!$G219-BL$643+IF($F$10="Использовать поправку",BT557,0),#N/A)</f>
        <v>-1.8609026315323263</v>
      </c>
      <c r="BM557" s="64">
        <f>IF(ISNUMBER(INDEX(Данные!$I$1:$IX$303,Данные!$A219,BM$642)),INDEX(Данные!$I$1:$IX$303,Данные!$A219,BM$642)-Данные!$H219-BM$643+IF($F$10="Использовать поправку",BU557,0),#N/A)</f>
        <v>8.7757869885190303</v>
      </c>
      <c r="BN557" s="62">
        <f t="shared" si="852"/>
        <v>108</v>
      </c>
      <c r="BO557" s="63">
        <f>IF(ISNUMBER(INDEX(Данные!$I$1:$IX$303,Данные!$A219,BO$642)),INDEX(Данные!$I$1:$IX$303,Данные!$A219,BO$642)-Данные!$G219-BO$643+IF($F$11="Использовать поправку",BT557,0),#N/A)</f>
        <v>2.9855438083371837</v>
      </c>
      <c r="BP557" s="64">
        <f>IF(ISNUMBER(INDEX(Данные!$I$1:$IX$303,Данные!$A219,BP$642)),INDEX(Данные!$I$1:$IX$303,Данные!$A219,BP$642)-Данные!$H219-BP$643+IF($F$11="Использовать поправку",BU557,0),#N/A)</f>
        <v>4.7363750133920348</v>
      </c>
      <c r="BQ557" s="62">
        <f t="shared" si="853"/>
        <v>108</v>
      </c>
      <c r="BR557" s="63">
        <f>IF(ISNUMBER(INDEX(Данные!$I$1:$IX$303,Данные!$A219,BR$642)),INDEX(Данные!$I$1:$IX$303,Данные!$A219,BR$642)-Данные!$G219-BR$643+IF($F$12="Использовать поправку",BT557,0),#N/A)</f>
        <v>-0.65484894468272614</v>
      </c>
      <c r="BS557" s="64">
        <f>IF(ISNUMBER(INDEX(Данные!$I$1:$IX$303,Данные!$A219,BS$642)),INDEX(Данные!$I$1:$IX$303,Данные!$A219,BS$642)-Данные!$H219-BS$643+IF($F$12="Использовать поправку",BU557,0),#N/A)</f>
        <v>7.5464167400280076</v>
      </c>
      <c r="BT557" s="100" t="e">
        <f>INDEX(Данные!$I$1:$IX$303,Данные!$A219,BT$642+8)-INDEX(Данные!$I$1:$IX$303,Данные!$A219,BT$643+8)</f>
        <v>#N/A</v>
      </c>
      <c r="BU557" s="101" t="e">
        <f>INDEX(Данные!$I$1:$IX$303,Данные!$A219,BU$642+9)-INDEX(Данные!$I$1:$IX$303,Данные!$A219,BU$643+9)</f>
        <v>#N/A</v>
      </c>
    </row>
    <row r="558" spans="7:73" s="88" customFormat="1" x14ac:dyDescent="0.25">
      <c r="G558" s="61">
        <v>108.5</v>
      </c>
      <c r="H558" s="62">
        <f t="shared" si="854"/>
        <v>108.5</v>
      </c>
      <c r="I558" s="63">
        <f>IF(ISNUMBER(INDEX(Данные!$I$1:$IX$303,Данные!$A220,I$642)),INDEX(Данные!$I$1:$IX$303,Данные!$A220,I$642)-Данные!$E220+IF($F$3="Использовать поправку",AL558,0),#N/A)</f>
        <v>0</v>
      </c>
      <c r="J558" s="64">
        <f>IF(ISNUMBER(INDEX(Данные!$I$1:$IX$303,Данные!$A220,J$642)),INDEX(Данные!$I$1:$IX$303,Данные!$A220,J$642)-Данные!$F220+IF($F$3="Использовать поправку",AM558,0),#N/A)</f>
        <v>0</v>
      </c>
      <c r="K558" s="62">
        <f t="shared" si="855"/>
        <v>108.5</v>
      </c>
      <c r="L558" s="63">
        <f>IF(ISNUMBER(INDEX(Данные!$I$1:$IX$303,Данные!$A220,L$642)),INDEX(Данные!$I$1:$IX$303,Данные!$A220,L$642)-Данные!$E220+IF($F$4="Использовать поправку",AL558,0),#N/A)</f>
        <v>-1.9047753982235029</v>
      </c>
      <c r="M558" s="64">
        <f>IF(ISNUMBER(INDEX(Данные!$I$1:$IX$303,Данные!$A220,M$642)),INDEX(Данные!$I$1:$IX$303,Данные!$A220,M$642)-Данные!$F220+IF($F$4="Использовать поправку",AM558,0),#N/A)</f>
        <v>-1.6864612886730765</v>
      </c>
      <c r="N558" s="62">
        <f t="shared" si="856"/>
        <v>108.5</v>
      </c>
      <c r="O558" s="63">
        <f>IF(ISNUMBER(INDEX(Данные!$I$1:$IX$303,Данные!$A220,O$642)),INDEX(Данные!$I$1:$IX$303,Данные!$A220,O$642)-Данные!$E220+IF($F$5="Использовать поправку",AL558,0),#N/A)</f>
        <v>-0.33133902815059812</v>
      </c>
      <c r="P558" s="64">
        <f>IF(ISNUMBER(INDEX(Данные!$I$1:$IX$303,Данные!$A220,P$642)),INDEX(Данные!$I$1:$IX$303,Данные!$A220,P$642)-Данные!$F220+IF($F$5="Использовать поправку",AM558,0),#N/A)</f>
        <v>-0.30462877835018176</v>
      </c>
      <c r="Q558" s="62">
        <f t="shared" si="857"/>
        <v>108.5</v>
      </c>
      <c r="R558" s="63">
        <f>IF(ISNUMBER(INDEX(Данные!$I$1:$IX$303,Данные!$A220,R$642)),INDEX(Данные!$I$1:$IX$303,Данные!$A220,R$642)-Данные!$E220+IF($F$6="Использовать поправку",AL558,0),#N/A)</f>
        <v>-0.21953552690780498</v>
      </c>
      <c r="S558" s="64">
        <f>IF(ISNUMBER(INDEX(Данные!$I$1:$IX$303,Данные!$A220,S$642)),INDEX(Данные!$I$1:$IX$303,Данные!$A220,S$642)-Данные!$F220+IF($F$6="Использовать поправку",AM558,0),#N/A)</f>
        <v>1.1637918064633102E-3</v>
      </c>
      <c r="T558" s="62">
        <f t="shared" si="858"/>
        <v>108.5</v>
      </c>
      <c r="U558" s="63">
        <f>IF(ISNUMBER(INDEX(Данные!$I$1:$IX$303,Данные!$A220,U$642)),INDEX(Данные!$I$1:$IX$303,Данные!$A220,U$642)-Данные!$E220+IF($F$7="Использовать поправку",AL558,0),#N/A)</f>
        <v>-2.480825109092164</v>
      </c>
      <c r="V558" s="64">
        <f>IF(ISNUMBER(INDEX(Данные!$I$1:$IX$303,Данные!$A220,V$642)),INDEX(Данные!$I$1:$IX$303,Данные!$A220,V$642)-Данные!$F220+IF($F$7="Использовать поправку",AM558,0),#N/A)</f>
        <v>-0.24248073930462799</v>
      </c>
      <c r="W558" s="62">
        <f t="shared" si="859"/>
        <v>108.5</v>
      </c>
      <c r="X558" s="63">
        <f>IF(ISNUMBER(INDEX(Данные!$I$1:$IX$303,Данные!$A220,X$642)),INDEX(Данные!$I$1:$IX$303,Данные!$A220,X$642)-Данные!$E220+IF($F$8="Использовать поправку",AL558,0),#N/A)</f>
        <v>-1.7226059220204135</v>
      </c>
      <c r="Y558" s="64">
        <f>IF(ISNUMBER(INDEX(Данные!$I$1:$IX$303,Данные!$A220,Y$642)),INDEX(Данные!$I$1:$IX$303,Данные!$A220,Y$642)-Данные!$F220+IF($F$8="Использовать поправку",AM558,0),#N/A)</f>
        <v>-0.4675327820592714</v>
      </c>
      <c r="Z558" s="62">
        <f t="shared" si="860"/>
        <v>108.5</v>
      </c>
      <c r="AA558" s="63">
        <f>IF(ISNUMBER(INDEX(Данные!$I$1:$IX$303,Данные!$A220,AA$642)),INDEX(Данные!$I$1:$IX$303,Данные!$A220,AA$642)-Данные!$E220+IF($F$9="Использовать поправку",AL558,0),#N/A)</f>
        <v>-2.2947450932073679</v>
      </c>
      <c r="AB558" s="64">
        <f>IF(ISNUMBER(INDEX(Данные!$I$1:$IX$303,Данные!$A220,AB$642)),INDEX(Данные!$I$1:$IX$303,Данные!$A220,AB$642)-Данные!$F220+IF($F$9="Использовать поправку",AM558,0),#N/A)</f>
        <v>-0.61932180526638692</v>
      </c>
      <c r="AC558" s="62">
        <f t="shared" si="861"/>
        <v>108.5</v>
      </c>
      <c r="AD558" s="63">
        <f>IF(ISNUMBER(INDEX(Данные!$I$1:$IX$303,Данные!$A220,AD$642)),INDEX(Данные!$I$1:$IX$303,Данные!$A220,AD$642)-Данные!$E220+IF($F$10="Использовать поправку",AL558,0),#N/A)</f>
        <v>-0.36995607689710042</v>
      </c>
      <c r="AE558" s="64">
        <f>IF(ISNUMBER(INDEX(Данные!$I$1:$IX$303,Данные!$A220,AE$642)),INDEX(Данные!$I$1:$IX$303,Данные!$A220,AE$642)-Данные!$F220+IF($F$10="Использовать поправку",AM558,0),#N/A)</f>
        <v>-0.57207698066238799</v>
      </c>
      <c r="AF558" s="62">
        <f t="shared" si="862"/>
        <v>108.5</v>
      </c>
      <c r="AG558" s="63">
        <f>IF(ISNUMBER(INDEX(Данные!$I$1:$IX$303,Данные!$A220,AG$642)),INDEX(Данные!$I$1:$IX$303,Данные!$A220,AG$642)-Данные!$E220+IF($F$11="Использовать поправку",AL558,0),#N/A)</f>
        <v>-2.4905094532739636</v>
      </c>
      <c r="AH558" s="64">
        <f>IF(ISNUMBER(INDEX(Данные!$I$1:$IX$303,Данные!$A220,AH$642)),INDEX(Данные!$I$1:$IX$303,Данные!$A220,AH$642)-Данные!$F220+IF($F$11="Использовать поправку",AM558,0),#N/A)</f>
        <v>-0.95230399828172829</v>
      </c>
      <c r="AI558" s="62">
        <f t="shared" si="863"/>
        <v>108.5</v>
      </c>
      <c r="AJ558" s="63">
        <f>IF(ISNUMBER(INDEX(Данные!$I$1:$IX$303,Данные!$A220,AJ$642)),INDEX(Данные!$I$1:$IX$303,Данные!$A220,AJ$642)-Данные!$E220+IF($F$12="Использовать поправку",AL558,0),#N/A)</f>
        <v>-0.38167224773258113</v>
      </c>
      <c r="AK558" s="96">
        <f>IF(ISNUMBER(INDEX(Данные!$I$1:$IX$303,Данные!$A220,AK$642)),INDEX(Данные!$I$1:$IX$303,Данные!$A220,AK$642)-Данные!$F220+IF($F$12="Использовать поправку",AM558,0),#N/A)</f>
        <v>-1.9313022784186533</v>
      </c>
      <c r="AL558" s="100" t="e">
        <f>INDEX(Данные!$I$1:$IX$303,Данные!$A220,AL$642+4)-INDEX(Данные!$I$1:$IX$303,Данные!$A220,AL$643+4)</f>
        <v>#N/A</v>
      </c>
      <c r="AM558" s="101" t="e">
        <f>INDEX(Данные!$I$1:$IX$303,Данные!$A220,AM$642+5)-INDEX(Данные!$I$1:$IX$303,Данные!$A220,AM$643+5)</f>
        <v>#N/A</v>
      </c>
      <c r="AO558" s="61">
        <v>108.5</v>
      </c>
      <c r="AP558" s="62">
        <f t="shared" si="844"/>
        <v>108.5</v>
      </c>
      <c r="AQ558" s="63">
        <f>IF(ISNUMBER(INDEX(Данные!$I$1:$IX$303,Данные!$A220,AQ$642)),INDEX(Данные!$I$1:$IX$303,Данные!$A220,AQ$642)-Данные!$G220-AQ$643+IF($F$3="Использовать поправку",BT558,0),#N/A)</f>
        <v>0</v>
      </c>
      <c r="AR558" s="64">
        <f>IF(ISNUMBER(INDEX(Данные!$I$1:$IX$303,Данные!$A220,AR$642)),INDEX(Данные!$I$1:$IX$303,Данные!$A220,AR$642)-Данные!$H220-AR$643+IF($F$3="Использовать поправку",BU558,0),#N/A)</f>
        <v>0</v>
      </c>
      <c r="AS558" s="62">
        <f t="shared" si="845"/>
        <v>108.5</v>
      </c>
      <c r="AT558" s="63">
        <f>IF(ISNUMBER(INDEX(Данные!$I$1:$IX$303,Данные!$A220,AT$642)),INDEX(Данные!$I$1:$IX$303,Данные!$A220,AT$642)-Данные!$G220-AT$643+IF($F$4="Использовать поправку",BT558,0),#N/A)</f>
        <v>1.023590973403202</v>
      </c>
      <c r="AU558" s="64">
        <f>IF(ISNUMBER(INDEX(Данные!$I$1:$IX$303,Данные!$A220,AU$642)),INDEX(Данные!$I$1:$IX$303,Данные!$A220,AU$642)-Данные!$H220-AU$643+IF($F$4="Использовать поправку",BU558,0),#N/A)</f>
        <v>1.9541742816243186</v>
      </c>
      <c r="AV558" s="62">
        <f t="shared" si="846"/>
        <v>108.5</v>
      </c>
      <c r="AW558" s="63">
        <f>IF(ISNUMBER(INDEX(Данные!$I$1:$IX$303,Данные!$A220,AW$642)),INDEX(Данные!$I$1:$IX$303,Данные!$A220,AW$642)-Данные!$G220-AW$643+IF($F$5="Использовать поправку",BT558,0),#N/A)</f>
        <v>-2.7430220643889243</v>
      </c>
      <c r="AX558" s="64">
        <f>IF(ISNUMBER(INDEX(Данные!$I$1:$IX$303,Данные!$A220,AX$642)),INDEX(Данные!$I$1:$IX$303,Данные!$A220,AX$642)-Данные!$H220-AX$643+IF($F$5="Использовать поправку",BU558,0),#N/A)</f>
        <v>7.0161916816750818</v>
      </c>
      <c r="AY558" s="62">
        <f t="shared" si="847"/>
        <v>108.5</v>
      </c>
      <c r="AZ558" s="63">
        <f>IF(ISNUMBER(INDEX(Данные!$I$1:$IX$303,Данные!$A220,AZ$642)),INDEX(Данные!$I$1:$IX$303,Данные!$A220,AZ$642)-Данные!$G220-AZ$643+IF($F$6="Использовать поправку",BT558,0),#N/A)</f>
        <v>-5.8178666640765186</v>
      </c>
      <c r="BA558" s="64">
        <f>IF(ISNUMBER(INDEX(Данные!$I$1:$IX$303,Данные!$A220,BA$642)),INDEX(Данные!$I$1:$IX$303,Данные!$A220,BA$642)-Данные!$H220-BA$643+IF($F$6="Использовать поправку",BU558,0),#N/A)</f>
        <v>6.0107401378197665</v>
      </c>
      <c r="BB558" s="62">
        <f t="shared" si="848"/>
        <v>108.5</v>
      </c>
      <c r="BC558" s="63">
        <f>IF(ISNUMBER(INDEX(Данные!$I$1:$IX$303,Данные!$A220,BC$642)),INDEX(Данные!$I$1:$IX$303,Данные!$A220,BC$642)-Данные!$G220-BC$643+IF($F$7="Использовать поправку",BT558,0),#N/A)</f>
        <v>-3.7161069723387072</v>
      </c>
      <c r="BD558" s="64">
        <f>IF(ISNUMBER(INDEX(Данные!$I$1:$IX$303,Данные!$A220,BD$642)),INDEX(Данные!$I$1:$IX$303,Данные!$A220,BD$642)-Данные!$H220-BD$643+IF($F$7="Использовать поправку",BU558,0),#N/A)</f>
        <v>6.1605300067087683</v>
      </c>
      <c r="BE558" s="62">
        <f t="shared" si="849"/>
        <v>108.5</v>
      </c>
      <c r="BF558" s="63">
        <f>IF(ISNUMBER(INDEX(Данные!$I$1:$IX$303,Данные!$A220,BF$642)),INDEX(Данные!$I$1:$IX$303,Данные!$A220,BF$642)-Данные!$G220-BF$643+IF($F$8="Использовать поправку",BT558,0),#N/A)</f>
        <v>2.6953839209089665</v>
      </c>
      <c r="BG558" s="64">
        <f>IF(ISNUMBER(INDEX(Данные!$I$1:$IX$303,Данные!$A220,BG$642)),INDEX(Данные!$I$1:$IX$303,Данные!$A220,BG$642)-Данные!$H220-BG$643+IF($F$8="Использовать поправку",BU558,0),#N/A)</f>
        <v>3.6456959877182271</v>
      </c>
      <c r="BH558" s="62">
        <f t="shared" si="850"/>
        <v>108.5</v>
      </c>
      <c r="BI558" s="63">
        <f>IF(ISNUMBER(INDEX(Данные!$I$1:$IX$303,Данные!$A220,BI$642)),INDEX(Данные!$I$1:$IX$303,Данные!$A220,BI$642)-Данные!$G220-BI$643+IF($F$9="Использовать поправку",BT558,0),#N/A)</f>
        <v>0.58240837465177719</v>
      </c>
      <c r="BJ558" s="64">
        <f>IF(ISNUMBER(INDEX(Данные!$I$1:$IX$303,Данные!$A220,BJ$642)),INDEX(Данные!$I$1:$IX$303,Данные!$A220,BJ$642)-Данные!$H220-BJ$643+IF($F$9="Использовать поправку",BU558,0),#N/A)</f>
        <v>7.3171929423490383</v>
      </c>
      <c r="BK558" s="62">
        <f t="shared" si="851"/>
        <v>108.5</v>
      </c>
      <c r="BL558" s="63">
        <f>IF(ISNUMBER(INDEX(Данные!$I$1:$IX$303,Данные!$A220,BL$642)),INDEX(Данные!$I$1:$IX$303,Данные!$A220,BL$642)-Данные!$G220-BL$643+IF($F$10="Использовать поправку",BT558,0),#N/A)</f>
        <v>-2.0458806699808747</v>
      </c>
      <c r="BM558" s="64">
        <f>IF(ISNUMBER(INDEX(Данные!$I$1:$IX$303,Данные!$A220,BM$642)),INDEX(Данные!$I$1:$IX$303,Данные!$A220,BM$642)-Данные!$H220-BM$643+IF($F$10="Использовать поправку",BU558,0),#N/A)</f>
        <v>8.4897484981879643</v>
      </c>
      <c r="BN558" s="62">
        <f t="shared" si="852"/>
        <v>108.5</v>
      </c>
      <c r="BO558" s="63">
        <f>IF(ISNUMBER(INDEX(Данные!$I$1:$IX$303,Данные!$A220,BO$642)),INDEX(Данные!$I$1:$IX$303,Данные!$A220,BO$642)-Данные!$G220-BO$643+IF($F$11="Использовать поправку",BT558,0),#N/A)</f>
        <v>1.7402890817002117</v>
      </c>
      <c r="BP558" s="64">
        <f>IF(ISNUMBER(INDEX(Данные!$I$1:$IX$303,Данные!$A220,BP$642)),INDEX(Данные!$I$1:$IX$303,Данные!$A220,BP$642)-Данные!$H220-BP$643+IF($F$11="Использовать поправку",BU558,0),#N/A)</f>
        <v>4.2602230142510962</v>
      </c>
      <c r="BQ558" s="62">
        <f t="shared" si="853"/>
        <v>108.5</v>
      </c>
      <c r="BR558" s="63">
        <f>IF(ISNUMBER(INDEX(Данные!$I$1:$IX$303,Данные!$A220,BR$642)),INDEX(Данные!$I$1:$IX$303,Данные!$A220,BR$642)-Данные!$G220-BR$643+IF($F$12="Использовать поправку",BT558,0),#N/A)</f>
        <v>-0.84568506854895986</v>
      </c>
      <c r="BS558" s="64">
        <f>IF(ISNUMBER(INDEX(Данные!$I$1:$IX$303,Данные!$A220,BS$642)),INDEX(Данные!$I$1:$IX$303,Данные!$A220,BS$642)-Данные!$H220-BS$643+IF($F$12="Использовать поправку",BU558,0),#N/A)</f>
        <v>6.5807656008187223</v>
      </c>
      <c r="BT558" s="100" t="e">
        <f>INDEX(Данные!$I$1:$IX$303,Данные!$A220,BT$642+8)-INDEX(Данные!$I$1:$IX$303,Данные!$A220,BT$643+8)</f>
        <v>#N/A</v>
      </c>
      <c r="BU558" s="101" t="e">
        <f>INDEX(Данные!$I$1:$IX$303,Данные!$A220,BU$642+9)-INDEX(Данные!$I$1:$IX$303,Данные!$A220,BU$643+9)</f>
        <v>#N/A</v>
      </c>
    </row>
    <row r="559" spans="7:73" s="88" customFormat="1" x14ac:dyDescent="0.25">
      <c r="G559" s="61">
        <v>109</v>
      </c>
      <c r="H559" s="62">
        <f t="shared" si="854"/>
        <v>109</v>
      </c>
      <c r="I559" s="63">
        <f>IF(ISNUMBER(INDEX(Данные!$I$1:$IX$303,Данные!$A221,I$642)),INDEX(Данные!$I$1:$IX$303,Данные!$A221,I$642)-Данные!$E221+IF($F$3="Использовать поправку",AL559,0),#N/A)</f>
        <v>0</v>
      </c>
      <c r="J559" s="64">
        <f>IF(ISNUMBER(INDEX(Данные!$I$1:$IX$303,Данные!$A221,J$642)),INDEX(Данные!$I$1:$IX$303,Данные!$A221,J$642)-Данные!$F221+IF($F$3="Использовать поправку",AM559,0),#N/A)</f>
        <v>0</v>
      </c>
      <c r="K559" s="62">
        <f t="shared" si="855"/>
        <v>109</v>
      </c>
      <c r="L559" s="63">
        <f>IF(ISNUMBER(INDEX(Данные!$I$1:$IX$303,Данные!$A221,L$642)),INDEX(Данные!$I$1:$IX$303,Данные!$A221,L$642)-Данные!$E221+IF($F$4="Использовать поправку",AL559,0),#N/A)</f>
        <v>1.0372458176785262</v>
      </c>
      <c r="M559" s="64">
        <f>IF(ISNUMBER(INDEX(Данные!$I$1:$IX$303,Данные!$A221,M$642)),INDEX(Данные!$I$1:$IX$303,Данные!$A221,M$642)-Данные!$F221+IF($F$4="Использовать поправку",AM559,0),#N/A)</f>
        <v>0.53840889193310693</v>
      </c>
      <c r="N559" s="62">
        <f t="shared" si="856"/>
        <v>109</v>
      </c>
      <c r="O559" s="63">
        <f>IF(ISNUMBER(INDEX(Данные!$I$1:$IX$303,Данные!$A221,O$642)),INDEX(Данные!$I$1:$IX$303,Данные!$A221,O$642)-Данные!$E221+IF($F$5="Использовать поправку",AL559,0),#N/A)</f>
        <v>-0.16991942533875815</v>
      </c>
      <c r="P559" s="64">
        <f>IF(ISNUMBER(INDEX(Данные!$I$1:$IX$303,Данные!$A221,P$642)),INDEX(Данные!$I$1:$IX$303,Данные!$A221,P$642)-Данные!$F221+IF($F$5="Использовать поправку",AM559,0),#N/A)</f>
        <v>-0.46848995656718828</v>
      </c>
      <c r="Q559" s="62">
        <f t="shared" si="857"/>
        <v>109</v>
      </c>
      <c r="R559" s="63">
        <f>IF(ISNUMBER(INDEX(Данные!$I$1:$IX$303,Данные!$A221,R$642)),INDEX(Данные!$I$1:$IX$303,Данные!$A221,R$642)-Данные!$E221+IF($F$6="Использовать поправку",AL559,0),#N/A)</f>
        <v>-0.80268655538283618</v>
      </c>
      <c r="S559" s="64">
        <f>IF(ISNUMBER(INDEX(Данные!$I$1:$IX$303,Данные!$A221,S$642)),INDEX(Данные!$I$1:$IX$303,Данные!$A221,S$642)-Данные!$F221+IF($F$6="Использовать поправку",AM559,0),#N/A)</f>
        <v>9.0806076449763795E-2</v>
      </c>
      <c r="T559" s="62">
        <f t="shared" si="858"/>
        <v>109</v>
      </c>
      <c r="U559" s="63">
        <f>IF(ISNUMBER(INDEX(Данные!$I$1:$IX$303,Данные!$A221,U$642)),INDEX(Данные!$I$1:$IX$303,Данные!$A221,U$642)-Данные!$E221+IF($F$7="Использовать поправку",AL559,0),#N/A)</f>
        <v>0.24674588112335449</v>
      </c>
      <c r="V559" s="64">
        <f>IF(ISNUMBER(INDEX(Данные!$I$1:$IX$303,Данные!$A221,V$642)),INDEX(Данные!$I$1:$IX$303,Данные!$A221,V$642)-Данные!$F221+IF($F$7="Использовать поправку",AM559,0),#N/A)</f>
        <v>-0.36999474010340694</v>
      </c>
      <c r="W559" s="62">
        <f t="shared" si="859"/>
        <v>109</v>
      </c>
      <c r="X559" s="63">
        <f>IF(ISNUMBER(INDEX(Данные!$I$1:$IX$303,Данные!$A221,X$642)),INDEX(Данные!$I$1:$IX$303,Данные!$A221,X$642)-Данные!$E221+IF($F$8="Использовать поправку",AL559,0),#N/A)</f>
        <v>-0.90058468614083687</v>
      </c>
      <c r="Y559" s="64">
        <f>IF(ISNUMBER(INDEX(Данные!$I$1:$IX$303,Данные!$A221,Y$642)),INDEX(Данные!$I$1:$IX$303,Данные!$A221,Y$642)-Данные!$F221+IF($F$8="Использовать поправку",AM559,0),#N/A)</f>
        <v>0.53441569749264106</v>
      </c>
      <c r="Z559" s="62">
        <f t="shared" si="860"/>
        <v>109</v>
      </c>
      <c r="AA559" s="63">
        <f>IF(ISNUMBER(INDEX(Данные!$I$1:$IX$303,Данные!$A221,AA$642)),INDEX(Данные!$I$1:$IX$303,Данные!$A221,AA$642)-Данные!$E221+IF($F$9="Использовать поправку",AL559,0),#N/A)</f>
        <v>0.46673809905946406</v>
      </c>
      <c r="AB559" s="64">
        <f>IF(ISNUMBER(INDEX(Данные!$I$1:$IX$303,Данные!$A221,AB$642)),INDEX(Данные!$I$1:$IX$303,Данные!$A221,AB$642)-Данные!$F221+IF($F$9="Использовать поправку",AM559,0),#N/A)</f>
        <v>0.60132641196358128</v>
      </c>
      <c r="AC559" s="62">
        <f t="shared" si="861"/>
        <v>109</v>
      </c>
      <c r="AD559" s="63">
        <f>IF(ISNUMBER(INDEX(Данные!$I$1:$IX$303,Данные!$A221,AD$642)),INDEX(Данные!$I$1:$IX$303,Данные!$A221,AD$642)-Данные!$E221+IF($F$10="Использовать поправку",AL559,0),#N/A)</f>
        <v>1.4319826833461509</v>
      </c>
      <c r="AE559" s="64">
        <f>IF(ISNUMBER(INDEX(Данные!$I$1:$IX$303,Данные!$A221,AE$642)),INDEX(Данные!$I$1:$IX$303,Данные!$A221,AE$642)-Данные!$F221+IF($F$10="Использовать поправку",AM559,0),#N/A)</f>
        <v>-0.19867115640266375</v>
      </c>
      <c r="AF559" s="62">
        <f t="shared" si="862"/>
        <v>109</v>
      </c>
      <c r="AG559" s="63">
        <f>IF(ISNUMBER(INDEX(Данные!$I$1:$IX$303,Данные!$A221,AG$642)),INDEX(Данные!$I$1:$IX$303,Данные!$A221,AG$642)-Данные!$E221+IF($F$11="Использовать поправку",AL559,0),#N/A)</f>
        <v>1.3495346436434001</v>
      </c>
      <c r="AH559" s="64">
        <f>IF(ISNUMBER(INDEX(Данные!$I$1:$IX$303,Данные!$A221,AH$642)),INDEX(Данные!$I$1:$IX$303,Данные!$A221,AH$642)-Данные!$F221+IF($F$11="Использовать поправку",AM559,0),#N/A)</f>
        <v>-0.52099332207543103</v>
      </c>
      <c r="AI559" s="62">
        <f t="shared" si="863"/>
        <v>109</v>
      </c>
      <c r="AJ559" s="63">
        <f>IF(ISNUMBER(INDEX(Данные!$I$1:$IX$303,Данные!$A221,AJ$642)),INDEX(Данные!$I$1:$IX$303,Данные!$A221,AJ$642)-Данные!$E221+IF($F$12="Использовать поправку",AL559,0),#N/A)</f>
        <v>-0.2026310625795027</v>
      </c>
      <c r="AK559" s="96">
        <f>IF(ISNUMBER(INDEX(Данные!$I$1:$IX$303,Данные!$A221,AK$642)),INDEX(Данные!$I$1:$IX$303,Данные!$A221,AK$642)-Данные!$F221+IF($F$12="Использовать поправку",AM559,0),#N/A)</f>
        <v>0.444673065289932</v>
      </c>
      <c r="AL559" s="100" t="e">
        <f>INDEX(Данные!$I$1:$IX$303,Данные!$A221,AL$642+4)-INDEX(Данные!$I$1:$IX$303,Данные!$A221,AL$643+4)</f>
        <v>#N/A</v>
      </c>
      <c r="AM559" s="101" t="e">
        <f>INDEX(Данные!$I$1:$IX$303,Данные!$A221,AM$642+5)-INDEX(Данные!$I$1:$IX$303,Данные!$A221,AM$643+5)</f>
        <v>#N/A</v>
      </c>
      <c r="AO559" s="61">
        <v>109</v>
      </c>
      <c r="AP559" s="62">
        <f t="shared" si="844"/>
        <v>109</v>
      </c>
      <c r="AQ559" s="63">
        <f>IF(ISNUMBER(INDEX(Данные!$I$1:$IX$303,Данные!$A221,AQ$642)),INDEX(Данные!$I$1:$IX$303,Данные!$A221,AQ$642)-Данные!$G221-AQ$643+IF($F$3="Использовать поправку",BT559,0),#N/A)</f>
        <v>0</v>
      </c>
      <c r="AR559" s="64">
        <f>IF(ISNUMBER(INDEX(Данные!$I$1:$IX$303,Данные!$A221,AR$642)),INDEX(Данные!$I$1:$IX$303,Данные!$A221,AR$642)-Данные!$H221-AR$643+IF($F$3="Использовать поправку",BU559,0),#N/A)</f>
        <v>0</v>
      </c>
      <c r="AS559" s="62">
        <f t="shared" si="845"/>
        <v>109</v>
      </c>
      <c r="AT559" s="63">
        <f>IF(ISNUMBER(INDEX(Данные!$I$1:$IX$303,Данные!$A221,AT$642)),INDEX(Данные!$I$1:$IX$303,Данные!$A221,AT$642)-Данные!$G221-AT$643+IF($F$4="Использовать поправку",BT559,0),#N/A)</f>
        <v>1.5422138822425495</v>
      </c>
      <c r="AU559" s="64">
        <f>IF(ISNUMBER(INDEX(Данные!$I$1:$IX$303,Данные!$A221,AU$642)),INDEX(Данные!$I$1:$IX$303,Данные!$A221,AU$642)-Данные!$H221-AU$643+IF($F$4="Использовать поправку",BU559,0),#N/A)</f>
        <v>2.2233787275908981</v>
      </c>
      <c r="AV559" s="62">
        <f t="shared" si="846"/>
        <v>109</v>
      </c>
      <c r="AW559" s="63">
        <f>IF(ISNUMBER(INDEX(Данные!$I$1:$IX$303,Данные!$A221,AW$642)),INDEX(Данные!$I$1:$IX$303,Данные!$A221,AW$642)-Данные!$G221-AW$643+IF($F$5="Использовать поправку",BT559,0),#N/A)</f>
        <v>-2.8279817770581985</v>
      </c>
      <c r="AX559" s="64">
        <f>IF(ISNUMBER(INDEX(Данные!$I$1:$IX$303,Данные!$A221,AX$642)),INDEX(Данные!$I$1:$IX$303,Данные!$A221,AX$642)-Данные!$H221-AX$643+IF($F$5="Использовать поправку",BU559,0),#N/A)</f>
        <v>6.7819467033914407</v>
      </c>
      <c r="AY559" s="62">
        <f t="shared" si="847"/>
        <v>109</v>
      </c>
      <c r="AZ559" s="63">
        <f>IF(ISNUMBER(INDEX(Данные!$I$1:$IX$303,Данные!$A221,AZ$642)),INDEX(Данные!$I$1:$IX$303,Данные!$A221,AZ$642)-Данные!$G221-AZ$643+IF($F$6="Использовать поправку",BT559,0),#N/A)</f>
        <v>-6.2192099417678719</v>
      </c>
      <c r="BA559" s="64">
        <f>IF(ISNUMBER(INDEX(Данные!$I$1:$IX$303,Данные!$A221,BA$642)),INDEX(Данные!$I$1:$IX$303,Данные!$A221,BA$642)-Данные!$H221-BA$643+IF($F$6="Использовать поправку",BU559,0),#N/A)</f>
        <v>6.056143176044543</v>
      </c>
      <c r="BB559" s="62">
        <f t="shared" si="848"/>
        <v>109</v>
      </c>
      <c r="BC559" s="63">
        <f>IF(ISNUMBER(INDEX(Данные!$I$1:$IX$303,Данные!$A221,BC$642)),INDEX(Данные!$I$1:$IX$303,Данные!$A221,BC$642)-Данные!$G221-BC$643+IF($F$7="Использовать поправку",BT559,0),#N/A)</f>
        <v>-3.5927340317770131</v>
      </c>
      <c r="BD559" s="64">
        <f>IF(ISNUMBER(INDEX(Данные!$I$1:$IX$303,Данные!$A221,BD$642)),INDEX(Данные!$I$1:$IX$303,Данные!$A221,BD$642)-Данные!$H221-BD$643+IF($F$7="Использовать поправку",BU559,0),#N/A)</f>
        <v>5.9755326366571353</v>
      </c>
      <c r="BE559" s="62">
        <f t="shared" si="849"/>
        <v>109</v>
      </c>
      <c r="BF559" s="63">
        <f>IF(ISNUMBER(INDEX(Данные!$I$1:$IX$303,Данные!$A221,BF$642)),INDEX(Данные!$I$1:$IX$303,Данные!$A221,BF$642)-Данные!$G221-BF$643+IF($F$8="Использовать поправку",BT559,0),#N/A)</f>
        <v>2.2450915778385934</v>
      </c>
      <c r="BG559" s="64">
        <f>IF(ISNUMBER(INDEX(Данные!$I$1:$IX$303,Данные!$A221,BG$642)),INDEX(Данные!$I$1:$IX$303,Данные!$A221,BG$642)-Данные!$H221-BG$643+IF($F$8="Использовать поправку",BU559,0),#N/A)</f>
        <v>3.9129038364646931</v>
      </c>
      <c r="BH559" s="62">
        <f t="shared" si="850"/>
        <v>109</v>
      </c>
      <c r="BI559" s="63">
        <f>IF(ISNUMBER(INDEX(Данные!$I$1:$IX$303,Данные!$A221,BI$642)),INDEX(Данные!$I$1:$IX$303,Данные!$A221,BI$642)-Данные!$G221-BI$643+IF($F$9="Использовать поправку",BT559,0),#N/A)</f>
        <v>0.81577742418153321</v>
      </c>
      <c r="BJ559" s="64">
        <f>IF(ISNUMBER(INDEX(Данные!$I$1:$IX$303,Данные!$A221,BJ$642)),INDEX(Данные!$I$1:$IX$303,Данные!$A221,BJ$642)-Данные!$H221-BJ$643+IF($F$9="Использовать поправку",BU559,0),#N/A)</f>
        <v>7.6178561483309295</v>
      </c>
      <c r="BK559" s="62">
        <f t="shared" si="851"/>
        <v>109</v>
      </c>
      <c r="BL559" s="63">
        <f>IF(ISNUMBER(INDEX(Данные!$I$1:$IX$303,Данные!$A221,BL$642)),INDEX(Данные!$I$1:$IX$303,Данные!$A221,BL$642)-Данные!$G221-BL$643+IF($F$10="Использовать поправку",BT559,0),#N/A)</f>
        <v>-1.3298893283077859</v>
      </c>
      <c r="BM559" s="64">
        <f>IF(ISNUMBER(INDEX(Данные!$I$1:$IX$303,Данные!$A221,BM$642)),INDEX(Данные!$I$1:$IX$303,Данные!$A221,BM$642)-Данные!$H221-BM$643+IF($F$10="Использовать поправку",BU559,0),#N/A)</f>
        <v>8.3904129199868294</v>
      </c>
      <c r="BN559" s="62">
        <f t="shared" si="852"/>
        <v>109</v>
      </c>
      <c r="BO559" s="63">
        <f>IF(ISNUMBER(INDEX(Данные!$I$1:$IX$303,Данные!$A221,BO$642)),INDEX(Данные!$I$1:$IX$303,Данные!$A221,BO$642)-Данные!$G221-BO$643+IF($F$11="Использовать поправку",BT559,0),#N/A)</f>
        <v>2.4150564035219304</v>
      </c>
      <c r="BP559" s="64">
        <f>IF(ISNUMBER(INDEX(Данные!$I$1:$IX$303,Данные!$A221,BP$642)),INDEX(Данные!$I$1:$IX$303,Данные!$A221,BP$642)-Данные!$H221-BP$643+IF($F$11="Использовать поправку",BU559,0),#N/A)</f>
        <v>3.9997263532136458</v>
      </c>
      <c r="BQ559" s="62">
        <f t="shared" si="853"/>
        <v>109</v>
      </c>
      <c r="BR559" s="63">
        <f>IF(ISNUMBER(INDEX(Данные!$I$1:$IX$303,Данные!$A221,BR$642)),INDEX(Данные!$I$1:$IX$303,Данные!$A221,BR$642)-Данные!$G221-BR$643+IF($F$12="Использовать поправку",BT559,0),#N/A)</f>
        <v>-0.94700059983870233</v>
      </c>
      <c r="BS559" s="64">
        <f>IF(ISNUMBER(INDEX(Данные!$I$1:$IX$303,Данные!$A221,BS$642)),INDEX(Данные!$I$1:$IX$303,Данные!$A221,BS$642)-Данные!$H221-BS$643+IF($F$12="Использовать поправку",BU559,0),#N/A)</f>
        <v>6.8031021334636534</v>
      </c>
      <c r="BT559" s="100" t="e">
        <f>INDEX(Данные!$I$1:$IX$303,Данные!$A221,BT$642+8)-INDEX(Данные!$I$1:$IX$303,Данные!$A221,BT$643+8)</f>
        <v>#N/A</v>
      </c>
      <c r="BU559" s="101" t="e">
        <f>INDEX(Данные!$I$1:$IX$303,Данные!$A221,BU$642+9)-INDEX(Данные!$I$1:$IX$303,Данные!$A221,BU$643+9)</f>
        <v>#N/A</v>
      </c>
    </row>
    <row r="560" spans="7:73" s="88" customFormat="1" x14ac:dyDescent="0.25">
      <c r="G560" s="61">
        <v>109.5</v>
      </c>
      <c r="H560" s="62">
        <f t="shared" si="854"/>
        <v>109.5</v>
      </c>
      <c r="I560" s="63">
        <f>IF(ISNUMBER(INDEX(Данные!$I$1:$IX$303,Данные!$A222,I$642)),INDEX(Данные!$I$1:$IX$303,Данные!$A222,I$642)-Данные!$E222+IF($F$3="Использовать поправку",AL560,0),#N/A)</f>
        <v>0</v>
      </c>
      <c r="J560" s="64">
        <f>IF(ISNUMBER(INDEX(Данные!$I$1:$IX$303,Данные!$A222,J$642)),INDEX(Данные!$I$1:$IX$303,Данные!$A222,J$642)-Данные!$F222+IF($F$3="Использовать поправку",AM560,0),#N/A)</f>
        <v>0</v>
      </c>
      <c r="K560" s="62">
        <f t="shared" si="855"/>
        <v>109.5</v>
      </c>
      <c r="L560" s="63">
        <f>IF(ISNUMBER(INDEX(Данные!$I$1:$IX$303,Данные!$A222,L$642)),INDEX(Данные!$I$1:$IX$303,Данные!$A222,L$642)-Данные!$E222+IF($F$4="Использовать поправку",AL560,0),#N/A)</f>
        <v>-0.22506494931021592</v>
      </c>
      <c r="M560" s="64">
        <f>IF(ISNUMBER(INDEX(Данные!$I$1:$IX$303,Данные!$A222,M$642)),INDEX(Данные!$I$1:$IX$303,Данные!$A222,M$642)-Данные!$F222+IF($F$4="Использовать поправку",AM560,0),#N/A)</f>
        <v>-0.39615593337016231</v>
      </c>
      <c r="N560" s="62">
        <f t="shared" si="856"/>
        <v>109.5</v>
      </c>
      <c r="O560" s="63">
        <f>IF(ISNUMBER(INDEX(Данные!$I$1:$IX$303,Данные!$A222,O$642)),INDEX(Данные!$I$1:$IX$303,Данные!$A222,O$642)-Данные!$E222+IF($F$5="Использовать поправку",AL560,0),#N/A)</f>
        <v>-0.95075795521097284</v>
      </c>
      <c r="P560" s="64">
        <f>IF(ISNUMBER(INDEX(Данные!$I$1:$IX$303,Данные!$A222,P$642)),INDEX(Данные!$I$1:$IX$303,Данные!$A222,P$642)-Данные!$F222+IF($F$5="Использовать поправку",AM560,0),#N/A)</f>
        <v>7.0846445315121187E-2</v>
      </c>
      <c r="Q560" s="62">
        <f t="shared" si="857"/>
        <v>109.5</v>
      </c>
      <c r="R560" s="63">
        <f>IF(ISNUMBER(INDEX(Данные!$I$1:$IX$303,Данные!$A222,R$642)),INDEX(Данные!$I$1:$IX$303,Данные!$A222,R$642)-Данные!$E222+IF($F$6="Использовать поправку",AL560,0),#N/A)</f>
        <v>-0.27581917552402224</v>
      </c>
      <c r="S560" s="64">
        <f>IF(ISNUMBER(INDEX(Данные!$I$1:$IX$303,Данные!$A222,S$642)),INDEX(Данные!$I$1:$IX$303,Данные!$A222,S$642)-Данные!$F222+IF($F$6="Использовать поправку",AM560,0),#N/A)</f>
        <v>-0.78068563524715007</v>
      </c>
      <c r="T560" s="62">
        <f t="shared" si="858"/>
        <v>109.5</v>
      </c>
      <c r="U560" s="63">
        <f>IF(ISNUMBER(INDEX(Данные!$I$1:$IX$303,Данные!$A222,U$642)),INDEX(Данные!$I$1:$IX$303,Данные!$A222,U$642)-Данные!$E222+IF($F$7="Использовать поправку",AL560,0),#N/A)</f>
        <v>-0.37028219241340743</v>
      </c>
      <c r="V560" s="64">
        <f>IF(ISNUMBER(INDEX(Данные!$I$1:$IX$303,Данные!$A222,V$642)),INDEX(Данные!$I$1:$IX$303,Данные!$A222,V$642)-Данные!$F222+IF($F$7="Использовать поправку",AM560,0),#N/A)</f>
        <v>1.0776622777850227</v>
      </c>
      <c r="W560" s="62">
        <f t="shared" si="859"/>
        <v>109.5</v>
      </c>
      <c r="X560" s="63">
        <f>IF(ISNUMBER(INDEX(Данные!$I$1:$IX$303,Данные!$A222,X$642)),INDEX(Данные!$I$1:$IX$303,Данные!$A222,X$642)-Данные!$E222+IF($F$8="Использовать поправку",AL560,0),#N/A)</f>
        <v>0.55178586327024881</v>
      </c>
      <c r="Y560" s="64">
        <f>IF(ISNUMBER(INDEX(Данные!$I$1:$IX$303,Данные!$A222,Y$642)),INDEX(Данные!$I$1:$IX$303,Данные!$A222,Y$642)-Данные!$F222+IF($F$8="Использовать поправку",AM560,0),#N/A)</f>
        <v>-0.97635140312741919</v>
      </c>
      <c r="Z560" s="62">
        <f t="shared" si="860"/>
        <v>109.5</v>
      </c>
      <c r="AA560" s="63">
        <f>IF(ISNUMBER(INDEX(Данные!$I$1:$IX$303,Данные!$A222,AA$642)),INDEX(Данные!$I$1:$IX$303,Данные!$A222,AA$642)-Данные!$E222+IF($F$9="Использовать поправку",AL560,0),#N/A)</f>
        <v>0.30764923280630363</v>
      </c>
      <c r="AB560" s="64">
        <f>IF(ISNUMBER(INDEX(Данные!$I$1:$IX$303,Данные!$A222,AB$642)),INDEX(Данные!$I$1:$IX$303,Данные!$A222,AB$642)-Данные!$F222+IF($F$9="Использовать поправку",AM560,0),#N/A)</f>
        <v>-0.44909490864074808</v>
      </c>
      <c r="AC560" s="62">
        <f t="shared" si="861"/>
        <v>109.5</v>
      </c>
      <c r="AD560" s="63">
        <f>IF(ISNUMBER(INDEX(Данные!$I$1:$IX$303,Данные!$A222,AD$642)),INDEX(Данные!$I$1:$IX$303,Данные!$A222,AD$642)-Данные!$E222+IF($F$10="Использовать поправку",AL560,0),#N/A)</f>
        <v>1.1185354155824587</v>
      </c>
      <c r="AE560" s="64">
        <f>IF(ISNUMBER(INDEX(Данные!$I$1:$IX$303,Данные!$A222,AE$642)),INDEX(Данные!$I$1:$IX$303,Данные!$A222,AE$642)-Данные!$F222+IF($F$10="Использовать поправку",AM560,0),#N/A)</f>
        <v>-0.41270710945453626</v>
      </c>
      <c r="AF560" s="62">
        <f t="shared" si="862"/>
        <v>109.5</v>
      </c>
      <c r="AG560" s="63">
        <f>IF(ISNUMBER(INDEX(Данные!$I$1:$IX$303,Данные!$A222,AG$642)),INDEX(Данные!$I$1:$IX$303,Данные!$A222,AG$642)-Данные!$E222+IF($F$11="Использовать поправку",AL560,0),#N/A)</f>
        <v>0.39558158083427664</v>
      </c>
      <c r="AH560" s="64">
        <f>IF(ISNUMBER(INDEX(Данные!$I$1:$IX$303,Данные!$A222,AH$642)),INDEX(Данные!$I$1:$IX$303,Данные!$A222,AH$642)-Данные!$F222+IF($F$11="Использовать поправку",AM560,0),#N/A)</f>
        <v>-0.10163845788344794</v>
      </c>
      <c r="AI560" s="62">
        <f t="shared" si="863"/>
        <v>109.5</v>
      </c>
      <c r="AJ560" s="63">
        <f>IF(ISNUMBER(INDEX(Данные!$I$1:$IX$303,Данные!$A222,AJ$642)),INDEX(Данные!$I$1:$IX$303,Данные!$A222,AJ$642)-Данные!$E222+IF($F$12="Использовать поправку",AL560,0),#N/A)</f>
        <v>0.15245474848658169</v>
      </c>
      <c r="AK560" s="96">
        <f>IF(ISNUMBER(INDEX(Данные!$I$1:$IX$303,Данные!$A222,AK$642)),INDEX(Данные!$I$1:$IX$303,Данные!$A222,AK$642)-Данные!$F222+IF($F$12="Использовать поправку",AM560,0),#N/A)</f>
        <v>-0.60531192256155419</v>
      </c>
      <c r="AL560" s="100" t="e">
        <f>INDEX(Данные!$I$1:$IX$303,Данные!$A222,AL$642+4)-INDEX(Данные!$I$1:$IX$303,Данные!$A222,AL$643+4)</f>
        <v>#N/A</v>
      </c>
      <c r="AM560" s="101" t="e">
        <f>INDEX(Данные!$I$1:$IX$303,Данные!$A222,AM$642+5)-INDEX(Данные!$I$1:$IX$303,Данные!$A222,AM$643+5)</f>
        <v>#N/A</v>
      </c>
      <c r="AO560" s="61">
        <v>109.5</v>
      </c>
      <c r="AP560" s="62">
        <f t="shared" ref="AP560:AP623" si="864">IF(ISNUMBER(AQ560),$G560,"")</f>
        <v>109.5</v>
      </c>
      <c r="AQ560" s="63">
        <f>IF(ISNUMBER(INDEX(Данные!$I$1:$IX$303,Данные!$A222,AQ$642)),INDEX(Данные!$I$1:$IX$303,Данные!$A222,AQ$642)-Данные!$G222-AQ$643+IF($F$3="Использовать поправку",BT560,0),#N/A)</f>
        <v>0</v>
      </c>
      <c r="AR560" s="64">
        <f>IF(ISNUMBER(INDEX(Данные!$I$1:$IX$303,Данные!$A222,AR$642)),INDEX(Данные!$I$1:$IX$303,Данные!$A222,AR$642)-Данные!$H222-AR$643+IF($F$3="Использовать поправку",BU560,0),#N/A)</f>
        <v>0</v>
      </c>
      <c r="AS560" s="62">
        <f t="shared" ref="AS560:AS623" si="865">IF(ISNUMBER(AT560),$G560,"")</f>
        <v>109.5</v>
      </c>
      <c r="AT560" s="63">
        <f>IF(ISNUMBER(INDEX(Данные!$I$1:$IX$303,Данные!$A222,AT$642)),INDEX(Данные!$I$1:$IX$303,Данные!$A222,AT$642)-Данные!$G222-AT$643+IF($F$4="Использовать поправку",BT560,0),#N/A)</f>
        <v>1.4296814075875091</v>
      </c>
      <c r="AU560" s="64">
        <f>IF(ISNUMBER(INDEX(Данные!$I$1:$IX$303,Данные!$A222,AU$642)),INDEX(Данные!$I$1:$IX$303,Данные!$A222,AU$642)-Данные!$H222-AU$643+IF($F$4="Использовать поправку",BU560,0),#N/A)</f>
        <v>2.0253007609057931</v>
      </c>
      <c r="AV560" s="62">
        <f t="shared" ref="AV560:AV623" si="866">IF(ISNUMBER(AW560),$G560,"")</f>
        <v>109.5</v>
      </c>
      <c r="AW560" s="63">
        <f>IF(ISNUMBER(INDEX(Данные!$I$1:$IX$303,Данные!$A222,AW$642)),INDEX(Данные!$I$1:$IX$303,Данные!$A222,AW$642)-Данные!$G222-AW$643+IF($F$5="Использовать поправку",BT560,0),#N/A)</f>
        <v>-3.3033607546636858</v>
      </c>
      <c r="AX560" s="64">
        <f>IF(ISNUMBER(INDEX(Данные!$I$1:$IX$303,Данные!$A222,AX$642)),INDEX(Данные!$I$1:$IX$303,Данные!$A222,AX$642)-Данные!$H222-AX$643+IF($F$5="Использовать поправку",BU560,0),#N/A)</f>
        <v>6.8173699260491958</v>
      </c>
      <c r="AY560" s="62">
        <f t="shared" ref="AY560:AY623" si="867">IF(ISNUMBER(AZ560),$G560,"")</f>
        <v>109.5</v>
      </c>
      <c r="AZ560" s="63">
        <f>IF(ISNUMBER(INDEX(Данные!$I$1:$IX$303,Данные!$A222,AZ$642)),INDEX(Данные!$I$1:$IX$303,Данные!$A222,AZ$642)-Данные!$G222-AZ$643+IF($F$6="Использовать поправку",BT560,0),#N/A)</f>
        <v>-6.3571195295298821</v>
      </c>
      <c r="BA560" s="64">
        <f>IF(ISNUMBER(INDEX(Данные!$I$1:$IX$303,Данные!$A222,BA$642)),INDEX(Данные!$I$1:$IX$303,Данные!$A222,BA$642)-Данные!$H222-BA$643+IF($F$6="Использовать поправку",BU560,0),#N/A)</f>
        <v>5.6658003584211656</v>
      </c>
      <c r="BB560" s="62">
        <f t="shared" ref="BB560:BB623" si="868">IF(ISNUMBER(BC560),$G560,"")</f>
        <v>109.5</v>
      </c>
      <c r="BC560" s="63">
        <f>IF(ISNUMBER(INDEX(Данные!$I$1:$IX$303,Данные!$A222,BC$642)),INDEX(Данные!$I$1:$IX$303,Данные!$A222,BC$642)-Данные!$G222-BC$643+IF($F$7="Использовать поправку",BT560,0),#N/A)</f>
        <v>-3.7778751279836342</v>
      </c>
      <c r="BD560" s="64">
        <f>IF(ISNUMBER(INDEX(Данные!$I$1:$IX$303,Данные!$A222,BD$642)),INDEX(Данные!$I$1:$IX$303,Данные!$A222,BD$642)-Данные!$H222-BD$643+IF($F$7="Использовать поправку",BU560,0),#N/A)</f>
        <v>6.5143637755495547</v>
      </c>
      <c r="BE560" s="62">
        <f t="shared" ref="BE560:BE623" si="869">IF(ISNUMBER(BF560),$G560,"")</f>
        <v>109.5</v>
      </c>
      <c r="BF560" s="63">
        <f>IF(ISNUMBER(INDEX(Данные!$I$1:$IX$303,Данные!$A222,BF$642)),INDEX(Данные!$I$1:$IX$303,Данные!$A222,BF$642)-Данные!$G222-BF$643+IF($F$8="Использовать поправку",BT560,0),#N/A)</f>
        <v>2.5209845094738057</v>
      </c>
      <c r="BG560" s="64">
        <f>IF(ISNUMBER(INDEX(Данные!$I$1:$IX$303,Данные!$A222,BG$642)),INDEX(Данные!$I$1:$IX$303,Данные!$A222,BG$642)-Данные!$H222-BG$643+IF($F$8="Использовать поправку",BU560,0),#N/A)</f>
        <v>3.4247281349009882</v>
      </c>
      <c r="BH560" s="62">
        <f t="shared" ref="BH560:BH623" si="870">IF(ISNUMBER(BI560),$G560,"")</f>
        <v>109.5</v>
      </c>
      <c r="BI560" s="63">
        <f>IF(ISNUMBER(INDEX(Данные!$I$1:$IX$303,Данные!$A222,BI$642)),INDEX(Данные!$I$1:$IX$303,Данные!$A222,BI$642)-Данные!$G222-BI$643+IF($F$9="Использовать поправку",BT560,0),#N/A)</f>
        <v>0.96960204058473209</v>
      </c>
      <c r="BJ560" s="64">
        <f>IF(ISNUMBER(INDEX(Данные!$I$1:$IX$303,Данные!$A222,BJ$642)),INDEX(Данные!$I$1:$IX$303,Данные!$A222,BJ$642)-Данные!$H222-BJ$643+IF($F$9="Использовать поправку",BU560,0),#N/A)</f>
        <v>7.3933086940103294</v>
      </c>
      <c r="BK560" s="62">
        <f t="shared" ref="BK560:BK623" si="871">IF(ISNUMBER(BL560),$G560,"")</f>
        <v>109.5</v>
      </c>
      <c r="BL560" s="63">
        <f>IF(ISNUMBER(INDEX(Данные!$I$1:$IX$303,Данные!$A222,BL$642)),INDEX(Данные!$I$1:$IX$303,Данные!$A222,BL$642)-Данные!$G222-BL$643+IF($F$10="Использовать поправку",BT560,0),#N/A)</f>
        <v>-0.77062162051652194</v>
      </c>
      <c r="BM560" s="64">
        <f>IF(ISNUMBER(INDEX(Данные!$I$1:$IX$303,Данные!$A222,BM$642)),INDEX(Данные!$I$1:$IX$303,Данные!$A222,BM$642)-Данные!$H222-BM$643+IF($F$10="Использовать поправку",BU560,0),#N/A)</f>
        <v>8.1840593652595999</v>
      </c>
      <c r="BN560" s="62">
        <f t="shared" ref="BN560:BN623" si="872">IF(ISNUMBER(BO560),$G560,"")</f>
        <v>109.5</v>
      </c>
      <c r="BO560" s="63">
        <f>IF(ISNUMBER(INDEX(Данные!$I$1:$IX$303,Данные!$A222,BO$642)),INDEX(Данные!$I$1:$IX$303,Данные!$A222,BO$642)-Данные!$G222-BO$643+IF($F$11="Использовать поправку",BT560,0),#N/A)</f>
        <v>2.6128471939391602</v>
      </c>
      <c r="BP560" s="64">
        <f>IF(ISNUMBER(INDEX(Данные!$I$1:$IX$303,Данные!$A222,BP$642)),INDEX(Данные!$I$1:$IX$303,Данные!$A222,BP$642)-Данные!$H222-BP$643+IF($F$11="Использовать поправку",BU560,0),#N/A)</f>
        <v>3.9489071242719547</v>
      </c>
      <c r="BQ560" s="62">
        <f t="shared" ref="BQ560:BQ623" si="873">IF(ISNUMBER(BR560),$G560,"")</f>
        <v>109.5</v>
      </c>
      <c r="BR560" s="63">
        <f>IF(ISNUMBER(INDEX(Данные!$I$1:$IX$303,Данные!$A222,BR$642)),INDEX(Данные!$I$1:$IX$303,Данные!$A222,BR$642)-Данные!$G222-BR$643+IF($F$12="Использовать поправку",BT560,0),#N/A)</f>
        <v>-0.87077322559537151</v>
      </c>
      <c r="BS560" s="64">
        <f>IF(ISNUMBER(INDEX(Данные!$I$1:$IX$303,Данные!$A222,BS$642)),INDEX(Данные!$I$1:$IX$303,Данные!$A222,BS$642)-Данные!$H222-BS$643+IF($F$12="Использовать поправку",BU560,0),#N/A)</f>
        <v>6.5004461721830467</v>
      </c>
      <c r="BT560" s="100" t="e">
        <f>INDEX(Данные!$I$1:$IX$303,Данные!$A222,BT$642+8)-INDEX(Данные!$I$1:$IX$303,Данные!$A222,BT$643+8)</f>
        <v>#N/A</v>
      </c>
      <c r="BU560" s="101" t="e">
        <f>INDEX(Данные!$I$1:$IX$303,Данные!$A222,BU$642+9)-INDEX(Данные!$I$1:$IX$303,Данные!$A222,BU$643+9)</f>
        <v>#N/A</v>
      </c>
    </row>
    <row r="561" spans="7:73" s="88" customFormat="1" x14ac:dyDescent="0.25">
      <c r="G561" s="61">
        <v>110</v>
      </c>
      <c r="H561" s="62">
        <f t="shared" ref="H561:H624" si="874">IF(ISNUMBER(I561),$G561,"")</f>
        <v>110</v>
      </c>
      <c r="I561" s="63">
        <f>IF(ISNUMBER(INDEX(Данные!$I$1:$IX$303,Данные!$A223,I$642)),INDEX(Данные!$I$1:$IX$303,Данные!$A223,I$642)-Данные!$E223+IF($F$3="Использовать поправку",AL561,0),#N/A)</f>
        <v>0</v>
      </c>
      <c r="J561" s="64">
        <f>IF(ISNUMBER(INDEX(Данные!$I$1:$IX$303,Данные!$A223,J$642)),INDEX(Данные!$I$1:$IX$303,Данные!$A223,J$642)-Данные!$F223+IF($F$3="Использовать поправку",AM561,0),#N/A)</f>
        <v>0</v>
      </c>
      <c r="K561" s="62">
        <f t="shared" ref="K561:K624" si="875">IF(ISNUMBER(L561),$G561,"")</f>
        <v>110</v>
      </c>
      <c r="L561" s="63">
        <f>IF(ISNUMBER(INDEX(Данные!$I$1:$IX$303,Данные!$A223,L$642)),INDEX(Данные!$I$1:$IX$303,Данные!$A223,L$642)-Данные!$E223+IF($F$4="Использовать поправку",AL561,0),#N/A)</f>
        <v>-1.9036073253788626</v>
      </c>
      <c r="M561" s="64">
        <f>IF(ISNUMBER(INDEX(Данные!$I$1:$IX$303,Данные!$A223,M$642)),INDEX(Данные!$I$1:$IX$303,Данные!$A223,M$642)-Данные!$F223+IF($F$4="Использовать поправку",AM561,0),#N/A)</f>
        <v>0.43687942731689056</v>
      </c>
      <c r="N561" s="62">
        <f t="shared" ref="N561:N624" si="876">IF(ISNUMBER(O561),$G561,"")</f>
        <v>110</v>
      </c>
      <c r="O561" s="63">
        <f>IF(ISNUMBER(INDEX(Данные!$I$1:$IX$303,Данные!$A223,O$642)),INDEX(Данные!$I$1:$IX$303,Данные!$A223,O$642)-Данные!$E223+IF($F$5="Использовать поправку",AL561,0),#N/A)</f>
        <v>-0.25048722763824038</v>
      </c>
      <c r="P561" s="64">
        <f>IF(ISNUMBER(INDEX(Данные!$I$1:$IX$303,Данные!$A223,P$642)),INDEX(Данные!$I$1:$IX$303,Данные!$A223,P$642)-Данные!$F223+IF($F$5="Использовать поправку",AM561,0),#N/A)</f>
        <v>0.98198875901840932</v>
      </c>
      <c r="Q561" s="62">
        <f t="shared" ref="Q561:Q624" si="877">IF(ISNUMBER(R561),$G561,"")</f>
        <v>110</v>
      </c>
      <c r="R561" s="63">
        <f>IF(ISNUMBER(INDEX(Данные!$I$1:$IX$303,Данные!$A223,R$642)),INDEX(Данные!$I$1:$IX$303,Данные!$A223,R$642)-Данные!$E223+IF($F$6="Использовать поправку",AL561,0),#N/A)</f>
        <v>-0.35790063579191944</v>
      </c>
      <c r="S561" s="64">
        <f>IF(ISNUMBER(INDEX(Данные!$I$1:$IX$303,Данные!$A223,S$642)),INDEX(Данные!$I$1:$IX$303,Данные!$A223,S$642)-Данные!$F223+IF($F$6="Использовать поправку",AM561,0),#N/A)</f>
        <v>0.70811690936330152</v>
      </c>
      <c r="T561" s="62">
        <f t="shared" ref="T561:T624" si="878">IF(ISNUMBER(U561),$G561,"")</f>
        <v>110</v>
      </c>
      <c r="U561" s="63">
        <f>IF(ISNUMBER(INDEX(Данные!$I$1:$IX$303,Данные!$A223,U$642)),INDEX(Данные!$I$1:$IX$303,Данные!$A223,U$642)-Данные!$E223+IF($F$7="Использовать поправку",AL561,0),#N/A)</f>
        <v>1.0673764117810123</v>
      </c>
      <c r="V561" s="64">
        <f>IF(ISNUMBER(INDEX(Данные!$I$1:$IX$303,Данные!$A223,V$642)),INDEX(Данные!$I$1:$IX$303,Данные!$A223,V$642)-Данные!$F223+IF($F$7="Использовать поправку",AM561,0),#N/A)</f>
        <v>0.56597934628568503</v>
      </c>
      <c r="W561" s="62">
        <f t="shared" ref="W561:W624" si="879">IF(ISNUMBER(X561),$G561,"")</f>
        <v>110</v>
      </c>
      <c r="X561" s="63">
        <f>IF(ISNUMBER(INDEX(Данные!$I$1:$IX$303,Данные!$A223,X$642)),INDEX(Данные!$I$1:$IX$303,Данные!$A223,X$642)-Данные!$E223+IF($F$8="Использовать поправку",AL561,0),#N/A)</f>
        <v>0.62381419875153377</v>
      </c>
      <c r="Y561" s="64">
        <f>IF(ISNUMBER(INDEX(Данные!$I$1:$IX$303,Данные!$A223,Y$642)),INDEX(Данные!$I$1:$IX$303,Данные!$A223,Y$642)-Данные!$F223+IF($F$8="Использовать поправку",AM561,0),#N/A)</f>
        <v>0.53044432435481603</v>
      </c>
      <c r="Z561" s="62">
        <f t="shared" ref="Z561:Z624" si="880">IF(ISNUMBER(AA561),$G561,"")</f>
        <v>110</v>
      </c>
      <c r="AA561" s="63">
        <f>IF(ISNUMBER(INDEX(Данные!$I$1:$IX$303,Данные!$A223,AA$642)),INDEX(Данные!$I$1:$IX$303,Данные!$A223,AA$642)-Данные!$E223+IF($F$9="Использовать поправку",AL561,0),#N/A)</f>
        <v>-0.31786378713373509</v>
      </c>
      <c r="AB561" s="64">
        <f>IF(ISNUMBER(INDEX(Данные!$I$1:$IX$303,Данные!$A223,AB$642)),INDEX(Данные!$I$1:$IX$303,Данные!$A223,AB$642)-Данные!$F223+IF($F$9="Использовать поправку",AM561,0),#N/A)</f>
        <v>-0.77799877639107695</v>
      </c>
      <c r="AC561" s="62">
        <f t="shared" ref="AC561:AC624" si="881">IF(ISNUMBER(AD561),$G561,"")</f>
        <v>110</v>
      </c>
      <c r="AD561" s="63">
        <f>IF(ISNUMBER(INDEX(Данные!$I$1:$IX$303,Данные!$A223,AD$642)),INDEX(Данные!$I$1:$IX$303,Данные!$A223,AD$642)-Данные!$E223+IF($F$10="Использовать поправку",AL561,0),#N/A)</f>
        <v>-1.0136871741032767</v>
      </c>
      <c r="AE561" s="64">
        <f>IF(ISNUMBER(INDEX(Данные!$I$1:$IX$303,Данные!$A223,AE$642)),INDEX(Данные!$I$1:$IX$303,Данные!$A223,AE$642)-Данные!$F223+IF($F$10="Использовать поправку",AM561,0),#N/A)</f>
        <v>-0.60297794039364394</v>
      </c>
      <c r="AF561" s="62">
        <f t="shared" ref="AF561:AF624" si="882">IF(ISNUMBER(AG561),$G561,"")</f>
        <v>110</v>
      </c>
      <c r="AG561" s="63">
        <f>IF(ISNUMBER(INDEX(Данные!$I$1:$IX$303,Данные!$A223,AG$642)),INDEX(Данные!$I$1:$IX$303,Данные!$A223,AG$642)-Данные!$E223+IF($F$11="Использовать поправку",AL561,0),#N/A)</f>
        <v>-0.75148559936719828</v>
      </c>
      <c r="AH561" s="64">
        <f>IF(ISNUMBER(INDEX(Данные!$I$1:$IX$303,Данные!$A223,AH$642)),INDEX(Данные!$I$1:$IX$303,Данные!$A223,AH$642)-Данные!$F223+IF($F$11="Использовать поправку",AM561,0),#N/A)</f>
        <v>-0.77440376652103371</v>
      </c>
      <c r="AI561" s="62">
        <f t="shared" ref="AI561:AI624" si="883">IF(ISNUMBER(AJ561),$G561,"")</f>
        <v>110</v>
      </c>
      <c r="AJ561" s="63">
        <f>IF(ISNUMBER(INDEX(Данные!$I$1:$IX$303,Данные!$A223,AJ$642)),INDEX(Данные!$I$1:$IX$303,Данные!$A223,AJ$642)-Данные!$E223+IF($F$12="Использовать поправку",AL561,0),#N/A)</f>
        <v>-0.75914822037049312</v>
      </c>
      <c r="AK561" s="96">
        <f>IF(ISNUMBER(INDEX(Данные!$I$1:$IX$303,Данные!$A223,AK$642)),INDEX(Данные!$I$1:$IX$303,Данные!$A223,AK$642)-Данные!$F223+IF($F$12="Использовать поправку",AM561,0),#N/A)</f>
        <v>-0.17825698815474844</v>
      </c>
      <c r="AL561" s="100" t="e">
        <f>INDEX(Данные!$I$1:$IX$303,Данные!$A223,AL$642+4)-INDEX(Данные!$I$1:$IX$303,Данные!$A223,AL$643+4)</f>
        <v>#N/A</v>
      </c>
      <c r="AM561" s="101" t="e">
        <f>INDEX(Данные!$I$1:$IX$303,Данные!$A223,AM$642+5)-INDEX(Данные!$I$1:$IX$303,Данные!$A223,AM$643+5)</f>
        <v>#N/A</v>
      </c>
      <c r="AO561" s="61">
        <v>110</v>
      </c>
      <c r="AP561" s="62">
        <f t="shared" si="864"/>
        <v>110</v>
      </c>
      <c r="AQ561" s="63">
        <f>IF(ISNUMBER(INDEX(Данные!$I$1:$IX$303,Данные!$A223,AQ$642)),INDEX(Данные!$I$1:$IX$303,Данные!$A223,AQ$642)-Данные!$G223-AQ$643+IF($F$3="Использовать поправку",BT561,0),#N/A)</f>
        <v>0</v>
      </c>
      <c r="AR561" s="64">
        <f>IF(ISNUMBER(INDEX(Данные!$I$1:$IX$303,Данные!$A223,AR$642)),INDEX(Данные!$I$1:$IX$303,Данные!$A223,AR$642)-Данные!$H223-AR$643+IF($F$3="Использовать поправку",BU561,0),#N/A)</f>
        <v>0</v>
      </c>
      <c r="AS561" s="62">
        <f t="shared" si="865"/>
        <v>110</v>
      </c>
      <c r="AT561" s="63">
        <f>IF(ISNUMBER(INDEX(Данные!$I$1:$IX$303,Данные!$A223,AT$642)),INDEX(Данные!$I$1:$IX$303,Данные!$A223,AT$642)-Данные!$G223-AT$643+IF($F$4="Использовать поправку",BT561,0),#N/A)</f>
        <v>0.47787774489802359</v>
      </c>
      <c r="AU561" s="64">
        <f>IF(ISNUMBER(INDEX(Данные!$I$1:$IX$303,Данные!$A223,AU$642)),INDEX(Данные!$I$1:$IX$303,Данные!$A223,AU$642)-Данные!$H223-AU$643+IF($F$4="Использовать поправку",BU561,0),#N/A)</f>
        <v>2.2437404745642198</v>
      </c>
      <c r="AV561" s="62">
        <f t="shared" si="866"/>
        <v>110</v>
      </c>
      <c r="AW561" s="63">
        <f>IF(ISNUMBER(INDEX(Данные!$I$1:$IX$303,Данные!$A223,AW$642)),INDEX(Данные!$I$1:$IX$303,Данные!$A223,AW$642)-Данные!$G223-AW$643+IF($F$5="Использовать поправку",BT561,0),#N/A)</f>
        <v>-3.4286043684827519</v>
      </c>
      <c r="AX561" s="64">
        <f>IF(ISNUMBER(INDEX(Данные!$I$1:$IX$303,Данные!$A223,AX$642)),INDEX(Данные!$I$1:$IX$303,Данные!$A223,AX$642)-Данные!$H223-AX$643+IF($F$5="Использовать поправку",BU561,0),#N/A)</f>
        <v>7.3083643055583707</v>
      </c>
      <c r="AY561" s="62">
        <f t="shared" si="867"/>
        <v>110</v>
      </c>
      <c r="AZ561" s="63">
        <f>IF(ISNUMBER(INDEX(Данные!$I$1:$IX$303,Данные!$A223,AZ$642)),INDEX(Данные!$I$1:$IX$303,Данные!$A223,AZ$642)-Данные!$G223-AZ$643+IF($F$6="Использовать поправку",BT561,0),#N/A)</f>
        <v>-6.5360698474258925</v>
      </c>
      <c r="BA561" s="64">
        <f>IF(ISNUMBER(INDEX(Данные!$I$1:$IX$303,Данные!$A223,BA$642)),INDEX(Данные!$I$1:$IX$303,Данные!$A223,BA$642)-Данные!$H223-BA$643+IF($F$6="Использовать поправку",BU561,0),#N/A)</f>
        <v>6.0198588131027009</v>
      </c>
      <c r="BB561" s="62">
        <f t="shared" si="868"/>
        <v>110</v>
      </c>
      <c r="BC561" s="63">
        <f>IF(ISNUMBER(INDEX(Данные!$I$1:$IX$303,Данные!$A223,BC$642)),INDEX(Данные!$I$1:$IX$303,Данные!$A223,BC$642)-Данные!$G223-BC$643+IF($F$7="Использовать поправку",BT561,0),#N/A)</f>
        <v>-3.2441869220931494</v>
      </c>
      <c r="BD561" s="64">
        <f>IF(ISNUMBER(INDEX(Данные!$I$1:$IX$303,Данные!$A223,BD$642)),INDEX(Данные!$I$1:$IX$303,Данные!$A223,BD$642)-Данные!$H223-BD$643+IF($F$7="Использовать поправку",BU561,0),#N/A)</f>
        <v>6.7973534486925473</v>
      </c>
      <c r="BE561" s="62">
        <f t="shared" si="869"/>
        <v>110</v>
      </c>
      <c r="BF561" s="63">
        <f>IF(ISNUMBER(INDEX(Данные!$I$1:$IX$303,Данные!$A223,BF$642)),INDEX(Данные!$I$1:$IX$303,Данные!$A223,BF$642)-Данные!$G223-BF$643+IF($F$8="Использовать поправку",BT561,0),#N/A)</f>
        <v>2.8328916088495362</v>
      </c>
      <c r="BG561" s="64">
        <f>IF(ISNUMBER(INDEX(Данные!$I$1:$IX$303,Данные!$A223,BG$642)),INDEX(Данные!$I$1:$IX$303,Данные!$A223,BG$642)-Данные!$H223-BG$643+IF($F$8="Использовать поправку",BU561,0),#N/A)</f>
        <v>3.6899502970782123</v>
      </c>
      <c r="BH561" s="62">
        <f t="shared" si="870"/>
        <v>110</v>
      </c>
      <c r="BI561" s="63">
        <f>IF(ISNUMBER(INDEX(Данные!$I$1:$IX$303,Данные!$A223,BI$642)),INDEX(Данные!$I$1:$IX$303,Данные!$A223,BI$642)-Данные!$G223-BI$643+IF($F$9="Использовать поправку",BT561,0),#N/A)</f>
        <v>0.81067014701784501</v>
      </c>
      <c r="BJ561" s="64">
        <f>IF(ISNUMBER(INDEX(Данные!$I$1:$IX$303,Данные!$A223,BJ$642)),INDEX(Данные!$I$1:$IX$303,Данные!$A223,BJ$642)-Данные!$H223-BJ$643+IF($F$9="Использовать поправку",BU561,0),#N/A)</f>
        <v>7.0043093058150134</v>
      </c>
      <c r="BK561" s="62">
        <f t="shared" si="871"/>
        <v>110</v>
      </c>
      <c r="BL561" s="63">
        <f>IF(ISNUMBER(INDEX(Данные!$I$1:$IX$303,Данные!$A223,BL$642)),INDEX(Данные!$I$1:$IX$303,Данные!$A223,BL$642)-Данные!$G223-BL$643+IF($F$10="Использовать поправку",BT561,0),#N/A)</f>
        <v>-1.2774652075681843</v>
      </c>
      <c r="BM561" s="64">
        <f>IF(ISNUMBER(INDEX(Данные!$I$1:$IX$303,Данные!$A223,BM$642)),INDEX(Данные!$I$1:$IX$303,Данные!$A223,BM$642)-Данные!$H223-BM$643+IF($F$10="Использовать поправку",BU561,0),#N/A)</f>
        <v>7.8825703950626576</v>
      </c>
      <c r="BN561" s="62">
        <f t="shared" si="872"/>
        <v>110</v>
      </c>
      <c r="BO561" s="63">
        <f>IF(ISNUMBER(INDEX(Данные!$I$1:$IX$303,Данные!$A223,BO$642)),INDEX(Данные!$I$1:$IX$303,Данные!$A223,BO$642)-Данные!$G223-BO$643+IF($F$11="Использовать поправку",BT561,0),#N/A)</f>
        <v>2.2371043942555389</v>
      </c>
      <c r="BP561" s="64">
        <f>IF(ISNUMBER(INDEX(Данные!$I$1:$IX$303,Данные!$A223,BP$642)),INDEX(Данные!$I$1:$IX$303,Данные!$A223,BP$642)-Данные!$H223-BP$643+IF($F$11="Использовать поправку",BU561,0),#N/A)</f>
        <v>3.5617052410111683</v>
      </c>
      <c r="BQ561" s="62">
        <f t="shared" si="873"/>
        <v>110</v>
      </c>
      <c r="BR561" s="63">
        <f>IF(ISNUMBER(INDEX(Данные!$I$1:$IX$303,Данные!$A223,BR$642)),INDEX(Данные!$I$1:$IX$303,Данные!$A223,BR$642)-Данные!$G223-BR$643+IF($F$12="Использовать поправку",BT561,0),#N/A)</f>
        <v>-1.2503473357805888</v>
      </c>
      <c r="BS561" s="64">
        <f>IF(ISNUMBER(INDEX(Данные!$I$1:$IX$303,Данные!$A223,BS$642)),INDEX(Данные!$I$1:$IX$303,Данные!$A223,BS$642)-Данные!$H223-BS$643+IF($F$12="Использовать поправку",BU561,0),#N/A)</f>
        <v>6.4113176781056609</v>
      </c>
      <c r="BT561" s="100" t="e">
        <f>INDEX(Данные!$I$1:$IX$303,Данные!$A223,BT$642+8)-INDEX(Данные!$I$1:$IX$303,Данные!$A223,BT$643+8)</f>
        <v>#N/A</v>
      </c>
      <c r="BU561" s="101" t="e">
        <f>INDEX(Данные!$I$1:$IX$303,Данные!$A223,BU$642+9)-INDEX(Данные!$I$1:$IX$303,Данные!$A223,BU$643+9)</f>
        <v>#N/A</v>
      </c>
    </row>
    <row r="562" spans="7:73" s="88" customFormat="1" x14ac:dyDescent="0.25">
      <c r="G562" s="61">
        <v>110.5</v>
      </c>
      <c r="H562" s="62">
        <f t="shared" si="874"/>
        <v>110.5</v>
      </c>
      <c r="I562" s="63">
        <f>IF(ISNUMBER(INDEX(Данные!$I$1:$IX$303,Данные!$A224,I$642)),INDEX(Данные!$I$1:$IX$303,Данные!$A224,I$642)-Данные!$E224+IF($F$3="Использовать поправку",AL562,0),#N/A)</f>
        <v>0</v>
      </c>
      <c r="J562" s="64">
        <f>IF(ISNUMBER(INDEX(Данные!$I$1:$IX$303,Данные!$A224,J$642)),INDEX(Данные!$I$1:$IX$303,Данные!$A224,J$642)-Данные!$F224+IF($F$3="Использовать поправку",AM562,0),#N/A)</f>
        <v>0</v>
      </c>
      <c r="K562" s="62">
        <f t="shared" si="875"/>
        <v>110.5</v>
      </c>
      <c r="L562" s="63">
        <f>IF(ISNUMBER(INDEX(Данные!$I$1:$IX$303,Данные!$A224,L$642)),INDEX(Данные!$I$1:$IX$303,Данные!$A224,L$642)-Данные!$E224+IF($F$4="Использовать поправку",AL562,0),#N/A)</f>
        <v>-2.202189909578296</v>
      </c>
      <c r="M562" s="64">
        <f>IF(ISNUMBER(INDEX(Данные!$I$1:$IX$303,Данные!$A224,M$642)),INDEX(Данные!$I$1:$IX$303,Данные!$A224,M$642)-Данные!$F224+IF($F$4="Использовать поправку",AM562,0),#N/A)</f>
        <v>-9.5160916658414862E-2</v>
      </c>
      <c r="N562" s="62">
        <f t="shared" si="876"/>
        <v>110.5</v>
      </c>
      <c r="O562" s="63">
        <f>IF(ISNUMBER(INDEX(Данные!$I$1:$IX$303,Данные!$A224,O$642)),INDEX(Данные!$I$1:$IX$303,Данные!$A224,O$642)-Данные!$E224+IF($F$5="Использовать поправку",AL562,0),#N/A)</f>
        <v>-3.2416630542401847E-2</v>
      </c>
      <c r="P562" s="64">
        <f>IF(ISNUMBER(INDEX(Данные!$I$1:$IX$303,Данные!$A224,P$642)),INDEX(Данные!$I$1:$IX$303,Данные!$A224,P$642)-Данные!$F224+IF($F$5="Использовать поправку",AM562,0),#N/A)</f>
        <v>-1.0729689232902517</v>
      </c>
      <c r="Q562" s="62">
        <f t="shared" si="877"/>
        <v>110.5</v>
      </c>
      <c r="R562" s="63">
        <f>IF(ISNUMBER(INDEX(Данные!$I$1:$IX$303,Данные!$A224,R$642)),INDEX(Данные!$I$1:$IX$303,Данные!$A224,R$642)-Данные!$E224+IF($F$6="Использовать поправку",AL562,0),#N/A)</f>
        <v>-2.361401982958288</v>
      </c>
      <c r="S562" s="64">
        <f>IF(ISNUMBER(INDEX(Данные!$I$1:$IX$303,Данные!$A224,S$642)),INDEX(Данные!$I$1:$IX$303,Данные!$A224,S$642)-Данные!$F224+IF($F$6="Использовать поправку",AM562,0),#N/A)</f>
        <v>-0.37529252595947682</v>
      </c>
      <c r="T562" s="62">
        <f t="shared" si="878"/>
        <v>110.5</v>
      </c>
      <c r="U562" s="63">
        <f>IF(ISNUMBER(INDEX(Данные!$I$1:$IX$303,Данные!$A224,U$642)),INDEX(Данные!$I$1:$IX$303,Данные!$A224,U$642)-Данные!$E224+IF($F$7="Использовать поправку",AL562,0),#N/A)</f>
        <v>-0.85608804036400876</v>
      </c>
      <c r="V562" s="64">
        <f>IF(ISNUMBER(INDEX(Данные!$I$1:$IX$303,Данные!$A224,V$642)),INDEX(Данные!$I$1:$IX$303,Данные!$A224,V$642)-Данные!$F224+IF($F$7="Использовать поправку",AM562,0),#N/A)</f>
        <v>-0.43746443223050768</v>
      </c>
      <c r="W562" s="62">
        <f t="shared" si="879"/>
        <v>110.5</v>
      </c>
      <c r="X562" s="63">
        <f>IF(ISNUMBER(INDEX(Данные!$I$1:$IX$303,Данные!$A224,X$642)),INDEX(Данные!$I$1:$IX$303,Данные!$A224,X$642)-Данные!$E224+IF($F$8="Использовать поправку",AL562,0),#N/A)</f>
        <v>-0.15307116799835185</v>
      </c>
      <c r="Y562" s="64">
        <f>IF(ISNUMBER(INDEX(Данные!$I$1:$IX$303,Данные!$A224,Y$642)),INDEX(Данные!$I$1:$IX$303,Данные!$A224,Y$642)-Данные!$F224+IF($F$8="Использовать поправку",AM562,0),#N/A)</f>
        <v>-1.0247998588145713</v>
      </c>
      <c r="Z562" s="62">
        <f t="shared" si="880"/>
        <v>110.5</v>
      </c>
      <c r="AA562" s="63">
        <f>IF(ISNUMBER(INDEX(Данные!$I$1:$IX$303,Данные!$A224,AA$642)),INDEX(Данные!$I$1:$IX$303,Данные!$A224,AA$642)-Данные!$E224+IF($F$9="Использовать поправку",AL562,0),#N/A)</f>
        <v>-0.60126655227376347</v>
      </c>
      <c r="AB562" s="64">
        <f>IF(ISNUMBER(INDEX(Данные!$I$1:$IX$303,Данные!$A224,AB$642)),INDEX(Данные!$I$1:$IX$303,Данные!$A224,AB$642)-Данные!$F224+IF($F$9="Использовать поправку",AM562,0),#N/A)</f>
        <v>-0.62156767925633361</v>
      </c>
      <c r="AC562" s="62">
        <f t="shared" si="881"/>
        <v>110.5</v>
      </c>
      <c r="AD562" s="63">
        <f>IF(ISNUMBER(INDEX(Данные!$I$1:$IX$303,Данные!$A224,AD$642)),INDEX(Данные!$I$1:$IX$303,Данные!$A224,AD$642)-Данные!$E224+IF($F$10="Использовать поправку",AL562,0),#N/A)</f>
        <v>-1.4590812853088249</v>
      </c>
      <c r="AE562" s="64">
        <f>IF(ISNUMBER(INDEX(Данные!$I$1:$IX$303,Данные!$A224,AE$642)),INDEX(Данные!$I$1:$IX$303,Данные!$A224,AE$642)-Данные!$F224+IF($F$10="Использовать поправку",AM562,0),#N/A)</f>
        <v>0.50455301862019475</v>
      </c>
      <c r="AF562" s="62">
        <f t="shared" si="882"/>
        <v>110.5</v>
      </c>
      <c r="AG562" s="63">
        <f>IF(ISNUMBER(INDEX(Данные!$I$1:$IX$303,Данные!$A224,AG$642)),INDEX(Данные!$I$1:$IX$303,Данные!$A224,AG$642)-Данные!$E224+IF($F$11="Использовать поправку",AL562,0),#N/A)</f>
        <v>-0.82763827761335307</v>
      </c>
      <c r="AH562" s="64">
        <f>IF(ISNUMBER(INDEX(Данные!$I$1:$IX$303,Данные!$A224,AH$642)),INDEX(Данные!$I$1:$IX$303,Данные!$A224,AH$642)-Данные!$F224+IF($F$11="Использовать поправку",AM562,0),#N/A)</f>
        <v>0.46387797216362614</v>
      </c>
      <c r="AI562" s="62">
        <f t="shared" si="883"/>
        <v>110.5</v>
      </c>
      <c r="AJ562" s="63">
        <f>IF(ISNUMBER(INDEX(Данные!$I$1:$IX$303,Данные!$A224,AJ$642)),INDEX(Данные!$I$1:$IX$303,Данные!$A224,AJ$642)-Данные!$E224+IF($F$12="Использовать поправку",AL562,0),#N/A)</f>
        <v>-1.5126526242483944</v>
      </c>
      <c r="AK562" s="96">
        <f>IF(ISNUMBER(INDEX(Данные!$I$1:$IX$303,Данные!$A224,AK$642)),INDEX(Данные!$I$1:$IX$303,Данные!$A224,AK$642)-Данные!$F224+IF($F$12="Использовать поправку",AM562,0),#N/A)</f>
        <v>0.59615387398854658</v>
      </c>
      <c r="AL562" s="100" t="e">
        <f>INDEX(Данные!$I$1:$IX$303,Данные!$A224,AL$642+4)-INDEX(Данные!$I$1:$IX$303,Данные!$A224,AL$643+4)</f>
        <v>#N/A</v>
      </c>
      <c r="AM562" s="101" t="e">
        <f>INDEX(Данные!$I$1:$IX$303,Данные!$A224,AM$642+5)-INDEX(Данные!$I$1:$IX$303,Данные!$A224,AM$643+5)</f>
        <v>#N/A</v>
      </c>
      <c r="AO562" s="61">
        <v>110.5</v>
      </c>
      <c r="AP562" s="62">
        <f t="shared" si="864"/>
        <v>110.5</v>
      </c>
      <c r="AQ562" s="63">
        <f>IF(ISNUMBER(INDEX(Данные!$I$1:$IX$303,Данные!$A224,AQ$642)),INDEX(Данные!$I$1:$IX$303,Данные!$A224,AQ$642)-Данные!$G224-AQ$643+IF($F$3="Использовать поправку",BT562,0),#N/A)</f>
        <v>0</v>
      </c>
      <c r="AR562" s="64">
        <f>IF(ISNUMBER(INDEX(Данные!$I$1:$IX$303,Данные!$A224,AR$642)),INDEX(Данные!$I$1:$IX$303,Данные!$A224,AR$642)-Данные!$H224-AR$643+IF($F$3="Использовать поправку",BU562,0),#N/A)</f>
        <v>0</v>
      </c>
      <c r="AS562" s="62">
        <f t="shared" si="865"/>
        <v>110.5</v>
      </c>
      <c r="AT562" s="63">
        <f>IF(ISNUMBER(INDEX(Данные!$I$1:$IX$303,Данные!$A224,AT$642)),INDEX(Данные!$I$1:$IX$303,Данные!$A224,AT$642)-Данные!$G224-AT$643+IF($F$4="Использовать поправку",BT562,0),#N/A)</f>
        <v>-0.62321720989109508</v>
      </c>
      <c r="AU562" s="64">
        <f>IF(ISNUMBER(INDEX(Данные!$I$1:$IX$303,Данные!$A224,AU$642)),INDEX(Данные!$I$1:$IX$303,Данные!$A224,AU$642)-Данные!$H224-AU$643+IF($F$4="Использовать поправку",BU562,0),#N/A)</f>
        <v>2.196160016235126</v>
      </c>
      <c r="AV562" s="62">
        <f t="shared" si="866"/>
        <v>110.5</v>
      </c>
      <c r="AW562" s="63">
        <f>IF(ISNUMBER(INDEX(Данные!$I$1:$IX$303,Данные!$A224,AW$642)),INDEX(Данные!$I$1:$IX$303,Данные!$A224,AW$642)-Данные!$G224-AW$643+IF($F$5="Использовать поправку",BT562,0),#N/A)</f>
        <v>-3.4448126837539803</v>
      </c>
      <c r="AX562" s="64">
        <f>IF(ISNUMBER(INDEX(Данные!$I$1:$IX$303,Данные!$A224,AX$642)),INDEX(Данные!$I$1:$IX$303,Данные!$A224,AX$642)-Данные!$H224-AX$643+IF($F$5="Использовать поправку",BU562,0),#N/A)</f>
        <v>6.7718798439132115</v>
      </c>
      <c r="AY562" s="62">
        <f t="shared" si="867"/>
        <v>110.5</v>
      </c>
      <c r="AZ562" s="63">
        <f>IF(ISNUMBER(INDEX(Данные!$I$1:$IX$303,Данные!$A224,AZ$642)),INDEX(Данные!$I$1:$IX$303,Данные!$A224,AZ$642)-Данные!$G224-AZ$643+IF($F$6="Использовать поправку",BT562,0),#N/A)</f>
        <v>-7.7167708389050631</v>
      </c>
      <c r="BA562" s="64">
        <f>IF(ISNUMBER(INDEX(Данные!$I$1:$IX$303,Данные!$A224,BA$642)),INDEX(Данные!$I$1:$IX$303,Данные!$A224,BA$642)-Данные!$H224-BA$643+IF($F$6="Использовать поправку",BU562,0),#N/A)</f>
        <v>5.8322125501231312</v>
      </c>
      <c r="BB562" s="62">
        <f t="shared" si="868"/>
        <v>110.5</v>
      </c>
      <c r="BC562" s="63">
        <f>IF(ISNUMBER(INDEX(Данные!$I$1:$IX$303,Данные!$A224,BC$642)),INDEX(Данные!$I$1:$IX$303,Данные!$A224,BC$642)-Данные!$G224-BC$643+IF($F$7="Использовать поправку",BT562,0),#N/A)</f>
        <v>-3.6722309422751778</v>
      </c>
      <c r="BD562" s="64">
        <f>IF(ISNUMBER(INDEX(Данные!$I$1:$IX$303,Данные!$A224,BD$642)),INDEX(Данные!$I$1:$IX$303,Данные!$A224,BD$642)-Данные!$H224-BD$643+IF($F$7="Использовать поправку",BU562,0),#N/A)</f>
        <v>6.5786212325774613</v>
      </c>
      <c r="BE562" s="62">
        <f t="shared" si="869"/>
        <v>110.5</v>
      </c>
      <c r="BF562" s="63">
        <f>IF(ISNUMBER(INDEX(Данные!$I$1:$IX$303,Данные!$A224,BF$642)),INDEX(Данные!$I$1:$IX$303,Данные!$A224,BF$642)-Данные!$G224-BF$643+IF($F$8="Использовать поправку",BT562,0),#N/A)</f>
        <v>2.7563560248503336</v>
      </c>
      <c r="BG562" s="64">
        <f>IF(ISNUMBER(INDEX(Данные!$I$1:$IX$303,Данные!$A224,BG$642)),INDEX(Данные!$I$1:$IX$303,Данные!$A224,BG$642)-Данные!$H224-BG$643+IF($F$8="Использовать поправку",BU562,0),#N/A)</f>
        <v>3.1775503676710741</v>
      </c>
      <c r="BH562" s="62">
        <f t="shared" si="870"/>
        <v>110.5</v>
      </c>
      <c r="BI562" s="63">
        <f>IF(ISNUMBER(INDEX(Данные!$I$1:$IX$303,Данные!$A224,BI$642)),INDEX(Данные!$I$1:$IX$303,Данные!$A224,BI$642)-Данные!$G224-BI$643+IF($F$9="Использовать поправку",BT562,0),#N/A)</f>
        <v>0.51003687088098104</v>
      </c>
      <c r="BJ562" s="64">
        <f>IF(ISNUMBER(INDEX(Данные!$I$1:$IX$303,Данные!$A224,BJ$642)),INDEX(Данные!$I$1:$IX$303,Данные!$A224,BJ$642)-Данные!$H224-BJ$643+IF($F$9="Использовать поправку",BU562,0),#N/A)</f>
        <v>6.6935254661868839</v>
      </c>
      <c r="BK562" s="62">
        <f t="shared" si="871"/>
        <v>110.5</v>
      </c>
      <c r="BL562" s="63">
        <f>IF(ISNUMBER(INDEX(Данные!$I$1:$IX$303,Данные!$A224,BL$642)),INDEX(Данные!$I$1:$IX$303,Данные!$A224,BL$642)-Данные!$G224-BL$643+IF($F$10="Использовать поправку",BT562,0),#N/A)</f>
        <v>-2.0070058502225265</v>
      </c>
      <c r="BM562" s="64">
        <f>IF(ISNUMBER(INDEX(Данные!$I$1:$IX$303,Данные!$A224,BM$642)),INDEX(Данные!$I$1:$IX$303,Данные!$A224,BM$642)-Данные!$H224-BM$643+IF($F$10="Использовать поправку",BU562,0),#N/A)</f>
        <v>8.1348469043728073</v>
      </c>
      <c r="BN562" s="62">
        <f t="shared" si="872"/>
        <v>110.5</v>
      </c>
      <c r="BO562" s="63">
        <f>IF(ISNUMBER(INDEX(Данные!$I$1:$IX$303,Данные!$A224,BO$642)),INDEX(Данные!$I$1:$IX$303,Данные!$A224,BO$642)-Данные!$G224-BO$643+IF($F$11="Использовать поправку",BT562,0),#N/A)</f>
        <v>1.8232852554489227</v>
      </c>
      <c r="BP562" s="64">
        <f>IF(ISNUMBER(INDEX(Данные!$I$1:$IX$303,Данные!$A224,BP$642)),INDEX(Данные!$I$1:$IX$303,Данные!$A224,BP$642)-Данные!$H224-BP$643+IF($F$11="Использовать поправку",BU562,0),#N/A)</f>
        <v>3.7936442270931821</v>
      </c>
      <c r="BQ562" s="62">
        <f t="shared" si="873"/>
        <v>110.5</v>
      </c>
      <c r="BR562" s="63">
        <f>IF(ISNUMBER(INDEX(Данные!$I$1:$IX$303,Данные!$A224,BR$642)),INDEX(Данные!$I$1:$IX$303,Данные!$A224,BR$642)-Данные!$G224-BR$643+IF($F$12="Использовать поправку",BT562,0),#N/A)</f>
        <v>-2.0066736479047904</v>
      </c>
      <c r="BS562" s="64">
        <f>IF(ISNUMBER(INDEX(Данные!$I$1:$IX$303,Данные!$A224,BS$642)),INDEX(Данные!$I$1:$IX$303,Данные!$A224,BS$642)-Данные!$H224-BS$643+IF($F$12="Использовать поправку",BU562,0),#N/A)</f>
        <v>6.7093946150998818</v>
      </c>
      <c r="BT562" s="100" t="e">
        <f>INDEX(Данные!$I$1:$IX$303,Данные!$A224,BT$642+8)-INDEX(Данные!$I$1:$IX$303,Данные!$A224,BT$643+8)</f>
        <v>#N/A</v>
      </c>
      <c r="BU562" s="101" t="e">
        <f>INDEX(Данные!$I$1:$IX$303,Данные!$A224,BU$642+9)-INDEX(Данные!$I$1:$IX$303,Данные!$A224,BU$643+9)</f>
        <v>#N/A</v>
      </c>
    </row>
    <row r="563" spans="7:73" s="88" customFormat="1" x14ac:dyDescent="0.25">
      <c r="G563" s="61">
        <v>111</v>
      </c>
      <c r="H563" s="62">
        <f t="shared" si="874"/>
        <v>111</v>
      </c>
      <c r="I563" s="63">
        <f>IF(ISNUMBER(INDEX(Данные!$I$1:$IX$303,Данные!$A225,I$642)),INDEX(Данные!$I$1:$IX$303,Данные!$A225,I$642)-Данные!$E225+IF($F$3="Использовать поправку",AL563,0),#N/A)</f>
        <v>0</v>
      </c>
      <c r="J563" s="64">
        <f>IF(ISNUMBER(INDEX(Данные!$I$1:$IX$303,Данные!$A225,J$642)),INDEX(Данные!$I$1:$IX$303,Данные!$A225,J$642)-Данные!$F225+IF($F$3="Использовать поправку",AM563,0),#N/A)</f>
        <v>0</v>
      </c>
      <c r="K563" s="62">
        <f t="shared" si="875"/>
        <v>111</v>
      </c>
      <c r="L563" s="63">
        <f>IF(ISNUMBER(INDEX(Данные!$I$1:$IX$303,Данные!$A225,L$642)),INDEX(Данные!$I$1:$IX$303,Данные!$A225,L$642)-Данные!$E225+IF($F$4="Использовать поправку",AL563,0),#N/A)</f>
        <v>-0.26402239792293969</v>
      </c>
      <c r="M563" s="64">
        <f>IF(ISNUMBER(INDEX(Данные!$I$1:$IX$303,Данные!$A225,M$642)),INDEX(Данные!$I$1:$IX$303,Данные!$A225,M$642)-Данные!$F225+IF($F$4="Использовать поправку",AM563,0),#N/A)</f>
        <v>-0.8506239002357443</v>
      </c>
      <c r="N563" s="62">
        <f t="shared" si="876"/>
        <v>111</v>
      </c>
      <c r="O563" s="63">
        <f>IF(ISNUMBER(INDEX(Данные!$I$1:$IX$303,Данные!$A225,O$642)),INDEX(Данные!$I$1:$IX$303,Данные!$A225,O$642)-Данные!$E225+IF($F$5="Использовать поправку",AL563,0),#N/A)</f>
        <v>8.7945063165569159E-2</v>
      </c>
      <c r="P563" s="64">
        <f>IF(ISNUMBER(INDEX(Данные!$I$1:$IX$303,Данные!$A225,P$642)),INDEX(Данные!$I$1:$IX$303,Данные!$A225,P$642)-Данные!$F225+IF($F$5="Использовать поправку",AM563,0),#N/A)</f>
        <v>-1.1947117355606389</v>
      </c>
      <c r="Q563" s="62">
        <f t="shared" si="877"/>
        <v>111</v>
      </c>
      <c r="R563" s="63">
        <f>IF(ISNUMBER(INDEX(Данные!$I$1:$IX$303,Данные!$A225,R$642)),INDEX(Данные!$I$1:$IX$303,Данные!$A225,R$642)-Данные!$E225+IF($F$6="Использовать поправку",AL563,0),#N/A)</f>
        <v>-0.25424343689369167</v>
      </c>
      <c r="S563" s="64">
        <f>IF(ISNUMBER(INDEX(Данные!$I$1:$IX$303,Данные!$A225,S$642)),INDEX(Данные!$I$1:$IX$303,Данные!$A225,S$642)-Данные!$F225+IF($F$6="Использовать поправку",AM563,0),#N/A)</f>
        <v>0.52436349521143466</v>
      </c>
      <c r="T563" s="62">
        <f t="shared" si="878"/>
        <v>111</v>
      </c>
      <c r="U563" s="63">
        <f>IF(ISNUMBER(INDEX(Данные!$I$1:$IX$303,Данные!$A225,U$642)),INDEX(Данные!$I$1:$IX$303,Данные!$A225,U$642)-Данные!$E225+IF($F$7="Использовать поправку",AL563,0),#N/A)</f>
        <v>-0.37758754174954401</v>
      </c>
      <c r="V563" s="64">
        <f>IF(ISNUMBER(INDEX(Данные!$I$1:$IX$303,Данные!$A225,V$642)),INDEX(Данные!$I$1:$IX$303,Данные!$A225,V$642)-Данные!$F225+IF($F$7="Использовать поправку",AM563,0),#N/A)</f>
        <v>-5.236244135622492E-2</v>
      </c>
      <c r="W563" s="62">
        <f t="shared" si="879"/>
        <v>111</v>
      </c>
      <c r="X563" s="63">
        <f>IF(ISNUMBER(INDEX(Данные!$I$1:$IX$303,Данные!$A225,X$642)),INDEX(Данные!$I$1:$IX$303,Данные!$A225,X$642)-Данные!$E225+IF($F$8="Использовать поправку",AL563,0),#N/A)</f>
        <v>-0.55771731057154028</v>
      </c>
      <c r="Y563" s="64">
        <f>IF(ISNUMBER(INDEX(Данные!$I$1:$IX$303,Данные!$A225,Y$642)),INDEX(Данные!$I$1:$IX$303,Данные!$A225,Y$642)-Данные!$F225+IF($F$8="Использовать поправку",AM563,0),#N/A)</f>
        <v>0.67496454290077779</v>
      </c>
      <c r="Z563" s="62">
        <f t="shared" si="880"/>
        <v>111</v>
      </c>
      <c r="AA563" s="63">
        <f>IF(ISNUMBER(INDEX(Данные!$I$1:$IX$303,Данные!$A225,AA$642)),INDEX(Данные!$I$1:$IX$303,Данные!$A225,AA$642)-Данные!$E225+IF($F$9="Использовать поправку",AL563,0),#N/A)</f>
        <v>-0.3828517128638369</v>
      </c>
      <c r="AB563" s="64">
        <f>IF(ISNUMBER(INDEX(Данные!$I$1:$IX$303,Данные!$A225,AB$642)),INDEX(Данные!$I$1:$IX$303,Данные!$A225,AB$642)-Данные!$F225+IF($F$9="Использовать поправку",AM563,0),#N/A)</f>
        <v>0.34310146417647402</v>
      </c>
      <c r="AC563" s="62">
        <f t="shared" si="881"/>
        <v>111</v>
      </c>
      <c r="AD563" s="63">
        <f>IF(ISNUMBER(INDEX(Данные!$I$1:$IX$303,Данные!$A225,AD$642)),INDEX(Данные!$I$1:$IX$303,Данные!$A225,AD$642)-Данные!$E225+IF($F$10="Использовать поправку",AL563,0),#N/A)</f>
        <v>-4.598708369893334E-2</v>
      </c>
      <c r="AE563" s="64">
        <f>IF(ISNUMBER(INDEX(Данные!$I$1:$IX$303,Данные!$A225,AE$642)),INDEX(Данные!$I$1:$IX$303,Данные!$A225,AE$642)-Данные!$F225+IF($F$10="Использовать поправку",AM563,0),#N/A)</f>
        <v>-1.3045206152600173</v>
      </c>
      <c r="AF563" s="62">
        <f t="shared" si="882"/>
        <v>111</v>
      </c>
      <c r="AG563" s="63">
        <f>IF(ISNUMBER(INDEX(Данные!$I$1:$IX$303,Данные!$A225,AG$642)),INDEX(Данные!$I$1:$IX$303,Данные!$A225,AG$642)-Данные!$E225+IF($F$11="Использовать поправку",AL563,0),#N/A)</f>
        <v>-0.98958979764775634</v>
      </c>
      <c r="AH563" s="64">
        <f>IF(ISNUMBER(INDEX(Данные!$I$1:$IX$303,Данные!$A225,AH$642)),INDEX(Данные!$I$1:$IX$303,Данные!$A225,AH$642)-Данные!$F225+IF($F$11="Использовать поправку",AM563,0),#N/A)</f>
        <v>-1.430966118622119</v>
      </c>
      <c r="AI563" s="62">
        <f t="shared" si="883"/>
        <v>111</v>
      </c>
      <c r="AJ563" s="63">
        <f>IF(ISNUMBER(INDEX(Данные!$I$1:$IX$303,Данные!$A225,AJ$642)),INDEX(Данные!$I$1:$IX$303,Данные!$A225,AJ$642)-Данные!$E225+IF($F$12="Использовать поправку",AL563,0),#N/A)</f>
        <v>-0.3808658536469709</v>
      </c>
      <c r="AK563" s="96">
        <f>IF(ISNUMBER(INDEX(Данные!$I$1:$IX$303,Данные!$A225,AK$642)),INDEX(Данные!$I$1:$IX$303,Данные!$A225,AK$642)-Данные!$F225+IF($F$12="Использовать поправку",AM563,0),#N/A)</f>
        <v>0.64192821863455585</v>
      </c>
      <c r="AL563" s="100" t="e">
        <f>INDEX(Данные!$I$1:$IX$303,Данные!$A225,AL$642+4)-INDEX(Данные!$I$1:$IX$303,Данные!$A225,AL$643+4)</f>
        <v>#N/A</v>
      </c>
      <c r="AM563" s="101" t="e">
        <f>INDEX(Данные!$I$1:$IX$303,Данные!$A225,AM$642+5)-INDEX(Данные!$I$1:$IX$303,Данные!$A225,AM$643+5)</f>
        <v>#N/A</v>
      </c>
      <c r="AO563" s="61">
        <v>111</v>
      </c>
      <c r="AP563" s="62">
        <f t="shared" si="864"/>
        <v>111</v>
      </c>
      <c r="AQ563" s="63">
        <f>IF(ISNUMBER(INDEX(Данные!$I$1:$IX$303,Данные!$A225,AQ$642)),INDEX(Данные!$I$1:$IX$303,Данные!$A225,AQ$642)-Данные!$G225-AQ$643+IF($F$3="Использовать поправку",BT563,0),#N/A)</f>
        <v>0</v>
      </c>
      <c r="AR563" s="64">
        <f>IF(ISNUMBER(INDEX(Данные!$I$1:$IX$303,Данные!$A225,AR$642)),INDEX(Данные!$I$1:$IX$303,Данные!$A225,AR$642)-Данные!$H225-AR$643+IF($F$3="Использовать поправку",BU563,0),#N/A)</f>
        <v>0</v>
      </c>
      <c r="AS563" s="62">
        <f t="shared" si="865"/>
        <v>111</v>
      </c>
      <c r="AT563" s="63">
        <f>IF(ISNUMBER(INDEX(Данные!$I$1:$IX$303,Данные!$A225,AT$642)),INDEX(Данные!$I$1:$IX$303,Данные!$A225,AT$642)-Данные!$G225-AT$643+IF($F$4="Использовать поправку",BT563,0),#N/A)</f>
        <v>-0.75522840885253117</v>
      </c>
      <c r="AU563" s="64">
        <f>IF(ISNUMBER(INDEX(Данные!$I$1:$IX$303,Данные!$A225,AU$642)),INDEX(Данные!$I$1:$IX$303,Данные!$A225,AU$642)-Данные!$H225-AU$643+IF($F$4="Использовать поправку",BU563,0),#N/A)</f>
        <v>1.7708480661171961</v>
      </c>
      <c r="AV563" s="62">
        <f t="shared" si="866"/>
        <v>111</v>
      </c>
      <c r="AW563" s="63">
        <f>IF(ISNUMBER(INDEX(Данные!$I$1:$IX$303,Данные!$A225,AW$642)),INDEX(Данные!$I$1:$IX$303,Данные!$A225,AW$642)-Данные!$G225-AW$643+IF($F$5="Использовать поправку",BT563,0),#N/A)</f>
        <v>-3.4008401521710994</v>
      </c>
      <c r="AX563" s="64">
        <f>IF(ISNUMBER(INDEX(Данные!$I$1:$IX$303,Данные!$A225,AX$642)),INDEX(Данные!$I$1:$IX$303,Данные!$A225,AX$642)-Данные!$H225-AX$643+IF($F$5="Использовать поправку",BU563,0),#N/A)</f>
        <v>6.1745239761330595</v>
      </c>
      <c r="AY563" s="62">
        <f t="shared" si="867"/>
        <v>111</v>
      </c>
      <c r="AZ563" s="63">
        <f>IF(ISNUMBER(INDEX(Данные!$I$1:$IX$303,Данные!$A225,AZ$642)),INDEX(Данные!$I$1:$IX$303,Данные!$A225,AZ$642)-Данные!$G225-AZ$643+IF($F$6="Использовать поправку",BT563,0),#N/A)</f>
        <v>-7.8438925573518645</v>
      </c>
      <c r="BA563" s="64">
        <f>IF(ISNUMBER(INDEX(Данные!$I$1:$IX$303,Данные!$A225,BA$642)),INDEX(Данные!$I$1:$IX$303,Данные!$A225,BA$642)-Данные!$H225-BA$643+IF($F$6="Использовать поправку",BU563,0),#N/A)</f>
        <v>6.094394297728968</v>
      </c>
      <c r="BB563" s="62">
        <f t="shared" si="868"/>
        <v>111</v>
      </c>
      <c r="BC563" s="63">
        <f>IF(ISNUMBER(INDEX(Данные!$I$1:$IX$303,Данные!$A225,BC$642)),INDEX(Данные!$I$1:$IX$303,Данные!$A225,BC$642)-Данные!$G225-BC$643+IF($F$7="Использовать поправку",BT563,0),#N/A)</f>
        <v>-3.8610247131498454</v>
      </c>
      <c r="BD563" s="64">
        <f>IF(ISNUMBER(INDEX(Данные!$I$1:$IX$303,Данные!$A225,BD$642)),INDEX(Данные!$I$1:$IX$303,Данные!$A225,BD$642)-Данные!$H225-BD$643+IF($F$7="Использовать поправку",BU563,0),#N/A)</f>
        <v>6.5524400118993071</v>
      </c>
      <c r="BE563" s="62">
        <f t="shared" si="869"/>
        <v>111</v>
      </c>
      <c r="BF563" s="63">
        <f>IF(ISNUMBER(INDEX(Данные!$I$1:$IX$303,Данные!$A225,BF$642)),INDEX(Данные!$I$1:$IX$303,Данные!$A225,BF$642)-Данные!$G225-BF$643+IF($F$8="Использовать поправку",BT563,0),#N/A)</f>
        <v>2.4774973695646167</v>
      </c>
      <c r="BG563" s="64">
        <f>IF(ISNUMBER(INDEX(Данные!$I$1:$IX$303,Данные!$A225,BG$642)),INDEX(Данные!$I$1:$IX$303,Данные!$A225,BG$642)-Данные!$H225-BG$643+IF($F$8="Использовать поправку",BU563,0),#N/A)</f>
        <v>3.5150326391215003</v>
      </c>
      <c r="BH563" s="62">
        <f t="shared" si="870"/>
        <v>111</v>
      </c>
      <c r="BI563" s="63">
        <f>IF(ISNUMBER(INDEX(Данные!$I$1:$IX$303,Данные!$A225,BI$642)),INDEX(Данные!$I$1:$IX$303,Данные!$A225,BI$642)-Данные!$G225-BI$643+IF($F$9="Использовать поправку",BT563,0),#N/A)</f>
        <v>0.31861101444906126</v>
      </c>
      <c r="BJ563" s="64">
        <f>IF(ISNUMBER(INDEX(Данные!$I$1:$IX$303,Данные!$A225,BJ$642)),INDEX(Данные!$I$1:$IX$303,Данные!$A225,BJ$642)-Данные!$H225-BJ$643+IF($F$9="Использовать поправку",BU563,0),#N/A)</f>
        <v>6.8650761982751192</v>
      </c>
      <c r="BK563" s="62">
        <f t="shared" si="871"/>
        <v>111</v>
      </c>
      <c r="BL563" s="63">
        <f>IF(ISNUMBER(INDEX(Данные!$I$1:$IX$303,Данные!$A225,BL$642)),INDEX(Данные!$I$1:$IX$303,Данные!$A225,BL$642)-Данные!$G225-BL$643+IF($F$10="Использовать поправку",BT563,0),#N/A)</f>
        <v>-2.0299993920718862</v>
      </c>
      <c r="BM563" s="64">
        <f>IF(ISNUMBER(INDEX(Данные!$I$1:$IX$303,Данные!$A225,BM$642)),INDEX(Данные!$I$1:$IX$303,Данные!$A225,BM$642)-Данные!$H225-BM$643+IF($F$10="Использовать поправку",BU563,0),#N/A)</f>
        <v>7.482586596742749</v>
      </c>
      <c r="BN563" s="62">
        <f t="shared" si="872"/>
        <v>111</v>
      </c>
      <c r="BO563" s="63">
        <f>IF(ISNUMBER(INDEX(Данные!$I$1:$IX$303,Данные!$A225,BO$642)),INDEX(Данные!$I$1:$IX$303,Данные!$A225,BO$642)-Данные!$G225-BO$643+IF($F$11="Использовать поправку",BT563,0),#N/A)</f>
        <v>1.3284903566251387</v>
      </c>
      <c r="BP563" s="64">
        <f>IF(ISNUMBER(INDEX(Данные!$I$1:$IX$303,Данные!$A225,BP$642)),INDEX(Данные!$I$1:$IX$303,Данные!$A225,BP$642)-Данные!$H225-BP$643+IF($F$11="Использовать поправку",BU563,0),#N/A)</f>
        <v>3.0781611677821274</v>
      </c>
      <c r="BQ563" s="62">
        <f t="shared" si="873"/>
        <v>111</v>
      </c>
      <c r="BR563" s="63">
        <f>IF(ISNUMBER(INDEX(Данные!$I$1:$IX$303,Данные!$A225,BR$642)),INDEX(Данные!$I$1:$IX$303,Данные!$A225,BR$642)-Данные!$G225-BR$643+IF($F$12="Использовать поправку",BT563,0),#N/A)</f>
        <v>-2.1971065747281955</v>
      </c>
      <c r="BS563" s="64">
        <f>IF(ISNUMBER(INDEX(Данные!$I$1:$IX$303,Данные!$A225,BS$642)),INDEX(Данные!$I$1:$IX$303,Данные!$A225,BS$642)-Данные!$H225-BS$643+IF($F$12="Использовать поправку",BU563,0),#N/A)</f>
        <v>7.0303587244172832</v>
      </c>
      <c r="BT563" s="100" t="e">
        <f>INDEX(Данные!$I$1:$IX$303,Данные!$A225,BT$642+8)-INDEX(Данные!$I$1:$IX$303,Данные!$A225,BT$643+8)</f>
        <v>#N/A</v>
      </c>
      <c r="BU563" s="101" t="e">
        <f>INDEX(Данные!$I$1:$IX$303,Данные!$A225,BU$642+9)-INDEX(Данные!$I$1:$IX$303,Данные!$A225,BU$643+9)</f>
        <v>#N/A</v>
      </c>
    </row>
    <row r="564" spans="7:73" s="88" customFormat="1" x14ac:dyDescent="0.25">
      <c r="G564" s="61">
        <v>111.5</v>
      </c>
      <c r="H564" s="62">
        <f t="shared" si="874"/>
        <v>111.5</v>
      </c>
      <c r="I564" s="63">
        <f>IF(ISNUMBER(INDEX(Данные!$I$1:$IX$303,Данные!$A226,I$642)),INDEX(Данные!$I$1:$IX$303,Данные!$A226,I$642)-Данные!$E226+IF($F$3="Использовать поправку",AL564,0),#N/A)</f>
        <v>0</v>
      </c>
      <c r="J564" s="64">
        <f>IF(ISNUMBER(INDEX(Данные!$I$1:$IX$303,Данные!$A226,J$642)),INDEX(Данные!$I$1:$IX$303,Данные!$A226,J$642)-Данные!$F226+IF($F$3="Использовать поправку",AM564,0),#N/A)</f>
        <v>0</v>
      </c>
      <c r="K564" s="62">
        <f t="shared" si="875"/>
        <v>111.5</v>
      </c>
      <c r="L564" s="63">
        <f>IF(ISNUMBER(INDEX(Данные!$I$1:$IX$303,Данные!$A226,L$642)),INDEX(Данные!$I$1:$IX$303,Данные!$A226,L$642)-Данные!$E226+IF($F$4="Использовать поправку",AL564,0),#N/A)</f>
        <v>7.2783244721170703E-2</v>
      </c>
      <c r="M564" s="64">
        <f>IF(ISNUMBER(INDEX(Данные!$I$1:$IX$303,Данные!$A226,M$642)),INDEX(Данные!$I$1:$IX$303,Данные!$A226,M$642)-Данные!$F226+IF($F$4="Использовать поправку",AM564,0),#N/A)</f>
        <v>0.67861902787072648</v>
      </c>
      <c r="N564" s="62">
        <f t="shared" si="876"/>
        <v>111.5</v>
      </c>
      <c r="O564" s="63">
        <f>IF(ISNUMBER(INDEX(Данные!$I$1:$IX$303,Данные!$A226,O$642)),INDEX(Данные!$I$1:$IX$303,Данные!$A226,O$642)-Данные!$E226+IF($F$5="Использовать поправку",AL564,0),#N/A)</f>
        <v>-0.34969798916204553</v>
      </c>
      <c r="P564" s="64">
        <f>IF(ISNUMBER(INDEX(Данные!$I$1:$IX$303,Данные!$A226,P$642)),INDEX(Данные!$I$1:$IX$303,Данные!$A226,P$642)-Данные!$F226+IF($F$5="Использовать поправку",AM564,0),#N/A)</f>
        <v>1.8924677106689929</v>
      </c>
      <c r="Q564" s="62">
        <f t="shared" si="877"/>
        <v>111.5</v>
      </c>
      <c r="R564" s="63">
        <f>IF(ISNUMBER(INDEX(Данные!$I$1:$IX$303,Данные!$A226,R$642)),INDEX(Данные!$I$1:$IX$303,Данные!$A226,R$642)-Данные!$E226+IF($F$6="Использовать поправку",AL564,0),#N/A)</f>
        <v>-0.36157052659853939</v>
      </c>
      <c r="S564" s="64">
        <f>IF(ISNUMBER(INDEX(Данные!$I$1:$IX$303,Данные!$A226,S$642)),INDEX(Данные!$I$1:$IX$303,Данные!$A226,S$642)-Данные!$F226+IF($F$6="Использовать поправку",AM564,0),#N/A)</f>
        <v>0.28395891842496246</v>
      </c>
      <c r="T564" s="62">
        <f t="shared" si="878"/>
        <v>111.5</v>
      </c>
      <c r="U564" s="63">
        <f>IF(ISNUMBER(INDEX(Данные!$I$1:$IX$303,Данные!$A226,U$642)),INDEX(Данные!$I$1:$IX$303,Данные!$A226,U$642)-Данные!$E226+IF($F$7="Использовать поправку",AL564,0),#N/A)</f>
        <v>0.5922315233434805</v>
      </c>
      <c r="V564" s="64">
        <f>IF(ISNUMBER(INDEX(Данные!$I$1:$IX$303,Данные!$A226,V$642)),INDEX(Данные!$I$1:$IX$303,Данные!$A226,V$642)-Данные!$F226+IF($F$7="Использовать поправку",AM564,0),#N/A)</f>
        <v>0.88740570025325471</v>
      </c>
      <c r="W564" s="62">
        <f t="shared" si="879"/>
        <v>111.5</v>
      </c>
      <c r="X564" s="63">
        <f>IF(ISNUMBER(INDEX(Данные!$I$1:$IX$303,Данные!$A226,X$642)),INDEX(Данные!$I$1:$IX$303,Данные!$A226,X$642)-Данные!$E226+IF($F$8="Использовать поправку",AL564,0),#N/A)</f>
        <v>0.44318847487867163</v>
      </c>
      <c r="Y564" s="64">
        <f>IF(ISNUMBER(INDEX(Данные!$I$1:$IX$303,Данные!$A226,Y$642)),INDEX(Данные!$I$1:$IX$303,Данные!$A226,Y$642)-Данные!$F226+IF($F$8="Использовать поправку",AM564,0),#N/A)</f>
        <v>1.0838298198132863</v>
      </c>
      <c r="Z564" s="62">
        <f t="shared" si="880"/>
        <v>111.5</v>
      </c>
      <c r="AA564" s="63">
        <f>IF(ISNUMBER(INDEX(Данные!$I$1:$IX$303,Данные!$A226,AA$642)),INDEX(Данные!$I$1:$IX$303,Данные!$A226,AA$642)-Данные!$E226+IF($F$9="Использовать поправку",AL564,0),#N/A)</f>
        <v>-0.47221119608993334</v>
      </c>
      <c r="AB564" s="64">
        <f>IF(ISNUMBER(INDEX(Данные!$I$1:$IX$303,Данные!$A226,AB$642)),INDEX(Данные!$I$1:$IX$303,Данные!$A226,AB$642)-Данные!$F226+IF($F$9="Использовать поправку",AM564,0),#N/A)</f>
        <v>0.27324972428704619</v>
      </c>
      <c r="AC564" s="62">
        <f t="shared" si="881"/>
        <v>111.5</v>
      </c>
      <c r="AD564" s="63">
        <f>IF(ISNUMBER(INDEX(Данные!$I$1:$IX$303,Данные!$A226,AD$642)),INDEX(Данные!$I$1:$IX$303,Данные!$A226,AD$642)-Данные!$E226+IF($F$10="Использовать поправку",AL564,0),#N/A)</f>
        <v>-0.48823108387546021</v>
      </c>
      <c r="AE564" s="64">
        <f>IF(ISNUMBER(INDEX(Данные!$I$1:$IX$303,Данные!$A226,AE$642)),INDEX(Данные!$I$1:$IX$303,Данные!$A226,AE$642)-Данные!$F226+IF($F$10="Использовать поправку",AM564,0),#N/A)</f>
        <v>1.5710565681564805</v>
      </c>
      <c r="AF564" s="62">
        <f t="shared" si="882"/>
        <v>111.5</v>
      </c>
      <c r="AG564" s="63">
        <f>IF(ISNUMBER(INDEX(Данные!$I$1:$IX$303,Данные!$A226,AG$642)),INDEX(Данные!$I$1:$IX$303,Данные!$A226,AG$642)-Данные!$E226+IF($F$11="Использовать поправку",AL564,0),#N/A)</f>
        <v>1.2037356867646238</v>
      </c>
      <c r="AH564" s="64">
        <f>IF(ISNUMBER(INDEX(Данные!$I$1:$IX$303,Данные!$A226,AH$642)),INDEX(Данные!$I$1:$IX$303,Данные!$A226,AH$642)-Данные!$F226+IF($F$11="Использовать поправку",AM564,0),#N/A)</f>
        <v>1.8876957641577548</v>
      </c>
      <c r="AI564" s="62">
        <f t="shared" si="883"/>
        <v>111.5</v>
      </c>
      <c r="AJ564" s="63">
        <f>IF(ISNUMBER(INDEX(Данные!$I$1:$IX$303,Данные!$A226,AJ$642)),INDEX(Данные!$I$1:$IX$303,Данные!$A226,AJ$642)-Данные!$E226+IF($F$12="Использовать поправку",AL564,0),#N/A)</f>
        <v>0.73838427207680191</v>
      </c>
      <c r="AK564" s="96">
        <f>IF(ISNUMBER(INDEX(Данные!$I$1:$IX$303,Данные!$A226,AK$642)),INDEX(Данные!$I$1:$IX$303,Данные!$A226,AK$642)-Данные!$F226+IF($F$12="Использовать поправку",AM564,0),#N/A)</f>
        <v>7.9568031266303851E-2</v>
      </c>
      <c r="AL564" s="100" t="e">
        <f>INDEX(Данные!$I$1:$IX$303,Данные!$A226,AL$642+4)-INDEX(Данные!$I$1:$IX$303,Данные!$A226,AL$643+4)</f>
        <v>#N/A</v>
      </c>
      <c r="AM564" s="101" t="e">
        <f>INDEX(Данные!$I$1:$IX$303,Данные!$A226,AM$642+5)-INDEX(Данные!$I$1:$IX$303,Данные!$A226,AM$643+5)</f>
        <v>#N/A</v>
      </c>
      <c r="AO564" s="61">
        <v>111.5</v>
      </c>
      <c r="AP564" s="62">
        <f t="shared" si="864"/>
        <v>111.5</v>
      </c>
      <c r="AQ564" s="63">
        <f>IF(ISNUMBER(INDEX(Данные!$I$1:$IX$303,Данные!$A226,AQ$642)),INDEX(Данные!$I$1:$IX$303,Данные!$A226,AQ$642)-Данные!$G226-AQ$643+IF($F$3="Использовать поправку",BT564,0),#N/A)</f>
        <v>0</v>
      </c>
      <c r="AR564" s="64">
        <f>IF(ISNUMBER(INDEX(Данные!$I$1:$IX$303,Данные!$A226,AR$642)),INDEX(Данные!$I$1:$IX$303,Данные!$A226,AR$642)-Данные!$H226-AR$643+IF($F$3="Использовать поправку",BU564,0),#N/A)</f>
        <v>0</v>
      </c>
      <c r="AS564" s="62">
        <f t="shared" si="865"/>
        <v>111.5</v>
      </c>
      <c r="AT564" s="63">
        <f>IF(ISNUMBER(INDEX(Данные!$I$1:$IX$303,Данные!$A226,AT$642)),INDEX(Данные!$I$1:$IX$303,Данные!$A226,AT$642)-Данные!$G226-AT$643+IF($F$4="Использовать поправку",BT564,0),#N/A)</f>
        <v>-0.71883678649192007</v>
      </c>
      <c r="AU564" s="64">
        <f>IF(ISNUMBER(INDEX(Данные!$I$1:$IX$303,Данные!$A226,AU$642)),INDEX(Данные!$I$1:$IX$303,Данные!$A226,AU$642)-Данные!$H226-AU$643+IF($F$4="Использовать поправку",BU564,0),#N/A)</f>
        <v>2.1101575800526007</v>
      </c>
      <c r="AV564" s="62">
        <f t="shared" si="866"/>
        <v>111.5</v>
      </c>
      <c r="AW564" s="63">
        <f>IF(ISNUMBER(INDEX(Данные!$I$1:$IX$303,Данные!$A226,AW$642)),INDEX(Данные!$I$1:$IX$303,Данные!$A226,AW$642)-Данные!$G226-AW$643+IF($F$5="Использовать поправку",BT564,0),#N/A)</f>
        <v>-3.5756891467520973</v>
      </c>
      <c r="AX564" s="64">
        <f>IF(ISNUMBER(INDEX(Данные!$I$1:$IX$303,Данные!$A226,AX$642)),INDEX(Данные!$I$1:$IX$303,Данные!$A226,AX$642)-Данные!$H226-AX$643+IF($F$5="Использовать поправку",BU564,0),#N/A)</f>
        <v>7.120757831467472</v>
      </c>
      <c r="AY564" s="62">
        <f t="shared" si="867"/>
        <v>111.5</v>
      </c>
      <c r="AZ564" s="63">
        <f>IF(ISNUMBER(INDEX(Данные!$I$1:$IX$303,Данные!$A226,AZ$642)),INDEX(Данные!$I$1:$IX$303,Данные!$A226,AZ$642)-Данные!$G226-AZ$643+IF($F$6="Использовать поправку",BT564,0),#N/A)</f>
        <v>-8.0246778206510498</v>
      </c>
      <c r="BA564" s="64">
        <f>IF(ISNUMBER(INDEX(Данные!$I$1:$IX$303,Данные!$A226,BA$642)),INDEX(Данные!$I$1:$IX$303,Данные!$A226,BA$642)-Данные!$H226-BA$643+IF($F$6="Использовать поправку",BU564,0),#N/A)</f>
        <v>6.2363737569414752</v>
      </c>
      <c r="BB564" s="62">
        <f t="shared" si="868"/>
        <v>111.5</v>
      </c>
      <c r="BC564" s="63">
        <f>IF(ISNUMBER(INDEX(Данные!$I$1:$IX$303,Данные!$A226,BC$642)),INDEX(Данные!$I$1:$IX$303,Данные!$A226,BC$642)-Данные!$G226-BC$643+IF($F$7="Использовать поправку",BT564,0),#N/A)</f>
        <v>-3.5649089514780599</v>
      </c>
      <c r="BD564" s="64">
        <f>IF(ISNUMBER(INDEX(Данные!$I$1:$IX$303,Данные!$A226,BD$642)),INDEX(Данные!$I$1:$IX$303,Данные!$A226,BD$642)-Данные!$H226-BD$643+IF($F$7="Использовать поправку",BU564,0),#N/A)</f>
        <v>6.996142862025863</v>
      </c>
      <c r="BE564" s="62">
        <f t="shared" si="869"/>
        <v>111.5</v>
      </c>
      <c r="BF564" s="63">
        <f>IF(ISNUMBER(INDEX(Данные!$I$1:$IX$303,Данные!$A226,BF$642)),INDEX(Данные!$I$1:$IX$303,Данные!$A226,BF$642)-Данные!$G226-BF$643+IF($F$8="Использовать поправку",BT564,0),#N/A)</f>
        <v>2.699091607003993</v>
      </c>
      <c r="BG564" s="64">
        <f>IF(ISNUMBER(INDEX(Данные!$I$1:$IX$303,Данные!$A226,BG$642)),INDEX(Данные!$I$1:$IX$303,Данные!$A226,BG$642)-Данные!$H226-BG$643+IF($F$8="Использовать поправку",BU564,0),#N/A)</f>
        <v>4.0569475490281093</v>
      </c>
      <c r="BH564" s="62">
        <f t="shared" si="870"/>
        <v>111.5</v>
      </c>
      <c r="BI564" s="63">
        <f>IF(ISNUMBER(INDEX(Данные!$I$1:$IX$303,Данные!$A226,BI$642)),INDEX(Данные!$I$1:$IX$303,Данные!$A226,BI$642)-Данные!$G226-BI$643+IF($F$9="Использовать поправку",BT564,0),#N/A)</f>
        <v>8.2505416404160314E-2</v>
      </c>
      <c r="BJ564" s="64">
        <f>IF(ISNUMBER(INDEX(Данные!$I$1:$IX$303,Данные!$A226,BJ$642)),INDEX(Данные!$I$1:$IX$303,Данные!$A226,BJ$642)-Данные!$H226-BJ$643+IF($F$9="Использовать поправку",BU564,0),#N/A)</f>
        <v>7.0017010604185543</v>
      </c>
      <c r="BK564" s="62">
        <f t="shared" si="871"/>
        <v>111.5</v>
      </c>
      <c r="BL564" s="63">
        <f>IF(ISNUMBER(INDEX(Данные!$I$1:$IX$303,Данные!$A226,BL$642)),INDEX(Данные!$I$1:$IX$303,Данные!$A226,BL$642)-Данные!$G226-BL$643+IF($F$10="Использовать поправку",BT564,0),#N/A)</f>
        <v>-2.2741149340096172</v>
      </c>
      <c r="BM564" s="64">
        <f>IF(ISNUMBER(INDEX(Данные!$I$1:$IX$303,Данные!$A226,BM$642)),INDEX(Данные!$I$1:$IX$303,Данные!$A226,BM$642)-Данные!$H226-BM$643+IF($F$10="Использовать поправку",BU564,0),#N/A)</f>
        <v>8.268114880821031</v>
      </c>
      <c r="BN564" s="62">
        <f t="shared" si="872"/>
        <v>111.5</v>
      </c>
      <c r="BO564" s="63">
        <f>IF(ISNUMBER(INDEX(Данные!$I$1:$IX$303,Данные!$A226,BO$642)),INDEX(Данные!$I$1:$IX$303,Данные!$A226,BO$642)-Данные!$G226-BO$643+IF($F$11="Использовать поправку",BT564,0),#N/A)</f>
        <v>1.9303582000075039</v>
      </c>
      <c r="BP564" s="64">
        <f>IF(ISNUMBER(INDEX(Данные!$I$1:$IX$303,Данные!$A226,BP$642)),INDEX(Данные!$I$1:$IX$303,Данные!$A226,BP$642)-Данные!$H226-BP$643+IF($F$11="Использовать поправку",BU564,0),#N/A)</f>
        <v>4.0220090498610261</v>
      </c>
      <c r="BQ564" s="62">
        <f t="shared" si="873"/>
        <v>111.5</v>
      </c>
      <c r="BR564" s="63">
        <f>IF(ISNUMBER(INDEX(Данные!$I$1:$IX$303,Данные!$A226,BR$642)),INDEX(Данные!$I$1:$IX$303,Данные!$A226,BR$642)-Данные!$G226-BR$643+IF($F$12="Использовать поправку",BT564,0),#N/A)</f>
        <v>-1.8279144386897315</v>
      </c>
      <c r="BS564" s="64">
        <f>IF(ISNUMBER(INDEX(Данные!$I$1:$IX$303,Данные!$A226,BS$642)),INDEX(Данные!$I$1:$IX$303,Данные!$A226,BS$642)-Данные!$H226-BS$643+IF($F$12="Использовать поправку",BU564,0),#N/A)</f>
        <v>7.0701427400504144</v>
      </c>
      <c r="BT564" s="100" t="e">
        <f>INDEX(Данные!$I$1:$IX$303,Данные!$A226,BT$642+8)-INDEX(Данные!$I$1:$IX$303,Данные!$A226,BT$643+8)</f>
        <v>#N/A</v>
      </c>
      <c r="BU564" s="101" t="e">
        <f>INDEX(Данные!$I$1:$IX$303,Данные!$A226,BU$642+9)-INDEX(Данные!$I$1:$IX$303,Данные!$A226,BU$643+9)</f>
        <v>#N/A</v>
      </c>
    </row>
    <row r="565" spans="7:73" s="88" customFormat="1" x14ac:dyDescent="0.25">
      <c r="G565" s="61">
        <v>112</v>
      </c>
      <c r="H565" s="62">
        <f t="shared" si="874"/>
        <v>112</v>
      </c>
      <c r="I565" s="63">
        <f>IF(ISNUMBER(INDEX(Данные!$I$1:$IX$303,Данные!$A227,I$642)),INDEX(Данные!$I$1:$IX$303,Данные!$A227,I$642)-Данные!$E227+IF($F$3="Использовать поправку",AL565,0),#N/A)</f>
        <v>0</v>
      </c>
      <c r="J565" s="64">
        <f>IF(ISNUMBER(INDEX(Данные!$I$1:$IX$303,Данные!$A227,J$642)),INDEX(Данные!$I$1:$IX$303,Данные!$A227,J$642)-Данные!$F227+IF($F$3="Использовать поправку",AM565,0),#N/A)</f>
        <v>0</v>
      </c>
      <c r="K565" s="62">
        <f t="shared" si="875"/>
        <v>112</v>
      </c>
      <c r="L565" s="63">
        <f>IF(ISNUMBER(INDEX(Данные!$I$1:$IX$303,Данные!$A227,L$642)),INDEX(Данные!$I$1:$IX$303,Данные!$A227,L$642)-Данные!$E227+IF($F$4="Использовать поправку",AL565,0),#N/A)</f>
        <v>-1.2622828058643476</v>
      </c>
      <c r="M565" s="64">
        <f>IF(ISNUMBER(INDEX(Данные!$I$1:$IX$303,Данные!$A227,M$642)),INDEX(Данные!$I$1:$IX$303,Данные!$A227,M$642)-Данные!$F227+IF($F$4="Использовать поправку",AM565,0),#N/A)</f>
        <v>1.2752570551634634</v>
      </c>
      <c r="N565" s="62">
        <f t="shared" si="876"/>
        <v>112</v>
      </c>
      <c r="O565" s="63">
        <f>IF(ISNUMBER(INDEX(Данные!$I$1:$IX$303,Данные!$A227,O$642)),INDEX(Данные!$I$1:$IX$303,Данные!$A227,O$642)-Данные!$E227+IF($F$5="Использовать поправку",AL565,0),#N/A)</f>
        <v>0.39369525357991542</v>
      </c>
      <c r="P565" s="64">
        <f>IF(ISNUMBER(INDEX(Данные!$I$1:$IX$303,Данные!$A227,P$642)),INDEX(Данные!$I$1:$IX$303,Данные!$A227,P$642)-Данные!$F227+IF($F$5="Использовать поправку",AM565,0),#N/A)</f>
        <v>-0.65197698977314489</v>
      </c>
      <c r="Q565" s="62">
        <f t="shared" si="877"/>
        <v>112</v>
      </c>
      <c r="R565" s="63">
        <f>IF(ISNUMBER(INDEX(Данные!$I$1:$IX$303,Данные!$A227,R$642)),INDEX(Данные!$I$1:$IX$303,Данные!$A227,R$642)-Данные!$E227+IF($F$6="Использовать поправку",AL565,0),#N/A)</f>
        <v>-1.6661270491805418</v>
      </c>
      <c r="S565" s="64">
        <f>IF(ISNUMBER(INDEX(Данные!$I$1:$IX$303,Данные!$A227,S$642)),INDEX(Данные!$I$1:$IX$303,Данные!$A227,S$642)-Данные!$F227+IF($F$6="Использовать поправку",AM565,0),#N/A)</f>
        <v>0.6209090596295348</v>
      </c>
      <c r="T565" s="62">
        <f t="shared" si="878"/>
        <v>112</v>
      </c>
      <c r="U565" s="63">
        <f>IF(ISNUMBER(INDEX(Данные!$I$1:$IX$303,Данные!$A227,U$642)),INDEX(Данные!$I$1:$IX$303,Данные!$A227,U$642)-Данные!$E227+IF($F$7="Использовать поправку",AL565,0),#N/A)</f>
        <v>-0.41909012722526562</v>
      </c>
      <c r="V565" s="64">
        <f>IF(ISNUMBER(INDEX(Данные!$I$1:$IX$303,Данные!$A227,V$642)),INDEX(Данные!$I$1:$IX$303,Данные!$A227,V$642)-Данные!$F227+IF($F$7="Использовать поправку",AM565,0),#N/A)</f>
        <v>0.67761786347190078</v>
      </c>
      <c r="W565" s="62">
        <f t="shared" si="879"/>
        <v>112</v>
      </c>
      <c r="X565" s="63">
        <f>IF(ISNUMBER(INDEX(Данные!$I$1:$IX$303,Данные!$A227,X$642)),INDEX(Данные!$I$1:$IX$303,Данные!$A227,X$642)-Данные!$E227+IF($F$8="Использовать поправку",AL565,0),#N/A)</f>
        <v>-0.48273780286293189</v>
      </c>
      <c r="Y565" s="64">
        <f>IF(ISNUMBER(INDEX(Данные!$I$1:$IX$303,Данные!$A227,Y$642)),INDEX(Данные!$I$1:$IX$303,Данные!$A227,Y$642)-Данные!$F227+IF($F$8="Использовать поправку",AM565,0),#N/A)</f>
        <v>-0.23650231105822961</v>
      </c>
      <c r="Z565" s="62">
        <f t="shared" si="880"/>
        <v>112</v>
      </c>
      <c r="AA565" s="63">
        <f>IF(ISNUMBER(INDEX(Данные!$I$1:$IX$303,Данные!$A227,AA$642)),INDEX(Данные!$I$1:$IX$303,Данные!$A227,AA$642)-Данные!$E227+IF($F$9="Использовать поправку",AL565,0),#N/A)</f>
        <v>0.73985350479897249</v>
      </c>
      <c r="AB565" s="64">
        <f>IF(ISNUMBER(INDEX(Данные!$I$1:$IX$303,Данные!$A227,AB$642)),INDEX(Данные!$I$1:$IX$303,Данные!$A227,AB$642)-Данные!$F227+IF($F$9="Использовать поправку",AM565,0),#N/A)</f>
        <v>1.0212809724339431</v>
      </c>
      <c r="AC565" s="62">
        <f t="shared" si="881"/>
        <v>112</v>
      </c>
      <c r="AD565" s="63">
        <f>IF(ISNUMBER(INDEX(Данные!$I$1:$IX$303,Данные!$A227,AD$642)),INDEX(Данные!$I$1:$IX$303,Данные!$A227,AD$642)-Данные!$E227+IF($F$10="Использовать поправку",AL565,0),#N/A)</f>
        <v>-0.24578291857385093</v>
      </c>
      <c r="AE565" s="64">
        <f>IF(ISNUMBER(INDEX(Данные!$I$1:$IX$303,Данные!$A227,AE$642)),INDEX(Данные!$I$1:$IX$303,Данные!$A227,AE$642)-Данные!$F227+IF($F$10="Использовать поправку",AM565,0),#N/A)</f>
        <v>-0.20204094676112616</v>
      </c>
      <c r="AF565" s="62">
        <f t="shared" si="882"/>
        <v>112</v>
      </c>
      <c r="AG565" s="63">
        <f>IF(ISNUMBER(INDEX(Данные!$I$1:$IX$303,Данные!$A227,AG$642)),INDEX(Данные!$I$1:$IX$303,Данные!$A227,AG$642)-Данные!$E227+IF($F$11="Использовать поправку",AL565,0),#N/A)</f>
        <v>-0.48065141531454092</v>
      </c>
      <c r="AH565" s="64">
        <f>IF(ISNUMBER(INDEX(Данные!$I$1:$IX$303,Данные!$A227,AH$642)),INDEX(Данные!$I$1:$IX$303,Данные!$A227,AH$642)-Данные!$F227+IF($F$11="Использовать поправку",AM565,0),#N/A)</f>
        <v>0.37090473318654338</v>
      </c>
      <c r="AI565" s="62">
        <f t="shared" si="883"/>
        <v>112</v>
      </c>
      <c r="AJ565" s="63">
        <f>IF(ISNUMBER(INDEX(Данные!$I$1:$IX$303,Данные!$A227,AJ$642)),INDEX(Данные!$I$1:$IX$303,Данные!$A227,AJ$642)-Данные!$E227+IF($F$12="Использовать поправку",AL565,0),#N/A)</f>
        <v>-1.5039538838033533</v>
      </c>
      <c r="AK565" s="96">
        <f>IF(ISNUMBER(INDEX(Данные!$I$1:$IX$303,Данные!$A227,AK$642)),INDEX(Данные!$I$1:$IX$303,Данные!$A227,AK$642)-Данные!$F227+IF($F$12="Использовать поправку",AM565,0),#N/A)</f>
        <v>0.87577698037574647</v>
      </c>
      <c r="AL565" s="100" t="e">
        <f>INDEX(Данные!$I$1:$IX$303,Данные!$A227,AL$642+4)-INDEX(Данные!$I$1:$IX$303,Данные!$A227,AL$643+4)</f>
        <v>#N/A</v>
      </c>
      <c r="AM565" s="101" t="e">
        <f>INDEX(Данные!$I$1:$IX$303,Данные!$A227,AM$642+5)-INDEX(Данные!$I$1:$IX$303,Данные!$A227,AM$643+5)</f>
        <v>#N/A</v>
      </c>
      <c r="AO565" s="61">
        <v>112</v>
      </c>
      <c r="AP565" s="62">
        <f t="shared" si="864"/>
        <v>112</v>
      </c>
      <c r="AQ565" s="63">
        <f>IF(ISNUMBER(INDEX(Данные!$I$1:$IX$303,Данные!$A227,AQ$642)),INDEX(Данные!$I$1:$IX$303,Данные!$A227,AQ$642)-Данные!$G227-AQ$643+IF($F$3="Использовать поправку",BT565,0),#N/A)</f>
        <v>0</v>
      </c>
      <c r="AR565" s="64">
        <f>IF(ISNUMBER(INDEX(Данные!$I$1:$IX$303,Данные!$A227,AR$642)),INDEX(Данные!$I$1:$IX$303,Данные!$A227,AR$642)-Данные!$H227-AR$643+IF($F$3="Использовать поправку",BU565,0),#N/A)</f>
        <v>0</v>
      </c>
      <c r="AS565" s="62">
        <f t="shared" si="865"/>
        <v>112</v>
      </c>
      <c r="AT565" s="63">
        <f>IF(ISNUMBER(INDEX(Данные!$I$1:$IX$303,Данные!$A227,AT$642)),INDEX(Данные!$I$1:$IX$303,Данные!$A227,AT$642)-Данные!$G227-AT$643+IF($F$4="Использовать поправку",BT565,0),#N/A)</f>
        <v>-1.3499781894240641</v>
      </c>
      <c r="AU565" s="64">
        <f>IF(ISNUMBER(INDEX(Данные!$I$1:$IX$303,Данные!$A227,AU$642)),INDEX(Данные!$I$1:$IX$303,Данные!$A227,AU$642)-Данные!$H227-AU$643+IF($F$4="Использовать поправку",BU565,0),#N/A)</f>
        <v>2.7477861076342833</v>
      </c>
      <c r="AV565" s="62">
        <f t="shared" si="866"/>
        <v>112</v>
      </c>
      <c r="AW565" s="63">
        <f>IF(ISNUMBER(INDEX(Данные!$I$1:$IX$303,Данные!$A227,AW$642)),INDEX(Данные!$I$1:$IX$303,Данные!$A227,AW$642)-Данные!$G227-AW$643+IF($F$5="Использовать поправку",BT565,0),#N/A)</f>
        <v>-3.3788415199620658</v>
      </c>
      <c r="AX565" s="64">
        <f>IF(ISNUMBER(INDEX(Данные!$I$1:$IX$303,Данные!$A227,AX$642)),INDEX(Данные!$I$1:$IX$303,Данные!$A227,AX$642)-Данные!$H227-AX$643+IF($F$5="Использовать поправку",BU565,0),#N/A)</f>
        <v>6.7947693365808846</v>
      </c>
      <c r="AY565" s="62">
        <f t="shared" si="867"/>
        <v>112</v>
      </c>
      <c r="AZ565" s="63">
        <f>IF(ISNUMBER(INDEX(Данные!$I$1:$IX$303,Данные!$A227,AZ$642)),INDEX(Данные!$I$1:$IX$303,Данные!$A227,AZ$642)-Данные!$G227-AZ$643+IF($F$6="Использовать поправку",BT565,0),#N/A)</f>
        <v>-8.8577413452412657</v>
      </c>
      <c r="BA565" s="64">
        <f>IF(ISNUMBER(INDEX(Данные!$I$1:$IX$303,Данные!$A227,BA$642)),INDEX(Данные!$I$1:$IX$303,Данные!$A227,BA$642)-Данные!$H227-BA$643+IF($F$6="Использовать поправку",BU565,0),#N/A)</f>
        <v>6.5468282867561811</v>
      </c>
      <c r="BB565" s="62">
        <f t="shared" si="868"/>
        <v>112</v>
      </c>
      <c r="BC565" s="63">
        <f>IF(ISNUMBER(INDEX(Данные!$I$1:$IX$303,Данные!$A227,BC$642)),INDEX(Данные!$I$1:$IX$303,Данные!$A227,BC$642)-Данные!$G227-BC$643+IF($F$7="Использовать поправку",BT565,0),#N/A)</f>
        <v>-3.7744540150906687</v>
      </c>
      <c r="BD565" s="64">
        <f>IF(ISNUMBER(INDEX(Данные!$I$1:$IX$303,Данные!$A227,BD$642)),INDEX(Данные!$I$1:$IX$303,Данные!$A227,BD$642)-Данные!$H227-BD$643+IF($F$7="Использовать поправку",BU565,0),#N/A)</f>
        <v>7.3349517937617748</v>
      </c>
      <c r="BE565" s="62">
        <f t="shared" si="869"/>
        <v>112</v>
      </c>
      <c r="BF565" s="63">
        <f>IF(ISNUMBER(INDEX(Данные!$I$1:$IX$303,Данные!$A227,BF$642)),INDEX(Данные!$I$1:$IX$303,Данные!$A227,BF$642)-Данные!$G227-BF$643+IF($F$8="Использовать поправку",BT565,0),#N/A)</f>
        <v>2.4577227055725643</v>
      </c>
      <c r="BG565" s="64">
        <f>IF(ISNUMBER(INDEX(Данные!$I$1:$IX$303,Данные!$A227,BG$642)),INDEX(Данные!$I$1:$IX$303,Данные!$A227,BG$642)-Данные!$H227-BG$643+IF($F$8="Использовать поправку",BU565,0),#N/A)</f>
        <v>3.9386963934989581</v>
      </c>
      <c r="BH565" s="62">
        <f t="shared" si="870"/>
        <v>112</v>
      </c>
      <c r="BI565" s="63">
        <f>IF(ISNUMBER(INDEX(Данные!$I$1:$IX$303,Данные!$A227,BI$642)),INDEX(Данные!$I$1:$IX$303,Данные!$A227,BI$642)-Данные!$G227-BI$643+IF($F$9="Использовать поправку",BT565,0),#N/A)</f>
        <v>0.45243216880362525</v>
      </c>
      <c r="BJ565" s="64">
        <f>IF(ISNUMBER(INDEX(Данные!$I$1:$IX$303,Данные!$A227,BJ$642)),INDEX(Данные!$I$1:$IX$303,Данные!$A227,BJ$642)-Данные!$H227-BJ$643+IF($F$9="Использовать поправку",BU565,0),#N/A)</f>
        <v>7.5123415466355254</v>
      </c>
      <c r="BK565" s="62">
        <f t="shared" si="871"/>
        <v>112</v>
      </c>
      <c r="BL565" s="63">
        <f>IF(ISNUMBER(INDEX(Данные!$I$1:$IX$303,Данные!$A227,BL$642)),INDEX(Данные!$I$1:$IX$303,Данные!$A227,BL$642)-Данные!$G227-BL$643+IF($F$10="Использовать поправку",BT565,0),#N/A)</f>
        <v>-2.3970063932964649</v>
      </c>
      <c r="BM565" s="64">
        <f>IF(ISNUMBER(INDEX(Данные!$I$1:$IX$303,Данные!$A227,BM$642)),INDEX(Данные!$I$1:$IX$303,Данные!$A227,BM$642)-Данные!$H227-BM$643+IF($F$10="Использовать поправку",BU565,0),#N/A)</f>
        <v>8.1670944074403451</v>
      </c>
      <c r="BN565" s="62">
        <f t="shared" si="872"/>
        <v>112</v>
      </c>
      <c r="BO565" s="63">
        <f>IF(ISNUMBER(INDEX(Данные!$I$1:$IX$303,Данные!$A227,BO$642)),INDEX(Данные!$I$1:$IX$303,Данные!$A227,BO$642)-Данные!$G227-BO$643+IF($F$11="Использовать поправку",BT565,0),#N/A)</f>
        <v>1.6900324923502694</v>
      </c>
      <c r="BP565" s="64">
        <f>IF(ISNUMBER(INDEX(Данные!$I$1:$IX$303,Данные!$A227,BP$642)),INDEX(Данные!$I$1:$IX$303,Данные!$A227,BP$642)-Данные!$H227-BP$643+IF($F$11="Использовать поправку",BU565,0),#N/A)</f>
        <v>4.2074614164544073</v>
      </c>
      <c r="BQ565" s="62">
        <f t="shared" si="873"/>
        <v>112</v>
      </c>
      <c r="BR565" s="63">
        <f>IF(ISNUMBER(INDEX(Данные!$I$1:$IX$303,Данные!$A227,BR$642)),INDEX(Данные!$I$1:$IX$303,Данные!$A227,BR$642)-Данные!$G227-BR$643+IF($F$12="Использовать поправку",BT565,0),#N/A)</f>
        <v>-2.5798913805913344</v>
      </c>
      <c r="BS565" s="64">
        <f>IF(ISNUMBER(INDEX(Данные!$I$1:$IX$303,Данные!$A227,BS$642)),INDEX(Данные!$I$1:$IX$303,Данные!$A227,BS$642)-Данные!$H227-BS$643+IF($F$12="Использовать поправку",BU565,0),#N/A)</f>
        <v>7.5080312302382026</v>
      </c>
      <c r="BT565" s="100" t="e">
        <f>INDEX(Данные!$I$1:$IX$303,Данные!$A227,BT$642+8)-INDEX(Данные!$I$1:$IX$303,Данные!$A227,BT$643+8)</f>
        <v>#N/A</v>
      </c>
      <c r="BU565" s="101" t="e">
        <f>INDEX(Данные!$I$1:$IX$303,Данные!$A227,BU$642+9)-INDEX(Данные!$I$1:$IX$303,Данные!$A227,BU$643+9)</f>
        <v>#N/A</v>
      </c>
    </row>
    <row r="566" spans="7:73" s="88" customFormat="1" x14ac:dyDescent="0.25">
      <c r="G566" s="61">
        <v>112.5</v>
      </c>
      <c r="H566" s="62">
        <f t="shared" si="874"/>
        <v>112.5</v>
      </c>
      <c r="I566" s="63">
        <f>IF(ISNUMBER(INDEX(Данные!$I$1:$IX$303,Данные!$A228,I$642)),INDEX(Данные!$I$1:$IX$303,Данные!$A228,I$642)-Данные!$E228+IF($F$3="Использовать поправку",AL566,0),#N/A)</f>
        <v>0</v>
      </c>
      <c r="J566" s="64">
        <f>IF(ISNUMBER(INDEX(Данные!$I$1:$IX$303,Данные!$A228,J$642)),INDEX(Данные!$I$1:$IX$303,Данные!$A228,J$642)-Данные!$F228+IF($F$3="Использовать поправку",AM566,0),#N/A)</f>
        <v>0</v>
      </c>
      <c r="K566" s="62">
        <f t="shared" si="875"/>
        <v>112.5</v>
      </c>
      <c r="L566" s="63">
        <f>IF(ISNUMBER(INDEX(Данные!$I$1:$IX$303,Данные!$A228,L$642)),INDEX(Данные!$I$1:$IX$303,Данные!$A228,L$642)-Данные!$E228+IF($F$4="Использовать поправку",AL566,0),#N/A)</f>
        <v>-1.2558923480677695</v>
      </c>
      <c r="M566" s="64">
        <f>IF(ISNUMBER(INDEX(Данные!$I$1:$IX$303,Данные!$A228,M$642)),INDEX(Данные!$I$1:$IX$303,Данные!$A228,M$642)-Данные!$F228+IF($F$4="Использовать поправку",AM566,0),#N/A)</f>
        <v>-0.30928596119772034</v>
      </c>
      <c r="N566" s="62">
        <f t="shared" si="876"/>
        <v>112.5</v>
      </c>
      <c r="O566" s="63">
        <f>IF(ISNUMBER(INDEX(Данные!$I$1:$IX$303,Данные!$A228,O$642)),INDEX(Данные!$I$1:$IX$303,Данные!$A228,O$642)-Данные!$E228+IF($F$5="Использовать поправку",AL566,0),#N/A)</f>
        <v>-2.0255801774988198</v>
      </c>
      <c r="P566" s="64">
        <f>IF(ISNUMBER(INDEX(Данные!$I$1:$IX$303,Данные!$A228,P$642)),INDEX(Данные!$I$1:$IX$303,Данные!$A228,P$642)-Данные!$F228+IF($F$5="Использовать поправку",AM566,0),#N/A)</f>
        <v>-0.26555418983843371</v>
      </c>
      <c r="Q566" s="62">
        <f t="shared" si="877"/>
        <v>112.5</v>
      </c>
      <c r="R566" s="63">
        <f>IF(ISNUMBER(INDEX(Данные!$I$1:$IX$303,Данные!$A228,R$642)),INDEX(Данные!$I$1:$IX$303,Данные!$A228,R$642)-Данные!$E228+IF($F$6="Использовать поправку",AL566,0),#N/A)</f>
        <v>-1.5917223325624379</v>
      </c>
      <c r="S566" s="64">
        <f>IF(ISNUMBER(INDEX(Данные!$I$1:$IX$303,Данные!$A228,S$642)),INDEX(Данные!$I$1:$IX$303,Данные!$A228,S$642)-Данные!$F228+IF($F$6="Использовать поправку",AM566,0),#N/A)</f>
        <v>0.78857689682362908</v>
      </c>
      <c r="T566" s="62">
        <f t="shared" si="878"/>
        <v>112.5</v>
      </c>
      <c r="U566" s="63">
        <f>IF(ISNUMBER(INDEX(Данные!$I$1:$IX$303,Данные!$A228,U$642)),INDEX(Данные!$I$1:$IX$303,Данные!$A228,U$642)-Данные!$E228+IF($F$7="Использовать поправку",AL566,0),#N/A)</f>
        <v>-2.1491150251331037</v>
      </c>
      <c r="V566" s="64">
        <f>IF(ISNUMBER(INDEX(Данные!$I$1:$IX$303,Данные!$A228,V$642)),INDEX(Данные!$I$1:$IX$303,Данные!$A228,V$642)-Данные!$F228+IF($F$7="Использовать поправку",AM566,0),#N/A)</f>
        <v>-6.8644953045770007E-2</v>
      </c>
      <c r="W566" s="62">
        <f t="shared" si="879"/>
        <v>112.5</v>
      </c>
      <c r="X566" s="63">
        <f>IF(ISNUMBER(INDEX(Данные!$I$1:$IX$303,Данные!$A228,X$642)),INDEX(Данные!$I$1:$IX$303,Данные!$A228,X$642)-Данные!$E228+IF($F$8="Использовать поправку",AL566,0),#N/A)</f>
        <v>-1.4803930438063801</v>
      </c>
      <c r="Y566" s="64">
        <f>IF(ISNUMBER(INDEX(Данные!$I$1:$IX$303,Данные!$A228,Y$642)),INDEX(Данные!$I$1:$IX$303,Данные!$A228,Y$642)-Данные!$F228+IF($F$8="Использовать поправку",AM566,0),#N/A)</f>
        <v>1.4644792089764138</v>
      </c>
      <c r="Z566" s="62">
        <f t="shared" si="880"/>
        <v>112.5</v>
      </c>
      <c r="AA566" s="63">
        <f>IF(ISNUMBER(INDEX(Данные!$I$1:$IX$303,Данные!$A228,AA$642)),INDEX(Данные!$I$1:$IX$303,Данные!$A228,AA$642)-Данные!$E228+IF($F$9="Использовать поправку",AL566,0),#N/A)</f>
        <v>-1.1310543168258897</v>
      </c>
      <c r="AB566" s="64">
        <f>IF(ISNUMBER(INDEX(Данные!$I$1:$IX$303,Данные!$A228,AB$642)),INDEX(Данные!$I$1:$IX$303,Данные!$A228,AB$642)-Данные!$F228+IF($F$9="Использовать поправку",AM566,0),#N/A)</f>
        <v>0.47177788808098509</v>
      </c>
      <c r="AC566" s="62">
        <f t="shared" si="881"/>
        <v>112.5</v>
      </c>
      <c r="AD566" s="63">
        <f>IF(ISNUMBER(INDEX(Данные!$I$1:$IX$303,Данные!$A228,AD$642)),INDEX(Данные!$I$1:$IX$303,Данные!$A228,AD$642)-Данные!$E228+IF($F$10="Использовать поправку",AL566,0),#N/A)</f>
        <v>-0.6285789907196504</v>
      </c>
      <c r="AE566" s="64">
        <f>IF(ISNUMBER(INDEX(Данные!$I$1:$IX$303,Данные!$A228,AE$642)),INDEX(Данные!$I$1:$IX$303,Данные!$A228,AE$642)-Данные!$F228+IF($F$10="Использовать поправку",AM566,0),#N/A)</f>
        <v>-0.27167264258625301</v>
      </c>
      <c r="AF566" s="62">
        <f t="shared" si="882"/>
        <v>112.5</v>
      </c>
      <c r="AG566" s="63">
        <f>IF(ISNUMBER(INDEX(Данные!$I$1:$IX$303,Данные!$A228,AG$642)),INDEX(Данные!$I$1:$IX$303,Данные!$A228,AG$642)-Данные!$E228+IF($F$11="Использовать поправку",AL566,0),#N/A)</f>
        <v>-0.74353217778721881</v>
      </c>
      <c r="AH566" s="64">
        <f>IF(ISNUMBER(INDEX(Данные!$I$1:$IX$303,Данные!$A228,AH$642)),INDEX(Данные!$I$1:$IX$303,Данные!$A228,AH$642)-Данные!$F228+IF($F$11="Использовать поправку",AM566,0),#N/A)</f>
        <v>-0.94746920826964531</v>
      </c>
      <c r="AI566" s="62">
        <f t="shared" si="883"/>
        <v>112.5</v>
      </c>
      <c r="AJ566" s="63">
        <f>IF(ISNUMBER(INDEX(Данные!$I$1:$IX$303,Данные!$A228,AJ$642)),INDEX(Данные!$I$1:$IX$303,Данные!$A228,AJ$642)-Данные!$E228+IF($F$12="Использовать поправку",AL566,0),#N/A)</f>
        <v>-0.87519913381618331</v>
      </c>
      <c r="AK566" s="96">
        <f>IF(ISNUMBER(INDEX(Данные!$I$1:$IX$303,Данные!$A228,AK$642)),INDEX(Данные!$I$1:$IX$303,Данные!$A228,AK$642)-Данные!$F228+IF($F$12="Использовать поправку",AM566,0),#N/A)</f>
        <v>-1.1980779201052147</v>
      </c>
      <c r="AL566" s="100" t="e">
        <f>INDEX(Данные!$I$1:$IX$303,Данные!$A228,AL$642+4)-INDEX(Данные!$I$1:$IX$303,Данные!$A228,AL$643+4)</f>
        <v>#N/A</v>
      </c>
      <c r="AM566" s="101" t="e">
        <f>INDEX(Данные!$I$1:$IX$303,Данные!$A228,AM$642+5)-INDEX(Данные!$I$1:$IX$303,Данные!$A228,AM$643+5)</f>
        <v>#N/A</v>
      </c>
      <c r="AO566" s="61">
        <v>112.5</v>
      </c>
      <c r="AP566" s="62">
        <f t="shared" si="864"/>
        <v>112.5</v>
      </c>
      <c r="AQ566" s="63">
        <f>IF(ISNUMBER(INDEX(Данные!$I$1:$IX$303,Данные!$A228,AQ$642)),INDEX(Данные!$I$1:$IX$303,Данные!$A228,AQ$642)-Данные!$G228-AQ$643+IF($F$3="Использовать поправку",BT566,0),#N/A)</f>
        <v>0</v>
      </c>
      <c r="AR566" s="64">
        <f>IF(ISNUMBER(INDEX(Данные!$I$1:$IX$303,Данные!$A228,AR$642)),INDEX(Данные!$I$1:$IX$303,Данные!$A228,AR$642)-Данные!$H228-AR$643+IF($F$3="Использовать поправку",BU566,0),#N/A)</f>
        <v>0</v>
      </c>
      <c r="AS566" s="62">
        <f t="shared" si="865"/>
        <v>112.5</v>
      </c>
      <c r="AT566" s="63">
        <f>IF(ISNUMBER(INDEX(Данные!$I$1:$IX$303,Данные!$A228,AT$642)),INDEX(Данные!$I$1:$IX$303,Данные!$A228,AT$642)-Данные!$G228-AT$643+IF($F$4="Использовать поправку",BT566,0),#N/A)</f>
        <v>-1.9779243634579871</v>
      </c>
      <c r="AU566" s="64">
        <f>IF(ISNUMBER(INDEX(Данные!$I$1:$IX$303,Данные!$A228,AU$642)),INDEX(Данные!$I$1:$IX$303,Данные!$A228,AU$642)-Данные!$H228-AU$643+IF($F$4="Использовать поправку",BU566,0),#N/A)</f>
        <v>2.5931431270355461</v>
      </c>
      <c r="AV566" s="62">
        <f t="shared" si="866"/>
        <v>112.5</v>
      </c>
      <c r="AW566" s="63">
        <f>IF(ISNUMBER(INDEX(Данные!$I$1:$IX$303,Данные!$A228,AW$642)),INDEX(Данные!$I$1:$IX$303,Данные!$A228,AW$642)-Данные!$G228-AW$643+IF($F$5="Использовать поправку",BT566,0),#N/A)</f>
        <v>-4.3916316087114637</v>
      </c>
      <c r="AX566" s="64">
        <f>IF(ISNUMBER(INDEX(Данные!$I$1:$IX$303,Данные!$A228,AX$642)),INDEX(Данные!$I$1:$IX$303,Данные!$A228,AX$642)-Данные!$H228-AX$643+IF($F$5="Использовать поправку",BU566,0),#N/A)</f>
        <v>6.6619922416616646</v>
      </c>
      <c r="AY566" s="62">
        <f t="shared" si="867"/>
        <v>112.5</v>
      </c>
      <c r="AZ566" s="63">
        <f>IF(ISNUMBER(INDEX(Данные!$I$1:$IX$303,Данные!$A228,AZ$642)),INDEX(Данные!$I$1:$IX$303,Данные!$A228,AZ$642)-Данные!$G228-AZ$643+IF($F$6="Использовать поправку",BT566,0),#N/A)</f>
        <v>-9.6536025115225357</v>
      </c>
      <c r="BA566" s="64">
        <f>IF(ISNUMBER(INDEX(Данные!$I$1:$IX$303,Данные!$A228,BA$642)),INDEX(Данные!$I$1:$IX$303,Данные!$A228,BA$642)-Данные!$H228-BA$643+IF($F$6="Использовать поправку",BU566,0),#N/A)</f>
        <v>6.9411167351679524</v>
      </c>
      <c r="BB566" s="62">
        <f t="shared" si="868"/>
        <v>112.5</v>
      </c>
      <c r="BC566" s="63">
        <f>IF(ISNUMBER(INDEX(Данные!$I$1:$IX$303,Данные!$A228,BC$642)),INDEX(Данные!$I$1:$IX$303,Данные!$A228,BC$642)-Данные!$G228-BC$643+IF($F$7="Использовать поправку",BT566,0),#N/A)</f>
        <v>-4.8490115276572396</v>
      </c>
      <c r="BD566" s="64">
        <f>IF(ISNUMBER(INDEX(Данные!$I$1:$IX$303,Данные!$A228,BD$642)),INDEX(Данные!$I$1:$IX$303,Данные!$A228,BD$642)-Данные!$H228-BD$643+IF($F$7="Использовать поправку",BU566,0),#N/A)</f>
        <v>7.3006293172388723</v>
      </c>
      <c r="BE566" s="62">
        <f t="shared" si="869"/>
        <v>112.5</v>
      </c>
      <c r="BF566" s="63">
        <f>IF(ISNUMBER(INDEX(Данные!$I$1:$IX$303,Данные!$A228,BF$642)),INDEX(Данные!$I$1:$IX$303,Данные!$A228,BF$642)-Данные!$G228-BF$643+IF($F$8="Использовать поправку",BT566,0),#N/A)</f>
        <v>1.7175261836694062</v>
      </c>
      <c r="BG566" s="64">
        <f>IF(ISNUMBER(INDEX(Данные!$I$1:$IX$303,Данные!$A228,BG$642)),INDEX(Данные!$I$1:$IX$303,Данные!$A228,BG$642)-Данные!$H228-BG$643+IF($F$8="Использовать поправку",BU566,0),#N/A)</f>
        <v>4.6709359979872715</v>
      </c>
      <c r="BH566" s="62">
        <f t="shared" si="870"/>
        <v>112.5</v>
      </c>
      <c r="BI566" s="63">
        <f>IF(ISNUMBER(INDEX(Данные!$I$1:$IX$303,Данные!$A228,BI$642)),INDEX(Данные!$I$1:$IX$303,Данные!$A228,BI$642)-Данные!$G228-BI$643+IF($F$9="Использовать поправку",BT566,0),#N/A)</f>
        <v>-0.11309498960929432</v>
      </c>
      <c r="BJ566" s="64">
        <f>IF(ISNUMBER(INDEX(Данные!$I$1:$IX$303,Данные!$A228,BJ$642)),INDEX(Данные!$I$1:$IX$303,Данные!$A228,BJ$642)-Данные!$H228-BJ$643+IF($F$9="Использовать поправку",BU566,0),#N/A)</f>
        <v>7.7482304906759509</v>
      </c>
      <c r="BK566" s="62">
        <f t="shared" si="871"/>
        <v>112.5</v>
      </c>
      <c r="BL566" s="63">
        <f>IF(ISNUMBER(INDEX(Данные!$I$1:$IX$303,Данные!$A228,BL$642)),INDEX(Данные!$I$1:$IX$303,Данные!$A228,BL$642)-Данные!$G228-BL$643+IF($F$10="Использовать поправку",BT566,0),#N/A)</f>
        <v>-2.7112958886563092</v>
      </c>
      <c r="BM566" s="64">
        <f>IF(ISNUMBER(INDEX(Данные!$I$1:$IX$303,Данные!$A228,BM$642)),INDEX(Данные!$I$1:$IX$303,Данные!$A228,BM$642)-Данные!$H228-BM$643+IF($F$10="Использовать поправку",BU566,0),#N/A)</f>
        <v>8.031258086147318</v>
      </c>
      <c r="BN566" s="62">
        <f t="shared" si="872"/>
        <v>112.5</v>
      </c>
      <c r="BO566" s="63">
        <f>IF(ISNUMBER(INDEX(Данные!$I$1:$IX$303,Данные!$A228,BO$642)),INDEX(Данные!$I$1:$IX$303,Данные!$A228,BO$642)-Данные!$G228-BO$643+IF($F$11="Использовать поправку",BT566,0),#N/A)</f>
        <v>1.3182664034566187</v>
      </c>
      <c r="BP566" s="64">
        <f>IF(ISNUMBER(INDEX(Данные!$I$1:$IX$303,Данные!$A228,BP$642)),INDEX(Данные!$I$1:$IX$303,Данные!$A228,BP$642)-Данные!$H228-BP$643+IF($F$11="Использовать поправку",BU566,0),#N/A)</f>
        <v>3.7337268123194463</v>
      </c>
      <c r="BQ566" s="62">
        <f t="shared" si="873"/>
        <v>112.5</v>
      </c>
      <c r="BR566" s="63">
        <f>IF(ISNUMBER(INDEX(Данные!$I$1:$IX$303,Данные!$A228,BR$642)),INDEX(Данные!$I$1:$IX$303,Данные!$A228,BR$642)-Данные!$G228-BR$643+IF($F$12="Использовать поправку",BT566,0),#N/A)</f>
        <v>-3.017490947499482</v>
      </c>
      <c r="BS566" s="64">
        <f>IF(ISNUMBER(INDEX(Данные!$I$1:$IX$303,Данные!$A228,BS$642)),INDEX(Данные!$I$1:$IX$303,Данные!$A228,BS$642)-Данные!$H228-BS$643+IF($F$12="Использовать поправку",BU566,0),#N/A)</f>
        <v>6.9089922701855357</v>
      </c>
      <c r="BT566" s="100" t="e">
        <f>INDEX(Данные!$I$1:$IX$303,Данные!$A228,BT$642+8)-INDEX(Данные!$I$1:$IX$303,Данные!$A228,BT$643+8)</f>
        <v>#N/A</v>
      </c>
      <c r="BU566" s="101" t="e">
        <f>INDEX(Данные!$I$1:$IX$303,Данные!$A228,BU$642+9)-INDEX(Данные!$I$1:$IX$303,Данные!$A228,BU$643+9)</f>
        <v>#N/A</v>
      </c>
    </row>
    <row r="567" spans="7:73" s="88" customFormat="1" x14ac:dyDescent="0.25">
      <c r="G567" s="61">
        <v>113</v>
      </c>
      <c r="H567" s="62">
        <f t="shared" si="874"/>
        <v>113</v>
      </c>
      <c r="I567" s="63">
        <f>IF(ISNUMBER(INDEX(Данные!$I$1:$IX$303,Данные!$A229,I$642)),INDEX(Данные!$I$1:$IX$303,Данные!$A229,I$642)-Данные!$E229+IF($F$3="Использовать поправку",AL567,0),#N/A)</f>
        <v>0</v>
      </c>
      <c r="J567" s="64">
        <f>IF(ISNUMBER(INDEX(Данные!$I$1:$IX$303,Данные!$A229,J$642)),INDEX(Данные!$I$1:$IX$303,Данные!$A229,J$642)-Данные!$F229+IF($F$3="Использовать поправку",AM567,0),#N/A)</f>
        <v>0</v>
      </c>
      <c r="K567" s="62">
        <f t="shared" si="875"/>
        <v>113</v>
      </c>
      <c r="L567" s="63">
        <f>IF(ISNUMBER(INDEX(Данные!$I$1:$IX$303,Данные!$A229,L$642)),INDEX(Данные!$I$1:$IX$303,Данные!$A229,L$642)-Данные!$E229+IF($F$4="Использовать поправку",AL567,0),#N/A)</f>
        <v>0.15951205834658566</v>
      </c>
      <c r="M567" s="64">
        <f>IF(ISNUMBER(INDEX(Данные!$I$1:$IX$303,Данные!$A229,M$642)),INDEX(Данные!$I$1:$IX$303,Данные!$A229,M$642)-Данные!$F229+IF($F$4="Использовать поправку",AM567,0),#N/A)</f>
        <v>0.65905328861392753</v>
      </c>
      <c r="N567" s="62">
        <f t="shared" si="876"/>
        <v>113</v>
      </c>
      <c r="O567" s="63">
        <f>IF(ISNUMBER(INDEX(Данные!$I$1:$IX$303,Данные!$A229,O$642)),INDEX(Данные!$I$1:$IX$303,Данные!$A229,O$642)-Данные!$E229+IF($F$5="Использовать поправку",AL567,0),#N/A)</f>
        <v>0.20626387309790495</v>
      </c>
      <c r="P567" s="64">
        <f>IF(ISNUMBER(INDEX(Данные!$I$1:$IX$303,Данные!$A229,P$642)),INDEX(Данные!$I$1:$IX$303,Данные!$A229,P$642)-Данные!$F229+IF($F$5="Использовать поправку",AM567,0),#N/A)</f>
        <v>-0.1487331339887259</v>
      </c>
      <c r="Q567" s="62">
        <f t="shared" si="877"/>
        <v>113</v>
      </c>
      <c r="R567" s="63">
        <f>IF(ISNUMBER(INDEX(Данные!$I$1:$IX$303,Данные!$A229,R$642)),INDEX(Данные!$I$1:$IX$303,Данные!$A229,R$642)-Данные!$E229+IF($F$6="Использовать поправку",AL567,0),#N/A)</f>
        <v>-0.30033827558705273</v>
      </c>
      <c r="S567" s="64">
        <f>IF(ISNUMBER(INDEX(Данные!$I$1:$IX$303,Данные!$A229,S$642)),INDEX(Данные!$I$1:$IX$303,Данные!$A229,S$642)-Данные!$F229+IF($F$6="Использовать поправку",AM567,0),#N/A)</f>
        <v>-1.5647080119569186</v>
      </c>
      <c r="T567" s="62">
        <f t="shared" si="878"/>
        <v>113</v>
      </c>
      <c r="U567" s="63">
        <f>IF(ISNUMBER(INDEX(Данные!$I$1:$IX$303,Данные!$A229,U$642)),INDEX(Данные!$I$1:$IX$303,Данные!$A229,U$642)-Данные!$E229+IF($F$7="Использовать поправку",AL567,0),#N/A)</f>
        <v>0.25659821463471388</v>
      </c>
      <c r="V567" s="64">
        <f>IF(ISNUMBER(INDEX(Данные!$I$1:$IX$303,Данные!$A229,V$642)),INDEX(Данные!$I$1:$IX$303,Данные!$A229,V$642)-Данные!$F229+IF($F$7="Использовать поправку",AM567,0),#N/A)</f>
        <v>0.12124151466692279</v>
      </c>
      <c r="W567" s="62">
        <f t="shared" si="879"/>
        <v>113</v>
      </c>
      <c r="X567" s="63">
        <f>IF(ISNUMBER(INDEX(Данные!$I$1:$IX$303,Данные!$A229,X$642)),INDEX(Данные!$I$1:$IX$303,Данные!$A229,X$642)-Данные!$E229+IF($F$8="Использовать поправку",AL567,0),#N/A)</f>
        <v>1.1236462617795162</v>
      </c>
      <c r="Y567" s="64">
        <f>IF(ISNUMBER(INDEX(Данные!$I$1:$IX$303,Данные!$A229,Y$642)),INDEX(Данные!$I$1:$IX$303,Данные!$A229,Y$642)-Данные!$F229+IF($F$8="Использовать поправку",AM567,0),#N/A)</f>
        <v>0.11119510045879544</v>
      </c>
      <c r="Z567" s="62">
        <f t="shared" si="880"/>
        <v>113</v>
      </c>
      <c r="AA567" s="63">
        <f>IF(ISNUMBER(INDEX(Данные!$I$1:$IX$303,Данные!$A229,AA$642)),INDEX(Данные!$I$1:$IX$303,Данные!$A229,AA$642)-Данные!$E229+IF($F$9="Использовать поправку",AL567,0),#N/A)</f>
        <v>0.51520856269131343</v>
      </c>
      <c r="AB567" s="64">
        <f>IF(ISNUMBER(INDEX(Данные!$I$1:$IX$303,Данные!$A229,AB$642)),INDEX(Данные!$I$1:$IX$303,Данные!$A229,AB$642)-Данные!$F229+IF($F$9="Использовать поправку",AM567,0),#N/A)</f>
        <v>0.27164689515296825</v>
      </c>
      <c r="AC567" s="62">
        <f t="shared" si="881"/>
        <v>113</v>
      </c>
      <c r="AD567" s="63">
        <f>IF(ISNUMBER(INDEX(Данные!$I$1:$IX$303,Данные!$A229,AD$642)),INDEX(Данные!$I$1:$IX$303,Данные!$A229,AD$642)-Данные!$E229+IF($F$10="Использовать поправку",AL567,0),#N/A)</f>
        <v>-0.41501656385630703</v>
      </c>
      <c r="AE567" s="64">
        <f>IF(ISNUMBER(INDEX(Данные!$I$1:$IX$303,Данные!$A229,AE$642)),INDEX(Данные!$I$1:$IX$303,Данные!$A229,AE$642)-Данные!$F229+IF($F$10="Использовать поправку",AM567,0),#N/A)</f>
        <v>-0.18313788961626631</v>
      </c>
      <c r="AF567" s="62">
        <f t="shared" si="882"/>
        <v>113</v>
      </c>
      <c r="AG567" s="63">
        <f>IF(ISNUMBER(INDEX(Данные!$I$1:$IX$303,Данные!$A229,AG$642)),INDEX(Данные!$I$1:$IX$303,Данные!$A229,AG$642)-Данные!$E229+IF($F$11="Использовать поправку",AL567,0),#N/A)</f>
        <v>-1.7753122360730291</v>
      </c>
      <c r="AH567" s="64">
        <f>IF(ISNUMBER(INDEX(Данные!$I$1:$IX$303,Данные!$A229,AH$642)),INDEX(Данные!$I$1:$IX$303,Данные!$A229,AH$642)-Данные!$F229+IF($F$11="Использовать поправку",AM567,0),#N/A)</f>
        <v>-0.41439563106492194</v>
      </c>
      <c r="AI567" s="62">
        <f t="shared" si="883"/>
        <v>113</v>
      </c>
      <c r="AJ567" s="63">
        <f>IF(ISNUMBER(INDEX(Данные!$I$1:$IX$303,Данные!$A229,AJ$642)),INDEX(Данные!$I$1:$IX$303,Данные!$A229,AJ$642)-Данные!$E229+IF($F$12="Использовать поправку",AL567,0),#N/A)</f>
        <v>2.9831659946898625E-2</v>
      </c>
      <c r="AK567" s="96">
        <f>IF(ISNUMBER(INDEX(Данные!$I$1:$IX$303,Данные!$A229,AK$642)),INDEX(Данные!$I$1:$IX$303,Данные!$A229,AK$642)-Данные!$F229+IF($F$12="Использовать поправку",AM567,0),#N/A)</f>
        <v>1.0336594642671253</v>
      </c>
      <c r="AL567" s="100" t="e">
        <f>INDEX(Данные!$I$1:$IX$303,Данные!$A229,AL$642+4)-INDEX(Данные!$I$1:$IX$303,Данные!$A229,AL$643+4)</f>
        <v>#N/A</v>
      </c>
      <c r="AM567" s="101" t="e">
        <f>INDEX(Данные!$I$1:$IX$303,Данные!$A229,AM$642+5)-INDEX(Данные!$I$1:$IX$303,Данные!$A229,AM$643+5)</f>
        <v>#N/A</v>
      </c>
      <c r="AO567" s="61">
        <v>113</v>
      </c>
      <c r="AP567" s="62">
        <f t="shared" si="864"/>
        <v>113</v>
      </c>
      <c r="AQ567" s="63">
        <f>IF(ISNUMBER(INDEX(Данные!$I$1:$IX$303,Данные!$A229,AQ$642)),INDEX(Данные!$I$1:$IX$303,Данные!$A229,AQ$642)-Данные!$G229-AQ$643+IF($F$3="Использовать поправку",BT567,0),#N/A)</f>
        <v>0</v>
      </c>
      <c r="AR567" s="64">
        <f>IF(ISNUMBER(INDEX(Данные!$I$1:$IX$303,Данные!$A229,AR$642)),INDEX(Данные!$I$1:$IX$303,Данные!$A229,AR$642)-Данные!$H229-AR$643+IF($F$3="Использовать поправку",BU567,0),#N/A)</f>
        <v>0</v>
      </c>
      <c r="AS567" s="62">
        <f t="shared" si="865"/>
        <v>113</v>
      </c>
      <c r="AT567" s="63">
        <f>IF(ISNUMBER(INDEX(Данные!$I$1:$IX$303,Данные!$A229,AT$642)),INDEX(Данные!$I$1:$IX$303,Данные!$A229,AT$642)-Данные!$G229-AT$643+IF($F$4="Использовать поправку",BT567,0),#N/A)</f>
        <v>-1.8981683342847191</v>
      </c>
      <c r="AU567" s="64">
        <f>IF(ISNUMBER(INDEX(Данные!$I$1:$IX$303,Данные!$A229,AU$642)),INDEX(Данные!$I$1:$IX$303,Данные!$A229,AU$642)-Данные!$H229-AU$643+IF($F$4="Использовать поправку",BU567,0),#N/A)</f>
        <v>2.9226697713424983</v>
      </c>
      <c r="AV567" s="62">
        <f t="shared" si="866"/>
        <v>113</v>
      </c>
      <c r="AW567" s="63">
        <f>IF(ISNUMBER(INDEX(Данные!$I$1:$IX$303,Данные!$A229,AW$642)),INDEX(Данные!$I$1:$IX$303,Данные!$A229,AW$642)-Данные!$G229-AW$643+IF($F$5="Использовать поправку",BT567,0),#N/A)</f>
        <v>-4.2884996721625157</v>
      </c>
      <c r="AX567" s="64">
        <f>IF(ISNUMBER(INDEX(Данные!$I$1:$IX$303,Данные!$A229,AX$642)),INDEX(Данные!$I$1:$IX$303,Данные!$A229,AX$642)-Данные!$H229-AX$643+IF($F$5="Использовать поправку",BU567,0),#N/A)</f>
        <v>6.5876256746673789</v>
      </c>
      <c r="AY567" s="62">
        <f t="shared" si="867"/>
        <v>113</v>
      </c>
      <c r="AZ567" s="63">
        <f>IF(ISNUMBER(INDEX(Данные!$I$1:$IX$303,Данные!$A229,AZ$642)),INDEX(Данные!$I$1:$IX$303,Данные!$A229,AZ$642)-Данные!$G229-AZ$643+IF($F$6="Использовать поправку",BT567,0),#N/A)</f>
        <v>-9.8037716493161042</v>
      </c>
      <c r="BA567" s="64">
        <f>IF(ISNUMBER(INDEX(Данные!$I$1:$IX$303,Данные!$A229,BA$642)),INDEX(Данные!$I$1:$IX$303,Данные!$A229,BA$642)-Данные!$H229-BA$643+IF($F$6="Использовать поправку",BU567,0),#N/A)</f>
        <v>6.1587627291894478</v>
      </c>
      <c r="BB567" s="62">
        <f t="shared" si="868"/>
        <v>113</v>
      </c>
      <c r="BC567" s="63">
        <f>IF(ISNUMBER(INDEX(Данные!$I$1:$IX$303,Данные!$A229,BC$642)),INDEX(Данные!$I$1:$IX$303,Данные!$A229,BC$642)-Данные!$G229-BC$643+IF($F$7="Использовать поправку",BT567,0),#N/A)</f>
        <v>-4.7207124203398507</v>
      </c>
      <c r="BD567" s="64">
        <f>IF(ISNUMBER(INDEX(Данные!$I$1:$IX$303,Данные!$A229,BD$642)),INDEX(Данные!$I$1:$IX$303,Данные!$A229,BD$642)-Данные!$H229-BD$643+IF($F$7="Использовать поправку",BU567,0),#N/A)</f>
        <v>7.3612500745723537</v>
      </c>
      <c r="BE567" s="62">
        <f t="shared" si="869"/>
        <v>113</v>
      </c>
      <c r="BF567" s="63">
        <f>IF(ISNUMBER(INDEX(Данные!$I$1:$IX$303,Данные!$A229,BF$642)),INDEX(Данные!$I$1:$IX$303,Данные!$A229,BF$642)-Данные!$G229-BF$643+IF($F$8="Использовать поправку",BT567,0),#N/A)</f>
        <v>2.2793493145591128</v>
      </c>
      <c r="BG567" s="64">
        <f>IF(ISNUMBER(INDEX(Данные!$I$1:$IX$303,Данные!$A229,BG$642)),INDEX(Данные!$I$1:$IX$303,Данные!$A229,BG$642)-Данные!$H229-BG$643+IF($F$8="Использовать поправку",BU567,0),#N/A)</f>
        <v>4.7265335482165938</v>
      </c>
      <c r="BH567" s="62">
        <f t="shared" si="870"/>
        <v>113</v>
      </c>
      <c r="BI567" s="63">
        <f>IF(ISNUMBER(INDEX(Данные!$I$1:$IX$303,Данные!$A229,BI$642)),INDEX(Данные!$I$1:$IX$303,Данные!$A229,BI$642)-Данные!$G229-BI$643+IF($F$9="Использовать поправку",BT567,0),#N/A)</f>
        <v>0.14450929173631266</v>
      </c>
      <c r="BJ567" s="64">
        <f>IF(ISNUMBER(INDEX(Данные!$I$1:$IX$303,Данные!$A229,BJ$642)),INDEX(Данные!$I$1:$IX$303,Данные!$A229,BJ$642)-Данные!$H229-BJ$643+IF($F$9="Использовать поправку",BU567,0),#N/A)</f>
        <v>7.8840539382524639</v>
      </c>
      <c r="BK567" s="62">
        <f t="shared" si="871"/>
        <v>113</v>
      </c>
      <c r="BL567" s="63">
        <f>IF(ISNUMBER(INDEX(Данные!$I$1:$IX$303,Данные!$A229,BL$642)),INDEX(Данные!$I$1:$IX$303,Данные!$A229,BL$642)-Данные!$G229-BL$643+IF($F$10="Использовать поправку",BT567,0),#N/A)</f>
        <v>-2.918804170584508</v>
      </c>
      <c r="BM567" s="64">
        <f>IF(ISNUMBER(INDEX(Данные!$I$1:$IX$303,Данные!$A229,BM$642)),INDEX(Данные!$I$1:$IX$303,Данные!$A229,BM$642)-Данные!$H229-BM$643+IF($F$10="Использовать поправку",BU567,0),#N/A)</f>
        <v>7.9396891413391586</v>
      </c>
      <c r="BN567" s="62">
        <f t="shared" si="872"/>
        <v>113</v>
      </c>
      <c r="BO567" s="63">
        <f>IF(ISNUMBER(INDEX(Данные!$I$1:$IX$303,Данные!$A229,BO$642)),INDEX(Данные!$I$1:$IX$303,Данные!$A229,BO$642)-Данные!$G229-BO$643+IF($F$11="Использовать поправку",BT567,0),#N/A)</f>
        <v>0.43061028542012991</v>
      </c>
      <c r="BP567" s="64">
        <f>IF(ISNUMBER(INDEX(Данные!$I$1:$IX$303,Данные!$A229,BP$642)),INDEX(Данные!$I$1:$IX$303,Данные!$A229,BP$642)-Данные!$H229-BP$643+IF($F$11="Использовать поправку",BU567,0),#N/A)</f>
        <v>3.5265289967869649</v>
      </c>
      <c r="BQ567" s="62">
        <f t="shared" si="873"/>
        <v>113</v>
      </c>
      <c r="BR567" s="63">
        <f>IF(ISNUMBER(INDEX(Данные!$I$1:$IX$303,Данные!$A229,BR$642)),INDEX(Данные!$I$1:$IX$303,Данные!$A229,BR$642)-Данные!$G229-BR$643+IF($F$12="Использовать поправку",BT567,0),#N/A)</f>
        <v>-3.0025751175260211</v>
      </c>
      <c r="BS567" s="64">
        <f>IF(ISNUMBER(INDEX(Данные!$I$1:$IX$303,Данные!$A229,BS$642)),INDEX(Данные!$I$1:$IX$303,Данные!$A229,BS$642)-Данные!$H229-BS$643+IF($F$12="Использовать поправку",BU567,0),#N/A)</f>
        <v>7.4258220023189097</v>
      </c>
      <c r="BT567" s="100" t="e">
        <f>INDEX(Данные!$I$1:$IX$303,Данные!$A229,BT$642+8)-INDEX(Данные!$I$1:$IX$303,Данные!$A229,BT$643+8)</f>
        <v>#N/A</v>
      </c>
      <c r="BU567" s="101" t="e">
        <f>INDEX(Данные!$I$1:$IX$303,Данные!$A229,BU$642+9)-INDEX(Данные!$I$1:$IX$303,Данные!$A229,BU$643+9)</f>
        <v>#N/A</v>
      </c>
    </row>
    <row r="568" spans="7:73" s="88" customFormat="1" x14ac:dyDescent="0.25">
      <c r="G568" s="61">
        <v>113.5</v>
      </c>
      <c r="H568" s="62">
        <f t="shared" si="874"/>
        <v>113.5</v>
      </c>
      <c r="I568" s="63">
        <f>IF(ISNUMBER(INDEX(Данные!$I$1:$IX$303,Данные!$A230,I$642)),INDEX(Данные!$I$1:$IX$303,Данные!$A230,I$642)-Данные!$E230+IF($F$3="Использовать поправку",AL568,0),#N/A)</f>
        <v>0</v>
      </c>
      <c r="J568" s="64">
        <f>IF(ISNUMBER(INDEX(Данные!$I$1:$IX$303,Данные!$A230,J$642)),INDEX(Данные!$I$1:$IX$303,Данные!$A230,J$642)-Данные!$F230+IF($F$3="Использовать поправку",AM568,0),#N/A)</f>
        <v>0</v>
      </c>
      <c r="K568" s="62">
        <f t="shared" si="875"/>
        <v>113.5</v>
      </c>
      <c r="L568" s="63">
        <f>IF(ISNUMBER(INDEX(Данные!$I$1:$IX$303,Данные!$A230,L$642)),INDEX(Данные!$I$1:$IX$303,Данные!$A230,L$642)-Данные!$E230+IF($F$4="Использовать поправку",AL568,0),#N/A)</f>
        <v>-1.7529287965067279</v>
      </c>
      <c r="M568" s="64">
        <f>IF(ISNUMBER(INDEX(Данные!$I$1:$IX$303,Данные!$A230,M$642)),INDEX(Данные!$I$1:$IX$303,Данные!$A230,M$642)-Данные!$F230+IF($F$4="Использовать поправку",AM568,0),#N/A)</f>
        <v>-0.73782325506901358</v>
      </c>
      <c r="N568" s="62">
        <f t="shared" si="876"/>
        <v>113.5</v>
      </c>
      <c r="O568" s="63">
        <f>IF(ISNUMBER(INDEX(Данные!$I$1:$IX$303,Данные!$A230,O$642)),INDEX(Данные!$I$1:$IX$303,Данные!$A230,O$642)-Данные!$E230+IF($F$5="Использовать поправку",AL568,0),#N/A)</f>
        <v>-1.4974263071516951</v>
      </c>
      <c r="P568" s="64">
        <f>IF(ISNUMBER(INDEX(Данные!$I$1:$IX$303,Данные!$A230,P$642)),INDEX(Данные!$I$1:$IX$303,Данные!$A230,P$642)-Данные!$F230+IF($F$5="Использовать поправку",AM568,0),#N/A)</f>
        <v>-0.81439341950390798</v>
      </c>
      <c r="Q568" s="62">
        <f t="shared" si="877"/>
        <v>113.5</v>
      </c>
      <c r="R568" s="63">
        <f>IF(ISNUMBER(INDEX(Данные!$I$1:$IX$303,Данные!$A230,R$642)),INDEX(Данные!$I$1:$IX$303,Данные!$A230,R$642)-Данные!$E230+IF($F$6="Использовать поправку",AL568,0),#N/A)</f>
        <v>-1.4170581270897751</v>
      </c>
      <c r="S568" s="64">
        <f>IF(ISNUMBER(INDEX(Данные!$I$1:$IX$303,Данные!$A230,S$642)),INDEX(Данные!$I$1:$IX$303,Данные!$A230,S$642)-Данные!$F230+IF($F$6="Использовать поправку",AM568,0),#N/A)</f>
        <v>-1.5403666741027102</v>
      </c>
      <c r="T568" s="62">
        <f t="shared" si="878"/>
        <v>113.5</v>
      </c>
      <c r="U568" s="63">
        <f>IF(ISNUMBER(INDEX(Данные!$I$1:$IX$303,Данные!$A230,U$642)),INDEX(Данные!$I$1:$IX$303,Данные!$A230,U$642)-Данные!$E230+IF($F$7="Использовать поправку",AL568,0),#N/A)</f>
        <v>-0.34322634637668514</v>
      </c>
      <c r="V568" s="64">
        <f>IF(ISNUMBER(INDEX(Данные!$I$1:$IX$303,Данные!$A230,V$642)),INDEX(Данные!$I$1:$IX$303,Данные!$A230,V$642)-Данные!$F230+IF($F$7="Использовать поправку",AM568,0),#N/A)</f>
        <v>-1.2785508205116987</v>
      </c>
      <c r="W568" s="62">
        <f t="shared" si="879"/>
        <v>113.5</v>
      </c>
      <c r="X568" s="63">
        <f>IF(ISNUMBER(INDEX(Данные!$I$1:$IX$303,Данные!$A230,X$642)),INDEX(Данные!$I$1:$IX$303,Данные!$A230,X$642)-Данные!$E230+IF($F$8="Использовать поправку",AL568,0),#N/A)</f>
        <v>-3.2737088428762222</v>
      </c>
      <c r="Y568" s="64">
        <f>IF(ISNUMBER(INDEX(Данные!$I$1:$IX$303,Данные!$A230,Y$642)),INDEX(Данные!$I$1:$IX$303,Данные!$A230,Y$642)-Данные!$F230+IF($F$8="Использовать поправку",AM568,0),#N/A)</f>
        <v>-0.98653176079703986</v>
      </c>
      <c r="Z568" s="62">
        <f t="shared" si="880"/>
        <v>113.5</v>
      </c>
      <c r="AA568" s="63">
        <f>IF(ISNUMBER(INDEX(Данные!$I$1:$IX$303,Данные!$A230,AA$642)),INDEX(Данные!$I$1:$IX$303,Данные!$A230,AA$642)-Данные!$E230+IF($F$9="Использовать поправку",AL568,0),#N/A)</f>
        <v>-1.5723271149125111</v>
      </c>
      <c r="AB568" s="64">
        <f>IF(ISNUMBER(INDEX(Данные!$I$1:$IX$303,Данные!$A230,AB$642)),INDEX(Данные!$I$1:$IX$303,Данные!$A230,AB$642)-Данные!$F230+IF($F$9="Использовать поправку",AM568,0),#N/A)</f>
        <v>-2.4204785603516643</v>
      </c>
      <c r="AC568" s="62">
        <f t="shared" si="881"/>
        <v>113.5</v>
      </c>
      <c r="AD568" s="63">
        <f>IF(ISNUMBER(INDEX(Данные!$I$1:$IX$303,Данные!$A230,AD$642)),INDEX(Данные!$I$1:$IX$303,Данные!$A230,AD$642)-Данные!$E230+IF($F$10="Использовать поправку",AL568,0),#N/A)</f>
        <v>-0.11584598887283981</v>
      </c>
      <c r="AE568" s="64">
        <f>IF(ISNUMBER(INDEX(Данные!$I$1:$IX$303,Данные!$A230,AE$642)),INDEX(Данные!$I$1:$IX$303,Данные!$A230,AE$642)-Данные!$F230+IF($F$10="Использовать поправку",AM568,0),#N/A)</f>
        <v>-1.1168474489917788</v>
      </c>
      <c r="AF568" s="62">
        <f t="shared" si="882"/>
        <v>113.5</v>
      </c>
      <c r="AG568" s="63">
        <f>IF(ISNUMBER(INDEX(Данные!$I$1:$IX$303,Данные!$A230,AG$642)),INDEX(Данные!$I$1:$IX$303,Данные!$A230,AG$642)-Данные!$E230+IF($F$11="Использовать поправку",AL568,0),#N/A)</f>
        <v>-2.1860418840711588</v>
      </c>
      <c r="AH568" s="64">
        <f>IF(ISNUMBER(INDEX(Данные!$I$1:$IX$303,Данные!$A230,AH$642)),INDEX(Данные!$I$1:$IX$303,Данные!$A230,AH$642)-Данные!$F230+IF($F$11="Использовать поправку",AM568,0),#N/A)</f>
        <v>-0.98006364481564123</v>
      </c>
      <c r="AI568" s="62">
        <f t="shared" si="883"/>
        <v>113.5</v>
      </c>
      <c r="AJ568" s="63">
        <f>IF(ISNUMBER(INDEX(Данные!$I$1:$IX$303,Данные!$A230,AJ$642)),INDEX(Данные!$I$1:$IX$303,Данные!$A230,AJ$642)-Данные!$E230+IF($F$12="Использовать поправку",AL568,0),#N/A)</f>
        <v>-2.8414633419323767</v>
      </c>
      <c r="AK568" s="96">
        <f>IF(ISNUMBER(INDEX(Данные!$I$1:$IX$303,Данные!$A230,AK$642)),INDEX(Данные!$I$1:$IX$303,Данные!$A230,AK$642)-Данные!$F230+IF($F$12="Использовать поправку",AM568,0),#N/A)</f>
        <v>-0.86873005863437225</v>
      </c>
      <c r="AL568" s="100" t="e">
        <f>INDEX(Данные!$I$1:$IX$303,Данные!$A230,AL$642+4)-INDEX(Данные!$I$1:$IX$303,Данные!$A230,AL$643+4)</f>
        <v>#N/A</v>
      </c>
      <c r="AM568" s="101" t="e">
        <f>INDEX(Данные!$I$1:$IX$303,Данные!$A230,AM$642+5)-INDEX(Данные!$I$1:$IX$303,Данные!$A230,AM$643+5)</f>
        <v>#N/A</v>
      </c>
      <c r="AO568" s="61">
        <v>113.5</v>
      </c>
      <c r="AP568" s="62">
        <f t="shared" si="864"/>
        <v>113.5</v>
      </c>
      <c r="AQ568" s="63">
        <f>IF(ISNUMBER(INDEX(Данные!$I$1:$IX$303,Данные!$A230,AQ$642)),INDEX(Данные!$I$1:$IX$303,Данные!$A230,AQ$642)-Данные!$G230-AQ$643+IF($F$3="Использовать поправку",BT568,0),#N/A)</f>
        <v>0</v>
      </c>
      <c r="AR568" s="64">
        <f>IF(ISNUMBER(INDEX(Данные!$I$1:$IX$303,Данные!$A230,AR$642)),INDEX(Данные!$I$1:$IX$303,Данные!$A230,AR$642)-Данные!$H230-AR$643+IF($F$3="Использовать поправку",BU568,0),#N/A)</f>
        <v>0</v>
      </c>
      <c r="AS568" s="62">
        <f t="shared" si="865"/>
        <v>113.5</v>
      </c>
      <c r="AT568" s="63">
        <f>IF(ISNUMBER(INDEX(Данные!$I$1:$IX$303,Данные!$A230,AT$642)),INDEX(Данные!$I$1:$IX$303,Данные!$A230,AT$642)-Данные!$G230-AT$643+IF($F$4="Использовать поправку",BT568,0),#N/A)</f>
        <v>-2.7746327325380662</v>
      </c>
      <c r="AU568" s="64">
        <f>IF(ISNUMBER(INDEX(Данные!$I$1:$IX$303,Данные!$A230,AU$642)),INDEX(Данные!$I$1:$IX$303,Данные!$A230,AU$642)-Данные!$H230-AU$643+IF($F$4="Использовать поправку",BU568,0),#N/A)</f>
        <v>2.5537581438079542</v>
      </c>
      <c r="AV568" s="62">
        <f t="shared" si="866"/>
        <v>113.5</v>
      </c>
      <c r="AW568" s="63">
        <f>IF(ISNUMBER(INDEX(Данные!$I$1:$IX$303,Данные!$A230,AW$642)),INDEX(Данные!$I$1:$IX$303,Данные!$A230,AW$642)-Данные!$G230-AW$643+IF($F$5="Использовать поправку",BT568,0),#N/A)</f>
        <v>-5.0372128257383793</v>
      </c>
      <c r="AX568" s="64">
        <f>IF(ISNUMBER(INDEX(Данные!$I$1:$IX$303,Данные!$A230,AX$642)),INDEX(Данные!$I$1:$IX$303,Данные!$A230,AX$642)-Данные!$H230-AX$643+IF($F$5="Использовать поправку",BU568,0),#N/A)</f>
        <v>6.1804289649153361</v>
      </c>
      <c r="AY568" s="62">
        <f t="shared" si="867"/>
        <v>113.5</v>
      </c>
      <c r="AZ568" s="63">
        <f>IF(ISNUMBER(INDEX(Данные!$I$1:$IX$303,Данные!$A230,AZ$642)),INDEX(Данные!$I$1:$IX$303,Данные!$A230,AZ$642)-Данные!$G230-AZ$643+IF($F$6="Использовать поправку",BT568,0),#N/A)</f>
        <v>-10.51230071286102</v>
      </c>
      <c r="BA568" s="64">
        <f>IF(ISNUMBER(INDEX(Данные!$I$1:$IX$303,Данные!$A230,BA$642)),INDEX(Данные!$I$1:$IX$303,Данные!$A230,BA$642)-Данные!$H230-BA$643+IF($F$6="Использовать поправку",BU568,0),#N/A)</f>
        <v>5.388579392137899</v>
      </c>
      <c r="BB568" s="62">
        <f t="shared" si="868"/>
        <v>113.5</v>
      </c>
      <c r="BC568" s="63">
        <f>IF(ISNUMBER(INDEX(Данные!$I$1:$IX$303,Данные!$A230,BC$642)),INDEX(Данные!$I$1:$IX$303,Данные!$A230,BC$642)-Данные!$G230-BC$643+IF($F$7="Использовать поправку",BT568,0),#N/A)</f>
        <v>-4.8923255935281986</v>
      </c>
      <c r="BD568" s="64">
        <f>IF(ISNUMBER(INDEX(Данные!$I$1:$IX$303,Данные!$A230,BD$642)),INDEX(Данные!$I$1:$IX$303,Данные!$A230,BD$642)-Данные!$H230-BD$643+IF($F$7="Использовать поправку",BU568,0),#N/A)</f>
        <v>6.7219746643163489</v>
      </c>
      <c r="BE568" s="62">
        <f t="shared" si="869"/>
        <v>113.5</v>
      </c>
      <c r="BF568" s="63">
        <f>IF(ISNUMBER(INDEX(Данные!$I$1:$IX$303,Данные!$A230,BF$642)),INDEX(Данные!$I$1:$IX$303,Данные!$A230,BF$642)-Данные!$G230-BF$643+IF($F$8="Использовать поправку",BT568,0),#N/A)</f>
        <v>0.64249489312101105</v>
      </c>
      <c r="BG568" s="64">
        <f>IF(ISNUMBER(INDEX(Данные!$I$1:$IX$303,Данные!$A230,BG$642)),INDEX(Данные!$I$1:$IX$303,Данные!$A230,BG$642)-Данные!$H230-BG$643+IF($F$8="Использовать поправку",BU568,0),#N/A)</f>
        <v>4.2332676678179268</v>
      </c>
      <c r="BH568" s="62">
        <f t="shared" si="870"/>
        <v>113.5</v>
      </c>
      <c r="BI568" s="63">
        <f>IF(ISNUMBER(INDEX(Данные!$I$1:$IX$303,Данные!$A230,BI$642)),INDEX(Данные!$I$1:$IX$303,Данные!$A230,BI$642)-Данные!$G230-BI$643+IF($F$9="Использовать поправку",BT568,0),#N/A)</f>
        <v>-0.64165426571992157</v>
      </c>
      <c r="BJ568" s="64">
        <f>IF(ISNUMBER(INDEX(Данные!$I$1:$IX$303,Данные!$A230,BJ$642)),INDEX(Данные!$I$1:$IX$303,Данные!$A230,BJ$642)-Данные!$H230-BJ$643+IF($F$9="Использовать поправку",BU568,0),#N/A)</f>
        <v>6.6738146580764806</v>
      </c>
      <c r="BK568" s="62">
        <f t="shared" si="871"/>
        <v>113.5</v>
      </c>
      <c r="BL568" s="63">
        <f>IF(ISNUMBER(INDEX(Данные!$I$1:$IX$303,Данные!$A230,BL$642)),INDEX(Данные!$I$1:$IX$303,Данные!$A230,BL$642)-Данные!$G230-BL$643+IF($F$10="Использовать поправку",BT568,0),#N/A)</f>
        <v>-2.976727165020975</v>
      </c>
      <c r="BM568" s="64">
        <f>IF(ISNUMBER(INDEX(Данные!$I$1:$IX$303,Данные!$A230,BM$642)),INDEX(Данные!$I$1:$IX$303,Данные!$A230,BM$642)-Данные!$H230-BM$643+IF($F$10="Использовать поправку",BU568,0),#N/A)</f>
        <v>7.3812654168432346</v>
      </c>
      <c r="BN568" s="62">
        <f t="shared" si="872"/>
        <v>113.5</v>
      </c>
      <c r="BO568" s="63">
        <f>IF(ISNUMBER(INDEX(Данные!$I$1:$IX$303,Данные!$A230,BO$642)),INDEX(Данные!$I$1:$IX$303,Данные!$A230,BO$642)-Данные!$G230-BO$643+IF($F$11="Использовать поправку",BT568,0),#N/A)</f>
        <v>-0.66241065661552057</v>
      </c>
      <c r="BP568" s="64">
        <f>IF(ISNUMBER(INDEX(Данные!$I$1:$IX$303,Данные!$A230,BP$642)),INDEX(Данные!$I$1:$IX$303,Данные!$A230,BP$642)-Данные!$H230-BP$643+IF($F$11="Использовать поправку",BU568,0),#N/A)</f>
        <v>3.0364971743790647</v>
      </c>
      <c r="BQ568" s="62">
        <f t="shared" si="873"/>
        <v>113.5</v>
      </c>
      <c r="BR568" s="63">
        <f>IF(ISNUMBER(INDEX(Данные!$I$1:$IX$303,Данные!$A230,BR$642)),INDEX(Данные!$I$1:$IX$303,Данные!$A230,BR$642)-Данные!$G230-BR$643+IF($F$12="Использовать поправку",BT568,0),#N/A)</f>
        <v>-4.4233067884922548</v>
      </c>
      <c r="BS568" s="64">
        <f>IF(ISNUMBER(INDEX(Данные!$I$1:$IX$303,Данные!$A230,BS$642)),INDEX(Данные!$I$1:$IX$303,Данные!$A230,BS$642)-Данные!$H230-BS$643+IF($F$12="Использовать поправку",BU568,0),#N/A)</f>
        <v>6.991456973001732</v>
      </c>
      <c r="BT568" s="100" t="e">
        <f>INDEX(Данные!$I$1:$IX$303,Данные!$A230,BT$642+8)-INDEX(Данные!$I$1:$IX$303,Данные!$A230,BT$643+8)</f>
        <v>#N/A</v>
      </c>
      <c r="BU568" s="101" t="e">
        <f>INDEX(Данные!$I$1:$IX$303,Данные!$A230,BU$642+9)-INDEX(Данные!$I$1:$IX$303,Данные!$A230,BU$643+9)</f>
        <v>#N/A</v>
      </c>
    </row>
    <row r="569" spans="7:73" s="88" customFormat="1" x14ac:dyDescent="0.25">
      <c r="G569" s="61">
        <v>114</v>
      </c>
      <c r="H569" s="62">
        <f t="shared" si="874"/>
        <v>114</v>
      </c>
      <c r="I569" s="63">
        <f>IF(ISNUMBER(INDEX(Данные!$I$1:$IX$303,Данные!$A231,I$642)),INDEX(Данные!$I$1:$IX$303,Данные!$A231,I$642)-Данные!$E231+IF($F$3="Использовать поправку",AL569,0),#N/A)</f>
        <v>0</v>
      </c>
      <c r="J569" s="64">
        <f>IF(ISNUMBER(INDEX(Данные!$I$1:$IX$303,Данные!$A231,J$642)),INDEX(Данные!$I$1:$IX$303,Данные!$A231,J$642)-Данные!$F231+IF($F$3="Использовать поправку",AM569,0),#N/A)</f>
        <v>0</v>
      </c>
      <c r="K569" s="62">
        <f t="shared" si="875"/>
        <v>114</v>
      </c>
      <c r="L569" s="63">
        <f>IF(ISNUMBER(INDEX(Данные!$I$1:$IX$303,Данные!$A231,L$642)),INDEX(Данные!$I$1:$IX$303,Данные!$A231,L$642)-Данные!$E231+IF($F$4="Использовать поправку",AL569,0),#N/A)</f>
        <v>0.88577252919813265</v>
      </c>
      <c r="M569" s="64">
        <f>IF(ISNUMBER(INDEX(Данные!$I$1:$IX$303,Данные!$A231,M$642)),INDEX(Данные!$I$1:$IX$303,Данные!$A231,M$642)-Данные!$F231+IF($F$4="Использовать поправку",AM569,0),#N/A)</f>
        <v>0.76143796580114298</v>
      </c>
      <c r="N569" s="62">
        <f t="shared" si="876"/>
        <v>114</v>
      </c>
      <c r="O569" s="63">
        <f>IF(ISNUMBER(INDEX(Данные!$I$1:$IX$303,Данные!$A231,O$642)),INDEX(Данные!$I$1:$IX$303,Данные!$A231,O$642)-Данные!$E231+IF($F$5="Использовать поправку",AL569,0),#N/A)</f>
        <v>-0.10033218758159856</v>
      </c>
      <c r="P569" s="64">
        <f>IF(ISNUMBER(INDEX(Данные!$I$1:$IX$303,Данные!$A231,P$642)),INDEX(Данные!$I$1:$IX$303,Данные!$A231,P$642)-Данные!$F231+IF($F$5="Использовать поправку",AM569,0),#N/A)</f>
        <v>-0.47553336758668463</v>
      </c>
      <c r="Q569" s="62">
        <f t="shared" si="877"/>
        <v>114</v>
      </c>
      <c r="R569" s="63">
        <f>IF(ISNUMBER(INDEX(Данные!$I$1:$IX$303,Данные!$A231,R$642)),INDEX(Данные!$I$1:$IX$303,Данные!$A231,R$642)-Данные!$E231+IF($F$6="Использовать поправку",AL569,0),#N/A)</f>
        <v>0.37830557696361877</v>
      </c>
      <c r="S569" s="64">
        <f>IF(ISNUMBER(INDEX(Данные!$I$1:$IX$303,Данные!$A231,S$642)),INDEX(Данные!$I$1:$IX$303,Данные!$A231,S$642)-Данные!$F231+IF($F$6="Использовать поправку",AM569,0),#N/A)</f>
        <v>0.40142077316103908</v>
      </c>
      <c r="T569" s="62">
        <f t="shared" si="878"/>
        <v>114</v>
      </c>
      <c r="U569" s="63">
        <f>IF(ISNUMBER(INDEX(Данные!$I$1:$IX$303,Данные!$A231,U$642)),INDEX(Данные!$I$1:$IX$303,Данные!$A231,U$642)-Данные!$E231+IF($F$7="Использовать поправку",AL569,0),#N/A)</f>
        <v>-0.24865190717260699</v>
      </c>
      <c r="V569" s="64">
        <f>IF(ISNUMBER(INDEX(Данные!$I$1:$IX$303,Данные!$A231,V$642)),INDEX(Данные!$I$1:$IX$303,Данные!$A231,V$642)-Данные!$F231+IF($F$7="Использовать поправку",AM569,0),#N/A)</f>
        <v>0.59952756429235965</v>
      </c>
      <c r="W569" s="62">
        <f t="shared" si="879"/>
        <v>114</v>
      </c>
      <c r="X569" s="63">
        <f>IF(ISNUMBER(INDEX(Данные!$I$1:$IX$303,Данные!$A231,X$642)),INDEX(Данные!$I$1:$IX$303,Данные!$A231,X$642)-Данные!$E231+IF($F$8="Использовать поправку",AL569,0),#N/A)</f>
        <v>1.0510427235287625</v>
      </c>
      <c r="Y569" s="64">
        <f>IF(ISNUMBER(INDEX(Данные!$I$1:$IX$303,Данные!$A231,Y$642)),INDEX(Данные!$I$1:$IX$303,Данные!$A231,Y$642)-Данные!$F231+IF($F$8="Использовать поправку",AM569,0),#N/A)</f>
        <v>0.98836828627943163</v>
      </c>
      <c r="Z569" s="62">
        <f t="shared" si="880"/>
        <v>114</v>
      </c>
      <c r="AA569" s="63">
        <f>IF(ISNUMBER(INDEX(Данные!$I$1:$IX$303,Данные!$A231,AA$642)),INDEX(Данные!$I$1:$IX$303,Данные!$A231,AA$642)-Данные!$E231+IF($F$9="Использовать поправку",AL569,0),#N/A)</f>
        <v>0.60484176999141859</v>
      </c>
      <c r="AB569" s="64">
        <f>IF(ISNUMBER(INDEX(Данные!$I$1:$IX$303,Данные!$A231,AB$642)),INDEX(Данные!$I$1:$IX$303,Данные!$A231,AB$642)-Данные!$F231+IF($F$9="Использовать поправку",AM569,0),#N/A)</f>
        <v>0.83275920369410183</v>
      </c>
      <c r="AC569" s="62">
        <f t="shared" si="881"/>
        <v>114</v>
      </c>
      <c r="AD569" s="63">
        <f>IF(ISNUMBER(INDEX(Данные!$I$1:$IX$303,Данные!$A231,AD$642)),INDEX(Данные!$I$1:$IX$303,Данные!$A231,AD$642)-Данные!$E231+IF($F$10="Использовать поправку",AL569,0),#N/A)</f>
        <v>1.1874425635662154</v>
      </c>
      <c r="AE569" s="64">
        <f>IF(ISNUMBER(INDEX(Данные!$I$1:$IX$303,Данные!$A231,AE$642)),INDEX(Данные!$I$1:$IX$303,Данные!$A231,AE$642)-Данные!$F231+IF($F$10="Использовать поправку",AM569,0),#N/A)</f>
        <v>0.90450260725624965</v>
      </c>
      <c r="AF569" s="62">
        <f t="shared" si="882"/>
        <v>114</v>
      </c>
      <c r="AG569" s="63">
        <f>IF(ISNUMBER(INDEX(Данные!$I$1:$IX$303,Данные!$A231,AG$642)),INDEX(Данные!$I$1:$IX$303,Данные!$A231,AG$642)-Данные!$E231+IF($F$11="Использовать поправку",AL569,0),#N/A)</f>
        <v>-9.2867028344263414E-2</v>
      </c>
      <c r="AH569" s="64">
        <f>IF(ISNUMBER(INDEX(Данные!$I$1:$IX$303,Данные!$A231,AH$642)),INDEX(Данные!$I$1:$IX$303,Данные!$A231,AH$642)-Данные!$F231+IF($F$11="Использовать поправку",AM569,0),#N/A)</f>
        <v>0.75015473300260549</v>
      </c>
      <c r="AI569" s="62">
        <f t="shared" si="883"/>
        <v>114</v>
      </c>
      <c r="AJ569" s="63">
        <f>IF(ISNUMBER(INDEX(Данные!$I$1:$IX$303,Данные!$A231,AJ$642)),INDEX(Данные!$I$1:$IX$303,Данные!$A231,AJ$642)-Данные!$E231+IF($F$12="Использовать поправку",AL569,0),#N/A)</f>
        <v>1.3494631883823351</v>
      </c>
      <c r="AK569" s="96">
        <f>IF(ISNUMBER(INDEX(Данные!$I$1:$IX$303,Данные!$A231,AK$642)),INDEX(Данные!$I$1:$IX$303,Данные!$A231,AK$642)-Данные!$F231+IF($F$12="Использовать поправку",AM569,0),#N/A)</f>
        <v>0.50484860741381965</v>
      </c>
      <c r="AL569" s="100" t="e">
        <f>INDEX(Данные!$I$1:$IX$303,Данные!$A231,AL$642+4)-INDEX(Данные!$I$1:$IX$303,Данные!$A231,AL$643+4)</f>
        <v>#N/A</v>
      </c>
      <c r="AM569" s="101" t="e">
        <f>INDEX(Данные!$I$1:$IX$303,Данные!$A231,AM$642+5)-INDEX(Данные!$I$1:$IX$303,Данные!$A231,AM$643+5)</f>
        <v>#N/A</v>
      </c>
      <c r="AO569" s="61">
        <v>114</v>
      </c>
      <c r="AP569" s="62">
        <f t="shared" si="864"/>
        <v>114</v>
      </c>
      <c r="AQ569" s="63">
        <f>IF(ISNUMBER(INDEX(Данные!$I$1:$IX$303,Данные!$A231,AQ$642)),INDEX(Данные!$I$1:$IX$303,Данные!$A231,AQ$642)-Данные!$G231-AQ$643+IF($F$3="Использовать поправку",BT569,0),#N/A)</f>
        <v>0</v>
      </c>
      <c r="AR569" s="64">
        <f>IF(ISNUMBER(INDEX(Данные!$I$1:$IX$303,Данные!$A231,AR$642)),INDEX(Данные!$I$1:$IX$303,Данные!$A231,AR$642)-Данные!$H231-AR$643+IF($F$3="Использовать поправку",BU569,0),#N/A)</f>
        <v>0</v>
      </c>
      <c r="AS569" s="62">
        <f t="shared" si="865"/>
        <v>114</v>
      </c>
      <c r="AT569" s="63">
        <f>IF(ISNUMBER(INDEX(Данные!$I$1:$IX$303,Данные!$A231,AT$642)),INDEX(Данные!$I$1:$IX$303,Данные!$A231,AT$642)-Данные!$G231-AT$643+IF($F$4="Использовать поправку",BT569,0),#N/A)</f>
        <v>-2.3317464679389559</v>
      </c>
      <c r="AU569" s="64">
        <f>IF(ISNUMBER(INDEX(Данные!$I$1:$IX$303,Данные!$A231,AU$642)),INDEX(Данные!$I$1:$IX$303,Данные!$A231,AU$642)-Данные!$H231-AU$643+IF($F$4="Использовать поправку",BU569,0),#N/A)</f>
        <v>2.9344771267083161</v>
      </c>
      <c r="AV569" s="62">
        <f t="shared" si="866"/>
        <v>114</v>
      </c>
      <c r="AW569" s="63">
        <f>IF(ISNUMBER(INDEX(Данные!$I$1:$IX$303,Данные!$A231,AW$642)),INDEX(Данные!$I$1:$IX$303,Данные!$A231,AW$642)-Данные!$G231-AW$643+IF($F$5="Использовать поправку",BT569,0),#N/A)</f>
        <v>-5.087378919529101</v>
      </c>
      <c r="AX569" s="64">
        <f>IF(ISNUMBER(INDEX(Данные!$I$1:$IX$303,Данные!$A231,AX$642)),INDEX(Данные!$I$1:$IX$303,Данные!$A231,AX$642)-Данные!$H231-AX$643+IF($F$5="Использовать поправку",BU569,0),#N/A)</f>
        <v>5.9426622811220113</v>
      </c>
      <c r="AY569" s="62">
        <f t="shared" si="867"/>
        <v>114</v>
      </c>
      <c r="AZ569" s="63">
        <f>IF(ISNUMBER(INDEX(Данные!$I$1:$IX$303,Данные!$A231,AZ$642)),INDEX(Данные!$I$1:$IX$303,Данные!$A231,AZ$642)-Данные!$G231-AZ$643+IF($F$6="Использовать поправку",BT569,0),#N/A)</f>
        <v>-10.323147924379214</v>
      </c>
      <c r="BA569" s="64">
        <f>IF(ISNUMBER(INDEX(Данные!$I$1:$IX$303,Данные!$A231,BA$642)),INDEX(Данные!$I$1:$IX$303,Данные!$A231,BA$642)-Данные!$H231-BA$643+IF($F$6="Использовать поправку",BU569,0),#N/A)</f>
        <v>5.5892897787184666</v>
      </c>
      <c r="BB569" s="62">
        <f t="shared" si="868"/>
        <v>114</v>
      </c>
      <c r="BC569" s="63">
        <f>IF(ISNUMBER(INDEX(Данные!$I$1:$IX$303,Данные!$A231,BC$642)),INDEX(Данные!$I$1:$IX$303,Данные!$A231,BC$642)-Данные!$G231-BC$643+IF($F$7="Использовать поправку",BT569,0),#N/A)</f>
        <v>-5.0166515471144066</v>
      </c>
      <c r="BD569" s="64">
        <f>IF(ISNUMBER(INDEX(Данные!$I$1:$IX$303,Данные!$A231,BD$642)),INDEX(Данные!$I$1:$IX$303,Данные!$A231,BD$642)-Данные!$H231-BD$643+IF($F$7="Использовать поправку",BU569,0),#N/A)</f>
        <v>7.0217384464626775</v>
      </c>
      <c r="BE569" s="62">
        <f t="shared" si="869"/>
        <v>114</v>
      </c>
      <c r="BF569" s="63">
        <f>IF(ISNUMBER(INDEX(Данные!$I$1:$IX$303,Данные!$A231,BF$642)),INDEX(Данные!$I$1:$IX$303,Данные!$A231,BF$642)-Данные!$G231-BF$643+IF($F$8="Использовать поправку",BT569,0),#N/A)</f>
        <v>1.1680162548854014</v>
      </c>
      <c r="BG569" s="64">
        <f>IF(ISNUMBER(INDEX(Данные!$I$1:$IX$303,Данные!$A231,BG$642)),INDEX(Данные!$I$1:$IX$303,Данные!$A231,BG$642)-Данные!$H231-BG$643+IF($F$8="Использовать поправку",BU569,0),#N/A)</f>
        <v>4.7274518109575183</v>
      </c>
      <c r="BH569" s="62">
        <f t="shared" si="870"/>
        <v>114</v>
      </c>
      <c r="BI569" s="63">
        <f>IF(ISNUMBER(INDEX(Данные!$I$1:$IX$303,Данные!$A231,BI$642)),INDEX(Данные!$I$1:$IX$303,Данные!$A231,BI$642)-Данные!$G231-BI$643+IF($F$9="Использовать поправку",BT569,0),#N/A)</f>
        <v>-0.33923338072418119</v>
      </c>
      <c r="BJ569" s="64">
        <f>IF(ISNUMBER(INDEX(Данные!$I$1:$IX$303,Данные!$A231,BJ$642)),INDEX(Данные!$I$1:$IX$303,Данные!$A231,BJ$642)-Данные!$H231-BJ$643+IF($F$9="Использовать поправку",BU569,0),#N/A)</f>
        <v>7.0901942599236918</v>
      </c>
      <c r="BK569" s="62">
        <f t="shared" si="871"/>
        <v>114</v>
      </c>
      <c r="BL569" s="63">
        <f>IF(ISNUMBER(INDEX(Данные!$I$1:$IX$303,Данные!$A231,BL$642)),INDEX(Данные!$I$1:$IX$303,Данные!$A231,BL$642)-Данные!$G231-BL$643+IF($F$10="Использовать поправку",BT569,0),#N/A)</f>
        <v>-2.3830058832378427</v>
      </c>
      <c r="BM569" s="64">
        <f>IF(ISNUMBER(INDEX(Данные!$I$1:$IX$303,Данные!$A231,BM$642)),INDEX(Данные!$I$1:$IX$303,Данные!$A231,BM$642)-Данные!$H231-BM$643+IF($F$10="Использовать поправку",BU569,0),#N/A)</f>
        <v>7.8335167204713798</v>
      </c>
      <c r="BN569" s="62">
        <f t="shared" si="872"/>
        <v>114</v>
      </c>
      <c r="BO569" s="63">
        <f>IF(ISNUMBER(INDEX(Данные!$I$1:$IX$303,Данные!$A231,BO$642)),INDEX(Данные!$I$1:$IX$303,Данные!$A231,BO$642)-Данные!$G231-BO$643+IF($F$11="Использовать поправку",BT569,0),#N/A)</f>
        <v>-0.70884417078764272</v>
      </c>
      <c r="BP569" s="64">
        <f>IF(ISNUMBER(INDEX(Данные!$I$1:$IX$303,Данные!$A231,BP$642)),INDEX(Данные!$I$1:$IX$303,Данные!$A231,BP$642)-Данные!$H231-BP$643+IF($F$11="Использовать поправку",BU569,0),#N/A)</f>
        <v>3.4115745408803377</v>
      </c>
      <c r="BQ569" s="62">
        <f t="shared" si="873"/>
        <v>114</v>
      </c>
      <c r="BR569" s="63">
        <f>IF(ISNUMBER(INDEX(Данные!$I$1:$IX$303,Данные!$A231,BR$642)),INDEX(Данные!$I$1:$IX$303,Данные!$A231,BR$642)-Данные!$G231-BR$643+IF($F$12="Использовать поправку",BT569,0),#N/A)</f>
        <v>-3.7485751943009973</v>
      </c>
      <c r="BS569" s="64">
        <f>IF(ISNUMBER(INDEX(Данные!$I$1:$IX$303,Данные!$A231,BS$642)),INDEX(Данные!$I$1:$IX$303,Данные!$A231,BS$642)-Данные!$H231-BS$643+IF($F$12="Использовать поправку",BU569,0),#N/A)</f>
        <v>7.2438812767086347</v>
      </c>
      <c r="BT569" s="100" t="e">
        <f>INDEX(Данные!$I$1:$IX$303,Данные!$A231,BT$642+8)-INDEX(Данные!$I$1:$IX$303,Данные!$A231,BT$643+8)</f>
        <v>#N/A</v>
      </c>
      <c r="BU569" s="101" t="e">
        <f>INDEX(Данные!$I$1:$IX$303,Данные!$A231,BU$642+9)-INDEX(Данные!$I$1:$IX$303,Данные!$A231,BU$643+9)</f>
        <v>#N/A</v>
      </c>
    </row>
    <row r="570" spans="7:73" s="88" customFormat="1" x14ac:dyDescent="0.25">
      <c r="G570" s="61">
        <v>114.5</v>
      </c>
      <c r="H570" s="62">
        <f t="shared" si="874"/>
        <v>114.5</v>
      </c>
      <c r="I570" s="63">
        <f>IF(ISNUMBER(INDEX(Данные!$I$1:$IX$303,Данные!$A232,I$642)),INDEX(Данные!$I$1:$IX$303,Данные!$A232,I$642)-Данные!$E232+IF($F$3="Использовать поправку",AL570,0),#N/A)</f>
        <v>0</v>
      </c>
      <c r="J570" s="64">
        <f>IF(ISNUMBER(INDEX(Данные!$I$1:$IX$303,Данные!$A232,J$642)),INDEX(Данные!$I$1:$IX$303,Данные!$A232,J$642)-Данные!$F232+IF($F$3="Использовать поправку",AM570,0),#N/A)</f>
        <v>0</v>
      </c>
      <c r="K570" s="62">
        <f t="shared" si="875"/>
        <v>114.5</v>
      </c>
      <c r="L570" s="63">
        <f>IF(ISNUMBER(INDEX(Данные!$I$1:$IX$303,Данные!$A232,L$642)),INDEX(Данные!$I$1:$IX$303,Данные!$A232,L$642)-Данные!$E232+IF($F$4="Использовать поправку",AL570,0),#N/A)</f>
        <v>0.79290478754916904</v>
      </c>
      <c r="M570" s="64">
        <f>IF(ISNUMBER(INDEX(Данные!$I$1:$IX$303,Данные!$A232,M$642)),INDEX(Данные!$I$1:$IX$303,Данные!$A232,M$642)-Данные!$F232+IF($F$4="Использовать поправку",AM570,0),#N/A)</f>
        <v>0.75937605521283658</v>
      </c>
      <c r="N570" s="62">
        <f t="shared" si="876"/>
        <v>114.5</v>
      </c>
      <c r="O570" s="63">
        <f>IF(ISNUMBER(INDEX(Данные!$I$1:$IX$303,Данные!$A232,O$642)),INDEX(Данные!$I$1:$IX$303,Данные!$A232,O$642)-Данные!$E232+IF($F$5="Использовать поправку",AL570,0),#N/A)</f>
        <v>1.5738141836660278</v>
      </c>
      <c r="P570" s="64">
        <f>IF(ISNUMBER(INDEX(Данные!$I$1:$IX$303,Данные!$A232,P$642)),INDEX(Данные!$I$1:$IX$303,Данные!$A232,P$642)-Данные!$F232+IF($F$5="Использовать поправку",AM570,0),#N/A)</f>
        <v>0.96077575424390993</v>
      </c>
      <c r="Q570" s="62">
        <f t="shared" si="877"/>
        <v>114.5</v>
      </c>
      <c r="R570" s="63">
        <f>IF(ISNUMBER(INDEX(Данные!$I$1:$IX$303,Данные!$A232,R$642)),INDEX(Данные!$I$1:$IX$303,Данные!$A232,R$642)-Данные!$E232+IF($F$6="Использовать поправку",AL570,0),#N/A)</f>
        <v>5.4764856567451226E-2</v>
      </c>
      <c r="S570" s="64">
        <f>IF(ISNUMBER(INDEX(Данные!$I$1:$IX$303,Данные!$A232,S$642)),INDEX(Данные!$I$1:$IX$303,Данные!$A232,S$642)-Данные!$F232+IF($F$6="Использовать поправку",AM570,0),#N/A)</f>
        <v>0.90762899544000231</v>
      </c>
      <c r="T570" s="62">
        <f t="shared" si="878"/>
        <v>114.5</v>
      </c>
      <c r="U570" s="63">
        <f>IF(ISNUMBER(INDEX(Данные!$I$1:$IX$303,Данные!$A232,U$642)),INDEX(Данные!$I$1:$IX$303,Данные!$A232,U$642)-Данные!$E232+IF($F$7="Использовать поправку",AL570,0),#N/A)</f>
        <v>-0.37601415620565692</v>
      </c>
      <c r="V570" s="64">
        <f>IF(ISNUMBER(INDEX(Данные!$I$1:$IX$303,Данные!$A232,V$642)),INDEX(Данные!$I$1:$IX$303,Данные!$A232,V$642)-Данные!$F232+IF($F$7="Использовать поправку",AM570,0),#N/A)</f>
        <v>0.49627100897806109</v>
      </c>
      <c r="W570" s="62">
        <f t="shared" si="879"/>
        <v>114.5</v>
      </c>
      <c r="X570" s="63">
        <f>IF(ISNUMBER(INDEX(Данные!$I$1:$IX$303,Данные!$A232,X$642)),INDEX(Данные!$I$1:$IX$303,Данные!$A232,X$642)-Данные!$E232+IF($F$8="Использовать поправку",AL570,0),#N/A)</f>
        <v>3.9226659593283753E-2</v>
      </c>
      <c r="Y570" s="64">
        <f>IF(ISNUMBER(INDEX(Данные!$I$1:$IX$303,Данные!$A232,Y$642)),INDEX(Данные!$I$1:$IX$303,Данные!$A232,Y$642)-Данные!$F232+IF($F$8="Использовать поправку",AM570,0),#N/A)</f>
        <v>-0.89434303750605615</v>
      </c>
      <c r="Z570" s="62">
        <f t="shared" si="880"/>
        <v>114.5</v>
      </c>
      <c r="AA570" s="63">
        <f>IF(ISNUMBER(INDEX(Данные!$I$1:$IX$303,Данные!$A232,AA$642)),INDEX(Данные!$I$1:$IX$303,Данные!$A232,AA$642)-Данные!$E232+IF($F$9="Использовать поправку",AL570,0),#N/A)</f>
        <v>0.89253285993366926</v>
      </c>
      <c r="AB570" s="64">
        <f>IF(ISNUMBER(INDEX(Данные!$I$1:$IX$303,Данные!$A232,AB$642)),INDEX(Данные!$I$1:$IX$303,Данные!$A232,AB$642)-Данные!$F232+IF($F$9="Использовать поправку",AM570,0),#N/A)</f>
        <v>0.34578416856650218</v>
      </c>
      <c r="AC570" s="62">
        <f t="shared" si="881"/>
        <v>114.5</v>
      </c>
      <c r="AD570" s="63">
        <f>IF(ISNUMBER(INDEX(Данные!$I$1:$IX$303,Данные!$A232,AD$642)),INDEX(Данные!$I$1:$IX$303,Данные!$A232,AD$642)-Данные!$E232+IF($F$10="Использовать поправку",AL570,0),#N/A)</f>
        <v>1.1514146957590299</v>
      </c>
      <c r="AE570" s="64">
        <f>IF(ISNUMBER(INDEX(Данные!$I$1:$IX$303,Данные!$A232,AE$642)),INDEX(Данные!$I$1:$IX$303,Данные!$A232,AE$642)-Данные!$F232+IF($F$10="Использовать поправку",AM570,0),#N/A)</f>
        <v>1.329105637467511</v>
      </c>
      <c r="AF570" s="62">
        <f t="shared" si="882"/>
        <v>114.5</v>
      </c>
      <c r="AG570" s="63">
        <f>IF(ISNUMBER(INDEX(Данные!$I$1:$IX$303,Данные!$A232,AG$642)),INDEX(Данные!$I$1:$IX$303,Данные!$A232,AG$642)-Данные!$E232+IF($F$11="Использовать поправку",AL570,0),#N/A)</f>
        <v>-0.77892357172779558</v>
      </c>
      <c r="AH570" s="64">
        <f>IF(ISNUMBER(INDEX(Данные!$I$1:$IX$303,Данные!$A232,AH$642)),INDEX(Данные!$I$1:$IX$303,Данные!$A232,AH$642)-Данные!$F232+IF($F$11="Использовать поправку",AM570,0),#N/A)</f>
        <v>0.51616622372757792</v>
      </c>
      <c r="AI570" s="62">
        <f t="shared" si="883"/>
        <v>114.5</v>
      </c>
      <c r="AJ570" s="63">
        <f>IF(ISNUMBER(INDEX(Данные!$I$1:$IX$303,Данные!$A232,AJ$642)),INDEX(Данные!$I$1:$IX$303,Данные!$A232,AJ$642)-Данные!$E232+IF($F$12="Использовать поправку",AL570,0),#N/A)</f>
        <v>0.69192248186257821</v>
      </c>
      <c r="AK570" s="96">
        <f>IF(ISNUMBER(INDEX(Данные!$I$1:$IX$303,Данные!$A232,AK$642)),INDEX(Данные!$I$1:$IX$303,Данные!$A232,AK$642)-Данные!$F232+IF($F$12="Использовать поправку",AM570,0),#N/A)</f>
        <v>-0.70991488585904694</v>
      </c>
      <c r="AL570" s="100" t="e">
        <f>INDEX(Данные!$I$1:$IX$303,Данные!$A232,AL$642+4)-INDEX(Данные!$I$1:$IX$303,Данные!$A232,AL$643+4)</f>
        <v>#N/A</v>
      </c>
      <c r="AM570" s="101" t="e">
        <f>INDEX(Данные!$I$1:$IX$303,Данные!$A232,AM$642+5)-INDEX(Данные!$I$1:$IX$303,Данные!$A232,AM$643+5)</f>
        <v>#N/A</v>
      </c>
      <c r="AO570" s="61">
        <v>114.5</v>
      </c>
      <c r="AP570" s="62">
        <f t="shared" si="864"/>
        <v>114.5</v>
      </c>
      <c r="AQ570" s="63">
        <f>IF(ISNUMBER(INDEX(Данные!$I$1:$IX$303,Данные!$A232,AQ$642)),INDEX(Данные!$I$1:$IX$303,Данные!$A232,AQ$642)-Данные!$G232-AQ$643+IF($F$3="Использовать поправку",BT570,0),#N/A)</f>
        <v>0</v>
      </c>
      <c r="AR570" s="64">
        <f>IF(ISNUMBER(INDEX(Данные!$I$1:$IX$303,Данные!$A232,AR$642)),INDEX(Данные!$I$1:$IX$303,Данные!$A232,AR$642)-Данные!$H232-AR$643+IF($F$3="Использовать поправку",BU570,0),#N/A)</f>
        <v>0</v>
      </c>
      <c r="AS570" s="62">
        <f t="shared" si="865"/>
        <v>114.5</v>
      </c>
      <c r="AT570" s="63">
        <f>IF(ISNUMBER(INDEX(Данные!$I$1:$IX$303,Данные!$A232,AT$642)),INDEX(Данные!$I$1:$IX$303,Данные!$A232,AT$642)-Данные!$G232-AT$643+IF($F$4="Использовать поправку",BT570,0),#N/A)</f>
        <v>-1.9352940741644034</v>
      </c>
      <c r="AU570" s="64">
        <f>IF(ISNUMBER(INDEX(Данные!$I$1:$IX$303,Данные!$A232,AU$642)),INDEX(Данные!$I$1:$IX$303,Данные!$A232,AU$642)-Данные!$H232-AU$643+IF($F$4="Использовать поправку",BU570,0),#N/A)</f>
        <v>3.3141651543148782</v>
      </c>
      <c r="AV570" s="62">
        <f t="shared" si="866"/>
        <v>114.5</v>
      </c>
      <c r="AW570" s="63">
        <f>IF(ISNUMBER(INDEX(Данные!$I$1:$IX$303,Данные!$A232,AW$642)),INDEX(Данные!$I$1:$IX$303,Данные!$A232,AW$642)-Данные!$G232-AW$643+IF($F$5="Использовать поправку",BT570,0),#N/A)</f>
        <v>-4.3004718276961285</v>
      </c>
      <c r="AX570" s="64">
        <f>IF(ISNUMBER(INDEX(Данные!$I$1:$IX$303,Данные!$A232,AX$642)),INDEX(Данные!$I$1:$IX$303,Данные!$A232,AX$642)-Данные!$H232-AX$643+IF($F$5="Использовать поправку",BU570,0),#N/A)</f>
        <v>6.4230501582439956</v>
      </c>
      <c r="AY570" s="62">
        <f t="shared" si="867"/>
        <v>114.5</v>
      </c>
      <c r="AZ570" s="63">
        <f>IF(ISNUMBER(INDEX(Данные!$I$1:$IX$303,Данные!$A232,AZ$642)),INDEX(Данные!$I$1:$IX$303,Данные!$A232,AZ$642)-Данные!$G232-AZ$643+IF($F$6="Использовать поправку",BT570,0),#N/A)</f>
        <v>-10.295765496095555</v>
      </c>
      <c r="BA570" s="64">
        <f>IF(ISNUMBER(INDEX(Данные!$I$1:$IX$303,Данные!$A232,BA$642)),INDEX(Данные!$I$1:$IX$303,Данные!$A232,BA$642)-Данные!$H232-BA$643+IF($F$6="Использовать поправку",BU570,0),#N/A)</f>
        <v>6.0431042764384983</v>
      </c>
      <c r="BB570" s="62">
        <f t="shared" si="868"/>
        <v>114.5</v>
      </c>
      <c r="BC570" s="63">
        <f>IF(ISNUMBER(INDEX(Данные!$I$1:$IX$303,Данные!$A232,BC$642)),INDEX(Данные!$I$1:$IX$303,Данные!$A232,BC$642)-Данные!$G232-BC$643+IF($F$7="Использовать поправку",BT570,0),#N/A)</f>
        <v>-5.2046586252172347</v>
      </c>
      <c r="BD570" s="64">
        <f>IF(ISNUMBER(INDEX(Данные!$I$1:$IX$303,Данные!$A232,BD$642)),INDEX(Данные!$I$1:$IX$303,Данные!$A232,BD$642)-Данные!$H232-BD$643+IF($F$7="Использовать поправку",BU570,0),#N/A)</f>
        <v>7.2698739509517054</v>
      </c>
      <c r="BE570" s="62">
        <f t="shared" si="869"/>
        <v>114.5</v>
      </c>
      <c r="BF570" s="63">
        <f>IF(ISNUMBER(INDEX(Данные!$I$1:$IX$303,Данные!$A232,BF$642)),INDEX(Данные!$I$1:$IX$303,Данные!$A232,BF$642)-Данные!$G232-BF$643+IF($F$8="Использовать поправку",BT570,0),#N/A)</f>
        <v>1.1876295846819858</v>
      </c>
      <c r="BG570" s="64">
        <f>IF(ISNUMBER(INDEX(Данные!$I$1:$IX$303,Данные!$A232,BG$642)),INDEX(Данные!$I$1:$IX$303,Данные!$A232,BG$642)-Данные!$H232-BG$643+IF($F$8="Использовать поправку",BU570,0),#N/A)</f>
        <v>4.2802802922046794</v>
      </c>
      <c r="BH570" s="62">
        <f t="shared" si="870"/>
        <v>114.5</v>
      </c>
      <c r="BI570" s="63">
        <f>IF(ISNUMBER(INDEX(Данные!$I$1:$IX$303,Данные!$A232,BI$642)),INDEX(Данные!$I$1:$IX$303,Данные!$A232,BI$642)-Данные!$G232-BI$643+IF($F$9="Использовать поправку",BT570,0),#N/A)</f>
        <v>0.10703304924265922</v>
      </c>
      <c r="BJ570" s="64">
        <f>IF(ISNUMBER(INDEX(Данные!$I$1:$IX$303,Данные!$A232,BJ$642)),INDEX(Данные!$I$1:$IX$303,Данные!$A232,BJ$642)-Данные!$H232-BJ$643+IF($F$9="Использовать поправку",BU570,0),#N/A)</f>
        <v>7.2630863442068403</v>
      </c>
      <c r="BK570" s="62">
        <f t="shared" si="871"/>
        <v>114.5</v>
      </c>
      <c r="BL570" s="63">
        <f>IF(ISNUMBER(INDEX(Данные!$I$1:$IX$303,Данные!$A232,BL$642)),INDEX(Данные!$I$1:$IX$303,Данные!$A232,BL$642)-Данные!$G232-BL$643+IF($F$10="Использовать поправку",BT570,0),#N/A)</f>
        <v>-1.8072985353583135</v>
      </c>
      <c r="BM570" s="64">
        <f>IF(ISNUMBER(INDEX(Данные!$I$1:$IX$303,Данные!$A232,BM$642)),INDEX(Данные!$I$1:$IX$303,Данные!$A232,BM$642)-Данные!$H232-BM$643+IF($F$10="Использовать поправку",BU570,0),#N/A)</f>
        <v>8.498069539205062</v>
      </c>
      <c r="BN570" s="62">
        <f t="shared" si="872"/>
        <v>114.5</v>
      </c>
      <c r="BO570" s="63">
        <f>IF(ISNUMBER(INDEX(Данные!$I$1:$IX$303,Данные!$A232,BO$642)),INDEX(Данные!$I$1:$IX$303,Данные!$A232,BO$642)-Данные!$G232-BO$643+IF($F$11="Использовать поправку",BT570,0),#N/A)</f>
        <v>-1.0983059566515294</v>
      </c>
      <c r="BP570" s="64">
        <f>IF(ISNUMBER(INDEX(Данные!$I$1:$IX$303,Данные!$A232,BP$642)),INDEX(Данные!$I$1:$IX$303,Данные!$A232,BP$642)-Данные!$H232-BP$643+IF($F$11="Использовать поправку",BU570,0),#N/A)</f>
        <v>3.669657652744263</v>
      </c>
      <c r="BQ570" s="62">
        <f t="shared" si="873"/>
        <v>114.5</v>
      </c>
      <c r="BR570" s="63">
        <f>IF(ISNUMBER(INDEX(Данные!$I$1:$IX$303,Данные!$A232,BR$642)),INDEX(Данные!$I$1:$IX$303,Данные!$A232,BR$642)-Данные!$G232-BR$643+IF($F$12="Использовать поправку",BT570,0),#N/A)</f>
        <v>-3.4026139533697233</v>
      </c>
      <c r="BS570" s="64">
        <f>IF(ISNUMBER(INDEX(Данные!$I$1:$IX$303,Данные!$A232,BS$642)),INDEX(Данные!$I$1:$IX$303,Данные!$A232,BS$642)-Данные!$H232-BS$643+IF($F$12="Использовать поправку",BU570,0),#N/A)</f>
        <v>6.8889238337792449</v>
      </c>
      <c r="BT570" s="100" t="e">
        <f>INDEX(Данные!$I$1:$IX$303,Данные!$A232,BT$642+8)-INDEX(Данные!$I$1:$IX$303,Данные!$A232,BT$643+8)</f>
        <v>#N/A</v>
      </c>
      <c r="BU570" s="101" t="e">
        <f>INDEX(Данные!$I$1:$IX$303,Данные!$A232,BU$642+9)-INDEX(Данные!$I$1:$IX$303,Данные!$A232,BU$643+9)</f>
        <v>#N/A</v>
      </c>
    </row>
    <row r="571" spans="7:73" s="88" customFormat="1" x14ac:dyDescent="0.25">
      <c r="G571" s="61">
        <v>115</v>
      </c>
      <c r="H571" s="62">
        <f t="shared" si="874"/>
        <v>115</v>
      </c>
      <c r="I571" s="63">
        <f>IF(ISNUMBER(INDEX(Данные!$I$1:$IX$303,Данные!$A233,I$642)),INDEX(Данные!$I$1:$IX$303,Данные!$A233,I$642)-Данные!$E233+IF($F$3="Использовать поправку",AL571,0),#N/A)</f>
        <v>0</v>
      </c>
      <c r="J571" s="64">
        <f>IF(ISNUMBER(INDEX(Данные!$I$1:$IX$303,Данные!$A233,J$642)),INDEX(Данные!$I$1:$IX$303,Данные!$A233,J$642)-Данные!$F233+IF($F$3="Использовать поправку",AM571,0),#N/A)</f>
        <v>0</v>
      </c>
      <c r="K571" s="62">
        <f t="shared" si="875"/>
        <v>115</v>
      </c>
      <c r="L571" s="63">
        <f>IF(ISNUMBER(INDEX(Данные!$I$1:$IX$303,Данные!$A233,L$642)),INDEX(Данные!$I$1:$IX$303,Данные!$A233,L$642)-Данные!$E233+IF($F$4="Использовать поправку",AL571,0),#N/A)</f>
        <v>1.5882867687344406</v>
      </c>
      <c r="M571" s="64">
        <f>IF(ISNUMBER(INDEX(Данные!$I$1:$IX$303,Данные!$A233,M$642)),INDEX(Данные!$I$1:$IX$303,Данные!$A233,M$642)-Данные!$F233+IF($F$4="Использовать поправку",AM571,0),#N/A)</f>
        <v>1.0383333506304009</v>
      </c>
      <c r="N571" s="62">
        <f t="shared" si="876"/>
        <v>115</v>
      </c>
      <c r="O571" s="63">
        <f>IF(ISNUMBER(INDEX(Данные!$I$1:$IX$303,Данные!$A233,O$642)),INDEX(Данные!$I$1:$IX$303,Данные!$A233,O$642)-Данные!$E233+IF($F$5="Использовать поправку",AL571,0),#N/A)</f>
        <v>-0.39604746000231827</v>
      </c>
      <c r="P571" s="64">
        <f>IF(ISNUMBER(INDEX(Данные!$I$1:$IX$303,Данные!$A233,P$642)),INDEX(Данные!$I$1:$IX$303,Данные!$A233,P$642)-Данные!$F233+IF($F$5="Использовать поправку",AM571,0),#N/A)</f>
        <v>-1.4371531611469415</v>
      </c>
      <c r="Q571" s="62">
        <f t="shared" si="877"/>
        <v>115</v>
      </c>
      <c r="R571" s="63">
        <f>IF(ISNUMBER(INDEX(Данные!$I$1:$IX$303,Данные!$A233,R$642)),INDEX(Данные!$I$1:$IX$303,Данные!$A233,R$642)-Данные!$E233+IF($F$6="Использовать поправку",AL571,0),#N/A)</f>
        <v>0.93783518085789108</v>
      </c>
      <c r="S571" s="64">
        <f>IF(ISNUMBER(INDEX(Данные!$I$1:$IX$303,Данные!$A233,S$642)),INDEX(Данные!$I$1:$IX$303,Данные!$A233,S$642)-Данные!$F233+IF($F$6="Использовать поправку",AM571,0),#N/A)</f>
        <v>-0.62569603993463296</v>
      </c>
      <c r="T571" s="62">
        <f t="shared" si="878"/>
        <v>115</v>
      </c>
      <c r="U571" s="63">
        <f>IF(ISNUMBER(INDEX(Данные!$I$1:$IX$303,Данные!$A233,U$642)),INDEX(Данные!$I$1:$IX$303,Данные!$A233,U$642)-Данные!$E233+IF($F$7="Использовать поправку",AL571,0),#N/A)</f>
        <v>0.41383060545528583</v>
      </c>
      <c r="V571" s="64">
        <f>IF(ISNUMBER(INDEX(Данные!$I$1:$IX$303,Данные!$A233,V$642)),INDEX(Данные!$I$1:$IX$303,Данные!$A233,V$642)-Данные!$F233+IF($F$7="Использовать поправку",AM571,0),#N/A)</f>
        <v>1.3073924648244191</v>
      </c>
      <c r="W571" s="62">
        <f t="shared" si="879"/>
        <v>115</v>
      </c>
      <c r="X571" s="63">
        <f>IF(ISNUMBER(INDEX(Данные!$I$1:$IX$303,Данные!$A233,X$642)),INDEX(Данные!$I$1:$IX$303,Данные!$A233,X$642)-Данные!$E233+IF($F$8="Использовать поправку",AL571,0),#N/A)</f>
        <v>0.19757617648648473</v>
      </c>
      <c r="Y571" s="64">
        <f>IF(ISNUMBER(INDEX(Данные!$I$1:$IX$303,Данные!$A233,Y$642)),INDEX(Данные!$I$1:$IX$303,Данные!$A233,Y$642)-Данные!$F233+IF($F$8="Использовать поправку",AM571,0),#N/A)</f>
        <v>0.90759368936814866</v>
      </c>
      <c r="Z571" s="62">
        <f t="shared" si="880"/>
        <v>115</v>
      </c>
      <c r="AA571" s="63">
        <f>IF(ISNUMBER(INDEX(Данные!$I$1:$IX$303,Данные!$A233,AA$642)),INDEX(Данные!$I$1:$IX$303,Данные!$A233,AA$642)-Данные!$E233+IF($F$9="Использовать поправку",AL571,0),#N/A)</f>
        <v>6.3405072134949059E-2</v>
      </c>
      <c r="AB571" s="64">
        <f>IF(ISNUMBER(INDEX(Данные!$I$1:$IX$303,Данные!$A233,AB$642)),INDEX(Данные!$I$1:$IX$303,Данные!$A233,AB$642)-Данные!$F233+IF($F$9="Использовать поправку",AM571,0),#N/A)</f>
        <v>-1.2424704575542265</v>
      </c>
      <c r="AC571" s="62">
        <f t="shared" si="881"/>
        <v>115</v>
      </c>
      <c r="AD571" s="63">
        <f>IF(ISNUMBER(INDEX(Данные!$I$1:$IX$303,Данные!$A233,AD$642)),INDEX(Данные!$I$1:$IX$303,Данные!$A233,AD$642)-Данные!$E233+IF($F$10="Использовать поправку",AL571,0),#N/A)</f>
        <v>1.7455877799908759</v>
      </c>
      <c r="AE571" s="64">
        <f>IF(ISNUMBER(INDEX(Данные!$I$1:$IX$303,Данные!$A233,AE$642)),INDEX(Данные!$I$1:$IX$303,Данные!$A233,AE$642)-Данные!$F233+IF($F$10="Использовать поправку",AM571,0),#N/A)</f>
        <v>-0.20015525598320139</v>
      </c>
      <c r="AF571" s="62">
        <f t="shared" si="882"/>
        <v>115</v>
      </c>
      <c r="AG571" s="63">
        <f>IF(ISNUMBER(INDEX(Данные!$I$1:$IX$303,Данные!$A233,AG$642)),INDEX(Данные!$I$1:$IX$303,Данные!$A233,AG$642)-Данные!$E233+IF($F$11="Использовать поправку",AL571,0),#N/A)</f>
        <v>1.2100444040878902</v>
      </c>
      <c r="AH571" s="64">
        <f>IF(ISNUMBER(INDEX(Данные!$I$1:$IX$303,Данные!$A233,AH$642)),INDEX(Данные!$I$1:$IX$303,Данные!$A233,AH$642)-Данные!$F233+IF($F$11="Использовать поправку",AM571,0),#N/A)</f>
        <v>-0.94449836892105665</v>
      </c>
      <c r="AI571" s="62">
        <f t="shared" si="883"/>
        <v>115</v>
      </c>
      <c r="AJ571" s="63">
        <f>IF(ISNUMBER(INDEX(Данные!$I$1:$IX$303,Данные!$A233,AJ$642)),INDEX(Данные!$I$1:$IX$303,Данные!$A233,AJ$642)-Данные!$E233+IF($F$12="Использовать поправку",AL571,0),#N/A)</f>
        <v>0.85324374977532447</v>
      </c>
      <c r="AK571" s="96">
        <f>IF(ISNUMBER(INDEX(Данные!$I$1:$IX$303,Данные!$A233,AK$642)),INDEX(Данные!$I$1:$IX$303,Данные!$A233,AK$642)-Данные!$F233+IF($F$12="Использовать поправку",AM571,0),#N/A)</f>
        <v>-0.62306913778315831</v>
      </c>
      <c r="AL571" s="100" t="e">
        <f>INDEX(Данные!$I$1:$IX$303,Данные!$A233,AL$642+4)-INDEX(Данные!$I$1:$IX$303,Данные!$A233,AL$643+4)</f>
        <v>#N/A</v>
      </c>
      <c r="AM571" s="101" t="e">
        <f>INDEX(Данные!$I$1:$IX$303,Данные!$A233,AM$642+5)-INDEX(Данные!$I$1:$IX$303,Данные!$A233,AM$643+5)</f>
        <v>#N/A</v>
      </c>
      <c r="AO571" s="61">
        <v>115</v>
      </c>
      <c r="AP571" s="62">
        <f t="shared" si="864"/>
        <v>115</v>
      </c>
      <c r="AQ571" s="63">
        <f>IF(ISNUMBER(INDEX(Данные!$I$1:$IX$303,Данные!$A233,AQ$642)),INDEX(Данные!$I$1:$IX$303,Данные!$A233,AQ$642)-Данные!$G233-AQ$643+IF($F$3="Использовать поправку",BT571,0),#N/A)</f>
        <v>0</v>
      </c>
      <c r="AR571" s="64">
        <f>IF(ISNUMBER(INDEX(Данные!$I$1:$IX$303,Данные!$A233,AR$642)),INDEX(Данные!$I$1:$IX$303,Данные!$A233,AR$642)-Данные!$H233-AR$643+IF($F$3="Использовать поправку",BU571,0),#N/A)</f>
        <v>0</v>
      </c>
      <c r="AS571" s="62">
        <f t="shared" si="865"/>
        <v>115</v>
      </c>
      <c r="AT571" s="63">
        <f>IF(ISNUMBER(INDEX(Данные!$I$1:$IX$303,Данные!$A233,AT$642)),INDEX(Данные!$I$1:$IX$303,Данные!$A233,AT$642)-Данные!$G233-AT$643+IF($F$4="Использовать поправку",BT571,0),#N/A)</f>
        <v>-1.1411506897972004</v>
      </c>
      <c r="AU571" s="64">
        <f>IF(ISNUMBER(INDEX(Данные!$I$1:$IX$303,Данные!$A233,AU$642)),INDEX(Данные!$I$1:$IX$303,Данные!$A233,AU$642)-Данные!$H233-AU$643+IF($F$4="Использовать поправку",BU571,0),#N/A)</f>
        <v>3.8333318296299694</v>
      </c>
      <c r="AV571" s="62">
        <f t="shared" si="866"/>
        <v>115</v>
      </c>
      <c r="AW571" s="63">
        <f>IF(ISNUMBER(INDEX(Данные!$I$1:$IX$303,Данные!$A233,AW$642)),INDEX(Данные!$I$1:$IX$303,Данные!$A233,AW$642)-Данные!$G233-AW$643+IF($F$5="Использовать поправку",BT571,0),#N/A)</f>
        <v>-4.4984955576973107</v>
      </c>
      <c r="AX571" s="64">
        <f>IF(ISNUMBER(INDEX(Данные!$I$1:$IX$303,Данные!$A233,AX$642)),INDEX(Данные!$I$1:$IX$303,Данные!$A233,AX$642)-Данные!$H233-AX$643+IF($F$5="Использовать поправку",BU571,0),#N/A)</f>
        <v>5.7044735776705693</v>
      </c>
      <c r="AY571" s="62">
        <f t="shared" si="867"/>
        <v>115</v>
      </c>
      <c r="AZ571" s="63">
        <f>IF(ISNUMBER(INDEX(Данные!$I$1:$IX$303,Данные!$A233,AZ$642)),INDEX(Данные!$I$1:$IX$303,Данные!$A233,AZ$642)-Данные!$G233-AZ$643+IF($F$6="Использовать поправку",BT571,0),#N/A)</f>
        <v>-9.8268479056665683</v>
      </c>
      <c r="BA571" s="64">
        <f>IF(ISNUMBER(INDEX(Данные!$I$1:$IX$303,Данные!$A233,BA$642)),INDEX(Данные!$I$1:$IX$303,Данные!$A233,BA$642)-Данные!$H233-BA$643+IF($F$6="Использовать поправку",BU571,0),#N/A)</f>
        <v>5.7302562564711934</v>
      </c>
      <c r="BB571" s="62">
        <f t="shared" si="868"/>
        <v>115</v>
      </c>
      <c r="BC571" s="63">
        <f>IF(ISNUMBER(INDEX(Данные!$I$1:$IX$303,Данные!$A233,BC$642)),INDEX(Данные!$I$1:$IX$303,Данные!$A233,BC$642)-Данные!$G233-BC$643+IF($F$7="Использовать поправку",BT571,0),#N/A)</f>
        <v>-4.9977433224895549</v>
      </c>
      <c r="BD571" s="64">
        <f>IF(ISNUMBER(INDEX(Данные!$I$1:$IX$303,Данные!$A233,BD$642)),INDEX(Данные!$I$1:$IX$303,Данные!$A233,BD$642)-Данные!$H233-BD$643+IF($F$7="Использовать поправку",BU571,0),#N/A)</f>
        <v>7.9235701833640633</v>
      </c>
      <c r="BE571" s="62">
        <f t="shared" si="869"/>
        <v>115</v>
      </c>
      <c r="BF571" s="63">
        <f>IF(ISNUMBER(INDEX(Данные!$I$1:$IX$303,Данные!$A233,BF$642)),INDEX(Данные!$I$1:$IX$303,Данные!$A233,BF$642)-Данные!$G233-BF$643+IF($F$8="Использовать поправку",BT571,0),#N/A)</f>
        <v>1.2864176729252677</v>
      </c>
      <c r="BG571" s="64">
        <f>IF(ISNUMBER(INDEX(Данные!$I$1:$IX$303,Данные!$A233,BG$642)),INDEX(Данные!$I$1:$IX$303,Данные!$A233,BG$642)-Данные!$H233-BG$643+IF($F$8="Использовать поправку",BU571,0),#N/A)</f>
        <v>4.7340771368887999</v>
      </c>
      <c r="BH571" s="62">
        <f t="shared" si="870"/>
        <v>115</v>
      </c>
      <c r="BI571" s="63">
        <f>IF(ISNUMBER(INDEX(Данные!$I$1:$IX$303,Данные!$A233,BI$642)),INDEX(Данные!$I$1:$IX$303,Данные!$A233,BI$642)-Данные!$G233-BI$643+IF($F$9="Использовать поправку",BT571,0),#N/A)</f>
        <v>0.13873558531008712</v>
      </c>
      <c r="BJ571" s="64">
        <f>IF(ISNUMBER(INDEX(Данные!$I$1:$IX$303,Данные!$A233,BJ$642)),INDEX(Данные!$I$1:$IX$303,Данные!$A233,BJ$642)-Данные!$H233-BJ$643+IF($F$9="Использовать поправку",BU571,0),#N/A)</f>
        <v>6.6418511154297448</v>
      </c>
      <c r="BK571" s="62">
        <f t="shared" si="871"/>
        <v>115</v>
      </c>
      <c r="BL571" s="63">
        <f>IF(ISNUMBER(INDEX(Данные!$I$1:$IX$303,Данные!$A233,BL$642)),INDEX(Данные!$I$1:$IX$303,Данные!$A233,BL$642)-Данные!$G233-BL$643+IF($F$10="Использовать поправку",BT571,0),#N/A)</f>
        <v>-0.93450464536283562</v>
      </c>
      <c r="BM571" s="64">
        <f>IF(ISNUMBER(INDEX(Данные!$I$1:$IX$303,Данные!$A233,BM$642)),INDEX(Данные!$I$1:$IX$303,Данные!$A233,BM$642)-Данные!$H233-BM$643+IF($F$10="Использовать поправку",BU571,0),#N/A)</f>
        <v>8.3979919112134667</v>
      </c>
      <c r="BN571" s="62">
        <f t="shared" si="872"/>
        <v>115</v>
      </c>
      <c r="BO571" s="63">
        <f>IF(ISNUMBER(INDEX(Данные!$I$1:$IX$303,Данные!$A233,BO$642)),INDEX(Данные!$I$1:$IX$303,Данные!$A233,BO$642)-Данные!$G233-BO$643+IF($F$11="Использовать поправку",BT571,0),#N/A)</f>
        <v>-0.49328375460754614</v>
      </c>
      <c r="BP571" s="64">
        <f>IF(ISNUMBER(INDEX(Данные!$I$1:$IX$303,Данные!$A233,BP$642)),INDEX(Данные!$I$1:$IX$303,Данные!$A233,BP$642)-Данные!$H233-BP$643+IF($F$11="Использовать поправку",BU571,0),#N/A)</f>
        <v>3.1974084682835837</v>
      </c>
      <c r="BQ571" s="62">
        <f t="shared" si="873"/>
        <v>115</v>
      </c>
      <c r="BR571" s="63">
        <f>IF(ISNUMBER(INDEX(Данные!$I$1:$IX$303,Данные!$A233,BR$642)),INDEX(Данные!$I$1:$IX$303,Данные!$A233,BR$642)-Данные!$G233-BR$643+IF($F$12="Использовать поправку",BT571,0),#N/A)</f>
        <v>-2.9759920784820224</v>
      </c>
      <c r="BS571" s="64">
        <f>IF(ISNUMBER(INDEX(Данные!$I$1:$IX$303,Данные!$A233,BS$642)),INDEX(Данные!$I$1:$IX$303,Данные!$A233,BS$642)-Данные!$H233-BS$643+IF($F$12="Использовать поправку",BU571,0),#N/A)</f>
        <v>6.5773892648876426</v>
      </c>
      <c r="BT571" s="100" t="e">
        <f>INDEX(Данные!$I$1:$IX$303,Данные!$A233,BT$642+8)-INDEX(Данные!$I$1:$IX$303,Данные!$A233,BT$643+8)</f>
        <v>#N/A</v>
      </c>
      <c r="BU571" s="101" t="e">
        <f>INDEX(Данные!$I$1:$IX$303,Данные!$A233,BU$642+9)-INDEX(Данные!$I$1:$IX$303,Данные!$A233,BU$643+9)</f>
        <v>#N/A</v>
      </c>
    </row>
    <row r="572" spans="7:73" s="88" customFormat="1" x14ac:dyDescent="0.25">
      <c r="G572" s="61">
        <v>115.5</v>
      </c>
      <c r="H572" s="62">
        <f t="shared" si="874"/>
        <v>115.5</v>
      </c>
      <c r="I572" s="63">
        <f>IF(ISNUMBER(INDEX(Данные!$I$1:$IX$303,Данные!$A234,I$642)),INDEX(Данные!$I$1:$IX$303,Данные!$A234,I$642)-Данные!$E234+IF($F$3="Использовать поправку",AL572,0),#N/A)</f>
        <v>0</v>
      </c>
      <c r="J572" s="64">
        <f>IF(ISNUMBER(INDEX(Данные!$I$1:$IX$303,Данные!$A234,J$642)),INDEX(Данные!$I$1:$IX$303,Данные!$A234,J$642)-Данные!$F234+IF($F$3="Использовать поправку",AM572,0),#N/A)</f>
        <v>0</v>
      </c>
      <c r="K572" s="62">
        <f t="shared" si="875"/>
        <v>115.5</v>
      </c>
      <c r="L572" s="63">
        <f>IF(ISNUMBER(INDEX(Данные!$I$1:$IX$303,Данные!$A234,L$642)),INDEX(Данные!$I$1:$IX$303,Данные!$A234,L$642)-Данные!$E234+IF($F$4="Использовать поправку",AL572,0),#N/A)</f>
        <v>-1.8059785760404141</v>
      </c>
      <c r="M572" s="64">
        <f>IF(ISNUMBER(INDEX(Данные!$I$1:$IX$303,Данные!$A234,M$642)),INDEX(Данные!$I$1:$IX$303,Данные!$A234,M$642)-Данные!$F234+IF($F$4="Использовать поправку",AM572,0),#N/A)</f>
        <v>-0.26256234331662043</v>
      </c>
      <c r="N572" s="62">
        <f t="shared" si="876"/>
        <v>115.5</v>
      </c>
      <c r="O572" s="63">
        <f>IF(ISNUMBER(INDEX(Данные!$I$1:$IX$303,Данные!$A234,O$642)),INDEX(Данные!$I$1:$IX$303,Данные!$A234,O$642)-Данные!$E234+IF($F$5="Использовать поправку",AL572,0),#N/A)</f>
        <v>-0.50485155184697028</v>
      </c>
      <c r="P572" s="64">
        <f>IF(ISNUMBER(INDEX(Данные!$I$1:$IX$303,Данные!$A234,P$642)),INDEX(Данные!$I$1:$IX$303,Данные!$A234,P$642)-Данные!$F234+IF($F$5="Использовать поправку",AM572,0),#N/A)</f>
        <v>1.5527466257193439</v>
      </c>
      <c r="Q572" s="62">
        <f t="shared" si="877"/>
        <v>115.5</v>
      </c>
      <c r="R572" s="63">
        <f>IF(ISNUMBER(INDEX(Данные!$I$1:$IX$303,Данные!$A234,R$642)),INDEX(Данные!$I$1:$IX$303,Данные!$A234,R$642)-Данные!$E234+IF($F$6="Использовать поправку",AL572,0),#N/A)</f>
        <v>-1.9255075572085749</v>
      </c>
      <c r="S572" s="64">
        <f>IF(ISNUMBER(INDEX(Данные!$I$1:$IX$303,Данные!$A234,S$642)),INDEX(Данные!$I$1:$IX$303,Данные!$A234,S$642)-Данные!$F234+IF($F$6="Использовать поправку",AM572,0),#N/A)</f>
        <v>1.9984920805213946</v>
      </c>
      <c r="T572" s="62">
        <f t="shared" si="878"/>
        <v>115.5</v>
      </c>
      <c r="U572" s="63">
        <f>IF(ISNUMBER(INDEX(Данные!$I$1:$IX$303,Данные!$A234,U$642)),INDEX(Данные!$I$1:$IX$303,Данные!$A234,U$642)-Данные!$E234+IF($F$7="Использовать поправку",AL572,0),#N/A)</f>
        <v>-2.9516402528663415</v>
      </c>
      <c r="V572" s="64">
        <f>IF(ISNUMBER(INDEX(Данные!$I$1:$IX$303,Данные!$A234,V$642)),INDEX(Данные!$I$1:$IX$303,Данные!$A234,V$642)-Данные!$F234+IF($F$7="Использовать поправку",AM572,0),#N/A)</f>
        <v>1.8922198862410351</v>
      </c>
      <c r="W572" s="62">
        <f t="shared" si="879"/>
        <v>115.5</v>
      </c>
      <c r="X572" s="63">
        <f>IF(ISNUMBER(INDEX(Данные!$I$1:$IX$303,Данные!$A234,X$642)),INDEX(Данные!$I$1:$IX$303,Данные!$A234,X$642)-Данные!$E234+IF($F$8="Использовать поправку",AL572,0),#N/A)</f>
        <v>-1.4025507349234694</v>
      </c>
      <c r="Y572" s="64">
        <f>IF(ISNUMBER(INDEX(Данные!$I$1:$IX$303,Данные!$A234,Y$642)),INDEX(Данные!$I$1:$IX$303,Данные!$A234,Y$642)-Данные!$F234+IF($F$8="Использовать поправку",AM572,0),#N/A)</f>
        <v>2.0514597737333951</v>
      </c>
      <c r="Z572" s="62">
        <f t="shared" si="880"/>
        <v>115.5</v>
      </c>
      <c r="AA572" s="63">
        <f>IF(ISNUMBER(INDEX(Данные!$I$1:$IX$303,Данные!$A234,AA$642)),INDEX(Данные!$I$1:$IX$303,Данные!$A234,AA$642)-Данные!$E234+IF($F$9="Использовать поправку",AL572,0),#N/A)</f>
        <v>-3.1080909603484761</v>
      </c>
      <c r="AB572" s="64">
        <f>IF(ISNUMBER(INDEX(Данные!$I$1:$IX$303,Данные!$A234,AB$642)),INDEX(Данные!$I$1:$IX$303,Данные!$A234,AB$642)-Данные!$F234+IF($F$9="Использовать поправку",AM572,0),#N/A)</f>
        <v>2.2874761366910068</v>
      </c>
      <c r="AC572" s="62">
        <f t="shared" si="881"/>
        <v>115.5</v>
      </c>
      <c r="AD572" s="63">
        <f>IF(ISNUMBER(INDEX(Данные!$I$1:$IX$303,Данные!$A234,AD$642)),INDEX(Данные!$I$1:$IX$303,Данные!$A234,AD$642)-Данные!$E234+IF($F$10="Использовать поправку",AL572,0),#N/A)</f>
        <v>-1.3718965418303952</v>
      </c>
      <c r="AE572" s="64">
        <f>IF(ISNUMBER(INDEX(Данные!$I$1:$IX$303,Данные!$A234,AE$642)),INDEX(Данные!$I$1:$IX$303,Данные!$A234,AE$642)-Данные!$F234+IF($F$10="Использовать поправку",AM572,0),#N/A)</f>
        <v>1.3075247998230761</v>
      </c>
      <c r="AF572" s="62">
        <f t="shared" si="882"/>
        <v>115.5</v>
      </c>
      <c r="AG572" s="63">
        <f>IF(ISNUMBER(INDEX(Данные!$I$1:$IX$303,Данные!$A234,AG$642)),INDEX(Данные!$I$1:$IX$303,Данные!$A234,AG$642)-Данные!$E234+IF($F$11="Использовать поправку",AL572,0),#N/A)</f>
        <v>-1.5642193365169321</v>
      </c>
      <c r="AH572" s="64">
        <f>IF(ISNUMBER(INDEX(Данные!$I$1:$IX$303,Данные!$A234,AH$642)),INDEX(Данные!$I$1:$IX$303,Данные!$A234,AH$642)-Данные!$F234+IF($F$11="Использовать поправку",AM572,0),#N/A)</f>
        <v>0.10024783334432819</v>
      </c>
      <c r="AI572" s="62">
        <f t="shared" si="883"/>
        <v>115.5</v>
      </c>
      <c r="AJ572" s="63">
        <f>IF(ISNUMBER(INDEX(Данные!$I$1:$IX$303,Данные!$A234,AJ$642)),INDEX(Данные!$I$1:$IX$303,Данные!$A234,AJ$642)-Данные!$E234+IF($F$12="Использовать поправку",AL572,0),#N/A)</f>
        <v>-2.1917501178512087</v>
      </c>
      <c r="AK572" s="96">
        <f>IF(ISNUMBER(INDEX(Данные!$I$1:$IX$303,Данные!$A234,AK$642)),INDEX(Данные!$I$1:$IX$303,Данные!$A234,AK$642)-Данные!$F234+IF($F$12="Использовать поправку",AM572,0),#N/A)</f>
        <v>0.70610373097379764</v>
      </c>
      <c r="AL572" s="100" t="e">
        <f>INDEX(Данные!$I$1:$IX$303,Данные!$A234,AL$642+4)-INDEX(Данные!$I$1:$IX$303,Данные!$A234,AL$643+4)</f>
        <v>#N/A</v>
      </c>
      <c r="AM572" s="101" t="e">
        <f>INDEX(Данные!$I$1:$IX$303,Данные!$A234,AM$642+5)-INDEX(Данные!$I$1:$IX$303,Данные!$A234,AM$643+5)</f>
        <v>#N/A</v>
      </c>
      <c r="AO572" s="61">
        <v>115.5</v>
      </c>
      <c r="AP572" s="62">
        <f t="shared" si="864"/>
        <v>115.5</v>
      </c>
      <c r="AQ572" s="63">
        <f>IF(ISNUMBER(INDEX(Данные!$I$1:$IX$303,Данные!$A234,AQ$642)),INDEX(Данные!$I$1:$IX$303,Данные!$A234,AQ$642)-Данные!$G234-AQ$643+IF($F$3="Использовать поправку",BT572,0),#N/A)</f>
        <v>0</v>
      </c>
      <c r="AR572" s="64">
        <f>IF(ISNUMBER(INDEX(Данные!$I$1:$IX$303,Данные!$A234,AR$642)),INDEX(Данные!$I$1:$IX$303,Данные!$A234,AR$642)-Данные!$H234-AR$643+IF($F$3="Использовать поправку",BU572,0),#N/A)</f>
        <v>0</v>
      </c>
      <c r="AS572" s="62">
        <f t="shared" si="865"/>
        <v>115.5</v>
      </c>
      <c r="AT572" s="63">
        <f>IF(ISNUMBER(INDEX(Данные!$I$1:$IX$303,Данные!$A234,AT$642)),INDEX(Данные!$I$1:$IX$303,Данные!$A234,AT$642)-Данные!$G234-AT$643+IF($F$4="Использовать поправку",BT572,0),#N/A)</f>
        <v>-2.0441399778173945</v>
      </c>
      <c r="AU572" s="64">
        <f>IF(ISNUMBER(INDEX(Данные!$I$1:$IX$303,Данные!$A234,AU$642)),INDEX(Данные!$I$1:$IX$303,Данные!$A234,AU$642)-Данные!$H234-AU$643+IF($F$4="Использовать поправку",BU572,0),#N/A)</f>
        <v>3.7020506579717676</v>
      </c>
      <c r="AV572" s="62">
        <f t="shared" si="866"/>
        <v>115.5</v>
      </c>
      <c r="AW572" s="63">
        <f>IF(ISNUMBER(INDEX(Данные!$I$1:$IX$303,Данные!$A234,AW$642)),INDEX(Данные!$I$1:$IX$303,Данные!$A234,AW$642)-Данные!$G234-AW$643+IF($F$5="Использовать поправку",BT572,0),#N/A)</f>
        <v>-4.7509213336207949</v>
      </c>
      <c r="AX572" s="64">
        <f>IF(ISNUMBER(INDEX(Данные!$I$1:$IX$303,Данные!$A234,AX$642)),INDEX(Данные!$I$1:$IX$303,Данные!$A234,AX$642)-Данные!$H234-AX$643+IF($F$5="Использовать поправку",BU572,0),#N/A)</f>
        <v>6.4808468905303016</v>
      </c>
      <c r="AY572" s="62">
        <f t="shared" si="867"/>
        <v>115.5</v>
      </c>
      <c r="AZ572" s="63">
        <f>IF(ISNUMBER(INDEX(Данные!$I$1:$IX$303,Данные!$A234,AZ$642)),INDEX(Данные!$I$1:$IX$303,Данные!$A234,AZ$642)-Данные!$G234-AZ$643+IF($F$6="Использовать поправку",BT572,0),#N/A)</f>
        <v>-10.789601684270906</v>
      </c>
      <c r="BA572" s="64">
        <f>IF(ISNUMBER(INDEX(Данные!$I$1:$IX$303,Данные!$A234,BA$642)),INDEX(Данные!$I$1:$IX$303,Данные!$A234,BA$642)-Данные!$H234-BA$643+IF($F$6="Использовать поправку",BU572,0),#N/A)</f>
        <v>6.7295022967321074</v>
      </c>
      <c r="BB572" s="62">
        <f t="shared" si="868"/>
        <v>115.5</v>
      </c>
      <c r="BC572" s="63">
        <f>IF(ISNUMBER(INDEX(Данные!$I$1:$IX$303,Данные!$A234,BC$642)),INDEX(Данные!$I$1:$IX$303,Данные!$A234,BC$642)-Данные!$G234-BC$643+IF($F$7="Использовать поправку",BT572,0),#N/A)</f>
        <v>-6.4735634489227323</v>
      </c>
      <c r="BD572" s="64">
        <f>IF(ISNUMBER(INDEX(Данные!$I$1:$IX$303,Данные!$A234,BD$642)),INDEX(Данные!$I$1:$IX$303,Данные!$A234,BD$642)-Данные!$H234-BD$643+IF($F$7="Использовать поправку",BU572,0),#N/A)</f>
        <v>8.8696801264845817</v>
      </c>
      <c r="BE572" s="62">
        <f t="shared" si="869"/>
        <v>115.5</v>
      </c>
      <c r="BF572" s="63">
        <f>IF(ISNUMBER(INDEX(Данные!$I$1:$IX$303,Данные!$A234,BF$642)),INDEX(Данные!$I$1:$IX$303,Данные!$A234,BF$642)-Данные!$G234-BF$643+IF($F$8="Использовать поправку",BT572,0),#N/A)</f>
        <v>0.5851423054634779</v>
      </c>
      <c r="BG572" s="64">
        <f>IF(ISNUMBER(INDEX(Данные!$I$1:$IX$303,Данные!$A234,BG$642)),INDEX(Данные!$I$1:$IX$303,Данные!$A234,BG$642)-Данные!$H234-BG$643+IF($F$8="Использовать поправку",BU572,0),#N/A)</f>
        <v>5.7598070237554566</v>
      </c>
      <c r="BH572" s="62">
        <f t="shared" si="870"/>
        <v>115.5</v>
      </c>
      <c r="BI572" s="63">
        <f>IF(ISNUMBER(INDEX(Данные!$I$1:$IX$303,Данные!$A234,BI$642)),INDEX(Данные!$I$1:$IX$303,Данные!$A234,BI$642)-Данные!$G234-BI$643+IF($F$9="Использовать поправку",BT572,0),#N/A)</f>
        <v>-1.4153098948642082</v>
      </c>
      <c r="BJ572" s="64">
        <f>IF(ISNUMBER(INDEX(Данные!$I$1:$IX$303,Данные!$A234,BJ$642)),INDEX(Данные!$I$1:$IX$303,Данные!$A234,BJ$642)-Данные!$H234-BJ$643+IF($F$9="Использовать поправку",BU572,0),#N/A)</f>
        <v>7.7855891837753006</v>
      </c>
      <c r="BK572" s="62">
        <f t="shared" si="871"/>
        <v>115.5</v>
      </c>
      <c r="BL572" s="63">
        <f>IF(ISNUMBER(INDEX(Данные!$I$1:$IX$303,Данные!$A234,BL$642)),INDEX(Данные!$I$1:$IX$303,Данные!$A234,BL$642)-Данные!$G234-BL$643+IF($F$10="Использовать поправку",BT572,0),#N/A)</f>
        <v>-1.6204529162780545</v>
      </c>
      <c r="BM572" s="64">
        <f>IF(ISNUMBER(INDEX(Данные!$I$1:$IX$303,Данные!$A234,BM$642)),INDEX(Данные!$I$1:$IX$303,Данные!$A234,BM$642)-Данные!$H234-BM$643+IF($F$10="Использовать поправку",BU572,0),#N/A)</f>
        <v>9.0517543111250234</v>
      </c>
      <c r="BN572" s="62">
        <f t="shared" si="872"/>
        <v>115.5</v>
      </c>
      <c r="BO572" s="63">
        <f>IF(ISNUMBER(INDEX(Данные!$I$1:$IX$303,Данные!$A234,BO$642)),INDEX(Данные!$I$1:$IX$303,Данные!$A234,BO$642)-Данные!$G234-BO$643+IF($F$11="Использовать поправку",BT572,0),#N/A)</f>
        <v>-1.2753934228660455</v>
      </c>
      <c r="BP572" s="64">
        <f>IF(ISNUMBER(INDEX(Данные!$I$1:$IX$303,Данные!$A234,BP$642)),INDEX(Данные!$I$1:$IX$303,Данные!$A234,BP$642)-Данные!$H234-BP$643+IF($F$11="Использовать поправку",BU572,0),#N/A)</f>
        <v>3.2475323849557753</v>
      </c>
      <c r="BQ572" s="62">
        <f t="shared" si="873"/>
        <v>115.5</v>
      </c>
      <c r="BR572" s="63">
        <f>IF(ISNUMBER(INDEX(Данные!$I$1:$IX$303,Данные!$A234,BR$642)),INDEX(Данные!$I$1:$IX$303,Данные!$A234,BR$642)-Данные!$G234-BR$643+IF($F$12="Использовать поправку",BT572,0),#N/A)</f>
        <v>-4.0718671374075939</v>
      </c>
      <c r="BS572" s="64">
        <f>IF(ISNUMBER(INDEX(Данные!$I$1:$IX$303,Данные!$A234,BS$642)),INDEX(Данные!$I$1:$IX$303,Данные!$A234,BS$642)-Данные!$H234-BS$643+IF($F$12="Использовать поправку",BU572,0),#N/A)</f>
        <v>6.9304411303746747</v>
      </c>
      <c r="BT572" s="100" t="e">
        <f>INDEX(Данные!$I$1:$IX$303,Данные!$A234,BT$642+8)-INDEX(Данные!$I$1:$IX$303,Данные!$A234,BT$643+8)</f>
        <v>#N/A</v>
      </c>
      <c r="BU572" s="101" t="e">
        <f>INDEX(Данные!$I$1:$IX$303,Данные!$A234,BU$642+9)-INDEX(Данные!$I$1:$IX$303,Данные!$A234,BU$643+9)</f>
        <v>#N/A</v>
      </c>
    </row>
    <row r="573" spans="7:73" s="88" customFormat="1" x14ac:dyDescent="0.25">
      <c r="G573" s="61">
        <v>116</v>
      </c>
      <c r="H573" s="62">
        <f t="shared" si="874"/>
        <v>116</v>
      </c>
      <c r="I573" s="63">
        <f>IF(ISNUMBER(INDEX(Данные!$I$1:$IX$303,Данные!$A235,I$642)),INDEX(Данные!$I$1:$IX$303,Данные!$A235,I$642)-Данные!$E235+IF($F$3="Использовать поправку",AL573,0),#N/A)</f>
        <v>0</v>
      </c>
      <c r="J573" s="64">
        <f>IF(ISNUMBER(INDEX(Данные!$I$1:$IX$303,Данные!$A235,J$642)),INDEX(Данные!$I$1:$IX$303,Данные!$A235,J$642)-Данные!$F235+IF($F$3="Использовать поправку",AM573,0),#N/A)</f>
        <v>0</v>
      </c>
      <c r="K573" s="62">
        <f t="shared" si="875"/>
        <v>116</v>
      </c>
      <c r="L573" s="63">
        <f>IF(ISNUMBER(INDEX(Данные!$I$1:$IX$303,Данные!$A235,L$642)),INDEX(Данные!$I$1:$IX$303,Данные!$A235,L$642)-Данные!$E235+IF($F$4="Использовать поправку",AL573,0),#N/A)</f>
        <v>-0.2511903737466934</v>
      </c>
      <c r="M573" s="64">
        <f>IF(ISNUMBER(INDEX(Данные!$I$1:$IX$303,Данные!$A235,M$642)),INDEX(Данные!$I$1:$IX$303,Данные!$A235,M$642)-Данные!$F235+IF($F$4="Использовать поправку",AM573,0),#N/A)</f>
        <v>0.59949176218492184</v>
      </c>
      <c r="N573" s="62">
        <f t="shared" si="876"/>
        <v>116</v>
      </c>
      <c r="O573" s="63">
        <f>IF(ISNUMBER(INDEX(Данные!$I$1:$IX$303,Данные!$A235,O$642)),INDEX(Данные!$I$1:$IX$303,Данные!$A235,O$642)-Данные!$E235+IF($F$5="Использовать поправку",AL573,0),#N/A)</f>
        <v>-0.55417610014044705</v>
      </c>
      <c r="P573" s="64">
        <f>IF(ISNUMBER(INDEX(Данные!$I$1:$IX$303,Данные!$A235,P$642)),INDEX(Данные!$I$1:$IX$303,Данные!$A235,P$642)-Данные!$F235+IF($F$5="Использовать поправку",AM573,0),#N/A)</f>
        <v>-0.24632987333987266</v>
      </c>
      <c r="Q573" s="62">
        <f t="shared" si="877"/>
        <v>116</v>
      </c>
      <c r="R573" s="63">
        <f>IF(ISNUMBER(INDEX(Данные!$I$1:$IX$303,Данные!$A235,R$642)),INDEX(Данные!$I$1:$IX$303,Данные!$A235,R$642)-Данные!$E235+IF($F$6="Использовать поправку",AL573,0),#N/A)</f>
        <v>-0.53049685801246405</v>
      </c>
      <c r="S573" s="64">
        <f>IF(ISNUMBER(INDEX(Данные!$I$1:$IX$303,Данные!$A235,S$642)),INDEX(Данные!$I$1:$IX$303,Данные!$A235,S$642)-Данные!$F235+IF($F$6="Использовать поправку",AM573,0),#N/A)</f>
        <v>-0.35735826750411803</v>
      </c>
      <c r="T573" s="62">
        <f t="shared" si="878"/>
        <v>116</v>
      </c>
      <c r="U573" s="63">
        <f>IF(ISNUMBER(INDEX(Данные!$I$1:$IX$303,Данные!$A235,U$642)),INDEX(Данные!$I$1:$IX$303,Данные!$A235,U$642)-Данные!$E235+IF($F$7="Использовать поправку",AL573,0),#N/A)</f>
        <v>-2.0867812869806102E-2</v>
      </c>
      <c r="V573" s="64">
        <f>IF(ISNUMBER(INDEX(Данные!$I$1:$IX$303,Данные!$A235,V$642)),INDEX(Данные!$I$1:$IX$303,Данные!$A235,V$642)-Данные!$F235+IF($F$7="Использовать поправку",AM573,0),#N/A)</f>
        <v>0.15559908139413636</v>
      </c>
      <c r="W573" s="62">
        <f t="shared" si="879"/>
        <v>116</v>
      </c>
      <c r="X573" s="63">
        <f>IF(ISNUMBER(INDEX(Данные!$I$1:$IX$303,Данные!$A235,X$642)),INDEX(Данные!$I$1:$IX$303,Данные!$A235,X$642)-Данные!$E235+IF($F$8="Использовать поправку",AL573,0),#N/A)</f>
        <v>-1.0218039551280622</v>
      </c>
      <c r="Y573" s="64">
        <f>IF(ISNUMBER(INDEX(Данные!$I$1:$IX$303,Данные!$A235,Y$642)),INDEX(Данные!$I$1:$IX$303,Данные!$A235,Y$642)-Данные!$F235+IF($F$8="Использовать поправку",AM573,0),#N/A)</f>
        <v>1.6059202568668809</v>
      </c>
      <c r="Z573" s="62">
        <f t="shared" si="880"/>
        <v>116</v>
      </c>
      <c r="AA573" s="63">
        <f>IF(ISNUMBER(INDEX(Данные!$I$1:$IX$303,Данные!$A235,AA$642)),INDEX(Данные!$I$1:$IX$303,Данные!$A235,AA$642)-Данные!$E235+IF($F$9="Использовать поправку",AL573,0),#N/A)</f>
        <v>-0.57218406221450913</v>
      </c>
      <c r="AB573" s="64">
        <f>IF(ISNUMBER(INDEX(Данные!$I$1:$IX$303,Данные!$A235,AB$642)),INDEX(Данные!$I$1:$IX$303,Данные!$A235,AB$642)-Данные!$F235+IF($F$9="Использовать поправку",AM573,0),#N/A)</f>
        <v>-0.72099775973269864</v>
      </c>
      <c r="AC573" s="62">
        <f t="shared" si="881"/>
        <v>116</v>
      </c>
      <c r="AD573" s="63">
        <f>IF(ISNUMBER(INDEX(Данные!$I$1:$IX$303,Данные!$A235,AD$642)),INDEX(Данные!$I$1:$IX$303,Данные!$A235,AD$642)-Данные!$E235+IF($F$10="Использовать поправку",AL573,0),#N/A)</f>
        <v>0.19714329892773641</v>
      </c>
      <c r="AE573" s="64">
        <f>IF(ISNUMBER(INDEX(Данные!$I$1:$IX$303,Данные!$A235,AE$642)),INDEX(Данные!$I$1:$IX$303,Данные!$A235,AE$642)-Данные!$F235+IF($F$10="Использовать поправку",AM573,0),#N/A)</f>
        <v>-5.5223508250799469E-2</v>
      </c>
      <c r="AF573" s="62">
        <f t="shared" si="882"/>
        <v>116</v>
      </c>
      <c r="AG573" s="63">
        <f>IF(ISNUMBER(INDEX(Данные!$I$1:$IX$303,Данные!$A235,AG$642)),INDEX(Данные!$I$1:$IX$303,Данные!$A235,AG$642)-Данные!$E235+IF($F$11="Использовать поправку",AL573,0),#N/A)</f>
        <v>-0.12951575279440952</v>
      </c>
      <c r="AH573" s="64">
        <f>IF(ISNUMBER(INDEX(Данные!$I$1:$IX$303,Данные!$A235,AH$642)),INDEX(Данные!$I$1:$IX$303,Данные!$A235,AH$642)-Данные!$F235+IF($F$11="Использовать поправку",AM573,0),#N/A)</f>
        <v>1.3818716365482828</v>
      </c>
      <c r="AI573" s="62">
        <f t="shared" si="883"/>
        <v>116</v>
      </c>
      <c r="AJ573" s="63">
        <f>IF(ISNUMBER(INDEX(Данные!$I$1:$IX$303,Данные!$A235,AJ$642)),INDEX(Данные!$I$1:$IX$303,Данные!$A235,AJ$642)-Данные!$E235+IF($F$12="Использовать поправку",AL573,0),#N/A)</f>
        <v>-0.35585549567825758</v>
      </c>
      <c r="AK573" s="96">
        <f>IF(ISNUMBER(INDEX(Данные!$I$1:$IX$303,Данные!$A235,AK$642)),INDEX(Данные!$I$1:$IX$303,Данные!$A235,AK$642)-Данные!$F235+IF($F$12="Использовать поправку",AM573,0),#N/A)</f>
        <v>-2.325684123231575E-2</v>
      </c>
      <c r="AL573" s="100" t="e">
        <f>INDEX(Данные!$I$1:$IX$303,Данные!$A235,AL$642+4)-INDEX(Данные!$I$1:$IX$303,Данные!$A235,AL$643+4)</f>
        <v>#N/A</v>
      </c>
      <c r="AM573" s="101" t="e">
        <f>INDEX(Данные!$I$1:$IX$303,Данные!$A235,AM$642+5)-INDEX(Данные!$I$1:$IX$303,Данные!$A235,AM$643+5)</f>
        <v>#N/A</v>
      </c>
      <c r="AO573" s="61">
        <v>116</v>
      </c>
      <c r="AP573" s="62">
        <f t="shared" si="864"/>
        <v>116</v>
      </c>
      <c r="AQ573" s="63">
        <f>IF(ISNUMBER(INDEX(Данные!$I$1:$IX$303,Данные!$A235,AQ$642)),INDEX(Данные!$I$1:$IX$303,Данные!$A235,AQ$642)-Данные!$G235-AQ$643+IF($F$3="Использовать поправку",BT573,0),#N/A)</f>
        <v>0</v>
      </c>
      <c r="AR573" s="64">
        <f>IF(ISNUMBER(INDEX(Данные!$I$1:$IX$303,Данные!$A235,AR$642)),INDEX(Данные!$I$1:$IX$303,Данные!$A235,AR$642)-Данные!$H235-AR$643+IF($F$3="Использовать поправку",BU573,0),#N/A)</f>
        <v>0</v>
      </c>
      <c r="AS573" s="62">
        <f t="shared" si="865"/>
        <v>116</v>
      </c>
      <c r="AT573" s="63">
        <f>IF(ISNUMBER(INDEX(Данные!$I$1:$IX$303,Данные!$A235,AT$642)),INDEX(Данные!$I$1:$IX$303,Данные!$A235,AT$642)-Данные!$G235-AT$643+IF($F$4="Использовать поправку",BT573,0),#N/A)</f>
        <v>-2.1697351646907919</v>
      </c>
      <c r="AU573" s="64">
        <f>IF(ISNUMBER(INDEX(Данные!$I$1:$IX$303,Данные!$A235,AU$642)),INDEX(Данные!$I$1:$IX$303,Данные!$A235,AU$642)-Данные!$H235-AU$643+IF($F$4="Использовать поправку",BU573,0),#N/A)</f>
        <v>4.001796539064344</v>
      </c>
      <c r="AV573" s="62">
        <f t="shared" si="866"/>
        <v>116</v>
      </c>
      <c r="AW573" s="63">
        <f>IF(ISNUMBER(INDEX(Данные!$I$1:$IX$303,Данные!$A235,AW$642)),INDEX(Данные!$I$1:$IX$303,Данные!$A235,AW$642)-Данные!$G235-AW$643+IF($F$5="Использовать поправку",BT573,0),#N/A)</f>
        <v>-5.0280093836910282</v>
      </c>
      <c r="AX573" s="64">
        <f>IF(ISNUMBER(INDEX(Данные!$I$1:$IX$303,Данные!$A235,AX$642)),INDEX(Данные!$I$1:$IX$303,Данные!$A235,AX$642)-Данные!$H235-AX$643+IF($F$5="Использовать поправку",BU573,0),#N/A)</f>
        <v>6.3576819538602649</v>
      </c>
      <c r="AY573" s="62">
        <f t="shared" si="867"/>
        <v>116</v>
      </c>
      <c r="AZ573" s="63">
        <f>IF(ISNUMBER(INDEX(Данные!$I$1:$IX$303,Данные!$A235,AZ$642)),INDEX(Данные!$I$1:$IX$303,Данные!$A235,AZ$642)-Данные!$G235-AZ$643+IF($F$6="Использовать поправку",BT573,0),#N/A)</f>
        <v>-11.054850113277098</v>
      </c>
      <c r="BA573" s="64">
        <f>IF(ISNUMBER(INDEX(Данные!$I$1:$IX$303,Данные!$A235,BA$642)),INDEX(Данные!$I$1:$IX$303,Данные!$A235,BA$642)-Данные!$H235-BA$643+IF($F$6="Использовать поправку",BU573,0),#N/A)</f>
        <v>6.5508231629798956</v>
      </c>
      <c r="BB573" s="62">
        <f t="shared" si="868"/>
        <v>116</v>
      </c>
      <c r="BC573" s="63">
        <f>IF(ISNUMBER(INDEX(Данные!$I$1:$IX$303,Данные!$A235,BC$642)),INDEX(Данные!$I$1:$IX$303,Данные!$A235,BC$642)-Данные!$G235-BC$643+IF($F$7="Использовать поправку",BT573,0),#N/A)</f>
        <v>-6.4839973553575874</v>
      </c>
      <c r="BD573" s="64">
        <f>IF(ISNUMBER(INDEX(Данные!$I$1:$IX$303,Данные!$A235,BD$642)),INDEX(Данные!$I$1:$IX$303,Данные!$A235,BD$642)-Данные!$H235-BD$643+IF($F$7="Использовать поправку",BU573,0),#N/A)</f>
        <v>8.9474796671815966</v>
      </c>
      <c r="BE573" s="62">
        <f t="shared" si="869"/>
        <v>116</v>
      </c>
      <c r="BF573" s="63">
        <f>IF(ISNUMBER(INDEX(Данные!$I$1:$IX$303,Данные!$A235,BF$642)),INDEX(Данные!$I$1:$IX$303,Данные!$A235,BF$642)-Данные!$G235-BF$643+IF($F$8="Использовать поправку",BT573,0),#N/A)</f>
        <v>7.4240327899474323E-2</v>
      </c>
      <c r="BG573" s="64">
        <f>IF(ISNUMBER(INDEX(Данные!$I$1:$IX$303,Данные!$A235,BG$642)),INDEX(Данные!$I$1:$IX$303,Данные!$A235,BG$642)-Данные!$H235-BG$643+IF($F$8="Использовать поправку",BU573,0),#N/A)</f>
        <v>6.562767152188826</v>
      </c>
      <c r="BH573" s="62">
        <f t="shared" si="870"/>
        <v>116</v>
      </c>
      <c r="BI573" s="63">
        <f>IF(ISNUMBER(INDEX(Данные!$I$1:$IX$303,Данные!$A235,BI$642)),INDEX(Данные!$I$1:$IX$303,Данные!$A235,BI$642)-Данные!$G235-BI$643+IF($F$9="Использовать поправку",BT573,0),#N/A)</f>
        <v>-1.7014019259714814</v>
      </c>
      <c r="BJ573" s="64">
        <f>IF(ISNUMBER(INDEX(Данные!$I$1:$IX$303,Данные!$A235,BJ$642)),INDEX(Данные!$I$1:$IX$303,Данные!$A235,BJ$642)-Данные!$H235-BJ$643+IF($F$9="Использовать поправку",BU573,0),#N/A)</f>
        <v>7.4250903039089735</v>
      </c>
      <c r="BK573" s="62">
        <f t="shared" si="871"/>
        <v>116</v>
      </c>
      <c r="BL573" s="63">
        <f>IF(ISNUMBER(INDEX(Данные!$I$1:$IX$303,Данные!$A235,BL$642)),INDEX(Данные!$I$1:$IX$303,Данные!$A235,BL$642)-Данные!$G235-BL$643+IF($F$10="Использовать поправку",BT573,0),#N/A)</f>
        <v>-1.5218812668141481</v>
      </c>
      <c r="BM573" s="64">
        <f>IF(ISNUMBER(INDEX(Данные!$I$1:$IX$303,Данные!$A235,BM$642)),INDEX(Данные!$I$1:$IX$303,Данные!$A235,BM$642)-Данные!$H235-BM$643+IF($F$10="Использовать поправку",BU573,0),#N/A)</f>
        <v>9.0241425569997773</v>
      </c>
      <c r="BN573" s="62">
        <f t="shared" si="872"/>
        <v>116</v>
      </c>
      <c r="BO573" s="63">
        <f>IF(ISNUMBER(INDEX(Данные!$I$1:$IX$303,Данные!$A235,BO$642)),INDEX(Данные!$I$1:$IX$303,Данные!$A235,BO$642)-Данные!$G235-BO$643+IF($F$11="Использовать поправку",BT573,0),#N/A)</f>
        <v>-1.3401512992631979</v>
      </c>
      <c r="BP573" s="64">
        <f>IF(ISNUMBER(INDEX(Данные!$I$1:$IX$303,Данные!$A235,BP$642)),INDEX(Данные!$I$1:$IX$303,Данные!$A235,BP$642)-Данные!$H235-BP$643+IF($F$11="Использовать поправку",BU573,0),#N/A)</f>
        <v>3.9384682032298315</v>
      </c>
      <c r="BQ573" s="62">
        <f t="shared" si="873"/>
        <v>116</v>
      </c>
      <c r="BR573" s="63">
        <f>IF(ISNUMBER(INDEX(Данные!$I$1:$IX$303,Данные!$A235,BR$642)),INDEX(Данные!$I$1:$IX$303,Данные!$A235,BR$642)-Данные!$G235-BR$643+IF($F$12="Использовать поправку",BT573,0),#N/A)</f>
        <v>-4.2497948852467289</v>
      </c>
      <c r="BS573" s="64">
        <f>IF(ISNUMBER(INDEX(Данные!$I$1:$IX$303,Данные!$A235,BS$642)),INDEX(Данные!$I$1:$IX$303,Данные!$A235,BS$642)-Данные!$H235-BS$643+IF($F$12="Использовать поправку",BU573,0),#N/A)</f>
        <v>6.9188127097584129</v>
      </c>
      <c r="BT573" s="100" t="e">
        <f>INDEX(Данные!$I$1:$IX$303,Данные!$A235,BT$642+8)-INDEX(Данные!$I$1:$IX$303,Данные!$A235,BT$643+8)</f>
        <v>#N/A</v>
      </c>
      <c r="BU573" s="101" t="e">
        <f>INDEX(Данные!$I$1:$IX$303,Данные!$A235,BU$642+9)-INDEX(Данные!$I$1:$IX$303,Данные!$A235,BU$643+9)</f>
        <v>#N/A</v>
      </c>
    </row>
    <row r="574" spans="7:73" s="88" customFormat="1" x14ac:dyDescent="0.25">
      <c r="G574" s="61">
        <v>116.5</v>
      </c>
      <c r="H574" s="62">
        <f t="shared" si="874"/>
        <v>116.5</v>
      </c>
      <c r="I574" s="63">
        <f>IF(ISNUMBER(INDEX(Данные!$I$1:$IX$303,Данные!$A236,I$642)),INDEX(Данные!$I$1:$IX$303,Данные!$A236,I$642)-Данные!$E236+IF($F$3="Использовать поправку",AL574,0),#N/A)</f>
        <v>0</v>
      </c>
      <c r="J574" s="64">
        <f>IF(ISNUMBER(INDEX(Данные!$I$1:$IX$303,Данные!$A236,J$642)),INDEX(Данные!$I$1:$IX$303,Данные!$A236,J$642)-Данные!$F236+IF($F$3="Использовать поправку",AM574,0),#N/A)</f>
        <v>0</v>
      </c>
      <c r="K574" s="62">
        <f t="shared" si="875"/>
        <v>116.5</v>
      </c>
      <c r="L574" s="63">
        <f>IF(ISNUMBER(INDEX(Данные!$I$1:$IX$303,Данные!$A236,L$642)),INDEX(Данные!$I$1:$IX$303,Данные!$A236,L$642)-Данные!$E236+IF($F$4="Использовать поправку",AL574,0),#N/A)</f>
        <v>-0.23211633306488189</v>
      </c>
      <c r="M574" s="64">
        <f>IF(ISNUMBER(INDEX(Данные!$I$1:$IX$303,Данные!$A236,M$642)),INDEX(Данные!$I$1:$IX$303,Данные!$A236,M$642)-Данные!$F236+IF($F$4="Использовать поправку",AM574,0),#N/A)</f>
        <v>0.78891111190175067</v>
      </c>
      <c r="N574" s="62">
        <f t="shared" si="876"/>
        <v>116.5</v>
      </c>
      <c r="O574" s="63">
        <f>IF(ISNUMBER(INDEX(Данные!$I$1:$IX$303,Данные!$A236,O$642)),INDEX(Данные!$I$1:$IX$303,Данные!$A236,O$642)-Данные!$E236+IF($F$5="Использовать поправку",AL574,0),#N/A)</f>
        <v>0.79365312670829447</v>
      </c>
      <c r="P574" s="64">
        <f>IF(ISNUMBER(INDEX(Данные!$I$1:$IX$303,Данные!$A236,P$642)),INDEX(Данные!$I$1:$IX$303,Данные!$A236,P$642)-Данные!$F236+IF($F$5="Использовать поправку",AM574,0),#N/A)</f>
        <v>-0.28320979876111707</v>
      </c>
      <c r="Q574" s="62">
        <f t="shared" si="877"/>
        <v>116.5</v>
      </c>
      <c r="R574" s="63">
        <f>IF(ISNUMBER(INDEX(Данные!$I$1:$IX$303,Данные!$A236,R$642)),INDEX(Данные!$I$1:$IX$303,Данные!$A236,R$642)-Данные!$E236+IF($F$6="Использовать поправку",AL574,0),#N/A)</f>
        <v>-5.0501679394292509E-2</v>
      </c>
      <c r="S574" s="64">
        <f>IF(ISNUMBER(INDEX(Данные!$I$1:$IX$303,Данные!$A236,S$642)),INDEX(Данные!$I$1:$IX$303,Данные!$A236,S$642)-Данные!$F236+IF($F$6="Использовать поправку",AM574,0),#N/A)</f>
        <v>-0.88260744726801477</v>
      </c>
      <c r="T574" s="62">
        <f t="shared" si="878"/>
        <v>116.5</v>
      </c>
      <c r="U574" s="63">
        <f>IF(ISNUMBER(INDEX(Данные!$I$1:$IX$303,Данные!$A236,U$642)),INDEX(Данные!$I$1:$IX$303,Данные!$A236,U$642)-Данные!$E236+IF($F$7="Использовать поправку",AL574,0),#N/A)</f>
        <v>1.0600945857666115</v>
      </c>
      <c r="V574" s="64">
        <f>IF(ISNUMBER(INDEX(Данные!$I$1:$IX$303,Данные!$A236,V$642)),INDEX(Данные!$I$1:$IX$303,Данные!$A236,V$642)-Данные!$F236+IF($F$7="Использовать поправку",AM574,0),#N/A)</f>
        <v>-1.2413914111178102</v>
      </c>
      <c r="W574" s="62">
        <f t="shared" si="879"/>
        <v>116.5</v>
      </c>
      <c r="X574" s="63">
        <f>IF(ISNUMBER(INDEX(Данные!$I$1:$IX$303,Данные!$A236,X$642)),INDEX(Данные!$I$1:$IX$303,Данные!$A236,X$642)-Данные!$E236+IF($F$8="Использовать поправку",AL574,0),#N/A)</f>
        <v>0.18445617719228125</v>
      </c>
      <c r="Y574" s="64">
        <f>IF(ISNUMBER(INDEX(Данные!$I$1:$IX$303,Данные!$A236,Y$642)),INDEX(Данные!$I$1:$IX$303,Данные!$A236,Y$642)-Данные!$F236+IF($F$8="Использовать поправку",AM574,0),#N/A)</f>
        <v>-0.39447431565476165</v>
      </c>
      <c r="Z574" s="62">
        <f t="shared" si="880"/>
        <v>116.5</v>
      </c>
      <c r="AA574" s="63">
        <f>IF(ISNUMBER(INDEX(Данные!$I$1:$IX$303,Данные!$A236,AA$642)),INDEX(Данные!$I$1:$IX$303,Данные!$A236,AA$642)-Данные!$E236+IF($F$9="Использовать поправку",AL574,0),#N/A)</f>
        <v>0.55915144236027459</v>
      </c>
      <c r="AB574" s="64">
        <f>IF(ISNUMBER(INDEX(Данные!$I$1:$IX$303,Данные!$A236,AB$642)),INDEX(Данные!$I$1:$IX$303,Данные!$A236,AB$642)-Данные!$F236+IF($F$9="Использовать поправку",AM574,0),#N/A)</f>
        <v>-6.1247314495442851E-2</v>
      </c>
      <c r="AC574" s="62">
        <f t="shared" si="881"/>
        <v>116.5</v>
      </c>
      <c r="AD574" s="63">
        <f>IF(ISNUMBER(INDEX(Данные!$I$1:$IX$303,Данные!$A236,AD$642)),INDEX(Данные!$I$1:$IX$303,Данные!$A236,AD$642)-Данные!$E236+IF($F$10="Использовать поправку",AL574,0),#N/A)</f>
        <v>0.96019250455282368</v>
      </c>
      <c r="AE574" s="64">
        <f>IF(ISNUMBER(INDEX(Данные!$I$1:$IX$303,Данные!$A236,AE$642)),INDEX(Данные!$I$1:$IX$303,Данные!$A236,AE$642)-Данные!$F236+IF($F$10="Использовать поправку",AM574,0),#N/A)</f>
        <v>0.47000873481688643</v>
      </c>
      <c r="AF574" s="62">
        <f t="shared" si="882"/>
        <v>116.5</v>
      </c>
      <c r="AG574" s="63">
        <f>IF(ISNUMBER(INDEX(Данные!$I$1:$IX$303,Данные!$A236,AG$642)),INDEX(Данные!$I$1:$IX$303,Данные!$A236,AG$642)-Данные!$E236+IF($F$11="Использовать поправку",AL574,0),#N/A)</f>
        <v>-0.49001051932093453</v>
      </c>
      <c r="AH574" s="64">
        <f>IF(ISNUMBER(INDEX(Данные!$I$1:$IX$303,Данные!$A236,AH$642)),INDEX(Данные!$I$1:$IX$303,Данные!$A236,AH$642)-Данные!$F236+IF($F$11="Использовать поправку",AM574,0),#N/A)</f>
        <v>-1.2905808473510305</v>
      </c>
      <c r="AI574" s="62">
        <f t="shared" si="883"/>
        <v>116.5</v>
      </c>
      <c r="AJ574" s="63">
        <f>IF(ISNUMBER(INDEX(Данные!$I$1:$IX$303,Данные!$A236,AJ$642)),INDEX(Данные!$I$1:$IX$303,Данные!$A236,AJ$642)-Данные!$E236+IF($F$12="Использовать поправку",AL574,0),#N/A)</f>
        <v>0.66416549791798296</v>
      </c>
      <c r="AK574" s="96">
        <f>IF(ISNUMBER(INDEX(Данные!$I$1:$IX$303,Данные!$A236,AK$642)),INDEX(Данные!$I$1:$IX$303,Данные!$A236,AK$642)-Данные!$F236+IF($F$12="Использовать поправку",AM574,0),#N/A)</f>
        <v>0.14450239660943254</v>
      </c>
      <c r="AL574" s="100" t="e">
        <f>INDEX(Данные!$I$1:$IX$303,Данные!$A236,AL$642+4)-INDEX(Данные!$I$1:$IX$303,Данные!$A236,AL$643+4)</f>
        <v>#N/A</v>
      </c>
      <c r="AM574" s="101" t="e">
        <f>INDEX(Данные!$I$1:$IX$303,Данные!$A236,AM$642+5)-INDEX(Данные!$I$1:$IX$303,Данные!$A236,AM$643+5)</f>
        <v>#N/A</v>
      </c>
      <c r="AO574" s="61">
        <v>116.5</v>
      </c>
      <c r="AP574" s="62">
        <f t="shared" si="864"/>
        <v>116.5</v>
      </c>
      <c r="AQ574" s="63">
        <f>IF(ISNUMBER(INDEX(Данные!$I$1:$IX$303,Данные!$A236,AQ$642)),INDEX(Данные!$I$1:$IX$303,Данные!$A236,AQ$642)-Данные!$G236-AQ$643+IF($F$3="Использовать поправку",BT574,0),#N/A)</f>
        <v>0</v>
      </c>
      <c r="AR574" s="64">
        <f>IF(ISNUMBER(INDEX(Данные!$I$1:$IX$303,Данные!$A236,AR$642)),INDEX(Данные!$I$1:$IX$303,Данные!$A236,AR$642)-Данные!$H236-AR$643+IF($F$3="Использовать поправку",BU574,0),#N/A)</f>
        <v>0</v>
      </c>
      <c r="AS574" s="62">
        <f t="shared" si="865"/>
        <v>116.5</v>
      </c>
      <c r="AT574" s="63">
        <f>IF(ISNUMBER(INDEX(Данные!$I$1:$IX$303,Данные!$A236,AT$642)),INDEX(Данные!$I$1:$IX$303,Данные!$A236,AT$642)-Данные!$G236-AT$643+IF($F$4="Использовать поправку",BT574,0),#N/A)</f>
        <v>-2.2857933312232035</v>
      </c>
      <c r="AU574" s="64">
        <f>IF(ISNUMBER(INDEX(Данные!$I$1:$IX$303,Данные!$A236,AU$642)),INDEX(Данные!$I$1:$IX$303,Данные!$A236,AU$642)-Данные!$H236-AU$643+IF($F$4="Использовать поправку",BU574,0),#N/A)</f>
        <v>4.3962520950149155</v>
      </c>
      <c r="AV574" s="62">
        <f t="shared" si="866"/>
        <v>116.5</v>
      </c>
      <c r="AW574" s="63">
        <f>IF(ISNUMBER(INDEX(Данные!$I$1:$IX$303,Данные!$A236,AW$642)),INDEX(Данные!$I$1:$IX$303,Данные!$A236,AW$642)-Данные!$G236-AW$643+IF($F$5="Использовать поправку",BT574,0),#N/A)</f>
        <v>-4.6311828203369032</v>
      </c>
      <c r="AX574" s="64">
        <f>IF(ISNUMBER(INDEX(Данные!$I$1:$IX$303,Данные!$A236,AX$642)),INDEX(Данные!$I$1:$IX$303,Данные!$A236,AX$642)-Данные!$H236-AX$643+IF($F$5="Использовать поправку",BU574,0),#N/A)</f>
        <v>6.2160770544796833</v>
      </c>
      <c r="AY574" s="62">
        <f t="shared" si="867"/>
        <v>116.5</v>
      </c>
      <c r="AZ574" s="63">
        <f>IF(ISNUMBER(INDEX(Данные!$I$1:$IX$303,Данные!$A236,AZ$642)),INDEX(Данные!$I$1:$IX$303,Данные!$A236,AZ$642)-Данные!$G236-AZ$643+IF($F$6="Использовать поправку",BT574,0),#N/A)</f>
        <v>-11.080100952974249</v>
      </c>
      <c r="BA574" s="64">
        <f>IF(ISNUMBER(INDEX(Данные!$I$1:$IX$303,Данные!$A236,BA$642)),INDEX(Данные!$I$1:$IX$303,Данные!$A236,BA$642)-Данные!$H236-BA$643+IF($F$6="Использовать поправку",BU574,0),#N/A)</f>
        <v>6.1095194393458314</v>
      </c>
      <c r="BB574" s="62">
        <f t="shared" si="868"/>
        <v>116.5</v>
      </c>
      <c r="BC574" s="63">
        <f>IF(ISNUMBER(INDEX(Данные!$I$1:$IX$303,Данные!$A236,BC$642)),INDEX(Данные!$I$1:$IX$303,Данные!$A236,BC$642)-Данные!$G236-BC$643+IF($F$7="Использовать поправку",BT574,0),#N/A)</f>
        <v>-5.9539500624742914</v>
      </c>
      <c r="BD574" s="64">
        <f>IF(ISNUMBER(INDEX(Данные!$I$1:$IX$303,Данные!$A236,BD$642)),INDEX(Данные!$I$1:$IX$303,Данные!$A236,BD$642)-Данные!$H236-BD$643+IF($F$7="Использовать поправку",BU574,0),#N/A)</f>
        <v>8.3267839616223682</v>
      </c>
      <c r="BE574" s="62">
        <f t="shared" si="869"/>
        <v>116.5</v>
      </c>
      <c r="BF574" s="63">
        <f>IF(ISNUMBER(INDEX(Данные!$I$1:$IX$303,Данные!$A236,BF$642)),INDEX(Данные!$I$1:$IX$303,Данные!$A236,BF$642)-Данные!$G236-BF$643+IF($F$8="Использовать поправку",BT574,0),#N/A)</f>
        <v>0.16646841649560429</v>
      </c>
      <c r="BG574" s="64">
        <f>IF(ISNUMBER(INDEX(Данные!$I$1:$IX$303,Данные!$A236,BG$642)),INDEX(Данные!$I$1:$IX$303,Данные!$A236,BG$642)-Данные!$H236-BG$643+IF($F$8="Использовать поправку",BU574,0),#N/A)</f>
        <v>6.3655299943616228</v>
      </c>
      <c r="BH574" s="62">
        <f t="shared" si="870"/>
        <v>116.5</v>
      </c>
      <c r="BI574" s="63">
        <f>IF(ISNUMBER(INDEX(Данные!$I$1:$IX$303,Данные!$A236,BI$642)),INDEX(Данные!$I$1:$IX$303,Данные!$A236,BI$642)-Данные!$G236-BI$643+IF($F$9="Использовать поправку",BT574,0),#N/A)</f>
        <v>-1.4218262047912731</v>
      </c>
      <c r="BJ574" s="64">
        <f>IF(ISNUMBER(INDEX(Данные!$I$1:$IX$303,Данные!$A236,BJ$642)),INDEX(Данные!$I$1:$IX$303,Данные!$A236,BJ$642)-Данные!$H236-BJ$643+IF($F$9="Использовать поправку",BU574,0),#N/A)</f>
        <v>7.3944666466611579</v>
      </c>
      <c r="BK574" s="62">
        <f t="shared" si="871"/>
        <v>116.5</v>
      </c>
      <c r="BL574" s="63">
        <f>IF(ISNUMBER(INDEX(Данные!$I$1:$IX$303,Данные!$A236,BL$642)),INDEX(Данные!$I$1:$IX$303,Данные!$A236,BL$642)-Данные!$G236-BL$643+IF($F$10="Использовать поправку",BT574,0),#N/A)</f>
        <v>-1.0417850145377088</v>
      </c>
      <c r="BM574" s="64">
        <f>IF(ISNUMBER(INDEX(Данные!$I$1:$IX$303,Данные!$A236,BM$642)),INDEX(Данные!$I$1:$IX$303,Данные!$A236,BM$642)-Данные!$H236-BM$643+IF($F$10="Использовать поправку",BU574,0),#N/A)</f>
        <v>9.2591469244080145</v>
      </c>
      <c r="BN574" s="62">
        <f t="shared" si="872"/>
        <v>116.5</v>
      </c>
      <c r="BO574" s="63">
        <f>IF(ISNUMBER(INDEX(Данные!$I$1:$IX$303,Данные!$A236,BO$642)),INDEX(Данные!$I$1:$IX$303,Данные!$A236,BO$642)-Данные!$G236-BO$643+IF($F$11="Использовать поправку",BT574,0),#N/A)</f>
        <v>-1.5851565589235861</v>
      </c>
      <c r="BP574" s="64">
        <f>IF(ISNUMBER(INDEX(Данные!$I$1:$IX$303,Данные!$A236,BP$642)),INDEX(Данные!$I$1:$IX$303,Данные!$A236,BP$642)-Данные!$H236-BP$643+IF($F$11="Использовать поправку",BU574,0),#N/A)</f>
        <v>3.2931777795542985</v>
      </c>
      <c r="BQ574" s="62">
        <f t="shared" si="873"/>
        <v>116.5</v>
      </c>
      <c r="BR574" s="63">
        <f>IF(ISNUMBER(INDEX(Данные!$I$1:$IX$303,Данные!$A236,BR$642)),INDEX(Данные!$I$1:$IX$303,Данные!$A236,BR$642)-Данные!$G236-BR$643+IF($F$12="Использовать поправку",BT574,0),#N/A)</f>
        <v>-3.9177121362877187</v>
      </c>
      <c r="BS574" s="64">
        <f>IF(ISNUMBER(INDEX(Данные!$I$1:$IX$303,Данные!$A236,BS$642)),INDEX(Данные!$I$1:$IX$303,Данные!$A236,BS$642)-Данные!$H236-BS$643+IF($F$12="Использовать поправку",BU574,0),#N/A)</f>
        <v>6.9910639080630972</v>
      </c>
      <c r="BT574" s="100" t="e">
        <f>INDEX(Данные!$I$1:$IX$303,Данные!$A236,BT$642+8)-INDEX(Данные!$I$1:$IX$303,Данные!$A236,BT$643+8)</f>
        <v>#N/A</v>
      </c>
      <c r="BU574" s="101" t="e">
        <f>INDEX(Данные!$I$1:$IX$303,Данные!$A236,BU$642+9)-INDEX(Данные!$I$1:$IX$303,Данные!$A236,BU$643+9)</f>
        <v>#N/A</v>
      </c>
    </row>
    <row r="575" spans="7:73" s="88" customFormat="1" x14ac:dyDescent="0.25">
      <c r="G575" s="61">
        <v>117</v>
      </c>
      <c r="H575" s="62">
        <f t="shared" si="874"/>
        <v>117</v>
      </c>
      <c r="I575" s="63">
        <f>IF(ISNUMBER(INDEX(Данные!$I$1:$IX$303,Данные!$A237,I$642)),INDEX(Данные!$I$1:$IX$303,Данные!$A237,I$642)-Данные!$E237+IF($F$3="Использовать поправку",AL575,0),#N/A)</f>
        <v>0</v>
      </c>
      <c r="J575" s="64">
        <f>IF(ISNUMBER(INDEX(Данные!$I$1:$IX$303,Данные!$A237,J$642)),INDEX(Данные!$I$1:$IX$303,Данные!$A237,J$642)-Данные!$F237+IF($F$3="Использовать поправку",AM575,0),#N/A)</f>
        <v>0</v>
      </c>
      <c r="K575" s="62">
        <f t="shared" si="875"/>
        <v>117</v>
      </c>
      <c r="L575" s="63">
        <f>IF(ISNUMBER(INDEX(Данные!$I$1:$IX$303,Данные!$A237,L$642)),INDEX(Данные!$I$1:$IX$303,Данные!$A237,L$642)-Данные!$E237+IF($F$4="Использовать поправку",AL575,0),#N/A)</f>
        <v>-0.84867090263329104</v>
      </c>
      <c r="M575" s="64">
        <f>IF(ISNUMBER(INDEX(Данные!$I$1:$IX$303,Данные!$A237,M$642)),INDEX(Данные!$I$1:$IX$303,Данные!$A237,M$642)-Данные!$F237+IF($F$4="Использовать поправку",AM575,0),#N/A)</f>
        <v>1.2344121434592346</v>
      </c>
      <c r="N575" s="62">
        <f t="shared" si="876"/>
        <v>117</v>
      </c>
      <c r="O575" s="63">
        <f>IF(ISNUMBER(INDEX(Данные!$I$1:$IX$303,Данные!$A237,O$642)),INDEX(Данные!$I$1:$IX$303,Данные!$A237,O$642)-Данные!$E237+IF($F$5="Использовать поправку",AL575,0),#N/A)</f>
        <v>-1.4219485479625202</v>
      </c>
      <c r="P575" s="64">
        <f>IF(ISNUMBER(INDEX(Данные!$I$1:$IX$303,Данные!$A237,P$642)),INDEX(Данные!$I$1:$IX$303,Данные!$A237,P$642)-Данные!$F237+IF($F$5="Использовать поправку",AM575,0),#N/A)</f>
        <v>1.9896150397027306</v>
      </c>
      <c r="Q575" s="62">
        <f t="shared" si="877"/>
        <v>117</v>
      </c>
      <c r="R575" s="63">
        <f>IF(ISNUMBER(INDEX(Данные!$I$1:$IX$303,Данные!$A237,R$642)),INDEX(Данные!$I$1:$IX$303,Данные!$A237,R$642)-Данные!$E237+IF($F$6="Использовать поправку",AL575,0),#N/A)</f>
        <v>-2.3746416817986642</v>
      </c>
      <c r="S575" s="64">
        <f>IF(ISNUMBER(INDEX(Данные!$I$1:$IX$303,Данные!$A237,S$642)),INDEX(Данные!$I$1:$IX$303,Данные!$A237,S$642)-Данные!$F237+IF($F$6="Использовать поправку",AM575,0),#N/A)</f>
        <v>1.8449630337892735</v>
      </c>
      <c r="T575" s="62">
        <f t="shared" si="878"/>
        <v>117</v>
      </c>
      <c r="U575" s="63">
        <f>IF(ISNUMBER(INDEX(Данные!$I$1:$IX$303,Данные!$A237,U$642)),INDEX(Данные!$I$1:$IX$303,Данные!$A237,U$642)-Данные!$E237+IF($F$7="Использовать поправку",AL575,0),#N/A)</f>
        <v>-0.86965294215129418</v>
      </c>
      <c r="V575" s="64">
        <f>IF(ISNUMBER(INDEX(Данные!$I$1:$IX$303,Данные!$A237,V$642)),INDEX(Данные!$I$1:$IX$303,Данные!$A237,V$642)-Данные!$F237+IF($F$7="Использовать поправку",AM575,0),#N/A)</f>
        <v>1.2374895344771915</v>
      </c>
      <c r="W575" s="62">
        <f t="shared" si="879"/>
        <v>117</v>
      </c>
      <c r="X575" s="63">
        <f>IF(ISNUMBER(INDEX(Данные!$I$1:$IX$303,Данные!$A237,X$642)),INDEX(Данные!$I$1:$IX$303,Данные!$A237,X$642)-Данные!$E237+IF($F$8="Использовать поправку",AL575,0),#N/A)</f>
        <v>-1.7969563359512843</v>
      </c>
      <c r="Y575" s="64">
        <f>IF(ISNUMBER(INDEX(Данные!$I$1:$IX$303,Данные!$A237,Y$642)),INDEX(Данные!$I$1:$IX$303,Данные!$A237,Y$642)-Данные!$F237+IF($F$8="Использовать поправку",AM575,0),#N/A)</f>
        <v>0.39984877673257557</v>
      </c>
      <c r="Z575" s="62">
        <f t="shared" si="880"/>
        <v>117</v>
      </c>
      <c r="AA575" s="63">
        <f>IF(ISNUMBER(INDEX(Данные!$I$1:$IX$303,Данные!$A237,AA$642)),INDEX(Данные!$I$1:$IX$303,Данные!$A237,AA$642)-Данные!$E237+IF($F$9="Использовать поправку",AL575,0),#N/A)</f>
        <v>-2.6309245800303778</v>
      </c>
      <c r="AB575" s="64">
        <f>IF(ISNUMBER(INDEX(Данные!$I$1:$IX$303,Данные!$A237,AB$642)),INDEX(Данные!$I$1:$IX$303,Данные!$A237,AB$642)-Данные!$F237+IF($F$9="Использовать поправку",AM575,0),#N/A)</f>
        <v>1.4910705089040945</v>
      </c>
      <c r="AC575" s="62">
        <f t="shared" si="881"/>
        <v>117</v>
      </c>
      <c r="AD575" s="63">
        <f>IF(ISNUMBER(INDEX(Данные!$I$1:$IX$303,Данные!$A237,AD$642)),INDEX(Данные!$I$1:$IX$303,Данные!$A237,AD$642)-Данные!$E237+IF($F$10="Использовать поправку",AL575,0),#N/A)</f>
        <v>-1.7606527221095263</v>
      </c>
      <c r="AE575" s="64">
        <f>IF(ISNUMBER(INDEX(Данные!$I$1:$IX$303,Данные!$A237,AE$642)),INDEX(Данные!$I$1:$IX$303,Данные!$A237,AE$642)-Данные!$F237+IF($F$10="Использовать поправку",AM575,0),#N/A)</f>
        <v>0.7859160916024166</v>
      </c>
      <c r="AF575" s="62">
        <f t="shared" si="882"/>
        <v>117</v>
      </c>
      <c r="AG575" s="63">
        <f>IF(ISNUMBER(INDEX(Данные!$I$1:$IX$303,Данные!$A237,AG$642)),INDEX(Данные!$I$1:$IX$303,Данные!$A237,AG$642)-Данные!$E237+IF($F$11="Использовать поправку",AL575,0),#N/A)</f>
        <v>8.131952496398398E-2</v>
      </c>
      <c r="AH575" s="64">
        <f>IF(ISNUMBER(INDEX(Данные!$I$1:$IX$303,Данные!$A237,AH$642)),INDEX(Данные!$I$1:$IX$303,Данные!$A237,AH$642)-Данные!$F237+IF($F$11="Использовать поправку",AM575,0),#N/A)</f>
        <v>1.6970639805023886</v>
      </c>
      <c r="AI575" s="62">
        <f t="shared" si="883"/>
        <v>117</v>
      </c>
      <c r="AJ575" s="63">
        <f>IF(ISNUMBER(INDEX(Данные!$I$1:$IX$303,Данные!$A237,AJ$642)),INDEX(Данные!$I$1:$IX$303,Данные!$A237,AJ$642)-Данные!$E237+IF($F$12="Использовать поправку",AL575,0),#N/A)</f>
        <v>-2.7210363835980154</v>
      </c>
      <c r="AK575" s="96">
        <f>IF(ISNUMBER(INDEX(Данные!$I$1:$IX$303,Данные!$A237,AK$642)),INDEX(Данные!$I$1:$IX$303,Данные!$A237,AK$642)-Данные!$F237+IF($F$12="Использовать поправку",AM575,0),#N/A)</f>
        <v>1.6380137771018894</v>
      </c>
      <c r="AL575" s="100" t="e">
        <f>INDEX(Данные!$I$1:$IX$303,Данные!$A237,AL$642+4)-INDEX(Данные!$I$1:$IX$303,Данные!$A237,AL$643+4)</f>
        <v>#N/A</v>
      </c>
      <c r="AM575" s="101" t="e">
        <f>INDEX(Данные!$I$1:$IX$303,Данные!$A237,AM$642+5)-INDEX(Данные!$I$1:$IX$303,Данные!$A237,AM$643+5)</f>
        <v>#N/A</v>
      </c>
      <c r="AO575" s="61">
        <v>117</v>
      </c>
      <c r="AP575" s="62">
        <f t="shared" si="864"/>
        <v>117</v>
      </c>
      <c r="AQ575" s="63">
        <f>IF(ISNUMBER(INDEX(Данные!$I$1:$IX$303,Данные!$A237,AQ$642)),INDEX(Данные!$I$1:$IX$303,Данные!$A237,AQ$642)-Данные!$G237-AQ$643+IF($F$3="Использовать поправку",BT575,0),#N/A)</f>
        <v>0</v>
      </c>
      <c r="AR575" s="64">
        <f>IF(ISNUMBER(INDEX(Данные!$I$1:$IX$303,Данные!$A237,AR$642)),INDEX(Данные!$I$1:$IX$303,Данные!$A237,AR$642)-Данные!$H237-AR$643+IF($F$3="Использовать поправку",BU575,0),#N/A)</f>
        <v>0</v>
      </c>
      <c r="AS575" s="62">
        <f t="shared" si="865"/>
        <v>117</v>
      </c>
      <c r="AT575" s="63">
        <f>IF(ISNUMBER(INDEX(Данные!$I$1:$IX$303,Данные!$A237,AT$642)),INDEX(Данные!$I$1:$IX$303,Данные!$A237,AT$642)-Данные!$G237-AT$643+IF($F$4="Использовать поправку",BT575,0),#N/A)</f>
        <v>-2.7101287825398686</v>
      </c>
      <c r="AU575" s="64">
        <f>IF(ISNUMBER(INDEX(Данные!$I$1:$IX$303,Данные!$A237,AU$642)),INDEX(Данные!$I$1:$IX$303,Данные!$A237,AU$642)-Данные!$H237-AU$643+IF($F$4="Использовать поправку",BU575,0),#N/A)</f>
        <v>5.0134581667446128</v>
      </c>
      <c r="AV575" s="62">
        <f t="shared" si="866"/>
        <v>117</v>
      </c>
      <c r="AW575" s="63">
        <f>IF(ISNUMBER(INDEX(Данные!$I$1:$IX$303,Данные!$A237,AW$642)),INDEX(Данные!$I$1:$IX$303,Данные!$A237,AW$642)-Данные!$G237-AW$643+IF($F$5="Использовать поправку",BT575,0),#N/A)</f>
        <v>-5.3421570943181678</v>
      </c>
      <c r="AX575" s="64">
        <f>IF(ISNUMBER(INDEX(Данные!$I$1:$IX$303,Данные!$A237,AX$642)),INDEX(Данные!$I$1:$IX$303,Данные!$A237,AX$642)-Данные!$H237-AX$643+IF($F$5="Использовать поправку",BU575,0),#N/A)</f>
        <v>7.2108845743312031</v>
      </c>
      <c r="AY575" s="62">
        <f t="shared" si="867"/>
        <v>117</v>
      </c>
      <c r="AZ575" s="63">
        <f>IF(ISNUMBER(INDEX(Данные!$I$1:$IX$303,Данные!$A237,AZ$642)),INDEX(Данные!$I$1:$IX$303,Данные!$A237,AZ$642)-Данные!$G237-AZ$643+IF($F$6="Использовать поправку",BT575,0),#N/A)</f>
        <v>-12.267421793873609</v>
      </c>
      <c r="BA575" s="64">
        <f>IF(ISNUMBER(INDEX(Данные!$I$1:$IX$303,Данные!$A237,BA$642)),INDEX(Данные!$I$1:$IX$303,Данные!$A237,BA$642)-Данные!$H237-BA$643+IF($F$6="Использовать поправку",BU575,0),#N/A)</f>
        <v>7.0320009562403811</v>
      </c>
      <c r="BB575" s="62">
        <f t="shared" si="868"/>
        <v>117</v>
      </c>
      <c r="BC575" s="63">
        <f>IF(ISNUMBER(INDEX(Данные!$I$1:$IX$303,Данные!$A237,BC$642)),INDEX(Данные!$I$1:$IX$303,Данные!$A237,BC$642)-Данные!$G237-BC$643+IF($F$7="Использовать поправку",BT575,0),#N/A)</f>
        <v>-6.388776533549958</v>
      </c>
      <c r="BD575" s="64">
        <f>IF(ISNUMBER(INDEX(Данные!$I$1:$IX$303,Данные!$A237,BD$642)),INDEX(Данные!$I$1:$IX$303,Данные!$A237,BD$642)-Данные!$H237-BD$643+IF($F$7="Использовать поправку",BU575,0),#N/A)</f>
        <v>8.9455287288610634</v>
      </c>
      <c r="BE575" s="62">
        <f t="shared" si="869"/>
        <v>117</v>
      </c>
      <c r="BF575" s="63">
        <f>IF(ISNUMBER(INDEX(Данные!$I$1:$IX$303,Данные!$A237,BF$642)),INDEX(Данные!$I$1:$IX$303,Данные!$A237,BF$642)-Данные!$G237-BF$643+IF($F$8="Использовать поправку",BT575,0),#N/A)</f>
        <v>-0.73200975148006364</v>
      </c>
      <c r="BG575" s="64">
        <f>IF(ISNUMBER(INDEX(Данные!$I$1:$IX$303,Данные!$A237,BG$642)),INDEX(Данные!$I$1:$IX$303,Данные!$A237,BG$642)-Данные!$H237-BG$643+IF($F$8="Использовать поправку",BU575,0),#N/A)</f>
        <v>6.5654543827276939</v>
      </c>
      <c r="BH575" s="62">
        <f t="shared" si="870"/>
        <v>117</v>
      </c>
      <c r="BI575" s="63">
        <f>IF(ISNUMBER(INDEX(Данные!$I$1:$IX$303,Данные!$A237,BI$642)),INDEX(Данные!$I$1:$IX$303,Данные!$A237,BI$642)-Данные!$G237-BI$643+IF($F$9="Использовать поправку",BT575,0),#N/A)</f>
        <v>-2.7372884948064211</v>
      </c>
      <c r="BJ575" s="64">
        <f>IF(ISNUMBER(INDEX(Данные!$I$1:$IX$303,Данные!$A237,BJ$642)),INDEX(Данные!$I$1:$IX$303,Данные!$A237,BJ$642)-Данные!$H237-BJ$643+IF($F$9="Использовать поправку",BU575,0),#N/A)</f>
        <v>8.1400019011132372</v>
      </c>
      <c r="BK575" s="62">
        <f t="shared" si="871"/>
        <v>117</v>
      </c>
      <c r="BL575" s="63">
        <f>IF(ISNUMBER(INDEX(Данные!$I$1:$IX$303,Данные!$A237,BL$642)),INDEX(Данные!$I$1:$IX$303,Данные!$A237,BL$642)-Данные!$G237-BL$643+IF($F$10="Использовать поправку",BT575,0),#N/A)</f>
        <v>-1.922111375592408</v>
      </c>
      <c r="BM575" s="64">
        <f>IF(ISNUMBER(INDEX(Данные!$I$1:$IX$303,Данные!$A237,BM$642)),INDEX(Данные!$I$1:$IX$303,Данные!$A237,BM$642)-Данные!$H237-BM$643+IF($F$10="Использовать поправку",BU575,0),#N/A)</f>
        <v>9.6521049702091659</v>
      </c>
      <c r="BN575" s="62">
        <f t="shared" si="872"/>
        <v>117</v>
      </c>
      <c r="BO575" s="63">
        <f>IF(ISNUMBER(INDEX(Данные!$I$1:$IX$303,Данные!$A237,BO$642)),INDEX(Данные!$I$1:$IX$303,Данные!$A237,BO$642)-Данные!$G237-BO$643+IF($F$11="Использовать поправку",BT575,0),#N/A)</f>
        <v>-1.5444967964415355</v>
      </c>
      <c r="BP575" s="64">
        <f>IF(ISNUMBER(INDEX(Данные!$I$1:$IX$303,Данные!$A237,BP$642)),INDEX(Данные!$I$1:$IX$303,Данные!$A237,BP$642)-Данные!$H237-BP$643+IF($F$11="Использовать поправку",BU575,0),#N/A)</f>
        <v>4.1417097698054022</v>
      </c>
      <c r="BQ575" s="62">
        <f t="shared" si="873"/>
        <v>117</v>
      </c>
      <c r="BR575" s="63">
        <f>IF(ISNUMBER(INDEX(Данные!$I$1:$IX$303,Данные!$A237,BR$642)),INDEX(Данные!$I$1:$IX$303,Данные!$A237,BR$642)-Данные!$G237-BR$643+IF($F$12="Использовать поправку",BT575,0),#N/A)</f>
        <v>-5.2782303280866927</v>
      </c>
      <c r="BS575" s="64">
        <f>IF(ISNUMBER(INDEX(Данные!$I$1:$IX$303,Данные!$A237,BS$642)),INDEX(Данные!$I$1:$IX$303,Данные!$A237,BS$642)-Данные!$H237-BS$643+IF($F$12="Использовать поправку",BU575,0),#N/A)</f>
        <v>7.8100707966141272</v>
      </c>
      <c r="BT575" s="100" t="e">
        <f>INDEX(Данные!$I$1:$IX$303,Данные!$A237,BT$642+8)-INDEX(Данные!$I$1:$IX$303,Данные!$A237,BT$643+8)</f>
        <v>#N/A</v>
      </c>
      <c r="BU575" s="101" t="e">
        <f>INDEX(Данные!$I$1:$IX$303,Данные!$A237,BU$642+9)-INDEX(Данные!$I$1:$IX$303,Данные!$A237,BU$643+9)</f>
        <v>#N/A</v>
      </c>
    </row>
    <row r="576" spans="7:73" s="88" customFormat="1" x14ac:dyDescent="0.25">
      <c r="G576" s="61">
        <v>117.5</v>
      </c>
      <c r="H576" s="62">
        <f t="shared" si="874"/>
        <v>117.5</v>
      </c>
      <c r="I576" s="63">
        <f>IF(ISNUMBER(INDEX(Данные!$I$1:$IX$303,Данные!$A238,I$642)),INDEX(Данные!$I$1:$IX$303,Данные!$A238,I$642)-Данные!$E238+IF($F$3="Использовать поправку",AL576,0),#N/A)</f>
        <v>0</v>
      </c>
      <c r="J576" s="64">
        <f>IF(ISNUMBER(INDEX(Данные!$I$1:$IX$303,Данные!$A238,J$642)),INDEX(Данные!$I$1:$IX$303,Данные!$A238,J$642)-Данные!$F238+IF($F$3="Использовать поправку",AM576,0),#N/A)</f>
        <v>0</v>
      </c>
      <c r="K576" s="62">
        <f t="shared" si="875"/>
        <v>117.5</v>
      </c>
      <c r="L576" s="63">
        <f>IF(ISNUMBER(INDEX(Данные!$I$1:$IX$303,Данные!$A238,L$642)),INDEX(Данные!$I$1:$IX$303,Данные!$A238,L$642)-Данные!$E238+IF($F$4="Использовать поправку",AL576,0),#N/A)</f>
        <v>1.5543436215891333</v>
      </c>
      <c r="M576" s="64">
        <f>IF(ISNUMBER(INDEX(Данные!$I$1:$IX$303,Данные!$A238,M$642)),INDEX(Данные!$I$1:$IX$303,Данные!$A238,M$642)-Данные!$F238+IF($F$4="Использовать поправку",AM576,0),#N/A)</f>
        <v>0.30170889968397674</v>
      </c>
      <c r="N576" s="62">
        <f t="shared" si="876"/>
        <v>117.5</v>
      </c>
      <c r="O576" s="63">
        <f>IF(ISNUMBER(INDEX(Данные!$I$1:$IX$303,Данные!$A238,O$642)),INDEX(Данные!$I$1:$IX$303,Данные!$A238,O$642)-Данные!$E238+IF($F$5="Использовать поправку",AL576,0),#N/A)</f>
        <v>1.048973038984272</v>
      </c>
      <c r="P576" s="64">
        <f>IF(ISNUMBER(INDEX(Данные!$I$1:$IX$303,Данные!$A238,P$642)),INDEX(Данные!$I$1:$IX$303,Данные!$A238,P$642)-Данные!$F238+IF($F$5="Использовать поправку",AM576,0),#N/A)</f>
        <v>-1.0108924282934311</v>
      </c>
      <c r="Q576" s="62">
        <f t="shared" si="877"/>
        <v>117.5</v>
      </c>
      <c r="R576" s="63">
        <f>IF(ISNUMBER(INDEX(Данные!$I$1:$IX$303,Данные!$A238,R$642)),INDEX(Данные!$I$1:$IX$303,Данные!$A238,R$642)-Данные!$E238+IF($F$6="Использовать поправку",AL576,0),#N/A)</f>
        <v>0.52889458168999326</v>
      </c>
      <c r="S576" s="64">
        <f>IF(ISNUMBER(INDEX(Данные!$I$1:$IX$303,Данные!$A238,S$642)),INDEX(Данные!$I$1:$IX$303,Данные!$A238,S$642)-Данные!$F238+IF($F$6="Использовать поправку",AM576,0),#N/A)</f>
        <v>-0.7115610408106896</v>
      </c>
      <c r="T576" s="62">
        <f t="shared" si="878"/>
        <v>117.5</v>
      </c>
      <c r="U576" s="63">
        <f>IF(ISNUMBER(INDEX(Данные!$I$1:$IX$303,Данные!$A238,U$642)),INDEX(Данные!$I$1:$IX$303,Данные!$A238,U$642)-Данные!$E238+IF($F$7="Использовать поправку",AL576,0),#N/A)</f>
        <v>0.37339384037882617</v>
      </c>
      <c r="V576" s="64">
        <f>IF(ISNUMBER(INDEX(Данные!$I$1:$IX$303,Данные!$A238,V$642)),INDEX(Данные!$I$1:$IX$303,Данные!$A238,V$642)-Данные!$F238+IF($F$7="Использовать поправку",AM576,0),#N/A)</f>
        <v>-0.30925994701003034</v>
      </c>
      <c r="W576" s="62">
        <f t="shared" si="879"/>
        <v>117.5</v>
      </c>
      <c r="X576" s="63">
        <f>IF(ISNUMBER(INDEX(Данные!$I$1:$IX$303,Данные!$A238,X$642)),INDEX(Данные!$I$1:$IX$303,Данные!$A238,X$642)-Данные!$E238+IF($F$8="Использовать поправку",AL576,0),#N/A)</f>
        <v>-2.5088078605884689E-2</v>
      </c>
      <c r="Y576" s="64">
        <f>IF(ISNUMBER(INDEX(Данные!$I$1:$IX$303,Данные!$A238,Y$642)),INDEX(Данные!$I$1:$IX$303,Данные!$A238,Y$642)-Данные!$F238+IF($F$8="Использовать поправку",AM576,0),#N/A)</f>
        <v>-5.265704708662966E-2</v>
      </c>
      <c r="Z576" s="62">
        <f t="shared" si="880"/>
        <v>117.5</v>
      </c>
      <c r="AA576" s="63">
        <f>IF(ISNUMBER(INDEX(Данные!$I$1:$IX$303,Данные!$A238,AA$642)),INDEX(Данные!$I$1:$IX$303,Данные!$A238,AA$642)-Данные!$E238+IF($F$9="Использовать поправку",AL576,0),#N/A)</f>
        <v>-1.067126169851063</v>
      </c>
      <c r="AB576" s="64">
        <f>IF(ISNUMBER(INDEX(Данные!$I$1:$IX$303,Данные!$A238,AB$642)),INDEX(Данные!$I$1:$IX$303,Данные!$A238,AB$642)-Данные!$F238+IF($F$9="Использовать поправку",AM576,0),#N/A)</f>
        <v>-0.87358112034766933</v>
      </c>
      <c r="AC576" s="62">
        <f t="shared" si="881"/>
        <v>117.5</v>
      </c>
      <c r="AD576" s="63">
        <f>IF(ISNUMBER(INDEX(Данные!$I$1:$IX$303,Данные!$A238,AD$642)),INDEX(Данные!$I$1:$IX$303,Данные!$A238,AD$642)-Данные!$E238+IF($F$10="Использовать поправку",AL576,0),#N/A)</f>
        <v>0.6510891450541223</v>
      </c>
      <c r="AE576" s="64">
        <f>IF(ISNUMBER(INDEX(Данные!$I$1:$IX$303,Данные!$A238,AE$642)),INDEX(Данные!$I$1:$IX$303,Данные!$A238,AE$642)-Данные!$F238+IF($F$10="Использовать поправку",AM576,0),#N/A)</f>
        <v>-0.80132060243868608</v>
      </c>
      <c r="AF576" s="62">
        <f t="shared" si="882"/>
        <v>117.5</v>
      </c>
      <c r="AG576" s="63">
        <f>IF(ISNUMBER(INDEX(Данные!$I$1:$IX$303,Данные!$A238,AG$642)),INDEX(Данные!$I$1:$IX$303,Данные!$A238,AG$642)-Данные!$E238+IF($F$11="Использовать поправку",AL576,0),#N/A)</f>
        <v>-0.50160180142246169</v>
      </c>
      <c r="AH576" s="64">
        <f>IF(ISNUMBER(INDEX(Данные!$I$1:$IX$303,Данные!$A238,AH$642)),INDEX(Данные!$I$1:$IX$303,Данные!$A238,AH$642)-Данные!$F238+IF($F$11="Использовать поправку",AM576,0),#N/A)</f>
        <v>0.37225090269905792</v>
      </c>
      <c r="AI576" s="62">
        <f t="shared" si="883"/>
        <v>117.5</v>
      </c>
      <c r="AJ576" s="63">
        <f>IF(ISNUMBER(INDEX(Данные!$I$1:$IX$303,Данные!$A238,AJ$642)),INDEX(Данные!$I$1:$IX$303,Данные!$A238,AJ$642)-Данные!$E238+IF($F$12="Использовать поправку",AL576,0),#N/A)</f>
        <v>1.0845115224940134</v>
      </c>
      <c r="AK576" s="96">
        <f>IF(ISNUMBER(INDEX(Данные!$I$1:$IX$303,Данные!$A238,AK$642)),INDEX(Данные!$I$1:$IX$303,Данные!$A238,AK$642)-Данные!$F238+IF($F$12="Использовать поправку",AM576,0),#N/A)</f>
        <v>6.0971209879550514E-2</v>
      </c>
      <c r="AL576" s="100" t="e">
        <f>INDEX(Данные!$I$1:$IX$303,Данные!$A238,AL$642+4)-INDEX(Данные!$I$1:$IX$303,Данные!$A238,AL$643+4)</f>
        <v>#N/A</v>
      </c>
      <c r="AM576" s="101" t="e">
        <f>INDEX(Данные!$I$1:$IX$303,Данные!$A238,AM$642+5)-INDEX(Данные!$I$1:$IX$303,Данные!$A238,AM$643+5)</f>
        <v>#N/A</v>
      </c>
      <c r="AO576" s="61">
        <v>117.5</v>
      </c>
      <c r="AP576" s="62">
        <f t="shared" si="864"/>
        <v>117.5</v>
      </c>
      <c r="AQ576" s="63">
        <f>IF(ISNUMBER(INDEX(Данные!$I$1:$IX$303,Данные!$A238,AQ$642)),INDEX(Данные!$I$1:$IX$303,Данные!$A238,AQ$642)-Данные!$G238-AQ$643+IF($F$3="Использовать поправку",BT576,0),#N/A)</f>
        <v>0</v>
      </c>
      <c r="AR576" s="64">
        <f>IF(ISNUMBER(INDEX(Данные!$I$1:$IX$303,Данные!$A238,AR$642)),INDEX(Данные!$I$1:$IX$303,Данные!$A238,AR$642)-Данные!$H238-AR$643+IF($F$3="Использовать поправку",BU576,0),#N/A)</f>
        <v>0</v>
      </c>
      <c r="AS576" s="62">
        <f t="shared" si="865"/>
        <v>117.5</v>
      </c>
      <c r="AT576" s="63">
        <f>IF(ISNUMBER(INDEX(Данные!$I$1:$IX$303,Данные!$A238,AT$642)),INDEX(Данные!$I$1:$IX$303,Данные!$A238,AT$642)-Данные!$G238-AT$643+IF($F$4="Использовать поправку",BT576,0),#N/A)</f>
        <v>-1.9329569717452841</v>
      </c>
      <c r="AU576" s="64">
        <f>IF(ISNUMBER(INDEX(Данные!$I$1:$IX$303,Данные!$A238,AU$642)),INDEX(Данные!$I$1:$IX$303,Данные!$A238,AU$642)-Данные!$H238-AU$643+IF($F$4="Использовать поправку",BU576,0),#N/A)</f>
        <v>5.1643126165865851</v>
      </c>
      <c r="AV576" s="62">
        <f t="shared" si="866"/>
        <v>117.5</v>
      </c>
      <c r="AW576" s="63">
        <f>IF(ISNUMBER(INDEX(Данные!$I$1:$IX$303,Данные!$A238,AW$642)),INDEX(Данные!$I$1:$IX$303,Данные!$A238,AW$642)-Данные!$G238-AW$643+IF($F$5="Использовать поправку",BT576,0),#N/A)</f>
        <v>-4.8176705748260247</v>
      </c>
      <c r="AX576" s="64">
        <f>IF(ISNUMBER(INDEX(Данные!$I$1:$IX$303,Данные!$A238,AX$642)),INDEX(Данные!$I$1:$IX$303,Данные!$A238,AX$642)-Данные!$H238-AX$643+IF($F$5="Использовать поправку",BU576,0),#N/A)</f>
        <v>6.7054383601844165</v>
      </c>
      <c r="AY576" s="62">
        <f t="shared" si="867"/>
        <v>117.5</v>
      </c>
      <c r="AZ576" s="63">
        <f>IF(ISNUMBER(INDEX(Данные!$I$1:$IX$303,Данные!$A238,AZ$642)),INDEX(Данные!$I$1:$IX$303,Данные!$A238,AZ$642)-Данные!$G238-AZ$643+IF($F$6="Использовать поправку",BT576,0),#N/A)</f>
        <v>-12.002974503028554</v>
      </c>
      <c r="BA576" s="64">
        <f>IF(ISNUMBER(INDEX(Данные!$I$1:$IX$303,Данные!$A238,BA$642)),INDEX(Данные!$I$1:$IX$303,Данные!$A238,BA$642)-Данные!$H238-BA$643+IF($F$6="Использовать поправку",BU576,0),#N/A)</f>
        <v>6.6762204358351482</v>
      </c>
      <c r="BB576" s="62">
        <f t="shared" si="868"/>
        <v>117.5</v>
      </c>
      <c r="BC576" s="63">
        <f>IF(ISNUMBER(INDEX(Данные!$I$1:$IX$303,Данные!$A238,BC$642)),INDEX(Данные!$I$1:$IX$303,Данные!$A238,BC$642)-Данные!$G238-BC$643+IF($F$7="Использовать поправку",BT576,0),#N/A)</f>
        <v>-6.2020796133605245</v>
      </c>
      <c r="BD576" s="64">
        <f>IF(ISNUMBER(INDEX(Данные!$I$1:$IX$303,Данные!$A238,BD$642)),INDEX(Данные!$I$1:$IX$303,Данные!$A238,BD$642)-Данные!$H238-BD$643+IF($F$7="Использовать поправку",BU576,0),#N/A)</f>
        <v>8.790898755356011</v>
      </c>
      <c r="BE576" s="62">
        <f t="shared" si="869"/>
        <v>117.5</v>
      </c>
      <c r="BF576" s="63">
        <f>IF(ISNUMBER(INDEX(Данные!$I$1:$IX$303,Данные!$A238,BF$642)),INDEX(Данные!$I$1:$IX$303,Данные!$A238,BF$642)-Данные!$G238-BF$643+IF($F$8="Использовать поправку",BT576,0),#N/A)</f>
        <v>-0.74455379078301576</v>
      </c>
      <c r="BG576" s="64">
        <f>IF(ISNUMBER(INDEX(Данные!$I$1:$IX$303,Данные!$A238,BG$642)),INDEX(Данные!$I$1:$IX$303,Данные!$A238,BG$642)-Данные!$H238-BG$643+IF($F$8="Использовать поправку",BU576,0),#N/A)</f>
        <v>6.5391258591844235</v>
      </c>
      <c r="BH576" s="62">
        <f t="shared" si="870"/>
        <v>117.5</v>
      </c>
      <c r="BI576" s="63">
        <f>IF(ISNUMBER(INDEX(Данные!$I$1:$IX$303,Данные!$A238,BI$642)),INDEX(Данные!$I$1:$IX$303,Данные!$A238,BI$642)-Данные!$G238-BI$643+IF($F$9="Использовать поправку",BT576,0),#N/A)</f>
        <v>-3.2708515797319251</v>
      </c>
      <c r="BJ576" s="64">
        <f>IF(ISNUMBER(INDEX(Данные!$I$1:$IX$303,Данные!$A238,BJ$642)),INDEX(Данные!$I$1:$IX$303,Данные!$A238,BJ$642)-Данные!$H238-BJ$643+IF($F$9="Использовать поправку",BU576,0),#N/A)</f>
        <v>7.7032113409393332</v>
      </c>
      <c r="BK576" s="62">
        <f t="shared" si="871"/>
        <v>117.5</v>
      </c>
      <c r="BL576" s="63">
        <f>IF(ISNUMBER(INDEX(Данные!$I$1:$IX$303,Данные!$A238,BL$642)),INDEX(Данные!$I$1:$IX$303,Данные!$A238,BL$642)-Данные!$G238-BL$643+IF($F$10="Использовать поправку",BT576,0),#N/A)</f>
        <v>-1.5965668030653433</v>
      </c>
      <c r="BM576" s="64">
        <f>IF(ISNUMBER(INDEX(Данные!$I$1:$IX$303,Данные!$A238,BM$642)),INDEX(Данные!$I$1:$IX$303,Данные!$A238,BM$642)-Данные!$H238-BM$643+IF($F$10="Использовать поправку",BU576,0),#N/A)</f>
        <v>9.2514446689897341</v>
      </c>
      <c r="BN576" s="62">
        <f t="shared" si="872"/>
        <v>117.5</v>
      </c>
      <c r="BO576" s="63">
        <f>IF(ISNUMBER(INDEX(Данные!$I$1:$IX$303,Данные!$A238,BO$642)),INDEX(Данные!$I$1:$IX$303,Данные!$A238,BO$642)-Данные!$G238-BO$643+IF($F$11="Использовать поправку",BT576,0),#N/A)</f>
        <v>-1.795297697152705</v>
      </c>
      <c r="BP576" s="64">
        <f>IF(ISNUMBER(INDEX(Данные!$I$1:$IX$303,Данные!$A238,BP$642)),INDEX(Данные!$I$1:$IX$303,Данные!$A238,BP$642)-Данные!$H238-BP$643+IF($F$11="Использовать поправку",BU576,0),#N/A)</f>
        <v>4.3278352211550555</v>
      </c>
      <c r="BQ576" s="62">
        <f t="shared" si="873"/>
        <v>117.5</v>
      </c>
      <c r="BR576" s="63">
        <f>IF(ISNUMBER(INDEX(Данные!$I$1:$IX$303,Данные!$A238,BR$642)),INDEX(Данные!$I$1:$IX$303,Данные!$A238,BR$642)-Данные!$G238-BR$643+IF($F$12="Использовать поправку",BT576,0),#N/A)</f>
        <v>-4.7359745668396727</v>
      </c>
      <c r="BS576" s="64">
        <f>IF(ISNUMBER(INDEX(Данные!$I$1:$IX$303,Данные!$A238,BS$642)),INDEX(Данные!$I$1:$IX$303,Данные!$A238,BS$642)-Данные!$H238-BS$643+IF($F$12="Использовать поправку",BU576,0),#N/A)</f>
        <v>7.8405564015538403</v>
      </c>
      <c r="BT576" s="100" t="e">
        <f>INDEX(Данные!$I$1:$IX$303,Данные!$A238,BT$642+8)-INDEX(Данные!$I$1:$IX$303,Данные!$A238,BT$643+8)</f>
        <v>#N/A</v>
      </c>
      <c r="BU576" s="101" t="e">
        <f>INDEX(Данные!$I$1:$IX$303,Данные!$A238,BU$642+9)-INDEX(Данные!$I$1:$IX$303,Данные!$A238,BU$643+9)</f>
        <v>#N/A</v>
      </c>
    </row>
    <row r="577" spans="7:73" s="88" customFormat="1" x14ac:dyDescent="0.25">
      <c r="G577" s="61">
        <v>118</v>
      </c>
      <c r="H577" s="62">
        <f t="shared" si="874"/>
        <v>118</v>
      </c>
      <c r="I577" s="63">
        <f>IF(ISNUMBER(INDEX(Данные!$I$1:$IX$303,Данные!$A239,I$642)),INDEX(Данные!$I$1:$IX$303,Данные!$A239,I$642)-Данные!$E239+IF($F$3="Использовать поправку",AL577,0),#N/A)</f>
        <v>0</v>
      </c>
      <c r="J577" s="64">
        <f>IF(ISNUMBER(INDEX(Данные!$I$1:$IX$303,Данные!$A239,J$642)),INDEX(Данные!$I$1:$IX$303,Данные!$A239,J$642)-Данные!$F239+IF($F$3="Использовать поправку",AM577,0),#N/A)</f>
        <v>0</v>
      </c>
      <c r="K577" s="62">
        <f t="shared" si="875"/>
        <v>118</v>
      </c>
      <c r="L577" s="63">
        <f>IF(ISNUMBER(INDEX(Данные!$I$1:$IX$303,Данные!$A239,L$642)),INDEX(Данные!$I$1:$IX$303,Данные!$A239,L$642)-Данные!$E239+IF($F$4="Использовать поправку",AL577,0),#N/A)</f>
        <v>-0.42430901660242704</v>
      </c>
      <c r="M577" s="64">
        <f>IF(ISNUMBER(INDEX(Данные!$I$1:$IX$303,Данные!$A239,M$642)),INDEX(Данные!$I$1:$IX$303,Данные!$A239,M$642)-Данные!$F239+IF($F$4="Использовать поправку",AM577,0),#N/A)</f>
        <v>-0.95465496892238022</v>
      </c>
      <c r="N577" s="62">
        <f t="shared" si="876"/>
        <v>118</v>
      </c>
      <c r="O577" s="63">
        <f>IF(ISNUMBER(INDEX(Данные!$I$1:$IX$303,Данные!$A239,O$642)),INDEX(Данные!$I$1:$IX$303,Данные!$A239,O$642)-Данные!$E239+IF($F$5="Использовать поправку",AL577,0),#N/A)</f>
        <v>-0.25436967814938427</v>
      </c>
      <c r="P577" s="64">
        <f>IF(ISNUMBER(INDEX(Данные!$I$1:$IX$303,Данные!$A239,P$642)),INDEX(Данные!$I$1:$IX$303,Данные!$A239,P$642)-Данные!$F239+IF($F$5="Использовать поправку",AM577,0),#N/A)</f>
        <v>-1.2083514674502176</v>
      </c>
      <c r="Q577" s="62">
        <f t="shared" si="877"/>
        <v>118</v>
      </c>
      <c r="R577" s="63">
        <f>IF(ISNUMBER(INDEX(Данные!$I$1:$IX$303,Данные!$A239,R$642)),INDEX(Данные!$I$1:$IX$303,Данные!$A239,R$642)-Данные!$E239+IF($F$6="Использовать поправку",AL577,0),#N/A)</f>
        <v>-1.7029872162095252</v>
      </c>
      <c r="S577" s="64">
        <f>IF(ISNUMBER(INDEX(Данные!$I$1:$IX$303,Данные!$A239,S$642)),INDEX(Данные!$I$1:$IX$303,Данные!$A239,S$642)-Данные!$F239+IF($F$6="Использовать поправку",AM577,0),#N/A)</f>
        <v>-1.6110293089905632</v>
      </c>
      <c r="T577" s="62">
        <f t="shared" si="878"/>
        <v>118</v>
      </c>
      <c r="U577" s="63">
        <f>IF(ISNUMBER(INDEX(Данные!$I$1:$IX$303,Данные!$A239,U$642)),INDEX(Данные!$I$1:$IX$303,Данные!$A239,U$642)-Данные!$E239+IF($F$7="Использовать поправку",AL577,0),#N/A)</f>
        <v>-0.17050309698399779</v>
      </c>
      <c r="V577" s="64">
        <f>IF(ISNUMBER(INDEX(Данные!$I$1:$IX$303,Данные!$A239,V$642)),INDEX(Данные!$I$1:$IX$303,Данные!$A239,V$642)-Данные!$F239+IF($F$7="Использовать поправку",AM577,0),#N/A)</f>
        <v>-1.3361651234208232</v>
      </c>
      <c r="W577" s="62">
        <f t="shared" si="879"/>
        <v>118</v>
      </c>
      <c r="X577" s="63">
        <f>IF(ISNUMBER(INDEX(Данные!$I$1:$IX$303,Данные!$A239,X$642)),INDEX(Данные!$I$1:$IX$303,Данные!$A239,X$642)-Данные!$E239+IF($F$8="Использовать поправку",AL577,0),#N/A)</f>
        <v>-0.72215671856323205</v>
      </c>
      <c r="Y577" s="64">
        <f>IF(ISNUMBER(INDEX(Данные!$I$1:$IX$303,Данные!$A239,Y$642)),INDEX(Данные!$I$1:$IX$303,Данные!$A239,Y$642)-Данные!$F239+IF($F$8="Использовать поправку",AM577,0),#N/A)</f>
        <v>-1.4902322682577953</v>
      </c>
      <c r="Z577" s="62">
        <f t="shared" si="880"/>
        <v>118</v>
      </c>
      <c r="AA577" s="63">
        <f>IF(ISNUMBER(INDEX(Данные!$I$1:$IX$303,Данные!$A239,AA$642)),INDEX(Данные!$I$1:$IX$303,Данные!$A239,AA$642)-Данные!$E239+IF($F$9="Использовать поправку",AL577,0),#N/A)</f>
        <v>0.18170013319904754</v>
      </c>
      <c r="AB577" s="64">
        <f>IF(ISNUMBER(INDEX(Данные!$I$1:$IX$303,Данные!$A239,AB$642)),INDEX(Данные!$I$1:$IX$303,Данные!$A239,AB$642)-Данные!$F239+IF($F$9="Использовать поправку",AM577,0),#N/A)</f>
        <v>-1.5836407881091148</v>
      </c>
      <c r="AC577" s="62">
        <f t="shared" si="881"/>
        <v>118</v>
      </c>
      <c r="AD577" s="63">
        <f>IF(ISNUMBER(INDEX(Данные!$I$1:$IX$303,Данные!$A239,AD$642)),INDEX(Данные!$I$1:$IX$303,Данные!$A239,AD$642)-Данные!$E239+IF($F$10="Использовать поправку",AL577,0),#N/A)</f>
        <v>0.40010206777163582</v>
      </c>
      <c r="AE577" s="64">
        <f>IF(ISNUMBER(INDEX(Данные!$I$1:$IX$303,Данные!$A239,AE$642)),INDEX(Данные!$I$1:$IX$303,Данные!$A239,AE$642)-Данные!$F239+IF($F$10="Использовать поправку",AM577,0),#N/A)</f>
        <v>-2.6903150283295361</v>
      </c>
      <c r="AF577" s="62">
        <f t="shared" si="882"/>
        <v>118</v>
      </c>
      <c r="AG577" s="63">
        <f>IF(ISNUMBER(INDEX(Данные!$I$1:$IX$303,Данные!$A239,AG$642)),INDEX(Данные!$I$1:$IX$303,Данные!$A239,AG$642)-Данные!$E239+IF($F$11="Использовать поправку",AL577,0),#N/A)</f>
        <v>-8.4252764797854596E-2</v>
      </c>
      <c r="AH577" s="64">
        <f>IF(ISNUMBER(INDEX(Данные!$I$1:$IX$303,Данные!$A239,AH$642)),INDEX(Данные!$I$1:$IX$303,Данные!$A239,AH$642)-Данные!$F239+IF($F$11="Использовать поправку",AM577,0),#N/A)</f>
        <v>-2.5664334902805379</v>
      </c>
      <c r="AI577" s="62">
        <f t="shared" si="883"/>
        <v>118</v>
      </c>
      <c r="AJ577" s="63">
        <f>IF(ISNUMBER(INDEX(Данные!$I$1:$IX$303,Данные!$A239,AJ$642)),INDEX(Данные!$I$1:$IX$303,Данные!$A239,AJ$642)-Данные!$E239+IF($F$12="Использовать поправку",AL577,0),#N/A)</f>
        <v>-0.54701775074373238</v>
      </c>
      <c r="AK577" s="96">
        <f>IF(ISNUMBER(INDEX(Данные!$I$1:$IX$303,Данные!$A239,AK$642)),INDEX(Данные!$I$1:$IX$303,Данные!$A239,AK$642)-Данные!$F239+IF($F$12="Использовать поправку",AM577,0),#N/A)</f>
        <v>-1.3074286942139324</v>
      </c>
      <c r="AL577" s="100" t="e">
        <f>INDEX(Данные!$I$1:$IX$303,Данные!$A239,AL$642+4)-INDEX(Данные!$I$1:$IX$303,Данные!$A239,AL$643+4)</f>
        <v>#N/A</v>
      </c>
      <c r="AM577" s="101" t="e">
        <f>INDEX(Данные!$I$1:$IX$303,Данные!$A239,AM$642+5)-INDEX(Данные!$I$1:$IX$303,Данные!$A239,AM$643+5)</f>
        <v>#N/A</v>
      </c>
      <c r="AO577" s="61">
        <v>118</v>
      </c>
      <c r="AP577" s="62">
        <f t="shared" si="864"/>
        <v>118</v>
      </c>
      <c r="AQ577" s="63">
        <f>IF(ISNUMBER(INDEX(Данные!$I$1:$IX$303,Данные!$A239,AQ$642)),INDEX(Данные!$I$1:$IX$303,Данные!$A239,AQ$642)-Данные!$G239-AQ$643+IF($F$3="Использовать поправку",BT577,0),#N/A)</f>
        <v>0</v>
      </c>
      <c r="AR577" s="64">
        <f>IF(ISNUMBER(INDEX(Данные!$I$1:$IX$303,Данные!$A239,AR$642)),INDEX(Данные!$I$1:$IX$303,Данные!$A239,AR$642)-Данные!$H239-AR$643+IF($F$3="Использовать поправку",BU577,0),#N/A)</f>
        <v>0</v>
      </c>
      <c r="AS577" s="62">
        <f t="shared" si="865"/>
        <v>118</v>
      </c>
      <c r="AT577" s="63">
        <f>IF(ISNUMBER(INDEX(Данные!$I$1:$IX$303,Данные!$A239,AT$642)),INDEX(Данные!$I$1:$IX$303,Данные!$A239,AT$642)-Данные!$G239-AT$643+IF($F$4="Использовать поправку",BT577,0),#N/A)</f>
        <v>-2.1451114800464666</v>
      </c>
      <c r="AU577" s="64">
        <f>IF(ISNUMBER(INDEX(Данные!$I$1:$IX$303,Данные!$A239,AU$642)),INDEX(Данные!$I$1:$IX$303,Данные!$A239,AU$642)-Данные!$H239-AU$643+IF($F$4="Использовать поправку",BU577,0),#N/A)</f>
        <v>4.6869851321253009</v>
      </c>
      <c r="AV577" s="62">
        <f t="shared" si="866"/>
        <v>118</v>
      </c>
      <c r="AW577" s="63">
        <f>IF(ISNUMBER(INDEX(Данные!$I$1:$IX$303,Данные!$A239,AW$642)),INDEX(Данные!$I$1:$IX$303,Данные!$A239,AW$642)-Данные!$G239-AW$643+IF($F$5="Использовать поправку",BT577,0),#N/A)</f>
        <v>-4.9448554139006546</v>
      </c>
      <c r="AX577" s="64">
        <f>IF(ISNUMBER(INDEX(Данные!$I$1:$IX$303,Данные!$A239,AX$642)),INDEX(Данные!$I$1:$IX$303,Данные!$A239,AX$642)-Данные!$H239-AX$643+IF($F$5="Использовать поправку",BU577,0),#N/A)</f>
        <v>6.1012626264591745</v>
      </c>
      <c r="AY577" s="62">
        <f t="shared" si="867"/>
        <v>118</v>
      </c>
      <c r="AZ577" s="63">
        <f>IF(ISNUMBER(INDEX(Данные!$I$1:$IX$303,Данные!$A239,AZ$642)),INDEX(Данные!$I$1:$IX$303,Данные!$A239,AZ$642)-Данные!$G239-AZ$643+IF($F$6="Использовать поправку",BT577,0),#N/A)</f>
        <v>-12.854468111133315</v>
      </c>
      <c r="BA577" s="64">
        <f>IF(ISNUMBER(INDEX(Данные!$I$1:$IX$303,Данные!$A239,BA$642)),INDEX(Данные!$I$1:$IX$303,Данные!$A239,BA$642)-Данные!$H239-BA$643+IF($F$6="Использовать поправку",BU577,0),#N/A)</f>
        <v>5.8707057813398933</v>
      </c>
      <c r="BB577" s="62">
        <f t="shared" si="868"/>
        <v>118</v>
      </c>
      <c r="BC577" s="63">
        <f>IF(ISNUMBER(INDEX(Данные!$I$1:$IX$303,Данные!$A239,BC$642)),INDEX(Данные!$I$1:$IX$303,Данные!$A239,BC$642)-Данные!$G239-BC$643+IF($F$7="Использовать поправку",BT577,0),#N/A)</f>
        <v>-6.2873311618525349</v>
      </c>
      <c r="BD577" s="64">
        <f>IF(ISNUMBER(INDEX(Данные!$I$1:$IX$303,Данные!$A239,BD$642)),INDEX(Данные!$I$1:$IX$303,Данные!$A239,BD$642)-Данные!$H239-BD$643+IF($F$7="Использовать поправку",BU577,0),#N/A)</f>
        <v>8.1228161936455763</v>
      </c>
      <c r="BE577" s="62">
        <f t="shared" si="869"/>
        <v>118</v>
      </c>
      <c r="BF577" s="63">
        <f>IF(ISNUMBER(INDEX(Данные!$I$1:$IX$303,Данные!$A239,BF$642)),INDEX(Данные!$I$1:$IX$303,Данные!$A239,BF$642)-Данные!$G239-BF$643+IF($F$8="Использовать поправку",BT577,0),#N/A)</f>
        <v>-1.1056321500645936</v>
      </c>
      <c r="BG577" s="64">
        <f>IF(ISNUMBER(INDEX(Данные!$I$1:$IX$303,Данные!$A239,BG$642)),INDEX(Данные!$I$1:$IX$303,Данные!$A239,BG$642)-Данные!$H239-BG$643+IF($F$8="Использовать поправку",BU577,0),#N/A)</f>
        <v>5.7940097250555027</v>
      </c>
      <c r="BH577" s="62">
        <f t="shared" si="870"/>
        <v>118</v>
      </c>
      <c r="BI577" s="63">
        <f>IF(ISNUMBER(INDEX(Данные!$I$1:$IX$303,Данные!$A239,BI$642)),INDEX(Данные!$I$1:$IX$303,Данные!$A239,BI$642)-Данные!$G239-BI$643+IF($F$9="Использовать поправку",BT577,0),#N/A)</f>
        <v>-3.1800015131324244</v>
      </c>
      <c r="BJ577" s="64">
        <f>IF(ISNUMBER(INDEX(Данные!$I$1:$IX$303,Данные!$A239,BJ$642)),INDEX(Данные!$I$1:$IX$303,Данные!$A239,BJ$642)-Данные!$H239-BJ$643+IF($F$9="Использовать поправку",BU577,0),#N/A)</f>
        <v>6.9113909468849215</v>
      </c>
      <c r="BK577" s="62">
        <f t="shared" si="871"/>
        <v>118</v>
      </c>
      <c r="BL577" s="63">
        <f>IF(ISNUMBER(INDEX(Данные!$I$1:$IX$303,Данные!$A239,BL$642)),INDEX(Данные!$I$1:$IX$303,Данные!$A239,BL$642)-Данные!$G239-BL$643+IF($F$10="Использовать поправку",BT577,0),#N/A)</f>
        <v>-1.396515769179473</v>
      </c>
      <c r="BM577" s="64">
        <f>IF(ISNUMBER(INDEX(Данные!$I$1:$IX$303,Данные!$A239,BM$642)),INDEX(Данные!$I$1:$IX$303,Данные!$A239,BM$642)-Данные!$H239-BM$643+IF($F$10="Использовать поправку",BU577,0),#N/A)</f>
        <v>7.9062871548251223</v>
      </c>
      <c r="BN577" s="62">
        <f t="shared" si="872"/>
        <v>118</v>
      </c>
      <c r="BO577" s="63">
        <f>IF(ISNUMBER(INDEX(Данные!$I$1:$IX$303,Данные!$A239,BO$642)),INDEX(Данные!$I$1:$IX$303,Данные!$A239,BO$642)-Данные!$G239-BO$643+IF($F$11="Использовать поправку",BT577,0),#N/A)</f>
        <v>-1.8374240795516243</v>
      </c>
      <c r="BP577" s="64">
        <f>IF(ISNUMBER(INDEX(Данные!$I$1:$IX$303,Данные!$A239,BP$642)),INDEX(Данные!$I$1:$IX$303,Данные!$A239,BP$642)-Данные!$H239-BP$643+IF($F$11="Использовать поправку",BU577,0),#N/A)</f>
        <v>3.0446184760148753</v>
      </c>
      <c r="BQ577" s="62">
        <f t="shared" si="873"/>
        <v>118</v>
      </c>
      <c r="BR577" s="63">
        <f>IF(ISNUMBER(INDEX(Данные!$I$1:$IX$303,Данные!$A239,BR$642)),INDEX(Данные!$I$1:$IX$303,Данные!$A239,BR$642)-Данные!$G239-BR$643+IF($F$12="Использовать поправку",BT577,0),#N/A)</f>
        <v>-5.00948344221149</v>
      </c>
      <c r="BS577" s="64">
        <f>IF(ISNUMBER(INDEX(Данные!$I$1:$IX$303,Данные!$A239,BS$642)),INDEX(Данные!$I$1:$IX$303,Данные!$A239,BS$642)-Данные!$H239-BS$643+IF($F$12="Использовать поправку",BU577,0),#N/A)</f>
        <v>7.1868420544467426</v>
      </c>
      <c r="BT577" s="100" t="e">
        <f>INDEX(Данные!$I$1:$IX$303,Данные!$A239,BT$642+8)-INDEX(Данные!$I$1:$IX$303,Данные!$A239,BT$643+8)</f>
        <v>#N/A</v>
      </c>
      <c r="BU577" s="101" t="e">
        <f>INDEX(Данные!$I$1:$IX$303,Данные!$A239,BU$642+9)-INDEX(Данные!$I$1:$IX$303,Данные!$A239,BU$643+9)</f>
        <v>#N/A</v>
      </c>
    </row>
    <row r="578" spans="7:73" s="88" customFormat="1" x14ac:dyDescent="0.25">
      <c r="G578" s="61">
        <v>118.5</v>
      </c>
      <c r="H578" s="62">
        <f t="shared" si="874"/>
        <v>118.5</v>
      </c>
      <c r="I578" s="63">
        <f>IF(ISNUMBER(INDEX(Данные!$I$1:$IX$303,Данные!$A240,I$642)),INDEX(Данные!$I$1:$IX$303,Данные!$A240,I$642)-Данные!$E240+IF($F$3="Использовать поправку",AL578,0),#N/A)</f>
        <v>0</v>
      </c>
      <c r="J578" s="64">
        <f>IF(ISNUMBER(INDEX(Данные!$I$1:$IX$303,Данные!$A240,J$642)),INDEX(Данные!$I$1:$IX$303,Данные!$A240,J$642)-Данные!$F240+IF($F$3="Использовать поправку",AM578,0),#N/A)</f>
        <v>0</v>
      </c>
      <c r="K578" s="62">
        <f t="shared" si="875"/>
        <v>118.5</v>
      </c>
      <c r="L578" s="63">
        <f>IF(ISNUMBER(INDEX(Данные!$I$1:$IX$303,Данные!$A240,L$642)),INDEX(Данные!$I$1:$IX$303,Данные!$A240,L$642)-Данные!$E240+IF($F$4="Использовать поправку",AL578,0),#N/A)</f>
        <v>1.0350897065255467</v>
      </c>
      <c r="M578" s="64">
        <f>IF(ISNUMBER(INDEX(Данные!$I$1:$IX$303,Данные!$A240,M$642)),INDEX(Данные!$I$1:$IX$303,Данные!$A240,M$642)-Данные!$F240+IF($F$4="Использовать поправку",AM578,0),#N/A)</f>
        <v>0.39693950699471969</v>
      </c>
      <c r="N578" s="62">
        <f t="shared" si="876"/>
        <v>118.5</v>
      </c>
      <c r="O578" s="63">
        <f>IF(ISNUMBER(INDEX(Данные!$I$1:$IX$303,Данные!$A240,O$642)),INDEX(Данные!$I$1:$IX$303,Данные!$A240,O$642)-Данные!$E240+IF($F$5="Использовать поправку",AL578,0),#N/A)</f>
        <v>0.1175698795065383</v>
      </c>
      <c r="P578" s="64">
        <f>IF(ISNUMBER(INDEX(Данные!$I$1:$IX$303,Данные!$A240,P$642)),INDEX(Данные!$I$1:$IX$303,Данные!$A240,P$642)-Данные!$F240+IF($F$5="Использовать поправку",AM578,0),#N/A)</f>
        <v>-2.2431735217147093</v>
      </c>
      <c r="Q578" s="62">
        <f t="shared" si="877"/>
        <v>118.5</v>
      </c>
      <c r="R578" s="63">
        <f>IF(ISNUMBER(INDEX(Данные!$I$1:$IX$303,Данные!$A240,R$642)),INDEX(Данные!$I$1:$IX$303,Данные!$A240,R$642)-Данные!$E240+IF($F$6="Использовать поправку",AL578,0),#N/A)</f>
        <v>1.1967375970944332</v>
      </c>
      <c r="S578" s="64">
        <f>IF(ISNUMBER(INDEX(Данные!$I$1:$IX$303,Данные!$A240,S$642)),INDEX(Данные!$I$1:$IX$303,Данные!$A240,S$642)-Данные!$F240+IF($F$6="Использовать поправку",AM578,0),#N/A)</f>
        <v>-1.6980817633638381</v>
      </c>
      <c r="T578" s="62">
        <f t="shared" si="878"/>
        <v>118.5</v>
      </c>
      <c r="U578" s="63">
        <f>IF(ISNUMBER(INDEX(Данные!$I$1:$IX$303,Данные!$A240,U$642)),INDEX(Данные!$I$1:$IX$303,Данные!$A240,U$642)-Данные!$E240+IF($F$7="Использовать поправку",AL578,0),#N/A)</f>
        <v>-0.39214254033043972</v>
      </c>
      <c r="V578" s="64">
        <f>IF(ISNUMBER(INDEX(Данные!$I$1:$IX$303,Данные!$A240,V$642)),INDEX(Данные!$I$1:$IX$303,Данные!$A240,V$642)-Данные!$F240+IF($F$7="Использовать поправку",AM578,0),#N/A)</f>
        <v>0.4857567107010432</v>
      </c>
      <c r="W578" s="62">
        <f t="shared" si="879"/>
        <v>118.5</v>
      </c>
      <c r="X578" s="63">
        <f>IF(ISNUMBER(INDEX(Данные!$I$1:$IX$303,Данные!$A240,X$642)),INDEX(Данные!$I$1:$IX$303,Данные!$A240,X$642)-Данные!$E240+IF($F$8="Использовать поправку",AL578,0),#N/A)</f>
        <v>1.0880925778228789</v>
      </c>
      <c r="Y578" s="64">
        <f>IF(ISNUMBER(INDEX(Данные!$I$1:$IX$303,Данные!$A240,Y$642)),INDEX(Данные!$I$1:$IX$303,Данные!$A240,Y$642)-Данные!$F240+IF($F$8="Использовать поправку",AM578,0),#N/A)</f>
        <v>-0.74937579844479885</v>
      </c>
      <c r="Z578" s="62">
        <f t="shared" si="880"/>
        <v>118.5</v>
      </c>
      <c r="AA578" s="63">
        <f>IF(ISNUMBER(INDEX(Данные!$I$1:$IX$303,Данные!$A240,AA$642)),INDEX(Данные!$I$1:$IX$303,Данные!$A240,AA$642)-Данные!$E240+IF($F$9="Использовать поправку",AL578,0),#N/A)</f>
        <v>0.32831756538283052</v>
      </c>
      <c r="AB578" s="64">
        <f>IF(ISNUMBER(INDEX(Данные!$I$1:$IX$303,Данные!$A240,AB$642)),INDEX(Данные!$I$1:$IX$303,Данные!$A240,AB$642)-Данные!$F240+IF($F$9="Использовать поправку",AM578,0),#N/A)</f>
        <v>-1.6340439011260628</v>
      </c>
      <c r="AC578" s="62">
        <f t="shared" si="881"/>
        <v>118.5</v>
      </c>
      <c r="AD578" s="63">
        <f>IF(ISNUMBER(INDEX(Данные!$I$1:$IX$303,Данные!$A240,AD$642)),INDEX(Данные!$I$1:$IX$303,Данные!$A240,AD$642)-Данные!$E240+IF($F$10="Использовать поправку",AL578,0),#N/A)</f>
        <v>1.085623545571206</v>
      </c>
      <c r="AE578" s="64">
        <f>IF(ISNUMBER(INDEX(Данные!$I$1:$IX$303,Данные!$A240,AE$642)),INDEX(Данные!$I$1:$IX$303,Данные!$A240,AE$642)-Данные!$F240+IF($F$10="Использовать поправку",AM578,0),#N/A)</f>
        <v>-0.18334358244183235</v>
      </c>
      <c r="AF578" s="62">
        <f t="shared" si="882"/>
        <v>118.5</v>
      </c>
      <c r="AG578" s="63">
        <f>IF(ISNUMBER(INDEX(Данные!$I$1:$IX$303,Данные!$A240,AG$642)),INDEX(Данные!$I$1:$IX$303,Данные!$A240,AG$642)-Данные!$E240+IF($F$11="Использовать поправку",AL578,0),#N/A)</f>
        <v>0.14405996364974172</v>
      </c>
      <c r="AH578" s="64">
        <f>IF(ISNUMBER(INDEX(Данные!$I$1:$IX$303,Данные!$A240,AH$642)),INDEX(Данные!$I$1:$IX$303,Данные!$A240,AH$642)-Данные!$F240+IF($F$11="Использовать поправку",AM578,0),#N/A)</f>
        <v>-0.68652071586853225</v>
      </c>
      <c r="AI578" s="62">
        <f t="shared" si="883"/>
        <v>118.5</v>
      </c>
      <c r="AJ578" s="63">
        <f>IF(ISNUMBER(INDEX(Данные!$I$1:$IX$303,Данные!$A240,AJ$642)),INDEX(Данные!$I$1:$IX$303,Данные!$A240,AJ$642)-Данные!$E240+IF($F$12="Использовать поправку",AL578,0),#N/A)</f>
        <v>1.4680431425220437</v>
      </c>
      <c r="AK578" s="96">
        <f>IF(ISNUMBER(INDEX(Данные!$I$1:$IX$303,Данные!$A240,AK$642)),INDEX(Данные!$I$1:$IX$303,Данные!$A240,AK$642)-Данные!$F240+IF($F$12="Использовать поправку",AM578,0),#N/A)</f>
        <v>0.23642264994866835</v>
      </c>
      <c r="AL578" s="100" t="e">
        <f>INDEX(Данные!$I$1:$IX$303,Данные!$A240,AL$642+4)-INDEX(Данные!$I$1:$IX$303,Данные!$A240,AL$643+4)</f>
        <v>#N/A</v>
      </c>
      <c r="AM578" s="101" t="e">
        <f>INDEX(Данные!$I$1:$IX$303,Данные!$A240,AM$642+5)-INDEX(Данные!$I$1:$IX$303,Данные!$A240,AM$643+5)</f>
        <v>#N/A</v>
      </c>
      <c r="AO578" s="61">
        <v>118.5</v>
      </c>
      <c r="AP578" s="62">
        <f t="shared" si="864"/>
        <v>118.5</v>
      </c>
      <c r="AQ578" s="63">
        <f>IF(ISNUMBER(INDEX(Данные!$I$1:$IX$303,Данные!$A240,AQ$642)),INDEX(Данные!$I$1:$IX$303,Данные!$A240,AQ$642)-Данные!$G240-AQ$643+IF($F$3="Использовать поправку",BT578,0),#N/A)</f>
        <v>0</v>
      </c>
      <c r="AR578" s="64">
        <f>IF(ISNUMBER(INDEX(Данные!$I$1:$IX$303,Данные!$A240,AR$642)),INDEX(Данные!$I$1:$IX$303,Данные!$A240,AR$642)-Данные!$H240-AR$643+IF($F$3="Использовать поправку",BU578,0),#N/A)</f>
        <v>0</v>
      </c>
      <c r="AS578" s="62">
        <f t="shared" si="865"/>
        <v>118.5</v>
      </c>
      <c r="AT578" s="63">
        <f>IF(ISNUMBER(INDEX(Данные!$I$1:$IX$303,Данные!$A240,AT$642)),INDEX(Данные!$I$1:$IX$303,Данные!$A240,AT$642)-Данные!$G240-AT$643+IF($F$4="Использовать поправку",BT578,0),#N/A)</f>
        <v>-1.6275666267837323</v>
      </c>
      <c r="AU578" s="64">
        <f>IF(ISNUMBER(INDEX(Данные!$I$1:$IX$303,Данные!$A240,AU$642)),INDEX(Данные!$I$1:$IX$303,Данные!$A240,AU$642)-Данные!$H240-AU$643+IF($F$4="Использовать поправку",BU578,0),#N/A)</f>
        <v>4.8854548856227211</v>
      </c>
      <c r="AV578" s="62">
        <f t="shared" si="866"/>
        <v>118.5</v>
      </c>
      <c r="AW578" s="63">
        <f>IF(ISNUMBER(INDEX(Данные!$I$1:$IX$303,Данные!$A240,AW$642)),INDEX(Данные!$I$1:$IX$303,Данные!$A240,AW$642)-Данные!$G240-AW$643+IF($F$5="Использовать поправку",BT578,0),#N/A)</f>
        <v>-4.8860704741474592</v>
      </c>
      <c r="AX578" s="64">
        <f>IF(ISNUMBER(INDEX(Данные!$I$1:$IX$303,Данные!$A240,AX$642)),INDEX(Данные!$I$1:$IX$303,Данные!$A240,AX$642)-Данные!$H240-AX$643+IF($F$5="Использовать поправку",BU578,0),#N/A)</f>
        <v>4.9796758656018483</v>
      </c>
      <c r="AY578" s="62">
        <f t="shared" si="867"/>
        <v>118.5</v>
      </c>
      <c r="AZ578" s="63">
        <f>IF(ISNUMBER(INDEX(Данные!$I$1:$IX$303,Данные!$A240,AZ$642)),INDEX(Данные!$I$1:$IX$303,Данные!$A240,AZ$642)-Данные!$G240-AZ$643+IF($F$6="Использовать поправку",BT578,0),#N/A)</f>
        <v>-12.256099312586116</v>
      </c>
      <c r="BA578" s="64">
        <f>IF(ISNUMBER(INDEX(Данные!$I$1:$IX$303,Данные!$A240,BA$642)),INDEX(Данные!$I$1:$IX$303,Данные!$A240,BA$642)-Данные!$H240-BA$643+IF($F$6="Использовать поправку",BU578,0),#N/A)</f>
        <v>5.0216648996579352</v>
      </c>
      <c r="BB578" s="62">
        <f t="shared" si="868"/>
        <v>118.5</v>
      </c>
      <c r="BC578" s="63">
        <f>IF(ISNUMBER(INDEX(Данные!$I$1:$IX$303,Данные!$A240,BC$642)),INDEX(Данные!$I$1:$IX$303,Данные!$A240,BC$642)-Данные!$G240-BC$643+IF($F$7="Использовать поправку",BT578,0),#N/A)</f>
        <v>-6.4834024320177832</v>
      </c>
      <c r="BD578" s="64">
        <f>IF(ISNUMBER(INDEX(Данные!$I$1:$IX$303,Данные!$A240,BD$642)),INDEX(Данные!$I$1:$IX$303,Данные!$A240,BD$642)-Данные!$H240-BD$643+IF($F$7="Использовать поправку",BU578,0),#N/A)</f>
        <v>8.365694548996089</v>
      </c>
      <c r="BE578" s="62">
        <f t="shared" si="869"/>
        <v>118.5</v>
      </c>
      <c r="BF578" s="63">
        <f>IF(ISNUMBER(INDEX(Данные!$I$1:$IX$303,Данные!$A240,BF$642)),INDEX(Данные!$I$1:$IX$303,Данные!$A240,BF$642)-Данные!$G240-BF$643+IF($F$8="Использовать поправку",BT578,0),#N/A)</f>
        <v>-0.56158586115316211</v>
      </c>
      <c r="BG578" s="64">
        <f>IF(ISNUMBER(INDEX(Данные!$I$1:$IX$303,Данные!$A240,BG$642)),INDEX(Данные!$I$1:$IX$303,Данные!$A240,BG$642)-Данные!$H240-BG$643+IF($F$8="Использовать поправку",BU578,0),#N/A)</f>
        <v>5.4193218258330944</v>
      </c>
      <c r="BH578" s="62">
        <f t="shared" si="870"/>
        <v>118.5</v>
      </c>
      <c r="BI578" s="63">
        <f>IF(ISNUMBER(INDEX(Данные!$I$1:$IX$303,Данные!$A240,BI$642)),INDEX(Данные!$I$1:$IX$303,Данные!$A240,BI$642)-Данные!$G240-BI$643+IF($F$9="Использовать поправку",BT578,0),#N/A)</f>
        <v>-3.0158427304410225</v>
      </c>
      <c r="BJ578" s="64">
        <f>IF(ISNUMBER(INDEX(Данные!$I$1:$IX$303,Данные!$A240,BJ$642)),INDEX(Данные!$I$1:$IX$303,Данные!$A240,BJ$642)-Данные!$H240-BJ$643+IF($F$9="Использовать поправку",BU578,0),#N/A)</f>
        <v>6.0943689963216912</v>
      </c>
      <c r="BK578" s="62">
        <f t="shared" si="871"/>
        <v>118.5</v>
      </c>
      <c r="BL578" s="63">
        <f>IF(ISNUMBER(INDEX(Данные!$I$1:$IX$303,Данные!$A240,BL$642)),INDEX(Данные!$I$1:$IX$303,Данные!$A240,BL$642)-Данные!$G240-BL$643+IF($F$10="Использовать поправку",BT578,0),#N/A)</f>
        <v>-0.85370399639396055</v>
      </c>
      <c r="BM578" s="64">
        <f>IF(ISNUMBER(INDEX(Данные!$I$1:$IX$303,Данные!$A240,BM$642)),INDEX(Данные!$I$1:$IX$303,Данные!$A240,BM$642)-Данные!$H240-BM$643+IF($F$10="Использовать поправку",BU578,0),#N/A)</f>
        <v>7.8146153636041618</v>
      </c>
      <c r="BN578" s="62">
        <f t="shared" si="872"/>
        <v>118.5</v>
      </c>
      <c r="BO578" s="63">
        <f>IF(ISNUMBER(INDEX(Данные!$I$1:$IX$303,Данные!$A240,BO$642)),INDEX(Данные!$I$1:$IX$303,Данные!$A240,BO$642)-Данные!$G240-BO$643+IF($F$11="Использовать поправку",BT578,0),#N/A)</f>
        <v>-1.7653940977268121</v>
      </c>
      <c r="BP578" s="64">
        <f>IF(ISNUMBER(INDEX(Данные!$I$1:$IX$303,Данные!$A240,BP$642)),INDEX(Данные!$I$1:$IX$303,Данные!$A240,BP$642)-Данные!$H240-BP$643+IF($F$11="Использовать поправку",BU578,0),#N/A)</f>
        <v>2.7013581180804067</v>
      </c>
      <c r="BQ578" s="62">
        <f t="shared" si="873"/>
        <v>118.5</v>
      </c>
      <c r="BR578" s="63">
        <f>IF(ISNUMBER(INDEX(Данные!$I$1:$IX$303,Данные!$A240,BR$642)),INDEX(Данные!$I$1:$IX$303,Данные!$A240,BR$642)-Данные!$G240-BR$643+IF($F$12="Использовать поправку",BT578,0),#N/A)</f>
        <v>-4.2754618709504939</v>
      </c>
      <c r="BS578" s="64">
        <f>IF(ISNUMBER(INDEX(Данные!$I$1:$IX$303,Данные!$A240,BS$642)),INDEX(Данные!$I$1:$IX$303,Данные!$A240,BS$642)-Данные!$H240-BS$643+IF($F$12="Использовать поправку",BU578,0),#N/A)</f>
        <v>7.3050533794209969</v>
      </c>
      <c r="BT578" s="100" t="e">
        <f>INDEX(Данные!$I$1:$IX$303,Данные!$A240,BT$642+8)-INDEX(Данные!$I$1:$IX$303,Данные!$A240,BT$643+8)</f>
        <v>#N/A</v>
      </c>
      <c r="BU578" s="101" t="e">
        <f>INDEX(Данные!$I$1:$IX$303,Данные!$A240,BU$642+9)-INDEX(Данные!$I$1:$IX$303,Данные!$A240,BU$643+9)</f>
        <v>#N/A</v>
      </c>
    </row>
    <row r="579" spans="7:73" s="88" customFormat="1" x14ac:dyDescent="0.25">
      <c r="G579" s="61">
        <v>119</v>
      </c>
      <c r="H579" s="62">
        <f t="shared" si="874"/>
        <v>119</v>
      </c>
      <c r="I579" s="63">
        <f>IF(ISNUMBER(INDEX(Данные!$I$1:$IX$303,Данные!$A241,I$642)),INDEX(Данные!$I$1:$IX$303,Данные!$A241,I$642)-Данные!$E241+IF($F$3="Использовать поправку",AL579,0),#N/A)</f>
        <v>0</v>
      </c>
      <c r="J579" s="64">
        <f>IF(ISNUMBER(INDEX(Данные!$I$1:$IX$303,Данные!$A241,J$642)),INDEX(Данные!$I$1:$IX$303,Данные!$A241,J$642)-Данные!$F241+IF($F$3="Использовать поправку",AM579,0),#N/A)</f>
        <v>0</v>
      </c>
      <c r="K579" s="62">
        <f t="shared" si="875"/>
        <v>119</v>
      </c>
      <c r="L579" s="63">
        <f>IF(ISNUMBER(INDEX(Данные!$I$1:$IX$303,Данные!$A241,L$642)),INDEX(Данные!$I$1:$IX$303,Данные!$A241,L$642)-Данные!$E241+IF($F$4="Использовать поправку",AL579,0),#N/A)</f>
        <v>1.1872925907937528</v>
      </c>
      <c r="M579" s="64">
        <f>IF(ISNUMBER(INDEX(Данные!$I$1:$IX$303,Данные!$A241,M$642)),INDEX(Данные!$I$1:$IX$303,Данные!$A241,M$642)-Данные!$F241+IF($F$4="Использовать поправку",AM579,0),#N/A)</f>
        <v>-0.25490417410594901</v>
      </c>
      <c r="N579" s="62">
        <f t="shared" si="876"/>
        <v>119</v>
      </c>
      <c r="O579" s="63">
        <f>IF(ISNUMBER(INDEX(Данные!$I$1:$IX$303,Данные!$A241,O$642)),INDEX(Данные!$I$1:$IX$303,Данные!$A241,O$642)-Данные!$E241+IF($F$5="Использовать поправку",AL579,0),#N/A)</f>
        <v>0.97137035494243484</v>
      </c>
      <c r="P579" s="64">
        <f>IF(ISNUMBER(INDEX(Данные!$I$1:$IX$303,Данные!$A241,P$642)),INDEX(Данные!$I$1:$IX$303,Данные!$A241,P$642)-Данные!$F241+IF($F$5="Использовать поправку",AM579,0),#N/A)</f>
        <v>-0.19508169075143655</v>
      </c>
      <c r="Q579" s="62">
        <f t="shared" si="877"/>
        <v>119</v>
      </c>
      <c r="R579" s="63">
        <f>IF(ISNUMBER(INDEX(Данные!$I$1:$IX$303,Данные!$A241,R$642)),INDEX(Данные!$I$1:$IX$303,Данные!$A241,R$642)-Данные!$E241+IF($F$6="Использовать поправку",AL579,0),#N/A)</f>
        <v>-0.18897916780430712</v>
      </c>
      <c r="S579" s="64">
        <f>IF(ISNUMBER(INDEX(Данные!$I$1:$IX$303,Данные!$A241,S$642)),INDEX(Данные!$I$1:$IX$303,Данные!$A241,S$642)-Данные!$F241+IF($F$6="Использовать поправку",AM579,0),#N/A)</f>
        <v>-1.1918575160742186</v>
      </c>
      <c r="T579" s="62">
        <f t="shared" si="878"/>
        <v>119</v>
      </c>
      <c r="U579" s="63">
        <f>IF(ISNUMBER(INDEX(Данные!$I$1:$IX$303,Данные!$A241,U$642)),INDEX(Данные!$I$1:$IX$303,Данные!$A241,U$642)-Данные!$E241+IF($F$7="Использовать поправку",AL579,0),#N/A)</f>
        <v>0.69288378028003095</v>
      </c>
      <c r="V579" s="64">
        <f>IF(ISNUMBER(INDEX(Данные!$I$1:$IX$303,Данные!$A241,V$642)),INDEX(Данные!$I$1:$IX$303,Данные!$A241,V$642)-Данные!$F241+IF($F$7="Использовать поправку",AM579,0),#N/A)</f>
        <v>-1.940084457090002</v>
      </c>
      <c r="W579" s="62">
        <f t="shared" si="879"/>
        <v>119</v>
      </c>
      <c r="X579" s="63">
        <f>IF(ISNUMBER(INDEX(Данные!$I$1:$IX$303,Данные!$A241,X$642)),INDEX(Данные!$I$1:$IX$303,Данные!$A241,X$642)-Данные!$E241+IF($F$8="Использовать поправку",AL579,0),#N/A)</f>
        <v>0.35023181032849848</v>
      </c>
      <c r="Y579" s="64">
        <f>IF(ISNUMBER(INDEX(Данные!$I$1:$IX$303,Данные!$A241,Y$642)),INDEX(Данные!$I$1:$IX$303,Данные!$A241,Y$642)-Данные!$F241+IF($F$8="Использовать поправку",AM579,0),#N/A)</f>
        <v>-1.9892964744950596</v>
      </c>
      <c r="Z579" s="62">
        <f t="shared" si="880"/>
        <v>119</v>
      </c>
      <c r="AA579" s="63">
        <f>IF(ISNUMBER(INDEX(Данные!$I$1:$IX$303,Данные!$A241,AA$642)),INDEX(Данные!$I$1:$IX$303,Данные!$A241,AA$642)-Данные!$E241+IF($F$9="Использовать поправку",AL579,0),#N/A)</f>
        <v>1.807773915110829</v>
      </c>
      <c r="AB579" s="64">
        <f>IF(ISNUMBER(INDEX(Данные!$I$1:$IX$303,Данные!$A241,AB$642)),INDEX(Данные!$I$1:$IX$303,Данные!$A241,AB$642)-Данные!$F241+IF($F$9="Использовать поправку",AM579,0),#N/A)</f>
        <v>-0.89470297570211343</v>
      </c>
      <c r="AC579" s="62">
        <f t="shared" si="881"/>
        <v>119</v>
      </c>
      <c r="AD579" s="63">
        <f>IF(ISNUMBER(INDEX(Данные!$I$1:$IX$303,Данные!$A241,AD$642)),INDEX(Данные!$I$1:$IX$303,Данные!$A241,AD$642)-Данные!$E241+IF($F$10="Использовать поправку",AL579,0),#N/A)</f>
        <v>1.0409186275627054</v>
      </c>
      <c r="AE579" s="64">
        <f>IF(ISNUMBER(INDEX(Данные!$I$1:$IX$303,Данные!$A241,AE$642)),INDEX(Данные!$I$1:$IX$303,Данные!$A241,AE$642)-Данные!$F241+IF($F$10="Использовать поправку",AM579,0),#N/A)</f>
        <v>-2.076794091970001</v>
      </c>
      <c r="AF579" s="62">
        <f t="shared" si="882"/>
        <v>119</v>
      </c>
      <c r="AG579" s="63">
        <f>IF(ISNUMBER(INDEX(Данные!$I$1:$IX$303,Данные!$A241,AG$642)),INDEX(Данные!$I$1:$IX$303,Данные!$A241,AG$642)-Данные!$E241+IF($F$11="Использовать поправку",AL579,0),#N/A)</f>
        <v>9.9154768432127227E-2</v>
      </c>
      <c r="AH579" s="64">
        <f>IF(ISNUMBER(INDEX(Данные!$I$1:$IX$303,Данные!$A241,AH$642)),INDEX(Данные!$I$1:$IX$303,Данные!$A241,AH$642)-Данные!$F241+IF($F$11="Использовать поправку",AM579,0),#N/A)</f>
        <v>-1.116375296623989</v>
      </c>
      <c r="AI579" s="62">
        <f t="shared" si="883"/>
        <v>119</v>
      </c>
      <c r="AJ579" s="63">
        <f>IF(ISNUMBER(INDEX(Данные!$I$1:$IX$303,Данные!$A241,AJ$642)),INDEX(Данные!$I$1:$IX$303,Данные!$A241,AJ$642)-Данные!$E241+IF($F$12="Использовать поправку",AL579,0),#N/A)</f>
        <v>1.3472297560273461E-2</v>
      </c>
      <c r="AK579" s="96">
        <f>IF(ISNUMBER(INDEX(Данные!$I$1:$IX$303,Данные!$A241,AK$642)),INDEX(Данные!$I$1:$IX$303,Данные!$A241,AK$642)-Данные!$F241+IF($F$12="Использовать поправку",AM579,0),#N/A)</f>
        <v>-0.59662280401413526</v>
      </c>
      <c r="AL579" s="100" t="e">
        <f>INDEX(Данные!$I$1:$IX$303,Данные!$A241,AL$642+4)-INDEX(Данные!$I$1:$IX$303,Данные!$A241,AL$643+4)</f>
        <v>#N/A</v>
      </c>
      <c r="AM579" s="101" t="e">
        <f>INDEX(Данные!$I$1:$IX$303,Данные!$A241,AM$642+5)-INDEX(Данные!$I$1:$IX$303,Данные!$A241,AM$643+5)</f>
        <v>#N/A</v>
      </c>
      <c r="AO579" s="61">
        <v>119</v>
      </c>
      <c r="AP579" s="62">
        <f t="shared" si="864"/>
        <v>119</v>
      </c>
      <c r="AQ579" s="63">
        <f>IF(ISNUMBER(INDEX(Данные!$I$1:$IX$303,Данные!$A241,AQ$642)),INDEX(Данные!$I$1:$IX$303,Данные!$A241,AQ$642)-Данные!$G241-AQ$643+IF($F$3="Использовать поправку",BT579,0),#N/A)</f>
        <v>0</v>
      </c>
      <c r="AR579" s="64">
        <f>IF(ISNUMBER(INDEX(Данные!$I$1:$IX$303,Данные!$A241,AR$642)),INDEX(Данные!$I$1:$IX$303,Данные!$A241,AR$642)-Данные!$H241-AR$643+IF($F$3="Использовать поправку",BU579,0),#N/A)</f>
        <v>0</v>
      </c>
      <c r="AS579" s="62">
        <f t="shared" si="865"/>
        <v>119</v>
      </c>
      <c r="AT579" s="63">
        <f>IF(ISNUMBER(INDEX(Данные!$I$1:$IX$303,Данные!$A241,AT$642)),INDEX(Данные!$I$1:$IX$303,Данные!$A241,AT$642)-Данные!$G241-AT$643+IF($F$4="Использовать поправку",BT579,0),#N/A)</f>
        <v>-1.0339203313868666</v>
      </c>
      <c r="AU579" s="64">
        <f>IF(ISNUMBER(INDEX(Данные!$I$1:$IX$303,Данные!$A241,AU$642)),INDEX(Данные!$I$1:$IX$303,Данные!$A241,AU$642)-Данные!$H241-AU$643+IF($F$4="Использовать поправку",BU579,0),#N/A)</f>
        <v>4.7580027985695779</v>
      </c>
      <c r="AV579" s="62">
        <f t="shared" si="866"/>
        <v>119</v>
      </c>
      <c r="AW579" s="63">
        <f>IF(ISNUMBER(INDEX(Данные!$I$1:$IX$303,Данные!$A241,AW$642)),INDEX(Данные!$I$1:$IX$303,Данные!$A241,AW$642)-Данные!$G241-AW$643+IF($F$5="Использовать поправку",BT579,0),#N/A)</f>
        <v>-4.4003852966761769</v>
      </c>
      <c r="AX579" s="64">
        <f>IF(ISNUMBER(INDEX(Данные!$I$1:$IX$303,Данные!$A241,AX$642)),INDEX(Данные!$I$1:$IX$303,Данные!$A241,AX$642)-Данные!$H241-AX$643+IF($F$5="Использовать поправку",BU579,0),#N/A)</f>
        <v>4.8821350202260874</v>
      </c>
      <c r="AY579" s="62">
        <f t="shared" si="867"/>
        <v>119</v>
      </c>
      <c r="AZ579" s="63">
        <f>IF(ISNUMBER(INDEX(Данные!$I$1:$IX$303,Данные!$A241,AZ$642)),INDEX(Данные!$I$1:$IX$303,Данные!$A241,AZ$642)-Данные!$G241-AZ$643+IF($F$6="Использовать поправку",BT579,0),#N/A)</f>
        <v>-12.350588896488262</v>
      </c>
      <c r="BA579" s="64">
        <f>IF(ISNUMBER(INDEX(Данные!$I$1:$IX$303,Данные!$A241,BA$642)),INDEX(Данные!$I$1:$IX$303,Данные!$A241,BA$642)-Данные!$H241-BA$643+IF($F$6="Использовать поправку",BU579,0),#N/A)</f>
        <v>4.4257361416207459</v>
      </c>
      <c r="BB579" s="62">
        <f t="shared" si="868"/>
        <v>119</v>
      </c>
      <c r="BC579" s="63">
        <f>IF(ISNUMBER(INDEX(Данные!$I$1:$IX$303,Данные!$A241,BC$642)),INDEX(Данные!$I$1:$IX$303,Данные!$A241,BC$642)-Данные!$G241-BC$643+IF($F$7="Использовать поправку",BT579,0),#N/A)</f>
        <v>-6.1369605418777837</v>
      </c>
      <c r="BD579" s="64">
        <f>IF(ISNUMBER(INDEX(Данные!$I$1:$IX$303,Данные!$A241,BD$642)),INDEX(Данные!$I$1:$IX$303,Данные!$A241,BD$642)-Данные!$H241-BD$643+IF($F$7="Использовать поправку",BU579,0),#N/A)</f>
        <v>7.3956523204510631</v>
      </c>
      <c r="BE579" s="62">
        <f t="shared" si="869"/>
        <v>119</v>
      </c>
      <c r="BF579" s="63">
        <f>IF(ISNUMBER(INDEX(Данные!$I$1:$IX$303,Данные!$A241,BF$642)),INDEX(Данные!$I$1:$IX$303,Данные!$A241,BF$642)-Данные!$G241-BF$643+IF($F$8="Использовать поправку",BT579,0),#N/A)</f>
        <v>-0.38646995598890044</v>
      </c>
      <c r="BG579" s="64">
        <f>IF(ISNUMBER(INDEX(Данные!$I$1:$IX$303,Данные!$A241,BG$642)),INDEX(Данные!$I$1:$IX$303,Данные!$A241,BG$642)-Данные!$H241-BG$643+IF($F$8="Использовать поправку",BU579,0),#N/A)</f>
        <v>4.4246735885853923</v>
      </c>
      <c r="BH579" s="62">
        <f t="shared" si="870"/>
        <v>119</v>
      </c>
      <c r="BI579" s="63">
        <f>IF(ISNUMBER(INDEX(Данные!$I$1:$IX$303,Данные!$A241,BI$642)),INDEX(Данные!$I$1:$IX$303,Данные!$A241,BI$642)-Данные!$G241-BI$643+IF($F$9="Использовать поправку",BT579,0),#N/A)</f>
        <v>-2.111955772885608</v>
      </c>
      <c r="BJ579" s="64">
        <f>IF(ISNUMBER(INDEX(Данные!$I$1:$IX$303,Данные!$A241,BJ$642)),INDEX(Данные!$I$1:$IX$303,Данные!$A241,BJ$642)-Данные!$H241-BJ$643+IF($F$9="Использовать поправку",BU579,0),#N/A)</f>
        <v>5.6470175084707535</v>
      </c>
      <c r="BK579" s="62">
        <f t="shared" si="871"/>
        <v>119</v>
      </c>
      <c r="BL579" s="63">
        <f>IF(ISNUMBER(INDEX(Данные!$I$1:$IX$303,Данные!$A241,BL$642)),INDEX(Данные!$I$1:$IX$303,Данные!$A241,BL$642)-Данные!$G241-BL$643+IF($F$10="Использовать поправку",BT579,0),#N/A)</f>
        <v>-0.3332446826125306</v>
      </c>
      <c r="BM579" s="64">
        <f>IF(ISNUMBER(INDEX(Данные!$I$1:$IX$303,Данные!$A241,BM$642)),INDEX(Данные!$I$1:$IX$303,Данные!$A241,BM$642)-Данные!$H241-BM$643+IF($F$10="Использовать поправку",BU579,0),#N/A)</f>
        <v>6.7762183176191684</v>
      </c>
      <c r="BN579" s="62">
        <f t="shared" si="872"/>
        <v>119</v>
      </c>
      <c r="BO579" s="63">
        <f>IF(ISNUMBER(INDEX(Данные!$I$1:$IX$303,Данные!$A241,BO$642)),INDEX(Данные!$I$1:$IX$303,Данные!$A241,BO$642)-Данные!$G241-BO$643+IF($F$11="Использовать поправку",BT579,0),#N/A)</f>
        <v>-1.7158167135106623</v>
      </c>
      <c r="BP579" s="64">
        <f>IF(ISNUMBER(INDEX(Данные!$I$1:$IX$303,Данные!$A241,BP$642)),INDEX(Данные!$I$1:$IX$303,Данные!$A241,BP$642)-Данные!$H241-BP$643+IF($F$11="Использовать поправку",BU579,0),#N/A)</f>
        <v>2.1431704697683926</v>
      </c>
      <c r="BQ579" s="62">
        <f t="shared" si="873"/>
        <v>119</v>
      </c>
      <c r="BR579" s="63">
        <f>IF(ISNUMBER(INDEX(Данные!$I$1:$IX$303,Данные!$A241,BR$642)),INDEX(Данные!$I$1:$IX$303,Данные!$A241,BR$642)-Данные!$G241-BR$643+IF($F$12="Использовать поправку",BT579,0),#N/A)</f>
        <v>-4.2687257221703021</v>
      </c>
      <c r="BS579" s="64">
        <f>IF(ISNUMBER(INDEX(Данные!$I$1:$IX$303,Данные!$A241,BS$642)),INDEX(Данные!$I$1:$IX$303,Данные!$A241,BS$642)-Данные!$H241-BS$643+IF($F$12="Использовать поправку",BU579,0),#N/A)</f>
        <v>7.0067419774138671</v>
      </c>
      <c r="BT579" s="100" t="e">
        <f>INDEX(Данные!$I$1:$IX$303,Данные!$A241,BT$642+8)-INDEX(Данные!$I$1:$IX$303,Данные!$A241,BT$643+8)</f>
        <v>#N/A</v>
      </c>
      <c r="BU579" s="101" t="e">
        <f>INDEX(Данные!$I$1:$IX$303,Данные!$A241,BU$642+9)-INDEX(Данные!$I$1:$IX$303,Данные!$A241,BU$643+9)</f>
        <v>#N/A</v>
      </c>
    </row>
    <row r="580" spans="7:73" s="88" customFormat="1" x14ac:dyDescent="0.25">
      <c r="G580" s="61">
        <v>119.5</v>
      </c>
      <c r="H580" s="62">
        <f t="shared" si="874"/>
        <v>119.5</v>
      </c>
      <c r="I580" s="63">
        <f>IF(ISNUMBER(INDEX(Данные!$I$1:$IX$303,Данные!$A242,I$642)),INDEX(Данные!$I$1:$IX$303,Данные!$A242,I$642)-Данные!$E242+IF($F$3="Использовать поправку",AL580,0),#N/A)</f>
        <v>0</v>
      </c>
      <c r="J580" s="64">
        <f>IF(ISNUMBER(INDEX(Данные!$I$1:$IX$303,Данные!$A242,J$642)),INDEX(Данные!$I$1:$IX$303,Данные!$A242,J$642)-Данные!$F242+IF($F$3="Использовать поправку",AM580,0),#N/A)</f>
        <v>0</v>
      </c>
      <c r="K580" s="62">
        <f t="shared" si="875"/>
        <v>119.5</v>
      </c>
      <c r="L580" s="63">
        <f>IF(ISNUMBER(INDEX(Данные!$I$1:$IX$303,Данные!$A242,L$642)),INDEX(Данные!$I$1:$IX$303,Данные!$A242,L$642)-Данные!$E242+IF($F$4="Использовать поправку",AL580,0),#N/A)</f>
        <v>-0.71833609468835746</v>
      </c>
      <c r="M580" s="64">
        <f>IF(ISNUMBER(INDEX(Данные!$I$1:$IX$303,Данные!$A242,M$642)),INDEX(Данные!$I$1:$IX$303,Данные!$A242,M$642)-Данные!$F242+IF($F$4="Использовать поправку",AM580,0),#N/A)</f>
        <v>0.7806275853239697</v>
      </c>
      <c r="N580" s="62">
        <f t="shared" si="876"/>
        <v>119.5</v>
      </c>
      <c r="O580" s="63">
        <f>IF(ISNUMBER(INDEX(Данные!$I$1:$IX$303,Данные!$A242,O$642)),INDEX(Данные!$I$1:$IX$303,Данные!$A242,O$642)-Данные!$E242+IF($F$5="Использовать поправку",AL580,0),#N/A)</f>
        <v>-0.15582304734936159</v>
      </c>
      <c r="P580" s="64">
        <f>IF(ISNUMBER(INDEX(Данные!$I$1:$IX$303,Данные!$A242,P$642)),INDEX(Данные!$I$1:$IX$303,Данные!$A242,P$642)-Данные!$F242+IF($F$5="Использовать поправку",AM580,0),#N/A)</f>
        <v>0.42009139510005156</v>
      </c>
      <c r="Q580" s="62">
        <f t="shared" si="877"/>
        <v>119.5</v>
      </c>
      <c r="R580" s="63">
        <f>IF(ISNUMBER(INDEX(Данные!$I$1:$IX$303,Данные!$A242,R$642)),INDEX(Данные!$I$1:$IX$303,Данные!$A242,R$642)-Данные!$E242+IF($F$6="Использовать поправку",AL580,0),#N/A)</f>
        <v>0.43533166415578073</v>
      </c>
      <c r="S580" s="64">
        <f>IF(ISNUMBER(INDEX(Данные!$I$1:$IX$303,Данные!$A242,S$642)),INDEX(Данные!$I$1:$IX$303,Данные!$A242,S$642)-Данные!$F242+IF($F$6="Использовать поправку",AM580,0),#N/A)</f>
        <v>-0.22718853925071514</v>
      </c>
      <c r="T580" s="62">
        <f t="shared" si="878"/>
        <v>119.5</v>
      </c>
      <c r="U580" s="63">
        <f>IF(ISNUMBER(INDEX(Данные!$I$1:$IX$303,Данные!$A242,U$642)),INDEX(Данные!$I$1:$IX$303,Данные!$A242,U$642)-Данные!$E242+IF($F$7="Использовать поправку",AL580,0),#N/A)</f>
        <v>0.95046932362849468</v>
      </c>
      <c r="V580" s="64">
        <f>IF(ISNUMBER(INDEX(Данные!$I$1:$IX$303,Данные!$A242,V$642)),INDEX(Данные!$I$1:$IX$303,Данные!$A242,V$642)-Данные!$F242+IF($F$7="Использовать поправку",AM580,0),#N/A)</f>
        <v>-0.1945318112703589</v>
      </c>
      <c r="W580" s="62">
        <f t="shared" si="879"/>
        <v>119.5</v>
      </c>
      <c r="X580" s="63">
        <f>IF(ISNUMBER(INDEX(Данные!$I$1:$IX$303,Данные!$A242,X$642)),INDEX(Данные!$I$1:$IX$303,Данные!$A242,X$642)-Данные!$E242+IF($F$8="Использовать поправку",AL580,0),#N/A)</f>
        <v>0.3436504378351124</v>
      </c>
      <c r="Y580" s="64">
        <f>IF(ISNUMBER(INDEX(Данные!$I$1:$IX$303,Данные!$A242,Y$642)),INDEX(Данные!$I$1:$IX$303,Данные!$A242,Y$642)-Данные!$F242+IF($F$8="Использовать поправку",AM580,0),#N/A)</f>
        <v>-0.28138089725593218</v>
      </c>
      <c r="Z580" s="62">
        <f t="shared" si="880"/>
        <v>119.5</v>
      </c>
      <c r="AA580" s="63">
        <f>IF(ISNUMBER(INDEX(Данные!$I$1:$IX$303,Данные!$A242,AA$642)),INDEX(Данные!$I$1:$IX$303,Данные!$A242,AA$642)-Данные!$E242+IF($F$9="Использовать поправку",AL580,0),#N/A)</f>
        <v>-0.35937191232684462</v>
      </c>
      <c r="AB580" s="64">
        <f>IF(ISNUMBER(INDEX(Данные!$I$1:$IX$303,Данные!$A242,AB$642)),INDEX(Данные!$I$1:$IX$303,Данные!$A242,AB$642)-Данные!$F242+IF($F$9="Использовать поправку",AM580,0),#N/A)</f>
        <v>0.16679400996969207</v>
      </c>
      <c r="AC580" s="62">
        <f t="shared" si="881"/>
        <v>119.5</v>
      </c>
      <c r="AD580" s="63">
        <f>IF(ISNUMBER(INDEX(Данные!$I$1:$IX$303,Данные!$A242,AD$642)),INDEX(Данные!$I$1:$IX$303,Данные!$A242,AD$642)-Данные!$E242+IF($F$10="Использовать поправку",AL580,0),#N/A)</f>
        <v>-0.25005097261770182</v>
      </c>
      <c r="AE580" s="64">
        <f>IF(ISNUMBER(INDEX(Данные!$I$1:$IX$303,Данные!$A242,AE$642)),INDEX(Данные!$I$1:$IX$303,Данные!$A242,AE$642)-Данные!$F242+IF($F$10="Использовать поправку",AM580,0),#N/A)</f>
        <v>-0.92862272319332817</v>
      </c>
      <c r="AF580" s="62">
        <f t="shared" si="882"/>
        <v>119.5</v>
      </c>
      <c r="AG580" s="63">
        <f>IF(ISNUMBER(INDEX(Данные!$I$1:$IX$303,Данные!$A242,AG$642)),INDEX(Данные!$I$1:$IX$303,Данные!$A242,AG$642)-Данные!$E242+IF($F$11="Использовать поправку",AL580,0),#N/A)</f>
        <v>0.75295726580280053</v>
      </c>
      <c r="AH580" s="64">
        <f>IF(ISNUMBER(INDEX(Данные!$I$1:$IX$303,Данные!$A242,AH$642)),INDEX(Данные!$I$1:$IX$303,Данные!$A242,AH$642)-Данные!$F242+IF($F$11="Использовать поправку",AM580,0),#N/A)</f>
        <v>-0.87488353807183117</v>
      </c>
      <c r="AI580" s="62">
        <f t="shared" si="883"/>
        <v>119.5</v>
      </c>
      <c r="AJ580" s="63">
        <f>IF(ISNUMBER(INDEX(Данные!$I$1:$IX$303,Данные!$A242,AJ$642)),INDEX(Данные!$I$1:$IX$303,Данные!$A242,AJ$642)-Данные!$E242+IF($F$12="Использовать поправку",AL580,0),#N/A)</f>
        <v>-0.1076546721825089</v>
      </c>
      <c r="AK580" s="96">
        <f>IF(ISNUMBER(INDEX(Данные!$I$1:$IX$303,Данные!$A242,AK$642)),INDEX(Данные!$I$1:$IX$303,Данные!$A242,AK$642)-Данные!$F242+IF($F$12="Использовать поправку",AM580,0),#N/A)</f>
        <v>-0.26753350041720481</v>
      </c>
      <c r="AL580" s="100" t="e">
        <f>INDEX(Данные!$I$1:$IX$303,Данные!$A242,AL$642+4)-INDEX(Данные!$I$1:$IX$303,Данные!$A242,AL$643+4)</f>
        <v>#N/A</v>
      </c>
      <c r="AM580" s="101" t="e">
        <f>INDEX(Данные!$I$1:$IX$303,Данные!$A242,AM$642+5)-INDEX(Данные!$I$1:$IX$303,Данные!$A242,AM$643+5)</f>
        <v>#N/A</v>
      </c>
      <c r="AO580" s="61">
        <v>119.5</v>
      </c>
      <c r="AP580" s="62">
        <f t="shared" si="864"/>
        <v>119.5</v>
      </c>
      <c r="AQ580" s="63">
        <f>IF(ISNUMBER(INDEX(Данные!$I$1:$IX$303,Данные!$A242,AQ$642)),INDEX(Данные!$I$1:$IX$303,Данные!$A242,AQ$642)-Данные!$G242-AQ$643+IF($F$3="Использовать поправку",BT580,0),#N/A)</f>
        <v>0</v>
      </c>
      <c r="AR580" s="64">
        <f>IF(ISNUMBER(INDEX(Данные!$I$1:$IX$303,Данные!$A242,AR$642)),INDEX(Данные!$I$1:$IX$303,Данные!$A242,AR$642)-Данные!$H242-AR$643+IF($F$3="Использовать поправку",BU580,0),#N/A)</f>
        <v>0</v>
      </c>
      <c r="AS580" s="62">
        <f t="shared" si="865"/>
        <v>119.5</v>
      </c>
      <c r="AT580" s="63">
        <f>IF(ISNUMBER(INDEX(Данные!$I$1:$IX$303,Данные!$A242,AT$642)),INDEX(Данные!$I$1:$IX$303,Данные!$A242,AT$642)-Данные!$G242-AT$643+IF($F$4="Использовать поправку",BT580,0),#N/A)</f>
        <v>-1.3930883787310222</v>
      </c>
      <c r="AU580" s="64">
        <f>IF(ISNUMBER(INDEX(Данные!$I$1:$IX$303,Данные!$A242,AU$642)),INDEX(Данные!$I$1:$IX$303,Данные!$A242,AU$642)-Данные!$H242-AU$643+IF($F$4="Использовать поправку",BU580,0),#N/A)</f>
        <v>5.1483165912316053</v>
      </c>
      <c r="AV580" s="62">
        <f t="shared" si="866"/>
        <v>119.5</v>
      </c>
      <c r="AW580" s="63">
        <f>IF(ISNUMBER(INDEX(Данные!$I$1:$IX$303,Данные!$A242,AW$642)),INDEX(Данные!$I$1:$IX$303,Данные!$A242,AW$642)-Данные!$G242-AW$643+IF($F$5="Использовать поправку",BT580,0),#N/A)</f>
        <v>-4.4782968203509199</v>
      </c>
      <c r="AX580" s="64">
        <f>IF(ISNUMBER(INDEX(Данные!$I$1:$IX$303,Данные!$A242,AX$642)),INDEX(Данные!$I$1:$IX$303,Данные!$A242,AX$642)-Данные!$H242-AX$643+IF($F$5="Использовать поправку",BU580,0),#N/A)</f>
        <v>5.0921807177760456</v>
      </c>
      <c r="AY580" s="62">
        <f t="shared" si="867"/>
        <v>119.5</v>
      </c>
      <c r="AZ580" s="63">
        <f>IF(ISNUMBER(INDEX(Данные!$I$1:$IX$303,Данные!$A242,AZ$642)),INDEX(Данные!$I$1:$IX$303,Данные!$A242,AZ$642)-Данные!$G242-AZ$643+IF($F$6="Использовать поправку",BT580,0),#N/A)</f>
        <v>-12.13292306441042</v>
      </c>
      <c r="BA580" s="64">
        <f>IF(ISNUMBER(INDEX(Данные!$I$1:$IX$303,Данные!$A242,BA$642)),INDEX(Данные!$I$1:$IX$303,Данные!$A242,BA$642)-Данные!$H242-BA$643+IF($F$6="Использовать поправку",BU580,0),#N/A)</f>
        <v>4.3121418719954363</v>
      </c>
      <c r="BB580" s="62">
        <f t="shared" si="868"/>
        <v>119.5</v>
      </c>
      <c r="BC580" s="63">
        <f>IF(ISNUMBER(INDEX(Данные!$I$1:$IX$303,Данные!$A242,BC$642)),INDEX(Данные!$I$1:$IX$303,Данные!$A242,BC$642)-Данные!$G242-BC$643+IF($F$7="Использовать поправку",BT580,0),#N/A)</f>
        <v>-5.6617258800635</v>
      </c>
      <c r="BD580" s="64">
        <f>IF(ISNUMBER(INDEX(Данные!$I$1:$IX$303,Данные!$A242,BD$642)),INDEX(Данные!$I$1:$IX$303,Данные!$A242,BD$642)-Данные!$H242-BD$643+IF($F$7="Использовать поправку",BU580,0),#N/A)</f>
        <v>7.2983864148159228</v>
      </c>
      <c r="BE580" s="62">
        <f t="shared" si="869"/>
        <v>119.5</v>
      </c>
      <c r="BF580" s="63">
        <f>IF(ISNUMBER(INDEX(Данные!$I$1:$IX$303,Данные!$A242,BF$642)),INDEX(Данные!$I$1:$IX$303,Данные!$A242,BF$642)-Данные!$G242-BF$643+IF($F$8="Использовать поправку",BT580,0),#N/A)</f>
        <v>-0.21464473707135312</v>
      </c>
      <c r="BG580" s="64">
        <f>IF(ISNUMBER(INDEX(Данные!$I$1:$IX$303,Данные!$A242,BG$642)),INDEX(Данные!$I$1:$IX$303,Данные!$A242,BG$642)-Данные!$H242-BG$643+IF($F$8="Использовать поправку",BU580,0),#N/A)</f>
        <v>4.2839831399573995</v>
      </c>
      <c r="BH580" s="62">
        <f t="shared" si="870"/>
        <v>119.5</v>
      </c>
      <c r="BI580" s="63">
        <f>IF(ISNUMBER(INDEX(Данные!$I$1:$IX$303,Данные!$A242,BI$642)),INDEX(Данные!$I$1:$IX$303,Данные!$A242,BI$642)-Данные!$G242-BI$643+IF($F$9="Использовать поправку",BT580,0),#N/A)</f>
        <v>-2.2916417290490472</v>
      </c>
      <c r="BJ580" s="64">
        <f>IF(ISNUMBER(INDEX(Данные!$I$1:$IX$303,Данные!$A242,BJ$642)),INDEX(Данные!$I$1:$IX$303,Данные!$A242,BJ$642)-Данные!$H242-BJ$643+IF($F$9="Использовать поправку",BU580,0),#N/A)</f>
        <v>5.7304145134555711</v>
      </c>
      <c r="BK580" s="62">
        <f t="shared" si="871"/>
        <v>119.5</v>
      </c>
      <c r="BL580" s="63">
        <f>IF(ISNUMBER(INDEX(Данные!$I$1:$IX$303,Данные!$A242,BL$642)),INDEX(Данные!$I$1:$IX$303,Данные!$A242,BL$642)-Данные!$G242-BL$643+IF($F$10="Использовать поправку",BT580,0),#N/A)</f>
        <v>-0.45827016892144457</v>
      </c>
      <c r="BM580" s="64">
        <f>IF(ISNUMBER(INDEX(Данные!$I$1:$IX$303,Данные!$A242,BM$642)),INDEX(Данные!$I$1:$IX$303,Данные!$A242,BM$642)-Данные!$H242-BM$643+IF($F$10="Использовать поправку",BU580,0),#N/A)</f>
        <v>6.3119069560225398</v>
      </c>
      <c r="BN580" s="62">
        <f t="shared" si="872"/>
        <v>119.5</v>
      </c>
      <c r="BO580" s="63">
        <f>IF(ISNUMBER(INDEX(Данные!$I$1:$IX$303,Данные!$A242,BO$642)),INDEX(Данные!$I$1:$IX$303,Данные!$A242,BO$642)-Данные!$G242-BO$643+IF($F$11="Использовать поправку",BT580,0),#N/A)</f>
        <v>-1.3393380806093091</v>
      </c>
      <c r="BP580" s="64">
        <f>IF(ISNUMBER(INDEX(Данные!$I$1:$IX$303,Данные!$A242,BP$642)),INDEX(Данные!$I$1:$IX$303,Данные!$A242,BP$642)-Данные!$H242-BP$643+IF($F$11="Использовать поправку",BU580,0),#N/A)</f>
        <v>1.7057287007323794</v>
      </c>
      <c r="BQ580" s="62">
        <f t="shared" si="873"/>
        <v>119.5</v>
      </c>
      <c r="BR580" s="63">
        <f>IF(ISNUMBER(INDEX(Данные!$I$1:$IX$303,Данные!$A242,BR$642)),INDEX(Данные!$I$1:$IX$303,Данные!$A242,BR$642)-Данные!$G242-BR$643+IF($F$12="Использовать поправку",BT580,0),#N/A)</f>
        <v>-4.3225530582615193</v>
      </c>
      <c r="BS580" s="64">
        <f>IF(ISNUMBER(INDEX(Данные!$I$1:$IX$303,Данные!$A242,BS$642)),INDEX(Данные!$I$1:$IX$303,Данные!$A242,BS$642)-Данные!$H242-BS$643+IF($F$12="Использовать поправку",BU580,0),#N/A)</f>
        <v>6.8729752272051883</v>
      </c>
      <c r="BT580" s="100" t="e">
        <f>INDEX(Данные!$I$1:$IX$303,Данные!$A242,BT$642+8)-INDEX(Данные!$I$1:$IX$303,Данные!$A242,BT$643+8)</f>
        <v>#N/A</v>
      </c>
      <c r="BU580" s="101" t="e">
        <f>INDEX(Данные!$I$1:$IX$303,Данные!$A242,BU$642+9)-INDEX(Данные!$I$1:$IX$303,Данные!$A242,BU$643+9)</f>
        <v>#N/A</v>
      </c>
    </row>
    <row r="581" spans="7:73" s="88" customFormat="1" x14ac:dyDescent="0.25">
      <c r="G581" s="61">
        <v>120</v>
      </c>
      <c r="H581" s="62">
        <f t="shared" si="874"/>
        <v>120</v>
      </c>
      <c r="I581" s="63">
        <f>IF(ISNUMBER(INDEX(Данные!$I$1:$IX$303,Данные!$A243,I$642)),INDEX(Данные!$I$1:$IX$303,Данные!$A243,I$642)-Данные!$E243+IF($F$3="Использовать поправку",AL581,0),#N/A)</f>
        <v>0</v>
      </c>
      <c r="J581" s="64">
        <f>IF(ISNUMBER(INDEX(Данные!$I$1:$IX$303,Данные!$A243,J$642)),INDEX(Данные!$I$1:$IX$303,Данные!$A243,J$642)-Данные!$F243+IF($F$3="Использовать поправку",AM581,0),#N/A)</f>
        <v>0</v>
      </c>
      <c r="K581" s="62">
        <f t="shared" si="875"/>
        <v>120</v>
      </c>
      <c r="L581" s="63">
        <f>IF(ISNUMBER(INDEX(Данные!$I$1:$IX$303,Данные!$A243,L$642)),INDEX(Данные!$I$1:$IX$303,Данные!$A243,L$642)-Данные!$E243+IF($F$4="Использовать поправку",AL581,0),#N/A)</f>
        <v>0.26653747107058834</v>
      </c>
      <c r="M581" s="64">
        <f>IF(ISNUMBER(INDEX(Данные!$I$1:$IX$303,Данные!$A243,M$642)),INDEX(Данные!$I$1:$IX$303,Данные!$A243,M$642)-Данные!$F243+IF($F$4="Использовать поправку",AM581,0),#N/A)</f>
        <v>-1.27888248658099</v>
      </c>
      <c r="N581" s="62">
        <f t="shared" si="876"/>
        <v>120</v>
      </c>
      <c r="O581" s="63">
        <f>IF(ISNUMBER(INDEX(Данные!$I$1:$IX$303,Данные!$A243,O$642)),INDEX(Данные!$I$1:$IX$303,Данные!$A243,O$642)-Данные!$E243+IF($F$5="Использовать поправку",AL581,0),#N/A)</f>
        <v>0.1280276908562108</v>
      </c>
      <c r="P581" s="64">
        <f>IF(ISNUMBER(INDEX(Данные!$I$1:$IX$303,Данные!$A243,P$642)),INDEX(Данные!$I$1:$IX$303,Данные!$A243,P$642)-Данные!$F243+IF($F$5="Использовать поправку",AM581,0),#N/A)</f>
        <v>-1.332718086123176</v>
      </c>
      <c r="Q581" s="62">
        <f t="shared" si="877"/>
        <v>120</v>
      </c>
      <c r="R581" s="63">
        <f>IF(ISNUMBER(INDEX(Данные!$I$1:$IX$303,Данные!$A243,R$642)),INDEX(Данные!$I$1:$IX$303,Данные!$A243,R$642)-Данные!$E243+IF($F$6="Использовать поправку",AL581,0),#N/A)</f>
        <v>-7.7716226981994652E-2</v>
      </c>
      <c r="S581" s="64">
        <f>IF(ISNUMBER(INDEX(Данные!$I$1:$IX$303,Данные!$A243,S$642)),INDEX(Данные!$I$1:$IX$303,Данные!$A243,S$642)-Данные!$F243+IF($F$6="Использовать поправку",AM581,0),#N/A)</f>
        <v>-1.7944724855381367</v>
      </c>
      <c r="T581" s="62">
        <f t="shared" si="878"/>
        <v>120</v>
      </c>
      <c r="U581" s="63">
        <f>IF(ISNUMBER(INDEX(Данные!$I$1:$IX$303,Данные!$A243,U$642)),INDEX(Данные!$I$1:$IX$303,Данные!$A243,U$642)-Данные!$E243+IF($F$7="Использовать поправку",AL581,0),#N/A)</f>
        <v>0.15201403591641593</v>
      </c>
      <c r="V581" s="64">
        <f>IF(ISNUMBER(INDEX(Данные!$I$1:$IX$303,Данные!$A243,V$642)),INDEX(Данные!$I$1:$IX$303,Данные!$A243,V$642)-Данные!$F243+IF($F$7="Использовать поправку",AM581,0),#N/A)</f>
        <v>0.28030415989575985</v>
      </c>
      <c r="W581" s="62">
        <f t="shared" si="879"/>
        <v>120</v>
      </c>
      <c r="X581" s="63">
        <f>IF(ISNUMBER(INDEX(Данные!$I$1:$IX$303,Данные!$A243,X$642)),INDEX(Данные!$I$1:$IX$303,Данные!$A243,X$642)-Данные!$E243+IF($F$8="Использовать поправку",AL581,0),#N/A)</f>
        <v>0.77429656459473151</v>
      </c>
      <c r="Y581" s="64">
        <f>IF(ISNUMBER(INDEX(Данные!$I$1:$IX$303,Данные!$A243,Y$642)),INDEX(Данные!$I$1:$IX$303,Данные!$A243,Y$642)-Данные!$F243+IF($F$8="Использовать поправку",AM581,0),#N/A)</f>
        <v>-0.7466213454223265</v>
      </c>
      <c r="Z581" s="62">
        <f t="shared" si="880"/>
        <v>120</v>
      </c>
      <c r="AA581" s="63">
        <f>IF(ISNUMBER(INDEX(Данные!$I$1:$IX$303,Данные!$A243,AA$642)),INDEX(Данные!$I$1:$IX$303,Данные!$A243,AA$642)-Данные!$E243+IF($F$9="Использовать поправку",AL581,0),#N/A)</f>
        <v>1.0906904600687142</v>
      </c>
      <c r="AB581" s="64">
        <f>IF(ISNUMBER(INDEX(Данные!$I$1:$IX$303,Данные!$A243,AB$642)),INDEX(Данные!$I$1:$IX$303,Данные!$A243,AB$642)-Данные!$F243+IF($F$9="Использовать поправку",AM581,0),#N/A)</f>
        <v>-1.5486731503931388</v>
      </c>
      <c r="AC581" s="62">
        <f t="shared" si="881"/>
        <v>120</v>
      </c>
      <c r="AD581" s="63">
        <f>IF(ISNUMBER(INDEX(Данные!$I$1:$IX$303,Данные!$A243,AD$642)),INDEX(Данные!$I$1:$IX$303,Данные!$A243,AD$642)-Данные!$E243+IF($F$10="Использовать поправку",AL581,0),#N/A)</f>
        <v>-0.78040036447953121</v>
      </c>
      <c r="AE581" s="64">
        <f>IF(ISNUMBER(INDEX(Данные!$I$1:$IX$303,Данные!$A243,AE$642)),INDEX(Данные!$I$1:$IX$303,Данные!$A243,AE$642)-Данные!$F243+IF($F$10="Использовать поправку",AM581,0),#N/A)</f>
        <v>-0.70596021238176121</v>
      </c>
      <c r="AF581" s="62">
        <f t="shared" si="882"/>
        <v>120</v>
      </c>
      <c r="AG581" s="63">
        <f>IF(ISNUMBER(INDEX(Данные!$I$1:$IX$303,Данные!$A243,AG$642)),INDEX(Данные!$I$1:$IX$303,Данные!$A243,AG$642)-Данные!$E243+IF($F$11="Использовать поправку",AL581,0),#N/A)</f>
        <v>-0.73241109848918029</v>
      </c>
      <c r="AH581" s="64">
        <f>IF(ISNUMBER(INDEX(Данные!$I$1:$IX$303,Данные!$A243,AH$642)),INDEX(Данные!$I$1:$IX$303,Данные!$A243,AH$642)-Данные!$F243+IF($F$11="Использовать поправку",AM581,0),#N/A)</f>
        <v>-2.5577249862528753</v>
      </c>
      <c r="AI581" s="62">
        <f t="shared" si="883"/>
        <v>120</v>
      </c>
      <c r="AJ581" s="63">
        <f>IF(ISNUMBER(INDEX(Данные!$I$1:$IX$303,Данные!$A243,AJ$642)),INDEX(Данные!$I$1:$IX$303,Данные!$A243,AJ$642)-Данные!$E243+IF($F$12="Использовать поправку",AL581,0),#N/A)</f>
        <v>0.61725885032874217</v>
      </c>
      <c r="AK581" s="96">
        <f>IF(ISNUMBER(INDEX(Данные!$I$1:$IX$303,Данные!$A243,AK$642)),INDEX(Данные!$I$1:$IX$303,Данные!$A243,AK$642)-Данные!$F243+IF($F$12="Использовать поправку",AM581,0),#N/A)</f>
        <v>-1.6466217189984498</v>
      </c>
      <c r="AL581" s="100" t="e">
        <f>INDEX(Данные!$I$1:$IX$303,Данные!$A243,AL$642+4)-INDEX(Данные!$I$1:$IX$303,Данные!$A243,AL$643+4)</f>
        <v>#N/A</v>
      </c>
      <c r="AM581" s="101" t="e">
        <f>INDEX(Данные!$I$1:$IX$303,Данные!$A243,AM$642+5)-INDEX(Данные!$I$1:$IX$303,Данные!$A243,AM$643+5)</f>
        <v>#N/A</v>
      </c>
      <c r="AO581" s="61">
        <v>120</v>
      </c>
      <c r="AP581" s="62">
        <f t="shared" si="864"/>
        <v>120</v>
      </c>
      <c r="AQ581" s="63">
        <f>IF(ISNUMBER(INDEX(Данные!$I$1:$IX$303,Данные!$A243,AQ$642)),INDEX(Данные!$I$1:$IX$303,Данные!$A243,AQ$642)-Данные!$G243-AQ$643+IF($F$3="Использовать поправку",BT581,0),#N/A)</f>
        <v>0</v>
      </c>
      <c r="AR581" s="64">
        <f>IF(ISNUMBER(INDEX(Данные!$I$1:$IX$303,Данные!$A243,AR$642)),INDEX(Данные!$I$1:$IX$303,Данные!$A243,AR$642)-Данные!$H243-AR$643+IF($F$3="Использовать поправку",BU581,0),#N/A)</f>
        <v>0</v>
      </c>
      <c r="AS581" s="62">
        <f t="shared" si="865"/>
        <v>120</v>
      </c>
      <c r="AT581" s="63">
        <f>IF(ISNUMBER(INDEX(Данные!$I$1:$IX$303,Данные!$A243,AT$642)),INDEX(Данные!$I$1:$IX$303,Данные!$A243,AT$642)-Данные!$G243-AT$643+IF($F$4="Использовать поправку",BT581,0),#N/A)</f>
        <v>-1.2598196431957831</v>
      </c>
      <c r="AU581" s="64">
        <f>IF(ISNUMBER(INDEX(Данные!$I$1:$IX$303,Данные!$A243,AU$642)),INDEX(Данные!$I$1:$IX$303,Данные!$A243,AU$642)-Данные!$H243-AU$643+IF($F$4="Использовать поправку",BU581,0),#N/A)</f>
        <v>4.508875347941057</v>
      </c>
      <c r="AV581" s="62">
        <f t="shared" si="866"/>
        <v>120</v>
      </c>
      <c r="AW581" s="63">
        <f>IF(ISNUMBER(INDEX(Данные!$I$1:$IX$303,Данные!$A243,AW$642)),INDEX(Данные!$I$1:$IX$303,Данные!$A243,AW$642)-Данные!$G243-AW$643+IF($F$5="Использовать поправку",BT581,0),#N/A)</f>
        <v>-4.4142829749227985</v>
      </c>
      <c r="AX581" s="64">
        <f>IF(ISNUMBER(INDEX(Данные!$I$1:$IX$303,Данные!$A243,AX$642)),INDEX(Данные!$I$1:$IX$303,Данные!$A243,AX$642)-Данные!$H243-AX$643+IF($F$5="Использовать поправку",BU581,0),#N/A)</f>
        <v>4.4258216747143706</v>
      </c>
      <c r="AY581" s="62">
        <f t="shared" si="867"/>
        <v>120</v>
      </c>
      <c r="AZ581" s="63">
        <f>IF(ISNUMBER(INDEX(Данные!$I$1:$IX$303,Данные!$A243,AZ$642)),INDEX(Данные!$I$1:$IX$303,Данные!$A243,AZ$642)-Данные!$G243-AZ$643+IF($F$6="Использовать поправку",BT581,0),#N/A)</f>
        <v>-12.17178117790138</v>
      </c>
      <c r="BA581" s="64">
        <f>IF(ISNUMBER(INDEX(Данные!$I$1:$IX$303,Данные!$A243,BA$642)),INDEX(Данные!$I$1:$IX$303,Данные!$A243,BA$642)-Данные!$H243-BA$643+IF($F$6="Использовать поправку",BU581,0),#N/A)</f>
        <v>3.4149056292262685</v>
      </c>
      <c r="BB581" s="62">
        <f t="shared" si="868"/>
        <v>120</v>
      </c>
      <c r="BC581" s="63">
        <f>IF(ISNUMBER(INDEX(Данные!$I$1:$IX$303,Данные!$A243,BC$642)),INDEX(Данные!$I$1:$IX$303,Данные!$A243,BC$642)-Данные!$G243-BC$643+IF($F$7="Использовать поправку",BT581,0),#N/A)</f>
        <v>-5.5857188621052956</v>
      </c>
      <c r="BD581" s="64">
        <f>IF(ISNUMBER(INDEX(Данные!$I$1:$IX$303,Данные!$A243,BD$642)),INDEX(Данные!$I$1:$IX$303,Данные!$A243,BD$642)-Данные!$H243-BD$643+IF($F$7="Использовать поправку",BU581,0),#N/A)</f>
        <v>7.4385384947636339</v>
      </c>
      <c r="BE581" s="62">
        <f t="shared" si="869"/>
        <v>120</v>
      </c>
      <c r="BF581" s="63">
        <f>IF(ISNUMBER(INDEX(Данные!$I$1:$IX$303,Данные!$A243,BF$642)),INDEX(Данные!$I$1:$IX$303,Данные!$A243,BF$642)-Данные!$G243-BF$643+IF($F$8="Использовать поправку",BT581,0),#N/A)</f>
        <v>0.17250354522604994</v>
      </c>
      <c r="BG581" s="64">
        <f>IF(ISNUMBER(INDEX(Данные!$I$1:$IX$303,Данные!$A243,BG$642)),INDEX(Данные!$I$1:$IX$303,Данные!$A243,BG$642)-Данные!$H243-BG$643+IF($F$8="Использовать поправку",BU581,0),#N/A)</f>
        <v>3.910672467246286</v>
      </c>
      <c r="BH581" s="62">
        <f t="shared" si="870"/>
        <v>120</v>
      </c>
      <c r="BI581" s="63">
        <f>IF(ISNUMBER(INDEX(Данные!$I$1:$IX$303,Данные!$A243,BI$642)),INDEX(Данные!$I$1:$IX$303,Данные!$A243,BI$642)-Данные!$G243-BI$643+IF($F$9="Использовать поправку",BT581,0),#N/A)</f>
        <v>-1.7462964990146475</v>
      </c>
      <c r="BJ581" s="64">
        <f>IF(ISNUMBER(INDEX(Данные!$I$1:$IX$303,Данные!$A243,BJ$642)),INDEX(Данные!$I$1:$IX$303,Данные!$A243,BJ$642)-Данные!$H243-BJ$643+IF($F$9="Использовать поправку",BU581,0),#N/A)</f>
        <v>4.9560779382588862</v>
      </c>
      <c r="BK581" s="62">
        <f t="shared" si="871"/>
        <v>120</v>
      </c>
      <c r="BL581" s="63">
        <f>IF(ISNUMBER(INDEX(Данные!$I$1:$IX$303,Данные!$A243,BL$642)),INDEX(Данные!$I$1:$IX$303,Данные!$A243,BL$642)-Данные!$G243-BL$643+IF($F$10="Использовать поправку",BT581,0),#N/A)</f>
        <v>-0.8484703511612679</v>
      </c>
      <c r="BM581" s="64">
        <f>IF(ISNUMBER(INDEX(Данные!$I$1:$IX$303,Данные!$A243,BM$642)),INDEX(Данные!$I$1:$IX$303,Данные!$A243,BM$642)-Данные!$H243-BM$643+IF($F$10="Использовать поправку",BU581,0),#N/A)</f>
        <v>5.9589268498316414</v>
      </c>
      <c r="BN581" s="62">
        <f t="shared" si="872"/>
        <v>120</v>
      </c>
      <c r="BO581" s="63">
        <f>IF(ISNUMBER(INDEX(Данные!$I$1:$IX$303,Данные!$A243,BO$642)),INDEX(Данные!$I$1:$IX$303,Данные!$A243,BO$642)-Данные!$G243-BO$643+IF($F$11="Использовать поправку",BT581,0),#N/A)</f>
        <v>-1.705543629853878</v>
      </c>
      <c r="BP581" s="64">
        <f>IF(ISNUMBER(INDEX(Данные!$I$1:$IX$303,Данные!$A243,BP$642)),INDEX(Данные!$I$1:$IX$303,Данные!$A243,BP$642)-Данные!$H243-BP$643+IF($F$11="Использовать поправку",BU581,0),#N/A)</f>
        <v>0.42686620760605365</v>
      </c>
      <c r="BQ581" s="62">
        <f t="shared" si="873"/>
        <v>120</v>
      </c>
      <c r="BR581" s="63">
        <f>IF(ISNUMBER(INDEX(Данные!$I$1:$IX$303,Данные!$A243,BR$642)),INDEX(Данные!$I$1:$IX$303,Данные!$A243,BR$642)-Данные!$G243-BR$643+IF($F$12="Использовать поправку",BT581,0),#N/A)</f>
        <v>-4.0139236330971926</v>
      </c>
      <c r="BS581" s="64">
        <f>IF(ISNUMBER(INDEX(Данные!$I$1:$IX$303,Данные!$A243,BS$642)),INDEX(Данные!$I$1:$IX$303,Данные!$A243,BS$642)-Данные!$H243-BS$643+IF($F$12="Использовать поправку",BU581,0),#N/A)</f>
        <v>6.0496643677061002</v>
      </c>
      <c r="BT581" s="100" t="e">
        <f>INDEX(Данные!$I$1:$IX$303,Данные!$A243,BT$642+8)-INDEX(Данные!$I$1:$IX$303,Данные!$A243,BT$643+8)</f>
        <v>#N/A</v>
      </c>
      <c r="BU581" s="101" t="e">
        <f>INDEX(Данные!$I$1:$IX$303,Данные!$A243,BU$642+9)-INDEX(Данные!$I$1:$IX$303,Данные!$A243,BU$643+9)</f>
        <v>#N/A</v>
      </c>
    </row>
    <row r="582" spans="7:73" s="88" customFormat="1" x14ac:dyDescent="0.25">
      <c r="G582" s="61">
        <v>120.5</v>
      </c>
      <c r="H582" s="62">
        <f t="shared" si="874"/>
        <v>120.5</v>
      </c>
      <c r="I582" s="63">
        <f>IF(ISNUMBER(INDEX(Данные!$I$1:$IX$303,Данные!$A244,I$642)),INDEX(Данные!$I$1:$IX$303,Данные!$A244,I$642)-Данные!$E244+IF($F$3="Использовать поправку",AL582,0),#N/A)</f>
        <v>0</v>
      </c>
      <c r="J582" s="64">
        <f>IF(ISNUMBER(INDEX(Данные!$I$1:$IX$303,Данные!$A244,J$642)),INDEX(Данные!$I$1:$IX$303,Данные!$A244,J$642)-Данные!$F244+IF($F$3="Использовать поправку",AM582,0),#N/A)</f>
        <v>0</v>
      </c>
      <c r="K582" s="62">
        <f t="shared" si="875"/>
        <v>120.5</v>
      </c>
      <c r="L582" s="63">
        <f>IF(ISNUMBER(INDEX(Данные!$I$1:$IX$303,Данные!$A244,L$642)),INDEX(Данные!$I$1:$IX$303,Данные!$A244,L$642)-Данные!$E244+IF($F$4="Использовать поправку",AL582,0),#N/A)</f>
        <v>-0.91908128432647374</v>
      </c>
      <c r="M582" s="64">
        <f>IF(ISNUMBER(INDEX(Данные!$I$1:$IX$303,Данные!$A244,M$642)),INDEX(Данные!$I$1:$IX$303,Данные!$A244,M$642)-Данные!$F244+IF($F$4="Использовать поправку",AM582,0),#N/A)</f>
        <v>-0.65994182700427295</v>
      </c>
      <c r="N582" s="62">
        <f t="shared" si="876"/>
        <v>120.5</v>
      </c>
      <c r="O582" s="63">
        <f>IF(ISNUMBER(INDEX(Данные!$I$1:$IX$303,Данные!$A244,O$642)),INDEX(Данные!$I$1:$IX$303,Данные!$A244,O$642)-Данные!$E244+IF($F$5="Использовать поправку",AL582,0),#N/A)</f>
        <v>-0.13840343450632631</v>
      </c>
      <c r="P582" s="64">
        <f>IF(ISNUMBER(INDEX(Данные!$I$1:$IX$303,Данные!$A244,P$642)),INDEX(Данные!$I$1:$IX$303,Данные!$A244,P$642)-Данные!$F244+IF($F$5="Использовать поправку",AM582,0),#N/A)</f>
        <v>0.8863809179381148</v>
      </c>
      <c r="Q582" s="62">
        <f t="shared" si="877"/>
        <v>120.5</v>
      </c>
      <c r="R582" s="63">
        <f>IF(ISNUMBER(INDEX(Данные!$I$1:$IX$303,Данные!$A244,R$642)),INDEX(Данные!$I$1:$IX$303,Данные!$A244,R$642)-Данные!$E244+IF($F$6="Использовать поправку",AL582,0),#N/A)</f>
        <v>-1.9434605451513853</v>
      </c>
      <c r="S582" s="64">
        <f>IF(ISNUMBER(INDEX(Данные!$I$1:$IX$303,Данные!$A244,S$642)),INDEX(Данные!$I$1:$IX$303,Данные!$A244,S$642)-Данные!$F244+IF($F$6="Использовать поправку",AM582,0),#N/A)</f>
        <v>0.86270945054577108</v>
      </c>
      <c r="T582" s="62">
        <f t="shared" si="878"/>
        <v>120.5</v>
      </c>
      <c r="U582" s="63">
        <f>IF(ISNUMBER(INDEX(Данные!$I$1:$IX$303,Данные!$A244,U$642)),INDEX(Данные!$I$1:$IX$303,Данные!$A244,U$642)-Данные!$E244+IF($F$7="Использовать поправку",AL582,0),#N/A)</f>
        <v>-1.0945149583237246</v>
      </c>
      <c r="V582" s="64">
        <f>IF(ISNUMBER(INDEX(Данные!$I$1:$IX$303,Данные!$A244,V$642)),INDEX(Данные!$I$1:$IX$303,Данные!$A244,V$642)-Данные!$F244+IF($F$7="Использовать поправку",AM582,0),#N/A)</f>
        <v>1.1140162950125285</v>
      </c>
      <c r="W582" s="62">
        <f t="shared" si="879"/>
        <v>120.5</v>
      </c>
      <c r="X582" s="63">
        <f>IF(ISNUMBER(INDEX(Данные!$I$1:$IX$303,Данные!$A244,X$642)),INDEX(Данные!$I$1:$IX$303,Данные!$A244,X$642)-Данные!$E244+IF($F$8="Использовать поправку",AL582,0),#N/A)</f>
        <v>-0.59017786642205294</v>
      </c>
      <c r="Y582" s="64">
        <f>IF(ISNUMBER(INDEX(Данные!$I$1:$IX$303,Данные!$A244,Y$642)),INDEX(Данные!$I$1:$IX$303,Данные!$A244,Y$642)-Данные!$F244+IF($F$8="Использовать поправку",AM582,0),#N/A)</f>
        <v>-0.15258600051384441</v>
      </c>
      <c r="Z582" s="62">
        <f t="shared" si="880"/>
        <v>120.5</v>
      </c>
      <c r="AA582" s="63">
        <f>IF(ISNUMBER(INDEX(Данные!$I$1:$IX$303,Данные!$A244,AA$642)),INDEX(Данные!$I$1:$IX$303,Данные!$A244,AA$642)-Данные!$E244+IF($F$9="Использовать поправку",AL582,0),#N/A)</f>
        <v>-1.3003557046368286</v>
      </c>
      <c r="AB582" s="64">
        <f>IF(ISNUMBER(INDEX(Данные!$I$1:$IX$303,Данные!$A244,AB$642)),INDEX(Данные!$I$1:$IX$303,Данные!$A244,AB$642)-Данные!$F244+IF($F$9="Использовать поправку",AM582,0),#N/A)</f>
        <v>-1.0620224614442346</v>
      </c>
      <c r="AC582" s="62">
        <f t="shared" si="881"/>
        <v>120.5</v>
      </c>
      <c r="AD582" s="63">
        <f>IF(ISNUMBER(INDEX(Данные!$I$1:$IX$303,Данные!$A244,AD$642)),INDEX(Данные!$I$1:$IX$303,Данные!$A244,AD$642)-Данные!$E244+IF($F$10="Использовать поправку",AL582,0),#N/A)</f>
        <v>-0.95720817140585979</v>
      </c>
      <c r="AE582" s="64">
        <f>IF(ISNUMBER(INDEX(Данные!$I$1:$IX$303,Данные!$A244,AE$642)),INDEX(Данные!$I$1:$IX$303,Данные!$A244,AE$642)-Данные!$F244+IF($F$10="Использовать поправку",AM582,0),#N/A)</f>
        <v>-0.20773584195972994</v>
      </c>
      <c r="AF582" s="62">
        <f t="shared" si="882"/>
        <v>120.5</v>
      </c>
      <c r="AG582" s="63">
        <f>IF(ISNUMBER(INDEX(Данные!$I$1:$IX$303,Данные!$A244,AG$642)),INDEX(Данные!$I$1:$IX$303,Данные!$A244,AG$642)-Данные!$E244+IF($F$11="Использовать поправку",AL582,0),#N/A)</f>
        <v>-0.95793045877280392</v>
      </c>
      <c r="AH582" s="64">
        <f>IF(ISNUMBER(INDEX(Данные!$I$1:$IX$303,Данные!$A244,AH$642)),INDEX(Данные!$I$1:$IX$303,Данные!$A244,AH$642)-Данные!$F244+IF($F$11="Использовать поправку",AM582,0),#N/A)</f>
        <v>0.92434641701880871</v>
      </c>
      <c r="AI582" s="62">
        <f t="shared" si="883"/>
        <v>120.5</v>
      </c>
      <c r="AJ582" s="63">
        <f>IF(ISNUMBER(INDEX(Данные!$I$1:$IX$303,Данные!$A244,AJ$642)),INDEX(Данные!$I$1:$IX$303,Данные!$A244,AJ$642)-Данные!$E244+IF($F$12="Использовать поправку",AL582,0),#N/A)</f>
        <v>-1.8479188338550792</v>
      </c>
      <c r="AK582" s="96">
        <f>IF(ISNUMBER(INDEX(Данные!$I$1:$IX$303,Данные!$A244,AK$642)),INDEX(Данные!$I$1:$IX$303,Данные!$A244,AK$642)-Данные!$F244+IF($F$12="Использовать поправку",AM582,0),#N/A)</f>
        <v>-0.43483555362576354</v>
      </c>
      <c r="AL582" s="100" t="e">
        <f>INDEX(Данные!$I$1:$IX$303,Данные!$A244,AL$642+4)-INDEX(Данные!$I$1:$IX$303,Данные!$A244,AL$643+4)</f>
        <v>#N/A</v>
      </c>
      <c r="AM582" s="101" t="e">
        <f>INDEX(Данные!$I$1:$IX$303,Данные!$A244,AM$642+5)-INDEX(Данные!$I$1:$IX$303,Данные!$A244,AM$643+5)</f>
        <v>#N/A</v>
      </c>
      <c r="AO582" s="61">
        <v>120.5</v>
      </c>
      <c r="AP582" s="62">
        <f t="shared" si="864"/>
        <v>120.5</v>
      </c>
      <c r="AQ582" s="63">
        <f>IF(ISNUMBER(INDEX(Данные!$I$1:$IX$303,Данные!$A244,AQ$642)),INDEX(Данные!$I$1:$IX$303,Данные!$A244,AQ$642)-Данные!$G244-AQ$643+IF($F$3="Использовать поправку",BT582,0),#N/A)</f>
        <v>0</v>
      </c>
      <c r="AR582" s="64">
        <f>IF(ISNUMBER(INDEX(Данные!$I$1:$IX$303,Данные!$A244,AR$642)),INDEX(Данные!$I$1:$IX$303,Данные!$A244,AR$642)-Данные!$H244-AR$643+IF($F$3="Использовать поправку",BU582,0),#N/A)</f>
        <v>0</v>
      </c>
      <c r="AS582" s="62">
        <f t="shared" si="865"/>
        <v>120.5</v>
      </c>
      <c r="AT582" s="63">
        <f>IF(ISNUMBER(INDEX(Данные!$I$1:$IX$303,Данные!$A244,AT$642)),INDEX(Данные!$I$1:$IX$303,Данные!$A244,AT$642)-Данные!$G244-AT$643+IF($F$4="Использовать поправку",BT582,0),#N/A)</f>
        <v>-1.7193602853590164</v>
      </c>
      <c r="AU582" s="64">
        <f>IF(ISNUMBER(INDEX(Данные!$I$1:$IX$303,Данные!$A244,AU$642)),INDEX(Данные!$I$1:$IX$303,Данные!$A244,AU$642)-Данные!$H244-AU$643+IF($F$4="Использовать поправку",BU582,0),#N/A)</f>
        <v>4.1789044344388913</v>
      </c>
      <c r="AV582" s="62">
        <f t="shared" si="866"/>
        <v>120.5</v>
      </c>
      <c r="AW582" s="63">
        <f>IF(ISNUMBER(INDEX(Данные!$I$1:$IX$303,Данные!$A244,AW$642)),INDEX(Данные!$I$1:$IX$303,Данные!$A244,AW$642)-Данные!$G244-AW$643+IF($F$5="Использовать поправку",BT582,0),#N/A)</f>
        <v>-4.4834846921760345</v>
      </c>
      <c r="AX582" s="64">
        <f>IF(ISNUMBER(INDEX(Данные!$I$1:$IX$303,Данные!$A244,AX$642)),INDEX(Данные!$I$1:$IX$303,Данные!$A244,AX$642)-Данные!$H244-AX$643+IF($F$5="Использовать поправку",BU582,0),#N/A)</f>
        <v>4.8690121336835546</v>
      </c>
      <c r="AY582" s="62">
        <f t="shared" si="867"/>
        <v>120.5</v>
      </c>
      <c r="AZ582" s="63">
        <f>IF(ISNUMBER(INDEX(Данные!$I$1:$IX$303,Данные!$A244,AZ$642)),INDEX(Данные!$I$1:$IX$303,Данные!$A244,AZ$642)-Данные!$G244-AZ$643+IF($F$6="Использовать поправку",BT582,0),#N/A)</f>
        <v>-13.143511450477149</v>
      </c>
      <c r="BA582" s="64">
        <f>IF(ISNUMBER(INDEX(Данные!$I$1:$IX$303,Данные!$A244,BA$642)),INDEX(Данные!$I$1:$IX$303,Данные!$A244,BA$642)-Данные!$H244-BA$643+IF($F$6="Использовать поправку",BU582,0),#N/A)</f>
        <v>3.8462603544992362</v>
      </c>
      <c r="BB582" s="62">
        <f t="shared" si="868"/>
        <v>120.5</v>
      </c>
      <c r="BC582" s="63">
        <f>IF(ISNUMBER(INDEX(Данные!$I$1:$IX$303,Данные!$A244,BC$642)),INDEX(Данные!$I$1:$IX$303,Данные!$A244,BC$642)-Данные!$G244-BC$643+IF($F$7="Использовать поправку",BT582,0),#N/A)</f>
        <v>-6.1329763412671809</v>
      </c>
      <c r="BD582" s="64">
        <f>IF(ISNUMBER(INDEX(Данные!$I$1:$IX$303,Данные!$A244,BD$642)),INDEX(Данные!$I$1:$IX$303,Данные!$A244,BD$642)-Данные!$H244-BD$643+IF($F$7="Использовать поправку",BU582,0),#N/A)</f>
        <v>7.9955466422700283</v>
      </c>
      <c r="BE582" s="62">
        <f t="shared" si="869"/>
        <v>120.5</v>
      </c>
      <c r="BF582" s="63">
        <f>IF(ISNUMBER(INDEX(Данные!$I$1:$IX$303,Данные!$A244,BF$642)),INDEX(Данные!$I$1:$IX$303,Данные!$A244,BF$642)-Данные!$G244-BF$643+IF($F$8="Использовать поправку",BT582,0),#N/A)</f>
        <v>-0.12258538798505469</v>
      </c>
      <c r="BG582" s="64">
        <f>IF(ISNUMBER(INDEX(Данные!$I$1:$IX$303,Данные!$A244,BG$642)),INDEX(Данные!$I$1:$IX$303,Данные!$A244,BG$642)-Данные!$H244-BG$643+IF($F$8="Использовать поправку",BU582,0),#N/A)</f>
        <v>3.8343794669895033</v>
      </c>
      <c r="BH582" s="62">
        <f t="shared" si="870"/>
        <v>120.5</v>
      </c>
      <c r="BI582" s="63">
        <f>IF(ISNUMBER(INDEX(Данные!$I$1:$IX$303,Данные!$A244,BI$642)),INDEX(Данные!$I$1:$IX$303,Данные!$A244,BI$642)-Данные!$G244-BI$643+IF($F$9="Использовать поправку",BT582,0),#N/A)</f>
        <v>-2.3964743513331541</v>
      </c>
      <c r="BJ582" s="64">
        <f>IF(ISNUMBER(INDEX(Данные!$I$1:$IX$303,Данные!$A244,BJ$642)),INDEX(Данные!$I$1:$IX$303,Данные!$A244,BJ$642)-Данные!$H244-BJ$643+IF($F$9="Использовать поправку",BU582,0),#N/A)</f>
        <v>4.425066707536871</v>
      </c>
      <c r="BK582" s="62">
        <f t="shared" si="871"/>
        <v>120.5</v>
      </c>
      <c r="BL582" s="63">
        <f>IF(ISNUMBER(INDEX(Данные!$I$1:$IX$303,Данные!$A244,BL$642)),INDEX(Данные!$I$1:$IX$303,Данные!$A244,BL$642)-Данные!$G244-BL$643+IF($F$10="Использовать поправку",BT582,0),#N/A)</f>
        <v>-1.3270744368642227</v>
      </c>
      <c r="BM582" s="64">
        <f>IF(ISNUMBER(INDEX(Данные!$I$1:$IX$303,Данные!$A244,BM$642)),INDEX(Данные!$I$1:$IX$303,Данные!$A244,BM$642)-Данные!$H244-BM$643+IF($F$10="Использовать поправку",BU582,0),#N/A)</f>
        <v>5.855058928851804</v>
      </c>
      <c r="BN582" s="62">
        <f t="shared" si="872"/>
        <v>120.5</v>
      </c>
      <c r="BO582" s="63">
        <f>IF(ISNUMBER(INDEX(Данные!$I$1:$IX$303,Данные!$A244,BO$642)),INDEX(Данные!$I$1:$IX$303,Данные!$A244,BO$642)-Данные!$G244-BO$643+IF($F$11="Использовать поправку",BT582,0),#N/A)</f>
        <v>-2.1845088592402817</v>
      </c>
      <c r="BP582" s="64">
        <f>IF(ISNUMBER(INDEX(Данные!$I$1:$IX$303,Данные!$A244,BP$642)),INDEX(Данные!$I$1:$IX$303,Данные!$A244,BP$642)-Данные!$H244-BP$643+IF($F$11="Использовать поправку",BU582,0),#N/A)</f>
        <v>0.8890394161153381</v>
      </c>
      <c r="BQ582" s="62">
        <f t="shared" si="873"/>
        <v>120.5</v>
      </c>
      <c r="BR582" s="63">
        <f>IF(ISNUMBER(INDEX(Данные!$I$1:$IX$303,Данные!$A244,BR$642)),INDEX(Данные!$I$1:$IX$303,Данные!$A244,BR$642)-Данные!$G244-BR$643+IF($F$12="Использовать поправку",BT582,0),#N/A)</f>
        <v>-4.9378830500247659</v>
      </c>
      <c r="BS582" s="64">
        <f>IF(ISNUMBER(INDEX(Данные!$I$1:$IX$303,Данные!$A244,BS$642)),INDEX(Данные!$I$1:$IX$303,Данные!$A244,BS$642)-Данные!$H244-BS$643+IF($F$12="Использовать поправку",BU582,0),#N/A)</f>
        <v>5.8322465908931918</v>
      </c>
      <c r="BT582" s="100" t="e">
        <f>INDEX(Данные!$I$1:$IX$303,Данные!$A244,BT$642+8)-INDEX(Данные!$I$1:$IX$303,Данные!$A244,BT$643+8)</f>
        <v>#N/A</v>
      </c>
      <c r="BU582" s="101" t="e">
        <f>INDEX(Данные!$I$1:$IX$303,Данные!$A244,BU$642+9)-INDEX(Данные!$I$1:$IX$303,Данные!$A244,BU$643+9)</f>
        <v>#N/A</v>
      </c>
    </row>
    <row r="583" spans="7:73" s="88" customFormat="1" x14ac:dyDescent="0.25">
      <c r="G583" s="61">
        <v>121</v>
      </c>
      <c r="H583" s="62">
        <f t="shared" si="874"/>
        <v>121</v>
      </c>
      <c r="I583" s="63">
        <f>IF(ISNUMBER(INDEX(Данные!$I$1:$IX$303,Данные!$A245,I$642)),INDEX(Данные!$I$1:$IX$303,Данные!$A245,I$642)-Данные!$E245+IF($F$3="Использовать поправку",AL583,0),#N/A)</f>
        <v>0</v>
      </c>
      <c r="J583" s="64">
        <f>IF(ISNUMBER(INDEX(Данные!$I$1:$IX$303,Данные!$A245,J$642)),INDEX(Данные!$I$1:$IX$303,Данные!$A245,J$642)-Данные!$F245+IF($F$3="Использовать поправку",AM583,0),#N/A)</f>
        <v>0</v>
      </c>
      <c r="K583" s="62">
        <f t="shared" si="875"/>
        <v>121</v>
      </c>
      <c r="L583" s="63">
        <f>IF(ISNUMBER(INDEX(Данные!$I$1:$IX$303,Данные!$A245,L$642)),INDEX(Данные!$I$1:$IX$303,Данные!$A245,L$642)-Данные!$E245+IF($F$4="Использовать поправку",AL583,0),#N/A)</f>
        <v>-1.7681561930294976</v>
      </c>
      <c r="M583" s="64">
        <f>IF(ISNUMBER(INDEX(Данные!$I$1:$IX$303,Данные!$A245,M$642)),INDEX(Данные!$I$1:$IX$303,Данные!$A245,M$642)-Данные!$F245+IF($F$4="Использовать поправку",AM583,0),#N/A)</f>
        <v>-0.3894426704978855</v>
      </c>
      <c r="N583" s="62">
        <f t="shared" si="876"/>
        <v>121</v>
      </c>
      <c r="O583" s="63">
        <f>IF(ISNUMBER(INDEX(Данные!$I$1:$IX$303,Данные!$A245,O$642)),INDEX(Данные!$I$1:$IX$303,Данные!$A245,O$642)-Данные!$E245+IF($F$5="Использовать поправку",AL583,0),#N/A)</f>
        <v>-0.66937767736719067</v>
      </c>
      <c r="P583" s="64">
        <f>IF(ISNUMBER(INDEX(Данные!$I$1:$IX$303,Данные!$A245,P$642)),INDEX(Данные!$I$1:$IX$303,Данные!$A245,P$642)-Данные!$F245+IF($F$5="Использовать поправку",AM583,0),#N/A)</f>
        <v>-0.96122858662347177</v>
      </c>
      <c r="Q583" s="62">
        <f t="shared" si="877"/>
        <v>121</v>
      </c>
      <c r="R583" s="63">
        <f>IF(ISNUMBER(INDEX(Данные!$I$1:$IX$303,Данные!$A245,R$642)),INDEX(Данные!$I$1:$IX$303,Данные!$A245,R$642)-Данные!$E245+IF($F$6="Использовать поправку",AL583,0),#N/A)</f>
        <v>-0.86335516840433968</v>
      </c>
      <c r="S583" s="64">
        <f>IF(ISNUMBER(INDEX(Данные!$I$1:$IX$303,Данные!$A245,S$642)),INDEX(Данные!$I$1:$IX$303,Данные!$A245,S$642)-Данные!$F245+IF($F$6="Использовать поправку",AM583,0),#N/A)</f>
        <v>-1.2519038987123512</v>
      </c>
      <c r="T583" s="62">
        <f t="shared" si="878"/>
        <v>121</v>
      </c>
      <c r="U583" s="63">
        <f>IF(ISNUMBER(INDEX(Данные!$I$1:$IX$303,Данные!$A245,U$642)),INDEX(Данные!$I$1:$IX$303,Данные!$A245,U$642)-Данные!$E245+IF($F$7="Использовать поправку",AL583,0),#N/A)</f>
        <v>-1.1349318813179607</v>
      </c>
      <c r="V583" s="64">
        <f>IF(ISNUMBER(INDEX(Данные!$I$1:$IX$303,Данные!$A245,V$642)),INDEX(Данные!$I$1:$IX$303,Данные!$A245,V$642)-Данные!$F245+IF($F$7="Использовать поправку",AM583,0),#N/A)</f>
        <v>-0.44048853888817874</v>
      </c>
      <c r="W583" s="62">
        <f t="shared" si="879"/>
        <v>121</v>
      </c>
      <c r="X583" s="63">
        <f>IF(ISNUMBER(INDEX(Данные!$I$1:$IX$303,Данные!$A245,X$642)),INDEX(Данные!$I$1:$IX$303,Данные!$A245,X$642)-Данные!$E245+IF($F$8="Использовать поправку",AL583,0),#N/A)</f>
        <v>-1.4215490160198634</v>
      </c>
      <c r="Y583" s="64">
        <f>IF(ISNUMBER(INDEX(Данные!$I$1:$IX$303,Данные!$A245,Y$642)),INDEX(Данные!$I$1:$IX$303,Данные!$A245,Y$642)-Данные!$F245+IF($F$8="Использовать поправку",AM583,0),#N/A)</f>
        <v>-0.18221797496995507</v>
      </c>
      <c r="Z583" s="62">
        <f t="shared" si="880"/>
        <v>121</v>
      </c>
      <c r="AA583" s="63">
        <f>IF(ISNUMBER(INDEX(Данные!$I$1:$IX$303,Данные!$A245,AA$642)),INDEX(Данные!$I$1:$IX$303,Данные!$A245,AA$642)-Данные!$E245+IF($F$9="Использовать поправку",AL583,0),#N/A)</f>
        <v>-0.28014525335293428</v>
      </c>
      <c r="AB583" s="64">
        <f>IF(ISNUMBER(INDEX(Данные!$I$1:$IX$303,Данные!$A245,AB$642)),INDEX(Данные!$I$1:$IX$303,Данные!$A245,AB$642)-Данные!$F245+IF($F$9="Использовать поправку",AM583,0),#N/A)</f>
        <v>-0.35253641488110787</v>
      </c>
      <c r="AC583" s="62">
        <f t="shared" si="881"/>
        <v>121</v>
      </c>
      <c r="AD583" s="63">
        <f>IF(ISNUMBER(INDEX(Данные!$I$1:$IX$303,Данные!$A245,AD$642)),INDEX(Данные!$I$1:$IX$303,Данные!$A245,AD$642)-Данные!$E245+IF($F$10="Использовать поправку",AL583,0),#N/A)</f>
        <v>-2.4903689446535715</v>
      </c>
      <c r="AE583" s="64">
        <f>IF(ISNUMBER(INDEX(Данные!$I$1:$IX$303,Данные!$A245,AE$642)),INDEX(Данные!$I$1:$IX$303,Данные!$A245,AE$642)-Данные!$F245+IF($F$10="Использовать поправку",AM583,0),#N/A)</f>
        <v>0.12917357951751018</v>
      </c>
      <c r="AF583" s="62">
        <f t="shared" si="882"/>
        <v>121</v>
      </c>
      <c r="AG583" s="63">
        <f>IF(ISNUMBER(INDEX(Данные!$I$1:$IX$303,Данные!$A245,AG$642)),INDEX(Данные!$I$1:$IX$303,Данные!$A245,AG$642)-Данные!$E245+IF($F$11="Использовать поправку",AL583,0),#N/A)</f>
        <v>-1.7908092993470319</v>
      </c>
      <c r="AH583" s="64">
        <f>IF(ISNUMBER(INDEX(Данные!$I$1:$IX$303,Данные!$A245,AH$642)),INDEX(Данные!$I$1:$IX$303,Данные!$A245,AH$642)-Данные!$F245+IF($F$11="Использовать поправку",AM583,0),#N/A)</f>
        <v>-0.69151655240898435</v>
      </c>
      <c r="AI583" s="62">
        <f t="shared" si="883"/>
        <v>121</v>
      </c>
      <c r="AJ583" s="63">
        <f>IF(ISNUMBER(INDEX(Данные!$I$1:$IX$303,Данные!$A245,AJ$642)),INDEX(Данные!$I$1:$IX$303,Данные!$A245,AJ$642)-Данные!$E245+IF($F$12="Использовать поправку",AL583,0),#N/A)</f>
        <v>-1.5723994854640218</v>
      </c>
      <c r="AK583" s="96">
        <f>IF(ISNUMBER(INDEX(Данные!$I$1:$IX$303,Данные!$A245,AK$642)),INDEX(Данные!$I$1:$IX$303,Данные!$A245,AK$642)-Данные!$F245+IF($F$12="Использовать поправку",AM583,0),#N/A)</f>
        <v>-1.114558796840722</v>
      </c>
      <c r="AL583" s="100" t="e">
        <f>INDEX(Данные!$I$1:$IX$303,Данные!$A245,AL$642+4)-INDEX(Данные!$I$1:$IX$303,Данные!$A245,AL$643+4)</f>
        <v>#N/A</v>
      </c>
      <c r="AM583" s="101" t="e">
        <f>INDEX(Данные!$I$1:$IX$303,Данные!$A245,AM$642+5)-INDEX(Данные!$I$1:$IX$303,Данные!$A245,AM$643+5)</f>
        <v>#N/A</v>
      </c>
      <c r="AO583" s="61">
        <v>121</v>
      </c>
      <c r="AP583" s="62">
        <f t="shared" si="864"/>
        <v>121</v>
      </c>
      <c r="AQ583" s="63">
        <f>IF(ISNUMBER(INDEX(Данные!$I$1:$IX$303,Данные!$A245,AQ$642)),INDEX(Данные!$I$1:$IX$303,Данные!$A245,AQ$642)-Данные!$G245-AQ$643+IF($F$3="Использовать поправку",BT583,0),#N/A)</f>
        <v>0</v>
      </c>
      <c r="AR583" s="64">
        <f>IF(ISNUMBER(INDEX(Данные!$I$1:$IX$303,Данные!$A245,AR$642)),INDEX(Данные!$I$1:$IX$303,Данные!$A245,AR$642)-Данные!$H245-AR$643+IF($F$3="Использовать поправку",BU583,0),#N/A)</f>
        <v>0</v>
      </c>
      <c r="AS583" s="62">
        <f t="shared" si="865"/>
        <v>121</v>
      </c>
      <c r="AT583" s="63">
        <f>IF(ISNUMBER(INDEX(Данные!$I$1:$IX$303,Данные!$A245,AT$642)),INDEX(Данные!$I$1:$IX$303,Данные!$A245,AT$642)-Данные!$G245-AT$643+IF($F$4="Использовать поправку",BT583,0),#N/A)</f>
        <v>-2.6034383818737297</v>
      </c>
      <c r="AU583" s="64">
        <f>IF(ISNUMBER(INDEX(Данные!$I$1:$IX$303,Данные!$A245,AU$642)),INDEX(Данные!$I$1:$IX$303,Данные!$A245,AU$642)-Данные!$H245-AU$643+IF($F$4="Использовать поправку",BU583,0),#N/A)</f>
        <v>3.9841830991899769</v>
      </c>
      <c r="AV583" s="62">
        <f t="shared" si="866"/>
        <v>121</v>
      </c>
      <c r="AW583" s="63">
        <f>IF(ISNUMBER(INDEX(Данные!$I$1:$IX$303,Данные!$A245,AW$642)),INDEX(Данные!$I$1:$IX$303,Данные!$A245,AW$642)-Данные!$G245-AW$643+IF($F$5="Использовать поправку",BT583,0),#N/A)</f>
        <v>-4.8181735308596672</v>
      </c>
      <c r="AX583" s="64">
        <f>IF(ISNUMBER(INDEX(Данные!$I$1:$IX$303,Данные!$A245,AX$642)),INDEX(Данные!$I$1:$IX$303,Данные!$A245,AX$642)-Данные!$H245-AX$643+IF($F$5="Использовать поправку",BU583,0),#N/A)</f>
        <v>4.388397840371681</v>
      </c>
      <c r="AY583" s="62">
        <f t="shared" si="867"/>
        <v>121</v>
      </c>
      <c r="AZ583" s="63">
        <f>IF(ISNUMBER(INDEX(Данные!$I$1:$IX$303,Данные!$A245,AZ$642)),INDEX(Данные!$I$1:$IX$303,Данные!$A245,AZ$642)-Данные!$G245-AZ$643+IF($F$6="Использовать поправку",BT583,0),#N/A)</f>
        <v>-13.575189034679283</v>
      </c>
      <c r="BA583" s="64">
        <f>IF(ISNUMBER(INDEX(Данные!$I$1:$IX$303,Данные!$A245,BA$642)),INDEX(Данные!$I$1:$IX$303,Данные!$A245,BA$642)-Данные!$H245-BA$643+IF($F$6="Использовать поправку",BU583,0),#N/A)</f>
        <v>3.2203084051427595</v>
      </c>
      <c r="BB583" s="62">
        <f t="shared" si="868"/>
        <v>121</v>
      </c>
      <c r="BC583" s="63">
        <f>IF(ISNUMBER(INDEX(Данные!$I$1:$IX$303,Данные!$A245,BC$642)),INDEX(Данные!$I$1:$IX$303,Данные!$A245,BC$642)-Данные!$G245-BC$643+IF($F$7="Использовать поправку",BT583,0),#N/A)</f>
        <v>-6.7004422819261436</v>
      </c>
      <c r="BD583" s="64">
        <f>IF(ISNUMBER(INDEX(Данные!$I$1:$IX$303,Данные!$A245,BD$642)),INDEX(Данные!$I$1:$IX$303,Данные!$A245,BD$642)-Данные!$H245-BD$643+IF($F$7="Использовать поправку",BU583,0),#N/A)</f>
        <v>7.7753023728259905</v>
      </c>
      <c r="BE583" s="62">
        <f t="shared" si="869"/>
        <v>121</v>
      </c>
      <c r="BF583" s="63">
        <f>IF(ISNUMBER(INDEX(Данные!$I$1:$IX$303,Данные!$A245,BF$642)),INDEX(Данные!$I$1:$IX$303,Данные!$A245,BF$642)-Данные!$G245-BF$643+IF($F$8="Использовать поправку",BT583,0),#N/A)</f>
        <v>-0.83335989599493132</v>
      </c>
      <c r="BG583" s="64">
        <f>IF(ISNUMBER(INDEX(Данные!$I$1:$IX$303,Данные!$A245,BG$642)),INDEX(Данные!$I$1:$IX$303,Данные!$A245,BG$642)-Данные!$H245-BG$643+IF($F$8="Использовать поправку",BU583,0),#N/A)</f>
        <v>3.74327047950419</v>
      </c>
      <c r="BH583" s="62">
        <f t="shared" si="870"/>
        <v>121</v>
      </c>
      <c r="BI583" s="63">
        <f>IF(ISNUMBER(INDEX(Данные!$I$1:$IX$303,Данные!$A245,BI$642)),INDEX(Данные!$I$1:$IX$303,Данные!$A245,BI$642)-Данные!$G245-BI$643+IF($F$9="Использовать поправку",BT583,0),#N/A)</f>
        <v>-2.5365469780095964</v>
      </c>
      <c r="BJ583" s="64">
        <f>IF(ISNUMBER(INDEX(Данные!$I$1:$IX$303,Данные!$A245,BJ$642)),INDEX(Данные!$I$1:$IX$303,Данные!$A245,BJ$642)-Данные!$H245-BJ$643+IF($F$9="Использовать поправку",BU583,0),#N/A)</f>
        <v>4.2487985000961999</v>
      </c>
      <c r="BK583" s="62">
        <f t="shared" si="871"/>
        <v>121</v>
      </c>
      <c r="BL583" s="63">
        <f>IF(ISNUMBER(INDEX(Данные!$I$1:$IX$303,Данные!$A245,BL$642)),INDEX(Данные!$I$1:$IX$303,Данные!$A245,BL$642)-Данные!$G245-BL$643+IF($F$10="Использовать поправку",BT583,0),#N/A)</f>
        <v>-2.572258909190964</v>
      </c>
      <c r="BM583" s="64">
        <f>IF(ISNUMBER(INDEX(Данные!$I$1:$IX$303,Данные!$A245,BM$642)),INDEX(Данные!$I$1:$IX$303,Данные!$A245,BM$642)-Данные!$H245-BM$643+IF($F$10="Использовать поправку",BU583,0),#N/A)</f>
        <v>5.9196457186103544</v>
      </c>
      <c r="BN583" s="62">
        <f t="shared" si="872"/>
        <v>121</v>
      </c>
      <c r="BO583" s="63">
        <f>IF(ISNUMBER(INDEX(Данные!$I$1:$IX$303,Данные!$A245,BO$642)),INDEX(Данные!$I$1:$IX$303,Данные!$A245,BO$642)-Данные!$G245-BO$643+IF($F$11="Использовать поправку",BT583,0),#N/A)</f>
        <v>-3.079913508913819</v>
      </c>
      <c r="BP583" s="64">
        <f>IF(ISNUMBER(INDEX(Данные!$I$1:$IX$303,Данные!$A245,BP$642)),INDEX(Данные!$I$1:$IX$303,Данные!$A245,BP$642)-Данные!$H245-BP$643+IF($F$11="Использовать поправку",BU583,0),#N/A)</f>
        <v>0.54328113991095961</v>
      </c>
      <c r="BQ583" s="62">
        <f t="shared" si="873"/>
        <v>121</v>
      </c>
      <c r="BR583" s="63">
        <f>IF(ISNUMBER(INDEX(Данные!$I$1:$IX$303,Данные!$A245,BR$642)),INDEX(Данные!$I$1:$IX$303,Данные!$A245,BR$642)-Данные!$G245-BR$643+IF($F$12="Использовать поправку",BT583,0),#N/A)</f>
        <v>-5.7240827927568034</v>
      </c>
      <c r="BS583" s="64">
        <f>IF(ISNUMBER(INDEX(Данные!$I$1:$IX$303,Данные!$A245,BS$642)),INDEX(Данные!$I$1:$IX$303,Данные!$A245,BS$642)-Данные!$H245-BS$643+IF($F$12="Использовать поправку",BU583,0),#N/A)</f>
        <v>5.2749671924727863</v>
      </c>
      <c r="BT583" s="100" t="e">
        <f>INDEX(Данные!$I$1:$IX$303,Данные!$A245,BT$642+8)-INDEX(Данные!$I$1:$IX$303,Данные!$A245,BT$643+8)</f>
        <v>#N/A</v>
      </c>
      <c r="BU583" s="101" t="e">
        <f>INDEX(Данные!$I$1:$IX$303,Данные!$A245,BU$642+9)-INDEX(Данные!$I$1:$IX$303,Данные!$A245,BU$643+9)</f>
        <v>#N/A</v>
      </c>
    </row>
    <row r="584" spans="7:73" s="88" customFormat="1" x14ac:dyDescent="0.25">
      <c r="G584" s="61">
        <v>121.5</v>
      </c>
      <c r="H584" s="62">
        <f t="shared" si="874"/>
        <v>121.5</v>
      </c>
      <c r="I584" s="63">
        <f>IF(ISNUMBER(INDEX(Данные!$I$1:$IX$303,Данные!$A246,I$642)),INDEX(Данные!$I$1:$IX$303,Данные!$A246,I$642)-Данные!$E246+IF($F$3="Использовать поправку",AL584,0),#N/A)</f>
        <v>0</v>
      </c>
      <c r="J584" s="64">
        <f>IF(ISNUMBER(INDEX(Данные!$I$1:$IX$303,Данные!$A246,J$642)),INDEX(Данные!$I$1:$IX$303,Данные!$A246,J$642)-Данные!$F246+IF($F$3="Использовать поправку",AM584,0),#N/A)</f>
        <v>0</v>
      </c>
      <c r="K584" s="62">
        <f t="shared" si="875"/>
        <v>121.5</v>
      </c>
      <c r="L584" s="63">
        <f>IF(ISNUMBER(INDEX(Данные!$I$1:$IX$303,Данные!$A246,L$642)),INDEX(Данные!$I$1:$IX$303,Данные!$A246,L$642)-Данные!$E246+IF($F$4="Использовать поправку",AL584,0),#N/A)</f>
        <v>-1.1904261433414831</v>
      </c>
      <c r="M584" s="64">
        <f>IF(ISNUMBER(INDEX(Данные!$I$1:$IX$303,Данные!$A246,M$642)),INDEX(Данные!$I$1:$IX$303,Данные!$A246,M$642)-Данные!$F246+IF($F$4="Использовать поправку",AM584,0),#N/A)</f>
        <v>-2.0589181817043691</v>
      </c>
      <c r="N584" s="62">
        <f t="shared" si="876"/>
        <v>121.5</v>
      </c>
      <c r="O584" s="63">
        <f>IF(ISNUMBER(INDEX(Данные!$I$1:$IX$303,Данные!$A246,O$642)),INDEX(Данные!$I$1:$IX$303,Данные!$A246,O$642)-Данные!$E246+IF($F$5="Использовать поправку",AL584,0),#N/A)</f>
        <v>-0.58218649026987634</v>
      </c>
      <c r="P584" s="64">
        <f>IF(ISNUMBER(INDEX(Данные!$I$1:$IX$303,Данные!$A246,P$642)),INDEX(Данные!$I$1:$IX$303,Данные!$A246,P$642)-Данные!$F246+IF($F$5="Использовать поправку",AM584,0),#N/A)</f>
        <v>-2.2523366934453879</v>
      </c>
      <c r="Q584" s="62">
        <f t="shared" si="877"/>
        <v>121.5</v>
      </c>
      <c r="R584" s="63">
        <f>IF(ISNUMBER(INDEX(Данные!$I$1:$IX$303,Данные!$A246,R$642)),INDEX(Данные!$I$1:$IX$303,Данные!$A246,R$642)-Данные!$E246+IF($F$6="Использовать поправку",AL584,0),#N/A)</f>
        <v>0.3634057914999822</v>
      </c>
      <c r="S584" s="64">
        <f>IF(ISNUMBER(INDEX(Данные!$I$1:$IX$303,Данные!$A246,S$642)),INDEX(Данные!$I$1:$IX$303,Данные!$A246,S$642)-Данные!$F246+IF($F$6="Использовать поправку",AM584,0),#N/A)</f>
        <v>-1.710912304192906</v>
      </c>
      <c r="T584" s="62">
        <f t="shared" si="878"/>
        <v>121.5</v>
      </c>
      <c r="U584" s="63">
        <f>IF(ISNUMBER(INDEX(Данные!$I$1:$IX$303,Данные!$A246,U$642)),INDEX(Данные!$I$1:$IX$303,Данные!$A246,U$642)-Данные!$E246+IF($F$7="Использовать поправку",AL584,0),#N/A)</f>
        <v>-0.90655026679175243</v>
      </c>
      <c r="V584" s="64">
        <f>IF(ISNUMBER(INDEX(Данные!$I$1:$IX$303,Данные!$A246,V$642)),INDEX(Данные!$I$1:$IX$303,Данные!$A246,V$642)-Данные!$F246+IF($F$7="Использовать поправку",AM584,0),#N/A)</f>
        <v>-1.8059280828296416</v>
      </c>
      <c r="W584" s="62">
        <f t="shared" si="879"/>
        <v>121.5</v>
      </c>
      <c r="X584" s="63">
        <f>IF(ISNUMBER(INDEX(Данные!$I$1:$IX$303,Данные!$A246,X$642)),INDEX(Данные!$I$1:$IX$303,Данные!$A246,X$642)-Данные!$E246+IF($F$8="Использовать поправку",AL584,0),#N/A)</f>
        <v>-1.0742744304458895</v>
      </c>
      <c r="Y584" s="64">
        <f>IF(ISNUMBER(INDEX(Данные!$I$1:$IX$303,Данные!$A246,Y$642)),INDEX(Данные!$I$1:$IX$303,Данные!$A246,Y$642)-Данные!$F246+IF($F$8="Использовать поправку",AM584,0),#N/A)</f>
        <v>-1.4034480758209762</v>
      </c>
      <c r="Z584" s="62">
        <f t="shared" si="880"/>
        <v>121.5</v>
      </c>
      <c r="AA584" s="63">
        <f>IF(ISNUMBER(INDEX(Данные!$I$1:$IX$303,Данные!$A246,AA$642)),INDEX(Данные!$I$1:$IX$303,Данные!$A246,AA$642)-Данные!$E246+IF($F$9="Использовать поправку",AL584,0),#N/A)</f>
        <v>-3.8665517216346146E-2</v>
      </c>
      <c r="AB584" s="64">
        <f>IF(ISNUMBER(INDEX(Данные!$I$1:$IX$303,Данные!$A246,AB$642)),INDEX(Данные!$I$1:$IX$303,Данные!$A246,AB$642)-Данные!$F246+IF($F$9="Использовать поправку",AM584,0),#N/A)</f>
        <v>-2.3441334767883255</v>
      </c>
      <c r="AC584" s="62">
        <f t="shared" si="881"/>
        <v>121.5</v>
      </c>
      <c r="AD584" s="63">
        <f>IF(ISNUMBER(INDEX(Данные!$I$1:$IX$303,Данные!$A246,AD$642)),INDEX(Данные!$I$1:$IX$303,Данные!$A246,AD$642)-Данные!$E246+IF($F$10="Использовать поправку",AL584,0),#N/A)</f>
        <v>-2.786558743897416E-2</v>
      </c>
      <c r="AE584" s="64">
        <f>IF(ISNUMBER(INDEX(Данные!$I$1:$IX$303,Данные!$A246,AE$642)),INDEX(Данные!$I$1:$IX$303,Данные!$A246,AE$642)-Данные!$F246+IF($F$10="Использовать поправку",AM584,0),#N/A)</f>
        <v>-1.2965359363366149</v>
      </c>
      <c r="AF584" s="62">
        <f t="shared" si="882"/>
        <v>121.5</v>
      </c>
      <c r="AG584" s="63">
        <f>IF(ISNUMBER(INDEX(Данные!$I$1:$IX$303,Данные!$A246,AG$642)),INDEX(Данные!$I$1:$IX$303,Данные!$A246,AG$642)-Данные!$E246+IF($F$11="Использовать поправку",AL584,0),#N/A)</f>
        <v>-0.39848709209136324</v>
      </c>
      <c r="AH584" s="64">
        <f>IF(ISNUMBER(INDEX(Данные!$I$1:$IX$303,Данные!$A246,AH$642)),INDEX(Данные!$I$1:$IX$303,Данные!$A246,AH$642)-Данные!$F246+IF($F$11="Использовать поправку",AM584,0),#N/A)</f>
        <v>-2.8641493685915247</v>
      </c>
      <c r="AI584" s="62">
        <f t="shared" si="883"/>
        <v>121.5</v>
      </c>
      <c r="AJ584" s="63">
        <f>IF(ISNUMBER(INDEX(Данные!$I$1:$IX$303,Данные!$A246,AJ$642)),INDEX(Данные!$I$1:$IX$303,Данные!$A246,AJ$642)-Данные!$E246+IF($F$12="Использовать поправку",AL584,0),#N/A)</f>
        <v>-1.1026331156603995</v>
      </c>
      <c r="AK584" s="96">
        <f>IF(ISNUMBER(INDEX(Данные!$I$1:$IX$303,Данные!$A246,AK$642)),INDEX(Данные!$I$1:$IX$303,Данные!$A246,AK$642)-Данные!$F246+IF($F$12="Использовать поправку",AM584,0),#N/A)</f>
        <v>-2.360369665267859</v>
      </c>
      <c r="AL584" s="100" t="e">
        <f>INDEX(Данные!$I$1:$IX$303,Данные!$A246,AL$642+4)-INDEX(Данные!$I$1:$IX$303,Данные!$A246,AL$643+4)</f>
        <v>#N/A</v>
      </c>
      <c r="AM584" s="101" t="e">
        <f>INDEX(Данные!$I$1:$IX$303,Данные!$A246,AM$642+5)-INDEX(Данные!$I$1:$IX$303,Данные!$A246,AM$643+5)</f>
        <v>#N/A</v>
      </c>
      <c r="AO584" s="61">
        <v>121.5</v>
      </c>
      <c r="AP584" s="62">
        <f t="shared" si="864"/>
        <v>121.5</v>
      </c>
      <c r="AQ584" s="63">
        <f>IF(ISNUMBER(INDEX(Данные!$I$1:$IX$303,Данные!$A246,AQ$642)),INDEX(Данные!$I$1:$IX$303,Данные!$A246,AQ$642)-Данные!$G246-AQ$643+IF($F$3="Использовать поправку",BT584,0),#N/A)</f>
        <v>0</v>
      </c>
      <c r="AR584" s="64">
        <f>IF(ISNUMBER(INDEX(Данные!$I$1:$IX$303,Данные!$A246,AR$642)),INDEX(Данные!$I$1:$IX$303,Данные!$A246,AR$642)-Данные!$H246-AR$643+IF($F$3="Использовать поправку",BU584,0),#N/A)</f>
        <v>0</v>
      </c>
      <c r="AS584" s="62">
        <f t="shared" si="865"/>
        <v>121.5</v>
      </c>
      <c r="AT584" s="63">
        <f>IF(ISNUMBER(INDEX(Данные!$I$1:$IX$303,Данные!$A246,AT$642)),INDEX(Данные!$I$1:$IX$303,Данные!$A246,AT$642)-Данные!$G246-AT$643+IF($F$4="Использовать поправку",BT584,0),#N/A)</f>
        <v>-3.1986514535444712</v>
      </c>
      <c r="AU584" s="64">
        <f>IF(ISNUMBER(INDEX(Данные!$I$1:$IX$303,Данные!$A246,AU$642)),INDEX(Данные!$I$1:$IX$303,Данные!$A246,AU$642)-Данные!$H246-AU$643+IF($F$4="Использовать поправку",BU584,0),#N/A)</f>
        <v>2.9547240083377346</v>
      </c>
      <c r="AV584" s="62">
        <f t="shared" si="866"/>
        <v>121.5</v>
      </c>
      <c r="AW584" s="63">
        <f>IF(ISNUMBER(INDEX(Данные!$I$1:$IX$303,Данные!$A246,AW$642)),INDEX(Данные!$I$1:$IX$303,Данные!$A246,AW$642)-Данные!$G246-AW$643+IF($F$5="Использовать поправку",BT584,0),#N/A)</f>
        <v>-5.1092667759945698</v>
      </c>
      <c r="AX584" s="64">
        <f>IF(ISNUMBER(INDEX(Данные!$I$1:$IX$303,Данные!$A246,AX$642)),INDEX(Данные!$I$1:$IX$303,Данные!$A246,AX$642)-Данные!$H246-AX$643+IF($F$5="Использовать поправку",BU584,0),#N/A)</f>
        <v>3.2622294936491016</v>
      </c>
      <c r="AY584" s="62">
        <f t="shared" si="867"/>
        <v>121.5</v>
      </c>
      <c r="AZ584" s="63">
        <f>IF(ISNUMBER(INDEX(Данные!$I$1:$IX$303,Данные!$A246,AZ$642)),INDEX(Данные!$I$1:$IX$303,Данные!$A246,AZ$642)-Данные!$G246-AZ$643+IF($F$6="Использовать поправку",BT584,0),#N/A)</f>
        <v>-13.393486138929234</v>
      </c>
      <c r="BA584" s="64">
        <f>IF(ISNUMBER(INDEX(Данные!$I$1:$IX$303,Данные!$A246,BA$642)),INDEX(Данные!$I$1:$IX$303,Данные!$A246,BA$642)-Данные!$H246-BA$643+IF($F$6="Использовать поправку",BU584,0),#N/A)</f>
        <v>2.3648522530463651</v>
      </c>
      <c r="BB584" s="62">
        <f t="shared" si="868"/>
        <v>121.5</v>
      </c>
      <c r="BC584" s="63">
        <f>IF(ISNUMBER(INDEX(Данные!$I$1:$IX$303,Данные!$A246,BC$642)),INDEX(Данные!$I$1:$IX$303,Данные!$A246,BC$642)-Данные!$G246-BC$643+IF($F$7="Использовать поправку",BT584,0),#N/A)</f>
        <v>-7.1537174153220349</v>
      </c>
      <c r="BD584" s="64">
        <f>IF(ISNUMBER(INDEX(Данные!$I$1:$IX$303,Данные!$A246,BD$642)),INDEX(Данные!$I$1:$IX$303,Данные!$A246,BD$642)-Данные!$H246-BD$643+IF($F$7="Использовать поправку",BU584,0),#N/A)</f>
        <v>6.8723383314109014</v>
      </c>
      <c r="BE584" s="62">
        <f t="shared" si="869"/>
        <v>121.5</v>
      </c>
      <c r="BF584" s="63">
        <f>IF(ISNUMBER(INDEX(Данные!$I$1:$IX$303,Данные!$A246,BF$642)),INDEX(Данные!$I$1:$IX$303,Данные!$A246,BF$642)-Данные!$G246-BF$643+IF($F$8="Использовать поправку",BT584,0),#N/A)</f>
        <v>-1.370497111217901</v>
      </c>
      <c r="BG584" s="64">
        <f>IF(ISNUMBER(INDEX(Данные!$I$1:$IX$303,Данные!$A246,BG$642)),INDEX(Данные!$I$1:$IX$303,Данные!$A246,BG$642)-Данные!$H246-BG$643+IF($F$8="Использовать поправку",BU584,0),#N/A)</f>
        <v>3.0415464415937095</v>
      </c>
      <c r="BH584" s="62">
        <f t="shared" si="870"/>
        <v>121.5</v>
      </c>
      <c r="BI584" s="63">
        <f>IF(ISNUMBER(INDEX(Данные!$I$1:$IX$303,Данные!$A246,BI$642)),INDEX(Данные!$I$1:$IX$303,Данные!$A246,BI$642)-Данные!$G246-BI$643+IF($F$9="Использовать поправку",BT584,0),#N/A)</f>
        <v>-2.5558797366177259</v>
      </c>
      <c r="BJ584" s="64">
        <f>IF(ISNUMBER(INDEX(Данные!$I$1:$IX$303,Данные!$A246,BJ$642)),INDEX(Данные!$I$1:$IX$303,Данные!$A246,BJ$642)-Данные!$H246-BJ$643+IF($F$9="Использовать поправку",BU584,0),#N/A)</f>
        <v>3.076731761702149</v>
      </c>
      <c r="BK584" s="62">
        <f t="shared" si="871"/>
        <v>121.5</v>
      </c>
      <c r="BL584" s="63">
        <f>IF(ISNUMBER(INDEX(Данные!$I$1:$IX$303,Данные!$A246,BL$642)),INDEX(Данные!$I$1:$IX$303,Данные!$A246,BL$642)-Данные!$G246-BL$643+IF($F$10="Использовать поправку",BT584,0),#N/A)</f>
        <v>-2.5861917029104688</v>
      </c>
      <c r="BM584" s="64">
        <f>IF(ISNUMBER(INDEX(Данные!$I$1:$IX$303,Данные!$A246,BM$642)),INDEX(Данные!$I$1:$IX$303,Данные!$A246,BM$642)-Данные!$H246-BM$643+IF($F$10="Использовать поправку",BU584,0),#N/A)</f>
        <v>5.2713777504422978</v>
      </c>
      <c r="BN584" s="62">
        <f t="shared" si="872"/>
        <v>121.5</v>
      </c>
      <c r="BO584" s="63">
        <f>IF(ISNUMBER(INDEX(Данные!$I$1:$IX$303,Данные!$A246,BO$642)),INDEX(Данные!$I$1:$IX$303,Данные!$A246,BO$642)-Данные!$G246-BO$643+IF($F$11="Использовать поправку",BT584,0),#N/A)</f>
        <v>-3.2791570549594553</v>
      </c>
      <c r="BP584" s="64">
        <f>IF(ISNUMBER(INDEX(Данные!$I$1:$IX$303,Данные!$A246,BP$642)),INDEX(Данные!$I$1:$IX$303,Данные!$A246,BP$642)-Данные!$H246-BP$643+IF($F$11="Использовать поправку",BU584,0),#N/A)</f>
        <v>-0.88879354438495284</v>
      </c>
      <c r="BQ584" s="62">
        <f t="shared" si="873"/>
        <v>121.5</v>
      </c>
      <c r="BR584" s="63">
        <f>IF(ISNUMBER(INDEX(Данные!$I$1:$IX$303,Данные!$A246,BR$642)),INDEX(Данные!$I$1:$IX$303,Данные!$A246,BR$642)-Данные!$G246-BR$643+IF($F$12="Использовать поправку",BT584,0),#N/A)</f>
        <v>-6.2753993505870085</v>
      </c>
      <c r="BS584" s="64">
        <f>IF(ISNUMBER(INDEX(Данные!$I$1:$IX$303,Данные!$A246,BS$642)),INDEX(Данные!$I$1:$IX$303,Данные!$A246,BS$642)-Данные!$H246-BS$643+IF($F$12="Использовать поправку",BU584,0),#N/A)</f>
        <v>4.0947823598389732</v>
      </c>
      <c r="BT584" s="100" t="e">
        <f>INDEX(Данные!$I$1:$IX$303,Данные!$A246,BT$642+8)-INDEX(Данные!$I$1:$IX$303,Данные!$A246,BT$643+8)</f>
        <v>#N/A</v>
      </c>
      <c r="BU584" s="101" t="e">
        <f>INDEX(Данные!$I$1:$IX$303,Данные!$A246,BU$642+9)-INDEX(Данные!$I$1:$IX$303,Данные!$A246,BU$643+9)</f>
        <v>#N/A</v>
      </c>
    </row>
    <row r="585" spans="7:73" s="88" customFormat="1" x14ac:dyDescent="0.25">
      <c r="G585" s="61">
        <v>122</v>
      </c>
      <c r="H585" s="62">
        <f t="shared" si="874"/>
        <v>122</v>
      </c>
      <c r="I585" s="63">
        <f>IF(ISNUMBER(INDEX(Данные!$I$1:$IX$303,Данные!$A247,I$642)),INDEX(Данные!$I$1:$IX$303,Данные!$A247,I$642)-Данные!$E247+IF($F$3="Использовать поправку",AL585,0),#N/A)</f>
        <v>0</v>
      </c>
      <c r="J585" s="64">
        <f>IF(ISNUMBER(INDEX(Данные!$I$1:$IX$303,Данные!$A247,J$642)),INDEX(Данные!$I$1:$IX$303,Данные!$A247,J$642)-Данные!$F247+IF($F$3="Использовать поправку",AM585,0),#N/A)</f>
        <v>0</v>
      </c>
      <c r="K585" s="62">
        <f t="shared" si="875"/>
        <v>122</v>
      </c>
      <c r="L585" s="63">
        <f>IF(ISNUMBER(INDEX(Данные!$I$1:$IX$303,Данные!$A247,L$642)),INDEX(Данные!$I$1:$IX$303,Данные!$A247,L$642)-Данные!$E247+IF($F$4="Использовать поправку",AL585,0),#N/A)</f>
        <v>2.2969883232968682</v>
      </c>
      <c r="M585" s="64">
        <f>IF(ISNUMBER(INDEX(Данные!$I$1:$IX$303,Данные!$A247,M$642)),INDEX(Данные!$I$1:$IX$303,Данные!$A247,M$642)-Данные!$F247+IF($F$4="Использовать поправку",AM585,0),#N/A)</f>
        <v>-1.9528764012487647</v>
      </c>
      <c r="N585" s="62">
        <f t="shared" si="876"/>
        <v>122</v>
      </c>
      <c r="O585" s="63">
        <f>IF(ISNUMBER(INDEX(Данные!$I$1:$IX$303,Данные!$A247,O$642)),INDEX(Данные!$I$1:$IX$303,Данные!$A247,O$642)-Данные!$E247+IF($F$5="Использовать поправку",AL585,0),#N/A)</f>
        <v>1.4063545311297165</v>
      </c>
      <c r="P585" s="64">
        <f>IF(ISNUMBER(INDEX(Данные!$I$1:$IX$303,Данные!$A247,P$642)),INDEX(Данные!$I$1:$IX$303,Данные!$A247,P$642)-Данные!$F247+IF($F$5="Использовать поправку",AM585,0),#N/A)</f>
        <v>-1.6128954850192292</v>
      </c>
      <c r="Q585" s="62">
        <f t="shared" si="877"/>
        <v>122</v>
      </c>
      <c r="R585" s="63">
        <f>IF(ISNUMBER(INDEX(Данные!$I$1:$IX$303,Данные!$A247,R$642)),INDEX(Данные!$I$1:$IX$303,Данные!$A247,R$642)-Данные!$E247+IF($F$6="Использовать поправку",AL585,0),#N/A)</f>
        <v>1.5279144223589296</v>
      </c>
      <c r="S585" s="64">
        <f>IF(ISNUMBER(INDEX(Данные!$I$1:$IX$303,Данные!$A247,S$642)),INDEX(Данные!$I$1:$IX$303,Данные!$A247,S$642)-Данные!$F247+IF($F$6="Использовать поправку",AM585,0),#N/A)</f>
        <v>-1.6051704514029268</v>
      </c>
      <c r="T585" s="62">
        <f t="shared" si="878"/>
        <v>122</v>
      </c>
      <c r="U585" s="63">
        <f>IF(ISNUMBER(INDEX(Данные!$I$1:$IX$303,Данные!$A247,U$642)),INDEX(Данные!$I$1:$IX$303,Данные!$A247,U$642)-Данные!$E247+IF($F$7="Использовать поправку",AL585,0),#N/A)</f>
        <v>1.2537918127422767</v>
      </c>
      <c r="V585" s="64">
        <f>IF(ISNUMBER(INDEX(Данные!$I$1:$IX$303,Данные!$A247,V$642)),INDEX(Данные!$I$1:$IX$303,Данные!$A247,V$642)-Данные!$F247+IF($F$7="Использовать поправку",AM585,0),#N/A)</f>
        <v>0.17999272712533632</v>
      </c>
      <c r="W585" s="62">
        <f t="shared" si="879"/>
        <v>122</v>
      </c>
      <c r="X585" s="63">
        <f>IF(ISNUMBER(INDEX(Данные!$I$1:$IX$303,Данные!$A247,X$642)),INDEX(Данные!$I$1:$IX$303,Данные!$A247,X$642)-Данные!$E247+IF($F$8="Использовать поправку",AL585,0),#N/A)</f>
        <v>2.249819654891084</v>
      </c>
      <c r="Y585" s="64">
        <f>IF(ISNUMBER(INDEX(Данные!$I$1:$IX$303,Данные!$A247,Y$642)),INDEX(Данные!$I$1:$IX$303,Данные!$A247,Y$642)-Данные!$F247+IF($F$8="Использовать поправку",AM585,0),#N/A)</f>
        <v>-0.5141168661022002</v>
      </c>
      <c r="Z585" s="62">
        <f t="shared" si="880"/>
        <v>122</v>
      </c>
      <c r="AA585" s="63">
        <f>IF(ISNUMBER(INDEX(Данные!$I$1:$IX$303,Данные!$A247,AA$642)),INDEX(Данные!$I$1:$IX$303,Данные!$A247,AA$642)-Данные!$E247+IF($F$9="Использовать поправку",AL585,0),#N/A)</f>
        <v>0.64752763288324378</v>
      </c>
      <c r="AB585" s="64">
        <f>IF(ISNUMBER(INDEX(Данные!$I$1:$IX$303,Данные!$A247,AB$642)),INDEX(Данные!$I$1:$IX$303,Данные!$A247,AB$642)-Данные!$F247+IF($F$9="Использовать поправку",AM585,0),#N/A)</f>
        <v>5.631651762448886E-2</v>
      </c>
      <c r="AC585" s="62">
        <f t="shared" si="881"/>
        <v>122</v>
      </c>
      <c r="AD585" s="63">
        <f>IF(ISNUMBER(INDEX(Данные!$I$1:$IX$303,Данные!$A247,AD$642)),INDEX(Данные!$I$1:$IX$303,Данные!$A247,AD$642)-Данные!$E247+IF($F$10="Использовать поправку",AL585,0),#N/A)</f>
        <v>1.0752263886241948</v>
      </c>
      <c r="AE585" s="64">
        <f>IF(ISNUMBER(INDEX(Данные!$I$1:$IX$303,Данные!$A247,AE$642)),INDEX(Данные!$I$1:$IX$303,Данные!$A247,AE$642)-Данные!$F247+IF($F$10="Использовать поправку",AM585,0),#N/A)</f>
        <v>-1.8968125221107988</v>
      </c>
      <c r="AF585" s="62">
        <f t="shared" si="882"/>
        <v>122</v>
      </c>
      <c r="AG585" s="63">
        <f>IF(ISNUMBER(INDEX(Данные!$I$1:$IX$303,Данные!$A247,AG$642)),INDEX(Данные!$I$1:$IX$303,Данные!$A247,AG$642)-Данные!$E247+IF($F$11="Использовать поправку",AL585,0),#N/A)</f>
        <v>1.7568738181485317</v>
      </c>
      <c r="AH585" s="64">
        <f>IF(ISNUMBER(INDEX(Данные!$I$1:$IX$303,Данные!$A247,AH$642)),INDEX(Данные!$I$1:$IX$303,Данные!$A247,AH$642)-Данные!$F247+IF($F$11="Использовать поправку",AM585,0),#N/A)</f>
        <v>-0.26887960185328907</v>
      </c>
      <c r="AI585" s="62">
        <f t="shared" si="883"/>
        <v>122</v>
      </c>
      <c r="AJ585" s="63">
        <f>IF(ISNUMBER(INDEX(Данные!$I$1:$IX$303,Данные!$A247,AJ$642)),INDEX(Данные!$I$1:$IX$303,Данные!$A247,AJ$642)-Данные!$E247+IF($F$12="Использовать поправку",AL585,0),#N/A)</f>
        <v>1.7919851274024898</v>
      </c>
      <c r="AK585" s="96">
        <f>IF(ISNUMBER(INDEX(Данные!$I$1:$IX$303,Данные!$A247,AK$642)),INDEX(Данные!$I$1:$IX$303,Данные!$A247,AK$642)-Данные!$F247+IF($F$12="Использовать поправку",AM585,0),#N/A)</f>
        <v>-0.97909311072827254</v>
      </c>
      <c r="AL585" s="100" t="e">
        <f>INDEX(Данные!$I$1:$IX$303,Данные!$A247,AL$642+4)-INDEX(Данные!$I$1:$IX$303,Данные!$A247,AL$643+4)</f>
        <v>#N/A</v>
      </c>
      <c r="AM585" s="101" t="e">
        <f>INDEX(Данные!$I$1:$IX$303,Данные!$A247,AM$642+5)-INDEX(Данные!$I$1:$IX$303,Данные!$A247,AM$643+5)</f>
        <v>#N/A</v>
      </c>
      <c r="AO585" s="61">
        <v>122</v>
      </c>
      <c r="AP585" s="62">
        <f t="shared" si="864"/>
        <v>122</v>
      </c>
      <c r="AQ585" s="63">
        <f>IF(ISNUMBER(INDEX(Данные!$I$1:$IX$303,Данные!$A247,AQ$642)),INDEX(Данные!$I$1:$IX$303,Данные!$A247,AQ$642)-Данные!$G247-AQ$643+IF($F$3="Использовать поправку",BT585,0),#N/A)</f>
        <v>0</v>
      </c>
      <c r="AR585" s="64">
        <f>IF(ISNUMBER(INDEX(Данные!$I$1:$IX$303,Данные!$A247,AR$642)),INDEX(Данные!$I$1:$IX$303,Данные!$A247,AR$642)-Данные!$H247-AR$643+IF($F$3="Использовать поправку",BU585,0),#N/A)</f>
        <v>0</v>
      </c>
      <c r="AS585" s="62">
        <f t="shared" si="865"/>
        <v>122</v>
      </c>
      <c r="AT585" s="63">
        <f>IF(ISNUMBER(INDEX(Данные!$I$1:$IX$303,Данные!$A247,AT$642)),INDEX(Данные!$I$1:$IX$303,Данные!$A247,AT$642)-Данные!$G247-AT$643+IF($F$4="Использовать поправку",BT585,0),#N/A)</f>
        <v>-2.0501572918960846</v>
      </c>
      <c r="AU585" s="64">
        <f>IF(ISNUMBER(INDEX(Данные!$I$1:$IX$303,Данные!$A247,AU$642)),INDEX(Данные!$I$1:$IX$303,Данные!$A247,AU$642)-Данные!$H247-AU$643+IF($F$4="Использовать поправку",BU585,0),#N/A)</f>
        <v>1.9782858077132914</v>
      </c>
      <c r="AV585" s="62">
        <f t="shared" si="866"/>
        <v>122</v>
      </c>
      <c r="AW585" s="63">
        <f>IF(ISNUMBER(INDEX(Данные!$I$1:$IX$303,Данные!$A247,AW$642)),INDEX(Данные!$I$1:$IX$303,Данные!$A247,AW$642)-Данные!$G247-AW$643+IF($F$5="Использовать поправку",BT585,0),#N/A)</f>
        <v>-4.4060895104297515</v>
      </c>
      <c r="AX585" s="64">
        <f>IF(ISNUMBER(INDEX(Данные!$I$1:$IX$303,Данные!$A247,AX$642)),INDEX(Данные!$I$1:$IX$303,Данные!$A247,AX$642)-Данные!$H247-AX$643+IF($F$5="Использовать поправку",BU585,0),#N/A)</f>
        <v>2.4557817511395115</v>
      </c>
      <c r="AY585" s="62">
        <f t="shared" si="867"/>
        <v>122</v>
      </c>
      <c r="AZ585" s="63">
        <f>IF(ISNUMBER(INDEX(Данные!$I$1:$IX$303,Данные!$A247,AZ$642)),INDEX(Данные!$I$1:$IX$303,Данные!$A247,AZ$642)-Данные!$G247-AZ$643+IF($F$6="Использовать поправку",BT585,0),#N/A)</f>
        <v>-12.629528927749789</v>
      </c>
      <c r="BA585" s="64">
        <f>IF(ISNUMBER(INDEX(Данные!$I$1:$IX$303,Данные!$A247,BA$642)),INDEX(Данные!$I$1:$IX$303,Данные!$A247,BA$642)-Данные!$H247-BA$643+IF($F$6="Использовать поправку",BU585,0),#N/A)</f>
        <v>1.5622670273448875</v>
      </c>
      <c r="BB585" s="62">
        <f t="shared" si="868"/>
        <v>122</v>
      </c>
      <c r="BC585" s="63">
        <f>IF(ISNUMBER(INDEX(Данные!$I$1:$IX$303,Данные!$A247,BC$642)),INDEX(Данные!$I$1:$IX$303,Данные!$A247,BC$642)-Данные!$G247-BC$643+IF($F$7="Использовать поправку",BT585,0),#N/A)</f>
        <v>-6.5268215089508885</v>
      </c>
      <c r="BD585" s="64">
        <f>IF(ISNUMBER(INDEX(Данные!$I$1:$IX$303,Данные!$A247,BD$642)),INDEX(Данные!$I$1:$IX$303,Данные!$A247,BD$642)-Данные!$H247-BD$643+IF($F$7="Использовать поправку",BU585,0),#N/A)</f>
        <v>6.9623346949738334</v>
      </c>
      <c r="BE585" s="62">
        <f t="shared" si="869"/>
        <v>122</v>
      </c>
      <c r="BF585" s="63">
        <f>IF(ISNUMBER(INDEX(Данные!$I$1:$IX$303,Данные!$A247,BF$642)),INDEX(Данные!$I$1:$IX$303,Данные!$A247,BF$642)-Данные!$G247-BF$643+IF($F$8="Использовать поправку",BT585,0),#N/A)</f>
        <v>-0.24558728377235184</v>
      </c>
      <c r="BG585" s="64">
        <f>IF(ISNUMBER(INDEX(Данные!$I$1:$IX$303,Данные!$A247,BG$642)),INDEX(Данные!$I$1:$IX$303,Данные!$A247,BG$642)-Данные!$H247-BG$643+IF($F$8="Использовать поправку",BU585,0),#N/A)</f>
        <v>2.7844880085426666</v>
      </c>
      <c r="BH585" s="62">
        <f t="shared" si="870"/>
        <v>122</v>
      </c>
      <c r="BI585" s="63">
        <f>IF(ISNUMBER(INDEX(Данные!$I$1:$IX$303,Данные!$A247,BI$642)),INDEX(Данные!$I$1:$IX$303,Данные!$A247,BI$642)-Данные!$G247-BI$643+IF($F$9="Использовать поправку",BT585,0),#N/A)</f>
        <v>-2.2321159201760565</v>
      </c>
      <c r="BJ585" s="64">
        <f>IF(ISNUMBER(INDEX(Данные!$I$1:$IX$303,Данные!$A247,BJ$642)),INDEX(Данные!$I$1:$IX$303,Данные!$A247,BJ$642)-Данные!$H247-BJ$643+IF($F$9="Использовать поправку",BU585,0),#N/A)</f>
        <v>3.1048900205144037</v>
      </c>
      <c r="BK585" s="62">
        <f t="shared" si="871"/>
        <v>122</v>
      </c>
      <c r="BL585" s="63">
        <f>IF(ISNUMBER(INDEX(Данные!$I$1:$IX$303,Данные!$A247,BL$642)),INDEX(Данные!$I$1:$IX$303,Данные!$A247,BL$642)-Данные!$G247-BL$643+IF($F$10="Использовать поправку",BT585,0),#N/A)</f>
        <v>-2.0485785085983252</v>
      </c>
      <c r="BM585" s="64">
        <f>IF(ISNUMBER(INDEX(Данные!$I$1:$IX$303,Данные!$A247,BM$642)),INDEX(Данные!$I$1:$IX$303,Данные!$A247,BM$642)-Данные!$H247-BM$643+IF($F$10="Использовать поправку",BU585,0),#N/A)</f>
        <v>4.3229714893868731</v>
      </c>
      <c r="BN585" s="62">
        <f t="shared" si="872"/>
        <v>122</v>
      </c>
      <c r="BO585" s="63">
        <f>IF(ISNUMBER(INDEX(Данные!$I$1:$IX$303,Данные!$A247,BO$642)),INDEX(Данные!$I$1:$IX$303,Данные!$A247,BO$642)-Данные!$G247-BO$643+IF($F$11="Использовать поправку",BT585,0),#N/A)</f>
        <v>-2.4007201458852023</v>
      </c>
      <c r="BP585" s="64">
        <f>IF(ISNUMBER(INDEX(Данные!$I$1:$IX$303,Данные!$A247,BP$642)),INDEX(Данные!$I$1:$IX$303,Данные!$A247,BP$642)-Данные!$H247-BP$643+IF($F$11="Использовать поправку",BU585,0),#N/A)</f>
        <v>-1.0232333453113824</v>
      </c>
      <c r="BQ585" s="62">
        <f t="shared" si="873"/>
        <v>122</v>
      </c>
      <c r="BR585" s="63">
        <f>IF(ISNUMBER(INDEX(Данные!$I$1:$IX$303,Данные!$A247,BR$642)),INDEX(Данные!$I$1:$IX$303,Данные!$A247,BR$642)-Данные!$G247-BR$643+IF($F$12="Использовать поправку",BT585,0),#N/A)</f>
        <v>-5.3794067868857383</v>
      </c>
      <c r="BS585" s="64">
        <f>IF(ISNUMBER(INDEX(Данные!$I$1:$IX$303,Данные!$A247,BS$642)),INDEX(Данные!$I$1:$IX$303,Данные!$A247,BS$642)-Данные!$H247-BS$643+IF($F$12="Использовать поправку",BU585,0),#N/A)</f>
        <v>3.6052358044748871</v>
      </c>
      <c r="BT585" s="100" t="e">
        <f>INDEX(Данные!$I$1:$IX$303,Данные!$A247,BT$642+8)-INDEX(Данные!$I$1:$IX$303,Данные!$A247,BT$643+8)</f>
        <v>#N/A</v>
      </c>
      <c r="BU585" s="101" t="e">
        <f>INDEX(Данные!$I$1:$IX$303,Данные!$A247,BU$642+9)-INDEX(Данные!$I$1:$IX$303,Данные!$A247,BU$643+9)</f>
        <v>#N/A</v>
      </c>
    </row>
    <row r="586" spans="7:73" s="88" customFormat="1" x14ac:dyDescent="0.25">
      <c r="G586" s="61">
        <v>122.5</v>
      </c>
      <c r="H586" s="62">
        <f t="shared" si="874"/>
        <v>122.5</v>
      </c>
      <c r="I586" s="63">
        <f>IF(ISNUMBER(INDEX(Данные!$I$1:$IX$303,Данные!$A248,I$642)),INDEX(Данные!$I$1:$IX$303,Данные!$A248,I$642)-Данные!$E248+IF($F$3="Использовать поправку",AL586,0),#N/A)</f>
        <v>0</v>
      </c>
      <c r="J586" s="64">
        <f>IF(ISNUMBER(INDEX(Данные!$I$1:$IX$303,Данные!$A248,J$642)),INDEX(Данные!$I$1:$IX$303,Данные!$A248,J$642)-Данные!$F248+IF($F$3="Использовать поправку",AM586,0),#N/A)</f>
        <v>0</v>
      </c>
      <c r="K586" s="62">
        <f t="shared" si="875"/>
        <v>122.5</v>
      </c>
      <c r="L586" s="63">
        <f>IF(ISNUMBER(INDEX(Данные!$I$1:$IX$303,Данные!$A248,L$642)),INDEX(Данные!$I$1:$IX$303,Данные!$A248,L$642)-Данные!$E248+IF($F$4="Использовать поправку",AL586,0),#N/A)</f>
        <v>0.50558493850000641</v>
      </c>
      <c r="M586" s="64">
        <f>IF(ISNUMBER(INDEX(Данные!$I$1:$IX$303,Данные!$A248,M$642)),INDEX(Данные!$I$1:$IX$303,Данные!$A248,M$642)-Данные!$F248+IF($F$4="Использовать поправку",AM586,0),#N/A)</f>
        <v>0.2755314905215549</v>
      </c>
      <c r="N586" s="62">
        <f t="shared" si="876"/>
        <v>122.5</v>
      </c>
      <c r="O586" s="63">
        <f>IF(ISNUMBER(INDEX(Данные!$I$1:$IX$303,Данные!$A248,O$642)),INDEX(Данные!$I$1:$IX$303,Данные!$A248,O$642)-Данные!$E248+IF($F$5="Использовать поправку",AL586,0),#N/A)</f>
        <v>0.17691603485146246</v>
      </c>
      <c r="P586" s="64">
        <f>IF(ISNUMBER(INDEX(Данные!$I$1:$IX$303,Данные!$A248,P$642)),INDEX(Данные!$I$1:$IX$303,Данные!$A248,P$642)-Данные!$F248+IF($F$5="Использовать поправку",AM586,0),#N/A)</f>
        <v>-0.24711780245682791</v>
      </c>
      <c r="Q586" s="62">
        <f t="shared" si="877"/>
        <v>122.5</v>
      </c>
      <c r="R586" s="63">
        <f>IF(ISNUMBER(INDEX(Данные!$I$1:$IX$303,Данные!$A248,R$642)),INDEX(Данные!$I$1:$IX$303,Данные!$A248,R$642)-Данные!$E248+IF($F$6="Использовать поправку",AL586,0),#N/A)</f>
        <v>0.24000368423007057</v>
      </c>
      <c r="S586" s="64">
        <f>IF(ISNUMBER(INDEX(Данные!$I$1:$IX$303,Данные!$A248,S$642)),INDEX(Данные!$I$1:$IX$303,Данные!$A248,S$642)-Данные!$F248+IF($F$6="Использовать поправку",AM586,0),#N/A)</f>
        <v>0.86002109347155331</v>
      </c>
      <c r="T586" s="62">
        <f t="shared" si="878"/>
        <v>122.5</v>
      </c>
      <c r="U586" s="63">
        <f>IF(ISNUMBER(INDEX(Данные!$I$1:$IX$303,Данные!$A248,U$642)),INDEX(Данные!$I$1:$IX$303,Данные!$A248,U$642)-Данные!$E248+IF($F$7="Использовать поправку",AL586,0),#N/A)</f>
        <v>-9.1815389238752765E-2</v>
      </c>
      <c r="V586" s="64">
        <f>IF(ISNUMBER(INDEX(Данные!$I$1:$IX$303,Данные!$A248,V$642)),INDEX(Данные!$I$1:$IX$303,Данные!$A248,V$642)-Данные!$F248+IF($F$7="Использовать поправку",AM586,0),#N/A)</f>
        <v>-0.39403985779728679</v>
      </c>
      <c r="W586" s="62">
        <f t="shared" si="879"/>
        <v>122.5</v>
      </c>
      <c r="X586" s="63">
        <f>IF(ISNUMBER(INDEX(Данные!$I$1:$IX$303,Данные!$A248,X$642)),INDEX(Данные!$I$1:$IX$303,Данные!$A248,X$642)-Данные!$E248+IF($F$8="Использовать поправку",AL586,0),#N/A)</f>
        <v>-0.68466915951565088</v>
      </c>
      <c r="Y586" s="64">
        <f>IF(ISNUMBER(INDEX(Данные!$I$1:$IX$303,Данные!$A248,Y$642)),INDEX(Данные!$I$1:$IX$303,Данные!$A248,Y$642)-Данные!$F248+IF($F$8="Использовать поправку",AM586,0),#N/A)</f>
        <v>1.5843342988925362</v>
      </c>
      <c r="Z586" s="62">
        <f t="shared" si="880"/>
        <v>122.5</v>
      </c>
      <c r="AA586" s="63">
        <f>IF(ISNUMBER(INDEX(Данные!$I$1:$IX$303,Данные!$A248,AA$642)),INDEX(Данные!$I$1:$IX$303,Данные!$A248,AA$642)-Данные!$E248+IF($F$9="Использовать поправку",AL586,0),#N/A)</f>
        <v>1.0913320151487937E-2</v>
      </c>
      <c r="AB586" s="64">
        <f>IF(ISNUMBER(INDEX(Данные!$I$1:$IX$303,Данные!$A248,AB$642)),INDEX(Данные!$I$1:$IX$303,Данные!$A248,AB$642)-Данные!$F248+IF($F$9="Использовать поправку",AM586,0),#N/A)</f>
        <v>0.2518725543837621</v>
      </c>
      <c r="AC586" s="62">
        <f t="shared" si="881"/>
        <v>122.5</v>
      </c>
      <c r="AD586" s="63">
        <f>IF(ISNUMBER(INDEX(Данные!$I$1:$IX$303,Данные!$A248,AD$642)),INDEX(Данные!$I$1:$IX$303,Данные!$A248,AD$642)-Данные!$E248+IF($F$10="Использовать поправку",AL586,0),#N/A)</f>
        <v>0.81205580691645185</v>
      </c>
      <c r="AE586" s="64">
        <f>IF(ISNUMBER(INDEX(Данные!$I$1:$IX$303,Данные!$A248,AE$642)),INDEX(Данные!$I$1:$IX$303,Данные!$A248,AE$642)-Данные!$F248+IF($F$10="Использовать поправку",AM586,0),#N/A)</f>
        <v>1.3842964281433154</v>
      </c>
      <c r="AF586" s="62">
        <f t="shared" si="882"/>
        <v>122.5</v>
      </c>
      <c r="AG586" s="63">
        <f>IF(ISNUMBER(INDEX(Данные!$I$1:$IX$303,Данные!$A248,AG$642)),INDEX(Данные!$I$1:$IX$303,Данные!$A248,AG$642)-Данные!$E248+IF($F$11="Использовать поправку",AL586,0),#N/A)</f>
        <v>-0.46702547286912566</v>
      </c>
      <c r="AH586" s="64">
        <f>IF(ISNUMBER(INDEX(Данные!$I$1:$IX$303,Данные!$A248,AH$642)),INDEX(Данные!$I$1:$IX$303,Данные!$A248,AH$642)-Данные!$F248+IF($F$11="Использовать поправку",AM586,0),#N/A)</f>
        <v>0.90886150158233203</v>
      </c>
      <c r="AI586" s="62">
        <f t="shared" si="883"/>
        <v>122.5</v>
      </c>
      <c r="AJ586" s="63">
        <f>IF(ISNUMBER(INDEX(Данные!$I$1:$IX$303,Данные!$A248,AJ$642)),INDEX(Данные!$I$1:$IX$303,Данные!$A248,AJ$642)-Данные!$E248+IF($F$12="Использовать поправку",AL586,0),#N/A)</f>
        <v>-0.2538521301113974</v>
      </c>
      <c r="AK586" s="96">
        <f>IF(ISNUMBER(INDEX(Данные!$I$1:$IX$303,Данные!$A248,AK$642)),INDEX(Данные!$I$1:$IX$303,Данные!$A248,AK$642)-Данные!$F248+IF($F$12="Использовать поправку",AM586,0),#N/A)</f>
        <v>0.51026387426697761</v>
      </c>
      <c r="AL586" s="100" t="e">
        <f>INDEX(Данные!$I$1:$IX$303,Данные!$A248,AL$642+4)-INDEX(Данные!$I$1:$IX$303,Данные!$A248,AL$643+4)</f>
        <v>#N/A</v>
      </c>
      <c r="AM586" s="101" t="e">
        <f>INDEX(Данные!$I$1:$IX$303,Данные!$A248,AM$642+5)-INDEX(Данные!$I$1:$IX$303,Данные!$A248,AM$643+5)</f>
        <v>#N/A</v>
      </c>
      <c r="AO586" s="61">
        <v>122.5</v>
      </c>
      <c r="AP586" s="62">
        <f t="shared" si="864"/>
        <v>122.5</v>
      </c>
      <c r="AQ586" s="63">
        <f>IF(ISNUMBER(INDEX(Данные!$I$1:$IX$303,Данные!$A248,AQ$642)),INDEX(Данные!$I$1:$IX$303,Данные!$A248,AQ$642)-Данные!$G248-AQ$643+IF($F$3="Использовать поправку",BT586,0),#N/A)</f>
        <v>0</v>
      </c>
      <c r="AR586" s="64">
        <f>IF(ISNUMBER(INDEX(Данные!$I$1:$IX$303,Данные!$A248,AR$642)),INDEX(Данные!$I$1:$IX$303,Данные!$A248,AR$642)-Данные!$H248-AR$643+IF($F$3="Использовать поправку",BU586,0),#N/A)</f>
        <v>0</v>
      </c>
      <c r="AS586" s="62">
        <f t="shared" si="865"/>
        <v>122.5</v>
      </c>
      <c r="AT586" s="63">
        <f>IF(ISNUMBER(INDEX(Данные!$I$1:$IX$303,Данные!$A248,AT$642)),INDEX(Данные!$I$1:$IX$303,Данные!$A248,AT$642)-Данные!$G248-AT$643+IF($F$4="Использовать поправку",BT586,0),#N/A)</f>
        <v>-1.7973648226461592</v>
      </c>
      <c r="AU586" s="64">
        <f>IF(ISNUMBER(INDEX(Данные!$I$1:$IX$303,Данные!$A248,AU$642)),INDEX(Данные!$I$1:$IX$303,Данные!$A248,AU$642)-Данные!$H248-AU$643+IF($F$4="Использовать поправку",BU586,0),#N/A)</f>
        <v>2.1160515529741133</v>
      </c>
      <c r="AV586" s="62">
        <f t="shared" si="866"/>
        <v>122.5</v>
      </c>
      <c r="AW586" s="63">
        <f>IF(ISNUMBER(INDEX(Данные!$I$1:$IX$303,Данные!$A248,AW$642)),INDEX(Данные!$I$1:$IX$303,Данные!$A248,AW$642)-Данные!$G248-AW$643+IF($F$5="Использовать поправку",BT586,0),#N/A)</f>
        <v>-4.3176314930041144</v>
      </c>
      <c r="AX586" s="64">
        <f>IF(ISNUMBER(INDEX(Данные!$I$1:$IX$303,Данные!$A248,AX$642)),INDEX(Данные!$I$1:$IX$303,Данные!$A248,AX$642)-Данные!$H248-AX$643+IF($F$5="Использовать поправку",BU586,0),#N/A)</f>
        <v>2.3322228499109769</v>
      </c>
      <c r="AY586" s="62">
        <f t="shared" si="867"/>
        <v>122.5</v>
      </c>
      <c r="AZ586" s="63">
        <f>IF(ISNUMBER(INDEX(Данные!$I$1:$IX$303,Данные!$A248,AZ$642)),INDEX(Данные!$I$1:$IX$303,Данные!$A248,AZ$642)-Данные!$G248-AZ$643+IF($F$6="Использовать поправку",BT586,0),#N/A)</f>
        <v>-12.509527085634772</v>
      </c>
      <c r="BA586" s="64">
        <f>IF(ISNUMBER(INDEX(Данные!$I$1:$IX$303,Данные!$A248,BA$642)),INDEX(Данные!$I$1:$IX$303,Данные!$A248,BA$642)-Данные!$H248-BA$643+IF($F$6="Использовать поправку",BU586,0),#N/A)</f>
        <v>1.9922775740808447</v>
      </c>
      <c r="BB586" s="62">
        <f t="shared" si="868"/>
        <v>122.5</v>
      </c>
      <c r="BC586" s="63">
        <f>IF(ISNUMBER(INDEX(Данные!$I$1:$IX$303,Данные!$A248,BC$642)),INDEX(Данные!$I$1:$IX$303,Данные!$A248,BC$642)-Данные!$G248-BC$643+IF($F$7="Использовать поправку",BT586,0),#N/A)</f>
        <v>-6.5727292035703613</v>
      </c>
      <c r="BD586" s="64">
        <f>IF(ISNUMBER(INDEX(Данные!$I$1:$IX$303,Данные!$A248,BD$642)),INDEX(Данные!$I$1:$IX$303,Данные!$A248,BD$642)-Данные!$H248-BD$643+IF($F$7="Использовать поправку",BU586,0),#N/A)</f>
        <v>6.7653147660751074</v>
      </c>
      <c r="BE586" s="62">
        <f t="shared" si="869"/>
        <v>122.5</v>
      </c>
      <c r="BF586" s="63">
        <f>IF(ISNUMBER(INDEX(Данные!$I$1:$IX$303,Данные!$A248,BF$642)),INDEX(Данные!$I$1:$IX$303,Данные!$A248,BF$642)-Данные!$G248-BF$643+IF($F$8="Использовать поправку",BT586,0),#N/A)</f>
        <v>-0.587921863530255</v>
      </c>
      <c r="BG586" s="64">
        <f>IF(ISNUMBER(INDEX(Данные!$I$1:$IX$303,Данные!$A248,BG$642)),INDEX(Данные!$I$1:$IX$303,Данные!$A248,BG$642)-Данные!$H248-BG$643+IF($F$8="Использовать поправку",BU586,0),#N/A)</f>
        <v>3.5766551579890802</v>
      </c>
      <c r="BH586" s="62">
        <f t="shared" si="870"/>
        <v>122.5</v>
      </c>
      <c r="BI586" s="63">
        <f>IF(ISNUMBER(INDEX(Данные!$I$1:$IX$303,Данные!$A248,BI$642)),INDEX(Данные!$I$1:$IX$303,Данные!$A248,BI$642)-Данные!$G248-BI$643+IF($F$9="Использовать поправку",BT586,0),#N/A)</f>
        <v>-2.2266592601004049</v>
      </c>
      <c r="BJ586" s="64">
        <f>IF(ISNUMBER(INDEX(Данные!$I$1:$IX$303,Данные!$A248,BJ$642)),INDEX(Данные!$I$1:$IX$303,Данные!$A248,BJ$642)-Данные!$H248-BJ$643+IF($F$9="Использовать поправку",BU586,0),#N/A)</f>
        <v>3.2308262977060167</v>
      </c>
      <c r="BK586" s="62">
        <f t="shared" si="871"/>
        <v>122.5</v>
      </c>
      <c r="BL586" s="63">
        <f>IF(ISNUMBER(INDEX(Данные!$I$1:$IX$303,Данные!$A248,BL$642)),INDEX(Данные!$I$1:$IX$303,Данные!$A248,BL$642)-Данные!$G248-BL$643+IF($F$10="Использовать поправку",BT586,0),#N/A)</f>
        <v>-1.6425506051401726</v>
      </c>
      <c r="BM586" s="64">
        <f>IF(ISNUMBER(INDEX(Данные!$I$1:$IX$303,Данные!$A248,BM$642)),INDEX(Данные!$I$1:$IX$303,Данные!$A248,BM$642)-Данные!$H248-BM$643+IF($F$10="Использовать поправку",BU586,0),#N/A)</f>
        <v>5.0151197034583674</v>
      </c>
      <c r="BN586" s="62">
        <f t="shared" si="872"/>
        <v>122.5</v>
      </c>
      <c r="BO586" s="63">
        <f>IF(ISNUMBER(INDEX(Данные!$I$1:$IX$303,Данные!$A248,BO$642)),INDEX(Данные!$I$1:$IX$303,Данные!$A248,BO$642)-Данные!$G248-BO$643+IF($F$11="Использовать поправку",BT586,0),#N/A)</f>
        <v>-2.6342328823197931</v>
      </c>
      <c r="BP586" s="64">
        <f>IF(ISNUMBER(INDEX(Данные!$I$1:$IX$303,Данные!$A248,BP$642)),INDEX(Данные!$I$1:$IX$303,Данные!$A248,BP$642)-Данные!$H248-BP$643+IF($F$11="Использовать поправку",BU586,0),#N/A)</f>
        <v>-0.56880259452032078</v>
      </c>
      <c r="BQ586" s="62">
        <f t="shared" si="873"/>
        <v>122.5</v>
      </c>
      <c r="BR586" s="63">
        <f>IF(ISNUMBER(INDEX(Данные!$I$1:$IX$303,Данные!$A248,BR$642)),INDEX(Данные!$I$1:$IX$303,Данные!$A248,BR$642)-Данные!$G248-BR$643+IF($F$12="Использовать поправку",BT586,0),#N/A)</f>
        <v>-5.5063328519414654</v>
      </c>
      <c r="BS586" s="64">
        <f>IF(ISNUMBER(INDEX(Данные!$I$1:$IX$303,Данные!$A248,BS$642)),INDEX(Данные!$I$1:$IX$303,Данные!$A248,BS$642)-Данные!$H248-BS$643+IF($F$12="Использовать поправку",BU586,0),#N/A)</f>
        <v>3.8603677416081155</v>
      </c>
      <c r="BT586" s="100" t="e">
        <f>INDEX(Данные!$I$1:$IX$303,Данные!$A248,BT$642+8)-INDEX(Данные!$I$1:$IX$303,Данные!$A248,BT$643+8)</f>
        <v>#N/A</v>
      </c>
      <c r="BU586" s="101" t="e">
        <f>INDEX(Данные!$I$1:$IX$303,Данные!$A248,BU$642+9)-INDEX(Данные!$I$1:$IX$303,Данные!$A248,BU$643+9)</f>
        <v>#N/A</v>
      </c>
    </row>
    <row r="587" spans="7:73" s="88" customFormat="1" x14ac:dyDescent="0.25">
      <c r="G587" s="61">
        <v>123</v>
      </c>
      <c r="H587" s="62">
        <f t="shared" si="874"/>
        <v>123</v>
      </c>
      <c r="I587" s="63">
        <f>IF(ISNUMBER(INDEX(Данные!$I$1:$IX$303,Данные!$A249,I$642)),INDEX(Данные!$I$1:$IX$303,Данные!$A249,I$642)-Данные!$E249+IF($F$3="Использовать поправку",AL587,0),#N/A)</f>
        <v>0</v>
      </c>
      <c r="J587" s="64">
        <f>IF(ISNUMBER(INDEX(Данные!$I$1:$IX$303,Данные!$A249,J$642)),INDEX(Данные!$I$1:$IX$303,Данные!$A249,J$642)-Данные!$F249+IF($F$3="Использовать поправку",AM587,0),#N/A)</f>
        <v>0</v>
      </c>
      <c r="K587" s="62">
        <f t="shared" si="875"/>
        <v>123</v>
      </c>
      <c r="L587" s="63">
        <f>IF(ISNUMBER(INDEX(Данные!$I$1:$IX$303,Данные!$A249,L$642)),INDEX(Данные!$I$1:$IX$303,Данные!$A249,L$642)-Данные!$E249+IF($F$4="Использовать поправку",AL587,0),#N/A)</f>
        <v>0.82487746270089168</v>
      </c>
      <c r="M587" s="64">
        <f>IF(ISNUMBER(INDEX(Данные!$I$1:$IX$303,Данные!$A249,M$642)),INDEX(Данные!$I$1:$IX$303,Данные!$A249,M$642)-Данные!$F249+IF($F$4="Использовать поправку",AM587,0),#N/A)</f>
        <v>0.93588219714433485</v>
      </c>
      <c r="N587" s="62">
        <f t="shared" si="876"/>
        <v>123</v>
      </c>
      <c r="O587" s="63">
        <f>IF(ISNUMBER(INDEX(Данные!$I$1:$IX$303,Данные!$A249,O$642)),INDEX(Данные!$I$1:$IX$303,Данные!$A249,O$642)-Данные!$E249+IF($F$5="Использовать поправку",AL587,0),#N/A)</f>
        <v>-0.3282192501830945</v>
      </c>
      <c r="P587" s="64">
        <f>IF(ISNUMBER(INDEX(Данные!$I$1:$IX$303,Данные!$A249,P$642)),INDEX(Данные!$I$1:$IX$303,Данные!$A249,P$642)-Данные!$F249+IF($F$5="Использовать поправку",AM587,0),#N/A)</f>
        <v>0.8972345099045449</v>
      </c>
      <c r="Q587" s="62">
        <f t="shared" si="877"/>
        <v>123</v>
      </c>
      <c r="R587" s="63">
        <f>IF(ISNUMBER(INDEX(Данные!$I$1:$IX$303,Данные!$A249,R$642)),INDEX(Данные!$I$1:$IX$303,Данные!$A249,R$642)-Данные!$E249+IF($F$6="Использовать поправку",AL587,0),#N/A)</f>
        <v>-1.5158253808726485E-2</v>
      </c>
      <c r="S587" s="64">
        <f>IF(ISNUMBER(INDEX(Данные!$I$1:$IX$303,Данные!$A249,S$642)),INDEX(Данные!$I$1:$IX$303,Данные!$A249,S$642)-Данные!$F249+IF($F$6="Использовать поправку",AM587,0),#N/A)</f>
        <v>0.89606793496342707</v>
      </c>
      <c r="T587" s="62">
        <f t="shared" si="878"/>
        <v>123</v>
      </c>
      <c r="U587" s="63">
        <f>IF(ISNUMBER(INDEX(Данные!$I$1:$IX$303,Данные!$A249,U$642)),INDEX(Данные!$I$1:$IX$303,Данные!$A249,U$642)-Данные!$E249+IF($F$7="Использовать поправку",AL587,0),#N/A)</f>
        <v>-0.39548767834286025</v>
      </c>
      <c r="V587" s="64">
        <f>IF(ISNUMBER(INDEX(Данные!$I$1:$IX$303,Данные!$A249,V$642)),INDEX(Данные!$I$1:$IX$303,Данные!$A249,V$642)-Данные!$F249+IF($F$7="Использовать поправку",AM587,0),#N/A)</f>
        <v>0.34988943462075284</v>
      </c>
      <c r="W587" s="62">
        <f t="shared" si="879"/>
        <v>123</v>
      </c>
      <c r="X587" s="63">
        <f>IF(ISNUMBER(INDEX(Данные!$I$1:$IX$303,Данные!$A249,X$642)),INDEX(Данные!$I$1:$IX$303,Данные!$A249,X$642)-Данные!$E249+IF($F$8="Использовать поправку",AL587,0),#N/A)</f>
        <v>-0.42901045724745046</v>
      </c>
      <c r="Y587" s="64">
        <f>IF(ISNUMBER(INDEX(Данные!$I$1:$IX$303,Данные!$A249,Y$642)),INDEX(Данные!$I$1:$IX$303,Данные!$A249,Y$642)-Данные!$F249+IF($F$8="Использовать поправку",AM587,0),#N/A)</f>
        <v>1.1723769639687944</v>
      </c>
      <c r="Z587" s="62">
        <f t="shared" si="880"/>
        <v>123</v>
      </c>
      <c r="AA587" s="63">
        <f>IF(ISNUMBER(INDEX(Данные!$I$1:$IX$303,Данные!$A249,AA$642)),INDEX(Данные!$I$1:$IX$303,Данные!$A249,AA$642)-Данные!$E249+IF($F$9="Использовать поправку",AL587,0),#N/A)</f>
        <v>0.10210946577271685</v>
      </c>
      <c r="AB587" s="64">
        <f>IF(ISNUMBER(INDEX(Данные!$I$1:$IX$303,Данные!$A249,AB$642)),INDEX(Данные!$I$1:$IX$303,Данные!$A249,AB$642)-Данные!$F249+IF($F$9="Использовать поправку",AM587,0),#N/A)</f>
        <v>1.9887902556586945</v>
      </c>
      <c r="AC587" s="62">
        <f t="shared" si="881"/>
        <v>123</v>
      </c>
      <c r="AD587" s="63">
        <f>IF(ISNUMBER(INDEX(Данные!$I$1:$IX$303,Данные!$A249,AD$642)),INDEX(Данные!$I$1:$IX$303,Данные!$A249,AD$642)-Данные!$E249+IF($F$10="Использовать поправку",AL587,0),#N/A)</f>
        <v>1.6587312937733447</v>
      </c>
      <c r="AE587" s="64">
        <f>IF(ISNUMBER(INDEX(Данные!$I$1:$IX$303,Данные!$A249,AE$642)),INDEX(Данные!$I$1:$IX$303,Данные!$A249,AE$642)-Данные!$F249+IF($F$10="Использовать поправку",AM587,0),#N/A)</f>
        <v>-0.36974223504007542</v>
      </c>
      <c r="AF587" s="62">
        <f t="shared" si="882"/>
        <v>123</v>
      </c>
      <c r="AG587" s="63">
        <f>IF(ISNUMBER(INDEX(Данные!$I$1:$IX$303,Данные!$A249,AG$642)),INDEX(Данные!$I$1:$IX$303,Данные!$A249,AG$642)-Данные!$E249+IF($F$11="Использовать поправку",AL587,0),#N/A)</f>
        <v>-0.53572459373384618</v>
      </c>
      <c r="AH587" s="64">
        <f>IF(ISNUMBER(INDEX(Данные!$I$1:$IX$303,Данные!$A249,AH$642)),INDEX(Данные!$I$1:$IX$303,Данные!$A249,AH$642)-Данные!$F249+IF($F$11="Использовать поправку",AM587,0),#N/A)</f>
        <v>1.5693686496116237</v>
      </c>
      <c r="AI587" s="62">
        <f t="shared" si="883"/>
        <v>123</v>
      </c>
      <c r="AJ587" s="63">
        <f>IF(ISNUMBER(INDEX(Данные!$I$1:$IX$303,Данные!$A249,AJ$642)),INDEX(Данные!$I$1:$IX$303,Данные!$A249,AJ$642)-Данные!$E249+IF($F$12="Использовать поправку",AL587,0),#N/A)</f>
        <v>0.70738260842992418</v>
      </c>
      <c r="AK587" s="96">
        <f>IF(ISNUMBER(INDEX(Данные!$I$1:$IX$303,Данные!$A249,AK$642)),INDEX(Данные!$I$1:$IX$303,Данные!$A249,AK$642)-Данные!$F249+IF($F$12="Использовать поправку",AM587,0),#N/A)</f>
        <v>0.29975087915366538</v>
      </c>
      <c r="AL587" s="100" t="e">
        <f>INDEX(Данные!$I$1:$IX$303,Данные!$A249,AL$642+4)-INDEX(Данные!$I$1:$IX$303,Данные!$A249,AL$643+4)</f>
        <v>#N/A</v>
      </c>
      <c r="AM587" s="101" t="e">
        <f>INDEX(Данные!$I$1:$IX$303,Данные!$A249,AM$642+5)-INDEX(Данные!$I$1:$IX$303,Данные!$A249,AM$643+5)</f>
        <v>#N/A</v>
      </c>
      <c r="AO587" s="61">
        <v>123</v>
      </c>
      <c r="AP587" s="62">
        <f t="shared" si="864"/>
        <v>123</v>
      </c>
      <c r="AQ587" s="63">
        <f>IF(ISNUMBER(INDEX(Данные!$I$1:$IX$303,Данные!$A249,AQ$642)),INDEX(Данные!$I$1:$IX$303,Данные!$A249,AQ$642)-Данные!$G249-AQ$643+IF($F$3="Использовать поправку",BT587,0),#N/A)</f>
        <v>0</v>
      </c>
      <c r="AR587" s="64">
        <f>IF(ISNUMBER(INDEX(Данные!$I$1:$IX$303,Данные!$A249,AR$642)),INDEX(Данные!$I$1:$IX$303,Данные!$A249,AR$642)-Данные!$H249-AR$643+IF($F$3="Использовать поправку",BU587,0),#N/A)</f>
        <v>0</v>
      </c>
      <c r="AS587" s="62">
        <f t="shared" si="865"/>
        <v>123</v>
      </c>
      <c r="AT587" s="63">
        <f>IF(ISNUMBER(INDEX(Данные!$I$1:$IX$303,Данные!$A249,AT$642)),INDEX(Данные!$I$1:$IX$303,Данные!$A249,AT$642)-Данные!$G249-AT$643+IF($F$4="Использовать поправку",BT587,0),#N/A)</f>
        <v>-1.3849260912957106</v>
      </c>
      <c r="AU587" s="64">
        <f>IF(ISNUMBER(INDEX(Данные!$I$1:$IX$303,Данные!$A249,AU$642)),INDEX(Данные!$I$1:$IX$303,Данные!$A249,AU$642)-Данные!$H249-AU$643+IF($F$4="Использовать поправку",BU587,0),#N/A)</f>
        <v>2.5839926515463958</v>
      </c>
      <c r="AV587" s="62">
        <f t="shared" si="866"/>
        <v>123</v>
      </c>
      <c r="AW587" s="63">
        <f>IF(ISNUMBER(INDEX(Данные!$I$1:$IX$303,Данные!$A249,AW$642)),INDEX(Данные!$I$1:$IX$303,Данные!$A249,AW$642)-Данные!$G249-AW$643+IF($F$5="Использовать поправку",BT587,0),#N/A)</f>
        <v>-4.4817411180956697</v>
      </c>
      <c r="AX587" s="64">
        <f>IF(ISNUMBER(INDEX(Данные!$I$1:$IX$303,Данные!$A249,AX$642)),INDEX(Данные!$I$1:$IX$303,Данные!$A249,AX$642)-Данные!$H249-AX$643+IF($F$5="Использовать поправку",BU587,0),#N/A)</f>
        <v>2.7808401048632732</v>
      </c>
      <c r="AY587" s="62">
        <f t="shared" si="867"/>
        <v>123</v>
      </c>
      <c r="AZ587" s="63">
        <f>IF(ISNUMBER(INDEX(Данные!$I$1:$IX$303,Данные!$A249,AZ$642)),INDEX(Данные!$I$1:$IX$303,Данные!$A249,AZ$642)-Данные!$G249-AZ$643+IF($F$6="Использовать поправку",BT587,0),#N/A)</f>
        <v>-12.517106212539147</v>
      </c>
      <c r="BA587" s="64">
        <f>IF(ISNUMBER(INDEX(Данные!$I$1:$IX$303,Данные!$A249,BA$642)),INDEX(Данные!$I$1:$IX$303,Данные!$A249,BA$642)-Данные!$H249-BA$643+IF($F$6="Использовать поправку",BU587,0),#N/A)</f>
        <v>2.4403115415625507</v>
      </c>
      <c r="BB587" s="62">
        <f t="shared" si="868"/>
        <v>123</v>
      </c>
      <c r="BC587" s="63">
        <f>IF(ISNUMBER(INDEX(Данные!$I$1:$IX$303,Данные!$A249,BC$642)),INDEX(Данные!$I$1:$IX$303,Данные!$A249,BC$642)-Данные!$G249-BC$643+IF($F$7="Использовать поправку",BT587,0),#N/A)</f>
        <v>-6.7704730427417417</v>
      </c>
      <c r="BD587" s="64">
        <f>IF(ISNUMBER(INDEX(Данные!$I$1:$IX$303,Данные!$A249,BD$642)),INDEX(Данные!$I$1:$IX$303,Данные!$A249,BD$642)-Данные!$H249-BD$643+IF($F$7="Использовать поправку",BU587,0),#N/A)</f>
        <v>6.9402594833854891</v>
      </c>
      <c r="BE587" s="62">
        <f t="shared" si="869"/>
        <v>123</v>
      </c>
      <c r="BF587" s="63">
        <f>IF(ISNUMBER(INDEX(Данные!$I$1:$IX$303,Данные!$A249,BF$642)),INDEX(Данные!$I$1:$IX$303,Данные!$A249,BF$642)-Данные!$G249-BF$643+IF($F$8="Использовать поправку",BT587,0),#N/A)</f>
        <v>-0.80242709215394825</v>
      </c>
      <c r="BG587" s="64">
        <f>IF(ISNUMBER(INDEX(Данные!$I$1:$IX$303,Данные!$A249,BG$642)),INDEX(Данные!$I$1:$IX$303,Данные!$A249,BG$642)-Данные!$H249-BG$643+IF($F$8="Использовать поправку",BU587,0),#N/A)</f>
        <v>4.1628436399735165</v>
      </c>
      <c r="BH587" s="62">
        <f t="shared" si="870"/>
        <v>123</v>
      </c>
      <c r="BI587" s="63">
        <f>IF(ISNUMBER(INDEX(Данные!$I$1:$IX$303,Данные!$A249,BI$642)),INDEX(Данные!$I$1:$IX$303,Данные!$A249,BI$642)-Данные!$G249-BI$643+IF($F$9="Использовать поправку",BT587,0),#N/A)</f>
        <v>-2.1756045272140909</v>
      </c>
      <c r="BJ587" s="64">
        <f>IF(ISNUMBER(INDEX(Данные!$I$1:$IX$303,Данные!$A249,BJ$642)),INDEX(Данные!$I$1:$IX$303,Данные!$A249,BJ$642)-Данные!$H249-BJ$643+IF($F$9="Использовать поправку",BU587,0),#N/A)</f>
        <v>4.2252214255354374</v>
      </c>
      <c r="BK587" s="62">
        <f t="shared" si="871"/>
        <v>123</v>
      </c>
      <c r="BL587" s="63">
        <f>IF(ISNUMBER(INDEX(Данные!$I$1:$IX$303,Данные!$A249,BL$642)),INDEX(Данные!$I$1:$IX$303,Данные!$A249,BL$642)-Данные!$G249-BL$643+IF($F$10="Использовать поправку",BT587,0),#N/A)</f>
        <v>-0.81318495825348691</v>
      </c>
      <c r="BM587" s="64">
        <f>IF(ISNUMBER(INDEX(Данные!$I$1:$IX$303,Данные!$A249,BM$642)),INDEX(Данные!$I$1:$IX$303,Данные!$A249,BM$642)-Данные!$H249-BM$643+IF($F$10="Использовать поправку",BU587,0),#N/A)</f>
        <v>4.8302485859385342</v>
      </c>
      <c r="BN587" s="62">
        <f t="shared" si="872"/>
        <v>123</v>
      </c>
      <c r="BO587" s="63">
        <f>IF(ISNUMBER(INDEX(Данные!$I$1:$IX$303,Данные!$A249,BO$642)),INDEX(Данные!$I$1:$IX$303,Данные!$A249,BO$642)-Данные!$G249-BO$643+IF($F$11="Использовать поправку",BT587,0),#N/A)</f>
        <v>-2.9020951791867446</v>
      </c>
      <c r="BP587" s="64">
        <f>IF(ISNUMBER(INDEX(Данные!$I$1:$IX$303,Данные!$A249,BP$642)),INDEX(Данные!$I$1:$IX$303,Данные!$A249,BP$642)-Данные!$H249-BP$643+IF($F$11="Использовать поправку",BU587,0),#N/A)</f>
        <v>0.21588173028544588</v>
      </c>
      <c r="BQ587" s="62">
        <f t="shared" si="873"/>
        <v>123</v>
      </c>
      <c r="BR587" s="63">
        <f>IF(ISNUMBER(INDEX(Данные!$I$1:$IX$303,Данные!$A249,BR$642)),INDEX(Данные!$I$1:$IX$303,Данные!$A249,BR$642)-Данные!$G249-BR$643+IF($F$12="Использовать поправку",BT587,0),#N/A)</f>
        <v>-5.1526415477264891</v>
      </c>
      <c r="BS587" s="64">
        <f>IF(ISNUMBER(INDEX(Данные!$I$1:$IX$303,Данные!$A249,BS$642)),INDEX(Данные!$I$1:$IX$303,Данные!$A249,BS$642)-Данные!$H249-BS$643+IF($F$12="Использовать поправку",BU587,0),#N/A)</f>
        <v>4.0102431811851602</v>
      </c>
      <c r="BT587" s="100" t="e">
        <f>INDEX(Данные!$I$1:$IX$303,Данные!$A249,BT$642+8)-INDEX(Данные!$I$1:$IX$303,Данные!$A249,BT$643+8)</f>
        <v>#N/A</v>
      </c>
      <c r="BU587" s="101" t="e">
        <f>INDEX(Данные!$I$1:$IX$303,Данные!$A249,BU$642+9)-INDEX(Данные!$I$1:$IX$303,Данные!$A249,BU$643+9)</f>
        <v>#N/A</v>
      </c>
    </row>
    <row r="588" spans="7:73" s="88" customFormat="1" x14ac:dyDescent="0.25">
      <c r="G588" s="61">
        <v>123.5</v>
      </c>
      <c r="H588" s="62">
        <f t="shared" si="874"/>
        <v>123.5</v>
      </c>
      <c r="I588" s="63">
        <f>IF(ISNUMBER(INDEX(Данные!$I$1:$IX$303,Данные!$A250,I$642)),INDEX(Данные!$I$1:$IX$303,Данные!$A250,I$642)-Данные!$E250+IF($F$3="Использовать поправку",AL588,0),#N/A)</f>
        <v>0</v>
      </c>
      <c r="J588" s="64">
        <f>IF(ISNUMBER(INDEX(Данные!$I$1:$IX$303,Данные!$A250,J$642)),INDEX(Данные!$I$1:$IX$303,Данные!$A250,J$642)-Данные!$F250+IF($F$3="Использовать поправку",AM588,0),#N/A)</f>
        <v>0</v>
      </c>
      <c r="K588" s="62">
        <f t="shared" si="875"/>
        <v>123.5</v>
      </c>
      <c r="L588" s="63">
        <f>IF(ISNUMBER(INDEX(Данные!$I$1:$IX$303,Данные!$A250,L$642)),INDEX(Данные!$I$1:$IX$303,Данные!$A250,L$642)-Данные!$E250+IF($F$4="Использовать поправку",AL588,0),#N/A)</f>
        <v>1.4648131300457941</v>
      </c>
      <c r="M588" s="64">
        <f>IF(ISNUMBER(INDEX(Данные!$I$1:$IX$303,Данные!$A250,M$642)),INDEX(Данные!$I$1:$IX$303,Данные!$A250,M$642)-Данные!$F250+IF($F$4="Использовать поправку",AM588,0),#N/A)</f>
        <v>1.1043615774894939</v>
      </c>
      <c r="N588" s="62">
        <f t="shared" si="876"/>
        <v>123.5</v>
      </c>
      <c r="O588" s="63">
        <f>IF(ISNUMBER(INDEX(Данные!$I$1:$IX$303,Данные!$A250,O$642)),INDEX(Данные!$I$1:$IX$303,Данные!$A250,O$642)-Данные!$E250+IF($F$5="Использовать поправку",AL588,0),#N/A)</f>
        <v>1.8173180800466682</v>
      </c>
      <c r="P588" s="64">
        <f>IF(ISNUMBER(INDEX(Данные!$I$1:$IX$303,Данные!$A250,P$642)),INDEX(Данные!$I$1:$IX$303,Данные!$A250,P$642)-Данные!$F250+IF($F$5="Использовать поправку",AM588,0),#N/A)</f>
        <v>-0.25347553192629124</v>
      </c>
      <c r="Q588" s="62">
        <f t="shared" si="877"/>
        <v>123.5</v>
      </c>
      <c r="R588" s="63">
        <f>IF(ISNUMBER(INDEX(Данные!$I$1:$IX$303,Данные!$A250,R$642)),INDEX(Данные!$I$1:$IX$303,Данные!$A250,R$642)-Данные!$E250+IF($F$6="Использовать поправку",AL588,0),#N/A)</f>
        <v>0.81839260219961929</v>
      </c>
      <c r="S588" s="64">
        <f>IF(ISNUMBER(INDEX(Данные!$I$1:$IX$303,Данные!$A250,S$642)),INDEX(Данные!$I$1:$IX$303,Данные!$A250,S$642)-Данные!$F250+IF($F$6="Использовать поправку",AM588,0),#N/A)</f>
        <v>1.5728770397615595</v>
      </c>
      <c r="T588" s="62">
        <f t="shared" si="878"/>
        <v>123.5</v>
      </c>
      <c r="U588" s="63">
        <f>IF(ISNUMBER(INDEX(Данные!$I$1:$IX$303,Данные!$A250,U$642)),INDEX(Данные!$I$1:$IX$303,Данные!$A250,U$642)-Данные!$E250+IF($F$7="Использовать поправку",AL588,0),#N/A)</f>
        <v>0.40412595858489198</v>
      </c>
      <c r="V588" s="64">
        <f>IF(ISNUMBER(INDEX(Данные!$I$1:$IX$303,Данные!$A250,V$642)),INDEX(Данные!$I$1:$IX$303,Данные!$A250,V$642)-Данные!$F250+IF($F$7="Использовать поправку",AM588,0),#N/A)</f>
        <v>5.6619909835739113E-2</v>
      </c>
      <c r="W588" s="62">
        <f t="shared" si="879"/>
        <v>123.5</v>
      </c>
      <c r="X588" s="63">
        <f>IF(ISNUMBER(INDEX(Данные!$I$1:$IX$303,Данные!$A250,X$642)),INDEX(Данные!$I$1:$IX$303,Данные!$A250,X$642)-Данные!$E250+IF($F$8="Использовать поправку",AL588,0),#N/A)</f>
        <v>1.3516736637847657</v>
      </c>
      <c r="Y588" s="64">
        <f>IF(ISNUMBER(INDEX(Данные!$I$1:$IX$303,Данные!$A250,Y$642)),INDEX(Данные!$I$1:$IX$303,Данные!$A250,Y$642)-Данные!$F250+IF($F$8="Использовать поправку",AM588,0),#N/A)</f>
        <v>1.1905942926918069</v>
      </c>
      <c r="Z588" s="62">
        <f t="shared" si="880"/>
        <v>123.5</v>
      </c>
      <c r="AA588" s="63">
        <f>IF(ISNUMBER(INDEX(Данные!$I$1:$IX$303,Данные!$A250,AA$642)),INDEX(Данные!$I$1:$IX$303,Данные!$A250,AA$642)-Данные!$E250+IF($F$9="Использовать поправку",AL588,0),#N/A)</f>
        <v>1.1009364804234529</v>
      </c>
      <c r="AB588" s="64">
        <f>IF(ISNUMBER(INDEX(Данные!$I$1:$IX$303,Данные!$A250,AB$642)),INDEX(Данные!$I$1:$IX$303,Данные!$A250,AB$642)-Данные!$F250+IF($F$9="Использовать поправку",AM588,0),#N/A)</f>
        <v>1.3079020345764159</v>
      </c>
      <c r="AC588" s="62">
        <f t="shared" si="881"/>
        <v>123.5</v>
      </c>
      <c r="AD588" s="63">
        <f>IF(ISNUMBER(INDEX(Данные!$I$1:$IX$303,Данные!$A250,AD$642)),INDEX(Данные!$I$1:$IX$303,Данные!$A250,AD$642)-Данные!$E250+IF($F$10="Использовать поправку",AL588,0),#N/A)</f>
        <v>-0.41260302993228848</v>
      </c>
      <c r="AE588" s="64">
        <f>IF(ISNUMBER(INDEX(Данные!$I$1:$IX$303,Данные!$A250,AE$642)),INDEX(Данные!$I$1:$IX$303,Данные!$A250,AE$642)-Данные!$F250+IF($F$10="Использовать поправку",AM588,0),#N/A)</f>
        <v>-0.13127520616041966</v>
      </c>
      <c r="AF588" s="62">
        <f t="shared" si="882"/>
        <v>123.5</v>
      </c>
      <c r="AG588" s="63">
        <f>IF(ISNUMBER(INDEX(Данные!$I$1:$IX$303,Данные!$A250,AG$642)),INDEX(Данные!$I$1:$IX$303,Данные!$A250,AG$642)-Данные!$E250+IF($F$11="Использовать поправку",AL588,0),#N/A)</f>
        <v>1.4440662818990688</v>
      </c>
      <c r="AH588" s="64">
        <f>IF(ISNUMBER(INDEX(Данные!$I$1:$IX$303,Данные!$A250,AH$642)),INDEX(Данные!$I$1:$IX$303,Данные!$A250,AH$642)-Данные!$F250+IF($F$11="Использовать поправку",AM588,0),#N/A)</f>
        <v>0.55619732644471687</v>
      </c>
      <c r="AI588" s="62">
        <f t="shared" si="883"/>
        <v>123.5</v>
      </c>
      <c r="AJ588" s="63">
        <f>IF(ISNUMBER(INDEX(Данные!$I$1:$IX$303,Данные!$A250,AJ$642)),INDEX(Данные!$I$1:$IX$303,Данные!$A250,AJ$642)-Данные!$E250+IF($F$12="Использовать поправку",AL588,0),#N/A)</f>
        <v>0.96639261970096157</v>
      </c>
      <c r="AK588" s="96">
        <f>IF(ISNUMBER(INDEX(Данные!$I$1:$IX$303,Данные!$A250,AK$642)),INDEX(Данные!$I$1:$IX$303,Данные!$A250,AK$642)-Данные!$F250+IF($F$12="Использовать поправку",AM588,0),#N/A)</f>
        <v>-1.1199390899640533</v>
      </c>
      <c r="AL588" s="100" t="e">
        <f>INDEX(Данные!$I$1:$IX$303,Данные!$A250,AL$642+4)-INDEX(Данные!$I$1:$IX$303,Данные!$A250,AL$643+4)</f>
        <v>#N/A</v>
      </c>
      <c r="AM588" s="101" t="e">
        <f>INDEX(Данные!$I$1:$IX$303,Данные!$A250,AM$642+5)-INDEX(Данные!$I$1:$IX$303,Данные!$A250,AM$643+5)</f>
        <v>#N/A</v>
      </c>
      <c r="AO588" s="61">
        <v>123.5</v>
      </c>
      <c r="AP588" s="62">
        <f t="shared" si="864"/>
        <v>123.5</v>
      </c>
      <c r="AQ588" s="63">
        <f>IF(ISNUMBER(INDEX(Данные!$I$1:$IX$303,Данные!$A250,AQ$642)),INDEX(Данные!$I$1:$IX$303,Данные!$A250,AQ$642)-Данные!$G250-AQ$643+IF($F$3="Использовать поправку",BT588,0),#N/A)</f>
        <v>0</v>
      </c>
      <c r="AR588" s="64">
        <f>IF(ISNUMBER(INDEX(Данные!$I$1:$IX$303,Данные!$A250,AR$642)),INDEX(Данные!$I$1:$IX$303,Данные!$A250,AR$642)-Данные!$H250-AR$643+IF($F$3="Использовать поправку",BU588,0),#N/A)</f>
        <v>0</v>
      </c>
      <c r="AS588" s="62">
        <f t="shared" si="865"/>
        <v>123.5</v>
      </c>
      <c r="AT588" s="63">
        <f>IF(ISNUMBER(INDEX(Данные!$I$1:$IX$303,Данные!$A250,AT$642)),INDEX(Данные!$I$1:$IX$303,Данные!$A250,AT$642)-Данные!$G250-AT$643+IF($F$4="Использовать поправку",BT588,0),#N/A)</f>
        <v>-0.65251952627272658</v>
      </c>
      <c r="AU588" s="64">
        <f>IF(ISNUMBER(INDEX(Данные!$I$1:$IX$303,Данные!$A250,AU$642)),INDEX(Данные!$I$1:$IX$303,Данные!$A250,AU$642)-Данные!$H250-AU$643+IF($F$4="Использовать поправку",BU588,0),#N/A)</f>
        <v>3.1361734402912589</v>
      </c>
      <c r="AV588" s="62">
        <f t="shared" si="866"/>
        <v>123.5</v>
      </c>
      <c r="AW588" s="63">
        <f>IF(ISNUMBER(INDEX(Данные!$I$1:$IX$303,Данные!$A250,AW$642)),INDEX(Данные!$I$1:$IX$303,Данные!$A250,AW$642)-Данные!$G250-AW$643+IF($F$5="Использовать поправку",BT588,0),#N/A)</f>
        <v>-3.5730820780722752</v>
      </c>
      <c r="AX588" s="64">
        <f>IF(ISNUMBER(INDEX(Данные!$I$1:$IX$303,Данные!$A250,AX$642)),INDEX(Данные!$I$1:$IX$303,Данные!$A250,AX$642)-Данные!$H250-AX$643+IF($F$5="Использовать поправку",BU588,0),#N/A)</f>
        <v>2.6541023389002021</v>
      </c>
      <c r="AY588" s="62">
        <f t="shared" si="867"/>
        <v>123.5</v>
      </c>
      <c r="AZ588" s="63">
        <f>IF(ISNUMBER(INDEX(Данные!$I$1:$IX$303,Данные!$A250,AZ$642)),INDEX(Данные!$I$1:$IX$303,Данные!$A250,AZ$642)-Данные!$G250-AZ$643+IF($F$6="Использовать поправку",BT588,0),#N/A)</f>
        <v>-12.107909911439265</v>
      </c>
      <c r="BA588" s="64">
        <f>IF(ISNUMBER(INDEX(Данные!$I$1:$IX$303,Данные!$A250,BA$642)),INDEX(Данные!$I$1:$IX$303,Данные!$A250,BA$642)-Данные!$H250-BA$643+IF($F$6="Использовать поправку",BU588,0),#N/A)</f>
        <v>3.2267500614432265</v>
      </c>
      <c r="BB588" s="62">
        <f t="shared" si="868"/>
        <v>123.5</v>
      </c>
      <c r="BC588" s="63">
        <f>IF(ISNUMBER(INDEX(Данные!$I$1:$IX$303,Данные!$A250,BC$642)),INDEX(Данные!$I$1:$IX$303,Данные!$A250,BC$642)-Данные!$G250-BC$643+IF($F$7="Использовать поправку",BT588,0),#N/A)</f>
        <v>-6.5684100634492779</v>
      </c>
      <c r="BD588" s="64">
        <f>IF(ISNUMBER(INDEX(Данные!$I$1:$IX$303,Данные!$A250,BD$642)),INDEX(Данные!$I$1:$IX$303,Данные!$A250,BD$642)-Данные!$H250-BD$643+IF($F$7="Использовать поправку",BU588,0),#N/A)</f>
        <v>6.9685694383033479</v>
      </c>
      <c r="BE588" s="62">
        <f t="shared" si="869"/>
        <v>123.5</v>
      </c>
      <c r="BF588" s="63">
        <f>IF(ISNUMBER(INDEX(Данные!$I$1:$IX$303,Данные!$A250,BF$642)),INDEX(Данные!$I$1:$IX$303,Данные!$A250,BF$642)-Данные!$G250-BF$643+IF($F$8="Использовать поправку",BT588,0),#N/A)</f>
        <v>-0.12659026026153697</v>
      </c>
      <c r="BG588" s="64">
        <f>IF(ISNUMBER(INDEX(Данные!$I$1:$IX$303,Данные!$A250,BG$642)),INDEX(Данные!$I$1:$IX$303,Данные!$A250,BG$642)-Данные!$H250-BG$643+IF($F$8="Использовать поправку",BU588,0),#N/A)</f>
        <v>4.7581407863194727</v>
      </c>
      <c r="BH588" s="62">
        <f t="shared" si="870"/>
        <v>123.5</v>
      </c>
      <c r="BI588" s="63">
        <f>IF(ISNUMBER(INDEX(Данные!$I$1:$IX$303,Данные!$A250,BI$642)),INDEX(Данные!$I$1:$IX$303,Данные!$A250,BI$642)-Данные!$G250-BI$643+IF($F$9="Использовать поправку",BT588,0),#N/A)</f>
        <v>-1.6251362870023058</v>
      </c>
      <c r="BJ588" s="64">
        <f>IF(ISNUMBER(INDEX(Данные!$I$1:$IX$303,Данные!$A250,BJ$642)),INDEX(Данные!$I$1:$IX$303,Данные!$A250,BJ$642)-Данные!$H250-BJ$643+IF($F$9="Использовать поправку",BU588,0),#N/A)</f>
        <v>4.8791724428235739</v>
      </c>
      <c r="BK588" s="62">
        <f t="shared" si="871"/>
        <v>123.5</v>
      </c>
      <c r="BL588" s="63">
        <f>IF(ISNUMBER(INDEX(Данные!$I$1:$IX$303,Данные!$A250,BL$642)),INDEX(Данные!$I$1:$IX$303,Данные!$A250,BL$642)-Данные!$G250-BL$643+IF($F$10="Использовать поправку",BT588,0),#N/A)</f>
        <v>-1.0194864732195583</v>
      </c>
      <c r="BM588" s="64">
        <f>IF(ISNUMBER(INDEX(Данные!$I$1:$IX$303,Данные!$A250,BM$642)),INDEX(Данные!$I$1:$IX$303,Данные!$A250,BM$642)-Данные!$H250-BM$643+IF($F$10="Использовать поправку",BU588,0),#N/A)</f>
        <v>4.7646109828583576</v>
      </c>
      <c r="BN588" s="62">
        <f t="shared" si="872"/>
        <v>123.5</v>
      </c>
      <c r="BO588" s="63">
        <f>IF(ISNUMBER(INDEX(Данные!$I$1:$IX$303,Данные!$A250,BO$642)),INDEX(Данные!$I$1:$IX$303,Данные!$A250,BO$642)-Данные!$G250-BO$643+IF($F$11="Использовать поправку",BT588,0),#N/A)</f>
        <v>-2.1800620382372244</v>
      </c>
      <c r="BP588" s="64">
        <f>IF(ISNUMBER(INDEX(Данные!$I$1:$IX$303,Данные!$A250,BP$642)),INDEX(Данные!$I$1:$IX$303,Данные!$A250,BP$642)-Данные!$H250-BP$643+IF($F$11="Использовать поправку",BU588,0),#N/A)</f>
        <v>0.49398039350785439</v>
      </c>
      <c r="BQ588" s="62">
        <f t="shared" si="873"/>
        <v>123.5</v>
      </c>
      <c r="BR588" s="63">
        <f>IF(ISNUMBER(INDEX(Данные!$I$1:$IX$303,Данные!$A250,BR$642)),INDEX(Данные!$I$1:$IX$303,Данные!$A250,BR$642)-Данные!$G250-BR$643+IF($F$12="Использовать поправку",BT588,0),#N/A)</f>
        <v>-4.6694452378759479</v>
      </c>
      <c r="BS588" s="64">
        <f>IF(ISNUMBER(INDEX(Данные!$I$1:$IX$303,Данные!$A250,BS$642)),INDEX(Данные!$I$1:$IX$303,Данные!$A250,BS$642)-Данные!$H250-BS$643+IF($F$12="Использовать поправку",BU588,0),#N/A)</f>
        <v>3.4502736362030646</v>
      </c>
      <c r="BT588" s="100" t="e">
        <f>INDEX(Данные!$I$1:$IX$303,Данные!$A250,BT$642+8)-INDEX(Данные!$I$1:$IX$303,Данные!$A250,BT$643+8)</f>
        <v>#N/A</v>
      </c>
      <c r="BU588" s="101" t="e">
        <f>INDEX(Данные!$I$1:$IX$303,Данные!$A250,BU$642+9)-INDEX(Данные!$I$1:$IX$303,Данные!$A250,BU$643+9)</f>
        <v>#N/A</v>
      </c>
    </row>
    <row r="589" spans="7:73" s="88" customFormat="1" x14ac:dyDescent="0.25">
      <c r="G589" s="61">
        <v>124</v>
      </c>
      <c r="H589" s="62">
        <f t="shared" si="874"/>
        <v>124</v>
      </c>
      <c r="I589" s="63">
        <f>IF(ISNUMBER(INDEX(Данные!$I$1:$IX$303,Данные!$A251,I$642)),INDEX(Данные!$I$1:$IX$303,Данные!$A251,I$642)-Данные!$E251+IF($F$3="Использовать поправку",AL589,0),#N/A)</f>
        <v>0</v>
      </c>
      <c r="J589" s="64">
        <f>IF(ISNUMBER(INDEX(Данные!$I$1:$IX$303,Данные!$A251,J$642)),INDEX(Данные!$I$1:$IX$303,Данные!$A251,J$642)-Данные!$F251+IF($F$3="Использовать поправку",AM589,0),#N/A)</f>
        <v>0</v>
      </c>
      <c r="K589" s="62">
        <f t="shared" si="875"/>
        <v>124</v>
      </c>
      <c r="L589" s="63">
        <f>IF(ISNUMBER(INDEX(Данные!$I$1:$IX$303,Данные!$A251,L$642)),INDEX(Данные!$I$1:$IX$303,Данные!$A251,L$642)-Данные!$E251+IF($F$4="Использовать поправку",AL589,0),#N/A)</f>
        <v>-2.2331107395686587</v>
      </c>
      <c r="M589" s="64">
        <f>IF(ISNUMBER(INDEX(Данные!$I$1:$IX$303,Данные!$A251,M$642)),INDEX(Данные!$I$1:$IX$303,Данные!$A251,M$642)-Данные!$F251+IF($F$4="Использовать поправку",AM589,0),#N/A)</f>
        <v>-0.53873918921497177</v>
      </c>
      <c r="N589" s="62">
        <f t="shared" si="876"/>
        <v>124</v>
      </c>
      <c r="O589" s="63">
        <f>IF(ISNUMBER(INDEX(Данные!$I$1:$IX$303,Данные!$A251,O$642)),INDEX(Данные!$I$1:$IX$303,Данные!$A251,O$642)-Данные!$E251+IF($F$5="Использовать поправку",AL589,0),#N/A)</f>
        <v>-1.1235613270429621</v>
      </c>
      <c r="P589" s="64">
        <f>IF(ISNUMBER(INDEX(Данные!$I$1:$IX$303,Данные!$A251,P$642)),INDEX(Данные!$I$1:$IX$303,Данные!$A251,P$642)-Данные!$F251+IF($F$5="Использовать поправку",AM589,0),#N/A)</f>
        <v>-0.76332125597096434</v>
      </c>
      <c r="Q589" s="62">
        <f t="shared" si="877"/>
        <v>124</v>
      </c>
      <c r="R589" s="63">
        <f>IF(ISNUMBER(INDEX(Данные!$I$1:$IX$303,Данные!$A251,R$642)),INDEX(Данные!$I$1:$IX$303,Данные!$A251,R$642)-Данные!$E251+IF($F$6="Использовать поправку",AL589,0),#N/A)</f>
        <v>7.209437328113566E-2</v>
      </c>
      <c r="S589" s="64">
        <f>IF(ISNUMBER(INDEX(Данные!$I$1:$IX$303,Данные!$A251,S$642)),INDEX(Данные!$I$1:$IX$303,Данные!$A251,S$642)-Данные!$F251+IF($F$6="Использовать поправку",AM589,0),#N/A)</f>
        <v>-1.5960706208939905</v>
      </c>
      <c r="T589" s="62">
        <f t="shared" si="878"/>
        <v>124</v>
      </c>
      <c r="U589" s="63">
        <f>IF(ISNUMBER(INDEX(Данные!$I$1:$IX$303,Данные!$A251,U$642)),INDEX(Данные!$I$1:$IX$303,Данные!$A251,U$642)-Данные!$E251+IF($F$7="Использовать поправку",AL589,0),#N/A)</f>
        <v>-1.5339026037941998</v>
      </c>
      <c r="V589" s="64">
        <f>IF(ISNUMBER(INDEX(Данные!$I$1:$IX$303,Данные!$A251,V$642)),INDEX(Данные!$I$1:$IX$303,Данные!$A251,V$642)-Данные!$F251+IF($F$7="Использовать поправку",AM589,0),#N/A)</f>
        <v>0.4888603295862799</v>
      </c>
      <c r="W589" s="62">
        <f t="shared" si="879"/>
        <v>124</v>
      </c>
      <c r="X589" s="63">
        <f>IF(ISNUMBER(INDEX(Данные!$I$1:$IX$303,Данные!$A251,X$642)),INDEX(Данные!$I$1:$IX$303,Данные!$A251,X$642)-Данные!$E251+IF($F$8="Использовать поправку",AL589,0),#N/A)</f>
        <v>-0.49728379579738302</v>
      </c>
      <c r="Y589" s="64">
        <f>IF(ISNUMBER(INDEX(Данные!$I$1:$IX$303,Данные!$A251,Y$642)),INDEX(Данные!$I$1:$IX$303,Данные!$A251,Y$642)-Данные!$F251+IF($F$8="Использовать поправку",AM589,0),#N/A)</f>
        <v>-1.8906573107819784</v>
      </c>
      <c r="Z589" s="62">
        <f t="shared" si="880"/>
        <v>124</v>
      </c>
      <c r="AA589" s="63">
        <f>IF(ISNUMBER(INDEX(Данные!$I$1:$IX$303,Данные!$A251,AA$642)),INDEX(Данные!$I$1:$IX$303,Данные!$A251,AA$642)-Данные!$E251+IF($F$9="Использовать поправку",AL589,0),#N/A)</f>
        <v>-0.26075907737239845</v>
      </c>
      <c r="AB589" s="64">
        <f>IF(ISNUMBER(INDEX(Данные!$I$1:$IX$303,Данные!$A251,AB$642)),INDEX(Данные!$I$1:$IX$303,Данные!$A251,AB$642)-Данные!$F251+IF($F$9="Использовать поправку",AM589,0),#N/A)</f>
        <v>-0.27399304632189869</v>
      </c>
      <c r="AC589" s="62">
        <f t="shared" si="881"/>
        <v>124</v>
      </c>
      <c r="AD589" s="63">
        <f>IF(ISNUMBER(INDEX(Данные!$I$1:$IX$303,Данные!$A251,AD$642)),INDEX(Данные!$I$1:$IX$303,Данные!$A251,AD$642)-Данные!$E251+IF($F$10="Использовать поправку",AL589,0),#N/A)</f>
        <v>-0.56919627755078039</v>
      </c>
      <c r="AE589" s="64">
        <f>IF(ISNUMBER(INDEX(Данные!$I$1:$IX$303,Данные!$A251,AE$642)),INDEX(Данные!$I$1:$IX$303,Данные!$A251,AE$642)-Данные!$F251+IF($F$10="Использовать поправку",AM589,0),#N/A)</f>
        <v>-0.22632282713999263</v>
      </c>
      <c r="AF589" s="62">
        <f t="shared" si="882"/>
        <v>124</v>
      </c>
      <c r="AG589" s="63">
        <f>IF(ISNUMBER(INDEX(Данные!$I$1:$IX$303,Данные!$A251,AG$642)),INDEX(Данные!$I$1:$IX$303,Данные!$A251,AG$642)-Данные!$E251+IF($F$11="Использовать поправку",AL589,0),#N/A)</f>
        <v>-1.6638589234142493</v>
      </c>
      <c r="AH589" s="64">
        <f>IF(ISNUMBER(INDEX(Данные!$I$1:$IX$303,Данные!$A251,AH$642)),INDEX(Данные!$I$1:$IX$303,Данные!$A251,AH$642)-Данные!$F251+IF($F$11="Использовать поправку",AM589,0),#N/A)</f>
        <v>-0.15159271649582085</v>
      </c>
      <c r="AI589" s="62">
        <f t="shared" si="883"/>
        <v>124</v>
      </c>
      <c r="AJ589" s="63">
        <f>IF(ISNUMBER(INDEX(Данные!$I$1:$IX$303,Данные!$A251,AJ$642)),INDEX(Данные!$I$1:$IX$303,Данные!$A251,AJ$642)-Данные!$E251+IF($F$12="Использовать поправку",AL589,0),#N/A)</f>
        <v>-0.40169747165104752</v>
      </c>
      <c r="AK589" s="96">
        <f>IF(ISNUMBER(INDEX(Данные!$I$1:$IX$303,Данные!$A251,AK$642)),INDEX(Данные!$I$1:$IX$303,Данные!$A251,AK$642)-Данные!$F251+IF($F$12="Использовать поправку",AM589,0),#N/A)</f>
        <v>-0.40449241473116992</v>
      </c>
      <c r="AL589" s="100" t="e">
        <f>INDEX(Данные!$I$1:$IX$303,Данные!$A251,AL$642+4)-INDEX(Данные!$I$1:$IX$303,Данные!$A251,AL$643+4)</f>
        <v>#N/A</v>
      </c>
      <c r="AM589" s="101" t="e">
        <f>INDEX(Данные!$I$1:$IX$303,Данные!$A251,AM$642+5)-INDEX(Данные!$I$1:$IX$303,Данные!$A251,AM$643+5)</f>
        <v>#N/A</v>
      </c>
      <c r="AO589" s="61">
        <v>124</v>
      </c>
      <c r="AP589" s="62">
        <f t="shared" si="864"/>
        <v>124</v>
      </c>
      <c r="AQ589" s="63">
        <f>IF(ISNUMBER(INDEX(Данные!$I$1:$IX$303,Данные!$A251,AQ$642)),INDEX(Данные!$I$1:$IX$303,Данные!$A251,AQ$642)-Данные!$G251-AQ$643+IF($F$3="Использовать поправку",BT589,0),#N/A)</f>
        <v>0</v>
      </c>
      <c r="AR589" s="64">
        <f>IF(ISNUMBER(INDEX(Данные!$I$1:$IX$303,Данные!$A251,AR$642)),INDEX(Данные!$I$1:$IX$303,Данные!$A251,AR$642)-Данные!$H251-AR$643+IF($F$3="Использовать поправку",BU589,0),#N/A)</f>
        <v>0</v>
      </c>
      <c r="AS589" s="62">
        <f t="shared" si="865"/>
        <v>124</v>
      </c>
      <c r="AT589" s="63">
        <f>IF(ISNUMBER(INDEX(Данные!$I$1:$IX$303,Данные!$A251,AT$642)),INDEX(Данные!$I$1:$IX$303,Данные!$A251,AT$642)-Данные!$G251-AT$643+IF($F$4="Использовать поправку",BT589,0),#N/A)</f>
        <v>-1.7690748960570772</v>
      </c>
      <c r="AU589" s="64">
        <f>IF(ISNUMBER(INDEX(Данные!$I$1:$IX$303,Данные!$A251,AU$642)),INDEX(Данные!$I$1:$IX$303,Данные!$A251,AU$642)-Данные!$H251-AU$643+IF($F$4="Использовать поправку",BU589,0),#N/A)</f>
        <v>2.8668038456835347</v>
      </c>
      <c r="AV589" s="62">
        <f t="shared" si="866"/>
        <v>124</v>
      </c>
      <c r="AW589" s="63">
        <f>IF(ISNUMBER(INDEX(Данные!$I$1:$IX$303,Данные!$A251,AW$642)),INDEX(Данные!$I$1:$IX$303,Данные!$A251,AW$642)-Данные!$G251-AW$643+IF($F$5="Использовать поправку",BT589,0),#N/A)</f>
        <v>-4.1348627415937926</v>
      </c>
      <c r="AX589" s="64">
        <f>IF(ISNUMBER(INDEX(Данные!$I$1:$IX$303,Данные!$A251,AX$642)),INDEX(Данные!$I$1:$IX$303,Данные!$A251,AX$642)-Данные!$H251-AX$643+IF($F$5="Использовать поправку",BU589,0),#N/A)</f>
        <v>2.2724417109147907</v>
      </c>
      <c r="AY589" s="62">
        <f t="shared" si="867"/>
        <v>124</v>
      </c>
      <c r="AZ589" s="63">
        <f>IF(ISNUMBER(INDEX(Данные!$I$1:$IX$303,Данные!$A251,AZ$642)),INDEX(Данные!$I$1:$IX$303,Данные!$A251,AZ$642)-Данные!$G251-AZ$643+IF($F$6="Использовать поправку",BT589,0),#N/A)</f>
        <v>-12.071862724798734</v>
      </c>
      <c r="BA589" s="64">
        <f>IF(ISNUMBER(INDEX(Данные!$I$1:$IX$303,Данные!$A251,BA$642)),INDEX(Данные!$I$1:$IX$303,Данные!$A251,BA$642)-Данные!$H251-BA$643+IF($F$6="Использовать поправку",BU589,0),#N/A)</f>
        <v>2.4287147509965052</v>
      </c>
      <c r="BB589" s="62">
        <f t="shared" si="868"/>
        <v>124</v>
      </c>
      <c r="BC589" s="63">
        <f>IF(ISNUMBER(INDEX(Данные!$I$1:$IX$303,Данные!$A251,BC$642)),INDEX(Данные!$I$1:$IX$303,Данные!$A251,BC$642)-Данные!$G251-BC$643+IF($F$7="Использовать поправку",BT589,0),#N/A)</f>
        <v>-7.3353613653464436</v>
      </c>
      <c r="BD589" s="64">
        <f>IF(ISNUMBER(INDEX(Данные!$I$1:$IX$303,Данные!$A251,BD$642)),INDEX(Данные!$I$1:$IX$303,Данные!$A251,BD$642)-Данные!$H251-BD$643+IF($F$7="Использовать поправку",BU589,0),#N/A)</f>
        <v>7.2129996030964776</v>
      </c>
      <c r="BE589" s="62">
        <f t="shared" si="869"/>
        <v>124</v>
      </c>
      <c r="BF589" s="63">
        <f>IF(ISNUMBER(INDEX(Данные!$I$1:$IX$303,Данные!$A251,BF$642)),INDEX(Данные!$I$1:$IX$303,Данные!$A251,BF$642)-Данные!$G251-BF$643+IF($F$8="Использовать поправку",BT589,0),#N/A)</f>
        <v>-0.37523215816031552</v>
      </c>
      <c r="BG589" s="64">
        <f>IF(ISNUMBER(INDEX(Данные!$I$1:$IX$303,Данные!$A251,BG$642)),INDEX(Данные!$I$1:$IX$303,Данные!$A251,BG$642)-Данные!$H251-BG$643+IF($F$8="Использовать поправку",BU589,0),#N/A)</f>
        <v>3.8128121309284779</v>
      </c>
      <c r="BH589" s="62">
        <f t="shared" si="870"/>
        <v>124</v>
      </c>
      <c r="BI589" s="63">
        <f>IF(ISNUMBER(INDEX(Данные!$I$1:$IX$303,Данные!$A251,BI$642)),INDEX(Данные!$I$1:$IX$303,Данные!$A251,BI$642)-Данные!$G251-BI$643+IF($F$9="Использовать поправку",BT589,0),#N/A)</f>
        <v>-1.7555158256885761</v>
      </c>
      <c r="BJ589" s="64">
        <f>IF(ISNUMBER(INDEX(Данные!$I$1:$IX$303,Данные!$A251,BJ$642)),INDEX(Данные!$I$1:$IX$303,Данные!$A251,BJ$642)-Данные!$H251-BJ$643+IF($F$9="Использовать поправку",BU589,0),#N/A)</f>
        <v>4.7421759196627136</v>
      </c>
      <c r="BK589" s="62">
        <f t="shared" si="871"/>
        <v>124</v>
      </c>
      <c r="BL589" s="63">
        <f>IF(ISNUMBER(INDEX(Данные!$I$1:$IX$303,Данные!$A251,BL$642)),INDEX(Данные!$I$1:$IX$303,Данные!$A251,BL$642)-Данные!$G251-BL$643+IF($F$10="Использовать поправку",BT589,0),#N/A)</f>
        <v>-1.3040846119949947</v>
      </c>
      <c r="BM589" s="64">
        <f>IF(ISNUMBER(INDEX(Данные!$I$1:$IX$303,Данные!$A251,BM$642)),INDEX(Данные!$I$1:$IX$303,Данные!$A251,BM$642)-Данные!$H251-BM$643+IF($F$10="Использовать поправку",BU589,0),#N/A)</f>
        <v>4.651449569288161</v>
      </c>
      <c r="BN589" s="62">
        <f t="shared" si="872"/>
        <v>124</v>
      </c>
      <c r="BO589" s="63">
        <f>IF(ISNUMBER(INDEX(Данные!$I$1:$IX$303,Данные!$A251,BO$642)),INDEX(Данные!$I$1:$IX$303,Данные!$A251,BO$642)-Данные!$G251-BO$643+IF($F$11="Использовать поправку",BT589,0),#N/A)</f>
        <v>-3.0119914999444291</v>
      </c>
      <c r="BP589" s="64">
        <f>IF(ISNUMBER(INDEX(Данные!$I$1:$IX$303,Данные!$A251,BP$642)),INDEX(Данные!$I$1:$IX$303,Данные!$A251,BP$642)-Данные!$H251-BP$643+IF($F$11="Использовать поправку",BU589,0),#N/A)</f>
        <v>0.41818403525985559</v>
      </c>
      <c r="BQ589" s="62">
        <f t="shared" si="873"/>
        <v>124</v>
      </c>
      <c r="BR589" s="63">
        <f>IF(ISNUMBER(INDEX(Данные!$I$1:$IX$303,Данные!$A251,BR$642)),INDEX(Данные!$I$1:$IX$303,Данные!$A251,BR$642)-Данные!$G251-BR$643+IF($F$12="Использовать поправку",BT589,0),#N/A)</f>
        <v>-4.870293973701564</v>
      </c>
      <c r="BS589" s="64">
        <f>IF(ISNUMBER(INDEX(Данные!$I$1:$IX$303,Данные!$A251,BS$642)),INDEX(Данные!$I$1:$IX$303,Данные!$A251,BS$642)-Данные!$H251-BS$643+IF($F$12="Использовать поправку",BU589,0),#N/A)</f>
        <v>3.2480274288375313</v>
      </c>
      <c r="BT589" s="100" t="e">
        <f>INDEX(Данные!$I$1:$IX$303,Данные!$A251,BT$642+8)-INDEX(Данные!$I$1:$IX$303,Данные!$A251,BT$643+8)</f>
        <v>#N/A</v>
      </c>
      <c r="BU589" s="101" t="e">
        <f>INDEX(Данные!$I$1:$IX$303,Данные!$A251,BU$642+9)-INDEX(Данные!$I$1:$IX$303,Данные!$A251,BU$643+9)</f>
        <v>#N/A</v>
      </c>
    </row>
    <row r="590" spans="7:73" s="88" customFormat="1" x14ac:dyDescent="0.25">
      <c r="G590" s="61">
        <v>124.5</v>
      </c>
      <c r="H590" s="62">
        <f t="shared" si="874"/>
        <v>124.5</v>
      </c>
      <c r="I590" s="63">
        <f>IF(ISNUMBER(INDEX(Данные!$I$1:$IX$303,Данные!$A252,I$642)),INDEX(Данные!$I$1:$IX$303,Данные!$A252,I$642)-Данные!$E252+IF($F$3="Использовать поправку",AL590,0),#N/A)</f>
        <v>0</v>
      </c>
      <c r="J590" s="64">
        <f>IF(ISNUMBER(INDEX(Данные!$I$1:$IX$303,Данные!$A252,J$642)),INDEX(Данные!$I$1:$IX$303,Данные!$A252,J$642)-Данные!$F252+IF($F$3="Использовать поправку",AM590,0),#N/A)</f>
        <v>0</v>
      </c>
      <c r="K590" s="62">
        <f t="shared" si="875"/>
        <v>124.5</v>
      </c>
      <c r="L590" s="63">
        <f>IF(ISNUMBER(INDEX(Данные!$I$1:$IX$303,Данные!$A252,L$642)),INDEX(Данные!$I$1:$IX$303,Данные!$A252,L$642)-Данные!$E252+IF($F$4="Использовать поправку",AL590,0),#N/A)</f>
        <v>1.7896681554923877</v>
      </c>
      <c r="M590" s="64">
        <f>IF(ISNUMBER(INDEX(Данные!$I$1:$IX$303,Данные!$A252,M$642)),INDEX(Данные!$I$1:$IX$303,Данные!$A252,M$642)-Данные!$F252+IF($F$4="Использовать поправку",AM590,0),#N/A)</f>
        <v>0.82700971314369998</v>
      </c>
      <c r="N590" s="62">
        <f t="shared" si="876"/>
        <v>124.5</v>
      </c>
      <c r="O590" s="63">
        <f>IF(ISNUMBER(INDEX(Данные!$I$1:$IX$303,Данные!$A252,O$642)),INDEX(Данные!$I$1:$IX$303,Данные!$A252,O$642)-Данные!$E252+IF($F$5="Использовать поправку",AL590,0),#N/A)</f>
        <v>0.55260855927041064</v>
      </c>
      <c r="P590" s="64">
        <f>IF(ISNUMBER(INDEX(Данные!$I$1:$IX$303,Данные!$A252,P$642)),INDEX(Данные!$I$1:$IX$303,Данные!$A252,P$642)-Данные!$F252+IF($F$5="Использовать поправку",AM590,0),#N/A)</f>
        <v>0.46285860903839637</v>
      </c>
      <c r="Q590" s="62">
        <f t="shared" si="877"/>
        <v>124.5</v>
      </c>
      <c r="R590" s="63">
        <f>IF(ISNUMBER(INDEX(Данные!$I$1:$IX$303,Данные!$A252,R$642)),INDEX(Данные!$I$1:$IX$303,Данные!$A252,R$642)-Данные!$E252+IF($F$6="Использовать поправку",AL590,0),#N/A)</f>
        <v>1.6271759199902984</v>
      </c>
      <c r="S590" s="64">
        <f>IF(ISNUMBER(INDEX(Данные!$I$1:$IX$303,Данные!$A252,S$642)),INDEX(Данные!$I$1:$IX$303,Данные!$A252,S$642)-Данные!$F252+IF($F$6="Использовать поправку",AM590,0),#N/A)</f>
        <v>1.7404221243889273</v>
      </c>
      <c r="T590" s="62">
        <f t="shared" si="878"/>
        <v>124.5</v>
      </c>
      <c r="U590" s="63">
        <f>IF(ISNUMBER(INDEX(Данные!$I$1:$IX$303,Данные!$A252,U$642)),INDEX(Данные!$I$1:$IX$303,Данные!$A252,U$642)-Данные!$E252+IF($F$7="Использовать поправку",AL590,0),#N/A)</f>
        <v>0.51777533904245487</v>
      </c>
      <c r="V590" s="64">
        <f>IF(ISNUMBER(INDEX(Данные!$I$1:$IX$303,Данные!$A252,V$642)),INDEX(Данные!$I$1:$IX$303,Данные!$A252,V$642)-Данные!$F252+IF($F$7="Использовать поправку",AM590,0),#N/A)</f>
        <v>0.84267733736617867</v>
      </c>
      <c r="W590" s="62">
        <f t="shared" si="879"/>
        <v>124.5</v>
      </c>
      <c r="X590" s="63">
        <f>IF(ISNUMBER(INDEX(Данные!$I$1:$IX$303,Данные!$A252,X$642)),INDEX(Данные!$I$1:$IX$303,Данные!$A252,X$642)-Данные!$E252+IF($F$8="Использовать поправку",AL590,0),#N/A)</f>
        <v>0.55887349090264316</v>
      </c>
      <c r="Y590" s="64">
        <f>IF(ISNUMBER(INDEX(Данные!$I$1:$IX$303,Данные!$A252,Y$642)),INDEX(Данные!$I$1:$IX$303,Данные!$A252,Y$642)-Данные!$F252+IF($F$8="Использовать поправку",AM590,0),#N/A)</f>
        <v>0.34827487422457937</v>
      </c>
      <c r="Z590" s="62">
        <f t="shared" si="880"/>
        <v>124.5</v>
      </c>
      <c r="AA590" s="63">
        <f>IF(ISNUMBER(INDEX(Данные!$I$1:$IX$303,Данные!$A252,AA$642)),INDEX(Данные!$I$1:$IX$303,Данные!$A252,AA$642)-Данные!$E252+IF($F$9="Использовать поправку",AL590,0),#N/A)</f>
        <v>0.24126630564087392</v>
      </c>
      <c r="AB590" s="64">
        <f>IF(ISNUMBER(INDEX(Данные!$I$1:$IX$303,Данные!$A252,AB$642)),INDEX(Данные!$I$1:$IX$303,Данные!$A252,AB$642)-Данные!$F252+IF($F$9="Использовать поправку",AM590,0),#N/A)</f>
        <v>1.4961916613606334</v>
      </c>
      <c r="AC590" s="62">
        <f t="shared" si="881"/>
        <v>124.5</v>
      </c>
      <c r="AD590" s="63">
        <f>IF(ISNUMBER(INDEX(Данные!$I$1:$IX$303,Данные!$A252,AD$642)),INDEX(Данные!$I$1:$IX$303,Данные!$A252,AD$642)-Данные!$E252+IF($F$10="Использовать поправку",AL590,0),#N/A)</f>
        <v>1.1167194441210579</v>
      </c>
      <c r="AE590" s="64">
        <f>IF(ISNUMBER(INDEX(Данные!$I$1:$IX$303,Данные!$A252,AE$642)),INDEX(Данные!$I$1:$IX$303,Данные!$A252,AE$642)-Данные!$F252+IF($F$10="Использовать поправку",AM590,0),#N/A)</f>
        <v>2.9987109272102241E-2</v>
      </c>
      <c r="AF590" s="62">
        <f t="shared" si="882"/>
        <v>124.5</v>
      </c>
      <c r="AG590" s="63">
        <f>IF(ISNUMBER(INDEX(Данные!$I$1:$IX$303,Данные!$A252,AG$642)),INDEX(Данные!$I$1:$IX$303,Данные!$A252,AG$642)-Данные!$E252+IF($F$11="Использовать поправку",AL590,0),#N/A)</f>
        <v>0.9079362925614749</v>
      </c>
      <c r="AH590" s="64">
        <f>IF(ISNUMBER(INDEX(Данные!$I$1:$IX$303,Данные!$A252,AH$642)),INDEX(Данные!$I$1:$IX$303,Данные!$A252,AH$642)-Данные!$F252+IF($F$11="Использовать поправку",AM590,0),#N/A)</f>
        <v>2.267614919713079E-2</v>
      </c>
      <c r="AI590" s="62">
        <f t="shared" si="883"/>
        <v>124.5</v>
      </c>
      <c r="AJ590" s="63">
        <f>IF(ISNUMBER(INDEX(Данные!$I$1:$IX$303,Данные!$A252,AJ$642)),INDEX(Данные!$I$1:$IX$303,Данные!$A252,AJ$642)-Данные!$E252+IF($F$12="Использовать поправку",AL590,0),#N/A)</f>
        <v>1.223710660505871</v>
      </c>
      <c r="AK590" s="96">
        <f>IF(ISNUMBER(INDEX(Данные!$I$1:$IX$303,Данные!$A252,AK$642)),INDEX(Данные!$I$1:$IX$303,Данные!$A252,AK$642)-Данные!$F252+IF($F$12="Использовать поправку",AM590,0),#N/A)</f>
        <v>-8.7692277140745567E-2</v>
      </c>
      <c r="AL590" s="100" t="e">
        <f>INDEX(Данные!$I$1:$IX$303,Данные!$A252,AL$642+4)-INDEX(Данные!$I$1:$IX$303,Данные!$A252,AL$643+4)</f>
        <v>#N/A</v>
      </c>
      <c r="AM590" s="101" t="e">
        <f>INDEX(Данные!$I$1:$IX$303,Данные!$A252,AM$642+5)-INDEX(Данные!$I$1:$IX$303,Данные!$A252,AM$643+5)</f>
        <v>#N/A</v>
      </c>
      <c r="AO590" s="61">
        <v>124.5</v>
      </c>
      <c r="AP590" s="62">
        <f t="shared" si="864"/>
        <v>124.5</v>
      </c>
      <c r="AQ590" s="63">
        <f>IF(ISNUMBER(INDEX(Данные!$I$1:$IX$303,Данные!$A252,AQ$642)),INDEX(Данные!$I$1:$IX$303,Данные!$A252,AQ$642)-Данные!$G252-AQ$643+IF($F$3="Использовать поправку",BT590,0),#N/A)</f>
        <v>0</v>
      </c>
      <c r="AR590" s="64">
        <f>IF(ISNUMBER(INDEX(Данные!$I$1:$IX$303,Данные!$A252,AR$642)),INDEX(Данные!$I$1:$IX$303,Данные!$A252,AR$642)-Данные!$H252-AR$643+IF($F$3="Использовать поправку",BU590,0),#N/A)</f>
        <v>0</v>
      </c>
      <c r="AS590" s="62">
        <f t="shared" si="865"/>
        <v>124.5</v>
      </c>
      <c r="AT590" s="63">
        <f>IF(ISNUMBER(INDEX(Данные!$I$1:$IX$303,Данные!$A252,AT$642)),INDEX(Данные!$I$1:$IX$303,Данные!$A252,AT$642)-Данные!$G252-AT$643+IF($F$4="Использовать поправку",BT590,0),#N/A)</f>
        <v>-0.87424081831090916</v>
      </c>
      <c r="AU590" s="64">
        <f>IF(ISNUMBER(INDEX(Данные!$I$1:$IX$303,Данные!$A252,AU$642)),INDEX(Данные!$I$1:$IX$303,Данные!$A252,AU$642)-Данные!$H252-AU$643+IF($F$4="Использовать поправку",BU590,0),#N/A)</f>
        <v>3.2803087022555246</v>
      </c>
      <c r="AV590" s="62">
        <f t="shared" si="866"/>
        <v>124.5</v>
      </c>
      <c r="AW590" s="63">
        <f>IF(ISNUMBER(INDEX(Данные!$I$1:$IX$303,Данные!$A252,AW$642)),INDEX(Данные!$I$1:$IX$303,Данные!$A252,AW$642)-Данные!$G252-AW$643+IF($F$5="Использовать поправку",BT590,0),#N/A)</f>
        <v>-3.8585584619585234</v>
      </c>
      <c r="AX590" s="64">
        <f>IF(ISNUMBER(INDEX(Данные!$I$1:$IX$303,Данные!$A252,AX$642)),INDEX(Данные!$I$1:$IX$303,Данные!$A252,AX$642)-Данные!$H252-AX$643+IF($F$5="Использовать поправку",BU590,0),#N/A)</f>
        <v>2.5038710154340151</v>
      </c>
      <c r="AY590" s="62">
        <f t="shared" si="867"/>
        <v>124.5</v>
      </c>
      <c r="AZ590" s="63">
        <f>IF(ISNUMBER(INDEX(Данные!$I$1:$IX$303,Данные!$A252,AZ$642)),INDEX(Данные!$I$1:$IX$303,Данные!$A252,AZ$642)-Данные!$G252-AZ$643+IF($F$6="Использовать поправку",BT590,0),#N/A)</f>
        <v>-11.258274764803559</v>
      </c>
      <c r="BA590" s="64">
        <f>IF(ISNUMBER(INDEX(Данные!$I$1:$IX$303,Данные!$A252,BA$642)),INDEX(Данные!$I$1:$IX$303,Данные!$A252,BA$642)-Данные!$H252-BA$643+IF($F$6="Использовать поправку",BU590,0),#N/A)</f>
        <v>3.2989258131908628</v>
      </c>
      <c r="BB590" s="62">
        <f t="shared" si="868"/>
        <v>124.5</v>
      </c>
      <c r="BC590" s="63">
        <f>IF(ISNUMBER(INDEX(Данные!$I$1:$IX$303,Данные!$A252,BC$642)),INDEX(Данные!$I$1:$IX$303,Данные!$A252,BC$642)-Данные!$G252-BC$643+IF($F$7="Использовать поправку",BT590,0),#N/A)</f>
        <v>-7.0764736958251433</v>
      </c>
      <c r="BD590" s="64">
        <f>IF(ISNUMBER(INDEX(Данные!$I$1:$IX$303,Данные!$A252,BD$642)),INDEX(Данные!$I$1:$IX$303,Данные!$A252,BD$642)-Данные!$H252-BD$643+IF($F$7="Использовать поправку",BU590,0),#N/A)</f>
        <v>7.6343382717795976</v>
      </c>
      <c r="BE590" s="62">
        <f t="shared" si="869"/>
        <v>124.5</v>
      </c>
      <c r="BF590" s="63">
        <f>IF(ISNUMBER(INDEX(Данные!$I$1:$IX$303,Данные!$A252,BF$642)),INDEX(Данные!$I$1:$IX$303,Данные!$A252,BF$642)-Данные!$G252-BF$643+IF($F$8="Использовать поправку",BT590,0),#N/A)</f>
        <v>-9.5795412708980621E-2</v>
      </c>
      <c r="BG590" s="64">
        <f>IF(ISNUMBER(INDEX(Данные!$I$1:$IX$303,Данные!$A252,BG$642)),INDEX(Данные!$I$1:$IX$303,Данные!$A252,BG$642)-Данные!$H252-BG$643+IF($F$8="Использовать поправку",BU590,0),#N/A)</f>
        <v>3.9869495680409273</v>
      </c>
      <c r="BH590" s="62">
        <f t="shared" si="870"/>
        <v>124.5</v>
      </c>
      <c r="BI590" s="63">
        <f>IF(ISNUMBER(INDEX(Данные!$I$1:$IX$303,Данные!$A252,BI$642)),INDEX(Данные!$I$1:$IX$303,Данные!$A252,BI$642)-Данные!$G252-BI$643+IF($F$9="Использовать поправку",BT590,0),#N/A)</f>
        <v>-1.6348826728681161</v>
      </c>
      <c r="BJ590" s="64">
        <f>IF(ISNUMBER(INDEX(Данные!$I$1:$IX$303,Данные!$A252,BJ$642)),INDEX(Данные!$I$1:$IX$303,Данные!$A252,BJ$642)-Данные!$H252-BJ$643+IF($F$9="Использовать поправку",BU590,0),#N/A)</f>
        <v>5.4902717503430267</v>
      </c>
      <c r="BK590" s="62">
        <f t="shared" si="871"/>
        <v>124.5</v>
      </c>
      <c r="BL590" s="63">
        <f>IF(ISNUMBER(INDEX(Данные!$I$1:$IX$303,Данные!$A252,BL$642)),INDEX(Данные!$I$1:$IX$303,Данные!$A252,BL$642)-Данные!$G252-BL$643+IF($F$10="Использовать поправку",BT590,0),#N/A)</f>
        <v>-0.74572488993442221</v>
      </c>
      <c r="BM590" s="64">
        <f>IF(ISNUMBER(INDEX(Данные!$I$1:$IX$303,Данные!$A252,BM$642)),INDEX(Данные!$I$1:$IX$303,Данные!$A252,BM$642)-Данные!$H252-BM$643+IF($F$10="Использовать поправку",BU590,0),#N/A)</f>
        <v>4.6664431239244095</v>
      </c>
      <c r="BN590" s="62">
        <f t="shared" si="872"/>
        <v>124.5</v>
      </c>
      <c r="BO590" s="63">
        <f>IF(ISNUMBER(INDEX(Данные!$I$1:$IX$303,Данные!$A252,BO$642)),INDEX(Данные!$I$1:$IX$303,Данные!$A252,BO$642)-Данные!$G252-BO$643+IF($F$11="Использовать поправку",BT590,0),#N/A)</f>
        <v>-2.558023353663657</v>
      </c>
      <c r="BP590" s="64">
        <f>IF(ISNUMBER(INDEX(Данные!$I$1:$IX$303,Данные!$A252,BP$642)),INDEX(Данные!$I$1:$IX$303,Данные!$A252,BP$642)-Данные!$H252-BP$643+IF($F$11="Использовать поправку",BU590,0),#N/A)</f>
        <v>0.42952210985868078</v>
      </c>
      <c r="BQ590" s="62">
        <f t="shared" si="873"/>
        <v>124.5</v>
      </c>
      <c r="BR590" s="63">
        <f>IF(ISNUMBER(INDEX(Данные!$I$1:$IX$303,Данные!$A252,BR$642)),INDEX(Данные!$I$1:$IX$303,Данные!$A252,BR$642)-Данные!$G252-BR$643+IF($F$12="Использовать поправку",BT590,0),#N/A)</f>
        <v>-4.258438643448585</v>
      </c>
      <c r="BS590" s="64">
        <f>IF(ISNUMBER(INDEX(Данные!$I$1:$IX$303,Данные!$A252,BS$642)),INDEX(Данные!$I$1:$IX$303,Данные!$A252,BS$642)-Данные!$H252-BS$643+IF($F$12="Использовать поправку",BU590,0),#N/A)</f>
        <v>3.2041812902671154</v>
      </c>
      <c r="BT590" s="100" t="e">
        <f>INDEX(Данные!$I$1:$IX$303,Данные!$A252,BT$642+8)-INDEX(Данные!$I$1:$IX$303,Данные!$A252,BT$643+8)</f>
        <v>#N/A</v>
      </c>
      <c r="BU590" s="101" t="e">
        <f>INDEX(Данные!$I$1:$IX$303,Данные!$A252,BU$642+9)-INDEX(Данные!$I$1:$IX$303,Данные!$A252,BU$643+9)</f>
        <v>#N/A</v>
      </c>
    </row>
    <row r="591" spans="7:73" s="88" customFormat="1" x14ac:dyDescent="0.25">
      <c r="G591" s="61">
        <v>125</v>
      </c>
      <c r="H591" s="62">
        <f t="shared" si="874"/>
        <v>125</v>
      </c>
      <c r="I591" s="63">
        <f>IF(ISNUMBER(INDEX(Данные!$I$1:$IX$303,Данные!$A253,I$642)),INDEX(Данные!$I$1:$IX$303,Данные!$A253,I$642)-Данные!$E253+IF($F$3="Использовать поправку",AL591,0),#N/A)</f>
        <v>0</v>
      </c>
      <c r="J591" s="64">
        <f>IF(ISNUMBER(INDEX(Данные!$I$1:$IX$303,Данные!$A253,J$642)),INDEX(Данные!$I$1:$IX$303,Данные!$A253,J$642)-Данные!$F253+IF($F$3="Использовать поправку",AM591,0),#N/A)</f>
        <v>0</v>
      </c>
      <c r="K591" s="62">
        <f t="shared" si="875"/>
        <v>125</v>
      </c>
      <c r="L591" s="63">
        <f>IF(ISNUMBER(INDEX(Данные!$I$1:$IX$303,Данные!$A253,L$642)),INDEX(Данные!$I$1:$IX$303,Данные!$A253,L$642)-Данные!$E253+IF($F$4="Использовать поправку",AL591,0),#N/A)</f>
        <v>-1.4310952535325328</v>
      </c>
      <c r="M591" s="64">
        <f>IF(ISNUMBER(INDEX(Данные!$I$1:$IX$303,Данные!$A253,M$642)),INDEX(Данные!$I$1:$IX$303,Данные!$A253,M$642)-Данные!$F253+IF($F$4="Использовать поправку",AM591,0),#N/A)</f>
        <v>-8.0026183248982363E-4</v>
      </c>
      <c r="N591" s="62">
        <f t="shared" si="876"/>
        <v>125</v>
      </c>
      <c r="O591" s="63">
        <f>IF(ISNUMBER(INDEX(Данные!$I$1:$IX$303,Данные!$A253,O$642)),INDEX(Данные!$I$1:$IX$303,Данные!$A253,O$642)-Данные!$E253+IF($F$5="Использовать поправку",AL591,0),#N/A)</f>
        <v>-0.26958858812393949</v>
      </c>
      <c r="P591" s="64">
        <f>IF(ISNUMBER(INDEX(Данные!$I$1:$IX$303,Данные!$A253,P$642)),INDEX(Данные!$I$1:$IX$303,Данные!$A253,P$642)-Данные!$F253+IF($F$5="Использовать поправку",AM591,0),#N/A)</f>
        <v>-0.22687449207471921</v>
      </c>
      <c r="Q591" s="62">
        <f t="shared" si="877"/>
        <v>125</v>
      </c>
      <c r="R591" s="63">
        <f>IF(ISNUMBER(INDEX(Данные!$I$1:$IX$303,Данные!$A253,R$642)),INDEX(Данные!$I$1:$IX$303,Данные!$A253,R$642)-Данные!$E253+IF($F$6="Использовать поправку",AL591,0),#N/A)</f>
        <v>-1.0463435416479872</v>
      </c>
      <c r="S591" s="64">
        <f>IF(ISNUMBER(INDEX(Данные!$I$1:$IX$303,Данные!$A253,S$642)),INDEX(Данные!$I$1:$IX$303,Данные!$A253,S$642)-Данные!$F253+IF($F$6="Использовать поправку",AM591,0),#N/A)</f>
        <v>-0.84827959064701375</v>
      </c>
      <c r="T591" s="62">
        <f t="shared" si="878"/>
        <v>125</v>
      </c>
      <c r="U591" s="63">
        <f>IF(ISNUMBER(INDEX(Данные!$I$1:$IX$303,Данные!$A253,U$642)),INDEX(Данные!$I$1:$IX$303,Данные!$A253,U$642)-Данные!$E253+IF($F$7="Использовать поправку",AL591,0),#N/A)</f>
        <v>-0.42286148705071724</v>
      </c>
      <c r="V591" s="64">
        <f>IF(ISNUMBER(INDEX(Данные!$I$1:$IX$303,Данные!$A253,V$642)),INDEX(Данные!$I$1:$IX$303,Данные!$A253,V$642)-Данные!$F253+IF($F$7="Использовать поправку",AM591,0),#N/A)</f>
        <v>0.66456647275340153</v>
      </c>
      <c r="W591" s="62">
        <f t="shared" si="879"/>
        <v>125</v>
      </c>
      <c r="X591" s="63">
        <f>IF(ISNUMBER(INDEX(Данные!$I$1:$IX$303,Данные!$A253,X$642)),INDEX(Данные!$I$1:$IX$303,Данные!$A253,X$642)-Данные!$E253+IF($F$8="Использовать поправку",AL591,0),#N/A)</f>
        <v>-1.2464061417193619</v>
      </c>
      <c r="Y591" s="64">
        <f>IF(ISNUMBER(INDEX(Данные!$I$1:$IX$303,Данные!$A253,Y$642)),INDEX(Данные!$I$1:$IX$303,Данные!$A253,Y$642)-Данные!$F253+IF($F$8="Использовать поправку",AM591,0),#N/A)</f>
        <v>-0.15445404149302888</v>
      </c>
      <c r="Z591" s="62">
        <f t="shared" si="880"/>
        <v>125</v>
      </c>
      <c r="AA591" s="63">
        <f>IF(ISNUMBER(INDEX(Данные!$I$1:$IX$303,Данные!$A253,AA$642)),INDEX(Данные!$I$1:$IX$303,Данные!$A253,AA$642)-Данные!$E253+IF($F$9="Использовать поправку",AL591,0),#N/A)</f>
        <v>-2.1619295294955183</v>
      </c>
      <c r="AB591" s="64">
        <f>IF(ISNUMBER(INDEX(Данные!$I$1:$IX$303,Данные!$A253,AB$642)),INDEX(Данные!$I$1:$IX$303,Данные!$A253,AB$642)-Данные!$F253+IF($F$9="Использовать поправку",AM591,0),#N/A)</f>
        <v>-0.5490203075788882</v>
      </c>
      <c r="AC591" s="62">
        <f t="shared" si="881"/>
        <v>125</v>
      </c>
      <c r="AD591" s="63">
        <f>IF(ISNUMBER(INDEX(Данные!$I$1:$IX$303,Данные!$A253,AD$642)),INDEX(Данные!$I$1:$IX$303,Данные!$A253,AD$642)-Данные!$E253+IF($F$10="Использовать поправку",AL591,0),#N/A)</f>
        <v>-0.71852849643915206</v>
      </c>
      <c r="AE591" s="64">
        <f>IF(ISNUMBER(INDEX(Данные!$I$1:$IX$303,Данные!$A253,AE$642)),INDEX(Данные!$I$1:$IX$303,Данные!$A253,AE$642)-Данные!$F253+IF($F$10="Использовать поправку",AM591,0),#N/A)</f>
        <v>3.6328552240449064E-2</v>
      </c>
      <c r="AF591" s="62">
        <f t="shared" si="882"/>
        <v>125</v>
      </c>
      <c r="AG591" s="63">
        <f>IF(ISNUMBER(INDEX(Данные!$I$1:$IX$303,Данные!$A253,AG$642)),INDEX(Данные!$I$1:$IX$303,Данные!$A253,AG$642)-Данные!$E253+IF($F$11="Использовать поправку",AL591,0),#N/A)</f>
        <v>-1.6609930424355213E-2</v>
      </c>
      <c r="AH591" s="64">
        <f>IF(ISNUMBER(INDEX(Данные!$I$1:$IX$303,Данные!$A253,AH$642)),INDEX(Данные!$I$1:$IX$303,Данные!$A253,AH$642)-Данные!$F253+IF($F$11="Использовать поправку",AM591,0),#N/A)</f>
        <v>-1.0289330973516551</v>
      </c>
      <c r="AI591" s="62">
        <f t="shared" si="883"/>
        <v>125</v>
      </c>
      <c r="AJ591" s="63">
        <f>IF(ISNUMBER(INDEX(Данные!$I$1:$IX$303,Данные!$A253,AJ$642)),INDEX(Данные!$I$1:$IX$303,Данные!$A253,AJ$642)-Данные!$E253+IF($F$12="Использовать поправку",AL591,0),#N/A)</f>
        <v>-1.7107488174907086</v>
      </c>
      <c r="AK591" s="96">
        <f>IF(ISNUMBER(INDEX(Данные!$I$1:$IX$303,Данные!$A253,AK$642)),INDEX(Данные!$I$1:$IX$303,Данные!$A253,AK$642)-Данные!$F253+IF($F$12="Использовать поправку",AM591,0),#N/A)</f>
        <v>-1.4009344780970707</v>
      </c>
      <c r="AL591" s="100" t="e">
        <f>INDEX(Данные!$I$1:$IX$303,Данные!$A253,AL$642+4)-INDEX(Данные!$I$1:$IX$303,Данные!$A253,AL$643+4)</f>
        <v>#N/A</v>
      </c>
      <c r="AM591" s="101" t="e">
        <f>INDEX(Данные!$I$1:$IX$303,Данные!$A253,AM$642+5)-INDEX(Данные!$I$1:$IX$303,Данные!$A253,AM$643+5)</f>
        <v>#N/A</v>
      </c>
      <c r="AO591" s="61">
        <v>125</v>
      </c>
      <c r="AP591" s="62">
        <f t="shared" si="864"/>
        <v>125</v>
      </c>
      <c r="AQ591" s="63">
        <f>IF(ISNUMBER(INDEX(Данные!$I$1:$IX$303,Данные!$A253,AQ$642)),INDEX(Данные!$I$1:$IX$303,Данные!$A253,AQ$642)-Данные!$G253-AQ$643+IF($F$3="Использовать поправку",BT591,0),#N/A)</f>
        <v>0</v>
      </c>
      <c r="AR591" s="64">
        <f>IF(ISNUMBER(INDEX(Данные!$I$1:$IX$303,Данные!$A253,AR$642)),INDEX(Данные!$I$1:$IX$303,Данные!$A253,AR$642)-Данные!$H253-AR$643+IF($F$3="Использовать поправку",BU591,0),#N/A)</f>
        <v>0</v>
      </c>
      <c r="AS591" s="62">
        <f t="shared" si="865"/>
        <v>125</v>
      </c>
      <c r="AT591" s="63">
        <f>IF(ISNUMBER(INDEX(Данные!$I$1:$IX$303,Данные!$A253,AT$642)),INDEX(Данные!$I$1:$IX$303,Данные!$A253,AT$642)-Данные!$G253-AT$643+IF($F$4="Использовать поправку",BT591,0),#N/A)</f>
        <v>-1.5897884450771471</v>
      </c>
      <c r="AU591" s="64">
        <f>IF(ISNUMBER(INDEX(Данные!$I$1:$IX$303,Данные!$A253,AU$642)),INDEX(Данные!$I$1:$IX$303,Данные!$A253,AU$642)-Данные!$H253-AU$643+IF($F$4="Использовать поправку",BU591,0),#N/A)</f>
        <v>3.2799085713393197</v>
      </c>
      <c r="AV591" s="62">
        <f t="shared" si="866"/>
        <v>125</v>
      </c>
      <c r="AW591" s="63">
        <f>IF(ISNUMBER(INDEX(Данные!$I$1:$IX$303,Данные!$A253,AW$642)),INDEX(Данные!$I$1:$IX$303,Данные!$A253,AW$642)-Данные!$G253-AW$643+IF($F$5="Использовать поправку",BT591,0),#N/A)</f>
        <v>-3.9933527560203856</v>
      </c>
      <c r="AX591" s="64">
        <f>IF(ISNUMBER(INDEX(Данные!$I$1:$IX$303,Данные!$A253,AX$642)),INDEX(Данные!$I$1:$IX$303,Данные!$A253,AX$642)-Данные!$H253-AX$643+IF($F$5="Использовать поправку",BU591,0),#N/A)</f>
        <v>2.3904337693966227</v>
      </c>
      <c r="AY591" s="62">
        <f t="shared" si="867"/>
        <v>125</v>
      </c>
      <c r="AZ591" s="63">
        <f>IF(ISNUMBER(INDEX(Данные!$I$1:$IX$303,Данные!$A253,AZ$642)),INDEX(Данные!$I$1:$IX$303,Данные!$A253,AZ$642)-Данные!$G253-AZ$643+IF($F$6="Использовать поправку",BT591,0),#N/A)</f>
        <v>-11.781446535627538</v>
      </c>
      <c r="BA591" s="64">
        <f>IF(ISNUMBER(INDEX(Данные!$I$1:$IX$303,Данные!$A253,BA$642)),INDEX(Данные!$I$1:$IX$303,Данные!$A253,BA$642)-Данные!$H253-BA$643+IF($F$6="Использовать поправку",BU591,0),#N/A)</f>
        <v>2.8747860178673363</v>
      </c>
      <c r="BB591" s="62">
        <f t="shared" si="868"/>
        <v>125</v>
      </c>
      <c r="BC591" s="63">
        <f>IF(ISNUMBER(INDEX(Данные!$I$1:$IX$303,Данные!$A253,BC$642)),INDEX(Данные!$I$1:$IX$303,Данные!$A253,BC$642)-Данные!$G253-BC$643+IF($F$7="Использовать поправку",BT591,0),#N/A)</f>
        <v>-7.2879044393504273</v>
      </c>
      <c r="BD591" s="64">
        <f>IF(ISNUMBER(INDEX(Данные!$I$1:$IX$303,Данные!$A253,BD$642)),INDEX(Данные!$I$1:$IX$303,Данные!$A253,BD$642)-Данные!$H253-BD$643+IF($F$7="Использовать поправку",BU591,0),#N/A)</f>
        <v>7.9666215081563223</v>
      </c>
      <c r="BE591" s="62">
        <f t="shared" si="869"/>
        <v>125</v>
      </c>
      <c r="BF591" s="63">
        <f>IF(ISNUMBER(INDEX(Данные!$I$1:$IX$303,Данные!$A253,BF$642)),INDEX(Данные!$I$1:$IX$303,Данные!$A253,BF$642)-Данные!$G253-BF$643+IF($F$8="Использовать поправку",BT591,0),#N/A)</f>
        <v>-0.71899848356861185</v>
      </c>
      <c r="BG591" s="64">
        <f>IF(ISNUMBER(INDEX(Данные!$I$1:$IX$303,Данные!$A253,BG$642)),INDEX(Данные!$I$1:$IX$303,Данные!$A253,BG$642)-Данные!$H253-BG$643+IF($F$8="Использовать поправку",BU591,0),#N/A)</f>
        <v>3.9097225472942227</v>
      </c>
      <c r="BH591" s="62">
        <f t="shared" si="870"/>
        <v>125</v>
      </c>
      <c r="BI591" s="63">
        <f>IF(ISNUMBER(INDEX(Данные!$I$1:$IX$303,Данные!$A253,BI$642)),INDEX(Данные!$I$1:$IX$303,Данные!$A253,BI$642)-Данные!$G253-BI$643+IF($F$9="Использовать поправку",BT591,0),#N/A)</f>
        <v>-2.715847437615821</v>
      </c>
      <c r="BJ591" s="64">
        <f>IF(ISNUMBER(INDEX(Данные!$I$1:$IX$303,Данные!$A253,BJ$642)),INDEX(Данные!$I$1:$IX$303,Данные!$A253,BJ$642)-Данные!$H253-BJ$643+IF($F$9="Использовать поправку",BU591,0),#N/A)</f>
        <v>5.2157615965536479</v>
      </c>
      <c r="BK591" s="62">
        <f t="shared" si="871"/>
        <v>125</v>
      </c>
      <c r="BL591" s="63">
        <f>IF(ISNUMBER(INDEX(Данные!$I$1:$IX$303,Данные!$A253,BL$642)),INDEX(Данные!$I$1:$IX$303,Данные!$A253,BL$642)-Данные!$G253-BL$643+IF($F$10="Использовать поправку",BT591,0),#N/A)</f>
        <v>-1.1049891381539965</v>
      </c>
      <c r="BM591" s="64">
        <f>IF(ISNUMBER(INDEX(Данные!$I$1:$IX$303,Данные!$A253,BM$642)),INDEX(Данные!$I$1:$IX$303,Данные!$A253,BM$642)-Данные!$H253-BM$643+IF($F$10="Использовать поправку",BU591,0),#N/A)</f>
        <v>4.6846074000445697</v>
      </c>
      <c r="BN591" s="62">
        <f t="shared" si="872"/>
        <v>125</v>
      </c>
      <c r="BO591" s="63">
        <f>IF(ISNUMBER(INDEX(Данные!$I$1:$IX$303,Данные!$A253,BO$642)),INDEX(Данные!$I$1:$IX$303,Данные!$A253,BO$642)-Данные!$G253-BO$643+IF($F$11="Использовать поправку",BT591,0),#N/A)</f>
        <v>-2.5663283188757759</v>
      </c>
      <c r="BP591" s="64">
        <f>IF(ISNUMBER(INDEX(Данные!$I$1:$IX$303,Данные!$A253,BP$642)),INDEX(Данные!$I$1:$IX$303,Данные!$A253,BP$642)-Данные!$H253-BP$643+IF($F$11="Использовать поправку",BU591,0),#N/A)</f>
        <v>-8.4944438817274204E-2</v>
      </c>
      <c r="BQ591" s="62">
        <f t="shared" si="873"/>
        <v>125</v>
      </c>
      <c r="BR591" s="63">
        <f>IF(ISNUMBER(INDEX(Данные!$I$1:$IX$303,Данные!$A253,BR$642)),INDEX(Данные!$I$1:$IX$303,Данные!$A253,BR$642)-Данные!$G253-BR$643+IF($F$12="Использовать поправку",BT591,0),#N/A)</f>
        <v>-5.1138130521939047</v>
      </c>
      <c r="BS591" s="64">
        <f>IF(ISNUMBER(INDEX(Данные!$I$1:$IX$303,Данные!$A253,BS$642)),INDEX(Данные!$I$1:$IX$303,Данные!$A253,BS$642)-Данные!$H253-BS$643+IF($F$12="Использовать поправку",BU591,0),#N/A)</f>
        <v>2.5037140512185942</v>
      </c>
      <c r="BT591" s="100" t="e">
        <f>INDEX(Данные!$I$1:$IX$303,Данные!$A253,BT$642+8)-INDEX(Данные!$I$1:$IX$303,Данные!$A253,BT$643+8)</f>
        <v>#N/A</v>
      </c>
      <c r="BU591" s="101" t="e">
        <f>INDEX(Данные!$I$1:$IX$303,Данные!$A253,BU$642+9)-INDEX(Данные!$I$1:$IX$303,Данные!$A253,BU$643+9)</f>
        <v>#N/A</v>
      </c>
    </row>
    <row r="592" spans="7:73" s="88" customFormat="1" x14ac:dyDescent="0.25">
      <c r="G592" s="61">
        <v>125.5</v>
      </c>
      <c r="H592" s="62">
        <f t="shared" si="874"/>
        <v>125.5</v>
      </c>
      <c r="I592" s="63">
        <f>IF(ISNUMBER(INDEX(Данные!$I$1:$IX$303,Данные!$A254,I$642)),INDEX(Данные!$I$1:$IX$303,Данные!$A254,I$642)-Данные!$E254+IF($F$3="Использовать поправку",AL592,0),#N/A)</f>
        <v>0</v>
      </c>
      <c r="J592" s="64">
        <f>IF(ISNUMBER(INDEX(Данные!$I$1:$IX$303,Данные!$A254,J$642)),INDEX(Данные!$I$1:$IX$303,Данные!$A254,J$642)-Данные!$F254+IF($F$3="Использовать поправку",AM592,0),#N/A)</f>
        <v>0</v>
      </c>
      <c r="K592" s="62">
        <f t="shared" si="875"/>
        <v>125.5</v>
      </c>
      <c r="L592" s="63">
        <f>IF(ISNUMBER(INDEX(Данные!$I$1:$IX$303,Данные!$A254,L$642)),INDEX(Данные!$I$1:$IX$303,Данные!$A254,L$642)-Данные!$E254+IF($F$4="Использовать поправку",AL592,0),#N/A)</f>
        <v>1.4459389246963994</v>
      </c>
      <c r="M592" s="64">
        <f>IF(ISNUMBER(INDEX(Данные!$I$1:$IX$303,Данные!$A254,M$642)),INDEX(Данные!$I$1:$IX$303,Данные!$A254,M$642)-Данные!$F254+IF($F$4="Использовать поправку",AM592,0),#N/A)</f>
        <v>-9.8960805364542992E-2</v>
      </c>
      <c r="N592" s="62">
        <f t="shared" si="876"/>
        <v>125.5</v>
      </c>
      <c r="O592" s="63">
        <f>IF(ISNUMBER(INDEX(Данные!$I$1:$IX$303,Данные!$A254,O$642)),INDEX(Данные!$I$1:$IX$303,Данные!$A254,O$642)-Данные!$E254+IF($F$5="Использовать поправку",AL592,0),#N/A)</f>
        <v>0.2553704561645187</v>
      </c>
      <c r="P592" s="64">
        <f>IF(ISNUMBER(INDEX(Данные!$I$1:$IX$303,Данные!$A254,P$642)),INDEX(Данные!$I$1:$IX$303,Данные!$A254,P$642)-Данные!$F254+IF($F$5="Использовать поправку",AM592,0),#N/A)</f>
        <v>-0.6918930376120862</v>
      </c>
      <c r="Q592" s="62">
        <f t="shared" si="877"/>
        <v>125.5</v>
      </c>
      <c r="R592" s="63">
        <f>IF(ISNUMBER(INDEX(Данные!$I$1:$IX$303,Данные!$A254,R$642)),INDEX(Данные!$I$1:$IX$303,Данные!$A254,R$642)-Данные!$E254+IF($F$6="Использовать поправку",AL592,0),#N/A)</f>
        <v>-0.658566546437374</v>
      </c>
      <c r="S592" s="64">
        <f>IF(ISNUMBER(INDEX(Данные!$I$1:$IX$303,Данные!$A254,S$642)),INDEX(Данные!$I$1:$IX$303,Данные!$A254,S$642)-Данные!$F254+IF($F$6="Использовать поправку",AM592,0),#N/A)</f>
        <v>0.13721538682616519</v>
      </c>
      <c r="T592" s="62">
        <f t="shared" si="878"/>
        <v>125.5</v>
      </c>
      <c r="U592" s="63">
        <f>IF(ISNUMBER(INDEX(Данные!$I$1:$IX$303,Данные!$A254,U$642)),INDEX(Данные!$I$1:$IX$303,Данные!$A254,U$642)-Данные!$E254+IF($F$7="Использовать поправку",AL592,0),#N/A)</f>
        <v>0.19507671611257038</v>
      </c>
      <c r="V592" s="64">
        <f>IF(ISNUMBER(INDEX(Данные!$I$1:$IX$303,Данные!$A254,V$642)),INDEX(Данные!$I$1:$IX$303,Данные!$A254,V$642)-Данные!$F254+IF($F$7="Использовать поправку",AM592,0),#N/A)</f>
        <v>0.11243428352239704</v>
      </c>
      <c r="W592" s="62">
        <f t="shared" si="879"/>
        <v>125.5</v>
      </c>
      <c r="X592" s="63">
        <f>IF(ISNUMBER(INDEX(Данные!$I$1:$IX$303,Данные!$A254,X$642)),INDEX(Данные!$I$1:$IX$303,Данные!$A254,X$642)-Данные!$E254+IF($F$8="Использовать поправку",AL592,0),#N/A)</f>
        <v>-8.226957585659278E-2</v>
      </c>
      <c r="Y592" s="64">
        <f>IF(ISNUMBER(INDEX(Данные!$I$1:$IX$303,Данные!$A254,Y$642)),INDEX(Данные!$I$1:$IX$303,Данные!$A254,Y$642)-Данные!$F254+IF($F$8="Использовать поправку",AM592,0),#N/A)</f>
        <v>-0.28545192354178894</v>
      </c>
      <c r="Z592" s="62">
        <f t="shared" si="880"/>
        <v>125.5</v>
      </c>
      <c r="AA592" s="63">
        <f>IF(ISNUMBER(INDEX(Данные!$I$1:$IX$303,Данные!$A254,AA$642)),INDEX(Данные!$I$1:$IX$303,Данные!$A254,AA$642)-Данные!$E254+IF($F$9="Использовать поправку",AL592,0),#N/A)</f>
        <v>-0.11687783216990688</v>
      </c>
      <c r="AB592" s="64">
        <f>IF(ISNUMBER(INDEX(Данные!$I$1:$IX$303,Данные!$A254,AB$642)),INDEX(Данные!$I$1:$IX$303,Данные!$A254,AB$642)-Данные!$F254+IF($F$9="Использовать поправку",AM592,0),#N/A)</f>
        <v>-1.1029834240217182</v>
      </c>
      <c r="AC592" s="62">
        <f t="shared" si="881"/>
        <v>125.5</v>
      </c>
      <c r="AD592" s="63">
        <f>IF(ISNUMBER(INDEX(Данные!$I$1:$IX$303,Данные!$A254,AD$642)),INDEX(Данные!$I$1:$IX$303,Данные!$A254,AD$642)-Данные!$E254+IF($F$10="Использовать поправку",AL592,0),#N/A)</f>
        <v>0.85362652535899741</v>
      </c>
      <c r="AE592" s="64">
        <f>IF(ISNUMBER(INDEX(Данные!$I$1:$IX$303,Данные!$A254,AE$642)),INDEX(Данные!$I$1:$IX$303,Данные!$A254,AE$642)-Данные!$F254+IF($F$10="Использовать поправку",AM592,0),#N/A)</f>
        <v>0.88390452487080928</v>
      </c>
      <c r="AF592" s="62">
        <f t="shared" si="882"/>
        <v>125.5</v>
      </c>
      <c r="AG592" s="63">
        <f>IF(ISNUMBER(INDEX(Данные!$I$1:$IX$303,Данные!$A254,AG$642)),INDEX(Данные!$I$1:$IX$303,Данные!$A254,AG$642)-Данные!$E254+IF($F$11="Использовать поправку",AL592,0),#N/A)</f>
        <v>8.0187775251655324E-2</v>
      </c>
      <c r="AH592" s="64">
        <f>IF(ISNUMBER(INDEX(Данные!$I$1:$IX$303,Данные!$A254,AH$642)),INDEX(Данные!$I$1:$IX$303,Данные!$A254,AH$642)-Данные!$F254+IF($F$11="Использовать поправку",AM592,0),#N/A)</f>
        <v>0.1115703283070637</v>
      </c>
      <c r="AI592" s="62">
        <f t="shared" si="883"/>
        <v>125.5</v>
      </c>
      <c r="AJ592" s="63">
        <f>IF(ISNUMBER(INDEX(Данные!$I$1:$IX$303,Данные!$A254,AJ$642)),INDEX(Данные!$I$1:$IX$303,Данные!$A254,AJ$642)-Данные!$E254+IF($F$12="Использовать поправку",AL592,0),#N/A)</f>
        <v>-1.3294031655881362</v>
      </c>
      <c r="AK592" s="96">
        <f>IF(ISNUMBER(INDEX(Данные!$I$1:$IX$303,Данные!$A254,AK$642)),INDEX(Данные!$I$1:$IX$303,Данные!$A254,AK$642)-Данные!$F254+IF($F$12="Использовать поправку",AM592,0),#N/A)</f>
        <v>1.6534199449758091E-3</v>
      </c>
      <c r="AL592" s="100" t="e">
        <f>INDEX(Данные!$I$1:$IX$303,Данные!$A254,AL$642+4)-INDEX(Данные!$I$1:$IX$303,Данные!$A254,AL$643+4)</f>
        <v>#N/A</v>
      </c>
      <c r="AM592" s="101" t="e">
        <f>INDEX(Данные!$I$1:$IX$303,Данные!$A254,AM$642+5)-INDEX(Данные!$I$1:$IX$303,Данные!$A254,AM$643+5)</f>
        <v>#N/A</v>
      </c>
      <c r="AO592" s="61">
        <v>125.5</v>
      </c>
      <c r="AP592" s="62">
        <f t="shared" si="864"/>
        <v>125.5</v>
      </c>
      <c r="AQ592" s="63">
        <f>IF(ISNUMBER(INDEX(Данные!$I$1:$IX$303,Данные!$A254,AQ$642)),INDEX(Данные!$I$1:$IX$303,Данные!$A254,AQ$642)-Данные!$G254-AQ$643+IF($F$3="Использовать поправку",BT592,0),#N/A)</f>
        <v>0</v>
      </c>
      <c r="AR592" s="64">
        <f>IF(ISNUMBER(INDEX(Данные!$I$1:$IX$303,Данные!$A254,AR$642)),INDEX(Данные!$I$1:$IX$303,Данные!$A254,AR$642)-Данные!$H254-AR$643+IF($F$3="Использовать поправку",BU592,0),#N/A)</f>
        <v>0</v>
      </c>
      <c r="AS592" s="62">
        <f t="shared" si="865"/>
        <v>125.5</v>
      </c>
      <c r="AT592" s="63">
        <f>IF(ISNUMBER(INDEX(Данные!$I$1:$IX$303,Данные!$A254,AT$642)),INDEX(Данные!$I$1:$IX$303,Данные!$A254,AT$642)-Данные!$G254-AT$643+IF($F$4="Использовать поправку",BT592,0),#N/A)</f>
        <v>-0.86681898272900071</v>
      </c>
      <c r="AU592" s="64">
        <f>IF(ISNUMBER(INDEX(Данные!$I$1:$IX$303,Данные!$A254,AU$642)),INDEX(Данные!$I$1:$IX$303,Данные!$A254,AU$642)-Данные!$H254-AU$643+IF($F$4="Использовать поправку",BU592,0),#N/A)</f>
        <v>3.2304281686569993</v>
      </c>
      <c r="AV592" s="62">
        <f t="shared" si="866"/>
        <v>125.5</v>
      </c>
      <c r="AW592" s="63">
        <f>IF(ISNUMBER(INDEX(Данные!$I$1:$IX$303,Данные!$A254,AW$642)),INDEX(Данные!$I$1:$IX$303,Данные!$A254,AW$642)-Данные!$G254-AW$643+IF($F$5="Использовать поправку",BT592,0),#N/A)</f>
        <v>-3.8656675279381716</v>
      </c>
      <c r="AX592" s="64">
        <f>IF(ISNUMBER(INDEX(Данные!$I$1:$IX$303,Данные!$A254,AX$642)),INDEX(Данные!$I$1:$IX$303,Данные!$A254,AX$642)-Данные!$H254-AX$643+IF($F$5="Использовать поправку",BU592,0),#N/A)</f>
        <v>2.0444872505904641</v>
      </c>
      <c r="AY592" s="62">
        <f t="shared" si="867"/>
        <v>125.5</v>
      </c>
      <c r="AZ592" s="63">
        <f>IF(ISNUMBER(INDEX(Данные!$I$1:$IX$303,Данные!$A254,AZ$642)),INDEX(Данные!$I$1:$IX$303,Данные!$A254,AZ$642)-Данные!$G254-AZ$643+IF($F$6="Использовать поправку",BT592,0),#N/A)</f>
        <v>-12.110729808846258</v>
      </c>
      <c r="BA592" s="64">
        <f>IF(ISNUMBER(INDEX(Данные!$I$1:$IX$303,Данные!$A254,BA$642)),INDEX(Данные!$I$1:$IX$303,Данные!$A254,BA$642)-Данные!$H254-BA$643+IF($F$6="Использовать поправку",BU592,0),#N/A)</f>
        <v>2.9433937112805779</v>
      </c>
      <c r="BB592" s="62">
        <f t="shared" si="868"/>
        <v>125.5</v>
      </c>
      <c r="BC592" s="63">
        <f>IF(ISNUMBER(INDEX(Данные!$I$1:$IX$303,Данные!$A254,BC$642)),INDEX(Данные!$I$1:$IX$303,Данные!$A254,BC$642)-Данные!$G254-BC$643+IF($F$7="Использовать поправку",BT592,0),#N/A)</f>
        <v>-7.1903660812942007</v>
      </c>
      <c r="BD592" s="64">
        <f>IF(ISNUMBER(INDEX(Данные!$I$1:$IX$303,Данные!$A254,BD$642)),INDEX(Данные!$I$1:$IX$303,Данные!$A254,BD$642)-Данные!$H254-BD$643+IF($F$7="Использовать поправку",BU592,0),#N/A)</f>
        <v>8.0228386499175031</v>
      </c>
      <c r="BE592" s="62">
        <f t="shared" si="869"/>
        <v>125.5</v>
      </c>
      <c r="BF592" s="63">
        <f>IF(ISNUMBER(INDEX(Данные!$I$1:$IX$303,Данные!$A254,BF$642)),INDEX(Данные!$I$1:$IX$303,Данные!$A254,BF$642)-Данные!$G254-BF$643+IF($F$8="Использовать поправку",BT592,0),#N/A)</f>
        <v>-0.76013327149689758</v>
      </c>
      <c r="BG592" s="64">
        <f>IF(ISNUMBER(INDEX(Данные!$I$1:$IX$303,Данные!$A254,BG$642)),INDEX(Данные!$I$1:$IX$303,Данные!$A254,BG$642)-Данные!$H254-BG$643+IF($F$8="Использовать поправку",BU592,0),#N/A)</f>
        <v>3.7669965855234295</v>
      </c>
      <c r="BH592" s="62">
        <f t="shared" si="870"/>
        <v>125.5</v>
      </c>
      <c r="BI592" s="63">
        <f>IF(ISNUMBER(INDEX(Данные!$I$1:$IX$303,Данные!$A254,BI$642)),INDEX(Данные!$I$1:$IX$303,Данные!$A254,BI$642)-Данные!$G254-BI$643+IF($F$9="Использовать поправку",BT592,0),#N/A)</f>
        <v>-2.7742863537007452</v>
      </c>
      <c r="BJ592" s="64">
        <f>IF(ISNUMBER(INDEX(Данные!$I$1:$IX$303,Данные!$A254,BJ$642)),INDEX(Данные!$I$1:$IX$303,Данные!$A254,BJ$642)-Данные!$H254-BJ$643+IF($F$9="Использовать поправку",BU592,0),#N/A)</f>
        <v>4.6642698845428185</v>
      </c>
      <c r="BK592" s="62">
        <f t="shared" si="871"/>
        <v>125.5</v>
      </c>
      <c r="BL592" s="63">
        <f>IF(ISNUMBER(INDEX(Данные!$I$1:$IX$303,Данные!$A254,BL$642)),INDEX(Данные!$I$1:$IX$303,Данные!$A254,BL$642)-Данные!$G254-BL$643+IF($F$10="Использовать поправку",BT592,0),#N/A)</f>
        <v>-0.67817587547449421</v>
      </c>
      <c r="BM592" s="64">
        <f>IF(ISNUMBER(INDEX(Данные!$I$1:$IX$303,Данные!$A254,BM$642)),INDEX(Данные!$I$1:$IX$303,Данные!$A254,BM$642)-Данные!$H254-BM$643+IF($F$10="Использовать поправку",BU592,0),#N/A)</f>
        <v>5.1265596624800764</v>
      </c>
      <c r="BN592" s="62">
        <f t="shared" si="872"/>
        <v>125.5</v>
      </c>
      <c r="BO592" s="63">
        <f>IF(ISNUMBER(INDEX(Данные!$I$1:$IX$303,Данные!$A254,BO$642)),INDEX(Данные!$I$1:$IX$303,Данные!$A254,BO$642)-Данные!$G254-BO$643+IF($F$11="Использовать поправку",BT592,0),#N/A)</f>
        <v>-2.5262344312499181</v>
      </c>
      <c r="BP592" s="64">
        <f>IF(ISNUMBER(INDEX(Данные!$I$1:$IX$303,Данные!$A254,BP$642)),INDEX(Данные!$I$1:$IX$303,Данные!$A254,BP$642)-Данные!$H254-BP$643+IF($F$11="Использовать поправку",BU592,0),#N/A)</f>
        <v>-2.9159274663697943E-2</v>
      </c>
      <c r="BQ592" s="62">
        <f t="shared" si="873"/>
        <v>125.5</v>
      </c>
      <c r="BR592" s="63">
        <f>IF(ISNUMBER(INDEX(Данные!$I$1:$IX$303,Данные!$A254,BR$642)),INDEX(Данные!$I$1:$IX$303,Данные!$A254,BR$642)-Данные!$G254-BR$643+IF($F$12="Использовать поправку",BT592,0),#N/A)</f>
        <v>-5.7785146349880279</v>
      </c>
      <c r="BS592" s="64">
        <f>IF(ISNUMBER(INDEX(Данные!$I$1:$IX$303,Данные!$A254,BS$642)),INDEX(Данные!$I$1:$IX$303,Данные!$A254,BS$642)-Данные!$H254-BS$643+IF($F$12="Использовать поправку",BU592,0),#N/A)</f>
        <v>2.5045407611912651</v>
      </c>
      <c r="BT592" s="100" t="e">
        <f>INDEX(Данные!$I$1:$IX$303,Данные!$A254,BT$642+8)-INDEX(Данные!$I$1:$IX$303,Данные!$A254,BT$643+8)</f>
        <v>#N/A</v>
      </c>
      <c r="BU592" s="101" t="e">
        <f>INDEX(Данные!$I$1:$IX$303,Данные!$A254,BU$642+9)-INDEX(Данные!$I$1:$IX$303,Данные!$A254,BU$643+9)</f>
        <v>#N/A</v>
      </c>
    </row>
    <row r="593" spans="7:73" s="88" customFormat="1" x14ac:dyDescent="0.25">
      <c r="G593" s="61">
        <v>126</v>
      </c>
      <c r="H593" s="62">
        <f t="shared" si="874"/>
        <v>126</v>
      </c>
      <c r="I593" s="63">
        <f>IF(ISNUMBER(INDEX(Данные!$I$1:$IX$303,Данные!$A255,I$642)),INDEX(Данные!$I$1:$IX$303,Данные!$A255,I$642)-Данные!$E255+IF($F$3="Использовать поправку",AL593,0),#N/A)</f>
        <v>0</v>
      </c>
      <c r="J593" s="64">
        <f>IF(ISNUMBER(INDEX(Данные!$I$1:$IX$303,Данные!$A255,J$642)),INDEX(Данные!$I$1:$IX$303,Данные!$A255,J$642)-Данные!$F255+IF($F$3="Использовать поправку",AM593,0),#N/A)</f>
        <v>0</v>
      </c>
      <c r="K593" s="62">
        <f t="shared" si="875"/>
        <v>126</v>
      </c>
      <c r="L593" s="63">
        <f>IF(ISNUMBER(INDEX(Данные!$I$1:$IX$303,Данные!$A255,L$642)),INDEX(Данные!$I$1:$IX$303,Данные!$A255,L$642)-Данные!$E255+IF($F$4="Использовать поправку",AL593,0),#N/A)</f>
        <v>-1.0963630680591878</v>
      </c>
      <c r="M593" s="64">
        <f>IF(ISNUMBER(INDEX(Данные!$I$1:$IX$303,Данные!$A255,M$642)),INDEX(Данные!$I$1:$IX$303,Данные!$A255,M$642)-Данные!$F255+IF($F$4="Использовать поправку",AM593,0),#N/A)</f>
        <v>0.5420448570816081</v>
      </c>
      <c r="N593" s="62">
        <f t="shared" si="876"/>
        <v>126</v>
      </c>
      <c r="O593" s="63">
        <f>IF(ISNUMBER(INDEX(Данные!$I$1:$IX$303,Данные!$A255,O$642)),INDEX(Данные!$I$1:$IX$303,Данные!$A255,O$642)-Данные!$E255+IF($F$5="Использовать поправку",AL593,0),#N/A)</f>
        <v>0.12939380962251867</v>
      </c>
      <c r="P593" s="64">
        <f>IF(ISNUMBER(INDEX(Данные!$I$1:$IX$303,Данные!$A255,P$642)),INDEX(Данные!$I$1:$IX$303,Данные!$A255,P$642)-Данные!$F255+IF($F$5="Использовать поправку",AM593,0),#N/A)</f>
        <v>-1.0200628411836794</v>
      </c>
      <c r="Q593" s="62">
        <f t="shared" si="877"/>
        <v>126</v>
      </c>
      <c r="R593" s="63">
        <f>IF(ISNUMBER(INDEX(Данные!$I$1:$IX$303,Данные!$A255,R$642)),INDEX(Данные!$I$1:$IX$303,Данные!$A255,R$642)-Данные!$E255+IF($F$6="Использовать поправку",AL593,0),#N/A)</f>
        <v>0.19207784063082389</v>
      </c>
      <c r="S593" s="64">
        <f>IF(ISNUMBER(INDEX(Данные!$I$1:$IX$303,Данные!$A255,S$642)),INDEX(Данные!$I$1:$IX$303,Данные!$A255,S$642)-Данные!$F255+IF($F$6="Использовать поправку",AM593,0),#N/A)</f>
        <v>-0.12832583200510417</v>
      </c>
      <c r="T593" s="62">
        <f t="shared" si="878"/>
        <v>126</v>
      </c>
      <c r="U593" s="63">
        <f>IF(ISNUMBER(INDEX(Данные!$I$1:$IX$303,Данные!$A255,U$642)),INDEX(Данные!$I$1:$IX$303,Данные!$A255,U$642)-Данные!$E255+IF($F$7="Использовать поправку",AL593,0),#N/A)</f>
        <v>0.76133907128499789</v>
      </c>
      <c r="V593" s="64">
        <f>IF(ISNUMBER(INDEX(Данные!$I$1:$IX$303,Данные!$A255,V$642)),INDEX(Данные!$I$1:$IX$303,Данные!$A255,V$642)-Данные!$F255+IF($F$7="Использовать поправку",AM593,0),#N/A)</f>
        <v>-0.70564643447696884</v>
      </c>
      <c r="W593" s="62">
        <f t="shared" si="879"/>
        <v>126</v>
      </c>
      <c r="X593" s="63">
        <f>IF(ISNUMBER(INDEX(Данные!$I$1:$IX$303,Данные!$A255,X$642)),INDEX(Данные!$I$1:$IX$303,Данные!$A255,X$642)-Данные!$E255+IF($F$8="Использовать поправку",AL593,0),#N/A)</f>
        <v>0.48728044664221759</v>
      </c>
      <c r="Y593" s="64">
        <f>IF(ISNUMBER(INDEX(Данные!$I$1:$IX$303,Данные!$A255,Y$642)),INDEX(Данные!$I$1:$IX$303,Данные!$A255,Y$642)-Данные!$F255+IF($F$8="Использовать поправку",AM593,0),#N/A)</f>
        <v>-1.6314544752342508</v>
      </c>
      <c r="Z593" s="62">
        <f t="shared" si="880"/>
        <v>126</v>
      </c>
      <c r="AA593" s="63">
        <f>IF(ISNUMBER(INDEX(Данные!$I$1:$IX$303,Данные!$A255,AA$642)),INDEX(Данные!$I$1:$IX$303,Данные!$A255,AA$642)-Данные!$E255+IF($F$9="Использовать поправку",AL593,0),#N/A)</f>
        <v>-7.6376657913556301E-2</v>
      </c>
      <c r="AB593" s="64">
        <f>IF(ISNUMBER(INDEX(Данные!$I$1:$IX$303,Данные!$A255,AB$642)),INDEX(Данные!$I$1:$IX$303,Данные!$A255,AB$642)-Данные!$F255+IF($F$9="Использовать поправку",AM593,0),#N/A)</f>
        <v>-0.94407455891810166</v>
      </c>
      <c r="AC593" s="62">
        <f t="shared" si="881"/>
        <v>126</v>
      </c>
      <c r="AD593" s="63">
        <f>IF(ISNUMBER(INDEX(Данные!$I$1:$IX$303,Данные!$A255,AD$642)),INDEX(Данные!$I$1:$IX$303,Данные!$A255,AD$642)-Данные!$E255+IF($F$10="Использовать поправку",AL593,0),#N/A)</f>
        <v>-0.5839148877809075</v>
      </c>
      <c r="AE593" s="64">
        <f>IF(ISNUMBER(INDEX(Данные!$I$1:$IX$303,Данные!$A255,AE$642)),INDEX(Данные!$I$1:$IX$303,Данные!$A255,AE$642)-Данные!$F255+IF($F$10="Использовать поправку",AM593,0),#N/A)</f>
        <v>-0.84450752070437929</v>
      </c>
      <c r="AF593" s="62">
        <f t="shared" si="882"/>
        <v>126</v>
      </c>
      <c r="AG593" s="63">
        <f>IF(ISNUMBER(INDEX(Данные!$I$1:$IX$303,Данные!$A255,AG$642)),INDEX(Данные!$I$1:$IX$303,Данные!$A255,AG$642)-Данные!$E255+IF($F$11="Использовать поправку",AL593,0),#N/A)</f>
        <v>0.74544450010553653</v>
      </c>
      <c r="AH593" s="64">
        <f>IF(ISNUMBER(INDEX(Данные!$I$1:$IX$303,Данные!$A255,AH$642)),INDEX(Данные!$I$1:$IX$303,Данные!$A255,AH$642)-Данные!$F255+IF($F$11="Использовать поправку",AM593,0),#N/A)</f>
        <v>0.60763818502383149</v>
      </c>
      <c r="AI593" s="62">
        <f t="shared" si="883"/>
        <v>126</v>
      </c>
      <c r="AJ593" s="63">
        <f>IF(ISNUMBER(INDEX(Данные!$I$1:$IX$303,Данные!$A255,AJ$642)),INDEX(Данные!$I$1:$IX$303,Данные!$A255,AJ$642)-Данные!$E255+IF($F$12="Использовать поправку",AL593,0),#N/A)</f>
        <v>0.45572918455843592</v>
      </c>
      <c r="AK593" s="96">
        <f>IF(ISNUMBER(INDEX(Данные!$I$1:$IX$303,Данные!$A255,AK$642)),INDEX(Данные!$I$1:$IX$303,Данные!$A255,AK$642)-Данные!$F255+IF($F$12="Использовать поправку",AM593,0),#N/A)</f>
        <v>0.50543080945510788</v>
      </c>
      <c r="AL593" s="100" t="e">
        <f>INDEX(Данные!$I$1:$IX$303,Данные!$A255,AL$642+4)-INDEX(Данные!$I$1:$IX$303,Данные!$A255,AL$643+4)</f>
        <v>#N/A</v>
      </c>
      <c r="AM593" s="101" t="e">
        <f>INDEX(Данные!$I$1:$IX$303,Данные!$A255,AM$642+5)-INDEX(Данные!$I$1:$IX$303,Данные!$A255,AM$643+5)</f>
        <v>#N/A</v>
      </c>
      <c r="AO593" s="61">
        <v>126</v>
      </c>
      <c r="AP593" s="62">
        <f t="shared" si="864"/>
        <v>126</v>
      </c>
      <c r="AQ593" s="63">
        <f>IF(ISNUMBER(INDEX(Данные!$I$1:$IX$303,Данные!$A255,AQ$642)),INDEX(Данные!$I$1:$IX$303,Данные!$A255,AQ$642)-Данные!$G255-AQ$643+IF($F$3="Использовать поправку",BT593,0),#N/A)</f>
        <v>0</v>
      </c>
      <c r="AR593" s="64">
        <f>IF(ISNUMBER(INDEX(Данные!$I$1:$IX$303,Данные!$A255,AR$642)),INDEX(Данные!$I$1:$IX$303,Данные!$A255,AR$642)-Данные!$H255-AR$643+IF($F$3="Использовать поправку",BU593,0),#N/A)</f>
        <v>0</v>
      </c>
      <c r="AS593" s="62">
        <f t="shared" si="865"/>
        <v>126</v>
      </c>
      <c r="AT593" s="63">
        <f>IF(ISNUMBER(INDEX(Данные!$I$1:$IX$303,Данные!$A255,AT$642)),INDEX(Данные!$I$1:$IX$303,Данные!$A255,AT$642)-Данные!$G255-AT$643+IF($F$4="Использовать поправку",BT593,0),#N/A)</f>
        <v>-1.4150005167585959</v>
      </c>
      <c r="AU593" s="64">
        <f>IF(ISNUMBER(INDEX(Данные!$I$1:$IX$303,Данные!$A255,AU$642)),INDEX(Данные!$I$1:$IX$303,Данные!$A255,AU$642)-Данные!$H255-AU$643+IF($F$4="Использовать поправку",BU593,0),#N/A)</f>
        <v>3.5014505971978451</v>
      </c>
      <c r="AV593" s="62">
        <f t="shared" si="866"/>
        <v>126</v>
      </c>
      <c r="AW593" s="63">
        <f>IF(ISNUMBER(INDEX(Данные!$I$1:$IX$303,Данные!$A255,AW$642)),INDEX(Данные!$I$1:$IX$303,Данные!$A255,AW$642)-Данные!$G255-AW$643+IF($F$5="Использовать поправку",BT593,0),#N/A)</f>
        <v>-3.8009706231268865</v>
      </c>
      <c r="AX593" s="64">
        <f>IF(ISNUMBER(INDEX(Данные!$I$1:$IX$303,Данные!$A255,AX$642)),INDEX(Данные!$I$1:$IX$303,Данные!$A255,AX$642)-Данные!$H255-AX$643+IF($F$5="Использовать поправку",BU593,0),#N/A)</f>
        <v>1.5344558299987057</v>
      </c>
      <c r="AY593" s="62">
        <f t="shared" si="867"/>
        <v>126</v>
      </c>
      <c r="AZ593" s="63">
        <f>IF(ISNUMBER(INDEX(Данные!$I$1:$IX$303,Данные!$A255,AZ$642)),INDEX(Данные!$I$1:$IX$303,Данные!$A255,AZ$642)-Данные!$G255-AZ$643+IF($F$6="Использовать поправку",BT593,0),#N/A)</f>
        <v>-12.014690888530822</v>
      </c>
      <c r="BA593" s="64">
        <f>IF(ISNUMBER(INDEX(Данные!$I$1:$IX$303,Данные!$A255,BA$642)),INDEX(Данные!$I$1:$IX$303,Данные!$A255,BA$642)-Данные!$H255-BA$643+IF($F$6="Использовать поправку",BU593,0),#N/A)</f>
        <v>2.8792307952778629</v>
      </c>
      <c r="BB593" s="62">
        <f t="shared" si="868"/>
        <v>126</v>
      </c>
      <c r="BC593" s="63">
        <f>IF(ISNUMBER(INDEX(Данные!$I$1:$IX$303,Данные!$A255,BC$642)),INDEX(Данные!$I$1:$IX$303,Данные!$A255,BC$642)-Данные!$G255-BC$643+IF($F$7="Использовать поправку",BT593,0),#N/A)</f>
        <v>-6.8096965456517182</v>
      </c>
      <c r="BD593" s="64">
        <f>IF(ISNUMBER(INDEX(Данные!$I$1:$IX$303,Данные!$A255,BD$642)),INDEX(Данные!$I$1:$IX$303,Данные!$A255,BD$642)-Данные!$H255-BD$643+IF($F$7="Использовать поправку",BU593,0),#N/A)</f>
        <v>7.6700154326790653</v>
      </c>
      <c r="BE593" s="62">
        <f t="shared" si="869"/>
        <v>126</v>
      </c>
      <c r="BF593" s="63">
        <f>IF(ISNUMBER(INDEX(Данные!$I$1:$IX$303,Данные!$A255,BF$642)),INDEX(Данные!$I$1:$IX$303,Данные!$A255,BF$642)-Данные!$G255-BF$643+IF($F$8="Использовать поправку",BT593,0),#N/A)</f>
        <v>-0.51649304817578923</v>
      </c>
      <c r="BG593" s="64">
        <f>IF(ISNUMBER(INDEX(Данные!$I$1:$IX$303,Данные!$A255,BG$642)),INDEX(Данные!$I$1:$IX$303,Данные!$A255,BG$642)-Данные!$H255-BG$643+IF($F$8="Использовать поправку",BU593,0),#N/A)</f>
        <v>2.9512693479064183</v>
      </c>
      <c r="BH593" s="62">
        <f t="shared" si="870"/>
        <v>126</v>
      </c>
      <c r="BI593" s="63">
        <f>IF(ISNUMBER(INDEX(Данные!$I$1:$IX$303,Данные!$A255,BI$642)),INDEX(Данные!$I$1:$IX$303,Данные!$A255,BI$642)-Данные!$G255-BI$643+IF($F$9="Использовать поправку",BT593,0),#N/A)</f>
        <v>-2.8124746826575802</v>
      </c>
      <c r="BJ593" s="64">
        <f>IF(ISNUMBER(INDEX(Данные!$I$1:$IX$303,Данные!$A255,BJ$642)),INDEX(Данные!$I$1:$IX$303,Данные!$A255,BJ$642)-Данные!$H255-BJ$643+IF($F$9="Использовать поправку",BU593,0),#N/A)</f>
        <v>4.1922326050837455</v>
      </c>
      <c r="BK593" s="62">
        <f t="shared" si="871"/>
        <v>126</v>
      </c>
      <c r="BL593" s="63">
        <f>IF(ISNUMBER(INDEX(Данные!$I$1:$IX$303,Данные!$A255,BL$642)),INDEX(Данные!$I$1:$IX$303,Данные!$A255,BL$642)-Данные!$G255-BL$643+IF($F$10="Использовать поправку",BT593,0),#N/A)</f>
        <v>-0.97013331936500435</v>
      </c>
      <c r="BM593" s="64">
        <f>IF(ISNUMBER(INDEX(Данные!$I$1:$IX$303,Данные!$A255,BM$642)),INDEX(Данные!$I$1:$IX$303,Данные!$A255,BM$642)-Данные!$H255-BM$643+IF($F$10="Использовать поправку",BU593,0),#N/A)</f>
        <v>4.7043059021279987</v>
      </c>
      <c r="BN593" s="62">
        <f t="shared" si="872"/>
        <v>126</v>
      </c>
      <c r="BO593" s="63">
        <f>IF(ISNUMBER(INDEX(Данные!$I$1:$IX$303,Данные!$A255,BO$642)),INDEX(Данные!$I$1:$IX$303,Данные!$A255,BO$642)-Данные!$G255-BO$643+IF($F$11="Использовать поправку",BT593,0),#N/A)</f>
        <v>-2.1535121811971294</v>
      </c>
      <c r="BP593" s="64">
        <f>IF(ISNUMBER(INDEX(Данные!$I$1:$IX$303,Данные!$A255,BP$642)),INDEX(Данные!$I$1:$IX$303,Данные!$A255,BP$642)-Данные!$H255-BP$643+IF($F$11="Использовать поправку",BU593,0),#N/A)</f>
        <v>0.27465981784825999</v>
      </c>
      <c r="BQ593" s="62">
        <f t="shared" si="873"/>
        <v>126</v>
      </c>
      <c r="BR593" s="63">
        <f>IF(ISNUMBER(INDEX(Данные!$I$1:$IX$303,Данные!$A255,BR$642)),INDEX(Данные!$I$1:$IX$303,Данные!$A255,BR$642)-Данные!$G255-BR$643+IF($F$12="Использовать поправку",BT593,0),#N/A)</f>
        <v>-5.5506500427088667</v>
      </c>
      <c r="BS593" s="64">
        <f>IF(ISNUMBER(INDEX(Данные!$I$1:$IX$303,Данные!$A255,BS$642)),INDEX(Данные!$I$1:$IX$303,Данные!$A255,BS$642)-Данные!$H255-BS$643+IF($F$12="Использовать поправку",BU593,0),#N/A)</f>
        <v>2.7572561659187613</v>
      </c>
      <c r="BT593" s="100" t="e">
        <f>INDEX(Данные!$I$1:$IX$303,Данные!$A255,BT$642+8)-INDEX(Данные!$I$1:$IX$303,Данные!$A255,BT$643+8)</f>
        <v>#N/A</v>
      </c>
      <c r="BU593" s="101" t="e">
        <f>INDEX(Данные!$I$1:$IX$303,Данные!$A255,BU$642+9)-INDEX(Данные!$I$1:$IX$303,Данные!$A255,BU$643+9)</f>
        <v>#N/A</v>
      </c>
    </row>
    <row r="594" spans="7:73" s="88" customFormat="1" x14ac:dyDescent="0.25">
      <c r="G594" s="61">
        <v>126.5</v>
      </c>
      <c r="H594" s="62">
        <f t="shared" si="874"/>
        <v>126.5</v>
      </c>
      <c r="I594" s="63">
        <f>IF(ISNUMBER(INDEX(Данные!$I$1:$IX$303,Данные!$A256,I$642)),INDEX(Данные!$I$1:$IX$303,Данные!$A256,I$642)-Данные!$E256+IF($F$3="Использовать поправку",AL594,0),#N/A)</f>
        <v>0</v>
      </c>
      <c r="J594" s="64">
        <f>IF(ISNUMBER(INDEX(Данные!$I$1:$IX$303,Данные!$A256,J$642)),INDEX(Данные!$I$1:$IX$303,Данные!$A256,J$642)-Данные!$F256+IF($F$3="Использовать поправку",AM594,0),#N/A)</f>
        <v>0</v>
      </c>
      <c r="K594" s="62">
        <f t="shared" si="875"/>
        <v>126.5</v>
      </c>
      <c r="L594" s="63">
        <f>IF(ISNUMBER(INDEX(Данные!$I$1:$IX$303,Данные!$A256,L$642)),INDEX(Данные!$I$1:$IX$303,Данные!$A256,L$642)-Данные!$E256+IF($F$4="Использовать поправку",AL594,0),#N/A)</f>
        <v>0.40598217716676643</v>
      </c>
      <c r="M594" s="64">
        <f>IF(ISNUMBER(INDEX(Данные!$I$1:$IX$303,Данные!$A256,M$642)),INDEX(Данные!$I$1:$IX$303,Данные!$A256,M$642)-Данные!$F256+IF($F$4="Использовать поправку",AM594,0),#N/A)</f>
        <v>1.5621106767974378</v>
      </c>
      <c r="N594" s="62">
        <f t="shared" si="876"/>
        <v>126.5</v>
      </c>
      <c r="O594" s="63">
        <f>IF(ISNUMBER(INDEX(Данные!$I$1:$IX$303,Данные!$A256,O$642)),INDEX(Данные!$I$1:$IX$303,Данные!$A256,O$642)-Данные!$E256+IF($F$5="Использовать поправку",AL594,0),#N/A)</f>
        <v>-1.838110910247944</v>
      </c>
      <c r="P594" s="64">
        <f>IF(ISNUMBER(INDEX(Данные!$I$1:$IX$303,Данные!$A256,P$642)),INDEX(Данные!$I$1:$IX$303,Данные!$A256,P$642)-Данные!$F256+IF($F$5="Использовать поправку",AM594,0),#N/A)</f>
        <v>0.36990765453104624</v>
      </c>
      <c r="Q594" s="62">
        <f t="shared" si="877"/>
        <v>126.5</v>
      </c>
      <c r="R594" s="63">
        <f>IF(ISNUMBER(INDEX(Данные!$I$1:$IX$303,Данные!$A256,R$642)),INDEX(Данные!$I$1:$IX$303,Данные!$A256,R$642)-Данные!$E256+IF($F$6="Использовать поправку",AL594,0),#N/A)</f>
        <v>-0.69306974888661976</v>
      </c>
      <c r="S594" s="64">
        <f>IF(ISNUMBER(INDEX(Данные!$I$1:$IX$303,Данные!$A256,S$642)),INDEX(Данные!$I$1:$IX$303,Данные!$A256,S$642)-Данные!$F256+IF($F$6="Использовать поправку",AM594,0),#N/A)</f>
        <v>0.72605536012247152</v>
      </c>
      <c r="T594" s="62">
        <f t="shared" si="878"/>
        <v>126.5</v>
      </c>
      <c r="U594" s="63">
        <f>IF(ISNUMBER(INDEX(Данные!$I$1:$IX$303,Данные!$A256,U$642)),INDEX(Данные!$I$1:$IX$303,Данные!$A256,U$642)-Данные!$E256+IF($F$7="Использовать поправку",AL594,0),#N/A)</f>
        <v>-1.5846515315846883</v>
      </c>
      <c r="V594" s="64">
        <f>IF(ISNUMBER(INDEX(Данные!$I$1:$IX$303,Данные!$A256,V$642)),INDEX(Данные!$I$1:$IX$303,Данные!$A256,V$642)-Данные!$F256+IF($F$7="Использовать поправку",AM594,0),#N/A)</f>
        <v>-1.2876720847962759</v>
      </c>
      <c r="W594" s="62">
        <f t="shared" si="879"/>
        <v>126.5</v>
      </c>
      <c r="X594" s="63">
        <f>IF(ISNUMBER(INDEX(Данные!$I$1:$IX$303,Данные!$A256,X$642)),INDEX(Данные!$I$1:$IX$303,Данные!$A256,X$642)-Данные!$E256+IF($F$8="Использовать поправку",AL594,0),#N/A)</f>
        <v>-0.89601609195370724</v>
      </c>
      <c r="Y594" s="64">
        <f>IF(ISNUMBER(INDEX(Данные!$I$1:$IX$303,Данные!$A256,Y$642)),INDEX(Данные!$I$1:$IX$303,Данные!$A256,Y$642)-Данные!$F256+IF($F$8="Использовать поправку",AM594,0),#N/A)</f>
        <v>-1.0175647644742241</v>
      </c>
      <c r="Z594" s="62">
        <f t="shared" si="880"/>
        <v>126.5</v>
      </c>
      <c r="AA594" s="63">
        <f>IF(ISNUMBER(INDEX(Данные!$I$1:$IX$303,Данные!$A256,AA$642)),INDEX(Данные!$I$1:$IX$303,Данные!$A256,AA$642)-Данные!$E256+IF($F$9="Использовать поправку",AL594,0),#N/A)</f>
        <v>-1.5048264725413212</v>
      </c>
      <c r="AB594" s="64">
        <f>IF(ISNUMBER(INDEX(Данные!$I$1:$IX$303,Данные!$A256,AB$642)),INDEX(Данные!$I$1:$IX$303,Данные!$A256,AB$642)-Данные!$F256+IF($F$9="Использовать поправку",AM594,0),#N/A)</f>
        <v>0.71249462975927225</v>
      </c>
      <c r="AC594" s="62">
        <f t="shared" si="881"/>
        <v>126.5</v>
      </c>
      <c r="AD594" s="63">
        <f>IF(ISNUMBER(INDEX(Данные!$I$1:$IX$303,Данные!$A256,AD$642)),INDEX(Данные!$I$1:$IX$303,Данные!$A256,AD$642)-Данные!$E256+IF($F$10="Использовать поправку",AL594,0),#N/A)</f>
        <v>-0.82161695316641481</v>
      </c>
      <c r="AE594" s="64">
        <f>IF(ISNUMBER(INDEX(Данные!$I$1:$IX$303,Данные!$A256,AE$642)),INDEX(Данные!$I$1:$IX$303,Данные!$A256,AE$642)-Данные!$F256+IF($F$10="Использовать поправку",AM594,0),#N/A)</f>
        <v>0.20059753800750002</v>
      </c>
      <c r="AF594" s="62">
        <f t="shared" si="882"/>
        <v>126.5</v>
      </c>
      <c r="AG594" s="63">
        <f>IF(ISNUMBER(INDEX(Данные!$I$1:$IX$303,Данные!$A256,AG$642)),INDEX(Данные!$I$1:$IX$303,Данные!$A256,AG$642)-Данные!$E256+IF($F$11="Использовать поправку",AL594,0),#N/A)</f>
        <v>-1.3737335715050483</v>
      </c>
      <c r="AH594" s="64">
        <f>IF(ISNUMBER(INDEX(Данные!$I$1:$IX$303,Данные!$A256,AH$642)),INDEX(Данные!$I$1:$IX$303,Данные!$A256,AH$642)-Данные!$F256+IF($F$11="Использовать поправку",AM594,0),#N/A)</f>
        <v>0.40605414699376086</v>
      </c>
      <c r="AI594" s="62">
        <f t="shared" si="883"/>
        <v>126.5</v>
      </c>
      <c r="AJ594" s="63">
        <f>IF(ISNUMBER(INDEX(Данные!$I$1:$IX$303,Данные!$A256,AJ$642)),INDEX(Данные!$I$1:$IX$303,Данные!$A256,AJ$642)-Данные!$E256+IF($F$12="Использовать поправку",AL594,0),#N/A)</f>
        <v>0.42143843319361096</v>
      </c>
      <c r="AK594" s="96">
        <f>IF(ISNUMBER(INDEX(Данные!$I$1:$IX$303,Данные!$A256,AK$642)),INDEX(Данные!$I$1:$IX$303,Данные!$A256,AK$642)-Данные!$F256+IF($F$12="Использовать поправку",AM594,0),#N/A)</f>
        <v>1.4474580271120048</v>
      </c>
      <c r="AL594" s="100" t="e">
        <f>INDEX(Данные!$I$1:$IX$303,Данные!$A256,AL$642+4)-INDEX(Данные!$I$1:$IX$303,Данные!$A256,AL$643+4)</f>
        <v>#N/A</v>
      </c>
      <c r="AM594" s="101" t="e">
        <f>INDEX(Данные!$I$1:$IX$303,Данные!$A256,AM$642+5)-INDEX(Данные!$I$1:$IX$303,Данные!$A256,AM$643+5)</f>
        <v>#N/A</v>
      </c>
      <c r="AO594" s="61">
        <v>126.5</v>
      </c>
      <c r="AP594" s="62">
        <f t="shared" si="864"/>
        <v>126.5</v>
      </c>
      <c r="AQ594" s="63">
        <f>IF(ISNUMBER(INDEX(Данные!$I$1:$IX$303,Данные!$A256,AQ$642)),INDEX(Данные!$I$1:$IX$303,Данные!$A256,AQ$642)-Данные!$G256-AQ$643+IF($F$3="Использовать поправку",BT594,0),#N/A)</f>
        <v>0</v>
      </c>
      <c r="AR594" s="64">
        <f>IF(ISNUMBER(INDEX(Данные!$I$1:$IX$303,Данные!$A256,AR$642)),INDEX(Данные!$I$1:$IX$303,Данные!$A256,AR$642)-Данные!$H256-AR$643+IF($F$3="Использовать поправку",BU594,0),#N/A)</f>
        <v>0</v>
      </c>
      <c r="AS594" s="62">
        <f t="shared" si="865"/>
        <v>126.5</v>
      </c>
      <c r="AT594" s="63">
        <f>IF(ISNUMBER(INDEX(Данные!$I$1:$IX$303,Данные!$A256,AT$642)),INDEX(Данные!$I$1:$IX$303,Данные!$A256,AT$642)-Данные!$G256-AT$643+IF($F$4="Использовать поправку",BT594,0),#N/A)</f>
        <v>-1.2120094281752927</v>
      </c>
      <c r="AU594" s="64">
        <f>IF(ISNUMBER(INDEX(Данные!$I$1:$IX$303,Данные!$A256,AU$642)),INDEX(Данные!$I$1:$IX$303,Данные!$A256,AU$642)-Данные!$H256-AU$643+IF($F$4="Использовать поправку",BU594,0),#N/A)</f>
        <v>4.2825059355964186</v>
      </c>
      <c r="AV594" s="62">
        <f t="shared" si="866"/>
        <v>126.5</v>
      </c>
      <c r="AW594" s="63">
        <f>IF(ISNUMBER(INDEX(Данные!$I$1:$IX$303,Данные!$A256,AW$642)),INDEX(Данные!$I$1:$IX$303,Данные!$A256,AW$642)-Данные!$G256-AW$643+IF($F$5="Использовать поправку",BT594,0),#N/A)</f>
        <v>-4.7200260782509531</v>
      </c>
      <c r="AX594" s="64">
        <f>IF(ISNUMBER(INDEX(Данные!$I$1:$IX$303,Данные!$A256,AX$642)),INDEX(Данные!$I$1:$IX$303,Данные!$A256,AX$642)-Данные!$H256-AX$643+IF($F$5="Использовать поправку",BU594,0),#N/A)</f>
        <v>1.7194096572643502</v>
      </c>
      <c r="AY594" s="62">
        <f t="shared" si="867"/>
        <v>126.5</v>
      </c>
      <c r="AZ594" s="63">
        <f>IF(ISNUMBER(INDEX(Данные!$I$1:$IX$303,Данные!$A256,AZ$642)),INDEX(Данные!$I$1:$IX$303,Данные!$A256,AZ$642)-Данные!$G256-AZ$643+IF($F$6="Использовать поправку",BT594,0),#N/A)</f>
        <v>-12.361225762974186</v>
      </c>
      <c r="BA594" s="64">
        <f>IF(ISNUMBER(INDEX(Данные!$I$1:$IX$303,Данные!$A256,BA$642)),INDEX(Данные!$I$1:$IX$303,Данные!$A256,BA$642)-Данные!$H256-BA$643+IF($F$6="Использовать поправку",BU594,0),#N/A)</f>
        <v>3.242258475339213</v>
      </c>
      <c r="BB594" s="62">
        <f t="shared" si="868"/>
        <v>126.5</v>
      </c>
      <c r="BC594" s="63">
        <f>IF(ISNUMBER(INDEX(Данные!$I$1:$IX$303,Данные!$A256,BC$642)),INDEX(Данные!$I$1:$IX$303,Данные!$A256,BC$642)-Данные!$G256-BC$643+IF($F$7="Использовать поправку",BT594,0),#N/A)</f>
        <v>-7.6020223114441023</v>
      </c>
      <c r="BD594" s="64">
        <f>IF(ISNUMBER(INDEX(Данные!$I$1:$IX$303,Данные!$A256,BD$642)),INDEX(Данные!$I$1:$IX$303,Данные!$A256,BD$642)-Данные!$H256-BD$643+IF($F$7="Использовать поправку",BU594,0),#N/A)</f>
        <v>7.0261793902809586</v>
      </c>
      <c r="BE594" s="62">
        <f t="shared" si="869"/>
        <v>126.5</v>
      </c>
      <c r="BF594" s="63">
        <f>IF(ISNUMBER(INDEX(Данные!$I$1:$IX$303,Данные!$A256,BF$642)),INDEX(Данные!$I$1:$IX$303,Данные!$A256,BF$642)-Данные!$G256-BF$643+IF($F$8="Использовать поправку",BT594,0),#N/A)</f>
        <v>-0.96450109415263796</v>
      </c>
      <c r="BG594" s="64">
        <f>IF(ISNUMBER(INDEX(Данные!$I$1:$IX$303,Данные!$A256,BG$642)),INDEX(Данные!$I$1:$IX$303,Данные!$A256,BG$642)-Данные!$H256-BG$643+IF($F$8="Использовать поправку",BU594,0),#N/A)</f>
        <v>2.4424869656691044</v>
      </c>
      <c r="BH594" s="62">
        <f t="shared" si="870"/>
        <v>126.5</v>
      </c>
      <c r="BI594" s="63">
        <f>IF(ISNUMBER(INDEX(Данные!$I$1:$IX$303,Данные!$A256,BI$642)),INDEX(Данные!$I$1:$IX$303,Данные!$A256,BI$642)-Данные!$G256-BI$643+IF($F$9="Использовать поправку",BT594,0),#N/A)</f>
        <v>-3.5648879189283207</v>
      </c>
      <c r="BJ594" s="64">
        <f>IF(ISNUMBER(INDEX(Данные!$I$1:$IX$303,Данные!$A256,BJ$642)),INDEX(Данные!$I$1:$IX$303,Данные!$A256,BJ$642)-Данные!$H256-BJ$643+IF($F$9="Использовать поправку",BU594,0),#N/A)</f>
        <v>4.5484799199632562</v>
      </c>
      <c r="BK594" s="62">
        <f t="shared" si="871"/>
        <v>126.5</v>
      </c>
      <c r="BL594" s="63">
        <f>IF(ISNUMBER(INDEX(Данные!$I$1:$IX$303,Данные!$A256,BL$642)),INDEX(Данные!$I$1:$IX$303,Данные!$A256,BL$642)-Данные!$G256-BL$643+IF($F$10="Использовать поправку",BT594,0),#N/A)</f>
        <v>-1.3809417959482744</v>
      </c>
      <c r="BM594" s="64">
        <f>IF(ISNUMBER(INDEX(Данные!$I$1:$IX$303,Данные!$A256,BM$642)),INDEX(Данные!$I$1:$IX$303,Данные!$A256,BM$642)-Данные!$H256-BM$643+IF($F$10="Использовать поправку",BU594,0),#N/A)</f>
        <v>4.8046046711315284</v>
      </c>
      <c r="BN594" s="62">
        <f t="shared" si="872"/>
        <v>126.5</v>
      </c>
      <c r="BO594" s="63">
        <f>IF(ISNUMBER(INDEX(Данные!$I$1:$IX$303,Данные!$A256,BO$642)),INDEX(Данные!$I$1:$IX$303,Данные!$A256,BO$642)-Данные!$G256-BO$643+IF($F$11="Использовать поправку",BT594,0),#N/A)</f>
        <v>-2.8403789669497428</v>
      </c>
      <c r="BP594" s="64">
        <f>IF(ISNUMBER(INDEX(Данные!$I$1:$IX$303,Данные!$A256,BP$642)),INDEX(Данные!$I$1:$IX$303,Данные!$A256,BP$642)-Данные!$H256-BP$643+IF($F$11="Использовать поправку",BU594,0),#N/A)</f>
        <v>0.47768689134500164</v>
      </c>
      <c r="BQ594" s="62">
        <f t="shared" si="873"/>
        <v>126.5</v>
      </c>
      <c r="BR594" s="63">
        <f>IF(ISNUMBER(INDEX(Данные!$I$1:$IX$303,Данные!$A256,BR$642)),INDEX(Данные!$I$1:$IX$303,Данные!$A256,BR$642)-Данные!$G256-BR$643+IF($F$12="Использовать поправку",BT594,0),#N/A)</f>
        <v>-5.339930826112095</v>
      </c>
      <c r="BS594" s="64">
        <f>IF(ISNUMBER(INDEX(Данные!$I$1:$IX$303,Данные!$A256,BS$642)),INDEX(Данные!$I$1:$IX$303,Данные!$A256,BS$642)-Данные!$H256-BS$643+IF($F$12="Использовать поправку",BU594,0),#N/A)</f>
        <v>3.4809851794748283</v>
      </c>
      <c r="BT594" s="100" t="e">
        <f>INDEX(Данные!$I$1:$IX$303,Данные!$A256,BT$642+8)-INDEX(Данные!$I$1:$IX$303,Данные!$A256,BT$643+8)</f>
        <v>#N/A</v>
      </c>
      <c r="BU594" s="101" t="e">
        <f>INDEX(Данные!$I$1:$IX$303,Данные!$A256,BU$642+9)-INDEX(Данные!$I$1:$IX$303,Данные!$A256,BU$643+9)</f>
        <v>#N/A</v>
      </c>
    </row>
    <row r="595" spans="7:73" s="88" customFormat="1" x14ac:dyDescent="0.25">
      <c r="G595" s="61">
        <v>127</v>
      </c>
      <c r="H595" s="62">
        <f t="shared" si="874"/>
        <v>127</v>
      </c>
      <c r="I595" s="63">
        <f>IF(ISNUMBER(INDEX(Данные!$I$1:$IX$303,Данные!$A257,I$642)),INDEX(Данные!$I$1:$IX$303,Данные!$A257,I$642)-Данные!$E257+IF($F$3="Использовать поправку",AL595,0),#N/A)</f>
        <v>0</v>
      </c>
      <c r="J595" s="64">
        <f>IF(ISNUMBER(INDEX(Данные!$I$1:$IX$303,Данные!$A257,J$642)),INDEX(Данные!$I$1:$IX$303,Данные!$A257,J$642)-Данные!$F257+IF($F$3="Использовать поправку",AM595,0),#N/A)</f>
        <v>0</v>
      </c>
      <c r="K595" s="62">
        <f t="shared" si="875"/>
        <v>127</v>
      </c>
      <c r="L595" s="63">
        <f>IF(ISNUMBER(INDEX(Данные!$I$1:$IX$303,Данные!$A257,L$642)),INDEX(Данные!$I$1:$IX$303,Данные!$A257,L$642)-Данные!$E257+IF($F$4="Использовать поправку",AL595,0),#N/A)</f>
        <v>1.1619575503078723</v>
      </c>
      <c r="M595" s="64">
        <f>IF(ISNUMBER(INDEX(Данные!$I$1:$IX$303,Данные!$A257,M$642)),INDEX(Данные!$I$1:$IX$303,Данные!$A257,M$642)-Данные!$F257+IF($F$4="Использовать поправку",AM595,0),#N/A)</f>
        <v>0.54414045595985261</v>
      </c>
      <c r="N595" s="62">
        <f t="shared" si="876"/>
        <v>127</v>
      </c>
      <c r="O595" s="63">
        <f>IF(ISNUMBER(INDEX(Данные!$I$1:$IX$303,Данные!$A257,O$642)),INDEX(Данные!$I$1:$IX$303,Данные!$A257,O$642)-Данные!$E257+IF($F$5="Использовать поправку",AL595,0),#N/A)</f>
        <v>-0.34673713218216218</v>
      </c>
      <c r="P595" s="64">
        <f>IF(ISNUMBER(INDEX(Данные!$I$1:$IX$303,Данные!$A257,P$642)),INDEX(Данные!$I$1:$IX$303,Данные!$A257,P$642)-Данные!$F257+IF($F$5="Использовать поправку",AM595,0),#N/A)</f>
        <v>0.51456548906924082</v>
      </c>
      <c r="Q595" s="62">
        <f t="shared" si="877"/>
        <v>127</v>
      </c>
      <c r="R595" s="63">
        <f>IF(ISNUMBER(INDEX(Данные!$I$1:$IX$303,Данные!$A257,R$642)),INDEX(Данные!$I$1:$IX$303,Данные!$A257,R$642)-Данные!$E257+IF($F$6="Использовать поправку",AL595,0),#N/A)</f>
        <v>1.4564894953066458</v>
      </c>
      <c r="S595" s="64">
        <f>IF(ISNUMBER(INDEX(Данные!$I$1:$IX$303,Данные!$A257,S$642)),INDEX(Данные!$I$1:$IX$303,Данные!$A257,S$642)-Данные!$F257+IF($F$6="Использовать поправку",AM595,0),#N/A)</f>
        <v>0.23389565822052649</v>
      </c>
      <c r="T595" s="62">
        <f t="shared" si="878"/>
        <v>127</v>
      </c>
      <c r="U595" s="63">
        <f>IF(ISNUMBER(INDEX(Данные!$I$1:$IX$303,Данные!$A257,U$642)),INDEX(Данные!$I$1:$IX$303,Данные!$A257,U$642)-Данные!$E257+IF($F$7="Использовать поправку",AL595,0),#N/A)</f>
        <v>-6.8923317704684628E-2</v>
      </c>
      <c r="V595" s="64">
        <f>IF(ISNUMBER(INDEX(Данные!$I$1:$IX$303,Данные!$A257,V$642)),INDEX(Данные!$I$1:$IX$303,Данные!$A257,V$642)-Данные!$F257+IF($F$7="Использовать поправку",AM595,0),#N/A)</f>
        <v>1.0491591011625596</v>
      </c>
      <c r="W595" s="62">
        <f t="shared" si="879"/>
        <v>127</v>
      </c>
      <c r="X595" s="63">
        <f>IF(ISNUMBER(INDEX(Данные!$I$1:$IX$303,Данные!$A257,X$642)),INDEX(Данные!$I$1:$IX$303,Данные!$A257,X$642)-Данные!$E257+IF($F$8="Использовать поправку",AL595,0),#N/A)</f>
        <v>0.45527139993824317</v>
      </c>
      <c r="Y595" s="64">
        <f>IF(ISNUMBER(INDEX(Данные!$I$1:$IX$303,Данные!$A257,Y$642)),INDEX(Данные!$I$1:$IX$303,Данные!$A257,Y$642)-Данные!$F257+IF($F$8="Использовать поправку",AM595,0),#N/A)</f>
        <v>0.85092235029988084</v>
      </c>
      <c r="Z595" s="62">
        <f t="shared" si="880"/>
        <v>127</v>
      </c>
      <c r="AA595" s="63">
        <f>IF(ISNUMBER(INDEX(Данные!$I$1:$IX$303,Данные!$A257,AA$642)),INDEX(Данные!$I$1:$IX$303,Данные!$A257,AA$642)-Данные!$E257+IF($F$9="Использовать поправку",AL595,0),#N/A)</f>
        <v>-0.2201726715375214</v>
      </c>
      <c r="AB595" s="64">
        <f>IF(ISNUMBER(INDEX(Данные!$I$1:$IX$303,Данные!$A257,AB$642)),INDEX(Данные!$I$1:$IX$303,Данные!$A257,AB$642)-Данные!$F257+IF($F$9="Использовать поправку",AM595,0),#N/A)</f>
        <v>-1.3690444235053558</v>
      </c>
      <c r="AC595" s="62">
        <f t="shared" si="881"/>
        <v>127</v>
      </c>
      <c r="AD595" s="63">
        <f>IF(ISNUMBER(INDEX(Данные!$I$1:$IX$303,Данные!$A257,AD$642)),INDEX(Данные!$I$1:$IX$303,Данные!$A257,AD$642)-Данные!$E257+IF($F$10="Использовать поправку",AL595,0),#N/A)</f>
        <v>-0.78889505110781677</v>
      </c>
      <c r="AE595" s="64">
        <f>IF(ISNUMBER(INDEX(Данные!$I$1:$IX$303,Данные!$A257,AE$642)),INDEX(Данные!$I$1:$IX$303,Данные!$A257,AE$642)-Данные!$F257+IF($F$10="Использовать поправку",AM595,0),#N/A)</f>
        <v>0.51872950692096964</v>
      </c>
      <c r="AF595" s="62">
        <f t="shared" si="882"/>
        <v>127</v>
      </c>
      <c r="AG595" s="63">
        <f>IF(ISNUMBER(INDEX(Данные!$I$1:$IX$303,Данные!$A257,AG$642)),INDEX(Данные!$I$1:$IX$303,Данные!$A257,AG$642)-Данные!$E257+IF($F$11="Использовать поправку",AL595,0),#N/A)</f>
        <v>0.47411569662574671</v>
      </c>
      <c r="AH595" s="64">
        <f>IF(ISNUMBER(INDEX(Данные!$I$1:$IX$303,Данные!$A257,AH$642)),INDEX(Данные!$I$1:$IX$303,Данные!$A257,AH$642)-Данные!$F257+IF($F$11="Использовать поправку",AM595,0),#N/A)</f>
        <v>0.1887680295836609</v>
      </c>
      <c r="AI595" s="62">
        <f t="shared" si="883"/>
        <v>127</v>
      </c>
      <c r="AJ595" s="63">
        <f>IF(ISNUMBER(INDEX(Данные!$I$1:$IX$303,Данные!$A257,AJ$642)),INDEX(Данные!$I$1:$IX$303,Данные!$A257,AJ$642)-Данные!$E257+IF($F$12="Использовать поправку",AL595,0),#N/A)</f>
        <v>1.0743872064935358</v>
      </c>
      <c r="AK595" s="96">
        <f>IF(ISNUMBER(INDEX(Данные!$I$1:$IX$303,Данные!$A257,AK$642)),INDEX(Данные!$I$1:$IX$303,Данные!$A257,AK$642)-Данные!$F257+IF($F$12="Использовать поправку",AM595,0),#N/A)</f>
        <v>-1.3176657845497917</v>
      </c>
      <c r="AL595" s="100" t="e">
        <f>INDEX(Данные!$I$1:$IX$303,Данные!$A257,AL$642+4)-INDEX(Данные!$I$1:$IX$303,Данные!$A257,AL$643+4)</f>
        <v>#N/A</v>
      </c>
      <c r="AM595" s="101" t="e">
        <f>INDEX(Данные!$I$1:$IX$303,Данные!$A257,AM$642+5)-INDEX(Данные!$I$1:$IX$303,Данные!$A257,AM$643+5)</f>
        <v>#N/A</v>
      </c>
      <c r="AO595" s="61">
        <v>127</v>
      </c>
      <c r="AP595" s="62">
        <f t="shared" si="864"/>
        <v>127</v>
      </c>
      <c r="AQ595" s="63">
        <f>IF(ISNUMBER(INDEX(Данные!$I$1:$IX$303,Данные!$A257,AQ$642)),INDEX(Данные!$I$1:$IX$303,Данные!$A257,AQ$642)-Данные!$G257-AQ$643+IF($F$3="Использовать поправку",BT595,0),#N/A)</f>
        <v>0</v>
      </c>
      <c r="AR595" s="64">
        <f>IF(ISNUMBER(INDEX(Данные!$I$1:$IX$303,Данные!$A257,AR$642)),INDEX(Данные!$I$1:$IX$303,Данные!$A257,AR$642)-Данные!$H257-AR$643+IF($F$3="Использовать поправку",BU595,0),#N/A)</f>
        <v>0</v>
      </c>
      <c r="AS595" s="62">
        <f t="shared" si="865"/>
        <v>127</v>
      </c>
      <c r="AT595" s="63">
        <f>IF(ISNUMBER(INDEX(Данные!$I$1:$IX$303,Данные!$A257,AT$642)),INDEX(Данные!$I$1:$IX$303,Данные!$A257,AT$642)-Данные!$G257-AT$643+IF($F$4="Использовать поправку",BT595,0),#N/A)</f>
        <v>-0.63103065302141204</v>
      </c>
      <c r="AU595" s="64">
        <f>IF(ISNUMBER(INDEX(Данные!$I$1:$IX$303,Данные!$A257,AU$642)),INDEX(Данные!$I$1:$IX$303,Данные!$A257,AU$642)-Данные!$H257-AU$643+IF($F$4="Использовать поправку",BU595,0),#N/A)</f>
        <v>4.5545761635762574</v>
      </c>
      <c r="AV595" s="62">
        <f t="shared" si="866"/>
        <v>127</v>
      </c>
      <c r="AW595" s="63">
        <f>IF(ISNUMBER(INDEX(Данные!$I$1:$IX$303,Данные!$A257,AW$642)),INDEX(Данные!$I$1:$IX$303,Данные!$A257,AW$642)-Данные!$G257-AW$643+IF($F$5="Использовать поправку",BT595,0),#N/A)</f>
        <v>-4.8933946443420382</v>
      </c>
      <c r="AX595" s="64">
        <f>IF(ISNUMBER(INDEX(Данные!$I$1:$IX$303,Данные!$A257,AX$642)),INDEX(Данные!$I$1:$IX$303,Данные!$A257,AX$642)-Данные!$H257-AX$643+IF($F$5="Использовать поправку",BU595,0),#N/A)</f>
        <v>1.9766924017988003</v>
      </c>
      <c r="AY595" s="62">
        <f t="shared" si="867"/>
        <v>127</v>
      </c>
      <c r="AZ595" s="63">
        <f>IF(ISNUMBER(INDEX(Данные!$I$1:$IX$303,Данные!$A257,AZ$642)),INDEX(Данные!$I$1:$IX$303,Данные!$A257,AZ$642)-Данные!$G257-AZ$643+IF($F$6="Использовать поправку",BT595,0),#N/A)</f>
        <v>-11.632981015320865</v>
      </c>
      <c r="BA595" s="64">
        <f>IF(ISNUMBER(INDEX(Данные!$I$1:$IX$303,Данные!$A257,BA$642)),INDEX(Данные!$I$1:$IX$303,Данные!$A257,BA$642)-Данные!$H257-BA$643+IF($F$6="Использовать поправку",BU595,0),#N/A)</f>
        <v>3.3592063044493443</v>
      </c>
      <c r="BB595" s="62">
        <f t="shared" si="868"/>
        <v>127</v>
      </c>
      <c r="BC595" s="63">
        <f>IF(ISNUMBER(INDEX(Данные!$I$1:$IX$303,Данные!$A257,BC$642)),INDEX(Данные!$I$1:$IX$303,Данные!$A257,BC$642)-Данные!$G257-BC$643+IF($F$7="Использовать поправку",BT595,0),#N/A)</f>
        <v>-7.6364839702964673</v>
      </c>
      <c r="BD595" s="64">
        <f>IF(ISNUMBER(INDEX(Данные!$I$1:$IX$303,Данные!$A257,BD$642)),INDEX(Данные!$I$1:$IX$303,Данные!$A257,BD$642)-Данные!$H257-BD$643+IF($F$7="Использовать поправку",BU595,0),#N/A)</f>
        <v>7.5507589408621243</v>
      </c>
      <c r="BE595" s="62">
        <f t="shared" si="869"/>
        <v>127</v>
      </c>
      <c r="BF595" s="63">
        <f>IF(ISNUMBER(INDEX(Данные!$I$1:$IX$303,Данные!$A257,BF$642)),INDEX(Данные!$I$1:$IX$303,Данные!$A257,BF$642)-Данные!$G257-BF$643+IF($F$8="Использовать поправку",BT595,0),#N/A)</f>
        <v>-0.73686539418361008</v>
      </c>
      <c r="BG595" s="64">
        <f>IF(ISNUMBER(INDEX(Данные!$I$1:$IX$303,Данные!$A257,BG$642)),INDEX(Данные!$I$1:$IX$303,Данные!$A257,BG$642)-Данные!$H257-BG$643+IF($F$8="Использовать поправку",BU595,0),#N/A)</f>
        <v>2.8679481408189531</v>
      </c>
      <c r="BH595" s="62">
        <f t="shared" si="870"/>
        <v>127</v>
      </c>
      <c r="BI595" s="63">
        <f>IF(ISNUMBER(INDEX(Данные!$I$1:$IX$303,Данные!$A257,BI$642)),INDEX(Данные!$I$1:$IX$303,Данные!$A257,BI$642)-Данные!$G257-BI$643+IF($F$9="Использовать поправку",BT595,0),#N/A)</f>
        <v>-3.6749742546971902</v>
      </c>
      <c r="BJ595" s="64">
        <f>IF(ISNUMBER(INDEX(Данные!$I$1:$IX$303,Данные!$A257,BJ$642)),INDEX(Данные!$I$1:$IX$303,Данные!$A257,BJ$642)-Данные!$H257-BJ$643+IF($F$9="Использовать поправку",BU595,0),#N/A)</f>
        <v>3.8639577082105916</v>
      </c>
      <c r="BK595" s="62">
        <f t="shared" si="871"/>
        <v>127</v>
      </c>
      <c r="BL595" s="63">
        <f>IF(ISNUMBER(INDEX(Данные!$I$1:$IX$303,Данные!$A257,BL$642)),INDEX(Данные!$I$1:$IX$303,Данные!$A257,BL$642)-Данные!$G257-BL$643+IF($F$10="Использовать поправку",BT595,0),#N/A)</f>
        <v>-1.775389321502189</v>
      </c>
      <c r="BM595" s="64">
        <f>IF(ISNUMBER(INDEX(Данные!$I$1:$IX$303,Данные!$A257,BM$642)),INDEX(Данные!$I$1:$IX$303,Данные!$A257,BM$642)-Данные!$H257-BM$643+IF($F$10="Использовать поправку",BU595,0),#N/A)</f>
        <v>5.06396942459196</v>
      </c>
      <c r="BN595" s="62">
        <f t="shared" si="872"/>
        <v>127</v>
      </c>
      <c r="BO595" s="63">
        <f>IF(ISNUMBER(INDEX(Данные!$I$1:$IX$303,Данные!$A257,BO$642)),INDEX(Данные!$I$1:$IX$303,Данные!$A257,BO$642)-Данные!$G257-BO$643+IF($F$11="Использовать поправку",BT595,0),#N/A)</f>
        <v>-2.6033211186369272</v>
      </c>
      <c r="BP595" s="64">
        <f>IF(ISNUMBER(INDEX(Данные!$I$1:$IX$303,Данные!$A257,BP$642)),INDEX(Данные!$I$1:$IX$303,Данные!$A257,BP$642)-Данные!$H257-BP$643+IF($F$11="Использовать поправку",BU595,0),#N/A)</f>
        <v>0.57207090613678702</v>
      </c>
      <c r="BQ595" s="62">
        <f t="shared" si="873"/>
        <v>127</v>
      </c>
      <c r="BR595" s="63">
        <f>IF(ISNUMBER(INDEX(Данные!$I$1:$IX$303,Данные!$A257,BR$642)),INDEX(Данные!$I$1:$IX$303,Данные!$A257,BR$642)-Данные!$G257-BR$643+IF($F$12="Использовать поправку",BT595,0),#N/A)</f>
        <v>-4.8027372228654031</v>
      </c>
      <c r="BS595" s="64">
        <f>IF(ISNUMBER(INDEX(Данные!$I$1:$IX$303,Данные!$A257,BS$642)),INDEX(Данные!$I$1:$IX$303,Данные!$A257,BS$642)-Данные!$H257-BS$643+IF($F$12="Использовать поправку",BU595,0),#N/A)</f>
        <v>2.8221522871999696</v>
      </c>
      <c r="BT595" s="100" t="e">
        <f>INDEX(Данные!$I$1:$IX$303,Данные!$A257,BT$642+8)-INDEX(Данные!$I$1:$IX$303,Данные!$A257,BT$643+8)</f>
        <v>#N/A</v>
      </c>
      <c r="BU595" s="101" t="e">
        <f>INDEX(Данные!$I$1:$IX$303,Данные!$A257,BU$642+9)-INDEX(Данные!$I$1:$IX$303,Данные!$A257,BU$643+9)</f>
        <v>#N/A</v>
      </c>
    </row>
    <row r="596" spans="7:73" s="88" customFormat="1" x14ac:dyDescent="0.25">
      <c r="G596" s="61">
        <v>127.5</v>
      </c>
      <c r="H596" s="62">
        <f t="shared" si="874"/>
        <v>127.5</v>
      </c>
      <c r="I596" s="63">
        <f>IF(ISNUMBER(INDEX(Данные!$I$1:$IX$303,Данные!$A258,I$642)),INDEX(Данные!$I$1:$IX$303,Данные!$A258,I$642)-Данные!$E258+IF($F$3="Использовать поправку",AL596,0),#N/A)</f>
        <v>0</v>
      </c>
      <c r="J596" s="64">
        <f>IF(ISNUMBER(INDEX(Данные!$I$1:$IX$303,Данные!$A258,J$642)),INDEX(Данные!$I$1:$IX$303,Данные!$A258,J$642)-Данные!$F258+IF($F$3="Использовать поправку",AM596,0),#N/A)</f>
        <v>0</v>
      </c>
      <c r="K596" s="62">
        <f t="shared" si="875"/>
        <v>127.5</v>
      </c>
      <c r="L596" s="63">
        <f>IF(ISNUMBER(INDEX(Данные!$I$1:$IX$303,Данные!$A258,L$642)),INDEX(Данные!$I$1:$IX$303,Данные!$A258,L$642)-Данные!$E258+IF($F$4="Использовать поправку",AL596,0),#N/A)</f>
        <v>1.2892485736584192E-3</v>
      </c>
      <c r="M596" s="64">
        <f>IF(ISNUMBER(INDEX(Данные!$I$1:$IX$303,Данные!$A258,M$642)),INDEX(Данные!$I$1:$IX$303,Данные!$A258,M$642)-Данные!$F258+IF($F$4="Использовать поправку",AM596,0),#N/A)</f>
        <v>-0.4638720002685055</v>
      </c>
      <c r="N596" s="62">
        <f t="shared" si="876"/>
        <v>127.5</v>
      </c>
      <c r="O596" s="63">
        <f>IF(ISNUMBER(INDEX(Данные!$I$1:$IX$303,Данные!$A258,O$642)),INDEX(Данные!$I$1:$IX$303,Данные!$A258,O$642)-Данные!$E258+IF($F$5="Использовать поправку",AL596,0),#N/A)</f>
        <v>0.58041118173441841</v>
      </c>
      <c r="P596" s="64">
        <f>IF(ISNUMBER(INDEX(Данные!$I$1:$IX$303,Данные!$A258,P$642)),INDEX(Данные!$I$1:$IX$303,Данные!$A258,P$642)-Данные!$F258+IF($F$5="Использовать поправку",AM596,0),#N/A)</f>
        <v>-0.73526373828336844</v>
      </c>
      <c r="Q596" s="62">
        <f t="shared" si="877"/>
        <v>127.5</v>
      </c>
      <c r="R596" s="63">
        <f>IF(ISNUMBER(INDEX(Данные!$I$1:$IX$303,Данные!$A258,R$642)),INDEX(Данные!$I$1:$IX$303,Данные!$A258,R$642)-Данные!$E258+IF($F$6="Использовать поправку",AL596,0),#N/A)</f>
        <v>1.1640177992452072</v>
      </c>
      <c r="S596" s="64">
        <f>IF(ISNUMBER(INDEX(Данные!$I$1:$IX$303,Данные!$A258,S$642)),INDEX(Данные!$I$1:$IX$303,Данные!$A258,S$642)-Данные!$F258+IF($F$6="Использовать поправку",AM596,0),#N/A)</f>
        <v>-1.3829184691476206</v>
      </c>
      <c r="T596" s="62">
        <f t="shared" si="878"/>
        <v>127.5</v>
      </c>
      <c r="U596" s="63">
        <f>IF(ISNUMBER(INDEX(Данные!$I$1:$IX$303,Данные!$A258,U$642)),INDEX(Данные!$I$1:$IX$303,Данные!$A258,U$642)-Данные!$E258+IF($F$7="Использовать поправку",AL596,0),#N/A)</f>
        <v>-6.6185958736127759E-2</v>
      </c>
      <c r="V596" s="64">
        <f>IF(ISNUMBER(INDEX(Данные!$I$1:$IX$303,Данные!$A258,V$642)),INDEX(Данные!$I$1:$IX$303,Данные!$A258,V$642)-Данные!$F258+IF($F$7="Использовать поправку",AM596,0),#N/A)</f>
        <v>-1.6090990725214986</v>
      </c>
      <c r="W596" s="62">
        <f t="shared" si="879"/>
        <v>127.5</v>
      </c>
      <c r="X596" s="63">
        <f>IF(ISNUMBER(INDEX(Данные!$I$1:$IX$303,Данные!$A258,X$642)),INDEX(Данные!$I$1:$IX$303,Данные!$A258,X$642)-Данные!$E258+IF($F$8="Использовать поправку",AL596,0),#N/A)</f>
        <v>0.49588206292556958</v>
      </c>
      <c r="Y596" s="64">
        <f>IF(ISNUMBER(INDEX(Данные!$I$1:$IX$303,Данные!$A258,Y$642)),INDEX(Данные!$I$1:$IX$303,Данные!$A258,Y$642)-Данные!$F258+IF($F$8="Использовать поправку",AM596,0),#N/A)</f>
        <v>-1.3146667287253977</v>
      </c>
      <c r="Z596" s="62">
        <f t="shared" si="880"/>
        <v>127.5</v>
      </c>
      <c r="AA596" s="63">
        <f>IF(ISNUMBER(INDEX(Данные!$I$1:$IX$303,Данные!$A258,AA$642)),INDEX(Данные!$I$1:$IX$303,Данные!$A258,AA$642)-Данные!$E258+IF($F$9="Использовать поправку",AL596,0),#N/A)</f>
        <v>0.3024116832637711</v>
      </c>
      <c r="AB596" s="64">
        <f>IF(ISNUMBER(INDEX(Данные!$I$1:$IX$303,Данные!$A258,AB$642)),INDEX(Данные!$I$1:$IX$303,Данные!$A258,AB$642)-Данные!$F258+IF($F$9="Использовать поправку",AM596,0),#N/A)</f>
        <v>-2.1447562098598594</v>
      </c>
      <c r="AC596" s="62">
        <f t="shared" si="881"/>
        <v>127.5</v>
      </c>
      <c r="AD596" s="63">
        <f>IF(ISNUMBER(INDEX(Данные!$I$1:$IX$303,Данные!$A258,AD$642)),INDEX(Данные!$I$1:$IX$303,Данные!$A258,AD$642)-Данные!$E258+IF($F$10="Использовать поправку",AL596,0),#N/A)</f>
        <v>0.23963469947972271</v>
      </c>
      <c r="AE596" s="64">
        <f>IF(ISNUMBER(INDEX(Данные!$I$1:$IX$303,Данные!$A258,AE$642)),INDEX(Данные!$I$1:$IX$303,Данные!$A258,AE$642)-Данные!$F258+IF($F$10="Использовать поправку",AM596,0),#N/A)</f>
        <v>0.15505378774893019</v>
      </c>
      <c r="AF596" s="62">
        <f t="shared" si="882"/>
        <v>127.5</v>
      </c>
      <c r="AG596" s="63">
        <f>IF(ISNUMBER(INDEX(Данные!$I$1:$IX$303,Данные!$A258,AG$642)),INDEX(Данные!$I$1:$IX$303,Данные!$A258,AG$642)-Данные!$E258+IF($F$11="Использовать поправку",AL596,0),#N/A)</f>
        <v>-0.8726394318607209</v>
      </c>
      <c r="AH596" s="64">
        <f>IF(ISNUMBER(INDEX(Данные!$I$1:$IX$303,Данные!$A258,AH$642)),INDEX(Данные!$I$1:$IX$303,Данные!$A258,AH$642)-Данные!$F258+IF($F$11="Использовать поправку",AM596,0),#N/A)</f>
        <v>-1.1494756683812544</v>
      </c>
      <c r="AI596" s="62">
        <f t="shared" si="883"/>
        <v>127.5</v>
      </c>
      <c r="AJ596" s="63">
        <f>IF(ISNUMBER(INDEX(Данные!$I$1:$IX$303,Данные!$A258,AJ$642)),INDEX(Данные!$I$1:$IX$303,Данные!$A258,AJ$642)-Данные!$E258+IF($F$12="Использовать поправку",AL596,0),#N/A)</f>
        <v>-1.1654594988576727</v>
      </c>
      <c r="AK596" s="96">
        <f>IF(ISNUMBER(INDEX(Данные!$I$1:$IX$303,Данные!$A258,AK$642)),INDEX(Данные!$I$1:$IX$303,Данные!$A258,AK$642)-Данные!$F258+IF($F$12="Использовать поправку",AM596,0),#N/A)</f>
        <v>-0.3508464192068681</v>
      </c>
      <c r="AL596" s="100" t="e">
        <f>INDEX(Данные!$I$1:$IX$303,Данные!$A258,AL$642+4)-INDEX(Данные!$I$1:$IX$303,Данные!$A258,AL$643+4)</f>
        <v>#N/A</v>
      </c>
      <c r="AM596" s="101" t="e">
        <f>INDEX(Данные!$I$1:$IX$303,Данные!$A258,AM$642+5)-INDEX(Данные!$I$1:$IX$303,Данные!$A258,AM$643+5)</f>
        <v>#N/A</v>
      </c>
      <c r="AO596" s="61">
        <v>127.5</v>
      </c>
      <c r="AP596" s="62">
        <f t="shared" si="864"/>
        <v>127.5</v>
      </c>
      <c r="AQ596" s="63">
        <f>IF(ISNUMBER(INDEX(Данные!$I$1:$IX$303,Данные!$A258,AQ$642)),INDEX(Данные!$I$1:$IX$303,Данные!$A258,AQ$642)-Данные!$G258-AQ$643+IF($F$3="Использовать поправку",BT596,0),#N/A)</f>
        <v>0</v>
      </c>
      <c r="AR596" s="64">
        <f>IF(ISNUMBER(INDEX(Данные!$I$1:$IX$303,Данные!$A258,AR$642)),INDEX(Данные!$I$1:$IX$303,Данные!$A258,AR$642)-Данные!$H258-AR$643+IF($F$3="Использовать поправку",BU596,0),#N/A)</f>
        <v>0</v>
      </c>
      <c r="AS596" s="62">
        <f t="shared" si="865"/>
        <v>127.5</v>
      </c>
      <c r="AT596" s="63">
        <f>IF(ISNUMBER(INDEX(Данные!$I$1:$IX$303,Данные!$A258,AT$642)),INDEX(Данные!$I$1:$IX$303,Данные!$A258,AT$642)-Данные!$G258-AT$643+IF($F$4="Использовать поправку",BT596,0),#N/A)</f>
        <v>-0.63038602873461969</v>
      </c>
      <c r="AU596" s="64">
        <f>IF(ISNUMBER(INDEX(Данные!$I$1:$IX$303,Данные!$A258,AU$642)),INDEX(Данные!$I$1:$IX$303,Данные!$A258,AU$642)-Данные!$H258-AU$643+IF($F$4="Использовать поправку",BU596,0),#N/A)</f>
        <v>4.3226401634419744</v>
      </c>
      <c r="AV596" s="62">
        <f t="shared" si="866"/>
        <v>127.5</v>
      </c>
      <c r="AW596" s="63">
        <f>IF(ISNUMBER(INDEX(Данные!$I$1:$IX$303,Данные!$A258,AW$642)),INDEX(Данные!$I$1:$IX$303,Данные!$A258,AW$642)-Данные!$G258-AW$643+IF($F$5="Использовать поправку",BT596,0),#N/A)</f>
        <v>-4.6031890534749209</v>
      </c>
      <c r="AX596" s="64">
        <f>IF(ISNUMBER(INDEX(Данные!$I$1:$IX$303,Данные!$A258,AX$642)),INDEX(Данные!$I$1:$IX$303,Данные!$A258,AX$642)-Данные!$H258-AX$643+IF($F$5="Использовать поправку",BU596,0),#N/A)</f>
        <v>1.6090605326571676</v>
      </c>
      <c r="AY596" s="62">
        <f t="shared" si="867"/>
        <v>127.5</v>
      </c>
      <c r="AZ596" s="63">
        <f>IF(ISNUMBER(INDEX(Данные!$I$1:$IX$303,Данные!$A258,AZ$642)),INDEX(Данные!$I$1:$IX$303,Данные!$A258,AZ$642)-Данные!$G258-AZ$643+IF($F$6="Использовать поправку",BT596,0),#N/A)</f>
        <v>-11.050972115698301</v>
      </c>
      <c r="BA596" s="64">
        <f>IF(ISNUMBER(INDEX(Данные!$I$1:$IX$303,Данные!$A258,BA$642)),INDEX(Данные!$I$1:$IX$303,Данные!$A258,BA$642)-Данные!$H258-BA$643+IF($F$6="Использовать поправку",BU596,0),#N/A)</f>
        <v>2.6677470698755315</v>
      </c>
      <c r="BB596" s="62">
        <f t="shared" si="868"/>
        <v>127.5</v>
      </c>
      <c r="BC596" s="63">
        <f>IF(ISNUMBER(INDEX(Данные!$I$1:$IX$303,Данные!$A258,BC$642)),INDEX(Данные!$I$1:$IX$303,Данные!$A258,BC$642)-Данные!$G258-BC$643+IF($F$7="Использовать поправку",BT596,0),#N/A)</f>
        <v>-7.669576949664588</v>
      </c>
      <c r="BD596" s="64">
        <f>IF(ISNUMBER(INDEX(Данные!$I$1:$IX$303,Данные!$A258,BD$642)),INDEX(Данные!$I$1:$IX$303,Данные!$A258,BD$642)-Данные!$H258-BD$643+IF($F$7="Использовать поправку",BU596,0),#N/A)</f>
        <v>6.746209404601359</v>
      </c>
      <c r="BE596" s="62">
        <f t="shared" si="869"/>
        <v>127.5</v>
      </c>
      <c r="BF596" s="63">
        <f>IF(ISNUMBER(INDEX(Данные!$I$1:$IX$303,Данные!$A258,BF$642)),INDEX(Данные!$I$1:$IX$303,Данные!$A258,BF$642)-Данные!$G258-BF$643+IF($F$8="Использовать поправку",BT596,0),#N/A)</f>
        <v>-0.48892436272092255</v>
      </c>
      <c r="BG596" s="64">
        <f>IF(ISNUMBER(INDEX(Данные!$I$1:$IX$303,Данные!$A258,BG$642)),INDEX(Данные!$I$1:$IX$303,Данные!$A258,BG$642)-Данные!$H258-BG$643+IF($F$8="Использовать поправку",BU596,0),#N/A)</f>
        <v>2.2106147764561683</v>
      </c>
      <c r="BH596" s="62">
        <f t="shared" si="870"/>
        <v>127.5</v>
      </c>
      <c r="BI596" s="63">
        <f>IF(ISNUMBER(INDEX(Данные!$I$1:$IX$303,Данные!$A258,BI$642)),INDEX(Данные!$I$1:$IX$303,Данные!$A258,BI$642)-Данные!$G258-BI$643+IF($F$9="Использовать поправку",BT596,0),#N/A)</f>
        <v>-3.5237684130653406</v>
      </c>
      <c r="BJ596" s="64">
        <f>IF(ISNUMBER(INDEX(Данные!$I$1:$IX$303,Данные!$A258,BJ$642)),INDEX(Данные!$I$1:$IX$303,Данные!$A258,BJ$642)-Данные!$H258-BJ$643+IF($F$9="Использовать поправку",BU596,0),#N/A)</f>
        <v>2.7915796032805247</v>
      </c>
      <c r="BK596" s="62">
        <f t="shared" si="871"/>
        <v>127.5</v>
      </c>
      <c r="BL596" s="63">
        <f>IF(ISNUMBER(INDEX(Данные!$I$1:$IX$303,Данные!$A258,BL$642)),INDEX(Данные!$I$1:$IX$303,Данные!$A258,BL$642)-Данные!$G258-BL$643+IF($F$10="Использовать поправку",BT596,0),#N/A)</f>
        <v>-1.655571971762356</v>
      </c>
      <c r="BM596" s="64">
        <f>IF(ISNUMBER(INDEX(Данные!$I$1:$IX$303,Данные!$A258,BM$642)),INDEX(Данные!$I$1:$IX$303,Данные!$A258,BM$642)-Данные!$H258-BM$643+IF($F$10="Использовать поправку",BU596,0),#N/A)</f>
        <v>5.1414963184665794</v>
      </c>
      <c r="BN596" s="62">
        <f t="shared" si="872"/>
        <v>127.5</v>
      </c>
      <c r="BO596" s="63">
        <f>IF(ISNUMBER(INDEX(Данные!$I$1:$IX$303,Данные!$A258,BO$642)),INDEX(Данные!$I$1:$IX$303,Данные!$A258,BO$642)-Данные!$G258-BO$643+IF($F$11="Использовать поправку",BT596,0),#N/A)</f>
        <v>-3.039640834567308</v>
      </c>
      <c r="BP596" s="64">
        <f>IF(ISNUMBER(INDEX(Данные!$I$1:$IX$303,Данные!$A258,BP$642)),INDEX(Данные!$I$1:$IX$303,Данные!$A258,BP$642)-Данные!$H258-BP$643+IF($F$11="Использовать поправку",BU596,0),#N/A)</f>
        <v>-2.6669280539408646E-3</v>
      </c>
      <c r="BQ596" s="62">
        <f t="shared" si="873"/>
        <v>127.5</v>
      </c>
      <c r="BR596" s="63">
        <f>IF(ISNUMBER(INDEX(Данные!$I$1:$IX$303,Данные!$A258,BR$642)),INDEX(Данные!$I$1:$IX$303,Данные!$A258,BR$642)-Данные!$G258-BR$643+IF($F$12="Использовать поправку",BT596,0),#N/A)</f>
        <v>-5.385466972294239</v>
      </c>
      <c r="BS596" s="64">
        <f>IF(ISNUMBER(INDEX(Данные!$I$1:$IX$303,Данные!$A258,BS$642)),INDEX(Данные!$I$1:$IX$303,Данные!$A258,BS$642)-Данные!$H258-BS$643+IF($F$12="Использовать поправку",BU596,0),#N/A)</f>
        <v>2.6467290775963193</v>
      </c>
      <c r="BT596" s="100" t="e">
        <f>INDEX(Данные!$I$1:$IX$303,Данные!$A258,BT$642+8)-INDEX(Данные!$I$1:$IX$303,Данные!$A258,BT$643+8)</f>
        <v>#N/A</v>
      </c>
      <c r="BU596" s="101" t="e">
        <f>INDEX(Данные!$I$1:$IX$303,Данные!$A258,BU$642+9)-INDEX(Данные!$I$1:$IX$303,Данные!$A258,BU$643+9)</f>
        <v>#N/A</v>
      </c>
    </row>
    <row r="597" spans="7:73" s="88" customFormat="1" x14ac:dyDescent="0.25">
      <c r="G597" s="61">
        <v>128</v>
      </c>
      <c r="H597" s="62">
        <f t="shared" si="874"/>
        <v>128</v>
      </c>
      <c r="I597" s="63">
        <f>IF(ISNUMBER(INDEX(Данные!$I$1:$IX$303,Данные!$A259,I$642)),INDEX(Данные!$I$1:$IX$303,Данные!$A259,I$642)-Данные!$E259+IF($F$3="Использовать поправку",AL597,0),#N/A)</f>
        <v>0</v>
      </c>
      <c r="J597" s="64">
        <f>IF(ISNUMBER(INDEX(Данные!$I$1:$IX$303,Данные!$A259,J$642)),INDEX(Данные!$I$1:$IX$303,Данные!$A259,J$642)-Данные!$F259+IF($F$3="Использовать поправку",AM597,0),#N/A)</f>
        <v>0</v>
      </c>
      <c r="K597" s="62">
        <f t="shared" si="875"/>
        <v>128</v>
      </c>
      <c r="L597" s="63">
        <f>IF(ISNUMBER(INDEX(Данные!$I$1:$IX$303,Данные!$A259,L$642)),INDEX(Данные!$I$1:$IX$303,Данные!$A259,L$642)-Данные!$E259+IF($F$4="Использовать поправку",AL597,0),#N/A)</f>
        <v>-1.1150301588121732</v>
      </c>
      <c r="M597" s="64">
        <f>IF(ISNUMBER(INDEX(Данные!$I$1:$IX$303,Данные!$A259,M$642)),INDEX(Данные!$I$1:$IX$303,Данные!$A259,M$642)-Данные!$F259+IF($F$4="Использовать поправку",AM597,0),#N/A)</f>
        <v>-0.49245660823876136</v>
      </c>
      <c r="N597" s="62">
        <f t="shared" si="876"/>
        <v>128</v>
      </c>
      <c r="O597" s="63">
        <f>IF(ISNUMBER(INDEX(Данные!$I$1:$IX$303,Данные!$A259,O$642)),INDEX(Данные!$I$1:$IX$303,Данные!$A259,O$642)-Данные!$E259+IF($F$5="Использовать поправку",AL597,0),#N/A)</f>
        <v>5.8098302711249161E-2</v>
      </c>
      <c r="P597" s="64">
        <f>IF(ISNUMBER(INDEX(Данные!$I$1:$IX$303,Данные!$A259,P$642)),INDEX(Данные!$I$1:$IX$303,Данные!$A259,P$642)-Данные!$F259+IF($F$5="Использовать поправку",AM597,0),#N/A)</f>
        <v>-0.585144444376132</v>
      </c>
      <c r="Q597" s="62">
        <f t="shared" si="877"/>
        <v>128</v>
      </c>
      <c r="R597" s="63">
        <f>IF(ISNUMBER(INDEX(Данные!$I$1:$IX$303,Данные!$A259,R$642)),INDEX(Данные!$I$1:$IX$303,Данные!$A259,R$642)-Данные!$E259+IF($F$6="Использовать поправку",AL597,0),#N/A)</f>
        <v>-0.43961411665471761</v>
      </c>
      <c r="S597" s="64">
        <f>IF(ISNUMBER(INDEX(Данные!$I$1:$IX$303,Данные!$A259,S$642)),INDEX(Данные!$I$1:$IX$303,Данные!$A259,S$642)-Данные!$F259+IF($F$6="Использовать поправку",AM597,0),#N/A)</f>
        <v>-0.79448683321712954</v>
      </c>
      <c r="T597" s="62">
        <f t="shared" si="878"/>
        <v>128</v>
      </c>
      <c r="U597" s="63">
        <f>IF(ISNUMBER(INDEX(Данные!$I$1:$IX$303,Данные!$A259,U$642)),INDEX(Данные!$I$1:$IX$303,Данные!$A259,U$642)-Данные!$E259+IF($F$7="Использовать поправку",AL597,0),#N/A)</f>
        <v>8.3113637080019842E-2</v>
      </c>
      <c r="V597" s="64">
        <f>IF(ISNUMBER(INDEX(Данные!$I$1:$IX$303,Данные!$A259,V$642)),INDEX(Данные!$I$1:$IX$303,Данные!$A259,V$642)-Данные!$F259+IF($F$7="Использовать поправку",AM597,0),#N/A)</f>
        <v>2.8736461873744013E-2</v>
      </c>
      <c r="W597" s="62">
        <f t="shared" si="879"/>
        <v>128</v>
      </c>
      <c r="X597" s="63">
        <f>IF(ISNUMBER(INDEX(Данные!$I$1:$IX$303,Данные!$A259,X$642)),INDEX(Данные!$I$1:$IX$303,Данные!$A259,X$642)-Данные!$E259+IF($F$8="Использовать поправку",AL597,0),#N/A)</f>
        <v>-0.31504644677307692</v>
      </c>
      <c r="Y597" s="64">
        <f>IF(ISNUMBER(INDEX(Данные!$I$1:$IX$303,Данные!$A259,Y$642)),INDEX(Данные!$I$1:$IX$303,Данные!$A259,Y$642)-Данные!$F259+IF($F$8="Использовать поправку",AM597,0),#N/A)</f>
        <v>-0.23193956555014772</v>
      </c>
      <c r="Z597" s="62">
        <f t="shared" si="880"/>
        <v>128</v>
      </c>
      <c r="AA597" s="63">
        <f>IF(ISNUMBER(INDEX(Данные!$I$1:$IX$303,Данные!$A259,AA$642)),INDEX(Данные!$I$1:$IX$303,Данные!$A259,AA$642)-Данные!$E259+IF($F$9="Использовать поправку",AL597,0),#N/A)</f>
        <v>-0.34573706529597104</v>
      </c>
      <c r="AB597" s="64">
        <f>IF(ISNUMBER(INDEX(Данные!$I$1:$IX$303,Данные!$A259,AB$642)),INDEX(Данные!$I$1:$IX$303,Данные!$A259,AB$642)-Данные!$F259+IF($F$9="Использовать поправку",AM597,0),#N/A)</f>
        <v>-0.37544595943441372</v>
      </c>
      <c r="AC597" s="62">
        <f t="shared" si="881"/>
        <v>128</v>
      </c>
      <c r="AD597" s="63">
        <f>IF(ISNUMBER(INDEX(Данные!$I$1:$IX$303,Данные!$A259,AD$642)),INDEX(Данные!$I$1:$IX$303,Данные!$A259,AD$642)-Данные!$E259+IF($F$10="Использовать поправку",AL597,0),#N/A)</f>
        <v>-0.99373884828802783</v>
      </c>
      <c r="AE597" s="64">
        <f>IF(ISNUMBER(INDEX(Данные!$I$1:$IX$303,Данные!$A259,AE$642)),INDEX(Данные!$I$1:$IX$303,Данные!$A259,AE$642)-Данные!$F259+IF($F$10="Использовать поправку",AM597,0),#N/A)</f>
        <v>-1.7319406728641864</v>
      </c>
      <c r="AF597" s="62">
        <f t="shared" si="882"/>
        <v>128</v>
      </c>
      <c r="AG597" s="63">
        <f>IF(ISNUMBER(INDEX(Данные!$I$1:$IX$303,Данные!$A259,AG$642)),INDEX(Данные!$I$1:$IX$303,Данные!$A259,AG$642)-Данные!$E259+IF($F$11="Использовать поправку",AL597,0),#N/A)</f>
        <v>-0.65816435637413129</v>
      </c>
      <c r="AH597" s="64">
        <f>IF(ISNUMBER(INDEX(Данные!$I$1:$IX$303,Данные!$A259,AH$642)),INDEX(Данные!$I$1:$IX$303,Данные!$A259,AH$642)-Данные!$F259+IF($F$11="Использовать поправку",AM597,0),#N/A)</f>
        <v>-0.55616735816884777</v>
      </c>
      <c r="AI597" s="62">
        <f t="shared" si="883"/>
        <v>128</v>
      </c>
      <c r="AJ597" s="63">
        <f>IF(ISNUMBER(INDEX(Данные!$I$1:$IX$303,Данные!$A259,AJ$642)),INDEX(Данные!$I$1:$IX$303,Данные!$A259,AJ$642)-Данные!$E259+IF($F$12="Использовать поправку",AL597,0),#N/A)</f>
        <v>-0.98383196974004239</v>
      </c>
      <c r="AK597" s="96">
        <f>IF(ISNUMBER(INDEX(Данные!$I$1:$IX$303,Данные!$A259,AK$642)),INDEX(Данные!$I$1:$IX$303,Данные!$A259,AK$642)-Данные!$F259+IF($F$12="Использовать поправку",AM597,0),#N/A)</f>
        <v>9.2367324664050621E-2</v>
      </c>
      <c r="AL597" s="100" t="e">
        <f>INDEX(Данные!$I$1:$IX$303,Данные!$A259,AL$642+4)-INDEX(Данные!$I$1:$IX$303,Данные!$A259,AL$643+4)</f>
        <v>#N/A</v>
      </c>
      <c r="AM597" s="101" t="e">
        <f>INDEX(Данные!$I$1:$IX$303,Данные!$A259,AM$642+5)-INDEX(Данные!$I$1:$IX$303,Данные!$A259,AM$643+5)</f>
        <v>#N/A</v>
      </c>
      <c r="AO597" s="61">
        <v>128</v>
      </c>
      <c r="AP597" s="62">
        <f t="shared" si="864"/>
        <v>128</v>
      </c>
      <c r="AQ597" s="63">
        <f>IF(ISNUMBER(INDEX(Данные!$I$1:$IX$303,Данные!$A259,AQ$642)),INDEX(Данные!$I$1:$IX$303,Данные!$A259,AQ$642)-Данные!$G259-AQ$643+IF($F$3="Использовать поправку",BT597,0),#N/A)</f>
        <v>0</v>
      </c>
      <c r="AR597" s="64">
        <f>IF(ISNUMBER(INDEX(Данные!$I$1:$IX$303,Данные!$A259,AR$642)),INDEX(Данные!$I$1:$IX$303,Данные!$A259,AR$642)-Данные!$H259-AR$643+IF($F$3="Использовать поправку",BU597,0),#N/A)</f>
        <v>0</v>
      </c>
      <c r="AS597" s="62">
        <f t="shared" si="865"/>
        <v>128</v>
      </c>
      <c r="AT597" s="63">
        <f>IF(ISNUMBER(INDEX(Данные!$I$1:$IX$303,Данные!$A259,AT$642)),INDEX(Данные!$I$1:$IX$303,Данные!$A259,AT$642)-Данные!$G259-AT$643+IF($F$4="Использовать поправку",BT597,0),#N/A)</f>
        <v>-1.1879011081407498</v>
      </c>
      <c r="AU597" s="64">
        <f>IF(ISNUMBER(INDEX(Данные!$I$1:$IX$303,Данные!$A259,AU$642)),INDEX(Данные!$I$1:$IX$303,Данные!$A259,AU$642)-Данные!$H259-AU$643+IF($F$4="Использовать поправку",BU597,0),#N/A)</f>
        <v>4.0764118593226613</v>
      </c>
      <c r="AV597" s="62">
        <f t="shared" si="866"/>
        <v>128</v>
      </c>
      <c r="AW597" s="63">
        <f>IF(ISNUMBER(INDEX(Данные!$I$1:$IX$303,Данные!$A259,AW$642)),INDEX(Данные!$I$1:$IX$303,Данные!$A259,AW$642)-Данные!$G259-AW$643+IF($F$5="Использовать поправку",BT597,0),#N/A)</f>
        <v>-4.5741399021193274</v>
      </c>
      <c r="AX597" s="64">
        <f>IF(ISNUMBER(INDEX(Данные!$I$1:$IX$303,Данные!$A259,AX$642)),INDEX(Данные!$I$1:$IX$303,Данные!$A259,AX$642)-Данные!$H259-AX$643+IF($F$5="Использовать поправку",BU597,0),#N/A)</f>
        <v>1.3164883104691398</v>
      </c>
      <c r="AY597" s="62">
        <f t="shared" si="867"/>
        <v>128</v>
      </c>
      <c r="AZ597" s="63">
        <f>IF(ISNUMBER(INDEX(Данные!$I$1:$IX$303,Данные!$A259,AZ$642)),INDEX(Данные!$I$1:$IX$303,Данные!$A259,AZ$642)-Данные!$G259-AZ$643+IF($F$6="Использовать поправку",BT597,0),#N/A)</f>
        <v>-11.27077917402562</v>
      </c>
      <c r="BA597" s="64">
        <f>IF(ISNUMBER(INDEX(Данные!$I$1:$IX$303,Данные!$A259,BA$642)),INDEX(Данные!$I$1:$IX$303,Данные!$A259,BA$642)-Данные!$H259-BA$643+IF($F$6="Использовать поправку",BU597,0),#N/A)</f>
        <v>2.2705036532668146</v>
      </c>
      <c r="BB597" s="62">
        <f t="shared" si="868"/>
        <v>128</v>
      </c>
      <c r="BC597" s="63">
        <f>IF(ISNUMBER(INDEX(Данные!$I$1:$IX$303,Данные!$A259,BC$642)),INDEX(Данные!$I$1:$IX$303,Данные!$A259,BC$642)-Данные!$G259-BC$643+IF($F$7="Использовать поправку",BT597,0),#N/A)</f>
        <v>-7.6280201311245719</v>
      </c>
      <c r="BD597" s="64">
        <f>IF(ISNUMBER(INDEX(Данные!$I$1:$IX$303,Данные!$A259,BD$642)),INDEX(Данные!$I$1:$IX$303,Данные!$A259,BD$642)-Данные!$H259-BD$643+IF($F$7="Использовать поправку",BU597,0),#N/A)</f>
        <v>6.760577635538084</v>
      </c>
      <c r="BE597" s="62">
        <f t="shared" si="869"/>
        <v>128</v>
      </c>
      <c r="BF597" s="63">
        <f>IF(ISNUMBER(INDEX(Данные!$I$1:$IX$303,Данные!$A259,BF$642)),INDEX(Данные!$I$1:$IX$303,Данные!$A259,BF$642)-Данные!$G259-BF$643+IF($F$8="Использовать поправку",BT597,0),#N/A)</f>
        <v>-0.64644758610745612</v>
      </c>
      <c r="BG597" s="64">
        <f>IF(ISNUMBER(INDEX(Данные!$I$1:$IX$303,Данные!$A259,BG$642)),INDEX(Данные!$I$1:$IX$303,Данные!$A259,BG$642)-Данные!$H259-BG$643+IF($F$8="Использовать поправку",BU597,0),#N/A)</f>
        <v>2.094644993681186</v>
      </c>
      <c r="BH597" s="62">
        <f t="shared" si="870"/>
        <v>128</v>
      </c>
      <c r="BI597" s="63">
        <f>IF(ISNUMBER(INDEX(Данные!$I$1:$IX$303,Данные!$A259,BI$642)),INDEX(Данные!$I$1:$IX$303,Данные!$A259,BI$642)-Данные!$G259-BI$643+IF($F$9="Использовать поправку",BT597,0),#N/A)</f>
        <v>-3.6966369457132942</v>
      </c>
      <c r="BJ597" s="64">
        <f>IF(ISNUMBER(INDEX(Данные!$I$1:$IX$303,Данные!$A259,BJ$642)),INDEX(Данные!$I$1:$IX$303,Данные!$A259,BJ$642)-Данные!$H259-BJ$643+IF($F$9="Использовать поправку",BU597,0),#N/A)</f>
        <v>2.603856623563388</v>
      </c>
      <c r="BK597" s="62">
        <f t="shared" si="871"/>
        <v>128</v>
      </c>
      <c r="BL597" s="63">
        <f>IF(ISNUMBER(INDEX(Данные!$I$1:$IX$303,Данные!$A259,BL$642)),INDEX(Данные!$I$1:$IX$303,Данные!$A259,BL$642)-Данные!$G259-BL$643+IF($F$10="Использовать поправку",BT597,0),#N/A)</f>
        <v>-2.1524413959064077</v>
      </c>
      <c r="BM597" s="64">
        <f>IF(ISNUMBER(INDEX(Данные!$I$1:$IX$303,Данные!$A259,BM$642)),INDEX(Данные!$I$1:$IX$303,Данные!$A259,BM$642)-Данные!$H259-BM$643+IF($F$10="Использовать поправку",BU597,0),#N/A)</f>
        <v>4.2755259820341962</v>
      </c>
      <c r="BN597" s="62">
        <f t="shared" si="872"/>
        <v>128</v>
      </c>
      <c r="BO597" s="63">
        <f>IF(ISNUMBER(INDEX(Данные!$I$1:$IX$303,Данные!$A259,BO$642)),INDEX(Данные!$I$1:$IX$303,Данные!$A259,BO$642)-Данные!$G259-BO$643+IF($F$11="Использовать поправку",BT597,0),#N/A)</f>
        <v>-3.3687230127543444</v>
      </c>
      <c r="BP597" s="64">
        <f>IF(ISNUMBER(INDEX(Данные!$I$1:$IX$303,Данные!$A259,BP$642)),INDEX(Данные!$I$1:$IX$303,Данные!$A259,BP$642)-Данные!$H259-BP$643+IF($F$11="Использовать поправку",BU597,0),#N/A)</f>
        <v>-0.28075060713854327</v>
      </c>
      <c r="BQ597" s="62">
        <f t="shared" si="873"/>
        <v>128</v>
      </c>
      <c r="BR597" s="63">
        <f>IF(ISNUMBER(INDEX(Данные!$I$1:$IX$303,Данные!$A259,BR$642)),INDEX(Данные!$I$1:$IX$303,Данные!$A259,BR$642)-Данные!$G259-BR$643+IF($F$12="Использовать поправку",BT597,0),#N/A)</f>
        <v>-5.8773829571642864</v>
      </c>
      <c r="BS597" s="64">
        <f>IF(ISNUMBER(INDEX(Данные!$I$1:$IX$303,Данные!$A259,BS$642)),INDEX(Данные!$I$1:$IX$303,Данные!$A259,BS$642)-Данные!$H259-BS$643+IF($F$12="Использовать поправку",BU597,0),#N/A)</f>
        <v>2.692912739928488</v>
      </c>
      <c r="BT597" s="100" t="e">
        <f>INDEX(Данные!$I$1:$IX$303,Данные!$A259,BT$642+8)-INDEX(Данные!$I$1:$IX$303,Данные!$A259,BT$643+8)</f>
        <v>#N/A</v>
      </c>
      <c r="BU597" s="101" t="e">
        <f>INDEX(Данные!$I$1:$IX$303,Данные!$A259,BU$642+9)-INDEX(Данные!$I$1:$IX$303,Данные!$A259,BU$643+9)</f>
        <v>#N/A</v>
      </c>
    </row>
    <row r="598" spans="7:73" s="88" customFormat="1" x14ac:dyDescent="0.25">
      <c r="G598" s="61">
        <v>128.5</v>
      </c>
      <c r="H598" s="62">
        <f t="shared" si="874"/>
        <v>128.5</v>
      </c>
      <c r="I598" s="63">
        <f>IF(ISNUMBER(INDEX(Данные!$I$1:$IX$303,Данные!$A260,I$642)),INDEX(Данные!$I$1:$IX$303,Данные!$A260,I$642)-Данные!$E260+IF($F$3="Использовать поправку",AL598,0),#N/A)</f>
        <v>0</v>
      </c>
      <c r="J598" s="64">
        <f>IF(ISNUMBER(INDEX(Данные!$I$1:$IX$303,Данные!$A260,J$642)),INDEX(Данные!$I$1:$IX$303,Данные!$A260,J$642)-Данные!$F260+IF($F$3="Использовать поправку",AM598,0),#N/A)</f>
        <v>0</v>
      </c>
      <c r="K598" s="62">
        <f t="shared" si="875"/>
        <v>128.5</v>
      </c>
      <c r="L598" s="63">
        <f>IF(ISNUMBER(INDEX(Данные!$I$1:$IX$303,Данные!$A260,L$642)),INDEX(Данные!$I$1:$IX$303,Данные!$A260,L$642)-Данные!$E260+IF($F$4="Использовать поправку",AL598,0),#N/A)</f>
        <v>0.31439051173573951</v>
      </c>
      <c r="M598" s="64">
        <f>IF(ISNUMBER(INDEX(Данные!$I$1:$IX$303,Данные!$A260,M$642)),INDEX(Данные!$I$1:$IX$303,Данные!$A260,M$642)-Данные!$F260+IF($F$4="Использовать поправку",AM598,0),#N/A)</f>
        <v>0.70840297728348434</v>
      </c>
      <c r="N598" s="62">
        <f t="shared" si="876"/>
        <v>128.5</v>
      </c>
      <c r="O598" s="63">
        <f>IF(ISNUMBER(INDEX(Данные!$I$1:$IX$303,Данные!$A260,O$642)),INDEX(Данные!$I$1:$IX$303,Данные!$A260,O$642)-Данные!$E260+IF($F$5="Использовать поправку",AL598,0),#N/A)</f>
        <v>0.34337604988453396</v>
      </c>
      <c r="P598" s="64">
        <f>IF(ISNUMBER(INDEX(Данные!$I$1:$IX$303,Данные!$A260,P$642)),INDEX(Данные!$I$1:$IX$303,Данные!$A260,P$642)-Данные!$F260+IF($F$5="Использовать поправку",AM598,0),#N/A)</f>
        <v>0.12374108741057199</v>
      </c>
      <c r="Q598" s="62">
        <f t="shared" si="877"/>
        <v>128.5</v>
      </c>
      <c r="R598" s="63">
        <f>IF(ISNUMBER(INDEX(Данные!$I$1:$IX$303,Данные!$A260,R$642)),INDEX(Данные!$I$1:$IX$303,Данные!$A260,R$642)-Данные!$E260+IF($F$6="Использовать поправку",AL598,0),#N/A)</f>
        <v>0.34346191860021236</v>
      </c>
      <c r="S598" s="64">
        <f>IF(ISNUMBER(INDEX(Данные!$I$1:$IX$303,Данные!$A260,S$642)),INDEX(Данные!$I$1:$IX$303,Данные!$A260,S$642)-Данные!$F260+IF($F$6="Использовать поправку",AM598,0),#N/A)</f>
        <v>1.2918653566977638</v>
      </c>
      <c r="T598" s="62">
        <f t="shared" si="878"/>
        <v>128.5</v>
      </c>
      <c r="U598" s="63">
        <f>IF(ISNUMBER(INDEX(Данные!$I$1:$IX$303,Данные!$A260,U$642)),INDEX(Данные!$I$1:$IX$303,Данные!$A260,U$642)-Данные!$E260+IF($F$7="Использовать поправку",AL598,0),#N/A)</f>
        <v>1.1218110178490512</v>
      </c>
      <c r="V598" s="64">
        <f>IF(ISNUMBER(INDEX(Данные!$I$1:$IX$303,Данные!$A260,V$642)),INDEX(Данные!$I$1:$IX$303,Данные!$A260,V$642)-Данные!$F260+IF($F$7="Использовать поправку",AM598,0),#N/A)</f>
        <v>0.90195598659867082</v>
      </c>
      <c r="W598" s="62">
        <f t="shared" si="879"/>
        <v>128.5</v>
      </c>
      <c r="X598" s="63">
        <f>IF(ISNUMBER(INDEX(Данные!$I$1:$IX$303,Данные!$A260,X$642)),INDEX(Данные!$I$1:$IX$303,Данные!$A260,X$642)-Данные!$E260+IF($F$8="Использовать поправку",AL598,0),#N/A)</f>
        <v>0.50373334802204184</v>
      </c>
      <c r="Y598" s="64">
        <f>IF(ISNUMBER(INDEX(Данные!$I$1:$IX$303,Данные!$A260,Y$642)),INDEX(Данные!$I$1:$IX$303,Данные!$A260,Y$642)-Данные!$F260+IF($F$8="Использовать поправку",AM598,0),#N/A)</f>
        <v>-0.39563996206482921</v>
      </c>
      <c r="Z598" s="62">
        <f t="shared" si="880"/>
        <v>128.5</v>
      </c>
      <c r="AA598" s="63">
        <f>IF(ISNUMBER(INDEX(Данные!$I$1:$IX$303,Данные!$A260,AA$642)),INDEX(Данные!$I$1:$IX$303,Данные!$A260,AA$642)-Данные!$E260+IF($F$9="Использовать поправку",AL598,0),#N/A)</f>
        <v>1.878496025325072</v>
      </c>
      <c r="AB598" s="64">
        <f>IF(ISNUMBER(INDEX(Данные!$I$1:$IX$303,Данные!$A260,AB$642)),INDEX(Данные!$I$1:$IX$303,Данные!$A260,AB$642)-Данные!$F260+IF($F$9="Использовать поправку",AM598,0),#N/A)</f>
        <v>0.63873432737613944</v>
      </c>
      <c r="AC598" s="62">
        <f t="shared" si="881"/>
        <v>128.5</v>
      </c>
      <c r="AD598" s="63">
        <f>IF(ISNUMBER(INDEX(Данные!$I$1:$IX$303,Данные!$A260,AD$642)),INDEX(Данные!$I$1:$IX$303,Данные!$A260,AD$642)-Данные!$E260+IF($F$10="Использовать поправку",AL598,0),#N/A)</f>
        <v>0.39619052250151476</v>
      </c>
      <c r="AE598" s="64">
        <f>IF(ISNUMBER(INDEX(Данные!$I$1:$IX$303,Данные!$A260,AE$642)),INDEX(Данные!$I$1:$IX$303,Данные!$A260,AE$642)-Данные!$F260+IF($F$10="Использовать поправку",AM598,0),#N/A)</f>
        <v>0.78608932045036672</v>
      </c>
      <c r="AF598" s="62">
        <f t="shared" si="882"/>
        <v>128.5</v>
      </c>
      <c r="AG598" s="63">
        <f>IF(ISNUMBER(INDEX(Данные!$I$1:$IX$303,Данные!$A260,AG$642)),INDEX(Данные!$I$1:$IX$303,Данные!$A260,AG$642)-Данные!$E260+IF($F$11="Использовать поправку",AL598,0),#N/A)</f>
        <v>2.4184929254040366E-2</v>
      </c>
      <c r="AH598" s="64">
        <f>IF(ISNUMBER(INDEX(Данные!$I$1:$IX$303,Данные!$A260,AH$642)),INDEX(Данные!$I$1:$IX$303,Данные!$A260,AH$642)-Данные!$F260+IF($F$11="Использовать поправку",AM598,0),#N/A)</f>
        <v>0.4859628273308414</v>
      </c>
      <c r="AI598" s="62">
        <f t="shared" si="883"/>
        <v>128.5</v>
      </c>
      <c r="AJ598" s="63">
        <f>IF(ISNUMBER(INDEX(Данные!$I$1:$IX$303,Данные!$A260,AJ$642)),INDEX(Данные!$I$1:$IX$303,Данные!$A260,AJ$642)-Данные!$E260+IF($F$12="Использовать поправку",AL598,0),#N/A)</f>
        <v>0.72838099376717036</v>
      </c>
      <c r="AK598" s="96">
        <f>IF(ISNUMBER(INDEX(Данные!$I$1:$IX$303,Данные!$A260,AK$642)),INDEX(Данные!$I$1:$IX$303,Данные!$A260,AK$642)-Данные!$F260+IF($F$12="Использовать поправку",AM598,0),#N/A)</f>
        <v>1.9843321974228627</v>
      </c>
      <c r="AL598" s="100" t="e">
        <f>INDEX(Данные!$I$1:$IX$303,Данные!$A260,AL$642+4)-INDEX(Данные!$I$1:$IX$303,Данные!$A260,AL$643+4)</f>
        <v>#N/A</v>
      </c>
      <c r="AM598" s="101" t="e">
        <f>INDEX(Данные!$I$1:$IX$303,Данные!$A260,AM$642+5)-INDEX(Данные!$I$1:$IX$303,Данные!$A260,AM$643+5)</f>
        <v>#N/A</v>
      </c>
      <c r="AO598" s="61">
        <v>128.5</v>
      </c>
      <c r="AP598" s="62">
        <f t="shared" si="864"/>
        <v>128.5</v>
      </c>
      <c r="AQ598" s="63">
        <f>IF(ISNUMBER(INDEX(Данные!$I$1:$IX$303,Данные!$A260,AQ$642)),INDEX(Данные!$I$1:$IX$303,Данные!$A260,AQ$642)-Данные!$G260-AQ$643+IF($F$3="Использовать поправку",BT598,0),#N/A)</f>
        <v>0</v>
      </c>
      <c r="AR598" s="64">
        <f>IF(ISNUMBER(INDEX(Данные!$I$1:$IX$303,Данные!$A260,AR$642)),INDEX(Данные!$I$1:$IX$303,Данные!$A260,AR$642)-Данные!$H260-AR$643+IF($F$3="Использовать поправку",BU598,0),#N/A)</f>
        <v>0</v>
      </c>
      <c r="AS598" s="62">
        <f t="shared" si="865"/>
        <v>128.5</v>
      </c>
      <c r="AT598" s="63">
        <f>IF(ISNUMBER(INDEX(Данные!$I$1:$IX$303,Данные!$A260,AT$642)),INDEX(Данные!$I$1:$IX$303,Данные!$A260,AT$642)-Данные!$G260-AT$643+IF($F$4="Использовать поправку",BT598,0),#N/A)</f>
        <v>-1.0307058522729449</v>
      </c>
      <c r="AU598" s="64">
        <f>IF(ISNUMBER(INDEX(Данные!$I$1:$IX$303,Данные!$A260,AU$642)),INDEX(Данные!$I$1:$IX$303,Данные!$A260,AU$642)-Данные!$H260-AU$643+IF($F$4="Использовать поправку",BU598,0),#N/A)</f>
        <v>4.4306133479644814</v>
      </c>
      <c r="AV598" s="62">
        <f t="shared" si="866"/>
        <v>128.5</v>
      </c>
      <c r="AW598" s="63">
        <f>IF(ISNUMBER(INDEX(Данные!$I$1:$IX$303,Данные!$A260,AW$642)),INDEX(Данные!$I$1:$IX$303,Данные!$A260,AW$642)-Данные!$G260-AW$643+IF($F$5="Использовать поправку",BT598,0),#N/A)</f>
        <v>-4.4024518771771</v>
      </c>
      <c r="AX598" s="64">
        <f>IF(ISNUMBER(INDEX(Данные!$I$1:$IX$303,Данные!$A260,AX$642)),INDEX(Данные!$I$1:$IX$303,Данные!$A260,AX$642)-Данные!$H260-AX$643+IF($F$5="Использовать поправку",BU598,0),#N/A)</f>
        <v>1.3783588541741665</v>
      </c>
      <c r="AY598" s="62">
        <f t="shared" si="867"/>
        <v>128.5</v>
      </c>
      <c r="AZ598" s="63">
        <f>IF(ISNUMBER(INDEX(Данные!$I$1:$IX$303,Данные!$A260,AZ$642)),INDEX(Данные!$I$1:$IX$303,Данные!$A260,AZ$642)-Данные!$G260-AZ$643+IF($F$6="Использовать поправку",BT598,0),#N/A)</f>
        <v>-11.099048214725599</v>
      </c>
      <c r="BA598" s="64">
        <f>IF(ISNUMBER(INDEX(Данные!$I$1:$IX$303,Данные!$A260,BA$642)),INDEX(Данные!$I$1:$IX$303,Данные!$A260,BA$642)-Данные!$H260-BA$643+IF($F$6="Использовать поправку",BU598,0),#N/A)</f>
        <v>2.9164363316158415</v>
      </c>
      <c r="BB598" s="62">
        <f t="shared" si="868"/>
        <v>128.5</v>
      </c>
      <c r="BC598" s="63">
        <f>IF(ISNUMBER(INDEX(Данные!$I$1:$IX$303,Данные!$A260,BC$642)),INDEX(Данные!$I$1:$IX$303,Данные!$A260,BC$642)-Данные!$G260-BC$643+IF($F$7="Использовать поправку",BT598,0),#N/A)</f>
        <v>-7.0671146222000516</v>
      </c>
      <c r="BD598" s="64">
        <f>IF(ISNUMBER(INDEX(Данные!$I$1:$IX$303,Данные!$A260,BD$642)),INDEX(Данные!$I$1:$IX$303,Данные!$A260,BD$642)-Данные!$H260-BD$643+IF($F$7="Использовать поправку",BU598,0),#N/A)</f>
        <v>7.2115556288376865</v>
      </c>
      <c r="BE598" s="62">
        <f t="shared" si="869"/>
        <v>128.5</v>
      </c>
      <c r="BF598" s="63">
        <f>IF(ISNUMBER(INDEX(Данные!$I$1:$IX$303,Данные!$A260,BF$642)),INDEX(Данные!$I$1:$IX$303,Данные!$A260,BF$642)-Данные!$G260-BF$643+IF($F$8="Использовать поправку",BT598,0),#N/A)</f>
        <v>-0.39458091209644408</v>
      </c>
      <c r="BG598" s="64">
        <f>IF(ISNUMBER(INDEX(Данные!$I$1:$IX$303,Данные!$A260,BG$642)),INDEX(Данные!$I$1:$IX$303,Данные!$A260,BG$642)-Данные!$H260-BG$643+IF($F$8="Использовать поправку",BU598,0),#N/A)</f>
        <v>1.8968250126488329</v>
      </c>
      <c r="BH598" s="62">
        <f t="shared" si="870"/>
        <v>128.5</v>
      </c>
      <c r="BI598" s="63">
        <f>IF(ISNUMBER(INDEX(Данные!$I$1:$IX$303,Данные!$A260,BI$642)),INDEX(Данные!$I$1:$IX$303,Данные!$A260,BI$642)-Данные!$G260-BI$643+IF($F$9="Использовать поправку",BT598,0),#N/A)</f>
        <v>-2.7573889330508337</v>
      </c>
      <c r="BJ598" s="64">
        <f>IF(ISNUMBER(INDEX(Данные!$I$1:$IX$303,Данные!$A260,BJ$642)),INDEX(Данные!$I$1:$IX$303,Данные!$A260,BJ$642)-Данные!$H260-BJ$643+IF($F$9="Использовать поправку",BU598,0),#N/A)</f>
        <v>2.9232237872513451</v>
      </c>
      <c r="BK598" s="62">
        <f t="shared" si="871"/>
        <v>128.5</v>
      </c>
      <c r="BL598" s="63">
        <f>IF(ISNUMBER(INDEX(Данные!$I$1:$IX$303,Данные!$A260,BL$642)),INDEX(Данные!$I$1:$IX$303,Данные!$A260,BL$642)-Данные!$G260-BL$643+IF($F$10="Использовать поправку",BT598,0),#N/A)</f>
        <v>-1.9543461346556796</v>
      </c>
      <c r="BM598" s="64">
        <f>IF(ISNUMBER(INDEX(Данные!$I$1:$IX$303,Данные!$A260,BM$642)),INDEX(Данные!$I$1:$IX$303,Данные!$A260,BM$642)-Данные!$H260-BM$643+IF($F$10="Использовать поправку",BU598,0),#N/A)</f>
        <v>4.6685706422595104</v>
      </c>
      <c r="BN598" s="62">
        <f t="shared" si="872"/>
        <v>128.5</v>
      </c>
      <c r="BO598" s="63">
        <f>IF(ISNUMBER(INDEX(Данные!$I$1:$IX$303,Данные!$A260,BO$642)),INDEX(Данные!$I$1:$IX$303,Данные!$A260,BO$642)-Данные!$G260-BO$643+IF($F$11="Использовать поправку",BT598,0),#N/A)</f>
        <v>-3.3566305481273275</v>
      </c>
      <c r="BP598" s="64">
        <f>IF(ISNUMBER(INDEX(Данные!$I$1:$IX$303,Данные!$A260,BP$642)),INDEX(Данные!$I$1:$IX$303,Данные!$A260,BP$642)-Данные!$H260-BP$643+IF($F$11="Использовать поправку",BU598,0),#N/A)</f>
        <v>-3.7769193472968254E-2</v>
      </c>
      <c r="BQ598" s="62">
        <f t="shared" si="873"/>
        <v>128.5</v>
      </c>
      <c r="BR598" s="63">
        <f>IF(ISNUMBER(INDEX(Данные!$I$1:$IX$303,Данные!$A260,BR$642)),INDEX(Данные!$I$1:$IX$303,Данные!$A260,BR$642)-Данные!$G260-BR$643+IF($F$12="Использовать поправку",BT598,0),#N/A)</f>
        <v>-5.5131924602807203</v>
      </c>
      <c r="BS598" s="64">
        <f>IF(ISNUMBER(INDEX(Данные!$I$1:$IX$303,Данные!$A260,BS$642)),INDEX(Данные!$I$1:$IX$303,Данные!$A260,BS$642)-Данные!$H260-BS$643+IF($F$12="Использовать поправку",BU598,0),#N/A)</f>
        <v>3.6850788386398108</v>
      </c>
      <c r="BT598" s="100" t="e">
        <f>INDEX(Данные!$I$1:$IX$303,Данные!$A260,BT$642+8)-INDEX(Данные!$I$1:$IX$303,Данные!$A260,BT$643+8)</f>
        <v>#N/A</v>
      </c>
      <c r="BU598" s="101" t="e">
        <f>INDEX(Данные!$I$1:$IX$303,Данные!$A260,BU$642+9)-INDEX(Данные!$I$1:$IX$303,Данные!$A260,BU$643+9)</f>
        <v>#N/A</v>
      </c>
    </row>
    <row r="599" spans="7:73" s="88" customFormat="1" x14ac:dyDescent="0.25">
      <c r="G599" s="61">
        <v>129</v>
      </c>
      <c r="H599" s="62">
        <f t="shared" si="874"/>
        <v>129</v>
      </c>
      <c r="I599" s="63">
        <f>IF(ISNUMBER(INDEX(Данные!$I$1:$IX$303,Данные!$A261,I$642)),INDEX(Данные!$I$1:$IX$303,Данные!$A261,I$642)-Данные!$E261+IF($F$3="Использовать поправку",AL599,0),#N/A)</f>
        <v>0</v>
      </c>
      <c r="J599" s="64">
        <f>IF(ISNUMBER(INDEX(Данные!$I$1:$IX$303,Данные!$A261,J$642)),INDEX(Данные!$I$1:$IX$303,Данные!$A261,J$642)-Данные!$F261+IF($F$3="Использовать поправку",AM599,0),#N/A)</f>
        <v>0</v>
      </c>
      <c r="K599" s="62">
        <f t="shared" si="875"/>
        <v>129</v>
      </c>
      <c r="L599" s="63">
        <f>IF(ISNUMBER(INDEX(Данные!$I$1:$IX$303,Данные!$A261,L$642)),INDEX(Данные!$I$1:$IX$303,Данные!$A261,L$642)-Данные!$E261+IF($F$4="Использовать поправку",AL599,0),#N/A)</f>
        <v>-0.94258277296307669</v>
      </c>
      <c r="M599" s="64">
        <f>IF(ISNUMBER(INDEX(Данные!$I$1:$IX$303,Данные!$A261,M$642)),INDEX(Данные!$I$1:$IX$303,Данные!$A261,M$642)-Данные!$F261+IF($F$4="Использовать поправку",AM599,0),#N/A)</f>
        <v>-0.36033078092356252</v>
      </c>
      <c r="N599" s="62">
        <f t="shared" si="876"/>
        <v>129</v>
      </c>
      <c r="O599" s="63">
        <f>IF(ISNUMBER(INDEX(Данные!$I$1:$IX$303,Данные!$A261,O$642)),INDEX(Данные!$I$1:$IX$303,Данные!$A261,O$642)-Данные!$E261+IF($F$5="Использовать поправку",AL599,0),#N/A)</f>
        <v>-0.59648139542446099</v>
      </c>
      <c r="P599" s="64">
        <f>IF(ISNUMBER(INDEX(Данные!$I$1:$IX$303,Данные!$A261,P$642)),INDEX(Данные!$I$1:$IX$303,Данные!$A261,P$642)-Данные!$F261+IF($F$5="Использовать поправку",AM599,0),#N/A)</f>
        <v>-0.26571817956975252</v>
      </c>
      <c r="Q599" s="62">
        <f t="shared" si="877"/>
        <v>129</v>
      </c>
      <c r="R599" s="63">
        <f>IF(ISNUMBER(INDEX(Данные!$I$1:$IX$303,Данные!$A261,R$642)),INDEX(Данные!$I$1:$IX$303,Данные!$A261,R$642)-Данные!$E261+IF($F$6="Использовать поправку",AL599,0),#N/A)</f>
        <v>1.2186585342461016</v>
      </c>
      <c r="S599" s="64">
        <f>IF(ISNUMBER(INDEX(Данные!$I$1:$IX$303,Данные!$A261,S$642)),INDEX(Данные!$I$1:$IX$303,Данные!$A261,S$642)-Данные!$F261+IF($F$6="Использовать поправку",AM599,0),#N/A)</f>
        <v>-0.46897101604203506</v>
      </c>
      <c r="T599" s="62">
        <f t="shared" si="878"/>
        <v>129</v>
      </c>
      <c r="U599" s="63">
        <f>IF(ISNUMBER(INDEX(Данные!$I$1:$IX$303,Данные!$A261,U$642)),INDEX(Данные!$I$1:$IX$303,Данные!$A261,U$642)-Данные!$E261+IF($F$7="Использовать поправку",AL599,0),#N/A)</f>
        <v>0.81069640601385418</v>
      </c>
      <c r="V599" s="64">
        <f>IF(ISNUMBER(INDEX(Данные!$I$1:$IX$303,Данные!$A261,V$642)),INDEX(Данные!$I$1:$IX$303,Данные!$A261,V$642)-Данные!$F261+IF($F$7="Использовать поправку",AM599,0),#N/A)</f>
        <v>-0.12788982932309256</v>
      </c>
      <c r="W599" s="62">
        <f t="shared" si="879"/>
        <v>129</v>
      </c>
      <c r="X599" s="63">
        <f>IF(ISNUMBER(INDEX(Данные!$I$1:$IX$303,Данные!$A261,X$642)),INDEX(Данные!$I$1:$IX$303,Данные!$A261,X$642)-Данные!$E261+IF($F$8="Использовать поправку",AL599,0),#N/A)</f>
        <v>-0.61494167677188027</v>
      </c>
      <c r="Y599" s="64">
        <f>IF(ISNUMBER(INDEX(Данные!$I$1:$IX$303,Данные!$A261,Y$642)),INDEX(Данные!$I$1:$IX$303,Данные!$A261,Y$642)-Данные!$F261+IF($F$8="Использовать поправку",AM599,0),#N/A)</f>
        <v>-0.42890606254145514</v>
      </c>
      <c r="Z599" s="62">
        <f t="shared" si="880"/>
        <v>129</v>
      </c>
      <c r="AA599" s="63">
        <f>IF(ISNUMBER(INDEX(Данные!$I$1:$IX$303,Данные!$A261,AA$642)),INDEX(Данные!$I$1:$IX$303,Данные!$A261,AA$642)-Данные!$E261+IF($F$9="Использовать поправку",AL599,0),#N/A)</f>
        <v>-9.5074941531055668E-2</v>
      </c>
      <c r="AB599" s="64">
        <f>IF(ISNUMBER(INDEX(Данные!$I$1:$IX$303,Данные!$A261,AB$642)),INDEX(Данные!$I$1:$IX$303,Данные!$A261,AB$642)-Данные!$F261+IF($F$9="Использовать поправку",AM599,0),#N/A)</f>
        <v>-0.6023015483099492</v>
      </c>
      <c r="AC599" s="62">
        <f t="shared" si="881"/>
        <v>129</v>
      </c>
      <c r="AD599" s="63">
        <f>IF(ISNUMBER(INDEX(Данные!$I$1:$IX$303,Данные!$A261,AD$642)),INDEX(Данные!$I$1:$IX$303,Данные!$A261,AD$642)-Данные!$E261+IF($F$10="Использовать поправку",AL599,0),#N/A)</f>
        <v>2.034795821265849</v>
      </c>
      <c r="AE599" s="64">
        <f>IF(ISNUMBER(INDEX(Данные!$I$1:$IX$303,Данные!$A261,AE$642)),INDEX(Данные!$I$1:$IX$303,Данные!$A261,AE$642)-Данные!$F261+IF($F$10="Использовать поправку",AM599,0),#N/A)</f>
        <v>0.37340085734831518</v>
      </c>
      <c r="AF599" s="62">
        <f t="shared" si="882"/>
        <v>129</v>
      </c>
      <c r="AG599" s="63">
        <f>IF(ISNUMBER(INDEX(Данные!$I$1:$IX$303,Данные!$A261,AG$642)),INDEX(Данные!$I$1:$IX$303,Данные!$A261,AG$642)-Данные!$E261+IF($F$11="Использовать поправку",AL599,0),#N/A)</f>
        <v>-0.22393068122237292</v>
      </c>
      <c r="AH599" s="64">
        <f>IF(ISNUMBER(INDEX(Данные!$I$1:$IX$303,Данные!$A261,AH$642)),INDEX(Данные!$I$1:$IX$303,Данные!$A261,AH$642)-Данные!$F261+IF($F$11="Использовать поправку",AM599,0),#N/A)</f>
        <v>-1.8755556439692986</v>
      </c>
      <c r="AI599" s="62">
        <f t="shared" si="883"/>
        <v>129</v>
      </c>
      <c r="AJ599" s="63">
        <f>IF(ISNUMBER(INDEX(Данные!$I$1:$IX$303,Данные!$A261,AJ$642)),INDEX(Данные!$I$1:$IX$303,Данные!$A261,AJ$642)-Данные!$E261+IF($F$12="Использовать поправку",AL599,0),#N/A)</f>
        <v>0.63560352861861569</v>
      </c>
      <c r="AK599" s="96">
        <f>IF(ISNUMBER(INDEX(Данные!$I$1:$IX$303,Данные!$A261,AK$642)),INDEX(Данные!$I$1:$IX$303,Данные!$A261,AK$642)-Данные!$F261+IF($F$12="Использовать поправку",AM599,0),#N/A)</f>
        <v>-0.81672659358432576</v>
      </c>
      <c r="AL599" s="100" t="e">
        <f>INDEX(Данные!$I$1:$IX$303,Данные!$A261,AL$642+4)-INDEX(Данные!$I$1:$IX$303,Данные!$A261,AL$643+4)</f>
        <v>#N/A</v>
      </c>
      <c r="AM599" s="101" t="e">
        <f>INDEX(Данные!$I$1:$IX$303,Данные!$A261,AM$642+5)-INDEX(Данные!$I$1:$IX$303,Данные!$A261,AM$643+5)</f>
        <v>#N/A</v>
      </c>
      <c r="AO599" s="61">
        <v>129</v>
      </c>
      <c r="AP599" s="62">
        <f t="shared" si="864"/>
        <v>129</v>
      </c>
      <c r="AQ599" s="63">
        <f>IF(ISNUMBER(INDEX(Данные!$I$1:$IX$303,Данные!$A261,AQ$642)),INDEX(Данные!$I$1:$IX$303,Данные!$A261,AQ$642)-Данные!$G261-AQ$643+IF($F$3="Использовать поправку",BT599,0),#N/A)</f>
        <v>0</v>
      </c>
      <c r="AR599" s="64">
        <f>IF(ISNUMBER(INDEX(Данные!$I$1:$IX$303,Данные!$A261,AR$642)),INDEX(Данные!$I$1:$IX$303,Данные!$A261,AR$642)-Данные!$H261-AR$643+IF($F$3="Использовать поправку",BU599,0),#N/A)</f>
        <v>0</v>
      </c>
      <c r="AS599" s="62">
        <f t="shared" si="865"/>
        <v>129</v>
      </c>
      <c r="AT599" s="63">
        <f>IF(ISNUMBER(INDEX(Данные!$I$1:$IX$303,Данные!$A261,AT$642)),INDEX(Данные!$I$1:$IX$303,Данные!$A261,AT$642)-Данные!$G261-AT$643+IF($F$4="Использовать поправку",BT599,0),#N/A)</f>
        <v>-1.501997238754484</v>
      </c>
      <c r="AU599" s="64">
        <f>IF(ISNUMBER(INDEX(Данные!$I$1:$IX$303,Данные!$A261,AU$642)),INDEX(Данные!$I$1:$IX$303,Данные!$A261,AU$642)-Данные!$H261-AU$643+IF($F$4="Использовать поправку",BU599,0),#N/A)</f>
        <v>4.250447957502729</v>
      </c>
      <c r="AV599" s="62">
        <f t="shared" si="866"/>
        <v>129</v>
      </c>
      <c r="AW599" s="63">
        <f>IF(ISNUMBER(INDEX(Данные!$I$1:$IX$303,Данные!$A261,AW$642)),INDEX(Данные!$I$1:$IX$303,Данные!$A261,AW$642)-Данные!$G261-AW$643+IF($F$5="Использовать поправку",BT599,0),#N/A)</f>
        <v>-4.7006925748893309</v>
      </c>
      <c r="AX599" s="64">
        <f>IF(ISNUMBER(INDEX(Данные!$I$1:$IX$303,Данные!$A261,AX$642)),INDEX(Данные!$I$1:$IX$303,Данные!$A261,AX$642)-Данные!$H261-AX$643+IF($F$5="Использовать поправку",BU599,0),#N/A)</f>
        <v>1.2454997643894785</v>
      </c>
      <c r="AY599" s="62">
        <f t="shared" si="867"/>
        <v>129</v>
      </c>
      <c r="AZ599" s="63">
        <f>IF(ISNUMBER(INDEX(Данные!$I$1:$IX$303,Данные!$A261,AZ$642)),INDEX(Данные!$I$1:$IX$303,Данные!$A261,AZ$642)-Данные!$G261-AZ$643+IF($F$6="Использовать поправку",BT599,0),#N/A)</f>
        <v>-10.489718947602569</v>
      </c>
      <c r="BA599" s="64">
        <f>IF(ISNUMBER(INDEX(Данные!$I$1:$IX$303,Данные!$A261,BA$642)),INDEX(Данные!$I$1:$IX$303,Данные!$A261,BA$642)-Данные!$H261-BA$643+IF($F$6="Использовать поправку",BU599,0),#N/A)</f>
        <v>2.6819508235948888</v>
      </c>
      <c r="BB599" s="62">
        <f t="shared" si="868"/>
        <v>129</v>
      </c>
      <c r="BC599" s="63">
        <f>IF(ISNUMBER(INDEX(Данные!$I$1:$IX$303,Данные!$A261,BC$642)),INDEX(Данные!$I$1:$IX$303,Данные!$A261,BC$642)-Данные!$G261-BC$643+IF($F$7="Использовать поправку",BT599,0),#N/A)</f>
        <v>-6.6617664191930999</v>
      </c>
      <c r="BD599" s="64">
        <f>IF(ISNUMBER(INDEX(Данные!$I$1:$IX$303,Данные!$A261,BD$642)),INDEX(Данные!$I$1:$IX$303,Данные!$A261,BD$642)-Данные!$H261-BD$643+IF($F$7="Использовать поправку",BU599,0),#N/A)</f>
        <v>7.1476107141761531</v>
      </c>
      <c r="BE599" s="62">
        <f t="shared" si="869"/>
        <v>129</v>
      </c>
      <c r="BF599" s="63">
        <f>IF(ISNUMBER(INDEX(Данные!$I$1:$IX$303,Данные!$A261,BF$642)),INDEX(Данные!$I$1:$IX$303,Данные!$A261,BF$642)-Данные!$G261-BF$643+IF($F$8="Использовать поправку",BT599,0),#N/A)</f>
        <v>-0.70205175048238289</v>
      </c>
      <c r="BG599" s="64">
        <f>IF(ISNUMBER(INDEX(Данные!$I$1:$IX$303,Данные!$A261,BG$642)),INDEX(Данные!$I$1:$IX$303,Данные!$A261,BG$642)-Данные!$H261-BG$643+IF($F$8="Использовать поправку",BU599,0),#N/A)</f>
        <v>1.6823719813780826</v>
      </c>
      <c r="BH599" s="62">
        <f t="shared" si="870"/>
        <v>129</v>
      </c>
      <c r="BI599" s="63">
        <f>IF(ISNUMBER(INDEX(Данные!$I$1:$IX$303,Данные!$A261,BI$642)),INDEX(Данные!$I$1:$IX$303,Данные!$A261,BI$642)-Данные!$G261-BI$643+IF($F$9="Использовать поправку",BT599,0),#N/A)</f>
        <v>-2.8049264038163528</v>
      </c>
      <c r="BJ599" s="64">
        <f>IF(ISNUMBER(INDEX(Данные!$I$1:$IX$303,Данные!$A261,BJ$642)),INDEX(Данные!$I$1:$IX$303,Данные!$A261,BJ$642)-Данные!$H261-BJ$643+IF($F$9="Использовать поправку",BU599,0),#N/A)</f>
        <v>2.6220730130964967</v>
      </c>
      <c r="BK599" s="62">
        <f t="shared" si="871"/>
        <v>129</v>
      </c>
      <c r="BL599" s="63">
        <f>IF(ISNUMBER(INDEX(Данные!$I$1:$IX$303,Данные!$A261,BL$642)),INDEX(Данные!$I$1:$IX$303,Данные!$A261,BL$642)-Данные!$G261-BL$643+IF($F$10="Использовать поправку",BT599,0),#N/A)</f>
        <v>-0.93694822402278533</v>
      </c>
      <c r="BM599" s="64">
        <f>IF(ISNUMBER(INDEX(Данные!$I$1:$IX$303,Данные!$A261,BM$642)),INDEX(Данные!$I$1:$IX$303,Данные!$A261,BM$642)-Данные!$H261-BM$643+IF($F$10="Использовать поправку",BU599,0),#N/A)</f>
        <v>4.8552710709336679</v>
      </c>
      <c r="BN599" s="62">
        <f t="shared" si="872"/>
        <v>129</v>
      </c>
      <c r="BO599" s="63">
        <f>IF(ISNUMBER(INDEX(Данные!$I$1:$IX$303,Данные!$A261,BO$642)),INDEX(Данные!$I$1:$IX$303,Данные!$A261,BO$642)-Данные!$G261-BO$643+IF($F$11="Использовать поправку",BT599,0),#N/A)</f>
        <v>-3.4685958887384913</v>
      </c>
      <c r="BP599" s="64">
        <f>IF(ISNUMBER(INDEX(Данные!$I$1:$IX$303,Данные!$A261,BP$642)),INDEX(Данные!$I$1:$IX$303,Данные!$A261,BP$642)-Данные!$H261-BP$643+IF($F$11="Использовать поправку",BU599,0),#N/A)</f>
        <v>-0.97554701545755051</v>
      </c>
      <c r="BQ599" s="62">
        <f t="shared" si="873"/>
        <v>129</v>
      </c>
      <c r="BR599" s="63">
        <f>IF(ISNUMBER(INDEX(Данные!$I$1:$IX$303,Данные!$A261,BR$642)),INDEX(Данные!$I$1:$IX$303,Данные!$A261,BR$642)-Данные!$G261-BR$643+IF($F$12="Использовать поправку",BT599,0),#N/A)</f>
        <v>-5.1953906959714686</v>
      </c>
      <c r="BS599" s="64">
        <f>IF(ISNUMBER(INDEX(Данные!$I$1:$IX$303,Данные!$A261,BS$642)),INDEX(Данные!$I$1:$IX$303,Данные!$A261,BS$642)-Данные!$H261-BS$643+IF($F$12="Использовать поправку",BU599,0),#N/A)</f>
        <v>3.2767155418478069</v>
      </c>
      <c r="BT599" s="100" t="e">
        <f>INDEX(Данные!$I$1:$IX$303,Данные!$A261,BT$642+8)-INDEX(Данные!$I$1:$IX$303,Данные!$A261,BT$643+8)</f>
        <v>#N/A</v>
      </c>
      <c r="BU599" s="101" t="e">
        <f>INDEX(Данные!$I$1:$IX$303,Данные!$A261,BU$642+9)-INDEX(Данные!$I$1:$IX$303,Данные!$A261,BU$643+9)</f>
        <v>#N/A</v>
      </c>
    </row>
    <row r="600" spans="7:73" s="88" customFormat="1" x14ac:dyDescent="0.25">
      <c r="G600" s="61">
        <v>129.5</v>
      </c>
      <c r="H600" s="62">
        <f t="shared" si="874"/>
        <v>129.5</v>
      </c>
      <c r="I600" s="63">
        <f>IF(ISNUMBER(INDEX(Данные!$I$1:$IX$303,Данные!$A262,I$642)),INDEX(Данные!$I$1:$IX$303,Данные!$A262,I$642)-Данные!$E262+IF($F$3="Использовать поправку",AL600,0),#N/A)</f>
        <v>0</v>
      </c>
      <c r="J600" s="64">
        <f>IF(ISNUMBER(INDEX(Данные!$I$1:$IX$303,Данные!$A262,J$642)),INDEX(Данные!$I$1:$IX$303,Данные!$A262,J$642)-Данные!$F262+IF($F$3="Использовать поправку",AM600,0),#N/A)</f>
        <v>0</v>
      </c>
      <c r="K600" s="62">
        <f t="shared" si="875"/>
        <v>129.5</v>
      </c>
      <c r="L600" s="63">
        <f>IF(ISNUMBER(INDEX(Данные!$I$1:$IX$303,Данные!$A262,L$642)),INDEX(Данные!$I$1:$IX$303,Данные!$A262,L$642)-Данные!$E262+IF($F$4="Использовать поправку",AL600,0),#N/A)</f>
        <v>-0.66730467582116537</v>
      </c>
      <c r="M600" s="64">
        <f>IF(ISNUMBER(INDEX(Данные!$I$1:$IX$303,Данные!$A262,M$642)),INDEX(Данные!$I$1:$IX$303,Данные!$A262,M$642)-Данные!$F262+IF($F$4="Использовать поправку",AM600,0),#N/A)</f>
        <v>-1.0248611827592038</v>
      </c>
      <c r="N600" s="62">
        <f t="shared" si="876"/>
        <v>129.5</v>
      </c>
      <c r="O600" s="63">
        <f>IF(ISNUMBER(INDEX(Данные!$I$1:$IX$303,Данные!$A262,O$642)),INDEX(Данные!$I$1:$IX$303,Данные!$A262,O$642)-Данные!$E262+IF($F$5="Использовать поправку",AL600,0),#N/A)</f>
        <v>-0.59709871280583648</v>
      </c>
      <c r="P600" s="64">
        <f>IF(ISNUMBER(INDEX(Данные!$I$1:$IX$303,Данные!$A262,P$642)),INDEX(Данные!$I$1:$IX$303,Данные!$A262,P$642)-Данные!$F262+IF($F$5="Использовать поправку",AM600,0),#N/A)</f>
        <v>-1.1912079544882861</v>
      </c>
      <c r="Q600" s="62">
        <f t="shared" si="877"/>
        <v>129.5</v>
      </c>
      <c r="R600" s="63">
        <f>IF(ISNUMBER(INDEX(Данные!$I$1:$IX$303,Данные!$A262,R$642)),INDEX(Данные!$I$1:$IX$303,Данные!$A262,R$642)-Данные!$E262+IF($F$6="Использовать поправку",AL600,0),#N/A)</f>
        <v>-0.33538060508296619</v>
      </c>
      <c r="S600" s="64">
        <f>IF(ISNUMBER(INDEX(Данные!$I$1:$IX$303,Данные!$A262,S$642)),INDEX(Данные!$I$1:$IX$303,Данные!$A262,S$642)-Данные!$F262+IF($F$6="Использовать поправку",AM600,0),#N/A)</f>
        <v>-1.033414374235142</v>
      </c>
      <c r="T600" s="62">
        <f t="shared" si="878"/>
        <v>129.5</v>
      </c>
      <c r="U600" s="63">
        <f>IF(ISNUMBER(INDEX(Данные!$I$1:$IX$303,Данные!$A262,U$642)),INDEX(Данные!$I$1:$IX$303,Данные!$A262,U$642)-Данные!$E262+IF($F$7="Использовать поправку",AL600,0),#N/A)</f>
        <v>-0.75175365595111732</v>
      </c>
      <c r="V600" s="64">
        <f>IF(ISNUMBER(INDEX(Данные!$I$1:$IX$303,Данные!$A262,V$642)),INDEX(Данные!$I$1:$IX$303,Данные!$A262,V$642)-Данные!$F262+IF($F$7="Использовать поправку",AM600,0),#N/A)</f>
        <v>-1.3112973316458758</v>
      </c>
      <c r="W600" s="62">
        <f t="shared" si="879"/>
        <v>129.5</v>
      </c>
      <c r="X600" s="63">
        <f>IF(ISNUMBER(INDEX(Данные!$I$1:$IX$303,Данные!$A262,X$642)),INDEX(Данные!$I$1:$IX$303,Данные!$A262,X$642)-Данные!$E262+IF($F$8="Использовать поправку",AL600,0),#N/A)</f>
        <v>-1.0912095163526723</v>
      </c>
      <c r="Y600" s="64">
        <f>IF(ISNUMBER(INDEX(Данные!$I$1:$IX$303,Данные!$A262,Y$642)),INDEX(Данные!$I$1:$IX$303,Данные!$A262,Y$642)-Данные!$F262+IF($F$8="Использовать поправку",AM600,0),#N/A)</f>
        <v>-0.30371520395217733</v>
      </c>
      <c r="Z600" s="62">
        <f t="shared" si="880"/>
        <v>129.5</v>
      </c>
      <c r="AA600" s="63">
        <f>IF(ISNUMBER(INDEX(Данные!$I$1:$IX$303,Данные!$A262,AA$642)),INDEX(Данные!$I$1:$IX$303,Данные!$A262,AA$642)-Данные!$E262+IF($F$9="Использовать поправку",AL600,0),#N/A)</f>
        <v>-1.3823428029326816</v>
      </c>
      <c r="AB600" s="64">
        <f>IF(ISNUMBER(INDEX(Данные!$I$1:$IX$303,Данные!$A262,AB$642)),INDEX(Данные!$I$1:$IX$303,Данные!$A262,AB$642)-Данные!$F262+IF($F$9="Использовать поправку",AM600,0),#N/A)</f>
        <v>-1.2968357106167518</v>
      </c>
      <c r="AC600" s="62">
        <f t="shared" si="881"/>
        <v>129.5</v>
      </c>
      <c r="AD600" s="63">
        <f>IF(ISNUMBER(INDEX(Данные!$I$1:$IX$303,Данные!$A262,AD$642)),INDEX(Данные!$I$1:$IX$303,Данные!$A262,AD$642)-Данные!$E262+IF($F$10="Использовать поправку",AL600,0),#N/A)</f>
        <v>-0.43445850397213404</v>
      </c>
      <c r="AE600" s="64">
        <f>IF(ISNUMBER(INDEX(Данные!$I$1:$IX$303,Данные!$A262,AE$642)),INDEX(Данные!$I$1:$IX$303,Данные!$A262,AE$642)-Данные!$F262+IF($F$10="Использовать поправку",AM600,0),#N/A)</f>
        <v>0.87173157329605999</v>
      </c>
      <c r="AF600" s="62">
        <f t="shared" si="882"/>
        <v>129.5</v>
      </c>
      <c r="AG600" s="63">
        <f>IF(ISNUMBER(INDEX(Данные!$I$1:$IX$303,Данные!$A262,AG$642)),INDEX(Данные!$I$1:$IX$303,Данные!$A262,AG$642)-Данные!$E262+IF($F$11="Использовать поправку",AL600,0),#N/A)</f>
        <v>-0.36809176793583376</v>
      </c>
      <c r="AH600" s="64">
        <f>IF(ISNUMBER(INDEX(Данные!$I$1:$IX$303,Данные!$A262,AH$642)),INDEX(Данные!$I$1:$IX$303,Данные!$A262,AH$642)-Данные!$F262+IF($F$11="Использовать поправку",AM600,0),#N/A)</f>
        <v>-0.40589085918967172</v>
      </c>
      <c r="AI600" s="62">
        <f t="shared" si="883"/>
        <v>129.5</v>
      </c>
      <c r="AJ600" s="63">
        <f>IF(ISNUMBER(INDEX(Данные!$I$1:$IX$303,Данные!$A262,AJ$642)),INDEX(Данные!$I$1:$IX$303,Данные!$A262,AJ$642)-Данные!$E262+IF($F$12="Использовать поправку",AL600,0),#N/A)</f>
        <v>0.28392902211195103</v>
      </c>
      <c r="AK600" s="96">
        <f>IF(ISNUMBER(INDEX(Данные!$I$1:$IX$303,Данные!$A262,AK$642)),INDEX(Данные!$I$1:$IX$303,Данные!$A262,AK$642)-Данные!$F262+IF($F$12="Использовать поправку",AM600,0),#N/A)</f>
        <v>0.82714444258549058</v>
      </c>
      <c r="AL600" s="100" t="e">
        <f>INDEX(Данные!$I$1:$IX$303,Данные!$A262,AL$642+4)-INDEX(Данные!$I$1:$IX$303,Данные!$A262,AL$643+4)</f>
        <v>#N/A</v>
      </c>
      <c r="AM600" s="101" t="e">
        <f>INDEX(Данные!$I$1:$IX$303,Данные!$A262,AM$642+5)-INDEX(Данные!$I$1:$IX$303,Данные!$A262,AM$643+5)</f>
        <v>#N/A</v>
      </c>
      <c r="AO600" s="61">
        <v>129.5</v>
      </c>
      <c r="AP600" s="62">
        <f t="shared" si="864"/>
        <v>129.5</v>
      </c>
      <c r="AQ600" s="63">
        <f>IF(ISNUMBER(INDEX(Данные!$I$1:$IX$303,Данные!$A262,AQ$642)),INDEX(Данные!$I$1:$IX$303,Данные!$A262,AQ$642)-Данные!$G262-AQ$643+IF($F$3="Использовать поправку",BT600,0),#N/A)</f>
        <v>0</v>
      </c>
      <c r="AR600" s="64">
        <f>IF(ISNUMBER(INDEX(Данные!$I$1:$IX$303,Данные!$A262,AR$642)),INDEX(Данные!$I$1:$IX$303,Данные!$A262,AR$642)-Данные!$H262-AR$643+IF($F$3="Использовать поправку",BU600,0),#N/A)</f>
        <v>0</v>
      </c>
      <c r="AS600" s="62">
        <f t="shared" si="865"/>
        <v>129.5</v>
      </c>
      <c r="AT600" s="63">
        <f>IF(ISNUMBER(INDEX(Данные!$I$1:$IX$303,Данные!$A262,AT$642)),INDEX(Данные!$I$1:$IX$303,Данные!$A262,AT$642)-Данные!$G262-AT$643+IF($F$4="Использовать поправку",BT600,0),#N/A)</f>
        <v>-1.8356495766651051</v>
      </c>
      <c r="AU600" s="64">
        <f>IF(ISNUMBER(INDEX(Данные!$I$1:$IX$303,Данные!$A262,AU$642)),INDEX(Данные!$I$1:$IX$303,Данные!$A262,AU$642)-Данные!$H262-AU$643+IF($F$4="Использовать поправку",BU600,0),#N/A)</f>
        <v>3.7380173661231311</v>
      </c>
      <c r="AV600" s="62">
        <f t="shared" si="866"/>
        <v>129.5</v>
      </c>
      <c r="AW600" s="63">
        <f>IF(ISNUMBER(INDEX(Данные!$I$1:$IX$303,Данные!$A262,AW$642)),INDEX(Данные!$I$1:$IX$303,Данные!$A262,AW$642)-Данные!$G262-AW$643+IF($F$5="Использовать поправку",BT600,0),#N/A)</f>
        <v>-4.9992419312923175</v>
      </c>
      <c r="AX600" s="64">
        <f>IF(ISNUMBER(INDEX(Данные!$I$1:$IX$303,Данные!$A262,AX$642)),INDEX(Данные!$I$1:$IX$303,Данные!$A262,AX$642)-Данные!$H262-AX$643+IF($F$5="Использовать поправку",BU600,0),#N/A)</f>
        <v>0.64989578714539675</v>
      </c>
      <c r="AY600" s="62">
        <f t="shared" si="867"/>
        <v>129.5</v>
      </c>
      <c r="AZ600" s="63">
        <f>IF(ISNUMBER(INDEX(Данные!$I$1:$IX$303,Данные!$A262,AZ$642)),INDEX(Данные!$I$1:$IX$303,Данные!$A262,AZ$642)-Данные!$G262-AZ$643+IF($F$6="Использовать поправку",BT600,0),#N/A)</f>
        <v>-10.657409250144042</v>
      </c>
      <c r="BA600" s="64">
        <f>IF(ISNUMBER(INDEX(Данные!$I$1:$IX$303,Данные!$A262,BA$642)),INDEX(Данные!$I$1:$IX$303,Данные!$A262,BA$642)-Данные!$H262-BA$643+IF($F$6="Использовать поправку",BU600,0),#N/A)</f>
        <v>2.1652436364772711</v>
      </c>
      <c r="BB600" s="62">
        <f t="shared" si="868"/>
        <v>129.5</v>
      </c>
      <c r="BC600" s="63">
        <f>IF(ISNUMBER(INDEX(Данные!$I$1:$IX$303,Данные!$A262,BC$642)),INDEX(Данные!$I$1:$IX$303,Данные!$A262,BC$642)-Данные!$G262-BC$643+IF($F$7="Использовать поправку",BT600,0),#N/A)</f>
        <v>-7.0376432471687167</v>
      </c>
      <c r="BD600" s="64">
        <f>IF(ISNUMBER(INDEX(Данные!$I$1:$IX$303,Данные!$A262,BD$642)),INDEX(Данные!$I$1:$IX$303,Данные!$A262,BD$642)-Данные!$H262-BD$643+IF($F$7="Использовать поправку",BU600,0),#N/A)</f>
        <v>6.4919620483531162</v>
      </c>
      <c r="BE600" s="62">
        <f t="shared" si="869"/>
        <v>129.5</v>
      </c>
      <c r="BF600" s="63">
        <f>IF(ISNUMBER(INDEX(Данные!$I$1:$IX$303,Данные!$A262,BF$642)),INDEX(Данные!$I$1:$IX$303,Данные!$A262,BF$642)-Данные!$G262-BF$643+IF($F$8="Использовать поправку",BT600,0),#N/A)</f>
        <v>-1.2476565086586788</v>
      </c>
      <c r="BG600" s="64">
        <f>IF(ISNUMBER(INDEX(Данные!$I$1:$IX$303,Данные!$A262,BG$642)),INDEX(Данные!$I$1:$IX$303,Данные!$A262,BG$642)-Данные!$H262-BG$643+IF($F$8="Использовать поправку",BU600,0),#N/A)</f>
        <v>1.5305143794021205</v>
      </c>
      <c r="BH600" s="62">
        <f t="shared" si="870"/>
        <v>129.5</v>
      </c>
      <c r="BI600" s="63">
        <f>IF(ISNUMBER(INDEX(Данные!$I$1:$IX$303,Данные!$A262,BI$642)),INDEX(Данные!$I$1:$IX$303,Данные!$A262,BI$642)-Данные!$G262-BI$643+IF($F$9="Использовать поправку",BT600,0),#N/A)</f>
        <v>-3.4960978052827159</v>
      </c>
      <c r="BJ600" s="64">
        <f>IF(ISNUMBER(INDEX(Данные!$I$1:$IX$303,Данные!$A262,BJ$642)),INDEX(Данные!$I$1:$IX$303,Данные!$A262,BJ$642)-Данные!$H262-BJ$643+IF($F$9="Использовать поправку",BU600,0),#N/A)</f>
        <v>1.9736551577882437</v>
      </c>
      <c r="BK600" s="62">
        <f t="shared" si="871"/>
        <v>129.5</v>
      </c>
      <c r="BL600" s="63">
        <f>IF(ISNUMBER(INDEX(Данные!$I$1:$IX$303,Данные!$A262,BL$642)),INDEX(Данные!$I$1:$IX$303,Данные!$A262,BL$642)-Данные!$G262-BL$643+IF($F$10="Использовать поправку",BT600,0),#N/A)</f>
        <v>-1.1541774760088401</v>
      </c>
      <c r="BM600" s="64">
        <f>IF(ISNUMBER(INDEX(Данные!$I$1:$IX$303,Данные!$A262,BM$642)),INDEX(Данные!$I$1:$IX$303,Данные!$A262,BM$642)-Данные!$H262-BM$643+IF($F$10="Использовать поправку",BU600,0),#N/A)</f>
        <v>5.291136857581705</v>
      </c>
      <c r="BN600" s="62">
        <f t="shared" si="872"/>
        <v>129.5</v>
      </c>
      <c r="BO600" s="63">
        <f>IF(ISNUMBER(INDEX(Данные!$I$1:$IX$303,Данные!$A262,BO$642)),INDEX(Данные!$I$1:$IX$303,Данные!$A262,BO$642)-Данные!$G262-BO$643+IF($F$11="Использовать поправку",BT600,0),#N/A)</f>
        <v>-3.6526417727063745</v>
      </c>
      <c r="BP600" s="64">
        <f>IF(ISNUMBER(INDEX(Данные!$I$1:$IX$303,Данные!$A262,BP$642)),INDEX(Данные!$I$1:$IX$303,Данные!$A262,BP$642)-Данные!$H262-BP$643+IF($F$11="Использовать поправку",BU600,0),#N/A)</f>
        <v>-1.1784924450523704</v>
      </c>
      <c r="BQ600" s="62">
        <f t="shared" si="873"/>
        <v>129.5</v>
      </c>
      <c r="BR600" s="63">
        <f>IF(ISNUMBER(INDEX(Данные!$I$1:$IX$303,Данные!$A262,BR$642)),INDEX(Данные!$I$1:$IX$303,Данные!$A262,BR$642)-Данные!$G262-BR$643+IF($F$12="Использовать поправку",BT600,0),#N/A)</f>
        <v>-5.0534261849154518</v>
      </c>
      <c r="BS600" s="64">
        <f>IF(ISNUMBER(INDEX(Данные!$I$1:$IX$303,Данные!$A262,BS$642)),INDEX(Данные!$I$1:$IX$303,Данные!$A262,BS$642)-Данные!$H262-BS$643+IF($F$12="Использовать поправку",BU600,0),#N/A)</f>
        <v>3.6902877631405318</v>
      </c>
      <c r="BT600" s="100" t="e">
        <f>INDEX(Данные!$I$1:$IX$303,Данные!$A262,BT$642+8)-INDEX(Данные!$I$1:$IX$303,Данные!$A262,BT$643+8)</f>
        <v>#N/A</v>
      </c>
      <c r="BU600" s="101" t="e">
        <f>INDEX(Данные!$I$1:$IX$303,Данные!$A262,BU$642+9)-INDEX(Данные!$I$1:$IX$303,Данные!$A262,BU$643+9)</f>
        <v>#N/A</v>
      </c>
    </row>
    <row r="601" spans="7:73" s="88" customFormat="1" x14ac:dyDescent="0.25">
      <c r="G601" s="61">
        <v>130</v>
      </c>
      <c r="H601" s="62">
        <f t="shared" si="874"/>
        <v>130</v>
      </c>
      <c r="I601" s="63">
        <f>IF(ISNUMBER(INDEX(Данные!$I$1:$IX$303,Данные!$A263,I$642)),INDEX(Данные!$I$1:$IX$303,Данные!$A263,I$642)-Данные!$E263+IF($F$3="Использовать поправку",AL601,0),#N/A)</f>
        <v>0</v>
      </c>
      <c r="J601" s="64">
        <f>IF(ISNUMBER(INDEX(Данные!$I$1:$IX$303,Данные!$A263,J$642)),INDEX(Данные!$I$1:$IX$303,Данные!$A263,J$642)-Данные!$F263+IF($F$3="Использовать поправку",AM601,0),#N/A)</f>
        <v>0</v>
      </c>
      <c r="K601" s="62">
        <f t="shared" si="875"/>
        <v>130</v>
      </c>
      <c r="L601" s="63">
        <f>IF(ISNUMBER(INDEX(Данные!$I$1:$IX$303,Данные!$A263,L$642)),INDEX(Данные!$I$1:$IX$303,Данные!$A263,L$642)-Данные!$E263+IF($F$4="Использовать поправку",AL601,0),#N/A)</f>
        <v>0.87030147188139839</v>
      </c>
      <c r="M601" s="64">
        <f>IF(ISNUMBER(INDEX(Данные!$I$1:$IX$303,Данные!$A263,M$642)),INDEX(Данные!$I$1:$IX$303,Данные!$A263,M$642)-Данные!$F263+IF($F$4="Использовать поправку",AM601,0),#N/A)</f>
        <v>0.11180975760267131</v>
      </c>
      <c r="N601" s="62">
        <f t="shared" si="876"/>
        <v>130</v>
      </c>
      <c r="O601" s="63">
        <f>IF(ISNUMBER(INDEX(Данные!$I$1:$IX$303,Данные!$A263,O$642)),INDEX(Данные!$I$1:$IX$303,Данные!$A263,O$642)-Данные!$E263+IF($F$5="Использовать поправку",AL601,0),#N/A)</f>
        <v>0.22200376603249339</v>
      </c>
      <c r="P601" s="64">
        <f>IF(ISNUMBER(INDEX(Данные!$I$1:$IX$303,Данные!$A263,P$642)),INDEX(Данные!$I$1:$IX$303,Данные!$A263,P$642)-Данные!$F263+IF($F$5="Использовать поправку",AM601,0),#N/A)</f>
        <v>0.7215284251250047</v>
      </c>
      <c r="Q601" s="62">
        <f t="shared" si="877"/>
        <v>130</v>
      </c>
      <c r="R601" s="63">
        <f>IF(ISNUMBER(INDEX(Данные!$I$1:$IX$303,Данные!$A263,R$642)),INDEX(Данные!$I$1:$IX$303,Данные!$A263,R$642)-Данные!$E263+IF($F$6="Использовать поправку",AL601,0),#N/A)</f>
        <v>1.1031502696753641</v>
      </c>
      <c r="S601" s="64">
        <f>IF(ISNUMBER(INDEX(Данные!$I$1:$IX$303,Данные!$A263,S$642)),INDEX(Данные!$I$1:$IX$303,Данные!$A263,S$642)-Данные!$F263+IF($F$6="Использовать поправку",AM601,0),#N/A)</f>
        <v>-1.3053450981115358</v>
      </c>
      <c r="T601" s="62">
        <f t="shared" si="878"/>
        <v>130</v>
      </c>
      <c r="U601" s="63">
        <f>IF(ISNUMBER(INDEX(Данные!$I$1:$IX$303,Данные!$A263,U$642)),INDEX(Данные!$I$1:$IX$303,Данные!$A263,U$642)-Данные!$E263+IF($F$7="Использовать поправку",AL601,0),#N/A)</f>
        <v>-1.2152859466954782</v>
      </c>
      <c r="V601" s="64">
        <f>IF(ISNUMBER(INDEX(Данные!$I$1:$IX$303,Данные!$A263,V$642)),INDEX(Данные!$I$1:$IX$303,Данные!$A263,V$642)-Данные!$F263+IF($F$7="Использовать поправку",AM601,0),#N/A)</f>
        <v>2.0383931817104184E-2</v>
      </c>
      <c r="W601" s="62">
        <f t="shared" si="879"/>
        <v>130</v>
      </c>
      <c r="X601" s="63">
        <f>IF(ISNUMBER(INDEX(Данные!$I$1:$IX$303,Данные!$A263,X$642)),INDEX(Данные!$I$1:$IX$303,Данные!$A263,X$642)-Данные!$E263+IF($F$8="Использовать поправку",AL601,0),#N/A)</f>
        <v>-0.59708741443015345</v>
      </c>
      <c r="Y601" s="64">
        <f>IF(ISNUMBER(INDEX(Данные!$I$1:$IX$303,Данные!$A263,Y$642)),INDEX(Данные!$I$1:$IX$303,Данные!$A263,Y$642)-Данные!$F263+IF($F$8="Использовать поправку",AM601,0),#N/A)</f>
        <v>0.22418121184367301</v>
      </c>
      <c r="Z601" s="62">
        <f t="shared" si="880"/>
        <v>130</v>
      </c>
      <c r="AA601" s="63">
        <f>IF(ISNUMBER(INDEX(Данные!$I$1:$IX$303,Данные!$A263,AA$642)),INDEX(Данные!$I$1:$IX$303,Данные!$A263,AA$642)-Данные!$E263+IF($F$9="Использовать поправку",AL601,0),#N/A)</f>
        <v>1.1439041916693489</v>
      </c>
      <c r="AB601" s="64">
        <f>IF(ISNUMBER(INDEX(Данные!$I$1:$IX$303,Данные!$A263,AB$642)),INDEX(Данные!$I$1:$IX$303,Данные!$A263,AB$642)-Данные!$F263+IF($F$9="Использовать поправку",AM601,0),#N/A)</f>
        <v>0.90307050617946238</v>
      </c>
      <c r="AC601" s="62">
        <f t="shared" si="881"/>
        <v>130</v>
      </c>
      <c r="AD601" s="63">
        <f>IF(ISNUMBER(INDEX(Данные!$I$1:$IX$303,Данные!$A263,AD$642)),INDEX(Данные!$I$1:$IX$303,Данные!$A263,AD$642)-Данные!$E263+IF($F$10="Использовать поправку",AL601,0),#N/A)</f>
        <v>0.70903550034691598</v>
      </c>
      <c r="AE601" s="64">
        <f>IF(ISNUMBER(INDEX(Данные!$I$1:$IX$303,Данные!$A263,AE$642)),INDEX(Данные!$I$1:$IX$303,Данные!$A263,AE$642)-Данные!$F263+IF($F$10="Использовать поправку",AM601,0),#N/A)</f>
        <v>-0.33747198771837716</v>
      </c>
      <c r="AF601" s="62">
        <f t="shared" si="882"/>
        <v>130</v>
      </c>
      <c r="AG601" s="63">
        <f>IF(ISNUMBER(INDEX(Данные!$I$1:$IX$303,Данные!$A263,AG$642)),INDEX(Данные!$I$1:$IX$303,Данные!$A263,AG$642)-Данные!$E263+IF($F$11="Использовать поправку",AL601,0),#N/A)</f>
        <v>-0.62055794904784634</v>
      </c>
      <c r="AH601" s="64">
        <f>IF(ISNUMBER(INDEX(Данные!$I$1:$IX$303,Данные!$A263,AH$642)),INDEX(Данные!$I$1:$IX$303,Данные!$A263,AH$642)-Данные!$F263+IF($F$11="Использовать поправку",AM601,0),#N/A)</f>
        <v>-0.84806406675856039</v>
      </c>
      <c r="AI601" s="62">
        <f t="shared" si="883"/>
        <v>130</v>
      </c>
      <c r="AJ601" s="63">
        <f>IF(ISNUMBER(INDEX(Данные!$I$1:$IX$303,Данные!$A263,AJ$642)),INDEX(Данные!$I$1:$IX$303,Данные!$A263,AJ$642)-Данные!$E263+IF($F$12="Использовать поправку",AL601,0),#N/A)</f>
        <v>-0.81491628730265031</v>
      </c>
      <c r="AK601" s="96">
        <f>IF(ISNUMBER(INDEX(Данные!$I$1:$IX$303,Данные!$A263,AK$642)),INDEX(Данные!$I$1:$IX$303,Данные!$A263,AK$642)-Данные!$F263+IF($F$12="Использовать поправку",AM601,0),#N/A)</f>
        <v>-0.60627349127734753</v>
      </c>
      <c r="AL601" s="100" t="e">
        <f>INDEX(Данные!$I$1:$IX$303,Данные!$A263,AL$642+4)-INDEX(Данные!$I$1:$IX$303,Данные!$A263,AL$643+4)</f>
        <v>#N/A</v>
      </c>
      <c r="AM601" s="101" t="e">
        <f>INDEX(Данные!$I$1:$IX$303,Данные!$A263,AM$642+5)-INDEX(Данные!$I$1:$IX$303,Данные!$A263,AM$643+5)</f>
        <v>#N/A</v>
      </c>
      <c r="AO601" s="61">
        <v>130</v>
      </c>
      <c r="AP601" s="62">
        <f t="shared" si="864"/>
        <v>130</v>
      </c>
      <c r="AQ601" s="63">
        <f>IF(ISNUMBER(INDEX(Данные!$I$1:$IX$303,Данные!$A263,AQ$642)),INDEX(Данные!$I$1:$IX$303,Данные!$A263,AQ$642)-Данные!$G263-AQ$643+IF($F$3="Использовать поправку",BT601,0),#N/A)</f>
        <v>0</v>
      </c>
      <c r="AR601" s="64">
        <f>IF(ISNUMBER(INDEX(Данные!$I$1:$IX$303,Данные!$A263,AR$642)),INDEX(Данные!$I$1:$IX$303,Данные!$A263,AR$642)-Данные!$H263-AR$643+IF($F$3="Использовать поправку",BU601,0),#N/A)</f>
        <v>0</v>
      </c>
      <c r="AS601" s="62">
        <f t="shared" si="865"/>
        <v>130</v>
      </c>
      <c r="AT601" s="63">
        <f>IF(ISNUMBER(INDEX(Данные!$I$1:$IX$303,Данные!$A263,AT$642)),INDEX(Данные!$I$1:$IX$303,Данные!$A263,AT$642)-Данные!$G263-AT$643+IF($F$4="Использовать поправку",BT601,0),#N/A)</f>
        <v>-1.4004988407243673</v>
      </c>
      <c r="AU601" s="64">
        <f>IF(ISNUMBER(INDEX(Данные!$I$1:$IX$303,Данные!$A263,AU$642)),INDEX(Данные!$I$1:$IX$303,Данные!$A263,AU$642)-Данные!$H263-AU$643+IF($F$4="Использовать поправку",BU601,0),#N/A)</f>
        <v>3.793922244924488</v>
      </c>
      <c r="AV601" s="62">
        <f t="shared" si="866"/>
        <v>130</v>
      </c>
      <c r="AW601" s="63">
        <f>IF(ISNUMBER(INDEX(Данные!$I$1:$IX$303,Данные!$A263,AW$642)),INDEX(Данные!$I$1:$IX$303,Данные!$A263,AW$642)-Данные!$G263-AW$643+IF($F$5="Использовать поправку",BT601,0),#N/A)</f>
        <v>-4.8882400482760886</v>
      </c>
      <c r="AX601" s="64">
        <f>IF(ISNUMBER(INDEX(Данные!$I$1:$IX$303,Данные!$A263,AX$642)),INDEX(Данные!$I$1:$IX$303,Данные!$A263,AX$642)-Данные!$H263-AX$643+IF($F$5="Использовать поправку",BU601,0),#N/A)</f>
        <v>1.0106599997079684</v>
      </c>
      <c r="AY601" s="62">
        <f t="shared" si="867"/>
        <v>130</v>
      </c>
      <c r="AZ601" s="63">
        <f>IF(ISNUMBER(INDEX(Данные!$I$1:$IX$303,Данные!$A263,AZ$642)),INDEX(Данные!$I$1:$IX$303,Данные!$A263,AZ$642)-Данные!$G263-AZ$643+IF($F$6="Использовать поправку",BT601,0),#N/A)</f>
        <v>-10.105834115306379</v>
      </c>
      <c r="BA601" s="64">
        <f>IF(ISNUMBER(INDEX(Данные!$I$1:$IX$303,Данные!$A263,BA$642)),INDEX(Данные!$I$1:$IX$303,Данные!$A263,BA$642)-Данные!$H263-BA$643+IF($F$6="Использовать поправку",BU601,0),#N/A)</f>
        <v>1.5125710874215201</v>
      </c>
      <c r="BB601" s="62">
        <f t="shared" si="868"/>
        <v>130</v>
      </c>
      <c r="BC601" s="63">
        <f>IF(ISNUMBER(INDEX(Данные!$I$1:$IX$303,Данные!$A263,BC$642)),INDEX(Данные!$I$1:$IX$303,Данные!$A263,BC$642)-Данные!$G263-BC$643+IF($F$7="Использовать поправку",BT601,0),#N/A)</f>
        <v>-7.645286220516482</v>
      </c>
      <c r="BD601" s="64">
        <f>IF(ISNUMBER(INDEX(Данные!$I$1:$IX$303,Данные!$A263,BD$642)),INDEX(Данные!$I$1:$IX$303,Данные!$A263,BD$642)-Данные!$H263-BD$643+IF($F$7="Использовать поправку",BU601,0),#N/A)</f>
        <v>6.5021540142615777</v>
      </c>
      <c r="BE601" s="62">
        <f t="shared" si="869"/>
        <v>130</v>
      </c>
      <c r="BF601" s="63">
        <f>IF(ISNUMBER(INDEX(Данные!$I$1:$IX$303,Данные!$A263,BF$642)),INDEX(Данные!$I$1:$IX$303,Данные!$A263,BF$642)-Данные!$G263-BF$643+IF($F$8="Использовать поправку",BT601,0),#N/A)</f>
        <v>-1.546200215873796</v>
      </c>
      <c r="BG601" s="64">
        <f>IF(ISNUMBER(INDEX(Данные!$I$1:$IX$303,Данные!$A263,BG$642)),INDEX(Данные!$I$1:$IX$303,Данные!$A263,BG$642)-Данные!$H263-BG$643+IF($F$8="Использовать поправку",BU601,0),#N/A)</f>
        <v>1.6426049853239419</v>
      </c>
      <c r="BH601" s="62">
        <f t="shared" si="870"/>
        <v>130</v>
      </c>
      <c r="BI601" s="63">
        <f>IF(ISNUMBER(INDEX(Данные!$I$1:$IX$303,Данные!$A263,BI$642)),INDEX(Данные!$I$1:$IX$303,Данные!$A263,BI$642)-Данные!$G263-BI$643+IF($F$9="Использовать поправку",BT601,0),#N/A)</f>
        <v>-2.924145709448112</v>
      </c>
      <c r="BJ601" s="64">
        <f>IF(ISNUMBER(INDEX(Данные!$I$1:$IX$303,Данные!$A263,BJ$642)),INDEX(Данные!$I$1:$IX$303,Данные!$A263,BJ$642)-Данные!$H263-BJ$643+IF($F$9="Использовать поправку",BU601,0),#N/A)</f>
        <v>2.4251904108780309</v>
      </c>
      <c r="BK601" s="62">
        <f t="shared" si="871"/>
        <v>130</v>
      </c>
      <c r="BL601" s="63">
        <f>IF(ISNUMBER(INDEX(Данные!$I$1:$IX$303,Данные!$A263,BL$642)),INDEX(Данные!$I$1:$IX$303,Данные!$A263,BL$642)-Данные!$G263-BL$643+IF($F$10="Использовать поправку",BT601,0),#N/A)</f>
        <v>-0.79965972583545408</v>
      </c>
      <c r="BM601" s="64">
        <f>IF(ISNUMBER(INDEX(Данные!$I$1:$IX$303,Данные!$A263,BM$642)),INDEX(Данные!$I$1:$IX$303,Данные!$A263,BM$642)-Данные!$H263-BM$643+IF($F$10="Использовать поправку",BU601,0),#N/A)</f>
        <v>5.1224008637225324</v>
      </c>
      <c r="BN601" s="62">
        <f t="shared" si="872"/>
        <v>130</v>
      </c>
      <c r="BO601" s="63">
        <f>IF(ISNUMBER(INDEX(Данные!$I$1:$IX$303,Данные!$A263,BO$642)),INDEX(Данные!$I$1:$IX$303,Данные!$A263,BO$642)-Данные!$G263-BO$643+IF($F$11="Использовать поправку",BT601,0),#N/A)</f>
        <v>-3.9629207472303278</v>
      </c>
      <c r="BP601" s="64">
        <f>IF(ISNUMBER(INDEX(Данные!$I$1:$IX$303,Данные!$A263,BP$642)),INDEX(Данные!$I$1:$IX$303,Данные!$A263,BP$642)-Данные!$H263-BP$643+IF($F$11="Использовать поправку",BU601,0),#N/A)</f>
        <v>-1.6025244784316328</v>
      </c>
      <c r="BQ601" s="62">
        <f t="shared" si="873"/>
        <v>130</v>
      </c>
      <c r="BR601" s="63">
        <f>IF(ISNUMBER(INDEX(Данные!$I$1:$IX$303,Данные!$A263,BR$642)),INDEX(Данные!$I$1:$IX$303,Данные!$A263,BR$642)-Данные!$G263-BR$643+IF($F$12="Использовать поправку",BT601,0),#N/A)</f>
        <v>-5.460884328566749</v>
      </c>
      <c r="BS601" s="64">
        <f>IF(ISNUMBER(INDEX(Данные!$I$1:$IX$303,Данные!$A263,BS$642)),INDEX(Данные!$I$1:$IX$303,Данные!$A263,BS$642)-Данные!$H263-BS$643+IF($F$12="Использовать поправку",BU601,0),#N/A)</f>
        <v>3.3871510175017647</v>
      </c>
      <c r="BT601" s="100" t="e">
        <f>INDEX(Данные!$I$1:$IX$303,Данные!$A263,BT$642+8)-INDEX(Данные!$I$1:$IX$303,Данные!$A263,BT$643+8)</f>
        <v>#N/A</v>
      </c>
      <c r="BU601" s="101" t="e">
        <f>INDEX(Данные!$I$1:$IX$303,Данные!$A263,BU$642+9)-INDEX(Данные!$I$1:$IX$303,Данные!$A263,BU$643+9)</f>
        <v>#N/A</v>
      </c>
    </row>
    <row r="602" spans="7:73" s="88" customFormat="1" x14ac:dyDescent="0.25">
      <c r="G602" s="61">
        <v>130.5</v>
      </c>
      <c r="H602" s="62">
        <f t="shared" si="874"/>
        <v>130.5</v>
      </c>
      <c r="I602" s="63">
        <f>IF(ISNUMBER(INDEX(Данные!$I$1:$IX$303,Данные!$A264,I$642)),INDEX(Данные!$I$1:$IX$303,Данные!$A264,I$642)-Данные!$E264+IF($F$3="Использовать поправку",AL602,0),#N/A)</f>
        <v>0</v>
      </c>
      <c r="J602" s="64">
        <f>IF(ISNUMBER(INDEX(Данные!$I$1:$IX$303,Данные!$A264,J$642)),INDEX(Данные!$I$1:$IX$303,Данные!$A264,J$642)-Данные!$F264+IF($F$3="Использовать поправку",AM602,0),#N/A)</f>
        <v>0</v>
      </c>
      <c r="K602" s="62">
        <f t="shared" si="875"/>
        <v>130.5</v>
      </c>
      <c r="L602" s="63">
        <f>IF(ISNUMBER(INDEX(Данные!$I$1:$IX$303,Данные!$A264,L$642)),INDEX(Данные!$I$1:$IX$303,Данные!$A264,L$642)-Данные!$E264+IF($F$4="Использовать поправку",AL602,0),#N/A)</f>
        <v>-0.87250234378045022</v>
      </c>
      <c r="M602" s="64">
        <f>IF(ISNUMBER(INDEX(Данные!$I$1:$IX$303,Данные!$A264,M$642)),INDEX(Данные!$I$1:$IX$303,Данные!$A264,M$642)-Данные!$F264+IF($F$4="Использовать поправку",AM602,0),#N/A)</f>
        <v>-5.1724936299887503E-2</v>
      </c>
      <c r="N602" s="62">
        <f t="shared" si="876"/>
        <v>130.5</v>
      </c>
      <c r="O602" s="63">
        <f>IF(ISNUMBER(INDEX(Данные!$I$1:$IX$303,Данные!$A264,O$642)),INDEX(Данные!$I$1:$IX$303,Данные!$A264,O$642)-Данные!$E264+IF($F$5="Использовать поправку",AL602,0),#N/A)</f>
        <v>0.37339204758069577</v>
      </c>
      <c r="P602" s="64">
        <f>IF(ISNUMBER(INDEX(Данные!$I$1:$IX$303,Данные!$A264,P$642)),INDEX(Данные!$I$1:$IX$303,Данные!$A264,P$642)-Данные!$F264+IF($F$5="Использовать поправку",AM602,0),#N/A)</f>
        <v>0.81093223560012717</v>
      </c>
      <c r="Q602" s="62">
        <f t="shared" si="877"/>
        <v>130.5</v>
      </c>
      <c r="R602" s="63">
        <f>IF(ISNUMBER(INDEX(Данные!$I$1:$IX$303,Данные!$A264,R$642)),INDEX(Данные!$I$1:$IX$303,Данные!$A264,R$642)-Данные!$E264+IF($F$6="Использовать поправку",AL602,0),#N/A)</f>
        <v>-0.32908485548354971</v>
      </c>
      <c r="S602" s="64">
        <f>IF(ISNUMBER(INDEX(Данные!$I$1:$IX$303,Данные!$A264,S$642)),INDEX(Данные!$I$1:$IX$303,Данные!$A264,S$642)-Данные!$F264+IF($F$6="Использовать поправку",AM602,0),#N/A)</f>
        <v>0.24314383928789063</v>
      </c>
      <c r="T602" s="62">
        <f t="shared" si="878"/>
        <v>130.5</v>
      </c>
      <c r="U602" s="63">
        <f>IF(ISNUMBER(INDEX(Данные!$I$1:$IX$303,Данные!$A264,U$642)),INDEX(Данные!$I$1:$IX$303,Данные!$A264,U$642)-Данные!$E264+IF($F$7="Использовать поправку",AL602,0),#N/A)</f>
        <v>-1.3065093771586396</v>
      </c>
      <c r="V602" s="64">
        <f>IF(ISNUMBER(INDEX(Данные!$I$1:$IX$303,Данные!$A264,V$642)),INDEX(Данные!$I$1:$IX$303,Данные!$A264,V$642)-Данные!$F264+IF($F$7="Использовать поправку",AM602,0),#N/A)</f>
        <v>-1.1901530908516378</v>
      </c>
      <c r="W602" s="62">
        <f t="shared" si="879"/>
        <v>130.5</v>
      </c>
      <c r="X602" s="63">
        <f>IF(ISNUMBER(INDEX(Данные!$I$1:$IX$303,Данные!$A264,X$642)),INDEX(Данные!$I$1:$IX$303,Данные!$A264,X$642)-Данные!$E264+IF($F$8="Использовать поправку",AL602,0),#N/A)</f>
        <v>-1.0077092928868607</v>
      </c>
      <c r="Y602" s="64">
        <f>IF(ISNUMBER(INDEX(Данные!$I$1:$IX$303,Данные!$A264,Y$642)),INDEX(Данные!$I$1:$IX$303,Данные!$A264,Y$642)-Данные!$F264+IF($F$8="Использовать поправку",AM602,0),#N/A)</f>
        <v>-0.11690907721676957</v>
      </c>
      <c r="Z602" s="62">
        <f t="shared" si="880"/>
        <v>130.5</v>
      </c>
      <c r="AA602" s="63">
        <f>IF(ISNUMBER(INDEX(Данные!$I$1:$IX$303,Данные!$A264,AA$642)),INDEX(Данные!$I$1:$IX$303,Данные!$A264,AA$642)-Данные!$E264+IF($F$9="Использовать поправку",AL602,0),#N/A)</f>
        <v>0.46599611938040297</v>
      </c>
      <c r="AB602" s="64">
        <f>IF(ISNUMBER(INDEX(Данные!$I$1:$IX$303,Данные!$A264,AB$642)),INDEX(Данные!$I$1:$IX$303,Данные!$A264,AB$642)-Данные!$F264+IF($F$9="Использовать поправку",AM602,0),#N/A)</f>
        <v>1.0373905991797034</v>
      </c>
      <c r="AC602" s="62">
        <f t="shared" si="881"/>
        <v>130.5</v>
      </c>
      <c r="AD602" s="63">
        <f>IF(ISNUMBER(INDEX(Данные!$I$1:$IX$303,Данные!$A264,AD$642)),INDEX(Данные!$I$1:$IX$303,Данные!$A264,AD$642)-Данные!$E264+IF($F$10="Использовать поправку",AL602,0),#N/A)</f>
        <v>-0.50082203242905976</v>
      </c>
      <c r="AE602" s="64">
        <f>IF(ISNUMBER(INDEX(Данные!$I$1:$IX$303,Данные!$A264,AE$642)),INDEX(Данные!$I$1:$IX$303,Данные!$A264,AE$642)-Данные!$F264+IF($F$10="Использовать поправку",AM602,0),#N/A)</f>
        <v>0.35014800366971421</v>
      </c>
      <c r="AF602" s="62">
        <f t="shared" si="882"/>
        <v>130.5</v>
      </c>
      <c r="AG602" s="63">
        <f>IF(ISNUMBER(INDEX(Данные!$I$1:$IX$303,Данные!$A264,AG$642)),INDEX(Данные!$I$1:$IX$303,Данные!$A264,AG$642)-Данные!$E264+IF($F$11="Использовать поправку",AL602,0),#N/A)</f>
        <v>-0.18460223311399382</v>
      </c>
      <c r="AH602" s="64">
        <f>IF(ISNUMBER(INDEX(Данные!$I$1:$IX$303,Данные!$A264,AH$642)),INDEX(Данные!$I$1:$IX$303,Данные!$A264,AH$642)-Данные!$F264+IF($F$11="Использовать поправку",AM602,0),#N/A)</f>
        <v>8.3161354194883685E-2</v>
      </c>
      <c r="AI602" s="62">
        <f t="shared" si="883"/>
        <v>130.5</v>
      </c>
      <c r="AJ602" s="63">
        <f>IF(ISNUMBER(INDEX(Данные!$I$1:$IX$303,Данные!$A264,AJ$642)),INDEX(Данные!$I$1:$IX$303,Данные!$A264,AJ$642)-Данные!$E264+IF($F$12="Использовать поправку",AL602,0),#N/A)</f>
        <v>-1.3408554628131455</v>
      </c>
      <c r="AK602" s="96">
        <f>IF(ISNUMBER(INDEX(Данные!$I$1:$IX$303,Данные!$A264,AK$642)),INDEX(Данные!$I$1:$IX$303,Данные!$A264,AK$642)-Данные!$F264+IF($F$12="Использовать поправку",AM602,0),#N/A)</f>
        <v>0.67375092699458961</v>
      </c>
      <c r="AL602" s="100" t="e">
        <f>INDEX(Данные!$I$1:$IX$303,Данные!$A264,AL$642+4)-INDEX(Данные!$I$1:$IX$303,Данные!$A264,AL$643+4)</f>
        <v>#N/A</v>
      </c>
      <c r="AM602" s="101" t="e">
        <f>INDEX(Данные!$I$1:$IX$303,Данные!$A264,AM$642+5)-INDEX(Данные!$I$1:$IX$303,Данные!$A264,AM$643+5)</f>
        <v>#N/A</v>
      </c>
      <c r="AO602" s="61">
        <v>130.5</v>
      </c>
      <c r="AP602" s="62">
        <f t="shared" si="864"/>
        <v>130.5</v>
      </c>
      <c r="AQ602" s="63">
        <f>IF(ISNUMBER(INDEX(Данные!$I$1:$IX$303,Данные!$A264,AQ$642)),INDEX(Данные!$I$1:$IX$303,Данные!$A264,AQ$642)-Данные!$G264-AQ$643+IF($F$3="Использовать поправку",BT602,0),#N/A)</f>
        <v>0</v>
      </c>
      <c r="AR602" s="64">
        <f>IF(ISNUMBER(INDEX(Данные!$I$1:$IX$303,Данные!$A264,AR$642)),INDEX(Данные!$I$1:$IX$303,Данные!$A264,AR$642)-Данные!$H264-AR$643+IF($F$3="Использовать поправку",BU602,0),#N/A)</f>
        <v>0</v>
      </c>
      <c r="AS602" s="62">
        <f t="shared" si="865"/>
        <v>130.5</v>
      </c>
      <c r="AT602" s="63">
        <f>IF(ISNUMBER(INDEX(Данные!$I$1:$IX$303,Данные!$A264,AT$642)),INDEX(Данные!$I$1:$IX$303,Данные!$A264,AT$642)-Данные!$G264-AT$643+IF($F$4="Использовать поправку",BT602,0),#N/A)</f>
        <v>-1.8367500126146297</v>
      </c>
      <c r="AU602" s="64">
        <f>IF(ISNUMBER(INDEX(Данные!$I$1:$IX$303,Данные!$A264,AU$642)),INDEX(Данные!$I$1:$IX$303,Данные!$A264,AU$642)-Данные!$H264-AU$643+IF($F$4="Использовать поправку",BU602,0),#N/A)</f>
        <v>3.7680597767744075</v>
      </c>
      <c r="AV602" s="62">
        <f t="shared" si="866"/>
        <v>130.5</v>
      </c>
      <c r="AW602" s="63">
        <f>IF(ISNUMBER(INDEX(Данные!$I$1:$IX$303,Данные!$A264,AW$642)),INDEX(Данные!$I$1:$IX$303,Данные!$A264,AW$642)-Данные!$G264-AW$643+IF($F$5="Использовать поправку",BT602,0),#N/A)</f>
        <v>-4.70154402448577</v>
      </c>
      <c r="AX602" s="64">
        <f>IF(ISNUMBER(INDEX(Данные!$I$1:$IX$303,Данные!$A264,AX$642)),INDEX(Данные!$I$1:$IX$303,Данные!$A264,AX$642)-Данные!$H264-AX$643+IF($F$5="Использовать поправку",BU602,0),#N/A)</f>
        <v>1.4161261175077016</v>
      </c>
      <c r="AY602" s="62">
        <f t="shared" si="867"/>
        <v>130.5</v>
      </c>
      <c r="AZ602" s="63">
        <f>IF(ISNUMBER(INDEX(Данные!$I$1:$IX$303,Данные!$A264,AZ$642)),INDEX(Данные!$I$1:$IX$303,Данные!$A264,AZ$642)-Данные!$G264-AZ$643+IF($F$6="Использовать поправку",BT602,0),#N/A)</f>
        <v>-10.270376543048201</v>
      </c>
      <c r="BA602" s="64">
        <f>IF(ISNUMBER(INDEX(Данные!$I$1:$IX$303,Данные!$A264,BA$642)),INDEX(Данные!$I$1:$IX$303,Данные!$A264,BA$642)-Данные!$H264-BA$643+IF($F$6="Использовать поправку",BU602,0),#N/A)</f>
        <v>1.6341430070654042</v>
      </c>
      <c r="BB602" s="62">
        <f t="shared" si="868"/>
        <v>130.5</v>
      </c>
      <c r="BC602" s="63">
        <f>IF(ISNUMBER(INDEX(Данные!$I$1:$IX$303,Данные!$A264,BC$642)),INDEX(Данные!$I$1:$IX$303,Данные!$A264,BC$642)-Данные!$G264-BC$643+IF($F$7="Использовать поправку",BT602,0),#N/A)</f>
        <v>-8.2985409090957774</v>
      </c>
      <c r="BD602" s="64">
        <f>IF(ISNUMBER(INDEX(Данные!$I$1:$IX$303,Данные!$A264,BD$642)),INDEX(Данные!$I$1:$IX$303,Данные!$A264,BD$642)-Данные!$H264-BD$643+IF($F$7="Использовать поправку",BU602,0),#N/A)</f>
        <v>5.9070774688357233</v>
      </c>
      <c r="BE602" s="62">
        <f t="shared" si="869"/>
        <v>130.5</v>
      </c>
      <c r="BF602" s="63">
        <f>IF(ISNUMBER(INDEX(Данные!$I$1:$IX$303,Данные!$A264,BF$642)),INDEX(Данные!$I$1:$IX$303,Данные!$A264,BF$642)-Данные!$G264-BF$643+IF($F$8="Использовать поправку",BT602,0),#N/A)</f>
        <v>-2.0500548623172108</v>
      </c>
      <c r="BG602" s="64">
        <f>IF(ISNUMBER(INDEX(Данные!$I$1:$IX$303,Данные!$A264,BG$642)),INDEX(Данные!$I$1:$IX$303,Данные!$A264,BG$642)-Данные!$H264-BG$643+IF($F$8="Использовать поправку",BU602,0),#N/A)</f>
        <v>1.5841504467155119</v>
      </c>
      <c r="BH602" s="62">
        <f t="shared" si="870"/>
        <v>130.5</v>
      </c>
      <c r="BI602" s="63">
        <f>IF(ISNUMBER(INDEX(Данные!$I$1:$IX$303,Данные!$A264,BI$642)),INDEX(Данные!$I$1:$IX$303,Данные!$A264,BI$642)-Данные!$G264-BI$643+IF($F$9="Использовать поправку",BT602,0),#N/A)</f>
        <v>-2.6911476497579088</v>
      </c>
      <c r="BJ602" s="64">
        <f>IF(ISNUMBER(INDEX(Данные!$I$1:$IX$303,Данные!$A264,BJ$642)),INDEX(Данные!$I$1:$IX$303,Данные!$A264,BJ$642)-Данные!$H264-BJ$643+IF($F$9="Использовать поправку",BU602,0),#N/A)</f>
        <v>2.9438857104676117</v>
      </c>
      <c r="BK602" s="62">
        <f t="shared" si="871"/>
        <v>130.5</v>
      </c>
      <c r="BL602" s="63">
        <f>IF(ISNUMBER(INDEX(Данные!$I$1:$IX$303,Данные!$A264,BL$642)),INDEX(Данные!$I$1:$IX$303,Данные!$A264,BL$642)-Данные!$G264-BL$643+IF($F$10="Использовать поправку",BT602,0),#N/A)</f>
        <v>-1.0500707420500248</v>
      </c>
      <c r="BM602" s="64">
        <f>IF(ISNUMBER(INDEX(Данные!$I$1:$IX$303,Данные!$A264,BM$642)),INDEX(Данные!$I$1:$IX$303,Данные!$A264,BM$642)-Данные!$H264-BM$643+IF($F$10="Использовать поправку",BU602,0),#N/A)</f>
        <v>5.2974748655574331</v>
      </c>
      <c r="BN602" s="62">
        <f t="shared" si="872"/>
        <v>130.5</v>
      </c>
      <c r="BO602" s="63">
        <f>IF(ISNUMBER(INDEX(Данные!$I$1:$IX$303,Данные!$A264,BO$642)),INDEX(Данные!$I$1:$IX$303,Данные!$A264,BO$642)-Данные!$G264-BO$643+IF($F$11="Использовать поправку",BT602,0),#N/A)</f>
        <v>-4.0552218637873239</v>
      </c>
      <c r="BP602" s="64">
        <f>IF(ISNUMBER(INDEX(Данные!$I$1:$IX$303,Данные!$A264,BP$642)),INDEX(Данные!$I$1:$IX$303,Данные!$A264,BP$642)-Данные!$H264-BP$643+IF($F$11="Использовать поправку",BU602,0),#N/A)</f>
        <v>-1.5609438013343606</v>
      </c>
      <c r="BQ602" s="62">
        <f t="shared" si="873"/>
        <v>130.5</v>
      </c>
      <c r="BR602" s="63">
        <f>IF(ISNUMBER(INDEX(Данные!$I$1:$IX$303,Данные!$A264,BR$642)),INDEX(Данные!$I$1:$IX$303,Данные!$A264,BR$642)-Данные!$G264-BR$643+IF($F$12="Использовать поправку",BT602,0),#N/A)</f>
        <v>-6.1313120599733111</v>
      </c>
      <c r="BS602" s="64">
        <f>IF(ISNUMBER(INDEX(Данные!$I$1:$IX$303,Данные!$A264,BS$642)),INDEX(Данные!$I$1:$IX$303,Данные!$A264,BS$642)-Данные!$H264-BS$643+IF($F$12="Использовать поправку",BU602,0),#N/A)</f>
        <v>3.724026480998873</v>
      </c>
      <c r="BT602" s="100" t="e">
        <f>INDEX(Данные!$I$1:$IX$303,Данные!$A264,BT$642+8)-INDEX(Данные!$I$1:$IX$303,Данные!$A264,BT$643+8)</f>
        <v>#N/A</v>
      </c>
      <c r="BU602" s="101" t="e">
        <f>INDEX(Данные!$I$1:$IX$303,Данные!$A264,BU$642+9)-INDEX(Данные!$I$1:$IX$303,Данные!$A264,BU$643+9)</f>
        <v>#N/A</v>
      </c>
    </row>
    <row r="603" spans="7:73" s="88" customFormat="1" x14ac:dyDescent="0.25">
      <c r="G603" s="61">
        <v>131</v>
      </c>
      <c r="H603" s="62">
        <f t="shared" si="874"/>
        <v>131</v>
      </c>
      <c r="I603" s="63">
        <f>IF(ISNUMBER(INDEX(Данные!$I$1:$IX$303,Данные!$A265,I$642)),INDEX(Данные!$I$1:$IX$303,Данные!$A265,I$642)-Данные!$E265+IF($F$3="Использовать поправку",AL603,0),#N/A)</f>
        <v>0</v>
      </c>
      <c r="J603" s="64">
        <f>IF(ISNUMBER(INDEX(Данные!$I$1:$IX$303,Данные!$A265,J$642)),INDEX(Данные!$I$1:$IX$303,Данные!$A265,J$642)-Данные!$F265+IF($F$3="Использовать поправку",AM603,0),#N/A)</f>
        <v>0</v>
      </c>
      <c r="K603" s="62">
        <f t="shared" si="875"/>
        <v>131</v>
      </c>
      <c r="L603" s="63">
        <f>IF(ISNUMBER(INDEX(Данные!$I$1:$IX$303,Данные!$A265,L$642)),INDEX(Данные!$I$1:$IX$303,Данные!$A265,L$642)-Данные!$E265+IF($F$4="Использовать поправку",AL603,0),#N/A)</f>
        <v>1.2807685109450677</v>
      </c>
      <c r="M603" s="64">
        <f>IF(ISNUMBER(INDEX(Данные!$I$1:$IX$303,Данные!$A265,M$642)),INDEX(Данные!$I$1:$IX$303,Данные!$A265,M$642)-Данные!$F265+IF($F$4="Использовать поправку",AM603,0),#N/A)</f>
        <v>-1.4562723814153973</v>
      </c>
      <c r="N603" s="62">
        <f t="shared" si="876"/>
        <v>131</v>
      </c>
      <c r="O603" s="63">
        <f>IF(ISNUMBER(INDEX(Данные!$I$1:$IX$303,Данные!$A265,O$642)),INDEX(Данные!$I$1:$IX$303,Данные!$A265,O$642)-Данные!$E265+IF($F$5="Использовать поправку",AL603,0),#N/A)</f>
        <v>-0.25461447779155844</v>
      </c>
      <c r="P603" s="64">
        <f>IF(ISNUMBER(INDEX(Данные!$I$1:$IX$303,Данные!$A265,P$642)),INDEX(Данные!$I$1:$IX$303,Данные!$A265,P$642)-Данные!$F265+IF($F$5="Использовать поправку",AM603,0),#N/A)</f>
        <v>-0.50326121879606589</v>
      </c>
      <c r="Q603" s="62">
        <f t="shared" si="877"/>
        <v>131</v>
      </c>
      <c r="R603" s="63">
        <f>IF(ISNUMBER(INDEX(Данные!$I$1:$IX$303,Данные!$A265,R$642)),INDEX(Данные!$I$1:$IX$303,Данные!$A265,R$642)-Данные!$E265+IF($F$6="Использовать поправку",AL603,0),#N/A)</f>
        <v>1.7687394941513563</v>
      </c>
      <c r="S603" s="64">
        <f>IF(ISNUMBER(INDEX(Данные!$I$1:$IX$303,Данные!$A265,S$642)),INDEX(Данные!$I$1:$IX$303,Данные!$A265,S$642)-Данные!$F265+IF($F$6="Использовать поправку",AM603,0),#N/A)</f>
        <v>-1.4772666949710995</v>
      </c>
      <c r="T603" s="62">
        <f t="shared" si="878"/>
        <v>131</v>
      </c>
      <c r="U603" s="63">
        <f>IF(ISNUMBER(INDEX(Данные!$I$1:$IX$303,Данные!$A265,U$642)),INDEX(Данные!$I$1:$IX$303,Данные!$A265,U$642)-Данные!$E265+IF($F$7="Использовать поправку",AL603,0),#N/A)</f>
        <v>1.4350567526472524</v>
      </c>
      <c r="V603" s="64">
        <f>IF(ISNUMBER(INDEX(Данные!$I$1:$IX$303,Данные!$A265,V$642)),INDEX(Данные!$I$1:$IX$303,Данные!$A265,V$642)-Данные!$F265+IF($F$7="Использовать поправку",AM603,0),#N/A)</f>
        <v>-2.3686599632568868</v>
      </c>
      <c r="W603" s="62">
        <f t="shared" si="879"/>
        <v>131</v>
      </c>
      <c r="X603" s="63">
        <f>IF(ISNUMBER(INDEX(Данные!$I$1:$IX$303,Данные!$A265,X$642)),INDEX(Данные!$I$1:$IX$303,Данные!$A265,X$642)-Данные!$E265+IF($F$8="Использовать поправку",AL603,0),#N/A)</f>
        <v>0.51412169154873766</v>
      </c>
      <c r="Y603" s="64">
        <f>IF(ISNUMBER(INDEX(Данные!$I$1:$IX$303,Данные!$A265,Y$642)),INDEX(Данные!$I$1:$IX$303,Данные!$A265,Y$642)-Данные!$F265+IF($F$8="Использовать поправку",AM603,0),#N/A)</f>
        <v>-2.0564495733845227</v>
      </c>
      <c r="Z603" s="62">
        <f t="shared" si="880"/>
        <v>131</v>
      </c>
      <c r="AA603" s="63">
        <f>IF(ISNUMBER(INDEX(Данные!$I$1:$IX$303,Данные!$A265,AA$642)),INDEX(Данные!$I$1:$IX$303,Данные!$A265,AA$642)-Данные!$E265+IF($F$9="Использовать поправку",AL603,0),#N/A)</f>
        <v>1.6026056963662398</v>
      </c>
      <c r="AB603" s="64">
        <f>IF(ISNUMBER(INDEX(Данные!$I$1:$IX$303,Данные!$A265,AB$642)),INDEX(Данные!$I$1:$IX$303,Данные!$A265,AB$642)-Данные!$F265+IF($F$9="Использовать поправку",AM603,0),#N/A)</f>
        <v>-1.417846223603755</v>
      </c>
      <c r="AC603" s="62">
        <f t="shared" si="881"/>
        <v>131</v>
      </c>
      <c r="AD603" s="63">
        <f>IF(ISNUMBER(INDEX(Данные!$I$1:$IX$303,Данные!$A265,AD$642)),INDEX(Данные!$I$1:$IX$303,Данные!$A265,AD$642)-Данные!$E265+IF($F$10="Использовать поправку",AL603,0),#N/A)</f>
        <v>0.84012310471187668</v>
      </c>
      <c r="AE603" s="64">
        <f>IF(ISNUMBER(INDEX(Данные!$I$1:$IX$303,Данные!$A265,AE$642)),INDEX(Данные!$I$1:$IX$303,Данные!$A265,AE$642)-Данные!$F265+IF($F$10="Использовать поправку",AM603,0),#N/A)</f>
        <v>-2.5604240198815233</v>
      </c>
      <c r="AF603" s="62">
        <f t="shared" si="882"/>
        <v>131</v>
      </c>
      <c r="AG603" s="63">
        <f>IF(ISNUMBER(INDEX(Данные!$I$1:$IX$303,Данные!$A265,AG$642)),INDEX(Данные!$I$1:$IX$303,Данные!$A265,AG$642)-Данные!$E265+IF($F$11="Использовать поправку",AL603,0),#N/A)</f>
        <v>0.87561255689997353</v>
      </c>
      <c r="AH603" s="64">
        <f>IF(ISNUMBER(INDEX(Данные!$I$1:$IX$303,Данные!$A265,AH$642)),INDEX(Данные!$I$1:$IX$303,Данные!$A265,AH$642)-Данные!$F265+IF($F$11="Использовать поправку",AM603,0),#N/A)</f>
        <v>-1.8884640826998051</v>
      </c>
      <c r="AI603" s="62">
        <f t="shared" si="883"/>
        <v>131</v>
      </c>
      <c r="AJ603" s="63">
        <f>IF(ISNUMBER(INDEX(Данные!$I$1:$IX$303,Данные!$A265,AJ$642)),INDEX(Данные!$I$1:$IX$303,Данные!$A265,AJ$642)-Данные!$E265+IF($F$12="Использовать поправку",AL603,0),#N/A)</f>
        <v>0.27529850767149355</v>
      </c>
      <c r="AK603" s="96">
        <f>IF(ISNUMBER(INDEX(Данные!$I$1:$IX$303,Данные!$A265,AK$642)),INDEX(Данные!$I$1:$IX$303,Данные!$A265,AK$642)-Данные!$F265+IF($F$12="Использовать поправку",AM603,0),#N/A)</f>
        <v>-2.3095360864856858</v>
      </c>
      <c r="AL603" s="100" t="e">
        <f>INDEX(Данные!$I$1:$IX$303,Данные!$A265,AL$642+4)-INDEX(Данные!$I$1:$IX$303,Данные!$A265,AL$643+4)</f>
        <v>#N/A</v>
      </c>
      <c r="AM603" s="101" t="e">
        <f>INDEX(Данные!$I$1:$IX$303,Данные!$A265,AM$642+5)-INDEX(Данные!$I$1:$IX$303,Данные!$A265,AM$643+5)</f>
        <v>#N/A</v>
      </c>
      <c r="AO603" s="61">
        <v>131</v>
      </c>
      <c r="AP603" s="62">
        <f t="shared" si="864"/>
        <v>131</v>
      </c>
      <c r="AQ603" s="63">
        <f>IF(ISNUMBER(INDEX(Данные!$I$1:$IX$303,Данные!$A265,AQ$642)),INDEX(Данные!$I$1:$IX$303,Данные!$A265,AQ$642)-Данные!$G265-AQ$643+IF($F$3="Использовать поправку",BT603,0),#N/A)</f>
        <v>0</v>
      </c>
      <c r="AR603" s="64">
        <f>IF(ISNUMBER(INDEX(Данные!$I$1:$IX$303,Данные!$A265,AR$642)),INDEX(Данные!$I$1:$IX$303,Данные!$A265,AR$642)-Данные!$H265-AR$643+IF($F$3="Использовать поправку",BU603,0),#N/A)</f>
        <v>0</v>
      </c>
      <c r="AS603" s="62">
        <f t="shared" si="865"/>
        <v>131</v>
      </c>
      <c r="AT603" s="63">
        <f>IF(ISNUMBER(INDEX(Данные!$I$1:$IX$303,Данные!$A265,AT$642)),INDEX(Данные!$I$1:$IX$303,Данные!$A265,AT$642)-Данные!$G265-AT$643+IF($F$4="Использовать поправку",BT603,0),#N/A)</f>
        <v>-1.1963657571420754</v>
      </c>
      <c r="AU603" s="64">
        <f>IF(ISNUMBER(INDEX(Данные!$I$1:$IX$303,Данные!$A265,AU$642)),INDEX(Данные!$I$1:$IX$303,Данные!$A265,AU$642)-Данные!$H265-AU$643+IF($F$4="Использовать поправку",BU603,0),#N/A)</f>
        <v>3.0399235860668341</v>
      </c>
      <c r="AV603" s="62">
        <f t="shared" si="866"/>
        <v>131</v>
      </c>
      <c r="AW603" s="63">
        <f>IF(ISNUMBER(INDEX(Данные!$I$1:$IX$303,Данные!$A265,AW$642)),INDEX(Данные!$I$1:$IX$303,Данные!$A265,AW$642)-Данные!$G265-AW$643+IF($F$5="Использовать поправку",BT603,0),#N/A)</f>
        <v>-4.8288512633815799</v>
      </c>
      <c r="AX603" s="64">
        <f>IF(ISNUMBER(INDEX(Данные!$I$1:$IX$303,Данные!$A265,AX$642)),INDEX(Данные!$I$1:$IX$303,Данные!$A265,AX$642)-Данные!$H265-AX$643+IF($F$5="Использовать поправку",BU603,0),#N/A)</f>
        <v>1.1644955081096668</v>
      </c>
      <c r="AY603" s="62">
        <f t="shared" si="867"/>
        <v>131</v>
      </c>
      <c r="AZ603" s="63">
        <f>IF(ISNUMBER(INDEX(Данные!$I$1:$IX$303,Данные!$A265,AZ$642)),INDEX(Данные!$I$1:$IX$303,Данные!$A265,AZ$642)-Данные!$G265-AZ$643+IF($F$6="Использовать поправку",BT603,0),#N/A)</f>
        <v>-9.3860067959725484</v>
      </c>
      <c r="BA603" s="64">
        <f>IF(ISNUMBER(INDEX(Данные!$I$1:$IX$303,Данные!$A265,BA$642)),INDEX(Данные!$I$1:$IX$303,Данные!$A265,BA$642)-Данные!$H265-BA$643+IF($F$6="Использовать поправку",BU603,0),#N/A)</f>
        <v>0.89550965957982953</v>
      </c>
      <c r="BB603" s="62">
        <f t="shared" si="868"/>
        <v>131</v>
      </c>
      <c r="BC603" s="63">
        <f>IF(ISNUMBER(INDEX(Данные!$I$1:$IX$303,Данные!$A265,BC$642)),INDEX(Данные!$I$1:$IX$303,Данные!$A265,BC$642)-Данные!$G265-BC$643+IF($F$7="Использовать поправку",BT603,0),#N/A)</f>
        <v>-7.5810125327722062</v>
      </c>
      <c r="BD603" s="64">
        <f>IF(ISNUMBER(INDEX(Данные!$I$1:$IX$303,Данные!$A265,BD$642)),INDEX(Данные!$I$1:$IX$303,Данные!$A265,BD$642)-Данные!$H265-BD$643+IF($F$7="Использовать поправку",BU603,0),#N/A)</f>
        <v>4.7227474872074708</v>
      </c>
      <c r="BE603" s="62">
        <f t="shared" si="869"/>
        <v>131</v>
      </c>
      <c r="BF603" s="63">
        <f>IF(ISNUMBER(INDEX(Данные!$I$1:$IX$303,Данные!$A265,BF$642)),INDEX(Данные!$I$1:$IX$303,Данные!$A265,BF$642)-Данные!$G265-BF$643+IF($F$8="Использовать поправку",BT603,0),#N/A)</f>
        <v>-1.7929940165428206</v>
      </c>
      <c r="BG603" s="64">
        <f>IF(ISNUMBER(INDEX(Данные!$I$1:$IX$303,Данные!$A265,BG$642)),INDEX(Данные!$I$1:$IX$303,Данные!$A265,BG$642)-Данные!$H265-BG$643+IF($F$8="Использовать поправку",BU603,0),#N/A)</f>
        <v>0.55592566002314925</v>
      </c>
      <c r="BH603" s="62">
        <f t="shared" si="870"/>
        <v>131</v>
      </c>
      <c r="BI603" s="63">
        <f>IF(ISNUMBER(INDEX(Данные!$I$1:$IX$303,Данные!$A265,BI$642)),INDEX(Данные!$I$1:$IX$303,Данные!$A265,BI$642)-Данные!$G265-BI$643+IF($F$9="Использовать поправку",BT603,0),#N/A)</f>
        <v>-1.8898448015747817</v>
      </c>
      <c r="BJ603" s="64">
        <f>IF(ISNUMBER(INDEX(Данные!$I$1:$IX$303,Данные!$A265,BJ$642)),INDEX(Данные!$I$1:$IX$303,Данные!$A265,BJ$642)-Данные!$H265-BJ$643+IF($F$9="Использовать поправку",BU603,0),#N/A)</f>
        <v>2.2349625986660158</v>
      </c>
      <c r="BK603" s="62">
        <f t="shared" si="871"/>
        <v>131</v>
      </c>
      <c r="BL603" s="63">
        <f>IF(ISNUMBER(INDEX(Данные!$I$1:$IX$303,Данные!$A265,BL$642)),INDEX(Данные!$I$1:$IX$303,Данные!$A265,BL$642)-Данные!$G265-BL$643+IF($F$10="Использовать поправку",BT603,0),#N/A)</f>
        <v>-0.63000918969407849</v>
      </c>
      <c r="BM603" s="64">
        <f>IF(ISNUMBER(INDEX(Данные!$I$1:$IX$303,Данные!$A265,BM$642)),INDEX(Данные!$I$1:$IX$303,Данные!$A265,BM$642)-Данные!$H265-BM$643+IF($F$10="Использовать поправку",BU603,0),#N/A)</f>
        <v>4.0172628556165364</v>
      </c>
      <c r="BN603" s="62">
        <f t="shared" si="872"/>
        <v>131</v>
      </c>
      <c r="BO603" s="63">
        <f>IF(ISNUMBER(INDEX(Данные!$I$1:$IX$303,Данные!$A265,BO$642)),INDEX(Данные!$I$1:$IX$303,Данные!$A265,BO$642)-Данные!$G265-BO$643+IF($F$11="Использовать поправку",BT603,0),#N/A)</f>
        <v>-3.6174155853373122</v>
      </c>
      <c r="BP603" s="64">
        <f>IF(ISNUMBER(INDEX(Данные!$I$1:$IX$303,Данные!$A265,BP$642)),INDEX(Данные!$I$1:$IX$303,Данные!$A265,BP$642)-Данные!$H265-BP$643+IF($F$11="Использовать поправку",BU603,0),#N/A)</f>
        <v>-2.5051758426841388</v>
      </c>
      <c r="BQ603" s="62">
        <f t="shared" si="873"/>
        <v>131</v>
      </c>
      <c r="BR603" s="63">
        <f>IF(ISNUMBER(INDEX(Данные!$I$1:$IX$303,Данные!$A265,BR$642)),INDEX(Данные!$I$1:$IX$303,Данные!$A265,BR$642)-Данные!$G265-BR$643+IF($F$12="Использовать поправку",BT603,0),#N/A)</f>
        <v>-5.9936628061375359</v>
      </c>
      <c r="BS603" s="64">
        <f>IF(ISNUMBER(INDEX(Данные!$I$1:$IX$303,Данные!$A265,BS$642)),INDEX(Данные!$I$1:$IX$303,Данные!$A265,BS$642)-Данные!$H265-BS$643+IF($F$12="Использовать поправку",BU603,0),#N/A)</f>
        <v>2.5692584377561616</v>
      </c>
      <c r="BT603" s="100" t="e">
        <f>INDEX(Данные!$I$1:$IX$303,Данные!$A265,BT$642+8)-INDEX(Данные!$I$1:$IX$303,Данные!$A265,BT$643+8)</f>
        <v>#N/A</v>
      </c>
      <c r="BU603" s="101" t="e">
        <f>INDEX(Данные!$I$1:$IX$303,Данные!$A265,BU$642+9)-INDEX(Данные!$I$1:$IX$303,Данные!$A265,BU$643+9)</f>
        <v>#N/A</v>
      </c>
    </row>
    <row r="604" spans="7:73" s="88" customFormat="1" x14ac:dyDescent="0.25">
      <c r="G604" s="61">
        <v>131.5</v>
      </c>
      <c r="H604" s="62">
        <f t="shared" si="874"/>
        <v>131.5</v>
      </c>
      <c r="I604" s="63">
        <f>IF(ISNUMBER(INDEX(Данные!$I$1:$IX$303,Данные!$A266,I$642)),INDEX(Данные!$I$1:$IX$303,Данные!$A266,I$642)-Данные!$E266+IF($F$3="Использовать поправку",AL604,0),#N/A)</f>
        <v>0</v>
      </c>
      <c r="J604" s="64">
        <f>IF(ISNUMBER(INDEX(Данные!$I$1:$IX$303,Данные!$A266,J$642)),INDEX(Данные!$I$1:$IX$303,Данные!$A266,J$642)-Данные!$F266+IF($F$3="Использовать поправку",AM604,0),#N/A)</f>
        <v>0</v>
      </c>
      <c r="K604" s="62">
        <f t="shared" si="875"/>
        <v>131.5</v>
      </c>
      <c r="L604" s="63">
        <f>IF(ISNUMBER(INDEX(Данные!$I$1:$IX$303,Данные!$A266,L$642)),INDEX(Данные!$I$1:$IX$303,Данные!$A266,L$642)-Данные!$E266+IF($F$4="Использовать поправку",AL604,0),#N/A)</f>
        <v>0.99209775884029483</v>
      </c>
      <c r="M604" s="64">
        <f>IF(ISNUMBER(INDEX(Данные!$I$1:$IX$303,Данные!$A266,M$642)),INDEX(Данные!$I$1:$IX$303,Данные!$A266,M$642)-Данные!$F266+IF($F$4="Использовать поправку",AM604,0),#N/A)</f>
        <v>9.7714202237426662E-3</v>
      </c>
      <c r="N604" s="62">
        <f t="shared" si="876"/>
        <v>131.5</v>
      </c>
      <c r="O604" s="63">
        <f>IF(ISNUMBER(INDEX(Данные!$I$1:$IX$303,Данные!$A266,O$642)),INDEX(Данные!$I$1:$IX$303,Данные!$A266,O$642)-Данные!$E266+IF($F$5="Использовать поправку",AL604,0),#N/A)</f>
        <v>0.27031771574778674</v>
      </c>
      <c r="P604" s="64">
        <f>IF(ISNUMBER(INDEX(Данные!$I$1:$IX$303,Данные!$A266,P$642)),INDEX(Данные!$I$1:$IX$303,Данные!$A266,P$642)-Данные!$F266+IF($F$5="Использовать поправку",AM604,0),#N/A)</f>
        <v>8.4685750768194623E-2</v>
      </c>
      <c r="Q604" s="62">
        <f t="shared" si="877"/>
        <v>131.5</v>
      </c>
      <c r="R604" s="63">
        <f>IF(ISNUMBER(INDEX(Данные!$I$1:$IX$303,Данные!$A266,R$642)),INDEX(Данные!$I$1:$IX$303,Данные!$A266,R$642)-Данные!$E266+IF($F$6="Использовать поправку",AL604,0),#N/A)</f>
        <v>0.83219816569968685</v>
      </c>
      <c r="S604" s="64">
        <f>IF(ISNUMBER(INDEX(Данные!$I$1:$IX$303,Данные!$A266,S$642)),INDEX(Данные!$I$1:$IX$303,Данные!$A266,S$642)-Данные!$F266+IF($F$6="Использовать поправку",AM604,0),#N/A)</f>
        <v>1.4048136516773724E-2</v>
      </c>
      <c r="T604" s="62">
        <f t="shared" si="878"/>
        <v>131.5</v>
      </c>
      <c r="U604" s="63">
        <f>IF(ISNUMBER(INDEX(Данные!$I$1:$IX$303,Данные!$A266,U$642)),INDEX(Данные!$I$1:$IX$303,Данные!$A266,U$642)-Данные!$E266+IF($F$7="Использовать поправку",AL604,0),#N/A)</f>
        <v>7.7709380841010756E-2</v>
      </c>
      <c r="V604" s="64">
        <f>IF(ISNUMBER(INDEX(Данные!$I$1:$IX$303,Данные!$A266,V$642)),INDEX(Данные!$I$1:$IX$303,Данные!$A266,V$642)-Данные!$F266+IF($F$7="Использовать поправку",AM604,0),#N/A)</f>
        <v>0.70962503061895532</v>
      </c>
      <c r="W604" s="62">
        <f t="shared" si="879"/>
        <v>131.5</v>
      </c>
      <c r="X604" s="63">
        <f>IF(ISNUMBER(INDEX(Данные!$I$1:$IX$303,Данные!$A266,X$642)),INDEX(Данные!$I$1:$IX$303,Данные!$A266,X$642)-Данные!$E266+IF($F$8="Использовать поправку",AL604,0),#N/A)</f>
        <v>0.86662970255549077</v>
      </c>
      <c r="Y604" s="64">
        <f>IF(ISNUMBER(INDEX(Данные!$I$1:$IX$303,Данные!$A266,Y$642)),INDEX(Данные!$I$1:$IX$303,Данные!$A266,Y$642)-Данные!$F266+IF($F$8="Использовать поправку",AM604,0),#N/A)</f>
        <v>0.49459140336508867</v>
      </c>
      <c r="Z604" s="62">
        <f t="shared" si="880"/>
        <v>131.5</v>
      </c>
      <c r="AA604" s="63">
        <f>IF(ISNUMBER(INDEX(Данные!$I$1:$IX$303,Данные!$A266,AA$642)),INDEX(Данные!$I$1:$IX$303,Данные!$A266,AA$642)-Данные!$E266+IF($F$9="Использовать поправку",AL604,0),#N/A)</f>
        <v>1.4414916746353743</v>
      </c>
      <c r="AB604" s="64">
        <f>IF(ISNUMBER(INDEX(Данные!$I$1:$IX$303,Данные!$A266,AB$642)),INDEX(Данные!$I$1:$IX$303,Данные!$A266,AB$642)-Данные!$F266+IF($F$9="Использовать поправку",AM604,0),#N/A)</f>
        <v>-0.24672917423633933</v>
      </c>
      <c r="AC604" s="62">
        <f t="shared" si="881"/>
        <v>131.5</v>
      </c>
      <c r="AD604" s="63">
        <f>IF(ISNUMBER(INDEX(Данные!$I$1:$IX$303,Данные!$A266,AD$642)),INDEX(Данные!$I$1:$IX$303,Данные!$A266,AD$642)-Данные!$E266+IF($F$10="Использовать поправку",AL604,0),#N/A)</f>
        <v>-0.55772614236289364</v>
      </c>
      <c r="AE604" s="64">
        <f>IF(ISNUMBER(INDEX(Данные!$I$1:$IX$303,Данные!$A266,AE$642)),INDEX(Данные!$I$1:$IX$303,Данные!$A266,AE$642)-Данные!$F266+IF($F$10="Использовать поправку",AM604,0),#N/A)</f>
        <v>-0.25973836481004398</v>
      </c>
      <c r="AF604" s="62">
        <f t="shared" si="882"/>
        <v>131.5</v>
      </c>
      <c r="AG604" s="63">
        <f>IF(ISNUMBER(INDEX(Данные!$I$1:$IX$303,Данные!$A266,AG$642)),INDEX(Данные!$I$1:$IX$303,Данные!$A266,AG$642)-Данные!$E266+IF($F$11="Использовать поправку",AL604,0),#N/A)</f>
        <v>0.84627386654263326</v>
      </c>
      <c r="AH604" s="64">
        <f>IF(ISNUMBER(INDEX(Данные!$I$1:$IX$303,Данные!$A266,AH$642)),INDEX(Данные!$I$1:$IX$303,Данные!$A266,AH$642)-Данные!$F266+IF($F$11="Использовать поправку",AM604,0),#N/A)</f>
        <v>-0.8563875284109379</v>
      </c>
      <c r="AI604" s="62">
        <f t="shared" si="883"/>
        <v>131.5</v>
      </c>
      <c r="AJ604" s="63">
        <f>IF(ISNUMBER(INDEX(Данные!$I$1:$IX$303,Данные!$A266,AJ$642)),INDEX(Данные!$I$1:$IX$303,Данные!$A266,AJ$642)-Данные!$E266+IF($F$12="Использовать поправку",AL604,0),#N/A)</f>
        <v>0.71432109932564813</v>
      </c>
      <c r="AK604" s="96">
        <f>IF(ISNUMBER(INDEX(Данные!$I$1:$IX$303,Данные!$A266,AK$642)),INDEX(Данные!$I$1:$IX$303,Данные!$A266,AK$642)-Данные!$F266+IF($F$12="Использовать поправку",AM604,0),#N/A)</f>
        <v>0.39025786324666356</v>
      </c>
      <c r="AL604" s="100" t="e">
        <f>INDEX(Данные!$I$1:$IX$303,Данные!$A266,AL$642+4)-INDEX(Данные!$I$1:$IX$303,Данные!$A266,AL$643+4)</f>
        <v>#N/A</v>
      </c>
      <c r="AM604" s="101" t="e">
        <f>INDEX(Данные!$I$1:$IX$303,Данные!$A266,AM$642+5)-INDEX(Данные!$I$1:$IX$303,Данные!$A266,AM$643+5)</f>
        <v>#N/A</v>
      </c>
      <c r="AO604" s="61">
        <v>131.5</v>
      </c>
      <c r="AP604" s="62">
        <f t="shared" si="864"/>
        <v>131.5</v>
      </c>
      <c r="AQ604" s="63">
        <f>IF(ISNUMBER(INDEX(Данные!$I$1:$IX$303,Данные!$A266,AQ$642)),INDEX(Данные!$I$1:$IX$303,Данные!$A266,AQ$642)-Данные!$G266-AQ$643+IF($F$3="Использовать поправку",BT604,0),#N/A)</f>
        <v>0</v>
      </c>
      <c r="AR604" s="64">
        <f>IF(ISNUMBER(INDEX(Данные!$I$1:$IX$303,Данные!$A266,AR$642)),INDEX(Данные!$I$1:$IX$303,Данные!$A266,AR$642)-Данные!$H266-AR$643+IF($F$3="Использовать поправку",BU604,0),#N/A)</f>
        <v>0</v>
      </c>
      <c r="AS604" s="62">
        <f t="shared" si="865"/>
        <v>131.5</v>
      </c>
      <c r="AT604" s="63">
        <f>IF(ISNUMBER(INDEX(Данные!$I$1:$IX$303,Данные!$A266,AT$642)),INDEX(Данные!$I$1:$IX$303,Данные!$A266,AT$642)-Данные!$G266-AT$643+IF($F$4="Использовать поправку",BT604,0),#N/A)</f>
        <v>-0.70031687772200257</v>
      </c>
      <c r="AU604" s="64">
        <f>IF(ISNUMBER(INDEX(Данные!$I$1:$IX$303,Данные!$A266,AU$642)),INDEX(Данные!$I$1:$IX$303,Данные!$A266,AU$642)-Данные!$H266-AU$643+IF($F$4="Использовать поправку",BU604,0),#N/A)</f>
        <v>3.0448092961787552</v>
      </c>
      <c r="AV604" s="62">
        <f t="shared" si="866"/>
        <v>131.5</v>
      </c>
      <c r="AW604" s="63">
        <f>IF(ISNUMBER(INDEX(Данные!$I$1:$IX$303,Данные!$A266,AW$642)),INDEX(Данные!$I$1:$IX$303,Данные!$A266,AW$642)-Данные!$G266-AW$643+IF($F$5="Использовать поправку",BT604,0),#N/A)</f>
        <v>-4.6936924055077043</v>
      </c>
      <c r="AX604" s="64">
        <f>IF(ISNUMBER(INDEX(Данные!$I$1:$IX$303,Данные!$A266,AX$642)),INDEX(Данные!$I$1:$IX$303,Данные!$A266,AX$642)-Данные!$H266-AX$643+IF($F$5="Использовать поправку",BU604,0),#N/A)</f>
        <v>1.2068383834939596</v>
      </c>
      <c r="AY604" s="62">
        <f t="shared" si="867"/>
        <v>131.5</v>
      </c>
      <c r="AZ604" s="63">
        <f>IF(ISNUMBER(INDEX(Данные!$I$1:$IX$303,Данные!$A266,AZ$642)),INDEX(Данные!$I$1:$IX$303,Данные!$A266,AZ$642)-Данные!$G266-AZ$643+IF($F$6="Использовать поправку",BT604,0),#N/A)</f>
        <v>-8.9699077131227796</v>
      </c>
      <c r="BA604" s="64">
        <f>IF(ISNUMBER(INDEX(Данные!$I$1:$IX$303,Данные!$A266,BA$642)),INDEX(Данные!$I$1:$IX$303,Данные!$A266,BA$642)-Данные!$H266-BA$643+IF($F$6="Использовать поправку",BU604,0),#N/A)</f>
        <v>0.90253372783831765</v>
      </c>
      <c r="BB604" s="62">
        <f t="shared" si="868"/>
        <v>131.5</v>
      </c>
      <c r="BC604" s="63">
        <f>IF(ISNUMBER(INDEX(Данные!$I$1:$IX$303,Данные!$A266,BC$642)),INDEX(Данные!$I$1:$IX$303,Данные!$A266,BC$642)-Данные!$G266-BC$643+IF($F$7="Использовать поправку",BT604,0),#N/A)</f>
        <v>-7.5421578423517985</v>
      </c>
      <c r="BD604" s="64">
        <f>IF(ISNUMBER(INDEX(Данные!$I$1:$IX$303,Данные!$A266,BD$642)),INDEX(Данные!$I$1:$IX$303,Данные!$A266,BD$642)-Данные!$H266-BD$643+IF($F$7="Использовать поправку",BU604,0),#N/A)</f>
        <v>5.0775600025167478</v>
      </c>
      <c r="BE604" s="62">
        <f t="shared" si="869"/>
        <v>131.5</v>
      </c>
      <c r="BF604" s="63">
        <f>IF(ISNUMBER(INDEX(Данные!$I$1:$IX$303,Данные!$A266,BF$642)),INDEX(Данные!$I$1:$IX$303,Данные!$A266,BF$642)-Данные!$G266-BF$643+IF($F$8="Использовать поправку",BT604,0),#N/A)</f>
        <v>-1.3596791652651063</v>
      </c>
      <c r="BG604" s="64">
        <f>IF(ISNUMBER(INDEX(Данные!$I$1:$IX$303,Данные!$A266,BG$642)),INDEX(Данные!$I$1:$IX$303,Данные!$A266,BG$642)-Данные!$H266-BG$643+IF($F$8="Использовать поправку",BU604,0),#N/A)</f>
        <v>0.80322136170570957</v>
      </c>
      <c r="BH604" s="62">
        <f t="shared" si="870"/>
        <v>131.5</v>
      </c>
      <c r="BI604" s="63">
        <f>IF(ISNUMBER(INDEX(Данные!$I$1:$IX$303,Данные!$A266,BI$642)),INDEX(Данные!$I$1:$IX$303,Данные!$A266,BI$642)-Данные!$G266-BI$643+IF($F$9="Использовать поправку",BT604,0),#N/A)</f>
        <v>-1.1690989642571594</v>
      </c>
      <c r="BJ604" s="64">
        <f>IF(ISNUMBER(INDEX(Данные!$I$1:$IX$303,Данные!$A266,BJ$642)),INDEX(Данные!$I$1:$IX$303,Данные!$A266,BJ$642)-Данные!$H266-BJ$643+IF($F$9="Использовать поправку",BU604,0),#N/A)</f>
        <v>2.111598011547585</v>
      </c>
      <c r="BK604" s="62">
        <f t="shared" si="871"/>
        <v>131.5</v>
      </c>
      <c r="BL604" s="63">
        <f>IF(ISNUMBER(INDEX(Данные!$I$1:$IX$303,Данные!$A266,BL$642)),INDEX(Данные!$I$1:$IX$303,Данные!$A266,BL$642)-Данные!$G266-BL$643+IF($F$10="Использовать поправку",BT604,0),#N/A)</f>
        <v>-0.90887226087556883</v>
      </c>
      <c r="BM604" s="64">
        <f>IF(ISNUMBER(INDEX(Данные!$I$1:$IX$303,Данные!$A266,BM$642)),INDEX(Данные!$I$1:$IX$303,Данные!$A266,BM$642)-Данные!$H266-BM$643+IF($F$10="Использовать поправку",BU604,0),#N/A)</f>
        <v>3.8873936732115908</v>
      </c>
      <c r="BN604" s="62">
        <f t="shared" si="872"/>
        <v>131.5</v>
      </c>
      <c r="BO604" s="63">
        <f>IF(ISNUMBER(INDEX(Данные!$I$1:$IX$303,Данные!$A266,BO$642)),INDEX(Данные!$I$1:$IX$303,Данные!$A266,BO$642)-Данные!$G266-BO$643+IF($F$11="Использовать поправку",BT604,0),#N/A)</f>
        <v>-3.194278652066032</v>
      </c>
      <c r="BP604" s="64">
        <f>IF(ISNUMBER(INDEX(Данные!$I$1:$IX$303,Данные!$A266,BP$642)),INDEX(Данные!$I$1:$IX$303,Данные!$A266,BP$642)-Данные!$H266-BP$643+IF($F$11="Использовать поправку",BU604,0),#N/A)</f>
        <v>-2.9333696068897552</v>
      </c>
      <c r="BQ604" s="62">
        <f t="shared" si="873"/>
        <v>131.5</v>
      </c>
      <c r="BR604" s="63">
        <f>IF(ISNUMBER(INDEX(Данные!$I$1:$IX$303,Данные!$A266,BR$642)),INDEX(Данные!$I$1:$IX$303,Данные!$A266,BR$642)-Данные!$G266-BR$643+IF($F$12="Использовать поправку",BT604,0),#N/A)</f>
        <v>-5.6365022564747278</v>
      </c>
      <c r="BS604" s="64">
        <f>IF(ISNUMBER(INDEX(Данные!$I$1:$IX$303,Данные!$A266,BS$642)),INDEX(Данные!$I$1:$IX$303,Данные!$A266,BS$642)-Данные!$H266-BS$643+IF($F$12="Использовать поправку",BU604,0),#N/A)</f>
        <v>2.7643873693796195</v>
      </c>
      <c r="BT604" s="100" t="e">
        <f>INDEX(Данные!$I$1:$IX$303,Данные!$A266,BT$642+8)-INDEX(Данные!$I$1:$IX$303,Данные!$A266,BT$643+8)</f>
        <v>#N/A</v>
      </c>
      <c r="BU604" s="101" t="e">
        <f>INDEX(Данные!$I$1:$IX$303,Данные!$A266,BU$642+9)-INDEX(Данные!$I$1:$IX$303,Данные!$A266,BU$643+9)</f>
        <v>#N/A</v>
      </c>
    </row>
    <row r="605" spans="7:73" s="88" customFormat="1" x14ac:dyDescent="0.25">
      <c r="G605" s="61">
        <v>132</v>
      </c>
      <c r="H605" s="62">
        <f t="shared" si="874"/>
        <v>132</v>
      </c>
      <c r="I605" s="63">
        <f>IF(ISNUMBER(INDEX(Данные!$I$1:$IX$303,Данные!$A267,I$642)),INDEX(Данные!$I$1:$IX$303,Данные!$A267,I$642)-Данные!$E267+IF($F$3="Использовать поправку",AL605,0),#N/A)</f>
        <v>0</v>
      </c>
      <c r="J605" s="64">
        <f>IF(ISNUMBER(INDEX(Данные!$I$1:$IX$303,Данные!$A267,J$642)),INDEX(Данные!$I$1:$IX$303,Данные!$A267,J$642)-Данные!$F267+IF($F$3="Использовать поправку",AM605,0),#N/A)</f>
        <v>0</v>
      </c>
      <c r="K605" s="62">
        <f t="shared" si="875"/>
        <v>132</v>
      </c>
      <c r="L605" s="63">
        <f>IF(ISNUMBER(INDEX(Данные!$I$1:$IX$303,Данные!$A267,L$642)),INDEX(Данные!$I$1:$IX$303,Данные!$A267,L$642)-Данные!$E267+IF($F$4="Использовать поправку",AL605,0),#N/A)</f>
        <v>0.5417863854361773</v>
      </c>
      <c r="M605" s="64">
        <f>IF(ISNUMBER(INDEX(Данные!$I$1:$IX$303,Данные!$A267,M$642)),INDEX(Данные!$I$1:$IX$303,Данные!$A267,M$642)-Данные!$F267+IF($F$4="Использовать поправку",AM605,0),#N/A)</f>
        <v>-0.39238746906410427</v>
      </c>
      <c r="N605" s="62">
        <f t="shared" si="876"/>
        <v>132</v>
      </c>
      <c r="O605" s="63">
        <f>IF(ISNUMBER(INDEX(Данные!$I$1:$IX$303,Данные!$A267,O$642)),INDEX(Данные!$I$1:$IX$303,Данные!$A267,O$642)-Данные!$E267+IF($F$5="Использовать поправку",AL605,0),#N/A)</f>
        <v>1.3995407127757229</v>
      </c>
      <c r="P605" s="64">
        <f>IF(ISNUMBER(INDEX(Данные!$I$1:$IX$303,Данные!$A267,P$642)),INDEX(Данные!$I$1:$IX$303,Данные!$A267,P$642)-Данные!$F267+IF($F$5="Использовать поправку",AM605,0),#N/A)</f>
        <v>-0.51258085495579664</v>
      </c>
      <c r="Q605" s="62">
        <f t="shared" si="877"/>
        <v>132</v>
      </c>
      <c r="R605" s="63">
        <f>IF(ISNUMBER(INDEX(Данные!$I$1:$IX$303,Данные!$A267,R$642)),INDEX(Данные!$I$1:$IX$303,Данные!$A267,R$642)-Данные!$E267+IF($F$6="Использовать поправку",AL605,0),#N/A)</f>
        <v>1.2489419258748242</v>
      </c>
      <c r="S605" s="64">
        <f>IF(ISNUMBER(INDEX(Данные!$I$1:$IX$303,Данные!$A267,S$642)),INDEX(Данные!$I$1:$IX$303,Данные!$A267,S$642)-Данные!$F267+IF($F$6="Использовать поправку",AM605,0),#N/A)</f>
        <v>0.25583455546914635</v>
      </c>
      <c r="T605" s="62">
        <f t="shared" si="878"/>
        <v>132</v>
      </c>
      <c r="U605" s="63">
        <f>IF(ISNUMBER(INDEX(Данные!$I$1:$IX$303,Данные!$A267,U$642)),INDEX(Данные!$I$1:$IX$303,Данные!$A267,U$642)-Данные!$E267+IF($F$7="Использовать поправку",AL605,0),#N/A)</f>
        <v>1.4797549492227535</v>
      </c>
      <c r="V605" s="64">
        <f>IF(ISNUMBER(INDEX(Данные!$I$1:$IX$303,Данные!$A267,V$642)),INDEX(Данные!$I$1:$IX$303,Данные!$A267,V$642)-Данные!$F267+IF($F$7="Использовать поправку",AM605,0),#N/A)</f>
        <v>-1.1217894114951079</v>
      </c>
      <c r="W605" s="62">
        <f t="shared" si="879"/>
        <v>132</v>
      </c>
      <c r="X605" s="63">
        <f>IF(ISNUMBER(INDEX(Данные!$I$1:$IX$303,Данные!$A267,X$642)),INDEX(Данные!$I$1:$IX$303,Данные!$A267,X$642)-Данные!$E267+IF($F$8="Использовать поправку",AL605,0),#N/A)</f>
        <v>0.5068391557671994</v>
      </c>
      <c r="Y605" s="64">
        <f>IF(ISNUMBER(INDEX(Данные!$I$1:$IX$303,Данные!$A267,Y$642)),INDEX(Данные!$I$1:$IX$303,Данные!$A267,Y$642)-Данные!$F267+IF($F$8="Использовать поправку",AM605,0),#N/A)</f>
        <v>0.62180244158896159</v>
      </c>
      <c r="Z605" s="62">
        <f t="shared" si="880"/>
        <v>132</v>
      </c>
      <c r="AA605" s="63">
        <f>IF(ISNUMBER(INDEX(Данные!$I$1:$IX$303,Данные!$A267,AA$642)),INDEX(Данные!$I$1:$IX$303,Данные!$A267,AA$642)-Данные!$E267+IF($F$9="Использовать поправку",AL605,0),#N/A)</f>
        <v>0.97180881459994417</v>
      </c>
      <c r="AB605" s="64">
        <f>IF(ISNUMBER(INDEX(Данные!$I$1:$IX$303,Данные!$A267,AB$642)),INDEX(Данные!$I$1:$IX$303,Данные!$A267,AB$642)-Данные!$F267+IF($F$9="Использовать поправку",AM605,0),#N/A)</f>
        <v>-0.64699488337948452</v>
      </c>
      <c r="AC605" s="62">
        <f t="shared" si="881"/>
        <v>132</v>
      </c>
      <c r="AD605" s="63">
        <f>IF(ISNUMBER(INDEX(Данные!$I$1:$IX$303,Данные!$A267,AD$642)),INDEX(Данные!$I$1:$IX$303,Данные!$A267,AD$642)-Данные!$E267+IF($F$10="Использовать поправку",AL605,0),#N/A)</f>
        <v>1.1897880720082359</v>
      </c>
      <c r="AE605" s="64">
        <f>IF(ISNUMBER(INDEX(Данные!$I$1:$IX$303,Данные!$A267,AE$642)),INDEX(Данные!$I$1:$IX$303,Данные!$A267,AE$642)-Данные!$F267+IF($F$10="Использовать поправку",AM605,0),#N/A)</f>
        <v>0.75854151942634473</v>
      </c>
      <c r="AF605" s="62">
        <f t="shared" si="882"/>
        <v>132</v>
      </c>
      <c r="AG605" s="63">
        <f>IF(ISNUMBER(INDEX(Данные!$I$1:$IX$303,Данные!$A267,AG$642)),INDEX(Данные!$I$1:$IX$303,Данные!$A267,AG$642)-Данные!$E267+IF($F$11="Использовать поправку",AL605,0),#N/A)</f>
        <v>2.0110689517218674</v>
      </c>
      <c r="AH605" s="64">
        <f>IF(ISNUMBER(INDEX(Данные!$I$1:$IX$303,Данные!$A267,AH$642)),INDEX(Данные!$I$1:$IX$303,Данные!$A267,AH$642)-Данные!$F267+IF($F$11="Использовать поправку",AM605,0),#N/A)</f>
        <v>0.60013183273028758</v>
      </c>
      <c r="AI605" s="62">
        <f t="shared" si="883"/>
        <v>132</v>
      </c>
      <c r="AJ605" s="63">
        <f>IF(ISNUMBER(INDEX(Данные!$I$1:$IX$303,Данные!$A267,AJ$642)),INDEX(Данные!$I$1:$IX$303,Данные!$A267,AJ$642)-Данные!$E267+IF($F$12="Использовать поправку",AL605,0),#N/A)</f>
        <v>2.5966721594792332</v>
      </c>
      <c r="AK605" s="96">
        <f>IF(ISNUMBER(INDEX(Данные!$I$1:$IX$303,Данные!$A267,AK$642)),INDEX(Данные!$I$1:$IX$303,Данные!$A267,AK$642)-Данные!$F267+IF($F$12="Использовать поправку",AM605,0),#N/A)</f>
        <v>0.42365763443203974</v>
      </c>
      <c r="AL605" s="100" t="e">
        <f>INDEX(Данные!$I$1:$IX$303,Данные!$A267,AL$642+4)-INDEX(Данные!$I$1:$IX$303,Данные!$A267,AL$643+4)</f>
        <v>#N/A</v>
      </c>
      <c r="AM605" s="101" t="e">
        <f>INDEX(Данные!$I$1:$IX$303,Данные!$A267,AM$642+5)-INDEX(Данные!$I$1:$IX$303,Данные!$A267,AM$643+5)</f>
        <v>#N/A</v>
      </c>
      <c r="AO605" s="61">
        <v>132</v>
      </c>
      <c r="AP605" s="62">
        <f t="shared" si="864"/>
        <v>132</v>
      </c>
      <c r="AQ605" s="63">
        <f>IF(ISNUMBER(INDEX(Данные!$I$1:$IX$303,Данные!$A267,AQ$642)),INDEX(Данные!$I$1:$IX$303,Данные!$A267,AQ$642)-Данные!$G267-AQ$643+IF($F$3="Использовать поправку",BT605,0),#N/A)</f>
        <v>0</v>
      </c>
      <c r="AR605" s="64">
        <f>IF(ISNUMBER(INDEX(Данные!$I$1:$IX$303,Данные!$A267,AR$642)),INDEX(Данные!$I$1:$IX$303,Данные!$A267,AR$642)-Данные!$H267-AR$643+IF($F$3="Использовать поправку",BU605,0),#N/A)</f>
        <v>0</v>
      </c>
      <c r="AS605" s="62">
        <f t="shared" si="865"/>
        <v>132</v>
      </c>
      <c r="AT605" s="63">
        <f>IF(ISNUMBER(INDEX(Данные!$I$1:$IX$303,Данные!$A267,AT$642)),INDEX(Данные!$I$1:$IX$303,Данные!$A267,AT$642)-Данные!$G267-AT$643+IF($F$4="Использовать поправку",BT605,0),#N/A)</f>
        <v>-0.42942368500393968</v>
      </c>
      <c r="AU605" s="64">
        <f>IF(ISNUMBER(INDEX(Данные!$I$1:$IX$303,Данные!$A267,AU$642)),INDEX(Данные!$I$1:$IX$303,Данные!$A267,AU$642)-Данные!$H267-AU$643+IF($F$4="Использовать поправку",BU605,0),#N/A)</f>
        <v>2.8486155616465112</v>
      </c>
      <c r="AV605" s="62">
        <f t="shared" si="866"/>
        <v>132</v>
      </c>
      <c r="AW605" s="63">
        <f>IF(ISNUMBER(INDEX(Данные!$I$1:$IX$303,Данные!$A267,AW$642)),INDEX(Данные!$I$1:$IX$303,Данные!$A267,AW$642)-Данные!$G267-AW$643+IF($F$5="Использовать поправку",BT605,0),#N/A)</f>
        <v>-3.9939220491198739</v>
      </c>
      <c r="AX605" s="64">
        <f>IF(ISNUMBER(INDEX(Данные!$I$1:$IX$303,Данные!$A267,AX$642)),INDEX(Данные!$I$1:$IX$303,Данные!$A267,AX$642)-Данные!$H267-AX$643+IF($F$5="Использовать поправку",BU605,0),#N/A)</f>
        <v>0.95054795601595288</v>
      </c>
      <c r="AY605" s="62">
        <f t="shared" si="867"/>
        <v>132</v>
      </c>
      <c r="AZ605" s="63">
        <f>IF(ISNUMBER(INDEX(Данные!$I$1:$IX$303,Данные!$A267,AZ$642)),INDEX(Данные!$I$1:$IX$303,Данные!$A267,AZ$642)-Данные!$G267-AZ$643+IF($F$6="Использовать поправку",BT605,0),#N/A)</f>
        <v>-8.3454367501853994</v>
      </c>
      <c r="BA605" s="64">
        <f>IF(ISNUMBER(INDEX(Данные!$I$1:$IX$303,Данные!$A267,BA$642)),INDEX(Данные!$I$1:$IX$303,Данные!$A267,BA$642)-Данные!$H267-BA$643+IF($F$6="Использовать поправку",BU605,0),#N/A)</f>
        <v>1.030451005572786</v>
      </c>
      <c r="BB605" s="62">
        <f t="shared" si="868"/>
        <v>132</v>
      </c>
      <c r="BC605" s="63">
        <f>IF(ISNUMBER(INDEX(Данные!$I$1:$IX$303,Данные!$A267,BC$642)),INDEX(Данные!$I$1:$IX$303,Данные!$A267,BC$642)-Данные!$G267-BC$643+IF($F$7="Использовать поправку",BT605,0),#N/A)</f>
        <v>-6.8022803677404227</v>
      </c>
      <c r="BD605" s="64">
        <f>IF(ISNUMBER(INDEX(Данные!$I$1:$IX$303,Данные!$A267,BD$642)),INDEX(Данные!$I$1:$IX$303,Данные!$A267,BD$642)-Данные!$H267-BD$643+IF($F$7="Использовать поправку",BU605,0),#N/A)</f>
        <v>4.5166652967691334</v>
      </c>
      <c r="BE605" s="62">
        <f t="shared" si="869"/>
        <v>132</v>
      </c>
      <c r="BF605" s="63">
        <f>IF(ISNUMBER(INDEX(Данные!$I$1:$IX$303,Данные!$A267,BF$642)),INDEX(Данные!$I$1:$IX$303,Данные!$A267,BF$642)-Данные!$G267-BF$643+IF($F$8="Использовать поправку",BT605,0),#N/A)</f>
        <v>-1.1062595873816008</v>
      </c>
      <c r="BG605" s="64">
        <f>IF(ISNUMBER(INDEX(Данные!$I$1:$IX$303,Данные!$A267,BG$642)),INDEX(Данные!$I$1:$IX$303,Данные!$A267,BG$642)-Данные!$H267-BG$643+IF($F$8="Использовать поправку",BU605,0),#N/A)</f>
        <v>1.1141225825003858</v>
      </c>
      <c r="BH605" s="62">
        <f t="shared" si="870"/>
        <v>132</v>
      </c>
      <c r="BI605" s="63">
        <f>IF(ISNUMBER(INDEX(Данные!$I$1:$IX$303,Данные!$A267,BI$642)),INDEX(Данные!$I$1:$IX$303,Данные!$A267,BI$642)-Данные!$G267-BI$643+IF($F$9="Использовать поправку",BT605,0),#N/A)</f>
        <v>-0.68319455695723263</v>
      </c>
      <c r="BJ605" s="64">
        <f>IF(ISNUMBER(INDEX(Данные!$I$1:$IX$303,Данные!$A267,BJ$642)),INDEX(Данные!$I$1:$IX$303,Данные!$A267,BJ$642)-Данные!$H267-BJ$643+IF($F$9="Использовать поправку",BU605,0),#N/A)</f>
        <v>1.7881005698579884</v>
      </c>
      <c r="BK605" s="62">
        <f t="shared" si="871"/>
        <v>132</v>
      </c>
      <c r="BL605" s="63">
        <f>IF(ISNUMBER(INDEX(Данные!$I$1:$IX$303,Данные!$A267,BL$642)),INDEX(Данные!$I$1:$IX$303,Данные!$A267,BL$642)-Данные!$G267-BL$643+IF($F$10="Использовать поправку",BT605,0),#N/A)</f>
        <v>-0.31397822487144822</v>
      </c>
      <c r="BM605" s="64">
        <f>IF(ISNUMBER(INDEX(Данные!$I$1:$IX$303,Данные!$A267,BM$642)),INDEX(Данные!$I$1:$IX$303,Данные!$A267,BM$642)-Данные!$H267-BM$643+IF($F$10="Использовать поправку",BU605,0),#N/A)</f>
        <v>4.2666644329246992</v>
      </c>
      <c r="BN605" s="62">
        <f t="shared" si="872"/>
        <v>132</v>
      </c>
      <c r="BO605" s="63">
        <f>IF(ISNUMBER(INDEX(Данные!$I$1:$IX$303,Данные!$A267,BO$642)),INDEX(Данные!$I$1:$IX$303,Данные!$A267,BO$642)-Данные!$G267-BO$643+IF($F$11="Использовать поправку",BT605,0),#N/A)</f>
        <v>-2.1887441762052049</v>
      </c>
      <c r="BP605" s="64">
        <f>IF(ISNUMBER(INDEX(Данные!$I$1:$IX$303,Данные!$A267,BP$642)),INDEX(Данные!$I$1:$IX$303,Данные!$A267,BP$642)-Данные!$H267-BP$643+IF($F$11="Использовать поправку",BU605,0),#N/A)</f>
        <v>-2.6333036905243716</v>
      </c>
      <c r="BQ605" s="62">
        <f t="shared" si="873"/>
        <v>132</v>
      </c>
      <c r="BR605" s="63">
        <f>IF(ISNUMBER(INDEX(Данные!$I$1:$IX$303,Данные!$A267,BR$642)),INDEX(Данные!$I$1:$IX$303,Данные!$A267,BR$642)-Данные!$G267-BR$643+IF($F$12="Использовать поправку",BT605,0),#N/A)</f>
        <v>-4.3381661767351716</v>
      </c>
      <c r="BS605" s="64">
        <f>IF(ISNUMBER(INDEX(Данные!$I$1:$IX$303,Данные!$A267,BS$642)),INDEX(Данные!$I$1:$IX$303,Данные!$A267,BS$642)-Данные!$H267-BS$643+IF($F$12="Использовать поправку",BU605,0),#N/A)</f>
        <v>2.9762161865955932</v>
      </c>
      <c r="BT605" s="100" t="e">
        <f>INDEX(Данные!$I$1:$IX$303,Данные!$A267,BT$642+8)-INDEX(Данные!$I$1:$IX$303,Данные!$A267,BT$643+8)</f>
        <v>#N/A</v>
      </c>
      <c r="BU605" s="101" t="e">
        <f>INDEX(Данные!$I$1:$IX$303,Данные!$A267,BU$642+9)-INDEX(Данные!$I$1:$IX$303,Данные!$A267,BU$643+9)</f>
        <v>#N/A</v>
      </c>
    </row>
    <row r="606" spans="7:73" s="88" customFormat="1" x14ac:dyDescent="0.25">
      <c r="G606" s="61">
        <v>132.5</v>
      </c>
      <c r="H606" s="62">
        <f t="shared" si="874"/>
        <v>132.5</v>
      </c>
      <c r="I606" s="63">
        <f>IF(ISNUMBER(INDEX(Данные!$I$1:$IX$303,Данные!$A268,I$642)),INDEX(Данные!$I$1:$IX$303,Данные!$A268,I$642)-Данные!$E268+IF($F$3="Использовать поправку",AL606,0),#N/A)</f>
        <v>0</v>
      </c>
      <c r="J606" s="64">
        <f>IF(ISNUMBER(INDEX(Данные!$I$1:$IX$303,Данные!$A268,J$642)),INDEX(Данные!$I$1:$IX$303,Данные!$A268,J$642)-Данные!$F268+IF($F$3="Использовать поправку",AM606,0),#N/A)</f>
        <v>0</v>
      </c>
      <c r="K606" s="62">
        <f t="shared" si="875"/>
        <v>132.5</v>
      </c>
      <c r="L606" s="63">
        <f>IF(ISNUMBER(INDEX(Данные!$I$1:$IX$303,Данные!$A268,L$642)),INDEX(Данные!$I$1:$IX$303,Данные!$A268,L$642)-Данные!$E268+IF($F$4="Использовать поправку",AL606,0),#N/A)</f>
        <v>-0.47275224834782215</v>
      </c>
      <c r="M606" s="64">
        <f>IF(ISNUMBER(INDEX(Данные!$I$1:$IX$303,Данные!$A268,M$642)),INDEX(Данные!$I$1:$IX$303,Данные!$A268,M$642)-Данные!$F268+IF($F$4="Использовать поправку",AM606,0),#N/A)</f>
        <v>-1.1532894908201996</v>
      </c>
      <c r="N606" s="62">
        <f t="shared" si="876"/>
        <v>132.5</v>
      </c>
      <c r="O606" s="63">
        <f>IF(ISNUMBER(INDEX(Данные!$I$1:$IX$303,Данные!$A268,O$642)),INDEX(Данные!$I$1:$IX$303,Данные!$A268,O$642)-Данные!$E268+IF($F$5="Использовать поправку",AL606,0),#N/A)</f>
        <v>9.4475063421127103E-2</v>
      </c>
      <c r="P606" s="64">
        <f>IF(ISNUMBER(INDEX(Данные!$I$1:$IX$303,Данные!$A268,P$642)),INDEX(Данные!$I$1:$IX$303,Данные!$A268,P$642)-Данные!$F268+IF($F$5="Использовать поправку",AM606,0),#N/A)</f>
        <v>-0.37231641551487726</v>
      </c>
      <c r="Q606" s="62">
        <f t="shared" si="877"/>
        <v>132.5</v>
      </c>
      <c r="R606" s="63">
        <f>IF(ISNUMBER(INDEX(Данные!$I$1:$IX$303,Данные!$A268,R$642)),INDEX(Данные!$I$1:$IX$303,Данные!$A268,R$642)-Данные!$E268+IF($F$6="Использовать поправку",AL606,0),#N/A)</f>
        <v>1.0733504328445722</v>
      </c>
      <c r="S606" s="64">
        <f>IF(ISNUMBER(INDEX(Данные!$I$1:$IX$303,Данные!$A268,S$642)),INDEX(Данные!$I$1:$IX$303,Данные!$A268,S$642)-Данные!$F268+IF($F$6="Использовать поправку",AM606,0),#N/A)</f>
        <v>-0.14753606114033957</v>
      </c>
      <c r="T606" s="62">
        <f t="shared" si="878"/>
        <v>132.5</v>
      </c>
      <c r="U606" s="63">
        <f>IF(ISNUMBER(INDEX(Данные!$I$1:$IX$303,Данные!$A268,U$642)),INDEX(Данные!$I$1:$IX$303,Данные!$A268,U$642)-Данные!$E268+IF($F$7="Использовать поправку",AL606,0),#N/A)</f>
        <v>0.1071133447052155</v>
      </c>
      <c r="V606" s="64">
        <f>IF(ISNUMBER(INDEX(Данные!$I$1:$IX$303,Данные!$A268,V$642)),INDEX(Данные!$I$1:$IX$303,Данные!$A268,V$642)-Данные!$F268+IF($F$7="Использовать поправку",AM606,0),#N/A)</f>
        <v>0.32301758335192687</v>
      </c>
      <c r="W606" s="62">
        <f t="shared" si="879"/>
        <v>132.5</v>
      </c>
      <c r="X606" s="63">
        <f>IF(ISNUMBER(INDEX(Данные!$I$1:$IX$303,Данные!$A268,X$642)),INDEX(Данные!$I$1:$IX$303,Данные!$A268,X$642)-Данные!$E268+IF($F$8="Использовать поправку",AL606,0),#N/A)</f>
        <v>-1.0476179653663138</v>
      </c>
      <c r="Y606" s="64">
        <f>IF(ISNUMBER(INDEX(Данные!$I$1:$IX$303,Данные!$A268,Y$642)),INDEX(Данные!$I$1:$IX$303,Данные!$A268,Y$642)-Данные!$F268+IF($F$8="Использовать поправку",AM606,0),#N/A)</f>
        <v>0.413870860528462</v>
      </c>
      <c r="Z606" s="62">
        <f t="shared" si="880"/>
        <v>132.5</v>
      </c>
      <c r="AA606" s="63">
        <f>IF(ISNUMBER(INDEX(Данные!$I$1:$IX$303,Данные!$A268,AA$642)),INDEX(Данные!$I$1:$IX$303,Данные!$A268,AA$642)-Данные!$E268+IF($F$9="Использовать поправку",AL606,0),#N/A)</f>
        <v>0.30164553741500022</v>
      </c>
      <c r="AB606" s="64">
        <f>IF(ISNUMBER(INDEX(Данные!$I$1:$IX$303,Данные!$A268,AB$642)),INDEX(Данные!$I$1:$IX$303,Данные!$A268,AB$642)-Данные!$F268+IF($F$9="Использовать поправку",AM606,0),#N/A)</f>
        <v>0.10273759807885341</v>
      </c>
      <c r="AC606" s="62">
        <f t="shared" si="881"/>
        <v>132.5</v>
      </c>
      <c r="AD606" s="63">
        <f>IF(ISNUMBER(INDEX(Данные!$I$1:$IX$303,Данные!$A268,AD$642)),INDEX(Данные!$I$1:$IX$303,Данные!$A268,AD$642)-Данные!$E268+IF($F$10="Использовать поправку",AL606,0),#N/A)</f>
        <v>0.9504856299682487</v>
      </c>
      <c r="AE606" s="64">
        <f>IF(ISNUMBER(INDEX(Данные!$I$1:$IX$303,Данные!$A268,AE$642)),INDEX(Данные!$I$1:$IX$303,Данные!$A268,AE$642)-Данные!$F268+IF($F$10="Использовать поправку",AM606,0),#N/A)</f>
        <v>-1.448574462339991E-2</v>
      </c>
      <c r="AF606" s="62">
        <f t="shared" si="882"/>
        <v>132.5</v>
      </c>
      <c r="AG606" s="63">
        <f>IF(ISNUMBER(INDEX(Данные!$I$1:$IX$303,Данные!$A268,AG$642)),INDEX(Данные!$I$1:$IX$303,Данные!$A268,AG$642)-Данные!$E268+IF($F$11="Использовать поправку",AL606,0),#N/A)</f>
        <v>-0.51100471215839249</v>
      </c>
      <c r="AH606" s="64">
        <f>IF(ISNUMBER(INDEX(Данные!$I$1:$IX$303,Данные!$A268,AH$642)),INDEX(Данные!$I$1:$IX$303,Данные!$A268,AH$642)-Данные!$F268+IF($F$11="Использовать поправку",AM606,0),#N/A)</f>
        <v>0.32013988138409744</v>
      </c>
      <c r="AI606" s="62">
        <f t="shared" si="883"/>
        <v>132.5</v>
      </c>
      <c r="AJ606" s="63">
        <f>IF(ISNUMBER(INDEX(Данные!$I$1:$IX$303,Данные!$A268,AJ$642)),INDEX(Данные!$I$1:$IX$303,Данные!$A268,AJ$642)-Данные!$E268+IF($F$12="Использовать поправку",AL606,0),#N/A)</f>
        <v>0.65103310199542008</v>
      </c>
      <c r="AK606" s="96">
        <f>IF(ISNUMBER(INDEX(Данные!$I$1:$IX$303,Данные!$A268,AK$642)),INDEX(Данные!$I$1:$IX$303,Данные!$A268,AK$642)-Данные!$F268+IF($F$12="Использовать поправку",AM606,0),#N/A)</f>
        <v>-0.36746398419809623</v>
      </c>
      <c r="AL606" s="100" t="e">
        <f>INDEX(Данные!$I$1:$IX$303,Данные!$A268,AL$642+4)-INDEX(Данные!$I$1:$IX$303,Данные!$A268,AL$643+4)</f>
        <v>#N/A</v>
      </c>
      <c r="AM606" s="101" t="e">
        <f>INDEX(Данные!$I$1:$IX$303,Данные!$A268,AM$642+5)-INDEX(Данные!$I$1:$IX$303,Данные!$A268,AM$643+5)</f>
        <v>#N/A</v>
      </c>
      <c r="AO606" s="61">
        <v>132.5</v>
      </c>
      <c r="AP606" s="62">
        <f t="shared" si="864"/>
        <v>132.5</v>
      </c>
      <c r="AQ606" s="63">
        <f>IF(ISNUMBER(INDEX(Данные!$I$1:$IX$303,Данные!$A268,AQ$642)),INDEX(Данные!$I$1:$IX$303,Данные!$A268,AQ$642)-Данные!$G268-AQ$643+IF($F$3="Использовать поправку",BT606,0),#N/A)</f>
        <v>0</v>
      </c>
      <c r="AR606" s="64">
        <f>IF(ISNUMBER(INDEX(Данные!$I$1:$IX$303,Данные!$A268,AR$642)),INDEX(Данные!$I$1:$IX$303,Данные!$A268,AR$642)-Данные!$H268-AR$643+IF($F$3="Использовать поправку",BU606,0),#N/A)</f>
        <v>0</v>
      </c>
      <c r="AS606" s="62">
        <f t="shared" si="865"/>
        <v>132.5</v>
      </c>
      <c r="AT606" s="63">
        <f>IF(ISNUMBER(INDEX(Данные!$I$1:$IX$303,Данные!$A268,AT$642)),INDEX(Данные!$I$1:$IX$303,Данные!$A268,AT$642)-Данные!$G268-AT$643+IF($F$4="Использовать поправку",BT606,0),#N/A)</f>
        <v>-0.66579980917776993</v>
      </c>
      <c r="AU606" s="64">
        <f>IF(ISNUMBER(INDEX(Данные!$I$1:$IX$303,Данные!$A268,AU$642)),INDEX(Данные!$I$1:$IX$303,Данные!$A268,AU$642)-Данные!$H268-AU$643+IF($F$4="Использовать поправку",BU606,0),#N/A)</f>
        <v>2.2719708162362622</v>
      </c>
      <c r="AV606" s="62">
        <f t="shared" si="866"/>
        <v>132.5</v>
      </c>
      <c r="AW606" s="63">
        <f>IF(ISNUMBER(INDEX(Данные!$I$1:$IX$303,Данные!$A268,AW$642)),INDEX(Данные!$I$1:$IX$303,Данные!$A268,AW$642)-Данные!$G268-AW$643+IF($F$5="Использовать поправку",BT606,0),#N/A)</f>
        <v>-3.9466845174092668</v>
      </c>
      <c r="AX606" s="64">
        <f>IF(ISNUMBER(INDEX(Данные!$I$1:$IX$303,Данные!$A268,AX$642)),INDEX(Данные!$I$1:$IX$303,Данные!$A268,AX$642)-Данные!$H268-AX$643+IF($F$5="Использовать поправку",BU606,0),#N/A)</f>
        <v>0.76438974825850892</v>
      </c>
      <c r="AY606" s="62">
        <f t="shared" si="867"/>
        <v>132.5</v>
      </c>
      <c r="AZ606" s="63">
        <f>IF(ISNUMBER(INDEX(Данные!$I$1:$IX$303,Данные!$A268,AZ$642)),INDEX(Данные!$I$1:$IX$303,Данные!$A268,AZ$642)-Данные!$G268-AZ$643+IF($F$6="Использовать поправку",BT606,0),#N/A)</f>
        <v>-7.8087615337631178</v>
      </c>
      <c r="BA606" s="64">
        <f>IF(ISNUMBER(INDEX(Данные!$I$1:$IX$303,Данные!$A268,BA$642)),INDEX(Данные!$I$1:$IX$303,Данные!$A268,BA$642)-Данные!$H268-BA$643+IF($F$6="Использовать поправку",BU606,0),#N/A)</f>
        <v>0.95668297500264998</v>
      </c>
      <c r="BB606" s="62">
        <f t="shared" si="868"/>
        <v>132.5</v>
      </c>
      <c r="BC606" s="63">
        <f>IF(ISNUMBER(INDEX(Данные!$I$1:$IX$303,Данные!$A268,BC$642)),INDEX(Данные!$I$1:$IX$303,Данные!$A268,BC$642)-Данные!$G268-BC$643+IF($F$7="Использовать поправку",BT606,0),#N/A)</f>
        <v>-6.7487236953877527</v>
      </c>
      <c r="BD606" s="64">
        <f>IF(ISNUMBER(INDEX(Данные!$I$1:$IX$303,Данные!$A268,BD$642)),INDEX(Данные!$I$1:$IX$303,Данные!$A268,BD$642)-Данные!$H268-BD$643+IF($F$7="Использовать поправку",BU606,0),#N/A)</f>
        <v>4.6781740884453029</v>
      </c>
      <c r="BE606" s="62">
        <f t="shared" si="869"/>
        <v>132.5</v>
      </c>
      <c r="BF606" s="63">
        <f>IF(ISNUMBER(INDEX(Данные!$I$1:$IX$303,Данные!$A268,BF$642)),INDEX(Данные!$I$1:$IX$303,Данные!$A268,BF$642)-Данные!$G268-BF$643+IF($F$8="Использовать поправку",BT606,0),#N/A)</f>
        <v>-1.6300685700647364</v>
      </c>
      <c r="BG606" s="64">
        <f>IF(ISNUMBER(INDEX(Данные!$I$1:$IX$303,Данные!$A268,BG$642)),INDEX(Данные!$I$1:$IX$303,Данные!$A268,BG$642)-Данные!$H268-BG$643+IF($F$8="Использовать поправку",BU606,0),#N/A)</f>
        <v>1.3210580127645244</v>
      </c>
      <c r="BH606" s="62">
        <f t="shared" si="870"/>
        <v>132.5</v>
      </c>
      <c r="BI606" s="63">
        <f>IF(ISNUMBER(INDEX(Данные!$I$1:$IX$303,Данные!$A268,BI$642)),INDEX(Данные!$I$1:$IX$303,Данные!$A268,BI$642)-Данные!$G268-BI$643+IF($F$9="Использовать поправку",BT606,0),#N/A)</f>
        <v>-0.53237178824963394</v>
      </c>
      <c r="BJ606" s="64">
        <f>IF(ISNUMBER(INDEX(Данные!$I$1:$IX$303,Данные!$A268,BJ$642)),INDEX(Данные!$I$1:$IX$303,Данные!$A268,BJ$642)-Данные!$H268-BJ$643+IF($F$9="Использовать поправку",BU606,0),#N/A)</f>
        <v>1.8394693688971984</v>
      </c>
      <c r="BK606" s="62">
        <f t="shared" si="871"/>
        <v>132.5</v>
      </c>
      <c r="BL606" s="63">
        <f>IF(ISNUMBER(INDEX(Данные!$I$1:$IX$303,Данные!$A268,BL$642)),INDEX(Данные!$I$1:$IX$303,Данные!$A268,BL$642)-Данные!$G268-BL$643+IF($F$10="Использовать поправку",BT606,0),#N/A)</f>
        <v>0.16126459011275074</v>
      </c>
      <c r="BM606" s="64">
        <f>IF(ISNUMBER(INDEX(Данные!$I$1:$IX$303,Данные!$A268,BM$642)),INDEX(Данные!$I$1:$IX$303,Данные!$A268,BM$642)-Данные!$H268-BM$643+IF($F$10="Использовать поправку",BU606,0),#N/A)</f>
        <v>4.2594215606127364</v>
      </c>
      <c r="BN606" s="62">
        <f t="shared" si="872"/>
        <v>132.5</v>
      </c>
      <c r="BO606" s="63">
        <f>IF(ISNUMBER(INDEX(Данные!$I$1:$IX$303,Данные!$A268,BO$642)),INDEX(Данные!$I$1:$IX$303,Данные!$A268,BO$642)-Данные!$G268-BO$643+IF($F$11="Использовать поправку",BT606,0),#N/A)</f>
        <v>-2.4442465322842963</v>
      </c>
      <c r="BP606" s="64">
        <f>IF(ISNUMBER(INDEX(Данные!$I$1:$IX$303,Данные!$A268,BP$642)),INDEX(Данные!$I$1:$IX$303,Данные!$A268,BP$642)-Данные!$H268-BP$643+IF($F$11="Использовать поправку",BU606,0),#N/A)</f>
        <v>-2.473233749832616</v>
      </c>
      <c r="BQ606" s="62">
        <f t="shared" si="873"/>
        <v>132.5</v>
      </c>
      <c r="BR606" s="63">
        <f>IF(ISNUMBER(INDEX(Данные!$I$1:$IX$303,Данные!$A268,BR$642)),INDEX(Данные!$I$1:$IX$303,Данные!$A268,BR$642)-Данные!$G268-BR$643+IF($F$12="Использовать поправку",BT606,0),#N/A)</f>
        <v>-4.0126496257373674</v>
      </c>
      <c r="BS606" s="64">
        <f>IF(ISNUMBER(INDEX(Данные!$I$1:$IX$303,Данные!$A268,BS$642)),INDEX(Данные!$I$1:$IX$303,Данные!$A268,BS$642)-Данные!$H268-BS$643+IF($F$12="Использовать поправку",BU606,0),#N/A)</f>
        <v>2.7924841944964101</v>
      </c>
      <c r="BT606" s="100" t="e">
        <f>INDEX(Данные!$I$1:$IX$303,Данные!$A268,BT$642+8)-INDEX(Данные!$I$1:$IX$303,Данные!$A268,BT$643+8)</f>
        <v>#N/A</v>
      </c>
      <c r="BU606" s="101" t="e">
        <f>INDEX(Данные!$I$1:$IX$303,Данные!$A268,BU$642+9)-INDEX(Данные!$I$1:$IX$303,Данные!$A268,BU$643+9)</f>
        <v>#N/A</v>
      </c>
    </row>
    <row r="607" spans="7:73" s="88" customFormat="1" x14ac:dyDescent="0.25">
      <c r="G607" s="61">
        <v>133</v>
      </c>
      <c r="H607" s="62">
        <f t="shared" si="874"/>
        <v>133</v>
      </c>
      <c r="I607" s="63">
        <f>IF(ISNUMBER(INDEX(Данные!$I$1:$IX$303,Данные!$A269,I$642)),INDEX(Данные!$I$1:$IX$303,Данные!$A269,I$642)-Данные!$E269+IF($F$3="Использовать поправку",AL607,0),#N/A)</f>
        <v>0</v>
      </c>
      <c r="J607" s="64">
        <f>IF(ISNUMBER(INDEX(Данные!$I$1:$IX$303,Данные!$A269,J$642)),INDEX(Данные!$I$1:$IX$303,Данные!$A269,J$642)-Данные!$F269+IF($F$3="Использовать поправку",AM607,0),#N/A)</f>
        <v>0</v>
      </c>
      <c r="K607" s="62">
        <f t="shared" si="875"/>
        <v>133</v>
      </c>
      <c r="L607" s="63">
        <f>IF(ISNUMBER(INDEX(Данные!$I$1:$IX$303,Данные!$A269,L$642)),INDEX(Данные!$I$1:$IX$303,Данные!$A269,L$642)-Данные!$E269+IF($F$4="Использовать поправку",AL607,0),#N/A)</f>
        <v>-0.27472671889903388</v>
      </c>
      <c r="M607" s="64">
        <f>IF(ISNUMBER(INDEX(Данные!$I$1:$IX$303,Данные!$A269,M$642)),INDEX(Данные!$I$1:$IX$303,Данные!$A269,M$642)-Данные!$F269+IF($F$4="Использовать поправку",AM607,0),#N/A)</f>
        <v>-0.23505470816494878</v>
      </c>
      <c r="N607" s="62">
        <f t="shared" si="876"/>
        <v>133</v>
      </c>
      <c r="O607" s="63">
        <f>IF(ISNUMBER(INDEX(Данные!$I$1:$IX$303,Данные!$A269,O$642)),INDEX(Данные!$I$1:$IX$303,Данные!$A269,O$642)-Данные!$E269+IF($F$5="Использовать поправку",AL607,0),#N/A)</f>
        <v>0.29765624262368284</v>
      </c>
      <c r="P607" s="64">
        <f>IF(ISNUMBER(INDEX(Данные!$I$1:$IX$303,Данные!$A269,P$642)),INDEX(Данные!$I$1:$IX$303,Данные!$A269,P$642)-Данные!$F269+IF($F$5="Использовать поправку",AM607,0),#N/A)</f>
        <v>0.11427383269166924</v>
      </c>
      <c r="Q607" s="62">
        <f t="shared" si="877"/>
        <v>133</v>
      </c>
      <c r="R607" s="63">
        <f>IF(ISNUMBER(INDEX(Данные!$I$1:$IX$303,Данные!$A269,R$642)),INDEX(Данные!$I$1:$IX$303,Данные!$A269,R$642)-Данные!$E269+IF($F$6="Использовать поправку",AL607,0),#N/A)</f>
        <v>0.94799974230293493</v>
      </c>
      <c r="S607" s="64">
        <f>IF(ISNUMBER(INDEX(Данные!$I$1:$IX$303,Данные!$A269,S$642)),INDEX(Данные!$I$1:$IX$303,Данные!$A269,S$642)-Данные!$F269+IF($F$6="Использовать поправку",AM607,0),#N/A)</f>
        <v>-0.36931872753974559</v>
      </c>
      <c r="T607" s="62">
        <f t="shared" si="878"/>
        <v>133</v>
      </c>
      <c r="U607" s="63">
        <f>IF(ISNUMBER(INDEX(Данные!$I$1:$IX$303,Данные!$A269,U$642)),INDEX(Данные!$I$1:$IX$303,Данные!$A269,U$642)-Данные!$E269+IF($F$7="Использовать поправку",AL607,0),#N/A)</f>
        <v>1.3515297928489183</v>
      </c>
      <c r="V607" s="64">
        <f>IF(ISNUMBER(INDEX(Данные!$I$1:$IX$303,Данные!$A269,V$642)),INDEX(Данные!$I$1:$IX$303,Данные!$A269,V$642)-Данные!$F269+IF($F$7="Использовать поправку",AM607,0),#N/A)</f>
        <v>-0.86667243131854832</v>
      </c>
      <c r="W607" s="62">
        <f t="shared" si="879"/>
        <v>133</v>
      </c>
      <c r="X607" s="63">
        <f>IF(ISNUMBER(INDEX(Данные!$I$1:$IX$303,Данные!$A269,X$642)),INDEX(Данные!$I$1:$IX$303,Данные!$A269,X$642)-Данные!$E269+IF($F$8="Использовать поправку",AL607,0),#N/A)</f>
        <v>1.8298352394143649</v>
      </c>
      <c r="Y607" s="64">
        <f>IF(ISNUMBER(INDEX(Данные!$I$1:$IX$303,Данные!$A269,Y$642)),INDEX(Данные!$I$1:$IX$303,Данные!$A269,Y$642)-Данные!$F269+IF($F$8="Использовать поправку",AM607,0),#N/A)</f>
        <v>0.33205644220987196</v>
      </c>
      <c r="Z607" s="62">
        <f t="shared" si="880"/>
        <v>133</v>
      </c>
      <c r="AA607" s="63">
        <f>IF(ISNUMBER(INDEX(Данные!$I$1:$IX$303,Данные!$A269,AA$642)),INDEX(Данные!$I$1:$IX$303,Данные!$A269,AA$642)-Данные!$E269+IF($F$9="Использовать поправку",AL607,0),#N/A)</f>
        <v>1.5867868157991349</v>
      </c>
      <c r="AB607" s="64">
        <f>IF(ISNUMBER(INDEX(Данные!$I$1:$IX$303,Данные!$A269,AB$642)),INDEX(Данные!$I$1:$IX$303,Данные!$A269,AB$642)-Данные!$F269+IF($F$9="Использовать поправку",AM607,0),#N/A)</f>
        <v>0.81744347549727081</v>
      </c>
      <c r="AC607" s="62">
        <f t="shared" si="881"/>
        <v>133</v>
      </c>
      <c r="AD607" s="63">
        <f>IF(ISNUMBER(INDEX(Данные!$I$1:$IX$303,Данные!$A269,AD$642)),INDEX(Данные!$I$1:$IX$303,Данные!$A269,AD$642)-Данные!$E269+IF($F$10="Использовать поправку",AL607,0),#N/A)</f>
        <v>0.83705469903995677</v>
      </c>
      <c r="AE607" s="64">
        <f>IF(ISNUMBER(INDEX(Данные!$I$1:$IX$303,Данные!$A269,AE$642)),INDEX(Данные!$I$1:$IX$303,Данные!$A269,AE$642)-Данные!$F269+IF($F$10="Использовать поправку",AM607,0),#N/A)</f>
        <v>-0.36281886617585712</v>
      </c>
      <c r="AF607" s="62">
        <f t="shared" si="882"/>
        <v>133</v>
      </c>
      <c r="AG607" s="63">
        <f>IF(ISNUMBER(INDEX(Данные!$I$1:$IX$303,Данные!$A269,AG$642)),INDEX(Данные!$I$1:$IX$303,Данные!$A269,AG$642)-Данные!$E269+IF($F$11="Использовать поправку",AL607,0),#N/A)</f>
        <v>0.73840135207234425</v>
      </c>
      <c r="AH607" s="64">
        <f>IF(ISNUMBER(INDEX(Данные!$I$1:$IX$303,Данные!$A269,AH$642)),INDEX(Данные!$I$1:$IX$303,Данные!$A269,AH$642)-Данные!$F269+IF($F$11="Использовать поправку",AM607,0),#N/A)</f>
        <v>2.0176087653762664E-2</v>
      </c>
      <c r="AI607" s="62">
        <f t="shared" si="883"/>
        <v>133</v>
      </c>
      <c r="AJ607" s="63">
        <f>IF(ISNUMBER(INDEX(Данные!$I$1:$IX$303,Данные!$A269,AJ$642)),INDEX(Данные!$I$1:$IX$303,Данные!$A269,AJ$642)-Данные!$E269+IF($F$12="Использовать поправку",AL607,0),#N/A)</f>
        <v>-0.53366563435489134</v>
      </c>
      <c r="AK607" s="96">
        <f>IF(ISNUMBER(INDEX(Данные!$I$1:$IX$303,Данные!$A269,AK$642)),INDEX(Данные!$I$1:$IX$303,Данные!$A269,AK$642)-Данные!$F269+IF($F$12="Использовать поправку",AM607,0),#N/A)</f>
        <v>-0.77571462063282226</v>
      </c>
      <c r="AL607" s="100" t="e">
        <f>INDEX(Данные!$I$1:$IX$303,Данные!$A269,AL$642+4)-INDEX(Данные!$I$1:$IX$303,Данные!$A269,AL$643+4)</f>
        <v>#N/A</v>
      </c>
      <c r="AM607" s="101" t="e">
        <f>INDEX(Данные!$I$1:$IX$303,Данные!$A269,AM$642+5)-INDEX(Данные!$I$1:$IX$303,Данные!$A269,AM$643+5)</f>
        <v>#N/A</v>
      </c>
      <c r="AO607" s="61">
        <v>133</v>
      </c>
      <c r="AP607" s="62">
        <f t="shared" si="864"/>
        <v>133</v>
      </c>
      <c r="AQ607" s="63">
        <f>IF(ISNUMBER(INDEX(Данные!$I$1:$IX$303,Данные!$A269,AQ$642)),INDEX(Данные!$I$1:$IX$303,Данные!$A269,AQ$642)-Данные!$G269-AQ$643+IF($F$3="Использовать поправку",BT607,0),#N/A)</f>
        <v>0</v>
      </c>
      <c r="AR607" s="64">
        <f>IF(ISNUMBER(INDEX(Данные!$I$1:$IX$303,Данные!$A269,AR$642)),INDEX(Данные!$I$1:$IX$303,Данные!$A269,AR$642)-Данные!$H269-AR$643+IF($F$3="Использовать поправку",BU607,0),#N/A)</f>
        <v>0</v>
      </c>
      <c r="AS607" s="62">
        <f t="shared" si="865"/>
        <v>133</v>
      </c>
      <c r="AT607" s="63">
        <f>IF(ISNUMBER(INDEX(Данные!$I$1:$IX$303,Данные!$A269,AT$642)),INDEX(Данные!$I$1:$IX$303,Данные!$A269,AT$642)-Данные!$G269-AT$643+IF($F$4="Использовать поправку",BT607,0),#N/A)</f>
        <v>-0.8031631686271794</v>
      </c>
      <c r="AU607" s="64">
        <f>IF(ISNUMBER(INDEX(Данные!$I$1:$IX$303,Данные!$A269,AU$642)),INDEX(Данные!$I$1:$IX$303,Данные!$A269,AU$642)-Данные!$H269-AU$643+IF($F$4="Использовать поправку",BU607,0),#N/A)</f>
        <v>2.1544434621537221</v>
      </c>
      <c r="AV607" s="62">
        <f t="shared" si="866"/>
        <v>133</v>
      </c>
      <c r="AW607" s="63">
        <f>IF(ISNUMBER(INDEX(Данные!$I$1:$IX$303,Данные!$A269,AW$642)),INDEX(Данные!$I$1:$IX$303,Данные!$A269,AW$642)-Данные!$G269-AW$643+IF($F$5="Использовать поправку",BT607,0),#N/A)</f>
        <v>-3.7978563960973588</v>
      </c>
      <c r="AX607" s="64">
        <f>IF(ISNUMBER(INDEX(Данные!$I$1:$IX$303,Данные!$A269,AX$642)),INDEX(Данные!$I$1:$IX$303,Данные!$A269,AX$642)-Данные!$H269-AX$643+IF($F$5="Использовать поправку",BU607,0),#N/A)</f>
        <v>0.82152666460433466</v>
      </c>
      <c r="AY607" s="62">
        <f t="shared" si="867"/>
        <v>133</v>
      </c>
      <c r="AZ607" s="63">
        <f>IF(ISNUMBER(INDEX(Данные!$I$1:$IX$303,Данные!$A269,AZ$642)),INDEX(Данные!$I$1:$IX$303,Данные!$A269,AZ$642)-Данные!$G269-AZ$643+IF($F$6="Использовать поправку",BT607,0),#N/A)</f>
        <v>-7.3347616626116405</v>
      </c>
      <c r="BA607" s="64">
        <f>IF(ISNUMBER(INDEX(Данные!$I$1:$IX$303,Данные!$A269,BA$642)),INDEX(Данные!$I$1:$IX$303,Данные!$A269,BA$642)-Данные!$H269-BA$643+IF($F$6="Использовать поправку",BU607,0),#N/A)</f>
        <v>0.77202361123272567</v>
      </c>
      <c r="BB607" s="62">
        <f t="shared" si="868"/>
        <v>133</v>
      </c>
      <c r="BC607" s="63">
        <f>IF(ISNUMBER(INDEX(Данные!$I$1:$IX$303,Данные!$A269,BC$642)),INDEX(Данные!$I$1:$IX$303,Данные!$A269,BC$642)-Данные!$G269-BC$643+IF($F$7="Использовать поправку",BT607,0),#N/A)</f>
        <v>-6.0729587989632137</v>
      </c>
      <c r="BD607" s="64">
        <f>IF(ISNUMBER(INDEX(Данные!$I$1:$IX$303,Данные!$A269,BD$642)),INDEX(Данные!$I$1:$IX$303,Данные!$A269,BD$642)-Данные!$H269-BD$643+IF($F$7="Использовать поправку",BU607,0),#N/A)</f>
        <v>4.2448378727858653</v>
      </c>
      <c r="BE607" s="62">
        <f t="shared" si="869"/>
        <v>133</v>
      </c>
      <c r="BF607" s="63">
        <f>IF(ISNUMBER(INDEX(Данные!$I$1:$IX$303,Данные!$A269,BF$642)),INDEX(Данные!$I$1:$IX$303,Данные!$A269,BF$642)-Данные!$G269-BF$643+IF($F$8="Использовать поправку",BT607,0),#N/A)</f>
        <v>-0.71515095035749709</v>
      </c>
      <c r="BG607" s="64">
        <f>IF(ISNUMBER(INDEX(Данные!$I$1:$IX$303,Данные!$A269,BG$642)),INDEX(Данные!$I$1:$IX$303,Данные!$A269,BG$642)-Данные!$H269-BG$643+IF($F$8="Использовать поправку",BU607,0),#N/A)</f>
        <v>1.4870862338693769</v>
      </c>
      <c r="BH607" s="62">
        <f t="shared" si="870"/>
        <v>133</v>
      </c>
      <c r="BI607" s="63">
        <f>IF(ISNUMBER(INDEX(Данные!$I$1:$IX$303,Данные!$A269,BI$642)),INDEX(Данные!$I$1:$IX$303,Данные!$A269,BI$642)-Данные!$G269-BI$643+IF($F$9="Использовать поправку",BT607,0),#N/A)</f>
        <v>0.26102161965002324</v>
      </c>
      <c r="BJ607" s="64">
        <f>IF(ISNUMBER(INDEX(Данные!$I$1:$IX$303,Данные!$A269,BJ$642)),INDEX(Данные!$I$1:$IX$303,Данные!$A269,BJ$642)-Данные!$H269-BJ$643+IF($F$9="Использовать поправку",BU607,0),#N/A)</f>
        <v>2.2481911066458906</v>
      </c>
      <c r="BK607" s="62">
        <f t="shared" si="871"/>
        <v>133</v>
      </c>
      <c r="BL607" s="63">
        <f>IF(ISNUMBER(INDEX(Данные!$I$1:$IX$303,Данные!$A269,BL$642)),INDEX(Данные!$I$1:$IX$303,Данные!$A269,BL$642)-Данные!$G269-BL$643+IF($F$10="Использовать поправку",BT607,0),#N/A)</f>
        <v>0.57979193963274156</v>
      </c>
      <c r="BM607" s="64">
        <f>IF(ISNUMBER(INDEX(Данные!$I$1:$IX$303,Данные!$A269,BM$642)),INDEX(Данные!$I$1:$IX$303,Данные!$A269,BM$642)-Данные!$H269-BM$643+IF($F$10="Использовать поправку",BU607,0),#N/A)</f>
        <v>4.0780121275247438</v>
      </c>
      <c r="BN607" s="62">
        <f t="shared" si="872"/>
        <v>133</v>
      </c>
      <c r="BO607" s="63">
        <f>IF(ISNUMBER(INDEX(Данные!$I$1:$IX$303,Данные!$A269,BO$642)),INDEX(Данные!$I$1:$IX$303,Данные!$A269,BO$642)-Данные!$G269-BO$643+IF($F$11="Использовать поправку",BT607,0),#N/A)</f>
        <v>-2.0750458562480389</v>
      </c>
      <c r="BP607" s="64">
        <f>IF(ISNUMBER(INDEX(Данные!$I$1:$IX$303,Данные!$A269,BP$642)),INDEX(Данные!$I$1:$IX$303,Данные!$A269,BP$642)-Данные!$H269-BP$643+IF($F$11="Использовать поправку",BU607,0),#N/A)</f>
        <v>-2.4631457060056619</v>
      </c>
      <c r="BQ607" s="62">
        <f t="shared" si="873"/>
        <v>133</v>
      </c>
      <c r="BR607" s="63">
        <f>IF(ISNUMBER(INDEX(Данные!$I$1:$IX$303,Данные!$A269,BR$642)),INDEX(Данные!$I$1:$IX$303,Данные!$A269,BR$642)-Данные!$G269-BR$643+IF($F$12="Использовать поправку",BT607,0),#N/A)</f>
        <v>-4.2794824429147411</v>
      </c>
      <c r="BS607" s="64">
        <f>IF(ISNUMBER(INDEX(Данные!$I$1:$IX$303,Данные!$A269,BS$642)),INDEX(Данные!$I$1:$IX$303,Данные!$A269,BS$642)-Данные!$H269-BS$643+IF($F$12="Использовать поправку",BU607,0),#N/A)</f>
        <v>2.4046268841798337</v>
      </c>
      <c r="BT607" s="100" t="e">
        <f>INDEX(Данные!$I$1:$IX$303,Данные!$A269,BT$642+8)-INDEX(Данные!$I$1:$IX$303,Данные!$A269,BT$643+8)</f>
        <v>#N/A</v>
      </c>
      <c r="BU607" s="101" t="e">
        <f>INDEX(Данные!$I$1:$IX$303,Данные!$A269,BU$642+9)-INDEX(Данные!$I$1:$IX$303,Данные!$A269,BU$643+9)</f>
        <v>#N/A</v>
      </c>
    </row>
    <row r="608" spans="7:73" s="88" customFormat="1" x14ac:dyDescent="0.25">
      <c r="G608" s="61">
        <v>133.5</v>
      </c>
      <c r="H608" s="62">
        <f t="shared" si="874"/>
        <v>133.5</v>
      </c>
      <c r="I608" s="63">
        <f>IF(ISNUMBER(INDEX(Данные!$I$1:$IX$303,Данные!$A270,I$642)),INDEX(Данные!$I$1:$IX$303,Данные!$A270,I$642)-Данные!$E270+IF($F$3="Использовать поправку",AL608,0),#N/A)</f>
        <v>0</v>
      </c>
      <c r="J608" s="64">
        <f>IF(ISNUMBER(INDEX(Данные!$I$1:$IX$303,Данные!$A270,J$642)),INDEX(Данные!$I$1:$IX$303,Данные!$A270,J$642)-Данные!$F270+IF($F$3="Использовать поправку",AM608,0),#N/A)</f>
        <v>0</v>
      </c>
      <c r="K608" s="62">
        <f t="shared" si="875"/>
        <v>133.5</v>
      </c>
      <c r="L608" s="63">
        <f>IF(ISNUMBER(INDEX(Данные!$I$1:$IX$303,Данные!$A270,L$642)),INDEX(Данные!$I$1:$IX$303,Данные!$A270,L$642)-Данные!$E270+IF($F$4="Использовать поправку",AL608,0),#N/A)</f>
        <v>-0.27508406278758279</v>
      </c>
      <c r="M608" s="64">
        <f>IF(ISNUMBER(INDEX(Данные!$I$1:$IX$303,Данные!$A270,M$642)),INDEX(Данные!$I$1:$IX$303,Данные!$A270,M$642)-Данные!$F270+IF($F$4="Использовать поправку",AM608,0),#N/A)</f>
        <v>-1.1686026833304943</v>
      </c>
      <c r="N608" s="62">
        <f t="shared" si="876"/>
        <v>133.5</v>
      </c>
      <c r="O608" s="63">
        <f>IF(ISNUMBER(INDEX(Данные!$I$1:$IX$303,Данные!$A270,O$642)),INDEX(Данные!$I$1:$IX$303,Данные!$A270,O$642)-Данные!$E270+IF($F$5="Использовать поправку",AL608,0),#N/A)</f>
        <v>1.1150348716623402</v>
      </c>
      <c r="P608" s="64">
        <f>IF(ISNUMBER(INDEX(Данные!$I$1:$IX$303,Данные!$A270,P$642)),INDEX(Данные!$I$1:$IX$303,Данные!$A270,P$642)-Данные!$F270+IF($F$5="Использовать поправку",AM608,0),#N/A)</f>
        <v>8.6571250856810167E-2</v>
      </c>
      <c r="Q608" s="62">
        <f t="shared" si="877"/>
        <v>133.5</v>
      </c>
      <c r="R608" s="63">
        <f>IF(ISNUMBER(INDEX(Данные!$I$1:$IX$303,Данные!$A270,R$642)),INDEX(Данные!$I$1:$IX$303,Данные!$A270,R$642)-Данные!$E270+IF($F$6="Использовать поправку",AL608,0),#N/A)</f>
        <v>1.5649221264255662</v>
      </c>
      <c r="S608" s="64">
        <f>IF(ISNUMBER(INDEX(Данные!$I$1:$IX$303,Данные!$A270,S$642)),INDEX(Данные!$I$1:$IX$303,Данные!$A270,S$642)-Данные!$F270+IF($F$6="Использовать поправку",AM608,0),#N/A)</f>
        <v>0.50290229046337842</v>
      </c>
      <c r="T608" s="62">
        <f t="shared" si="878"/>
        <v>133.5</v>
      </c>
      <c r="U608" s="63">
        <f>IF(ISNUMBER(INDEX(Данные!$I$1:$IX$303,Данные!$A270,U$642)),INDEX(Данные!$I$1:$IX$303,Данные!$A270,U$642)-Данные!$E270+IF($F$7="Использовать поправку",AL608,0),#N/A)</f>
        <v>1.1171745824699926</v>
      </c>
      <c r="V608" s="64">
        <f>IF(ISNUMBER(INDEX(Данные!$I$1:$IX$303,Данные!$A270,V$642)),INDEX(Данные!$I$1:$IX$303,Данные!$A270,V$642)-Данные!$F270+IF($F$7="Использовать поправку",AM608,0),#N/A)</f>
        <v>-8.746752729088314E-2</v>
      </c>
      <c r="W608" s="62">
        <f t="shared" si="879"/>
        <v>133.5</v>
      </c>
      <c r="X608" s="63">
        <f>IF(ISNUMBER(INDEX(Данные!$I$1:$IX$303,Данные!$A270,X$642)),INDEX(Данные!$I$1:$IX$303,Данные!$A270,X$642)-Данные!$E270+IF($F$8="Использовать поправку",AL608,0),#N/A)</f>
        <v>-0.29995912333059493</v>
      </c>
      <c r="Y608" s="64">
        <f>IF(ISNUMBER(INDEX(Данные!$I$1:$IX$303,Данные!$A270,Y$642)),INDEX(Данные!$I$1:$IX$303,Данные!$A270,Y$642)-Данные!$F270+IF($F$8="Использовать поправку",AM608,0),#N/A)</f>
        <v>-0.96064864451316012</v>
      </c>
      <c r="Z608" s="62">
        <f t="shared" si="880"/>
        <v>133.5</v>
      </c>
      <c r="AA608" s="63">
        <f>IF(ISNUMBER(INDEX(Данные!$I$1:$IX$303,Данные!$A270,AA$642)),INDEX(Данные!$I$1:$IX$303,Данные!$A270,AA$642)-Данные!$E270+IF($F$9="Использовать поправку",AL608,0),#N/A)</f>
        <v>0.3315791234425145</v>
      </c>
      <c r="AB608" s="64">
        <f>IF(ISNUMBER(INDEX(Данные!$I$1:$IX$303,Данные!$A270,AB$642)),INDEX(Данные!$I$1:$IX$303,Данные!$A270,AB$642)-Данные!$F270+IF($F$9="Использовать поправку",AM608,0),#N/A)</f>
        <v>-1.5719162545214793</v>
      </c>
      <c r="AC608" s="62">
        <f t="shared" si="881"/>
        <v>133.5</v>
      </c>
      <c r="AD608" s="63">
        <f>IF(ISNUMBER(INDEX(Данные!$I$1:$IX$303,Данные!$A270,AD$642)),INDEX(Данные!$I$1:$IX$303,Данные!$A270,AD$642)-Данные!$E270+IF($F$10="Использовать поправку",AL608,0),#N/A)</f>
        <v>0.54711799253179549</v>
      </c>
      <c r="AE608" s="64">
        <f>IF(ISNUMBER(INDEX(Данные!$I$1:$IX$303,Данные!$A270,AE$642)),INDEX(Данные!$I$1:$IX$303,Данные!$A270,AE$642)-Данные!$F270+IF($F$10="Использовать поправку",AM608,0),#N/A)</f>
        <v>-1.4426336695894619</v>
      </c>
      <c r="AF608" s="62">
        <f t="shared" si="882"/>
        <v>133.5</v>
      </c>
      <c r="AG608" s="63">
        <f>IF(ISNUMBER(INDEX(Данные!$I$1:$IX$303,Данные!$A270,AG$642)),INDEX(Данные!$I$1:$IX$303,Данные!$A270,AG$642)-Данные!$E270+IF($F$11="Использовать поправку",AL608,0),#N/A)</f>
        <v>1.0365299427587509</v>
      </c>
      <c r="AH608" s="64">
        <f>IF(ISNUMBER(INDEX(Данные!$I$1:$IX$303,Данные!$A270,AH$642)),INDEX(Данные!$I$1:$IX$303,Данные!$A270,AH$642)-Данные!$F270+IF($F$11="Использовать поправку",AM608,0),#N/A)</f>
        <v>-9.6065924054844487E-2</v>
      </c>
      <c r="AI608" s="62">
        <f t="shared" si="883"/>
        <v>133.5</v>
      </c>
      <c r="AJ608" s="63">
        <f>IF(ISNUMBER(INDEX(Данные!$I$1:$IX$303,Данные!$A270,AJ$642)),INDEX(Данные!$I$1:$IX$303,Данные!$A270,AJ$642)-Данные!$E270+IF($F$12="Использовать поправку",AL608,0),#N/A)</f>
        <v>1.4085485678404392</v>
      </c>
      <c r="AK608" s="96">
        <f>IF(ISNUMBER(INDEX(Данные!$I$1:$IX$303,Данные!$A270,AK$642)),INDEX(Данные!$I$1:$IX$303,Данные!$A270,AK$642)-Данные!$F270+IF($F$12="Использовать поправку",AM608,0),#N/A)</f>
        <v>0.43879592990594318</v>
      </c>
      <c r="AL608" s="100" t="e">
        <f>INDEX(Данные!$I$1:$IX$303,Данные!$A270,AL$642+4)-INDEX(Данные!$I$1:$IX$303,Данные!$A270,AL$643+4)</f>
        <v>#N/A</v>
      </c>
      <c r="AM608" s="101" t="e">
        <f>INDEX(Данные!$I$1:$IX$303,Данные!$A270,AM$642+5)-INDEX(Данные!$I$1:$IX$303,Данные!$A270,AM$643+5)</f>
        <v>#N/A</v>
      </c>
      <c r="AO608" s="61">
        <v>133.5</v>
      </c>
      <c r="AP608" s="62">
        <f t="shared" si="864"/>
        <v>133.5</v>
      </c>
      <c r="AQ608" s="63">
        <f>IF(ISNUMBER(INDEX(Данные!$I$1:$IX$303,Данные!$A270,AQ$642)),INDEX(Данные!$I$1:$IX$303,Данные!$A270,AQ$642)-Данные!$G270-AQ$643+IF($F$3="Использовать поправку",BT608,0),#N/A)</f>
        <v>0</v>
      </c>
      <c r="AR608" s="64">
        <f>IF(ISNUMBER(INDEX(Данные!$I$1:$IX$303,Данные!$A270,AR$642)),INDEX(Данные!$I$1:$IX$303,Данные!$A270,AR$642)-Данные!$H270-AR$643+IF($F$3="Использовать поправку",BU608,0),#N/A)</f>
        <v>0</v>
      </c>
      <c r="AS608" s="62">
        <f t="shared" si="865"/>
        <v>133.5</v>
      </c>
      <c r="AT608" s="63">
        <f>IF(ISNUMBER(INDEX(Данные!$I$1:$IX$303,Данные!$A270,AT$642)),INDEX(Данные!$I$1:$IX$303,Данные!$A270,AT$642)-Данные!$G270-AT$643+IF($F$4="Использовать поправку",BT608,0),#N/A)</f>
        <v>-0.94070520002105695</v>
      </c>
      <c r="AU608" s="64">
        <f>IF(ISNUMBER(INDEX(Данные!$I$1:$IX$303,Данные!$A270,AU$642)),INDEX(Данные!$I$1:$IX$303,Данные!$A270,AU$642)-Данные!$H270-AU$643+IF($F$4="Использовать поправку",BU608,0),#N/A)</f>
        <v>1.5701421204885264</v>
      </c>
      <c r="AV608" s="62">
        <f t="shared" si="866"/>
        <v>133.5</v>
      </c>
      <c r="AW608" s="63">
        <f>IF(ISNUMBER(INDEX(Данные!$I$1:$IX$303,Данные!$A270,AW$642)),INDEX(Данные!$I$1:$IX$303,Данные!$A270,AW$642)-Данные!$G270-AW$643+IF($F$5="Использовать поправку",BT608,0),#N/A)</f>
        <v>-3.2403389602662855</v>
      </c>
      <c r="AX608" s="64">
        <f>IF(ISNUMBER(INDEX(Данные!$I$1:$IX$303,Данные!$A270,AX$642)),INDEX(Данные!$I$1:$IX$303,Данные!$A270,AX$642)-Данные!$H270-AX$643+IF($F$5="Использовать поправку",BU608,0),#N/A)</f>
        <v>0.8648122900326598</v>
      </c>
      <c r="AY608" s="62">
        <f t="shared" si="867"/>
        <v>133.5</v>
      </c>
      <c r="AZ608" s="63">
        <f>IF(ISNUMBER(INDEX(Данные!$I$1:$IX$303,Данные!$A270,AZ$642)),INDEX(Данные!$I$1:$IX$303,Данные!$A270,AZ$642)-Данные!$G270-AZ$643+IF($F$6="Использовать поправку",BT608,0),#N/A)</f>
        <v>-6.5523005993989045</v>
      </c>
      <c r="BA608" s="64">
        <f>IF(ISNUMBER(INDEX(Данные!$I$1:$IX$303,Данные!$A270,BA$642)),INDEX(Данные!$I$1:$IX$303,Данные!$A270,BA$642)-Данные!$H270-BA$643+IF($F$6="Использовать поправку",BU608,0),#N/A)</f>
        <v>1.0234747564643385</v>
      </c>
      <c r="BB608" s="62">
        <f t="shared" si="868"/>
        <v>133.5</v>
      </c>
      <c r="BC608" s="63">
        <f>IF(ISNUMBER(INDEX(Данные!$I$1:$IX$303,Данные!$A270,BC$642)),INDEX(Данные!$I$1:$IX$303,Данные!$A270,BC$642)-Данные!$G270-BC$643+IF($F$7="Использовать поправку",BT608,0),#N/A)</f>
        <v>-5.5143715077282422</v>
      </c>
      <c r="BD608" s="64">
        <f>IF(ISNUMBER(INDEX(Данные!$I$1:$IX$303,Данные!$A270,BD$642)),INDEX(Данные!$I$1:$IX$303,Данные!$A270,BD$642)-Данные!$H270-BD$643+IF($F$7="Использовать поправку",BU608,0),#N/A)</f>
        <v>4.2011041091404877</v>
      </c>
      <c r="BE608" s="62">
        <f t="shared" si="869"/>
        <v>133.5</v>
      </c>
      <c r="BF608" s="63">
        <f>IF(ISNUMBER(INDEX(Данные!$I$1:$IX$303,Данные!$A270,BF$642)),INDEX(Данные!$I$1:$IX$303,Данные!$A270,BF$642)-Данные!$G270-BF$643+IF($F$8="Использовать поправку",BT608,0),#N/A)</f>
        <v>-0.86513051202280167</v>
      </c>
      <c r="BG608" s="64">
        <f>IF(ISNUMBER(INDEX(Данные!$I$1:$IX$303,Данные!$A270,BG$642)),INDEX(Данные!$I$1:$IX$303,Данные!$A270,BG$642)-Данные!$H270-BG$643+IF($F$8="Использовать поправку",BU608,0),#N/A)</f>
        <v>1.0067619116130118</v>
      </c>
      <c r="BH608" s="62">
        <f t="shared" si="870"/>
        <v>133.5</v>
      </c>
      <c r="BI608" s="63">
        <f>IF(ISNUMBER(INDEX(Данные!$I$1:$IX$303,Данные!$A270,BI$642)),INDEX(Данные!$I$1:$IX$303,Данные!$A270,BI$642)-Данные!$G270-BI$643+IF($F$9="Использовать поправку",BT608,0),#N/A)</f>
        <v>0.4268111813712494</v>
      </c>
      <c r="BJ608" s="64">
        <f>IF(ISNUMBER(INDEX(Данные!$I$1:$IX$303,Данные!$A270,BJ$642)),INDEX(Данные!$I$1:$IX$303,Данные!$A270,BJ$642)-Данные!$H270-BJ$643+IF($F$9="Использовать поправку",BU608,0),#N/A)</f>
        <v>1.462232979385135</v>
      </c>
      <c r="BK608" s="62">
        <f t="shared" si="871"/>
        <v>133.5</v>
      </c>
      <c r="BL608" s="63">
        <f>IF(ISNUMBER(INDEX(Данные!$I$1:$IX$303,Данные!$A270,BL$642)),INDEX(Данные!$I$1:$IX$303,Данные!$A270,BL$642)-Данные!$G270-BL$643+IF($F$10="Использовать поправку",BT608,0),#N/A)</f>
        <v>0.85335093589856115</v>
      </c>
      <c r="BM608" s="64">
        <f>IF(ISNUMBER(INDEX(Данные!$I$1:$IX$303,Данные!$A270,BM$642)),INDEX(Данные!$I$1:$IX$303,Данные!$A270,BM$642)-Данные!$H270-BM$643+IF($F$10="Использовать поправку",BU608,0),#N/A)</f>
        <v>3.3566952927301372</v>
      </c>
      <c r="BN608" s="62">
        <f t="shared" si="872"/>
        <v>133.5</v>
      </c>
      <c r="BO608" s="63">
        <f>IF(ISNUMBER(INDEX(Данные!$I$1:$IX$303,Данные!$A270,BO$642)),INDEX(Данные!$I$1:$IX$303,Данные!$A270,BO$642)-Данные!$G270-BO$643+IF($F$11="Использовать поправку",BT608,0),#N/A)</f>
        <v>-1.5567808848686582</v>
      </c>
      <c r="BP608" s="64">
        <f>IF(ISNUMBER(INDEX(Данные!$I$1:$IX$303,Данные!$A270,BP$642)),INDEX(Данные!$I$1:$IX$303,Данные!$A270,BP$642)-Данные!$H270-BP$643+IF($F$11="Использовать поправку",BU608,0),#N/A)</f>
        <v>-2.5111786680331534</v>
      </c>
      <c r="BQ608" s="62">
        <f t="shared" si="873"/>
        <v>133.5</v>
      </c>
      <c r="BR608" s="63">
        <f>IF(ISNUMBER(INDEX(Данные!$I$1:$IX$303,Данные!$A270,BR$642)),INDEX(Данные!$I$1:$IX$303,Данные!$A270,BR$642)-Данные!$G270-BR$643+IF($F$12="Использовать поправку",BT608,0),#N/A)</f>
        <v>-3.5752081589945419</v>
      </c>
      <c r="BS608" s="64">
        <f>IF(ISNUMBER(INDEX(Данные!$I$1:$IX$303,Данные!$A270,BS$642)),INDEX(Данные!$I$1:$IX$303,Данные!$A270,BS$642)-Данные!$H270-BS$643+IF($F$12="Использовать поправку",BU608,0),#N/A)</f>
        <v>2.6240248491328657</v>
      </c>
      <c r="BT608" s="100" t="e">
        <f>INDEX(Данные!$I$1:$IX$303,Данные!$A270,BT$642+8)-INDEX(Данные!$I$1:$IX$303,Данные!$A270,BT$643+8)</f>
        <v>#N/A</v>
      </c>
      <c r="BU608" s="101" t="e">
        <f>INDEX(Данные!$I$1:$IX$303,Данные!$A270,BU$642+9)-INDEX(Данные!$I$1:$IX$303,Данные!$A270,BU$643+9)</f>
        <v>#N/A</v>
      </c>
    </row>
    <row r="609" spans="7:73" s="88" customFormat="1" x14ac:dyDescent="0.25">
      <c r="G609" s="61">
        <v>134</v>
      </c>
      <c r="H609" s="62">
        <f t="shared" si="874"/>
        <v>134</v>
      </c>
      <c r="I609" s="63">
        <f>IF(ISNUMBER(INDEX(Данные!$I$1:$IX$303,Данные!$A271,I$642)),INDEX(Данные!$I$1:$IX$303,Данные!$A271,I$642)-Данные!$E271+IF($F$3="Использовать поправку",AL609,0),#N/A)</f>
        <v>0</v>
      </c>
      <c r="J609" s="64">
        <f>IF(ISNUMBER(INDEX(Данные!$I$1:$IX$303,Данные!$A271,J$642)),INDEX(Данные!$I$1:$IX$303,Данные!$A271,J$642)-Данные!$F271+IF($F$3="Использовать поправку",AM609,0),#N/A)</f>
        <v>0</v>
      </c>
      <c r="K609" s="62">
        <f t="shared" si="875"/>
        <v>134</v>
      </c>
      <c r="L609" s="63">
        <f>IF(ISNUMBER(INDEX(Данные!$I$1:$IX$303,Данные!$A271,L$642)),INDEX(Данные!$I$1:$IX$303,Данные!$A271,L$642)-Данные!$E271+IF($F$4="Использовать поправку",AL609,0),#N/A)</f>
        <v>-1.4730027033717423</v>
      </c>
      <c r="M609" s="64">
        <f>IF(ISNUMBER(INDEX(Данные!$I$1:$IX$303,Данные!$A271,M$642)),INDEX(Данные!$I$1:$IX$303,Данные!$A271,M$642)-Данные!$F271+IF($F$4="Использовать поправку",AM609,0),#N/A)</f>
        <v>-0.10095906251660125</v>
      </c>
      <c r="N609" s="62">
        <f t="shared" si="876"/>
        <v>134</v>
      </c>
      <c r="O609" s="63">
        <f>IF(ISNUMBER(INDEX(Данные!$I$1:$IX$303,Данные!$A271,O$642)),INDEX(Данные!$I$1:$IX$303,Данные!$A271,O$642)-Данные!$E271+IF($F$5="Использовать поправку",AL609,0),#N/A)</f>
        <v>-0.38331788869111882</v>
      </c>
      <c r="P609" s="64">
        <f>IF(ISNUMBER(INDEX(Данные!$I$1:$IX$303,Данные!$A271,P$642)),INDEX(Данные!$I$1:$IX$303,Данные!$A271,P$642)-Данные!$F271+IF($F$5="Использовать поправку",AM609,0),#N/A)</f>
        <v>-0.85301593148161103</v>
      </c>
      <c r="Q609" s="62">
        <f t="shared" si="877"/>
        <v>134</v>
      </c>
      <c r="R609" s="63">
        <f>IF(ISNUMBER(INDEX(Данные!$I$1:$IX$303,Данные!$A271,R$642)),INDEX(Данные!$I$1:$IX$303,Данные!$A271,R$642)-Данные!$E271+IF($F$6="Использовать поправку",AL609,0),#N/A)</f>
        <v>-5.0061993665687865E-2</v>
      </c>
      <c r="S609" s="64">
        <f>IF(ISNUMBER(INDEX(Данные!$I$1:$IX$303,Данные!$A271,S$642)),INDEX(Данные!$I$1:$IX$303,Данные!$A271,S$642)-Данные!$F271+IF($F$6="Использовать поправку",AM609,0),#N/A)</f>
        <v>-0.27910265822141511</v>
      </c>
      <c r="T609" s="62">
        <f t="shared" si="878"/>
        <v>134</v>
      </c>
      <c r="U609" s="63">
        <f>IF(ISNUMBER(INDEX(Данные!$I$1:$IX$303,Данные!$A271,U$642)),INDEX(Данные!$I$1:$IX$303,Данные!$A271,U$642)-Данные!$E271+IF($F$7="Использовать поправку",AL609,0),#N/A)</f>
        <v>0.14680907037686097</v>
      </c>
      <c r="V609" s="64">
        <f>IF(ISNUMBER(INDEX(Данные!$I$1:$IX$303,Данные!$A271,V$642)),INDEX(Данные!$I$1:$IX$303,Данные!$A271,V$642)-Данные!$F271+IF($F$7="Использовать поправку",AM609,0),#N/A)</f>
        <v>-1.0475907972576159</v>
      </c>
      <c r="W609" s="62">
        <f t="shared" si="879"/>
        <v>134</v>
      </c>
      <c r="X609" s="63">
        <f>IF(ISNUMBER(INDEX(Данные!$I$1:$IX$303,Данные!$A271,X$642)),INDEX(Данные!$I$1:$IX$303,Данные!$A271,X$642)-Данные!$E271+IF($F$8="Использовать поправку",AL609,0),#N/A)</f>
        <v>-2.0514715882736345</v>
      </c>
      <c r="Y609" s="64">
        <f>IF(ISNUMBER(INDEX(Данные!$I$1:$IX$303,Данные!$A271,Y$642)),INDEX(Данные!$I$1:$IX$303,Данные!$A271,Y$642)-Данные!$F271+IF($F$8="Использовать поправку",AM609,0),#N/A)</f>
        <v>-3.8478738188349126E-2</v>
      </c>
      <c r="Z609" s="62">
        <f t="shared" si="880"/>
        <v>134</v>
      </c>
      <c r="AA609" s="63">
        <f>IF(ISNUMBER(INDEX(Данные!$I$1:$IX$303,Данные!$A271,AA$642)),INDEX(Данные!$I$1:$IX$303,Данные!$A271,AA$642)-Данные!$E271+IF($F$9="Использовать поправку",AL609,0),#N/A)</f>
        <v>-0.1146830244124164</v>
      </c>
      <c r="AB609" s="64">
        <f>IF(ISNUMBER(INDEX(Данные!$I$1:$IX$303,Данные!$A271,AB$642)),INDEX(Данные!$I$1:$IX$303,Данные!$A271,AB$642)-Данные!$F271+IF($F$9="Использовать поправку",AM609,0),#N/A)</f>
        <v>-6.9138534378673455E-2</v>
      </c>
      <c r="AC609" s="62">
        <f t="shared" si="881"/>
        <v>134</v>
      </c>
      <c r="AD609" s="63">
        <f>IF(ISNUMBER(INDEX(Данные!$I$1:$IX$303,Данные!$A271,AD$642)),INDEX(Данные!$I$1:$IX$303,Данные!$A271,AD$642)-Данные!$E271+IF($F$10="Использовать поправку",AL609,0),#N/A)</f>
        <v>-0.99325140498896936</v>
      </c>
      <c r="AE609" s="64">
        <f>IF(ISNUMBER(INDEX(Данные!$I$1:$IX$303,Данные!$A271,AE$642)),INDEX(Данные!$I$1:$IX$303,Данные!$A271,AE$642)-Данные!$F271+IF($F$10="Использовать поправку",AM609,0),#N/A)</f>
        <v>-0.92767588360328546</v>
      </c>
      <c r="AF609" s="62">
        <f t="shared" si="882"/>
        <v>134</v>
      </c>
      <c r="AG609" s="63">
        <f>IF(ISNUMBER(INDEX(Данные!$I$1:$IX$303,Данные!$A271,AG$642)),INDEX(Данные!$I$1:$IX$303,Данные!$A271,AG$642)-Данные!$E271+IF($F$11="Использовать поправку",AL609,0),#N/A)</f>
        <v>-1.8060587736564386</v>
      </c>
      <c r="AH609" s="64">
        <f>IF(ISNUMBER(INDEX(Данные!$I$1:$IX$303,Данные!$A271,AH$642)),INDEX(Данные!$I$1:$IX$303,Данные!$A271,AH$642)-Данные!$F271+IF($F$11="Использовать поправку",AM609,0),#N/A)</f>
        <v>-0.44978925109759516</v>
      </c>
      <c r="AI609" s="62">
        <f t="shared" si="883"/>
        <v>134</v>
      </c>
      <c r="AJ609" s="63">
        <f>IF(ISNUMBER(INDEX(Данные!$I$1:$IX$303,Данные!$A271,AJ$642)),INDEX(Данные!$I$1:$IX$303,Данные!$A271,AJ$642)-Данные!$E271+IF($F$12="Использовать поправку",AL609,0),#N/A)</f>
        <v>-1.3616853364114103</v>
      </c>
      <c r="AK609" s="96">
        <f>IF(ISNUMBER(INDEX(Данные!$I$1:$IX$303,Данные!$A271,AK$642)),INDEX(Данные!$I$1:$IX$303,Данные!$A271,AK$642)-Данные!$F271+IF($F$12="Использовать поправку",AM609,0),#N/A)</f>
        <v>-0.10383477914481531</v>
      </c>
      <c r="AL609" s="100" t="e">
        <f>INDEX(Данные!$I$1:$IX$303,Данные!$A271,AL$642+4)-INDEX(Данные!$I$1:$IX$303,Данные!$A271,AL$643+4)</f>
        <v>#N/A</v>
      </c>
      <c r="AM609" s="101" t="e">
        <f>INDEX(Данные!$I$1:$IX$303,Данные!$A271,AM$642+5)-INDEX(Данные!$I$1:$IX$303,Данные!$A271,AM$643+5)</f>
        <v>#N/A</v>
      </c>
      <c r="AO609" s="61">
        <v>134</v>
      </c>
      <c r="AP609" s="62">
        <f t="shared" si="864"/>
        <v>134</v>
      </c>
      <c r="AQ609" s="63">
        <f>IF(ISNUMBER(INDEX(Данные!$I$1:$IX$303,Данные!$A271,AQ$642)),INDEX(Данные!$I$1:$IX$303,Данные!$A271,AQ$642)-Данные!$G271-AQ$643+IF($F$3="Использовать поправку",BT609,0),#N/A)</f>
        <v>0</v>
      </c>
      <c r="AR609" s="64">
        <f>IF(ISNUMBER(INDEX(Данные!$I$1:$IX$303,Данные!$A271,AR$642)),INDEX(Данные!$I$1:$IX$303,Данные!$A271,AR$642)-Данные!$H271-AR$643+IF($F$3="Использовать поправку",BU609,0),#N/A)</f>
        <v>0</v>
      </c>
      <c r="AS609" s="62">
        <f t="shared" si="865"/>
        <v>134</v>
      </c>
      <c r="AT609" s="63">
        <f>IF(ISNUMBER(INDEX(Данные!$I$1:$IX$303,Данные!$A271,AT$642)),INDEX(Данные!$I$1:$IX$303,Данные!$A271,AT$642)-Данные!$G271-AT$643+IF($F$4="Использовать поправку",BT609,0),#N/A)</f>
        <v>-1.677206551706945</v>
      </c>
      <c r="AU609" s="64">
        <f>IF(ISNUMBER(INDEX(Данные!$I$1:$IX$303,Данные!$A271,AU$642)),INDEX(Данные!$I$1:$IX$303,Данные!$A271,AU$642)-Данные!$H271-AU$643+IF($F$4="Использовать поправку",BU609,0),#N/A)</f>
        <v>1.5196625892303928</v>
      </c>
      <c r="AV609" s="62">
        <f t="shared" si="866"/>
        <v>134</v>
      </c>
      <c r="AW609" s="63">
        <f>IF(ISNUMBER(INDEX(Данные!$I$1:$IX$303,Данные!$A271,AW$642)),INDEX(Данные!$I$1:$IX$303,Данные!$A271,AW$642)-Данные!$G271-AW$643+IF($F$5="Использовать поправку",BT609,0),#N/A)</f>
        <v>-3.431997904611876</v>
      </c>
      <c r="AX609" s="64">
        <f>IF(ISNUMBER(INDEX(Данные!$I$1:$IX$303,Данные!$A271,AX$642)),INDEX(Данные!$I$1:$IX$303,Данные!$A271,AX$642)-Данные!$H271-AX$643+IF($F$5="Использовать поправку",BU609,0),#N/A)</f>
        <v>0.43830432429194843</v>
      </c>
      <c r="AY609" s="62">
        <f t="shared" si="867"/>
        <v>134</v>
      </c>
      <c r="AZ609" s="63">
        <f>IF(ISNUMBER(INDEX(Данные!$I$1:$IX$303,Данные!$A271,AZ$642)),INDEX(Данные!$I$1:$IX$303,Данные!$A271,AZ$642)-Данные!$G271-AZ$643+IF($F$6="Использовать поправку",BT609,0),#N/A)</f>
        <v>-6.5773315962318293</v>
      </c>
      <c r="BA609" s="64">
        <f>IF(ISNUMBER(INDEX(Данные!$I$1:$IX$303,Данные!$A271,BA$642)),INDEX(Данные!$I$1:$IX$303,Данные!$A271,BA$642)-Данные!$H271-BA$643+IF($F$6="Использовать поправку",BU609,0),#N/A)</f>
        <v>0.88392342735392049</v>
      </c>
      <c r="BB609" s="62">
        <f t="shared" si="868"/>
        <v>134</v>
      </c>
      <c r="BC609" s="63">
        <f>IF(ISNUMBER(INDEX(Данные!$I$1:$IX$303,Данные!$A271,BC$642)),INDEX(Данные!$I$1:$IX$303,Данные!$A271,BC$642)-Данные!$G271-BC$643+IF($F$7="Использовать поправку",BT609,0),#N/A)</f>
        <v>-5.4409669725398544</v>
      </c>
      <c r="BD609" s="64">
        <f>IF(ISNUMBER(INDEX(Данные!$I$1:$IX$303,Данные!$A271,BD$642)),INDEX(Данные!$I$1:$IX$303,Данные!$A271,BD$642)-Данные!$H271-BD$643+IF($F$7="Использовать поправку",BU609,0),#N/A)</f>
        <v>3.6773087105116247</v>
      </c>
      <c r="BE609" s="62">
        <f t="shared" si="869"/>
        <v>134</v>
      </c>
      <c r="BF609" s="63">
        <f>IF(ISNUMBER(INDEX(Данные!$I$1:$IX$303,Данные!$A271,BF$642)),INDEX(Данные!$I$1:$IX$303,Данные!$A271,BF$642)-Данные!$G271-BF$643+IF($F$8="Использовать поправку",BT609,0),#N/A)</f>
        <v>-1.8908663061596371</v>
      </c>
      <c r="BG609" s="64">
        <f>IF(ISNUMBER(INDEX(Данные!$I$1:$IX$303,Данные!$A271,BG$642)),INDEX(Данные!$I$1:$IX$303,Данные!$A271,BG$642)-Данные!$H271-BG$643+IF($F$8="Использовать поправку",BU609,0),#N/A)</f>
        <v>0.98752254251871818</v>
      </c>
      <c r="BH609" s="62">
        <f t="shared" si="870"/>
        <v>134</v>
      </c>
      <c r="BI609" s="63">
        <f>IF(ISNUMBER(INDEX(Данные!$I$1:$IX$303,Данные!$A271,BI$642)),INDEX(Данные!$I$1:$IX$303,Данные!$A271,BI$642)-Данные!$G271-BI$643+IF($F$9="Использовать поправку",BT609,0),#N/A)</f>
        <v>0.36946966916502788</v>
      </c>
      <c r="BJ609" s="64">
        <f>IF(ISNUMBER(INDEX(Данные!$I$1:$IX$303,Данные!$A271,BJ$642)),INDEX(Данные!$I$1:$IX$303,Данные!$A271,BJ$642)-Данные!$H271-BJ$643+IF($F$9="Использовать поправку",BU609,0),#N/A)</f>
        <v>1.4276637121959084</v>
      </c>
      <c r="BK609" s="62">
        <f t="shared" si="871"/>
        <v>134</v>
      </c>
      <c r="BL609" s="63">
        <f>IF(ISNUMBER(INDEX(Данные!$I$1:$IX$303,Данные!$A271,BL$642)),INDEX(Данные!$I$1:$IX$303,Данные!$A271,BL$642)-Данные!$G271-BL$643+IF($F$10="Использовать поправку",BT609,0),#N/A)</f>
        <v>0.35672523340406315</v>
      </c>
      <c r="BM609" s="64">
        <f>IF(ISNUMBER(INDEX(Данные!$I$1:$IX$303,Данные!$A271,BM$642)),INDEX(Данные!$I$1:$IX$303,Данные!$A271,BM$642)-Данные!$H271-BM$643+IF($F$10="Использовать поправку",BU609,0),#N/A)</f>
        <v>2.8928573509283524</v>
      </c>
      <c r="BN609" s="62">
        <f t="shared" si="872"/>
        <v>134</v>
      </c>
      <c r="BO609" s="63">
        <f>IF(ISNUMBER(INDEX(Данные!$I$1:$IX$303,Данные!$A271,BO$642)),INDEX(Данные!$I$1:$IX$303,Данные!$A271,BO$642)-Данные!$G271-BO$643+IF($F$11="Использовать поправку",BT609,0),#N/A)</f>
        <v>-2.4598102716969379</v>
      </c>
      <c r="BP609" s="64">
        <f>IF(ISNUMBER(INDEX(Данные!$I$1:$IX$303,Данные!$A271,BP$642)),INDEX(Данные!$I$1:$IX$303,Данные!$A271,BP$642)-Данные!$H271-BP$643+IF($F$11="Использовать поправку",BU609,0),#N/A)</f>
        <v>-2.7360732935819669</v>
      </c>
      <c r="BQ609" s="62">
        <f t="shared" si="873"/>
        <v>134</v>
      </c>
      <c r="BR609" s="63">
        <f>IF(ISNUMBER(INDEX(Данные!$I$1:$IX$303,Данные!$A271,BR$642)),INDEX(Данные!$I$1:$IX$303,Данные!$A271,BR$642)-Данные!$G271-BR$643+IF($F$12="Использовать поправку",BT609,0),#N/A)</f>
        <v>-4.2560508272002835</v>
      </c>
      <c r="BS609" s="64">
        <f>IF(ISNUMBER(INDEX(Данные!$I$1:$IX$303,Данные!$A271,BS$642)),INDEX(Данные!$I$1:$IX$303,Данные!$A271,BS$642)-Данные!$H271-BS$643+IF($F$12="Использовать поправку",BU609,0),#N/A)</f>
        <v>2.5721074595603568</v>
      </c>
      <c r="BT609" s="100" t="e">
        <f>INDEX(Данные!$I$1:$IX$303,Данные!$A271,BT$642+8)-INDEX(Данные!$I$1:$IX$303,Данные!$A271,BT$643+8)</f>
        <v>#N/A</v>
      </c>
      <c r="BU609" s="101" t="e">
        <f>INDEX(Данные!$I$1:$IX$303,Данные!$A271,BU$642+9)-INDEX(Данные!$I$1:$IX$303,Данные!$A271,BU$643+9)</f>
        <v>#N/A</v>
      </c>
    </row>
    <row r="610" spans="7:73" s="88" customFormat="1" x14ac:dyDescent="0.25">
      <c r="G610" s="61">
        <v>134.5</v>
      </c>
      <c r="H610" s="62">
        <f t="shared" si="874"/>
        <v>134.5</v>
      </c>
      <c r="I610" s="63">
        <f>IF(ISNUMBER(INDEX(Данные!$I$1:$IX$303,Данные!$A272,I$642)),INDEX(Данные!$I$1:$IX$303,Данные!$A272,I$642)-Данные!$E272+IF($F$3="Использовать поправку",AL610,0),#N/A)</f>
        <v>0</v>
      </c>
      <c r="J610" s="64">
        <f>IF(ISNUMBER(INDEX(Данные!$I$1:$IX$303,Данные!$A272,J$642)),INDEX(Данные!$I$1:$IX$303,Данные!$A272,J$642)-Данные!$F272+IF($F$3="Использовать поправку",AM610,0),#N/A)</f>
        <v>0</v>
      </c>
      <c r="K610" s="62">
        <f t="shared" si="875"/>
        <v>134.5</v>
      </c>
      <c r="L610" s="63">
        <f>IF(ISNUMBER(INDEX(Данные!$I$1:$IX$303,Данные!$A272,L$642)),INDEX(Данные!$I$1:$IX$303,Данные!$A272,L$642)-Данные!$E272+IF($F$4="Использовать поправку",AL610,0),#N/A)</f>
        <v>-1.5736523764944241</v>
      </c>
      <c r="M610" s="64">
        <f>IF(ISNUMBER(INDEX(Данные!$I$1:$IX$303,Данные!$A272,M$642)),INDEX(Данные!$I$1:$IX$303,Данные!$A272,M$642)-Данные!$F272+IF($F$4="Использовать поправку",AM610,0),#N/A)</f>
        <v>0.41763344088378673</v>
      </c>
      <c r="N610" s="62">
        <f t="shared" si="876"/>
        <v>134.5</v>
      </c>
      <c r="O610" s="63">
        <f>IF(ISNUMBER(INDEX(Данные!$I$1:$IX$303,Данные!$A272,O$642)),INDEX(Данные!$I$1:$IX$303,Данные!$A272,O$642)-Данные!$E272+IF($F$5="Использовать поправку",AL610,0),#N/A)</f>
        <v>-1.9335445731647471</v>
      </c>
      <c r="P610" s="64">
        <f>IF(ISNUMBER(INDEX(Данные!$I$1:$IX$303,Данные!$A272,P$642)),INDEX(Данные!$I$1:$IX$303,Данные!$A272,P$642)-Данные!$F272+IF($F$5="Использовать поправку",AM610,0),#N/A)</f>
        <v>4.6951185226937753E-3</v>
      </c>
      <c r="Q610" s="62">
        <f t="shared" si="877"/>
        <v>134.5</v>
      </c>
      <c r="R610" s="63">
        <f>IF(ISNUMBER(INDEX(Данные!$I$1:$IX$303,Данные!$A272,R$642)),INDEX(Данные!$I$1:$IX$303,Данные!$A272,R$642)-Данные!$E272+IF($F$6="Использовать поправку",AL610,0),#N/A)</f>
        <v>-0.53549673870997694</v>
      </c>
      <c r="S610" s="64">
        <f>IF(ISNUMBER(INDEX(Данные!$I$1:$IX$303,Данные!$A272,S$642)),INDEX(Данные!$I$1:$IX$303,Данные!$A272,S$642)-Данные!$F272+IF($F$6="Использовать поправку",AM610,0),#N/A)</f>
        <v>0.48555725552098394</v>
      </c>
      <c r="T610" s="62">
        <f t="shared" si="878"/>
        <v>134.5</v>
      </c>
      <c r="U610" s="63">
        <f>IF(ISNUMBER(INDEX(Данные!$I$1:$IX$303,Данные!$A272,U$642)),INDEX(Данные!$I$1:$IX$303,Данные!$A272,U$642)-Данные!$E272+IF($F$7="Использовать поправку",AL610,0),#N/A)</f>
        <v>-1.5894421159465217</v>
      </c>
      <c r="V610" s="64">
        <f>IF(ISNUMBER(INDEX(Данные!$I$1:$IX$303,Данные!$A272,V$642)),INDEX(Данные!$I$1:$IX$303,Данные!$A272,V$642)-Данные!$F272+IF($F$7="Использовать поправку",AM610,0),#N/A)</f>
        <v>-1.3293647322331168</v>
      </c>
      <c r="W610" s="62">
        <f t="shared" si="879"/>
        <v>134.5</v>
      </c>
      <c r="X610" s="63">
        <f>IF(ISNUMBER(INDEX(Данные!$I$1:$IX$303,Данные!$A272,X$642)),INDEX(Данные!$I$1:$IX$303,Данные!$A272,X$642)-Данные!$E272+IF($F$8="Использовать поправку",AL610,0),#N/A)</f>
        <v>-1.1384591320177098</v>
      </c>
      <c r="Y610" s="64">
        <f>IF(ISNUMBER(INDEX(Данные!$I$1:$IX$303,Данные!$A272,Y$642)),INDEX(Данные!$I$1:$IX$303,Данные!$A272,Y$642)-Данные!$F272+IF($F$8="Использовать поправку",AM610,0),#N/A)</f>
        <v>-0.35383391231291839</v>
      </c>
      <c r="Z610" s="62">
        <f t="shared" si="880"/>
        <v>134.5</v>
      </c>
      <c r="AA610" s="63">
        <f>IF(ISNUMBER(INDEX(Данные!$I$1:$IX$303,Данные!$A272,AA$642)),INDEX(Данные!$I$1:$IX$303,Данные!$A272,AA$642)-Данные!$E272+IF($F$9="Использовать поправку",AL610,0),#N/A)</f>
        <v>-0.96770458937399795</v>
      </c>
      <c r="AB610" s="64">
        <f>IF(ISNUMBER(INDEX(Данные!$I$1:$IX$303,Данные!$A272,AB$642)),INDEX(Данные!$I$1:$IX$303,Данные!$A272,AB$642)-Данные!$F272+IF($F$9="Использовать поправку",AM610,0),#N/A)</f>
        <v>0.45764184297253863</v>
      </c>
      <c r="AC610" s="62">
        <f t="shared" si="881"/>
        <v>134.5</v>
      </c>
      <c r="AD610" s="63">
        <f>IF(ISNUMBER(INDEX(Данные!$I$1:$IX$303,Данные!$A272,AD$642)),INDEX(Данные!$I$1:$IX$303,Данные!$A272,AD$642)-Данные!$E272+IF($F$10="Использовать поправку",AL610,0),#N/A)</f>
        <v>-0.64218551505730481</v>
      </c>
      <c r="AE610" s="64">
        <f>IF(ISNUMBER(INDEX(Данные!$I$1:$IX$303,Данные!$A272,AE$642)),INDEX(Данные!$I$1:$IX$303,Данные!$A272,AE$642)-Данные!$F272+IF($F$10="Использовать поправку",AM610,0),#N/A)</f>
        <v>-0.13803974158711796</v>
      </c>
      <c r="AF610" s="62">
        <f t="shared" si="882"/>
        <v>134.5</v>
      </c>
      <c r="AG610" s="63">
        <f>IF(ISNUMBER(INDEX(Данные!$I$1:$IX$303,Данные!$A272,AG$642)),INDEX(Данные!$I$1:$IX$303,Данные!$A272,AG$642)-Данные!$E272+IF($F$11="Использовать поправку",AL610,0),#N/A)</f>
        <v>-0.43280672984544211</v>
      </c>
      <c r="AH610" s="64">
        <f>IF(ISNUMBER(INDEX(Данные!$I$1:$IX$303,Данные!$A272,AH$642)),INDEX(Данные!$I$1:$IX$303,Данные!$A272,AH$642)-Данные!$F272+IF($F$11="Использовать поправку",AM610,0),#N/A)</f>
        <v>0.25365810053062887</v>
      </c>
      <c r="AI610" s="62">
        <f t="shared" si="883"/>
        <v>134.5</v>
      </c>
      <c r="AJ610" s="63">
        <f>IF(ISNUMBER(INDEX(Данные!$I$1:$IX$303,Данные!$A272,AJ$642)),INDEX(Данные!$I$1:$IX$303,Данные!$A272,AJ$642)-Данные!$E272+IF($F$12="Использовать поправку",AL610,0),#N/A)</f>
        <v>-0.5424896728807056</v>
      </c>
      <c r="AK610" s="96">
        <f>IF(ISNUMBER(INDEX(Данные!$I$1:$IX$303,Данные!$A272,AK$642)),INDEX(Данные!$I$1:$IX$303,Данные!$A272,AK$642)-Данные!$F272+IF($F$12="Использовать поправку",AM610,0),#N/A)</f>
        <v>-1.0865913171184509</v>
      </c>
      <c r="AL610" s="100" t="e">
        <f>INDEX(Данные!$I$1:$IX$303,Данные!$A272,AL$642+4)-INDEX(Данные!$I$1:$IX$303,Данные!$A272,AL$643+4)</f>
        <v>#N/A</v>
      </c>
      <c r="AM610" s="101" t="e">
        <f>INDEX(Данные!$I$1:$IX$303,Данные!$A272,AM$642+5)-INDEX(Данные!$I$1:$IX$303,Данные!$A272,AM$643+5)</f>
        <v>#N/A</v>
      </c>
      <c r="AO610" s="61">
        <v>134.5</v>
      </c>
      <c r="AP610" s="62">
        <f t="shared" si="864"/>
        <v>134.5</v>
      </c>
      <c r="AQ610" s="63">
        <f>IF(ISNUMBER(INDEX(Данные!$I$1:$IX$303,Данные!$A272,AQ$642)),INDEX(Данные!$I$1:$IX$303,Данные!$A272,AQ$642)-Данные!$G272-AQ$643+IF($F$3="Использовать поправку",BT610,0),#N/A)</f>
        <v>0</v>
      </c>
      <c r="AR610" s="64">
        <f>IF(ISNUMBER(INDEX(Данные!$I$1:$IX$303,Данные!$A272,AR$642)),INDEX(Данные!$I$1:$IX$303,Данные!$A272,AR$642)-Данные!$H272-AR$643+IF($F$3="Использовать поправку",BU610,0),#N/A)</f>
        <v>0</v>
      </c>
      <c r="AS610" s="62">
        <f t="shared" si="865"/>
        <v>134.5</v>
      </c>
      <c r="AT610" s="63">
        <f>IF(ISNUMBER(INDEX(Данные!$I$1:$IX$303,Данные!$A272,AT$642)),INDEX(Данные!$I$1:$IX$303,Данные!$A272,AT$642)-Данные!$G272-AT$643+IF($F$4="Использовать поправку",BT610,0),#N/A)</f>
        <v>-2.4640327399541775</v>
      </c>
      <c r="AU610" s="64">
        <f>IF(ISNUMBER(INDEX(Данные!$I$1:$IX$303,Данные!$A272,AU$642)),INDEX(Данные!$I$1:$IX$303,Данные!$A272,AU$642)-Данные!$H272-AU$643+IF($F$4="Использовать поправку",BU610,0),#N/A)</f>
        <v>1.7284793096721387</v>
      </c>
      <c r="AV610" s="62">
        <f t="shared" si="866"/>
        <v>134.5</v>
      </c>
      <c r="AW610" s="63">
        <f>IF(ISNUMBER(INDEX(Данные!$I$1:$IX$303,Данные!$A272,AW$642)),INDEX(Данные!$I$1:$IX$303,Данные!$A272,AW$642)-Данные!$G272-AW$643+IF($F$5="Использовать поправку",BT610,0),#N/A)</f>
        <v>-4.3987701911943304</v>
      </c>
      <c r="AX610" s="64">
        <f>IF(ISNUMBER(INDEX(Данные!$I$1:$IX$303,Данные!$A272,AX$642)),INDEX(Данные!$I$1:$IX$303,Данные!$A272,AX$642)-Данные!$H272-AX$643+IF($F$5="Использовать поправку",BU610,0),#N/A)</f>
        <v>0.44065188355330065</v>
      </c>
      <c r="AY610" s="62">
        <f t="shared" si="867"/>
        <v>134.5</v>
      </c>
      <c r="AZ610" s="63">
        <f>IF(ISNUMBER(INDEX(Данные!$I$1:$IX$303,Данные!$A272,AZ$642)),INDEX(Данные!$I$1:$IX$303,Данные!$A272,AZ$642)-Данные!$G272-AZ$643+IF($F$6="Использовать поправку",BT610,0),#N/A)</f>
        <v>-6.8450799655868195</v>
      </c>
      <c r="BA610" s="64">
        <f>IF(ISNUMBER(INDEX(Данные!$I$1:$IX$303,Данные!$A272,BA$642)),INDEX(Данные!$I$1:$IX$303,Данные!$A272,BA$642)-Данные!$H272-BA$643+IF($F$6="Использовать поправку",BU610,0),#N/A)</f>
        <v>1.126702055114265</v>
      </c>
      <c r="BB610" s="62">
        <f t="shared" si="868"/>
        <v>134.5</v>
      </c>
      <c r="BC610" s="63">
        <f>IF(ISNUMBER(INDEX(Данные!$I$1:$IX$303,Данные!$A272,BC$642)),INDEX(Данные!$I$1:$IX$303,Данные!$A272,BC$642)-Данные!$G272-BC$643+IF($F$7="Использовать поправку",BT610,0),#N/A)</f>
        <v>-6.2356880305131881</v>
      </c>
      <c r="BD610" s="64">
        <f>IF(ISNUMBER(INDEX(Данные!$I$1:$IX$303,Данные!$A272,BD$642)),INDEX(Данные!$I$1:$IX$303,Данные!$A272,BD$642)-Данные!$H272-BD$643+IF($F$7="Использовать поправку",BU610,0),#N/A)</f>
        <v>3.0126263443951302</v>
      </c>
      <c r="BE610" s="62">
        <f t="shared" si="869"/>
        <v>134.5</v>
      </c>
      <c r="BF610" s="63">
        <f>IF(ISNUMBER(INDEX(Данные!$I$1:$IX$303,Данные!$A272,BF$642)),INDEX(Данные!$I$1:$IX$303,Данные!$A272,BF$642)-Данные!$G272-BF$643+IF($F$8="Использовать поправку",BT610,0),#N/A)</f>
        <v>-2.4600958721684947</v>
      </c>
      <c r="BG610" s="64">
        <f>IF(ISNUMBER(INDEX(Данные!$I$1:$IX$303,Данные!$A272,BG$642)),INDEX(Данные!$I$1:$IX$303,Данные!$A272,BG$642)-Данные!$H272-BG$643+IF($F$8="Использовать поправку",BU610,0),#N/A)</f>
        <v>0.81060558636227142</v>
      </c>
      <c r="BH610" s="62">
        <f t="shared" si="870"/>
        <v>134.5</v>
      </c>
      <c r="BI610" s="63">
        <f>IF(ISNUMBER(INDEX(Данные!$I$1:$IX$303,Данные!$A272,BI$642)),INDEX(Данные!$I$1:$IX$303,Данные!$A272,BI$642)-Данные!$G272-BI$643+IF($F$9="Использовать поправку",BT610,0),#N/A)</f>
        <v>-0.11438262552201195</v>
      </c>
      <c r="BJ610" s="64">
        <f>IF(ISNUMBER(INDEX(Данные!$I$1:$IX$303,Данные!$A272,BJ$642)),INDEX(Данные!$I$1:$IX$303,Данные!$A272,BJ$642)-Данные!$H272-BJ$643+IF($F$9="Использовать поправку",BU610,0),#N/A)</f>
        <v>1.656484633682112</v>
      </c>
      <c r="BK610" s="62">
        <f t="shared" si="871"/>
        <v>134.5</v>
      </c>
      <c r="BL610" s="63">
        <f>IF(ISNUMBER(INDEX(Данные!$I$1:$IX$303,Данные!$A272,BL$642)),INDEX(Данные!$I$1:$IX$303,Данные!$A272,BL$642)-Данные!$G272-BL$643+IF($F$10="Использовать поправку",BT610,0),#N/A)</f>
        <v>3.5632475875331693E-2</v>
      </c>
      <c r="BM610" s="64">
        <f>IF(ISNUMBER(INDEX(Данные!$I$1:$IX$303,Данные!$A272,BM$642)),INDEX(Данные!$I$1:$IX$303,Данные!$A272,BM$642)-Данные!$H272-BM$643+IF($F$10="Использовать поправку",BU610,0),#N/A)</f>
        <v>2.8238374801348982</v>
      </c>
      <c r="BN610" s="62">
        <f t="shared" si="872"/>
        <v>134.5</v>
      </c>
      <c r="BO610" s="63">
        <f>IF(ISNUMBER(INDEX(Данные!$I$1:$IX$303,Данные!$A272,BO$642)),INDEX(Данные!$I$1:$IX$303,Данные!$A272,BO$642)-Данные!$G272-BO$643+IF($F$11="Использовать поправку",BT610,0),#N/A)</f>
        <v>-2.6762136366196501</v>
      </c>
      <c r="BP610" s="64">
        <f>IF(ISNUMBER(INDEX(Данные!$I$1:$IX$303,Данные!$A272,BP$642)),INDEX(Данные!$I$1:$IX$303,Данные!$A272,BP$642)-Данные!$H272-BP$643+IF($F$11="Использовать поправку",BU610,0),#N/A)</f>
        <v>-2.6092442433166525</v>
      </c>
      <c r="BQ610" s="62">
        <f t="shared" si="873"/>
        <v>134.5</v>
      </c>
      <c r="BR610" s="63">
        <f>IF(ISNUMBER(INDEX(Данные!$I$1:$IX$303,Данные!$A272,BR$642)),INDEX(Данные!$I$1:$IX$303,Данные!$A272,BR$642)-Данные!$G272-BR$643+IF($F$12="Использовать поправку",BT610,0),#N/A)</f>
        <v>-4.5272956636406434</v>
      </c>
      <c r="BS610" s="64">
        <f>IF(ISNUMBER(INDEX(Данные!$I$1:$IX$303,Данные!$A272,BS$642)),INDEX(Данные!$I$1:$IX$303,Данные!$A272,BS$642)-Данные!$H272-BS$643+IF($F$12="Использовать поправку",BU610,0),#N/A)</f>
        <v>2.0288118010012113</v>
      </c>
      <c r="BT610" s="100" t="e">
        <f>INDEX(Данные!$I$1:$IX$303,Данные!$A272,BT$642+8)-INDEX(Данные!$I$1:$IX$303,Данные!$A272,BT$643+8)</f>
        <v>#N/A</v>
      </c>
      <c r="BU610" s="101" t="e">
        <f>INDEX(Данные!$I$1:$IX$303,Данные!$A272,BU$642+9)-INDEX(Данные!$I$1:$IX$303,Данные!$A272,BU$643+9)</f>
        <v>#N/A</v>
      </c>
    </row>
    <row r="611" spans="7:73" s="88" customFormat="1" x14ac:dyDescent="0.25">
      <c r="G611" s="61">
        <v>135</v>
      </c>
      <c r="H611" s="62">
        <f t="shared" si="874"/>
        <v>135</v>
      </c>
      <c r="I611" s="63">
        <f>IF(ISNUMBER(INDEX(Данные!$I$1:$IX$303,Данные!$A273,I$642)),INDEX(Данные!$I$1:$IX$303,Данные!$A273,I$642)-Данные!$E273+IF($F$3="Использовать поправку",AL611,0),#N/A)</f>
        <v>0</v>
      </c>
      <c r="J611" s="64">
        <f>IF(ISNUMBER(INDEX(Данные!$I$1:$IX$303,Данные!$A273,J$642)),INDEX(Данные!$I$1:$IX$303,Данные!$A273,J$642)-Данные!$F273+IF($F$3="Использовать поправку",AM611,0),#N/A)</f>
        <v>0</v>
      </c>
      <c r="K611" s="62">
        <f t="shared" si="875"/>
        <v>135</v>
      </c>
      <c r="L611" s="63">
        <f>IF(ISNUMBER(INDEX(Данные!$I$1:$IX$303,Данные!$A273,L$642)),INDEX(Данные!$I$1:$IX$303,Данные!$A273,L$642)-Данные!$E273+IF($F$4="Использовать поправку",AL611,0),#N/A)</f>
        <v>2.0393188114341871</v>
      </c>
      <c r="M611" s="64">
        <f>IF(ISNUMBER(INDEX(Данные!$I$1:$IX$303,Данные!$A273,M$642)),INDEX(Данные!$I$1:$IX$303,Данные!$A273,M$642)-Данные!$F273+IF($F$4="Использовать поправку",AM611,0),#N/A)</f>
        <v>-0.49373419310217059</v>
      </c>
      <c r="N611" s="62">
        <f t="shared" si="876"/>
        <v>135</v>
      </c>
      <c r="O611" s="63">
        <f>IF(ISNUMBER(INDEX(Данные!$I$1:$IX$303,Данные!$A273,O$642)),INDEX(Данные!$I$1:$IX$303,Данные!$A273,O$642)-Данные!$E273+IF($F$5="Использовать поправку",AL611,0),#N/A)</f>
        <v>2.0779023682709603</v>
      </c>
      <c r="P611" s="64">
        <f>IF(ISNUMBER(INDEX(Данные!$I$1:$IX$303,Данные!$A273,P$642)),INDEX(Данные!$I$1:$IX$303,Данные!$A273,P$642)-Данные!$F273+IF($F$5="Использовать поправку",AM611,0),#N/A)</f>
        <v>-1.467095606810858</v>
      </c>
      <c r="Q611" s="62">
        <f t="shared" si="877"/>
        <v>135</v>
      </c>
      <c r="R611" s="63">
        <f>IF(ISNUMBER(INDEX(Данные!$I$1:$IX$303,Данные!$A273,R$642)),INDEX(Данные!$I$1:$IX$303,Данные!$A273,R$642)-Данные!$E273+IF($F$6="Использовать поправку",AL611,0),#N/A)</f>
        <v>2.1691478120470986</v>
      </c>
      <c r="S611" s="64">
        <f>IF(ISNUMBER(INDEX(Данные!$I$1:$IX$303,Данные!$A273,S$642)),INDEX(Данные!$I$1:$IX$303,Данные!$A273,S$642)-Данные!$F273+IF($F$6="Использовать поправку",AM611,0),#N/A)</f>
        <v>-0.74788182941057002</v>
      </c>
      <c r="T611" s="62">
        <f t="shared" si="878"/>
        <v>135</v>
      </c>
      <c r="U611" s="63">
        <f>IF(ISNUMBER(INDEX(Данные!$I$1:$IX$303,Данные!$A273,U$642)),INDEX(Данные!$I$1:$IX$303,Данные!$A273,U$642)-Данные!$E273+IF($F$7="Использовать поправку",AL611,0),#N/A)</f>
        <v>2.2331729195490393</v>
      </c>
      <c r="V611" s="64">
        <f>IF(ISNUMBER(INDEX(Данные!$I$1:$IX$303,Данные!$A273,V$642)),INDEX(Данные!$I$1:$IX$303,Данные!$A273,V$642)-Данные!$F273+IF($F$7="Использовать поправку",AM611,0),#N/A)</f>
        <v>-1.2986198371585367</v>
      </c>
      <c r="W611" s="62">
        <f t="shared" si="879"/>
        <v>135</v>
      </c>
      <c r="X611" s="63">
        <f>IF(ISNUMBER(INDEX(Данные!$I$1:$IX$303,Данные!$A273,X$642)),INDEX(Данные!$I$1:$IX$303,Данные!$A273,X$642)-Данные!$E273+IF($F$8="Использовать поправку",AL611,0),#N/A)</f>
        <v>0.593556366065501</v>
      </c>
      <c r="Y611" s="64">
        <f>IF(ISNUMBER(INDEX(Данные!$I$1:$IX$303,Данные!$A273,Y$642)),INDEX(Данные!$I$1:$IX$303,Данные!$A273,Y$642)-Данные!$F273+IF($F$8="Использовать поправку",AM611,0),#N/A)</f>
        <v>-0.95761833264863938</v>
      </c>
      <c r="Z611" s="62">
        <f t="shared" si="880"/>
        <v>135</v>
      </c>
      <c r="AA611" s="63">
        <f>IF(ISNUMBER(INDEX(Данные!$I$1:$IX$303,Данные!$A273,AA$642)),INDEX(Данные!$I$1:$IX$303,Данные!$A273,AA$642)-Данные!$E273+IF($F$9="Использовать поправку",AL611,0),#N/A)</f>
        <v>1.9601018042513019E-2</v>
      </c>
      <c r="AB611" s="64">
        <f>IF(ISNUMBER(INDEX(Данные!$I$1:$IX$303,Данные!$A273,AB$642)),INDEX(Данные!$I$1:$IX$303,Данные!$A273,AB$642)-Данные!$F273+IF($F$9="Использовать поправку",AM611,0),#N/A)</f>
        <v>-0.92670334291949175</v>
      </c>
      <c r="AC611" s="62">
        <f t="shared" si="881"/>
        <v>135</v>
      </c>
      <c r="AD611" s="63">
        <f>IF(ISNUMBER(INDEX(Данные!$I$1:$IX$303,Данные!$A273,AD$642)),INDEX(Данные!$I$1:$IX$303,Данные!$A273,AD$642)-Данные!$E273+IF($F$10="Использовать поправку",AL611,0),#N/A)</f>
        <v>1.525459247622484</v>
      </c>
      <c r="AE611" s="64">
        <f>IF(ISNUMBER(INDEX(Данные!$I$1:$IX$303,Данные!$A273,AE$642)),INDEX(Данные!$I$1:$IX$303,Данные!$A273,AE$642)-Данные!$F273+IF($F$10="Использовать поправку",AM611,0),#N/A)</f>
        <v>-1.5252697124141186</v>
      </c>
      <c r="AF611" s="62">
        <f t="shared" si="882"/>
        <v>135</v>
      </c>
      <c r="AG611" s="63">
        <f>IF(ISNUMBER(INDEX(Данные!$I$1:$IX$303,Данные!$A273,AG$642)),INDEX(Данные!$I$1:$IX$303,Данные!$A273,AG$642)-Данные!$E273+IF($F$11="Использовать поправку",AL611,0),#N/A)</f>
        <v>0.93977743409452508</v>
      </c>
      <c r="AH611" s="64">
        <f>IF(ISNUMBER(INDEX(Данные!$I$1:$IX$303,Данные!$A273,AH$642)),INDEX(Данные!$I$1:$IX$303,Данные!$A273,AH$642)-Данные!$F273+IF($F$11="Использовать поправку",AM611,0),#N/A)</f>
        <v>-2.1368427059898281</v>
      </c>
      <c r="AI611" s="62">
        <f t="shared" si="883"/>
        <v>135</v>
      </c>
      <c r="AJ611" s="63">
        <f>IF(ISNUMBER(INDEX(Данные!$I$1:$IX$303,Данные!$A273,AJ$642)),INDEX(Данные!$I$1:$IX$303,Данные!$A273,AJ$642)-Данные!$E273+IF($F$12="Использовать поправку",AL611,0),#N/A)</f>
        <v>0.77993925051134916</v>
      </c>
      <c r="AK611" s="96">
        <f>IF(ISNUMBER(INDEX(Данные!$I$1:$IX$303,Данные!$A273,AK$642)),INDEX(Данные!$I$1:$IX$303,Данные!$A273,AK$642)-Данные!$F273+IF($F$12="Использовать поправку",AM611,0),#N/A)</f>
        <v>-2.0101814897170378</v>
      </c>
      <c r="AL611" s="100" t="e">
        <f>INDEX(Данные!$I$1:$IX$303,Данные!$A273,AL$642+4)-INDEX(Данные!$I$1:$IX$303,Данные!$A273,AL$643+4)</f>
        <v>#N/A</v>
      </c>
      <c r="AM611" s="101" t="e">
        <f>INDEX(Данные!$I$1:$IX$303,Данные!$A273,AM$642+5)-INDEX(Данные!$I$1:$IX$303,Данные!$A273,AM$643+5)</f>
        <v>#N/A</v>
      </c>
      <c r="AO611" s="61">
        <v>135</v>
      </c>
      <c r="AP611" s="62">
        <f t="shared" si="864"/>
        <v>135</v>
      </c>
      <c r="AQ611" s="63">
        <f>IF(ISNUMBER(INDEX(Данные!$I$1:$IX$303,Данные!$A273,AQ$642)),INDEX(Данные!$I$1:$IX$303,Данные!$A273,AQ$642)-Данные!$G273-AQ$643+IF($F$3="Использовать поправку",BT611,0),#N/A)</f>
        <v>0</v>
      </c>
      <c r="AR611" s="64">
        <f>IF(ISNUMBER(INDEX(Данные!$I$1:$IX$303,Данные!$A273,AR$642)),INDEX(Данные!$I$1:$IX$303,Данные!$A273,AR$642)-Данные!$H273-AR$643+IF($F$3="Использовать поправку",BU611,0),#N/A)</f>
        <v>0</v>
      </c>
      <c r="AS611" s="62">
        <f t="shared" si="865"/>
        <v>135</v>
      </c>
      <c r="AT611" s="63">
        <f>IF(ISNUMBER(INDEX(Данные!$I$1:$IX$303,Данные!$A273,AT$642)),INDEX(Данные!$I$1:$IX$303,Данные!$A273,AT$642)-Данные!$G273-AT$643+IF($F$4="Использовать поправку",BT611,0),#N/A)</f>
        <v>-1.4443733342370706</v>
      </c>
      <c r="AU611" s="64">
        <f>IF(ISNUMBER(INDEX(Данные!$I$1:$IX$303,Данные!$A273,AU$642)),INDEX(Данные!$I$1:$IX$303,Данные!$A273,AU$642)-Данные!$H273-AU$643+IF($F$4="Использовать поправку",BU611,0),#N/A)</f>
        <v>1.481612213121025</v>
      </c>
      <c r="AV611" s="62">
        <f t="shared" si="866"/>
        <v>135</v>
      </c>
      <c r="AW611" s="63">
        <f>IF(ISNUMBER(INDEX(Данные!$I$1:$IX$303,Данные!$A273,AW$642)),INDEX(Данные!$I$1:$IX$303,Данные!$A273,AW$642)-Данные!$G273-AW$643+IF($F$5="Использовать поправку",BT611,0),#N/A)</f>
        <v>-3.3598190070588316</v>
      </c>
      <c r="AX611" s="64">
        <f>IF(ISNUMBER(INDEX(Данные!$I$1:$IX$303,Данные!$A273,AX$642)),INDEX(Данные!$I$1:$IX$303,Данные!$A273,AX$642)-Данные!$H273-AX$643+IF($F$5="Использовать поправку",BU611,0),#N/A)</f>
        <v>-0.29289591985207153</v>
      </c>
      <c r="AY611" s="62">
        <f t="shared" si="867"/>
        <v>135</v>
      </c>
      <c r="AZ611" s="63">
        <f>IF(ISNUMBER(INDEX(Данные!$I$1:$IX$303,Данные!$A273,AZ$642)),INDEX(Данные!$I$1:$IX$303,Данные!$A273,AZ$642)-Данные!$G273-AZ$643+IF($F$6="Использовать поправку",BT611,0),#N/A)</f>
        <v>-5.7605060595633404</v>
      </c>
      <c r="BA611" s="64">
        <f>IF(ISNUMBER(INDEX(Данные!$I$1:$IX$303,Данные!$A273,BA$642)),INDEX(Данные!$I$1:$IX$303,Данные!$A273,BA$642)-Данные!$H273-BA$643+IF($F$6="Использовать поправку",BU611,0),#N/A)</f>
        <v>0.75276114040912034</v>
      </c>
      <c r="BB611" s="62">
        <f t="shared" si="868"/>
        <v>135</v>
      </c>
      <c r="BC611" s="63">
        <f>IF(ISNUMBER(INDEX(Данные!$I$1:$IX$303,Данные!$A273,BC$642)),INDEX(Данные!$I$1:$IX$303,Данные!$A273,BC$642)-Данные!$G273-BC$643+IF($F$7="Использовать поправку",BT611,0),#N/A)</f>
        <v>-5.1191015707387351</v>
      </c>
      <c r="BD611" s="64">
        <f>IF(ISNUMBER(INDEX(Данные!$I$1:$IX$303,Данные!$A273,BD$642)),INDEX(Данные!$I$1:$IX$303,Данные!$A273,BD$642)-Данные!$H273-BD$643+IF($F$7="Использовать поправку",BU611,0),#N/A)</f>
        <v>2.3633164258158104</v>
      </c>
      <c r="BE611" s="62">
        <f t="shared" si="869"/>
        <v>135</v>
      </c>
      <c r="BF611" s="63">
        <f>IF(ISNUMBER(INDEX(Данные!$I$1:$IX$303,Данные!$A273,BF$642)),INDEX(Данные!$I$1:$IX$303,Данные!$A273,BF$642)-Данные!$G273-BF$643+IF($F$8="Использовать поправку",BT611,0),#N/A)</f>
        <v>-2.163317689135738</v>
      </c>
      <c r="BG611" s="64">
        <f>IF(ISNUMBER(INDEX(Данные!$I$1:$IX$303,Данные!$A273,BG$642)),INDEX(Данные!$I$1:$IX$303,Данные!$A273,BG$642)-Данные!$H273-BG$643+IF($F$8="Использовать поправку",BU611,0),#N/A)</f>
        <v>0.33179642003801746</v>
      </c>
      <c r="BH611" s="62">
        <f t="shared" si="870"/>
        <v>135</v>
      </c>
      <c r="BI611" s="63">
        <f>IF(ISNUMBER(INDEX(Данные!$I$1:$IX$303,Данные!$A273,BI$642)),INDEX(Данные!$I$1:$IX$303,Данные!$A273,BI$642)-Данные!$G273-BI$643+IF($F$9="Использовать поправку",BT611,0),#N/A)</f>
        <v>-0.104582116500751</v>
      </c>
      <c r="BJ611" s="64">
        <f>IF(ISNUMBER(INDEX(Данные!$I$1:$IX$303,Данные!$A273,BJ$642)),INDEX(Данные!$I$1:$IX$303,Данные!$A273,BJ$642)-Данные!$H273-BJ$643+IF($F$9="Использовать поправку",BU611,0),#N/A)</f>
        <v>1.1931329622225348</v>
      </c>
      <c r="BK611" s="62">
        <f t="shared" si="871"/>
        <v>135</v>
      </c>
      <c r="BL611" s="63">
        <f>IF(ISNUMBER(INDEX(Данные!$I$1:$IX$303,Данные!$A273,BL$642)),INDEX(Данные!$I$1:$IX$303,Данные!$A273,BL$642)-Данные!$G273-BL$643+IF($F$10="Использовать поправку",BT611,0),#N/A)</f>
        <v>0.79836209968652838</v>
      </c>
      <c r="BM611" s="64">
        <f>IF(ISNUMBER(INDEX(Данные!$I$1:$IX$303,Данные!$A273,BM$642)),INDEX(Данные!$I$1:$IX$303,Данные!$A273,BM$642)-Данные!$H273-BM$643+IF($F$10="Использовать поправку",BU611,0),#N/A)</f>
        <v>2.0612026239280112</v>
      </c>
      <c r="BN611" s="62">
        <f t="shared" si="872"/>
        <v>135</v>
      </c>
      <c r="BO611" s="63">
        <f>IF(ISNUMBER(INDEX(Данные!$I$1:$IX$303,Данные!$A273,BO$642)),INDEX(Данные!$I$1:$IX$303,Данные!$A273,BO$642)-Данные!$G273-BO$643+IF($F$11="Использовать поправку",BT611,0),#N/A)</f>
        <v>-2.2063249195724666</v>
      </c>
      <c r="BP611" s="64">
        <f>IF(ISNUMBER(INDEX(Данные!$I$1:$IX$303,Данные!$A273,BP$642)),INDEX(Данные!$I$1:$IX$303,Данные!$A273,BP$642)-Данные!$H273-BP$643+IF($F$11="Использовать поправку",BU611,0),#N/A)</f>
        <v>-3.677665596311499</v>
      </c>
      <c r="BQ611" s="62">
        <f t="shared" si="873"/>
        <v>135</v>
      </c>
      <c r="BR611" s="63">
        <f>IF(ISNUMBER(INDEX(Данные!$I$1:$IX$303,Данные!$A273,BR$642)),INDEX(Данные!$I$1:$IX$303,Данные!$A273,BR$642)-Данные!$G273-BR$643+IF($F$12="Использовать поправку",BT611,0),#N/A)</f>
        <v>-4.1373260383850265</v>
      </c>
      <c r="BS611" s="64">
        <f>IF(ISNUMBER(INDEX(Данные!$I$1:$IX$303,Данные!$A273,BS$642)),INDEX(Данные!$I$1:$IX$303,Данные!$A273,BS$642)-Данные!$H273-BS$643+IF($F$12="Использовать поправку",BU611,0),#N/A)</f>
        <v>1.0237210561429038</v>
      </c>
      <c r="BT611" s="100" t="e">
        <f>INDEX(Данные!$I$1:$IX$303,Данные!$A273,BT$642+8)-INDEX(Данные!$I$1:$IX$303,Данные!$A273,BT$643+8)</f>
        <v>#N/A</v>
      </c>
      <c r="BU611" s="101" t="e">
        <f>INDEX(Данные!$I$1:$IX$303,Данные!$A273,BU$642+9)-INDEX(Данные!$I$1:$IX$303,Данные!$A273,BU$643+9)</f>
        <v>#N/A</v>
      </c>
    </row>
    <row r="612" spans="7:73" s="88" customFormat="1" x14ac:dyDescent="0.25">
      <c r="G612" s="61">
        <v>135.5</v>
      </c>
      <c r="H612" s="62">
        <f t="shared" si="874"/>
        <v>135.5</v>
      </c>
      <c r="I612" s="63">
        <f>IF(ISNUMBER(INDEX(Данные!$I$1:$IX$303,Данные!$A274,I$642)),INDEX(Данные!$I$1:$IX$303,Данные!$A274,I$642)-Данные!$E274+IF($F$3="Использовать поправку",AL612,0),#N/A)</f>
        <v>0</v>
      </c>
      <c r="J612" s="64">
        <f>IF(ISNUMBER(INDEX(Данные!$I$1:$IX$303,Данные!$A274,J$642)),INDEX(Данные!$I$1:$IX$303,Данные!$A274,J$642)-Данные!$F274+IF($F$3="Использовать поправку",AM612,0),#N/A)</f>
        <v>0</v>
      </c>
      <c r="K612" s="62">
        <f t="shared" si="875"/>
        <v>135.5</v>
      </c>
      <c r="L612" s="63">
        <f>IF(ISNUMBER(INDEX(Данные!$I$1:$IX$303,Данные!$A274,L$642)),INDEX(Данные!$I$1:$IX$303,Данные!$A274,L$642)-Данные!$E274+IF($F$4="Использовать поправку",AL612,0),#N/A)</f>
        <v>0.15618435847127188</v>
      </c>
      <c r="M612" s="64">
        <f>IF(ISNUMBER(INDEX(Данные!$I$1:$IX$303,Данные!$A274,M$642)),INDEX(Данные!$I$1:$IX$303,Данные!$A274,M$642)-Данные!$F274+IF($F$4="Использовать поправку",AM612,0),#N/A)</f>
        <v>0.49574211240646182</v>
      </c>
      <c r="N612" s="62">
        <f t="shared" si="876"/>
        <v>135.5</v>
      </c>
      <c r="O612" s="63">
        <f>IF(ISNUMBER(INDEX(Данные!$I$1:$IX$303,Данные!$A274,O$642)),INDEX(Данные!$I$1:$IX$303,Данные!$A274,O$642)-Данные!$E274+IF($F$5="Использовать поправку",AL612,0),#N/A)</f>
        <v>1.2544855367607326</v>
      </c>
      <c r="P612" s="64">
        <f>IF(ISNUMBER(INDEX(Данные!$I$1:$IX$303,Данные!$A274,P$642)),INDEX(Данные!$I$1:$IX$303,Данные!$A274,P$642)-Данные!$F274+IF($F$5="Использовать поправку",AM612,0),#N/A)</f>
        <v>2.2338189980449084</v>
      </c>
      <c r="Q612" s="62">
        <f t="shared" si="877"/>
        <v>135.5</v>
      </c>
      <c r="R612" s="63">
        <f>IF(ISNUMBER(INDEX(Данные!$I$1:$IX$303,Данные!$A274,R$642)),INDEX(Данные!$I$1:$IX$303,Данные!$A274,R$642)-Данные!$E274+IF($F$6="Использовать поправку",AL612,0),#N/A)</f>
        <v>1.5101791846454091</v>
      </c>
      <c r="S612" s="64">
        <f>IF(ISNUMBER(INDEX(Данные!$I$1:$IX$303,Данные!$A274,S$642)),INDEX(Данные!$I$1:$IX$303,Данные!$A274,S$642)-Данные!$F274+IF($F$6="Использовать поправку",AM612,0),#N/A)</f>
        <v>2.3074670167658393</v>
      </c>
      <c r="T612" s="62">
        <f t="shared" si="878"/>
        <v>135.5</v>
      </c>
      <c r="U612" s="63">
        <f>IF(ISNUMBER(INDEX(Данные!$I$1:$IX$303,Данные!$A274,U$642)),INDEX(Данные!$I$1:$IX$303,Данные!$A274,U$642)-Данные!$E274+IF($F$7="Использовать поправку",AL612,0),#N/A)</f>
        <v>0.14607998247155862</v>
      </c>
      <c r="V612" s="64">
        <f>IF(ISNUMBER(INDEX(Данные!$I$1:$IX$303,Данные!$A274,V$642)),INDEX(Данные!$I$1:$IX$303,Данные!$A274,V$642)-Данные!$F274+IF($F$7="Использовать поправку",AM612,0),#N/A)</f>
        <v>0.76629330416151475</v>
      </c>
      <c r="W612" s="62">
        <f t="shared" si="879"/>
        <v>135.5</v>
      </c>
      <c r="X612" s="63">
        <f>IF(ISNUMBER(INDEX(Данные!$I$1:$IX$303,Данные!$A274,X$642)),INDEX(Данные!$I$1:$IX$303,Данные!$A274,X$642)-Данные!$E274+IF($F$8="Использовать поправку",AL612,0),#N/A)</f>
        <v>1.373377055827337</v>
      </c>
      <c r="Y612" s="64">
        <f>IF(ISNUMBER(INDEX(Данные!$I$1:$IX$303,Данные!$A274,Y$642)),INDEX(Данные!$I$1:$IX$303,Данные!$A274,Y$642)-Данные!$F274+IF($F$8="Использовать поправку",AM612,0),#N/A)</f>
        <v>1.0731781881971401</v>
      </c>
      <c r="Z612" s="62">
        <f t="shared" si="880"/>
        <v>135.5</v>
      </c>
      <c r="AA612" s="63">
        <f>IF(ISNUMBER(INDEX(Данные!$I$1:$IX$303,Данные!$A274,AA$642)),INDEX(Данные!$I$1:$IX$303,Данные!$A274,AA$642)-Данные!$E274+IF($F$9="Использовать поправку",AL612,0),#N/A)</f>
        <v>0.41624903322820472</v>
      </c>
      <c r="AB612" s="64">
        <f>IF(ISNUMBER(INDEX(Данные!$I$1:$IX$303,Данные!$A274,AB$642)),INDEX(Данные!$I$1:$IX$303,Данные!$A274,AB$642)-Данные!$F274+IF($F$9="Использовать поправку",AM612,0),#N/A)</f>
        <v>1.3716673360772873</v>
      </c>
      <c r="AC612" s="62">
        <f t="shared" si="881"/>
        <v>135.5</v>
      </c>
      <c r="AD612" s="63">
        <f>IF(ISNUMBER(INDEX(Данные!$I$1:$IX$303,Данные!$A274,AD$642)),INDEX(Данные!$I$1:$IX$303,Данные!$A274,AD$642)-Данные!$E274+IF($F$10="Использовать поправку",AL612,0),#N/A)</f>
        <v>0.27380992427853101</v>
      </c>
      <c r="AE612" s="64">
        <f>IF(ISNUMBER(INDEX(Данные!$I$1:$IX$303,Данные!$A274,AE$642)),INDEX(Данные!$I$1:$IX$303,Данные!$A274,AE$642)-Данные!$F274+IF($F$10="Использовать поправку",AM612,0),#N/A)</f>
        <v>-0.21162917938911274</v>
      </c>
      <c r="AF612" s="62">
        <f t="shared" si="882"/>
        <v>135.5</v>
      </c>
      <c r="AG612" s="63">
        <f>IF(ISNUMBER(INDEX(Данные!$I$1:$IX$303,Данные!$A274,AG$642)),INDEX(Данные!$I$1:$IX$303,Данные!$A274,AG$642)-Данные!$E274+IF($F$11="Использовать поправку",AL612,0),#N/A)</f>
        <v>0.27763324771128239</v>
      </c>
      <c r="AH612" s="64">
        <f>IF(ISNUMBER(INDEX(Данные!$I$1:$IX$303,Данные!$A274,AH$642)),INDEX(Данные!$I$1:$IX$303,Данные!$A274,AH$642)-Данные!$F274+IF($F$11="Использовать поправку",AM612,0),#N/A)</f>
        <v>1.8858459493770523</v>
      </c>
      <c r="AI612" s="62">
        <f t="shared" si="883"/>
        <v>135.5</v>
      </c>
      <c r="AJ612" s="63">
        <f>IF(ISNUMBER(INDEX(Данные!$I$1:$IX$303,Данные!$A274,AJ$642)),INDEX(Данные!$I$1:$IX$303,Данные!$A274,AJ$642)-Данные!$E274+IF($F$12="Использовать поправку",AL612,0),#N/A)</f>
        <v>0.63558729820105597</v>
      </c>
      <c r="AK612" s="96">
        <f>IF(ISNUMBER(INDEX(Данные!$I$1:$IX$303,Данные!$A274,AK$642)),INDEX(Данные!$I$1:$IX$303,Данные!$A274,AK$642)-Данные!$F274+IF($F$12="Использовать поправку",AM612,0),#N/A)</f>
        <v>2.0741327344213447</v>
      </c>
      <c r="AL612" s="100" t="e">
        <f>INDEX(Данные!$I$1:$IX$303,Данные!$A274,AL$642+4)-INDEX(Данные!$I$1:$IX$303,Данные!$A274,AL$643+4)</f>
        <v>#N/A</v>
      </c>
      <c r="AM612" s="101" t="e">
        <f>INDEX(Данные!$I$1:$IX$303,Данные!$A274,AM$642+5)-INDEX(Данные!$I$1:$IX$303,Данные!$A274,AM$643+5)</f>
        <v>#N/A</v>
      </c>
      <c r="AO612" s="61">
        <v>135.5</v>
      </c>
      <c r="AP612" s="62">
        <f t="shared" si="864"/>
        <v>135.5</v>
      </c>
      <c r="AQ612" s="63">
        <f>IF(ISNUMBER(INDEX(Данные!$I$1:$IX$303,Данные!$A274,AQ$642)),INDEX(Данные!$I$1:$IX$303,Данные!$A274,AQ$642)-Данные!$G274-AQ$643+IF($F$3="Использовать поправку",BT612,0),#N/A)</f>
        <v>0</v>
      </c>
      <c r="AR612" s="64">
        <f>IF(ISNUMBER(INDEX(Данные!$I$1:$IX$303,Данные!$A274,AR$642)),INDEX(Данные!$I$1:$IX$303,Данные!$A274,AR$642)-Данные!$H274-AR$643+IF($F$3="Использовать поправку",BU612,0),#N/A)</f>
        <v>0</v>
      </c>
      <c r="AS612" s="62">
        <f t="shared" si="865"/>
        <v>135.5</v>
      </c>
      <c r="AT612" s="63">
        <f>IF(ISNUMBER(INDEX(Данные!$I$1:$IX$303,Данные!$A274,AT$642)),INDEX(Данные!$I$1:$IX$303,Данные!$A274,AT$642)-Данные!$G274-AT$643+IF($F$4="Использовать поправку",BT612,0),#N/A)</f>
        <v>-1.3662811550013885</v>
      </c>
      <c r="AU612" s="64">
        <f>IF(ISNUMBER(INDEX(Данные!$I$1:$IX$303,Данные!$A274,AU$642)),INDEX(Данные!$I$1:$IX$303,Данные!$A274,AU$642)-Данные!$H274-AU$643+IF($F$4="Использовать поправку",BU612,0),#N/A)</f>
        <v>1.7294832693241915</v>
      </c>
      <c r="AV612" s="62">
        <f t="shared" si="866"/>
        <v>135.5</v>
      </c>
      <c r="AW612" s="63">
        <f>IF(ISNUMBER(INDEX(Данные!$I$1:$IX$303,Данные!$A274,AW$642)),INDEX(Данные!$I$1:$IX$303,Данные!$A274,AW$642)-Данные!$G274-AW$643+IF($F$5="Использовать поправку",BT612,0),#N/A)</f>
        <v>-2.7325762386784618</v>
      </c>
      <c r="AX612" s="64">
        <f>IF(ISNUMBER(INDEX(Данные!$I$1:$IX$303,Данные!$A274,AX$642)),INDEX(Данные!$I$1:$IX$303,Данные!$A274,AX$642)-Данные!$H274-AX$643+IF($F$5="Использовать поправку",BU612,0),#N/A)</f>
        <v>0.82401357917024143</v>
      </c>
      <c r="AY612" s="62">
        <f t="shared" si="867"/>
        <v>135.5</v>
      </c>
      <c r="AZ612" s="63">
        <f>IF(ISNUMBER(INDEX(Данные!$I$1:$IX$303,Данные!$A274,AZ$642)),INDEX(Данные!$I$1:$IX$303,Данные!$A274,AZ$642)-Данные!$G274-AZ$643+IF($F$6="Использовать поправку",BT612,0),#N/A)</f>
        <v>-5.0054164672405932</v>
      </c>
      <c r="BA612" s="64">
        <f>IF(ISNUMBER(INDEX(Данные!$I$1:$IX$303,Данные!$A274,BA$642)),INDEX(Данные!$I$1:$IX$303,Данные!$A274,BA$642)-Данные!$H274-BA$643+IF($F$6="Использовать поправку",BU612,0),#N/A)</f>
        <v>1.9064946487919769</v>
      </c>
      <c r="BB612" s="62">
        <f t="shared" si="868"/>
        <v>135.5</v>
      </c>
      <c r="BC612" s="63">
        <f>IF(ISNUMBER(INDEX(Данные!$I$1:$IX$303,Данные!$A274,BC$642)),INDEX(Данные!$I$1:$IX$303,Данные!$A274,BC$642)-Данные!$G274-BC$643+IF($F$7="Использовать поправку",BT612,0),#N/A)</f>
        <v>-5.0460615795029753</v>
      </c>
      <c r="BD612" s="64">
        <f>IF(ISNUMBER(INDEX(Данные!$I$1:$IX$303,Данные!$A274,BD$642)),INDEX(Данные!$I$1:$IX$303,Данные!$A274,BD$642)-Данные!$H274-BD$643+IF($F$7="Использовать поправку",BU612,0),#N/A)</f>
        <v>2.7464630778965784</v>
      </c>
      <c r="BE612" s="62">
        <f t="shared" si="869"/>
        <v>135.5</v>
      </c>
      <c r="BF612" s="63">
        <f>IF(ISNUMBER(INDEX(Данные!$I$1:$IX$303,Данные!$A274,BF$642)),INDEX(Данные!$I$1:$IX$303,Данные!$A274,BF$642)-Данные!$G274-BF$643+IF($F$8="Использовать поправку",BT612,0),#N/A)</f>
        <v>-1.4766291612220357</v>
      </c>
      <c r="BG612" s="64">
        <f>IF(ISNUMBER(INDEX(Данные!$I$1:$IX$303,Данные!$A274,BG$642)),INDEX(Данные!$I$1:$IX$303,Данные!$A274,BG$642)-Данные!$H274-BG$643+IF($F$8="Использовать поправку",BU612,0),#N/A)</f>
        <v>0.8683855141366621</v>
      </c>
      <c r="BH612" s="62">
        <f t="shared" si="870"/>
        <v>135.5</v>
      </c>
      <c r="BI612" s="63">
        <f>IF(ISNUMBER(INDEX(Данные!$I$1:$IX$303,Данные!$A274,BI$642)),INDEX(Данные!$I$1:$IX$303,Данные!$A274,BI$642)-Данные!$G274-BI$643+IF($F$9="Использовать поправку",BT612,0),#N/A)</f>
        <v>0.10354240011338334</v>
      </c>
      <c r="BJ612" s="64">
        <f>IF(ISNUMBER(INDEX(Данные!$I$1:$IX$303,Данные!$A274,BJ$642)),INDEX(Данные!$I$1:$IX$303,Данные!$A274,BJ$642)-Данные!$H274-BJ$643+IF($F$9="Использовать поправку",BU612,0),#N/A)</f>
        <v>1.8789666302611749</v>
      </c>
      <c r="BK612" s="62">
        <f t="shared" si="871"/>
        <v>135.5</v>
      </c>
      <c r="BL612" s="63">
        <f>IF(ISNUMBER(INDEX(Данные!$I$1:$IX$303,Данные!$A274,BL$642)),INDEX(Данные!$I$1:$IX$303,Данные!$A274,BL$642)-Данные!$G274-BL$643+IF($F$10="Использовать поправку",BT612,0),#N/A)</f>
        <v>0.93526706182581165</v>
      </c>
      <c r="BM612" s="64">
        <f>IF(ISNUMBER(INDEX(Данные!$I$1:$IX$303,Данные!$A274,BM$642)),INDEX(Данные!$I$1:$IX$303,Данные!$A274,BM$642)-Данные!$H274-BM$643+IF($F$10="Использовать поправку",BU612,0),#N/A)</f>
        <v>1.9553880342334651</v>
      </c>
      <c r="BN612" s="62">
        <f t="shared" si="872"/>
        <v>135.5</v>
      </c>
      <c r="BO612" s="63">
        <f>IF(ISNUMBER(INDEX(Данные!$I$1:$IX$303,Данные!$A274,BO$642)),INDEX(Данные!$I$1:$IX$303,Данные!$A274,BO$642)-Данные!$G274-BO$643+IF($F$11="Использовать поправку",BT612,0),#N/A)</f>
        <v>-2.0675082957168343</v>
      </c>
      <c r="BP612" s="64">
        <f>IF(ISNUMBER(INDEX(Данные!$I$1:$IX$303,Данные!$A274,BP$642)),INDEX(Данные!$I$1:$IX$303,Данные!$A274,BP$642)-Данные!$H274-BP$643+IF($F$11="Использовать поправку",BU612,0),#N/A)</f>
        <v>-2.7347426216228996</v>
      </c>
      <c r="BQ612" s="62">
        <f t="shared" si="873"/>
        <v>135.5</v>
      </c>
      <c r="BR612" s="63">
        <f>IF(ISNUMBER(INDEX(Данные!$I$1:$IX$303,Данные!$A274,BR$642)),INDEX(Данные!$I$1:$IX$303,Данные!$A274,BR$642)-Данные!$G274-BR$643+IF($F$12="Использовать поправку",BT612,0),#N/A)</f>
        <v>-3.8195323892845181</v>
      </c>
      <c r="BS612" s="64">
        <f>IF(ISNUMBER(INDEX(Данные!$I$1:$IX$303,Данные!$A274,BS$642)),INDEX(Данные!$I$1:$IX$303,Данные!$A274,BS$642)-Данные!$H274-BS$643+IF($F$12="Использовать поправку",BU612,0),#N/A)</f>
        <v>2.0607874233535313</v>
      </c>
      <c r="BT612" s="100" t="e">
        <f>INDEX(Данные!$I$1:$IX$303,Данные!$A274,BT$642+8)-INDEX(Данные!$I$1:$IX$303,Данные!$A274,BT$643+8)</f>
        <v>#N/A</v>
      </c>
      <c r="BU612" s="101" t="e">
        <f>INDEX(Данные!$I$1:$IX$303,Данные!$A274,BU$642+9)-INDEX(Данные!$I$1:$IX$303,Данные!$A274,BU$643+9)</f>
        <v>#N/A</v>
      </c>
    </row>
    <row r="613" spans="7:73" s="88" customFormat="1" x14ac:dyDescent="0.25">
      <c r="G613" s="61">
        <v>136</v>
      </c>
      <c r="H613" s="62">
        <f t="shared" si="874"/>
        <v>136</v>
      </c>
      <c r="I613" s="63">
        <f>IF(ISNUMBER(INDEX(Данные!$I$1:$IX$303,Данные!$A275,I$642)),INDEX(Данные!$I$1:$IX$303,Данные!$A275,I$642)-Данные!$E275+IF($F$3="Использовать поправку",AL613,0),#N/A)</f>
        <v>0</v>
      </c>
      <c r="J613" s="64">
        <f>IF(ISNUMBER(INDEX(Данные!$I$1:$IX$303,Данные!$A275,J$642)),INDEX(Данные!$I$1:$IX$303,Данные!$A275,J$642)-Данные!$F275+IF($F$3="Использовать поправку",AM613,0),#N/A)</f>
        <v>0</v>
      </c>
      <c r="K613" s="62">
        <f t="shared" si="875"/>
        <v>136</v>
      </c>
      <c r="L613" s="63">
        <f>IF(ISNUMBER(INDEX(Данные!$I$1:$IX$303,Данные!$A275,L$642)),INDEX(Данные!$I$1:$IX$303,Данные!$A275,L$642)-Данные!$E275+IF($F$4="Использовать поправку",AL613,0),#N/A)</f>
        <v>1.1695661922645932</v>
      </c>
      <c r="M613" s="64">
        <f>IF(ISNUMBER(INDEX(Данные!$I$1:$IX$303,Данные!$A275,M$642)),INDEX(Данные!$I$1:$IX$303,Данные!$A275,M$642)-Данные!$F275+IF($F$4="Использовать поправку",AM613,0),#N/A)</f>
        <v>-0.15149131451523168</v>
      </c>
      <c r="N613" s="62">
        <f t="shared" si="876"/>
        <v>136</v>
      </c>
      <c r="O613" s="63">
        <f>IF(ISNUMBER(INDEX(Данные!$I$1:$IX$303,Данные!$A275,O$642)),INDEX(Данные!$I$1:$IX$303,Данные!$A275,O$642)-Данные!$E275+IF($F$5="Использовать поправку",AL613,0),#N/A)</f>
        <v>0.65078482638070057</v>
      </c>
      <c r="P613" s="64">
        <f>IF(ISNUMBER(INDEX(Данные!$I$1:$IX$303,Данные!$A275,P$642)),INDEX(Данные!$I$1:$IX$303,Данные!$A275,P$642)-Данные!$F275+IF($F$5="Использовать поправку",AM613,0),#N/A)</f>
        <v>1.5853815039732577</v>
      </c>
      <c r="Q613" s="62">
        <f t="shared" si="877"/>
        <v>136</v>
      </c>
      <c r="R613" s="63">
        <f>IF(ISNUMBER(INDEX(Данные!$I$1:$IX$303,Данные!$A275,R$642)),INDEX(Данные!$I$1:$IX$303,Данные!$A275,R$642)-Данные!$E275+IF($F$6="Использовать поправку",AL613,0),#N/A)</f>
        <v>1.4388951301480368</v>
      </c>
      <c r="S613" s="64">
        <f>IF(ISNUMBER(INDEX(Данные!$I$1:$IX$303,Данные!$A275,S$642)),INDEX(Данные!$I$1:$IX$303,Данные!$A275,S$642)-Данные!$F275+IF($F$6="Использовать поправку",AM613,0),#N/A)</f>
        <v>1.1635658232157144</v>
      </c>
      <c r="T613" s="62">
        <f t="shared" si="878"/>
        <v>136</v>
      </c>
      <c r="U613" s="63">
        <f>IF(ISNUMBER(INDEX(Данные!$I$1:$IX$303,Данные!$A275,U$642)),INDEX(Данные!$I$1:$IX$303,Данные!$A275,U$642)-Данные!$E275+IF($F$7="Использовать поправку",AL613,0),#N/A)</f>
        <v>2.4399244747025293</v>
      </c>
      <c r="V613" s="64">
        <f>IF(ISNUMBER(INDEX(Данные!$I$1:$IX$303,Данные!$A275,V$642)),INDEX(Данные!$I$1:$IX$303,Данные!$A275,V$642)-Данные!$F275+IF($F$7="Использовать поправку",AM613,0),#N/A)</f>
        <v>1.1239271126966983</v>
      </c>
      <c r="W613" s="62">
        <f t="shared" si="879"/>
        <v>136</v>
      </c>
      <c r="X613" s="63">
        <f>IF(ISNUMBER(INDEX(Данные!$I$1:$IX$303,Данные!$A275,X$642)),INDEX(Данные!$I$1:$IX$303,Данные!$A275,X$642)-Данные!$E275+IF($F$8="Использовать поправку",AL613,0),#N/A)</f>
        <v>0.50513823962351623</v>
      </c>
      <c r="Y613" s="64">
        <f>IF(ISNUMBER(INDEX(Данные!$I$1:$IX$303,Данные!$A275,Y$642)),INDEX(Данные!$I$1:$IX$303,Данные!$A275,Y$642)-Данные!$F275+IF($F$8="Использовать поправку",AM613,0),#N/A)</f>
        <v>2.3089924738496537</v>
      </c>
      <c r="Z613" s="62">
        <f t="shared" si="880"/>
        <v>136</v>
      </c>
      <c r="AA613" s="63">
        <f>IF(ISNUMBER(INDEX(Данные!$I$1:$IX$303,Данные!$A275,AA$642)),INDEX(Данные!$I$1:$IX$303,Данные!$A275,AA$642)-Данные!$E275+IF($F$9="Использовать поправку",AL613,0),#N/A)</f>
        <v>-0.39186755741181045</v>
      </c>
      <c r="AB613" s="64">
        <f>IF(ISNUMBER(INDEX(Данные!$I$1:$IX$303,Данные!$A275,AB$642)),INDEX(Данные!$I$1:$IX$303,Данные!$A275,AB$642)-Данные!$F275+IF($F$9="Использовать поправку",AM613,0),#N/A)</f>
        <v>0.3848596550998149</v>
      </c>
      <c r="AC613" s="62">
        <f t="shared" si="881"/>
        <v>136</v>
      </c>
      <c r="AD613" s="63">
        <f>IF(ISNUMBER(INDEX(Данные!$I$1:$IX$303,Данные!$A275,AD$642)),INDEX(Данные!$I$1:$IX$303,Данные!$A275,AD$642)-Данные!$E275+IF($F$10="Использовать поправку",AL613,0),#N/A)</f>
        <v>5.3133960762927757E-2</v>
      </c>
      <c r="AE613" s="64">
        <f>IF(ISNUMBER(INDEX(Данные!$I$1:$IX$303,Данные!$A275,AE$642)),INDEX(Данные!$I$1:$IX$303,Данные!$A275,AE$642)-Данные!$F275+IF($F$10="Использовать поправку",AM613,0),#N/A)</f>
        <v>1.387639208413562</v>
      </c>
      <c r="AF613" s="62">
        <f t="shared" si="882"/>
        <v>136</v>
      </c>
      <c r="AG613" s="63">
        <f>IF(ISNUMBER(INDEX(Данные!$I$1:$IX$303,Данные!$A275,AG$642)),INDEX(Данные!$I$1:$IX$303,Данные!$A275,AG$642)-Данные!$E275+IF($F$11="Использовать поправку",AL613,0),#N/A)</f>
        <v>0.96786693173640259</v>
      </c>
      <c r="AH613" s="64">
        <f>IF(ISNUMBER(INDEX(Данные!$I$1:$IX$303,Данные!$A275,AH$642)),INDEX(Данные!$I$1:$IX$303,Данные!$A275,AH$642)-Данные!$F275+IF($F$11="Использовать поправку",AM613,0),#N/A)</f>
        <v>2.7678209054825036</v>
      </c>
      <c r="AI613" s="62">
        <f t="shared" si="883"/>
        <v>136</v>
      </c>
      <c r="AJ613" s="63">
        <f>IF(ISNUMBER(INDEX(Данные!$I$1:$IX$303,Данные!$A275,AJ$642)),INDEX(Данные!$I$1:$IX$303,Данные!$A275,AJ$642)-Данные!$E275+IF($F$12="Использовать поправку",AL613,0),#N/A)</f>
        <v>0.43467775332195657</v>
      </c>
      <c r="AK613" s="96">
        <f>IF(ISNUMBER(INDEX(Данные!$I$1:$IX$303,Данные!$A275,AK$642)),INDEX(Данные!$I$1:$IX$303,Данные!$A275,AK$642)-Данные!$F275+IF($F$12="Использовать поправку",AM613,0),#N/A)</f>
        <v>-9.0115044431518854E-2</v>
      </c>
      <c r="AL613" s="100" t="e">
        <f>INDEX(Данные!$I$1:$IX$303,Данные!$A275,AL$642+4)-INDEX(Данные!$I$1:$IX$303,Данные!$A275,AL$643+4)</f>
        <v>#N/A</v>
      </c>
      <c r="AM613" s="101" t="e">
        <f>INDEX(Данные!$I$1:$IX$303,Данные!$A275,AM$642+5)-INDEX(Данные!$I$1:$IX$303,Данные!$A275,AM$643+5)</f>
        <v>#N/A</v>
      </c>
      <c r="AO613" s="61">
        <v>136</v>
      </c>
      <c r="AP613" s="62">
        <f t="shared" si="864"/>
        <v>136</v>
      </c>
      <c r="AQ613" s="63">
        <f>IF(ISNUMBER(INDEX(Данные!$I$1:$IX$303,Данные!$A275,AQ$642)),INDEX(Данные!$I$1:$IX$303,Данные!$A275,AQ$642)-Данные!$G275-AQ$643+IF($F$3="Использовать поправку",BT613,0),#N/A)</f>
        <v>0</v>
      </c>
      <c r="AR613" s="64">
        <f>IF(ISNUMBER(INDEX(Данные!$I$1:$IX$303,Данные!$A275,AR$642)),INDEX(Данные!$I$1:$IX$303,Данные!$A275,AR$642)-Данные!$H275-AR$643+IF($F$3="Использовать поправку",BU613,0),#N/A)</f>
        <v>0</v>
      </c>
      <c r="AS613" s="62">
        <f t="shared" si="865"/>
        <v>136</v>
      </c>
      <c r="AT613" s="63">
        <f>IF(ISNUMBER(INDEX(Данные!$I$1:$IX$303,Данные!$A275,AT$642)),INDEX(Данные!$I$1:$IX$303,Данные!$A275,AT$642)-Данные!$G275-AT$643+IF($F$4="Использовать поправку",BT613,0),#N/A)</f>
        <v>-0.78149805886914692</v>
      </c>
      <c r="AU613" s="64">
        <f>IF(ISNUMBER(INDEX(Данные!$I$1:$IX$303,Данные!$A275,AU$642)),INDEX(Данные!$I$1:$IX$303,Данные!$A275,AU$642)-Данные!$H275-AU$643+IF($F$4="Использовать поправку",BU613,0),#N/A)</f>
        <v>1.6537376120666067</v>
      </c>
      <c r="AV613" s="62">
        <f t="shared" si="866"/>
        <v>136</v>
      </c>
      <c r="AW613" s="63">
        <f>IF(ISNUMBER(INDEX(Данные!$I$1:$IX$303,Данные!$A275,AW$642)),INDEX(Данные!$I$1:$IX$303,Данные!$A275,AW$642)-Данные!$G275-AW$643+IF($F$5="Использовать поправку",BT613,0),#N/A)</f>
        <v>-2.4071838254881186</v>
      </c>
      <c r="AX613" s="64">
        <f>IF(ISNUMBER(INDEX(Данные!$I$1:$IX$303,Данные!$A275,AX$642)),INDEX(Данные!$I$1:$IX$303,Данные!$A275,AX$642)-Данные!$H275-AX$643+IF($F$5="Использовать поправку",BU613,0),#N/A)</f>
        <v>1.6167043311570524</v>
      </c>
      <c r="AY613" s="62">
        <f t="shared" si="867"/>
        <v>136</v>
      </c>
      <c r="AZ613" s="63">
        <f>IF(ISNUMBER(INDEX(Данные!$I$1:$IX$303,Данные!$A275,AZ$642)),INDEX(Данные!$I$1:$IX$303,Данные!$A275,AZ$642)-Данные!$G275-AZ$643+IF($F$6="Использовать поправку",BT613,0),#N/A)</f>
        <v>-4.2859689021665872</v>
      </c>
      <c r="BA613" s="64">
        <f>IF(ISNUMBER(INDEX(Данные!$I$1:$IX$303,Данные!$A275,BA$642)),INDEX(Данные!$I$1:$IX$303,Данные!$A275,BA$642)-Данные!$H275-BA$643+IF($F$6="Использовать поправку",BU613,0),#N/A)</f>
        <v>2.4882775603998653</v>
      </c>
      <c r="BB613" s="62">
        <f t="shared" si="868"/>
        <v>136</v>
      </c>
      <c r="BC613" s="63">
        <f>IF(ISNUMBER(INDEX(Данные!$I$1:$IX$303,Данные!$A275,BC$642)),INDEX(Данные!$I$1:$IX$303,Данные!$A275,BC$642)-Данные!$G275-BC$643+IF($F$7="Использовать поправку",BT613,0),#N/A)</f>
        <v>-3.8260993421517924</v>
      </c>
      <c r="BD613" s="64">
        <f>IF(ISNUMBER(INDEX(Данные!$I$1:$IX$303,Данные!$A275,BD$642)),INDEX(Данные!$I$1:$IX$303,Данные!$A275,BD$642)-Данные!$H275-BD$643+IF($F$7="Использовать поправку",BU613,0),#N/A)</f>
        <v>3.3084266342450519</v>
      </c>
      <c r="BE613" s="62">
        <f t="shared" si="869"/>
        <v>136</v>
      </c>
      <c r="BF613" s="63">
        <f>IF(ISNUMBER(INDEX(Данные!$I$1:$IX$303,Данные!$A275,BF$642)),INDEX(Данные!$I$1:$IX$303,Данные!$A275,BF$642)-Данные!$G275-BF$643+IF($F$8="Использовать поправку",BT613,0),#N/A)</f>
        <v>-1.2240600414103255</v>
      </c>
      <c r="BG613" s="64">
        <f>IF(ISNUMBER(INDEX(Данные!$I$1:$IX$303,Данные!$A275,BG$642)),INDEX(Данные!$I$1:$IX$303,Данные!$A275,BG$642)-Данные!$H275-BG$643+IF($F$8="Использовать поправку",BU613,0),#N/A)</f>
        <v>2.0228817510615045</v>
      </c>
      <c r="BH613" s="62">
        <f t="shared" si="870"/>
        <v>136</v>
      </c>
      <c r="BI613" s="63">
        <f>IF(ISNUMBER(INDEX(Данные!$I$1:$IX$303,Данные!$A275,BI$642)),INDEX(Данные!$I$1:$IX$303,Данные!$A275,BI$642)-Данные!$G275-BI$643+IF($F$9="Использовать поправку",BT613,0),#N/A)</f>
        <v>-9.2391378592537876E-2</v>
      </c>
      <c r="BJ613" s="64">
        <f>IF(ISNUMBER(INDEX(Данные!$I$1:$IX$303,Данные!$A275,BJ$642)),INDEX(Данные!$I$1:$IX$303,Данные!$A275,BJ$642)-Данные!$H275-BJ$643+IF($F$9="Использовать поправку",BU613,0),#N/A)</f>
        <v>2.0713964578112609</v>
      </c>
      <c r="BK613" s="62">
        <f t="shared" si="871"/>
        <v>136</v>
      </c>
      <c r="BL613" s="63">
        <f>IF(ISNUMBER(INDEX(Данные!$I$1:$IX$303,Данные!$A275,BL$642)),INDEX(Данные!$I$1:$IX$303,Данные!$A275,BL$642)-Данные!$G275-BL$643+IF($F$10="Использовать поправку",BT613,0),#N/A)</f>
        <v>0.96183404220721513</v>
      </c>
      <c r="BM613" s="64">
        <f>IF(ISNUMBER(INDEX(Данные!$I$1:$IX$303,Данные!$A275,BM$642)),INDEX(Данные!$I$1:$IX$303,Данные!$A275,BM$642)-Данные!$H275-BM$643+IF($F$10="Использовать поправку",BU613,0),#N/A)</f>
        <v>2.6492076384402026</v>
      </c>
      <c r="BN613" s="62">
        <f t="shared" si="872"/>
        <v>136</v>
      </c>
      <c r="BO613" s="63">
        <f>IF(ISNUMBER(INDEX(Данные!$I$1:$IX$303,Данные!$A275,BO$642)),INDEX(Данные!$I$1:$IX$303,Данные!$A275,BO$642)-Данные!$G275-BO$643+IF($F$11="Использовать поправку",BT613,0),#N/A)</f>
        <v>-1.5835748298486578</v>
      </c>
      <c r="BP613" s="64">
        <f>IF(ISNUMBER(INDEX(Данные!$I$1:$IX$303,Данные!$A275,BP$642)),INDEX(Данные!$I$1:$IX$303,Данные!$A275,BP$642)-Данные!$H275-BP$643+IF($F$11="Использовать поправку",BU613,0),#N/A)</f>
        <v>-1.3508321688816523</v>
      </c>
      <c r="BQ613" s="62">
        <f t="shared" si="873"/>
        <v>136</v>
      </c>
      <c r="BR613" s="63">
        <f>IF(ISNUMBER(INDEX(Данные!$I$1:$IX$303,Данные!$A275,BR$642)),INDEX(Данные!$I$1:$IX$303,Данные!$A275,BR$642)-Данные!$G275-BR$643+IF($F$12="Использовать поправку",BT613,0),#N/A)</f>
        <v>-3.6021935126235576</v>
      </c>
      <c r="BS613" s="64">
        <f>IF(ISNUMBER(INDEX(Данные!$I$1:$IX$303,Данные!$A275,BS$642)),INDEX(Данные!$I$1:$IX$303,Данные!$A275,BS$642)-Данные!$H275-BS$643+IF($F$12="Использовать поправку",BU613,0),#N/A)</f>
        <v>2.0157299011377745</v>
      </c>
      <c r="BT613" s="100" t="e">
        <f>INDEX(Данные!$I$1:$IX$303,Данные!$A275,BT$642+8)-INDEX(Данные!$I$1:$IX$303,Данные!$A275,BT$643+8)</f>
        <v>#N/A</v>
      </c>
      <c r="BU613" s="101" t="e">
        <f>INDEX(Данные!$I$1:$IX$303,Данные!$A275,BU$642+9)-INDEX(Данные!$I$1:$IX$303,Данные!$A275,BU$643+9)</f>
        <v>#N/A</v>
      </c>
    </row>
    <row r="614" spans="7:73" s="88" customFormat="1" x14ac:dyDescent="0.25">
      <c r="G614" s="61">
        <v>136.5</v>
      </c>
      <c r="H614" s="62">
        <f t="shared" si="874"/>
        <v>136.5</v>
      </c>
      <c r="I614" s="63">
        <f>IF(ISNUMBER(INDEX(Данные!$I$1:$IX$303,Данные!$A276,I$642)),INDEX(Данные!$I$1:$IX$303,Данные!$A276,I$642)-Данные!$E276+IF($F$3="Использовать поправку",AL614,0),#N/A)</f>
        <v>0</v>
      </c>
      <c r="J614" s="64">
        <f>IF(ISNUMBER(INDEX(Данные!$I$1:$IX$303,Данные!$A276,J$642)),INDEX(Данные!$I$1:$IX$303,Данные!$A276,J$642)-Данные!$F276+IF($F$3="Использовать поправку",AM614,0),#N/A)</f>
        <v>0</v>
      </c>
      <c r="K614" s="62">
        <f t="shared" si="875"/>
        <v>136.5</v>
      </c>
      <c r="L614" s="63">
        <f>IF(ISNUMBER(INDEX(Данные!$I$1:$IX$303,Данные!$A276,L$642)),INDEX(Данные!$I$1:$IX$303,Данные!$A276,L$642)-Данные!$E276+IF($F$4="Использовать поправку",AL614,0),#N/A)</f>
        <v>0.36623413633434865</v>
      </c>
      <c r="M614" s="64">
        <f>IF(ISNUMBER(INDEX(Данные!$I$1:$IX$303,Данные!$A276,M$642)),INDEX(Данные!$I$1:$IX$303,Данные!$A276,M$642)-Данные!$F276+IF($F$4="Использовать поправку",AM614,0),#N/A)</f>
        <v>-1.2500223150269276</v>
      </c>
      <c r="N614" s="62">
        <f t="shared" si="876"/>
        <v>136.5</v>
      </c>
      <c r="O614" s="63">
        <f>IF(ISNUMBER(INDEX(Данные!$I$1:$IX$303,Данные!$A276,O$642)),INDEX(Данные!$I$1:$IX$303,Данные!$A276,O$642)-Данные!$E276+IF($F$5="Использовать поправку",AL614,0),#N/A)</f>
        <v>7.6414439928141675E-2</v>
      </c>
      <c r="P614" s="64">
        <f>IF(ISNUMBER(INDEX(Данные!$I$1:$IX$303,Данные!$A276,P$642)),INDEX(Данные!$I$1:$IX$303,Данные!$A276,P$642)-Данные!$F276+IF($F$5="Использовать поправку",AM614,0),#N/A)</f>
        <v>-1.4853853890963569</v>
      </c>
      <c r="Q614" s="62">
        <f t="shared" si="877"/>
        <v>136.5</v>
      </c>
      <c r="R614" s="63">
        <f>IF(ISNUMBER(INDEX(Данные!$I$1:$IX$303,Данные!$A276,R$642)),INDEX(Данные!$I$1:$IX$303,Данные!$A276,R$642)-Данные!$E276+IF($F$6="Использовать поправку",AL614,0),#N/A)</f>
        <v>1.1968179325627482</v>
      </c>
      <c r="S614" s="64">
        <f>IF(ISNUMBER(INDEX(Данные!$I$1:$IX$303,Данные!$A276,S$642)),INDEX(Данные!$I$1:$IX$303,Данные!$A276,S$642)-Данные!$F276+IF($F$6="Использовать поправку",AM614,0),#N/A)</f>
        <v>-0.42878118448431746</v>
      </c>
      <c r="T614" s="62">
        <f t="shared" si="878"/>
        <v>136.5</v>
      </c>
      <c r="U614" s="63">
        <f>IF(ISNUMBER(INDEX(Данные!$I$1:$IX$303,Данные!$A276,U$642)),INDEX(Данные!$I$1:$IX$303,Данные!$A276,U$642)-Данные!$E276+IF($F$7="Использовать поправку",AL614,0),#N/A)</f>
        <v>1.7431402594119394</v>
      </c>
      <c r="V614" s="64">
        <f>IF(ISNUMBER(INDEX(Данные!$I$1:$IX$303,Данные!$A276,V$642)),INDEX(Данные!$I$1:$IX$303,Данные!$A276,V$642)-Данные!$F276+IF($F$7="Использовать поправку",AM614,0),#N/A)</f>
        <v>-1.9784488563219975</v>
      </c>
      <c r="W614" s="62">
        <f t="shared" si="879"/>
        <v>136.5</v>
      </c>
      <c r="X614" s="63">
        <f>IF(ISNUMBER(INDEX(Данные!$I$1:$IX$303,Данные!$A276,X$642)),INDEX(Данные!$I$1:$IX$303,Данные!$A276,X$642)-Данные!$E276+IF($F$8="Использовать поправку",AL614,0),#N/A)</f>
        <v>1.1855124201324401</v>
      </c>
      <c r="Y614" s="64">
        <f>IF(ISNUMBER(INDEX(Данные!$I$1:$IX$303,Данные!$A276,Y$642)),INDEX(Данные!$I$1:$IX$303,Данные!$A276,Y$642)-Данные!$F276+IF($F$8="Использовать поправку",AM614,0),#N/A)</f>
        <v>-1.641012117488347</v>
      </c>
      <c r="Z614" s="62">
        <f t="shared" si="880"/>
        <v>136.5</v>
      </c>
      <c r="AA614" s="63">
        <f>IF(ISNUMBER(INDEX(Данные!$I$1:$IX$303,Данные!$A276,AA$642)),INDEX(Данные!$I$1:$IX$303,Данные!$A276,AA$642)-Данные!$E276+IF($F$9="Использовать поправку",AL614,0),#N/A)</f>
        <v>1.1401142708876915</v>
      </c>
      <c r="AB614" s="64">
        <f>IF(ISNUMBER(INDEX(Данные!$I$1:$IX$303,Данные!$A276,AB$642)),INDEX(Данные!$I$1:$IX$303,Данные!$A276,AB$642)-Данные!$F276+IF($F$9="Использовать поправку",AM614,0),#N/A)</f>
        <v>-1.4740167978420038</v>
      </c>
      <c r="AC614" s="62">
        <f t="shared" si="881"/>
        <v>136.5</v>
      </c>
      <c r="AD614" s="63">
        <f>IF(ISNUMBER(INDEX(Данные!$I$1:$IX$303,Данные!$A276,AD$642)),INDEX(Данные!$I$1:$IX$303,Данные!$A276,AD$642)-Данные!$E276+IF($F$10="Использовать поправку",AL614,0),#N/A)</f>
        <v>-0.79301865659838455</v>
      </c>
      <c r="AE614" s="64">
        <f>IF(ISNUMBER(INDEX(Данные!$I$1:$IX$303,Данные!$A276,AE$642)),INDEX(Данные!$I$1:$IX$303,Данные!$A276,AE$642)-Данные!$F276+IF($F$10="Использовать поправку",AM614,0),#N/A)</f>
        <v>-1.945205535263633</v>
      </c>
      <c r="AF614" s="62">
        <f t="shared" si="882"/>
        <v>136.5</v>
      </c>
      <c r="AG614" s="63">
        <f>IF(ISNUMBER(INDEX(Данные!$I$1:$IX$303,Данные!$A276,AG$642)),INDEX(Данные!$I$1:$IX$303,Данные!$A276,AG$642)-Данные!$E276+IF($F$11="Использовать поправку",AL614,0),#N/A)</f>
        <v>0.72047257874995907</v>
      </c>
      <c r="AH614" s="64">
        <f>IF(ISNUMBER(INDEX(Данные!$I$1:$IX$303,Данные!$A276,AH$642)),INDEX(Данные!$I$1:$IX$303,Данные!$A276,AH$642)-Данные!$F276+IF($F$11="Использовать поправку",AM614,0),#N/A)</f>
        <v>-0.88956362213230555</v>
      </c>
      <c r="AI614" s="62">
        <f t="shared" si="883"/>
        <v>136.5</v>
      </c>
      <c r="AJ614" s="63">
        <f>IF(ISNUMBER(INDEX(Данные!$I$1:$IX$303,Данные!$A276,AJ$642)),INDEX(Данные!$I$1:$IX$303,Данные!$A276,AJ$642)-Данные!$E276+IF($F$12="Использовать поправку",AL614,0),#N/A)</f>
        <v>0.92253548483932946</v>
      </c>
      <c r="AK614" s="96">
        <f>IF(ISNUMBER(INDEX(Данные!$I$1:$IX$303,Данные!$A276,AK$642)),INDEX(Данные!$I$1:$IX$303,Данные!$A276,AK$642)-Данные!$F276+IF($F$12="Использовать поправку",AM614,0),#N/A)</f>
        <v>-1.4765733074032381</v>
      </c>
      <c r="AL614" s="100" t="e">
        <f>INDEX(Данные!$I$1:$IX$303,Данные!$A276,AL$642+4)-INDEX(Данные!$I$1:$IX$303,Данные!$A276,AL$643+4)</f>
        <v>#N/A</v>
      </c>
      <c r="AM614" s="101" t="e">
        <f>INDEX(Данные!$I$1:$IX$303,Данные!$A276,AM$642+5)-INDEX(Данные!$I$1:$IX$303,Данные!$A276,AM$643+5)</f>
        <v>#N/A</v>
      </c>
      <c r="AO614" s="61">
        <v>136.5</v>
      </c>
      <c r="AP614" s="62">
        <f t="shared" si="864"/>
        <v>136.5</v>
      </c>
      <c r="AQ614" s="63">
        <f>IF(ISNUMBER(INDEX(Данные!$I$1:$IX$303,Данные!$A276,AQ$642)),INDEX(Данные!$I$1:$IX$303,Данные!$A276,AQ$642)-Данные!$G276-AQ$643+IF($F$3="Использовать поправку",BT614,0),#N/A)</f>
        <v>0</v>
      </c>
      <c r="AR614" s="64">
        <f>IF(ISNUMBER(INDEX(Данные!$I$1:$IX$303,Данные!$A276,AR$642)),INDEX(Данные!$I$1:$IX$303,Данные!$A276,AR$642)-Данные!$H276-AR$643+IF($F$3="Использовать поправку",BU614,0),#N/A)</f>
        <v>0</v>
      </c>
      <c r="AS614" s="62">
        <f t="shared" si="865"/>
        <v>136.5</v>
      </c>
      <c r="AT614" s="63">
        <f>IF(ISNUMBER(INDEX(Данные!$I$1:$IX$303,Данные!$A276,AT$642)),INDEX(Данные!$I$1:$IX$303,Данные!$A276,AT$642)-Данные!$G276-AT$643+IF($F$4="Использовать поправку",BT614,0),#N/A)</f>
        <v>-0.59838099070202588</v>
      </c>
      <c r="AU614" s="64">
        <f>IF(ISNUMBER(INDEX(Данные!$I$1:$IX$303,Данные!$A276,AU$642)),INDEX(Данные!$I$1:$IX$303,Данные!$A276,AU$642)-Данные!$H276-AU$643+IF($F$4="Использовать поправку",BU614,0),#N/A)</f>
        <v>1.0287264545531798</v>
      </c>
      <c r="AV614" s="62">
        <f t="shared" si="866"/>
        <v>136.5</v>
      </c>
      <c r="AW614" s="63">
        <f>IF(ISNUMBER(INDEX(Данные!$I$1:$IX$303,Данные!$A276,AW$642)),INDEX(Данные!$I$1:$IX$303,Данные!$A276,AW$642)-Данные!$G276-AW$643+IF($F$5="Использовать поправку",BT614,0),#N/A)</f>
        <v>-2.3689766055240398</v>
      </c>
      <c r="AX614" s="64">
        <f>IF(ISNUMBER(INDEX(Данные!$I$1:$IX$303,Данные!$A276,AX$642)),INDEX(Данные!$I$1:$IX$303,Данные!$A276,AX$642)-Данные!$H276-AX$643+IF($F$5="Использовать поправку",BU614,0),#N/A)</f>
        <v>0.87401163660888415</v>
      </c>
      <c r="AY614" s="62">
        <f t="shared" si="867"/>
        <v>136.5</v>
      </c>
      <c r="AZ614" s="63">
        <f>IF(ISNUMBER(INDEX(Данные!$I$1:$IX$303,Данные!$A276,AZ$642)),INDEX(Данные!$I$1:$IX$303,Данные!$A276,AZ$642)-Данные!$G276-AZ$643+IF($F$6="Использовать поправку",BT614,0),#N/A)</f>
        <v>-3.6875599358852469</v>
      </c>
      <c r="BA614" s="64">
        <f>IF(ISNUMBER(INDEX(Данные!$I$1:$IX$303,Данные!$A276,BA$642)),INDEX(Данные!$I$1:$IX$303,Данные!$A276,BA$642)-Данные!$H276-BA$643+IF($F$6="Использовать поправку",BU614,0),#N/A)</f>
        <v>2.2738869681577398</v>
      </c>
      <c r="BB614" s="62">
        <f t="shared" si="868"/>
        <v>136.5</v>
      </c>
      <c r="BC614" s="63">
        <f>IF(ISNUMBER(INDEX(Данные!$I$1:$IX$303,Данные!$A276,BC$642)),INDEX(Данные!$I$1:$IX$303,Данные!$A276,BC$642)-Данные!$G276-BC$643+IF($F$7="Использовать поправку",BT614,0),#N/A)</f>
        <v>-2.9545292124457774</v>
      </c>
      <c r="BD614" s="64">
        <f>IF(ISNUMBER(INDEX(Данные!$I$1:$IX$303,Данные!$A276,BD$642)),INDEX(Данные!$I$1:$IX$303,Данные!$A276,BD$642)-Данные!$H276-BD$643+IF($F$7="Использовать поправку",BU614,0),#N/A)</f>
        <v>2.3192022060839008</v>
      </c>
      <c r="BE614" s="62">
        <f t="shared" si="869"/>
        <v>136.5</v>
      </c>
      <c r="BF614" s="63">
        <f>IF(ISNUMBER(INDEX(Данные!$I$1:$IX$303,Данные!$A276,BF$642)),INDEX(Данные!$I$1:$IX$303,Данные!$A276,BF$642)-Данные!$G276-BF$643+IF($F$8="Использовать поправку",BT614,0),#N/A)</f>
        <v>-0.6313038313440984</v>
      </c>
      <c r="BG614" s="64">
        <f>IF(ISNUMBER(INDEX(Данные!$I$1:$IX$303,Данные!$A276,BG$642)),INDEX(Данные!$I$1:$IX$303,Данные!$A276,BG$642)-Данные!$H276-BG$643+IF($F$8="Использовать поправку",BU614,0),#N/A)</f>
        <v>1.2023756923172186</v>
      </c>
      <c r="BH614" s="62">
        <f t="shared" si="870"/>
        <v>136.5</v>
      </c>
      <c r="BI614" s="63">
        <f>IF(ISNUMBER(INDEX(Данные!$I$1:$IX$303,Данные!$A276,BI$642)),INDEX(Данные!$I$1:$IX$303,Данные!$A276,BI$642)-Данные!$G276-BI$643+IF($F$9="Использовать поправку",BT614,0),#N/A)</f>
        <v>0.4776657568512519</v>
      </c>
      <c r="BJ614" s="64">
        <f>IF(ISNUMBER(INDEX(Данные!$I$1:$IX$303,Данные!$A276,BJ$642)),INDEX(Данные!$I$1:$IX$303,Данные!$A276,BJ$642)-Данные!$H276-BJ$643+IF($F$9="Использовать поправку",BU614,0),#N/A)</f>
        <v>1.3343880588902266</v>
      </c>
      <c r="BK614" s="62">
        <f t="shared" si="871"/>
        <v>136.5</v>
      </c>
      <c r="BL614" s="63">
        <f>IF(ISNUMBER(INDEX(Данные!$I$1:$IX$303,Данные!$A276,BL$642)),INDEX(Данные!$I$1:$IX$303,Данные!$A276,BL$642)-Данные!$G276-BL$643+IF($F$10="Использовать поправку",BT614,0),#N/A)</f>
        <v>0.5653247139080122</v>
      </c>
      <c r="BM614" s="64">
        <f>IF(ISNUMBER(INDEX(Данные!$I$1:$IX$303,Данные!$A276,BM$642)),INDEX(Данные!$I$1:$IX$303,Данные!$A276,BM$642)-Данные!$H276-BM$643+IF($F$10="Использовать поправку",BU614,0),#N/A)</f>
        <v>1.6766048708086601</v>
      </c>
      <c r="BN614" s="62">
        <f t="shared" si="872"/>
        <v>136.5</v>
      </c>
      <c r="BO614" s="63">
        <f>IF(ISNUMBER(INDEX(Данные!$I$1:$IX$303,Данные!$A276,BO$642)),INDEX(Данные!$I$1:$IX$303,Данные!$A276,BO$642)-Данные!$G276-BO$643+IF($F$11="Использовать поправку",BT614,0),#N/A)</f>
        <v>-1.2233385404737191</v>
      </c>
      <c r="BP614" s="64">
        <f>IF(ISNUMBER(INDEX(Данные!$I$1:$IX$303,Данные!$A276,BP$642)),INDEX(Данные!$I$1:$IX$303,Данные!$A276,BP$642)-Данные!$H276-BP$643+IF($F$11="Использовать поправку",BU614,0),#N/A)</f>
        <v>-1.7956139799478024</v>
      </c>
      <c r="BQ614" s="62">
        <f t="shared" si="873"/>
        <v>136.5</v>
      </c>
      <c r="BR614" s="63">
        <f>IF(ISNUMBER(INDEX(Данные!$I$1:$IX$303,Данные!$A276,BR$642)),INDEX(Данные!$I$1:$IX$303,Данные!$A276,BR$642)-Данные!$G276-BR$643+IF($F$12="Использовать поправку",BT614,0),#N/A)</f>
        <v>-3.1409257702039213</v>
      </c>
      <c r="BS614" s="64">
        <f>IF(ISNUMBER(INDEX(Данные!$I$1:$IX$303,Данные!$A276,BS$642)),INDEX(Данные!$I$1:$IX$303,Данные!$A276,BS$642)-Данные!$H276-BS$643+IF($F$12="Использовать поправку",BU614,0),#N/A)</f>
        <v>1.2774432474361674</v>
      </c>
      <c r="BT614" s="100" t="e">
        <f>INDEX(Данные!$I$1:$IX$303,Данные!$A276,BT$642+8)-INDEX(Данные!$I$1:$IX$303,Данные!$A276,BT$643+8)</f>
        <v>#N/A</v>
      </c>
      <c r="BU614" s="101" t="e">
        <f>INDEX(Данные!$I$1:$IX$303,Данные!$A276,BU$642+9)-INDEX(Данные!$I$1:$IX$303,Данные!$A276,BU$643+9)</f>
        <v>#N/A</v>
      </c>
    </row>
    <row r="615" spans="7:73" s="88" customFormat="1" x14ac:dyDescent="0.25">
      <c r="G615" s="61">
        <v>137</v>
      </c>
      <c r="H615" s="62">
        <f t="shared" si="874"/>
        <v>137</v>
      </c>
      <c r="I615" s="63">
        <f>IF(ISNUMBER(INDEX(Данные!$I$1:$IX$303,Данные!$A277,I$642)),INDEX(Данные!$I$1:$IX$303,Данные!$A277,I$642)-Данные!$E277+IF($F$3="Использовать поправку",AL615,0),#N/A)</f>
        <v>0</v>
      </c>
      <c r="J615" s="64">
        <f>IF(ISNUMBER(INDEX(Данные!$I$1:$IX$303,Данные!$A277,J$642)),INDEX(Данные!$I$1:$IX$303,Данные!$A277,J$642)-Данные!$F277+IF($F$3="Использовать поправку",AM615,0),#N/A)</f>
        <v>0</v>
      </c>
      <c r="K615" s="62">
        <f t="shared" si="875"/>
        <v>137</v>
      </c>
      <c r="L615" s="63">
        <f>IF(ISNUMBER(INDEX(Данные!$I$1:$IX$303,Данные!$A277,L$642)),INDEX(Данные!$I$1:$IX$303,Данные!$A277,L$642)-Данные!$E277+IF($F$4="Использовать поправку",AL615,0),#N/A)</f>
        <v>0.94217570576097343</v>
      </c>
      <c r="M615" s="64">
        <f>IF(ISNUMBER(INDEX(Данные!$I$1:$IX$303,Данные!$A277,M$642)),INDEX(Данные!$I$1:$IX$303,Данные!$A277,M$642)-Данные!$F277+IF($F$4="Использовать поправку",AM615,0),#N/A)</f>
        <v>-1.4245240015595568</v>
      </c>
      <c r="N615" s="62">
        <f t="shared" si="876"/>
        <v>137</v>
      </c>
      <c r="O615" s="63">
        <f>IF(ISNUMBER(INDEX(Данные!$I$1:$IX$303,Данные!$A277,O$642)),INDEX(Данные!$I$1:$IX$303,Данные!$A277,O$642)-Данные!$E277+IF($F$5="Использовать поправку",AL615,0),#N/A)</f>
        <v>0.84108062367733627</v>
      </c>
      <c r="P615" s="64">
        <f>IF(ISNUMBER(INDEX(Данные!$I$1:$IX$303,Данные!$A277,P$642)),INDEX(Данные!$I$1:$IX$303,Данные!$A277,P$642)-Данные!$F277+IF($F$5="Использовать поправку",AM615,0),#N/A)</f>
        <v>-1.5986833560014713</v>
      </c>
      <c r="Q615" s="62">
        <f t="shared" si="877"/>
        <v>137</v>
      </c>
      <c r="R615" s="63">
        <f>IF(ISNUMBER(INDEX(Данные!$I$1:$IX$303,Данные!$A277,R$642)),INDEX(Данные!$I$1:$IX$303,Данные!$A277,R$642)-Данные!$E277+IF($F$6="Использовать поправку",AL615,0),#N/A)</f>
        <v>0.69845529945101248</v>
      </c>
      <c r="S615" s="64">
        <f>IF(ISNUMBER(INDEX(Данные!$I$1:$IX$303,Данные!$A277,S$642)),INDEX(Данные!$I$1:$IX$303,Данные!$A277,S$642)-Данные!$F277+IF($F$6="Использовать поправку",AM615,0),#N/A)</f>
        <v>-1.1604433206218934</v>
      </c>
      <c r="T615" s="62">
        <f t="shared" si="878"/>
        <v>137</v>
      </c>
      <c r="U615" s="63">
        <f>IF(ISNUMBER(INDEX(Данные!$I$1:$IX$303,Данные!$A277,U$642)),INDEX(Данные!$I$1:$IX$303,Данные!$A277,U$642)-Данные!$E277+IF($F$7="Использовать поправку",AL615,0),#N/A)</f>
        <v>0.24512391765651342</v>
      </c>
      <c r="V615" s="64">
        <f>IF(ISNUMBER(INDEX(Данные!$I$1:$IX$303,Данные!$A277,V$642)),INDEX(Данные!$I$1:$IX$303,Данные!$A277,V$642)-Данные!$F277+IF($F$7="Использовать поправку",AM615,0),#N/A)</f>
        <v>-0.83618095893330313</v>
      </c>
      <c r="W615" s="62">
        <f t="shared" si="879"/>
        <v>137</v>
      </c>
      <c r="X615" s="63">
        <f>IF(ISNUMBER(INDEX(Данные!$I$1:$IX$303,Данные!$A277,X$642)),INDEX(Данные!$I$1:$IX$303,Данные!$A277,X$642)-Данные!$E277+IF($F$8="Использовать поправку",AL615,0),#N/A)</f>
        <v>1.1820963333349099</v>
      </c>
      <c r="Y615" s="64">
        <f>IF(ISNUMBER(INDEX(Данные!$I$1:$IX$303,Данные!$A277,Y$642)),INDEX(Данные!$I$1:$IX$303,Данные!$A277,Y$642)-Данные!$F277+IF($F$8="Использовать поправку",AM615,0),#N/A)</f>
        <v>0.48230613995504523</v>
      </c>
      <c r="Z615" s="62">
        <f t="shared" si="880"/>
        <v>137</v>
      </c>
      <c r="AA615" s="63">
        <f>IF(ISNUMBER(INDEX(Данные!$I$1:$IX$303,Данные!$A277,AA$642)),INDEX(Данные!$I$1:$IX$303,Данные!$A277,AA$642)-Данные!$E277+IF($F$9="Использовать поправку",AL615,0),#N/A)</f>
        <v>-0.11158190245071031</v>
      </c>
      <c r="AB615" s="64">
        <f>IF(ISNUMBER(INDEX(Данные!$I$1:$IX$303,Данные!$A277,AB$642)),INDEX(Данные!$I$1:$IX$303,Данные!$A277,AB$642)-Данные!$F277+IF($F$9="Использовать поправку",AM615,0),#N/A)</f>
        <v>-0.26120680526229734</v>
      </c>
      <c r="AC615" s="62">
        <f t="shared" si="881"/>
        <v>137</v>
      </c>
      <c r="AD615" s="63">
        <f>IF(ISNUMBER(INDEX(Данные!$I$1:$IX$303,Данные!$A277,AD$642)),INDEX(Данные!$I$1:$IX$303,Данные!$A277,AD$642)-Данные!$E277+IF($F$10="Использовать поправку",AL615,0),#N/A)</f>
        <v>0.77331850382954048</v>
      </c>
      <c r="AE615" s="64">
        <f>IF(ISNUMBER(INDEX(Данные!$I$1:$IX$303,Данные!$A277,AE$642)),INDEX(Данные!$I$1:$IX$303,Данные!$A277,AE$642)-Данные!$F277+IF($F$10="Использовать поправку",AM615,0),#N/A)</f>
        <v>-0.28011449670975797</v>
      </c>
      <c r="AF615" s="62">
        <f t="shared" si="882"/>
        <v>137</v>
      </c>
      <c r="AG615" s="63">
        <f>IF(ISNUMBER(INDEX(Данные!$I$1:$IX$303,Данные!$A277,AG$642)),INDEX(Данные!$I$1:$IX$303,Данные!$A277,AG$642)-Данные!$E277+IF($F$11="Использовать поправку",AL615,0),#N/A)</f>
        <v>0.98512760856660719</v>
      </c>
      <c r="AH615" s="64">
        <f>IF(ISNUMBER(INDEX(Данные!$I$1:$IX$303,Данные!$A277,AH$642)),INDEX(Данные!$I$1:$IX$303,Данные!$A277,AH$642)-Данные!$F277+IF($F$11="Использовать поправку",AM615,0),#N/A)</f>
        <v>0.27167574014942542</v>
      </c>
      <c r="AI615" s="62">
        <f t="shared" si="883"/>
        <v>137</v>
      </c>
      <c r="AJ615" s="63">
        <f>IF(ISNUMBER(INDEX(Данные!$I$1:$IX$303,Данные!$A277,AJ$642)),INDEX(Данные!$I$1:$IX$303,Данные!$A277,AJ$642)-Данные!$E277+IF($F$12="Использовать поправку",AL615,0),#N/A)</f>
        <v>2.2207271424521573</v>
      </c>
      <c r="AK615" s="96">
        <f>IF(ISNUMBER(INDEX(Данные!$I$1:$IX$303,Данные!$A277,AK$642)),INDEX(Данные!$I$1:$IX$303,Данные!$A277,AK$642)-Данные!$F277+IF($F$12="Использовать поправку",AM615,0),#N/A)</f>
        <v>-0.96052756029353414</v>
      </c>
      <c r="AL615" s="100" t="e">
        <f>INDEX(Данные!$I$1:$IX$303,Данные!$A277,AL$642+4)-INDEX(Данные!$I$1:$IX$303,Данные!$A277,AL$643+4)</f>
        <v>#N/A</v>
      </c>
      <c r="AM615" s="101" t="e">
        <f>INDEX(Данные!$I$1:$IX$303,Данные!$A277,AM$642+5)-INDEX(Данные!$I$1:$IX$303,Данные!$A277,AM$643+5)</f>
        <v>#N/A</v>
      </c>
      <c r="AO615" s="61">
        <v>137</v>
      </c>
      <c r="AP615" s="62">
        <f t="shared" si="864"/>
        <v>137</v>
      </c>
      <c r="AQ615" s="63">
        <f>IF(ISNUMBER(INDEX(Данные!$I$1:$IX$303,Данные!$A277,AQ$642)),INDEX(Данные!$I$1:$IX$303,Данные!$A277,AQ$642)-Данные!$G277-AQ$643+IF($F$3="Использовать поправку",BT615,0),#N/A)</f>
        <v>0</v>
      </c>
      <c r="AR615" s="64">
        <f>IF(ISNUMBER(INDEX(Данные!$I$1:$IX$303,Данные!$A277,AR$642)),INDEX(Данные!$I$1:$IX$303,Данные!$A277,AR$642)-Данные!$H277-AR$643+IF($F$3="Использовать поправку",BU615,0),#N/A)</f>
        <v>0</v>
      </c>
      <c r="AS615" s="62">
        <f t="shared" si="865"/>
        <v>137</v>
      </c>
      <c r="AT615" s="63">
        <f>IF(ISNUMBER(INDEX(Данные!$I$1:$IX$303,Данные!$A277,AT$642)),INDEX(Данные!$I$1:$IX$303,Данные!$A277,AT$642)-Данные!$G277-AT$643+IF($F$4="Использовать поправку",BT615,0),#N/A)</f>
        <v>-0.12729313782153895</v>
      </c>
      <c r="AU615" s="64">
        <f>IF(ISNUMBER(INDEX(Данные!$I$1:$IX$303,Данные!$A277,AU$642)),INDEX(Данные!$I$1:$IX$303,Данные!$A277,AU$642)-Данные!$H277-AU$643+IF($F$4="Использовать поправку",BU615,0),#N/A)</f>
        <v>0.31646445377350574</v>
      </c>
      <c r="AV615" s="62">
        <f t="shared" si="866"/>
        <v>137</v>
      </c>
      <c r="AW615" s="63">
        <f>IF(ISNUMBER(INDEX(Данные!$I$1:$IX$303,Данные!$A277,AW$642)),INDEX(Данные!$I$1:$IX$303,Данные!$A277,AW$642)-Данные!$G277-AW$643+IF($F$5="Использовать поправку",BT615,0),#N/A)</f>
        <v>-1.9484362936854041</v>
      </c>
      <c r="AX615" s="64">
        <f>IF(ISNUMBER(INDEX(Данные!$I$1:$IX$303,Данные!$A277,AX$642)),INDEX(Данные!$I$1:$IX$303,Данные!$A277,AX$642)-Данные!$H277-AX$643+IF($F$5="Использовать поправку",BU615,0),#N/A)</f>
        <v>7.4669958608183151E-2</v>
      </c>
      <c r="AY615" s="62">
        <f t="shared" si="867"/>
        <v>137</v>
      </c>
      <c r="AZ615" s="63">
        <f>IF(ISNUMBER(INDEX(Данные!$I$1:$IX$303,Данные!$A277,AZ$642)),INDEX(Данные!$I$1:$IX$303,Данные!$A277,AZ$642)-Данные!$G277-AZ$643+IF($F$6="Использовать поправку",BT615,0),#N/A)</f>
        <v>-3.338332286159698</v>
      </c>
      <c r="BA615" s="64">
        <f>IF(ISNUMBER(INDEX(Данные!$I$1:$IX$303,Данные!$A277,BA$642)),INDEX(Данные!$I$1:$IX$303,Данные!$A277,BA$642)-Данные!$H277-BA$643+IF($F$6="Использовать поправку",BU615,0),#N/A)</f>
        <v>1.6936653078469135</v>
      </c>
      <c r="BB615" s="62">
        <f t="shared" si="868"/>
        <v>137</v>
      </c>
      <c r="BC615" s="63">
        <f>IF(ISNUMBER(INDEX(Данные!$I$1:$IX$303,Данные!$A277,BC$642)),INDEX(Данные!$I$1:$IX$303,Данные!$A277,BC$642)-Данные!$G277-BC$643+IF($F$7="Использовать поправку",BT615,0),#N/A)</f>
        <v>-2.8319672536175631</v>
      </c>
      <c r="BD615" s="64">
        <f>IF(ISNUMBER(INDEX(Данные!$I$1:$IX$303,Данные!$A277,BD$642)),INDEX(Данные!$I$1:$IX$303,Данные!$A277,BD$642)-Данные!$H277-BD$643+IF($F$7="Использовать поправку",BU615,0),#N/A)</f>
        <v>1.9011117266172732</v>
      </c>
      <c r="BE615" s="62">
        <f t="shared" si="869"/>
        <v>137</v>
      </c>
      <c r="BF615" s="63">
        <f>IF(ISNUMBER(INDEX(Данные!$I$1:$IX$303,Данные!$A277,BF$642)),INDEX(Данные!$I$1:$IX$303,Данные!$A277,BF$642)-Данные!$G277-BF$643+IF($F$8="Использовать поправку",BT615,0),#N/A)</f>
        <v>-4.0255664676692504E-2</v>
      </c>
      <c r="BG615" s="64">
        <f>IF(ISNUMBER(INDEX(Данные!$I$1:$IX$303,Данные!$A277,BG$642)),INDEX(Данные!$I$1:$IX$303,Данные!$A277,BG$642)-Данные!$H277-BG$643+IF($F$8="Использовать поправку",BU615,0),#N/A)</f>
        <v>1.4435287622950455</v>
      </c>
      <c r="BH615" s="62">
        <f t="shared" si="870"/>
        <v>137</v>
      </c>
      <c r="BI615" s="63">
        <f>IF(ISNUMBER(INDEX(Данные!$I$1:$IX$303,Данные!$A277,BI$642)),INDEX(Данные!$I$1:$IX$303,Данные!$A277,BI$642)-Данные!$G277-BI$643+IF($F$9="Использовать поправку",BT615,0),#N/A)</f>
        <v>0.42187480562586188</v>
      </c>
      <c r="BJ615" s="64">
        <f>IF(ISNUMBER(INDEX(Данные!$I$1:$IX$303,Данные!$A277,BJ$642)),INDEX(Данные!$I$1:$IX$303,Данные!$A277,BJ$642)-Данные!$H277-BJ$643+IF($F$9="Использовать поправку",BU615,0),#N/A)</f>
        <v>1.2037846562591312</v>
      </c>
      <c r="BK615" s="62">
        <f t="shared" si="871"/>
        <v>137</v>
      </c>
      <c r="BL615" s="63">
        <f>IF(ISNUMBER(INDEX(Данные!$I$1:$IX$303,Данные!$A277,BL$642)),INDEX(Данные!$I$1:$IX$303,Данные!$A277,BL$642)-Данные!$G277-BL$643+IF($F$10="Использовать поправку",BT615,0),#N/A)</f>
        <v>0.9519839658228193</v>
      </c>
      <c r="BM615" s="64">
        <f>IF(ISNUMBER(INDEX(Данные!$I$1:$IX$303,Данные!$A277,BM$642)),INDEX(Данные!$I$1:$IX$303,Данные!$A277,BM$642)-Данные!$H277-BM$643+IF($F$10="Использовать поправку",BU615,0),#N/A)</f>
        <v>1.5365476224537815</v>
      </c>
      <c r="BN615" s="62">
        <f t="shared" si="872"/>
        <v>137</v>
      </c>
      <c r="BO615" s="63">
        <f>IF(ISNUMBER(INDEX(Данные!$I$1:$IX$303,Данные!$A277,BO$642)),INDEX(Данные!$I$1:$IX$303,Данные!$A277,BO$642)-Данные!$G277-BO$643+IF($F$11="Использовать поправку",BT615,0),#N/A)</f>
        <v>-0.73077473619036937</v>
      </c>
      <c r="BP615" s="64">
        <f>IF(ISNUMBER(INDEX(Данные!$I$1:$IX$303,Данные!$A277,BP$642)),INDEX(Данные!$I$1:$IX$303,Данные!$A277,BP$642)-Данные!$H277-BP$643+IF($F$11="Использовать поправку",BU615,0),#N/A)</f>
        <v>-1.6597761098730643</v>
      </c>
      <c r="BQ615" s="62">
        <f t="shared" si="873"/>
        <v>137</v>
      </c>
      <c r="BR615" s="63">
        <f>IF(ISNUMBER(INDEX(Данные!$I$1:$IX$303,Данные!$A277,BR$642)),INDEX(Данные!$I$1:$IX$303,Данные!$A277,BR$642)-Данные!$G277-BR$643+IF($F$12="Использовать поправку",BT615,0),#N/A)</f>
        <v>-2.0305621989778047</v>
      </c>
      <c r="BS615" s="64">
        <f>IF(ISNUMBER(INDEX(Данные!$I$1:$IX$303,Данные!$A277,BS$642)),INDEX(Данные!$I$1:$IX$303,Данные!$A277,BS$642)-Данные!$H277-BS$643+IF($F$12="Использовать поправку",BU615,0),#N/A)</f>
        <v>0.79717946728942479</v>
      </c>
      <c r="BT615" s="100" t="e">
        <f>INDEX(Данные!$I$1:$IX$303,Данные!$A277,BT$642+8)-INDEX(Данные!$I$1:$IX$303,Данные!$A277,BT$643+8)</f>
        <v>#N/A</v>
      </c>
      <c r="BU615" s="101" t="e">
        <f>INDEX(Данные!$I$1:$IX$303,Данные!$A277,BU$642+9)-INDEX(Данные!$I$1:$IX$303,Данные!$A277,BU$643+9)</f>
        <v>#N/A</v>
      </c>
    </row>
    <row r="616" spans="7:73" s="88" customFormat="1" x14ac:dyDescent="0.25">
      <c r="G616" s="61">
        <v>137.5</v>
      </c>
      <c r="H616" s="62">
        <f t="shared" si="874"/>
        <v>137.5</v>
      </c>
      <c r="I616" s="63">
        <f>IF(ISNUMBER(INDEX(Данные!$I$1:$IX$303,Данные!$A278,I$642)),INDEX(Данные!$I$1:$IX$303,Данные!$A278,I$642)-Данные!$E278+IF($F$3="Использовать поправку",AL616,0),#N/A)</f>
        <v>0</v>
      </c>
      <c r="J616" s="64">
        <f>IF(ISNUMBER(INDEX(Данные!$I$1:$IX$303,Данные!$A278,J$642)),INDEX(Данные!$I$1:$IX$303,Данные!$A278,J$642)-Данные!$F278+IF($F$3="Использовать поправку",AM616,0),#N/A)</f>
        <v>0</v>
      </c>
      <c r="K616" s="62">
        <f t="shared" si="875"/>
        <v>137.5</v>
      </c>
      <c r="L616" s="63">
        <f>IF(ISNUMBER(INDEX(Данные!$I$1:$IX$303,Данные!$A278,L$642)),INDEX(Данные!$I$1:$IX$303,Данные!$A278,L$642)-Данные!$E278+IF($F$4="Использовать поправку",AL616,0),#N/A)</f>
        <v>1.4974268508834729</v>
      </c>
      <c r="M616" s="64">
        <f>IF(ISNUMBER(INDEX(Данные!$I$1:$IX$303,Данные!$A278,M$642)),INDEX(Данные!$I$1:$IX$303,Данные!$A278,M$642)-Данные!$F278+IF($F$4="Использовать поправку",AM616,0),#N/A)</f>
        <v>0.62338464200986499</v>
      </c>
      <c r="N616" s="62">
        <f t="shared" si="876"/>
        <v>137.5</v>
      </c>
      <c r="O616" s="63">
        <f>IF(ISNUMBER(INDEX(Данные!$I$1:$IX$303,Данные!$A278,O$642)),INDEX(Данные!$I$1:$IX$303,Данные!$A278,O$642)-Данные!$E278+IF($F$5="Использовать поправку",AL616,0),#N/A)</f>
        <v>1.4904259031067078</v>
      </c>
      <c r="P616" s="64">
        <f>IF(ISNUMBER(INDEX(Данные!$I$1:$IX$303,Данные!$A278,P$642)),INDEX(Данные!$I$1:$IX$303,Данные!$A278,P$642)-Данные!$F278+IF($F$5="Использовать поправку",AM616,0),#N/A)</f>
        <v>9.7657525305609116E-2</v>
      </c>
      <c r="Q616" s="62">
        <f t="shared" si="877"/>
        <v>137.5</v>
      </c>
      <c r="R616" s="63">
        <f>IF(ISNUMBER(INDEX(Данные!$I$1:$IX$303,Данные!$A278,R$642)),INDEX(Данные!$I$1:$IX$303,Данные!$A278,R$642)-Данные!$E278+IF($F$6="Использовать поправку",AL616,0),#N/A)</f>
        <v>1.1062718494769834</v>
      </c>
      <c r="S616" s="64">
        <f>IF(ISNUMBER(INDEX(Данные!$I$1:$IX$303,Данные!$A278,S$642)),INDEX(Данные!$I$1:$IX$303,Данные!$A278,S$642)-Данные!$F278+IF($F$6="Использовать поправку",AM616,0),#N/A)</f>
        <v>0.51977435451846121</v>
      </c>
      <c r="T616" s="62">
        <f t="shared" si="878"/>
        <v>137.5</v>
      </c>
      <c r="U616" s="63">
        <f>IF(ISNUMBER(INDEX(Данные!$I$1:$IX$303,Данные!$A278,U$642)),INDEX(Данные!$I$1:$IX$303,Данные!$A278,U$642)-Данные!$E278+IF($F$7="Использовать поправку",AL616,0),#N/A)</f>
        <v>1.9799552850791189</v>
      </c>
      <c r="V616" s="64">
        <f>IF(ISNUMBER(INDEX(Данные!$I$1:$IX$303,Данные!$A278,V$642)),INDEX(Данные!$I$1:$IX$303,Данные!$A278,V$642)-Данные!$F278+IF($F$7="Использовать поправку",AM616,0),#N/A)</f>
        <v>-0.80817578037990012</v>
      </c>
      <c r="W616" s="62">
        <f t="shared" si="879"/>
        <v>137.5</v>
      </c>
      <c r="X616" s="63">
        <f>IF(ISNUMBER(INDEX(Данные!$I$1:$IX$303,Данные!$A278,X$642)),INDEX(Данные!$I$1:$IX$303,Данные!$A278,X$642)-Данные!$E278+IF($F$8="Использовать поправку",AL616,0),#N/A)</f>
        <v>2.1352947437835637</v>
      </c>
      <c r="Y616" s="64">
        <f>IF(ISNUMBER(INDEX(Данные!$I$1:$IX$303,Данные!$A278,Y$642)),INDEX(Данные!$I$1:$IX$303,Данные!$A278,Y$642)-Данные!$F278+IF($F$8="Использовать поправку",AM616,0),#N/A)</f>
        <v>0.94589923151299993</v>
      </c>
      <c r="Z616" s="62">
        <f t="shared" si="880"/>
        <v>137.5</v>
      </c>
      <c r="AA616" s="63">
        <f>IF(ISNUMBER(INDEX(Данные!$I$1:$IX$303,Данные!$A278,AA$642)),INDEX(Данные!$I$1:$IX$303,Данные!$A278,AA$642)-Данные!$E278+IF($F$9="Использовать поправку",AL616,0),#N/A)</f>
        <v>0.66542378272763703</v>
      </c>
      <c r="AB616" s="64">
        <f>IF(ISNUMBER(INDEX(Данные!$I$1:$IX$303,Данные!$A278,AB$642)),INDEX(Данные!$I$1:$IX$303,Данные!$A278,AB$642)-Данные!$F278+IF($F$9="Использовать поправку",AM616,0),#N/A)</f>
        <v>-0.70990385205698425</v>
      </c>
      <c r="AC616" s="62">
        <f t="shared" si="881"/>
        <v>137.5</v>
      </c>
      <c r="AD616" s="63">
        <f>IF(ISNUMBER(INDEX(Данные!$I$1:$IX$303,Данные!$A278,AD$642)),INDEX(Данные!$I$1:$IX$303,Данные!$A278,AD$642)-Данные!$E278+IF($F$10="Использовать поправку",AL616,0),#N/A)</f>
        <v>1.8869958656257326</v>
      </c>
      <c r="AE616" s="64">
        <f>IF(ISNUMBER(INDEX(Данные!$I$1:$IX$303,Данные!$A278,AE$642)),INDEX(Данные!$I$1:$IX$303,Данные!$A278,AE$642)-Данные!$F278+IF($F$10="Использовать поправку",AM616,0),#N/A)</f>
        <v>0.99288983322449864</v>
      </c>
      <c r="AF616" s="62">
        <f t="shared" si="882"/>
        <v>137.5</v>
      </c>
      <c r="AG616" s="63">
        <f>IF(ISNUMBER(INDEX(Данные!$I$1:$IX$303,Данные!$A278,AG$642)),INDEX(Данные!$I$1:$IX$303,Данные!$A278,AG$642)-Данные!$E278+IF($F$11="Использовать поправку",AL616,0),#N/A)</f>
        <v>0.71708022594092391</v>
      </c>
      <c r="AH616" s="64">
        <f>IF(ISNUMBER(INDEX(Данные!$I$1:$IX$303,Данные!$A278,AH$642)),INDEX(Данные!$I$1:$IX$303,Данные!$A278,AH$642)-Данные!$F278+IF($F$11="Использовать поправку",AM616,0),#N/A)</f>
        <v>-0.17830895181519502</v>
      </c>
      <c r="AI616" s="62">
        <f t="shared" si="883"/>
        <v>137.5</v>
      </c>
      <c r="AJ616" s="63">
        <f>IF(ISNUMBER(INDEX(Данные!$I$1:$IX$303,Данные!$A278,AJ$642)),INDEX(Данные!$I$1:$IX$303,Данные!$A278,AJ$642)-Данные!$E278+IF($F$12="Использовать поправку",AL616,0),#N/A)</f>
        <v>0.53231278063094667</v>
      </c>
      <c r="AK616" s="96">
        <f>IF(ISNUMBER(INDEX(Данные!$I$1:$IX$303,Данные!$A278,AK$642)),INDEX(Данные!$I$1:$IX$303,Данные!$A278,AK$642)-Данные!$F278+IF($F$12="Использовать поправку",AM616,0),#N/A)</f>
        <v>0.6432388762453991</v>
      </c>
      <c r="AL616" s="100" t="e">
        <f>INDEX(Данные!$I$1:$IX$303,Данные!$A278,AL$642+4)-INDEX(Данные!$I$1:$IX$303,Данные!$A278,AL$643+4)</f>
        <v>#N/A</v>
      </c>
      <c r="AM616" s="101" t="e">
        <f>INDEX(Данные!$I$1:$IX$303,Данные!$A278,AM$642+5)-INDEX(Данные!$I$1:$IX$303,Данные!$A278,AM$643+5)</f>
        <v>#N/A</v>
      </c>
      <c r="AO616" s="61">
        <v>137.5</v>
      </c>
      <c r="AP616" s="62">
        <f t="shared" si="864"/>
        <v>137.5</v>
      </c>
      <c r="AQ616" s="63">
        <f>IF(ISNUMBER(INDEX(Данные!$I$1:$IX$303,Данные!$A278,AQ$642)),INDEX(Данные!$I$1:$IX$303,Данные!$A278,AQ$642)-Данные!$G278-AQ$643+IF($F$3="Использовать поправку",BT616,0),#N/A)</f>
        <v>0</v>
      </c>
      <c r="AR616" s="64">
        <f>IF(ISNUMBER(INDEX(Данные!$I$1:$IX$303,Данные!$A278,AR$642)),INDEX(Данные!$I$1:$IX$303,Данные!$A278,AR$642)-Данные!$H278-AR$643+IF($F$3="Использовать поправку",BU616,0),#N/A)</f>
        <v>0</v>
      </c>
      <c r="AS616" s="62">
        <f t="shared" si="865"/>
        <v>137.5</v>
      </c>
      <c r="AT616" s="63">
        <f>IF(ISNUMBER(INDEX(Данные!$I$1:$IX$303,Данные!$A278,AT$642)),INDEX(Данные!$I$1:$IX$303,Данные!$A278,AT$642)-Данные!$G278-AT$643+IF($F$4="Использовать поправку",BT616,0),#N/A)</f>
        <v>0.62142028762025348</v>
      </c>
      <c r="AU616" s="64">
        <f>IF(ISNUMBER(INDEX(Данные!$I$1:$IX$303,Данные!$A278,AU$642)),INDEX(Данные!$I$1:$IX$303,Данные!$A278,AU$642)-Данные!$H278-AU$643+IF($F$4="Использовать поправку",BU616,0),#N/A)</f>
        <v>0.62815677477829013</v>
      </c>
      <c r="AV616" s="62">
        <f t="shared" si="866"/>
        <v>137.5</v>
      </c>
      <c r="AW616" s="63">
        <f>IF(ISNUMBER(INDEX(Данные!$I$1:$IX$303,Данные!$A278,AW$642)),INDEX(Данные!$I$1:$IX$303,Данные!$A278,AW$642)-Данные!$G278-AW$643+IF($F$5="Использовать поправку",BT616,0),#N/A)</f>
        <v>-1.2032233421319916</v>
      </c>
      <c r="AX616" s="64">
        <f>IF(ISNUMBER(INDEX(Данные!$I$1:$IX$303,Данные!$A278,AX$642)),INDEX(Данные!$I$1:$IX$303,Данные!$A278,AX$642)-Данные!$H278-AX$643+IF($F$5="Использовать поправку",BU616,0),#N/A)</f>
        <v>0.12349872126105765</v>
      </c>
      <c r="AY616" s="62">
        <f t="shared" si="867"/>
        <v>137.5</v>
      </c>
      <c r="AZ616" s="63">
        <f>IF(ISNUMBER(INDEX(Данные!$I$1:$IX$303,Данные!$A278,AZ$642)),INDEX(Данные!$I$1:$IX$303,Данные!$A278,AZ$642)-Данные!$G278-AZ$643+IF($F$6="Использовать поправку",BT616,0),#N/A)</f>
        <v>-2.7851963614211854</v>
      </c>
      <c r="BA616" s="64">
        <f>IF(ISNUMBER(INDEX(Данные!$I$1:$IX$303,Данные!$A278,BA$642)),INDEX(Данные!$I$1:$IX$303,Данные!$A278,BA$642)-Данные!$H278-BA$643+IF($F$6="Использовать поправку",BU616,0),#N/A)</f>
        <v>1.9535524851060018</v>
      </c>
      <c r="BB616" s="62">
        <f t="shared" si="868"/>
        <v>137.5</v>
      </c>
      <c r="BC616" s="63">
        <f>IF(ISNUMBER(INDEX(Данные!$I$1:$IX$303,Данные!$A278,BC$642)),INDEX(Данные!$I$1:$IX$303,Данные!$A278,BC$642)-Данные!$G278-BC$643+IF($F$7="Использовать поправку",BT616,0),#N/A)</f>
        <v>-1.8419896110780201</v>
      </c>
      <c r="BD616" s="64">
        <f>IF(ISNUMBER(INDEX(Данные!$I$1:$IX$303,Данные!$A278,BD$642)),INDEX(Данные!$I$1:$IX$303,Данные!$A278,BD$642)-Данные!$H278-BD$643+IF($F$7="Использовать поправку",BU616,0),#N/A)</f>
        <v>1.4970238364273882</v>
      </c>
      <c r="BE616" s="62">
        <f t="shared" si="869"/>
        <v>137.5</v>
      </c>
      <c r="BF616" s="63">
        <f>IF(ISNUMBER(INDEX(Данные!$I$1:$IX$303,Данные!$A278,BF$642)),INDEX(Данные!$I$1:$IX$303,Данные!$A278,BF$642)-Данные!$G278-BF$643+IF($F$8="Использовать поправку",BT616,0),#N/A)</f>
        <v>1.027391707215088</v>
      </c>
      <c r="BG616" s="64">
        <f>IF(ISNUMBER(INDEX(Данные!$I$1:$IX$303,Данные!$A278,BG$642)),INDEX(Данные!$I$1:$IX$303,Данные!$A278,BG$642)-Данные!$H278-BG$643+IF($F$8="Использовать поправку",BU616,0),#N/A)</f>
        <v>1.9164783780513517</v>
      </c>
      <c r="BH616" s="62">
        <f t="shared" si="870"/>
        <v>137.5</v>
      </c>
      <c r="BI616" s="63">
        <f>IF(ISNUMBER(INDEX(Данные!$I$1:$IX$303,Данные!$A278,BI$642)),INDEX(Данные!$I$1:$IX$303,Данные!$A278,BI$642)-Данные!$G278-BI$643+IF($F$9="Использовать поправку",BT616,0),#N/A)</f>
        <v>0.75458669698969061</v>
      </c>
      <c r="BJ616" s="64">
        <f>IF(ISNUMBER(INDEX(Данные!$I$1:$IX$303,Данные!$A278,BJ$642)),INDEX(Данные!$I$1:$IX$303,Данные!$A278,BJ$642)-Данные!$H278-BJ$643+IF($F$9="Использовать поправку",BU616,0),#N/A)</f>
        <v>0.84883273023069705</v>
      </c>
      <c r="BK616" s="62">
        <f t="shared" si="871"/>
        <v>137.5</v>
      </c>
      <c r="BL616" s="63">
        <f>IF(ISNUMBER(INDEX(Данные!$I$1:$IX$303,Данные!$A278,BL$642)),INDEX(Данные!$I$1:$IX$303,Данные!$A278,BL$642)-Данные!$G278-BL$643+IF($F$10="Использовать поправку",BT616,0),#N/A)</f>
        <v>1.8954818986356941</v>
      </c>
      <c r="BM616" s="64">
        <f>IF(ISNUMBER(INDEX(Данные!$I$1:$IX$303,Данные!$A278,BM$642)),INDEX(Данные!$I$1:$IX$303,Данные!$A278,BM$642)-Данные!$H278-BM$643+IF($F$10="Использовать поправку",BU616,0),#N/A)</f>
        <v>2.0329925390660719</v>
      </c>
      <c r="BN616" s="62">
        <f t="shared" si="872"/>
        <v>137.5</v>
      </c>
      <c r="BO616" s="63">
        <f>IF(ISNUMBER(INDEX(Данные!$I$1:$IX$303,Данные!$A278,BO$642)),INDEX(Данные!$I$1:$IX$303,Данные!$A278,BO$642)-Данные!$G278-BO$643+IF($F$11="Использовать поправку",BT616,0),#N/A)</f>
        <v>-0.37223462321992429</v>
      </c>
      <c r="BP616" s="64">
        <f>IF(ISNUMBER(INDEX(Данные!$I$1:$IX$303,Данные!$A278,BP$642)),INDEX(Данные!$I$1:$IX$303,Данные!$A278,BP$642)-Данные!$H278-BP$643+IF($F$11="Использовать поправку",BU616,0),#N/A)</f>
        <v>-1.7489305857807267</v>
      </c>
      <c r="BQ616" s="62">
        <f t="shared" si="873"/>
        <v>137.5</v>
      </c>
      <c r="BR616" s="63">
        <f>IF(ISNUMBER(INDEX(Данные!$I$1:$IX$303,Данные!$A278,BR$642)),INDEX(Данные!$I$1:$IX$303,Данные!$A278,BR$642)-Данные!$G278-BR$643+IF($F$12="Использовать поправку",BT616,0),#N/A)</f>
        <v>-1.7644058086623318</v>
      </c>
      <c r="BS616" s="64">
        <f>IF(ISNUMBER(INDEX(Данные!$I$1:$IX$303,Данные!$A278,BS$642)),INDEX(Данные!$I$1:$IX$303,Данные!$A278,BS$642)-Данные!$H278-BS$643+IF($F$12="Использовать поправку",BU616,0),#N/A)</f>
        <v>1.1187989054119498</v>
      </c>
      <c r="BT616" s="100" t="e">
        <f>INDEX(Данные!$I$1:$IX$303,Данные!$A278,BT$642+8)-INDEX(Данные!$I$1:$IX$303,Данные!$A278,BT$643+8)</f>
        <v>#N/A</v>
      </c>
      <c r="BU616" s="101" t="e">
        <f>INDEX(Данные!$I$1:$IX$303,Данные!$A278,BU$642+9)-INDEX(Данные!$I$1:$IX$303,Данные!$A278,BU$643+9)</f>
        <v>#N/A</v>
      </c>
    </row>
    <row r="617" spans="7:73" s="88" customFormat="1" x14ac:dyDescent="0.25">
      <c r="G617" s="61">
        <v>138</v>
      </c>
      <c r="H617" s="62">
        <f t="shared" si="874"/>
        <v>138</v>
      </c>
      <c r="I617" s="63">
        <f>IF(ISNUMBER(INDEX(Данные!$I$1:$IX$303,Данные!$A279,I$642)),INDEX(Данные!$I$1:$IX$303,Данные!$A279,I$642)-Данные!$E279+IF($F$3="Использовать поправку",AL617,0),#N/A)</f>
        <v>0</v>
      </c>
      <c r="J617" s="64">
        <f>IF(ISNUMBER(INDEX(Данные!$I$1:$IX$303,Данные!$A279,J$642)),INDEX(Данные!$I$1:$IX$303,Данные!$A279,J$642)-Данные!$F279+IF($F$3="Использовать поправку",AM617,0),#N/A)</f>
        <v>0</v>
      </c>
      <c r="K617" s="62">
        <f t="shared" si="875"/>
        <v>138</v>
      </c>
      <c r="L617" s="63">
        <f>IF(ISNUMBER(INDEX(Данные!$I$1:$IX$303,Данные!$A279,L$642)),INDEX(Данные!$I$1:$IX$303,Данные!$A279,L$642)-Данные!$E279+IF($F$4="Использовать поправку",AL617,0),#N/A)</f>
        <v>-0.51024527331782643</v>
      </c>
      <c r="M617" s="64">
        <f>IF(ISNUMBER(INDEX(Данные!$I$1:$IX$303,Данные!$A279,M$642)),INDEX(Данные!$I$1:$IX$303,Данные!$A279,M$642)-Данные!$F279+IF($F$4="Использовать поправку",AM617,0),#N/A)</f>
        <v>0.15693598571114009</v>
      </c>
      <c r="N617" s="62">
        <f t="shared" si="876"/>
        <v>138</v>
      </c>
      <c r="O617" s="63">
        <f>IF(ISNUMBER(INDEX(Данные!$I$1:$IX$303,Данные!$A279,O$642)),INDEX(Данные!$I$1:$IX$303,Данные!$A279,O$642)-Данные!$E279+IF($F$5="Использовать поправку",AL617,0),#N/A)</f>
        <v>0.39848488662803128</v>
      </c>
      <c r="P617" s="64">
        <f>IF(ISNUMBER(INDEX(Данные!$I$1:$IX$303,Данные!$A279,P$642)),INDEX(Данные!$I$1:$IX$303,Данные!$A279,P$642)-Данные!$F279+IF($F$5="Использовать поправку",AM617,0),#N/A)</f>
        <v>0.13884875915377815</v>
      </c>
      <c r="Q617" s="62">
        <f t="shared" si="877"/>
        <v>138</v>
      </c>
      <c r="R617" s="63">
        <f>IF(ISNUMBER(INDEX(Данные!$I$1:$IX$303,Данные!$A279,R$642)),INDEX(Данные!$I$1:$IX$303,Данные!$A279,R$642)-Данные!$E279+IF($F$6="Использовать поправку",AL617,0),#N/A)</f>
        <v>0.42544433219097577</v>
      </c>
      <c r="S617" s="64">
        <f>IF(ISNUMBER(INDEX(Данные!$I$1:$IX$303,Данные!$A279,S$642)),INDEX(Данные!$I$1:$IX$303,Данные!$A279,S$642)-Данные!$F279+IF($F$6="Использовать поправку",AM617,0),#N/A)</f>
        <v>0.17413521935016374</v>
      </c>
      <c r="T617" s="62">
        <f t="shared" si="878"/>
        <v>138</v>
      </c>
      <c r="U617" s="63">
        <f>IF(ISNUMBER(INDEX(Данные!$I$1:$IX$303,Данные!$A279,U$642)),INDEX(Данные!$I$1:$IX$303,Данные!$A279,U$642)-Данные!$E279+IF($F$7="Использовать поправку",AL617,0),#N/A)</f>
        <v>0.521020507094347</v>
      </c>
      <c r="V617" s="64">
        <f>IF(ISNUMBER(INDEX(Данные!$I$1:$IX$303,Данные!$A279,V$642)),INDEX(Данные!$I$1:$IX$303,Данные!$A279,V$642)-Данные!$F279+IF($F$7="Использовать поправку",AM617,0),#N/A)</f>
        <v>2.8466242726447488E-2</v>
      </c>
      <c r="W617" s="62">
        <f t="shared" si="879"/>
        <v>138</v>
      </c>
      <c r="X617" s="63">
        <f>IF(ISNUMBER(INDEX(Данные!$I$1:$IX$303,Данные!$A279,X$642)),INDEX(Данные!$I$1:$IX$303,Данные!$A279,X$642)-Данные!$E279+IF($F$8="Использовать поправку",AL617,0),#N/A)</f>
        <v>0.25312438637480206</v>
      </c>
      <c r="Y617" s="64">
        <f>IF(ISNUMBER(INDEX(Данные!$I$1:$IX$303,Данные!$A279,Y$642)),INDEX(Данные!$I$1:$IX$303,Данные!$A279,Y$642)-Данные!$F279+IF($F$8="Использовать поправку",AM617,0),#N/A)</f>
        <v>0.81929751460995148</v>
      </c>
      <c r="Z617" s="62">
        <f t="shared" si="880"/>
        <v>138</v>
      </c>
      <c r="AA617" s="63">
        <f>IF(ISNUMBER(INDEX(Данные!$I$1:$IX$303,Данные!$A279,AA$642)),INDEX(Данные!$I$1:$IX$303,Данные!$A279,AA$642)-Данные!$E279+IF($F$9="Использовать поправку",AL617,0),#N/A)</f>
        <v>-0.19899646807891891</v>
      </c>
      <c r="AB617" s="64">
        <f>IF(ISNUMBER(INDEX(Данные!$I$1:$IX$303,Данные!$A279,AB$642)),INDEX(Данные!$I$1:$IX$303,Данные!$A279,AB$642)-Данные!$F279+IF($F$9="Использовать поправку",AM617,0),#N/A)</f>
        <v>1.0685586122751995</v>
      </c>
      <c r="AC617" s="62">
        <f t="shared" si="881"/>
        <v>138</v>
      </c>
      <c r="AD617" s="63">
        <f>IF(ISNUMBER(INDEX(Данные!$I$1:$IX$303,Данные!$A279,AD$642)),INDEX(Данные!$I$1:$IX$303,Данные!$A279,AD$642)-Данные!$E279+IF($F$10="Использовать поправку",AL617,0),#N/A)</f>
        <v>0.77468950844222917</v>
      </c>
      <c r="AE617" s="64">
        <f>IF(ISNUMBER(INDEX(Данные!$I$1:$IX$303,Данные!$A279,AE$642)),INDEX(Данные!$I$1:$IX$303,Данные!$A279,AE$642)-Данные!$F279+IF($F$10="Использовать поправку",AM617,0),#N/A)</f>
        <v>1.1145149164059323</v>
      </c>
      <c r="AF617" s="62">
        <f t="shared" si="882"/>
        <v>138</v>
      </c>
      <c r="AG617" s="63">
        <f>IF(ISNUMBER(INDEX(Данные!$I$1:$IX$303,Данные!$A279,AG$642)),INDEX(Данные!$I$1:$IX$303,Данные!$A279,AG$642)-Данные!$E279+IF($F$11="Использовать поправку",AL617,0),#N/A)</f>
        <v>0.92187111272148847</v>
      </c>
      <c r="AH617" s="64">
        <f>IF(ISNUMBER(INDEX(Данные!$I$1:$IX$303,Данные!$A279,AH$642)),INDEX(Данные!$I$1:$IX$303,Данные!$A279,AH$642)-Данные!$F279+IF($F$11="Использовать поправку",AM617,0),#N/A)</f>
        <v>0.35181739508328613</v>
      </c>
      <c r="AI617" s="62">
        <f t="shared" si="883"/>
        <v>138</v>
      </c>
      <c r="AJ617" s="63">
        <f>IF(ISNUMBER(INDEX(Данные!$I$1:$IX$303,Данные!$A279,AJ$642)),INDEX(Данные!$I$1:$IX$303,Данные!$A279,AJ$642)-Данные!$E279+IF($F$12="Использовать поправку",AL617,0),#N/A)</f>
        <v>0.8353825552570342</v>
      </c>
      <c r="AK617" s="96">
        <f>IF(ISNUMBER(INDEX(Данные!$I$1:$IX$303,Данные!$A279,AK$642)),INDEX(Данные!$I$1:$IX$303,Данные!$A279,AK$642)-Данные!$F279+IF($F$12="Использовать поправку",AM617,0),#N/A)</f>
        <v>1.6178391137037811</v>
      </c>
      <c r="AL617" s="100" t="e">
        <f>INDEX(Данные!$I$1:$IX$303,Данные!$A279,AL$642+4)-INDEX(Данные!$I$1:$IX$303,Данные!$A279,AL$643+4)</f>
        <v>#N/A</v>
      </c>
      <c r="AM617" s="101" t="e">
        <f>INDEX(Данные!$I$1:$IX$303,Данные!$A279,AM$642+5)-INDEX(Данные!$I$1:$IX$303,Данные!$A279,AM$643+5)</f>
        <v>#N/A</v>
      </c>
      <c r="AO617" s="61">
        <v>138</v>
      </c>
      <c r="AP617" s="62">
        <f t="shared" si="864"/>
        <v>138</v>
      </c>
      <c r="AQ617" s="63">
        <f>IF(ISNUMBER(INDEX(Данные!$I$1:$IX$303,Данные!$A279,AQ$642)),INDEX(Данные!$I$1:$IX$303,Данные!$A279,AQ$642)-Данные!$G279-AQ$643+IF($F$3="Использовать поправку",BT617,0),#N/A)</f>
        <v>0</v>
      </c>
      <c r="AR617" s="64">
        <f>IF(ISNUMBER(INDEX(Данные!$I$1:$IX$303,Данные!$A279,AR$642)),INDEX(Данные!$I$1:$IX$303,Данные!$A279,AR$642)-Данные!$H279-AR$643+IF($F$3="Использовать поправку",BU617,0),#N/A)</f>
        <v>0</v>
      </c>
      <c r="AS617" s="62">
        <f t="shared" si="865"/>
        <v>138</v>
      </c>
      <c r="AT617" s="63">
        <f>IF(ISNUMBER(INDEX(Данные!$I$1:$IX$303,Данные!$A279,AT$642)),INDEX(Данные!$I$1:$IX$303,Данные!$A279,AT$642)-Данные!$G279-AT$643+IF($F$4="Использовать поправку",BT617,0),#N/A)</f>
        <v>0.3662976509613145</v>
      </c>
      <c r="AU617" s="64">
        <f>IF(ISNUMBER(INDEX(Данные!$I$1:$IX$303,Данные!$A279,AU$642)),INDEX(Данные!$I$1:$IX$303,Данные!$A279,AU$642)-Данные!$H279-AU$643+IF($F$4="Использовать поправку",BU617,0),#N/A)</f>
        <v>0.70662476763391169</v>
      </c>
      <c r="AV617" s="62">
        <f t="shared" si="866"/>
        <v>138</v>
      </c>
      <c r="AW617" s="63">
        <f>IF(ISNUMBER(INDEX(Данные!$I$1:$IX$303,Данные!$A279,AW$642)),INDEX(Данные!$I$1:$IX$303,Данные!$A279,AW$642)-Данные!$G279-AW$643+IF($F$5="Использовать поправку",BT617,0),#N/A)</f>
        <v>-1.0039808988179857</v>
      </c>
      <c r="AX617" s="64">
        <f>IF(ISNUMBER(INDEX(Данные!$I$1:$IX$303,Данные!$A279,AX$642)),INDEX(Данные!$I$1:$IX$303,Данные!$A279,AX$642)-Данные!$H279-AX$643+IF($F$5="Использовать поправку",BU617,0),#N/A)</f>
        <v>0.19292310083801567</v>
      </c>
      <c r="AY617" s="62">
        <f t="shared" si="867"/>
        <v>138</v>
      </c>
      <c r="AZ617" s="63">
        <f>IF(ISNUMBER(INDEX(Данные!$I$1:$IX$303,Данные!$A279,AZ$642)),INDEX(Данные!$I$1:$IX$303,Данные!$A279,AZ$642)-Данные!$G279-AZ$643+IF($F$6="Использовать поправку",BT617,0),#N/A)</f>
        <v>-2.5724741953256398</v>
      </c>
      <c r="BA617" s="64">
        <f>IF(ISNUMBER(INDEX(Данные!$I$1:$IX$303,Данные!$A279,BA$642)),INDEX(Данные!$I$1:$IX$303,Данные!$A279,BA$642)-Данные!$H279-BA$643+IF($F$6="Использовать поправку",BU617,0),#N/A)</f>
        <v>2.0406200947811612</v>
      </c>
      <c r="BB617" s="62">
        <f t="shared" si="868"/>
        <v>138</v>
      </c>
      <c r="BC617" s="63">
        <f>IF(ISNUMBER(INDEX(Данные!$I$1:$IX$303,Данные!$A279,BC$642)),INDEX(Данные!$I$1:$IX$303,Данные!$A279,BC$642)-Данные!$G279-BC$643+IF($F$7="Использовать поправку",BT617,0),#N/A)</f>
        <v>-1.5814793575308386</v>
      </c>
      <c r="BD617" s="64">
        <f>IF(ISNUMBER(INDEX(Данные!$I$1:$IX$303,Данные!$A279,BD$642)),INDEX(Данные!$I$1:$IX$303,Данные!$A279,BD$642)-Данные!$H279-BD$643+IF($F$7="Использовать поправку",BU617,0),#N/A)</f>
        <v>1.5112569577906925</v>
      </c>
      <c r="BE617" s="62">
        <f t="shared" si="869"/>
        <v>138</v>
      </c>
      <c r="BF617" s="63">
        <f>IF(ISNUMBER(INDEX(Данные!$I$1:$IX$303,Данные!$A279,BF$642)),INDEX(Данные!$I$1:$IX$303,Данные!$A279,BF$642)-Данные!$G279-BF$643+IF($F$8="Использовать поправку",BT617,0),#N/A)</f>
        <v>1.1539539004024846</v>
      </c>
      <c r="BG617" s="64">
        <f>IF(ISNUMBER(INDEX(Данные!$I$1:$IX$303,Данные!$A279,BG$642)),INDEX(Данные!$I$1:$IX$303,Данные!$A279,BG$642)-Данные!$H279-BG$643+IF($F$8="Использовать поправку",BU617,0),#N/A)</f>
        <v>2.3261271353562734</v>
      </c>
      <c r="BH617" s="62">
        <f t="shared" si="870"/>
        <v>138</v>
      </c>
      <c r="BI617" s="63">
        <f>IF(ISNUMBER(INDEX(Данные!$I$1:$IX$303,Данные!$A279,BI$642)),INDEX(Данные!$I$1:$IX$303,Данные!$A279,BI$642)-Данные!$G279-BI$643+IF($F$9="Использовать поправку",BT617,0),#N/A)</f>
        <v>0.65508846295028889</v>
      </c>
      <c r="BJ617" s="64">
        <f>IF(ISNUMBER(INDEX(Данные!$I$1:$IX$303,Данные!$A279,BJ$642)),INDEX(Данные!$I$1:$IX$303,Данные!$A279,BJ$642)-Данные!$H279-BJ$643+IF($F$9="Использовать поправку",BU617,0),#N/A)</f>
        <v>1.3831120363684022</v>
      </c>
      <c r="BK617" s="62">
        <f t="shared" si="871"/>
        <v>138</v>
      </c>
      <c r="BL617" s="63">
        <f>IF(ISNUMBER(INDEX(Данные!$I$1:$IX$303,Данные!$A279,BL$642)),INDEX(Данные!$I$1:$IX$303,Данные!$A279,BL$642)-Данные!$G279-BL$643+IF($F$10="Использовать поправку",BT617,0),#N/A)</f>
        <v>2.2828266528567838</v>
      </c>
      <c r="BM617" s="64">
        <f>IF(ISNUMBER(INDEX(Данные!$I$1:$IX$303,Данные!$A279,BM$642)),INDEX(Данные!$I$1:$IX$303,Данные!$A279,BM$642)-Данные!$H279-BM$643+IF($F$10="Использовать поправку",BU617,0),#N/A)</f>
        <v>2.5902499972689839</v>
      </c>
      <c r="BN617" s="62">
        <f t="shared" si="872"/>
        <v>138</v>
      </c>
      <c r="BO617" s="63">
        <f>IF(ISNUMBER(INDEX(Данные!$I$1:$IX$303,Данные!$A279,BO$642)),INDEX(Данные!$I$1:$IX$303,Данные!$A279,BO$642)-Данные!$G279-BO$643+IF($F$11="Использовать поправку",BT617,0),#N/A)</f>
        <v>8.8700933140898996E-2</v>
      </c>
      <c r="BP617" s="64">
        <f>IF(ISNUMBER(INDEX(Данные!$I$1:$IX$303,Данные!$A279,BP$642)),INDEX(Данные!$I$1:$IX$303,Данные!$A279,BP$642)-Данные!$H279-BP$643+IF($F$11="Использовать поправку",BU617,0),#N/A)</f>
        <v>-1.5730218882390545</v>
      </c>
      <c r="BQ617" s="62">
        <f t="shared" si="873"/>
        <v>138</v>
      </c>
      <c r="BR617" s="63">
        <f>IF(ISNUMBER(INDEX(Данные!$I$1:$IX$303,Данные!$A279,BR$642)),INDEX(Данные!$I$1:$IX$303,Данные!$A279,BR$642)-Данные!$G279-BR$643+IF($F$12="Использовать поправку",BT617,0),#N/A)</f>
        <v>-1.3467145310337401</v>
      </c>
      <c r="BS617" s="64">
        <f>IF(ISNUMBER(INDEX(Данные!$I$1:$IX$303,Данные!$A279,BS$642)),INDEX(Данные!$I$1:$IX$303,Данные!$A279,BS$642)-Данные!$H279-BS$643+IF($F$12="Использовать поправку",BU617,0),#N/A)</f>
        <v>1.9277184622640107</v>
      </c>
      <c r="BT617" s="100" t="e">
        <f>INDEX(Данные!$I$1:$IX$303,Данные!$A279,BT$642+8)-INDEX(Данные!$I$1:$IX$303,Данные!$A279,BT$643+8)</f>
        <v>#N/A</v>
      </c>
      <c r="BU617" s="101" t="e">
        <f>INDEX(Данные!$I$1:$IX$303,Данные!$A279,BU$642+9)-INDEX(Данные!$I$1:$IX$303,Данные!$A279,BU$643+9)</f>
        <v>#N/A</v>
      </c>
    </row>
    <row r="618" spans="7:73" s="88" customFormat="1" x14ac:dyDescent="0.25">
      <c r="G618" s="61">
        <v>138.5</v>
      </c>
      <c r="H618" s="62">
        <f t="shared" si="874"/>
        <v>138.5</v>
      </c>
      <c r="I618" s="63">
        <f>IF(ISNUMBER(INDEX(Данные!$I$1:$IX$303,Данные!$A280,I$642)),INDEX(Данные!$I$1:$IX$303,Данные!$A280,I$642)-Данные!$E280+IF($F$3="Использовать поправку",AL618,0),#N/A)</f>
        <v>0</v>
      </c>
      <c r="J618" s="64">
        <f>IF(ISNUMBER(INDEX(Данные!$I$1:$IX$303,Данные!$A280,J$642)),INDEX(Данные!$I$1:$IX$303,Данные!$A280,J$642)-Данные!$F280+IF($F$3="Использовать поправку",AM618,0),#N/A)</f>
        <v>0</v>
      </c>
      <c r="K618" s="62">
        <f t="shared" si="875"/>
        <v>138.5</v>
      </c>
      <c r="L618" s="63">
        <f>IF(ISNUMBER(INDEX(Данные!$I$1:$IX$303,Данные!$A280,L$642)),INDEX(Данные!$I$1:$IX$303,Данные!$A280,L$642)-Данные!$E280+IF($F$4="Использовать поправку",AL618,0),#N/A)</f>
        <v>-1.0401817649346512</v>
      </c>
      <c r="M618" s="64">
        <f>IF(ISNUMBER(INDEX(Данные!$I$1:$IX$303,Данные!$A280,M$642)),INDEX(Данные!$I$1:$IX$303,Данные!$A280,M$642)-Данные!$F280+IF($F$4="Использовать поправку",AM618,0),#N/A)</f>
        <v>-0.61791332749814032</v>
      </c>
      <c r="N618" s="62">
        <f t="shared" si="876"/>
        <v>138.5</v>
      </c>
      <c r="O618" s="63">
        <f>IF(ISNUMBER(INDEX(Данные!$I$1:$IX$303,Данные!$A280,O$642)),INDEX(Данные!$I$1:$IX$303,Данные!$A280,O$642)-Данные!$E280+IF($F$5="Использовать поправку",AL618,0),#N/A)</f>
        <v>-2.0567315690884378</v>
      </c>
      <c r="P618" s="64">
        <f>IF(ISNUMBER(INDEX(Данные!$I$1:$IX$303,Данные!$A280,P$642)),INDEX(Данные!$I$1:$IX$303,Данные!$A280,P$642)-Данные!$F280+IF($F$5="Использовать поправку",AM618,0),#N/A)</f>
        <v>-0.457247990682077</v>
      </c>
      <c r="Q618" s="62">
        <f t="shared" si="877"/>
        <v>138.5</v>
      </c>
      <c r="R618" s="63">
        <f>IF(ISNUMBER(INDEX(Данные!$I$1:$IX$303,Данные!$A280,R$642)),INDEX(Данные!$I$1:$IX$303,Данные!$A280,R$642)-Данные!$E280+IF($F$6="Использовать поправку",AL618,0),#N/A)</f>
        <v>-0.49015217960150537</v>
      </c>
      <c r="S618" s="64">
        <f>IF(ISNUMBER(INDEX(Данные!$I$1:$IX$303,Данные!$A280,S$642)),INDEX(Данные!$I$1:$IX$303,Данные!$A280,S$642)-Данные!$F280+IF($F$6="Использовать поправку",AM618,0),#N/A)</f>
        <v>-1.7813307335403867</v>
      </c>
      <c r="T618" s="62">
        <f t="shared" si="878"/>
        <v>138.5</v>
      </c>
      <c r="U618" s="63">
        <f>IF(ISNUMBER(INDEX(Данные!$I$1:$IX$303,Данные!$A280,U$642)),INDEX(Данные!$I$1:$IX$303,Данные!$A280,U$642)-Данные!$E280+IF($F$7="Использовать поправку",AL618,0),#N/A)</f>
        <v>-2.3108690937543805</v>
      </c>
      <c r="V618" s="64">
        <f>IF(ISNUMBER(INDEX(Данные!$I$1:$IX$303,Данные!$A280,V$642)),INDEX(Данные!$I$1:$IX$303,Данные!$A280,V$642)-Данные!$F280+IF($F$7="Использовать поправку",AM618,0),#N/A)</f>
        <v>-0.86005800578121816</v>
      </c>
      <c r="W618" s="62">
        <f t="shared" si="879"/>
        <v>138.5</v>
      </c>
      <c r="X618" s="63">
        <f>IF(ISNUMBER(INDEX(Данные!$I$1:$IX$303,Данные!$A280,X$642)),INDEX(Данные!$I$1:$IX$303,Данные!$A280,X$642)-Данные!$E280+IF($F$8="Использовать поправку",AL618,0),#N/A)</f>
        <v>-1.2946714168840643</v>
      </c>
      <c r="Y618" s="64">
        <f>IF(ISNUMBER(INDEX(Данные!$I$1:$IX$303,Данные!$A280,Y$642)),INDEX(Данные!$I$1:$IX$303,Данные!$A280,Y$642)-Данные!$F280+IF($F$8="Использовать поправку",AM618,0),#N/A)</f>
        <v>-0.87010214965125532</v>
      </c>
      <c r="Z618" s="62">
        <f t="shared" si="880"/>
        <v>138.5</v>
      </c>
      <c r="AA618" s="63">
        <f>IF(ISNUMBER(INDEX(Данные!$I$1:$IX$303,Данные!$A280,AA$642)),INDEX(Данные!$I$1:$IX$303,Данные!$A280,AA$642)-Данные!$E280+IF($F$9="Использовать поправку",AL618,0),#N/A)</f>
        <v>-0.1895320757417096</v>
      </c>
      <c r="AB618" s="64">
        <f>IF(ISNUMBER(INDEX(Данные!$I$1:$IX$303,Данные!$A280,AB$642)),INDEX(Данные!$I$1:$IX$303,Данные!$A280,AB$642)-Данные!$F280+IF($F$9="Использовать поправку",AM618,0),#N/A)</f>
        <v>-1.9602763260125662</v>
      </c>
      <c r="AC618" s="62">
        <f t="shared" si="881"/>
        <v>138.5</v>
      </c>
      <c r="AD618" s="63">
        <f>IF(ISNUMBER(INDEX(Данные!$I$1:$IX$303,Данные!$A280,AD$642)),INDEX(Данные!$I$1:$IX$303,Данные!$A280,AD$642)-Данные!$E280+IF($F$10="Использовать поправку",AL618,0),#N/A)</f>
        <v>-1.9697793466143523</v>
      </c>
      <c r="AE618" s="64">
        <f>IF(ISNUMBER(INDEX(Данные!$I$1:$IX$303,Данные!$A280,AE$642)),INDEX(Данные!$I$1:$IX$303,Данные!$A280,AE$642)-Данные!$F280+IF($F$10="Использовать поправку",AM618,0),#N/A)</f>
        <v>-1.3597450280116439</v>
      </c>
      <c r="AF618" s="62">
        <f t="shared" si="882"/>
        <v>138.5</v>
      </c>
      <c r="AG618" s="63">
        <f>IF(ISNUMBER(INDEX(Данные!$I$1:$IX$303,Данные!$A280,AG$642)),INDEX(Данные!$I$1:$IX$303,Данные!$A280,AG$642)-Данные!$E280+IF($F$11="Использовать поправку",AL618,0),#N/A)</f>
        <v>-1.3742845901653098</v>
      </c>
      <c r="AH618" s="64">
        <f>IF(ISNUMBER(INDEX(Данные!$I$1:$IX$303,Данные!$A280,AH$642)),INDEX(Данные!$I$1:$IX$303,Данные!$A280,AH$642)-Данные!$F280+IF($F$11="Использовать поправку",AM618,0),#N/A)</f>
        <v>-0.61792147059496705</v>
      </c>
      <c r="AI618" s="62">
        <f t="shared" si="883"/>
        <v>138.5</v>
      </c>
      <c r="AJ618" s="63">
        <f>IF(ISNUMBER(INDEX(Данные!$I$1:$IX$303,Данные!$A280,AJ$642)),INDEX(Данные!$I$1:$IX$303,Данные!$A280,AJ$642)-Данные!$E280+IF($F$12="Использовать поправку",AL618,0),#N/A)</f>
        <v>-1.171531845615263</v>
      </c>
      <c r="AK618" s="96">
        <f>IF(ISNUMBER(INDEX(Данные!$I$1:$IX$303,Данные!$A280,AK$642)),INDEX(Данные!$I$1:$IX$303,Данные!$A280,AK$642)-Данные!$F280+IF($F$12="Использовать поправку",AM618,0),#N/A)</f>
        <v>-1.7775134339870997</v>
      </c>
      <c r="AL618" s="100" t="e">
        <f>INDEX(Данные!$I$1:$IX$303,Данные!$A280,AL$642+4)-INDEX(Данные!$I$1:$IX$303,Данные!$A280,AL$643+4)</f>
        <v>#N/A</v>
      </c>
      <c r="AM618" s="101" t="e">
        <f>INDEX(Данные!$I$1:$IX$303,Данные!$A280,AM$642+5)-INDEX(Данные!$I$1:$IX$303,Данные!$A280,AM$643+5)</f>
        <v>#N/A</v>
      </c>
      <c r="AO618" s="61">
        <v>138.5</v>
      </c>
      <c r="AP618" s="62">
        <f t="shared" si="864"/>
        <v>138.5</v>
      </c>
      <c r="AQ618" s="63">
        <f>IF(ISNUMBER(INDEX(Данные!$I$1:$IX$303,Данные!$A280,AQ$642)),INDEX(Данные!$I$1:$IX$303,Данные!$A280,AQ$642)-Данные!$G280-AQ$643+IF($F$3="Использовать поправку",BT618,0),#N/A)</f>
        <v>0</v>
      </c>
      <c r="AR618" s="64">
        <f>IF(ISNUMBER(INDEX(Данные!$I$1:$IX$303,Данные!$A280,AR$642)),INDEX(Данные!$I$1:$IX$303,Данные!$A280,AR$642)-Данные!$H280-AR$643+IF($F$3="Использовать поправку",BU618,0),#N/A)</f>
        <v>0</v>
      </c>
      <c r="AS618" s="62">
        <f t="shared" si="865"/>
        <v>138.5</v>
      </c>
      <c r="AT618" s="63">
        <f>IF(ISNUMBER(INDEX(Данные!$I$1:$IX$303,Данные!$A280,AT$642)),INDEX(Данные!$I$1:$IX$303,Данные!$A280,AT$642)-Данные!$G280-AT$643+IF($F$4="Использовать поправку",BT618,0),#N/A)</f>
        <v>-0.15379323150602886</v>
      </c>
      <c r="AU618" s="64">
        <f>IF(ISNUMBER(INDEX(Данные!$I$1:$IX$303,Данные!$A280,AU$642)),INDEX(Данные!$I$1:$IX$303,Данные!$A280,AU$642)-Данные!$H280-AU$643+IF($F$4="Использовать поправку",BU618,0),#N/A)</f>
        <v>0.39766810388482554</v>
      </c>
      <c r="AV618" s="62">
        <f t="shared" si="866"/>
        <v>138.5</v>
      </c>
      <c r="AW618" s="63">
        <f>IF(ISNUMBER(INDEX(Данные!$I$1:$IX$303,Данные!$A280,AW$642)),INDEX(Данные!$I$1:$IX$303,Данные!$A280,AW$642)-Данные!$G280-AW$643+IF($F$5="Использовать поправку",BT618,0),#N/A)</f>
        <v>-2.0323466833622206</v>
      </c>
      <c r="AX618" s="64">
        <f>IF(ISNUMBER(INDEX(Данные!$I$1:$IX$303,Данные!$A280,AX$642)),INDEX(Данные!$I$1:$IX$303,Данные!$A280,AX$642)-Данные!$H280-AX$643+IF($F$5="Использовать поправку",BU618,0),#N/A)</f>
        <v>-3.570089450317937E-2</v>
      </c>
      <c r="AY618" s="62">
        <f t="shared" si="867"/>
        <v>138.5</v>
      </c>
      <c r="AZ618" s="63">
        <f>IF(ISNUMBER(INDEX(Данные!$I$1:$IX$303,Данные!$A280,AZ$642)),INDEX(Данные!$I$1:$IX$303,Данные!$A280,AZ$642)-Данные!$G280-AZ$643+IF($F$6="Использовать поправку",BT618,0),#N/A)</f>
        <v>-2.8175502851263445</v>
      </c>
      <c r="BA618" s="64">
        <f>IF(ISNUMBER(INDEX(Данные!$I$1:$IX$303,Данные!$A280,BA$642)),INDEX(Данные!$I$1:$IX$303,Данные!$A280,BA$642)-Данные!$H280-BA$643+IF($F$6="Использовать поправку",BU618,0),#N/A)</f>
        <v>1.1499547280111528</v>
      </c>
      <c r="BB618" s="62">
        <f t="shared" si="868"/>
        <v>138.5</v>
      </c>
      <c r="BC618" s="63">
        <f>IF(ISNUMBER(INDEX(Данные!$I$1:$IX$303,Данные!$A280,BC$642)),INDEX(Данные!$I$1:$IX$303,Данные!$A280,BC$642)-Данные!$G280-BC$643+IF($F$7="Использовать поправку",BT618,0),#N/A)</f>
        <v>-2.7369139044080839</v>
      </c>
      <c r="BD618" s="64">
        <f>IF(ISNUMBER(INDEX(Данные!$I$1:$IX$303,Данные!$A280,BD$642)),INDEX(Данные!$I$1:$IX$303,Данные!$A280,BD$642)-Данные!$H280-BD$643+IF($F$7="Использовать поправку",BU618,0),#N/A)</f>
        <v>1.0812279548999868</v>
      </c>
      <c r="BE618" s="62">
        <f t="shared" si="869"/>
        <v>138.5</v>
      </c>
      <c r="BF618" s="63">
        <f>IF(ISNUMBER(INDEX(Данные!$I$1:$IX$303,Данные!$A280,BF$642)),INDEX(Данные!$I$1:$IX$303,Данные!$A280,BF$642)-Данные!$G280-BF$643+IF($F$8="Использовать поправку",BT618,0),#N/A)</f>
        <v>0.50661819196045599</v>
      </c>
      <c r="BG618" s="64">
        <f>IF(ISNUMBER(INDEX(Данные!$I$1:$IX$303,Данные!$A280,BG$642)),INDEX(Данные!$I$1:$IX$303,Данные!$A280,BG$642)-Данные!$H280-BG$643+IF($F$8="Использовать поправку",BU618,0),#N/A)</f>
        <v>1.8910760605308496</v>
      </c>
      <c r="BH618" s="62">
        <f t="shared" si="870"/>
        <v>138.5</v>
      </c>
      <c r="BI618" s="63">
        <f>IF(ISNUMBER(INDEX(Данные!$I$1:$IX$303,Данные!$A280,BI$642)),INDEX(Данные!$I$1:$IX$303,Данные!$A280,BI$642)-Данные!$G280-BI$643+IF($F$9="Использовать поправку",BT618,0),#N/A)</f>
        <v>0.56032242507944829</v>
      </c>
      <c r="BJ618" s="64">
        <f>IF(ISNUMBER(INDEX(Данные!$I$1:$IX$303,Данные!$A280,BJ$642)),INDEX(Данные!$I$1:$IX$303,Данные!$A280,BJ$642)-Данные!$H280-BJ$643+IF($F$9="Использовать поправку",BU618,0),#N/A)</f>
        <v>0.40297387336204338</v>
      </c>
      <c r="BK618" s="62">
        <f t="shared" si="871"/>
        <v>138.5</v>
      </c>
      <c r="BL618" s="63">
        <f>IF(ISNUMBER(INDEX(Данные!$I$1:$IX$303,Данные!$A280,BL$642)),INDEX(Данные!$I$1:$IX$303,Данные!$A280,BL$642)-Данные!$G280-BL$643+IF($F$10="Использовать поправку",BT618,0),#N/A)</f>
        <v>1.2979369795496041</v>
      </c>
      <c r="BM618" s="64">
        <f>IF(ISNUMBER(INDEX(Данные!$I$1:$IX$303,Данные!$A280,BM$642)),INDEX(Данные!$I$1:$IX$303,Данные!$A280,BM$642)-Данные!$H280-BM$643+IF($F$10="Использовать поправку",BU618,0),#N/A)</f>
        <v>1.9103774832631188</v>
      </c>
      <c r="BN618" s="62">
        <f t="shared" si="872"/>
        <v>138.5</v>
      </c>
      <c r="BO618" s="63">
        <f>IF(ISNUMBER(INDEX(Данные!$I$1:$IX$303,Данные!$A280,BO$642)),INDEX(Данные!$I$1:$IX$303,Данные!$A280,BO$642)-Данные!$G280-BO$643+IF($F$11="Использовать поправку",BT618,0),#N/A)</f>
        <v>-0.59844136194180919</v>
      </c>
      <c r="BP618" s="64">
        <f>IF(ISNUMBER(INDEX(Данные!$I$1:$IX$303,Данные!$A280,BP$642)),INDEX(Данные!$I$1:$IX$303,Данные!$A280,BP$642)-Данные!$H280-BP$643+IF($F$11="Использовать поправку",BU618,0),#N/A)</f>
        <v>-1.8819826235367145</v>
      </c>
      <c r="BQ618" s="62">
        <f t="shared" si="873"/>
        <v>138.5</v>
      </c>
      <c r="BR618" s="63">
        <f>IF(ISNUMBER(INDEX(Данные!$I$1:$IX$303,Данные!$A280,BR$642)),INDEX(Данные!$I$1:$IX$303,Данные!$A280,BR$642)-Данные!$G280-BR$643+IF($F$12="Использовать поправку",BT618,0),#N/A)</f>
        <v>-1.9324804538413218</v>
      </c>
      <c r="BS618" s="64">
        <f>IF(ISNUMBER(INDEX(Данные!$I$1:$IX$303,Данные!$A280,BS$642)),INDEX(Данные!$I$1:$IX$303,Данные!$A280,BS$642)-Данные!$H280-BS$643+IF($F$12="Использовать поправку",BU618,0),#N/A)</f>
        <v>1.0389617452703988</v>
      </c>
      <c r="BT618" s="100" t="e">
        <f>INDEX(Данные!$I$1:$IX$303,Данные!$A280,BT$642+8)-INDEX(Данные!$I$1:$IX$303,Данные!$A280,BT$643+8)</f>
        <v>#N/A</v>
      </c>
      <c r="BU618" s="101" t="e">
        <f>INDEX(Данные!$I$1:$IX$303,Данные!$A280,BU$642+9)-INDEX(Данные!$I$1:$IX$303,Данные!$A280,BU$643+9)</f>
        <v>#N/A</v>
      </c>
    </row>
    <row r="619" spans="7:73" s="88" customFormat="1" x14ac:dyDescent="0.25">
      <c r="G619" s="61">
        <v>139</v>
      </c>
      <c r="H619" s="62">
        <f t="shared" si="874"/>
        <v>139</v>
      </c>
      <c r="I619" s="63">
        <f>IF(ISNUMBER(INDEX(Данные!$I$1:$IX$303,Данные!$A281,I$642)),INDEX(Данные!$I$1:$IX$303,Данные!$A281,I$642)-Данные!$E281+IF($F$3="Использовать поправку",AL619,0),#N/A)</f>
        <v>0</v>
      </c>
      <c r="J619" s="64">
        <f>IF(ISNUMBER(INDEX(Данные!$I$1:$IX$303,Данные!$A281,J$642)),INDEX(Данные!$I$1:$IX$303,Данные!$A281,J$642)-Данные!$F281+IF($F$3="Использовать поправку",AM619,0),#N/A)</f>
        <v>0</v>
      </c>
      <c r="K619" s="62">
        <f t="shared" si="875"/>
        <v>139</v>
      </c>
      <c r="L619" s="63">
        <f>IF(ISNUMBER(INDEX(Данные!$I$1:$IX$303,Данные!$A281,L$642)),INDEX(Данные!$I$1:$IX$303,Данные!$A281,L$642)-Данные!$E281+IF($F$4="Использовать поправку",AL619,0),#N/A)</f>
        <v>0.60457666394991172</v>
      </c>
      <c r="M619" s="64">
        <f>IF(ISNUMBER(INDEX(Данные!$I$1:$IX$303,Данные!$A281,M$642)),INDEX(Данные!$I$1:$IX$303,Данные!$A281,M$642)-Данные!$F281+IF($F$4="Использовать поправку",AM619,0),#N/A)</f>
        <v>-0.99250933088017468</v>
      </c>
      <c r="N619" s="62">
        <f t="shared" si="876"/>
        <v>139</v>
      </c>
      <c r="O619" s="63">
        <f>IF(ISNUMBER(INDEX(Данные!$I$1:$IX$303,Данные!$A281,O$642)),INDEX(Данные!$I$1:$IX$303,Данные!$A281,O$642)-Данные!$E281+IF($F$5="Использовать поправку",AL619,0),#N/A)</f>
        <v>1.3344457137204824</v>
      </c>
      <c r="P619" s="64">
        <f>IF(ISNUMBER(INDEX(Данные!$I$1:$IX$303,Данные!$A281,P$642)),INDEX(Данные!$I$1:$IX$303,Данные!$A281,P$642)-Данные!$F281+IF($F$5="Использовать поправку",AM619,0),#N/A)</f>
        <v>0.14513963719192491</v>
      </c>
      <c r="Q619" s="62">
        <f t="shared" si="877"/>
        <v>139</v>
      </c>
      <c r="R619" s="63">
        <f>IF(ISNUMBER(INDEX(Данные!$I$1:$IX$303,Данные!$A281,R$642)),INDEX(Данные!$I$1:$IX$303,Данные!$A281,R$642)-Данные!$E281+IF($F$6="Использовать поправку",AL619,0),#N/A)</f>
        <v>0.21878570408896714</v>
      </c>
      <c r="S619" s="64">
        <f>IF(ISNUMBER(INDEX(Данные!$I$1:$IX$303,Данные!$A281,S$642)),INDEX(Данные!$I$1:$IX$303,Данные!$A281,S$642)-Данные!$F281+IF($F$6="Использовать поправку",AM619,0),#N/A)</f>
        <v>-0.98552007129424979</v>
      </c>
      <c r="T619" s="62">
        <f t="shared" si="878"/>
        <v>139</v>
      </c>
      <c r="U619" s="63">
        <f>IF(ISNUMBER(INDEX(Данные!$I$1:$IX$303,Данные!$A281,U$642)),INDEX(Данные!$I$1:$IX$303,Данные!$A281,U$642)-Данные!$E281+IF($F$7="Использовать поправку",AL619,0),#N/A)</f>
        <v>0.71558743736618702</v>
      </c>
      <c r="V619" s="64">
        <f>IF(ISNUMBER(INDEX(Данные!$I$1:$IX$303,Данные!$A281,V$642)),INDEX(Данные!$I$1:$IX$303,Данные!$A281,V$642)-Данные!$F281+IF($F$7="Использовать поправку",AM619,0),#N/A)</f>
        <v>-1.9669997524920126</v>
      </c>
      <c r="W619" s="62">
        <f t="shared" si="879"/>
        <v>139</v>
      </c>
      <c r="X619" s="63">
        <f>IF(ISNUMBER(INDEX(Данные!$I$1:$IX$303,Данные!$A281,X$642)),INDEX(Данные!$I$1:$IX$303,Данные!$A281,X$642)-Данные!$E281+IF($F$8="Использовать поправку",AL619,0),#N/A)</f>
        <v>-1.2285558143642632</v>
      </c>
      <c r="Y619" s="64">
        <f>IF(ISNUMBER(INDEX(Данные!$I$1:$IX$303,Данные!$A281,Y$642)),INDEX(Данные!$I$1:$IX$303,Данные!$A281,Y$642)-Данные!$F281+IF($F$8="Использовать поправку",AM619,0),#N/A)</f>
        <v>-2.5172963536962567</v>
      </c>
      <c r="Z619" s="62">
        <f t="shared" si="880"/>
        <v>139</v>
      </c>
      <c r="AA619" s="63">
        <f>IF(ISNUMBER(INDEX(Данные!$I$1:$IX$303,Данные!$A281,AA$642)),INDEX(Данные!$I$1:$IX$303,Данные!$A281,AA$642)-Данные!$E281+IF($F$9="Использовать поправку",AL619,0),#N/A)</f>
        <v>-0.58809916633574133</v>
      </c>
      <c r="AB619" s="64">
        <f>IF(ISNUMBER(INDEX(Данные!$I$1:$IX$303,Данные!$A281,AB$642)),INDEX(Данные!$I$1:$IX$303,Данные!$A281,AB$642)-Данные!$F281+IF($F$9="Использовать поправку",AM619,0),#N/A)</f>
        <v>-0.2359948863267225</v>
      </c>
      <c r="AC619" s="62">
        <f t="shared" si="881"/>
        <v>139</v>
      </c>
      <c r="AD619" s="63">
        <f>IF(ISNUMBER(INDEX(Данные!$I$1:$IX$303,Данные!$A281,AD$642)),INDEX(Данные!$I$1:$IX$303,Данные!$A281,AD$642)-Данные!$E281+IF($F$10="Использовать поправку",AL619,0),#N/A)</f>
        <v>-0.13750149296239833</v>
      </c>
      <c r="AE619" s="64">
        <f>IF(ISNUMBER(INDEX(Данные!$I$1:$IX$303,Данные!$A281,AE$642)),INDEX(Данные!$I$1:$IX$303,Данные!$A281,AE$642)-Данные!$F281+IF($F$10="Использовать поправку",AM619,0),#N/A)</f>
        <v>-1.0089313124876245</v>
      </c>
      <c r="AF619" s="62">
        <f t="shared" si="882"/>
        <v>139</v>
      </c>
      <c r="AG619" s="63">
        <f>IF(ISNUMBER(INDEX(Данные!$I$1:$IX$303,Данные!$A281,AG$642)),INDEX(Данные!$I$1:$IX$303,Данные!$A281,AG$642)-Данные!$E281+IF($F$11="Использовать поправку",AL619,0),#N/A)</f>
        <v>0.49280733279147704</v>
      </c>
      <c r="AH619" s="64">
        <f>IF(ISNUMBER(INDEX(Данные!$I$1:$IX$303,Данные!$A281,AH$642)),INDEX(Данные!$I$1:$IX$303,Данные!$A281,AH$642)-Данные!$F281+IF($F$11="Использовать поправку",AM619,0),#N/A)</f>
        <v>-1.0006439887191658</v>
      </c>
      <c r="AI619" s="62">
        <f t="shared" si="883"/>
        <v>139</v>
      </c>
      <c r="AJ619" s="63">
        <f>IF(ISNUMBER(INDEX(Данные!$I$1:$IX$303,Данные!$A281,AJ$642)),INDEX(Данные!$I$1:$IX$303,Данные!$A281,AJ$642)-Данные!$E281+IF($F$12="Использовать поправку",AL619,0),#N/A)</f>
        <v>-0.26491364123267225</v>
      </c>
      <c r="AK619" s="96">
        <f>IF(ISNUMBER(INDEX(Данные!$I$1:$IX$303,Данные!$A281,AK$642)),INDEX(Данные!$I$1:$IX$303,Данные!$A281,AK$642)-Данные!$F281+IF($F$12="Использовать поправку",AM619,0),#N/A)</f>
        <v>-0.18891268634427583</v>
      </c>
      <c r="AL619" s="100" t="e">
        <f>INDEX(Данные!$I$1:$IX$303,Данные!$A281,AL$642+4)-INDEX(Данные!$I$1:$IX$303,Данные!$A281,AL$643+4)</f>
        <v>#N/A</v>
      </c>
      <c r="AM619" s="101" t="e">
        <f>INDEX(Данные!$I$1:$IX$303,Данные!$A281,AM$642+5)-INDEX(Данные!$I$1:$IX$303,Данные!$A281,AM$643+5)</f>
        <v>#N/A</v>
      </c>
      <c r="AO619" s="61">
        <v>139</v>
      </c>
      <c r="AP619" s="62">
        <f t="shared" si="864"/>
        <v>139</v>
      </c>
      <c r="AQ619" s="63">
        <f>IF(ISNUMBER(INDEX(Данные!$I$1:$IX$303,Данные!$A281,AQ$642)),INDEX(Данные!$I$1:$IX$303,Данные!$A281,AQ$642)-Данные!$G281-AQ$643+IF($F$3="Использовать поправку",BT619,0),#N/A)</f>
        <v>0</v>
      </c>
      <c r="AR619" s="64">
        <f>IF(ISNUMBER(INDEX(Данные!$I$1:$IX$303,Данные!$A281,AR$642)),INDEX(Данные!$I$1:$IX$303,Данные!$A281,AR$642)-Данные!$H281-AR$643+IF($F$3="Использовать поправку",BU619,0),#N/A)</f>
        <v>0</v>
      </c>
      <c r="AS619" s="62">
        <f t="shared" si="865"/>
        <v>139</v>
      </c>
      <c r="AT619" s="63">
        <f>IF(ISNUMBER(INDEX(Данные!$I$1:$IX$303,Данные!$A281,AT$642)),INDEX(Данные!$I$1:$IX$303,Данные!$A281,AT$642)-Данные!$G281-AT$643+IF($F$4="Использовать поправку",BT619,0),#N/A)</f>
        <v>0.1484951004689492</v>
      </c>
      <c r="AU619" s="64">
        <f>IF(ISNUMBER(INDEX(Данные!$I$1:$IX$303,Данные!$A281,AU$642)),INDEX(Данные!$I$1:$IX$303,Данные!$A281,AU$642)-Данные!$H281-AU$643+IF($F$4="Использовать поправку",BU619,0),#N/A)</f>
        <v>-9.858656155506651E-2</v>
      </c>
      <c r="AV619" s="62">
        <f t="shared" si="866"/>
        <v>139</v>
      </c>
      <c r="AW619" s="63">
        <f>IF(ISNUMBER(INDEX(Данные!$I$1:$IX$303,Данные!$A281,AW$642)),INDEX(Данные!$I$1:$IX$303,Данные!$A281,AW$642)-Данные!$G281-AW$643+IF($F$5="Использовать поправку",BT619,0),#N/A)</f>
        <v>-1.3651238265019856</v>
      </c>
      <c r="AX619" s="64">
        <f>IF(ISNUMBER(INDEX(Данные!$I$1:$IX$303,Данные!$A281,AX$642)),INDEX(Данные!$I$1:$IX$303,Данные!$A281,AX$642)-Данные!$H281-AX$643+IF($F$5="Использовать поправку",BU619,0),#N/A)</f>
        <v>3.6868924092686939E-2</v>
      </c>
      <c r="AY619" s="62">
        <f t="shared" si="867"/>
        <v>139</v>
      </c>
      <c r="AZ619" s="63">
        <f>IF(ISNUMBER(INDEX(Данные!$I$1:$IX$303,Данные!$A281,AZ$642)),INDEX(Данные!$I$1:$IX$303,Данные!$A281,AZ$642)-Данные!$G281-AZ$643+IF($F$6="Использовать поправку",BT619,0),#N/A)</f>
        <v>-2.7081574330818512</v>
      </c>
      <c r="BA619" s="64">
        <f>IF(ISNUMBER(INDEX(Данные!$I$1:$IX$303,Данные!$A281,BA$642)),INDEX(Данные!$I$1:$IX$303,Данные!$A281,BA$642)-Данные!$H281-BA$643+IF($F$6="Использовать поправку",BU619,0),#N/A)</f>
        <v>0.6571946923638734</v>
      </c>
      <c r="BB619" s="62">
        <f t="shared" si="868"/>
        <v>139</v>
      </c>
      <c r="BC619" s="63">
        <f>IF(ISNUMBER(INDEX(Данные!$I$1:$IX$303,Данные!$A281,BC$642)),INDEX(Данные!$I$1:$IX$303,Данные!$A281,BC$642)-Данные!$G281-BC$643+IF($F$7="Использовать поправку",BT619,0),#N/A)</f>
        <v>-2.3791201857249007</v>
      </c>
      <c r="BD619" s="64">
        <f>IF(ISNUMBER(INDEX(Данные!$I$1:$IX$303,Данные!$A281,BD$642)),INDEX(Данные!$I$1:$IX$303,Данные!$A281,BD$642)-Данные!$H281-BD$643+IF($F$7="Использовать поправку",BU619,0),#N/A)</f>
        <v>9.7728078654199635E-2</v>
      </c>
      <c r="BE619" s="62">
        <f t="shared" si="869"/>
        <v>139</v>
      </c>
      <c r="BF619" s="63">
        <f>IF(ISNUMBER(INDEX(Данные!$I$1:$IX$303,Данные!$A281,BF$642)),INDEX(Данные!$I$1:$IX$303,Данные!$A281,BF$642)-Данные!$G281-BF$643+IF($F$8="Использовать поправку",BT619,0),#N/A)</f>
        <v>-0.10765971522164364</v>
      </c>
      <c r="BG619" s="64">
        <f>IF(ISNUMBER(INDEX(Данные!$I$1:$IX$303,Данные!$A281,BG$642)),INDEX(Данные!$I$1:$IX$303,Данные!$A281,BG$642)-Данные!$H281-BG$643+IF($F$8="Использовать поправку",BU619,0),#N/A)</f>
        <v>0.63242788368279435</v>
      </c>
      <c r="BH619" s="62">
        <f t="shared" si="870"/>
        <v>139</v>
      </c>
      <c r="BI619" s="63">
        <f>IF(ISNUMBER(INDEX(Данные!$I$1:$IX$303,Данные!$A281,BI$642)),INDEX(Данные!$I$1:$IX$303,Данные!$A281,BI$642)-Данные!$G281-BI$643+IF($F$9="Использовать поправку",BT619,0),#N/A)</f>
        <v>0.26627284191158651</v>
      </c>
      <c r="BJ619" s="64">
        <f>IF(ISNUMBER(INDEX(Данные!$I$1:$IX$303,Данные!$A281,BJ$642)),INDEX(Данные!$I$1:$IX$303,Данные!$A281,BJ$642)-Данные!$H281-BJ$643+IF($F$9="Использовать поправку",BU619,0),#N/A)</f>
        <v>0.28497643019863972</v>
      </c>
      <c r="BK619" s="62">
        <f t="shared" si="871"/>
        <v>139</v>
      </c>
      <c r="BL619" s="63">
        <f>IF(ISNUMBER(INDEX(Данные!$I$1:$IX$303,Данные!$A281,BL$642)),INDEX(Данные!$I$1:$IX$303,Данные!$A281,BL$642)-Данные!$G281-BL$643+IF($F$10="Использовать поправку",BT619,0),#N/A)</f>
        <v>1.2291862330683898</v>
      </c>
      <c r="BM619" s="64">
        <f>IF(ISNUMBER(INDEX(Данные!$I$1:$IX$303,Данные!$A281,BM$642)),INDEX(Данные!$I$1:$IX$303,Данные!$A281,BM$642)-Данные!$H281-BM$643+IF($F$10="Использовать поправку",BU619,0),#N/A)</f>
        <v>1.4059118270192812</v>
      </c>
      <c r="BN619" s="62">
        <f t="shared" si="872"/>
        <v>139</v>
      </c>
      <c r="BO619" s="63">
        <f>IF(ISNUMBER(INDEX(Данные!$I$1:$IX$303,Данные!$A281,BO$642)),INDEX(Данные!$I$1:$IX$303,Данные!$A281,BO$642)-Данные!$G281-BO$643+IF($F$11="Использовать поправку",BT619,0),#N/A)</f>
        <v>-0.35203769554607334</v>
      </c>
      <c r="BP619" s="64">
        <f>IF(ISNUMBER(INDEX(Данные!$I$1:$IX$303,Данные!$A281,BP$642)),INDEX(Данные!$I$1:$IX$303,Данные!$A281,BP$642)-Данные!$H281-BP$643+IF($F$11="Использовать поправку",BU619,0),#N/A)</f>
        <v>-2.3823046178961249</v>
      </c>
      <c r="BQ619" s="62">
        <f t="shared" si="873"/>
        <v>139</v>
      </c>
      <c r="BR619" s="63">
        <f>IF(ISNUMBER(INDEX(Данные!$I$1:$IX$303,Данные!$A281,BR$642)),INDEX(Данные!$I$1:$IX$303,Данные!$A281,BR$642)-Данные!$G281-BR$643+IF($F$12="Использовать поправку",BT619,0),#N/A)</f>
        <v>-2.064937274457634</v>
      </c>
      <c r="BS619" s="64">
        <f>IF(ISNUMBER(INDEX(Данные!$I$1:$IX$303,Данные!$A281,BS$642)),INDEX(Данные!$I$1:$IX$303,Данные!$A281,BS$642)-Данные!$H281-BS$643+IF($F$12="Использовать поправку",BU619,0),#N/A)</f>
        <v>0.94450540209845713</v>
      </c>
      <c r="BT619" s="100" t="e">
        <f>INDEX(Данные!$I$1:$IX$303,Данные!$A281,BT$642+8)-INDEX(Данные!$I$1:$IX$303,Данные!$A281,BT$643+8)</f>
        <v>#N/A</v>
      </c>
      <c r="BU619" s="101" t="e">
        <f>INDEX(Данные!$I$1:$IX$303,Данные!$A281,BU$642+9)-INDEX(Данные!$I$1:$IX$303,Данные!$A281,BU$643+9)</f>
        <v>#N/A</v>
      </c>
    </row>
    <row r="620" spans="7:73" s="88" customFormat="1" x14ac:dyDescent="0.25">
      <c r="G620" s="61">
        <v>139.5</v>
      </c>
      <c r="H620" s="62">
        <f t="shared" si="874"/>
        <v>139.5</v>
      </c>
      <c r="I620" s="63">
        <f>IF(ISNUMBER(INDEX(Данные!$I$1:$IX$303,Данные!$A282,I$642)),INDEX(Данные!$I$1:$IX$303,Данные!$A282,I$642)-Данные!$E282+IF($F$3="Использовать поправку",AL620,0),#N/A)</f>
        <v>0</v>
      </c>
      <c r="J620" s="64">
        <f>IF(ISNUMBER(INDEX(Данные!$I$1:$IX$303,Данные!$A282,J$642)),INDEX(Данные!$I$1:$IX$303,Данные!$A282,J$642)-Данные!$F282+IF($F$3="Использовать поправку",AM620,0),#N/A)</f>
        <v>0</v>
      </c>
      <c r="K620" s="62">
        <f t="shared" si="875"/>
        <v>139.5</v>
      </c>
      <c r="L620" s="63">
        <f>IF(ISNUMBER(INDEX(Данные!$I$1:$IX$303,Данные!$A282,L$642)),INDEX(Данные!$I$1:$IX$303,Данные!$A282,L$642)-Данные!$E282+IF($F$4="Использовать поправку",AL620,0),#N/A)</f>
        <v>-1.1815855968671283</v>
      </c>
      <c r="M620" s="64">
        <f>IF(ISNUMBER(INDEX(Данные!$I$1:$IX$303,Данные!$A282,M$642)),INDEX(Данные!$I$1:$IX$303,Данные!$A282,M$642)-Данные!$F282+IF($F$4="Использовать поправку",AM620,0),#N/A)</f>
        <v>0.54975767341923332</v>
      </c>
      <c r="N620" s="62">
        <f t="shared" si="876"/>
        <v>139.5</v>
      </c>
      <c r="O620" s="63">
        <f>IF(ISNUMBER(INDEX(Данные!$I$1:$IX$303,Данные!$A282,O$642)),INDEX(Данные!$I$1:$IX$303,Данные!$A282,O$642)-Данные!$E282+IF($F$5="Использовать поправку",AL620,0),#N/A)</f>
        <v>-0.33191753381750111</v>
      </c>
      <c r="P620" s="64">
        <f>IF(ISNUMBER(INDEX(Данные!$I$1:$IX$303,Данные!$A282,P$642)),INDEX(Данные!$I$1:$IX$303,Данные!$A282,P$642)-Данные!$F282+IF($F$5="Использовать поправку",AM620,0),#N/A)</f>
        <v>-1.0411381095000336</v>
      </c>
      <c r="Q620" s="62">
        <f t="shared" si="877"/>
        <v>139.5</v>
      </c>
      <c r="R620" s="63">
        <f>IF(ISNUMBER(INDEX(Данные!$I$1:$IX$303,Данные!$A282,R$642)),INDEX(Данные!$I$1:$IX$303,Данные!$A282,R$642)-Данные!$E282+IF($F$6="Использовать поправку",AL620,0),#N/A)</f>
        <v>0.21177819472904247</v>
      </c>
      <c r="S620" s="64">
        <f>IF(ISNUMBER(INDEX(Данные!$I$1:$IX$303,Данные!$A282,S$642)),INDEX(Данные!$I$1:$IX$303,Данные!$A282,S$642)-Данные!$F282+IF($F$6="Использовать поправку",AM620,0),#N/A)</f>
        <v>-5.4223215504751288E-2</v>
      </c>
      <c r="T620" s="62">
        <f t="shared" si="878"/>
        <v>139.5</v>
      </c>
      <c r="U620" s="63">
        <f>IF(ISNUMBER(INDEX(Данные!$I$1:$IX$303,Данные!$A282,U$642)),INDEX(Данные!$I$1:$IX$303,Данные!$A282,U$642)-Данные!$E282+IF($F$7="Использовать поправку",AL620,0),#N/A)</f>
        <v>-0.38105893109569244</v>
      </c>
      <c r="V620" s="64">
        <f>IF(ISNUMBER(INDEX(Данные!$I$1:$IX$303,Данные!$A282,V$642)),INDEX(Данные!$I$1:$IX$303,Данные!$A282,V$642)-Данные!$F282+IF($F$7="Использовать поправку",AM620,0),#N/A)</f>
        <v>1.0294044477923792</v>
      </c>
      <c r="W620" s="62">
        <f t="shared" si="879"/>
        <v>139.5</v>
      </c>
      <c r="X620" s="63">
        <f>IF(ISNUMBER(INDEX(Данные!$I$1:$IX$303,Данные!$A282,X$642)),INDEX(Данные!$I$1:$IX$303,Данные!$A282,X$642)-Данные!$E282+IF($F$8="Использовать поправку",AL620,0),#N/A)</f>
        <v>-0.23277896679288013</v>
      </c>
      <c r="Y620" s="64">
        <f>IF(ISNUMBER(INDEX(Данные!$I$1:$IX$303,Данные!$A282,Y$642)),INDEX(Данные!$I$1:$IX$303,Данные!$A282,Y$642)-Данные!$F282+IF($F$8="Использовать поправку",AM620,0),#N/A)</f>
        <v>0.12325774787484001</v>
      </c>
      <c r="Z620" s="62">
        <f t="shared" si="880"/>
        <v>139.5</v>
      </c>
      <c r="AA620" s="63">
        <f>IF(ISNUMBER(INDEX(Данные!$I$1:$IX$303,Данные!$A282,AA$642)),INDEX(Данные!$I$1:$IX$303,Данные!$A282,AA$642)-Данные!$E282+IF($F$9="Использовать поправку",AL620,0),#N/A)</f>
        <v>-0.96612523794522431</v>
      </c>
      <c r="AB620" s="64">
        <f>IF(ISNUMBER(INDEX(Данные!$I$1:$IX$303,Данные!$A282,AB$642)),INDEX(Данные!$I$1:$IX$303,Данные!$A282,AB$642)-Данные!$F282+IF($F$9="Использовать поправку",AM620,0),#N/A)</f>
        <v>0.82800071192332725</v>
      </c>
      <c r="AC620" s="62">
        <f t="shared" si="881"/>
        <v>139.5</v>
      </c>
      <c r="AD620" s="63">
        <f>IF(ISNUMBER(INDEX(Данные!$I$1:$IX$303,Данные!$A282,AD$642)),INDEX(Данные!$I$1:$IX$303,Данные!$A282,AD$642)-Данные!$E282+IF($F$10="Использовать поправку",AL620,0),#N/A)</f>
        <v>0.2753549094907406</v>
      </c>
      <c r="AE620" s="64">
        <f>IF(ISNUMBER(INDEX(Данные!$I$1:$IX$303,Данные!$A282,AE$642)),INDEX(Данные!$I$1:$IX$303,Данные!$A282,AE$642)-Данные!$F282+IF($F$10="Использовать поправку",AM620,0),#N/A)</f>
        <v>1.15548314926497</v>
      </c>
      <c r="AF620" s="62">
        <f t="shared" si="882"/>
        <v>139.5</v>
      </c>
      <c r="AG620" s="63">
        <f>IF(ISNUMBER(INDEX(Данные!$I$1:$IX$303,Данные!$A282,AG$642)),INDEX(Данные!$I$1:$IX$303,Данные!$A282,AG$642)-Данные!$E282+IF($F$11="Использовать поправку",AL620,0),#N/A)</f>
        <v>0.54830149329951183</v>
      </c>
      <c r="AH620" s="64">
        <f>IF(ISNUMBER(INDEX(Данные!$I$1:$IX$303,Данные!$A282,AH$642)),INDEX(Данные!$I$1:$IX$303,Данные!$A282,AH$642)-Данные!$F282+IF($F$11="Использовать поправку",AM620,0),#N/A)</f>
        <v>0.8706145224886721</v>
      </c>
      <c r="AI620" s="62">
        <f t="shared" si="883"/>
        <v>139.5</v>
      </c>
      <c r="AJ620" s="63">
        <f>IF(ISNUMBER(INDEX(Данные!$I$1:$IX$303,Данные!$A282,AJ$642)),INDEX(Данные!$I$1:$IX$303,Данные!$A282,AJ$642)-Данные!$E282+IF($F$12="Использовать поправку",AL620,0),#N/A)</f>
        <v>-2.6189854950658287E-2</v>
      </c>
      <c r="AK620" s="96">
        <f>IF(ISNUMBER(INDEX(Данные!$I$1:$IX$303,Данные!$A282,AK$642)),INDEX(Данные!$I$1:$IX$303,Данные!$A282,AK$642)-Данные!$F282+IF($F$12="Использовать поправку",AM620,0),#N/A)</f>
        <v>0.66598550185921424</v>
      </c>
      <c r="AL620" s="100" t="e">
        <f>INDEX(Данные!$I$1:$IX$303,Данные!$A282,AL$642+4)-INDEX(Данные!$I$1:$IX$303,Данные!$A282,AL$643+4)</f>
        <v>#N/A</v>
      </c>
      <c r="AM620" s="101" t="e">
        <f>INDEX(Данные!$I$1:$IX$303,Данные!$A282,AM$642+5)-INDEX(Данные!$I$1:$IX$303,Данные!$A282,AM$643+5)</f>
        <v>#N/A</v>
      </c>
      <c r="AO620" s="61">
        <v>139.5</v>
      </c>
      <c r="AP620" s="62">
        <f t="shared" si="864"/>
        <v>139.5</v>
      </c>
      <c r="AQ620" s="63">
        <f>IF(ISNUMBER(INDEX(Данные!$I$1:$IX$303,Данные!$A282,AQ$642)),INDEX(Данные!$I$1:$IX$303,Данные!$A282,AQ$642)-Данные!$G282-AQ$643+IF($F$3="Использовать поправку",BT620,0),#N/A)</f>
        <v>0</v>
      </c>
      <c r="AR620" s="64">
        <f>IF(ISNUMBER(INDEX(Данные!$I$1:$IX$303,Данные!$A282,AR$642)),INDEX(Данные!$I$1:$IX$303,Данные!$A282,AR$642)-Данные!$H282-AR$643+IF($F$3="Использовать поправку",BU620,0),#N/A)</f>
        <v>0</v>
      </c>
      <c r="AS620" s="62">
        <f t="shared" si="865"/>
        <v>139.5</v>
      </c>
      <c r="AT620" s="63">
        <f>IF(ISNUMBER(INDEX(Данные!$I$1:$IX$303,Данные!$A282,AT$642)),INDEX(Данные!$I$1:$IX$303,Данные!$A282,AT$642)-Данные!$G282-AT$643+IF($F$4="Использовать поправку",BT620,0),#N/A)</f>
        <v>-0.44229769796459095</v>
      </c>
      <c r="AU620" s="64">
        <f>IF(ISNUMBER(INDEX(Данные!$I$1:$IX$303,Данные!$A282,AU$642)),INDEX(Данные!$I$1:$IX$303,Данные!$A282,AU$642)-Данные!$H282-AU$643+IF($F$4="Использовать поправку",BU620,0),#N/A)</f>
        <v>0.17629227515453749</v>
      </c>
      <c r="AV620" s="62">
        <f t="shared" si="866"/>
        <v>139.5</v>
      </c>
      <c r="AW620" s="63">
        <f>IF(ISNUMBER(INDEX(Данные!$I$1:$IX$303,Данные!$A282,AW$642)),INDEX(Данные!$I$1:$IX$303,Данные!$A282,AW$642)-Данные!$G282-AW$643+IF($F$5="Использовать поправку",BT620,0),#N/A)</f>
        <v>-1.5310825934108152</v>
      </c>
      <c r="AX620" s="64">
        <f>IF(ISNUMBER(INDEX(Данные!$I$1:$IX$303,Данные!$A282,AX$642)),INDEX(Данные!$I$1:$IX$303,Данные!$A282,AX$642)-Данные!$H282-AX$643+IF($F$5="Использовать поправку",BU620,0),#N/A)</f>
        <v>-0.48370013065732564</v>
      </c>
      <c r="AY620" s="62">
        <f t="shared" si="867"/>
        <v>139.5</v>
      </c>
      <c r="AZ620" s="63">
        <f>IF(ISNUMBER(INDEX(Данные!$I$1:$IX$303,Данные!$A282,AZ$642)),INDEX(Данные!$I$1:$IX$303,Данные!$A282,AZ$642)-Данные!$G282-AZ$643+IF($F$6="Использовать поправку",BT620,0),#N/A)</f>
        <v>-2.6022683357173264</v>
      </c>
      <c r="BA620" s="64">
        <f>IF(ISNUMBER(INDEX(Данные!$I$1:$IX$303,Данные!$A282,BA$642)),INDEX(Данные!$I$1:$IX$303,Данные!$A282,BA$642)-Данные!$H282-BA$643+IF($F$6="Использовать поправку",BU620,0),#N/A)</f>
        <v>0.63008308461166962</v>
      </c>
      <c r="BB620" s="62">
        <f t="shared" si="868"/>
        <v>139.5</v>
      </c>
      <c r="BC620" s="63">
        <f>IF(ISNUMBER(INDEX(Данные!$I$1:$IX$303,Данные!$A282,BC$642)),INDEX(Данные!$I$1:$IX$303,Данные!$A282,BC$642)-Данные!$G282-BC$643+IF($F$7="Использовать поправку",BT620,0),#N/A)</f>
        <v>-2.5696496512728118</v>
      </c>
      <c r="BD620" s="64">
        <f>IF(ISNUMBER(INDEX(Данные!$I$1:$IX$303,Данные!$A282,BD$642)),INDEX(Данные!$I$1:$IX$303,Данные!$A282,BD$642)-Данные!$H282-BD$643+IF($F$7="Использовать поправку",BU620,0),#N/A)</f>
        <v>0.61243030255036501</v>
      </c>
      <c r="BE620" s="62">
        <f t="shared" si="869"/>
        <v>139.5</v>
      </c>
      <c r="BF620" s="63">
        <f>IF(ISNUMBER(INDEX(Данные!$I$1:$IX$303,Данные!$A282,BF$642)),INDEX(Данные!$I$1:$IX$303,Данные!$A282,BF$642)-Данные!$G282-BF$643+IF($F$8="Использовать поправку",BT620,0),#N/A)</f>
        <v>-0.22404919861810413</v>
      </c>
      <c r="BG620" s="64">
        <f>IF(ISNUMBER(INDEX(Данные!$I$1:$IX$303,Данные!$A282,BG$642)),INDEX(Данные!$I$1:$IX$303,Данные!$A282,BG$642)-Данные!$H282-BG$643+IF($F$8="Использовать поправку",BU620,0),#N/A)</f>
        <v>0.69405675762027386</v>
      </c>
      <c r="BH620" s="62">
        <f t="shared" si="870"/>
        <v>139.5</v>
      </c>
      <c r="BI620" s="63">
        <f>IF(ISNUMBER(INDEX(Данные!$I$1:$IX$303,Данные!$A282,BI$642)),INDEX(Данные!$I$1:$IX$303,Данные!$A282,BI$642)-Данные!$G282-BI$643+IF($F$9="Использовать поправку",BT620,0),#N/A)</f>
        <v>-0.21678977706108071</v>
      </c>
      <c r="BJ620" s="64">
        <f>IF(ISNUMBER(INDEX(Данные!$I$1:$IX$303,Данные!$A282,BJ$642)),INDEX(Данные!$I$1:$IX$303,Данные!$A282,BJ$642)-Данные!$H282-BJ$643+IF($F$9="Использовать поправку",BU620,0),#N/A)</f>
        <v>0.69897678616030134</v>
      </c>
      <c r="BK620" s="62">
        <f t="shared" si="871"/>
        <v>139.5</v>
      </c>
      <c r="BL620" s="63">
        <f>IF(ISNUMBER(INDEX(Данные!$I$1:$IX$303,Данные!$A282,BL$642)),INDEX(Данные!$I$1:$IX$303,Данные!$A282,BL$642)-Данные!$G282-BL$643+IF($F$10="Использовать поправку",BT620,0),#N/A)</f>
        <v>1.3668636878137477</v>
      </c>
      <c r="BM620" s="64">
        <f>IF(ISNUMBER(INDEX(Данные!$I$1:$IX$303,Данные!$A282,BM$642)),INDEX(Данные!$I$1:$IX$303,Данные!$A282,BM$642)-Данные!$H282-BM$643+IF($F$10="Использовать поправку",BU620,0),#N/A)</f>
        <v>1.9836534016519636</v>
      </c>
      <c r="BN620" s="62">
        <f t="shared" si="872"/>
        <v>139.5</v>
      </c>
      <c r="BO620" s="63">
        <f>IF(ISNUMBER(INDEX(Данные!$I$1:$IX$303,Данные!$A282,BO$642)),INDEX(Данные!$I$1:$IX$303,Данные!$A282,BO$642)-Данные!$G282-BO$643+IF($F$11="Использовать поправку",BT620,0),#N/A)</f>
        <v>-7.7886948896320973E-2</v>
      </c>
      <c r="BP620" s="64">
        <f>IF(ISNUMBER(INDEX(Данные!$I$1:$IX$303,Данные!$A282,BP$642)),INDEX(Данные!$I$1:$IX$303,Данные!$A282,BP$642)-Данные!$H282-BP$643+IF($F$11="Использовать поправку",BU620,0),#N/A)</f>
        <v>-1.9469973566517638</v>
      </c>
      <c r="BQ620" s="62">
        <f t="shared" si="873"/>
        <v>139.5</v>
      </c>
      <c r="BR620" s="63">
        <f>IF(ISNUMBER(INDEX(Данные!$I$1:$IX$303,Данные!$A282,BR$642)),INDEX(Данные!$I$1:$IX$303,Данные!$A282,BR$642)-Данные!$G282-BR$643+IF($F$12="Использовать поправку",BT620,0),#N/A)</f>
        <v>-2.078032201932956</v>
      </c>
      <c r="BS620" s="64">
        <f>IF(ISNUMBER(INDEX(Данные!$I$1:$IX$303,Данные!$A282,BS$642)),INDEX(Данные!$I$1:$IX$303,Данные!$A282,BS$642)-Данные!$H282-BS$643+IF($F$12="Использовать поправку",BU620,0),#N/A)</f>
        <v>1.2774981530278637</v>
      </c>
      <c r="BT620" s="100" t="e">
        <f>INDEX(Данные!$I$1:$IX$303,Данные!$A282,BT$642+8)-INDEX(Данные!$I$1:$IX$303,Данные!$A282,BT$643+8)</f>
        <v>#N/A</v>
      </c>
      <c r="BU620" s="101" t="e">
        <f>INDEX(Данные!$I$1:$IX$303,Данные!$A282,BU$642+9)-INDEX(Данные!$I$1:$IX$303,Данные!$A282,BU$643+9)</f>
        <v>#N/A</v>
      </c>
    </row>
    <row r="621" spans="7:73" s="88" customFormat="1" x14ac:dyDescent="0.25">
      <c r="G621" s="61">
        <v>140</v>
      </c>
      <c r="H621" s="62">
        <f t="shared" si="874"/>
        <v>140</v>
      </c>
      <c r="I621" s="63">
        <f>IF(ISNUMBER(INDEX(Данные!$I$1:$IX$303,Данные!$A283,I$642)),INDEX(Данные!$I$1:$IX$303,Данные!$A283,I$642)-Данные!$E283+IF($F$3="Использовать поправку",AL621,0),#N/A)</f>
        <v>0</v>
      </c>
      <c r="J621" s="64">
        <f>IF(ISNUMBER(INDEX(Данные!$I$1:$IX$303,Данные!$A283,J$642)),INDEX(Данные!$I$1:$IX$303,Данные!$A283,J$642)-Данные!$F283+IF($F$3="Использовать поправку",AM621,0),#N/A)</f>
        <v>0</v>
      </c>
      <c r="K621" s="62">
        <f t="shared" si="875"/>
        <v>140</v>
      </c>
      <c r="L621" s="63">
        <f>IF(ISNUMBER(INDEX(Данные!$I$1:$IX$303,Данные!$A283,L$642)),INDEX(Данные!$I$1:$IX$303,Данные!$A283,L$642)-Данные!$E283+IF($F$4="Использовать поправку",AL621,0),#N/A)</f>
        <v>0.90987828940252768</v>
      </c>
      <c r="M621" s="64">
        <f>IF(ISNUMBER(INDEX(Данные!$I$1:$IX$303,Данные!$A283,M$642)),INDEX(Данные!$I$1:$IX$303,Данные!$A283,M$642)-Данные!$F283+IF($F$4="Использовать поправку",AM621,0),#N/A)</f>
        <v>-2.3715520717178151</v>
      </c>
      <c r="N621" s="62">
        <f t="shared" si="876"/>
        <v>140</v>
      </c>
      <c r="O621" s="63">
        <f>IF(ISNUMBER(INDEX(Данные!$I$1:$IX$303,Данные!$A283,O$642)),INDEX(Данные!$I$1:$IX$303,Данные!$A283,O$642)-Данные!$E283+IF($F$5="Использовать поправку",AL621,0),#N/A)</f>
        <v>0.90333730357736819</v>
      </c>
      <c r="P621" s="64">
        <f>IF(ISNUMBER(INDEX(Данные!$I$1:$IX$303,Данные!$A283,P$642)),INDEX(Данные!$I$1:$IX$303,Данные!$A283,P$642)-Данные!$F283+IF($F$5="Использовать поправку",AM621,0),#N/A)</f>
        <v>-1.8060919849973134</v>
      </c>
      <c r="Q621" s="62">
        <f t="shared" si="877"/>
        <v>140</v>
      </c>
      <c r="R621" s="63">
        <f>IF(ISNUMBER(INDEX(Данные!$I$1:$IX$303,Данные!$A283,R$642)),INDEX(Данные!$I$1:$IX$303,Данные!$A283,R$642)-Данные!$E283+IF($F$6="Использовать поправку",AL621,0),#N/A)</f>
        <v>1.2595902005826876</v>
      </c>
      <c r="S621" s="64">
        <f>IF(ISNUMBER(INDEX(Данные!$I$1:$IX$303,Данные!$A283,S$642)),INDEX(Данные!$I$1:$IX$303,Данные!$A283,S$642)-Данные!$F283+IF($F$6="Использовать поправку",AM621,0),#N/A)</f>
        <v>-1.5765070524622669</v>
      </c>
      <c r="T621" s="62">
        <f t="shared" si="878"/>
        <v>140</v>
      </c>
      <c r="U621" s="63">
        <f>IF(ISNUMBER(INDEX(Данные!$I$1:$IX$303,Данные!$A283,U$642)),INDEX(Данные!$I$1:$IX$303,Данные!$A283,U$642)-Данные!$E283+IF($F$7="Использовать поправку",AL621,0),#N/A)</f>
        <v>9.7919913996257435E-2</v>
      </c>
      <c r="V621" s="64">
        <f>IF(ISNUMBER(INDEX(Данные!$I$1:$IX$303,Данные!$A283,V$642)),INDEX(Данные!$I$1:$IX$303,Данные!$A283,V$642)-Данные!$F283+IF($F$7="Использовать поправку",AM621,0),#N/A)</f>
        <v>-1.8777244061386922</v>
      </c>
      <c r="W621" s="62">
        <f t="shared" si="879"/>
        <v>140</v>
      </c>
      <c r="X621" s="63">
        <f>IF(ISNUMBER(INDEX(Данные!$I$1:$IX$303,Данные!$A283,X$642)),INDEX(Данные!$I$1:$IX$303,Данные!$A283,X$642)-Данные!$E283+IF($F$8="Использовать поправку",AL621,0),#N/A)</f>
        <v>1.24667090941686</v>
      </c>
      <c r="Y621" s="64">
        <f>IF(ISNUMBER(INDEX(Данные!$I$1:$IX$303,Данные!$A283,Y$642)),INDEX(Данные!$I$1:$IX$303,Данные!$A283,Y$642)-Данные!$F283+IF($F$8="Использовать поправку",AM621,0),#N/A)</f>
        <v>-1.0380853055079857</v>
      </c>
      <c r="Z621" s="62">
        <f t="shared" si="880"/>
        <v>140</v>
      </c>
      <c r="AA621" s="63">
        <f>IF(ISNUMBER(INDEX(Данные!$I$1:$IX$303,Данные!$A283,AA$642)),INDEX(Данные!$I$1:$IX$303,Данные!$A283,AA$642)-Данные!$E283+IF($F$9="Использовать поправку",AL621,0),#N/A)</f>
        <v>1.8024555016041752</v>
      </c>
      <c r="AB621" s="64">
        <f>IF(ISNUMBER(INDEX(Данные!$I$1:$IX$303,Данные!$A283,AB$642)),INDEX(Данные!$I$1:$IX$303,Данные!$A283,AB$642)-Данные!$F283+IF($F$9="Использовать поправку",AM621,0),#N/A)</f>
        <v>1.7219548251299344E-2</v>
      </c>
      <c r="AC621" s="62">
        <f t="shared" si="881"/>
        <v>140</v>
      </c>
      <c r="AD621" s="63">
        <f>IF(ISNUMBER(INDEX(Данные!$I$1:$IX$303,Данные!$A283,AD$642)),INDEX(Данные!$I$1:$IX$303,Данные!$A283,AD$642)-Данные!$E283+IF($F$10="Использовать поправку",AL621,0),#N/A)</f>
        <v>-0.41640956463546352</v>
      </c>
      <c r="AE621" s="64">
        <f>IF(ISNUMBER(INDEX(Данные!$I$1:$IX$303,Данные!$A283,AE$642)),INDEX(Данные!$I$1:$IX$303,Данные!$A283,AE$642)-Данные!$F283+IF($F$10="Использовать поправку",AM621,0),#N/A)</f>
        <v>-1.4530538995131179</v>
      </c>
      <c r="AF621" s="62">
        <f t="shared" si="882"/>
        <v>140</v>
      </c>
      <c r="AG621" s="63">
        <f>IF(ISNUMBER(INDEX(Данные!$I$1:$IX$303,Данные!$A283,AG$642)),INDEX(Данные!$I$1:$IX$303,Данные!$A283,AG$642)-Данные!$E283+IF($F$11="Использовать поправку",AL621,0),#N/A)</f>
        <v>0.59954245108585802</v>
      </c>
      <c r="AH621" s="64">
        <f>IF(ISNUMBER(INDEX(Данные!$I$1:$IX$303,Данные!$A283,AH$642)),INDEX(Данные!$I$1:$IX$303,Данные!$A283,AH$642)-Данные!$F283+IF($F$11="Использовать поправку",AM621,0),#N/A)</f>
        <v>-1.5527528486113287</v>
      </c>
      <c r="AI621" s="62">
        <f t="shared" si="883"/>
        <v>140</v>
      </c>
      <c r="AJ621" s="63">
        <f>IF(ISNUMBER(INDEX(Данные!$I$1:$IX$303,Данные!$A283,AJ$642)),INDEX(Данные!$I$1:$IX$303,Данные!$A283,AJ$642)-Данные!$E283+IF($F$12="Использовать поправку",AL621,0),#N/A)</f>
        <v>-0.62079375723217822</v>
      </c>
      <c r="AK621" s="96">
        <f>IF(ISNUMBER(INDEX(Данные!$I$1:$IX$303,Данные!$A283,AK$642)),INDEX(Данные!$I$1:$IX$303,Данные!$A283,AK$642)-Данные!$F283+IF($F$12="Использовать поправку",AM621,0),#N/A)</f>
        <v>-2.4247143300409206</v>
      </c>
      <c r="AL621" s="100" t="e">
        <f>INDEX(Данные!$I$1:$IX$303,Данные!$A283,AL$642+4)-INDEX(Данные!$I$1:$IX$303,Данные!$A283,AL$643+4)</f>
        <v>#N/A</v>
      </c>
      <c r="AM621" s="101" t="e">
        <f>INDEX(Данные!$I$1:$IX$303,Данные!$A283,AM$642+5)-INDEX(Данные!$I$1:$IX$303,Данные!$A283,AM$643+5)</f>
        <v>#N/A</v>
      </c>
      <c r="AO621" s="61">
        <v>140</v>
      </c>
      <c r="AP621" s="62">
        <f t="shared" si="864"/>
        <v>140</v>
      </c>
      <c r="AQ621" s="63">
        <f>IF(ISNUMBER(INDEX(Данные!$I$1:$IX$303,Данные!$A283,AQ$642)),INDEX(Данные!$I$1:$IX$303,Данные!$A283,AQ$642)-Данные!$G283-AQ$643+IF($F$3="Использовать поправку",BT621,0),#N/A)</f>
        <v>0</v>
      </c>
      <c r="AR621" s="64">
        <f>IF(ISNUMBER(INDEX(Данные!$I$1:$IX$303,Данные!$A283,AR$642)),INDEX(Данные!$I$1:$IX$303,Данные!$A283,AR$642)-Данные!$H283-AR$643+IF($F$3="Использовать поправку",BU621,0),#N/A)</f>
        <v>0</v>
      </c>
      <c r="AS621" s="62">
        <f t="shared" si="865"/>
        <v>140</v>
      </c>
      <c r="AT621" s="63">
        <f>IF(ISNUMBER(INDEX(Данные!$I$1:$IX$303,Данные!$A283,AT$642)),INDEX(Данные!$I$1:$IX$303,Данные!$A283,AT$642)-Данные!$G283-AT$643+IF($F$4="Использовать поправку",BT621,0),#N/A)</f>
        <v>1.2641446736779471E-2</v>
      </c>
      <c r="AU621" s="64">
        <f>IF(ISNUMBER(INDEX(Данные!$I$1:$IX$303,Данные!$A283,AU$642)),INDEX(Данные!$I$1:$IX$303,Данные!$A283,AU$642)-Данные!$H283-AU$643+IF($F$4="Использовать поправку",BU621,0),#N/A)</f>
        <v>-1.0094837607043701</v>
      </c>
      <c r="AV621" s="62">
        <f t="shared" si="866"/>
        <v>140</v>
      </c>
      <c r="AW621" s="63">
        <f>IF(ISNUMBER(INDEX(Данные!$I$1:$IX$303,Данные!$A283,AW$642)),INDEX(Данные!$I$1:$IX$303,Данные!$A283,AW$642)-Данные!$G283-AW$643+IF($F$5="Использовать поправку",BT621,0),#N/A)</f>
        <v>-1.0794139416220787</v>
      </c>
      <c r="AX621" s="64">
        <f>IF(ISNUMBER(INDEX(Данные!$I$1:$IX$303,Данные!$A283,AX$642)),INDEX(Данные!$I$1:$IX$303,Данные!$A283,AX$642)-Данные!$H283-AX$643+IF($F$5="Использовать поправку",BU621,0),#N/A)</f>
        <v>-1.3867461231559446</v>
      </c>
      <c r="AY621" s="62">
        <f t="shared" si="867"/>
        <v>140</v>
      </c>
      <c r="AZ621" s="63">
        <f>IF(ISNUMBER(INDEX(Данные!$I$1:$IX$303,Данные!$A283,AZ$642)),INDEX(Данные!$I$1:$IX$303,Данные!$A283,AZ$642)-Данные!$G283-AZ$643+IF($F$6="Использовать поправку",BT621,0),#N/A)</f>
        <v>-1.9724732354259231</v>
      </c>
      <c r="BA621" s="64">
        <f>IF(ISNUMBER(INDEX(Данные!$I$1:$IX$303,Данные!$A283,BA$642)),INDEX(Данные!$I$1:$IX$303,Данные!$A283,BA$642)-Данные!$H283-BA$643+IF($F$6="Использовать поправку",BU621,0),#N/A)</f>
        <v>-0.15817044161963167</v>
      </c>
      <c r="BB621" s="62">
        <f t="shared" si="868"/>
        <v>140</v>
      </c>
      <c r="BC621" s="63">
        <f>IF(ISNUMBER(INDEX(Данные!$I$1:$IX$303,Данные!$A283,BC$642)),INDEX(Данные!$I$1:$IX$303,Данные!$A283,BC$642)-Данные!$G283-BC$643+IF($F$7="Использовать поправку",BT621,0),#N/A)</f>
        <v>-2.5206896942746653</v>
      </c>
      <c r="BD621" s="64">
        <f>IF(ISNUMBER(INDEX(Данные!$I$1:$IX$303,Данные!$A283,BD$642)),INDEX(Данные!$I$1:$IX$303,Данные!$A283,BD$642)-Данные!$H283-BD$643+IF($F$7="Использовать поправку",BU621,0),#N/A)</f>
        <v>-0.32643190051908277</v>
      </c>
      <c r="BE621" s="62">
        <f t="shared" si="869"/>
        <v>140</v>
      </c>
      <c r="BF621" s="63">
        <f>IF(ISNUMBER(INDEX(Данные!$I$1:$IX$303,Данные!$A283,BF$642)),INDEX(Данные!$I$1:$IX$303,Данные!$A283,BF$642)-Данные!$G283-BF$643+IF($F$8="Использовать поправку",BT621,0),#N/A)</f>
        <v>0.39928625609036317</v>
      </c>
      <c r="BG621" s="64">
        <f>IF(ISNUMBER(INDEX(Данные!$I$1:$IX$303,Данные!$A283,BG$642)),INDEX(Данные!$I$1:$IX$303,Данные!$A283,BG$642)-Данные!$H283-BG$643+IF($F$8="Использовать поправку",BU621,0),#N/A)</f>
        <v>0.17501410486602254</v>
      </c>
      <c r="BH621" s="62">
        <f t="shared" si="870"/>
        <v>140</v>
      </c>
      <c r="BI621" s="63">
        <f>IF(ISNUMBER(INDEX(Данные!$I$1:$IX$303,Данные!$A283,BI$642)),INDEX(Данные!$I$1:$IX$303,Данные!$A283,BI$642)-Данные!$G283-BI$643+IF($F$9="Использовать поправку",BT621,0),#N/A)</f>
        <v>0.68443797374106907</v>
      </c>
      <c r="BJ621" s="64">
        <f>IF(ISNUMBER(INDEX(Данные!$I$1:$IX$303,Данные!$A283,BJ$642)),INDEX(Данные!$I$1:$IX$303,Данные!$A283,BJ$642)-Данные!$H283-BJ$643+IF($F$9="Использовать поправку",BU621,0),#N/A)</f>
        <v>0.70758656028601763</v>
      </c>
      <c r="BK621" s="62">
        <f t="shared" si="871"/>
        <v>140</v>
      </c>
      <c r="BL621" s="63">
        <f>IF(ISNUMBER(INDEX(Данные!$I$1:$IX$303,Данные!$A283,BL$642)),INDEX(Данные!$I$1:$IX$303,Данные!$A283,BL$642)-Данные!$G283-BL$643+IF($F$10="Использовать поправку",BT621,0),#N/A)</f>
        <v>1.1586589054960541</v>
      </c>
      <c r="BM621" s="64">
        <f>IF(ISNUMBER(INDEX(Данные!$I$1:$IX$303,Данные!$A283,BM$642)),INDEX(Данные!$I$1:$IX$303,Данные!$A283,BM$642)-Данные!$H283-BM$643+IF($F$10="Использовать поправку",BU621,0),#N/A)</f>
        <v>1.257126451895374</v>
      </c>
      <c r="BN621" s="62">
        <f t="shared" si="872"/>
        <v>140</v>
      </c>
      <c r="BO621" s="63">
        <f>IF(ISNUMBER(INDEX(Данные!$I$1:$IX$303,Данные!$A283,BO$642)),INDEX(Данные!$I$1:$IX$303,Данные!$A283,BO$642)-Данные!$G283-BO$643+IF($F$11="Использовать поправку",BT621,0),#N/A)</f>
        <v>0.22188427664661958</v>
      </c>
      <c r="BP621" s="64">
        <f>IF(ISNUMBER(INDEX(Данные!$I$1:$IX$303,Данные!$A283,BP$642)),INDEX(Данные!$I$1:$IX$303,Данные!$A283,BP$642)-Данные!$H283-BP$643+IF($F$11="Использовать поправку",BU621,0),#N/A)</f>
        <v>-2.723373780957445</v>
      </c>
      <c r="BQ621" s="62">
        <f t="shared" si="873"/>
        <v>140</v>
      </c>
      <c r="BR621" s="63">
        <f>IF(ISNUMBER(INDEX(Данные!$I$1:$IX$303,Данные!$A283,BR$642)),INDEX(Данные!$I$1:$IX$303,Данные!$A283,BR$642)-Данные!$G283-BR$643+IF($F$12="Использовать поправку",BT621,0),#N/A)</f>
        <v>-2.3884290805490309</v>
      </c>
      <c r="BS621" s="64">
        <f>IF(ISNUMBER(INDEX(Данные!$I$1:$IX$303,Данные!$A283,BS$642)),INDEX(Данные!$I$1:$IX$303,Данные!$A283,BS$642)-Данные!$H283-BS$643+IF($F$12="Использовать поправку",BU621,0),#N/A)</f>
        <v>6.5140988007442502E-2</v>
      </c>
      <c r="BT621" s="100" t="e">
        <f>INDEX(Данные!$I$1:$IX$303,Данные!$A283,BT$642+8)-INDEX(Данные!$I$1:$IX$303,Данные!$A283,BT$643+8)</f>
        <v>#N/A</v>
      </c>
      <c r="BU621" s="101" t="e">
        <f>INDEX(Данные!$I$1:$IX$303,Данные!$A283,BU$642+9)-INDEX(Данные!$I$1:$IX$303,Данные!$A283,BU$643+9)</f>
        <v>#N/A</v>
      </c>
    </row>
    <row r="622" spans="7:73" s="88" customFormat="1" x14ac:dyDescent="0.25">
      <c r="G622" s="61">
        <v>140.5</v>
      </c>
      <c r="H622" s="62">
        <f t="shared" si="874"/>
        <v>140.5</v>
      </c>
      <c r="I622" s="63">
        <f>IF(ISNUMBER(INDEX(Данные!$I$1:$IX$303,Данные!$A284,I$642)),INDEX(Данные!$I$1:$IX$303,Данные!$A284,I$642)-Данные!$E284+IF($F$3="Использовать поправку",AL622,0),#N/A)</f>
        <v>0</v>
      </c>
      <c r="J622" s="64">
        <f>IF(ISNUMBER(INDEX(Данные!$I$1:$IX$303,Данные!$A284,J$642)),INDEX(Данные!$I$1:$IX$303,Данные!$A284,J$642)-Данные!$F284+IF($F$3="Использовать поправку",AM622,0),#N/A)</f>
        <v>0</v>
      </c>
      <c r="K622" s="62">
        <f t="shared" si="875"/>
        <v>140.5</v>
      </c>
      <c r="L622" s="63">
        <f>IF(ISNUMBER(INDEX(Данные!$I$1:$IX$303,Данные!$A284,L$642)),INDEX(Данные!$I$1:$IX$303,Данные!$A284,L$642)-Данные!$E284+IF($F$4="Использовать поправку",AL622,0),#N/A)</f>
        <v>1.6756299477765033</v>
      </c>
      <c r="M622" s="64">
        <f>IF(ISNUMBER(INDEX(Данные!$I$1:$IX$303,Данные!$A284,M$642)),INDEX(Данные!$I$1:$IX$303,Данные!$A284,M$642)-Данные!$F284+IF($F$4="Использовать поправку",AM622,0),#N/A)</f>
        <v>1.1550439519605593</v>
      </c>
      <c r="N622" s="62">
        <f t="shared" si="876"/>
        <v>140.5</v>
      </c>
      <c r="O622" s="63">
        <f>IF(ISNUMBER(INDEX(Данные!$I$1:$IX$303,Данные!$A284,O$642)),INDEX(Данные!$I$1:$IX$303,Данные!$A284,O$642)-Данные!$E284+IF($F$5="Использовать поправку",AL622,0),#N/A)</f>
        <v>0.68288456116558116</v>
      </c>
      <c r="P622" s="64">
        <f>IF(ISNUMBER(INDEX(Данные!$I$1:$IX$303,Данные!$A284,P$642)),INDEX(Данные!$I$1:$IX$303,Данные!$A284,P$642)-Данные!$F284+IF($F$5="Использовать поправку",AM622,0),#N/A)</f>
        <v>1.5154031364000513</v>
      </c>
      <c r="Q622" s="62">
        <f t="shared" si="877"/>
        <v>140.5</v>
      </c>
      <c r="R622" s="63">
        <f>IF(ISNUMBER(INDEX(Данные!$I$1:$IX$303,Данные!$A284,R$642)),INDEX(Данные!$I$1:$IX$303,Данные!$A284,R$642)-Данные!$E284+IF($F$6="Использовать поправку",AL622,0),#N/A)</f>
        <v>1.8498944887784052</v>
      </c>
      <c r="S622" s="64">
        <f>IF(ISNUMBER(INDEX(Данные!$I$1:$IX$303,Данные!$A284,S$642)),INDEX(Данные!$I$1:$IX$303,Данные!$A284,S$642)-Данные!$F284+IF($F$6="Использовать поправку",AM622,0),#N/A)</f>
        <v>0.24793546035005321</v>
      </c>
      <c r="T622" s="62">
        <f t="shared" si="878"/>
        <v>140.5</v>
      </c>
      <c r="U622" s="63">
        <f>IF(ISNUMBER(INDEX(Данные!$I$1:$IX$303,Данные!$A284,U$642)),INDEX(Данные!$I$1:$IX$303,Данные!$A284,U$642)-Данные!$E284+IF($F$7="Использовать поправку",AL622,0),#N/A)</f>
        <v>1.7179888948588999</v>
      </c>
      <c r="V622" s="64">
        <f>IF(ISNUMBER(INDEX(Данные!$I$1:$IX$303,Данные!$A284,V$642)),INDEX(Данные!$I$1:$IX$303,Данные!$A284,V$642)-Данные!$F284+IF($F$7="Использовать поправку",AM622,0),#N/A)</f>
        <v>0.52597651420635749</v>
      </c>
      <c r="W622" s="62">
        <f t="shared" si="879"/>
        <v>140.5</v>
      </c>
      <c r="X622" s="63">
        <f>IF(ISNUMBER(INDEX(Данные!$I$1:$IX$303,Данные!$A284,X$642)),INDEX(Данные!$I$1:$IX$303,Данные!$A284,X$642)-Данные!$E284+IF($F$8="Использовать поправку",AL622,0),#N/A)</f>
        <v>1.1604342082146371</v>
      </c>
      <c r="Y622" s="64">
        <f>IF(ISNUMBER(INDEX(Данные!$I$1:$IX$303,Данные!$A284,Y$642)),INDEX(Данные!$I$1:$IX$303,Данные!$A284,Y$642)-Данные!$F284+IF($F$8="Использовать поправку",AM622,0),#N/A)</f>
        <v>1.1273332261077904</v>
      </c>
      <c r="Z622" s="62">
        <f t="shared" si="880"/>
        <v>140.5</v>
      </c>
      <c r="AA622" s="63">
        <f>IF(ISNUMBER(INDEX(Данные!$I$1:$IX$303,Данные!$A284,AA$642)),INDEX(Данные!$I$1:$IX$303,Данные!$A284,AA$642)-Данные!$E284+IF($F$9="Использовать поправку",AL622,0),#N/A)</f>
        <v>1.7709368053646184</v>
      </c>
      <c r="AB622" s="64">
        <f>IF(ISNUMBER(INDEX(Данные!$I$1:$IX$303,Данные!$A284,AB$642)),INDEX(Данные!$I$1:$IX$303,Данные!$A284,AB$642)-Данные!$F284+IF($F$9="Использовать поправку",AM622,0),#N/A)</f>
        <v>0.81549841876217499</v>
      </c>
      <c r="AC622" s="62">
        <f t="shared" si="881"/>
        <v>140.5</v>
      </c>
      <c r="AD622" s="63">
        <f>IF(ISNUMBER(INDEX(Данные!$I$1:$IX$303,Данные!$A284,AD$642)),INDEX(Данные!$I$1:$IX$303,Данные!$A284,AD$642)-Данные!$E284+IF($F$10="Использовать поправку",AL622,0),#N/A)</f>
        <v>-2.8445158891102551E-2</v>
      </c>
      <c r="AE622" s="64">
        <f>IF(ISNUMBER(INDEX(Данные!$I$1:$IX$303,Данные!$A284,AE$642)),INDEX(Данные!$I$1:$IX$303,Данные!$A284,AE$642)-Данные!$F284+IF($F$10="Использовать поправку",AM622,0),#N/A)</f>
        <v>0.27132522867622377</v>
      </c>
      <c r="AF622" s="62">
        <f t="shared" si="882"/>
        <v>140.5</v>
      </c>
      <c r="AG622" s="63">
        <f>IF(ISNUMBER(INDEX(Данные!$I$1:$IX$303,Данные!$A284,AG$642)),INDEX(Данные!$I$1:$IX$303,Данные!$A284,AG$642)-Данные!$E284+IF($F$11="Использовать поправку",AL622,0),#N/A)</f>
        <v>0.70924306144025362</v>
      </c>
      <c r="AH622" s="64">
        <f>IF(ISNUMBER(INDEX(Данные!$I$1:$IX$303,Данные!$A284,AH$642)),INDEX(Данные!$I$1:$IX$303,Данные!$A284,AH$642)-Данные!$F284+IF($F$11="Использовать поправку",AM622,0),#N/A)</f>
        <v>0.21381581639782077</v>
      </c>
      <c r="AI622" s="62">
        <f t="shared" si="883"/>
        <v>140.5</v>
      </c>
      <c r="AJ622" s="63">
        <f>IF(ISNUMBER(INDEX(Данные!$I$1:$IX$303,Данные!$A284,AJ$642)),INDEX(Данные!$I$1:$IX$303,Данные!$A284,AJ$642)-Данные!$E284+IF($F$12="Использовать поправку",AL622,0),#N/A)</f>
        <v>1.5846663624949819</v>
      </c>
      <c r="AK622" s="96">
        <f>IF(ISNUMBER(INDEX(Данные!$I$1:$IX$303,Данные!$A284,AK$642)),INDEX(Данные!$I$1:$IX$303,Данные!$A284,AK$642)-Данные!$F284+IF($F$12="Использовать поправку",AM622,0),#N/A)</f>
        <v>0.10949435589107104</v>
      </c>
      <c r="AL622" s="100" t="e">
        <f>INDEX(Данные!$I$1:$IX$303,Данные!$A284,AL$642+4)-INDEX(Данные!$I$1:$IX$303,Данные!$A284,AL$643+4)</f>
        <v>#N/A</v>
      </c>
      <c r="AM622" s="101" t="e">
        <f>INDEX(Данные!$I$1:$IX$303,Данные!$A284,AM$642+5)-INDEX(Данные!$I$1:$IX$303,Данные!$A284,AM$643+5)</f>
        <v>#N/A</v>
      </c>
      <c r="AO622" s="61">
        <v>140.5</v>
      </c>
      <c r="AP622" s="62">
        <f t="shared" si="864"/>
        <v>140.5</v>
      </c>
      <c r="AQ622" s="63">
        <f>IF(ISNUMBER(INDEX(Данные!$I$1:$IX$303,Данные!$A284,AQ$642)),INDEX(Данные!$I$1:$IX$303,Данные!$A284,AQ$642)-Данные!$G284-AQ$643+IF($F$3="Использовать поправку",BT622,0),#N/A)</f>
        <v>0</v>
      </c>
      <c r="AR622" s="64">
        <f>IF(ISNUMBER(INDEX(Данные!$I$1:$IX$303,Данные!$A284,AR$642)),INDEX(Данные!$I$1:$IX$303,Данные!$A284,AR$642)-Данные!$H284-AR$643+IF($F$3="Использовать поправку",BU622,0),#N/A)</f>
        <v>0</v>
      </c>
      <c r="AS622" s="62">
        <f t="shared" si="865"/>
        <v>140.5</v>
      </c>
      <c r="AT622" s="63">
        <f>IF(ISNUMBER(INDEX(Данные!$I$1:$IX$303,Данные!$A284,AT$642)),INDEX(Данные!$I$1:$IX$303,Данные!$A284,AT$642)-Данные!$G284-AT$643+IF($F$4="Использовать поправку",BT622,0),#N/A)</f>
        <v>0.85045642062493698</v>
      </c>
      <c r="AU622" s="64">
        <f>IF(ISNUMBER(INDEX(Данные!$I$1:$IX$303,Данные!$A284,AU$642)),INDEX(Данные!$I$1:$IX$303,Данные!$A284,AU$642)-Данные!$H284-AU$643+IF($F$4="Использовать поправку",BU622,0),#N/A)</f>
        <v>-0.43196178472408064</v>
      </c>
      <c r="AV622" s="62">
        <f t="shared" si="866"/>
        <v>140.5</v>
      </c>
      <c r="AW622" s="63">
        <f>IF(ISNUMBER(INDEX(Данные!$I$1:$IX$303,Данные!$A284,AW$642)),INDEX(Данные!$I$1:$IX$303,Данные!$A284,AW$642)-Данные!$G284-AW$643+IF($F$5="Использовать поправку",BT622,0),#N/A)</f>
        <v>-0.73797166103929612</v>
      </c>
      <c r="AX622" s="64">
        <f>IF(ISNUMBER(INDEX(Данные!$I$1:$IX$303,Данные!$A284,AX$642)),INDEX(Данные!$I$1:$IX$303,Данные!$A284,AX$642)-Данные!$H284-AX$643+IF($F$5="Использовать поправку",BU622,0),#N/A)</f>
        <v>-0.62904455495595357</v>
      </c>
      <c r="AY622" s="62">
        <f t="shared" si="867"/>
        <v>140.5</v>
      </c>
      <c r="AZ622" s="63">
        <f>IF(ISNUMBER(INDEX(Данные!$I$1:$IX$303,Данные!$A284,AZ$642)),INDEX(Данные!$I$1:$IX$303,Данные!$A284,AZ$642)-Данные!$G284-AZ$643+IF($F$6="Использовать поправку",BT622,0),#N/A)</f>
        <v>-1.047525991036764</v>
      </c>
      <c r="BA622" s="64">
        <f>IF(ISNUMBER(INDEX(Данные!$I$1:$IX$303,Данные!$A284,BA$642)),INDEX(Данные!$I$1:$IX$303,Данные!$A284,BA$642)-Данные!$H284-BA$643+IF($F$6="Использовать поправку",BU622,0),#N/A)</f>
        <v>-3.4202711444550005E-2</v>
      </c>
      <c r="BB622" s="62">
        <f t="shared" si="868"/>
        <v>140.5</v>
      </c>
      <c r="BC622" s="63">
        <f>IF(ISNUMBER(INDEX(Данные!$I$1:$IX$303,Данные!$A284,BC$642)),INDEX(Данные!$I$1:$IX$303,Данные!$A284,BC$642)-Данные!$G284-BC$643+IF($F$7="Использовать поправку",BT622,0),#N/A)</f>
        <v>-1.6616952468452837</v>
      </c>
      <c r="BD622" s="64">
        <f>IF(ISNUMBER(INDEX(Данные!$I$1:$IX$303,Данные!$A284,BD$642)),INDEX(Данные!$I$1:$IX$303,Данные!$A284,BD$642)-Данные!$H284-BD$643+IF($F$7="Использовать поправку",BU622,0),#N/A)</f>
        <v>-6.3443643415894257E-2</v>
      </c>
      <c r="BE622" s="62">
        <f t="shared" si="869"/>
        <v>140.5</v>
      </c>
      <c r="BF622" s="63">
        <f>IF(ISNUMBER(INDEX(Данные!$I$1:$IX$303,Данные!$A284,BF$642)),INDEX(Данные!$I$1:$IX$303,Данные!$A284,BF$642)-Данные!$G284-BF$643+IF($F$8="Использовать поправку",BT622,0),#N/A)</f>
        <v>0.97950336019766837</v>
      </c>
      <c r="BG622" s="64">
        <f>IF(ISNUMBER(INDEX(Данные!$I$1:$IX$303,Данные!$A284,BG$642)),INDEX(Данные!$I$1:$IX$303,Данные!$A284,BG$642)-Данные!$H284-BG$643+IF($F$8="Использовать поправку",BU622,0),#N/A)</f>
        <v>0.7386807179200332</v>
      </c>
      <c r="BH622" s="62">
        <f t="shared" si="870"/>
        <v>140.5</v>
      </c>
      <c r="BI622" s="63">
        <f>IF(ISNUMBER(INDEX(Данные!$I$1:$IX$303,Данные!$A284,BI$642)),INDEX(Данные!$I$1:$IX$303,Данные!$A284,BI$642)-Данные!$G284-BI$643+IF($F$9="Использовать поправку",BT622,0),#N/A)</f>
        <v>1.5699063764233188</v>
      </c>
      <c r="BJ622" s="64">
        <f>IF(ISNUMBER(INDEX(Данные!$I$1:$IX$303,Данные!$A284,BJ$642)),INDEX(Данные!$I$1:$IX$303,Данные!$A284,BJ$642)-Данные!$H284-BJ$643+IF($F$9="Использовать поправку",BU622,0),#N/A)</f>
        <v>1.1153357696671264</v>
      </c>
      <c r="BK622" s="62">
        <f t="shared" si="871"/>
        <v>140.5</v>
      </c>
      <c r="BL622" s="63">
        <f>IF(ISNUMBER(INDEX(Данные!$I$1:$IX$303,Данные!$A284,BL$642)),INDEX(Данные!$I$1:$IX$303,Данные!$A284,BL$642)-Данные!$G284-BL$643+IF($F$10="Использовать поправку",BT622,0),#N/A)</f>
        <v>1.1444363260504815</v>
      </c>
      <c r="BM622" s="64">
        <f>IF(ISNUMBER(INDEX(Данные!$I$1:$IX$303,Данные!$A284,BM$642)),INDEX(Данные!$I$1:$IX$303,Данные!$A284,BM$642)-Данные!$H284-BM$643+IF($F$10="Использовать поправку",BU622,0),#N/A)</f>
        <v>1.3927890662334903</v>
      </c>
      <c r="BN622" s="62">
        <f t="shared" si="872"/>
        <v>140.5</v>
      </c>
      <c r="BO622" s="63">
        <f>IF(ISNUMBER(INDEX(Данные!$I$1:$IX$303,Данные!$A284,BO$642)),INDEX(Данные!$I$1:$IX$303,Данные!$A284,BO$642)-Данные!$G284-BO$643+IF($F$11="Использовать поправку",BT622,0),#N/A)</f>
        <v>0.57650580736674328</v>
      </c>
      <c r="BP622" s="64">
        <f>IF(ISNUMBER(INDEX(Данные!$I$1:$IX$303,Данные!$A284,BP$642)),INDEX(Данные!$I$1:$IX$303,Данные!$A284,BP$642)-Данные!$H284-BP$643+IF($F$11="Использовать поправку",BU622,0),#N/A)</f>
        <v>-2.6164658727584538</v>
      </c>
      <c r="BQ622" s="62">
        <f t="shared" si="873"/>
        <v>140.5</v>
      </c>
      <c r="BR622" s="63">
        <f>IF(ISNUMBER(INDEX(Данные!$I$1:$IX$303,Данные!$A284,BR$642)),INDEX(Данные!$I$1:$IX$303,Данные!$A284,BR$642)-Данные!$G284-BR$643+IF($F$12="Использовать поправку",BT622,0),#N/A)</f>
        <v>-1.5960958993015311</v>
      </c>
      <c r="BS622" s="64">
        <f>IF(ISNUMBER(INDEX(Данные!$I$1:$IX$303,Данные!$A284,BS$642)),INDEX(Данные!$I$1:$IX$303,Данные!$A284,BS$642)-Данные!$H284-BS$643+IF($F$12="Использовать поправку",BU622,0),#N/A)</f>
        <v>0.11988816595294338</v>
      </c>
      <c r="BT622" s="100" t="e">
        <f>INDEX(Данные!$I$1:$IX$303,Данные!$A284,BT$642+8)-INDEX(Данные!$I$1:$IX$303,Данные!$A284,BT$643+8)</f>
        <v>#N/A</v>
      </c>
      <c r="BU622" s="101" t="e">
        <f>INDEX(Данные!$I$1:$IX$303,Данные!$A284,BU$642+9)-INDEX(Данные!$I$1:$IX$303,Данные!$A284,BU$643+9)</f>
        <v>#N/A</v>
      </c>
    </row>
    <row r="623" spans="7:73" s="88" customFormat="1" x14ac:dyDescent="0.25">
      <c r="G623" s="61">
        <v>141</v>
      </c>
      <c r="H623" s="62">
        <f t="shared" si="874"/>
        <v>141</v>
      </c>
      <c r="I623" s="63">
        <f>IF(ISNUMBER(INDEX(Данные!$I$1:$IX$303,Данные!$A285,I$642)),INDEX(Данные!$I$1:$IX$303,Данные!$A285,I$642)-Данные!$E285+IF($F$3="Использовать поправку",AL623,0),#N/A)</f>
        <v>0</v>
      </c>
      <c r="J623" s="64">
        <f>IF(ISNUMBER(INDEX(Данные!$I$1:$IX$303,Данные!$A285,J$642)),INDEX(Данные!$I$1:$IX$303,Данные!$A285,J$642)-Данные!$F285+IF($F$3="Использовать поправку",AM623,0),#N/A)</f>
        <v>0</v>
      </c>
      <c r="K623" s="62">
        <f t="shared" si="875"/>
        <v>141</v>
      </c>
      <c r="L623" s="63">
        <f>IF(ISNUMBER(INDEX(Данные!$I$1:$IX$303,Данные!$A285,L$642)),INDEX(Данные!$I$1:$IX$303,Данные!$A285,L$642)-Данные!$E285+IF($F$4="Использовать поправку",AL623,0),#N/A)</f>
        <v>-5.6017329264606452E-2</v>
      </c>
      <c r="M623" s="64">
        <f>IF(ISNUMBER(INDEX(Данные!$I$1:$IX$303,Данные!$A285,M$642)),INDEX(Данные!$I$1:$IX$303,Данные!$A285,M$642)-Данные!$F285+IF($F$4="Использовать поправку",AM623,0),#N/A)</f>
        <v>0.83360689837989543</v>
      </c>
      <c r="N623" s="62">
        <f t="shared" si="876"/>
        <v>141</v>
      </c>
      <c r="O623" s="63">
        <f>IF(ISNUMBER(INDEX(Данные!$I$1:$IX$303,Данные!$A285,O$642)),INDEX(Данные!$I$1:$IX$303,Данные!$A285,O$642)-Данные!$E285+IF($F$5="Использовать поправку",AL623,0),#N/A)</f>
        <v>-0.54489447779236588</v>
      </c>
      <c r="P623" s="64">
        <f>IF(ISNUMBER(INDEX(Данные!$I$1:$IX$303,Данные!$A285,P$642)),INDEX(Данные!$I$1:$IX$303,Данные!$A285,P$642)-Данные!$F285+IF($F$5="Использовать поправку",AM623,0),#N/A)</f>
        <v>0.27272508785085225</v>
      </c>
      <c r="Q623" s="62">
        <f t="shared" si="877"/>
        <v>141</v>
      </c>
      <c r="R623" s="63">
        <f>IF(ISNUMBER(INDEX(Данные!$I$1:$IX$303,Данные!$A285,R$642)),INDEX(Данные!$I$1:$IX$303,Данные!$A285,R$642)-Данные!$E285+IF($F$6="Использовать поправку",AL623,0),#N/A)</f>
        <v>-0.73156278998294155</v>
      </c>
      <c r="S623" s="64">
        <f>IF(ISNUMBER(INDEX(Данные!$I$1:$IX$303,Данные!$A285,S$642)),INDEX(Данные!$I$1:$IX$303,Данные!$A285,S$642)-Данные!$F285+IF($F$6="Использовать поправку",AM623,0),#N/A)</f>
        <v>0.8682760080249059</v>
      </c>
      <c r="T623" s="62">
        <f t="shared" si="878"/>
        <v>141</v>
      </c>
      <c r="U623" s="63">
        <f>IF(ISNUMBER(INDEX(Данные!$I$1:$IX$303,Данные!$A285,U$642)),INDEX(Данные!$I$1:$IX$303,Данные!$A285,U$642)-Данные!$E285+IF($F$7="Использовать поправку",AL623,0),#N/A)</f>
        <v>-1.2785122488023228</v>
      </c>
      <c r="V623" s="64">
        <f>IF(ISNUMBER(INDEX(Данные!$I$1:$IX$303,Данные!$A285,V$642)),INDEX(Данные!$I$1:$IX$303,Данные!$A285,V$642)-Данные!$F285+IF($F$7="Использовать поправку",AM623,0),#N/A)</f>
        <v>1.5933681260203088</v>
      </c>
      <c r="W623" s="62">
        <f t="shared" si="879"/>
        <v>141</v>
      </c>
      <c r="X623" s="63">
        <f>IF(ISNUMBER(INDEX(Данные!$I$1:$IX$303,Данные!$A285,X$642)),INDEX(Данные!$I$1:$IX$303,Данные!$A285,X$642)-Данные!$E285+IF($F$8="Использовать поправку",AL623,0),#N/A)</f>
        <v>0.72278773390725082</v>
      </c>
      <c r="Y623" s="64">
        <f>IF(ISNUMBER(INDEX(Данные!$I$1:$IX$303,Данные!$A285,Y$642)),INDEX(Данные!$I$1:$IX$303,Данные!$A285,Y$642)-Данные!$F285+IF($F$8="Использовать поправку",AM623,0),#N/A)</f>
        <v>0.33440447145247276</v>
      </c>
      <c r="Z623" s="62">
        <f t="shared" si="880"/>
        <v>141</v>
      </c>
      <c r="AA623" s="63">
        <f>IF(ISNUMBER(INDEX(Данные!$I$1:$IX$303,Данные!$A285,AA$642)),INDEX(Данные!$I$1:$IX$303,Данные!$A285,AA$642)-Данные!$E285+IF($F$9="Использовать поправку",AL623,0),#N/A)</f>
        <v>0.23435876464506933</v>
      </c>
      <c r="AB623" s="64">
        <f>IF(ISNUMBER(INDEX(Данные!$I$1:$IX$303,Данные!$A285,AB$642)),INDEX(Данные!$I$1:$IX$303,Данные!$A285,AB$642)-Данные!$F285+IF($F$9="Использовать поправку",AM623,0),#N/A)</f>
        <v>1.5460787931662363</v>
      </c>
      <c r="AC623" s="62">
        <f t="shared" si="881"/>
        <v>141</v>
      </c>
      <c r="AD623" s="63">
        <f>IF(ISNUMBER(INDEX(Данные!$I$1:$IX$303,Данные!$A285,AD$642)),INDEX(Данные!$I$1:$IX$303,Данные!$A285,AD$642)-Данные!$E285+IF($F$10="Использовать поправку",AL623,0),#N/A)</f>
        <v>1.67613487923572</v>
      </c>
      <c r="AE623" s="64">
        <f>IF(ISNUMBER(INDEX(Данные!$I$1:$IX$303,Данные!$A285,AE$642)),INDEX(Данные!$I$1:$IX$303,Данные!$A285,AE$642)-Данные!$F285+IF($F$10="Использовать поправку",AM623,0),#N/A)</f>
        <v>0.67131643529716722</v>
      </c>
      <c r="AF623" s="62">
        <f t="shared" si="882"/>
        <v>141</v>
      </c>
      <c r="AG623" s="63">
        <f>IF(ISNUMBER(INDEX(Данные!$I$1:$IX$303,Данные!$A285,AG$642)),INDEX(Данные!$I$1:$IX$303,Данные!$A285,AG$642)-Данные!$E285+IF($F$11="Использовать поправку",AL623,0),#N/A)</f>
        <v>-0.62197955926760606</v>
      </c>
      <c r="AH623" s="64">
        <f>IF(ISNUMBER(INDEX(Данные!$I$1:$IX$303,Данные!$A285,AH$642)),INDEX(Данные!$I$1:$IX$303,Данные!$A285,AH$642)-Данные!$F285+IF($F$11="Использовать поправку",AM623,0),#N/A)</f>
        <v>0.43328694010642543</v>
      </c>
      <c r="AI623" s="62">
        <f t="shared" si="883"/>
        <v>141</v>
      </c>
      <c r="AJ623" s="63">
        <f>IF(ISNUMBER(INDEX(Данные!$I$1:$IX$303,Данные!$A285,AJ$642)),INDEX(Данные!$I$1:$IX$303,Данные!$A285,AJ$642)-Данные!$E285+IF($F$12="Использовать поправку",AL623,0),#N/A)</f>
        <v>9.5953764871931746E-2</v>
      </c>
      <c r="AK623" s="96">
        <f>IF(ISNUMBER(INDEX(Данные!$I$1:$IX$303,Данные!$A285,AK$642)),INDEX(Данные!$I$1:$IX$303,Данные!$A285,AK$642)-Данные!$F285+IF($F$12="Использовать поправку",AM623,0),#N/A)</f>
        <v>0.98103653007561586</v>
      </c>
      <c r="AL623" s="100" t="e">
        <f>INDEX(Данные!$I$1:$IX$303,Данные!$A285,AL$642+4)-INDEX(Данные!$I$1:$IX$303,Данные!$A285,AL$643+4)</f>
        <v>#N/A</v>
      </c>
      <c r="AM623" s="101" t="e">
        <f>INDEX(Данные!$I$1:$IX$303,Данные!$A285,AM$642+5)-INDEX(Данные!$I$1:$IX$303,Данные!$A285,AM$643+5)</f>
        <v>#N/A</v>
      </c>
      <c r="AO623" s="61">
        <v>141</v>
      </c>
      <c r="AP623" s="62">
        <f t="shared" si="864"/>
        <v>141</v>
      </c>
      <c r="AQ623" s="63">
        <f>IF(ISNUMBER(INDEX(Данные!$I$1:$IX$303,Данные!$A285,AQ$642)),INDEX(Данные!$I$1:$IX$303,Данные!$A285,AQ$642)-Данные!$G285-AQ$643+IF($F$3="Использовать поправку",BT623,0),#N/A)</f>
        <v>0</v>
      </c>
      <c r="AR623" s="64">
        <f>IF(ISNUMBER(INDEX(Данные!$I$1:$IX$303,Данные!$A285,AR$642)),INDEX(Данные!$I$1:$IX$303,Данные!$A285,AR$642)-Данные!$H285-AR$643+IF($F$3="Использовать поправку",BU623,0),#N/A)</f>
        <v>0</v>
      </c>
      <c r="AS623" s="62">
        <f t="shared" si="865"/>
        <v>141</v>
      </c>
      <c r="AT623" s="63">
        <f>IF(ISNUMBER(INDEX(Данные!$I$1:$IX$303,Данные!$A285,AT$642)),INDEX(Данные!$I$1:$IX$303,Данные!$A285,AT$642)-Данные!$G285-AT$643+IF($F$4="Использовать поправку",BT623,0),#N/A)</f>
        <v>0.82244775599269815</v>
      </c>
      <c r="AU623" s="64">
        <f>IF(ISNUMBER(INDEX(Данные!$I$1:$IX$303,Данные!$A285,AU$642)),INDEX(Данные!$I$1:$IX$303,Данные!$A285,AU$642)-Данные!$H285-AU$643+IF($F$4="Использовать поправку",BU623,0),#N/A)</f>
        <v>-1.515833553412449E-2</v>
      </c>
      <c r="AV623" s="62">
        <f t="shared" si="866"/>
        <v>141</v>
      </c>
      <c r="AW623" s="63">
        <f>IF(ISNUMBER(INDEX(Данные!$I$1:$IX$303,Данные!$A285,AW$642)),INDEX(Данные!$I$1:$IX$303,Данные!$A285,AW$642)-Данные!$G285-AW$643+IF($F$5="Использовать поправку",BT623,0),#N/A)</f>
        <v>-1.0104188999354164</v>
      </c>
      <c r="AX623" s="64">
        <f>IF(ISNUMBER(INDEX(Данные!$I$1:$IX$303,Данные!$A285,AX$642)),INDEX(Данные!$I$1:$IX$303,Данные!$A285,AX$642)-Данные!$H285-AX$643+IF($F$5="Использовать поправку",BU623,0),#N/A)</f>
        <v>-0.49268201103041065</v>
      </c>
      <c r="AY623" s="62">
        <f t="shared" si="867"/>
        <v>141</v>
      </c>
      <c r="AZ623" s="63">
        <f>IF(ISNUMBER(INDEX(Данные!$I$1:$IX$303,Данные!$A285,AZ$642)),INDEX(Данные!$I$1:$IX$303,Данные!$A285,AZ$642)-Данные!$G285-AZ$643+IF($F$6="Использовать поправку",BT623,0),#N/A)</f>
        <v>-1.4133073860282366</v>
      </c>
      <c r="BA623" s="64">
        <f>IF(ISNUMBER(INDEX(Данные!$I$1:$IX$303,Данные!$A285,BA$642)),INDEX(Данные!$I$1:$IX$303,Данные!$A285,BA$642)-Данные!$H285-BA$643+IF($F$6="Использовать поправку",BU623,0),#N/A)</f>
        <v>0.39993529256798865</v>
      </c>
      <c r="BB623" s="62">
        <f t="shared" si="868"/>
        <v>141</v>
      </c>
      <c r="BC623" s="63">
        <f>IF(ISNUMBER(INDEX(Данные!$I$1:$IX$303,Данные!$A285,BC$642)),INDEX(Данные!$I$1:$IX$303,Данные!$A285,BC$642)-Данные!$G285-BC$643+IF($F$7="Использовать поправку",BT623,0),#N/A)</f>
        <v>-2.3009513712464695</v>
      </c>
      <c r="BD623" s="64">
        <f>IF(ISNUMBER(INDEX(Данные!$I$1:$IX$303,Данные!$A285,BD$642)),INDEX(Данные!$I$1:$IX$303,Данные!$A285,BD$642)-Данные!$H285-BD$643+IF($F$7="Использовать поправку",BU623,0),#N/A)</f>
        <v>0.73324041959426722</v>
      </c>
      <c r="BE623" s="62">
        <f t="shared" si="869"/>
        <v>141</v>
      </c>
      <c r="BF623" s="63">
        <f>IF(ISNUMBER(INDEX(Данные!$I$1:$IX$303,Данные!$A285,BF$642)),INDEX(Данные!$I$1:$IX$303,Данные!$A285,BF$642)-Данные!$G285-BF$643+IF($F$8="Использовать поправку",BT623,0),#N/A)</f>
        <v>1.3408972271513449</v>
      </c>
      <c r="BG623" s="64">
        <f>IF(ISNUMBER(INDEX(Данные!$I$1:$IX$303,Данные!$A285,BG$642)),INDEX(Данные!$I$1:$IX$303,Данные!$A285,BG$642)-Данные!$H285-BG$643+IF($F$8="Использовать поправку",BU623,0),#N/A)</f>
        <v>0.90588295364636906</v>
      </c>
      <c r="BH623" s="62">
        <f t="shared" si="870"/>
        <v>141</v>
      </c>
      <c r="BI623" s="63">
        <f>IF(ISNUMBER(INDEX(Данные!$I$1:$IX$303,Данные!$A285,BI$642)),INDEX(Данные!$I$1:$IX$303,Данные!$A285,BI$642)-Данные!$G285-BI$643+IF($F$9="Использовать поправку",BT623,0),#N/A)</f>
        <v>1.6870857587458659</v>
      </c>
      <c r="BJ623" s="64">
        <f>IF(ISNUMBER(INDEX(Данные!$I$1:$IX$303,Данные!$A285,BJ$642)),INDEX(Данные!$I$1:$IX$303,Данные!$A285,BJ$642)-Данные!$H285-BJ$643+IF($F$9="Использовать поправку",BU623,0),#N/A)</f>
        <v>1.8883751662501709</v>
      </c>
      <c r="BK623" s="62">
        <f t="shared" si="871"/>
        <v>141</v>
      </c>
      <c r="BL623" s="63">
        <f>IF(ISNUMBER(INDEX(Данные!$I$1:$IX$303,Данные!$A285,BL$642)),INDEX(Данные!$I$1:$IX$303,Данные!$A285,BL$642)-Данные!$G285-BL$643+IF($F$10="Использовать поправку",BT623,0),#N/A)</f>
        <v>1.982503765668298</v>
      </c>
      <c r="BM623" s="64">
        <f>IF(ISNUMBER(INDEX(Данные!$I$1:$IX$303,Данные!$A285,BM$642)),INDEX(Данные!$I$1:$IX$303,Данные!$A285,BM$642)-Данные!$H285-BM$643+IF($F$10="Использовать поправку",BU623,0),#N/A)</f>
        <v>1.728447283882133</v>
      </c>
      <c r="BN623" s="62">
        <f t="shared" si="872"/>
        <v>141</v>
      </c>
      <c r="BO623" s="63">
        <f>IF(ISNUMBER(INDEX(Данные!$I$1:$IX$303,Данные!$A285,BO$642)),INDEX(Данные!$I$1:$IX$303,Данные!$A285,BO$642)-Данные!$G285-BO$643+IF($F$11="Использовать поправку",BT623,0),#N/A)</f>
        <v>0.26551602773292871</v>
      </c>
      <c r="BP623" s="64">
        <f>IF(ISNUMBER(INDEX(Данные!$I$1:$IX$303,Данные!$A285,BP$642)),INDEX(Данные!$I$1:$IX$303,Данные!$A285,BP$642)-Данные!$H285-BP$643+IF($F$11="Использовать поправку",BU623,0),#N/A)</f>
        <v>-2.3998224027052402</v>
      </c>
      <c r="BQ623" s="62">
        <f t="shared" si="873"/>
        <v>141</v>
      </c>
      <c r="BR623" s="63">
        <f>IF(ISNUMBER(INDEX(Данные!$I$1:$IX$303,Данные!$A285,BR$642)),INDEX(Данные!$I$1:$IX$303,Данные!$A285,BR$642)-Данные!$G285-BR$643+IF($F$12="Использовать поправку",BT623,0),#N/A)</f>
        <v>-1.5481190168655985</v>
      </c>
      <c r="BS623" s="64">
        <f>IF(ISNUMBER(INDEX(Данные!$I$1:$IX$303,Данные!$A285,BS$642)),INDEX(Данные!$I$1:$IX$303,Данные!$A285,BS$642)-Данные!$H285-BS$643+IF($F$12="Использовать поправку",BU623,0),#N/A)</f>
        <v>0.61040643099067893</v>
      </c>
      <c r="BT623" s="100" t="e">
        <f>INDEX(Данные!$I$1:$IX$303,Данные!$A285,BT$642+8)-INDEX(Данные!$I$1:$IX$303,Данные!$A285,BT$643+8)</f>
        <v>#N/A</v>
      </c>
      <c r="BU623" s="101" t="e">
        <f>INDEX(Данные!$I$1:$IX$303,Данные!$A285,BU$642+9)-INDEX(Данные!$I$1:$IX$303,Данные!$A285,BU$643+9)</f>
        <v>#N/A</v>
      </c>
    </row>
    <row r="624" spans="7:73" s="88" customFormat="1" x14ac:dyDescent="0.25">
      <c r="G624" s="61">
        <v>141.5</v>
      </c>
      <c r="H624" s="62">
        <f t="shared" si="874"/>
        <v>141.5</v>
      </c>
      <c r="I624" s="63">
        <f>IF(ISNUMBER(INDEX(Данные!$I$1:$IX$303,Данные!$A286,I$642)),INDEX(Данные!$I$1:$IX$303,Данные!$A286,I$642)-Данные!$E286+IF($F$3="Использовать поправку",AL624,0),#N/A)</f>
        <v>0</v>
      </c>
      <c r="J624" s="64">
        <f>IF(ISNUMBER(INDEX(Данные!$I$1:$IX$303,Данные!$A286,J$642)),INDEX(Данные!$I$1:$IX$303,Данные!$A286,J$642)-Данные!$F286+IF($F$3="Использовать поправку",AM624,0),#N/A)</f>
        <v>0</v>
      </c>
      <c r="K624" s="62">
        <f t="shared" si="875"/>
        <v>141.5</v>
      </c>
      <c r="L624" s="63">
        <f>IF(ISNUMBER(INDEX(Данные!$I$1:$IX$303,Данные!$A286,L$642)),INDEX(Данные!$I$1:$IX$303,Данные!$A286,L$642)-Данные!$E286+IF($F$4="Использовать поправку",AL624,0),#N/A)</f>
        <v>0.12396137387749739</v>
      </c>
      <c r="M624" s="64">
        <f>IF(ISNUMBER(INDEX(Данные!$I$1:$IX$303,Данные!$A286,M$642)),INDEX(Данные!$I$1:$IX$303,Данные!$A286,M$642)-Данные!$F286+IF($F$4="Использовать поправку",AM624,0),#N/A)</f>
        <v>-5.3788880572813724E-3</v>
      </c>
      <c r="N624" s="62">
        <f t="shared" si="876"/>
        <v>141.5</v>
      </c>
      <c r="O624" s="63">
        <f>IF(ISNUMBER(INDEX(Данные!$I$1:$IX$303,Данные!$A286,O$642)),INDEX(Данные!$I$1:$IX$303,Данные!$A286,O$642)-Данные!$E286+IF($F$5="Использовать поправку",AL624,0),#N/A)</f>
        <v>6.3256359245651872E-2</v>
      </c>
      <c r="P624" s="64">
        <f>IF(ISNUMBER(INDEX(Данные!$I$1:$IX$303,Данные!$A286,P$642)),INDEX(Данные!$I$1:$IX$303,Данные!$A286,P$642)-Данные!$F286+IF($F$5="Использовать поправку",AM624,0),#N/A)</f>
        <v>0.77735624833091332</v>
      </c>
      <c r="Q624" s="62">
        <f t="shared" si="877"/>
        <v>141.5</v>
      </c>
      <c r="R624" s="63">
        <f>IF(ISNUMBER(INDEX(Данные!$I$1:$IX$303,Данные!$A286,R$642)),INDEX(Данные!$I$1:$IX$303,Данные!$A286,R$642)-Данные!$E286+IF($F$6="Использовать поправку",AL624,0),#N/A)</f>
        <v>-0.72688893555514422</v>
      </c>
      <c r="S624" s="64">
        <f>IF(ISNUMBER(INDEX(Данные!$I$1:$IX$303,Данные!$A286,S$642)),INDEX(Данные!$I$1:$IX$303,Данные!$A286,S$642)-Данные!$F286+IF($F$6="Использовать поправку",AM624,0),#N/A)</f>
        <v>-0.47140519594073282</v>
      </c>
      <c r="T624" s="62">
        <f t="shared" si="878"/>
        <v>141.5</v>
      </c>
      <c r="U624" s="63">
        <f>IF(ISNUMBER(INDEX(Данные!$I$1:$IX$303,Данные!$A286,U$642)),INDEX(Данные!$I$1:$IX$303,Данные!$A286,U$642)-Данные!$E286+IF($F$7="Использовать поправку",AL624,0),#N/A)</f>
        <v>-0.95639079966423246</v>
      </c>
      <c r="V624" s="64">
        <f>IF(ISNUMBER(INDEX(Данные!$I$1:$IX$303,Данные!$A286,V$642)),INDEX(Данные!$I$1:$IX$303,Данные!$A286,V$642)-Данные!$F286+IF($F$7="Использовать поправку",AM624,0),#N/A)</f>
        <v>-0.71957504972254593</v>
      </c>
      <c r="W624" s="62">
        <f t="shared" si="879"/>
        <v>141.5</v>
      </c>
      <c r="X624" s="63">
        <f>IF(ISNUMBER(INDEX(Данные!$I$1:$IX$303,Данные!$A286,X$642)),INDEX(Данные!$I$1:$IX$303,Данные!$A286,X$642)-Данные!$E286+IF($F$8="Использовать поправку",AL624,0),#N/A)</f>
        <v>-0.40461657077742075</v>
      </c>
      <c r="Y624" s="64">
        <f>IF(ISNUMBER(INDEX(Данные!$I$1:$IX$303,Данные!$A286,Y$642)),INDEX(Данные!$I$1:$IX$303,Данные!$A286,Y$642)-Данные!$F286+IF($F$8="Использовать поправку",AM624,0),#N/A)</f>
        <v>7.1986742184861008E-2</v>
      </c>
      <c r="Z624" s="62">
        <f t="shared" si="880"/>
        <v>141.5</v>
      </c>
      <c r="AA624" s="63">
        <f>IF(ISNUMBER(INDEX(Данные!$I$1:$IX$303,Данные!$A286,AA$642)),INDEX(Данные!$I$1:$IX$303,Данные!$A286,AA$642)-Данные!$E286+IF($F$9="Использовать поправку",AL624,0),#N/A)</f>
        <v>-1.1055177845363948</v>
      </c>
      <c r="AB624" s="64">
        <f>IF(ISNUMBER(INDEX(Данные!$I$1:$IX$303,Данные!$A286,AB$642)),INDEX(Данные!$I$1:$IX$303,Данные!$A286,AB$642)-Данные!$F286+IF($F$9="Использовать поправку",AM624,0),#N/A)</f>
        <v>-0.41388722039364811</v>
      </c>
      <c r="AC624" s="62">
        <f t="shared" si="881"/>
        <v>141.5</v>
      </c>
      <c r="AD624" s="63">
        <f>IF(ISNUMBER(INDEX(Данные!$I$1:$IX$303,Данные!$A286,AD$642)),INDEX(Данные!$I$1:$IX$303,Данные!$A286,AD$642)-Данные!$E286+IF($F$10="Использовать поправку",AL624,0),#N/A)</f>
        <v>-0.85321322854530202</v>
      </c>
      <c r="AE624" s="64">
        <f>IF(ISNUMBER(INDEX(Данные!$I$1:$IX$303,Данные!$A286,AE$642)),INDEX(Данные!$I$1:$IX$303,Данные!$A286,AE$642)-Данные!$F286+IF($F$10="Использовать поправку",AM624,0),#N/A)</f>
        <v>-0.80695579454923472</v>
      </c>
      <c r="AF624" s="62">
        <f t="shared" si="882"/>
        <v>141.5</v>
      </c>
      <c r="AG624" s="63">
        <f>IF(ISNUMBER(INDEX(Данные!$I$1:$IX$303,Данные!$A286,AG$642)),INDEX(Данные!$I$1:$IX$303,Данные!$A286,AG$642)-Данные!$E286+IF($F$11="Использовать поправку",AL624,0),#N/A)</f>
        <v>4.362412064865584E-2</v>
      </c>
      <c r="AH624" s="64">
        <f>IF(ISNUMBER(INDEX(Данные!$I$1:$IX$303,Данные!$A286,AH$642)),INDEX(Данные!$I$1:$IX$303,Данные!$A286,AH$642)-Данные!$F286+IF($F$11="Использовать поправку",AM624,0),#N/A)</f>
        <v>0.11177406150185032</v>
      </c>
      <c r="AI624" s="62">
        <f t="shared" si="883"/>
        <v>141.5</v>
      </c>
      <c r="AJ624" s="63">
        <f>IF(ISNUMBER(INDEX(Данные!$I$1:$IX$303,Данные!$A286,AJ$642)),INDEX(Данные!$I$1:$IX$303,Данные!$A286,AJ$642)-Данные!$E286+IF($F$12="Использовать поправку",AL624,0),#N/A)</f>
        <v>0.3555059701988057</v>
      </c>
      <c r="AK624" s="96">
        <f>IF(ISNUMBER(INDEX(Данные!$I$1:$IX$303,Данные!$A286,AK$642)),INDEX(Данные!$I$1:$IX$303,Данные!$A286,AK$642)-Данные!$F286+IF($F$12="Использовать поправку",AM624,0),#N/A)</f>
        <v>0.12794711504813261</v>
      </c>
      <c r="AL624" s="100" t="e">
        <f>INDEX(Данные!$I$1:$IX$303,Данные!$A286,AL$642+4)-INDEX(Данные!$I$1:$IX$303,Данные!$A286,AL$643+4)</f>
        <v>#N/A</v>
      </c>
      <c r="AM624" s="101" t="e">
        <f>INDEX(Данные!$I$1:$IX$303,Данные!$A286,AM$642+5)-INDEX(Данные!$I$1:$IX$303,Данные!$A286,AM$643+5)</f>
        <v>#N/A</v>
      </c>
      <c r="AO624" s="61">
        <v>141.5</v>
      </c>
      <c r="AP624" s="62">
        <f t="shared" ref="AP624:AP641" si="884">IF(ISNUMBER(AQ624),$G624,"")</f>
        <v>141.5</v>
      </c>
      <c r="AQ624" s="63">
        <f>IF(ISNUMBER(INDEX(Данные!$I$1:$IX$303,Данные!$A286,AQ$642)),INDEX(Данные!$I$1:$IX$303,Данные!$A286,AQ$642)-Данные!$G286-AQ$643+IF($F$3="Использовать поправку",BT624,0),#N/A)</f>
        <v>0</v>
      </c>
      <c r="AR624" s="64">
        <f>IF(ISNUMBER(INDEX(Данные!$I$1:$IX$303,Данные!$A286,AR$642)),INDEX(Данные!$I$1:$IX$303,Данные!$A286,AR$642)-Данные!$H286-AR$643+IF($F$3="Использовать поправку",BU624,0),#N/A)</f>
        <v>0</v>
      </c>
      <c r="AS624" s="62">
        <f t="shared" ref="AS624:AS641" si="885">IF(ISNUMBER(AT624),$G624,"")</f>
        <v>141.5</v>
      </c>
      <c r="AT624" s="63">
        <f>IF(ISNUMBER(INDEX(Данные!$I$1:$IX$303,Данные!$A286,AT$642)),INDEX(Данные!$I$1:$IX$303,Данные!$A286,AT$642)-Данные!$G286-AT$643+IF($F$4="Использовать поправку",BT624,0),#N/A)</f>
        <v>0.88442844293149392</v>
      </c>
      <c r="AU624" s="64">
        <f>IF(ISNUMBER(INDEX(Данные!$I$1:$IX$303,Данные!$A286,AU$642)),INDEX(Данные!$I$1:$IX$303,Данные!$A286,AU$642)-Данные!$H286-AU$643+IF($F$4="Использовать поправку",BU624,0),#N/A)</f>
        <v>-1.7847779562771393E-2</v>
      </c>
      <c r="AV624" s="62">
        <f t="shared" ref="AV624:AV641" si="886">IF(ISNUMBER(AW624),$G624,"")</f>
        <v>141.5</v>
      </c>
      <c r="AW624" s="63">
        <f>IF(ISNUMBER(INDEX(Данные!$I$1:$IX$303,Данные!$A286,AW$642)),INDEX(Данные!$I$1:$IX$303,Данные!$A286,AW$642)-Данные!$G286-AW$643+IF($F$5="Использовать поправку",BT624,0),#N/A)</f>
        <v>-0.97879072031253145</v>
      </c>
      <c r="AX624" s="64">
        <f>IF(ISNUMBER(INDEX(Данные!$I$1:$IX$303,Данные!$A286,AX$642)),INDEX(Данные!$I$1:$IX$303,Данные!$A286,AX$642)-Данные!$H286-AX$643+IF($F$5="Использовать поправку",BU624,0),#N/A)</f>
        <v>-0.10400388686502993</v>
      </c>
      <c r="AY624" s="62">
        <f t="shared" ref="AY624:AY641" si="887">IF(ISNUMBER(AZ624),$G624,"")</f>
        <v>141.5</v>
      </c>
      <c r="AZ624" s="63">
        <f>IF(ISNUMBER(INDEX(Данные!$I$1:$IX$303,Данные!$A286,AZ$642)),INDEX(Данные!$I$1:$IX$303,Данные!$A286,AZ$642)-Данные!$G286-AZ$643+IF($F$6="Использовать поправку",BT624,0),#N/A)</f>
        <v>-1.7767518538057629</v>
      </c>
      <c r="BA624" s="64">
        <f>IF(ISNUMBER(INDEX(Данные!$I$1:$IX$303,Данные!$A286,BA$642)),INDEX(Данные!$I$1:$IX$303,Данные!$A286,BA$642)-Данные!$H286-BA$643+IF($F$6="Использовать поправку",BU624,0),#N/A)</f>
        <v>0.16423269459755829</v>
      </c>
      <c r="BB624" s="62">
        <f t="shared" ref="BB624:BB641" si="888">IF(ISNUMBER(BC624),$G624,"")</f>
        <v>141.5</v>
      </c>
      <c r="BC624" s="63">
        <f>IF(ISNUMBER(INDEX(Данные!$I$1:$IX$303,Данные!$A286,BC$642)),INDEX(Данные!$I$1:$IX$303,Данные!$A286,BC$642)-Данные!$G286-BC$643+IF($F$7="Использовать поправку",BT624,0),#N/A)</f>
        <v>-2.7791467710785582</v>
      </c>
      <c r="BD624" s="64">
        <f>IF(ISNUMBER(INDEX(Данные!$I$1:$IX$303,Данные!$A286,BD$642)),INDEX(Данные!$I$1:$IX$303,Данные!$A286,BD$642)-Данные!$H286-BD$643+IF($F$7="Использовать поправку",BU624,0),#N/A)</f>
        <v>0.37345289473296361</v>
      </c>
      <c r="BE624" s="62">
        <f t="shared" ref="BE624:BE641" si="889">IF(ISNUMBER(BF624),$G624,"")</f>
        <v>141.5</v>
      </c>
      <c r="BF624" s="63">
        <f>IF(ISNUMBER(INDEX(Данные!$I$1:$IX$303,Данные!$A286,BF$642)),INDEX(Данные!$I$1:$IX$303,Данные!$A286,BF$642)-Данные!$G286-BF$643+IF($F$8="Использовать поправку",BT624,0),#N/A)</f>
        <v>1.1385889417626913</v>
      </c>
      <c r="BG624" s="64">
        <f>IF(ISNUMBER(INDEX(Данные!$I$1:$IX$303,Данные!$A286,BG$642)),INDEX(Данные!$I$1:$IX$303,Данные!$A286,BG$642)-Данные!$H286-BG$643+IF($F$8="Использовать поправку",BU624,0),#N/A)</f>
        <v>0.94187632473881422</v>
      </c>
      <c r="BH624" s="62">
        <f t="shared" ref="BH624:BH641" si="890">IF(ISNUMBER(BI624),$G624,"")</f>
        <v>141.5</v>
      </c>
      <c r="BI624" s="63">
        <f>IF(ISNUMBER(INDEX(Данные!$I$1:$IX$303,Данные!$A286,BI$642)),INDEX(Данные!$I$1:$IX$303,Данные!$A286,BI$642)-Данные!$G286-BI$643+IF($F$9="Использовать поправку",BT624,0),#N/A)</f>
        <v>1.1343268664777497</v>
      </c>
      <c r="BJ624" s="64">
        <f>IF(ISNUMBER(INDEX(Данные!$I$1:$IX$303,Данные!$A286,BJ$642)),INDEX(Данные!$I$1:$IX$303,Данные!$A286,BJ$642)-Данные!$H286-BJ$643+IF($F$9="Использовать поправку",BU624,0),#N/A)</f>
        <v>1.6814315560532123</v>
      </c>
      <c r="BK624" s="62">
        <f t="shared" ref="BK624:BK641" si="891">IF(ISNUMBER(BL624),$G624,"")</f>
        <v>141.5</v>
      </c>
      <c r="BL624" s="63">
        <f>IF(ISNUMBER(INDEX(Данные!$I$1:$IX$303,Данные!$A286,BL$642)),INDEX(Данные!$I$1:$IX$303,Данные!$A286,BL$642)-Данные!$G286-BL$643+IF($F$10="Использовать поправку",BT624,0),#N/A)</f>
        <v>1.5558971513956976</v>
      </c>
      <c r="BM624" s="64">
        <f>IF(ISNUMBER(INDEX(Данные!$I$1:$IX$303,Данные!$A286,BM$642)),INDEX(Данные!$I$1:$IX$303,Данные!$A286,BM$642)-Данные!$H286-BM$643+IF($F$10="Использовать поправку",BU624,0),#N/A)</f>
        <v>1.3249693866073358</v>
      </c>
      <c r="BN624" s="62">
        <f t="shared" ref="BN624:BN641" si="892">IF(ISNUMBER(BO624),$G624,"")</f>
        <v>141.5</v>
      </c>
      <c r="BO624" s="63">
        <f>IF(ISNUMBER(INDEX(Данные!$I$1:$IX$303,Данные!$A286,BO$642)),INDEX(Данные!$I$1:$IX$303,Данные!$A286,BO$642)-Данные!$G286-BO$643+IF($F$11="Использовать поправку",BT624,0),#N/A)</f>
        <v>0.28732808805727927</v>
      </c>
      <c r="BP624" s="64">
        <f>IF(ISNUMBER(INDEX(Данные!$I$1:$IX$303,Данные!$A286,BP$642)),INDEX(Данные!$I$1:$IX$303,Данные!$A286,BP$642)-Данные!$H286-BP$643+IF($F$11="Использовать поправку",BU624,0),#N/A)</f>
        <v>-2.3439353719543305</v>
      </c>
      <c r="BQ624" s="62">
        <f t="shared" ref="BQ624:BQ641" si="893">IF(ISNUMBER(BR624),$G624,"")</f>
        <v>141.5</v>
      </c>
      <c r="BR624" s="63">
        <f>IF(ISNUMBER(INDEX(Данные!$I$1:$IX$303,Данные!$A286,BR$642)),INDEX(Данные!$I$1:$IX$303,Данные!$A286,BR$642)-Данные!$G286-BR$643+IF($F$12="Использовать поправку",BT624,0),#N/A)</f>
        <v>-1.3703660317661388</v>
      </c>
      <c r="BS624" s="64">
        <f>IF(ISNUMBER(INDEX(Данные!$I$1:$IX$303,Данные!$A286,BS$642)),INDEX(Данные!$I$1:$IX$303,Данные!$A286,BS$642)-Данные!$H286-BS$643+IF($F$12="Использовать поправку",BU624,0),#N/A)</f>
        <v>0.67437998851460179</v>
      </c>
      <c r="BT624" s="100" t="e">
        <f>INDEX(Данные!$I$1:$IX$303,Данные!$A286,BT$642+8)-INDEX(Данные!$I$1:$IX$303,Данные!$A286,BT$643+8)</f>
        <v>#N/A</v>
      </c>
      <c r="BU624" s="101" t="e">
        <f>INDEX(Данные!$I$1:$IX$303,Данные!$A286,BU$642+9)-INDEX(Данные!$I$1:$IX$303,Данные!$A286,BU$643+9)</f>
        <v>#N/A</v>
      </c>
    </row>
    <row r="625" spans="7:73" s="88" customFormat="1" x14ac:dyDescent="0.25">
      <c r="G625" s="61">
        <v>142</v>
      </c>
      <c r="H625" s="62">
        <f t="shared" ref="H625:H641" si="894">IF(ISNUMBER(I625),$G625,"")</f>
        <v>142</v>
      </c>
      <c r="I625" s="63">
        <f>IF(ISNUMBER(INDEX(Данные!$I$1:$IX$303,Данные!$A287,I$642)),INDEX(Данные!$I$1:$IX$303,Данные!$A287,I$642)-Данные!$E287+IF($F$3="Использовать поправку",AL625,0),#N/A)</f>
        <v>0</v>
      </c>
      <c r="J625" s="64">
        <f>IF(ISNUMBER(INDEX(Данные!$I$1:$IX$303,Данные!$A287,J$642)),INDEX(Данные!$I$1:$IX$303,Данные!$A287,J$642)-Данные!$F287+IF($F$3="Использовать поправку",AM625,0),#N/A)</f>
        <v>0</v>
      </c>
      <c r="K625" s="62">
        <f t="shared" ref="K625:K641" si="895">IF(ISNUMBER(L625),$G625,"")</f>
        <v>142</v>
      </c>
      <c r="L625" s="63">
        <f>IF(ISNUMBER(INDEX(Данные!$I$1:$IX$303,Данные!$A287,L$642)),INDEX(Данные!$I$1:$IX$303,Данные!$A287,L$642)-Данные!$E287+IF($F$4="Использовать поправку",AL625,0),#N/A)</f>
        <v>-0.64265242567426828</v>
      </c>
      <c r="M625" s="64">
        <f>IF(ISNUMBER(INDEX(Данные!$I$1:$IX$303,Данные!$A287,M$642)),INDEX(Данные!$I$1:$IX$303,Данные!$A287,M$642)-Данные!$F287+IF($F$4="Использовать поправку",AM625,0),#N/A)</f>
        <v>1.6090021245409254</v>
      </c>
      <c r="N625" s="62">
        <f t="shared" ref="N625:N641" si="896">IF(ISNUMBER(O625),$G625,"")</f>
        <v>142</v>
      </c>
      <c r="O625" s="63">
        <f>IF(ISNUMBER(INDEX(Данные!$I$1:$IX$303,Данные!$A287,O$642)),INDEX(Данные!$I$1:$IX$303,Данные!$A287,O$642)-Данные!$E287+IF($F$5="Использовать поправку",AL625,0),#N/A)</f>
        <v>-0.93052081126003738</v>
      </c>
      <c r="P625" s="64">
        <f>IF(ISNUMBER(INDEX(Данные!$I$1:$IX$303,Данные!$A287,P$642)),INDEX(Данные!$I$1:$IX$303,Данные!$A287,P$642)-Данные!$F287+IF($F$5="Использовать поправку",AM625,0),#N/A)</f>
        <v>0.91132764852498571</v>
      </c>
      <c r="Q625" s="62">
        <f t="shared" ref="Q625:Q641" si="897">IF(ISNUMBER(R625),$G625,"")</f>
        <v>142</v>
      </c>
      <c r="R625" s="63">
        <f>IF(ISNUMBER(INDEX(Данные!$I$1:$IX$303,Данные!$A287,R$642)),INDEX(Данные!$I$1:$IX$303,Данные!$A287,R$642)-Данные!$E287+IF($F$6="Использовать поправку",AL625,0),#N/A)</f>
        <v>0.1275746368641153</v>
      </c>
      <c r="S625" s="64">
        <f>IF(ISNUMBER(INDEX(Данные!$I$1:$IX$303,Данные!$A287,S$642)),INDEX(Данные!$I$1:$IX$303,Данные!$A287,S$642)-Данные!$F287+IF($F$6="Использовать поправку",AM625,0),#N/A)</f>
        <v>0.39626609391485501</v>
      </c>
      <c r="T625" s="62">
        <f t="shared" ref="T625:T641" si="898">IF(ISNUMBER(U625),$G625,"")</f>
        <v>142</v>
      </c>
      <c r="U625" s="63">
        <f>IF(ISNUMBER(INDEX(Данные!$I$1:$IX$303,Данные!$A287,U$642)),INDEX(Данные!$I$1:$IX$303,Данные!$A287,U$642)-Данные!$E287+IF($F$7="Использовать поправку",AL625,0),#N/A)</f>
        <v>1.5260720698824395</v>
      </c>
      <c r="V625" s="64">
        <f>IF(ISNUMBER(INDEX(Данные!$I$1:$IX$303,Данные!$A287,V$642)),INDEX(Данные!$I$1:$IX$303,Данные!$A287,V$642)-Данные!$F287+IF($F$7="Использовать поправку",AM625,0),#N/A)</f>
        <v>0.68426539461116587</v>
      </c>
      <c r="W625" s="62">
        <f t="shared" ref="W625:W641" si="899">IF(ISNUMBER(X625),$G625,"")</f>
        <v>142</v>
      </c>
      <c r="X625" s="63">
        <f>IF(ISNUMBER(INDEX(Данные!$I$1:$IX$303,Данные!$A287,X$642)),INDEX(Данные!$I$1:$IX$303,Данные!$A287,X$642)-Данные!$E287+IF($F$8="Использовать поправку",AL625,0),#N/A)</f>
        <v>-1.2263584927147351</v>
      </c>
      <c r="Y625" s="64">
        <f>IF(ISNUMBER(INDEX(Данные!$I$1:$IX$303,Данные!$A287,Y$642)),INDEX(Данные!$I$1:$IX$303,Данные!$A287,Y$642)-Данные!$F287+IF($F$8="Использовать поправку",AM625,0),#N/A)</f>
        <v>0.58424911866256934</v>
      </c>
      <c r="Z625" s="62">
        <f t="shared" ref="Z625:Z641" si="900">IF(ISNUMBER(AA625),$G625,"")</f>
        <v>142</v>
      </c>
      <c r="AA625" s="63">
        <f>IF(ISNUMBER(INDEX(Данные!$I$1:$IX$303,Данные!$A287,AA$642)),INDEX(Данные!$I$1:$IX$303,Данные!$A287,AA$642)-Данные!$E287+IF($F$9="Использовать поправку",AL625,0),#N/A)</f>
        <v>0.9911642212185745</v>
      </c>
      <c r="AB625" s="64">
        <f>IF(ISNUMBER(INDEX(Данные!$I$1:$IX$303,Данные!$A287,AB$642)),INDEX(Данные!$I$1:$IX$303,Данные!$A287,AB$642)-Данные!$F287+IF($F$9="Использовать поправку",AM625,0),#N/A)</f>
        <v>0.71807093279196721</v>
      </c>
      <c r="AC625" s="62">
        <f t="shared" ref="AC625:AC641" si="901">IF(ISNUMBER(AD625),$G625,"")</f>
        <v>142</v>
      </c>
      <c r="AD625" s="63">
        <f>IF(ISNUMBER(INDEX(Данные!$I$1:$IX$303,Данные!$A287,AD$642)),INDEX(Данные!$I$1:$IX$303,Данные!$A287,AD$642)-Данные!$E287+IF($F$10="Использовать поправку",AL625,0),#N/A)</f>
        <v>0.49266321707654281</v>
      </c>
      <c r="AE625" s="64">
        <f>IF(ISNUMBER(INDEX(Данные!$I$1:$IX$303,Данные!$A287,AE$642)),INDEX(Данные!$I$1:$IX$303,Данные!$A287,AE$642)-Данные!$F287+IF($F$10="Использовать поправку",AM625,0),#N/A)</f>
        <v>1.2799776601023587</v>
      </c>
      <c r="AF625" s="62">
        <f t="shared" ref="AF625:AF641" si="902">IF(ISNUMBER(AG625),$G625,"")</f>
        <v>142</v>
      </c>
      <c r="AG625" s="63">
        <f>IF(ISNUMBER(INDEX(Данные!$I$1:$IX$303,Данные!$A287,AG$642)),INDEX(Данные!$I$1:$IX$303,Данные!$A287,AG$642)-Данные!$E287+IF($F$11="Использовать поправку",AL625,0),#N/A)</f>
        <v>0.93370750627057664</v>
      </c>
      <c r="AH625" s="64">
        <f>IF(ISNUMBER(INDEX(Данные!$I$1:$IX$303,Данные!$A287,AH$642)),INDEX(Данные!$I$1:$IX$303,Данные!$A287,AH$642)-Данные!$F287+IF($F$11="Использовать поправку",AM625,0),#N/A)</f>
        <v>0.12490146160340299</v>
      </c>
      <c r="AI625" s="62">
        <f t="shared" ref="AI625:AI641" si="903">IF(ISNUMBER(AJ625),$G625,"")</f>
        <v>142</v>
      </c>
      <c r="AJ625" s="63">
        <f>IF(ISNUMBER(INDEX(Данные!$I$1:$IX$303,Данные!$A287,AJ$642)),INDEX(Данные!$I$1:$IX$303,Данные!$A287,AJ$642)-Данные!$E287+IF($F$12="Использовать поправку",AL625,0),#N/A)</f>
        <v>0.34192286071685274</v>
      </c>
      <c r="AK625" s="96">
        <f>IF(ISNUMBER(INDEX(Данные!$I$1:$IX$303,Данные!$A287,AK$642)),INDEX(Данные!$I$1:$IX$303,Данные!$A287,AK$642)-Данные!$F287+IF($F$12="Использовать поправку",AM625,0),#N/A)</f>
        <v>-0.89143603910116154</v>
      </c>
      <c r="AL625" s="100" t="e">
        <f>INDEX(Данные!$I$1:$IX$303,Данные!$A287,AL$642+4)-INDEX(Данные!$I$1:$IX$303,Данные!$A287,AL$643+4)</f>
        <v>#N/A</v>
      </c>
      <c r="AM625" s="101" t="e">
        <f>INDEX(Данные!$I$1:$IX$303,Данные!$A287,AM$642+5)-INDEX(Данные!$I$1:$IX$303,Данные!$A287,AM$643+5)</f>
        <v>#N/A</v>
      </c>
      <c r="AO625" s="61">
        <v>142</v>
      </c>
      <c r="AP625" s="62">
        <f t="shared" si="884"/>
        <v>142</v>
      </c>
      <c r="AQ625" s="63">
        <f>IF(ISNUMBER(INDEX(Данные!$I$1:$IX$303,Данные!$A287,AQ$642)),INDEX(Данные!$I$1:$IX$303,Данные!$A287,AQ$642)-Данные!$G287-AQ$643+IF($F$3="Использовать поправку",BT625,0),#N/A)</f>
        <v>0</v>
      </c>
      <c r="AR625" s="64">
        <f>IF(ISNUMBER(INDEX(Данные!$I$1:$IX$303,Данные!$A287,AR$642)),INDEX(Данные!$I$1:$IX$303,Данные!$A287,AR$642)-Данные!$H287-AR$643+IF($F$3="Использовать поправку",BU625,0),#N/A)</f>
        <v>0</v>
      </c>
      <c r="AS625" s="62">
        <f t="shared" si="885"/>
        <v>142</v>
      </c>
      <c r="AT625" s="63">
        <f>IF(ISNUMBER(INDEX(Данные!$I$1:$IX$303,Данные!$A287,AT$642)),INDEX(Данные!$I$1:$IX$303,Данные!$A287,AT$642)-Данные!$G287-AT$643+IF($F$4="Использовать поправку",BT625,0),#N/A)</f>
        <v>0.56310223009438687</v>
      </c>
      <c r="AU625" s="64">
        <f>IF(ISNUMBER(INDEX(Данные!$I$1:$IX$303,Данные!$A287,AU$642)),INDEX(Данные!$I$1:$IX$303,Данные!$A287,AU$642)-Данные!$H287-AU$643+IF($F$4="Использовать поправку",BU625,0),#N/A)</f>
        <v>0.78665328270767532</v>
      </c>
      <c r="AV625" s="62">
        <f t="shared" si="886"/>
        <v>142</v>
      </c>
      <c r="AW625" s="63">
        <f>IF(ISNUMBER(INDEX(Данные!$I$1:$IX$303,Данные!$A287,AW$642)),INDEX(Данные!$I$1:$IX$303,Данные!$A287,AW$642)-Данные!$G287-AW$643+IF($F$5="Использовать поправку",BT625,0),#N/A)</f>
        <v>-1.4440511259425648</v>
      </c>
      <c r="AX625" s="64">
        <f>IF(ISNUMBER(INDEX(Данные!$I$1:$IX$303,Данные!$A287,AX$642)),INDEX(Данные!$I$1:$IX$303,Данные!$A287,AX$642)-Данные!$H287-AX$643+IF($F$5="Использовать поправку",BU625,0),#N/A)</f>
        <v>0.35165993739747137</v>
      </c>
      <c r="AY625" s="62">
        <f t="shared" si="887"/>
        <v>142</v>
      </c>
      <c r="AZ625" s="63">
        <f>IF(ISNUMBER(INDEX(Данные!$I$1:$IX$303,Данные!$A287,AZ$642)),INDEX(Данные!$I$1:$IX$303,Данные!$A287,AZ$642)-Данные!$G287-AZ$643+IF($F$6="Использовать поправку",BT625,0),#N/A)</f>
        <v>-1.7129645353736578</v>
      </c>
      <c r="BA625" s="64">
        <f>IF(ISNUMBER(INDEX(Данные!$I$1:$IX$303,Данные!$A287,BA$642)),INDEX(Данные!$I$1:$IX$303,Данные!$A287,BA$642)-Данные!$H287-BA$643+IF($F$6="Использовать поправку",BU625,0),#N/A)</f>
        <v>0.36236574155509516</v>
      </c>
      <c r="BB625" s="62">
        <f t="shared" si="888"/>
        <v>142</v>
      </c>
      <c r="BC625" s="63">
        <f>IF(ISNUMBER(INDEX(Данные!$I$1:$IX$303,Данные!$A287,BC$642)),INDEX(Данные!$I$1:$IX$303,Данные!$A287,BC$642)-Данные!$G287-BC$643+IF($F$7="Использовать поправку",BT625,0),#N/A)</f>
        <v>-2.016110736137307</v>
      </c>
      <c r="BD625" s="64">
        <f>IF(ISNUMBER(INDEX(Данные!$I$1:$IX$303,Данные!$A287,BD$642)),INDEX(Данные!$I$1:$IX$303,Данные!$A287,BD$642)-Данные!$H287-BD$643+IF($F$7="Использовать поправку",BU625,0),#N/A)</f>
        <v>0.71558559203867844</v>
      </c>
      <c r="BE625" s="62">
        <f t="shared" si="889"/>
        <v>142</v>
      </c>
      <c r="BF625" s="63">
        <f>IF(ISNUMBER(INDEX(Данные!$I$1:$IX$303,Данные!$A287,BF$642)),INDEX(Данные!$I$1:$IX$303,Данные!$A287,BF$642)-Данные!$G287-BF$643+IF($F$8="Использовать поправку",BT625,0),#N/A)</f>
        <v>0.52540969540530114</v>
      </c>
      <c r="BG625" s="64">
        <f>IF(ISNUMBER(INDEX(Данные!$I$1:$IX$303,Данные!$A287,BG$642)),INDEX(Данные!$I$1:$IX$303,Данные!$A287,BG$642)-Данные!$H287-BG$643+IF($F$8="Использовать поправку",BU625,0),#N/A)</f>
        <v>1.2340008840701557</v>
      </c>
      <c r="BH625" s="62">
        <f t="shared" si="890"/>
        <v>142</v>
      </c>
      <c r="BI625" s="63">
        <f>IF(ISNUMBER(INDEX(Данные!$I$1:$IX$303,Данные!$A287,BI$642)),INDEX(Данные!$I$1:$IX$303,Данные!$A287,BI$642)-Данные!$G287-BI$643+IF($F$9="Использовать поправку",BT625,0),#N/A)</f>
        <v>1.6299089770869841</v>
      </c>
      <c r="BJ625" s="64">
        <f>IF(ISNUMBER(INDEX(Данные!$I$1:$IX$303,Данные!$A287,BJ$642)),INDEX(Данные!$I$1:$IX$303,Данные!$A287,BJ$642)-Данные!$H287-BJ$643+IF($F$9="Использовать поправку",BU625,0),#N/A)</f>
        <v>2.0404670224493202</v>
      </c>
      <c r="BK625" s="62">
        <f t="shared" si="891"/>
        <v>142</v>
      </c>
      <c r="BL625" s="63">
        <f>IF(ISNUMBER(INDEX(Данные!$I$1:$IX$303,Данные!$A287,BL$642)),INDEX(Данные!$I$1:$IX$303,Данные!$A287,BL$642)-Данные!$G287-BL$643+IF($F$10="Использовать поправку",BT625,0),#N/A)</f>
        <v>1.8022287599339961</v>
      </c>
      <c r="BM625" s="64">
        <f>IF(ISNUMBER(INDEX(Данные!$I$1:$IX$303,Данные!$A287,BM$642)),INDEX(Данные!$I$1:$IX$303,Данные!$A287,BM$642)-Данные!$H287-BM$643+IF($F$10="Использовать поправку",BU625,0),#N/A)</f>
        <v>1.9649582166587152</v>
      </c>
      <c r="BN625" s="62">
        <f t="shared" si="892"/>
        <v>142</v>
      </c>
      <c r="BO625" s="63">
        <f>IF(ISNUMBER(INDEX(Данные!$I$1:$IX$303,Данные!$A287,BO$642)),INDEX(Данные!$I$1:$IX$303,Данные!$A287,BO$642)-Данные!$G287-BO$643+IF($F$11="Использовать поправку",BT625,0),#N/A)</f>
        <v>0.75418184119257603</v>
      </c>
      <c r="BP625" s="64">
        <f>IF(ISNUMBER(INDEX(Данные!$I$1:$IX$303,Данные!$A287,BP$642)),INDEX(Данные!$I$1:$IX$303,Данные!$A287,BP$642)-Данные!$H287-BP$643+IF($F$11="Использовать поправку",BU625,0),#N/A)</f>
        <v>-2.2814846411524741</v>
      </c>
      <c r="BQ625" s="62">
        <f t="shared" si="893"/>
        <v>142</v>
      </c>
      <c r="BR625" s="63">
        <f>IF(ISNUMBER(INDEX(Данные!$I$1:$IX$303,Данные!$A287,BR$642)),INDEX(Данные!$I$1:$IX$303,Данные!$A287,BR$642)-Данные!$G287-BR$643+IF($F$12="Использовать поправку",BT625,0),#N/A)</f>
        <v>-1.1994046014077639</v>
      </c>
      <c r="BS625" s="64">
        <f>IF(ISNUMBER(INDEX(Данные!$I$1:$IX$303,Данные!$A287,BS$642)),INDEX(Данные!$I$1:$IX$303,Данные!$A287,BS$642)-Данные!$H287-BS$643+IF($F$12="Использовать поправку",BU625,0),#N/A)</f>
        <v>0.22866196896416113</v>
      </c>
      <c r="BT625" s="100" t="e">
        <f>INDEX(Данные!$I$1:$IX$303,Данные!$A287,BT$642+8)-INDEX(Данные!$I$1:$IX$303,Данные!$A287,BT$643+8)</f>
        <v>#N/A</v>
      </c>
      <c r="BU625" s="101" t="e">
        <f>INDEX(Данные!$I$1:$IX$303,Данные!$A287,BU$642+9)-INDEX(Данные!$I$1:$IX$303,Данные!$A287,BU$643+9)</f>
        <v>#N/A</v>
      </c>
    </row>
    <row r="626" spans="7:73" s="88" customFormat="1" x14ac:dyDescent="0.25">
      <c r="G626" s="61">
        <v>142.5</v>
      </c>
      <c r="H626" s="62">
        <f t="shared" si="894"/>
        <v>142.5</v>
      </c>
      <c r="I626" s="63">
        <f>IF(ISNUMBER(INDEX(Данные!$I$1:$IX$303,Данные!$A288,I$642)),INDEX(Данные!$I$1:$IX$303,Данные!$A288,I$642)-Данные!$E288+IF($F$3="Использовать поправку",AL626,0),#N/A)</f>
        <v>0</v>
      </c>
      <c r="J626" s="64">
        <f>IF(ISNUMBER(INDEX(Данные!$I$1:$IX$303,Данные!$A288,J$642)),INDEX(Данные!$I$1:$IX$303,Данные!$A288,J$642)-Данные!$F288+IF($F$3="Использовать поправку",AM626,0),#N/A)</f>
        <v>0</v>
      </c>
      <c r="K626" s="62">
        <f t="shared" si="895"/>
        <v>142.5</v>
      </c>
      <c r="L626" s="63">
        <f>IF(ISNUMBER(INDEX(Данные!$I$1:$IX$303,Данные!$A288,L$642)),INDEX(Данные!$I$1:$IX$303,Данные!$A288,L$642)-Данные!$E288+IF($F$4="Использовать поправку",AL626,0),#N/A)</f>
        <v>0.13686835005868314</v>
      </c>
      <c r="M626" s="64">
        <f>IF(ISNUMBER(INDEX(Данные!$I$1:$IX$303,Данные!$A288,M$642)),INDEX(Данные!$I$1:$IX$303,Данные!$A288,M$642)-Данные!$F288+IF($F$4="Использовать поправку",AM626,0),#N/A)</f>
        <v>-0.68448320359699588</v>
      </c>
      <c r="N626" s="62">
        <f t="shared" si="896"/>
        <v>142.5</v>
      </c>
      <c r="O626" s="63">
        <f>IF(ISNUMBER(INDEX(Данные!$I$1:$IX$303,Данные!$A288,O$642)),INDEX(Данные!$I$1:$IX$303,Данные!$A288,O$642)-Данные!$E288+IF($F$5="Использовать поправку",AL626,0),#N/A)</f>
        <v>1.1805124995111287</v>
      </c>
      <c r="P626" s="64">
        <f>IF(ISNUMBER(INDEX(Данные!$I$1:$IX$303,Данные!$A288,P$642)),INDEX(Данные!$I$1:$IX$303,Данные!$A288,P$642)-Данные!$F288+IF($F$5="Использовать поправку",AM626,0),#N/A)</f>
        <v>-1.1792940104467926</v>
      </c>
      <c r="Q626" s="62">
        <f t="shared" si="897"/>
        <v>142.5</v>
      </c>
      <c r="R626" s="63">
        <f>IF(ISNUMBER(INDEX(Данные!$I$1:$IX$303,Данные!$A288,R$642)),INDEX(Данные!$I$1:$IX$303,Данные!$A288,R$642)-Данные!$E288+IF($F$6="Использовать поправку",AL626,0),#N/A)</f>
        <v>-8.8413252945919396E-2</v>
      </c>
      <c r="S626" s="64">
        <f>IF(ISNUMBER(INDEX(Данные!$I$1:$IX$303,Данные!$A288,S$642)),INDEX(Данные!$I$1:$IX$303,Данные!$A288,S$642)-Данные!$F288+IF($F$6="Использовать поправку",AM626,0),#N/A)</f>
        <v>-1.1569312563381551</v>
      </c>
      <c r="T626" s="62">
        <f t="shared" si="898"/>
        <v>142.5</v>
      </c>
      <c r="U626" s="63">
        <f>IF(ISNUMBER(INDEX(Данные!$I$1:$IX$303,Данные!$A288,U$642)),INDEX(Данные!$I$1:$IX$303,Данные!$A288,U$642)-Данные!$E288+IF($F$7="Использовать поправку",AL626,0),#N/A)</f>
        <v>1.3551647526061643</v>
      </c>
      <c r="V626" s="64">
        <f>IF(ISNUMBER(INDEX(Данные!$I$1:$IX$303,Данные!$A288,V$642)),INDEX(Данные!$I$1:$IX$303,Данные!$A288,V$642)-Данные!$F288+IF($F$7="Использовать поправку",AM626,0),#N/A)</f>
        <v>-0.85478842122898491</v>
      </c>
      <c r="W626" s="62">
        <f t="shared" si="899"/>
        <v>142.5</v>
      </c>
      <c r="X626" s="63">
        <f>IF(ISNUMBER(INDEX(Данные!$I$1:$IX$303,Данные!$A288,X$642)),INDEX(Данные!$I$1:$IX$303,Данные!$A288,X$642)-Данные!$E288+IF($F$8="Использовать поправку",AL626,0),#N/A)</f>
        <v>1.0084060146252698</v>
      </c>
      <c r="Y626" s="64">
        <f>IF(ISNUMBER(INDEX(Данные!$I$1:$IX$303,Данные!$A288,Y$642)),INDEX(Данные!$I$1:$IX$303,Данные!$A288,Y$642)-Данные!$F288+IF($F$8="Использовать поправку",AM626,0),#N/A)</f>
        <v>-0.27994131067921924</v>
      </c>
      <c r="Z626" s="62">
        <f t="shared" si="900"/>
        <v>142.5</v>
      </c>
      <c r="AA626" s="63">
        <f>IF(ISNUMBER(INDEX(Данные!$I$1:$IX$303,Данные!$A288,AA$642)),INDEX(Данные!$I$1:$IX$303,Данные!$A288,AA$642)-Данные!$E288+IF($F$9="Использовать поправку",AL626,0),#N/A)</f>
        <v>0.44047757388727771</v>
      </c>
      <c r="AB626" s="64">
        <f>IF(ISNUMBER(INDEX(Данные!$I$1:$IX$303,Данные!$A288,AB$642)),INDEX(Данные!$I$1:$IX$303,Данные!$A288,AB$642)-Данные!$F288+IF($F$9="Использовать поправку",AM626,0),#N/A)</f>
        <v>-2.0372350686463392</v>
      </c>
      <c r="AC626" s="62">
        <f t="shared" si="901"/>
        <v>142.5</v>
      </c>
      <c r="AD626" s="63">
        <f>IF(ISNUMBER(INDEX(Данные!$I$1:$IX$303,Данные!$A288,AD$642)),INDEX(Данные!$I$1:$IX$303,Данные!$A288,AD$642)-Данные!$E288+IF($F$10="Использовать поправку",AL626,0),#N/A)</f>
        <v>0.35521393514414701</v>
      </c>
      <c r="AE626" s="64">
        <f>IF(ISNUMBER(INDEX(Данные!$I$1:$IX$303,Данные!$A288,AE$642)),INDEX(Данные!$I$1:$IX$303,Данные!$A288,AE$642)-Данные!$F288+IF($F$10="Использовать поправку",AM626,0),#N/A)</f>
        <v>-0.80018737692157349</v>
      </c>
      <c r="AF626" s="62">
        <f t="shared" si="902"/>
        <v>142.5</v>
      </c>
      <c r="AG626" s="63">
        <f>IF(ISNUMBER(INDEX(Данные!$I$1:$IX$303,Данные!$A288,AG$642)),INDEX(Данные!$I$1:$IX$303,Данные!$A288,AG$642)-Данные!$E288+IF($F$11="Использовать поправку",AL626,0),#N/A)</f>
        <v>0.15261753627234498</v>
      </c>
      <c r="AH626" s="64">
        <f>IF(ISNUMBER(INDEX(Данные!$I$1:$IX$303,Данные!$A288,AH$642)),INDEX(Данные!$I$1:$IX$303,Данные!$A288,AH$642)-Данные!$F288+IF($F$11="Использовать поправку",AM626,0),#N/A)</f>
        <v>-0.52689204567491621</v>
      </c>
      <c r="AI626" s="62">
        <f t="shared" si="903"/>
        <v>142.5</v>
      </c>
      <c r="AJ626" s="63">
        <f>IF(ISNUMBER(INDEX(Данные!$I$1:$IX$303,Данные!$A288,AJ$642)),INDEX(Данные!$I$1:$IX$303,Данные!$A288,AJ$642)-Данные!$E288+IF($F$12="Использовать поправку",AL626,0),#N/A)</f>
        <v>0.67633731482116755</v>
      </c>
      <c r="AK626" s="96">
        <f>IF(ISNUMBER(INDEX(Данные!$I$1:$IX$303,Данные!$A288,AK$642)),INDEX(Данные!$I$1:$IX$303,Данные!$A288,AK$642)-Данные!$F288+IF($F$12="Использовать поправку",AM626,0),#N/A)</f>
        <v>-1.3877170492601045</v>
      </c>
      <c r="AL626" s="100" t="e">
        <f>INDEX(Данные!$I$1:$IX$303,Данные!$A288,AL$642+4)-INDEX(Данные!$I$1:$IX$303,Данные!$A288,AL$643+4)</f>
        <v>#N/A</v>
      </c>
      <c r="AM626" s="101" t="e">
        <f>INDEX(Данные!$I$1:$IX$303,Данные!$A288,AM$642+5)-INDEX(Данные!$I$1:$IX$303,Данные!$A288,AM$643+5)</f>
        <v>#N/A</v>
      </c>
      <c r="AO626" s="61">
        <v>142.5</v>
      </c>
      <c r="AP626" s="62">
        <f t="shared" si="884"/>
        <v>142.5</v>
      </c>
      <c r="AQ626" s="63">
        <f>IF(ISNUMBER(INDEX(Данные!$I$1:$IX$303,Данные!$A288,AQ$642)),INDEX(Данные!$I$1:$IX$303,Данные!$A288,AQ$642)-Данные!$G288-AQ$643+IF($F$3="Использовать поправку",BT626,0),#N/A)</f>
        <v>0</v>
      </c>
      <c r="AR626" s="64">
        <f>IF(ISNUMBER(INDEX(Данные!$I$1:$IX$303,Данные!$A288,AR$642)),INDEX(Данные!$I$1:$IX$303,Данные!$A288,AR$642)-Данные!$H288-AR$643+IF($F$3="Использовать поправку",BU626,0),#N/A)</f>
        <v>0</v>
      </c>
      <c r="AS626" s="62">
        <f t="shared" si="885"/>
        <v>142.5</v>
      </c>
      <c r="AT626" s="63">
        <f>IF(ISNUMBER(INDEX(Данные!$I$1:$IX$303,Данные!$A288,AT$642)),INDEX(Данные!$I$1:$IX$303,Данные!$A288,AT$642)-Данные!$G288-AT$643+IF($F$4="Использовать поправку",BT626,0),#N/A)</f>
        <v>0.63153640512371112</v>
      </c>
      <c r="AU626" s="64">
        <f>IF(ISNUMBER(INDEX(Данные!$I$1:$IX$303,Данные!$A288,AU$642)),INDEX(Данные!$I$1:$IX$303,Данные!$A288,AU$642)-Данные!$H288-AU$643+IF($F$4="Использовать поправку",BU626,0),#N/A)</f>
        <v>0.44441168090907013</v>
      </c>
      <c r="AV626" s="62">
        <f t="shared" si="886"/>
        <v>142.5</v>
      </c>
      <c r="AW626" s="63">
        <f>IF(ISNUMBER(INDEX(Данные!$I$1:$IX$303,Данные!$A288,AW$642)),INDEX(Данные!$I$1:$IX$303,Данные!$A288,AW$642)-Данные!$G288-AW$643+IF($F$5="Использовать поправку",BT626,0),#N/A)</f>
        <v>-0.85379487618695293</v>
      </c>
      <c r="AX626" s="64">
        <f>IF(ISNUMBER(INDEX(Данные!$I$1:$IX$303,Данные!$A288,AX$642)),INDEX(Данные!$I$1:$IX$303,Данные!$A288,AX$642)-Данные!$H288-AX$643+IF($F$5="Использовать поправку",BU626,0),#N/A)</f>
        <v>-0.23798706782599766</v>
      </c>
      <c r="AY626" s="62">
        <f t="shared" si="887"/>
        <v>142.5</v>
      </c>
      <c r="AZ626" s="63">
        <f>IF(ISNUMBER(INDEX(Данные!$I$1:$IX$303,Данные!$A288,AZ$642)),INDEX(Данные!$I$1:$IX$303,Данные!$A288,AZ$642)-Данные!$G288-AZ$643+IF($F$6="Использовать поправку",BT626,0),#N/A)</f>
        <v>-1.7571711618465997</v>
      </c>
      <c r="BA626" s="64">
        <f>IF(ISNUMBER(INDEX(Данные!$I$1:$IX$303,Данные!$A288,BA$642)),INDEX(Данные!$I$1:$IX$303,Данные!$A288,BA$642)-Данные!$H288-BA$643+IF($F$6="Использовать поправку",BU626,0),#N/A)</f>
        <v>-0.21609988661407442</v>
      </c>
      <c r="BB626" s="62">
        <f t="shared" si="888"/>
        <v>142.5</v>
      </c>
      <c r="BC626" s="63">
        <f>IF(ISNUMBER(INDEX(Данные!$I$1:$IX$303,Данные!$A288,BC$642)),INDEX(Данные!$I$1:$IX$303,Данные!$A288,BC$642)-Данные!$G288-BC$643+IF($F$7="Использовать поправку",BT626,0),#N/A)</f>
        <v>-1.3385283598341857</v>
      </c>
      <c r="BD626" s="64">
        <f>IF(ISNUMBER(INDEX(Данные!$I$1:$IX$303,Данные!$A288,BD$642)),INDEX(Данные!$I$1:$IX$303,Данные!$A288,BD$642)-Данные!$H288-BD$643+IF($F$7="Использовать поправку",BU626,0),#N/A)</f>
        <v>0.28819138142421252</v>
      </c>
      <c r="BE626" s="62">
        <f t="shared" si="889"/>
        <v>142.5</v>
      </c>
      <c r="BF626" s="63">
        <f>IF(ISNUMBER(INDEX(Данные!$I$1:$IX$303,Данные!$A288,BF$642)),INDEX(Данные!$I$1:$IX$303,Данные!$A288,BF$642)-Данные!$G288-BF$643+IF($F$8="Использовать поправку",BT626,0),#N/A)</f>
        <v>1.0296127027179409</v>
      </c>
      <c r="BG626" s="64">
        <f>IF(ISNUMBER(INDEX(Данные!$I$1:$IX$303,Данные!$A288,BG$642)),INDEX(Данные!$I$1:$IX$303,Данные!$A288,BG$642)-Данные!$H288-BG$643+IF($F$8="Использовать поправку",BU626,0),#N/A)</f>
        <v>1.0940302287303894</v>
      </c>
      <c r="BH626" s="62">
        <f t="shared" si="890"/>
        <v>142.5</v>
      </c>
      <c r="BI626" s="63">
        <f>IF(ISNUMBER(INDEX(Данные!$I$1:$IX$303,Данные!$A288,BI$642)),INDEX(Данные!$I$1:$IX$303,Данные!$A288,BI$642)-Данные!$G288-BI$643+IF($F$9="Использовать поправку",BT626,0),#N/A)</f>
        <v>1.8501477640306803</v>
      </c>
      <c r="BJ626" s="64">
        <f>IF(ISNUMBER(INDEX(Данные!$I$1:$IX$303,Данные!$A288,BJ$642)),INDEX(Данные!$I$1:$IX$303,Данные!$A288,BJ$642)-Данные!$H288-BJ$643+IF($F$9="Использовать поправку",BU626,0),#N/A)</f>
        <v>1.0218494881260085</v>
      </c>
      <c r="BK626" s="62">
        <f t="shared" si="891"/>
        <v>142.5</v>
      </c>
      <c r="BL626" s="63">
        <f>IF(ISNUMBER(INDEX(Данные!$I$1:$IX$303,Данные!$A288,BL$642)),INDEX(Данные!$I$1:$IX$303,Данные!$A288,BL$642)-Данные!$G288-BL$643+IF($F$10="Использовать поправку",BT626,0),#N/A)</f>
        <v>1.9798357275060425</v>
      </c>
      <c r="BM626" s="64">
        <f>IF(ISNUMBER(INDEX(Данные!$I$1:$IX$303,Данные!$A288,BM$642)),INDEX(Данные!$I$1:$IX$303,Данные!$A288,BM$642)-Данные!$H288-BM$643+IF($F$10="Использовать поправку",BU626,0),#N/A)</f>
        <v>1.5648645281978588</v>
      </c>
      <c r="BN626" s="62">
        <f t="shared" si="892"/>
        <v>142.5</v>
      </c>
      <c r="BO626" s="63">
        <f>IF(ISNUMBER(INDEX(Данные!$I$1:$IX$303,Данные!$A288,BO$642)),INDEX(Данные!$I$1:$IX$303,Данные!$A288,BO$642)-Данные!$G288-BO$643+IF($F$11="Использовать поправку",BT626,0),#N/A)</f>
        <v>0.83049060932876273</v>
      </c>
      <c r="BP626" s="64">
        <f>IF(ISNUMBER(INDEX(Данные!$I$1:$IX$303,Данные!$A288,BP$642)),INDEX(Данные!$I$1:$IX$303,Данные!$A288,BP$642)-Данные!$H288-BP$643+IF($F$11="Использовать поправку",BU626,0),#N/A)</f>
        <v>-2.5449306639900442</v>
      </c>
      <c r="BQ626" s="62">
        <f t="shared" si="893"/>
        <v>142.5</v>
      </c>
      <c r="BR626" s="63">
        <f>IF(ISNUMBER(INDEX(Данные!$I$1:$IX$303,Данные!$A288,BR$642)),INDEX(Данные!$I$1:$IX$303,Данные!$A288,BR$642)-Данные!$G288-BR$643+IF($F$12="Использовать поправку",BT626,0),#N/A)</f>
        <v>-0.8612359439971442</v>
      </c>
      <c r="BS626" s="64">
        <f>IF(ISNUMBER(INDEX(Данные!$I$1:$IX$303,Данные!$A288,BS$642)),INDEX(Данные!$I$1:$IX$303,Данные!$A288,BS$642)-Данные!$H288-BS$643+IF($F$12="Использовать поправку",BU626,0),#N/A)</f>
        <v>-0.4651965556658979</v>
      </c>
      <c r="BT626" s="100" t="e">
        <f>INDEX(Данные!$I$1:$IX$303,Данные!$A288,BT$642+8)-INDEX(Данные!$I$1:$IX$303,Данные!$A288,BT$643+8)</f>
        <v>#N/A</v>
      </c>
      <c r="BU626" s="101" t="e">
        <f>INDEX(Данные!$I$1:$IX$303,Данные!$A288,BU$642+9)-INDEX(Данные!$I$1:$IX$303,Данные!$A288,BU$643+9)</f>
        <v>#N/A</v>
      </c>
    </row>
    <row r="627" spans="7:73" s="88" customFormat="1" x14ac:dyDescent="0.25">
      <c r="G627" s="61">
        <v>143</v>
      </c>
      <c r="H627" s="62">
        <f t="shared" si="894"/>
        <v>143</v>
      </c>
      <c r="I627" s="63">
        <f>IF(ISNUMBER(INDEX(Данные!$I$1:$IX$303,Данные!$A289,I$642)),INDEX(Данные!$I$1:$IX$303,Данные!$A289,I$642)-Данные!$E289+IF($F$3="Использовать поправку",AL627,0),#N/A)</f>
        <v>0</v>
      </c>
      <c r="J627" s="64">
        <f>IF(ISNUMBER(INDEX(Данные!$I$1:$IX$303,Данные!$A289,J$642)),INDEX(Данные!$I$1:$IX$303,Данные!$A289,J$642)-Данные!$F289+IF($F$3="Использовать поправку",AM627,0),#N/A)</f>
        <v>0</v>
      </c>
      <c r="K627" s="62">
        <f t="shared" si="895"/>
        <v>143</v>
      </c>
      <c r="L627" s="63">
        <f>IF(ISNUMBER(INDEX(Данные!$I$1:$IX$303,Данные!$A289,L$642)),INDEX(Данные!$I$1:$IX$303,Данные!$A289,L$642)-Данные!$E289+IF($F$4="Использовать поправку",AL627,0),#N/A)</f>
        <v>1.5810454435065395</v>
      </c>
      <c r="M627" s="64">
        <f>IF(ISNUMBER(INDEX(Данные!$I$1:$IX$303,Данные!$A289,M$642)),INDEX(Данные!$I$1:$IX$303,Данные!$A289,M$642)-Данные!$F289+IF($F$4="Использовать поправку",AM627,0),#N/A)</f>
        <v>-1.8849386597633471</v>
      </c>
      <c r="N627" s="62">
        <f t="shared" si="896"/>
        <v>143</v>
      </c>
      <c r="O627" s="63">
        <f>IF(ISNUMBER(INDEX(Данные!$I$1:$IX$303,Данные!$A289,O$642)),INDEX(Данные!$I$1:$IX$303,Данные!$A289,O$642)-Данные!$E289+IF($F$5="Использовать поправку",AL627,0),#N/A)</f>
        <v>-0.44710911090419092</v>
      </c>
      <c r="P627" s="64">
        <f>IF(ISNUMBER(INDEX(Данные!$I$1:$IX$303,Данные!$A289,P$642)),INDEX(Данные!$I$1:$IX$303,Данные!$A289,P$642)-Данные!$F289+IF($F$5="Использовать поправку",AM627,0),#N/A)</f>
        <v>0.2230117760043635</v>
      </c>
      <c r="Q627" s="62">
        <f t="shared" si="897"/>
        <v>143</v>
      </c>
      <c r="R627" s="63">
        <f>IF(ISNUMBER(INDEX(Данные!$I$1:$IX$303,Данные!$A289,R$642)),INDEX(Данные!$I$1:$IX$303,Данные!$A289,R$642)-Данные!$E289+IF($F$6="Использовать поправку",AL627,0),#N/A)</f>
        <v>0.616291147231248</v>
      </c>
      <c r="S627" s="64">
        <f>IF(ISNUMBER(INDEX(Данные!$I$1:$IX$303,Данные!$A289,S$642)),INDEX(Данные!$I$1:$IX$303,Данные!$A289,S$642)-Данные!$F289+IF($F$6="Использовать поправку",AM627,0),#N/A)</f>
        <v>-1.5500314123059411E-2</v>
      </c>
      <c r="T627" s="62">
        <f t="shared" si="898"/>
        <v>143</v>
      </c>
      <c r="U627" s="63">
        <f>IF(ISNUMBER(INDEX(Данные!$I$1:$IX$303,Данные!$A289,U$642)),INDEX(Данные!$I$1:$IX$303,Данные!$A289,U$642)-Данные!$E289+IF($F$7="Использовать поправку",AL627,0),#N/A)</f>
        <v>0.85091796690281729</v>
      </c>
      <c r="V627" s="64">
        <f>IF(ISNUMBER(INDEX(Данные!$I$1:$IX$303,Данные!$A289,V$642)),INDEX(Данные!$I$1:$IX$303,Данные!$A289,V$642)-Данные!$F289+IF($F$7="Использовать поправку",AM627,0),#N/A)</f>
        <v>-0.12348111191069044</v>
      </c>
      <c r="W627" s="62">
        <f t="shared" si="899"/>
        <v>143</v>
      </c>
      <c r="X627" s="63">
        <f>IF(ISNUMBER(INDEX(Данные!$I$1:$IX$303,Данные!$A289,X$642)),INDEX(Данные!$I$1:$IX$303,Данные!$A289,X$642)-Данные!$E289+IF($F$8="Использовать поправку",AL627,0),#N/A)</f>
        <v>1.8756776814784368</v>
      </c>
      <c r="Y627" s="64">
        <f>IF(ISNUMBER(INDEX(Данные!$I$1:$IX$303,Данные!$A289,Y$642)),INDEX(Данные!$I$1:$IX$303,Данные!$A289,Y$642)-Данные!$F289+IF($F$8="Использовать поправку",AM627,0),#N/A)</f>
        <v>0.28587327476162816</v>
      </c>
      <c r="Z627" s="62">
        <f t="shared" si="900"/>
        <v>143</v>
      </c>
      <c r="AA627" s="63">
        <f>IF(ISNUMBER(INDEX(Данные!$I$1:$IX$303,Данные!$A289,AA$642)),INDEX(Данные!$I$1:$IX$303,Данные!$A289,AA$642)-Данные!$E289+IF($F$9="Использовать поправку",AL627,0),#N/A)</f>
        <v>0.61921425507408046</v>
      </c>
      <c r="AB627" s="64">
        <f>IF(ISNUMBER(INDEX(Данные!$I$1:$IX$303,Данные!$A289,AB$642)),INDEX(Данные!$I$1:$IX$303,Данные!$A289,AB$642)-Данные!$F289+IF($F$9="Использовать поправку",AM627,0),#N/A)</f>
        <v>0.31654704899988317</v>
      </c>
      <c r="AC627" s="62">
        <f t="shared" si="901"/>
        <v>143</v>
      </c>
      <c r="AD627" s="63">
        <f>IF(ISNUMBER(INDEX(Данные!$I$1:$IX$303,Данные!$A289,AD$642)),INDEX(Данные!$I$1:$IX$303,Данные!$A289,AD$642)-Данные!$E289+IF($F$10="Использовать поправку",AL627,0),#N/A)</f>
        <v>-0.60321069298184415</v>
      </c>
      <c r="AE627" s="64">
        <f>IF(ISNUMBER(INDEX(Данные!$I$1:$IX$303,Данные!$A289,AE$642)),INDEX(Данные!$I$1:$IX$303,Данные!$A289,AE$642)-Данные!$F289+IF($F$10="Использовать поправку",AM627,0),#N/A)</f>
        <v>-0.35528419992574545</v>
      </c>
      <c r="AF627" s="62">
        <f t="shared" si="902"/>
        <v>143</v>
      </c>
      <c r="AG627" s="63">
        <f>IF(ISNUMBER(INDEX(Данные!$I$1:$IX$303,Данные!$A289,AG$642)),INDEX(Данные!$I$1:$IX$303,Данные!$A289,AG$642)-Данные!$E289+IF($F$11="Использовать поправку",AL627,0),#N/A)</f>
        <v>0.47554615132453115</v>
      </c>
      <c r="AH627" s="64">
        <f>IF(ISNUMBER(INDEX(Данные!$I$1:$IX$303,Данные!$A289,AH$642)),INDEX(Данные!$I$1:$IX$303,Данные!$A289,AH$642)-Данные!$F289+IF($F$11="Использовать поправку",AM627,0),#N/A)</f>
        <v>0.39080200597761472</v>
      </c>
      <c r="AI627" s="62">
        <f t="shared" si="903"/>
        <v>143</v>
      </c>
      <c r="AJ627" s="63">
        <f>IF(ISNUMBER(INDEX(Данные!$I$1:$IX$303,Данные!$A289,AJ$642)),INDEX(Данные!$I$1:$IX$303,Данные!$A289,AJ$642)-Данные!$E289+IF($F$12="Использовать поправку",AL627,0),#N/A)</f>
        <v>0.16926126088368765</v>
      </c>
      <c r="AK627" s="96">
        <f>IF(ISNUMBER(INDEX(Данные!$I$1:$IX$303,Данные!$A289,AK$642)),INDEX(Данные!$I$1:$IX$303,Данные!$A289,AK$642)-Данные!$F289+IF($F$12="Использовать поправку",AM627,0),#N/A)</f>
        <v>0.64861435530877909</v>
      </c>
      <c r="AL627" s="100" t="e">
        <f>INDEX(Данные!$I$1:$IX$303,Данные!$A289,AL$642+4)-INDEX(Данные!$I$1:$IX$303,Данные!$A289,AL$643+4)</f>
        <v>#N/A</v>
      </c>
      <c r="AM627" s="101" t="e">
        <f>INDEX(Данные!$I$1:$IX$303,Данные!$A289,AM$642+5)-INDEX(Данные!$I$1:$IX$303,Данные!$A289,AM$643+5)</f>
        <v>#N/A</v>
      </c>
      <c r="AO627" s="61">
        <v>143</v>
      </c>
      <c r="AP627" s="62">
        <f t="shared" si="884"/>
        <v>143</v>
      </c>
      <c r="AQ627" s="63">
        <f>IF(ISNUMBER(INDEX(Данные!$I$1:$IX$303,Данные!$A289,AQ$642)),INDEX(Данные!$I$1:$IX$303,Данные!$A289,AQ$642)-Данные!$G289-AQ$643+IF($F$3="Использовать поправку",BT627,0),#N/A)</f>
        <v>0</v>
      </c>
      <c r="AR627" s="64">
        <f>IF(ISNUMBER(INDEX(Данные!$I$1:$IX$303,Данные!$A289,AR$642)),INDEX(Данные!$I$1:$IX$303,Данные!$A289,AR$642)-Данные!$H289-AR$643+IF($F$3="Использовать поправку",BU627,0),#N/A)</f>
        <v>0</v>
      </c>
      <c r="AS627" s="62">
        <f t="shared" si="885"/>
        <v>143</v>
      </c>
      <c r="AT627" s="63">
        <f>IF(ISNUMBER(INDEX(Данные!$I$1:$IX$303,Данные!$A289,AT$642)),INDEX(Данные!$I$1:$IX$303,Данные!$A289,AT$642)-Данные!$G289-AT$643+IF($F$4="Использовать поправку",BT627,0),#N/A)</f>
        <v>1.4220591268768885</v>
      </c>
      <c r="AU627" s="64">
        <f>IF(ISNUMBER(INDEX(Данные!$I$1:$IX$303,Данные!$A289,AU$642)),INDEX(Данные!$I$1:$IX$303,Данные!$A289,AU$642)-Данные!$H289-AU$643+IF($F$4="Использовать поправку",BU627,0),#N/A)</f>
        <v>-0.49805764897246263</v>
      </c>
      <c r="AV627" s="62">
        <f t="shared" si="886"/>
        <v>143</v>
      </c>
      <c r="AW627" s="63">
        <f>IF(ISNUMBER(INDEX(Данные!$I$1:$IX$303,Данные!$A289,AW$642)),INDEX(Данные!$I$1:$IX$303,Данные!$A289,AW$642)-Данные!$G289-AW$643+IF($F$5="Использовать поправку",BT627,0),#N/A)</f>
        <v>-1.0773494316390497</v>
      </c>
      <c r="AX627" s="64">
        <f>IF(ISNUMBER(INDEX(Данные!$I$1:$IX$303,Данные!$A289,AX$642)),INDEX(Данные!$I$1:$IX$303,Данные!$A289,AX$642)-Данные!$H289-AX$643+IF($F$5="Использовать поправку",BU627,0),#N/A)</f>
        <v>-0.12648117982371332</v>
      </c>
      <c r="AY627" s="62">
        <f t="shared" si="887"/>
        <v>143</v>
      </c>
      <c r="AZ627" s="63">
        <f>IF(ISNUMBER(INDEX(Данные!$I$1:$IX$303,Данные!$A289,AZ$642)),INDEX(Данные!$I$1:$IX$303,Данные!$A289,AZ$642)-Данные!$G289-AZ$643+IF($F$6="Использовать поправку",BT627,0),#N/A)</f>
        <v>-1.4490255882310521</v>
      </c>
      <c r="BA627" s="64">
        <f>IF(ISNUMBER(INDEX(Данные!$I$1:$IX$303,Данные!$A289,BA$642)),INDEX(Данные!$I$1:$IX$303,Данные!$A289,BA$642)-Данные!$H289-BA$643+IF($F$6="Использовать поправку",BU627,0),#N/A)</f>
        <v>-0.22385004367561123</v>
      </c>
      <c r="BB627" s="62">
        <f t="shared" si="888"/>
        <v>143</v>
      </c>
      <c r="BC627" s="63">
        <f>IF(ISNUMBER(INDEX(Данные!$I$1:$IX$303,Данные!$A289,BC$642)),INDEX(Данные!$I$1:$IX$303,Данные!$A289,BC$642)-Данные!$G289-BC$643+IF($F$7="Использовать поправку",BT627,0),#N/A)</f>
        <v>-0.91306937638285035</v>
      </c>
      <c r="BD627" s="64">
        <f>IF(ISNUMBER(INDEX(Данные!$I$1:$IX$303,Данные!$A289,BD$642)),INDEX(Данные!$I$1:$IX$303,Данные!$A289,BD$642)-Данные!$H289-BD$643+IF($F$7="Использовать поправку",BU627,0),#N/A)</f>
        <v>0.22645082546887352</v>
      </c>
      <c r="BE627" s="62">
        <f t="shared" si="889"/>
        <v>143</v>
      </c>
      <c r="BF627" s="63">
        <f>IF(ISNUMBER(INDEX(Данные!$I$1:$IX$303,Данные!$A289,BF$642)),INDEX(Данные!$I$1:$IX$303,Данные!$A289,BF$642)-Данные!$G289-BF$643+IF($F$8="Использовать поправку",BT627,0),#N/A)</f>
        <v>1.9674515434570594</v>
      </c>
      <c r="BG627" s="64">
        <f>IF(ISNUMBER(INDEX(Данные!$I$1:$IX$303,Данные!$A289,BG$642)),INDEX(Данные!$I$1:$IX$303,Данные!$A289,BG$642)-Данные!$H289-BG$643+IF($F$8="Использовать поправку",BU627,0),#N/A)</f>
        <v>1.2369668661112883</v>
      </c>
      <c r="BH627" s="62">
        <f t="shared" si="890"/>
        <v>143</v>
      </c>
      <c r="BI627" s="63">
        <f>IF(ISNUMBER(INDEX(Данные!$I$1:$IX$303,Данные!$A289,BI$642)),INDEX(Данные!$I$1:$IX$303,Данные!$A289,BI$642)-Данные!$G289-BI$643+IF($F$9="Использовать поправку",BT627,0),#N/A)</f>
        <v>2.1597548915676725</v>
      </c>
      <c r="BJ627" s="64">
        <f>IF(ISNUMBER(INDEX(Данные!$I$1:$IX$303,Данные!$A289,BJ$642)),INDEX(Данные!$I$1:$IX$303,Данные!$A289,BJ$642)-Данные!$H289-BJ$643+IF($F$9="Использовать поправку",BU627,0),#N/A)</f>
        <v>1.180123012625927</v>
      </c>
      <c r="BK627" s="62">
        <f t="shared" si="891"/>
        <v>143</v>
      </c>
      <c r="BL627" s="63">
        <f>IF(ISNUMBER(INDEX(Данные!$I$1:$IX$303,Данные!$A289,BL$642)),INDEX(Данные!$I$1:$IX$303,Данные!$A289,BL$642)-Данные!$G289-BL$643+IF($F$10="Использовать поправку",BT627,0),#N/A)</f>
        <v>1.6782303810150552</v>
      </c>
      <c r="BM627" s="64">
        <f>IF(ISNUMBER(INDEX(Данные!$I$1:$IX$303,Данные!$A289,BM$642)),INDEX(Данные!$I$1:$IX$303,Данные!$A289,BM$642)-Данные!$H289-BM$643+IF($F$10="Использовать поправку",BU627,0),#N/A)</f>
        <v>1.3872224282349634</v>
      </c>
      <c r="BN627" s="62">
        <f t="shared" si="892"/>
        <v>143</v>
      </c>
      <c r="BO627" s="63">
        <f>IF(ISNUMBER(INDEX(Данные!$I$1:$IX$303,Данные!$A289,BO$642)),INDEX(Данные!$I$1:$IX$303,Данные!$A289,BO$642)-Данные!$G289-BO$643+IF($F$11="Использовать поправку",BT627,0),#N/A)</f>
        <v>1.0682636849909386</v>
      </c>
      <c r="BP627" s="64">
        <f>IF(ISNUMBER(INDEX(Данные!$I$1:$IX$303,Данные!$A289,BP$642)),INDEX(Данные!$I$1:$IX$303,Данные!$A289,BP$642)-Данные!$H289-BP$643+IF($F$11="Использовать поправку",BU627,0),#N/A)</f>
        <v>-2.3495296610012701</v>
      </c>
      <c r="BQ627" s="62">
        <f t="shared" si="893"/>
        <v>143</v>
      </c>
      <c r="BR627" s="63">
        <f>IF(ISNUMBER(INDEX(Данные!$I$1:$IX$303,Данные!$A289,BR$642)),INDEX(Данные!$I$1:$IX$303,Данные!$A289,BR$642)-Данные!$G289-BR$643+IF($F$12="Использовать поправку",BT627,0),#N/A)</f>
        <v>-0.77660531355536477</v>
      </c>
      <c r="BS627" s="64">
        <f>IF(ISNUMBER(INDEX(Данные!$I$1:$IX$303,Данные!$A289,BS$642)),INDEX(Данные!$I$1:$IX$303,Данные!$A289,BS$642)-Данные!$H289-BS$643+IF($F$12="Использовать поправку",BU627,0),#N/A)</f>
        <v>-0.14088937801147949</v>
      </c>
      <c r="BT627" s="100" t="e">
        <f>INDEX(Данные!$I$1:$IX$303,Данные!$A289,BT$642+8)-INDEX(Данные!$I$1:$IX$303,Данные!$A289,BT$643+8)</f>
        <v>#N/A</v>
      </c>
      <c r="BU627" s="101" t="e">
        <f>INDEX(Данные!$I$1:$IX$303,Данные!$A289,BU$642+9)-INDEX(Данные!$I$1:$IX$303,Данные!$A289,BU$643+9)</f>
        <v>#N/A</v>
      </c>
    </row>
    <row r="628" spans="7:73" s="88" customFormat="1" x14ac:dyDescent="0.25">
      <c r="G628" s="61">
        <v>143.5</v>
      </c>
      <c r="H628" s="62">
        <f t="shared" si="894"/>
        <v>143.5</v>
      </c>
      <c r="I628" s="63">
        <f>IF(ISNUMBER(INDEX(Данные!$I$1:$IX$303,Данные!$A290,I$642)),INDEX(Данные!$I$1:$IX$303,Данные!$A290,I$642)-Данные!$E290+IF($F$3="Использовать поправку",AL628,0),#N/A)</f>
        <v>0</v>
      </c>
      <c r="J628" s="64">
        <f>IF(ISNUMBER(INDEX(Данные!$I$1:$IX$303,Данные!$A290,J$642)),INDEX(Данные!$I$1:$IX$303,Данные!$A290,J$642)-Данные!$F290+IF($F$3="Использовать поправку",AM628,0),#N/A)</f>
        <v>0</v>
      </c>
      <c r="K628" s="62">
        <f t="shared" si="895"/>
        <v>143.5</v>
      </c>
      <c r="L628" s="63">
        <f>IF(ISNUMBER(INDEX(Данные!$I$1:$IX$303,Данные!$A290,L$642)),INDEX(Данные!$I$1:$IX$303,Данные!$A290,L$642)-Данные!$E290+IF($F$4="Использовать поправку",AL628,0),#N/A)</f>
        <v>-1.5874873752877328E-2</v>
      </c>
      <c r="M628" s="64">
        <f>IF(ISNUMBER(INDEX(Данные!$I$1:$IX$303,Данные!$A290,M$642)),INDEX(Данные!$I$1:$IX$303,Данные!$A290,M$642)-Данные!$F290+IF($F$4="Использовать поправку",AM628,0),#N/A)</f>
        <v>-0.36469705002814612</v>
      </c>
      <c r="N628" s="62">
        <f t="shared" si="896"/>
        <v>143.5</v>
      </c>
      <c r="O628" s="63">
        <f>IF(ISNUMBER(INDEX(Данные!$I$1:$IX$303,Данные!$A290,O$642)),INDEX(Данные!$I$1:$IX$303,Данные!$A290,O$642)-Данные!$E290+IF($F$5="Использовать поправку",AL628,0),#N/A)</f>
        <v>-0.64193577987556516</v>
      </c>
      <c r="P628" s="64">
        <f>IF(ISNUMBER(INDEX(Данные!$I$1:$IX$303,Данные!$A290,P$642)),INDEX(Данные!$I$1:$IX$303,Данные!$A290,P$642)-Данные!$F290+IF($F$5="Использовать поправку",AM628,0),#N/A)</f>
        <v>0.92029435367464885</v>
      </c>
      <c r="Q628" s="62">
        <f t="shared" si="897"/>
        <v>143.5</v>
      </c>
      <c r="R628" s="63">
        <f>IF(ISNUMBER(INDEX(Данные!$I$1:$IX$303,Данные!$A290,R$642)),INDEX(Данные!$I$1:$IX$303,Данные!$A290,R$642)-Данные!$E290+IF($F$6="Использовать поправку",AL628,0),#N/A)</f>
        <v>-7.8809369239412952E-2</v>
      </c>
      <c r="S628" s="64">
        <f>IF(ISNUMBER(INDEX(Данные!$I$1:$IX$303,Данные!$A290,S$642)),INDEX(Данные!$I$1:$IX$303,Данные!$A290,S$642)-Данные!$F290+IF($F$6="Использовать поправку",AM628,0),#N/A)</f>
        <v>0.59961514152314788</v>
      </c>
      <c r="T628" s="62">
        <f t="shared" si="898"/>
        <v>143.5</v>
      </c>
      <c r="U628" s="63">
        <f>IF(ISNUMBER(INDEX(Данные!$I$1:$IX$303,Данные!$A290,U$642)),INDEX(Данные!$I$1:$IX$303,Данные!$A290,U$642)-Данные!$E290+IF($F$7="Использовать поправку",AL628,0),#N/A)</f>
        <v>0.20458620570278896</v>
      </c>
      <c r="V628" s="64">
        <f>IF(ISNUMBER(INDEX(Данные!$I$1:$IX$303,Данные!$A290,V$642)),INDEX(Данные!$I$1:$IX$303,Данные!$A290,V$642)-Данные!$F290+IF($F$7="Использовать поправку",AM628,0),#N/A)</f>
        <v>0.65826174948327409</v>
      </c>
      <c r="W628" s="62">
        <f t="shared" si="899"/>
        <v>143.5</v>
      </c>
      <c r="X628" s="63">
        <f>IF(ISNUMBER(INDEX(Данные!$I$1:$IX$303,Данные!$A290,X$642)),INDEX(Данные!$I$1:$IX$303,Данные!$A290,X$642)-Данные!$E290+IF($F$8="Использовать поправку",AL628,0),#N/A)</f>
        <v>0.16027819179056024</v>
      </c>
      <c r="Y628" s="64">
        <f>IF(ISNUMBER(INDEX(Данные!$I$1:$IX$303,Данные!$A290,Y$642)),INDEX(Данные!$I$1:$IX$303,Данные!$A290,Y$642)-Данные!$F290+IF($F$8="Использовать поправку",AM628,0),#N/A)</f>
        <v>0.63733662393446977</v>
      </c>
      <c r="Z628" s="62">
        <f t="shared" si="900"/>
        <v>143.5</v>
      </c>
      <c r="AA628" s="63">
        <f>IF(ISNUMBER(INDEX(Данные!$I$1:$IX$303,Данные!$A290,AA$642)),INDEX(Данные!$I$1:$IX$303,Данные!$A290,AA$642)-Данные!$E290+IF($F$9="Использовать поправку",AL628,0),#N/A)</f>
        <v>-1.457767907428495</v>
      </c>
      <c r="AB628" s="64">
        <f>IF(ISNUMBER(INDEX(Данные!$I$1:$IX$303,Данные!$A290,AB$642)),INDEX(Данные!$I$1:$IX$303,Данные!$A290,AB$642)-Данные!$F290+IF($F$9="Использовать поправку",AM628,0),#N/A)</f>
        <v>1.0364377884632203</v>
      </c>
      <c r="AC628" s="62">
        <f t="shared" si="901"/>
        <v>143.5</v>
      </c>
      <c r="AD628" s="63">
        <f>IF(ISNUMBER(INDEX(Данные!$I$1:$IX$303,Данные!$A290,AD$642)),INDEX(Данные!$I$1:$IX$303,Данные!$A290,AD$642)-Данные!$E290+IF($F$10="Использовать поправку",AL628,0),#N/A)</f>
        <v>0.1256827564657943</v>
      </c>
      <c r="AE628" s="64">
        <f>IF(ISNUMBER(INDEX(Данные!$I$1:$IX$303,Данные!$A290,AE$642)),INDEX(Данные!$I$1:$IX$303,Данные!$A290,AE$642)-Данные!$F290+IF($F$10="Использовать поправку",AM628,0),#N/A)</f>
        <v>0.8572080842549763</v>
      </c>
      <c r="AF628" s="62">
        <f t="shared" si="902"/>
        <v>143.5</v>
      </c>
      <c r="AG628" s="63">
        <f>IF(ISNUMBER(INDEX(Данные!$I$1:$IX$303,Данные!$A290,AG$642)),INDEX(Данные!$I$1:$IX$303,Данные!$A290,AG$642)-Данные!$E290+IF($F$11="Использовать поправку",AL628,0),#N/A)</f>
        <v>-0.39542199576679149</v>
      </c>
      <c r="AH628" s="64">
        <f>IF(ISNUMBER(INDEX(Данные!$I$1:$IX$303,Данные!$A290,AH$642)),INDEX(Данные!$I$1:$IX$303,Данные!$A290,AH$642)-Данные!$F290+IF($F$11="Использовать поправку",AM628,0),#N/A)</f>
        <v>1.9310570541654402</v>
      </c>
      <c r="AI628" s="62">
        <f t="shared" si="903"/>
        <v>143.5</v>
      </c>
      <c r="AJ628" s="63">
        <f>IF(ISNUMBER(INDEX(Данные!$I$1:$IX$303,Данные!$A290,AJ$642)),INDEX(Данные!$I$1:$IX$303,Данные!$A290,AJ$642)-Данные!$E290+IF($F$12="Использовать поправку",AL628,0),#N/A)</f>
        <v>6.8277933352165476E-3</v>
      </c>
      <c r="AK628" s="96">
        <f>IF(ISNUMBER(INDEX(Данные!$I$1:$IX$303,Данные!$A290,AK$642)),INDEX(Данные!$I$1:$IX$303,Данные!$A290,AK$642)-Данные!$F290+IF($F$12="Использовать поправку",AM628,0),#N/A)</f>
        <v>0.24121486389356672</v>
      </c>
      <c r="AL628" s="100" t="e">
        <f>INDEX(Данные!$I$1:$IX$303,Данные!$A290,AL$642+4)-INDEX(Данные!$I$1:$IX$303,Данные!$A290,AL$643+4)</f>
        <v>#N/A</v>
      </c>
      <c r="AM628" s="101" t="e">
        <f>INDEX(Данные!$I$1:$IX$303,Данные!$A290,AM$642+5)-INDEX(Данные!$I$1:$IX$303,Данные!$A290,AM$643+5)</f>
        <v>#N/A</v>
      </c>
      <c r="AO628" s="61">
        <v>143.5</v>
      </c>
      <c r="AP628" s="62">
        <f t="shared" si="884"/>
        <v>143.5</v>
      </c>
      <c r="AQ628" s="63">
        <f>IF(ISNUMBER(INDEX(Данные!$I$1:$IX$303,Данные!$A290,AQ$642)),INDEX(Данные!$I$1:$IX$303,Данные!$A290,AQ$642)-Данные!$G290-AQ$643+IF($F$3="Использовать поправку",BT628,0),#N/A)</f>
        <v>0</v>
      </c>
      <c r="AR628" s="64">
        <f>IF(ISNUMBER(INDEX(Данные!$I$1:$IX$303,Данные!$A290,AR$642)),INDEX(Данные!$I$1:$IX$303,Данные!$A290,AR$642)-Данные!$H290-AR$643+IF($F$3="Использовать поправку",BU628,0),#N/A)</f>
        <v>0</v>
      </c>
      <c r="AS628" s="62">
        <f t="shared" si="885"/>
        <v>143.5</v>
      </c>
      <c r="AT628" s="63">
        <f>IF(ISNUMBER(INDEX(Данные!$I$1:$IX$303,Данные!$A290,AT$642)),INDEX(Данные!$I$1:$IX$303,Данные!$A290,AT$642)-Данные!$G290-AT$643+IF($F$4="Использовать поправку",BT628,0),#N/A)</f>
        <v>1.4141216900004565</v>
      </c>
      <c r="AU628" s="64">
        <f>IF(ISNUMBER(INDEX(Данные!$I$1:$IX$303,Данные!$A290,AU$642)),INDEX(Данные!$I$1:$IX$303,Данные!$A290,AU$642)-Данные!$H290-AU$643+IF($F$4="Использовать поправку",BU628,0),#N/A)</f>
        <v>-0.68040617398651193</v>
      </c>
      <c r="AV628" s="62">
        <f t="shared" si="886"/>
        <v>143.5</v>
      </c>
      <c r="AW628" s="63">
        <f>IF(ISNUMBER(INDEX(Данные!$I$1:$IX$303,Данные!$A290,AW$642)),INDEX(Данные!$I$1:$IX$303,Данные!$A290,AW$642)-Данные!$G290-AW$643+IF($F$5="Использовать поправку",BT628,0),#N/A)</f>
        <v>-1.3983173215767692</v>
      </c>
      <c r="AX628" s="64">
        <f>IF(ISNUMBER(INDEX(Данные!$I$1:$IX$303,Данные!$A290,AX$642)),INDEX(Данные!$I$1:$IX$303,Данные!$A290,AX$642)-Данные!$H290-AX$643+IF($F$5="Использовать поправку",BU628,0),#N/A)</f>
        <v>0.33366599701366795</v>
      </c>
      <c r="AY628" s="62">
        <f t="shared" si="887"/>
        <v>143.5</v>
      </c>
      <c r="AZ628" s="63">
        <f>IF(ISNUMBER(INDEX(Данные!$I$1:$IX$303,Данные!$A290,AZ$642)),INDEX(Данные!$I$1:$IX$303,Данные!$A290,AZ$642)-Данные!$G290-AZ$643+IF($F$6="Использовать поправку",BT628,0),#N/A)</f>
        <v>-1.4884302728506782</v>
      </c>
      <c r="BA628" s="64">
        <f>IF(ISNUMBER(INDEX(Данные!$I$1:$IX$303,Данные!$A290,BA$642)),INDEX(Данные!$I$1:$IX$303,Данные!$A290,BA$642)-Данные!$H290-BA$643+IF($F$6="Использовать поправку",BU628,0),#N/A)</f>
        <v>7.5957527086075061E-2</v>
      </c>
      <c r="BB628" s="62">
        <f t="shared" si="888"/>
        <v>143.5</v>
      </c>
      <c r="BC628" s="63">
        <f>IF(ISNUMBER(INDEX(Данные!$I$1:$IX$303,Данные!$A290,BC$642)),INDEX(Данные!$I$1:$IX$303,Данные!$A290,BC$642)-Данные!$G290-BC$643+IF($F$7="Использовать поправку",BT628,0),#N/A)</f>
        <v>-0.81077627353147363</v>
      </c>
      <c r="BD628" s="64">
        <f>IF(ISNUMBER(INDEX(Данные!$I$1:$IX$303,Данные!$A290,BD$642)),INDEX(Данные!$I$1:$IX$303,Данные!$A290,BD$642)-Данные!$H290-BD$643+IF($F$7="Использовать поправку",BU628,0),#N/A)</f>
        <v>0.55558170021049591</v>
      </c>
      <c r="BE628" s="62">
        <f t="shared" si="889"/>
        <v>143.5</v>
      </c>
      <c r="BF628" s="63">
        <f>IF(ISNUMBER(INDEX(Данные!$I$1:$IX$303,Данные!$A290,BF$642)),INDEX(Данные!$I$1:$IX$303,Данные!$A290,BF$642)-Данные!$G290-BF$643+IF($F$8="Использовать поправку",BT628,0),#N/A)</f>
        <v>2.0475906393523928</v>
      </c>
      <c r="BG628" s="64">
        <f>IF(ISNUMBER(INDEX(Данные!$I$1:$IX$303,Данные!$A290,BG$642)),INDEX(Данные!$I$1:$IX$303,Данные!$A290,BG$642)-Данные!$H290-BG$643+IF($F$8="Использовать поправку",BU628,0),#N/A)</f>
        <v>1.5556351780785462</v>
      </c>
      <c r="BH628" s="62">
        <f t="shared" si="890"/>
        <v>143.5</v>
      </c>
      <c r="BI628" s="63">
        <f>IF(ISNUMBER(INDEX(Данные!$I$1:$IX$303,Данные!$A290,BI$642)),INDEX(Данные!$I$1:$IX$303,Данные!$A290,BI$642)-Данные!$G290-BI$643+IF($F$9="Использовать поправку",BT628,0),#N/A)</f>
        <v>1.4308709378534559</v>
      </c>
      <c r="BJ628" s="64">
        <f>IF(ISNUMBER(INDEX(Данные!$I$1:$IX$303,Данные!$A290,BJ$642)),INDEX(Данные!$I$1:$IX$303,Данные!$A290,BJ$642)-Данные!$H290-BJ$643+IF($F$9="Использовать поправку",BU628,0),#N/A)</f>
        <v>1.6983419068576495</v>
      </c>
      <c r="BK628" s="62">
        <f t="shared" si="891"/>
        <v>143.5</v>
      </c>
      <c r="BL628" s="63">
        <f>IF(ISNUMBER(INDEX(Данные!$I$1:$IX$303,Данные!$A290,BL$642)),INDEX(Данные!$I$1:$IX$303,Данные!$A290,BL$642)-Данные!$G290-BL$643+IF($F$10="Использовать поправку",BT628,0),#N/A)</f>
        <v>1.7410717592480296</v>
      </c>
      <c r="BM628" s="64">
        <f>IF(ISNUMBER(INDEX(Данные!$I$1:$IX$303,Данные!$A290,BM$642)),INDEX(Данные!$I$1:$IX$303,Данные!$A290,BM$642)-Данные!$H290-BM$643+IF($F$10="Использовать поправку",BU628,0),#N/A)</f>
        <v>1.8158264703624809</v>
      </c>
      <c r="BN628" s="62">
        <f t="shared" si="892"/>
        <v>143.5</v>
      </c>
      <c r="BO628" s="63">
        <f>IF(ISNUMBER(INDEX(Данные!$I$1:$IX$303,Данные!$A290,BO$642)),INDEX(Данные!$I$1:$IX$303,Данные!$A290,BO$642)-Данные!$G290-BO$643+IF($F$11="Использовать поправку",BT628,0),#N/A)</f>
        <v>0.87055268710753353</v>
      </c>
      <c r="BP628" s="64">
        <f>IF(ISNUMBER(INDEX(Данные!$I$1:$IX$303,Данные!$A290,BP$642)),INDEX(Данные!$I$1:$IX$303,Данные!$A290,BP$642)-Данные!$H290-BP$643+IF($F$11="Использовать поправку",BU628,0),#N/A)</f>
        <v>-1.3840011339184457</v>
      </c>
      <c r="BQ628" s="62">
        <f t="shared" si="893"/>
        <v>143.5</v>
      </c>
      <c r="BR628" s="63">
        <f>IF(ISNUMBER(INDEX(Данные!$I$1:$IX$303,Данные!$A290,BR$642)),INDEX(Данные!$I$1:$IX$303,Данные!$A290,BR$642)-Данные!$G290-BR$643+IF($F$12="Использовать поправку",BT628,0),#N/A)</f>
        <v>-0.77319141688769832</v>
      </c>
      <c r="BS628" s="64">
        <f>IF(ISNUMBER(INDEX(Данные!$I$1:$IX$303,Данные!$A290,BS$642)),INDEX(Данные!$I$1:$IX$303,Данные!$A290,BS$642)-Данные!$H290-BS$643+IF($F$12="Использовать поправку",BU628,0),#N/A)</f>
        <v>-2.0281946064642398E-2</v>
      </c>
      <c r="BT628" s="100" t="e">
        <f>INDEX(Данные!$I$1:$IX$303,Данные!$A290,BT$642+8)-INDEX(Данные!$I$1:$IX$303,Данные!$A290,BT$643+8)</f>
        <v>#N/A</v>
      </c>
      <c r="BU628" s="101" t="e">
        <f>INDEX(Данные!$I$1:$IX$303,Данные!$A290,BU$642+9)-INDEX(Данные!$I$1:$IX$303,Данные!$A290,BU$643+9)</f>
        <v>#N/A</v>
      </c>
    </row>
    <row r="629" spans="7:73" s="88" customFormat="1" x14ac:dyDescent="0.25">
      <c r="G629" s="61">
        <v>144</v>
      </c>
      <c r="H629" s="62">
        <f t="shared" si="894"/>
        <v>144</v>
      </c>
      <c r="I629" s="63">
        <f>IF(ISNUMBER(INDEX(Данные!$I$1:$IX$303,Данные!$A291,I$642)),INDEX(Данные!$I$1:$IX$303,Данные!$A291,I$642)-Данные!$E291+IF($F$3="Использовать поправку",AL629,0),#N/A)</f>
        <v>0</v>
      </c>
      <c r="J629" s="64">
        <f>IF(ISNUMBER(INDEX(Данные!$I$1:$IX$303,Данные!$A291,J$642)),INDEX(Данные!$I$1:$IX$303,Данные!$A291,J$642)-Данные!$F291+IF($F$3="Использовать поправку",AM629,0),#N/A)</f>
        <v>0</v>
      </c>
      <c r="K629" s="62">
        <f t="shared" si="895"/>
        <v>144</v>
      </c>
      <c r="L629" s="63">
        <f>IF(ISNUMBER(INDEX(Данные!$I$1:$IX$303,Данные!$A291,L$642)),INDEX(Данные!$I$1:$IX$303,Данные!$A291,L$642)-Данные!$E291+IF($F$4="Использовать поправку",AL629,0),#N/A)</f>
        <v>0.9797223422764203</v>
      </c>
      <c r="M629" s="64">
        <f>IF(ISNUMBER(INDEX(Данные!$I$1:$IX$303,Данные!$A291,M$642)),INDEX(Данные!$I$1:$IX$303,Данные!$A291,M$642)-Данные!$F291+IF($F$4="Использовать поправку",AM629,0),#N/A)</f>
        <v>-0.11887749769653588</v>
      </c>
      <c r="N629" s="62">
        <f t="shared" si="896"/>
        <v>144</v>
      </c>
      <c r="O629" s="63">
        <f>IF(ISNUMBER(INDEX(Данные!$I$1:$IX$303,Данные!$A291,O$642)),INDEX(Данные!$I$1:$IX$303,Данные!$A291,O$642)-Данные!$E291+IF($F$5="Использовать поправку",AL629,0),#N/A)</f>
        <v>0.31133975139003178</v>
      </c>
      <c r="P629" s="64">
        <f>IF(ISNUMBER(INDEX(Данные!$I$1:$IX$303,Данные!$A291,P$642)),INDEX(Данные!$I$1:$IX$303,Данные!$A291,P$642)-Данные!$F291+IF($F$5="Использовать поправку",AM629,0),#N/A)</f>
        <v>1.1474112300309791</v>
      </c>
      <c r="Q629" s="62">
        <f t="shared" si="897"/>
        <v>144</v>
      </c>
      <c r="R629" s="63">
        <f>IF(ISNUMBER(INDEX(Данные!$I$1:$IX$303,Данные!$A291,R$642)),INDEX(Данные!$I$1:$IX$303,Данные!$A291,R$642)-Данные!$E291+IF($F$6="Использовать поправку",AL629,0),#N/A)</f>
        <v>-3.0527071339993217E-2</v>
      </c>
      <c r="S629" s="64">
        <f>IF(ISNUMBER(INDEX(Данные!$I$1:$IX$303,Данные!$A291,S$642)),INDEX(Данные!$I$1:$IX$303,Данные!$A291,S$642)-Данные!$F291+IF($F$6="Использовать поправку",AM629,0),#N/A)</f>
        <v>1.1894429781681213</v>
      </c>
      <c r="T629" s="62">
        <f t="shared" si="898"/>
        <v>144</v>
      </c>
      <c r="U629" s="63">
        <f>IF(ISNUMBER(INDEX(Данные!$I$1:$IX$303,Данные!$A291,U$642)),INDEX(Данные!$I$1:$IX$303,Данные!$A291,U$642)-Данные!$E291+IF($F$7="Использовать поправку",AL629,0),#N/A)</f>
        <v>0.76142121346214919</v>
      </c>
      <c r="V629" s="64">
        <f>IF(ISNUMBER(INDEX(Данные!$I$1:$IX$303,Данные!$A291,V$642)),INDEX(Данные!$I$1:$IX$303,Данные!$A291,V$642)-Данные!$F291+IF($F$7="Использовать поправку",AM629,0),#N/A)</f>
        <v>-0.55252004762995632</v>
      </c>
      <c r="W629" s="62">
        <f t="shared" si="899"/>
        <v>144</v>
      </c>
      <c r="X629" s="63">
        <f>IF(ISNUMBER(INDEX(Данные!$I$1:$IX$303,Данные!$A291,X$642)),INDEX(Данные!$I$1:$IX$303,Данные!$A291,X$642)-Данные!$E291+IF($F$8="Использовать поправку",AL629,0),#N/A)</f>
        <v>-0.10572612809377624</v>
      </c>
      <c r="Y629" s="64">
        <f>IF(ISNUMBER(INDEX(Данные!$I$1:$IX$303,Данные!$A291,Y$642)),INDEX(Данные!$I$1:$IX$303,Данные!$A291,Y$642)-Данные!$F291+IF($F$8="Использовать поправку",AM629,0),#N/A)</f>
        <v>0.28694969633660428</v>
      </c>
      <c r="Z629" s="62">
        <f t="shared" si="900"/>
        <v>144</v>
      </c>
      <c r="AA629" s="63">
        <f>IF(ISNUMBER(INDEX(Данные!$I$1:$IX$303,Данные!$A291,AA$642)),INDEX(Данные!$I$1:$IX$303,Данные!$A291,AA$642)-Данные!$E291+IF($F$9="Использовать поправку",AL629,0),#N/A)</f>
        <v>1.6290134781156675</v>
      </c>
      <c r="AB629" s="64">
        <f>IF(ISNUMBER(INDEX(Данные!$I$1:$IX$303,Данные!$A291,AB$642)),INDEX(Данные!$I$1:$IX$303,Данные!$A291,AB$642)-Данные!$F291+IF($F$9="Использовать поправку",AM629,0),#N/A)</f>
        <v>-0.5453864758874083</v>
      </c>
      <c r="AC629" s="62">
        <f t="shared" si="901"/>
        <v>144</v>
      </c>
      <c r="AD629" s="63">
        <f>IF(ISNUMBER(INDEX(Данные!$I$1:$IX$303,Данные!$A291,AD$642)),INDEX(Данные!$I$1:$IX$303,Данные!$A291,AD$642)-Данные!$E291+IF($F$10="Использовать поправку",AL629,0),#N/A)</f>
        <v>1.5670505860642132</v>
      </c>
      <c r="AE629" s="64">
        <f>IF(ISNUMBER(INDEX(Данные!$I$1:$IX$303,Данные!$A291,AE$642)),INDEX(Данные!$I$1:$IX$303,Данные!$A291,AE$642)-Данные!$F291+IF($F$10="Использовать поправку",AM629,0),#N/A)</f>
        <v>0.53653641185013434</v>
      </c>
      <c r="AF629" s="62">
        <f t="shared" si="902"/>
        <v>144</v>
      </c>
      <c r="AG629" s="63">
        <f>IF(ISNUMBER(INDEX(Данные!$I$1:$IX$303,Данные!$A291,AG$642)),INDEX(Данные!$I$1:$IX$303,Данные!$A291,AG$642)-Данные!$E291+IF($F$11="Использовать поправку",AL629,0),#N/A)</f>
        <v>0.17994293377563064</v>
      </c>
      <c r="AH629" s="64">
        <f>IF(ISNUMBER(INDEX(Данные!$I$1:$IX$303,Данные!$A291,AH$642)),INDEX(Данные!$I$1:$IX$303,Данные!$A291,AH$642)-Данные!$F291+IF($F$11="Использовать поправку",AM629,0),#N/A)</f>
        <v>1.1258091468008349</v>
      </c>
      <c r="AI629" s="62">
        <f t="shared" si="903"/>
        <v>144</v>
      </c>
      <c r="AJ629" s="63">
        <f>IF(ISNUMBER(INDEX(Данные!$I$1:$IX$303,Данные!$A291,AJ$642)),INDEX(Данные!$I$1:$IX$303,Данные!$A291,AJ$642)-Данные!$E291+IF($F$12="Использовать поправку",AL629,0),#N/A)</f>
        <v>1.6853149186066343</v>
      </c>
      <c r="AK629" s="96">
        <f>IF(ISNUMBER(INDEX(Данные!$I$1:$IX$303,Данные!$A291,AK$642)),INDEX(Данные!$I$1:$IX$303,Данные!$A291,AK$642)-Данные!$F291+IF($F$12="Использовать поправку",AM629,0),#N/A)</f>
        <v>0.46102003294773652</v>
      </c>
      <c r="AL629" s="100" t="e">
        <f>INDEX(Данные!$I$1:$IX$303,Данные!$A291,AL$642+4)-INDEX(Данные!$I$1:$IX$303,Данные!$A291,AL$643+4)</f>
        <v>#N/A</v>
      </c>
      <c r="AM629" s="101" t="e">
        <f>INDEX(Данные!$I$1:$IX$303,Данные!$A291,AM$642+5)-INDEX(Данные!$I$1:$IX$303,Данные!$A291,AM$643+5)</f>
        <v>#N/A</v>
      </c>
      <c r="AO629" s="61">
        <v>144</v>
      </c>
      <c r="AP629" s="62">
        <f t="shared" si="884"/>
        <v>144</v>
      </c>
      <c r="AQ629" s="63">
        <f>IF(ISNUMBER(INDEX(Данные!$I$1:$IX$303,Данные!$A291,AQ$642)),INDEX(Данные!$I$1:$IX$303,Данные!$A291,AQ$642)-Данные!$G291-AQ$643+IF($F$3="Использовать поправку",BT629,0),#N/A)</f>
        <v>0</v>
      </c>
      <c r="AR629" s="64">
        <f>IF(ISNUMBER(INDEX(Данные!$I$1:$IX$303,Данные!$A291,AR$642)),INDEX(Данные!$I$1:$IX$303,Данные!$A291,AR$642)-Данные!$H291-AR$643+IF($F$3="Использовать поправку",BU629,0),#N/A)</f>
        <v>0</v>
      </c>
      <c r="AS629" s="62">
        <f t="shared" si="885"/>
        <v>144</v>
      </c>
      <c r="AT629" s="63">
        <f>IF(ISNUMBER(INDEX(Данные!$I$1:$IX$303,Данные!$A291,AT$642)),INDEX(Данные!$I$1:$IX$303,Данные!$A291,AT$642)-Данные!$G291-AT$643+IF($F$4="Использовать поправку",BT629,0),#N/A)</f>
        <v>1.9039828611386156</v>
      </c>
      <c r="AU629" s="64">
        <f>IF(ISNUMBER(INDEX(Данные!$I$1:$IX$303,Данные!$A291,AU$642)),INDEX(Данные!$I$1:$IX$303,Данные!$A291,AU$642)-Данные!$H291-AU$643+IF($F$4="Использовать поправку",BU629,0),#N/A)</f>
        <v>-0.73984492283489089</v>
      </c>
      <c r="AV629" s="62">
        <f t="shared" si="886"/>
        <v>144</v>
      </c>
      <c r="AW629" s="63">
        <f>IF(ISNUMBER(INDEX(Данные!$I$1:$IX$303,Данные!$A291,AW$642)),INDEX(Данные!$I$1:$IX$303,Данные!$A291,AW$642)-Данные!$G291-AW$643+IF($F$5="Использовать поправку",BT629,0),#N/A)</f>
        <v>-1.2426474458817438</v>
      </c>
      <c r="AX629" s="64">
        <f>IF(ISNUMBER(INDEX(Данные!$I$1:$IX$303,Данные!$A291,AX$642)),INDEX(Данные!$I$1:$IX$303,Данные!$A291,AX$642)-Данные!$H291-AX$643+IF($F$5="Использовать поправку",BU629,0),#N/A)</f>
        <v>0.90737161202901007</v>
      </c>
      <c r="AY629" s="62">
        <f t="shared" si="887"/>
        <v>144</v>
      </c>
      <c r="AZ629" s="63">
        <f>IF(ISNUMBER(INDEX(Данные!$I$1:$IX$303,Данные!$A291,AZ$642)),INDEX(Данные!$I$1:$IX$303,Данные!$A291,AZ$642)-Данные!$G291-AZ$643+IF($F$6="Использовать поправку",BT629,0),#N/A)</f>
        <v>-1.5036938085206657</v>
      </c>
      <c r="BA629" s="64">
        <f>IF(ISNUMBER(INDEX(Данные!$I$1:$IX$303,Данные!$A291,BA$642)),INDEX(Данные!$I$1:$IX$303,Данные!$A291,BA$642)-Данные!$H291-BA$643+IF($F$6="Использовать поправку",BU629,0),#N/A)</f>
        <v>0.67067901617019743</v>
      </c>
      <c r="BB629" s="62">
        <f t="shared" si="888"/>
        <v>144</v>
      </c>
      <c r="BC629" s="63">
        <f>IF(ISNUMBER(INDEX(Данные!$I$1:$IX$303,Данные!$A291,BC$642)),INDEX(Данные!$I$1:$IX$303,Данные!$A291,BC$642)-Данные!$G291-BC$643+IF($F$7="Использовать поправку",BT629,0),#N/A)</f>
        <v>-0.43006566680048763</v>
      </c>
      <c r="BD629" s="64">
        <f>IF(ISNUMBER(INDEX(Данные!$I$1:$IX$303,Данные!$A291,BD$642)),INDEX(Данные!$I$1:$IX$303,Данные!$A291,BD$642)-Данные!$H291-BD$643+IF($F$7="Использовать поправку",BU629,0),#N/A)</f>
        <v>0.27932167639551153</v>
      </c>
      <c r="BE629" s="62">
        <f t="shared" si="889"/>
        <v>144</v>
      </c>
      <c r="BF629" s="63">
        <f>IF(ISNUMBER(INDEX(Данные!$I$1:$IX$303,Данные!$A291,BF$642)),INDEX(Данные!$I$1:$IX$303,Данные!$A291,BF$642)-Данные!$G291-BF$643+IF($F$8="Использовать поправку",BT629,0),#N/A)</f>
        <v>1.9947275753054328</v>
      </c>
      <c r="BG629" s="64">
        <f>IF(ISNUMBER(INDEX(Данные!$I$1:$IX$303,Данные!$A291,BG$642)),INDEX(Данные!$I$1:$IX$303,Данные!$A291,BG$642)-Данные!$H291-BG$643+IF($F$8="Использовать поправку",BU629,0),#N/A)</f>
        <v>1.699110026246899</v>
      </c>
      <c r="BH629" s="62">
        <f t="shared" si="890"/>
        <v>144</v>
      </c>
      <c r="BI629" s="63">
        <f>IF(ISNUMBER(INDEX(Данные!$I$1:$IX$303,Данные!$A291,BI$642)),INDEX(Данные!$I$1:$IX$303,Данные!$A291,BI$642)-Данные!$G291-BI$643+IF($F$9="Использовать поправку",BT629,0),#N/A)</f>
        <v>2.2453776769112892</v>
      </c>
      <c r="BJ629" s="64">
        <f>IF(ISNUMBER(INDEX(Данные!$I$1:$IX$303,Данные!$A291,BJ$642)),INDEX(Данные!$I$1:$IX$303,Данные!$A291,BJ$642)-Данные!$H291-BJ$643+IF($F$9="Использовать поправку",BU629,0),#N/A)</f>
        <v>1.4256486689139365</v>
      </c>
      <c r="BK629" s="62">
        <f t="shared" si="891"/>
        <v>144</v>
      </c>
      <c r="BL629" s="63">
        <f>IF(ISNUMBER(INDEX(Данные!$I$1:$IX$303,Данные!$A291,BL$642)),INDEX(Данные!$I$1:$IX$303,Данные!$A291,BL$642)-Данные!$G291-BL$643+IF($F$10="Использовать поправку",BT629,0),#N/A)</f>
        <v>2.5245970522801144</v>
      </c>
      <c r="BM629" s="64">
        <f>IF(ISNUMBER(INDEX(Данные!$I$1:$IX$303,Данные!$A291,BM$642)),INDEX(Данные!$I$1:$IX$303,Данные!$A291,BM$642)-Данные!$H291-BM$643+IF($F$10="Использовать поправку",BU629,0),#N/A)</f>
        <v>2.0840946762875774</v>
      </c>
      <c r="BN629" s="62">
        <f t="shared" si="892"/>
        <v>144</v>
      </c>
      <c r="BO629" s="63">
        <f>IF(ISNUMBER(INDEX(Данные!$I$1:$IX$303,Данные!$A291,BO$642)),INDEX(Данные!$I$1:$IX$303,Данные!$A291,BO$642)-Данные!$G291-BO$643+IF($F$11="Использовать поправку",BT629,0),#N/A)</f>
        <v>0.96052415399526581</v>
      </c>
      <c r="BP629" s="64">
        <f>IF(ISNUMBER(INDEX(Данные!$I$1:$IX$303,Данные!$A291,BP$642)),INDEX(Данные!$I$1:$IX$303,Данные!$A291,BP$642)-Данные!$H291-BP$643+IF($F$11="Использовать поправку",BU629,0),#N/A)</f>
        <v>-0.82109656051807178</v>
      </c>
      <c r="BQ629" s="62">
        <f t="shared" si="893"/>
        <v>144</v>
      </c>
      <c r="BR629" s="63">
        <f>IF(ISNUMBER(INDEX(Данные!$I$1:$IX$303,Данные!$A291,BR$642)),INDEX(Данные!$I$1:$IX$303,Данные!$A291,BR$642)-Данные!$G291-BR$643+IF($F$12="Использовать поправку",BT629,0),#N/A)</f>
        <v>6.9466042415569973E-2</v>
      </c>
      <c r="BS629" s="64">
        <f>IF(ISNUMBER(INDEX(Данные!$I$1:$IX$303,Данные!$A291,BS$642)),INDEX(Данные!$I$1:$IX$303,Данные!$A291,BS$642)-Данные!$H291-BS$643+IF($F$12="Использовать поправку",BU629,0),#N/A)</f>
        <v>0.21022807040912994</v>
      </c>
      <c r="BT629" s="100" t="e">
        <f>INDEX(Данные!$I$1:$IX$303,Данные!$A291,BT$642+8)-INDEX(Данные!$I$1:$IX$303,Данные!$A291,BT$643+8)</f>
        <v>#N/A</v>
      </c>
      <c r="BU629" s="101" t="e">
        <f>INDEX(Данные!$I$1:$IX$303,Данные!$A291,BU$642+9)-INDEX(Данные!$I$1:$IX$303,Данные!$A291,BU$643+9)</f>
        <v>#N/A</v>
      </c>
    </row>
    <row r="630" spans="7:73" s="88" customFormat="1" x14ac:dyDescent="0.25">
      <c r="G630" s="61">
        <v>144.5</v>
      </c>
      <c r="H630" s="62">
        <f t="shared" si="894"/>
        <v>144.5</v>
      </c>
      <c r="I630" s="63">
        <f>IF(ISNUMBER(INDEX(Данные!$I$1:$IX$303,Данные!$A292,I$642)),INDEX(Данные!$I$1:$IX$303,Данные!$A292,I$642)-Данные!$E292+IF($F$3="Использовать поправку",AL630,0),#N/A)</f>
        <v>0</v>
      </c>
      <c r="J630" s="64">
        <f>IF(ISNUMBER(INDEX(Данные!$I$1:$IX$303,Данные!$A292,J$642)),INDEX(Данные!$I$1:$IX$303,Данные!$A292,J$642)-Данные!$F292+IF($F$3="Использовать поправку",AM630,0),#N/A)</f>
        <v>0</v>
      </c>
      <c r="K630" s="62">
        <f t="shared" si="895"/>
        <v>144.5</v>
      </c>
      <c r="L630" s="63">
        <f>IF(ISNUMBER(INDEX(Данные!$I$1:$IX$303,Данные!$A292,L$642)),INDEX(Данные!$I$1:$IX$303,Данные!$A292,L$642)-Данные!$E292+IF($F$4="Использовать поправку",AL630,0),#N/A)</f>
        <v>-0.3222479540322376</v>
      </c>
      <c r="M630" s="64">
        <f>IF(ISNUMBER(INDEX(Данные!$I$1:$IX$303,Данные!$A292,M$642)),INDEX(Данные!$I$1:$IX$303,Данные!$A292,M$642)-Данные!$F292+IF($F$4="Использовать поправку",AM630,0),#N/A)</f>
        <v>0.91911866377751128</v>
      </c>
      <c r="N630" s="62">
        <f t="shared" si="896"/>
        <v>144.5</v>
      </c>
      <c r="O630" s="63">
        <f>IF(ISNUMBER(INDEX(Данные!$I$1:$IX$303,Данные!$A292,O$642)),INDEX(Данные!$I$1:$IX$303,Данные!$A292,O$642)-Данные!$E292+IF($F$5="Использовать поправку",AL630,0),#N/A)</f>
        <v>-1.5057011440898629</v>
      </c>
      <c r="P630" s="64">
        <f>IF(ISNUMBER(INDEX(Данные!$I$1:$IX$303,Данные!$A292,P$642)),INDEX(Данные!$I$1:$IX$303,Данные!$A292,P$642)-Данные!$F292+IF($F$5="Использовать поправку",AM630,0),#N/A)</f>
        <v>-1.0658553873856809</v>
      </c>
      <c r="Q630" s="62">
        <f t="shared" si="897"/>
        <v>144.5</v>
      </c>
      <c r="R630" s="63">
        <f>IF(ISNUMBER(INDEX(Данные!$I$1:$IX$303,Данные!$A292,R$642)),INDEX(Данные!$I$1:$IX$303,Данные!$A292,R$642)-Данные!$E292+IF($F$6="Использовать поправку",AL630,0),#N/A)</f>
        <v>0.75541954706877634</v>
      </c>
      <c r="S630" s="64">
        <f>IF(ISNUMBER(INDEX(Данные!$I$1:$IX$303,Данные!$A292,S$642)),INDEX(Данные!$I$1:$IX$303,Данные!$A292,S$642)-Данные!$F292+IF($F$6="Использовать поправку",AM630,0),#N/A)</f>
        <v>-0.65717498019256482</v>
      </c>
      <c r="T630" s="62">
        <f t="shared" si="898"/>
        <v>144.5</v>
      </c>
      <c r="U630" s="63">
        <f>IF(ISNUMBER(INDEX(Данные!$I$1:$IX$303,Данные!$A292,U$642)),INDEX(Данные!$I$1:$IX$303,Данные!$A292,U$642)-Данные!$E292+IF($F$7="Использовать поправку",AL630,0),#N/A)</f>
        <v>1.037403499953752</v>
      </c>
      <c r="V630" s="64">
        <f>IF(ISNUMBER(INDEX(Данные!$I$1:$IX$303,Данные!$A292,V$642)),INDEX(Данные!$I$1:$IX$303,Данные!$A292,V$642)-Данные!$F292+IF($F$7="Использовать поправку",AM630,0),#N/A)</f>
        <v>-0.31988144235321769</v>
      </c>
      <c r="W630" s="62">
        <f t="shared" si="899"/>
        <v>144.5</v>
      </c>
      <c r="X630" s="63">
        <f>IF(ISNUMBER(INDEX(Данные!$I$1:$IX$303,Данные!$A292,X$642)),INDEX(Данные!$I$1:$IX$303,Данные!$A292,X$642)-Данные!$E292+IF($F$8="Использовать поправку",AL630,0),#N/A)</f>
        <v>-0.70074719617518832</v>
      </c>
      <c r="Y630" s="64">
        <f>IF(ISNUMBER(INDEX(Данные!$I$1:$IX$303,Данные!$A292,Y$642)),INDEX(Данные!$I$1:$IX$303,Данные!$A292,Y$642)-Данные!$F292+IF($F$8="Использовать поправку",AM630,0),#N/A)</f>
        <v>-0.85633785077332103</v>
      </c>
      <c r="Z630" s="62">
        <f t="shared" si="900"/>
        <v>144.5</v>
      </c>
      <c r="AA630" s="63">
        <f>IF(ISNUMBER(INDEX(Данные!$I$1:$IX$303,Данные!$A292,AA$642)),INDEX(Данные!$I$1:$IX$303,Данные!$A292,AA$642)-Данные!$E292+IF($F$9="Использовать поправку",AL630,0),#N/A)</f>
        <v>-1.5358358403858889</v>
      </c>
      <c r="AB630" s="64">
        <f>IF(ISNUMBER(INDEX(Данные!$I$1:$IX$303,Данные!$A292,AB$642)),INDEX(Данные!$I$1:$IX$303,Данные!$A292,AB$642)-Данные!$F292+IF($F$9="Использовать поправку",AM630,0),#N/A)</f>
        <v>0.5590487168205831</v>
      </c>
      <c r="AC630" s="62">
        <f t="shared" si="901"/>
        <v>144.5</v>
      </c>
      <c r="AD630" s="63">
        <f>IF(ISNUMBER(INDEX(Данные!$I$1:$IX$303,Данные!$A292,AD$642)),INDEX(Данные!$I$1:$IX$303,Данные!$A292,AD$642)-Данные!$E292+IF($F$10="Использовать поправку",AL630,0),#N/A)</f>
        <v>-0.78580513233803728</v>
      </c>
      <c r="AE630" s="64">
        <f>IF(ISNUMBER(INDEX(Данные!$I$1:$IX$303,Данные!$A292,AE$642)),INDEX(Данные!$I$1:$IX$303,Данные!$A292,AE$642)-Данные!$F292+IF($F$10="Использовать поправку",AM630,0),#N/A)</f>
        <v>-0.85542005540159494</v>
      </c>
      <c r="AF630" s="62">
        <f t="shared" si="902"/>
        <v>144.5</v>
      </c>
      <c r="AG630" s="63">
        <f>IF(ISNUMBER(INDEX(Данные!$I$1:$IX$303,Данные!$A292,AG$642)),INDEX(Данные!$I$1:$IX$303,Данные!$A292,AG$642)-Данные!$E292+IF($F$11="Использовать поправку",AL630,0),#N/A)</f>
        <v>-0.48091868577988706</v>
      </c>
      <c r="AH630" s="64">
        <f>IF(ISNUMBER(INDEX(Данные!$I$1:$IX$303,Данные!$A292,AH$642)),INDEX(Данные!$I$1:$IX$303,Данные!$A292,AH$642)-Данные!$F292+IF($F$11="Использовать поправку",AM630,0),#N/A)</f>
        <v>2.6063367528608161E-2</v>
      </c>
      <c r="AI630" s="62">
        <f t="shared" si="903"/>
        <v>144.5</v>
      </c>
      <c r="AJ630" s="63">
        <f>IF(ISNUMBER(INDEX(Данные!$I$1:$IX$303,Данные!$A292,AJ$642)),INDEX(Данные!$I$1:$IX$303,Данные!$A292,AJ$642)-Данные!$E292+IF($F$12="Использовать поправку",AL630,0),#N/A)</f>
        <v>1.076503578332924</v>
      </c>
      <c r="AK630" s="96">
        <f>IF(ISNUMBER(INDEX(Данные!$I$1:$IX$303,Данные!$A292,AK$642)),INDEX(Данные!$I$1:$IX$303,Данные!$A292,AK$642)-Данные!$F292+IF($F$12="Использовать поправку",AM630,0),#N/A)</f>
        <v>-1.0362556131114564</v>
      </c>
      <c r="AL630" s="100" t="e">
        <f>INDEX(Данные!$I$1:$IX$303,Данные!$A292,AL$642+4)-INDEX(Данные!$I$1:$IX$303,Данные!$A292,AL$643+4)</f>
        <v>#N/A</v>
      </c>
      <c r="AM630" s="101" t="e">
        <f>INDEX(Данные!$I$1:$IX$303,Данные!$A292,AM$642+5)-INDEX(Данные!$I$1:$IX$303,Данные!$A292,AM$643+5)</f>
        <v>#N/A</v>
      </c>
      <c r="AO630" s="61">
        <v>144.5</v>
      </c>
      <c r="AP630" s="62">
        <f t="shared" si="884"/>
        <v>144.5</v>
      </c>
      <c r="AQ630" s="63">
        <f>IF(ISNUMBER(INDEX(Данные!$I$1:$IX$303,Данные!$A292,AQ$642)),INDEX(Данные!$I$1:$IX$303,Данные!$A292,AQ$642)-Данные!$G292-AQ$643+IF($F$3="Использовать поправку",BT630,0),#N/A)</f>
        <v>0</v>
      </c>
      <c r="AR630" s="64">
        <f>IF(ISNUMBER(INDEX(Данные!$I$1:$IX$303,Данные!$A292,AR$642)),INDEX(Данные!$I$1:$IX$303,Данные!$A292,AR$642)-Данные!$H292-AR$643+IF($F$3="Использовать поправку",BU630,0),#N/A)</f>
        <v>0</v>
      </c>
      <c r="AS630" s="62">
        <f t="shared" si="885"/>
        <v>144.5</v>
      </c>
      <c r="AT630" s="63">
        <f>IF(ISNUMBER(INDEX(Данные!$I$1:$IX$303,Данные!$A292,AT$642)),INDEX(Данные!$I$1:$IX$303,Данные!$A292,AT$642)-Данные!$G292-AT$643+IF($F$4="Использовать поправку",BT630,0),#N/A)</f>
        <v>1.7428588841224837</v>
      </c>
      <c r="AU630" s="64">
        <f>IF(ISNUMBER(INDEX(Данные!$I$1:$IX$303,Данные!$A292,AU$642)),INDEX(Данные!$I$1:$IX$303,Данные!$A292,AU$642)-Данные!$H292-AU$643+IF($F$4="Использовать поправку",BU630,0),#N/A)</f>
        <v>-0.28028559094605043</v>
      </c>
      <c r="AV630" s="62">
        <f t="shared" si="886"/>
        <v>144.5</v>
      </c>
      <c r="AW630" s="63">
        <f>IF(ISNUMBER(INDEX(Данные!$I$1:$IX$303,Данные!$A292,AW$642)),INDEX(Данные!$I$1:$IX$303,Данные!$A292,AW$642)-Данные!$G292-AW$643+IF($F$5="Использовать поправку",BT630,0),#N/A)</f>
        <v>-1.9954980179267068</v>
      </c>
      <c r="AX630" s="64">
        <f>IF(ISNUMBER(INDEX(Данные!$I$1:$IX$303,Данные!$A292,AX$642)),INDEX(Данные!$I$1:$IX$303,Данные!$A292,AX$642)-Данные!$H292-AX$643+IF($F$5="Использовать поправку",BU630,0),#N/A)</f>
        <v>0.37444391833628288</v>
      </c>
      <c r="AY630" s="62">
        <f t="shared" si="887"/>
        <v>144.5</v>
      </c>
      <c r="AZ630" s="63">
        <f>IF(ISNUMBER(INDEX(Данные!$I$1:$IX$303,Данные!$A292,AZ$642)),INDEX(Данные!$I$1:$IX$303,Данные!$A292,AZ$642)-Данные!$G292-AZ$643+IF($F$6="Использовать поправку",BT630,0),#N/A)</f>
        <v>-1.1259840349862316</v>
      </c>
      <c r="BA630" s="64">
        <f>IF(ISNUMBER(INDEX(Данные!$I$1:$IX$303,Данные!$A292,BA$642)),INDEX(Данные!$I$1:$IX$303,Данные!$A292,BA$642)-Данные!$H292-BA$643+IF($F$6="Использовать поправку",BU630,0),#N/A)</f>
        <v>0.34209152607400029</v>
      </c>
      <c r="BB630" s="62">
        <f t="shared" si="888"/>
        <v>144.5</v>
      </c>
      <c r="BC630" s="63">
        <f>IF(ISNUMBER(INDEX(Данные!$I$1:$IX$303,Данные!$A292,BC$642)),INDEX(Данные!$I$1:$IX$303,Данные!$A292,BC$642)-Данные!$G292-BC$643+IF($F$7="Использовать поправку",BT630,0),#N/A)</f>
        <v>8.8636083176425018E-2</v>
      </c>
      <c r="BD630" s="64">
        <f>IF(ISNUMBER(INDEX(Данные!$I$1:$IX$303,Данные!$A292,BD$642)),INDEX(Данные!$I$1:$IX$303,Данные!$A292,BD$642)-Данные!$H292-BD$643+IF($F$7="Использовать поправку",BU630,0),#N/A)</f>
        <v>0.11938095521895775</v>
      </c>
      <c r="BE630" s="62">
        <f t="shared" si="889"/>
        <v>144.5</v>
      </c>
      <c r="BF630" s="63">
        <f>IF(ISNUMBER(INDEX(Данные!$I$1:$IX$303,Данные!$A292,BF$642)),INDEX(Данные!$I$1:$IX$303,Данные!$A292,BF$642)-Данные!$G292-BF$643+IF($F$8="Использовать поправку",BT630,0),#N/A)</f>
        <v>1.644353977217861</v>
      </c>
      <c r="BG630" s="64">
        <f>IF(ISNUMBER(INDEX(Данные!$I$1:$IX$303,Данные!$A292,BG$642)),INDEX(Данные!$I$1:$IX$303,Данные!$A292,BG$642)-Данные!$H292-BG$643+IF($F$8="Использовать поправку",BU630,0),#N/A)</f>
        <v>1.2709411008602274</v>
      </c>
      <c r="BH630" s="62">
        <f t="shared" si="890"/>
        <v>144.5</v>
      </c>
      <c r="BI630" s="63">
        <f>IF(ISNUMBER(INDEX(Данные!$I$1:$IX$303,Данные!$A292,BI$642)),INDEX(Данные!$I$1:$IX$303,Данные!$A292,BI$642)-Данные!$G292-BI$643+IF($F$9="Использовать поправку",BT630,0),#N/A)</f>
        <v>1.4774597567183037</v>
      </c>
      <c r="BJ630" s="64">
        <f>IF(ISNUMBER(INDEX(Данные!$I$1:$IX$303,Данные!$A292,BJ$642)),INDEX(Данные!$I$1:$IX$303,Данные!$A292,BJ$642)-Данные!$H292-BJ$643+IF($F$9="Использовать поправку",BU630,0),#N/A)</f>
        <v>1.7051730273242356</v>
      </c>
      <c r="BK630" s="62">
        <f t="shared" si="891"/>
        <v>144.5</v>
      </c>
      <c r="BL630" s="63">
        <f>IF(ISNUMBER(INDEX(Данные!$I$1:$IX$303,Данные!$A292,BL$642)),INDEX(Данные!$I$1:$IX$303,Данные!$A292,BL$642)-Данные!$G292-BL$643+IF($F$10="Использовать поправку",BT630,0),#N/A)</f>
        <v>2.1316944861110869</v>
      </c>
      <c r="BM630" s="64">
        <f>IF(ISNUMBER(INDEX(Данные!$I$1:$IX$303,Данные!$A292,BM$642)),INDEX(Данные!$I$1:$IX$303,Данные!$A292,BM$642)-Данные!$H292-BM$643+IF($F$10="Использовать поправку",BU630,0),#N/A)</f>
        <v>1.6563846485869362</v>
      </c>
      <c r="BN630" s="62">
        <f t="shared" si="892"/>
        <v>144.5</v>
      </c>
      <c r="BO630" s="63">
        <f>IF(ISNUMBER(INDEX(Данные!$I$1:$IX$303,Данные!$A292,BO$642)),INDEX(Данные!$I$1:$IX$303,Данные!$A292,BO$642)-Данные!$G292-BO$643+IF($F$11="Использовать поправку",BT630,0),#N/A)</f>
        <v>0.72006481110531695</v>
      </c>
      <c r="BP630" s="64">
        <f>IF(ISNUMBER(INDEX(Данные!$I$1:$IX$303,Данные!$A292,BP$642)),INDEX(Данные!$I$1:$IX$303,Данные!$A292,BP$642)-Данные!$H292-BP$643+IF($F$11="Использовать поправку",BU630,0),#N/A)</f>
        <v>-0.80806487675363314</v>
      </c>
      <c r="BQ630" s="62">
        <f t="shared" si="893"/>
        <v>144.5</v>
      </c>
      <c r="BR630" s="63">
        <f>IF(ISNUMBER(INDEX(Данные!$I$1:$IX$303,Данные!$A292,BR$642)),INDEX(Данные!$I$1:$IX$303,Данные!$A292,BR$642)-Данные!$G292-BR$643+IF($F$12="Использовать поправку",BT630,0),#N/A)</f>
        <v>0.60771783158202197</v>
      </c>
      <c r="BS630" s="64">
        <f>IF(ISNUMBER(INDEX(Данные!$I$1:$IX$303,Данные!$A292,BS$642)),INDEX(Данные!$I$1:$IX$303,Данные!$A292,BS$642)-Данные!$H292-BS$643+IF($F$12="Использовать поправку",BU630,0),#N/A)</f>
        <v>-0.30789973614650989</v>
      </c>
      <c r="BT630" s="100" t="e">
        <f>INDEX(Данные!$I$1:$IX$303,Данные!$A292,BT$642+8)-INDEX(Данные!$I$1:$IX$303,Данные!$A292,BT$643+8)</f>
        <v>#N/A</v>
      </c>
      <c r="BU630" s="101" t="e">
        <f>INDEX(Данные!$I$1:$IX$303,Данные!$A292,BU$642+9)-INDEX(Данные!$I$1:$IX$303,Данные!$A292,BU$643+9)</f>
        <v>#N/A</v>
      </c>
    </row>
    <row r="631" spans="7:73" s="88" customFormat="1" x14ac:dyDescent="0.25">
      <c r="G631" s="61">
        <v>145</v>
      </c>
      <c r="H631" s="62">
        <f t="shared" si="894"/>
        <v>145</v>
      </c>
      <c r="I631" s="63">
        <f>IF(ISNUMBER(INDEX(Данные!$I$1:$IX$303,Данные!$A293,I$642)),INDEX(Данные!$I$1:$IX$303,Данные!$A293,I$642)-Данные!$E293+IF($F$3="Использовать поправку",AL631,0),#N/A)</f>
        <v>0</v>
      </c>
      <c r="J631" s="64">
        <f>IF(ISNUMBER(INDEX(Данные!$I$1:$IX$303,Данные!$A293,J$642)),INDEX(Данные!$I$1:$IX$303,Данные!$A293,J$642)-Данные!$F293+IF($F$3="Использовать поправку",AM631,0),#N/A)</f>
        <v>0</v>
      </c>
      <c r="K631" s="62">
        <f t="shared" si="895"/>
        <v>145</v>
      </c>
      <c r="L631" s="63">
        <f>IF(ISNUMBER(INDEX(Данные!$I$1:$IX$303,Данные!$A293,L$642)),INDEX(Данные!$I$1:$IX$303,Данные!$A293,L$642)-Данные!$E293+IF($F$4="Использовать поправку",AL631,0),#N/A)</f>
        <v>1.0221947748221054</v>
      </c>
      <c r="M631" s="64">
        <f>IF(ISNUMBER(INDEX(Данные!$I$1:$IX$303,Данные!$A293,M$642)),INDEX(Данные!$I$1:$IX$303,Данные!$A293,M$642)-Данные!$F293+IF($F$4="Использовать поправку",AM631,0),#N/A)</f>
        <v>1.2428343880089177</v>
      </c>
      <c r="N631" s="62">
        <f t="shared" si="896"/>
        <v>145</v>
      </c>
      <c r="O631" s="63">
        <f>IF(ISNUMBER(INDEX(Данные!$I$1:$IX$303,Данные!$A293,O$642)),INDEX(Данные!$I$1:$IX$303,Данные!$A293,O$642)-Данные!$E293+IF($F$5="Использовать поправку",AL631,0),#N/A)</f>
        <v>0.59003975040615542</v>
      </c>
      <c r="P631" s="64">
        <f>IF(ISNUMBER(INDEX(Данные!$I$1:$IX$303,Данные!$A293,P$642)),INDEX(Данные!$I$1:$IX$303,Данные!$A293,P$642)-Данные!$F293+IF($F$5="Использовать поправку",AM631,0),#N/A)</f>
        <v>-0.2621863013524024</v>
      </c>
      <c r="Q631" s="62">
        <f t="shared" si="897"/>
        <v>145</v>
      </c>
      <c r="R631" s="63">
        <f>IF(ISNUMBER(INDEX(Данные!$I$1:$IX$303,Данные!$A293,R$642)),INDEX(Данные!$I$1:$IX$303,Данные!$A293,R$642)-Данные!$E293+IF($F$6="Использовать поправку",AL631,0),#N/A)</f>
        <v>2.165731338024028</v>
      </c>
      <c r="S631" s="64">
        <f>IF(ISNUMBER(INDEX(Данные!$I$1:$IX$303,Данные!$A293,S$642)),INDEX(Данные!$I$1:$IX$303,Данные!$A293,S$642)-Данные!$F293+IF($F$6="Использовать поправку",AM631,0),#N/A)</f>
        <v>-0.74546923550971655</v>
      </c>
      <c r="T631" s="62">
        <f t="shared" si="898"/>
        <v>145</v>
      </c>
      <c r="U631" s="63">
        <f>IF(ISNUMBER(INDEX(Данные!$I$1:$IX$303,Данные!$A293,U$642)),INDEX(Данные!$I$1:$IX$303,Данные!$A293,U$642)-Данные!$E293+IF($F$7="Использовать поправку",AL631,0),#N/A)</f>
        <v>2.117087846831049</v>
      </c>
      <c r="V631" s="64">
        <f>IF(ISNUMBER(INDEX(Данные!$I$1:$IX$303,Данные!$A293,V$642)),INDEX(Данные!$I$1:$IX$303,Данные!$A293,V$642)-Данные!$F293+IF($F$7="Использовать поправку",AM631,0),#N/A)</f>
        <v>-0.67158308365038444</v>
      </c>
      <c r="W631" s="62">
        <f t="shared" si="899"/>
        <v>145</v>
      </c>
      <c r="X631" s="63">
        <f>IF(ISNUMBER(INDEX(Данные!$I$1:$IX$303,Данные!$A293,X$642)),INDEX(Данные!$I$1:$IX$303,Данные!$A293,X$642)-Данные!$E293+IF($F$8="Использовать поправку",AL631,0),#N/A)</f>
        <v>1.4480302279516457</v>
      </c>
      <c r="Y631" s="64">
        <f>IF(ISNUMBER(INDEX(Данные!$I$1:$IX$303,Данные!$A293,Y$642)),INDEX(Данные!$I$1:$IX$303,Данные!$A293,Y$642)-Данные!$F293+IF($F$8="Использовать поправку",AM631,0),#N/A)</f>
        <v>0.29559656912585019</v>
      </c>
      <c r="Z631" s="62">
        <f t="shared" si="900"/>
        <v>145</v>
      </c>
      <c r="AA631" s="63">
        <f>IF(ISNUMBER(INDEX(Данные!$I$1:$IX$303,Данные!$A293,AA$642)),INDEX(Данные!$I$1:$IX$303,Данные!$A293,AA$642)-Данные!$E293+IF($F$9="Использовать поправку",AL631,0),#N/A)</f>
        <v>1.3297667494938854</v>
      </c>
      <c r="AB631" s="64">
        <f>IF(ISNUMBER(INDEX(Данные!$I$1:$IX$303,Данные!$A293,AB$642)),INDEX(Данные!$I$1:$IX$303,Данные!$A293,AB$642)-Данные!$F293+IF($F$9="Использовать поправку",AM631,0),#N/A)</f>
        <v>-0.63619403645899553</v>
      </c>
      <c r="AC631" s="62">
        <f t="shared" si="901"/>
        <v>145</v>
      </c>
      <c r="AD631" s="63">
        <f>IF(ISNUMBER(INDEX(Данные!$I$1:$IX$303,Данные!$A293,AD$642)),INDEX(Данные!$I$1:$IX$303,Данные!$A293,AD$642)-Данные!$E293+IF($F$10="Использовать поправку",AL631,0),#N/A)</f>
        <v>0.32064415187481554</v>
      </c>
      <c r="AE631" s="64">
        <f>IF(ISNUMBER(INDEX(Данные!$I$1:$IX$303,Данные!$A293,AE$642)),INDEX(Данные!$I$1:$IX$303,Данные!$A293,AE$642)-Данные!$F293+IF($F$10="Использовать поправку",AM631,0),#N/A)</f>
        <v>-0.49213340945505379</v>
      </c>
      <c r="AF631" s="62">
        <f t="shared" si="902"/>
        <v>145</v>
      </c>
      <c r="AG631" s="63">
        <f>IF(ISNUMBER(INDEX(Данные!$I$1:$IX$303,Данные!$A293,AG$642)),INDEX(Данные!$I$1:$IX$303,Данные!$A293,AG$642)-Данные!$E293+IF($F$11="Использовать поправку",AL631,0),#N/A)</f>
        <v>1.7153322618789084</v>
      </c>
      <c r="AH631" s="64">
        <f>IF(ISNUMBER(INDEX(Данные!$I$1:$IX$303,Данные!$A293,AH$642)),INDEX(Данные!$I$1:$IX$303,Данные!$A293,AH$642)-Данные!$F293+IF($F$11="Использовать поправку",AM631,0),#N/A)</f>
        <v>1.6956441063259042</v>
      </c>
      <c r="AI631" s="62">
        <f t="shared" si="903"/>
        <v>145</v>
      </c>
      <c r="AJ631" s="63">
        <f>IF(ISNUMBER(INDEX(Данные!$I$1:$IX$303,Данные!$A293,AJ$642)),INDEX(Данные!$I$1:$IX$303,Данные!$A293,AJ$642)-Данные!$E293+IF($F$12="Использовать поправку",AL631,0),#N/A)</f>
        <v>2.2664842903032105</v>
      </c>
      <c r="AK631" s="96">
        <f>IF(ISNUMBER(INDEX(Данные!$I$1:$IX$303,Данные!$A293,AK$642)),INDEX(Данные!$I$1:$IX$303,Данные!$A293,AK$642)-Данные!$F293+IF($F$12="Использовать поправку",AM631,0),#N/A)</f>
        <v>-0.24402873060562413</v>
      </c>
      <c r="AL631" s="100" t="e">
        <f>INDEX(Данные!$I$1:$IX$303,Данные!$A293,AL$642+4)-INDEX(Данные!$I$1:$IX$303,Данные!$A293,AL$643+4)</f>
        <v>#N/A</v>
      </c>
      <c r="AM631" s="101" t="e">
        <f>INDEX(Данные!$I$1:$IX$303,Данные!$A293,AM$642+5)-INDEX(Данные!$I$1:$IX$303,Данные!$A293,AM$643+5)</f>
        <v>#N/A</v>
      </c>
      <c r="AO631" s="61">
        <v>145</v>
      </c>
      <c r="AP631" s="62">
        <f t="shared" si="884"/>
        <v>145</v>
      </c>
      <c r="AQ631" s="63">
        <f>IF(ISNUMBER(INDEX(Данные!$I$1:$IX$303,Данные!$A293,AQ$642)),INDEX(Данные!$I$1:$IX$303,Данные!$A293,AQ$642)-Данные!$G293-AQ$643+IF($F$3="Использовать поправку",BT631,0),#N/A)</f>
        <v>0</v>
      </c>
      <c r="AR631" s="64">
        <f>IF(ISNUMBER(INDEX(Данные!$I$1:$IX$303,Данные!$A293,AR$642)),INDEX(Данные!$I$1:$IX$303,Данные!$A293,AR$642)-Данные!$H293-AR$643+IF($F$3="Использовать поправку",BU631,0),#N/A)</f>
        <v>0</v>
      </c>
      <c r="AS631" s="62">
        <f t="shared" si="885"/>
        <v>145</v>
      </c>
      <c r="AT631" s="63">
        <f>IF(ISNUMBER(INDEX(Данные!$I$1:$IX$303,Данные!$A293,AT$642)),INDEX(Данные!$I$1:$IX$303,Данные!$A293,AT$642)-Данные!$G293-AT$643+IF($F$4="Использовать поправку",BT631,0),#N/A)</f>
        <v>2.2539562715335251</v>
      </c>
      <c r="AU631" s="64">
        <f>IF(ISNUMBER(INDEX(Данные!$I$1:$IX$303,Данные!$A293,AU$642)),INDEX(Данные!$I$1:$IX$303,Данные!$A293,AU$642)-Данные!$H293-AU$643+IF($F$4="Использовать поправку",BU631,0),#N/A)</f>
        <v>0.34113160305855672</v>
      </c>
      <c r="AV631" s="62">
        <f t="shared" si="886"/>
        <v>145</v>
      </c>
      <c r="AW631" s="63">
        <f>IF(ISNUMBER(INDEX(Данные!$I$1:$IX$303,Данные!$A293,AW$642)),INDEX(Данные!$I$1:$IX$303,Данные!$A293,AW$642)-Данные!$G293-AW$643+IF($F$5="Использовать поправку",BT631,0),#N/A)</f>
        <v>-1.7004781427236821</v>
      </c>
      <c r="AX631" s="64">
        <f>IF(ISNUMBER(INDEX(Данные!$I$1:$IX$303,Данные!$A293,AX$642)),INDEX(Данные!$I$1:$IX$303,Данные!$A293,AX$642)-Данные!$H293-AX$643+IF($F$5="Использовать поправку",BU631,0),#N/A)</f>
        <v>0.24335076766010388</v>
      </c>
      <c r="AY631" s="62">
        <f t="shared" si="887"/>
        <v>145</v>
      </c>
      <c r="AZ631" s="63">
        <f>IF(ISNUMBER(INDEX(Данные!$I$1:$IX$303,Данные!$A293,AZ$642)),INDEX(Данные!$I$1:$IX$303,Данные!$A293,AZ$642)-Данные!$G293-AZ$643+IF($F$6="Использовать поправку",BT631,0),#N/A)</f>
        <v>-4.3118365974237349E-2</v>
      </c>
      <c r="BA631" s="64">
        <f>IF(ISNUMBER(INDEX(Данные!$I$1:$IX$303,Данные!$A293,BA$642)),INDEX(Данные!$I$1:$IX$303,Данные!$A293,BA$642)-Данные!$H293-BA$643+IF($F$6="Использовать поправку",BU631,0),#N/A)</f>
        <v>-3.0643091680758516E-2</v>
      </c>
      <c r="BB631" s="62">
        <f t="shared" si="888"/>
        <v>145</v>
      </c>
      <c r="BC631" s="63">
        <f>IF(ISNUMBER(INDEX(Данные!$I$1:$IX$303,Данные!$A293,BC$642)),INDEX(Данные!$I$1:$IX$303,Данные!$A293,BC$642)-Данные!$G293-BC$643+IF($F$7="Использовать поправку",BT631,0),#N/A)</f>
        <v>1.1471800065919524</v>
      </c>
      <c r="BD631" s="64">
        <f>IF(ISNUMBER(INDEX(Данные!$I$1:$IX$303,Данные!$A293,BD$642)),INDEX(Данные!$I$1:$IX$303,Данные!$A293,BD$642)-Данные!$H293-BD$643+IF($F$7="Использовать поправку",BU631,0),#N/A)</f>
        <v>-0.21641058660611634</v>
      </c>
      <c r="BE631" s="62">
        <f t="shared" si="889"/>
        <v>145</v>
      </c>
      <c r="BF631" s="63">
        <f>IF(ISNUMBER(INDEX(Данные!$I$1:$IX$303,Данные!$A293,BF$642)),INDEX(Данные!$I$1:$IX$303,Данные!$A293,BF$642)-Данные!$G293-BF$643+IF($F$8="Использовать поправку",BT631,0),#N/A)</f>
        <v>2.3683690911936992</v>
      </c>
      <c r="BG631" s="64">
        <f>IF(ISNUMBER(INDEX(Данные!$I$1:$IX$303,Данные!$A293,BG$642)),INDEX(Данные!$I$1:$IX$303,Данные!$A293,BG$642)-Данные!$H293-BG$643+IF($F$8="Использовать поправку",BU631,0),#N/A)</f>
        <v>1.4187393854231232</v>
      </c>
      <c r="BH631" s="62">
        <f t="shared" si="890"/>
        <v>145</v>
      </c>
      <c r="BI631" s="63">
        <f>IF(ISNUMBER(INDEX(Данные!$I$1:$IX$303,Данные!$A293,BI$642)),INDEX(Данные!$I$1:$IX$303,Данные!$A293,BI$642)-Данные!$G293-BI$643+IF($F$9="Использовать поправку",BT631,0),#N/A)</f>
        <v>2.1423431314652817</v>
      </c>
      <c r="BJ631" s="64">
        <f>IF(ISNUMBER(INDEX(Данные!$I$1:$IX$303,Данные!$A293,BJ$642)),INDEX(Данные!$I$1:$IX$303,Данные!$A293,BJ$642)-Данные!$H293-BJ$643+IF($F$9="Использовать поправку",BU631,0),#N/A)</f>
        <v>1.3870760090946987</v>
      </c>
      <c r="BK631" s="62">
        <f t="shared" si="891"/>
        <v>145</v>
      </c>
      <c r="BL631" s="63">
        <f>IF(ISNUMBER(INDEX(Данные!$I$1:$IX$303,Данные!$A293,BL$642)),INDEX(Данные!$I$1:$IX$303,Данные!$A293,BL$642)-Данные!$G293-BL$643+IF($F$10="Использовать поправку",BT631,0),#N/A)</f>
        <v>2.2920165620485022</v>
      </c>
      <c r="BM631" s="64">
        <f>IF(ISNUMBER(INDEX(Данные!$I$1:$IX$303,Данные!$A293,BM$642)),INDEX(Данные!$I$1:$IX$303,Данные!$A293,BM$642)-Данные!$H293-BM$643+IF($F$10="Использовать поправку",BU631,0),#N/A)</f>
        <v>1.4103179438593543</v>
      </c>
      <c r="BN631" s="62">
        <f t="shared" si="892"/>
        <v>145</v>
      </c>
      <c r="BO631" s="63">
        <f>IF(ISNUMBER(INDEX(Данные!$I$1:$IX$303,Данные!$A293,BO$642)),INDEX(Данные!$I$1:$IX$303,Данные!$A293,BO$642)-Данные!$G293-BO$643+IF($F$11="Использовать поправку",BT631,0),#N/A)</f>
        <v>1.5777309420448091</v>
      </c>
      <c r="BP631" s="64">
        <f>IF(ISNUMBER(INDEX(Данные!$I$1:$IX$303,Данные!$A293,BP$642)),INDEX(Данные!$I$1:$IX$303,Данные!$A293,BP$642)-Данные!$H293-BP$643+IF($F$11="Использовать поправку",BU631,0),#N/A)</f>
        <v>3.975717640946641E-2</v>
      </c>
      <c r="BQ631" s="62">
        <f t="shared" si="893"/>
        <v>145</v>
      </c>
      <c r="BR631" s="63">
        <f>IF(ISNUMBER(INDEX(Данные!$I$1:$IX$303,Данные!$A293,BR$642)),INDEX(Данные!$I$1:$IX$303,Данные!$A293,BR$642)-Данные!$G293-BR$643+IF($F$12="Использовать поправку",BT631,0),#N/A)</f>
        <v>1.7409599767336204</v>
      </c>
      <c r="BS631" s="64">
        <f>IF(ISNUMBER(INDEX(Данные!$I$1:$IX$303,Данные!$A293,BS$642)),INDEX(Данные!$I$1:$IX$303,Данные!$A293,BS$642)-Данные!$H293-BS$643+IF($F$12="Использовать поправку",BU631,0),#N/A)</f>
        <v>-0.42991410144918518</v>
      </c>
      <c r="BT631" s="100" t="e">
        <f>INDEX(Данные!$I$1:$IX$303,Данные!$A293,BT$642+8)-INDEX(Данные!$I$1:$IX$303,Данные!$A293,BT$643+8)</f>
        <v>#N/A</v>
      </c>
      <c r="BU631" s="101" t="e">
        <f>INDEX(Данные!$I$1:$IX$303,Данные!$A293,BU$642+9)-INDEX(Данные!$I$1:$IX$303,Данные!$A293,BU$643+9)</f>
        <v>#N/A</v>
      </c>
    </row>
    <row r="632" spans="7:73" s="88" customFormat="1" x14ac:dyDescent="0.25">
      <c r="G632" s="61">
        <v>145.5</v>
      </c>
      <c r="H632" s="62">
        <f t="shared" si="894"/>
        <v>145.5</v>
      </c>
      <c r="I632" s="63">
        <f>IF(ISNUMBER(INDEX(Данные!$I$1:$IX$303,Данные!$A294,I$642)),INDEX(Данные!$I$1:$IX$303,Данные!$A294,I$642)-Данные!$E294+IF($F$3="Использовать поправку",AL632,0),#N/A)</f>
        <v>0</v>
      </c>
      <c r="J632" s="64">
        <f>IF(ISNUMBER(INDEX(Данные!$I$1:$IX$303,Данные!$A294,J$642)),INDEX(Данные!$I$1:$IX$303,Данные!$A294,J$642)-Данные!$F294+IF($F$3="Использовать поправку",AM632,0),#N/A)</f>
        <v>0</v>
      </c>
      <c r="K632" s="62">
        <f t="shared" si="895"/>
        <v>145.5</v>
      </c>
      <c r="L632" s="63">
        <f>IF(ISNUMBER(INDEX(Данные!$I$1:$IX$303,Данные!$A294,L$642)),INDEX(Данные!$I$1:$IX$303,Данные!$A294,L$642)-Данные!$E294+IF($F$4="Использовать поправку",AL632,0),#N/A)</f>
        <v>6.8251954093374145E-2</v>
      </c>
      <c r="M632" s="64">
        <f>IF(ISNUMBER(INDEX(Данные!$I$1:$IX$303,Данные!$A294,M$642)),INDEX(Данные!$I$1:$IX$303,Данные!$A294,M$642)-Данные!$F294+IF($F$4="Использовать поправку",AM632,0),#N/A)</f>
        <v>-1.1644689199706821</v>
      </c>
      <c r="N632" s="62">
        <f t="shared" si="896"/>
        <v>145.5</v>
      </c>
      <c r="O632" s="63">
        <f>IF(ISNUMBER(INDEX(Данные!$I$1:$IX$303,Данные!$A294,O$642)),INDEX(Данные!$I$1:$IX$303,Данные!$A294,O$642)-Данные!$E294+IF($F$5="Использовать поправку",AL632,0),#N/A)</f>
        <v>-0.22981423187044214</v>
      </c>
      <c r="P632" s="64">
        <f>IF(ISNUMBER(INDEX(Данные!$I$1:$IX$303,Данные!$A294,P$642)),INDEX(Данные!$I$1:$IX$303,Данные!$A294,P$642)-Данные!$F294+IF($F$5="Использовать поправку",AM632,0),#N/A)</f>
        <v>0.95575734928692846</v>
      </c>
      <c r="Q632" s="62">
        <f t="shared" si="897"/>
        <v>145.5</v>
      </c>
      <c r="R632" s="63">
        <f>IF(ISNUMBER(INDEX(Данные!$I$1:$IX$303,Данные!$A294,R$642)),INDEX(Данные!$I$1:$IX$303,Данные!$A294,R$642)-Данные!$E294+IF($F$6="Использовать поправку",AL632,0),#N/A)</f>
        <v>7.8675726695744963E-2</v>
      </c>
      <c r="S632" s="64">
        <f>IF(ISNUMBER(INDEX(Данные!$I$1:$IX$303,Данные!$A294,S$642)),INDEX(Данные!$I$1:$IX$303,Данные!$A294,S$642)-Данные!$F294+IF($F$6="Использовать поправку",AM632,0),#N/A)</f>
        <v>-0.33153307488959705</v>
      </c>
      <c r="T632" s="62">
        <f t="shared" si="898"/>
        <v>145.5</v>
      </c>
      <c r="U632" s="63">
        <f>IF(ISNUMBER(INDEX(Данные!$I$1:$IX$303,Данные!$A294,U$642)),INDEX(Данные!$I$1:$IX$303,Данные!$A294,U$642)-Данные!$E294+IF($F$7="Использовать поправку",AL632,0),#N/A)</f>
        <v>1.4100364309837987</v>
      </c>
      <c r="V632" s="64">
        <f>IF(ISNUMBER(INDEX(Данные!$I$1:$IX$303,Данные!$A294,V$642)),INDEX(Данные!$I$1:$IX$303,Данные!$A294,V$642)-Данные!$F294+IF($F$7="Использовать поправку",AM632,0),#N/A)</f>
        <v>-0.84993083234776812</v>
      </c>
      <c r="W632" s="62">
        <f t="shared" si="899"/>
        <v>145.5</v>
      </c>
      <c r="X632" s="63">
        <f>IF(ISNUMBER(INDEX(Данные!$I$1:$IX$303,Данные!$A294,X$642)),INDEX(Данные!$I$1:$IX$303,Данные!$A294,X$642)-Данные!$E294+IF($F$8="Использовать поправку",AL632,0),#N/A)</f>
        <v>0.17093735743056548</v>
      </c>
      <c r="Y632" s="64">
        <f>IF(ISNUMBER(INDEX(Данные!$I$1:$IX$303,Данные!$A294,Y$642)),INDEX(Данные!$I$1:$IX$303,Данные!$A294,Y$642)-Данные!$F294+IF($F$8="Использовать поправку",AM632,0),#N/A)</f>
        <v>-0.67059218531689524</v>
      </c>
      <c r="Z632" s="62">
        <f t="shared" si="900"/>
        <v>145.5</v>
      </c>
      <c r="AA632" s="63">
        <f>IF(ISNUMBER(INDEX(Данные!$I$1:$IX$303,Данные!$A294,AA$642)),INDEX(Данные!$I$1:$IX$303,Данные!$A294,AA$642)-Данные!$E294+IF($F$9="Использовать поправку",AL632,0),#N/A)</f>
        <v>1.3403118303154065</v>
      </c>
      <c r="AB632" s="64">
        <f>IF(ISNUMBER(INDEX(Данные!$I$1:$IX$303,Данные!$A294,AB$642)),INDEX(Данные!$I$1:$IX$303,Данные!$A294,AB$642)-Данные!$F294+IF($F$9="Использовать поправку",AM632,0),#N/A)</f>
        <v>-0.70818281281236395</v>
      </c>
      <c r="AC632" s="62">
        <f t="shared" si="901"/>
        <v>145.5</v>
      </c>
      <c r="AD632" s="63">
        <f>IF(ISNUMBER(INDEX(Данные!$I$1:$IX$303,Данные!$A294,AD$642)),INDEX(Данные!$I$1:$IX$303,Данные!$A294,AD$642)-Данные!$E294+IF($F$10="Использовать поправку",AL632,0),#N/A)</f>
        <v>0.51880937291833806</v>
      </c>
      <c r="AE632" s="64">
        <f>IF(ISNUMBER(INDEX(Данные!$I$1:$IX$303,Данные!$A294,AE$642)),INDEX(Данные!$I$1:$IX$303,Данные!$A294,AE$642)-Данные!$F294+IF($F$10="Использовать поправку",AM632,0),#N/A)</f>
        <v>-0.2267239856814971</v>
      </c>
      <c r="AF632" s="62">
        <f t="shared" si="902"/>
        <v>145.5</v>
      </c>
      <c r="AG632" s="63">
        <f>IF(ISNUMBER(INDEX(Данные!$I$1:$IX$303,Данные!$A294,AG$642)),INDEX(Данные!$I$1:$IX$303,Данные!$A294,AG$642)-Данные!$E294+IF($F$11="Использовать поправку",AL632,0),#N/A)</f>
        <v>-0.80806391505719155</v>
      </c>
      <c r="AH632" s="64">
        <f>IF(ISNUMBER(INDEX(Данные!$I$1:$IX$303,Данные!$A294,AH$642)),INDEX(Данные!$I$1:$IX$303,Данные!$A294,AH$642)-Данные!$F294+IF($F$11="Использовать поправку",AM632,0),#N/A)</f>
        <v>0.42371583470772833</v>
      </c>
      <c r="AI632" s="62">
        <f t="shared" si="903"/>
        <v>145.5</v>
      </c>
      <c r="AJ632" s="63">
        <f>IF(ISNUMBER(INDEX(Данные!$I$1:$IX$303,Данные!$A294,AJ$642)),INDEX(Данные!$I$1:$IX$303,Данные!$A294,AJ$642)-Данные!$E294+IF($F$12="Использовать поправку",AL632,0),#N/A)</f>
        <v>0.13465673811853218</v>
      </c>
      <c r="AK632" s="96">
        <f>IF(ISNUMBER(INDEX(Данные!$I$1:$IX$303,Данные!$A294,AK$642)),INDEX(Данные!$I$1:$IX$303,Данные!$A294,AK$642)-Данные!$F294+IF($F$12="Использовать поправку",AM632,0),#N/A)</f>
        <v>-0.64281695266147665</v>
      </c>
      <c r="AL632" s="100" t="e">
        <f>INDEX(Данные!$I$1:$IX$303,Данные!$A294,AL$642+4)-INDEX(Данные!$I$1:$IX$303,Данные!$A294,AL$643+4)</f>
        <v>#N/A</v>
      </c>
      <c r="AM632" s="101" t="e">
        <f>INDEX(Данные!$I$1:$IX$303,Данные!$A294,AM$642+5)-INDEX(Данные!$I$1:$IX$303,Данные!$A294,AM$643+5)</f>
        <v>#N/A</v>
      </c>
      <c r="AO632" s="61">
        <v>145.5</v>
      </c>
      <c r="AP632" s="62">
        <f t="shared" si="884"/>
        <v>145.5</v>
      </c>
      <c r="AQ632" s="63">
        <f>IF(ISNUMBER(INDEX(Данные!$I$1:$IX$303,Данные!$A294,AQ$642)),INDEX(Данные!$I$1:$IX$303,Данные!$A294,AQ$642)-Данные!$G294-AQ$643+IF($F$3="Использовать поправку",BT632,0),#N/A)</f>
        <v>0</v>
      </c>
      <c r="AR632" s="64">
        <f>IF(ISNUMBER(INDEX(Данные!$I$1:$IX$303,Данные!$A294,AR$642)),INDEX(Данные!$I$1:$IX$303,Данные!$A294,AR$642)-Данные!$H294-AR$643+IF($F$3="Использовать поправку",BU632,0),#N/A)</f>
        <v>0</v>
      </c>
      <c r="AS632" s="62">
        <f t="shared" si="885"/>
        <v>145.5</v>
      </c>
      <c r="AT632" s="63">
        <f>IF(ISNUMBER(INDEX(Данные!$I$1:$IX$303,Данные!$A294,AT$642)),INDEX(Данные!$I$1:$IX$303,Данные!$A294,AT$642)-Данные!$G294-AT$643+IF($F$4="Использовать поправку",BT632,0),#N/A)</f>
        <v>2.288082248580281</v>
      </c>
      <c r="AU632" s="64">
        <f>IF(ISNUMBER(INDEX(Данные!$I$1:$IX$303,Данные!$A294,AU$642)),INDEX(Данные!$I$1:$IX$303,Данные!$A294,AU$642)-Данные!$H294-AU$643+IF($F$4="Использовать поправку",BU632,0),#N/A)</f>
        <v>-0.2411028569267728</v>
      </c>
      <c r="AV632" s="62">
        <f t="shared" si="886"/>
        <v>145.5</v>
      </c>
      <c r="AW632" s="63">
        <f>IF(ISNUMBER(INDEX(Данные!$I$1:$IX$303,Данные!$A294,AW$642)),INDEX(Данные!$I$1:$IX$303,Данные!$A294,AW$642)-Данные!$G294-AW$643+IF($F$5="Использовать поправку",BT632,0),#N/A)</f>
        <v>-1.8153852586588073</v>
      </c>
      <c r="AX632" s="64">
        <f>IF(ISNUMBER(INDEX(Данные!$I$1:$IX$303,Данные!$A294,AX$642)),INDEX(Данные!$I$1:$IX$303,Данные!$A294,AX$642)-Данные!$H294-AX$643+IF($F$5="Использовать поправку",BU632,0),#N/A)</f>
        <v>0.72122944230363828</v>
      </c>
      <c r="AY632" s="62">
        <f t="shared" si="887"/>
        <v>145.5</v>
      </c>
      <c r="AZ632" s="63">
        <f>IF(ISNUMBER(INDEX(Данные!$I$1:$IX$303,Данные!$A294,AZ$642)),INDEX(Данные!$I$1:$IX$303,Данные!$A294,AZ$642)-Данные!$G294-AZ$643+IF($F$6="Использовать поправку",BT632,0),#N/A)</f>
        <v>-3.7805026263413311E-3</v>
      </c>
      <c r="BA632" s="64">
        <f>IF(ISNUMBER(INDEX(Данные!$I$1:$IX$303,Данные!$A294,BA$642)),INDEX(Данные!$I$1:$IX$303,Данные!$A294,BA$642)-Данные!$H294-BA$643+IF($F$6="Использовать поправку",BU632,0),#N/A)</f>
        <v>-0.19640962912535542</v>
      </c>
      <c r="BB632" s="62">
        <f t="shared" si="888"/>
        <v>145.5</v>
      </c>
      <c r="BC632" s="63">
        <f>IF(ISNUMBER(INDEX(Данные!$I$1:$IX$303,Данные!$A294,BC$642)),INDEX(Данные!$I$1:$IX$303,Данные!$A294,BC$642)-Данные!$G294-BC$643+IF($F$7="Использовать поправку",BT632,0),#N/A)</f>
        <v>1.8521982220838709</v>
      </c>
      <c r="BD632" s="64">
        <f>IF(ISNUMBER(INDEX(Данные!$I$1:$IX$303,Данные!$A294,BD$642)),INDEX(Данные!$I$1:$IX$303,Данные!$A294,BD$642)-Данные!$H294-BD$643+IF($F$7="Использовать поправку",BU632,0),#N/A)</f>
        <v>-0.64137600277990714</v>
      </c>
      <c r="BE632" s="62">
        <f t="shared" si="889"/>
        <v>145.5</v>
      </c>
      <c r="BF632" s="63">
        <f>IF(ISNUMBER(INDEX(Данные!$I$1:$IX$303,Данные!$A294,BF$642)),INDEX(Данные!$I$1:$IX$303,Данные!$A294,BF$642)-Данные!$G294-BF$643+IF($F$8="Использовать поправку",BT632,0),#N/A)</f>
        <v>2.4538377699090006</v>
      </c>
      <c r="BG632" s="64">
        <f>IF(ISNUMBER(INDEX(Данные!$I$1:$IX$303,Данные!$A294,BG$642)),INDEX(Данные!$I$1:$IX$303,Данные!$A294,BG$642)-Данные!$H294-BG$643+IF($F$8="Использовать поправку",BU632,0),#N/A)</f>
        <v>1.0834432927647413</v>
      </c>
      <c r="BH632" s="62">
        <f t="shared" si="890"/>
        <v>145.5</v>
      </c>
      <c r="BI632" s="63">
        <f>IF(ISNUMBER(INDEX(Данные!$I$1:$IX$303,Данные!$A294,BI$642)),INDEX(Данные!$I$1:$IX$303,Данные!$A294,BI$642)-Данные!$G294-BI$643+IF($F$9="Использовать поправку",BT632,0),#N/A)</f>
        <v>2.8124990466230884</v>
      </c>
      <c r="BJ632" s="64">
        <f>IF(ISNUMBER(INDEX(Данные!$I$1:$IX$303,Данные!$A294,BJ$642)),INDEX(Данные!$I$1:$IX$303,Данные!$A294,BJ$642)-Данные!$H294-BJ$643+IF($F$9="Использовать поправку",BU632,0),#N/A)</f>
        <v>1.0329846026886571</v>
      </c>
      <c r="BK632" s="62">
        <f t="shared" si="891"/>
        <v>145.5</v>
      </c>
      <c r="BL632" s="63">
        <f>IF(ISNUMBER(INDEX(Данные!$I$1:$IX$303,Данные!$A294,BL$642)),INDEX(Данные!$I$1:$IX$303,Данные!$A294,BL$642)-Данные!$G294-BL$643+IF($F$10="Использовать поправку",BT632,0),#N/A)</f>
        <v>2.5514212485077223</v>
      </c>
      <c r="BM632" s="64">
        <f>IF(ISNUMBER(INDEX(Данные!$I$1:$IX$303,Данные!$A294,BM$642)),INDEX(Данные!$I$1:$IX$303,Данные!$A294,BM$642)-Данные!$H294-BM$643+IF($F$10="Использовать поправку",BU632,0),#N/A)</f>
        <v>1.2969559510186173</v>
      </c>
      <c r="BN632" s="62">
        <f t="shared" si="892"/>
        <v>145.5</v>
      </c>
      <c r="BO632" s="63">
        <f>IF(ISNUMBER(INDEX(Данные!$I$1:$IX$303,Данные!$A294,BO$642)),INDEX(Данные!$I$1:$IX$303,Данные!$A294,BO$642)-Данные!$G294-BO$643+IF($F$11="Использовать поправку",BT632,0),#N/A)</f>
        <v>1.1736989845162498</v>
      </c>
      <c r="BP632" s="64">
        <f>IF(ISNUMBER(INDEX(Данные!$I$1:$IX$303,Данные!$A294,BP$642)),INDEX(Данные!$I$1:$IX$303,Данные!$A294,BP$642)-Данные!$H294-BP$643+IF($F$11="Использовать поправку",BU632,0),#N/A)</f>
        <v>0.25161509376334834</v>
      </c>
      <c r="BQ632" s="62">
        <f t="shared" si="893"/>
        <v>145.5</v>
      </c>
      <c r="BR632" s="63">
        <f>IF(ISNUMBER(INDEX(Данные!$I$1:$IX$303,Данные!$A294,BR$642)),INDEX(Данные!$I$1:$IX$303,Данные!$A294,BR$642)-Данные!$G294-BR$643+IF($F$12="Использовать поправку",BT632,0),#N/A)</f>
        <v>1.8082883457929029</v>
      </c>
      <c r="BS632" s="64">
        <f>IF(ISNUMBER(INDEX(Данные!$I$1:$IX$303,Данные!$A294,BS$642)),INDEX(Данные!$I$1:$IX$303,Данные!$A294,BS$642)-Данные!$H294-BS$643+IF($F$12="Использовать поправку",BU632,0),#N/A)</f>
        <v>-0.75132257777977429</v>
      </c>
      <c r="BT632" s="100" t="e">
        <f>INDEX(Данные!$I$1:$IX$303,Данные!$A294,BT$642+8)-INDEX(Данные!$I$1:$IX$303,Данные!$A294,BT$643+8)</f>
        <v>#N/A</v>
      </c>
      <c r="BU632" s="101" t="e">
        <f>INDEX(Данные!$I$1:$IX$303,Данные!$A294,BU$642+9)-INDEX(Данные!$I$1:$IX$303,Данные!$A294,BU$643+9)</f>
        <v>#N/A</v>
      </c>
    </row>
    <row r="633" spans="7:73" s="88" customFormat="1" x14ac:dyDescent="0.25">
      <c r="G633" s="61">
        <v>146</v>
      </c>
      <c r="H633" s="62">
        <f t="shared" si="894"/>
        <v>146</v>
      </c>
      <c r="I633" s="63">
        <f>IF(ISNUMBER(INDEX(Данные!$I$1:$IX$303,Данные!$A295,I$642)),INDEX(Данные!$I$1:$IX$303,Данные!$A295,I$642)-Данные!$E295+IF($F$3="Использовать поправку",AL633,0),#N/A)</f>
        <v>0</v>
      </c>
      <c r="J633" s="64">
        <f>IF(ISNUMBER(INDEX(Данные!$I$1:$IX$303,Данные!$A295,J$642)),INDEX(Данные!$I$1:$IX$303,Данные!$A295,J$642)-Данные!$F295+IF($F$3="Использовать поправку",AM633,0),#N/A)</f>
        <v>0</v>
      </c>
      <c r="K633" s="62">
        <f t="shared" si="895"/>
        <v>146</v>
      </c>
      <c r="L633" s="63">
        <f>IF(ISNUMBER(INDEX(Данные!$I$1:$IX$303,Данные!$A295,L$642)),INDEX(Данные!$I$1:$IX$303,Данные!$A295,L$642)-Данные!$E295+IF($F$4="Использовать поправку",AL633,0),#N/A)</f>
        <v>-1.4637615480153565</v>
      </c>
      <c r="M633" s="64">
        <f>IF(ISNUMBER(INDEX(Данные!$I$1:$IX$303,Данные!$A295,M$642)),INDEX(Данные!$I$1:$IX$303,Данные!$A295,M$642)-Данные!$F295+IF($F$4="Использовать поправку",AM633,0),#N/A)</f>
        <v>-0.37208640653748759</v>
      </c>
      <c r="N633" s="62">
        <f t="shared" si="896"/>
        <v>146</v>
      </c>
      <c r="O633" s="63">
        <f>IF(ISNUMBER(INDEX(Данные!$I$1:$IX$303,Данные!$A295,O$642)),INDEX(Данные!$I$1:$IX$303,Данные!$A295,O$642)-Данные!$E295+IF($F$5="Использовать поправку",AL633,0),#N/A)</f>
        <v>-1.0507050173773766</v>
      </c>
      <c r="P633" s="64">
        <f>IF(ISNUMBER(INDEX(Данные!$I$1:$IX$303,Данные!$A295,P$642)),INDEX(Данные!$I$1:$IX$303,Данные!$A295,P$642)-Данные!$F295+IF($F$5="Использовать поправку",AM633,0),#N/A)</f>
        <v>-1.6350574896694425</v>
      </c>
      <c r="Q633" s="62">
        <f t="shared" si="897"/>
        <v>146</v>
      </c>
      <c r="R633" s="63">
        <f>IF(ISNUMBER(INDEX(Данные!$I$1:$IX$303,Данные!$A295,R$642)),INDEX(Данные!$I$1:$IX$303,Данные!$A295,R$642)-Данные!$E295+IF($F$6="Использовать поправку",AL633,0),#N/A)</f>
        <v>-1.2058689112027228</v>
      </c>
      <c r="S633" s="64">
        <f>IF(ISNUMBER(INDEX(Данные!$I$1:$IX$303,Данные!$A295,S$642)),INDEX(Данные!$I$1:$IX$303,Данные!$A295,S$642)-Данные!$F295+IF($F$6="Использовать поправку",AM633,0),#N/A)</f>
        <v>-0.87264982507895539</v>
      </c>
      <c r="T633" s="62">
        <f t="shared" si="898"/>
        <v>146</v>
      </c>
      <c r="U633" s="63">
        <f>IF(ISNUMBER(INDEX(Данные!$I$1:$IX$303,Данные!$A295,U$642)),INDEX(Данные!$I$1:$IX$303,Данные!$A295,U$642)-Данные!$E295+IF($F$7="Использовать поправку",AL633,0),#N/A)</f>
        <v>-1.4161781426837425</v>
      </c>
      <c r="V633" s="64">
        <f>IF(ISNUMBER(INDEX(Данные!$I$1:$IX$303,Данные!$A295,V$642)),INDEX(Данные!$I$1:$IX$303,Данные!$A295,V$642)-Данные!$F295+IF($F$7="Использовать поправку",AM633,0),#N/A)</f>
        <v>-0.94027317966657087</v>
      </c>
      <c r="W633" s="62">
        <f t="shared" si="899"/>
        <v>146</v>
      </c>
      <c r="X633" s="63">
        <f>IF(ISNUMBER(INDEX(Данные!$I$1:$IX$303,Данные!$A295,X$642)),INDEX(Данные!$I$1:$IX$303,Данные!$A295,X$642)-Данные!$E295+IF($F$8="Использовать поправку",AL633,0),#N/A)</f>
        <v>0.16455338370595918</v>
      </c>
      <c r="Y633" s="64">
        <f>IF(ISNUMBER(INDEX(Данные!$I$1:$IX$303,Данные!$A295,Y$642)),INDEX(Данные!$I$1:$IX$303,Данные!$A295,Y$642)-Данные!$F295+IF($F$8="Использовать поправку",AM633,0),#N/A)</f>
        <v>-0.37473659865858622</v>
      </c>
      <c r="Z633" s="62">
        <f t="shared" si="900"/>
        <v>146</v>
      </c>
      <c r="AA633" s="63">
        <f>IF(ISNUMBER(INDEX(Данные!$I$1:$IX$303,Данные!$A295,AA$642)),INDEX(Данные!$I$1:$IX$303,Данные!$A295,AA$642)-Данные!$E295+IF($F$9="Использовать поправку",AL633,0),#N/A)</f>
        <v>-0.55192595608943762</v>
      </c>
      <c r="AB633" s="64">
        <f>IF(ISNUMBER(INDEX(Данные!$I$1:$IX$303,Данные!$A295,AB$642)),INDEX(Данные!$I$1:$IX$303,Данные!$A295,AB$642)-Данные!$F295+IF($F$9="Использовать поправку",AM633,0),#N/A)</f>
        <v>0.11802751379036636</v>
      </c>
      <c r="AC633" s="62">
        <f t="shared" si="901"/>
        <v>146</v>
      </c>
      <c r="AD633" s="63">
        <f>IF(ISNUMBER(INDEX(Данные!$I$1:$IX$303,Данные!$A295,AD$642)),INDEX(Данные!$I$1:$IX$303,Данные!$A295,AD$642)-Данные!$E295+IF($F$10="Использовать поправку",AL633,0),#N/A)</f>
        <v>-0.92508835537209677</v>
      </c>
      <c r="AE633" s="64">
        <f>IF(ISNUMBER(INDEX(Данные!$I$1:$IX$303,Данные!$A295,AE$642)),INDEX(Данные!$I$1:$IX$303,Данные!$A295,AE$642)-Данные!$F295+IF($F$10="Использовать поправку",AM633,0),#N/A)</f>
        <v>-0.21606617264143324</v>
      </c>
      <c r="AF633" s="62">
        <f t="shared" si="902"/>
        <v>146</v>
      </c>
      <c r="AG633" s="63">
        <f>IF(ISNUMBER(INDEX(Данные!$I$1:$IX$303,Данные!$A295,AG$642)),INDEX(Данные!$I$1:$IX$303,Данные!$A295,AG$642)-Данные!$E295+IF($F$11="Использовать поправку",AL633,0),#N/A)</f>
        <v>-0.58958343121611101</v>
      </c>
      <c r="AH633" s="64">
        <f>IF(ISNUMBER(INDEX(Данные!$I$1:$IX$303,Данные!$A295,AH$642)),INDEX(Данные!$I$1:$IX$303,Данные!$A295,AH$642)-Данные!$F295+IF($F$11="Использовать поправку",AM633,0),#N/A)</f>
        <v>9.5087506736660998E-2</v>
      </c>
      <c r="AI633" s="62">
        <f t="shared" si="903"/>
        <v>146</v>
      </c>
      <c r="AJ633" s="63">
        <f>IF(ISNUMBER(INDEX(Данные!$I$1:$IX$303,Данные!$A295,AJ$642)),INDEX(Данные!$I$1:$IX$303,Данные!$A295,AJ$642)-Данные!$E295+IF($F$12="Использовать поправку",AL633,0),#N/A)</f>
        <v>0.74043969796672293</v>
      </c>
      <c r="AK633" s="96">
        <f>IF(ISNUMBER(INDEX(Данные!$I$1:$IX$303,Данные!$A295,AK$642)),INDEX(Данные!$I$1:$IX$303,Данные!$A295,AK$642)-Данные!$F295+IF($F$12="Использовать поправку",AM633,0),#N/A)</f>
        <v>-0.36747245089055625</v>
      </c>
      <c r="AL633" s="100" t="e">
        <f>INDEX(Данные!$I$1:$IX$303,Данные!$A295,AL$642+4)-INDEX(Данные!$I$1:$IX$303,Данные!$A295,AL$643+4)</f>
        <v>#N/A</v>
      </c>
      <c r="AM633" s="101" t="e">
        <f>INDEX(Данные!$I$1:$IX$303,Данные!$A295,AM$642+5)-INDEX(Данные!$I$1:$IX$303,Данные!$A295,AM$643+5)</f>
        <v>#N/A</v>
      </c>
      <c r="AO633" s="61">
        <v>146</v>
      </c>
      <c r="AP633" s="62">
        <f t="shared" si="884"/>
        <v>146</v>
      </c>
      <c r="AQ633" s="63">
        <f>IF(ISNUMBER(INDEX(Данные!$I$1:$IX$303,Данные!$A295,AQ$642)),INDEX(Данные!$I$1:$IX$303,Данные!$A295,AQ$642)-Данные!$G295-AQ$643+IF($F$3="Использовать поправку",BT633,0),#N/A)</f>
        <v>0</v>
      </c>
      <c r="AR633" s="64">
        <f>IF(ISNUMBER(INDEX(Данные!$I$1:$IX$303,Данные!$A295,AR$642)),INDEX(Данные!$I$1:$IX$303,Данные!$A295,AR$642)-Данные!$H295-AR$643+IF($F$3="Использовать поправку",BU633,0),#N/A)</f>
        <v>0</v>
      </c>
      <c r="AS633" s="62">
        <f t="shared" si="885"/>
        <v>146</v>
      </c>
      <c r="AT633" s="63">
        <f>IF(ISNUMBER(INDEX(Данные!$I$1:$IX$303,Данные!$A295,AT$642)),INDEX(Данные!$I$1:$IX$303,Данные!$A295,AT$642)-Данные!$G295-AT$643+IF($F$4="Использовать поправку",BT633,0),#N/A)</f>
        <v>1.5562014745726174</v>
      </c>
      <c r="AU633" s="64">
        <f>IF(ISNUMBER(INDEX(Данные!$I$1:$IX$303,Данные!$A295,AU$642)),INDEX(Данные!$I$1:$IX$303,Данные!$A295,AU$642)-Данные!$H295-AU$643+IF($F$4="Использовать поправку",BU633,0),#N/A)</f>
        <v>-0.42714606019558232</v>
      </c>
      <c r="AV633" s="62">
        <f t="shared" si="886"/>
        <v>146</v>
      </c>
      <c r="AW633" s="63">
        <f>IF(ISNUMBER(INDEX(Данные!$I$1:$IX$303,Данные!$A295,AW$642)),INDEX(Данные!$I$1:$IX$303,Данные!$A295,AW$642)-Данные!$G295-AW$643+IF($F$5="Использовать поправку",BT633,0),#N/A)</f>
        <v>-2.3407377673474912</v>
      </c>
      <c r="AX633" s="64">
        <f>IF(ISNUMBER(INDEX(Данные!$I$1:$IX$303,Данные!$A295,AX$642)),INDEX(Данные!$I$1:$IX$303,Данные!$A295,AX$642)-Данные!$H295-AX$643+IF($F$5="Использовать поправку",BU633,0),#N/A)</f>
        <v>-9.629930253117891E-2</v>
      </c>
      <c r="AY633" s="62">
        <f t="shared" si="887"/>
        <v>146</v>
      </c>
      <c r="AZ633" s="63">
        <f>IF(ISNUMBER(INDEX(Данные!$I$1:$IX$303,Данные!$A295,AZ$642)),INDEX(Данные!$I$1:$IX$303,Данные!$A295,AZ$642)-Данные!$G295-AZ$643+IF($F$6="Использовать поправку",BT633,0),#N/A)</f>
        <v>-0.6067149582275988</v>
      </c>
      <c r="BA633" s="64">
        <f>IF(ISNUMBER(INDEX(Данные!$I$1:$IX$303,Данные!$A295,BA$642)),INDEX(Данные!$I$1:$IX$303,Данные!$A295,BA$642)-Данные!$H295-BA$643+IF($F$6="Использовать поправку",BU633,0),#N/A)</f>
        <v>-0.63273454166483134</v>
      </c>
      <c r="BB633" s="62">
        <f t="shared" si="888"/>
        <v>146</v>
      </c>
      <c r="BC633" s="63">
        <f>IF(ISNUMBER(INDEX(Данные!$I$1:$IX$303,Данные!$A295,BC$642)),INDEX(Данные!$I$1:$IX$303,Данные!$A295,BC$642)-Данные!$G295-BC$643+IF($F$7="Использовать поправку",BT633,0),#N/A)</f>
        <v>1.1441091507419969</v>
      </c>
      <c r="BD633" s="64">
        <f>IF(ISNUMBER(INDEX(Данные!$I$1:$IX$303,Данные!$A295,BD$642)),INDEX(Данные!$I$1:$IX$303,Данные!$A295,BD$642)-Данные!$H295-BD$643+IF($F$7="Использовать поправку",BU633,0),#N/A)</f>
        <v>-1.1115125926132805</v>
      </c>
      <c r="BE633" s="62">
        <f t="shared" si="889"/>
        <v>146</v>
      </c>
      <c r="BF633" s="63">
        <f>IF(ISNUMBER(INDEX(Данные!$I$1:$IX$303,Данные!$A295,BF$642)),INDEX(Данные!$I$1:$IX$303,Данные!$A295,BF$642)-Данные!$G295-BF$643+IF($F$8="Использовать поправку",BT633,0),#N/A)</f>
        <v>2.5361144617620539</v>
      </c>
      <c r="BG633" s="64">
        <f>IF(ISNUMBER(INDEX(Данные!$I$1:$IX$303,Данные!$A295,BG$642)),INDEX(Данные!$I$1:$IX$303,Данные!$A295,BG$642)-Данные!$H295-BG$643+IF($F$8="Использовать поправку",BU633,0),#N/A)</f>
        <v>0.89607499343537711</v>
      </c>
      <c r="BH633" s="62">
        <f t="shared" si="890"/>
        <v>146</v>
      </c>
      <c r="BI633" s="63">
        <f>IF(ISNUMBER(INDEX(Данные!$I$1:$IX$303,Данные!$A295,BI$642)),INDEX(Данные!$I$1:$IX$303,Данные!$A295,BI$642)-Данные!$G295-BI$643+IF($F$9="Использовать поправку",BT633,0),#N/A)</f>
        <v>2.5365360685784708</v>
      </c>
      <c r="BJ633" s="64">
        <f>IF(ISNUMBER(INDEX(Данные!$I$1:$IX$303,Данные!$A295,BJ$642)),INDEX(Данные!$I$1:$IX$303,Данные!$A295,BJ$642)-Данные!$H295-BJ$643+IF($F$9="Использовать поправку",BU633,0),#N/A)</f>
        <v>1.0919983595838403</v>
      </c>
      <c r="BK633" s="62">
        <f t="shared" si="891"/>
        <v>146</v>
      </c>
      <c r="BL633" s="63">
        <f>IF(ISNUMBER(INDEX(Данные!$I$1:$IX$303,Данные!$A295,BL$642)),INDEX(Данные!$I$1:$IX$303,Данные!$A295,BL$642)-Данные!$G295-BL$643+IF($F$10="Использовать поправку",BT633,0),#N/A)</f>
        <v>2.0888770708216953</v>
      </c>
      <c r="BM633" s="64">
        <f>IF(ISNUMBER(INDEX(Данные!$I$1:$IX$303,Данные!$A295,BM$642)),INDEX(Данные!$I$1:$IX$303,Данные!$A295,BM$642)-Данные!$H295-BM$643+IF($F$10="Использовать поправку",BU633,0),#N/A)</f>
        <v>1.1889228646978154</v>
      </c>
      <c r="BN633" s="62">
        <f t="shared" si="892"/>
        <v>146</v>
      </c>
      <c r="BO633" s="63">
        <f>IF(ISNUMBER(INDEX(Данные!$I$1:$IX$303,Данные!$A295,BO$642)),INDEX(Данные!$I$1:$IX$303,Данные!$A295,BO$642)-Данные!$G295-BO$643+IF($F$11="Использовать поправку",BT633,0),#N/A)</f>
        <v>0.87890726890827864</v>
      </c>
      <c r="BP633" s="64">
        <f>IF(ISNUMBER(INDEX(Данные!$I$1:$IX$303,Данные!$A295,BP$642)),INDEX(Данные!$I$1:$IX$303,Данные!$A295,BP$642)-Данные!$H295-BP$643+IF($F$11="Использовать поправку",BU633,0),#N/A)</f>
        <v>0.29915884713159357</v>
      </c>
      <c r="BQ633" s="62">
        <f t="shared" si="893"/>
        <v>146</v>
      </c>
      <c r="BR633" s="63">
        <f>IF(ISNUMBER(INDEX(Данные!$I$1:$IX$303,Данные!$A295,BR$642)),INDEX(Данные!$I$1:$IX$303,Данные!$A295,BR$642)-Данные!$G295-BR$643+IF($F$12="Использовать поправку",BT633,0),#N/A)</f>
        <v>2.1785081947763274</v>
      </c>
      <c r="BS633" s="64">
        <f>IF(ISNUMBER(INDEX(Данные!$I$1:$IX$303,Данные!$A295,BS$642)),INDEX(Данные!$I$1:$IX$303,Данные!$A295,BS$642)-Данные!$H295-BS$643+IF($F$12="Использовать поправку",BU633,0),#N/A)</f>
        <v>-0.93505880322504709</v>
      </c>
      <c r="BT633" s="100" t="e">
        <f>INDEX(Данные!$I$1:$IX$303,Данные!$A295,BT$642+8)-INDEX(Данные!$I$1:$IX$303,Данные!$A295,BT$643+8)</f>
        <v>#N/A</v>
      </c>
      <c r="BU633" s="101" t="e">
        <f>INDEX(Данные!$I$1:$IX$303,Данные!$A295,BU$642+9)-INDEX(Данные!$I$1:$IX$303,Данные!$A295,BU$643+9)</f>
        <v>#N/A</v>
      </c>
    </row>
    <row r="634" spans="7:73" s="88" customFormat="1" x14ac:dyDescent="0.25">
      <c r="G634" s="61">
        <v>146.5</v>
      </c>
      <c r="H634" s="62">
        <f t="shared" si="894"/>
        <v>146.5</v>
      </c>
      <c r="I634" s="63">
        <f>IF(ISNUMBER(INDEX(Данные!$I$1:$IX$303,Данные!$A296,I$642)),INDEX(Данные!$I$1:$IX$303,Данные!$A296,I$642)-Данные!$E296+IF($F$3="Использовать поправку",AL634,0),#N/A)</f>
        <v>0</v>
      </c>
      <c r="J634" s="64">
        <f>IF(ISNUMBER(INDEX(Данные!$I$1:$IX$303,Данные!$A296,J$642)),INDEX(Данные!$I$1:$IX$303,Данные!$A296,J$642)-Данные!$F296+IF($F$3="Использовать поправку",AM634,0),#N/A)</f>
        <v>0</v>
      </c>
      <c r="K634" s="62">
        <f t="shared" si="895"/>
        <v>146.5</v>
      </c>
      <c r="L634" s="63">
        <f>IF(ISNUMBER(INDEX(Данные!$I$1:$IX$303,Данные!$A296,L$642)),INDEX(Данные!$I$1:$IX$303,Данные!$A296,L$642)-Данные!$E296+IF($F$4="Использовать поправку",AL634,0),#N/A)</f>
        <v>-0.94896514850566405</v>
      </c>
      <c r="M634" s="64">
        <f>IF(ISNUMBER(INDEX(Данные!$I$1:$IX$303,Данные!$A296,M$642)),INDEX(Данные!$I$1:$IX$303,Данные!$A296,M$642)-Данные!$F296+IF($F$4="Использовать поправку",AM634,0),#N/A)</f>
        <v>2.0276049879773446</v>
      </c>
      <c r="N634" s="62">
        <f t="shared" si="896"/>
        <v>146.5</v>
      </c>
      <c r="O634" s="63">
        <f>IF(ISNUMBER(INDEX(Данные!$I$1:$IX$303,Данные!$A296,O$642)),INDEX(Данные!$I$1:$IX$303,Данные!$A296,O$642)-Данные!$E296+IF($F$5="Использовать поправку",AL634,0),#N/A)</f>
        <v>-1.1696385079875373</v>
      </c>
      <c r="P634" s="64">
        <f>IF(ISNUMBER(INDEX(Данные!$I$1:$IX$303,Данные!$A296,P$642)),INDEX(Данные!$I$1:$IX$303,Данные!$A296,P$642)-Данные!$F296+IF($F$5="Использовать поправку",AM634,0),#N/A)</f>
        <v>2.0451086813622261</v>
      </c>
      <c r="Q634" s="62">
        <f t="shared" si="897"/>
        <v>146.5</v>
      </c>
      <c r="R634" s="63">
        <f>IF(ISNUMBER(INDEX(Данные!$I$1:$IX$303,Данные!$A296,R$642)),INDEX(Данные!$I$1:$IX$303,Данные!$A296,R$642)-Данные!$E296+IF($F$6="Использовать поправку",AL634,0),#N/A)</f>
        <v>-1.420172443622274</v>
      </c>
      <c r="S634" s="64">
        <f>IF(ISNUMBER(INDEX(Данные!$I$1:$IX$303,Данные!$A296,S$642)),INDEX(Данные!$I$1:$IX$303,Данные!$A296,S$642)-Данные!$F296+IF($F$6="Использовать поправку",AM634,0),#N/A)</f>
        <v>2.4089573382354068</v>
      </c>
      <c r="T634" s="62">
        <f t="shared" si="898"/>
        <v>146.5</v>
      </c>
      <c r="U634" s="63">
        <f>IF(ISNUMBER(INDEX(Данные!$I$1:$IX$303,Данные!$A296,U$642)),INDEX(Данные!$I$1:$IX$303,Данные!$A296,U$642)-Данные!$E296+IF($F$7="Использовать поправку",AL634,0),#N/A)</f>
        <v>-0.37931557364850477</v>
      </c>
      <c r="V634" s="64">
        <f>IF(ISNUMBER(INDEX(Данные!$I$1:$IX$303,Данные!$A296,V$642)),INDEX(Данные!$I$1:$IX$303,Данные!$A296,V$642)-Данные!$F296+IF($F$7="Использовать поправку",AM634,0),#N/A)</f>
        <v>2.4383857367536201</v>
      </c>
      <c r="W634" s="62">
        <f t="shared" si="899"/>
        <v>146.5</v>
      </c>
      <c r="X634" s="63">
        <f>IF(ISNUMBER(INDEX(Данные!$I$1:$IX$303,Данные!$A296,X$642)),INDEX(Данные!$I$1:$IX$303,Данные!$A296,X$642)-Данные!$E296+IF($F$8="Использовать поправку",AL634,0),#N/A)</f>
        <v>-2.4189755906075163</v>
      </c>
      <c r="Y634" s="64">
        <f>IF(ISNUMBER(INDEX(Данные!$I$1:$IX$303,Данные!$A296,Y$642)),INDEX(Данные!$I$1:$IX$303,Данные!$A296,Y$642)-Данные!$F296+IF($F$8="Использовать поправку",AM634,0),#N/A)</f>
        <v>0.20096217538679895</v>
      </c>
      <c r="Z634" s="62">
        <f t="shared" si="900"/>
        <v>146.5</v>
      </c>
      <c r="AA634" s="63">
        <f>IF(ISNUMBER(INDEX(Данные!$I$1:$IX$303,Данные!$A296,AA$642)),INDEX(Данные!$I$1:$IX$303,Данные!$A296,AA$642)-Данные!$E296+IF($F$9="Использовать поправку",AL634,0),#N/A)</f>
        <v>-0.18758499248524707</v>
      </c>
      <c r="AB634" s="64">
        <f>IF(ISNUMBER(INDEX(Данные!$I$1:$IX$303,Данные!$A296,AB$642)),INDEX(Данные!$I$1:$IX$303,Данные!$A296,AB$642)-Данные!$F296+IF($F$9="Использовать поправку",AM634,0),#N/A)</f>
        <v>-0.11628868092719813</v>
      </c>
      <c r="AC634" s="62">
        <f t="shared" si="901"/>
        <v>146.5</v>
      </c>
      <c r="AD634" s="63">
        <f>IF(ISNUMBER(INDEX(Данные!$I$1:$IX$303,Данные!$A296,AD$642)),INDEX(Данные!$I$1:$IX$303,Данные!$A296,AD$642)-Данные!$E296+IF($F$10="Использовать поправку",AL634,0),#N/A)</f>
        <v>-1.3319596186291118</v>
      </c>
      <c r="AE634" s="64">
        <f>IF(ISNUMBER(INDEX(Данные!$I$1:$IX$303,Данные!$A296,AE$642)),INDEX(Данные!$I$1:$IX$303,Данные!$A296,AE$642)-Данные!$F296+IF($F$10="Использовать поправку",AM634,0),#N/A)</f>
        <v>1.4354943843936248</v>
      </c>
      <c r="AF634" s="62">
        <f t="shared" si="902"/>
        <v>146.5</v>
      </c>
      <c r="AG634" s="63">
        <f>IF(ISNUMBER(INDEX(Данные!$I$1:$IX$303,Данные!$A296,AG$642)),INDEX(Данные!$I$1:$IX$303,Данные!$A296,AG$642)-Данные!$E296+IF($F$11="Использовать поправку",AL634,0),#N/A)</f>
        <v>-2.3825757858624552</v>
      </c>
      <c r="AH634" s="64">
        <f>IF(ISNUMBER(INDEX(Данные!$I$1:$IX$303,Данные!$A296,AH$642)),INDEX(Данные!$I$1:$IX$303,Данные!$A296,AH$642)-Данные!$F296+IF($F$11="Использовать поправку",AM634,0),#N/A)</f>
        <v>0.98333162281138797</v>
      </c>
      <c r="AI634" s="62">
        <f t="shared" si="903"/>
        <v>146.5</v>
      </c>
      <c r="AJ634" s="63">
        <f>IF(ISNUMBER(INDEX(Данные!$I$1:$IX$303,Данные!$A296,AJ$642)),INDEX(Данные!$I$1:$IX$303,Данные!$A296,AJ$642)-Данные!$E296+IF($F$12="Использовать поправку",AL634,0),#N/A)</f>
        <v>-0.54490842772173131</v>
      </c>
      <c r="AK634" s="96">
        <f>IF(ISNUMBER(INDEX(Данные!$I$1:$IX$303,Данные!$A296,AK$642)),INDEX(Данные!$I$1:$IX$303,Данные!$A296,AK$642)-Данные!$F296+IF($F$12="Использовать поправку",AM634,0),#N/A)</f>
        <v>1.0072640305920544</v>
      </c>
      <c r="AL634" s="100" t="e">
        <f>INDEX(Данные!$I$1:$IX$303,Данные!$A296,AL$642+4)-INDEX(Данные!$I$1:$IX$303,Данные!$A296,AL$643+4)</f>
        <v>#N/A</v>
      </c>
      <c r="AM634" s="101" t="e">
        <f>INDEX(Данные!$I$1:$IX$303,Данные!$A296,AM$642+5)-INDEX(Данные!$I$1:$IX$303,Данные!$A296,AM$643+5)</f>
        <v>#N/A</v>
      </c>
      <c r="AO634" s="61">
        <v>146.5</v>
      </c>
      <c r="AP634" s="62">
        <f t="shared" si="884"/>
        <v>146.5</v>
      </c>
      <c r="AQ634" s="63">
        <f>IF(ISNUMBER(INDEX(Данные!$I$1:$IX$303,Данные!$A296,AQ$642)),INDEX(Данные!$I$1:$IX$303,Данные!$A296,AQ$642)-Данные!$G296-AQ$643+IF($F$3="Использовать поправку",BT634,0),#N/A)</f>
        <v>0</v>
      </c>
      <c r="AR634" s="64">
        <f>IF(ISNUMBER(INDEX(Данные!$I$1:$IX$303,Данные!$A296,AR$642)),INDEX(Данные!$I$1:$IX$303,Данные!$A296,AR$642)-Данные!$H296-AR$643+IF($F$3="Использовать поправку",BU634,0),#N/A)</f>
        <v>0</v>
      </c>
      <c r="AS634" s="62">
        <f t="shared" si="885"/>
        <v>146.5</v>
      </c>
      <c r="AT634" s="63">
        <f>IF(ISNUMBER(INDEX(Данные!$I$1:$IX$303,Данные!$A296,AT$642)),INDEX(Данные!$I$1:$IX$303,Данные!$A296,AT$642)-Данные!$G296-AT$643+IF($F$4="Использовать поправку",BT634,0),#N/A)</f>
        <v>1.0817189003198564</v>
      </c>
      <c r="AU634" s="64">
        <f>IF(ISNUMBER(INDEX(Данные!$I$1:$IX$303,Данные!$A296,AU$642)),INDEX(Данные!$I$1:$IX$303,Данные!$A296,AU$642)-Данные!$H296-AU$643+IF($F$4="Использовать поправку",BU634,0),#N/A)</f>
        <v>0.58665643379299581</v>
      </c>
      <c r="AV634" s="62">
        <f t="shared" si="886"/>
        <v>146.5</v>
      </c>
      <c r="AW634" s="63">
        <f>IF(ISNUMBER(INDEX(Данные!$I$1:$IX$303,Данные!$A296,AW$642)),INDEX(Данные!$I$1:$IX$303,Данные!$A296,AW$642)-Данные!$G296-AW$643+IF($F$5="Использовать поправку",BT634,0),#N/A)</f>
        <v>-2.9255570213412057</v>
      </c>
      <c r="AX634" s="64">
        <f>IF(ISNUMBER(INDEX(Данные!$I$1:$IX$303,Данные!$A296,AX$642)),INDEX(Данные!$I$1:$IX$303,Данные!$A296,AX$642)-Данные!$H296-AX$643+IF($F$5="Использовать поправку",BU634,0),#N/A)</f>
        <v>0.92625503814974763</v>
      </c>
      <c r="AY634" s="62">
        <f t="shared" si="887"/>
        <v>146.5</v>
      </c>
      <c r="AZ634" s="63">
        <f>IF(ISNUMBER(INDEX(Данные!$I$1:$IX$303,Данные!$A296,AZ$642)),INDEX(Данные!$I$1:$IX$303,Данные!$A296,AZ$642)-Данные!$G296-AZ$643+IF($F$6="Использовать поправку",BT634,0),#N/A)</f>
        <v>-1.3168011800387376</v>
      </c>
      <c r="BA634" s="64">
        <f>IF(ISNUMBER(INDEX(Данные!$I$1:$IX$303,Данные!$A296,BA$642)),INDEX(Данные!$I$1:$IX$303,Данные!$A296,BA$642)-Данные!$H296-BA$643+IF($F$6="Использовать поправку",BU634,0),#N/A)</f>
        <v>0.57174412745280279</v>
      </c>
      <c r="BB634" s="62">
        <f t="shared" si="888"/>
        <v>146.5</v>
      </c>
      <c r="BC634" s="63">
        <f>IF(ISNUMBER(INDEX(Данные!$I$1:$IX$303,Данные!$A296,BC$642)),INDEX(Данные!$I$1:$IX$303,Данные!$A296,BC$642)-Данные!$G296-BC$643+IF($F$7="Использовать поправку",BT634,0),#N/A)</f>
        <v>0.95445136391776941</v>
      </c>
      <c r="BD634" s="64">
        <f>IF(ISNUMBER(INDEX(Данные!$I$1:$IX$303,Данные!$A296,BD$642)),INDEX(Данные!$I$1:$IX$303,Данные!$A296,BD$642)-Данные!$H296-BD$643+IF($F$7="Использовать поправку",BU634,0),#N/A)</f>
        <v>0.1076802757634141</v>
      </c>
      <c r="BE634" s="62">
        <f t="shared" si="889"/>
        <v>146.5</v>
      </c>
      <c r="BF634" s="63">
        <f>IF(ISNUMBER(INDEX(Данные!$I$1:$IX$303,Данные!$A296,BF$642)),INDEX(Данные!$I$1:$IX$303,Данные!$A296,BF$642)-Данные!$G296-BF$643+IF($F$8="Использовать поправку",BT634,0),#N/A)</f>
        <v>1.32662666645831</v>
      </c>
      <c r="BG634" s="64">
        <f>IF(ISNUMBER(INDEX(Данные!$I$1:$IX$303,Данные!$A296,BG$642)),INDEX(Данные!$I$1:$IX$303,Данные!$A296,BG$642)-Данные!$H296-BG$643+IF($F$8="Использовать поправку",BU634,0),#N/A)</f>
        <v>0.99655608112857408</v>
      </c>
      <c r="BH634" s="62">
        <f t="shared" si="890"/>
        <v>146.5</v>
      </c>
      <c r="BI634" s="63">
        <f>IF(ISNUMBER(INDEX(Данные!$I$1:$IX$303,Данные!$A296,BI$642)),INDEX(Данные!$I$1:$IX$303,Данные!$A296,BI$642)-Данные!$G296-BI$643+IF($F$9="Использовать поправку",BT634,0),#N/A)</f>
        <v>2.4427435723358712</v>
      </c>
      <c r="BJ634" s="64">
        <f>IF(ISNUMBER(INDEX(Данные!$I$1:$IX$303,Данные!$A296,BJ$642)),INDEX(Данные!$I$1:$IX$303,Данные!$A296,BJ$642)-Данные!$H296-BJ$643+IF($F$9="Использовать поправку",BU634,0),#N/A)</f>
        <v>1.0338540191200991</v>
      </c>
      <c r="BK634" s="62">
        <f t="shared" si="891"/>
        <v>146.5</v>
      </c>
      <c r="BL634" s="63">
        <f>IF(ISNUMBER(INDEX(Данные!$I$1:$IX$303,Данные!$A296,BL$642)),INDEX(Данные!$I$1:$IX$303,Данные!$A296,BL$642)-Данные!$G296-BL$643+IF($F$10="Использовать поправку",BT634,0),#N/A)</f>
        <v>1.4228972615071598</v>
      </c>
      <c r="BM634" s="64">
        <f>IF(ISNUMBER(INDEX(Данные!$I$1:$IX$303,Данные!$A296,BM$642)),INDEX(Данные!$I$1:$IX$303,Данные!$A296,BM$642)-Данные!$H296-BM$643+IF($F$10="Использовать поправку",BU634,0),#N/A)</f>
        <v>1.906670056894427</v>
      </c>
      <c r="BN634" s="62">
        <f t="shared" si="892"/>
        <v>146.5</v>
      </c>
      <c r="BO634" s="63">
        <f>IF(ISNUMBER(INDEX(Данные!$I$1:$IX$303,Данные!$A296,BO$642)),INDEX(Данные!$I$1:$IX$303,Данные!$A296,BO$642)-Данные!$G296-BO$643+IF($F$11="Использовать поправку",BT634,0),#N/A)</f>
        <v>-0.31238062402292144</v>
      </c>
      <c r="BP634" s="64">
        <f>IF(ISNUMBER(INDEX(Данные!$I$1:$IX$303,Данные!$A296,BP$642)),INDEX(Данные!$I$1:$IX$303,Данные!$A296,BP$642)-Данные!$H296-BP$643+IF($F$11="Использовать поправку",BU634,0),#N/A)</f>
        <v>0.79082465853730355</v>
      </c>
      <c r="BQ634" s="62">
        <f t="shared" si="893"/>
        <v>146.5</v>
      </c>
      <c r="BR634" s="63">
        <f>IF(ISNUMBER(INDEX(Данные!$I$1:$IX$303,Данные!$A296,BR$642)),INDEX(Данные!$I$1:$IX$303,Данные!$A296,BR$642)-Данные!$G296-BR$643+IF($F$12="Использовать поправку",BT634,0),#N/A)</f>
        <v>1.9060539809155443</v>
      </c>
      <c r="BS634" s="64">
        <f>IF(ISNUMBER(INDEX(Данные!$I$1:$IX$303,Данные!$A296,BS$642)),INDEX(Данные!$I$1:$IX$303,Данные!$A296,BS$642)-Данные!$H296-BS$643+IF($F$12="Использовать поправку",BU634,0),#N/A)</f>
        <v>-0.43142678792901279</v>
      </c>
      <c r="BT634" s="100" t="e">
        <f>INDEX(Данные!$I$1:$IX$303,Данные!$A296,BT$642+8)-INDEX(Данные!$I$1:$IX$303,Данные!$A296,BT$643+8)</f>
        <v>#N/A</v>
      </c>
      <c r="BU634" s="101" t="e">
        <f>INDEX(Данные!$I$1:$IX$303,Данные!$A296,BU$642+9)-INDEX(Данные!$I$1:$IX$303,Данные!$A296,BU$643+9)</f>
        <v>#N/A</v>
      </c>
    </row>
    <row r="635" spans="7:73" s="88" customFormat="1" x14ac:dyDescent="0.25">
      <c r="G635" s="61">
        <v>147</v>
      </c>
      <c r="H635" s="62">
        <f t="shared" si="894"/>
        <v>147</v>
      </c>
      <c r="I635" s="63">
        <f>IF(ISNUMBER(INDEX(Данные!$I$1:$IX$303,Данные!$A297,I$642)),INDEX(Данные!$I$1:$IX$303,Данные!$A297,I$642)-Данные!$E297+IF($F$3="Использовать поправку",AL635,0),#N/A)</f>
        <v>0</v>
      </c>
      <c r="J635" s="64">
        <f>IF(ISNUMBER(INDEX(Данные!$I$1:$IX$303,Данные!$A297,J$642)),INDEX(Данные!$I$1:$IX$303,Данные!$A297,J$642)-Данные!$F297+IF($F$3="Использовать поправку",AM635,0),#N/A)</f>
        <v>0</v>
      </c>
      <c r="K635" s="62">
        <f t="shared" si="895"/>
        <v>147</v>
      </c>
      <c r="L635" s="63">
        <f>IF(ISNUMBER(INDEX(Данные!$I$1:$IX$303,Данные!$A297,L$642)),INDEX(Данные!$I$1:$IX$303,Данные!$A297,L$642)-Данные!$E297+IF($F$4="Использовать поправку",AL635,0),#N/A)</f>
        <v>-0.65966154012425804</v>
      </c>
      <c r="M635" s="64">
        <f>IF(ISNUMBER(INDEX(Данные!$I$1:$IX$303,Данные!$A297,M$642)),INDEX(Данные!$I$1:$IX$303,Данные!$A297,M$642)-Данные!$F297+IF($F$4="Использовать поправку",AM635,0),#N/A)</f>
        <v>0.70579597852642806</v>
      </c>
      <c r="N635" s="62">
        <f t="shared" si="896"/>
        <v>147</v>
      </c>
      <c r="O635" s="63">
        <f>IF(ISNUMBER(INDEX(Данные!$I$1:$IX$303,Данные!$A297,O$642)),INDEX(Данные!$I$1:$IX$303,Данные!$A297,O$642)-Данные!$E297+IF($F$5="Использовать поправку",AL635,0),#N/A)</f>
        <v>0.6306285445701203</v>
      </c>
      <c r="P635" s="64">
        <f>IF(ISNUMBER(INDEX(Данные!$I$1:$IX$303,Данные!$A297,P$642)),INDEX(Данные!$I$1:$IX$303,Данные!$A297,P$642)-Данные!$F297+IF($F$5="Использовать поправку",AM635,0),#N/A)</f>
        <v>-0.17198895964229521</v>
      </c>
      <c r="Q635" s="62">
        <f t="shared" si="897"/>
        <v>147</v>
      </c>
      <c r="R635" s="63">
        <f>IF(ISNUMBER(INDEX(Данные!$I$1:$IX$303,Данные!$A297,R$642)),INDEX(Данные!$I$1:$IX$303,Данные!$A297,R$642)-Данные!$E297+IF($F$6="Использовать поправку",AL635,0),#N/A)</f>
        <v>0.49813237779454944</v>
      </c>
      <c r="S635" s="64">
        <f>IF(ISNUMBER(INDEX(Данные!$I$1:$IX$303,Данные!$A297,S$642)),INDEX(Данные!$I$1:$IX$303,Данные!$A297,S$642)-Данные!$F297+IF($F$6="Использовать поправку",AM635,0),#N/A)</f>
        <v>0.5659692570894741</v>
      </c>
      <c r="T635" s="62">
        <f t="shared" si="898"/>
        <v>147</v>
      </c>
      <c r="U635" s="63">
        <f>IF(ISNUMBER(INDEX(Данные!$I$1:$IX$303,Данные!$A297,U$642)),INDEX(Данные!$I$1:$IX$303,Данные!$A297,U$642)-Данные!$E297+IF($F$7="Использовать поправку",AL635,0),#N/A)</f>
        <v>-0.66834758549719631</v>
      </c>
      <c r="V635" s="64">
        <f>IF(ISNUMBER(INDEX(Данные!$I$1:$IX$303,Данные!$A297,V$642)),INDEX(Данные!$I$1:$IX$303,Данные!$A297,V$642)-Данные!$F297+IF($F$7="Использовать поправку",AM635,0),#N/A)</f>
        <v>4.3105611191357696E-2</v>
      </c>
      <c r="W635" s="62">
        <f t="shared" si="899"/>
        <v>147</v>
      </c>
      <c r="X635" s="63">
        <f>IF(ISNUMBER(INDEX(Данные!$I$1:$IX$303,Данные!$A297,X$642)),INDEX(Данные!$I$1:$IX$303,Данные!$A297,X$642)-Данные!$E297+IF($F$8="Использовать поправку",AL635,0),#N/A)</f>
        <v>0.44738124838754523</v>
      </c>
      <c r="Y635" s="64">
        <f>IF(ISNUMBER(INDEX(Данные!$I$1:$IX$303,Данные!$A297,Y$642)),INDEX(Данные!$I$1:$IX$303,Данные!$A297,Y$642)-Данные!$F297+IF($F$8="Использовать поправку",AM635,0),#N/A)</f>
        <v>4.6256189033389461E-2</v>
      </c>
      <c r="Z635" s="62">
        <f t="shared" si="900"/>
        <v>147</v>
      </c>
      <c r="AA635" s="63">
        <f>IF(ISNUMBER(INDEX(Данные!$I$1:$IX$303,Данные!$A297,AA$642)),INDEX(Данные!$I$1:$IX$303,Данные!$A297,AA$642)-Данные!$E297+IF($F$9="Использовать поправку",AL635,0),#N/A)</f>
        <v>-0.84540080659663275</v>
      </c>
      <c r="AB635" s="64">
        <f>IF(ISNUMBER(INDEX(Данные!$I$1:$IX$303,Данные!$A297,AB$642)),INDEX(Данные!$I$1:$IX$303,Данные!$A297,AB$642)-Данные!$F297+IF($F$9="Использовать поправку",AM635,0),#N/A)</f>
        <v>0.77048977565601362</v>
      </c>
      <c r="AC635" s="62">
        <f t="shared" si="901"/>
        <v>147</v>
      </c>
      <c r="AD635" s="63">
        <f>IF(ISNUMBER(INDEX(Данные!$I$1:$IX$303,Данные!$A297,AD$642)),INDEX(Данные!$I$1:$IX$303,Данные!$A297,AD$642)-Данные!$E297+IF($F$10="Использовать поправку",AL635,0),#N/A)</f>
        <v>-0.97003662985058448</v>
      </c>
      <c r="AE635" s="64">
        <f>IF(ISNUMBER(INDEX(Данные!$I$1:$IX$303,Данные!$A297,AE$642)),INDEX(Данные!$I$1:$IX$303,Данные!$A297,AE$642)-Данные!$F297+IF($F$10="Использовать поправку",AM635,0),#N/A)</f>
        <v>-0.40570488088167878</v>
      </c>
      <c r="AF635" s="62">
        <f t="shared" si="902"/>
        <v>147</v>
      </c>
      <c r="AG635" s="63">
        <f>IF(ISNUMBER(INDEX(Данные!$I$1:$IX$303,Данные!$A297,AG$642)),INDEX(Данные!$I$1:$IX$303,Данные!$A297,AG$642)-Данные!$E297+IF($F$11="Использовать поправку",AL635,0),#N/A)</f>
        <v>7.9754052954008614E-3</v>
      </c>
      <c r="AH635" s="64">
        <f>IF(ISNUMBER(INDEX(Данные!$I$1:$IX$303,Данные!$A297,AH$642)),INDEX(Данные!$I$1:$IX$303,Данные!$A297,AH$642)-Данные!$F297+IF($F$11="Использовать поправку",AM635,0),#N/A)</f>
        <v>-1.018026654068791</v>
      </c>
      <c r="AI635" s="62">
        <f t="shared" si="903"/>
        <v>147</v>
      </c>
      <c r="AJ635" s="63">
        <f>IF(ISNUMBER(INDEX(Данные!$I$1:$IX$303,Данные!$A297,AJ$642)),INDEX(Данные!$I$1:$IX$303,Данные!$A297,AJ$642)-Данные!$E297+IF($F$12="Использовать поправку",AL635,0),#N/A)</f>
        <v>-9.0503942483250555E-2</v>
      </c>
      <c r="AK635" s="96">
        <f>IF(ISNUMBER(INDEX(Данные!$I$1:$IX$303,Данные!$A297,AK$642)),INDEX(Данные!$I$1:$IX$303,Данные!$A297,AK$642)-Данные!$F297+IF($F$12="Использовать поправку",AM635,0),#N/A)</f>
        <v>0.76404056789366948</v>
      </c>
      <c r="AL635" s="100" t="e">
        <f>INDEX(Данные!$I$1:$IX$303,Данные!$A297,AL$642+4)-INDEX(Данные!$I$1:$IX$303,Данные!$A297,AL$643+4)</f>
        <v>#N/A</v>
      </c>
      <c r="AM635" s="101" t="e">
        <f>INDEX(Данные!$I$1:$IX$303,Данные!$A297,AM$642+5)-INDEX(Данные!$I$1:$IX$303,Данные!$A297,AM$643+5)</f>
        <v>#N/A</v>
      </c>
      <c r="AO635" s="61">
        <v>147</v>
      </c>
      <c r="AP635" s="62">
        <f t="shared" si="884"/>
        <v>147</v>
      </c>
      <c r="AQ635" s="63">
        <f>IF(ISNUMBER(INDEX(Данные!$I$1:$IX$303,Данные!$A297,AQ$642)),INDEX(Данные!$I$1:$IX$303,Данные!$A297,AQ$642)-Данные!$G297-AQ$643+IF($F$3="Использовать поправку",BT635,0),#N/A)</f>
        <v>0</v>
      </c>
      <c r="AR635" s="64">
        <f>IF(ISNUMBER(INDEX(Данные!$I$1:$IX$303,Данные!$A297,AR$642)),INDEX(Данные!$I$1:$IX$303,Данные!$A297,AR$642)-Данные!$H297-AR$643+IF($F$3="Использовать поправку",BU635,0),#N/A)</f>
        <v>0</v>
      </c>
      <c r="AS635" s="62">
        <f t="shared" si="885"/>
        <v>147</v>
      </c>
      <c r="AT635" s="63">
        <f>IF(ISNUMBER(INDEX(Данные!$I$1:$IX$303,Данные!$A297,AT$642)),INDEX(Данные!$I$1:$IX$303,Данные!$A297,AT$642)-Данные!$G297-AT$643+IF($F$4="Использовать поправку",BT635,0),#N/A)</f>
        <v>0.75188813025772561</v>
      </c>
      <c r="AU635" s="64">
        <f>IF(ISNUMBER(INDEX(Данные!$I$1:$IX$303,Данные!$A297,AU$642)),INDEX(Данные!$I$1:$IX$303,Данные!$A297,AU$642)-Данные!$H297-AU$643+IF($F$4="Использовать поправку",BU635,0),#N/A)</f>
        <v>0.93955442305627912</v>
      </c>
      <c r="AV635" s="62">
        <f t="shared" si="886"/>
        <v>147</v>
      </c>
      <c r="AW635" s="63">
        <f>IF(ISNUMBER(INDEX(Данные!$I$1:$IX$303,Данные!$A297,AW$642)),INDEX(Данные!$I$1:$IX$303,Данные!$A297,AW$642)-Данные!$G297-AW$643+IF($F$5="Использовать поправку",BT635,0),#N/A)</f>
        <v>-2.6102427490560558</v>
      </c>
      <c r="AX635" s="64">
        <f>IF(ISNUMBER(INDEX(Данные!$I$1:$IX$303,Данные!$A297,AX$642)),INDEX(Данные!$I$1:$IX$303,Данные!$A297,AX$642)-Данные!$H297-AX$643+IF($F$5="Использовать поправку",BU635,0),#N/A)</f>
        <v>0.84026055832873681</v>
      </c>
      <c r="AY635" s="62">
        <f t="shared" si="887"/>
        <v>147</v>
      </c>
      <c r="AZ635" s="63">
        <f>IF(ISNUMBER(INDEX(Данные!$I$1:$IX$303,Данные!$A297,AZ$642)),INDEX(Данные!$I$1:$IX$303,Данные!$A297,AZ$642)-Данные!$G297-AZ$643+IF($F$6="Использовать поправку",BT635,0),#N/A)</f>
        <v>-1.0677349911413785</v>
      </c>
      <c r="BA635" s="64">
        <f>IF(ISNUMBER(INDEX(Данные!$I$1:$IX$303,Данные!$A297,BA$642)),INDEX(Данные!$I$1:$IX$303,Данные!$A297,BA$642)-Данные!$H297-BA$643+IF($F$6="Использовать поправку",BU635,0),#N/A)</f>
        <v>0.85472875599748477</v>
      </c>
      <c r="BB635" s="62">
        <f t="shared" si="888"/>
        <v>147</v>
      </c>
      <c r="BC635" s="63">
        <f>IF(ISNUMBER(INDEX(Данные!$I$1:$IX$303,Данные!$A297,BC$642)),INDEX(Данные!$I$1:$IX$303,Данные!$A297,BC$642)-Данные!$G297-BC$643+IF($F$7="Использовать поправку",BT635,0),#N/A)</f>
        <v>0.62027757116925386</v>
      </c>
      <c r="BD635" s="64">
        <f>IF(ISNUMBER(INDEX(Данные!$I$1:$IX$303,Данные!$A297,BD$642)),INDEX(Данные!$I$1:$IX$303,Данные!$A297,BD$642)-Данные!$H297-BD$643+IF($F$7="Использовать поправку",BU635,0),#N/A)</f>
        <v>0.12923308135918887</v>
      </c>
      <c r="BE635" s="62">
        <f t="shared" si="889"/>
        <v>147</v>
      </c>
      <c r="BF635" s="63">
        <f>IF(ISNUMBER(INDEX(Данные!$I$1:$IX$303,Данные!$A297,BF$642)),INDEX(Данные!$I$1:$IX$303,Данные!$A297,BF$642)-Данные!$G297-BF$643+IF($F$8="Использовать поправку",BT635,0),#N/A)</f>
        <v>1.5503172906521741</v>
      </c>
      <c r="BG635" s="64">
        <f>IF(ISNUMBER(INDEX(Данные!$I$1:$IX$303,Данные!$A297,BG$642)),INDEX(Данные!$I$1:$IX$303,Данные!$A297,BG$642)-Данные!$H297-BG$643+IF($F$8="Использовать поправку",BU635,0),#N/A)</f>
        <v>1.0196841756453523</v>
      </c>
      <c r="BH635" s="62">
        <f t="shared" si="890"/>
        <v>147</v>
      </c>
      <c r="BI635" s="63">
        <f>IF(ISNUMBER(INDEX(Данные!$I$1:$IX$303,Данные!$A297,BI$642)),INDEX(Данные!$I$1:$IX$303,Данные!$A297,BI$642)-Данные!$G297-BI$643+IF($F$9="Использовать поправку",BT635,0),#N/A)</f>
        <v>2.0200431690375353</v>
      </c>
      <c r="BJ635" s="64">
        <f>IF(ISNUMBER(INDEX(Данные!$I$1:$IX$303,Данные!$A297,BJ$642)),INDEX(Данные!$I$1:$IX$303,Данные!$A297,BJ$642)-Данные!$H297-BJ$643+IF($F$9="Использовать поправку",BU635,0),#N/A)</f>
        <v>1.419098906948193</v>
      </c>
      <c r="BK635" s="62">
        <f t="shared" si="891"/>
        <v>147</v>
      </c>
      <c r="BL635" s="63">
        <f>IF(ISNUMBER(INDEX(Данные!$I$1:$IX$303,Данные!$A297,BL$642)),INDEX(Данные!$I$1:$IX$303,Данные!$A297,BL$642)-Данные!$G297-BL$643+IF($F$10="Использовать поправку",BT635,0),#N/A)</f>
        <v>0.93787894658191817</v>
      </c>
      <c r="BM635" s="64">
        <f>IF(ISNUMBER(INDEX(Данные!$I$1:$IX$303,Данные!$A297,BM$642)),INDEX(Данные!$I$1:$IX$303,Данные!$A297,BM$642)-Данные!$H297-BM$643+IF($F$10="Использовать поправку",BU635,0),#N/A)</f>
        <v>1.7038176164535344</v>
      </c>
      <c r="BN635" s="62">
        <f t="shared" si="892"/>
        <v>147</v>
      </c>
      <c r="BO635" s="63">
        <f>IF(ISNUMBER(INDEX(Данные!$I$1:$IX$303,Данные!$A297,BO$642)),INDEX(Данные!$I$1:$IX$303,Данные!$A297,BO$642)-Данные!$G297-BO$643+IF($F$11="Использовать поправку",BT635,0),#N/A)</f>
        <v>-0.30839292137522989</v>
      </c>
      <c r="BP635" s="64">
        <f>IF(ISNUMBER(INDEX(Данные!$I$1:$IX$303,Данные!$A297,BP$642)),INDEX(Данные!$I$1:$IX$303,Данные!$A297,BP$642)-Данные!$H297-BP$643+IF($F$11="Использовать поправку",BU635,0),#N/A)</f>
        <v>0.28181133150292226</v>
      </c>
      <c r="BQ635" s="62">
        <f t="shared" si="893"/>
        <v>147</v>
      </c>
      <c r="BR635" s="63">
        <f>IF(ISNUMBER(INDEX(Данные!$I$1:$IX$303,Данные!$A297,BR$642)),INDEX(Данные!$I$1:$IX$303,Данные!$A297,BR$642)-Данные!$G297-BR$643+IF($F$12="Использовать поправку",BT635,0),#N/A)</f>
        <v>1.8608020096739892</v>
      </c>
      <c r="BS635" s="64">
        <f>IF(ISNUMBER(INDEX(Данные!$I$1:$IX$303,Данные!$A297,BS$642)),INDEX(Данные!$I$1:$IX$303,Данные!$A297,BS$642)-Данные!$H297-BS$643+IF($F$12="Использовать поправку",BU635,0),#N/A)</f>
        <v>-4.9406503982027061E-2</v>
      </c>
      <c r="BT635" s="100" t="e">
        <f>INDEX(Данные!$I$1:$IX$303,Данные!$A297,BT$642+8)-INDEX(Данные!$I$1:$IX$303,Данные!$A297,BT$643+8)</f>
        <v>#N/A</v>
      </c>
      <c r="BU635" s="101" t="e">
        <f>INDEX(Данные!$I$1:$IX$303,Данные!$A297,BU$642+9)-INDEX(Данные!$I$1:$IX$303,Данные!$A297,BU$643+9)</f>
        <v>#N/A</v>
      </c>
    </row>
    <row r="636" spans="7:73" s="88" customFormat="1" x14ac:dyDescent="0.25">
      <c r="G636" s="61">
        <v>147.5</v>
      </c>
      <c r="H636" s="62">
        <f t="shared" si="894"/>
        <v>147.5</v>
      </c>
      <c r="I636" s="63">
        <f>IF(ISNUMBER(INDEX(Данные!$I$1:$IX$303,Данные!$A298,I$642)),INDEX(Данные!$I$1:$IX$303,Данные!$A298,I$642)-Данные!$E298+IF($F$3="Использовать поправку",AL636,0),#N/A)</f>
        <v>0</v>
      </c>
      <c r="J636" s="64">
        <f>IF(ISNUMBER(INDEX(Данные!$I$1:$IX$303,Данные!$A298,J$642)),INDEX(Данные!$I$1:$IX$303,Данные!$A298,J$642)-Данные!$F298+IF($F$3="Использовать поправку",AM636,0),#N/A)</f>
        <v>0</v>
      </c>
      <c r="K636" s="62">
        <f t="shared" si="895"/>
        <v>147.5</v>
      </c>
      <c r="L636" s="63">
        <f>IF(ISNUMBER(INDEX(Данные!$I$1:$IX$303,Данные!$A298,L$642)),INDEX(Данные!$I$1:$IX$303,Данные!$A298,L$642)-Данные!$E298+IF($F$4="Использовать поправку",AL636,0),#N/A)</f>
        <v>-0.64555624741636386</v>
      </c>
      <c r="M636" s="64">
        <f>IF(ISNUMBER(INDEX(Данные!$I$1:$IX$303,Данные!$A298,M$642)),INDEX(Данные!$I$1:$IX$303,Данные!$A298,M$642)-Данные!$F298+IF($F$4="Использовать поправку",AM636,0),#N/A)</f>
        <v>-1.0877580175990964</v>
      </c>
      <c r="N636" s="62">
        <f t="shared" si="896"/>
        <v>147.5</v>
      </c>
      <c r="O636" s="63">
        <f>IF(ISNUMBER(INDEX(Данные!$I$1:$IX$303,Данные!$A298,O$642)),INDEX(Данные!$I$1:$IX$303,Данные!$A298,O$642)-Данные!$E298+IF($F$5="Использовать поправку",AL636,0),#N/A)</f>
        <v>0.93143732064426032</v>
      </c>
      <c r="P636" s="64">
        <f>IF(ISNUMBER(INDEX(Данные!$I$1:$IX$303,Данные!$A298,P$642)),INDEX(Данные!$I$1:$IX$303,Данные!$A298,P$642)-Данные!$F298+IF($F$5="Использовать поправку",AM636,0),#N/A)</f>
        <v>-2.34638274624443</v>
      </c>
      <c r="Q636" s="62">
        <f t="shared" si="897"/>
        <v>147.5</v>
      </c>
      <c r="R636" s="63">
        <f>IF(ISNUMBER(INDEX(Данные!$I$1:$IX$303,Данные!$A298,R$642)),INDEX(Данные!$I$1:$IX$303,Данные!$A298,R$642)-Данные!$E298+IF($F$6="Использовать поправку",AL636,0),#N/A)</f>
        <v>1.1230273537507891</v>
      </c>
      <c r="S636" s="64">
        <f>IF(ISNUMBER(INDEX(Данные!$I$1:$IX$303,Данные!$A298,S$642)),INDEX(Данные!$I$1:$IX$303,Данные!$A298,S$642)-Данные!$F298+IF($F$6="Использовать поправку",AM636,0),#N/A)</f>
        <v>-1.8949523958023704</v>
      </c>
      <c r="T636" s="62">
        <f t="shared" si="898"/>
        <v>147.5</v>
      </c>
      <c r="U636" s="63">
        <f>IF(ISNUMBER(INDEX(Данные!$I$1:$IX$303,Данные!$A298,U$642)),INDEX(Данные!$I$1:$IX$303,Данные!$A298,U$642)-Данные!$E298+IF($F$7="Использовать поправку",AL636,0),#N/A)</f>
        <v>-0.67838927368300972</v>
      </c>
      <c r="V636" s="64">
        <f>IF(ISNUMBER(INDEX(Данные!$I$1:$IX$303,Данные!$A298,V$642)),INDEX(Данные!$I$1:$IX$303,Данные!$A298,V$642)-Данные!$F298+IF($F$7="Использовать поправку",AM636,0),#N/A)</f>
        <v>-0.81002582253253053</v>
      </c>
      <c r="W636" s="62">
        <f t="shared" si="899"/>
        <v>147.5</v>
      </c>
      <c r="X636" s="63">
        <f>IF(ISNUMBER(INDEX(Данные!$I$1:$IX$303,Данные!$A298,X$642)),INDEX(Данные!$I$1:$IX$303,Данные!$A298,X$642)-Данные!$E298+IF($F$8="Использовать поправку",AL636,0),#N/A)</f>
        <v>-1.8398962487799384</v>
      </c>
      <c r="Y636" s="64">
        <f>IF(ISNUMBER(INDEX(Данные!$I$1:$IX$303,Данные!$A298,Y$642)),INDEX(Данные!$I$1:$IX$303,Данные!$A298,Y$642)-Данные!$F298+IF($F$8="Использовать поправку",AM636,0),#N/A)</f>
        <v>-1.4926154643828902</v>
      </c>
      <c r="Z636" s="62">
        <f t="shared" si="900"/>
        <v>147.5</v>
      </c>
      <c r="AA636" s="63">
        <f>IF(ISNUMBER(INDEX(Данные!$I$1:$IX$303,Данные!$A298,AA$642)),INDEX(Данные!$I$1:$IX$303,Данные!$A298,AA$642)-Данные!$E298+IF($F$9="Использовать поправку",AL636,0),#N/A)</f>
        <v>-0.93401608052916529</v>
      </c>
      <c r="AB636" s="64">
        <f>IF(ISNUMBER(INDEX(Данные!$I$1:$IX$303,Данные!$A298,AB$642)),INDEX(Данные!$I$1:$IX$303,Данные!$A298,AB$642)-Данные!$F298+IF($F$9="Использовать поправку",AM636,0),#N/A)</f>
        <v>0.24249163601089663</v>
      </c>
      <c r="AC636" s="62">
        <f t="shared" si="901"/>
        <v>147.5</v>
      </c>
      <c r="AD636" s="63">
        <f>IF(ISNUMBER(INDEX(Данные!$I$1:$IX$303,Данные!$A298,AD$642)),INDEX(Данные!$I$1:$IX$303,Данные!$A298,AD$642)-Данные!$E298+IF($F$10="Использовать поправку",AL636,0),#N/A)</f>
        <v>-0.88013549312186079</v>
      </c>
      <c r="AE636" s="64">
        <f>IF(ISNUMBER(INDEX(Данные!$I$1:$IX$303,Данные!$A298,AE$642)),INDEX(Данные!$I$1:$IX$303,Данные!$A298,AE$642)-Данные!$F298+IF($F$10="Использовать поправку",AM636,0),#N/A)</f>
        <v>-1.8239469473479737</v>
      </c>
      <c r="AF636" s="62">
        <f t="shared" si="902"/>
        <v>147.5</v>
      </c>
      <c r="AG636" s="63">
        <f>IF(ISNUMBER(INDEX(Данные!$I$1:$IX$303,Данные!$A298,AG$642)),INDEX(Данные!$I$1:$IX$303,Данные!$A298,AG$642)-Данные!$E298+IF($F$11="Использовать поправку",AL636,0),#N/A)</f>
        <v>0.15555094521333501</v>
      </c>
      <c r="AH636" s="64">
        <f>IF(ISNUMBER(INDEX(Данные!$I$1:$IX$303,Данные!$A298,AH$642)),INDEX(Данные!$I$1:$IX$303,Данные!$A298,AH$642)-Данные!$F298+IF($F$11="Использовать поправку",AM636,0),#N/A)</f>
        <v>-1.1187435982633005</v>
      </c>
      <c r="AI636" s="62">
        <f t="shared" si="903"/>
        <v>147.5</v>
      </c>
      <c r="AJ636" s="63">
        <f>IF(ISNUMBER(INDEX(Данные!$I$1:$IX$303,Данные!$A298,AJ$642)),INDEX(Данные!$I$1:$IX$303,Данные!$A298,AJ$642)-Данные!$E298+IF($F$12="Использовать поправку",AL636,0),#N/A)</f>
        <v>-0.11704874100471052</v>
      </c>
      <c r="AK636" s="96">
        <f>IF(ISNUMBER(INDEX(Данные!$I$1:$IX$303,Данные!$A298,AK$642)),INDEX(Данные!$I$1:$IX$303,Данные!$A298,AK$642)-Данные!$F298+IF($F$12="Использовать поправку",AM636,0),#N/A)</f>
        <v>7.8858725675807761E-2</v>
      </c>
      <c r="AL636" s="100" t="e">
        <f>INDEX(Данные!$I$1:$IX$303,Данные!$A298,AL$642+4)-INDEX(Данные!$I$1:$IX$303,Данные!$A298,AL$643+4)</f>
        <v>#N/A</v>
      </c>
      <c r="AM636" s="101" t="e">
        <f>INDEX(Данные!$I$1:$IX$303,Данные!$A298,AM$642+5)-INDEX(Данные!$I$1:$IX$303,Данные!$A298,AM$643+5)</f>
        <v>#N/A</v>
      </c>
      <c r="AO636" s="61">
        <v>147.5</v>
      </c>
      <c r="AP636" s="62">
        <f t="shared" si="884"/>
        <v>147.5</v>
      </c>
      <c r="AQ636" s="63">
        <f>IF(ISNUMBER(INDEX(Данные!$I$1:$IX$303,Данные!$A298,AQ$642)),INDEX(Данные!$I$1:$IX$303,Данные!$A298,AQ$642)-Данные!$G298-AQ$643+IF($F$3="Использовать поправку",BT636,0),#N/A)</f>
        <v>0</v>
      </c>
      <c r="AR636" s="64">
        <f>IF(ISNUMBER(INDEX(Данные!$I$1:$IX$303,Данные!$A298,AR$642)),INDEX(Данные!$I$1:$IX$303,Данные!$A298,AR$642)-Данные!$H298-AR$643+IF($F$3="Использовать поправку",BU636,0),#N/A)</f>
        <v>0</v>
      </c>
      <c r="AS636" s="62">
        <f t="shared" si="885"/>
        <v>147.5</v>
      </c>
      <c r="AT636" s="63">
        <f>IF(ISNUMBER(INDEX(Данные!$I$1:$IX$303,Данные!$A298,AT$642)),INDEX(Данные!$I$1:$IX$303,Данные!$A298,AT$642)-Данные!$G298-AT$643+IF($F$4="Использовать поправку",BT636,0),#N/A)</f>
        <v>0.42911000654953568</v>
      </c>
      <c r="AU636" s="64">
        <f>IF(ISNUMBER(INDEX(Данные!$I$1:$IX$303,Данные!$A298,AU$642)),INDEX(Данные!$I$1:$IX$303,Данные!$A298,AU$642)-Данные!$H298-AU$643+IF($F$4="Использовать поправку",BU636,0),#N/A)</f>
        <v>0.39567541425685704</v>
      </c>
      <c r="AV636" s="62">
        <f t="shared" si="886"/>
        <v>147.5</v>
      </c>
      <c r="AW636" s="63">
        <f>IF(ISNUMBER(INDEX(Данные!$I$1:$IX$303,Данные!$A298,AW$642)),INDEX(Данные!$I$1:$IX$303,Данные!$A298,AW$642)-Данные!$G298-AW$643+IF($F$5="Использовать поправку",BT636,0),#N/A)</f>
        <v>-2.1445240887338741</v>
      </c>
      <c r="AX636" s="64">
        <f>IF(ISNUMBER(INDEX(Данные!$I$1:$IX$303,Данные!$A298,AX$642)),INDEX(Данные!$I$1:$IX$303,Данные!$A298,AX$642)-Данные!$H298-AX$643+IF($F$5="Использовать поправку",BU636,0),#N/A)</f>
        <v>-0.33293081479337161</v>
      </c>
      <c r="AY636" s="62">
        <f t="shared" si="887"/>
        <v>147.5</v>
      </c>
      <c r="AZ636" s="63">
        <f>IF(ISNUMBER(INDEX(Данные!$I$1:$IX$303,Данные!$A298,AZ$642)),INDEX(Данные!$I$1:$IX$303,Данные!$A298,AZ$642)-Данные!$G298-AZ$643+IF($F$6="Использовать поправку",BT636,0),#N/A)</f>
        <v>-0.50622131426598571</v>
      </c>
      <c r="BA636" s="64">
        <f>IF(ISNUMBER(INDEX(Данные!$I$1:$IX$303,Данные!$A298,BA$642)),INDEX(Данные!$I$1:$IX$303,Данные!$A298,BA$642)-Данные!$H298-BA$643+IF($F$6="Использовать поправку",BU636,0),#N/A)</f>
        <v>-9.2747441903611616E-2</v>
      </c>
      <c r="BB636" s="62">
        <f t="shared" si="888"/>
        <v>147.5</v>
      </c>
      <c r="BC636" s="63">
        <f>IF(ISNUMBER(INDEX(Данные!$I$1:$IX$303,Данные!$A298,BC$642)),INDEX(Данные!$I$1:$IX$303,Данные!$A298,BC$642)-Данные!$G298-BC$643+IF($F$7="Использовать поправку",BT636,0),#N/A)</f>
        <v>0.2810829343277419</v>
      </c>
      <c r="BD636" s="64">
        <f>IF(ISNUMBER(INDEX(Данные!$I$1:$IX$303,Данные!$A298,BD$642)),INDEX(Данные!$I$1:$IX$303,Данные!$A298,BD$642)-Данные!$H298-BD$643+IF($F$7="Использовать поправку",BU636,0),#N/A)</f>
        <v>-0.275779829907151</v>
      </c>
      <c r="BE636" s="62">
        <f t="shared" si="889"/>
        <v>147.5</v>
      </c>
      <c r="BF636" s="63">
        <f>IF(ISNUMBER(INDEX(Данные!$I$1:$IX$303,Данные!$A298,BF$642)),INDEX(Данные!$I$1:$IX$303,Данные!$A298,BF$642)-Данные!$G298-BF$643+IF($F$8="Использовать поправку",BT636,0),#N/A)</f>
        <v>0.63036916626219863</v>
      </c>
      <c r="BG636" s="64">
        <f>IF(ISNUMBER(INDEX(Данные!$I$1:$IX$303,Данные!$A298,BG$642)),INDEX(Данные!$I$1:$IX$303,Данные!$A298,BG$642)-Данные!$H298-BG$643+IF($F$8="Использовать поправку",BU636,0),#N/A)</f>
        <v>0.27337644345402623</v>
      </c>
      <c r="BH636" s="62">
        <f t="shared" si="890"/>
        <v>147.5</v>
      </c>
      <c r="BI636" s="63">
        <f>IF(ISNUMBER(INDEX(Данные!$I$1:$IX$303,Данные!$A298,BI$642)),INDEX(Данные!$I$1:$IX$303,Данные!$A298,BI$642)-Данные!$G298-BI$643+IF($F$9="Использовать поправку",BT636,0),#N/A)</f>
        <v>1.55303512877299</v>
      </c>
      <c r="BJ636" s="64">
        <f>IF(ISNUMBER(INDEX(Данные!$I$1:$IX$303,Данные!$A298,BJ$642)),INDEX(Данные!$I$1:$IX$303,Данные!$A298,BJ$642)-Данные!$H298-BJ$643+IF($F$9="Использовать поправку",BU636,0),#N/A)</f>
        <v>1.5403447249536839</v>
      </c>
      <c r="BK636" s="62">
        <f t="shared" si="891"/>
        <v>147.5</v>
      </c>
      <c r="BL636" s="63">
        <f>IF(ISNUMBER(INDEX(Данные!$I$1:$IX$303,Данные!$A298,BL$642)),INDEX(Данные!$I$1:$IX$303,Данные!$A298,BL$642)-Данные!$G298-BL$643+IF($F$10="Использовать поправку",BT636,0),#N/A)</f>
        <v>0.49781120002103307</v>
      </c>
      <c r="BM636" s="64">
        <f>IF(ISNUMBER(INDEX(Данные!$I$1:$IX$303,Данные!$A298,BM$642)),INDEX(Данные!$I$1:$IX$303,Данные!$A298,BM$642)-Данные!$H298-BM$643+IF($F$10="Использовать поправку",BU636,0),#N/A)</f>
        <v>0.79184414277960968</v>
      </c>
      <c r="BN636" s="62">
        <f t="shared" si="892"/>
        <v>147.5</v>
      </c>
      <c r="BO636" s="63">
        <f>IF(ISNUMBER(INDEX(Данные!$I$1:$IX$303,Данные!$A298,BO$642)),INDEX(Данные!$I$1:$IX$303,Данные!$A298,BO$642)-Данные!$G298-BO$643+IF($F$11="Использовать поправку",BT636,0),#N/A)</f>
        <v>-0.23061744876849843</v>
      </c>
      <c r="BP636" s="64">
        <f>IF(ISNUMBER(INDEX(Данные!$I$1:$IX$303,Данные!$A298,BP$642)),INDEX(Данные!$I$1:$IX$303,Данные!$A298,BP$642)-Данные!$H298-BP$643+IF($F$11="Использовать поправку",BU636,0),#N/A)</f>
        <v>-0.27756046762874576</v>
      </c>
      <c r="BQ636" s="62">
        <f t="shared" si="893"/>
        <v>147.5</v>
      </c>
      <c r="BR636" s="63">
        <f>IF(ISNUMBER(INDEX(Данные!$I$1:$IX$303,Данные!$A298,BR$642)),INDEX(Данные!$I$1:$IX$303,Данные!$A298,BR$642)-Данные!$G298-BR$643+IF($F$12="Использовать поправку",BT636,0),#N/A)</f>
        <v>1.8022776391716206</v>
      </c>
      <c r="BS636" s="64">
        <f>IF(ISNUMBER(INDEX(Данные!$I$1:$IX$303,Данные!$A298,BS$642)),INDEX(Данные!$I$1:$IX$303,Данные!$A298,BS$642)-Данные!$H298-BS$643+IF($F$12="Использовать поправку",BU636,0),#N/A)</f>
        <v>-9.9771411441906821E-3</v>
      </c>
      <c r="BT636" s="100" t="e">
        <f>INDEX(Данные!$I$1:$IX$303,Данные!$A298,BT$642+8)-INDEX(Данные!$I$1:$IX$303,Данные!$A298,BT$643+8)</f>
        <v>#N/A</v>
      </c>
      <c r="BU636" s="101" t="e">
        <f>INDEX(Данные!$I$1:$IX$303,Данные!$A298,BU$642+9)-INDEX(Данные!$I$1:$IX$303,Данные!$A298,BU$643+9)</f>
        <v>#N/A</v>
      </c>
    </row>
    <row r="637" spans="7:73" s="88" customFormat="1" x14ac:dyDescent="0.25">
      <c r="G637" s="61">
        <v>148</v>
      </c>
      <c r="H637" s="62">
        <f t="shared" si="894"/>
        <v>148</v>
      </c>
      <c r="I637" s="63">
        <f>IF(ISNUMBER(INDEX(Данные!$I$1:$IX$303,Данные!$A299,I$642)),INDEX(Данные!$I$1:$IX$303,Данные!$A299,I$642)-Данные!$E299+IF($F$3="Использовать поправку",AL637,0),#N/A)</f>
        <v>0</v>
      </c>
      <c r="J637" s="64">
        <f>IF(ISNUMBER(INDEX(Данные!$I$1:$IX$303,Данные!$A299,J$642)),INDEX(Данные!$I$1:$IX$303,Данные!$A299,J$642)-Данные!$F299+IF($F$3="Использовать поправку",AM637,0),#N/A)</f>
        <v>0</v>
      </c>
      <c r="K637" s="62">
        <f t="shared" si="895"/>
        <v>148</v>
      </c>
      <c r="L637" s="63">
        <f>IF(ISNUMBER(INDEX(Данные!$I$1:$IX$303,Данные!$A299,L$642)),INDEX(Данные!$I$1:$IX$303,Данные!$A299,L$642)-Данные!$E299+IF($F$4="Использовать поправку",AL637,0),#N/A)</f>
        <v>-0.64798334474693497</v>
      </c>
      <c r="M637" s="64">
        <f>IF(ISNUMBER(INDEX(Данные!$I$1:$IX$303,Данные!$A299,M$642)),INDEX(Данные!$I$1:$IX$303,Данные!$A299,M$642)-Данные!$F299+IF($F$4="Использовать поправку",AM637,0),#N/A)</f>
        <v>-1.1074135426303613</v>
      </c>
      <c r="N637" s="62">
        <f t="shared" si="896"/>
        <v>148</v>
      </c>
      <c r="O637" s="63">
        <f>IF(ISNUMBER(INDEX(Данные!$I$1:$IX$303,Данные!$A299,O$642)),INDEX(Данные!$I$1:$IX$303,Данные!$A299,O$642)-Данные!$E299+IF($F$5="Использовать поправку",AL637,0),#N/A)</f>
        <v>1.7051763857938251</v>
      </c>
      <c r="P637" s="64">
        <f>IF(ISNUMBER(INDEX(Данные!$I$1:$IX$303,Данные!$A299,P$642)),INDEX(Данные!$I$1:$IX$303,Данные!$A299,P$642)-Данные!$F299+IF($F$5="Использовать поправку",AM637,0),#N/A)</f>
        <v>-2.0829603303413968</v>
      </c>
      <c r="Q637" s="62">
        <f t="shared" si="897"/>
        <v>148</v>
      </c>
      <c r="R637" s="63">
        <f>IF(ISNUMBER(INDEX(Данные!$I$1:$IX$303,Данные!$A299,R$642)),INDEX(Данные!$I$1:$IX$303,Данные!$A299,R$642)-Данные!$E299+IF($F$6="Использовать поправку",AL637,0),#N/A)</f>
        <v>1.1481074816859991</v>
      </c>
      <c r="S637" s="64">
        <f>IF(ISNUMBER(INDEX(Данные!$I$1:$IX$303,Данные!$A299,S$642)),INDEX(Данные!$I$1:$IX$303,Данные!$A299,S$642)-Данные!$F299+IF($F$6="Использовать поправку",AM637,0),#N/A)</f>
        <v>-0.41762316841849412</v>
      </c>
      <c r="T637" s="62">
        <f t="shared" si="898"/>
        <v>148</v>
      </c>
      <c r="U637" s="63">
        <f>IF(ISNUMBER(INDEX(Данные!$I$1:$IX$303,Данные!$A299,U$642)),INDEX(Данные!$I$1:$IX$303,Данные!$A299,U$642)-Данные!$E299+IF($F$7="Использовать поправку",AL637,0),#N/A)</f>
        <v>0.52171497342210671</v>
      </c>
      <c r="V637" s="64">
        <f>IF(ISNUMBER(INDEX(Данные!$I$1:$IX$303,Данные!$A299,V$642)),INDEX(Данные!$I$1:$IX$303,Данные!$A299,V$642)-Данные!$F299+IF($F$7="Использовать поправку",AM637,0),#N/A)</f>
        <v>-1.5751952288979858</v>
      </c>
      <c r="W637" s="62">
        <f t="shared" si="899"/>
        <v>148</v>
      </c>
      <c r="X637" s="63">
        <f>IF(ISNUMBER(INDEX(Данные!$I$1:$IX$303,Данные!$A299,X$642)),INDEX(Данные!$I$1:$IX$303,Данные!$A299,X$642)-Данные!$E299+IF($F$8="Использовать поправку",AL637,0),#N/A)</f>
        <v>-1.0044151544400002</v>
      </c>
      <c r="Y637" s="64">
        <f>IF(ISNUMBER(INDEX(Данные!$I$1:$IX$303,Данные!$A299,Y$642)),INDEX(Данные!$I$1:$IX$303,Данные!$A299,Y$642)-Данные!$F299+IF($F$8="Использовать поправку",AM637,0),#N/A)</f>
        <v>-1.3157573456580494</v>
      </c>
      <c r="Z637" s="62">
        <f t="shared" si="900"/>
        <v>148</v>
      </c>
      <c r="AA637" s="63">
        <f>IF(ISNUMBER(INDEX(Данные!$I$1:$IX$303,Данные!$A299,AA$642)),INDEX(Данные!$I$1:$IX$303,Данные!$A299,AA$642)-Данные!$E299+IF($F$9="Использовать поправку",AL637,0),#N/A)</f>
        <v>-0.87709044589530905</v>
      </c>
      <c r="AB637" s="64">
        <f>IF(ISNUMBER(INDEX(Данные!$I$1:$IX$303,Данные!$A299,AB$642)),INDEX(Данные!$I$1:$IX$303,Данные!$A299,AB$642)-Данные!$F299+IF($F$9="Использовать поправку",AM637,0),#N/A)</f>
        <v>-1.2770399490823365</v>
      </c>
      <c r="AC637" s="62">
        <f t="shared" si="901"/>
        <v>148</v>
      </c>
      <c r="AD637" s="63">
        <f>IF(ISNUMBER(INDEX(Данные!$I$1:$IX$303,Данные!$A299,AD$642)),INDEX(Данные!$I$1:$IX$303,Данные!$A299,AD$642)-Данные!$E299+IF($F$10="Использовать поправку",AL637,0),#N/A)</f>
        <v>0.46683160921145372</v>
      </c>
      <c r="AE637" s="64">
        <f>IF(ISNUMBER(INDEX(Данные!$I$1:$IX$303,Данные!$A299,AE$642)),INDEX(Данные!$I$1:$IX$303,Данные!$A299,AE$642)-Данные!$F299+IF($F$10="Использовать поправку",AM637,0),#N/A)</f>
        <v>-0.38309472556814583</v>
      </c>
      <c r="AF637" s="62">
        <f t="shared" si="902"/>
        <v>148</v>
      </c>
      <c r="AG637" s="63">
        <f>IF(ISNUMBER(INDEX(Данные!$I$1:$IX$303,Данные!$A299,AG$642)),INDEX(Данные!$I$1:$IX$303,Данные!$A299,AG$642)-Данные!$E299+IF($F$11="Использовать поправку",AL637,0),#N/A)</f>
        <v>1.6000059602883603</v>
      </c>
      <c r="AH637" s="64">
        <f>IF(ISNUMBER(INDEX(Данные!$I$1:$IX$303,Данные!$A299,AH$642)),INDEX(Данные!$I$1:$IX$303,Данные!$A299,AH$642)-Данные!$F299+IF($F$11="Использовать поправку",AM637,0),#N/A)</f>
        <v>-1.1832656655670739</v>
      </c>
      <c r="AI637" s="62">
        <f t="shared" si="903"/>
        <v>148</v>
      </c>
      <c r="AJ637" s="63">
        <f>IF(ISNUMBER(INDEX(Данные!$I$1:$IX$303,Данные!$A299,AJ$642)),INDEX(Данные!$I$1:$IX$303,Данные!$A299,AJ$642)-Данные!$E299+IF($F$12="Использовать поправку",AL637,0),#N/A)</f>
        <v>-0.20730894643151387</v>
      </c>
      <c r="AK637" s="96">
        <f>IF(ISNUMBER(INDEX(Данные!$I$1:$IX$303,Данные!$A299,AK$642)),INDEX(Данные!$I$1:$IX$303,Данные!$A299,AK$642)-Данные!$F299+IF($F$12="Использовать поправку",AM637,0),#N/A)</f>
        <v>-0.44840093762784861</v>
      </c>
      <c r="AL637" s="100" t="e">
        <f>INDEX(Данные!$I$1:$IX$303,Данные!$A299,AL$642+4)-INDEX(Данные!$I$1:$IX$303,Данные!$A299,AL$643+4)</f>
        <v>#N/A</v>
      </c>
      <c r="AM637" s="101" t="e">
        <f>INDEX(Данные!$I$1:$IX$303,Данные!$A299,AM$642+5)-INDEX(Данные!$I$1:$IX$303,Данные!$A299,AM$643+5)</f>
        <v>#N/A</v>
      </c>
      <c r="AO637" s="61">
        <v>148</v>
      </c>
      <c r="AP637" s="62">
        <f t="shared" si="884"/>
        <v>148</v>
      </c>
      <c r="AQ637" s="63">
        <f>IF(ISNUMBER(INDEX(Данные!$I$1:$IX$303,Данные!$A299,AQ$642)),INDEX(Данные!$I$1:$IX$303,Данные!$A299,AQ$642)-Данные!$G299-AQ$643+IF($F$3="Использовать поправку",BT637,0),#N/A)</f>
        <v>0</v>
      </c>
      <c r="AR637" s="64">
        <f>IF(ISNUMBER(INDEX(Данные!$I$1:$IX$303,Данные!$A299,AR$642)),INDEX(Данные!$I$1:$IX$303,Данные!$A299,AR$642)-Данные!$H299-AR$643+IF($F$3="Использовать поправку",BU637,0),#N/A)</f>
        <v>0</v>
      </c>
      <c r="AS637" s="62">
        <f t="shared" si="885"/>
        <v>148</v>
      </c>
      <c r="AT637" s="63">
        <f>IF(ISNUMBER(INDEX(Данные!$I$1:$IX$303,Данные!$A299,AT$642)),INDEX(Данные!$I$1:$IX$303,Данные!$A299,AT$642)-Данные!$G299-AT$643+IF($F$4="Использовать поправку",BT637,0),#N/A)</f>
        <v>0.10511833417615435</v>
      </c>
      <c r="AU637" s="64">
        <f>IF(ISNUMBER(INDEX(Данные!$I$1:$IX$303,Данные!$A299,AU$642)),INDEX(Данные!$I$1:$IX$303,Данные!$A299,AU$642)-Данные!$H299-AU$643+IF($F$4="Использовать поправку",BU637,0),#N/A)</f>
        <v>-0.15803135705823479</v>
      </c>
      <c r="AV637" s="62">
        <f t="shared" si="886"/>
        <v>148</v>
      </c>
      <c r="AW637" s="63">
        <f>IF(ISNUMBER(INDEX(Данные!$I$1:$IX$303,Данные!$A299,AW$642)),INDEX(Данные!$I$1:$IX$303,Данные!$A299,AW$642)-Данные!$G299-AW$643+IF($F$5="Использовать поправку",BT637,0),#N/A)</f>
        <v>-1.2919358958369003</v>
      </c>
      <c r="AX637" s="64">
        <f>IF(ISNUMBER(INDEX(Данные!$I$1:$IX$303,Данные!$A299,AX$642)),INDEX(Данные!$I$1:$IX$303,Данные!$A299,AX$642)-Данные!$H299-AX$643+IF($F$5="Использовать поправку",BU637,0),#N/A)</f>
        <v>-1.3744109799640682</v>
      </c>
      <c r="AY637" s="62">
        <f t="shared" si="887"/>
        <v>148</v>
      </c>
      <c r="AZ637" s="63">
        <f>IF(ISNUMBER(INDEX(Данные!$I$1:$IX$303,Данные!$A299,AZ$642)),INDEX(Данные!$I$1:$IX$303,Данные!$A299,AZ$642)-Данные!$G299-AZ$643+IF($F$6="Использовать поправку",BT637,0),#N/A)</f>
        <v>6.7832426577069782E-2</v>
      </c>
      <c r="BA637" s="64">
        <f>IF(ISNUMBER(INDEX(Данные!$I$1:$IX$303,Данные!$A299,BA$642)),INDEX(Данные!$I$1:$IX$303,Данные!$A299,BA$642)-Данные!$H299-BA$643+IF($F$6="Использовать поправку",BU637,0),#N/A)</f>
        <v>-0.30155902611272722</v>
      </c>
      <c r="BB637" s="62">
        <f t="shared" si="888"/>
        <v>148</v>
      </c>
      <c r="BC637" s="63">
        <f>IF(ISNUMBER(INDEX(Данные!$I$1:$IX$303,Данные!$A299,BC$642)),INDEX(Данные!$I$1:$IX$303,Данные!$A299,BC$642)-Данные!$G299-BC$643+IF($F$7="Использовать поправку",BT637,0),#N/A)</f>
        <v>0.54194042103881657</v>
      </c>
      <c r="BD637" s="64">
        <f>IF(ISNUMBER(INDEX(Данные!$I$1:$IX$303,Данные!$A299,BD$642)),INDEX(Данные!$I$1:$IX$303,Данные!$A299,BD$642)-Данные!$H299-BD$643+IF($F$7="Использовать поправку",BU637,0),#N/A)</f>
        <v>-1.0633774443560924</v>
      </c>
      <c r="BE637" s="62">
        <f t="shared" si="889"/>
        <v>148</v>
      </c>
      <c r="BF637" s="63">
        <f>IF(ISNUMBER(INDEX(Данные!$I$1:$IX$303,Данные!$A299,BF$642)),INDEX(Данные!$I$1:$IX$303,Данные!$A299,BF$642)-Данные!$G299-BF$643+IF($F$8="Использовать поправку",BT637,0),#N/A)</f>
        <v>0.128161589042179</v>
      </c>
      <c r="BG637" s="64">
        <f>IF(ISNUMBER(INDEX(Данные!$I$1:$IX$303,Данные!$A299,BG$642)),INDEX(Данные!$I$1:$IX$303,Данные!$A299,BG$642)-Данные!$H299-BG$643+IF($F$8="Использовать поправку",BU637,0),#N/A)</f>
        <v>-0.38450222937490253</v>
      </c>
      <c r="BH637" s="62">
        <f t="shared" si="890"/>
        <v>148</v>
      </c>
      <c r="BI637" s="63">
        <f>IF(ISNUMBER(INDEX(Данные!$I$1:$IX$303,Данные!$A299,BI$642)),INDEX(Данные!$I$1:$IX$303,Данные!$A299,BI$642)-Данные!$G299-BI$643+IF($F$9="Использовать поправку",BT637,0),#N/A)</f>
        <v>1.1144899058253941</v>
      </c>
      <c r="BJ637" s="64">
        <f>IF(ISNUMBER(INDEX(Данные!$I$1:$IX$303,Данные!$A299,BJ$642)),INDEX(Данные!$I$1:$IX$303,Данные!$A299,BJ$642)-Данные!$H299-BJ$643+IF($F$9="Использовать поправку",BU637,0),#N/A)</f>
        <v>0.90182475041251564</v>
      </c>
      <c r="BK637" s="62">
        <f t="shared" si="891"/>
        <v>148</v>
      </c>
      <c r="BL637" s="63">
        <f>IF(ISNUMBER(INDEX(Данные!$I$1:$IX$303,Данные!$A299,BL$642)),INDEX(Данные!$I$1:$IX$303,Данные!$A299,BL$642)-Данные!$G299-BL$643+IF($F$10="Использовать поправку",BT637,0),#N/A)</f>
        <v>0.73122700462681678</v>
      </c>
      <c r="BM637" s="64">
        <f>IF(ISNUMBER(INDEX(Данные!$I$1:$IX$303,Данные!$A299,BM$642)),INDEX(Данные!$I$1:$IX$303,Данные!$A299,BM$642)-Данные!$H299-BM$643+IF($F$10="Использовать поправку",BU637,0),#N/A)</f>
        <v>0.60029677999568776</v>
      </c>
      <c r="BN637" s="62">
        <f t="shared" si="892"/>
        <v>148</v>
      </c>
      <c r="BO637" s="63">
        <f>IF(ISNUMBER(INDEX(Данные!$I$1:$IX$303,Данные!$A299,BO$642)),INDEX(Данные!$I$1:$IX$303,Данные!$A299,BO$642)-Данные!$G299-BO$643+IF($F$11="Использовать поправку",BT637,0),#N/A)</f>
        <v>0.56938553137570125</v>
      </c>
      <c r="BP637" s="64">
        <f>IF(ISNUMBER(INDEX(Данные!$I$1:$IX$303,Данные!$A299,BP$642)),INDEX(Данные!$I$1:$IX$303,Данные!$A299,BP$642)-Данные!$H299-BP$643+IF($F$11="Использовать поправку",BU637,0),#N/A)</f>
        <v>-0.86919330041223475</v>
      </c>
      <c r="BQ637" s="62">
        <f t="shared" si="893"/>
        <v>148</v>
      </c>
      <c r="BR637" s="63">
        <f>IF(ISNUMBER(INDEX(Данные!$I$1:$IX$303,Данные!$A299,BR$642)),INDEX(Данные!$I$1:$IX$303,Данные!$A299,BR$642)-Данные!$G299-BR$643+IF($F$12="Использовать поправку",BT637,0),#N/A)</f>
        <v>1.6986231659559508</v>
      </c>
      <c r="BS637" s="64">
        <f>IF(ISNUMBER(INDEX(Данные!$I$1:$IX$303,Данные!$A299,BS$642)),INDEX(Данные!$I$1:$IX$303,Данные!$A299,BS$642)-Данные!$H299-BS$643+IF($F$12="Использовать поправку",BU637,0),#N/A)</f>
        <v>-0.23417760995812387</v>
      </c>
      <c r="BT637" s="100" t="e">
        <f>INDEX(Данные!$I$1:$IX$303,Данные!$A299,BT$642+8)-INDEX(Данные!$I$1:$IX$303,Данные!$A299,BT$643+8)</f>
        <v>#N/A</v>
      </c>
      <c r="BU637" s="101" t="e">
        <f>INDEX(Данные!$I$1:$IX$303,Данные!$A299,BU$642+9)-INDEX(Данные!$I$1:$IX$303,Данные!$A299,BU$643+9)</f>
        <v>#N/A</v>
      </c>
    </row>
    <row r="638" spans="7:73" s="88" customFormat="1" x14ac:dyDescent="0.25">
      <c r="G638" s="61">
        <v>148.5</v>
      </c>
      <c r="H638" s="62">
        <f t="shared" si="894"/>
        <v>148.5</v>
      </c>
      <c r="I638" s="63">
        <f>IF(ISNUMBER(INDEX(Данные!$I$1:$IX$303,Данные!$A300,I$642)),INDEX(Данные!$I$1:$IX$303,Данные!$A300,I$642)-Данные!$E300+IF($F$3="Использовать поправку",AL638,0),#N/A)</f>
        <v>0</v>
      </c>
      <c r="J638" s="64">
        <f>IF(ISNUMBER(INDEX(Данные!$I$1:$IX$303,Данные!$A300,J$642)),INDEX(Данные!$I$1:$IX$303,Данные!$A300,J$642)-Данные!$F300+IF($F$3="Использовать поправку",AM638,0),#N/A)</f>
        <v>0</v>
      </c>
      <c r="K638" s="62">
        <f t="shared" si="895"/>
        <v>148.5</v>
      </c>
      <c r="L638" s="63">
        <f>IF(ISNUMBER(INDEX(Данные!$I$1:$IX$303,Данные!$A300,L$642)),INDEX(Данные!$I$1:$IX$303,Данные!$A300,L$642)-Данные!$E300+IF($F$4="Использовать поправку",AL638,0),#N/A)</f>
        <v>-0.90196255885275711</v>
      </c>
      <c r="M638" s="64">
        <f>IF(ISNUMBER(INDEX(Данные!$I$1:$IX$303,Данные!$A300,M$642)),INDEX(Данные!$I$1:$IX$303,Данные!$A300,M$642)-Данные!$F300+IF($F$4="Использовать поправку",AM638,0),#N/A)</f>
        <v>1.4948689221267806</v>
      </c>
      <c r="N638" s="62">
        <f t="shared" si="896"/>
        <v>148.5</v>
      </c>
      <c r="O638" s="63">
        <f>IF(ISNUMBER(INDEX(Данные!$I$1:$IX$303,Данные!$A300,O$642)),INDEX(Данные!$I$1:$IX$303,Данные!$A300,O$642)-Данные!$E300+IF($F$5="Использовать поправку",AL638,0),#N/A)</f>
        <v>0.6550487332175905</v>
      </c>
      <c r="P638" s="64">
        <f>IF(ISNUMBER(INDEX(Данные!$I$1:$IX$303,Данные!$A300,P$642)),INDEX(Данные!$I$1:$IX$303,Данные!$A300,P$642)-Данные!$F300+IF($F$5="Использовать поправку",AM638,0),#N/A)</f>
        <v>-0.18785686622058151</v>
      </c>
      <c r="Q638" s="62">
        <f t="shared" si="897"/>
        <v>148.5</v>
      </c>
      <c r="R638" s="63">
        <f>IF(ISNUMBER(INDEX(Данные!$I$1:$IX$303,Данные!$A300,R$642)),INDEX(Данные!$I$1:$IX$303,Данные!$A300,R$642)-Данные!$E300+IF($F$6="Использовать поправку",AL638,0),#N/A)</f>
        <v>-0.51202513698376784</v>
      </c>
      <c r="S638" s="64">
        <f>IF(ISNUMBER(INDEX(Данные!$I$1:$IX$303,Данные!$A300,S$642)),INDEX(Данные!$I$1:$IX$303,Данные!$A300,S$642)-Данные!$F300+IF($F$6="Использовать поправку",AM638,0),#N/A)</f>
        <v>-0.70008248693871877</v>
      </c>
      <c r="T638" s="62">
        <f t="shared" si="898"/>
        <v>148.5</v>
      </c>
      <c r="U638" s="63">
        <f>IF(ISNUMBER(INDEX(Данные!$I$1:$IX$303,Данные!$A300,U$642)),INDEX(Данные!$I$1:$IX$303,Данные!$A300,U$642)-Данные!$E300+IF($F$7="Использовать поправку",AL638,0),#N/A)</f>
        <v>-1.2916181714152586</v>
      </c>
      <c r="V638" s="64">
        <f>IF(ISNUMBER(INDEX(Данные!$I$1:$IX$303,Данные!$A300,V$642)),INDEX(Данные!$I$1:$IX$303,Данные!$A300,V$642)-Данные!$F300+IF($F$7="Использовать поправку",AM638,0),#N/A)</f>
        <v>1.0530717095358604</v>
      </c>
      <c r="W638" s="62">
        <f t="shared" si="899"/>
        <v>148.5</v>
      </c>
      <c r="X638" s="63">
        <f>IF(ISNUMBER(INDEX(Данные!$I$1:$IX$303,Данные!$A300,X$642)),INDEX(Данные!$I$1:$IX$303,Данные!$A300,X$642)-Данные!$E300+IF($F$8="Использовать поправку",AL638,0),#N/A)</f>
        <v>-0.60080282963647669</v>
      </c>
      <c r="Y638" s="64">
        <f>IF(ISNUMBER(INDEX(Данные!$I$1:$IX$303,Данные!$A300,Y$642)),INDEX(Данные!$I$1:$IX$303,Данные!$A300,Y$642)-Данные!$F300+IF($F$8="Использовать поправку",AM638,0),#N/A)</f>
        <v>0.84188937552131904</v>
      </c>
      <c r="Z638" s="62">
        <f t="shared" si="900"/>
        <v>148.5</v>
      </c>
      <c r="AA638" s="63">
        <f>IF(ISNUMBER(INDEX(Данные!$I$1:$IX$303,Данные!$A300,AA$642)),INDEX(Данные!$I$1:$IX$303,Данные!$A300,AA$642)-Данные!$E300+IF($F$9="Использовать поправку",AL638,0),#N/A)</f>
        <v>-1.3097107857495267</v>
      </c>
      <c r="AB638" s="64">
        <f>IF(ISNUMBER(INDEX(Данные!$I$1:$IX$303,Данные!$A300,AB$642)),INDEX(Данные!$I$1:$IX$303,Данные!$A300,AB$642)-Данные!$F300+IF($F$9="Использовать поправку",AM638,0),#N/A)</f>
        <v>-1.1180477343204629</v>
      </c>
      <c r="AC638" s="62">
        <f t="shared" si="901"/>
        <v>148.5</v>
      </c>
      <c r="AD638" s="63">
        <f>IF(ISNUMBER(INDEX(Данные!$I$1:$IX$303,Данные!$A300,AD$642)),INDEX(Данные!$I$1:$IX$303,Данные!$A300,AD$642)-Данные!$E300+IF($F$10="Использовать поправку",AL638,0),#N/A)</f>
        <v>-1.847019235307144</v>
      </c>
      <c r="AE638" s="64">
        <f>IF(ISNUMBER(INDEX(Данные!$I$1:$IX$303,Данные!$A300,AE$642)),INDEX(Данные!$I$1:$IX$303,Данные!$A300,AE$642)-Данные!$F300+IF($F$10="Использовать поправку",AM638,0),#N/A)</f>
        <v>0.24780539800818957</v>
      </c>
      <c r="AF638" s="62">
        <f t="shared" si="902"/>
        <v>148.5</v>
      </c>
      <c r="AG638" s="63">
        <f>IF(ISNUMBER(INDEX(Данные!$I$1:$IX$303,Данные!$A300,AG$642)),INDEX(Данные!$I$1:$IX$303,Данные!$A300,AG$642)-Данные!$E300+IF($F$11="Использовать поправку",AL638,0),#N/A)</f>
        <v>-0.65298002158551682</v>
      </c>
      <c r="AH638" s="64">
        <f>IF(ISNUMBER(INDEX(Данные!$I$1:$IX$303,Данные!$A300,AH$642)),INDEX(Данные!$I$1:$IX$303,Данные!$A300,AH$642)-Данные!$F300+IF($F$11="Использовать поправку",AM638,0),#N/A)</f>
        <v>0.66402446557769679</v>
      </c>
      <c r="AI638" s="62">
        <f t="shared" si="903"/>
        <v>148.5</v>
      </c>
      <c r="AJ638" s="63">
        <f>IF(ISNUMBER(INDEX(Данные!$I$1:$IX$303,Данные!$A300,AJ$642)),INDEX(Данные!$I$1:$IX$303,Данные!$A300,AJ$642)-Данные!$E300+IF($F$12="Использовать поправку",AL638,0),#N/A)</f>
        <v>-1.3182791827164131</v>
      </c>
      <c r="AK638" s="96">
        <f>IF(ISNUMBER(INDEX(Данные!$I$1:$IX$303,Данные!$A300,AK$642)),INDEX(Данные!$I$1:$IX$303,Данные!$A300,AK$642)-Данные!$F300+IF($F$12="Использовать поправку",AM638,0),#N/A)</f>
        <v>0.95126448763304339</v>
      </c>
      <c r="AL638" s="100" t="e">
        <f>INDEX(Данные!$I$1:$IX$303,Данные!$A300,AL$642+4)-INDEX(Данные!$I$1:$IX$303,Данные!$A300,AL$643+4)</f>
        <v>#N/A</v>
      </c>
      <c r="AM638" s="101" t="e">
        <f>INDEX(Данные!$I$1:$IX$303,Данные!$A300,AM$642+5)-INDEX(Данные!$I$1:$IX$303,Данные!$A300,AM$643+5)</f>
        <v>#N/A</v>
      </c>
      <c r="AO638" s="61">
        <v>148.5</v>
      </c>
      <c r="AP638" s="62">
        <f t="shared" si="884"/>
        <v>148.5</v>
      </c>
      <c r="AQ638" s="63">
        <f>IF(ISNUMBER(INDEX(Данные!$I$1:$IX$303,Данные!$A300,AQ$642)),INDEX(Данные!$I$1:$IX$303,Данные!$A300,AQ$642)-Данные!$G300-AQ$643+IF($F$3="Использовать поправку",BT638,0),#N/A)</f>
        <v>0</v>
      </c>
      <c r="AR638" s="64">
        <f>IF(ISNUMBER(INDEX(Данные!$I$1:$IX$303,Данные!$A300,AR$642)),INDEX(Данные!$I$1:$IX$303,Данные!$A300,AR$642)-Данные!$H300-AR$643+IF($F$3="Использовать поправку",BU638,0),#N/A)</f>
        <v>0</v>
      </c>
      <c r="AS638" s="62">
        <f t="shared" si="885"/>
        <v>148.5</v>
      </c>
      <c r="AT638" s="63">
        <f>IF(ISNUMBER(INDEX(Данные!$I$1:$IX$303,Данные!$A300,AT$642)),INDEX(Данные!$I$1:$IX$303,Данные!$A300,AT$642)-Данные!$G300-AT$643+IF($F$4="Использовать поправку",BT638,0),#N/A)</f>
        <v>-0.34586294525013273</v>
      </c>
      <c r="AU638" s="64">
        <f>IF(ISNUMBER(INDEX(Данные!$I$1:$IX$303,Данные!$A300,AU$642)),INDEX(Данные!$I$1:$IX$303,Данные!$A300,AU$642)-Данные!$H300-AU$643+IF($F$4="Использовать поправку",BU638,0),#N/A)</f>
        <v>0.58940310400521412</v>
      </c>
      <c r="AV638" s="62">
        <f t="shared" si="886"/>
        <v>148.5</v>
      </c>
      <c r="AW638" s="63">
        <f>IF(ISNUMBER(INDEX(Данные!$I$1:$IX$303,Данные!$A300,AW$642)),INDEX(Данные!$I$1:$IX$303,Данные!$A300,AW$642)-Данные!$G300-AW$643+IF($F$5="Использовать поправку",BT638,0),#N/A)</f>
        <v>-0.96441152922807305</v>
      </c>
      <c r="AX638" s="64">
        <f>IF(ISNUMBER(INDEX(Данные!$I$1:$IX$303,Данные!$A300,AX$642)),INDEX(Данные!$I$1:$IX$303,Данные!$A300,AX$642)-Данные!$H300-AX$643+IF($F$5="Использовать поправку",BU638,0),#N/A)</f>
        <v>-1.4683394130743181</v>
      </c>
      <c r="AY638" s="62">
        <f t="shared" si="887"/>
        <v>148.5</v>
      </c>
      <c r="AZ638" s="63">
        <f>IF(ISNUMBER(INDEX(Данные!$I$1:$IX$303,Данные!$A300,AZ$642)),INDEX(Данные!$I$1:$IX$303,Данные!$A300,AZ$642)-Данные!$G300-AZ$643+IF($F$6="Использовать поправку",BT638,0),#N/A)</f>
        <v>-0.18818014191481325</v>
      </c>
      <c r="BA638" s="64">
        <f>IF(ISNUMBER(INDEX(Данные!$I$1:$IX$303,Данные!$A300,BA$642)),INDEX(Данные!$I$1:$IX$303,Данные!$A300,BA$642)-Данные!$H300-BA$643+IF($F$6="Использовать поправку",BU638,0),#N/A)</f>
        <v>-0.65160026958210437</v>
      </c>
      <c r="BB638" s="62">
        <f t="shared" si="888"/>
        <v>148.5</v>
      </c>
      <c r="BC638" s="63">
        <f>IF(ISNUMBER(INDEX(Данные!$I$1:$IX$303,Данные!$A300,BC$642)),INDEX(Данные!$I$1:$IX$303,Данные!$A300,BC$642)-Данные!$G300-BC$643+IF($F$7="Использовать поправку",BT638,0),#N/A)</f>
        <v>-0.10386866466876654</v>
      </c>
      <c r="BD638" s="64">
        <f>IF(ISNUMBER(INDEX(Данные!$I$1:$IX$303,Данные!$A300,BD$642)),INDEX(Данные!$I$1:$IX$303,Данные!$A300,BD$642)-Данные!$H300-BD$643+IF($F$7="Использовать поправку",BU638,0),#N/A)</f>
        <v>-0.53684158958822081</v>
      </c>
      <c r="BE638" s="62">
        <f t="shared" si="889"/>
        <v>148.5</v>
      </c>
      <c r="BF638" s="63">
        <f>IF(ISNUMBER(INDEX(Данные!$I$1:$IX$303,Данные!$A300,BF$642)),INDEX(Данные!$I$1:$IX$303,Данные!$A300,BF$642)-Данные!$G300-BF$643+IF($F$8="Использовать поправку",BT638,0),#N/A)</f>
        <v>-0.17223982577604602</v>
      </c>
      <c r="BG638" s="64">
        <f>IF(ISNUMBER(INDEX(Данные!$I$1:$IX$303,Данные!$A300,BG$642)),INDEX(Данные!$I$1:$IX$303,Данные!$A300,BG$642)-Данные!$H300-BG$643+IF($F$8="Использовать поправку",BU638,0),#N/A)</f>
        <v>3.6442458385636201E-2</v>
      </c>
      <c r="BH638" s="62">
        <f t="shared" si="890"/>
        <v>148.5</v>
      </c>
      <c r="BI638" s="63">
        <f>IF(ISNUMBER(INDEX(Данные!$I$1:$IX$303,Данные!$A300,BI$642)),INDEX(Данные!$I$1:$IX$303,Данные!$A300,BI$642)-Данные!$G300-BI$643+IF($F$9="Использовать поправку",BT638,0),#N/A)</f>
        <v>0.45963451295062896</v>
      </c>
      <c r="BJ638" s="64">
        <f>IF(ISNUMBER(INDEX(Данные!$I$1:$IX$303,Данные!$A300,BJ$642)),INDEX(Данные!$I$1:$IX$303,Данные!$A300,BJ$642)-Данные!$H300-BJ$643+IF($F$9="Использовать поправку",BU638,0),#N/A)</f>
        <v>0.34280088325226643</v>
      </c>
      <c r="BK638" s="62">
        <f t="shared" si="891"/>
        <v>148.5</v>
      </c>
      <c r="BL638" s="63">
        <f>IF(ISNUMBER(INDEX(Данные!$I$1:$IX$303,Данные!$A300,BL$642)),INDEX(Данные!$I$1:$IX$303,Данные!$A300,BL$642)-Данные!$G300-BL$643+IF($F$10="Использовать поправку",BT638,0),#N/A)</f>
        <v>-0.19228261302669125</v>
      </c>
      <c r="BM638" s="64">
        <f>IF(ISNUMBER(INDEX(Данные!$I$1:$IX$303,Данные!$A300,BM$642)),INDEX(Данные!$I$1:$IX$303,Данные!$A300,BM$642)-Данные!$H300-BM$643+IF($F$10="Использовать поправку",BU638,0),#N/A)</f>
        <v>0.72419947899970794</v>
      </c>
      <c r="BN638" s="62">
        <f t="shared" si="892"/>
        <v>148.5</v>
      </c>
      <c r="BO638" s="63">
        <f>IF(ISNUMBER(INDEX(Данные!$I$1:$IX$303,Данные!$A300,BO$642)),INDEX(Данные!$I$1:$IX$303,Данные!$A300,BO$642)-Данные!$G300-BO$643+IF($F$11="Использовать поправку",BT638,0),#N/A)</f>
        <v>0.24289552058303343</v>
      </c>
      <c r="BP638" s="64">
        <f>IF(ISNUMBER(INDEX(Данные!$I$1:$IX$303,Данные!$A300,BP$642)),INDEX(Данные!$I$1:$IX$303,Данные!$A300,BP$642)-Данные!$H300-BP$643+IF($F$11="Использовать поправку",BU638,0),#N/A)</f>
        <v>-0.53718106762335083</v>
      </c>
      <c r="BQ638" s="62">
        <f t="shared" si="893"/>
        <v>148.5</v>
      </c>
      <c r="BR638" s="63">
        <f>IF(ISNUMBER(INDEX(Данные!$I$1:$IX$303,Данные!$A300,BR$642)),INDEX(Данные!$I$1:$IX$303,Данные!$A300,BR$642)-Данные!$G300-BR$643+IF($F$12="Использовать поправку",BT638,0),#N/A)</f>
        <v>1.0394835745977389</v>
      </c>
      <c r="BS638" s="64">
        <f>IF(ISNUMBER(INDEX(Данные!$I$1:$IX$303,Данные!$A300,BS$642)),INDEX(Данные!$I$1:$IX$303,Данные!$A300,BS$642)-Данные!$H300-BS$643+IF($F$12="Использовать поправку",BU638,0),#N/A)</f>
        <v>0.24145463385843868</v>
      </c>
      <c r="BT638" s="100" t="e">
        <f>INDEX(Данные!$I$1:$IX$303,Данные!$A300,BT$642+8)-INDEX(Данные!$I$1:$IX$303,Данные!$A300,BT$643+8)</f>
        <v>#N/A</v>
      </c>
      <c r="BU638" s="101" t="e">
        <f>INDEX(Данные!$I$1:$IX$303,Данные!$A300,BU$642+9)-INDEX(Данные!$I$1:$IX$303,Данные!$A300,BU$643+9)</f>
        <v>#N/A</v>
      </c>
    </row>
    <row r="639" spans="7:73" s="88" customFormat="1" x14ac:dyDescent="0.25">
      <c r="G639" s="61">
        <v>149</v>
      </c>
      <c r="H639" s="62">
        <f t="shared" si="894"/>
        <v>149</v>
      </c>
      <c r="I639" s="63">
        <f>IF(ISNUMBER(INDEX(Данные!$I$1:$IX$303,Данные!$A301,I$642)),INDEX(Данные!$I$1:$IX$303,Данные!$A301,I$642)-Данные!$E301+IF($F$3="Использовать поправку",AL639,0),#N/A)</f>
        <v>0</v>
      </c>
      <c r="J639" s="64">
        <f>IF(ISNUMBER(INDEX(Данные!$I$1:$IX$303,Данные!$A301,J$642)),INDEX(Данные!$I$1:$IX$303,Данные!$A301,J$642)-Данные!$F301+IF($F$3="Использовать поправку",AM639,0),#N/A)</f>
        <v>0</v>
      </c>
      <c r="K639" s="62">
        <f t="shared" si="895"/>
        <v>149</v>
      </c>
      <c r="L639" s="63">
        <f>IF(ISNUMBER(INDEX(Данные!$I$1:$IX$303,Данные!$A301,L$642)),INDEX(Данные!$I$1:$IX$303,Данные!$A301,L$642)-Данные!$E301+IF($F$4="Использовать поправку",AL639,0),#N/A)</f>
        <v>2.76479018031152</v>
      </c>
      <c r="M639" s="64">
        <f>IF(ISNUMBER(INDEX(Данные!$I$1:$IX$303,Данные!$A301,M$642)),INDEX(Данные!$I$1:$IX$303,Данные!$A301,M$642)-Данные!$F301+IF($F$4="Использовать поправку",AM639,0),#N/A)</f>
        <v>-1.8505298379217443</v>
      </c>
      <c r="N639" s="62">
        <f t="shared" si="896"/>
        <v>149</v>
      </c>
      <c r="O639" s="63">
        <f>IF(ISNUMBER(INDEX(Данные!$I$1:$IX$303,Данные!$A301,O$642)),INDEX(Данные!$I$1:$IX$303,Данные!$A301,O$642)-Данные!$E301+IF($F$5="Использовать поправку",AL639,0),#N/A)</f>
        <v>1.5669909349288069</v>
      </c>
      <c r="P639" s="64">
        <f>IF(ISNUMBER(INDEX(Данные!$I$1:$IX$303,Данные!$A301,P$642)),INDEX(Данные!$I$1:$IX$303,Данные!$A301,P$642)-Данные!$F301+IF($F$5="Использовать поправку",AM639,0),#N/A)</f>
        <v>0.16961951787903118</v>
      </c>
      <c r="Q639" s="62">
        <f t="shared" si="897"/>
        <v>149</v>
      </c>
      <c r="R639" s="63">
        <f>IF(ISNUMBER(INDEX(Данные!$I$1:$IX$303,Данные!$A301,R$642)),INDEX(Данные!$I$1:$IX$303,Данные!$A301,R$642)-Данные!$E301+IF($F$6="Использовать поправку",AL639,0),#N/A)</f>
        <v>0.41904595162618641</v>
      </c>
      <c r="S639" s="64">
        <f>IF(ISNUMBER(INDEX(Данные!$I$1:$IX$303,Данные!$A301,S$642)),INDEX(Данные!$I$1:$IX$303,Данные!$A301,S$642)-Данные!$F301+IF($F$6="Использовать поправку",AM639,0),#N/A)</f>
        <v>0.23200157982572733</v>
      </c>
      <c r="T639" s="62">
        <f t="shared" si="898"/>
        <v>149</v>
      </c>
      <c r="U639" s="63">
        <f>IF(ISNUMBER(INDEX(Данные!$I$1:$IX$303,Данные!$A301,U$642)),INDEX(Данные!$I$1:$IX$303,Данные!$A301,U$642)-Данные!$E301+IF($F$7="Использовать поправку",AL639,0),#N/A)</f>
        <v>1.3625559532147946</v>
      </c>
      <c r="V639" s="64">
        <f>IF(ISNUMBER(INDEX(Данные!$I$1:$IX$303,Данные!$A301,V$642)),INDEX(Данные!$I$1:$IX$303,Данные!$A301,V$642)-Данные!$F301+IF($F$7="Использовать поправку",AM639,0),#N/A)</f>
        <v>-1.2464667111961667</v>
      </c>
      <c r="W639" s="62">
        <f t="shared" si="899"/>
        <v>149</v>
      </c>
      <c r="X639" s="63">
        <f>IF(ISNUMBER(INDEX(Данные!$I$1:$IX$303,Данные!$A301,X$642)),INDEX(Данные!$I$1:$IX$303,Данные!$A301,X$642)-Данные!$E301+IF($F$8="Использовать поправку",AL639,0),#N/A)</f>
        <v>1.8859535610097264</v>
      </c>
      <c r="Y639" s="64">
        <f>IF(ISNUMBER(INDEX(Данные!$I$1:$IX$303,Данные!$A301,Y$642)),INDEX(Данные!$I$1:$IX$303,Данные!$A301,Y$642)-Данные!$F301+IF($F$8="Использовать поправку",AM639,0),#N/A)</f>
        <v>-1.7439500480919783</v>
      </c>
      <c r="Z639" s="62">
        <f t="shared" si="900"/>
        <v>149</v>
      </c>
      <c r="AA639" s="63">
        <f>IF(ISNUMBER(INDEX(Данные!$I$1:$IX$303,Данные!$A301,AA$642)),INDEX(Данные!$I$1:$IX$303,Данные!$A301,AA$642)-Данные!$E301+IF($F$9="Использовать поправку",AL639,0),#N/A)</f>
        <v>0.49405136822204021</v>
      </c>
      <c r="AB639" s="64">
        <f>IF(ISNUMBER(INDEX(Данные!$I$1:$IX$303,Данные!$A301,AB$642)),INDEX(Данные!$I$1:$IX$303,Данные!$A301,AB$642)-Данные!$F301+IF($F$9="Использовать поправку",AM639,0),#N/A)</f>
        <v>-0.78502165021648906</v>
      </c>
      <c r="AC639" s="62">
        <f t="shared" si="901"/>
        <v>149</v>
      </c>
      <c r="AD639" s="63">
        <f>IF(ISNUMBER(INDEX(Данные!$I$1:$IX$303,Данные!$A301,AD$642)),INDEX(Данные!$I$1:$IX$303,Данные!$A301,AD$642)-Данные!$E301+IF($F$10="Использовать поправку",AL639,0),#N/A)</f>
        <v>1.7482211696181054</v>
      </c>
      <c r="AE639" s="64">
        <f>IF(ISNUMBER(INDEX(Данные!$I$1:$IX$303,Данные!$A301,AE$642)),INDEX(Данные!$I$1:$IX$303,Данные!$A301,AE$642)-Данные!$F301+IF($F$10="Использовать поправку",AM639,0),#N/A)</f>
        <v>-1.5964753264778615</v>
      </c>
      <c r="AF639" s="62">
        <f t="shared" si="902"/>
        <v>149</v>
      </c>
      <c r="AG639" s="63">
        <f>IF(ISNUMBER(INDEX(Данные!$I$1:$IX$303,Данные!$A301,AG$642)),INDEX(Данные!$I$1:$IX$303,Данные!$A301,AG$642)-Данные!$E301+IF($F$11="Использовать поправку",AL639,0),#N/A)</f>
        <v>0.83969140709319134</v>
      </c>
      <c r="AH639" s="64">
        <f>IF(ISNUMBER(INDEX(Данные!$I$1:$IX$303,Данные!$A301,AH$642)),INDEX(Данные!$I$1:$IX$303,Данные!$A301,AH$642)-Данные!$F301+IF($F$11="Использовать поправку",AM639,0),#N/A)</f>
        <v>-6.7637907326311364E-2</v>
      </c>
      <c r="AI639" s="62">
        <f t="shared" si="903"/>
        <v>149</v>
      </c>
      <c r="AJ639" s="63">
        <f>IF(ISNUMBER(INDEX(Данные!$I$1:$IX$303,Данные!$A301,AJ$642)),INDEX(Данные!$I$1:$IX$303,Данные!$A301,AJ$642)-Данные!$E301+IF($F$12="Использовать поправку",AL639,0),#N/A)</f>
        <v>0.13842266697566785</v>
      </c>
      <c r="AK639" s="96">
        <f>IF(ISNUMBER(INDEX(Данные!$I$1:$IX$303,Данные!$A301,AK$642)),INDEX(Данные!$I$1:$IX$303,Данные!$A301,AK$642)-Данные!$F301+IF($F$12="Использовать поправку",AM639,0),#N/A)</f>
        <v>-1.1712152423447577</v>
      </c>
      <c r="AL639" s="100" t="e">
        <f>INDEX(Данные!$I$1:$IX$303,Данные!$A301,AL$642+4)-INDEX(Данные!$I$1:$IX$303,Данные!$A301,AL$643+4)</f>
        <v>#N/A</v>
      </c>
      <c r="AM639" s="101" t="e">
        <f>INDEX(Данные!$I$1:$IX$303,Данные!$A301,AM$642+5)-INDEX(Данные!$I$1:$IX$303,Данные!$A301,AM$643+5)</f>
        <v>#N/A</v>
      </c>
      <c r="AO639" s="61">
        <v>149</v>
      </c>
      <c r="AP639" s="62">
        <f t="shared" si="884"/>
        <v>149</v>
      </c>
      <c r="AQ639" s="63">
        <f>IF(ISNUMBER(INDEX(Данные!$I$1:$IX$303,Данные!$A301,AQ$642)),INDEX(Данные!$I$1:$IX$303,Данные!$A301,AQ$642)-Данные!$G301-AQ$643+IF($F$3="Использовать поправку",BT639,0),#N/A)</f>
        <v>0</v>
      </c>
      <c r="AR639" s="64">
        <f>IF(ISNUMBER(INDEX(Данные!$I$1:$IX$303,Данные!$A301,AR$642)),INDEX(Данные!$I$1:$IX$303,Данные!$A301,AR$642)-Данные!$H301-AR$643+IF($F$3="Использовать поправку",BU639,0),#N/A)</f>
        <v>0</v>
      </c>
      <c r="AS639" s="62">
        <f t="shared" si="885"/>
        <v>149</v>
      </c>
      <c r="AT639" s="63">
        <f>IF(ISNUMBER(INDEX(Данные!$I$1:$IX$303,Данные!$A301,AT$642)),INDEX(Данные!$I$1:$IX$303,Данные!$A301,AT$642)-Данные!$G301-AT$643+IF($F$4="Использовать поправку",BT639,0),#N/A)</f>
        <v>1.0365321449056637</v>
      </c>
      <c r="AU639" s="64">
        <f>IF(ISNUMBER(INDEX(Данные!$I$1:$IX$303,Данные!$A301,AU$642)),INDEX(Данные!$I$1:$IX$303,Данные!$A301,AU$642)-Данные!$H301-AU$643+IF($F$4="Использовать поправку",BU639,0),#N/A)</f>
        <v>-0.335861814955706</v>
      </c>
      <c r="AV639" s="62">
        <f t="shared" si="886"/>
        <v>149</v>
      </c>
      <c r="AW639" s="63">
        <f>IF(ISNUMBER(INDEX(Данные!$I$1:$IX$303,Данные!$A301,AW$642)),INDEX(Данные!$I$1:$IX$303,Данные!$A301,AW$642)-Данные!$G301-AW$643+IF($F$5="Использовать поправку",BT639,0),#N/A)</f>
        <v>-0.18091606176358255</v>
      </c>
      <c r="AX639" s="64">
        <f>IF(ISNUMBER(INDEX(Данные!$I$1:$IX$303,Данные!$A301,AX$642)),INDEX(Данные!$I$1:$IX$303,Данные!$A301,AX$642)-Данные!$H301-AX$643+IF($F$5="Использовать поправку",BU639,0),#N/A)</f>
        <v>-1.383529654134918</v>
      </c>
      <c r="AY639" s="62">
        <f t="shared" si="887"/>
        <v>149</v>
      </c>
      <c r="AZ639" s="63">
        <f>IF(ISNUMBER(INDEX(Данные!$I$1:$IX$303,Данные!$A301,AZ$642)),INDEX(Данные!$I$1:$IX$303,Данные!$A301,AZ$642)-Данные!$G301-AZ$643+IF($F$6="Использовать поправку",BT639,0),#N/A)</f>
        <v>2.134283389830216E-2</v>
      </c>
      <c r="BA639" s="64">
        <f>IF(ISNUMBER(INDEX(Данные!$I$1:$IX$303,Данные!$A301,BA$642)),INDEX(Данные!$I$1:$IX$303,Данные!$A301,BA$642)-Данные!$H301-BA$643+IF($F$6="Использовать поправку",BU639,0),#N/A)</f>
        <v>-0.53559947966937216</v>
      </c>
      <c r="BB639" s="62">
        <f t="shared" si="888"/>
        <v>149</v>
      </c>
      <c r="BC639" s="63">
        <f>IF(ISNUMBER(INDEX(Данные!$I$1:$IX$303,Данные!$A301,BC$642)),INDEX(Данные!$I$1:$IX$303,Данные!$A301,BC$642)-Данные!$G301-BC$643+IF($F$7="Использовать поправку",BT639,0),#N/A)</f>
        <v>0.57740931193870892</v>
      </c>
      <c r="BD639" s="64">
        <f>IF(ISNUMBER(INDEX(Данные!$I$1:$IX$303,Данные!$A301,BD$642)),INDEX(Данные!$I$1:$IX$303,Данные!$A301,BD$642)-Данные!$H301-BD$643+IF($F$7="Использовать поправку",BU639,0),#N/A)</f>
        <v>-1.1600749451863521</v>
      </c>
      <c r="BE639" s="62">
        <f t="shared" si="889"/>
        <v>149</v>
      </c>
      <c r="BF639" s="63">
        <f>IF(ISNUMBER(INDEX(Данные!$I$1:$IX$303,Данные!$A301,BF$642)),INDEX(Данные!$I$1:$IX$303,Данные!$A301,BF$642)-Данные!$G301-BF$643+IF($F$8="Использовать поправку",BT639,0),#N/A)</f>
        <v>0.77073695472881809</v>
      </c>
      <c r="BG639" s="64">
        <f>IF(ISNUMBER(INDEX(Данные!$I$1:$IX$303,Данные!$A301,BG$642)),INDEX(Данные!$I$1:$IX$303,Данные!$A301,BG$642)-Данные!$H301-BG$643+IF($F$8="Использовать поправку",BU639,0),#N/A)</f>
        <v>-0.83553256566051459</v>
      </c>
      <c r="BH639" s="62">
        <f t="shared" si="890"/>
        <v>149</v>
      </c>
      <c r="BI639" s="63">
        <f>IF(ISNUMBER(INDEX(Данные!$I$1:$IX$303,Данные!$A301,BI$642)),INDEX(Данные!$I$1:$IX$303,Данные!$A301,BI$642)-Данные!$G301-BI$643+IF($F$9="Использовать поправку",BT639,0),#N/A)</f>
        <v>0.70666019706163752</v>
      </c>
      <c r="BJ639" s="64">
        <f>IF(ISNUMBER(INDEX(Данные!$I$1:$IX$303,Данные!$A301,BJ$642)),INDEX(Данные!$I$1:$IX$303,Данные!$A301,BJ$642)-Данные!$H301-BJ$643+IF($F$9="Использовать поправку",BU639,0),#N/A)</f>
        <v>-4.97099418560083E-2</v>
      </c>
      <c r="BK639" s="62">
        <f t="shared" si="891"/>
        <v>149</v>
      </c>
      <c r="BL639" s="63">
        <f>IF(ISNUMBER(INDEX(Данные!$I$1:$IX$303,Данные!$A301,BL$642)),INDEX(Данные!$I$1:$IX$303,Данные!$A301,BL$642)-Данные!$G301-BL$643+IF($F$10="Использовать поправку",BT639,0),#N/A)</f>
        <v>0.68182797178235433</v>
      </c>
      <c r="BM639" s="64">
        <f>IF(ISNUMBER(INDEX(Данные!$I$1:$IX$303,Данные!$A301,BM$642)),INDEX(Данные!$I$1:$IX$303,Данные!$A301,BM$642)-Данные!$H301-BM$643+IF($F$10="Использовать поправку",BU639,0),#N/A)</f>
        <v>-7.4038184239270777E-2</v>
      </c>
      <c r="BN639" s="62">
        <f t="shared" si="892"/>
        <v>149</v>
      </c>
      <c r="BO639" s="63">
        <f>IF(ISNUMBER(INDEX(Данные!$I$1:$IX$303,Данные!$A301,BO$642)),INDEX(Данные!$I$1:$IX$303,Данные!$A301,BO$642)-Данные!$G301-BO$643+IF($F$11="Использовать поправку",BT639,0),#N/A)</f>
        <v>0.66274122412971792</v>
      </c>
      <c r="BP639" s="64">
        <f>IF(ISNUMBER(INDEX(Данные!$I$1:$IX$303,Данные!$A301,BP$642)),INDEX(Данные!$I$1:$IX$303,Данные!$A301,BP$642)-Данные!$H301-BP$643+IF($F$11="Использовать поправку",BU639,0),#N/A)</f>
        <v>-0.57100002128663618</v>
      </c>
      <c r="BQ639" s="62">
        <f t="shared" si="893"/>
        <v>149</v>
      </c>
      <c r="BR639" s="63">
        <f>IF(ISNUMBER(INDEX(Данные!$I$1:$IX$303,Данные!$A301,BR$642)),INDEX(Данные!$I$1:$IX$303,Данные!$A301,BR$642)-Данные!$G301-BR$643+IF($F$12="Использовать поправку",BT639,0),#N/A)</f>
        <v>1.1086949080855675</v>
      </c>
      <c r="BS639" s="64">
        <f>IF(ISNUMBER(INDEX(Данные!$I$1:$IX$303,Данные!$A301,BS$642)),INDEX(Данные!$I$1:$IX$303,Данные!$A301,BS$642)-Данные!$H301-BS$643+IF($F$12="Использовать поправку",BU639,0),#N/A)</f>
        <v>-0.34415298731414623</v>
      </c>
      <c r="BT639" s="100" t="e">
        <f>INDEX(Данные!$I$1:$IX$303,Данные!$A301,BT$642+8)-INDEX(Данные!$I$1:$IX$303,Данные!$A301,BT$643+8)</f>
        <v>#N/A</v>
      </c>
      <c r="BU639" s="101" t="e">
        <f>INDEX(Данные!$I$1:$IX$303,Данные!$A301,BU$642+9)-INDEX(Данные!$I$1:$IX$303,Данные!$A301,BU$643+9)</f>
        <v>#N/A</v>
      </c>
    </row>
    <row r="640" spans="7:73" s="88" customFormat="1" x14ac:dyDescent="0.25">
      <c r="G640" s="61">
        <v>149.5</v>
      </c>
      <c r="H640" s="62">
        <f t="shared" si="894"/>
        <v>149.5</v>
      </c>
      <c r="I640" s="63">
        <f>IF(ISNUMBER(INDEX(Данные!$I$1:$IX$303,Данные!$A302,I$642)),INDEX(Данные!$I$1:$IX$303,Данные!$A302,I$642)-Данные!$E302+IF($F$3="Использовать поправку",AL640,0),#N/A)</f>
        <v>0</v>
      </c>
      <c r="J640" s="64">
        <f>IF(ISNUMBER(INDEX(Данные!$I$1:$IX$303,Данные!$A302,J$642)),INDEX(Данные!$I$1:$IX$303,Данные!$A302,J$642)-Данные!$F302+IF($F$3="Использовать поправку",AM640,0),#N/A)</f>
        <v>0</v>
      </c>
      <c r="K640" s="62">
        <f t="shared" si="895"/>
        <v>149.5</v>
      </c>
      <c r="L640" s="63">
        <f>IF(ISNUMBER(INDEX(Данные!$I$1:$IX$303,Данные!$A302,L$642)),INDEX(Данные!$I$1:$IX$303,Данные!$A302,L$642)-Данные!$E302+IF($F$4="Использовать поправку",AL640,0),#N/A)</f>
        <v>0.3330586620817968</v>
      </c>
      <c r="M640" s="64">
        <f>IF(ISNUMBER(INDEX(Данные!$I$1:$IX$303,Данные!$A302,M$642)),INDEX(Данные!$I$1:$IX$303,Данные!$A302,M$642)-Данные!$F302+IF($F$4="Использовать поправку",AM640,0),#N/A)</f>
        <v>-0.8550294056445864</v>
      </c>
      <c r="N640" s="62">
        <f t="shared" si="896"/>
        <v>149.5</v>
      </c>
      <c r="O640" s="63">
        <f>IF(ISNUMBER(INDEX(Данные!$I$1:$IX$303,Данные!$A302,O$642)),INDEX(Данные!$I$1:$IX$303,Данные!$A302,O$642)-Данные!$E302+IF($F$5="Использовать поправку",AL640,0),#N/A)</f>
        <v>1.6384273345425751</v>
      </c>
      <c r="P640" s="64">
        <f>IF(ISNUMBER(INDEX(Данные!$I$1:$IX$303,Данные!$A302,P$642)),INDEX(Данные!$I$1:$IX$303,Данные!$A302,P$642)-Данные!$F302+IF($F$5="Использовать поправку",AM640,0),#N/A)</f>
        <v>0.37885212226615295</v>
      </c>
      <c r="Q640" s="62">
        <f t="shared" si="897"/>
        <v>149.5</v>
      </c>
      <c r="R640" s="63">
        <f>IF(ISNUMBER(INDEX(Данные!$I$1:$IX$303,Данные!$A302,R$642)),INDEX(Данные!$I$1:$IX$303,Данные!$A302,R$642)-Данные!$E302+IF($F$6="Использовать поправку",AL640,0),#N/A)</f>
        <v>1.4896118866889978</v>
      </c>
      <c r="S640" s="64">
        <f>IF(ISNUMBER(INDEX(Данные!$I$1:$IX$303,Данные!$A302,S$642)),INDEX(Данные!$I$1:$IX$303,Данные!$A302,S$642)-Данные!$F302+IF($F$6="Использовать поправку",AM640,0),#N/A)</f>
        <v>1.4889553628845569</v>
      </c>
      <c r="T640" s="62">
        <f t="shared" si="898"/>
        <v>149.5</v>
      </c>
      <c r="U640" s="63">
        <f>IF(ISNUMBER(INDEX(Данные!$I$1:$IX$303,Данные!$A302,U$642)),INDEX(Данные!$I$1:$IX$303,Данные!$A302,U$642)-Данные!$E302+IF($F$7="Использовать поправку",AL640,0),#N/A)</f>
        <v>0.14470355431462778</v>
      </c>
      <c r="V640" s="64">
        <f>IF(ISNUMBER(INDEX(Данные!$I$1:$IX$303,Данные!$A302,V$642)),INDEX(Данные!$I$1:$IX$303,Данные!$A302,V$642)-Данные!$F302+IF($F$7="Использовать поправку",AM640,0),#N/A)</f>
        <v>0.94551357181738993</v>
      </c>
      <c r="W640" s="62">
        <f t="shared" si="899"/>
        <v>149.5</v>
      </c>
      <c r="X640" s="63">
        <f>IF(ISNUMBER(INDEX(Данные!$I$1:$IX$303,Данные!$A302,X$642)),INDEX(Данные!$I$1:$IX$303,Данные!$A302,X$642)-Данные!$E302+IF($F$8="Использовать поправку",AL640,0),#N/A)</f>
        <v>0.39983320237169728</v>
      </c>
      <c r="Y640" s="64">
        <f>IF(ISNUMBER(INDEX(Данные!$I$1:$IX$303,Данные!$A302,Y$642)),INDEX(Данные!$I$1:$IX$303,Данные!$A302,Y$642)-Данные!$F302+IF($F$8="Использовать поправку",AM640,0),#N/A)</f>
        <v>-0.7840815467313611</v>
      </c>
      <c r="Z640" s="62">
        <f t="shared" si="900"/>
        <v>149.5</v>
      </c>
      <c r="AA640" s="63">
        <f>IF(ISNUMBER(INDEX(Данные!$I$1:$IX$303,Данные!$A302,AA$642)),INDEX(Данные!$I$1:$IX$303,Данные!$A302,AA$642)-Данные!$E302+IF($F$9="Использовать поправку",AL640,0),#N/A)</f>
        <v>0.23163266214674039</v>
      </c>
      <c r="AB640" s="64">
        <f>IF(ISNUMBER(INDEX(Данные!$I$1:$IX$303,Данные!$A302,AB$642)),INDEX(Данные!$I$1:$IX$303,Данные!$A302,AB$642)-Данные!$F302+IF($F$9="Использовать поправку",AM640,0),#N/A)</f>
        <v>-0.47012585963301134</v>
      </c>
      <c r="AC640" s="62">
        <f t="shared" si="901"/>
        <v>149.5</v>
      </c>
      <c r="AD640" s="63">
        <f>IF(ISNUMBER(INDEX(Данные!$I$1:$IX$303,Данные!$A302,AD$642)),INDEX(Данные!$I$1:$IX$303,Данные!$A302,AD$642)-Данные!$E302+IF($F$10="Использовать поправку",AL640,0),#N/A)</f>
        <v>0.69255325343835317</v>
      </c>
      <c r="AE640" s="64">
        <f>IF(ISNUMBER(INDEX(Данные!$I$1:$IX$303,Данные!$A302,AE$642)),INDEX(Данные!$I$1:$IX$303,Данные!$A302,AE$642)-Данные!$F302+IF($F$10="Использовать поправку",AM640,0),#N/A)</f>
        <v>-0.35242322496049283</v>
      </c>
      <c r="AF640" s="62">
        <f t="shared" si="902"/>
        <v>149.5</v>
      </c>
      <c r="AG640" s="63">
        <f>IF(ISNUMBER(INDEX(Данные!$I$1:$IX$303,Данные!$A302,AG$642)),INDEX(Данные!$I$1:$IX$303,Данные!$A302,AG$642)-Данные!$E302+IF($F$11="Использовать поправку",AL640,0),#N/A)</f>
        <v>0.56345633148959706</v>
      </c>
      <c r="AH640" s="64">
        <f>IF(ISNUMBER(INDEX(Данные!$I$1:$IX$303,Данные!$A302,AH$642)),INDEX(Данные!$I$1:$IX$303,Данные!$A302,AH$642)-Данные!$F302+IF($F$11="Использовать поправку",AM640,0),#N/A)</f>
        <v>-7.8713835490688666E-2</v>
      </c>
      <c r="AI640" s="62">
        <f t="shared" si="903"/>
        <v>149.5</v>
      </c>
      <c r="AJ640" s="63">
        <f>IF(ISNUMBER(INDEX(Данные!$I$1:$IX$303,Данные!$A302,AJ$642)),INDEX(Данные!$I$1:$IX$303,Данные!$A302,AJ$642)-Данные!$E302+IF($F$12="Использовать поправку",AL640,0),#N/A)</f>
        <v>-0.4255245037091111</v>
      </c>
      <c r="AK640" s="96">
        <f>IF(ISNUMBER(INDEX(Данные!$I$1:$IX$303,Данные!$A302,AK$642)),INDEX(Данные!$I$1:$IX$303,Данные!$A302,AK$642)-Данные!$F302+IF($F$12="Использовать поправку",AM640,0),#N/A)</f>
        <v>5.1248959076282574E-2</v>
      </c>
      <c r="AL640" s="100" t="e">
        <f>INDEX(Данные!$I$1:$IX$303,Данные!$A302,AL$642+4)-INDEX(Данные!$I$1:$IX$303,Данные!$A302,AL$643+4)</f>
        <v>#N/A</v>
      </c>
      <c r="AM640" s="101" t="e">
        <f>INDEX(Данные!$I$1:$IX$303,Данные!$A302,AM$642+5)-INDEX(Данные!$I$1:$IX$303,Данные!$A302,AM$643+5)</f>
        <v>#N/A</v>
      </c>
      <c r="AO640" s="61">
        <v>149.5</v>
      </c>
      <c r="AP640" s="62">
        <f t="shared" si="884"/>
        <v>149.5</v>
      </c>
      <c r="AQ640" s="63">
        <f>IF(ISNUMBER(INDEX(Данные!$I$1:$IX$303,Данные!$A302,AQ$642)),INDEX(Данные!$I$1:$IX$303,Данные!$A302,AQ$642)-Данные!$G302-AQ$643+IF($F$3="Использовать поправку",BT640,0),#N/A)</f>
        <v>0</v>
      </c>
      <c r="AR640" s="64">
        <f>IF(ISNUMBER(INDEX(Данные!$I$1:$IX$303,Данные!$A302,AR$642)),INDEX(Данные!$I$1:$IX$303,Данные!$A302,AR$642)-Данные!$H302-AR$643+IF($F$3="Использовать поправку",BU640,0),#N/A)</f>
        <v>0</v>
      </c>
      <c r="AS640" s="62">
        <f t="shared" si="885"/>
        <v>149.5</v>
      </c>
      <c r="AT640" s="63">
        <f>IF(ISNUMBER(INDEX(Данные!$I$1:$IX$303,Данные!$A302,AT$642)),INDEX(Данные!$I$1:$IX$303,Данные!$A302,AT$642)-Данные!$G302-AT$643+IF($F$4="Использовать поправку",BT640,0),#N/A)</f>
        <v>1.2030614759464697</v>
      </c>
      <c r="AU640" s="64">
        <f>IF(ISNUMBER(INDEX(Данные!$I$1:$IX$303,Данные!$A302,AU$642)),INDEX(Данные!$I$1:$IX$303,Данные!$A302,AU$642)-Данные!$H302-AU$643+IF($F$4="Использовать поправку",BU640,0),#N/A)</f>
        <v>-0.76337651777816973</v>
      </c>
      <c r="AV640" s="62">
        <f t="shared" si="886"/>
        <v>149.5</v>
      </c>
      <c r="AW640" s="63">
        <f>IF(ISNUMBER(INDEX(Данные!$I$1:$IX$303,Данные!$A302,AW$642)),INDEX(Данные!$I$1:$IX$303,Данные!$A302,AW$642)-Данные!$G302-AW$643+IF($F$5="Использовать поправку",BT640,0),#N/A)</f>
        <v>0.63829760550765968</v>
      </c>
      <c r="AX640" s="64">
        <f>IF(ISNUMBER(INDEX(Данные!$I$1:$IX$303,Данные!$A302,AX$642)),INDEX(Данные!$I$1:$IX$303,Данные!$A302,AX$642)-Данные!$H302-AX$643+IF($F$5="Использовать поправку",BU640,0),#N/A)</f>
        <v>-1.1941035930019552</v>
      </c>
      <c r="AY640" s="62">
        <f t="shared" si="887"/>
        <v>149.5</v>
      </c>
      <c r="AZ640" s="63">
        <f>IF(ISNUMBER(INDEX(Данные!$I$1:$IX$303,Данные!$A302,AZ$642)),INDEX(Данные!$I$1:$IX$303,Данные!$A302,AZ$642)-Данные!$G302-AZ$643+IF($F$6="Использовать поправку",BT640,0),#N/A)</f>
        <v>0.76614877724273356</v>
      </c>
      <c r="BA640" s="64">
        <f>IF(ISNUMBER(INDEX(Данные!$I$1:$IX$303,Данные!$A302,BA$642)),INDEX(Данные!$I$1:$IX$303,Данные!$A302,BA$642)-Данные!$H302-BA$643+IF($F$6="Использовать поправку",BU640,0),#N/A)</f>
        <v>0.2088782017729045</v>
      </c>
      <c r="BB640" s="62">
        <f t="shared" si="888"/>
        <v>149.5</v>
      </c>
      <c r="BC640" s="63">
        <f>IF(ISNUMBER(INDEX(Данные!$I$1:$IX$303,Данные!$A302,BC$642)),INDEX(Данные!$I$1:$IX$303,Данные!$A302,BC$642)-Данные!$G302-BC$643+IF($F$7="Использовать поправку",BT640,0),#N/A)</f>
        <v>0.64976108909593222</v>
      </c>
      <c r="BD640" s="64">
        <f>IF(ISNUMBER(INDEX(Данные!$I$1:$IX$303,Данные!$A302,BD$642)),INDEX(Данные!$I$1:$IX$303,Данные!$A302,BD$642)-Данные!$H302-BD$643+IF($F$7="Использовать поправку",BU640,0),#N/A)</f>
        <v>-0.68731815927776552</v>
      </c>
      <c r="BE640" s="62">
        <f t="shared" si="889"/>
        <v>149.5</v>
      </c>
      <c r="BF640" s="63">
        <f>IF(ISNUMBER(INDEX(Данные!$I$1:$IX$303,Данные!$A302,BF$642)),INDEX(Данные!$I$1:$IX$303,Данные!$A302,BF$642)-Данные!$G302-BF$643+IF($F$8="Использовать поправку",BT640,0),#N/A)</f>
        <v>0.97065355591462321</v>
      </c>
      <c r="BG640" s="64">
        <f>IF(ISNUMBER(INDEX(Данные!$I$1:$IX$303,Данные!$A302,BG$642)),INDEX(Данные!$I$1:$IX$303,Данные!$A302,BG$642)-Данные!$H302-BG$643+IF($F$8="Использовать поправку",BU640,0),#N/A)</f>
        <v>-1.2275733390263213</v>
      </c>
      <c r="BH640" s="62">
        <f t="shared" si="890"/>
        <v>149.5</v>
      </c>
      <c r="BI640" s="63">
        <f>IF(ISNUMBER(INDEX(Данные!$I$1:$IX$303,Данные!$A302,BI$642)),INDEX(Данные!$I$1:$IX$303,Данные!$A302,BI$642)-Данные!$G302-BI$643+IF($F$9="Использовать поправку",BT640,0),#N/A)</f>
        <v>0.82247652813498462</v>
      </c>
      <c r="BJ640" s="64">
        <f>IF(ISNUMBER(INDEX(Данные!$I$1:$IX$303,Данные!$A302,BJ$642)),INDEX(Данные!$I$1:$IX$303,Данные!$A302,BJ$642)-Данные!$H302-BJ$643+IF($F$9="Использовать поправку",BU640,0),#N/A)</f>
        <v>-0.28477287167265786</v>
      </c>
      <c r="BK640" s="62">
        <f t="shared" si="891"/>
        <v>149.5</v>
      </c>
      <c r="BL640" s="63">
        <f>IF(ISNUMBER(INDEX(Данные!$I$1:$IX$303,Данные!$A302,BL$642)),INDEX(Данные!$I$1:$IX$303,Данные!$A302,BL$642)-Данные!$G302-BL$643+IF($F$10="Использовать поправку",BT640,0),#N/A)</f>
        <v>1.0281045985014998</v>
      </c>
      <c r="BM640" s="64">
        <f>IF(ISNUMBER(INDEX(Данные!$I$1:$IX$303,Данные!$A302,BM$642)),INDEX(Данные!$I$1:$IX$303,Данные!$A302,BM$642)-Данные!$H302-BM$643+IF($F$10="Использовать поправку",BU640,0),#N/A)</f>
        <v>-0.25024979671957226</v>
      </c>
      <c r="BN640" s="62">
        <f t="shared" si="892"/>
        <v>149.5</v>
      </c>
      <c r="BO640" s="63">
        <f>IF(ISNUMBER(INDEX(Данные!$I$1:$IX$303,Данные!$A302,BO$642)),INDEX(Данные!$I$1:$IX$303,Данные!$A302,BO$642)-Данные!$G302-BO$643+IF($F$11="Использовать поправку",BT640,0),#N/A)</f>
        <v>0.94446938987448448</v>
      </c>
      <c r="BP640" s="64">
        <f>IF(ISNUMBER(INDEX(Данные!$I$1:$IX$303,Данные!$A302,BP$642)),INDEX(Данные!$I$1:$IX$303,Данные!$A302,BP$642)-Данные!$H302-BP$643+IF($F$11="Использовать поправку",BU640,0),#N/A)</f>
        <v>-0.61035693903204447</v>
      </c>
      <c r="BQ640" s="62">
        <f t="shared" si="893"/>
        <v>149.5</v>
      </c>
      <c r="BR640" s="63">
        <f>IF(ISNUMBER(INDEX(Данные!$I$1:$IX$303,Данные!$A302,BR$642)),INDEX(Данные!$I$1:$IX$303,Данные!$A302,BR$642)-Данные!$G302-BR$643+IF($F$12="Использовать поправку",BT640,0),#N/A)</f>
        <v>0.89593265623091156</v>
      </c>
      <c r="BS640" s="64">
        <f>IF(ISNUMBER(INDEX(Данные!$I$1:$IX$303,Данные!$A302,BS$642)),INDEX(Данные!$I$1:$IX$303,Данные!$A302,BS$642)-Данные!$H302-BS$643+IF($F$12="Использовать поправку",BU640,0),#N/A)</f>
        <v>-0.31852850777613639</v>
      </c>
      <c r="BT640" s="100" t="e">
        <f>INDEX(Данные!$I$1:$IX$303,Данные!$A302,BT$642+8)-INDEX(Данные!$I$1:$IX$303,Данные!$A302,BT$643+8)</f>
        <v>#N/A</v>
      </c>
      <c r="BU640" s="101" t="e">
        <f>INDEX(Данные!$I$1:$IX$303,Данные!$A302,BU$642+9)-INDEX(Данные!$I$1:$IX$303,Данные!$A302,BU$643+9)</f>
        <v>#N/A</v>
      </c>
    </row>
    <row r="641" spans="7:73" s="88" customFormat="1" ht="15.75" thickBot="1" x14ac:dyDescent="0.3">
      <c r="G641" s="65">
        <v>150</v>
      </c>
      <c r="H641" s="66">
        <f t="shared" si="894"/>
        <v>150</v>
      </c>
      <c r="I641" s="67">
        <f>IF(ISNUMBER(INDEX(Данные!$I$1:$IX$303,Данные!$A303,I$642)),INDEX(Данные!$I$1:$IX$303,Данные!$A303,I$642)-Данные!$E303+IF($F$3="Использовать поправку",AL641,0),#N/A)</f>
        <v>0</v>
      </c>
      <c r="J641" s="68">
        <f>IF(ISNUMBER(INDEX(Данные!$I$1:$IX$303,Данные!$A303,J$642)),INDEX(Данные!$I$1:$IX$303,Данные!$A303,J$642)-Данные!$F303+IF($F$3="Использовать поправку",AM641,0),#N/A)</f>
        <v>0</v>
      </c>
      <c r="K641" s="66">
        <f t="shared" si="895"/>
        <v>150</v>
      </c>
      <c r="L641" s="67">
        <f>IF(ISNUMBER(INDEX(Данные!$I$1:$IX$303,Данные!$A303,L$642)),INDEX(Данные!$I$1:$IX$303,Данные!$A303,L$642)-Данные!$E303+IF($F$4="Использовать поправку",AL641,0),#N/A)</f>
        <v>-2.4061229518929217</v>
      </c>
      <c r="M641" s="68">
        <f>IF(ISNUMBER(INDEX(Данные!$I$1:$IX$303,Данные!$A303,M$642)),INDEX(Данные!$I$1:$IX$303,Данные!$A303,M$642)-Данные!$F303+IF($F$4="Использовать поправку",AM641,0),#N/A)</f>
        <v>1.5267530355561796</v>
      </c>
      <c r="N641" s="66">
        <f t="shared" si="896"/>
        <v>150</v>
      </c>
      <c r="O641" s="67">
        <f>IF(ISNUMBER(INDEX(Данные!$I$1:$IX$303,Данные!$A303,O$642)),INDEX(Данные!$I$1:$IX$303,Данные!$A303,O$642)-Данные!$E303+IF($F$5="Использовать поправку",AL641,0),#N/A)</f>
        <v>-1.2765952110152305</v>
      </c>
      <c r="P641" s="68">
        <f>IF(ISNUMBER(INDEX(Данные!$I$1:$IX$303,Данные!$A303,P$642)),INDEX(Данные!$I$1:$IX$303,Данные!$A303,P$642)-Данные!$F303+IF($F$5="Использовать поправку",AM641,0),#N/A)</f>
        <v>2.3882071860040135</v>
      </c>
      <c r="Q641" s="66">
        <f t="shared" si="897"/>
        <v>150</v>
      </c>
      <c r="R641" s="67">
        <f>IF(ISNUMBER(INDEX(Данные!$I$1:$IX$303,Данные!$A303,R$642)),INDEX(Данные!$I$1:$IX$303,Данные!$A303,R$642)-Данные!$E303+IF($F$6="Использовать поправку",AL641,0),#N/A)</f>
        <v>-1.5322975544854245</v>
      </c>
      <c r="S641" s="68">
        <f>IF(ISNUMBER(INDEX(Данные!$I$1:$IX$303,Данные!$A303,S$642)),INDEX(Данные!$I$1:$IX$303,Данные!$A303,S$642)-Данные!$F303+IF($F$6="Использовать поправку",AM641,0),#N/A)</f>
        <v>-0.4177564035457344</v>
      </c>
      <c r="T641" s="66">
        <f t="shared" si="898"/>
        <v>150</v>
      </c>
      <c r="U641" s="67">
        <f>IF(ISNUMBER(INDEX(Данные!$I$1:$IX$303,Данные!$A303,U$642)),INDEX(Данные!$I$1:$IX$303,Данные!$A303,U$642)-Данные!$E303+IF($F$7="Использовать поправку",AL641,0),#N/A)</f>
        <v>-1.2995221781919142</v>
      </c>
      <c r="V641" s="68">
        <f>IF(ISNUMBER(INDEX(Данные!$I$1:$IX$303,Данные!$A303,V$642)),INDEX(Данные!$I$1:$IX$303,Данные!$A303,V$642)-Данные!$F303+IF($F$7="Использовать поправку",AM641,0),#N/A)</f>
        <v>1.3746363185555275</v>
      </c>
      <c r="W641" s="66">
        <f t="shared" si="899"/>
        <v>150</v>
      </c>
      <c r="X641" s="67">
        <f>IF(ISNUMBER(INDEX(Данные!$I$1:$IX$303,Данные!$A303,X$642)),INDEX(Данные!$I$1:$IX$303,Данные!$A303,X$642)-Данные!$E303+IF($F$8="Использовать поправку",AL641,0),#N/A)</f>
        <v>-1.9413071118291274</v>
      </c>
      <c r="Y641" s="68">
        <f>IF(ISNUMBER(INDEX(Данные!$I$1:$IX$303,Данные!$A303,Y$642)),INDEX(Данные!$I$1:$IX$303,Данные!$A303,Y$642)-Данные!$F303+IF($F$8="Использовать поправку",AM641,0),#N/A)</f>
        <v>2.4551466780526745</v>
      </c>
      <c r="Z641" s="66">
        <f t="shared" si="900"/>
        <v>150</v>
      </c>
      <c r="AA641" s="67">
        <f>IF(ISNUMBER(INDEX(Данные!$I$1:$IX$303,Данные!$A303,AA$642)),INDEX(Данные!$I$1:$IX$303,Данные!$A303,AA$642)-Данные!$E303+IF($F$9="Использовать поправку",AL641,0),#N/A)</f>
        <v>-1.6449530562699763</v>
      </c>
      <c r="AB641" s="68">
        <f>IF(ISNUMBER(INDEX(Данные!$I$1:$IX$303,Данные!$A303,AB$642)),INDEX(Данные!$I$1:$IX$303,Данные!$A303,AB$642)-Данные!$F303+IF($F$9="Использовать поправку",AM641,0),#N/A)</f>
        <v>0.56954574334511321</v>
      </c>
      <c r="AC641" s="66">
        <f t="shared" si="901"/>
        <v>150</v>
      </c>
      <c r="AD641" s="67">
        <f>IF(ISNUMBER(INDEX(Данные!$I$1:$IX$303,Данные!$A303,AD$642)),INDEX(Данные!$I$1:$IX$303,Данные!$A303,AD$642)-Данные!$E303+IF($F$10="Использовать поправку",AL641,0),#N/A)</f>
        <v>-2.0562091970030103</v>
      </c>
      <c r="AE641" s="68">
        <f>IF(ISNUMBER(INDEX(Данные!$I$1:$IX$303,Данные!$A303,AE$642)),INDEX(Данные!$I$1:$IX$303,Данные!$A303,AE$642)-Данные!$F303+IF($F$10="Использовать поправку",AM641,0),#N/A)</f>
        <v>0.50049959343900952</v>
      </c>
      <c r="AF641" s="66">
        <f t="shared" si="902"/>
        <v>150</v>
      </c>
      <c r="AG641" s="67">
        <f>IF(ISNUMBER(INDEX(Данные!$I$1:$IX$303,Данные!$A303,AG$642)),INDEX(Данные!$I$1:$IX$303,Данные!$A303,AG$642)-Данные!$E303+IF($F$11="Использовать поправку",AL641,0),#N/A)</f>
        <v>-1.8889387797488606</v>
      </c>
      <c r="AH641" s="68">
        <f>IF(ISNUMBER(INDEX(Данные!$I$1:$IX$303,Данные!$A303,AH$642)),INDEX(Данные!$I$1:$IX$303,Данные!$A303,AH$642)-Данные!$F303+IF($F$11="Использовать поправку",AM641,0),#N/A)</f>
        <v>1.2207138780642133</v>
      </c>
      <c r="AI641" s="66">
        <f t="shared" si="903"/>
        <v>150</v>
      </c>
      <c r="AJ641" s="67">
        <f>IF(ISNUMBER(INDEX(Данные!$I$1:$IX$303,Данные!$A303,AJ$642)),INDEX(Данные!$I$1:$IX$303,Данные!$A303,AJ$642)-Данные!$E303+IF($F$12="Использовать поправку",AL641,0),#N/A)</f>
        <v>-1.7918653124618089</v>
      </c>
      <c r="AK641" s="97">
        <f>IF(ISNUMBER(INDEX(Данные!$I$1:$IX$303,Данные!$A303,AK$642)),INDEX(Данные!$I$1:$IX$303,Данные!$A303,AK$642)-Данные!$F303+IF($F$12="Использовать поправку",AM641,0),#N/A)</f>
        <v>0.63705701555220884</v>
      </c>
      <c r="AL641" s="102" t="e">
        <f>INDEX(Данные!$I$1:$IX$303,Данные!$A303,AL$642+4)-INDEX(Данные!$I$1:$IX$303,Данные!$A303,AL$643+4)</f>
        <v>#N/A</v>
      </c>
      <c r="AM641" s="103" t="e">
        <f>INDEX(Данные!$I$1:$IX$303,Данные!$A303,AM$642+5)-INDEX(Данные!$I$1:$IX$303,Данные!$A303,AM$643+5)</f>
        <v>#N/A</v>
      </c>
      <c r="AO641" s="65">
        <v>150</v>
      </c>
      <c r="AP641" s="66">
        <f t="shared" si="884"/>
        <v>150</v>
      </c>
      <c r="AQ641" s="67">
        <f>IF(ISNUMBER(INDEX(Данные!$I$1:$IX$303,Данные!$A303,AQ$642)),INDEX(Данные!$I$1:$IX$303,Данные!$A303,AQ$642)-Данные!$G303-AQ$643+IF($F$3="Использовать поправку",BT641,0),#N/A)</f>
        <v>0</v>
      </c>
      <c r="AR641" s="68">
        <f>IF(ISNUMBER(INDEX(Данные!$I$1:$IX$303,Данные!$A303,AR$642)),INDEX(Данные!$I$1:$IX$303,Данные!$A303,AR$642)-Данные!$H303-AR$643+IF($F$3="Использовать поправку",BU641,0),#N/A)</f>
        <v>0</v>
      </c>
      <c r="AS641" s="66">
        <f t="shared" si="885"/>
        <v>150</v>
      </c>
      <c r="AT641" s="67">
        <f>IF(ISNUMBER(INDEX(Данные!$I$1:$IX$303,Данные!$A303,AT$642)),INDEX(Данные!$I$1:$IX$303,Данные!$A303,AT$642)-Данные!$G303-AT$643+IF($F$4="Использовать поправку",BT641,0),#N/A)</f>
        <v>0</v>
      </c>
      <c r="AU641" s="68">
        <f>IF(ISNUMBER(INDEX(Данные!$I$1:$IX$303,Данные!$A303,AU$642)),INDEX(Данные!$I$1:$IX$303,Данные!$A303,AU$642)-Данные!$H303-AU$643+IF($F$4="Использовать поправку",BU641,0),#N/A)</f>
        <v>0</v>
      </c>
      <c r="AV641" s="66">
        <f t="shared" si="886"/>
        <v>150</v>
      </c>
      <c r="AW641" s="67">
        <f>IF(ISNUMBER(INDEX(Данные!$I$1:$IX$303,Данные!$A303,AW$642)),INDEX(Данные!$I$1:$IX$303,Данные!$A303,AW$642)-Данные!$G303-AW$643+IF($F$5="Использовать поправку",BT641,0),#N/A)</f>
        <v>0</v>
      </c>
      <c r="AX641" s="68">
        <f>IF(ISNUMBER(INDEX(Данные!$I$1:$IX$303,Данные!$A303,AX$642)),INDEX(Данные!$I$1:$IX$303,Данные!$A303,AX$642)-Данные!$H303-AX$643+IF($F$5="Использовать поправку",BU641,0),#N/A)</f>
        <v>0</v>
      </c>
      <c r="AY641" s="66">
        <f t="shared" si="887"/>
        <v>150</v>
      </c>
      <c r="AZ641" s="67">
        <f>IF(ISNUMBER(INDEX(Данные!$I$1:$IX$303,Данные!$A303,AZ$642)),INDEX(Данные!$I$1:$IX$303,Данные!$A303,AZ$642)-Данные!$G303-AZ$643+IF($F$6="Использовать поправку",BT641,0),#N/A)</f>
        <v>0</v>
      </c>
      <c r="BA641" s="68">
        <f>IF(ISNUMBER(INDEX(Данные!$I$1:$IX$303,Данные!$A303,BA$642)),INDEX(Данные!$I$1:$IX$303,Данные!$A303,BA$642)-Данные!$H303-BA$643+IF($F$6="Использовать поправку",BU641,0),#N/A)</f>
        <v>0</v>
      </c>
      <c r="BB641" s="66">
        <f t="shared" si="888"/>
        <v>150</v>
      </c>
      <c r="BC641" s="67">
        <f>IF(ISNUMBER(INDEX(Данные!$I$1:$IX$303,Данные!$A303,BC$642)),INDEX(Данные!$I$1:$IX$303,Данные!$A303,BC$642)-Данные!$G303-BC$643+IF($F$7="Использовать поправку",BT641,0),#N/A)</f>
        <v>0</v>
      </c>
      <c r="BD641" s="68">
        <f>IF(ISNUMBER(INDEX(Данные!$I$1:$IX$303,Данные!$A303,BD$642)),INDEX(Данные!$I$1:$IX$303,Данные!$A303,BD$642)-Данные!$H303-BD$643+IF($F$7="Использовать поправку",BU641,0),#N/A)</f>
        <v>0</v>
      </c>
      <c r="BE641" s="66">
        <f t="shared" si="889"/>
        <v>150</v>
      </c>
      <c r="BF641" s="67">
        <f>IF(ISNUMBER(INDEX(Данные!$I$1:$IX$303,Данные!$A303,BF$642)),INDEX(Данные!$I$1:$IX$303,Данные!$A303,BF$642)-Данные!$G303-BF$643+IF($F$8="Использовать поправку",BT641,0),#N/A)</f>
        <v>0</v>
      </c>
      <c r="BG641" s="68">
        <f>IF(ISNUMBER(INDEX(Данные!$I$1:$IX$303,Данные!$A303,BG$642)),INDEX(Данные!$I$1:$IX$303,Данные!$A303,BG$642)-Данные!$H303-BG$643+IF($F$8="Использовать поправку",BU641,0),#N/A)</f>
        <v>0</v>
      </c>
      <c r="BH641" s="66">
        <f t="shared" si="890"/>
        <v>150</v>
      </c>
      <c r="BI641" s="67">
        <f>IF(ISNUMBER(INDEX(Данные!$I$1:$IX$303,Данные!$A303,BI$642)),INDEX(Данные!$I$1:$IX$303,Данные!$A303,BI$642)-Данные!$G303-BI$643+IF($F$9="Использовать поправку",BT641,0),#N/A)</f>
        <v>0</v>
      </c>
      <c r="BJ641" s="68">
        <f>IF(ISNUMBER(INDEX(Данные!$I$1:$IX$303,Данные!$A303,BJ$642)),INDEX(Данные!$I$1:$IX$303,Данные!$A303,BJ$642)-Данные!$H303-BJ$643+IF($F$9="Использовать поправку",BU641,0),#N/A)</f>
        <v>0</v>
      </c>
      <c r="BK641" s="66">
        <f t="shared" si="891"/>
        <v>150</v>
      </c>
      <c r="BL641" s="67">
        <f>IF(ISNUMBER(INDEX(Данные!$I$1:$IX$303,Данные!$A303,BL$642)),INDEX(Данные!$I$1:$IX$303,Данные!$A303,BL$642)-Данные!$G303-BL$643+IF($F$10="Использовать поправку",BT641,0),#N/A)</f>
        <v>0</v>
      </c>
      <c r="BM641" s="68">
        <f>IF(ISNUMBER(INDEX(Данные!$I$1:$IX$303,Данные!$A303,BM$642)),INDEX(Данные!$I$1:$IX$303,Данные!$A303,BM$642)-Данные!$H303-BM$643+IF($F$10="Использовать поправку",BU641,0),#N/A)</f>
        <v>0</v>
      </c>
      <c r="BN641" s="66">
        <f t="shared" si="892"/>
        <v>150</v>
      </c>
      <c r="BO641" s="67">
        <f>IF(ISNUMBER(INDEX(Данные!$I$1:$IX$303,Данные!$A303,BO$642)),INDEX(Данные!$I$1:$IX$303,Данные!$A303,BO$642)-Данные!$G303-BO$643+IF($F$11="Использовать поправку",BT641,0),#N/A)</f>
        <v>0</v>
      </c>
      <c r="BP641" s="68">
        <f>IF(ISNUMBER(INDEX(Данные!$I$1:$IX$303,Данные!$A303,BP$642)),INDEX(Данные!$I$1:$IX$303,Данные!$A303,BP$642)-Данные!$H303-BP$643+IF($F$11="Использовать поправку",BU641,0),#N/A)</f>
        <v>0</v>
      </c>
      <c r="BQ641" s="66">
        <f t="shared" si="893"/>
        <v>150</v>
      </c>
      <c r="BR641" s="67">
        <f>IF(ISNUMBER(INDEX(Данные!$I$1:$IX$303,Данные!$A303,BR$642)),INDEX(Данные!$I$1:$IX$303,Данные!$A303,BR$642)-Данные!$G303-BR$643+IF($F$12="Использовать поправку",BT641,0),#N/A)</f>
        <v>0</v>
      </c>
      <c r="BS641" s="68">
        <f>IF(ISNUMBER(INDEX(Данные!$I$1:$IX$303,Данные!$A303,BS$642)),INDEX(Данные!$I$1:$IX$303,Данные!$A303,BS$642)-Данные!$H303-BS$643+IF($F$12="Использовать поправку",BU641,0),#N/A)</f>
        <v>0</v>
      </c>
      <c r="BT641" s="102" t="e">
        <f>INDEX(Данные!$I$1:$IX$303,Данные!$A303,BT$642+8)-INDEX(Данные!$I$1:$IX$303,Данные!$A303,BT$643+8)</f>
        <v>#N/A</v>
      </c>
      <c r="BU641" s="103" t="e">
        <f>INDEX(Данные!$I$1:$IX$303,Данные!$A303,BU$642+9)-INDEX(Данные!$I$1:$IX$303,Данные!$A303,BU$643+9)</f>
        <v>#N/A</v>
      </c>
    </row>
    <row r="642" spans="7:73" x14ac:dyDescent="0.25">
      <c r="G642" s="69"/>
      <c r="H642" s="69"/>
      <c r="I642" s="69">
        <f>MATCH($E$3,Данные!$I$1:$IX$1)+4</f>
        <v>5</v>
      </c>
      <c r="J642" s="69">
        <f>MATCH($E$3,Данные!$I$1:$IX$1)+5</f>
        <v>6</v>
      </c>
      <c r="K642" s="69"/>
      <c r="L642" s="69">
        <f>MATCH($E$4,Данные!$I$1:$IX$1)+4</f>
        <v>145</v>
      </c>
      <c r="M642" s="69">
        <f>MATCH($E$4,Данные!$I$1:$IX$1)+5</f>
        <v>146</v>
      </c>
      <c r="N642" s="69"/>
      <c r="O642" s="69">
        <f>MATCH($E$5,Данные!$I$1:$IX$1)+4</f>
        <v>155</v>
      </c>
      <c r="P642" s="69">
        <f>MATCH($E$5,Данные!$I$1:$IX$1)+5</f>
        <v>156</v>
      </c>
      <c r="Q642" s="69"/>
      <c r="R642" s="69">
        <f>MATCH($E$6,Данные!$I$1:$IX$1)+4</f>
        <v>165</v>
      </c>
      <c r="S642" s="69">
        <f>MATCH($E$6,Данные!$I$1:$IX$1)+5</f>
        <v>166</v>
      </c>
      <c r="T642" s="69"/>
      <c r="U642" s="69">
        <f>MATCH($E$7,Данные!$I$1:$IX$1)+4</f>
        <v>185</v>
      </c>
      <c r="V642" s="69">
        <f>MATCH($E$7,Данные!$I$1:$IX$1)+5</f>
        <v>186</v>
      </c>
      <c r="W642" s="69"/>
      <c r="X642" s="69">
        <f>MATCH($E$8,Данные!$I$1:$IX$1)+4</f>
        <v>195</v>
      </c>
      <c r="Y642" s="69">
        <f>MATCH($E$8,Данные!$I$1:$IX$1)+5</f>
        <v>196</v>
      </c>
      <c r="Z642" s="69"/>
      <c r="AA642" s="69">
        <f>MATCH($E$9,Данные!$I$1:$IX$1)+4</f>
        <v>215</v>
      </c>
      <c r="AB642" s="69">
        <f>MATCH($E$9,Данные!$I$1:$IX$1)+5</f>
        <v>216</v>
      </c>
      <c r="AC642" s="69"/>
      <c r="AD642" s="69">
        <f>MATCH($E$10,Данные!$I$1:$IX$1)+4</f>
        <v>225</v>
      </c>
      <c r="AE642" s="69">
        <f>MATCH($E$10,Данные!$I$1:$IX$1)+5</f>
        <v>226</v>
      </c>
      <c r="AF642" s="69"/>
      <c r="AG642" s="69">
        <f>MATCH($E$11,Данные!$I$1:$IX$1)+4</f>
        <v>235</v>
      </c>
      <c r="AH642" s="69">
        <f>MATCH($E$11,Данные!$I$1:$IX$1)+5</f>
        <v>236</v>
      </c>
      <c r="AI642" s="69"/>
      <c r="AJ642" s="69">
        <f>MATCH($E$12,Данные!$I$1:$IX$1)+4</f>
        <v>245</v>
      </c>
      <c r="AK642" s="69">
        <f>MATCH($E$12,Данные!$I$1:$IX$1)+5</f>
        <v>246</v>
      </c>
      <c r="AL642" s="94" t="e">
        <f>MATCH($F$15,Данные!$I$1:$IX$1)</f>
        <v>#N/A</v>
      </c>
      <c r="AM642" s="94" t="e">
        <f>MATCH($F$15,Данные!$I$1:$IX$1)</f>
        <v>#N/A</v>
      </c>
      <c r="AO642" s="69"/>
      <c r="AP642" s="69"/>
      <c r="AQ642" s="69">
        <f>MATCH($E$3,Данные!$I$1:$IX$1)+8</f>
        <v>9</v>
      </c>
      <c r="AR642" s="69">
        <f>MATCH($E$3,Данные!$I$1:$IX$1)+9</f>
        <v>10</v>
      </c>
      <c r="AS642" s="69"/>
      <c r="AT642" s="69">
        <f>MATCH($E$4,Данные!$I$1:$IX$1)+8</f>
        <v>149</v>
      </c>
      <c r="AU642" s="69">
        <f>MATCH($E$4,Данные!$I$1:$IX$1)+9</f>
        <v>150</v>
      </c>
      <c r="AV642" s="69"/>
      <c r="AW642" s="69">
        <f>MATCH($E$5,Данные!$I$1:$IX$1)+8</f>
        <v>159</v>
      </c>
      <c r="AX642" s="69">
        <f>MATCH($E$5,Данные!$I$1:$IX$1)+9</f>
        <v>160</v>
      </c>
      <c r="AY642" s="69"/>
      <c r="AZ642" s="69">
        <f>MATCH($E$6,Данные!$I$1:$IX$1)+8</f>
        <v>169</v>
      </c>
      <c r="BA642" s="69">
        <f>MATCH($E$6,Данные!$I$1:$IX$1)+9</f>
        <v>170</v>
      </c>
      <c r="BB642" s="69"/>
      <c r="BC642" s="69">
        <f>MATCH($E$7,Данные!$I$1:$IX$1)+8</f>
        <v>189</v>
      </c>
      <c r="BD642" s="69">
        <f>MATCH($E$7,Данные!$I$1:$IX$1)+9</f>
        <v>190</v>
      </c>
      <c r="BE642" s="69"/>
      <c r="BF642" s="69">
        <f>MATCH($E$8,Данные!$I$1:$IX$1)+8</f>
        <v>199</v>
      </c>
      <c r="BG642" s="69">
        <f>MATCH($E$8,Данные!$I$1:$IX$1)+9</f>
        <v>200</v>
      </c>
      <c r="BH642" s="69"/>
      <c r="BI642" s="69">
        <f>MATCH($E$9,Данные!$I$1:$IX$1)+8</f>
        <v>219</v>
      </c>
      <c r="BJ642" s="69">
        <f>MATCH($E$9,Данные!$I$1:$IX$1)+9</f>
        <v>220</v>
      </c>
      <c r="BK642" s="69"/>
      <c r="BL642" s="69">
        <f>MATCH($E$10,Данные!$I$1:$IX$1)+8</f>
        <v>229</v>
      </c>
      <c r="BM642" s="69">
        <f>MATCH($E$10,Данные!$I$1:$IX$1)+9</f>
        <v>230</v>
      </c>
      <c r="BN642" s="69"/>
      <c r="BO642" s="69">
        <f>MATCH($E$11,Данные!$I$1:$IX$1)+8</f>
        <v>239</v>
      </c>
      <c r="BP642" s="69">
        <f>MATCH($E$11,Данные!$I$1:$IX$1)+9</f>
        <v>240</v>
      </c>
      <c r="BQ642" s="69"/>
      <c r="BR642" s="69">
        <f>MATCH($E$12,Данные!$I$1:$IX$1)+8</f>
        <v>249</v>
      </c>
      <c r="BS642" s="69">
        <f>MATCH($E$12,Данные!$I$1:$IX$1)+9</f>
        <v>250</v>
      </c>
      <c r="BT642" s="94" t="e">
        <f>MATCH($F$15,Данные!$I$1:$IX$1)</f>
        <v>#N/A</v>
      </c>
      <c r="BU642" s="94" t="e">
        <f>MATCH($F$15,Данные!$I$1:$IX$1)</f>
        <v>#N/A</v>
      </c>
    </row>
    <row r="643" spans="7:73" x14ac:dyDescent="0.25">
      <c r="AL643" s="94" t="e">
        <f>MATCH($F$16,Данные!$I$1:$IX$1)</f>
        <v>#N/A</v>
      </c>
      <c r="AM643" s="94" t="e">
        <f>MATCH($F$16,Данные!$I$1:$IX$1)</f>
        <v>#N/A</v>
      </c>
      <c r="AO643" s="104"/>
      <c r="AP643" s="104"/>
      <c r="AQ643" s="104">
        <f>VLOOKUP($B$2,Данные!$D$3:$IX$303,AQ642+5)+IF($F$3="Использовать поправку",VLOOKUP($B$2,AO341:BU641,32),0)</f>
        <v>977.91615588941465</v>
      </c>
      <c r="AR643" s="104">
        <f>VLOOKUP($B$2,Данные!$D$3:$IX$303,AR642+5)+IF($F$3="Использовать поправку",VLOOKUP($B$2,AO341:BU641,33),0)</f>
        <v>1155.4296634840375</v>
      </c>
      <c r="AS643" s="104"/>
      <c r="AT643" s="104">
        <f>VLOOKUP($B$2,Данные!$D$3:$IX$303,AT642+5)+IF($F$4="Использовать поправку",VLOOKUP($B$2,AO341:BU641,32),0)</f>
        <v>966.96515719071033</v>
      </c>
      <c r="AU643" s="104">
        <f>VLOOKUP($B$2,Данные!$D$3:$IX$303,AU642+5)+IF($F$4="Использовать поправку",VLOOKUP($B$2,AO341:BU641,33),0)</f>
        <v>1150.0349945482262</v>
      </c>
      <c r="AV643" s="104"/>
      <c r="AW643" s="104">
        <f>VLOOKUP($B$2,Данные!$D$3:$IX$303,AW642+5)+IF($F$5="Использовать поправку",VLOOKUP($B$2,AO341:BU641,32),0)</f>
        <v>978.86521518659436</v>
      </c>
      <c r="AX643" s="104">
        <f>VLOOKUP($B$2,Данные!$D$3:$IX$303,AX642+5)+IF($F$5="Использовать поправку",VLOOKUP($B$2,AO341:BU641,33),0)</f>
        <v>1150.8455235999099</v>
      </c>
      <c r="AY643" s="104"/>
      <c r="AZ643" s="104">
        <f>VLOOKUP($B$2,Данные!$D$3:$IX$303,AZ642+5)+IF($F$6="Использовать поправку",VLOOKUP($B$2,AO341:BU641,32),0)</f>
        <v>988.78761497202083</v>
      </c>
      <c r="BA643" s="104">
        <f>VLOOKUP($B$2,Данные!$D$3:$IX$303,BA642+5)+IF($F$6="Использовать поправку",VLOOKUP($B$2,AO341:BU641,33),0)</f>
        <v>1145.2040279466612</v>
      </c>
      <c r="BB643" s="104"/>
      <c r="BC643" s="104">
        <f>VLOOKUP($B$2,Данные!$D$3:$IX$303,BC642+5)+IF($F$7="Использовать поправку",VLOOKUP($B$2,AO341:BU641,32),0)</f>
        <v>988.089103230143</v>
      </c>
      <c r="BD643" s="104">
        <f>VLOOKUP($B$2,Данные!$D$3:$IX$303,BD642+5)+IF($F$7="Использовать поправку",VLOOKUP($B$2,AO341:BU641,33),0)</f>
        <v>1148.6201543163847</v>
      </c>
      <c r="BE643" s="104"/>
      <c r="BF643" s="104">
        <f>VLOOKUP($B$2,Данные!$D$3:$IX$303,BF642+5)+IF($F$8="Использовать поправку",VLOOKUP($B$2,AO341:BU641,32),0)</f>
        <v>978.67911469506737</v>
      </c>
      <c r="BG643" s="104">
        <f>VLOOKUP($B$2,Данные!$D$3:$IX$303,BG642+5)+IF($F$8="Использовать поправку",VLOOKUP($B$2,AO341:BU641,33),0)</f>
        <v>1150.1942039735491</v>
      </c>
      <c r="BH643" s="104"/>
      <c r="BI643" s="104">
        <f>VLOOKUP($B$2,Данные!$D$3:$IX$303,BI642+5)+IF($F$9="Использовать поправку",VLOOKUP($B$2,AO341:BU641,32),0)</f>
        <v>980.40359584462919</v>
      </c>
      <c r="BJ643" s="104">
        <f>VLOOKUP($B$2,Данные!$D$3:$IX$303,BJ642+5)+IF($F$9="Использовать поправку",VLOOKUP($B$2,AO341:BU641,33),0)</f>
        <v>1157.5896873450708</v>
      </c>
      <c r="BK643" s="104"/>
      <c r="BL643" s="104">
        <f>VLOOKUP($B$2,Данные!$D$3:$IX$303,BL642+5)+IF($F$10="Использовать поправку",VLOOKUP($B$2,AO341:BU641,32),0)</f>
        <v>979.65956534137388</v>
      </c>
      <c r="BM643" s="104">
        <f>VLOOKUP($B$2,Данные!$D$3:$IX$303,BM642+5)+IF($F$10="Использовать поправку",VLOOKUP($B$2,AO341:BU641,33),0)</f>
        <v>1135.8824671027764</v>
      </c>
      <c r="BN643" s="104"/>
      <c r="BO643" s="105">
        <f>VLOOKUP($B$2,Данные!$D$3:$IX$303,BO642+5)+IF($F$11="Использовать поправку",VLOOKUP($B$2,AO341:BU641,32),0)</f>
        <v>976.97720997330873</v>
      </c>
      <c r="BP643" s="105">
        <f>VLOOKUP($B$2,Данные!$D$3:$IX$303,BP642+5)+IF($F$11="Использовать поправку",VLOOKUP($B$2,AO341:BU641,33),0)</f>
        <v>1144.3387481134541</v>
      </c>
      <c r="BQ643" s="104"/>
      <c r="BR643" s="105">
        <f>VLOOKUP($B$2,Данные!$D$3:$IX$303,BR642+5)+IF($F$12="Использовать поправку",VLOOKUP($B$2,AO341:BU641,32),0)</f>
        <v>974.30259381091048</v>
      </c>
      <c r="BS643" s="105">
        <f>VLOOKUP($B$2,Данные!$D$3:$IX$303,BS642+5)+IF($F$12="Использовать поправку",VLOOKUP($B$2,AO341:BU641,33),0)</f>
        <v>1148.0004473575013</v>
      </c>
      <c r="BT643" s="94" t="e">
        <f>MATCH($F$16,Данные!$I$1:$IX$1)</f>
        <v>#N/A</v>
      </c>
      <c r="BU643" s="94" t="e">
        <f>MATCH($F$16,Данные!$I$1:$IX$1)</f>
        <v>#N/A</v>
      </c>
    </row>
  </sheetData>
  <mergeCells count="77">
    <mergeCell ref="BU338:BU340"/>
    <mergeCell ref="AL338:AL340"/>
    <mergeCell ref="AM338:AM340"/>
    <mergeCell ref="BT338:BT340"/>
    <mergeCell ref="BB339:BD339"/>
    <mergeCell ref="BE339:BG339"/>
    <mergeCell ref="BH339:BJ339"/>
    <mergeCell ref="BK339:BM339"/>
    <mergeCell ref="BN339:BP339"/>
    <mergeCell ref="BQ339:BS339"/>
    <mergeCell ref="AO339:AO340"/>
    <mergeCell ref="AP339:AR339"/>
    <mergeCell ref="AS339:AU339"/>
    <mergeCell ref="AV339:AX339"/>
    <mergeCell ref="AY339:BA339"/>
    <mergeCell ref="AO338:BS338"/>
    <mergeCell ref="N31:O31"/>
    <mergeCell ref="X31:Y31"/>
    <mergeCell ref="Z30:AA30"/>
    <mergeCell ref="Z31:AA31"/>
    <mergeCell ref="BF30:BG30"/>
    <mergeCell ref="BB30:BC30"/>
    <mergeCell ref="BD30:BE30"/>
    <mergeCell ref="BB31:BC31"/>
    <mergeCell ref="BD31:BE31"/>
    <mergeCell ref="BF31:BG31"/>
    <mergeCell ref="AZ31:BA31"/>
    <mergeCell ref="AX30:AY30"/>
    <mergeCell ref="AZ30:BA30"/>
    <mergeCell ref="AP31:AQ31"/>
    <mergeCell ref="AR31:AS31"/>
    <mergeCell ref="AO29:BI29"/>
    <mergeCell ref="AO30:AO32"/>
    <mergeCell ref="AP30:AQ30"/>
    <mergeCell ref="AR30:AS30"/>
    <mergeCell ref="AT30:AU30"/>
    <mergeCell ref="AV30:AW30"/>
    <mergeCell ref="AT31:AU31"/>
    <mergeCell ref="AV31:AW31"/>
    <mergeCell ref="AX31:AY31"/>
    <mergeCell ref="BH30:BI30"/>
    <mergeCell ref="BH31:BI31"/>
    <mergeCell ref="AI339:AK339"/>
    <mergeCell ref="G338:AK338"/>
    <mergeCell ref="K339:M339"/>
    <mergeCell ref="N339:P339"/>
    <mergeCell ref="Q339:S339"/>
    <mergeCell ref="T339:V339"/>
    <mergeCell ref="W339:Y339"/>
    <mergeCell ref="Z339:AB339"/>
    <mergeCell ref="L30:M30"/>
    <mergeCell ref="L31:M31"/>
    <mergeCell ref="D2:F2"/>
    <mergeCell ref="AC339:AE339"/>
    <mergeCell ref="AF339:AH339"/>
    <mergeCell ref="G29:AA29"/>
    <mergeCell ref="P31:Q31"/>
    <mergeCell ref="R30:S30"/>
    <mergeCell ref="R31:S31"/>
    <mergeCell ref="T30:U30"/>
    <mergeCell ref="T31:U31"/>
    <mergeCell ref="V30:W30"/>
    <mergeCell ref="V31:W31"/>
    <mergeCell ref="P30:Q30"/>
    <mergeCell ref="X30:Y30"/>
    <mergeCell ref="N30:O30"/>
    <mergeCell ref="A7:B7"/>
    <mergeCell ref="H339:J339"/>
    <mergeCell ref="G339:G340"/>
    <mergeCell ref="G30:G32"/>
    <mergeCell ref="H30:I30"/>
    <mergeCell ref="H31:I31"/>
    <mergeCell ref="D14:F14"/>
    <mergeCell ref="D15:E15"/>
    <mergeCell ref="D16:E16"/>
    <mergeCell ref="J30:K30"/>
    <mergeCell ref="J31:K31"/>
  </mergeCells>
  <conditionalFormatting sqref="F3:F12">
    <cfRule type="beginsWith" dxfId="1" priority="1" operator="beginsWith" text="Не использовать поправку">
      <formula>LEFT(F3,24)="Не использовать поправку"</formula>
    </cfRule>
    <cfRule type="beginsWith" dxfId="0" priority="2" operator="beginsWith" text="Использовать поправку">
      <formula>LEFT(F3,21)="Использовать поправку"</formula>
    </cfRule>
  </conditionalFormatting>
  <dataValidations count="3">
    <dataValidation type="decimal" allowBlank="1" showInputMessage="1" showErrorMessage="1" sqref="B3 B5">
      <formula1>0</formula1>
      <formula2>360</formula2>
    </dataValidation>
    <dataValidation type="list" allowBlank="1" showInputMessage="1" showErrorMessage="1" sqref="A7">
      <formula1>"Расчитывать с учетом закручивания скважины,Расчитывать без учета закручивания скважины"</formula1>
    </dataValidation>
    <dataValidation type="list" allowBlank="1" showInputMessage="1" showErrorMessage="1" sqref="F3:F12">
      <formula1>"Использовать поправку,Не использовать поправку"</formula1>
    </dataValidation>
  </dataValidations>
  <pageMargins left="0.46875" right="0.33333333333333331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Данные!$I$1:$IX$1</xm:f>
          </x14:formula1>
          <xm:sqref>B8 E3:E12</xm:sqref>
        </x14:dataValidation>
        <x14:dataValidation type="list" allowBlank="1" showInputMessage="1" showErrorMessage="1">
          <x14:formula1>
            <xm:f>Данные!$D$3:$D$303</xm:f>
          </x14:formula1>
          <xm:sqref>B2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Данные</vt:lpstr>
      <vt:lpstr>Графики</vt:lpstr>
      <vt:lpstr>Графики!Расчет_перемещений_относительно_глубины</vt:lpstr>
      <vt:lpstr>Данные!Расчет_перемещений_относительно_глубины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Porf</dc:creator>
  <cp:lastModifiedBy>USM6</cp:lastModifiedBy>
  <dcterms:created xsi:type="dcterms:W3CDTF">2017-12-21T07:54:53Z</dcterms:created>
  <dcterms:modified xsi:type="dcterms:W3CDTF">2021-12-02T08:18:44Z</dcterms:modified>
</cp:coreProperties>
</file>